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L:\IAIS Analyst\FTAT_Internal\MP24\Public 2024 ICS data collection package\Public docs\"/>
    </mc:Choice>
  </mc:AlternateContent>
  <xr:revisionPtr revIDLastSave="0" documentId="13_ncr:1_{DACD2033-12A9-4882-AF2C-8601088EF22E}" xr6:coauthVersionLast="47" xr6:coauthVersionMax="47" xr10:uidLastSave="{00000000-0000-0000-0000-000000000000}"/>
  <bookViews>
    <workbookView xWindow="-120" yWindow="-120" windowWidth="29040" windowHeight="17520" xr2:uid="{3A3B0B62-EC67-420C-82D0-283876AD5E64}"/>
  </bookViews>
  <sheets>
    <sheet name="Read-Me" sheetId="1" r:id="rId1"/>
    <sheet name="Participant" sheetId="2" r:id="rId2"/>
    <sheet name="ICS Summary" sheetId="3" r:id="rId3"/>
    <sheet name="GAAP and ICS Balance Sheets" sheetId="4" r:id="rId4"/>
    <sheet name="Financial Instruments" sheetId="44" r:id="rId5"/>
    <sheet name="Non-controlling interests" sheetId="40" r:id="rId6"/>
    <sheet name="Tier 2 Non-Paid-Up" sheetId="6" r:id="rId7"/>
    <sheet name="ICS Capital requirement" sheetId="7" r:id="rId8"/>
    <sheet name="ICS Capital requirement | IM" sheetId="38" r:id="rId9"/>
    <sheet name="ICS &gt; Non-Insurance &amp; Baseline" sheetId="43" r:id="rId10"/>
    <sheet name="ICS Param" sheetId="27" r:id="rId11"/>
  </sheets>
  <definedNames>
    <definedName name="MP23.SpecificCurrencies">'ICS Param'!$C$66:$C$100</definedName>
    <definedName name="Version">'Read-Me'!$A$1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44" l="1"/>
  <c r="H121" i="44"/>
  <c r="H31" i="44"/>
  <c r="H120" i="44" l="1"/>
  <c r="H119" i="44"/>
  <c r="H118" i="44"/>
  <c r="H117" i="44"/>
  <c r="H116" i="44"/>
  <c r="H115" i="44"/>
  <c r="H114" i="44"/>
  <c r="H113" i="44"/>
  <c r="H112" i="44"/>
  <c r="H111" i="44"/>
  <c r="H110" i="44"/>
  <c r="H109" i="44"/>
  <c r="H108" i="44"/>
  <c r="H107" i="44"/>
  <c r="H106" i="44"/>
  <c r="H105" i="44"/>
  <c r="H104" i="44"/>
  <c r="H103" i="44"/>
  <c r="H102" i="44"/>
  <c r="H101" i="44"/>
  <c r="H100" i="44"/>
  <c r="H99" i="44"/>
  <c r="H98" i="44"/>
  <c r="H97" i="44"/>
  <c r="H96" i="44"/>
  <c r="H95" i="44"/>
  <c r="H94" i="44"/>
  <c r="H93" i="44"/>
  <c r="H92" i="44"/>
  <c r="H91" i="44"/>
  <c r="H90" i="44"/>
  <c r="H89" i="44"/>
  <c r="H88" i="44"/>
  <c r="H87" i="44"/>
  <c r="H86" i="44"/>
  <c r="H85" i="44"/>
  <c r="H84" i="44"/>
  <c r="H83" i="44"/>
  <c r="H82" i="44"/>
  <c r="H81" i="44"/>
  <c r="H80" i="44"/>
  <c r="H79" i="44"/>
  <c r="H78" i="44"/>
  <c r="H77" i="44"/>
  <c r="H76" i="44"/>
  <c r="H75" i="44"/>
  <c r="H74" i="44"/>
  <c r="H73" i="44"/>
  <c r="H72" i="44"/>
  <c r="H71" i="44"/>
  <c r="H70" i="44"/>
  <c r="H69" i="44"/>
  <c r="H68" i="44"/>
  <c r="H67" i="44"/>
  <c r="H66" i="44"/>
  <c r="H65" i="44"/>
  <c r="H64" i="44"/>
  <c r="H63" i="44"/>
  <c r="H62" i="44"/>
  <c r="H61" i="44"/>
  <c r="H60" i="44"/>
  <c r="H59" i="44"/>
  <c r="H58" i="44"/>
  <c r="H57" i="44"/>
  <c r="H56" i="44"/>
  <c r="H55" i="44"/>
  <c r="H54" i="44"/>
  <c r="H53" i="44"/>
  <c r="H52" i="44"/>
  <c r="H51" i="44"/>
  <c r="H50" i="44"/>
  <c r="H49" i="44"/>
  <c r="H48" i="44"/>
  <c r="H47" i="44"/>
  <c r="H46" i="44"/>
  <c r="H45" i="44"/>
  <c r="H44" i="44"/>
  <c r="H43" i="44"/>
  <c r="H42" i="44"/>
  <c r="H41" i="44"/>
  <c r="H40" i="44"/>
  <c r="H39" i="44"/>
  <c r="H38" i="44"/>
  <c r="H37" i="44"/>
  <c r="H36" i="44"/>
  <c r="H35" i="44"/>
  <c r="H34" i="44"/>
  <c r="H33" i="44"/>
  <c r="H32" i="44"/>
  <c r="H30" i="44"/>
  <c r="H29" i="44"/>
  <c r="H28" i="44"/>
  <c r="H27" i="44"/>
  <c r="H26" i="44"/>
  <c r="H25" i="44"/>
  <c r="H24" i="44"/>
  <c r="H23" i="44"/>
  <c r="G113" i="4"/>
  <c r="C31" i="3"/>
  <c r="O93" i="27"/>
  <c r="H76" i="4"/>
  <c r="D21" i="2"/>
  <c r="CS121" i="44" l="1"/>
  <c r="CS120" i="44"/>
  <c r="CS119" i="44"/>
  <c r="CS118" i="44"/>
  <c r="CS117" i="44"/>
  <c r="CS116" i="44"/>
  <c r="CS115" i="44"/>
  <c r="CS114" i="44"/>
  <c r="CS113" i="44"/>
  <c r="CS112" i="44"/>
  <c r="CS111" i="44"/>
  <c r="CS110" i="44"/>
  <c r="CS109" i="44"/>
  <c r="CS108" i="44"/>
  <c r="CS107" i="44"/>
  <c r="CS106" i="44"/>
  <c r="CS105" i="44"/>
  <c r="CS104" i="44"/>
  <c r="CS103" i="44"/>
  <c r="CS102" i="44"/>
  <c r="CS101" i="44"/>
  <c r="CS100" i="44"/>
  <c r="CS99" i="44"/>
  <c r="CS98" i="44"/>
  <c r="CS97" i="44"/>
  <c r="CS96" i="44"/>
  <c r="CS95" i="44"/>
  <c r="CS94" i="44"/>
  <c r="CS93" i="44"/>
  <c r="CS92" i="44"/>
  <c r="CS91" i="44"/>
  <c r="CS90" i="44"/>
  <c r="CS89" i="44"/>
  <c r="CS88" i="44"/>
  <c r="CS87" i="44"/>
  <c r="CS86" i="44"/>
  <c r="CS85" i="44"/>
  <c r="CS84" i="44"/>
  <c r="CS83" i="44"/>
  <c r="CS82" i="44"/>
  <c r="CS81" i="44"/>
  <c r="CS80" i="44"/>
  <c r="CS79" i="44"/>
  <c r="CS78" i="44"/>
  <c r="CS77" i="44"/>
  <c r="CS76" i="44"/>
  <c r="CS75" i="44"/>
  <c r="CS74" i="44"/>
  <c r="CS73" i="44"/>
  <c r="CS72" i="44"/>
  <c r="CS71" i="44"/>
  <c r="CS70" i="44"/>
  <c r="CS69" i="44"/>
  <c r="CS68" i="44"/>
  <c r="CS67" i="44"/>
  <c r="CS66" i="44"/>
  <c r="CS65" i="44"/>
  <c r="CS64" i="44"/>
  <c r="CS63" i="44"/>
  <c r="CS62" i="44"/>
  <c r="CS61" i="44"/>
  <c r="CS60" i="44"/>
  <c r="CS59" i="44"/>
  <c r="CS58" i="44"/>
  <c r="CS57" i="44"/>
  <c r="CS56" i="44"/>
  <c r="CS55" i="44"/>
  <c r="CS54" i="44"/>
  <c r="CS53" i="44"/>
  <c r="CS52" i="44"/>
  <c r="CS51" i="44"/>
  <c r="CS50" i="44"/>
  <c r="CS49" i="44"/>
  <c r="CS48" i="44"/>
  <c r="CS47" i="44"/>
  <c r="CS46" i="44"/>
  <c r="CS45" i="44"/>
  <c r="CS44" i="44"/>
  <c r="CS43" i="44"/>
  <c r="CS42" i="44"/>
  <c r="CS41" i="44"/>
  <c r="CS40" i="44"/>
  <c r="CS39" i="44"/>
  <c r="CS38" i="44"/>
  <c r="CS37" i="44"/>
  <c r="CS36" i="44"/>
  <c r="CS35" i="44"/>
  <c r="CS34" i="44"/>
  <c r="CS33" i="44"/>
  <c r="CS32" i="44"/>
  <c r="CS31" i="44"/>
  <c r="CS30" i="44"/>
  <c r="CS29" i="44"/>
  <c r="CS28" i="44"/>
  <c r="CS27" i="44"/>
  <c r="CS26" i="44"/>
  <c r="CS25" i="44"/>
  <c r="CS24" i="44"/>
  <c r="CS23" i="44"/>
  <c r="CS22" i="44"/>
  <c r="CA121" i="44"/>
  <c r="CA120" i="44"/>
  <c r="CA119" i="44"/>
  <c r="CA118" i="44"/>
  <c r="CA117" i="44"/>
  <c r="CA116" i="44"/>
  <c r="CA115" i="44"/>
  <c r="CA114" i="44"/>
  <c r="CA113" i="44"/>
  <c r="CA112" i="44"/>
  <c r="CA111" i="44"/>
  <c r="CA110" i="44"/>
  <c r="CA109" i="44"/>
  <c r="CA108" i="44"/>
  <c r="CA107" i="44"/>
  <c r="CA106" i="44"/>
  <c r="CA105" i="44"/>
  <c r="CA104" i="44"/>
  <c r="CA103" i="44"/>
  <c r="CA102" i="44"/>
  <c r="CA101" i="44"/>
  <c r="CA100" i="44"/>
  <c r="CA99" i="44"/>
  <c r="CA98" i="44"/>
  <c r="CA97" i="44"/>
  <c r="CA96" i="44"/>
  <c r="CA95" i="44"/>
  <c r="CA94" i="44"/>
  <c r="CA93" i="44"/>
  <c r="CA92" i="44"/>
  <c r="CA91" i="44"/>
  <c r="CA90" i="44"/>
  <c r="CA89" i="44"/>
  <c r="CA88" i="44"/>
  <c r="CA87" i="44"/>
  <c r="CA86" i="44"/>
  <c r="CA85" i="44"/>
  <c r="CA84" i="44"/>
  <c r="CA83" i="44"/>
  <c r="CA82" i="44"/>
  <c r="CA81" i="44"/>
  <c r="CA80" i="44"/>
  <c r="CA79" i="44"/>
  <c r="CA78" i="44"/>
  <c r="CA77" i="44"/>
  <c r="CA76" i="44"/>
  <c r="CA75" i="44"/>
  <c r="CA74" i="44"/>
  <c r="CA73" i="44"/>
  <c r="CA72" i="44"/>
  <c r="CA71" i="44"/>
  <c r="CA70" i="44"/>
  <c r="CA69" i="44"/>
  <c r="CA68" i="44"/>
  <c r="CA67" i="44"/>
  <c r="CA66" i="44"/>
  <c r="CA65" i="44"/>
  <c r="CA64" i="44"/>
  <c r="CA63" i="44"/>
  <c r="CA62" i="44"/>
  <c r="CA61" i="44"/>
  <c r="CA60" i="44"/>
  <c r="CA59" i="44"/>
  <c r="CA58" i="44"/>
  <c r="CA57" i="44"/>
  <c r="CA56" i="44"/>
  <c r="CA55" i="44"/>
  <c r="CA54" i="44"/>
  <c r="CA53" i="44"/>
  <c r="CA52" i="44"/>
  <c r="CA51" i="44"/>
  <c r="CA50" i="44"/>
  <c r="CA49" i="44"/>
  <c r="CA48" i="44"/>
  <c r="CA47" i="44"/>
  <c r="CA46" i="44"/>
  <c r="CA45" i="44"/>
  <c r="CA44" i="44"/>
  <c r="CA43" i="44"/>
  <c r="CA42" i="44"/>
  <c r="CA41" i="44"/>
  <c r="CA40" i="44"/>
  <c r="CA39" i="44"/>
  <c r="CA38" i="44"/>
  <c r="CA37" i="44"/>
  <c r="CA36" i="44"/>
  <c r="CA35" i="44"/>
  <c r="CA34" i="44"/>
  <c r="CA33" i="44"/>
  <c r="CA32" i="44"/>
  <c r="CA31" i="44"/>
  <c r="CA30" i="44"/>
  <c r="CA29" i="44"/>
  <c r="CA28" i="44"/>
  <c r="CA27" i="44"/>
  <c r="CA26" i="44"/>
  <c r="CA25" i="44"/>
  <c r="CA24" i="44"/>
  <c r="CA23" i="44"/>
  <c r="CA22" i="44"/>
  <c r="BN121" i="44"/>
  <c r="BN120" i="44"/>
  <c r="BN119" i="44"/>
  <c r="BN118" i="44"/>
  <c r="BN117" i="44"/>
  <c r="BN116" i="44"/>
  <c r="BN115" i="44"/>
  <c r="BN114" i="44"/>
  <c r="BN113" i="44"/>
  <c r="BN112" i="44"/>
  <c r="BN111" i="44"/>
  <c r="BN110" i="44"/>
  <c r="BN109" i="44"/>
  <c r="BN108" i="44"/>
  <c r="BN107" i="44"/>
  <c r="BN106" i="44"/>
  <c r="BN105" i="44"/>
  <c r="BN104" i="44"/>
  <c r="BN103" i="44"/>
  <c r="BN102" i="44"/>
  <c r="BN101" i="44"/>
  <c r="BN100" i="44"/>
  <c r="BN99" i="44"/>
  <c r="BN98" i="44"/>
  <c r="BN97" i="44"/>
  <c r="BN96" i="44"/>
  <c r="BN95" i="44"/>
  <c r="BN94" i="44"/>
  <c r="BN93" i="44"/>
  <c r="BN92" i="44"/>
  <c r="BN91" i="44"/>
  <c r="BN90" i="44"/>
  <c r="BN89" i="44"/>
  <c r="BN88" i="44"/>
  <c r="BN87" i="44"/>
  <c r="BN86" i="44"/>
  <c r="BN85" i="44"/>
  <c r="BN84" i="44"/>
  <c r="BN83" i="44"/>
  <c r="BN82" i="44"/>
  <c r="BN81" i="44"/>
  <c r="BN80" i="44"/>
  <c r="BN79" i="44"/>
  <c r="BN78" i="44"/>
  <c r="BN77" i="44"/>
  <c r="BN76" i="44"/>
  <c r="BN75" i="44"/>
  <c r="BN74" i="44"/>
  <c r="BN73" i="44"/>
  <c r="BN72" i="44"/>
  <c r="BN71" i="44"/>
  <c r="BN70" i="44"/>
  <c r="BN69" i="44"/>
  <c r="BN68" i="44"/>
  <c r="BN67" i="44"/>
  <c r="BN66" i="44"/>
  <c r="BN65" i="44"/>
  <c r="BN64" i="44"/>
  <c r="BN63" i="44"/>
  <c r="BN62" i="44"/>
  <c r="BN61" i="44"/>
  <c r="BN60" i="44"/>
  <c r="BN59" i="44"/>
  <c r="BN58" i="44"/>
  <c r="BN57" i="44"/>
  <c r="BN56" i="44"/>
  <c r="BN55" i="44"/>
  <c r="BN54" i="44"/>
  <c r="BN53" i="44"/>
  <c r="BN52" i="44"/>
  <c r="BN51" i="44"/>
  <c r="BN50" i="44"/>
  <c r="BN49" i="44"/>
  <c r="BN48" i="44"/>
  <c r="BN47" i="44"/>
  <c r="BN46" i="44"/>
  <c r="BN45" i="44"/>
  <c r="BN44" i="44"/>
  <c r="BN43" i="44"/>
  <c r="BN42" i="44"/>
  <c r="BN41" i="44"/>
  <c r="BN40" i="44"/>
  <c r="BN39" i="44"/>
  <c r="BN38" i="44"/>
  <c r="BN37" i="44"/>
  <c r="BN36" i="44"/>
  <c r="BN35" i="44"/>
  <c r="BN34" i="44"/>
  <c r="BN33" i="44"/>
  <c r="BN32" i="44"/>
  <c r="BN31" i="44"/>
  <c r="BN30" i="44"/>
  <c r="BN29" i="44"/>
  <c r="BN28" i="44"/>
  <c r="BN27" i="44"/>
  <c r="BN26" i="44"/>
  <c r="BN25" i="44"/>
  <c r="BN24" i="44"/>
  <c r="BN23" i="44"/>
  <c r="BN22" i="44"/>
  <c r="I1217" i="7" l="1"/>
  <c r="E1197" i="7" s="1"/>
  <c r="I1197" i="7" s="1"/>
  <c r="K1197" i="7" s="1"/>
  <c r="I1216" i="7"/>
  <c r="E1196" i="7" s="1"/>
  <c r="I1215" i="7"/>
  <c r="H1214" i="7"/>
  <c r="G1214" i="7"/>
  <c r="F1214" i="7"/>
  <c r="E1214" i="7"/>
  <c r="D1214" i="7"/>
  <c r="C1214" i="7"/>
  <c r="H1212" i="7"/>
  <c r="G1212" i="7"/>
  <c r="F1212" i="7"/>
  <c r="E1212" i="7"/>
  <c r="D1212" i="7"/>
  <c r="C1212" i="7"/>
  <c r="H1211" i="7"/>
  <c r="G1211" i="7"/>
  <c r="F1211" i="7"/>
  <c r="E1211" i="7"/>
  <c r="D1211" i="7"/>
  <c r="C1211" i="7"/>
  <c r="I1209" i="7"/>
  <c r="I1208" i="7"/>
  <c r="I1207" i="7"/>
  <c r="H1206" i="7"/>
  <c r="G1206" i="7"/>
  <c r="F1206" i="7"/>
  <c r="E1206" i="7"/>
  <c r="D1206" i="7"/>
  <c r="C1206" i="7"/>
  <c r="I1205" i="7"/>
  <c r="I1204" i="7"/>
  <c r="C1196" i="7" s="1"/>
  <c r="I1203" i="7"/>
  <c r="C1195" i="7" s="1"/>
  <c r="H1202" i="7"/>
  <c r="G1202" i="7"/>
  <c r="F1202" i="7"/>
  <c r="E1202" i="7"/>
  <c r="D1202" i="7"/>
  <c r="C1202" i="7"/>
  <c r="G1161" i="7"/>
  <c r="G1160" i="7"/>
  <c r="G1159" i="7"/>
  <c r="G1158" i="7"/>
  <c r="G1157" i="7"/>
  <c r="G1156" i="7"/>
  <c r="G1155" i="7"/>
  <c r="G1153" i="7"/>
  <c r="G1152" i="7"/>
  <c r="G1151" i="7"/>
  <c r="C1144" i="7"/>
  <c r="D1115" i="7"/>
  <c r="D1114" i="7"/>
  <c r="D1113" i="7"/>
  <c r="D1112" i="7"/>
  <c r="G1095" i="7"/>
  <c r="G1094" i="7"/>
  <c r="G1093" i="7"/>
  <c r="G1092" i="7"/>
  <c r="G1091" i="7"/>
  <c r="G1090" i="7"/>
  <c r="G1089" i="7"/>
  <c r="G1088" i="7"/>
  <c r="G1087" i="7"/>
  <c r="G1085" i="7"/>
  <c r="G1084" i="7"/>
  <c r="G1083" i="7"/>
  <c r="G1082" i="7"/>
  <c r="G1081" i="7"/>
  <c r="G1080" i="7"/>
  <c r="G1079" i="7"/>
  <c r="G1078" i="7"/>
  <c r="G1077" i="7"/>
  <c r="G1072" i="7"/>
  <c r="G1071" i="7"/>
  <c r="G1070" i="7"/>
  <c r="G1069" i="7"/>
  <c r="G1068" i="7"/>
  <c r="G1067" i="7"/>
  <c r="G1066" i="7"/>
  <c r="G1065" i="7"/>
  <c r="G1064" i="7"/>
  <c r="G1062" i="7"/>
  <c r="G1061" i="7"/>
  <c r="G1060" i="7"/>
  <c r="G1059" i="7"/>
  <c r="G1058" i="7"/>
  <c r="G1057" i="7"/>
  <c r="G1056" i="7"/>
  <c r="G1055" i="7"/>
  <c r="G1054" i="7"/>
  <c r="G1050" i="7"/>
  <c r="G1049" i="7"/>
  <c r="G1048" i="7"/>
  <c r="G1047" i="7"/>
  <c r="G1046" i="7"/>
  <c r="G1045" i="7"/>
  <c r="G1044" i="7"/>
  <c r="G1043" i="7"/>
  <c r="G1042" i="7"/>
  <c r="G1040" i="7"/>
  <c r="G1039" i="7"/>
  <c r="G1038" i="7"/>
  <c r="G1037" i="7"/>
  <c r="G1036" i="7"/>
  <c r="G1035" i="7"/>
  <c r="G1034" i="7"/>
  <c r="G1033" i="7"/>
  <c r="G1032" i="7"/>
  <c r="G1028" i="7"/>
  <c r="G1027" i="7"/>
  <c r="G1026" i="7"/>
  <c r="G1025" i="7"/>
  <c r="G1024" i="7"/>
  <c r="G1023" i="7"/>
  <c r="G1022" i="7"/>
  <c r="G1021" i="7"/>
  <c r="G1020" i="7"/>
  <c r="G1018" i="7"/>
  <c r="G1017" i="7"/>
  <c r="G1016" i="7"/>
  <c r="G1015" i="7"/>
  <c r="G1014" i="7"/>
  <c r="G1013" i="7"/>
  <c r="G1012" i="7"/>
  <c r="G1011" i="7"/>
  <c r="G1010" i="7"/>
  <c r="G1006" i="7"/>
  <c r="G1005" i="7"/>
  <c r="G1004" i="7"/>
  <c r="G1003" i="7"/>
  <c r="G1002" i="7"/>
  <c r="G1001" i="7"/>
  <c r="G1000" i="7"/>
  <c r="G999" i="7"/>
  <c r="G998" i="7"/>
  <c r="G996" i="7"/>
  <c r="G995" i="7"/>
  <c r="G994" i="7"/>
  <c r="G993" i="7"/>
  <c r="G992" i="7"/>
  <c r="G991" i="7"/>
  <c r="G990" i="7"/>
  <c r="G989" i="7"/>
  <c r="G988" i="7"/>
  <c r="G984" i="7"/>
  <c r="G983" i="7"/>
  <c r="G982" i="7"/>
  <c r="G981" i="7"/>
  <c r="G980" i="7"/>
  <c r="G979" i="7"/>
  <c r="G978" i="7"/>
  <c r="G977" i="7"/>
  <c r="G976" i="7"/>
  <c r="G974" i="7"/>
  <c r="G973" i="7"/>
  <c r="G972" i="7"/>
  <c r="G971" i="7"/>
  <c r="G970" i="7"/>
  <c r="G969" i="7"/>
  <c r="G968" i="7"/>
  <c r="G967" i="7"/>
  <c r="G966" i="7"/>
  <c r="G962" i="7"/>
  <c r="G961" i="7"/>
  <c r="G960" i="7"/>
  <c r="G959" i="7"/>
  <c r="G958" i="7"/>
  <c r="G957" i="7"/>
  <c r="G956" i="7"/>
  <c r="G955" i="7"/>
  <c r="G954" i="7"/>
  <c r="G952" i="7"/>
  <c r="G951" i="7"/>
  <c r="G950" i="7"/>
  <c r="G949" i="7"/>
  <c r="G948" i="7"/>
  <c r="G947" i="7"/>
  <c r="G946" i="7"/>
  <c r="G945" i="7"/>
  <c r="G944" i="7"/>
  <c r="F939" i="7"/>
  <c r="F938" i="7"/>
  <c r="F937" i="7"/>
  <c r="F936" i="7"/>
  <c r="F935" i="7"/>
  <c r="D929" i="7"/>
  <c r="D928" i="7"/>
  <c r="D926" i="7"/>
  <c r="D925" i="7"/>
  <c r="D924" i="7"/>
  <c r="D923" i="7"/>
  <c r="D922" i="7"/>
  <c r="D921" i="7"/>
  <c r="D920"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G810" i="7"/>
  <c r="K806" i="7"/>
  <c r="K798" i="7"/>
  <c r="I798" i="7"/>
  <c r="G798" i="7"/>
  <c r="F798" i="7"/>
  <c r="K797" i="7"/>
  <c r="I797" i="7"/>
  <c r="G797" i="7"/>
  <c r="F797" i="7"/>
  <c r="K796" i="7"/>
  <c r="I796" i="7"/>
  <c r="G796" i="7"/>
  <c r="F796" i="7"/>
  <c r="K795" i="7"/>
  <c r="I795" i="7"/>
  <c r="G795" i="7"/>
  <c r="F795" i="7"/>
  <c r="K794" i="7"/>
  <c r="I794" i="7"/>
  <c r="G794" i="7"/>
  <c r="F794" i="7"/>
  <c r="K793" i="7"/>
  <c r="I793" i="7"/>
  <c r="G793" i="7"/>
  <c r="F793" i="7"/>
  <c r="K792" i="7"/>
  <c r="I792" i="7"/>
  <c r="G792" i="7"/>
  <c r="F792" i="7"/>
  <c r="K791" i="7"/>
  <c r="I791" i="7"/>
  <c r="G791" i="7"/>
  <c r="F791" i="7"/>
  <c r="K790" i="7"/>
  <c r="I790" i="7"/>
  <c r="G790" i="7"/>
  <c r="F790" i="7"/>
  <c r="K789" i="7"/>
  <c r="I789" i="7"/>
  <c r="G789" i="7"/>
  <c r="F789" i="7"/>
  <c r="K787" i="7"/>
  <c r="I787" i="7"/>
  <c r="F787" i="7"/>
  <c r="K786" i="7"/>
  <c r="I786" i="7"/>
  <c r="F786" i="7"/>
  <c r="K785" i="7"/>
  <c r="I785" i="7"/>
  <c r="F785" i="7"/>
  <c r="K784" i="7"/>
  <c r="I784" i="7"/>
  <c r="F784" i="7"/>
  <c r="K783" i="7"/>
  <c r="I783" i="7"/>
  <c r="F783" i="7"/>
  <c r="K782" i="7"/>
  <c r="I782" i="7"/>
  <c r="F782" i="7"/>
  <c r="K781" i="7"/>
  <c r="I781" i="7"/>
  <c r="F781" i="7"/>
  <c r="K780" i="7"/>
  <c r="I780" i="7"/>
  <c r="F780" i="7"/>
  <c r="K779" i="7"/>
  <c r="I779" i="7"/>
  <c r="F779" i="7"/>
  <c r="K778" i="7"/>
  <c r="I778" i="7"/>
  <c r="F778" i="7"/>
  <c r="K777" i="7"/>
  <c r="I777" i="7"/>
  <c r="F777" i="7"/>
  <c r="K776" i="7"/>
  <c r="I776" i="7"/>
  <c r="F776" i="7"/>
  <c r="K775" i="7"/>
  <c r="I775" i="7"/>
  <c r="F775" i="7"/>
  <c r="K774" i="7"/>
  <c r="I774" i="7"/>
  <c r="F774" i="7"/>
  <c r="K773" i="7"/>
  <c r="I773" i="7"/>
  <c r="F773" i="7"/>
  <c r="K772" i="7"/>
  <c r="I772" i="7"/>
  <c r="F772" i="7"/>
  <c r="K771" i="7"/>
  <c r="I771" i="7"/>
  <c r="F771" i="7"/>
  <c r="K770" i="7"/>
  <c r="I770" i="7"/>
  <c r="F770" i="7"/>
  <c r="K769" i="7"/>
  <c r="I769" i="7"/>
  <c r="F769" i="7"/>
  <c r="K768" i="7"/>
  <c r="I768" i="7"/>
  <c r="F768" i="7"/>
  <c r="K767" i="7"/>
  <c r="I767" i="7"/>
  <c r="G767" i="7"/>
  <c r="F767" i="7"/>
  <c r="K766" i="7"/>
  <c r="I766" i="7"/>
  <c r="F766" i="7"/>
  <c r="K765" i="7"/>
  <c r="I765" i="7"/>
  <c r="F765" i="7"/>
  <c r="K764" i="7"/>
  <c r="I764" i="7"/>
  <c r="F764" i="7"/>
  <c r="K763" i="7"/>
  <c r="I763" i="7"/>
  <c r="F763" i="7"/>
  <c r="K762" i="7"/>
  <c r="I762" i="7"/>
  <c r="F762" i="7"/>
  <c r="K761" i="7"/>
  <c r="I761" i="7"/>
  <c r="F761" i="7"/>
  <c r="K760" i="7"/>
  <c r="I760" i="7"/>
  <c r="F760" i="7"/>
  <c r="K759" i="7"/>
  <c r="I759" i="7"/>
  <c r="F759" i="7"/>
  <c r="K758" i="7"/>
  <c r="I758" i="7"/>
  <c r="F758" i="7"/>
  <c r="K757" i="7"/>
  <c r="I757" i="7"/>
  <c r="F757" i="7"/>
  <c r="K756" i="7"/>
  <c r="I756" i="7"/>
  <c r="F756" i="7"/>
  <c r="K755" i="7"/>
  <c r="I755" i="7"/>
  <c r="F755" i="7"/>
  <c r="K754" i="7"/>
  <c r="I754" i="7"/>
  <c r="F754" i="7"/>
  <c r="K753" i="7"/>
  <c r="I753" i="7"/>
  <c r="F753" i="7"/>
  <c r="E752" i="7"/>
  <c r="D752" i="7"/>
  <c r="C752" i="7"/>
  <c r="D731" i="7"/>
  <c r="C731" i="7"/>
  <c r="D728" i="7"/>
  <c r="C728" i="7"/>
  <c r="J715" i="7"/>
  <c r="I715" i="7"/>
  <c r="H715" i="7"/>
  <c r="G715" i="7"/>
  <c r="F715" i="7"/>
  <c r="E715" i="7"/>
  <c r="D715" i="7"/>
  <c r="C715" i="7"/>
  <c r="J705" i="7"/>
  <c r="I705" i="7"/>
  <c r="I702" i="7" s="1"/>
  <c r="H705" i="7"/>
  <c r="H702" i="7" s="1"/>
  <c r="G705" i="7"/>
  <c r="G702" i="7" s="1"/>
  <c r="F705" i="7"/>
  <c r="E705" i="7"/>
  <c r="E702" i="7" s="1"/>
  <c r="D705" i="7"/>
  <c r="C705" i="7"/>
  <c r="C702" i="7" s="1"/>
  <c r="J704" i="7"/>
  <c r="I704" i="7"/>
  <c r="H704" i="7"/>
  <c r="G704" i="7"/>
  <c r="F704" i="7"/>
  <c r="E704" i="7"/>
  <c r="D704" i="7"/>
  <c r="E673" i="7"/>
  <c r="D673" i="7"/>
  <c r="C673" i="7"/>
  <c r="E670" i="7"/>
  <c r="D670" i="7"/>
  <c r="E661" i="7"/>
  <c r="D661" i="7"/>
  <c r="C661" i="7"/>
  <c r="E660" i="7"/>
  <c r="D660" i="7"/>
  <c r="J644" i="7"/>
  <c r="J643" i="7"/>
  <c r="J642" i="7"/>
  <c r="J641" i="7"/>
  <c r="J640" i="7"/>
  <c r="J639" i="7"/>
  <c r="I638" i="7"/>
  <c r="H638" i="7"/>
  <c r="G638" i="7"/>
  <c r="F638" i="7"/>
  <c r="E638" i="7"/>
  <c r="D638" i="7"/>
  <c r="C638" i="7"/>
  <c r="J637" i="7"/>
  <c r="J636" i="7"/>
  <c r="J625" i="7" s="1"/>
  <c r="I635" i="7"/>
  <c r="H635" i="7"/>
  <c r="G635" i="7"/>
  <c r="F635" i="7"/>
  <c r="E635" i="7"/>
  <c r="D635" i="7"/>
  <c r="C635" i="7"/>
  <c r="J634" i="7"/>
  <c r="J633" i="7"/>
  <c r="J632" i="7"/>
  <c r="J631" i="7"/>
  <c r="J630" i="7"/>
  <c r="J629" i="7"/>
  <c r="J628" i="7"/>
  <c r="J627" i="7"/>
  <c r="I626" i="7"/>
  <c r="I623" i="7" s="1"/>
  <c r="H626" i="7"/>
  <c r="H623" i="7" s="1"/>
  <c r="G626" i="7"/>
  <c r="F626" i="7"/>
  <c r="E626" i="7"/>
  <c r="E623" i="7" s="1"/>
  <c r="D626" i="7"/>
  <c r="C626" i="7"/>
  <c r="I625" i="7"/>
  <c r="H625" i="7"/>
  <c r="G625" i="7"/>
  <c r="F625" i="7"/>
  <c r="E625" i="7"/>
  <c r="D625" i="7"/>
  <c r="C625" i="7"/>
  <c r="H621" i="7"/>
  <c r="G621" i="7"/>
  <c r="F621" i="7"/>
  <c r="E621" i="7"/>
  <c r="D621" i="7"/>
  <c r="J619" i="7"/>
  <c r="J618" i="7"/>
  <c r="J617" i="7"/>
  <c r="J616" i="7"/>
  <c r="J615" i="7"/>
  <c r="J614" i="7"/>
  <c r="I613" i="7"/>
  <c r="H613" i="7"/>
  <c r="G613" i="7"/>
  <c r="F613" i="7"/>
  <c r="E613" i="7"/>
  <c r="D613" i="7"/>
  <c r="C613" i="7"/>
  <c r="J612" i="7"/>
  <c r="J611" i="7"/>
  <c r="J600" i="7" s="1"/>
  <c r="I610" i="7"/>
  <c r="H610" i="7"/>
  <c r="G610" i="7"/>
  <c r="F610" i="7"/>
  <c r="E610" i="7"/>
  <c r="D610" i="7"/>
  <c r="C610" i="7"/>
  <c r="J609" i="7"/>
  <c r="J608" i="7"/>
  <c r="J607" i="7"/>
  <c r="J606" i="7"/>
  <c r="J605" i="7"/>
  <c r="J604" i="7"/>
  <c r="J603" i="7"/>
  <c r="J602" i="7"/>
  <c r="I601" i="7"/>
  <c r="H601" i="7"/>
  <c r="H598" i="7" s="1"/>
  <c r="G601" i="7"/>
  <c r="G598" i="7" s="1"/>
  <c r="F601" i="7"/>
  <c r="E601" i="7"/>
  <c r="D601" i="7"/>
  <c r="D598" i="7" s="1"/>
  <c r="C601" i="7"/>
  <c r="I600" i="7"/>
  <c r="H600" i="7"/>
  <c r="G600" i="7"/>
  <c r="F600" i="7"/>
  <c r="E600" i="7"/>
  <c r="D600" i="7"/>
  <c r="C600" i="7"/>
  <c r="H596" i="7"/>
  <c r="G596" i="7"/>
  <c r="F596" i="7"/>
  <c r="E596" i="7"/>
  <c r="D596" i="7"/>
  <c r="J594" i="7"/>
  <c r="J593" i="7"/>
  <c r="J592" i="7"/>
  <c r="J591" i="7"/>
  <c r="J590" i="7"/>
  <c r="J589" i="7"/>
  <c r="I588" i="7"/>
  <c r="H588" i="7"/>
  <c r="G588" i="7"/>
  <c r="F588" i="7"/>
  <c r="E588" i="7"/>
  <c r="D588" i="7"/>
  <c r="C588" i="7"/>
  <c r="J587" i="7"/>
  <c r="J586" i="7"/>
  <c r="J575" i="7" s="1"/>
  <c r="I585" i="7"/>
  <c r="H585" i="7"/>
  <c r="G585" i="7"/>
  <c r="F585" i="7"/>
  <c r="E585" i="7"/>
  <c r="D585" i="7"/>
  <c r="C585" i="7"/>
  <c r="J584" i="7"/>
  <c r="J583" i="7"/>
  <c r="J582" i="7"/>
  <c r="J581" i="7"/>
  <c r="J580" i="7"/>
  <c r="J579" i="7"/>
  <c r="J578" i="7"/>
  <c r="J577" i="7"/>
  <c r="I576" i="7"/>
  <c r="H576" i="7"/>
  <c r="G576" i="7"/>
  <c r="G573" i="7" s="1"/>
  <c r="F576" i="7"/>
  <c r="E576" i="7"/>
  <c r="D576" i="7"/>
  <c r="C576" i="7"/>
  <c r="C573" i="7" s="1"/>
  <c r="I575" i="7"/>
  <c r="H575" i="7"/>
  <c r="G575" i="7"/>
  <c r="F575" i="7"/>
  <c r="E575" i="7"/>
  <c r="D575" i="7"/>
  <c r="C575" i="7"/>
  <c r="H571" i="7"/>
  <c r="G571" i="7"/>
  <c r="F571" i="7"/>
  <c r="E571" i="7"/>
  <c r="D571" i="7"/>
  <c r="J569" i="7"/>
  <c r="J568" i="7"/>
  <c r="J567" i="7"/>
  <c r="J566" i="7"/>
  <c r="J565" i="7"/>
  <c r="J564" i="7"/>
  <c r="I563" i="7"/>
  <c r="H563" i="7"/>
  <c r="G563" i="7"/>
  <c r="F563" i="7"/>
  <c r="E563" i="7"/>
  <c r="D563" i="7"/>
  <c r="C563" i="7"/>
  <c r="J562" i="7"/>
  <c r="J561" i="7"/>
  <c r="J560" i="7"/>
  <c r="J559" i="7"/>
  <c r="J558" i="7"/>
  <c r="J557" i="7"/>
  <c r="J556" i="7"/>
  <c r="J555" i="7"/>
  <c r="J554" i="7"/>
  <c r="I553" i="7"/>
  <c r="I552" i="7" s="1"/>
  <c r="H553" i="7"/>
  <c r="H552" i="7" s="1"/>
  <c r="G553" i="7"/>
  <c r="F553" i="7"/>
  <c r="F552" i="7" s="1"/>
  <c r="E553" i="7"/>
  <c r="E552" i="7" s="1"/>
  <c r="D553" i="7"/>
  <c r="D552" i="7" s="1"/>
  <c r="C553" i="7"/>
  <c r="H550" i="7"/>
  <c r="G550" i="7"/>
  <c r="F550" i="7"/>
  <c r="E550" i="7"/>
  <c r="D550" i="7"/>
  <c r="C537" i="7"/>
  <c r="C535" i="7" s="1"/>
  <c r="H535" i="7"/>
  <c r="G535" i="7"/>
  <c r="F535" i="7"/>
  <c r="E535" i="7"/>
  <c r="D535" i="7"/>
  <c r="F524" i="7"/>
  <c r="F523" i="7"/>
  <c r="F522" i="7"/>
  <c r="F521" i="7"/>
  <c r="F520" i="7"/>
  <c r="F519" i="7"/>
  <c r="F518" i="7"/>
  <c r="D507" i="7"/>
  <c r="C507" i="7"/>
  <c r="D500" i="7"/>
  <c r="F500" i="7" s="1"/>
  <c r="C500" i="7"/>
  <c r="D496" i="7"/>
  <c r="C496" i="7"/>
  <c r="I478" i="7"/>
  <c r="F478" i="7"/>
  <c r="I477" i="7"/>
  <c r="F477" i="7"/>
  <c r="I476" i="7"/>
  <c r="F476" i="7"/>
  <c r="I475" i="7"/>
  <c r="F475" i="7"/>
  <c r="I474" i="7"/>
  <c r="F474" i="7"/>
  <c r="I473" i="7"/>
  <c r="F473" i="7"/>
  <c r="I472" i="7"/>
  <c r="F472" i="7"/>
  <c r="I471" i="7"/>
  <c r="F471" i="7"/>
  <c r="I470" i="7"/>
  <c r="F470" i="7"/>
  <c r="I469" i="7"/>
  <c r="F469" i="7"/>
  <c r="I468" i="7"/>
  <c r="F468" i="7"/>
  <c r="I467" i="7"/>
  <c r="F467" i="7"/>
  <c r="I466" i="7"/>
  <c r="F466" i="7"/>
  <c r="I465" i="7"/>
  <c r="F465" i="7"/>
  <c r="I464" i="7"/>
  <c r="F464" i="7"/>
  <c r="I463" i="7"/>
  <c r="F463" i="7"/>
  <c r="I462" i="7"/>
  <c r="F462" i="7"/>
  <c r="I461" i="7"/>
  <c r="F461" i="7"/>
  <c r="I459" i="7"/>
  <c r="F459" i="7"/>
  <c r="I458" i="7"/>
  <c r="F458" i="7"/>
  <c r="I457" i="7"/>
  <c r="F457" i="7"/>
  <c r="I456" i="7"/>
  <c r="F456" i="7"/>
  <c r="I455" i="7"/>
  <c r="F455" i="7"/>
  <c r="I454" i="7"/>
  <c r="F454" i="7"/>
  <c r="I453" i="7"/>
  <c r="F453" i="7"/>
  <c r="I452" i="7"/>
  <c r="F452" i="7"/>
  <c r="I451" i="7"/>
  <c r="F451" i="7"/>
  <c r="I450" i="7"/>
  <c r="F450" i="7"/>
  <c r="I449" i="7"/>
  <c r="F449" i="7"/>
  <c r="I448" i="7"/>
  <c r="F448" i="7"/>
  <c r="I447" i="7"/>
  <c r="F447" i="7"/>
  <c r="I446" i="7"/>
  <c r="F446" i="7"/>
  <c r="I445" i="7"/>
  <c r="F445" i="7"/>
  <c r="I444" i="7"/>
  <c r="F444" i="7"/>
  <c r="I443" i="7"/>
  <c r="F443" i="7"/>
  <c r="I442" i="7"/>
  <c r="F442" i="7"/>
  <c r="I440" i="7"/>
  <c r="F440" i="7"/>
  <c r="I439" i="7"/>
  <c r="F439" i="7"/>
  <c r="I438" i="7"/>
  <c r="F438" i="7"/>
  <c r="I437" i="7"/>
  <c r="F437" i="7"/>
  <c r="I436" i="7"/>
  <c r="F436" i="7"/>
  <c r="I435" i="7"/>
  <c r="F435" i="7"/>
  <c r="I434" i="7"/>
  <c r="F434" i="7"/>
  <c r="I433" i="7"/>
  <c r="F433" i="7"/>
  <c r="I432" i="7"/>
  <c r="F432" i="7"/>
  <c r="I431" i="7"/>
  <c r="F431" i="7"/>
  <c r="I430" i="7"/>
  <c r="F430" i="7"/>
  <c r="I429" i="7"/>
  <c r="F429" i="7"/>
  <c r="I428" i="7"/>
  <c r="F428" i="7"/>
  <c r="I427" i="7"/>
  <c r="F427" i="7"/>
  <c r="I426" i="7"/>
  <c r="F426" i="7"/>
  <c r="I425" i="7"/>
  <c r="F425" i="7"/>
  <c r="I424" i="7"/>
  <c r="F424" i="7"/>
  <c r="I423" i="7"/>
  <c r="F423" i="7"/>
  <c r="I422" i="7"/>
  <c r="F422" i="7"/>
  <c r="I421" i="7"/>
  <c r="F421" i="7"/>
  <c r="I420" i="7"/>
  <c r="F420" i="7"/>
  <c r="I419" i="7"/>
  <c r="F419" i="7"/>
  <c r="I418" i="7"/>
  <c r="F418" i="7"/>
  <c r="I417" i="7"/>
  <c r="F417" i="7"/>
  <c r="I416" i="7"/>
  <c r="F416" i="7"/>
  <c r="I414" i="7"/>
  <c r="F414" i="7"/>
  <c r="I413" i="7"/>
  <c r="F413" i="7"/>
  <c r="I412" i="7"/>
  <c r="F412" i="7"/>
  <c r="I411" i="7"/>
  <c r="F411" i="7"/>
  <c r="I410" i="7"/>
  <c r="F410" i="7"/>
  <c r="I409" i="7"/>
  <c r="F409" i="7"/>
  <c r="I408" i="7"/>
  <c r="F408" i="7"/>
  <c r="I407" i="7"/>
  <c r="F407" i="7"/>
  <c r="I406" i="7"/>
  <c r="F406" i="7"/>
  <c r="I405" i="7"/>
  <c r="F405" i="7"/>
  <c r="I404" i="7"/>
  <c r="F404" i="7"/>
  <c r="I403" i="7"/>
  <c r="F403" i="7"/>
  <c r="I402" i="7"/>
  <c r="F402" i="7"/>
  <c r="I401" i="7"/>
  <c r="F401" i="7"/>
  <c r="I400" i="7"/>
  <c r="F400" i="7"/>
  <c r="I398" i="7"/>
  <c r="F398" i="7"/>
  <c r="I397" i="7"/>
  <c r="F397" i="7"/>
  <c r="I396" i="7"/>
  <c r="F396" i="7"/>
  <c r="I395" i="7"/>
  <c r="F395" i="7"/>
  <c r="I394" i="7"/>
  <c r="F394" i="7"/>
  <c r="I393" i="7"/>
  <c r="F393" i="7"/>
  <c r="I392" i="7"/>
  <c r="F392" i="7"/>
  <c r="I391" i="7"/>
  <c r="F391" i="7"/>
  <c r="I390" i="7"/>
  <c r="F390" i="7"/>
  <c r="I389" i="7"/>
  <c r="F389" i="7"/>
  <c r="I388" i="7"/>
  <c r="F388" i="7"/>
  <c r="I387" i="7"/>
  <c r="F387" i="7"/>
  <c r="I386" i="7"/>
  <c r="F386" i="7"/>
  <c r="I384" i="7"/>
  <c r="F384" i="7"/>
  <c r="I383" i="7"/>
  <c r="F383" i="7"/>
  <c r="I382" i="7"/>
  <c r="F382" i="7"/>
  <c r="I381" i="7"/>
  <c r="F381" i="7"/>
  <c r="I380" i="7"/>
  <c r="F380" i="7"/>
  <c r="I379" i="7"/>
  <c r="F379" i="7"/>
  <c r="I378" i="7"/>
  <c r="F378" i="7"/>
  <c r="I377" i="7"/>
  <c r="F377" i="7"/>
  <c r="I376" i="7"/>
  <c r="F376" i="7"/>
  <c r="I375" i="7"/>
  <c r="F375" i="7"/>
  <c r="I373" i="7"/>
  <c r="F373" i="7"/>
  <c r="I372" i="7"/>
  <c r="F372" i="7"/>
  <c r="I371" i="7"/>
  <c r="F371" i="7"/>
  <c r="I370" i="7"/>
  <c r="F370" i="7"/>
  <c r="I369" i="7"/>
  <c r="F369" i="7"/>
  <c r="I368" i="7"/>
  <c r="F368" i="7"/>
  <c r="I367" i="7"/>
  <c r="F367" i="7"/>
  <c r="I366" i="7"/>
  <c r="F366" i="7"/>
  <c r="I365" i="7"/>
  <c r="F365" i="7"/>
  <c r="I364" i="7"/>
  <c r="F364" i="7"/>
  <c r="I363" i="7"/>
  <c r="F363" i="7"/>
  <c r="I362" i="7"/>
  <c r="F362" i="7"/>
  <c r="I361" i="7"/>
  <c r="F361" i="7"/>
  <c r="I360" i="7"/>
  <c r="F360" i="7"/>
  <c r="I359" i="7"/>
  <c r="F359" i="7"/>
  <c r="I358" i="7"/>
  <c r="F358" i="7"/>
  <c r="I357" i="7"/>
  <c r="F357" i="7"/>
  <c r="I356" i="7"/>
  <c r="F356" i="7"/>
  <c r="I355" i="7"/>
  <c r="F355" i="7"/>
  <c r="I354" i="7"/>
  <c r="F354" i="7"/>
  <c r="I353" i="7"/>
  <c r="F353" i="7"/>
  <c r="I352" i="7"/>
  <c r="F352" i="7"/>
  <c r="I351" i="7"/>
  <c r="F351" i="7"/>
  <c r="I350" i="7"/>
  <c r="F350" i="7"/>
  <c r="I349" i="7"/>
  <c r="F349" i="7"/>
  <c r="I348" i="7"/>
  <c r="F348" i="7"/>
  <c r="I347" i="7"/>
  <c r="F347" i="7"/>
  <c r="I346" i="7"/>
  <c r="F346" i="7"/>
  <c r="I345" i="7"/>
  <c r="F345" i="7"/>
  <c r="I344" i="7"/>
  <c r="F344" i="7"/>
  <c r="I343" i="7"/>
  <c r="F343" i="7"/>
  <c r="I342" i="7"/>
  <c r="F342" i="7"/>
  <c r="I341" i="7"/>
  <c r="F341" i="7"/>
  <c r="I338" i="7"/>
  <c r="F338" i="7"/>
  <c r="I337" i="7"/>
  <c r="F337" i="7"/>
  <c r="I336" i="7"/>
  <c r="F336" i="7"/>
  <c r="I335" i="7"/>
  <c r="F335" i="7"/>
  <c r="I334" i="7"/>
  <c r="F334" i="7"/>
  <c r="I333" i="7"/>
  <c r="F333" i="7"/>
  <c r="I332" i="7"/>
  <c r="F332" i="7"/>
  <c r="I331" i="7"/>
  <c r="F331" i="7"/>
  <c r="I330" i="7"/>
  <c r="F330" i="7"/>
  <c r="I329" i="7"/>
  <c r="F329" i="7"/>
  <c r="I328" i="7"/>
  <c r="F328" i="7"/>
  <c r="I327" i="7"/>
  <c r="F327" i="7"/>
  <c r="I326" i="7"/>
  <c r="F326" i="7"/>
  <c r="I325" i="7"/>
  <c r="F325" i="7"/>
  <c r="I324" i="7"/>
  <c r="F324" i="7"/>
  <c r="I323" i="7"/>
  <c r="F323" i="7"/>
  <c r="I321" i="7"/>
  <c r="F321" i="7"/>
  <c r="I320" i="7"/>
  <c r="F320" i="7"/>
  <c r="I319" i="7"/>
  <c r="F319" i="7"/>
  <c r="I318" i="7"/>
  <c r="F318" i="7"/>
  <c r="I317" i="7"/>
  <c r="F317" i="7"/>
  <c r="I316" i="7"/>
  <c r="F316" i="7"/>
  <c r="I315" i="7"/>
  <c r="F315" i="7"/>
  <c r="I314" i="7"/>
  <c r="F314" i="7"/>
  <c r="I313" i="7"/>
  <c r="F313" i="7"/>
  <c r="I312" i="7"/>
  <c r="F312" i="7"/>
  <c r="I310" i="7"/>
  <c r="F310" i="7"/>
  <c r="I309" i="7"/>
  <c r="F309" i="7"/>
  <c r="I308" i="7"/>
  <c r="F308" i="7"/>
  <c r="I307" i="7"/>
  <c r="F307" i="7"/>
  <c r="I306" i="7"/>
  <c r="F306" i="7"/>
  <c r="I305" i="7"/>
  <c r="F305" i="7"/>
  <c r="I304" i="7"/>
  <c r="F304" i="7"/>
  <c r="I303" i="7"/>
  <c r="F303" i="7"/>
  <c r="I302" i="7"/>
  <c r="F302" i="7"/>
  <c r="I301" i="7"/>
  <c r="F301" i="7"/>
  <c r="I300" i="7"/>
  <c r="F300" i="7"/>
  <c r="I299" i="7"/>
  <c r="F299" i="7"/>
  <c r="I298" i="7"/>
  <c r="F298" i="7"/>
  <c r="I297" i="7"/>
  <c r="F297" i="7"/>
  <c r="I296" i="7"/>
  <c r="F296" i="7"/>
  <c r="I295" i="7"/>
  <c r="F295" i="7"/>
  <c r="I294" i="7"/>
  <c r="F294" i="7"/>
  <c r="I293" i="7"/>
  <c r="F293" i="7"/>
  <c r="I292" i="7"/>
  <c r="F292" i="7"/>
  <c r="I291" i="7"/>
  <c r="F291" i="7"/>
  <c r="I289" i="7"/>
  <c r="F289" i="7"/>
  <c r="I288" i="7"/>
  <c r="F288" i="7"/>
  <c r="I287" i="7"/>
  <c r="F287" i="7"/>
  <c r="I286" i="7"/>
  <c r="F286" i="7"/>
  <c r="I285" i="7"/>
  <c r="F285" i="7"/>
  <c r="I284" i="7"/>
  <c r="F284" i="7"/>
  <c r="I283" i="7"/>
  <c r="F283" i="7"/>
  <c r="I282" i="7"/>
  <c r="F282" i="7"/>
  <c r="I281" i="7"/>
  <c r="F281" i="7"/>
  <c r="I280" i="7"/>
  <c r="F280" i="7"/>
  <c r="I279" i="7"/>
  <c r="F279" i="7"/>
  <c r="I278" i="7"/>
  <c r="F278" i="7"/>
  <c r="I277" i="7"/>
  <c r="F277" i="7"/>
  <c r="I276" i="7"/>
  <c r="F276" i="7"/>
  <c r="I275" i="7"/>
  <c r="F275" i="7"/>
  <c r="I274" i="7"/>
  <c r="F274" i="7"/>
  <c r="I273" i="7"/>
  <c r="F273" i="7"/>
  <c r="I272" i="7"/>
  <c r="F272" i="7"/>
  <c r="I271" i="7"/>
  <c r="F271" i="7"/>
  <c r="I270" i="7"/>
  <c r="F270" i="7"/>
  <c r="I269" i="7"/>
  <c r="F269" i="7"/>
  <c r="I266" i="7"/>
  <c r="F266" i="7"/>
  <c r="I265" i="7"/>
  <c r="F265" i="7"/>
  <c r="I264" i="7"/>
  <c r="F264" i="7"/>
  <c r="I263" i="7"/>
  <c r="F263" i="7"/>
  <c r="I262" i="7"/>
  <c r="F262" i="7"/>
  <c r="I261" i="7"/>
  <c r="F261" i="7"/>
  <c r="I260" i="7"/>
  <c r="F260" i="7"/>
  <c r="I259" i="7"/>
  <c r="F259" i="7"/>
  <c r="I258" i="7"/>
  <c r="F258" i="7"/>
  <c r="I257" i="7"/>
  <c r="F257" i="7"/>
  <c r="I256" i="7"/>
  <c r="F256" i="7"/>
  <c r="I255" i="7"/>
  <c r="F255" i="7"/>
  <c r="I254" i="7"/>
  <c r="F254" i="7"/>
  <c r="I253" i="7"/>
  <c r="F253" i="7"/>
  <c r="I252" i="7"/>
  <c r="F252" i="7"/>
  <c r="I251" i="7"/>
  <c r="F251" i="7"/>
  <c r="H245" i="7"/>
  <c r="G245" i="7"/>
  <c r="F245" i="7"/>
  <c r="E245" i="7"/>
  <c r="D245" i="7"/>
  <c r="C245" i="7"/>
  <c r="H244" i="7"/>
  <c r="G244" i="7"/>
  <c r="F244" i="7"/>
  <c r="E244" i="7"/>
  <c r="D244" i="7"/>
  <c r="C244" i="7"/>
  <c r="F231" i="7"/>
  <c r="E231" i="7"/>
  <c r="C231" i="7"/>
  <c r="E219" i="7"/>
  <c r="G219" i="7" s="1"/>
  <c r="O31" i="7" s="1"/>
  <c r="E218" i="7"/>
  <c r="G218" i="7" s="1"/>
  <c r="N31" i="7" s="1"/>
  <c r="E217" i="7"/>
  <c r="F31" i="7" s="1"/>
  <c r="E216" i="7"/>
  <c r="G216" i="7" s="1"/>
  <c r="L31" i="7" s="1"/>
  <c r="E215" i="7"/>
  <c r="G215" i="7" s="1"/>
  <c r="K31" i="7" s="1"/>
  <c r="E214" i="7"/>
  <c r="G214" i="7" s="1"/>
  <c r="J31" i="7" s="1"/>
  <c r="I213" i="7"/>
  <c r="H213" i="7"/>
  <c r="E206" i="7"/>
  <c r="G206" i="7" s="1"/>
  <c r="E205" i="7"/>
  <c r="G205" i="7" s="1"/>
  <c r="E204" i="7"/>
  <c r="G204" i="7" s="1"/>
  <c r="E203" i="7"/>
  <c r="G203" i="7" s="1"/>
  <c r="E202" i="7"/>
  <c r="G202" i="7" s="1"/>
  <c r="E201" i="7"/>
  <c r="G201" i="7" s="1"/>
  <c r="E199" i="7"/>
  <c r="G199" i="7" s="1"/>
  <c r="E198" i="7"/>
  <c r="G198" i="7" s="1"/>
  <c r="E197" i="7"/>
  <c r="G197" i="7" s="1"/>
  <c r="E196" i="7"/>
  <c r="G196" i="7" s="1"/>
  <c r="E195" i="7"/>
  <c r="G195" i="7" s="1"/>
  <c r="E194" i="7"/>
  <c r="E180" i="7"/>
  <c r="G180" i="7" s="1"/>
  <c r="C180" i="7"/>
  <c r="E179" i="7"/>
  <c r="G179" i="7" s="1"/>
  <c r="C179" i="7"/>
  <c r="F178" i="7"/>
  <c r="D178" i="7"/>
  <c r="E177" i="7"/>
  <c r="G177" i="7" s="1"/>
  <c r="C177" i="7"/>
  <c r="E176" i="7"/>
  <c r="G176" i="7" s="1"/>
  <c r="C176" i="7"/>
  <c r="F175" i="7"/>
  <c r="D175" i="7"/>
  <c r="E173" i="7"/>
  <c r="G173" i="7" s="1"/>
  <c r="E172" i="7"/>
  <c r="G172" i="7" s="1"/>
  <c r="F171" i="7"/>
  <c r="E170" i="7"/>
  <c r="G170" i="7" s="1"/>
  <c r="E169" i="7"/>
  <c r="F168" i="7"/>
  <c r="E167" i="7"/>
  <c r="G167" i="7" s="1"/>
  <c r="E166" i="7"/>
  <c r="G166" i="7" s="1"/>
  <c r="F165" i="7"/>
  <c r="E163" i="7"/>
  <c r="G163" i="7" s="1"/>
  <c r="C163" i="7"/>
  <c r="E162" i="7"/>
  <c r="G162" i="7" s="1"/>
  <c r="C162" i="7"/>
  <c r="F161" i="7"/>
  <c r="D161" i="7"/>
  <c r="E160" i="7"/>
  <c r="G160" i="7" s="1"/>
  <c r="C160" i="7"/>
  <c r="E159" i="7"/>
  <c r="G159" i="7" s="1"/>
  <c r="C159" i="7"/>
  <c r="F158" i="7"/>
  <c r="D158" i="7"/>
  <c r="E156" i="7"/>
  <c r="G156" i="7" s="1"/>
  <c r="E155" i="7"/>
  <c r="G155" i="7" s="1"/>
  <c r="F154" i="7"/>
  <c r="E153" i="7"/>
  <c r="E152" i="7"/>
  <c r="G152" i="7" s="1"/>
  <c r="F151" i="7"/>
  <c r="E150" i="7"/>
  <c r="G150" i="7" s="1"/>
  <c r="E149" i="7"/>
  <c r="G149" i="7" s="1"/>
  <c r="F148" i="7"/>
  <c r="E146" i="7"/>
  <c r="G146" i="7" s="1"/>
  <c r="C146" i="7"/>
  <c r="E145" i="7"/>
  <c r="G145" i="7" s="1"/>
  <c r="C145" i="7"/>
  <c r="F144" i="7"/>
  <c r="D144" i="7"/>
  <c r="E143" i="7"/>
  <c r="G143" i="7" s="1"/>
  <c r="C143" i="7"/>
  <c r="E142" i="7"/>
  <c r="G142" i="7" s="1"/>
  <c r="C142" i="7"/>
  <c r="F141" i="7"/>
  <c r="D141" i="7"/>
  <c r="E139" i="7"/>
  <c r="G139" i="7" s="1"/>
  <c r="E138" i="7"/>
  <c r="F137" i="7"/>
  <c r="E136" i="7"/>
  <c r="G136" i="7" s="1"/>
  <c r="E135" i="7"/>
  <c r="G135" i="7" s="1"/>
  <c r="F134" i="7"/>
  <c r="E133" i="7"/>
  <c r="G133" i="7" s="1"/>
  <c r="E132" i="7"/>
  <c r="G132" i="7" s="1"/>
  <c r="F131" i="7"/>
  <c r="E129" i="7"/>
  <c r="G129" i="7" s="1"/>
  <c r="C129" i="7"/>
  <c r="E128" i="7"/>
  <c r="G128" i="7" s="1"/>
  <c r="C128" i="7"/>
  <c r="F127" i="7"/>
  <c r="D127" i="7"/>
  <c r="E126" i="7"/>
  <c r="G126" i="7" s="1"/>
  <c r="C126" i="7"/>
  <c r="E125" i="7"/>
  <c r="G125" i="7" s="1"/>
  <c r="C125" i="7"/>
  <c r="F124" i="7"/>
  <c r="D124" i="7"/>
  <c r="E122" i="7"/>
  <c r="G122" i="7" s="1"/>
  <c r="E121" i="7"/>
  <c r="G121" i="7" s="1"/>
  <c r="F120" i="7"/>
  <c r="E119" i="7"/>
  <c r="G119" i="7" s="1"/>
  <c r="E118" i="7"/>
  <c r="G118" i="7" s="1"/>
  <c r="F117" i="7"/>
  <c r="E116" i="7"/>
  <c r="G116" i="7" s="1"/>
  <c r="E115" i="7"/>
  <c r="F114" i="7"/>
  <c r="E112" i="7"/>
  <c r="G112" i="7" s="1"/>
  <c r="C112" i="7"/>
  <c r="E111" i="7"/>
  <c r="G111" i="7" s="1"/>
  <c r="C111" i="7"/>
  <c r="F110" i="7"/>
  <c r="D110" i="7"/>
  <c r="E109" i="7"/>
  <c r="C109" i="7"/>
  <c r="E108" i="7"/>
  <c r="G108" i="7" s="1"/>
  <c r="C108" i="7"/>
  <c r="F107" i="7"/>
  <c r="D107" i="7"/>
  <c r="E105" i="7"/>
  <c r="G105" i="7" s="1"/>
  <c r="E104" i="7"/>
  <c r="G104" i="7" s="1"/>
  <c r="F103" i="7"/>
  <c r="E102" i="7"/>
  <c r="G102" i="7" s="1"/>
  <c r="E101" i="7"/>
  <c r="G101" i="7" s="1"/>
  <c r="F100" i="7"/>
  <c r="E99" i="7"/>
  <c r="G99" i="7" s="1"/>
  <c r="E98" i="7"/>
  <c r="G98" i="7" s="1"/>
  <c r="F97" i="7"/>
  <c r="E95" i="7"/>
  <c r="G95" i="7" s="1"/>
  <c r="C95" i="7"/>
  <c r="E94" i="7"/>
  <c r="G94" i="7" s="1"/>
  <c r="C94" i="7"/>
  <c r="F93" i="7"/>
  <c r="D93" i="7"/>
  <c r="E92" i="7"/>
  <c r="G92" i="7" s="1"/>
  <c r="C92" i="7"/>
  <c r="E91" i="7"/>
  <c r="G91" i="7" s="1"/>
  <c r="C91" i="7"/>
  <c r="F90" i="7"/>
  <c r="D90" i="7"/>
  <c r="E88" i="7"/>
  <c r="E87" i="7"/>
  <c r="E85" i="7"/>
  <c r="G85" i="7" s="1"/>
  <c r="E84" i="7"/>
  <c r="E82" i="7"/>
  <c r="G82" i="7" s="1"/>
  <c r="E81" i="7"/>
  <c r="F78" i="7"/>
  <c r="F77" i="7"/>
  <c r="F75" i="7"/>
  <c r="F74" i="7"/>
  <c r="F71" i="7"/>
  <c r="F70" i="7"/>
  <c r="F68" i="7"/>
  <c r="F67" i="7"/>
  <c r="F65" i="7"/>
  <c r="F64" i="7"/>
  <c r="E56" i="7"/>
  <c r="G56" i="7" s="1"/>
  <c r="O28" i="7" s="1"/>
  <c r="E55" i="7"/>
  <c r="G28" i="7" s="1"/>
  <c r="E54" i="7"/>
  <c r="F28" i="7" s="1"/>
  <c r="E53" i="7"/>
  <c r="E28" i="7" s="1"/>
  <c r="E52" i="7"/>
  <c r="E51" i="7"/>
  <c r="G51" i="7" s="1"/>
  <c r="E44" i="7"/>
  <c r="G44" i="7" s="1"/>
  <c r="O27" i="7" s="1"/>
  <c r="E43" i="7"/>
  <c r="G43" i="7" s="1"/>
  <c r="N27" i="7" s="1"/>
  <c r="E42" i="7"/>
  <c r="F27" i="7" s="1"/>
  <c r="E41" i="7"/>
  <c r="E27" i="7" s="1"/>
  <c r="E40" i="7"/>
  <c r="E39" i="7"/>
  <c r="Q31" i="7"/>
  <c r="Q30" i="7"/>
  <c r="Q29" i="7"/>
  <c r="Q28" i="7"/>
  <c r="Q27" i="7"/>
  <c r="F17" i="7"/>
  <c r="F16" i="7"/>
  <c r="F15" i="7"/>
  <c r="F14" i="7"/>
  <c r="F13" i="7"/>
  <c r="F12" i="7"/>
  <c r="D107" i="3"/>
  <c r="D104" i="3" s="1"/>
  <c r="G90" i="3"/>
  <c r="K77" i="3"/>
  <c r="I76" i="3"/>
  <c r="I75" i="3" s="1"/>
  <c r="G59" i="3"/>
  <c r="G58" i="3"/>
  <c r="C57" i="3"/>
  <c r="G51" i="3"/>
  <c r="C46" i="3"/>
  <c r="G46" i="3" s="1"/>
  <c r="C37" i="3"/>
  <c r="C35" i="3"/>
  <c r="C387" i="4"/>
  <c r="C386" i="4"/>
  <c r="C385" i="4"/>
  <c r="C384" i="4"/>
  <c r="C383" i="4"/>
  <c r="C382" i="4"/>
  <c r="C381" i="4"/>
  <c r="C380" i="4"/>
  <c r="C379" i="4"/>
  <c r="C378" i="4"/>
  <c r="C377" i="4"/>
  <c r="C376" i="4"/>
  <c r="C375" i="4"/>
  <c r="C374" i="4"/>
  <c r="C373" i="4"/>
  <c r="C372" i="4"/>
  <c r="C371" i="4"/>
  <c r="C370" i="4"/>
  <c r="C369" i="4"/>
  <c r="E368" i="4"/>
  <c r="D368" i="4"/>
  <c r="E366" i="4"/>
  <c r="D366" i="4"/>
  <c r="C365" i="4"/>
  <c r="C364" i="4"/>
  <c r="C363" i="4"/>
  <c r="C362" i="4"/>
  <c r="C361" i="4"/>
  <c r="C360" i="4"/>
  <c r="C359" i="4"/>
  <c r="C358" i="4"/>
  <c r="C357" i="4"/>
  <c r="C356" i="4"/>
  <c r="C355"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M294" i="4"/>
  <c r="L294" i="4"/>
  <c r="L314" i="4" s="1"/>
  <c r="K294" i="4"/>
  <c r="J294" i="4"/>
  <c r="J314" i="4" s="1"/>
  <c r="I294" i="4"/>
  <c r="I314" i="4" s="1"/>
  <c r="H294" i="4"/>
  <c r="G294" i="4"/>
  <c r="F294" i="4"/>
  <c r="E294" i="4"/>
  <c r="D294" i="4"/>
  <c r="D314" i="4" s="1"/>
  <c r="C294" i="4"/>
  <c r="M292" i="4"/>
  <c r="L292" i="4"/>
  <c r="K292" i="4"/>
  <c r="J292" i="4"/>
  <c r="I292" i="4"/>
  <c r="H292" i="4"/>
  <c r="G292" i="4"/>
  <c r="F292" i="4"/>
  <c r="E292" i="4"/>
  <c r="D292" i="4"/>
  <c r="C292" i="4"/>
  <c r="E192" i="4"/>
  <c r="D192" i="4"/>
  <c r="C192" i="4"/>
  <c r="E190" i="4"/>
  <c r="D189" i="4"/>
  <c r="C189" i="4"/>
  <c r="D188" i="4"/>
  <c r="C188" i="4"/>
  <c r="E185" i="4"/>
  <c r="E184" i="4"/>
  <c r="C179" i="4"/>
  <c r="C178" i="4"/>
  <c r="C176" i="4"/>
  <c r="C175" i="4"/>
  <c r="M170" i="4"/>
  <c r="L170" i="4"/>
  <c r="K170" i="4"/>
  <c r="H170" i="4"/>
  <c r="E170" i="4"/>
  <c r="M169" i="4"/>
  <c r="L169" i="4"/>
  <c r="K169" i="4"/>
  <c r="H169" i="4"/>
  <c r="E169" i="4"/>
  <c r="M168" i="4"/>
  <c r="L168" i="4"/>
  <c r="K168" i="4"/>
  <c r="H168" i="4"/>
  <c r="E168" i="4"/>
  <c r="M167" i="4"/>
  <c r="L167" i="4"/>
  <c r="K167" i="4"/>
  <c r="H167" i="4"/>
  <c r="E167" i="4"/>
  <c r="M166" i="4"/>
  <c r="L166" i="4"/>
  <c r="K166" i="4"/>
  <c r="H166" i="4"/>
  <c r="E166" i="4"/>
  <c r="J165" i="4"/>
  <c r="I165" i="4"/>
  <c r="G165" i="4"/>
  <c r="L179" i="4" s="1"/>
  <c r="F165" i="4"/>
  <c r="D165" i="4"/>
  <c r="L176" i="4" s="1"/>
  <c r="C165" i="4"/>
  <c r="L175" i="4" s="1"/>
  <c r="M164" i="4"/>
  <c r="L164" i="4"/>
  <c r="K164" i="4"/>
  <c r="H164" i="4"/>
  <c r="E164" i="4"/>
  <c r="H152" i="4"/>
  <c r="G151" i="4"/>
  <c r="D149" i="4"/>
  <c r="C149" i="4"/>
  <c r="F134" i="4"/>
  <c r="F133" i="4"/>
  <c r="G132" i="4"/>
  <c r="D132" i="4"/>
  <c r="G154" i="4" s="1"/>
  <c r="H131" i="4"/>
  <c r="E131" i="4"/>
  <c r="F130" i="4"/>
  <c r="I108" i="4"/>
  <c r="D108" i="4"/>
  <c r="D107" i="4"/>
  <c r="J107" i="4" s="1"/>
  <c r="I106" i="4"/>
  <c r="D106" i="4"/>
  <c r="I105" i="4"/>
  <c r="D105" i="4"/>
  <c r="I104" i="4"/>
  <c r="D104" i="4"/>
  <c r="H104" i="4" s="1"/>
  <c r="I103" i="4"/>
  <c r="D103" i="4"/>
  <c r="H103" i="4" s="1"/>
  <c r="I102" i="4"/>
  <c r="D102" i="4"/>
  <c r="H102" i="4" s="1"/>
  <c r="I100" i="4"/>
  <c r="D100" i="4"/>
  <c r="I99" i="4"/>
  <c r="D99" i="4"/>
  <c r="I98" i="4"/>
  <c r="D98" i="4"/>
  <c r="I97" i="4"/>
  <c r="D97" i="4"/>
  <c r="I96" i="4"/>
  <c r="D96" i="4"/>
  <c r="I95" i="4"/>
  <c r="D95" i="4"/>
  <c r="H95" i="4" s="1"/>
  <c r="I94" i="4"/>
  <c r="D94" i="4"/>
  <c r="H94" i="4" s="1"/>
  <c r="I93" i="4"/>
  <c r="D93" i="4"/>
  <c r="H93" i="4" s="1"/>
  <c r="I92" i="4"/>
  <c r="D92" i="4"/>
  <c r="I91" i="4"/>
  <c r="D91" i="4"/>
  <c r="I90" i="4"/>
  <c r="D90" i="4"/>
  <c r="I89" i="4"/>
  <c r="D89" i="4"/>
  <c r="I88" i="4"/>
  <c r="D88" i="4"/>
  <c r="I87" i="4"/>
  <c r="D87" i="4"/>
  <c r="H87" i="4" s="1"/>
  <c r="G86" i="4"/>
  <c r="F86" i="4"/>
  <c r="E86" i="4"/>
  <c r="E85" i="4" s="1"/>
  <c r="C86" i="4"/>
  <c r="I82" i="4"/>
  <c r="D82" i="4"/>
  <c r="I81" i="4"/>
  <c r="D81" i="4"/>
  <c r="I80" i="4"/>
  <c r="D80" i="4"/>
  <c r="I79" i="4"/>
  <c r="D79" i="4"/>
  <c r="I78" i="4"/>
  <c r="D78" i="4"/>
  <c r="I77" i="4"/>
  <c r="D77" i="4"/>
  <c r="D76" i="4"/>
  <c r="D75" i="4"/>
  <c r="I74" i="4"/>
  <c r="D74" i="4"/>
  <c r="I73" i="4"/>
  <c r="D73" i="4"/>
  <c r="H73" i="4" s="1"/>
  <c r="I72" i="4"/>
  <c r="D72" i="4"/>
  <c r="I71" i="4"/>
  <c r="D71" i="4"/>
  <c r="H71" i="4" s="1"/>
  <c r="F70" i="4"/>
  <c r="E70" i="4"/>
  <c r="C70" i="4"/>
  <c r="J68" i="4"/>
  <c r="I66" i="4"/>
  <c r="H66" i="4"/>
  <c r="I65" i="4"/>
  <c r="H65" i="4"/>
  <c r="I64" i="4"/>
  <c r="H64" i="4"/>
  <c r="I63" i="4"/>
  <c r="J63" i="4" s="1"/>
  <c r="H63" i="4"/>
  <c r="E61" i="4"/>
  <c r="I55" i="4"/>
  <c r="H55" i="4"/>
  <c r="E54" i="4"/>
  <c r="I52" i="4"/>
  <c r="D52" i="4"/>
  <c r="H52" i="4" s="1"/>
  <c r="I51" i="4"/>
  <c r="D51" i="4"/>
  <c r="H51" i="4" s="1"/>
  <c r="I50" i="4"/>
  <c r="D50" i="4"/>
  <c r="I49" i="4"/>
  <c r="D49" i="4"/>
  <c r="H49" i="4" s="1"/>
  <c r="G48" i="4"/>
  <c r="F48" i="4"/>
  <c r="E48" i="4"/>
  <c r="C48" i="4"/>
  <c r="I47" i="4"/>
  <c r="D47" i="4"/>
  <c r="I46" i="4"/>
  <c r="D46" i="4"/>
  <c r="H46" i="4" s="1"/>
  <c r="D45" i="4"/>
  <c r="I44" i="4"/>
  <c r="D44" i="4"/>
  <c r="D43" i="4"/>
  <c r="D42" i="4"/>
  <c r="I41" i="4"/>
  <c r="F41" i="4"/>
  <c r="E41" i="4"/>
  <c r="C41" i="4"/>
  <c r="I40" i="4"/>
  <c r="D40" i="4"/>
  <c r="D39" i="4"/>
  <c r="I38" i="4"/>
  <c r="D38" i="4"/>
  <c r="I37" i="4"/>
  <c r="D37" i="4"/>
  <c r="I35" i="4"/>
  <c r="H35" i="4"/>
  <c r="I34" i="4"/>
  <c r="D34" i="4"/>
  <c r="I33" i="4"/>
  <c r="D33" i="4"/>
  <c r="I32" i="4"/>
  <c r="D32" i="4"/>
  <c r="I31" i="4"/>
  <c r="D31" i="4"/>
  <c r="H31" i="4" s="1"/>
  <c r="G30" i="4"/>
  <c r="F30" i="4"/>
  <c r="E30" i="4"/>
  <c r="C30" i="4"/>
  <c r="I29" i="4"/>
  <c r="D29" i="4"/>
  <c r="I28" i="4"/>
  <c r="D28" i="4"/>
  <c r="H28" i="4" s="1"/>
  <c r="I27" i="4"/>
  <c r="D27" i="4"/>
  <c r="I26" i="4"/>
  <c r="D26" i="4"/>
  <c r="H26" i="4" s="1"/>
  <c r="I25" i="4"/>
  <c r="D25" i="4"/>
  <c r="I24" i="4"/>
  <c r="D24" i="4"/>
  <c r="I23" i="4"/>
  <c r="D23" i="4"/>
  <c r="I22" i="4"/>
  <c r="D22" i="4"/>
  <c r="H22" i="4" s="1"/>
  <c r="I21" i="4"/>
  <c r="D21" i="4"/>
  <c r="I20" i="4"/>
  <c r="D20" i="4"/>
  <c r="H20" i="4" s="1"/>
  <c r="I19" i="4"/>
  <c r="D19" i="4"/>
  <c r="I18" i="4"/>
  <c r="D18" i="4"/>
  <c r="H18" i="4" s="1"/>
  <c r="I17" i="4"/>
  <c r="D17" i="4"/>
  <c r="I16" i="4"/>
  <c r="D16" i="4"/>
  <c r="I15" i="4"/>
  <c r="D15" i="4"/>
  <c r="I14" i="4"/>
  <c r="D14" i="4"/>
  <c r="H14" i="4" s="1"/>
  <c r="I13" i="4"/>
  <c r="D13" i="4"/>
  <c r="I12" i="4"/>
  <c r="D12" i="4"/>
  <c r="H12" i="4" s="1"/>
  <c r="I11" i="4"/>
  <c r="D11" i="4"/>
  <c r="I10" i="4"/>
  <c r="D10" i="4"/>
  <c r="H10" i="4" s="1"/>
  <c r="I9" i="4"/>
  <c r="D9" i="4"/>
  <c r="C8" i="4"/>
  <c r="C7" i="4" s="1"/>
  <c r="D20" i="2"/>
  <c r="D19" i="2"/>
  <c r="D18" i="2"/>
  <c r="D17" i="2"/>
  <c r="D15" i="2"/>
  <c r="D14" i="2"/>
  <c r="D12" i="2"/>
  <c r="D8" i="2"/>
  <c r="G2" i="2"/>
  <c r="V2" i="7" s="1"/>
  <c r="A2" i="2"/>
  <c r="A2" i="7" s="1"/>
  <c r="A1" i="2"/>
  <c r="A1" i="7" s="1"/>
  <c r="D702" i="7" l="1"/>
  <c r="D703" i="7" s="1"/>
  <c r="J370" i="7"/>
  <c r="J443" i="7"/>
  <c r="J447" i="7"/>
  <c r="J455" i="7"/>
  <c r="J459" i="7"/>
  <c r="J464" i="7"/>
  <c r="H165" i="4"/>
  <c r="L178" i="4"/>
  <c r="J108" i="4"/>
  <c r="G27" i="7"/>
  <c r="J254" i="7"/>
  <c r="H31" i="7"/>
  <c r="H28" i="7"/>
  <c r="H228" i="7"/>
  <c r="C484" i="7"/>
  <c r="C14" i="7" s="1"/>
  <c r="D14" i="7" s="1"/>
  <c r="G243" i="7"/>
  <c r="J468" i="7"/>
  <c r="J295" i="7"/>
  <c r="J303" i="7"/>
  <c r="J312" i="7"/>
  <c r="J337" i="7"/>
  <c r="J380" i="7"/>
  <c r="J452" i="7"/>
  <c r="J461" i="7"/>
  <c r="J477" i="7"/>
  <c r="H232" i="7" s="1"/>
  <c r="G148" i="7"/>
  <c r="F702" i="7"/>
  <c r="F703" i="7" s="1"/>
  <c r="E243" i="7"/>
  <c r="E31" i="7"/>
  <c r="K750" i="7"/>
  <c r="C746" i="7" s="1"/>
  <c r="F243" i="7"/>
  <c r="H243" i="7"/>
  <c r="J472" i="7"/>
  <c r="J346" i="7"/>
  <c r="J251" i="7"/>
  <c r="J314" i="7"/>
  <c r="J369" i="7"/>
  <c r="J463" i="7"/>
  <c r="J467" i="7"/>
  <c r="G599" i="7"/>
  <c r="G227" i="7"/>
  <c r="J401" i="7"/>
  <c r="J422" i="7"/>
  <c r="E658" i="7"/>
  <c r="E659" i="7" s="1"/>
  <c r="I1214" i="7"/>
  <c r="J253" i="7"/>
  <c r="J313" i="7"/>
  <c r="J338" i="7"/>
  <c r="J344" i="7"/>
  <c r="J364" i="7"/>
  <c r="J368" i="7"/>
  <c r="J431" i="7"/>
  <c r="E80" i="7"/>
  <c r="J372" i="7"/>
  <c r="J377" i="7"/>
  <c r="J478" i="7"/>
  <c r="G42" i="7"/>
  <c r="M27" i="7" s="1"/>
  <c r="G55" i="7"/>
  <c r="N28" i="7" s="1"/>
  <c r="E86" i="7"/>
  <c r="G171" i="7"/>
  <c r="F228" i="7"/>
  <c r="J355" i="7"/>
  <c r="J389" i="7"/>
  <c r="J397" i="7"/>
  <c r="J406" i="7"/>
  <c r="J410" i="7"/>
  <c r="J414" i="7"/>
  <c r="J439" i="7"/>
  <c r="J476" i="7"/>
  <c r="H231" i="7" s="1"/>
  <c r="I750" i="7"/>
  <c r="C745" i="7" s="1"/>
  <c r="C28" i="7"/>
  <c r="H110" i="7"/>
  <c r="G110" i="7" s="1"/>
  <c r="E227" i="7"/>
  <c r="E131" i="7"/>
  <c r="J265" i="7"/>
  <c r="J275" i="7"/>
  <c r="J287" i="7"/>
  <c r="J300" i="7"/>
  <c r="J352" i="7"/>
  <c r="J360" i="7"/>
  <c r="J398" i="7"/>
  <c r="J416" i="7"/>
  <c r="J420" i="7"/>
  <c r="J440" i="7"/>
  <c r="J262" i="7"/>
  <c r="J272" i="7"/>
  <c r="J276" i="7"/>
  <c r="J280" i="7"/>
  <c r="J284" i="7"/>
  <c r="J288" i="7"/>
  <c r="J293" i="7"/>
  <c r="J297" i="7"/>
  <c r="J301" i="7"/>
  <c r="J305" i="7"/>
  <c r="J309" i="7"/>
  <c r="J318" i="7"/>
  <c r="F227" i="7"/>
  <c r="J335" i="7"/>
  <c r="J345" i="7"/>
  <c r="J445" i="7"/>
  <c r="G74" i="7"/>
  <c r="H161" i="7"/>
  <c r="E161" i="7" s="1"/>
  <c r="J259" i="7"/>
  <c r="C232" i="7" s="1"/>
  <c r="J294" i="7"/>
  <c r="J302" i="7"/>
  <c r="J310" i="7"/>
  <c r="J319" i="7"/>
  <c r="J328" i="7"/>
  <c r="J336" i="7"/>
  <c r="J354" i="7"/>
  <c r="J358" i="7"/>
  <c r="J362" i="7"/>
  <c r="J366" i="7"/>
  <c r="J471" i="7"/>
  <c r="D228" i="7"/>
  <c r="G228" i="7"/>
  <c r="J379" i="7"/>
  <c r="J383" i="7"/>
  <c r="J388" i="7"/>
  <c r="J392" i="7"/>
  <c r="J396" i="7"/>
  <c r="J405" i="7"/>
  <c r="J409" i="7"/>
  <c r="J413" i="7"/>
  <c r="J430" i="7"/>
  <c r="J434" i="7"/>
  <c r="J438" i="7"/>
  <c r="G190" i="7"/>
  <c r="F190" i="7" s="1"/>
  <c r="E67" i="7"/>
  <c r="G97" i="7"/>
  <c r="G120" i="7"/>
  <c r="E137" i="7"/>
  <c r="E168" i="7"/>
  <c r="J258" i="7"/>
  <c r="J296" i="7"/>
  <c r="J333" i="7"/>
  <c r="J342" i="7"/>
  <c r="J353" i="7"/>
  <c r="J361" i="7"/>
  <c r="J381" i="7"/>
  <c r="J386" i="7"/>
  <c r="J402" i="7"/>
  <c r="J418" i="7"/>
  <c r="J429" i="7"/>
  <c r="J453" i="7"/>
  <c r="J470" i="7"/>
  <c r="H624" i="7"/>
  <c r="H545" i="7" s="1"/>
  <c r="G703" i="7"/>
  <c r="E78" i="7"/>
  <c r="G103" i="7"/>
  <c r="H227" i="7"/>
  <c r="J266" i="7"/>
  <c r="J426" i="7"/>
  <c r="H599" i="7"/>
  <c r="J601" i="7"/>
  <c r="I703" i="7"/>
  <c r="I1206" i="7"/>
  <c r="E71" i="7"/>
  <c r="E38" i="7"/>
  <c r="I27" i="7" s="1"/>
  <c r="G189" i="7"/>
  <c r="L30" i="7" s="1"/>
  <c r="J252" i="7"/>
  <c r="J263" i="7"/>
  <c r="J273" i="7"/>
  <c r="J285" i="7"/>
  <c r="J289" i="7"/>
  <c r="J351" i="7"/>
  <c r="J387" i="7"/>
  <c r="J407" i="7"/>
  <c r="J423" i="7"/>
  <c r="J427" i="7"/>
  <c r="J435" i="7"/>
  <c r="J454" i="7"/>
  <c r="J638" i="7"/>
  <c r="C658" i="7"/>
  <c r="J626" i="7"/>
  <c r="D31" i="7"/>
  <c r="G81" i="7"/>
  <c r="G80" i="7" s="1"/>
  <c r="E117" i="7"/>
  <c r="H124" i="7"/>
  <c r="G124" i="7" s="1"/>
  <c r="G154" i="7"/>
  <c r="J264" i="7"/>
  <c r="J270" i="7"/>
  <c r="J278" i="7"/>
  <c r="J286" i="7"/>
  <c r="J315" i="7"/>
  <c r="J327" i="7"/>
  <c r="J356" i="7"/>
  <c r="J363" i="7"/>
  <c r="J428" i="7"/>
  <c r="J444" i="7"/>
  <c r="J451" i="7"/>
  <c r="E624" i="7"/>
  <c r="E545" i="7" s="1"/>
  <c r="D727" i="7"/>
  <c r="C31" i="7"/>
  <c r="D243" i="7"/>
  <c r="C574" i="7"/>
  <c r="C727" i="7"/>
  <c r="I752" i="7"/>
  <c r="J421" i="7"/>
  <c r="J456" i="7"/>
  <c r="J465" i="7"/>
  <c r="K752" i="7"/>
  <c r="I1196" i="7"/>
  <c r="H541" i="7"/>
  <c r="H144" i="7"/>
  <c r="E144" i="7" s="1"/>
  <c r="H175" i="7"/>
  <c r="E175" i="7" s="1"/>
  <c r="J298" i="7"/>
  <c r="J320" i="7"/>
  <c r="J325" i="7"/>
  <c r="J348" i="7"/>
  <c r="J359" i="7"/>
  <c r="J384" i="7"/>
  <c r="J395" i="7"/>
  <c r="J403" i="7"/>
  <c r="J424" i="7"/>
  <c r="J449" i="7"/>
  <c r="J474" i="7"/>
  <c r="E598" i="7"/>
  <c r="E599" i="7" s="1"/>
  <c r="E544" i="7" s="1"/>
  <c r="D623" i="7"/>
  <c r="D624" i="7" s="1"/>
  <c r="D545" i="7" s="1"/>
  <c r="G623" i="7"/>
  <c r="G624" i="7" s="1"/>
  <c r="D1111" i="7"/>
  <c r="D927" i="7" s="1"/>
  <c r="E1195" i="7"/>
  <c r="I1195" i="7" s="1"/>
  <c r="G39" i="7"/>
  <c r="E103" i="7"/>
  <c r="G117" i="7"/>
  <c r="G169" i="7"/>
  <c r="G168" i="7" s="1"/>
  <c r="J257" i="7"/>
  <c r="J277" i="7"/>
  <c r="G552" i="7"/>
  <c r="G541" i="7" s="1"/>
  <c r="F598" i="7"/>
  <c r="F540" i="7" s="1"/>
  <c r="J261" i="7"/>
  <c r="J281" i="7"/>
  <c r="J292" i="7"/>
  <c r="J299" i="7"/>
  <c r="J306" i="7"/>
  <c r="J317" i="7"/>
  <c r="E232" i="7" s="1"/>
  <c r="J326" i="7"/>
  <c r="J329" i="7"/>
  <c r="J378" i="7"/>
  <c r="J446" i="7"/>
  <c r="I541" i="7"/>
  <c r="I1211" i="7"/>
  <c r="D1195" i="7" s="1"/>
  <c r="J1195" i="7" s="1"/>
  <c r="H27" i="7"/>
  <c r="G84" i="7"/>
  <c r="H127" i="7"/>
  <c r="E127" i="7" s="1"/>
  <c r="G131" i="7"/>
  <c r="H190" i="7"/>
  <c r="M32" i="7" s="1"/>
  <c r="F32" i="7" s="1"/>
  <c r="H189" i="7"/>
  <c r="L32" i="7" s="1"/>
  <c r="E32" i="7" s="1"/>
  <c r="E228" i="7"/>
  <c r="J330" i="7"/>
  <c r="F232" i="7" s="1"/>
  <c r="J334" i="7"/>
  <c r="J343" i="7"/>
  <c r="J367" i="7"/>
  <c r="J375" i="7"/>
  <c r="J393" i="7"/>
  <c r="J404" i="7"/>
  <c r="J411" i="7"/>
  <c r="J432" i="7"/>
  <c r="J462" i="7"/>
  <c r="E573" i="7"/>
  <c r="E574" i="7" s="1"/>
  <c r="E542" i="7" s="1"/>
  <c r="C598" i="7"/>
  <c r="C599" i="7" s="1"/>
  <c r="D658" i="7"/>
  <c r="D659" i="7" s="1"/>
  <c r="E134" i="7"/>
  <c r="E148" i="7"/>
  <c r="E171" i="7"/>
  <c r="H178" i="7"/>
  <c r="G178" i="7" s="1"/>
  <c r="J255" i="7"/>
  <c r="J271" i="7"/>
  <c r="J282" i="7"/>
  <c r="J323" i="7"/>
  <c r="J350" i="7"/>
  <c r="J390" i="7"/>
  <c r="J419" i="7"/>
  <c r="J436" i="7"/>
  <c r="J458" i="7"/>
  <c r="J469" i="7"/>
  <c r="D599" i="7"/>
  <c r="D544" i="7" s="1"/>
  <c r="I598" i="7"/>
  <c r="I599" i="7" s="1"/>
  <c r="I544" i="7" s="1"/>
  <c r="J635" i="7"/>
  <c r="C623" i="7"/>
  <c r="C624" i="7" s="1"/>
  <c r="I1202" i="7"/>
  <c r="G78" i="7"/>
  <c r="E68" i="7"/>
  <c r="J376" i="7"/>
  <c r="J394" i="7"/>
  <c r="J466" i="7"/>
  <c r="E484" i="7"/>
  <c r="E14" i="7" s="1"/>
  <c r="F940" i="7"/>
  <c r="G54" i="7"/>
  <c r="M28" i="7" s="1"/>
  <c r="E97" i="7"/>
  <c r="G134" i="7"/>
  <c r="E154" i="7"/>
  <c r="H158" i="7"/>
  <c r="G158" i="7" s="1"/>
  <c r="J279" i="7"/>
  <c r="J304" i="7"/>
  <c r="J371" i="7"/>
  <c r="J412" i="7"/>
  <c r="H573" i="7"/>
  <c r="H574" i="7" s="1"/>
  <c r="H542" i="7" s="1"/>
  <c r="I244" i="7"/>
  <c r="J260" i="7"/>
  <c r="J269" i="7"/>
  <c r="J283" i="7"/>
  <c r="J291" i="7"/>
  <c r="J308" i="7"/>
  <c r="J324" i="7"/>
  <c r="J347" i="7"/>
  <c r="J437" i="7"/>
  <c r="J448" i="7"/>
  <c r="J473" i="7"/>
  <c r="E541" i="7"/>
  <c r="I573" i="7"/>
  <c r="I574" i="7" s="1"/>
  <c r="I542" i="7" s="1"/>
  <c r="F623" i="7"/>
  <c r="F624" i="7" s="1"/>
  <c r="F545" i="7" s="1"/>
  <c r="J702" i="7"/>
  <c r="J703" i="7" s="1"/>
  <c r="D30" i="4"/>
  <c r="H30" i="4" s="1"/>
  <c r="J14" i="4"/>
  <c r="J33" i="4"/>
  <c r="J22" i="4"/>
  <c r="J31" i="4"/>
  <c r="J46" i="4"/>
  <c r="E149" i="4"/>
  <c r="J90" i="4"/>
  <c r="H82" i="4"/>
  <c r="C314" i="4"/>
  <c r="H37" i="4"/>
  <c r="J72" i="4"/>
  <c r="H108" i="4"/>
  <c r="J12" i="4"/>
  <c r="J20" i="4"/>
  <c r="J28" i="4"/>
  <c r="J37" i="4"/>
  <c r="H47" i="4"/>
  <c r="J55" i="4"/>
  <c r="J82" i="4"/>
  <c r="H91" i="4"/>
  <c r="H99" i="4"/>
  <c r="E314" i="4"/>
  <c r="N164" i="4"/>
  <c r="F314" i="4"/>
  <c r="J13" i="4"/>
  <c r="J21" i="4"/>
  <c r="J29" i="4"/>
  <c r="H38" i="4"/>
  <c r="J47" i="4"/>
  <c r="J91" i="4"/>
  <c r="J99" i="4"/>
  <c r="D48" i="4"/>
  <c r="J73" i="4"/>
  <c r="C85" i="4"/>
  <c r="H92" i="4"/>
  <c r="H100" i="4"/>
  <c r="H130" i="4"/>
  <c r="E188" i="4"/>
  <c r="G314" i="4"/>
  <c r="E189" i="4"/>
  <c r="E8" i="4"/>
  <c r="D8" i="4" s="1"/>
  <c r="H40" i="4"/>
  <c r="J74" i="4"/>
  <c r="F85" i="4"/>
  <c r="N168" i="4"/>
  <c r="J100" i="4"/>
  <c r="G85" i="4"/>
  <c r="E165" i="4"/>
  <c r="C108" i="3" s="1"/>
  <c r="F8" i="4"/>
  <c r="F132" i="4"/>
  <c r="J15" i="4"/>
  <c r="J23" i="4"/>
  <c r="G8" i="4"/>
  <c r="J40" i="4"/>
  <c r="J64" i="4"/>
  <c r="J93" i="4"/>
  <c r="J102" i="4"/>
  <c r="M165" i="4"/>
  <c r="N169" i="4"/>
  <c r="K314" i="4"/>
  <c r="H74" i="4"/>
  <c r="E84" i="4"/>
  <c r="J92" i="4"/>
  <c r="D41" i="4"/>
  <c r="J41" i="4" s="1"/>
  <c r="D86" i="4"/>
  <c r="C133" i="4"/>
  <c r="M314" i="4"/>
  <c r="J49" i="4"/>
  <c r="J77" i="4"/>
  <c r="H134" i="4"/>
  <c r="H314" i="4"/>
  <c r="J16" i="4"/>
  <c r="J32" i="4"/>
  <c r="J42" i="4"/>
  <c r="I54" i="4"/>
  <c r="I114" i="4" s="1"/>
  <c r="H16" i="4"/>
  <c r="H24" i="4"/>
  <c r="I30" i="4"/>
  <c r="I8" i="4" s="1"/>
  <c r="J65" i="4"/>
  <c r="H77" i="4"/>
  <c r="J94" i="4"/>
  <c r="J103" i="4"/>
  <c r="H133" i="4"/>
  <c r="H78" i="4"/>
  <c r="I86" i="4"/>
  <c r="I85" i="4" s="1"/>
  <c r="J95" i="4"/>
  <c r="J104" i="4"/>
  <c r="N166" i="4"/>
  <c r="E9" i="7" s="1"/>
  <c r="L9" i="7" s="1"/>
  <c r="C22" i="3"/>
  <c r="G22" i="3" s="1"/>
  <c r="J9" i="4"/>
  <c r="J17" i="4"/>
  <c r="J25" i="4"/>
  <c r="H42" i="4"/>
  <c r="H50" i="4"/>
  <c r="K165" i="4"/>
  <c r="C109" i="3" s="1"/>
  <c r="J43" i="4"/>
  <c r="I48" i="4"/>
  <c r="I111" i="4" s="1"/>
  <c r="J78" i="4"/>
  <c r="H33" i="4"/>
  <c r="H43" i="4"/>
  <c r="D70" i="4"/>
  <c r="H79" i="4"/>
  <c r="H88" i="4"/>
  <c r="H96" i="4"/>
  <c r="H105" i="4"/>
  <c r="C148" i="4"/>
  <c r="C147" i="4" s="1"/>
  <c r="D388" i="4"/>
  <c r="J44" i="4"/>
  <c r="J79" i="4"/>
  <c r="J88" i="4"/>
  <c r="J96" i="4"/>
  <c r="J105" i="4"/>
  <c r="D148" i="4"/>
  <c r="E388" i="4"/>
  <c r="N170" i="4"/>
  <c r="C366" i="4"/>
  <c r="C368" i="4"/>
  <c r="J24" i="4"/>
  <c r="J10" i="4"/>
  <c r="J18" i="4"/>
  <c r="J26" i="4"/>
  <c r="J34" i="4"/>
  <c r="J51" i="4"/>
  <c r="H80" i="4"/>
  <c r="H89" i="4"/>
  <c r="H97" i="4"/>
  <c r="H106" i="4"/>
  <c r="J11" i="4"/>
  <c r="J19" i="4"/>
  <c r="J27" i="4"/>
  <c r="J80" i="4"/>
  <c r="J89" i="4"/>
  <c r="J97" i="4"/>
  <c r="J106" i="4"/>
  <c r="H81" i="4"/>
  <c r="C34" i="3"/>
  <c r="G34" i="3" s="1"/>
  <c r="J52" i="4"/>
  <c r="J71" i="4"/>
  <c r="J81" i="4"/>
  <c r="H90" i="4"/>
  <c r="H98" i="4"/>
  <c r="H107" i="4"/>
  <c r="N167" i="4"/>
  <c r="H72" i="4"/>
  <c r="J98" i="4"/>
  <c r="G37" i="3"/>
  <c r="G57" i="3"/>
  <c r="G35" i="3"/>
  <c r="G759" i="7"/>
  <c r="G773" i="7"/>
  <c r="G753" i="7"/>
  <c r="G761" i="7"/>
  <c r="G781" i="7"/>
  <c r="G775" i="7"/>
  <c r="G755" i="7"/>
  <c r="G769" i="7"/>
  <c r="G783" i="7"/>
  <c r="C621" i="7"/>
  <c r="G763" i="7"/>
  <c r="G777" i="7"/>
  <c r="G757" i="7"/>
  <c r="G771" i="7"/>
  <c r="G785" i="7"/>
  <c r="G765" i="7"/>
  <c r="G779" i="7"/>
  <c r="M179" i="4"/>
  <c r="C107" i="3"/>
  <c r="M176" i="4"/>
  <c r="M178" i="4"/>
  <c r="I153" i="4"/>
  <c r="A1" i="3"/>
  <c r="A1" i="4"/>
  <c r="A2" i="3"/>
  <c r="C571" i="7"/>
  <c r="C916" i="7"/>
  <c r="C926" i="7" s="1"/>
  <c r="A2" i="4"/>
  <c r="K2" i="3"/>
  <c r="P2" i="4"/>
  <c r="E7" i="3"/>
  <c r="G754" i="7"/>
  <c r="G756" i="7"/>
  <c r="G758" i="7"/>
  <c r="G760" i="7"/>
  <c r="G762" i="7"/>
  <c r="G764" i="7"/>
  <c r="G766" i="7"/>
  <c r="G768" i="7"/>
  <c r="G770" i="7"/>
  <c r="G772" i="7"/>
  <c r="G774" i="7"/>
  <c r="G776" i="7"/>
  <c r="G778" i="7"/>
  <c r="G780" i="7"/>
  <c r="G782" i="7"/>
  <c r="G784" i="7"/>
  <c r="G786" i="7"/>
  <c r="I7" i="3"/>
  <c r="C78" i="3"/>
  <c r="K63" i="3"/>
  <c r="C550" i="7"/>
  <c r="G787" i="7"/>
  <c r="D56" i="3"/>
  <c r="K64" i="3"/>
  <c r="K65" i="3"/>
  <c r="K67" i="3"/>
  <c r="D80" i="3"/>
  <c r="H191" i="7"/>
  <c r="G191" i="7"/>
  <c r="G115" i="7"/>
  <c r="E114" i="7"/>
  <c r="D27" i="7"/>
  <c r="G40" i="7"/>
  <c r="J28" i="7"/>
  <c r="H90" i="7"/>
  <c r="G109" i="7"/>
  <c r="G75" i="7" s="1"/>
  <c r="E75" i="7"/>
  <c r="D28" i="7"/>
  <c r="G52" i="7"/>
  <c r="G200" i="7"/>
  <c r="E50" i="7"/>
  <c r="G65" i="7"/>
  <c r="H188" i="7"/>
  <c r="G188" i="7"/>
  <c r="J274" i="7"/>
  <c r="E193" i="7"/>
  <c r="J588" i="7"/>
  <c r="D573" i="7"/>
  <c r="D538" i="7" s="1"/>
  <c r="F696" i="7"/>
  <c r="E690" i="7"/>
  <c r="G697" i="7"/>
  <c r="E689" i="7"/>
  <c r="G696" i="7"/>
  <c r="C703" i="7"/>
  <c r="E64" i="7"/>
  <c r="G87" i="7"/>
  <c r="E100" i="7"/>
  <c r="E120" i="7"/>
  <c r="G138" i="7"/>
  <c r="G153" i="7"/>
  <c r="E165" i="7"/>
  <c r="G194" i="7"/>
  <c r="G217" i="7"/>
  <c r="G213" i="7" s="1"/>
  <c r="C228" i="7"/>
  <c r="J256" i="7"/>
  <c r="J585" i="7"/>
  <c r="C243" i="7"/>
  <c r="J576" i="7"/>
  <c r="F573" i="7"/>
  <c r="C27" i="7"/>
  <c r="G31" i="7"/>
  <c r="G41" i="7"/>
  <c r="G53" i="7"/>
  <c r="E70" i="7"/>
  <c r="E83" i="7"/>
  <c r="G88" i="7"/>
  <c r="G100" i="7"/>
  <c r="E151" i="7"/>
  <c r="E213" i="7"/>
  <c r="C227" i="7"/>
  <c r="J307" i="7"/>
  <c r="I624" i="7"/>
  <c r="I545" i="7" s="1"/>
  <c r="H192" i="7"/>
  <c r="E65" i="7"/>
  <c r="E77" i="7"/>
  <c r="H141" i="7"/>
  <c r="G165" i="7"/>
  <c r="E200" i="7"/>
  <c r="D227" i="7"/>
  <c r="D540" i="7"/>
  <c r="G574" i="7"/>
  <c r="E703" i="7"/>
  <c r="H93" i="7"/>
  <c r="G192" i="7"/>
  <c r="G77" i="7"/>
  <c r="E74" i="7"/>
  <c r="I245" i="7"/>
  <c r="J316" i="7"/>
  <c r="J332" i="7"/>
  <c r="J321" i="7"/>
  <c r="J349" i="7"/>
  <c r="J365" i="7"/>
  <c r="J382" i="7"/>
  <c r="J400" i="7"/>
  <c r="J417" i="7"/>
  <c r="J433" i="7"/>
  <c r="J457" i="7"/>
  <c r="J475" i="7"/>
  <c r="J553" i="7"/>
  <c r="J613" i="7"/>
  <c r="I1212" i="7"/>
  <c r="D1196" i="7" s="1"/>
  <c r="J563" i="7"/>
  <c r="C552" i="7"/>
  <c r="J341" i="7"/>
  <c r="J357" i="7"/>
  <c r="J373" i="7"/>
  <c r="J391" i="7"/>
  <c r="J408" i="7"/>
  <c r="J425" i="7"/>
  <c r="J442" i="7"/>
  <c r="H703" i="7"/>
  <c r="H544" i="7"/>
  <c r="J331" i="7"/>
  <c r="J450" i="7"/>
  <c r="H540" i="7"/>
  <c r="J610" i="7"/>
  <c r="C596" i="7"/>
  <c r="K68" i="3"/>
  <c r="K66" i="3"/>
  <c r="J35" i="4"/>
  <c r="J38" i="4"/>
  <c r="H44" i="4"/>
  <c r="J66" i="4"/>
  <c r="J87" i="4"/>
  <c r="H9" i="4"/>
  <c r="H11" i="4"/>
  <c r="H13" i="4"/>
  <c r="H15" i="4"/>
  <c r="H17" i="4"/>
  <c r="H19" i="4"/>
  <c r="H21" i="4"/>
  <c r="H23" i="4"/>
  <c r="H25" i="4"/>
  <c r="H27" i="4"/>
  <c r="H29" i="4"/>
  <c r="H32" i="4"/>
  <c r="H34" i="4"/>
  <c r="J50" i="4"/>
  <c r="L165" i="4"/>
  <c r="G111" i="4"/>
  <c r="E45" i="38"/>
  <c r="E43" i="38"/>
  <c r="D26" i="1"/>
  <c r="D26" i="43"/>
  <c r="D23" i="43"/>
  <c r="D14" i="43"/>
  <c r="K1" i="3"/>
  <c r="G1" i="2"/>
  <c r="V1" i="7"/>
  <c r="P1" i="4"/>
  <c r="F226" i="7" l="1"/>
  <c r="H226" i="7"/>
  <c r="I751" i="7"/>
  <c r="F697" i="7"/>
  <c r="K751" i="7"/>
  <c r="G67" i="7"/>
  <c r="G545" i="7"/>
  <c r="E110" i="7"/>
  <c r="G161" i="7"/>
  <c r="G157" i="7" s="1"/>
  <c r="M30" i="7"/>
  <c r="I540" i="7"/>
  <c r="F189" i="7"/>
  <c r="G540" i="7"/>
  <c r="D231" i="7"/>
  <c r="E226" i="7"/>
  <c r="G226" i="7"/>
  <c r="E653" i="7"/>
  <c r="E538" i="7"/>
  <c r="G542" i="7"/>
  <c r="E540" i="7"/>
  <c r="G144" i="7"/>
  <c r="E691" i="7"/>
  <c r="E124" i="7"/>
  <c r="E123" i="7" s="1"/>
  <c r="E113" i="7" s="1"/>
  <c r="K1195" i="7"/>
  <c r="E654" i="7"/>
  <c r="C659" i="7"/>
  <c r="C653" i="7" s="1"/>
  <c r="G175" i="7"/>
  <c r="G174" i="7" s="1"/>
  <c r="C920" i="7"/>
  <c r="J623" i="7"/>
  <c r="G127" i="7"/>
  <c r="G123" i="7" s="1"/>
  <c r="C923" i="7"/>
  <c r="F599" i="7"/>
  <c r="F544" i="7" s="1"/>
  <c r="G544" i="7"/>
  <c r="F541" i="7"/>
  <c r="G64" i="7"/>
  <c r="C919" i="7"/>
  <c r="G538" i="7"/>
  <c r="H538" i="7"/>
  <c r="G38" i="7"/>
  <c r="P27" i="7" s="1"/>
  <c r="D232" i="7"/>
  <c r="J598" i="7"/>
  <c r="J27" i="7"/>
  <c r="C922" i="7"/>
  <c r="C917" i="7"/>
  <c r="L16" i="7" s="1"/>
  <c r="I1194" i="7"/>
  <c r="F236" i="7"/>
  <c r="D541" i="7"/>
  <c r="D230" i="7"/>
  <c r="G83" i="7"/>
  <c r="F83" i="7" s="1"/>
  <c r="E158" i="7"/>
  <c r="E157" i="7" s="1"/>
  <c r="I538" i="7"/>
  <c r="E178" i="7"/>
  <c r="L14" i="7"/>
  <c r="C95" i="3"/>
  <c r="D484" i="7"/>
  <c r="J30" i="4"/>
  <c r="H8" i="4"/>
  <c r="G110" i="4"/>
  <c r="C53" i="3"/>
  <c r="H56" i="3"/>
  <c r="H132" i="4"/>
  <c r="D85" i="4"/>
  <c r="C84" i="4"/>
  <c r="C388" i="4"/>
  <c r="F7" i="4"/>
  <c r="E140" i="4"/>
  <c r="O170" i="4"/>
  <c r="N165" i="4"/>
  <c r="G148" i="4"/>
  <c r="D147" i="4"/>
  <c r="E147" i="4" s="1"/>
  <c r="O169" i="4"/>
  <c r="J86" i="4"/>
  <c r="J48" i="4"/>
  <c r="O168" i="4"/>
  <c r="C130" i="4"/>
  <c r="F84" i="4"/>
  <c r="C134" i="4"/>
  <c r="E7" i="4"/>
  <c r="H48" i="4"/>
  <c r="O167" i="4"/>
  <c r="E133" i="4"/>
  <c r="H806" i="7"/>
  <c r="H86" i="4"/>
  <c r="F148" i="4"/>
  <c r="C23" i="3"/>
  <c r="C19" i="3"/>
  <c r="H41" i="4"/>
  <c r="E148" i="4"/>
  <c r="J54" i="4"/>
  <c r="M175" i="4"/>
  <c r="C924" i="7"/>
  <c r="C921" i="7"/>
  <c r="C925" i="7"/>
  <c r="D79" i="3"/>
  <c r="K69" i="3"/>
  <c r="P31" i="7"/>
  <c r="L28" i="7"/>
  <c r="G50" i="7"/>
  <c r="F50" i="7" s="1"/>
  <c r="H234" i="7"/>
  <c r="D235" i="7"/>
  <c r="G232" i="7"/>
  <c r="E230" i="7"/>
  <c r="F237" i="7"/>
  <c r="E236" i="7"/>
  <c r="M31" i="7"/>
  <c r="H230" i="7"/>
  <c r="H237" i="7"/>
  <c r="F200" i="7"/>
  <c r="F213" i="7"/>
  <c r="I31" i="7"/>
  <c r="H697" i="7"/>
  <c r="D574" i="7"/>
  <c r="J573" i="7"/>
  <c r="E190" i="7"/>
  <c r="E90" i="7"/>
  <c r="G90" i="7"/>
  <c r="G235" i="7"/>
  <c r="C235" i="7"/>
  <c r="D234" i="7"/>
  <c r="G231" i="7"/>
  <c r="O32" i="7"/>
  <c r="G151" i="7"/>
  <c r="G68" i="7"/>
  <c r="H236" i="7"/>
  <c r="C237" i="7"/>
  <c r="D236" i="7"/>
  <c r="F235" i="7"/>
  <c r="C744" i="7"/>
  <c r="C743" i="7"/>
  <c r="F192" i="7"/>
  <c r="O30" i="7"/>
  <c r="G141" i="7"/>
  <c r="E141" i="7"/>
  <c r="F574" i="7"/>
  <c r="F542" i="7" s="1"/>
  <c r="F538" i="7"/>
  <c r="G137" i="7"/>
  <c r="C696" i="7"/>
  <c r="D697" i="7"/>
  <c r="C691" i="7"/>
  <c r="C697" i="7"/>
  <c r="D696" i="7"/>
  <c r="C690" i="7"/>
  <c r="C689" i="7"/>
  <c r="K28" i="7"/>
  <c r="F80" i="7"/>
  <c r="E174" i="7"/>
  <c r="H235" i="7"/>
  <c r="F230" i="7"/>
  <c r="E652" i="7"/>
  <c r="G93" i="7"/>
  <c r="E93" i="7"/>
  <c r="G71" i="7"/>
  <c r="E69" i="7"/>
  <c r="E189" i="7"/>
  <c r="F188" i="7"/>
  <c r="K30" i="7"/>
  <c r="I28" i="7"/>
  <c r="D237" i="7"/>
  <c r="C234" i="7"/>
  <c r="J552" i="7"/>
  <c r="C538" i="7"/>
  <c r="C542" i="7"/>
  <c r="C541" i="7"/>
  <c r="C540" i="7"/>
  <c r="C544" i="7"/>
  <c r="C545" i="7"/>
  <c r="J624" i="7"/>
  <c r="E66" i="7"/>
  <c r="E237" i="7"/>
  <c r="K32" i="7"/>
  <c r="E63" i="7"/>
  <c r="G114" i="7"/>
  <c r="G234" i="7"/>
  <c r="E235" i="7"/>
  <c r="N30" i="7"/>
  <c r="F191" i="7"/>
  <c r="J1196" i="7"/>
  <c r="I243" i="7"/>
  <c r="J245" i="7" s="1"/>
  <c r="I228" i="7"/>
  <c r="G70" i="7"/>
  <c r="G86" i="7"/>
  <c r="H107" i="7"/>
  <c r="C236" i="7"/>
  <c r="G236" i="7"/>
  <c r="N32" i="7"/>
  <c r="F234" i="7"/>
  <c r="G230" i="7"/>
  <c r="D226" i="7"/>
  <c r="I227" i="7"/>
  <c r="C226" i="7"/>
  <c r="L27" i="7"/>
  <c r="H187" i="7"/>
  <c r="G187" i="7"/>
  <c r="G193" i="7"/>
  <c r="F193" i="7" s="1"/>
  <c r="H696" i="7"/>
  <c r="K27" i="7"/>
  <c r="E234" i="7"/>
  <c r="G237" i="7"/>
  <c r="C230" i="7"/>
  <c r="G53" i="3"/>
  <c r="I110" i="4"/>
  <c r="J8" i="4"/>
  <c r="F155" i="4"/>
  <c r="J85" i="4"/>
  <c r="G66" i="7" l="1"/>
  <c r="F38" i="7"/>
  <c r="C654" i="7"/>
  <c r="D654" i="7" s="1"/>
  <c r="D233" i="7"/>
  <c r="I232" i="7"/>
  <c r="D930" i="7" s="1"/>
  <c r="D919" i="7" s="1"/>
  <c r="J599" i="7"/>
  <c r="G19" i="3"/>
  <c r="G23" i="3"/>
  <c r="H148" i="4"/>
  <c r="C21" i="3"/>
  <c r="C28" i="3"/>
  <c r="O165" i="4"/>
  <c r="C132" i="4"/>
  <c r="E139" i="4"/>
  <c r="D7" i="4"/>
  <c r="E116" i="4"/>
  <c r="E134" i="4"/>
  <c r="D84" i="4"/>
  <c r="C116" i="4"/>
  <c r="H85" i="4"/>
  <c r="E130" i="4"/>
  <c r="E29" i="7"/>
  <c r="I234" i="7"/>
  <c r="C240" i="7"/>
  <c r="F174" i="7"/>
  <c r="E192" i="7"/>
  <c r="G164" i="7"/>
  <c r="E687" i="7"/>
  <c r="G113" i="7"/>
  <c r="J545" i="7"/>
  <c r="E696" i="7"/>
  <c r="D653" i="7"/>
  <c r="G63" i="7"/>
  <c r="I231" i="7"/>
  <c r="H233" i="7"/>
  <c r="H229" i="7"/>
  <c r="P28" i="7"/>
  <c r="G240" i="7"/>
  <c r="G233" i="7"/>
  <c r="G229" i="7"/>
  <c r="J544" i="7"/>
  <c r="D240" i="7"/>
  <c r="J574" i="7"/>
  <c r="D542" i="7"/>
  <c r="F240" i="7"/>
  <c r="J243" i="7"/>
  <c r="J244" i="7"/>
  <c r="J540" i="7"/>
  <c r="E76" i="7"/>
  <c r="D689" i="7"/>
  <c r="E743" i="7"/>
  <c r="C523" i="7"/>
  <c r="I235" i="7"/>
  <c r="E688" i="7"/>
  <c r="G32" i="7"/>
  <c r="E164" i="7"/>
  <c r="H240" i="7"/>
  <c r="F123" i="7"/>
  <c r="I226" i="7"/>
  <c r="J228" i="7" s="1"/>
  <c r="F157" i="7"/>
  <c r="G69" i="7"/>
  <c r="F69" i="7" s="1"/>
  <c r="F86" i="7"/>
  <c r="G186" i="7"/>
  <c r="F187" i="7"/>
  <c r="J30" i="7"/>
  <c r="J32" i="7"/>
  <c r="J1194" i="7"/>
  <c r="K1196" i="7"/>
  <c r="K1194" i="7" s="1"/>
  <c r="D32" i="7"/>
  <c r="J541" i="7"/>
  <c r="G76" i="7"/>
  <c r="D690" i="7"/>
  <c r="E191" i="7"/>
  <c r="C651" i="7"/>
  <c r="E650" i="7"/>
  <c r="C650" i="7"/>
  <c r="E651" i="7"/>
  <c r="E140" i="7"/>
  <c r="G147" i="7"/>
  <c r="G89" i="7"/>
  <c r="E233" i="7"/>
  <c r="E229" i="7"/>
  <c r="D229" i="7"/>
  <c r="G107" i="7"/>
  <c r="G73" i="7" s="1"/>
  <c r="E107" i="7"/>
  <c r="I230" i="7"/>
  <c r="C233" i="7"/>
  <c r="C229" i="7"/>
  <c r="E240" i="7"/>
  <c r="I236" i="7"/>
  <c r="F66" i="7"/>
  <c r="J538" i="7"/>
  <c r="E188" i="7"/>
  <c r="F233" i="7"/>
  <c r="F229" i="7"/>
  <c r="E697" i="7"/>
  <c r="G140" i="7"/>
  <c r="E147" i="7"/>
  <c r="E89" i="7"/>
  <c r="D238" i="7"/>
  <c r="E30" i="7"/>
  <c r="D691" i="7"/>
  <c r="I237" i="7"/>
  <c r="H32" i="7"/>
  <c r="F30" i="7"/>
  <c r="J227" i="7" l="1"/>
  <c r="J232" i="7"/>
  <c r="G21" i="3"/>
  <c r="C29" i="3"/>
  <c r="D116" i="4"/>
  <c r="D119" i="4"/>
  <c r="C27" i="3"/>
  <c r="C36" i="3"/>
  <c r="G28" i="3"/>
  <c r="E132" i="4"/>
  <c r="G29" i="7"/>
  <c r="F147" i="7"/>
  <c r="E519" i="7"/>
  <c r="O29" i="7"/>
  <c r="E239" i="7"/>
  <c r="E238" i="7"/>
  <c r="D651" i="7"/>
  <c r="C520" i="7"/>
  <c r="H30" i="7"/>
  <c r="D917" i="7"/>
  <c r="E16" i="7" s="1"/>
  <c r="C16" i="7"/>
  <c r="J237" i="7"/>
  <c r="C688" i="7"/>
  <c r="I229" i="7"/>
  <c r="J542" i="7"/>
  <c r="C32" i="7"/>
  <c r="J226" i="7"/>
  <c r="E523" i="7"/>
  <c r="G238" i="7"/>
  <c r="C687" i="7"/>
  <c r="J235" i="7"/>
  <c r="F238" i="7"/>
  <c r="J230" i="7"/>
  <c r="N29" i="7"/>
  <c r="E187" i="7"/>
  <c r="H239" i="7"/>
  <c r="F76" i="7"/>
  <c r="J234" i="7"/>
  <c r="E17" i="7"/>
  <c r="C17" i="7"/>
  <c r="G30" i="7"/>
  <c r="I242" i="7"/>
  <c r="I240" i="7"/>
  <c r="C239" i="7"/>
  <c r="D30" i="7"/>
  <c r="E106" i="7"/>
  <c r="F140" i="7"/>
  <c r="E130" i="7"/>
  <c r="P30" i="7"/>
  <c r="H29" i="7"/>
  <c r="F164" i="7"/>
  <c r="G130" i="7"/>
  <c r="L29" i="7"/>
  <c r="G79" i="7"/>
  <c r="E73" i="7"/>
  <c r="E531" i="7"/>
  <c r="G106" i="7"/>
  <c r="G72" i="7" s="1"/>
  <c r="E520" i="7"/>
  <c r="H238" i="7"/>
  <c r="E686" i="7"/>
  <c r="J236" i="7"/>
  <c r="F239" i="7"/>
  <c r="I233" i="7"/>
  <c r="C238" i="7"/>
  <c r="D239" i="7"/>
  <c r="G239" i="7"/>
  <c r="F89" i="7"/>
  <c r="E79" i="7"/>
  <c r="C519" i="7"/>
  <c r="D650" i="7"/>
  <c r="F63" i="7"/>
  <c r="E737" i="7"/>
  <c r="J231" i="7"/>
  <c r="F113" i="7"/>
  <c r="C242" i="7" l="1"/>
  <c r="C241" i="7" s="1"/>
  <c r="G242" i="7"/>
  <c r="G241" i="7" s="1"/>
  <c r="D242" i="7"/>
  <c r="D241" i="7" s="1"/>
  <c r="F242" i="7"/>
  <c r="F241" i="7" s="1"/>
  <c r="G29" i="3"/>
  <c r="C55" i="3"/>
  <c r="D125" i="4"/>
  <c r="G27" i="3"/>
  <c r="G36" i="3"/>
  <c r="C531" i="7"/>
  <c r="E727" i="7"/>
  <c r="G737" i="7"/>
  <c r="E521" i="7"/>
  <c r="M29" i="7"/>
  <c r="D688" i="7"/>
  <c r="J29" i="7"/>
  <c r="C98" i="3"/>
  <c r="L17" i="7"/>
  <c r="I239" i="7"/>
  <c r="D806" i="7"/>
  <c r="D687" i="7"/>
  <c r="C686" i="7"/>
  <c r="J240" i="7"/>
  <c r="H242" i="7"/>
  <c r="E806" i="7"/>
  <c r="D16" i="7"/>
  <c r="E242" i="7"/>
  <c r="F106" i="7"/>
  <c r="E96" i="7"/>
  <c r="D520" i="7"/>
  <c r="I241" i="7"/>
  <c r="J242" i="7"/>
  <c r="C13" i="7"/>
  <c r="E13" i="7"/>
  <c r="C97" i="3"/>
  <c r="D519" i="7"/>
  <c r="I238" i="7"/>
  <c r="G96" i="7"/>
  <c r="G62" i="7" s="1"/>
  <c r="E186" i="7"/>
  <c r="C30" i="7"/>
  <c r="F79" i="7"/>
  <c r="C29" i="7"/>
  <c r="J233" i="7"/>
  <c r="F130" i="7"/>
  <c r="F29" i="7"/>
  <c r="J229" i="7"/>
  <c r="E72" i="7"/>
  <c r="F73" i="7"/>
  <c r="D523" i="7"/>
  <c r="O99" i="27"/>
  <c r="F806" i="7" l="1"/>
  <c r="G885" i="7" s="1"/>
  <c r="G55" i="3"/>
  <c r="P29" i="7"/>
  <c r="D98" i="3"/>
  <c r="G727" i="7"/>
  <c r="E522" i="7" s="1"/>
  <c r="C522" i="7"/>
  <c r="I30" i="7"/>
  <c r="F186" i="7"/>
  <c r="H241" i="7"/>
  <c r="J241" i="7"/>
  <c r="J238" i="7"/>
  <c r="D686" i="7"/>
  <c r="C521" i="7"/>
  <c r="K29" i="7"/>
  <c r="F96" i="7"/>
  <c r="D29" i="7"/>
  <c r="D531" i="7"/>
  <c r="E62" i="7"/>
  <c r="C94" i="3"/>
  <c r="L13" i="7"/>
  <c r="E241" i="7"/>
  <c r="J239" i="7"/>
  <c r="L75" i="27"/>
  <c r="M74" i="27"/>
  <c r="AE99" i="27"/>
  <c r="AK93" i="27"/>
  <c r="AK77" i="27"/>
  <c r="AE77" i="27"/>
  <c r="C4" i="27"/>
  <c r="C3" i="27"/>
  <c r="G834" i="7" l="1"/>
  <c r="G838" i="7"/>
  <c r="G872" i="7"/>
  <c r="G847" i="7"/>
  <c r="G904" i="7"/>
  <c r="G841" i="7"/>
  <c r="G868" i="7"/>
  <c r="G879" i="7"/>
  <c r="G908" i="7"/>
  <c r="G863" i="7"/>
  <c r="G877" i="7"/>
  <c r="G870" i="7"/>
  <c r="G878" i="7"/>
  <c r="G831" i="7"/>
  <c r="G910" i="7"/>
  <c r="G899" i="7"/>
  <c r="G827" i="7"/>
  <c r="G832" i="7"/>
  <c r="G859" i="7"/>
  <c r="G836" i="7"/>
  <c r="G823" i="7"/>
  <c r="G895" i="7"/>
  <c r="G891" i="7"/>
  <c r="G846" i="7"/>
  <c r="G882" i="7"/>
  <c r="G903" i="7"/>
  <c r="G840" i="7"/>
  <c r="G876" i="7"/>
  <c r="G813" i="7"/>
  <c r="G849" i="7"/>
  <c r="G893" i="7"/>
  <c r="G814" i="7"/>
  <c r="G886" i="7"/>
  <c r="G857" i="7"/>
  <c r="G887" i="7"/>
  <c r="G890" i="7"/>
  <c r="G905" i="7"/>
  <c r="G845" i="7"/>
  <c r="G889" i="7"/>
  <c r="G819" i="7"/>
  <c r="G850" i="7"/>
  <c r="G907" i="7"/>
  <c r="G844" i="7"/>
  <c r="G880" i="7"/>
  <c r="G817" i="7"/>
  <c r="G897" i="7"/>
  <c r="G851" i="7"/>
  <c r="G854" i="7"/>
  <c r="G848" i="7"/>
  <c r="G901" i="7"/>
  <c r="G835" i="7"/>
  <c r="G883" i="7"/>
  <c r="G858" i="7"/>
  <c r="G816" i="7"/>
  <c r="G829" i="7"/>
  <c r="G867" i="7"/>
  <c r="G843" i="7"/>
  <c r="G839" i="7"/>
  <c r="G826" i="7"/>
  <c r="G862" i="7"/>
  <c r="G898" i="7"/>
  <c r="G820" i="7"/>
  <c r="G860" i="7"/>
  <c r="G896" i="7"/>
  <c r="G833" i="7"/>
  <c r="G869" i="7"/>
  <c r="G909" i="7"/>
  <c r="G855" i="7"/>
  <c r="G818" i="7"/>
  <c r="G812" i="7"/>
  <c r="G884" i="7"/>
  <c r="G825" i="7"/>
  <c r="G861" i="7"/>
  <c r="G811" i="7"/>
  <c r="G822" i="7"/>
  <c r="G894" i="7"/>
  <c r="G852" i="7"/>
  <c r="G892" i="7"/>
  <c r="G865" i="7"/>
  <c r="G815" i="7"/>
  <c r="G875" i="7"/>
  <c r="G871" i="7"/>
  <c r="G830" i="7"/>
  <c r="G866" i="7"/>
  <c r="G902" i="7"/>
  <c r="G828" i="7"/>
  <c r="G864" i="7"/>
  <c r="G900" i="7"/>
  <c r="G837" i="7"/>
  <c r="G873" i="7"/>
  <c r="F727" i="7"/>
  <c r="G881" i="7"/>
  <c r="G842" i="7"/>
  <c r="G874" i="7"/>
  <c r="G906" i="7"/>
  <c r="G824" i="7"/>
  <c r="G856" i="7"/>
  <c r="G888" i="7"/>
  <c r="G821" i="7"/>
  <c r="G853" i="7"/>
  <c r="P26" i="7"/>
  <c r="E94" i="3"/>
  <c r="D521" i="7"/>
  <c r="D522" i="7"/>
  <c r="F62" i="7"/>
  <c r="I29" i="7"/>
  <c r="R132" i="27"/>
  <c r="Q132" i="27"/>
  <c r="P132" i="27"/>
  <c r="O132" i="27"/>
  <c r="N132" i="27"/>
  <c r="M132" i="27"/>
  <c r="L132" i="27"/>
  <c r="K132" i="27"/>
  <c r="J132" i="27"/>
  <c r="I132" i="27"/>
  <c r="H132" i="27"/>
  <c r="G132" i="27"/>
  <c r="F132" i="27"/>
  <c r="E132" i="27"/>
  <c r="D132" i="27"/>
  <c r="G806" i="7" l="1"/>
  <c r="L806" i="7" s="1"/>
  <c r="N806" i="7" s="1"/>
  <c r="E524" i="7" s="1"/>
  <c r="I26" i="7"/>
  <c r="E12" i="7"/>
  <c r="C524" i="7" l="1"/>
  <c r="D524" i="7" s="1"/>
  <c r="C93" i="3"/>
  <c r="L12" i="7"/>
  <c r="C12" i="7"/>
  <c r="E93" i="3" l="1"/>
  <c r="D12" i="7"/>
  <c r="E90" i="3" l="1"/>
  <c r="BK121" i="44"/>
  <c r="BK120" i="44"/>
  <c r="BK119" i="44"/>
  <c r="BK118" i="44"/>
  <c r="BK117" i="44"/>
  <c r="BK116" i="44"/>
  <c r="BK115" i="44"/>
  <c r="BK114" i="44"/>
  <c r="BK113" i="44"/>
  <c r="BK112" i="44"/>
  <c r="BK111" i="44"/>
  <c r="BK110" i="44"/>
  <c r="BK109" i="44"/>
  <c r="BK108" i="44"/>
  <c r="BK107" i="44"/>
  <c r="BK106" i="44"/>
  <c r="BK105" i="44"/>
  <c r="BK104" i="44"/>
  <c r="BK103" i="44"/>
  <c r="BK102" i="44"/>
  <c r="BK101" i="44"/>
  <c r="BK100" i="44"/>
  <c r="BK99" i="44"/>
  <c r="BK98" i="44"/>
  <c r="BK97" i="44"/>
  <c r="BK96" i="44"/>
  <c r="BK95" i="44"/>
  <c r="BK94" i="44"/>
  <c r="BK93" i="44"/>
  <c r="BK92" i="44"/>
  <c r="BK91" i="44"/>
  <c r="BK90" i="44"/>
  <c r="BK89" i="44"/>
  <c r="BK88" i="44"/>
  <c r="BK87" i="44"/>
  <c r="BK86" i="44"/>
  <c r="BK85" i="44"/>
  <c r="BK84" i="44"/>
  <c r="BK83" i="44"/>
  <c r="BK82" i="44"/>
  <c r="BK81" i="44"/>
  <c r="BK80" i="44"/>
  <c r="BK79" i="44"/>
  <c r="BK78" i="44"/>
  <c r="BK77" i="44"/>
  <c r="BK76" i="44"/>
  <c r="BK75" i="44"/>
  <c r="BK74" i="44"/>
  <c r="BK73" i="44"/>
  <c r="BK72" i="44"/>
  <c r="BK71" i="44"/>
  <c r="BK70" i="44"/>
  <c r="BK69" i="44"/>
  <c r="BK68" i="44"/>
  <c r="BK67" i="44"/>
  <c r="BK66" i="44"/>
  <c r="BK65" i="44"/>
  <c r="BK64" i="44"/>
  <c r="BK63" i="44"/>
  <c r="BK62" i="44"/>
  <c r="BK61" i="44"/>
  <c r="BK60" i="44"/>
  <c r="BK59" i="44"/>
  <c r="BK58" i="44"/>
  <c r="BK57" i="44"/>
  <c r="BK56" i="44"/>
  <c r="BK55" i="44"/>
  <c r="BK54" i="44"/>
  <c r="BK53" i="44"/>
  <c r="BK52" i="44"/>
  <c r="BK51" i="44"/>
  <c r="BK50" i="44"/>
  <c r="BK49" i="44"/>
  <c r="BK48" i="44"/>
  <c r="BK47" i="44"/>
  <c r="BK46" i="44"/>
  <c r="BK45" i="44"/>
  <c r="BK44" i="44"/>
  <c r="BK43" i="44"/>
  <c r="BK42" i="44"/>
  <c r="BK41" i="44"/>
  <c r="BK40" i="44"/>
  <c r="BK39" i="44"/>
  <c r="BK38" i="44"/>
  <c r="BK37" i="44"/>
  <c r="BK36" i="44"/>
  <c r="BK35" i="44"/>
  <c r="BK34" i="44"/>
  <c r="BK33" i="44"/>
  <c r="BK32" i="44"/>
  <c r="BK31" i="44"/>
  <c r="BK30" i="44"/>
  <c r="BK29" i="44"/>
  <c r="BK28" i="44"/>
  <c r="BK27" i="44"/>
  <c r="BK26" i="44"/>
  <c r="BK25" i="44"/>
  <c r="BK24" i="44"/>
  <c r="BK22" i="44"/>
  <c r="BK23" i="44"/>
  <c r="BJ22" i="44"/>
  <c r="BJ121" i="44"/>
  <c r="BJ120" i="44"/>
  <c r="BJ119" i="44"/>
  <c r="BJ118" i="44"/>
  <c r="BJ117" i="44"/>
  <c r="BJ116" i="44"/>
  <c r="BJ115" i="44"/>
  <c r="BJ114" i="44"/>
  <c r="BJ113" i="44"/>
  <c r="BJ112" i="44"/>
  <c r="BJ111" i="44"/>
  <c r="BJ110" i="44"/>
  <c r="BJ109" i="44"/>
  <c r="BJ108" i="44"/>
  <c r="BJ107" i="44"/>
  <c r="BJ106" i="44"/>
  <c r="BJ105" i="44"/>
  <c r="BJ104" i="44"/>
  <c r="BJ103" i="44"/>
  <c r="BJ102" i="44"/>
  <c r="BJ101" i="44"/>
  <c r="BJ100" i="44"/>
  <c r="BJ99" i="44"/>
  <c r="BJ98" i="44"/>
  <c r="BJ97" i="44"/>
  <c r="BJ96" i="44"/>
  <c r="BJ95" i="44"/>
  <c r="BJ94" i="44"/>
  <c r="BJ93" i="44"/>
  <c r="BJ92" i="44"/>
  <c r="BJ91" i="44"/>
  <c r="BJ90" i="44"/>
  <c r="BJ89" i="44"/>
  <c r="BJ88" i="44"/>
  <c r="BJ87" i="44"/>
  <c r="BJ86" i="44"/>
  <c r="BJ85" i="44"/>
  <c r="BJ84" i="44"/>
  <c r="BJ83" i="44"/>
  <c r="BJ82" i="44"/>
  <c r="BJ81" i="44"/>
  <c r="BJ80" i="44"/>
  <c r="BJ79" i="44"/>
  <c r="BJ78" i="44"/>
  <c r="BJ77" i="44"/>
  <c r="BJ76" i="44"/>
  <c r="BJ75" i="44"/>
  <c r="BJ74" i="44"/>
  <c r="BJ73" i="44"/>
  <c r="BJ72" i="44"/>
  <c r="BJ71" i="44"/>
  <c r="BJ70" i="44"/>
  <c r="BJ69" i="44"/>
  <c r="BJ68" i="44"/>
  <c r="BJ67" i="44"/>
  <c r="BJ66" i="44"/>
  <c r="BJ65" i="44"/>
  <c r="BJ64" i="44"/>
  <c r="BJ63" i="44"/>
  <c r="BJ62" i="44"/>
  <c r="BJ61" i="44"/>
  <c r="BJ60" i="44"/>
  <c r="BJ59" i="44"/>
  <c r="BJ58" i="44"/>
  <c r="BJ57" i="44"/>
  <c r="BJ56" i="44"/>
  <c r="BJ55" i="44"/>
  <c r="BJ54" i="44"/>
  <c r="BJ53" i="44"/>
  <c r="BJ52" i="44"/>
  <c r="BJ51" i="44"/>
  <c r="BJ50" i="44"/>
  <c r="BJ49" i="44"/>
  <c r="BJ48" i="44"/>
  <c r="BJ47" i="44"/>
  <c r="BJ46" i="44"/>
  <c r="BJ45" i="44"/>
  <c r="BJ44" i="44"/>
  <c r="BJ43" i="44"/>
  <c r="BJ42" i="44"/>
  <c r="BJ41" i="44"/>
  <c r="BJ40" i="44"/>
  <c r="BJ39" i="44"/>
  <c r="BJ38" i="44"/>
  <c r="BJ37" i="44"/>
  <c r="BJ36" i="44"/>
  <c r="BJ35" i="44"/>
  <c r="BJ34" i="44"/>
  <c r="BJ33" i="44"/>
  <c r="BJ32" i="44"/>
  <c r="BJ31" i="44"/>
  <c r="BJ30" i="44"/>
  <c r="BJ29" i="44"/>
  <c r="BJ28" i="44"/>
  <c r="BJ27" i="44"/>
  <c r="BJ26" i="44"/>
  <c r="BJ25" i="44"/>
  <c r="BJ24" i="44"/>
  <c r="BJ23" i="44"/>
  <c r="BI121" i="44"/>
  <c r="BI120" i="44"/>
  <c r="BI119" i="44"/>
  <c r="BI118" i="44"/>
  <c r="BI117" i="44"/>
  <c r="BI116" i="44"/>
  <c r="BI115" i="44"/>
  <c r="BI114" i="44"/>
  <c r="BI113" i="44"/>
  <c r="BI112" i="44"/>
  <c r="BI111" i="44"/>
  <c r="BI110" i="44"/>
  <c r="BI109" i="44"/>
  <c r="BI108" i="44"/>
  <c r="BI107" i="44"/>
  <c r="BI106" i="44"/>
  <c r="BI105" i="44"/>
  <c r="BI104" i="44"/>
  <c r="BI103" i="44"/>
  <c r="BI102" i="44"/>
  <c r="BI101" i="44"/>
  <c r="BI100" i="44"/>
  <c r="BI99" i="44"/>
  <c r="BI98" i="44"/>
  <c r="BI97" i="44"/>
  <c r="BI96" i="44"/>
  <c r="BI95" i="44"/>
  <c r="BI94" i="44"/>
  <c r="BI93" i="44"/>
  <c r="BI92" i="44"/>
  <c r="BI91" i="44"/>
  <c r="BI90" i="44"/>
  <c r="BI89" i="44"/>
  <c r="BI88" i="44"/>
  <c r="BI87" i="44"/>
  <c r="BI86" i="44"/>
  <c r="BI85" i="44"/>
  <c r="BI84" i="44"/>
  <c r="BI83" i="44"/>
  <c r="BI82" i="44"/>
  <c r="BI81" i="44"/>
  <c r="BI80" i="44"/>
  <c r="BI79" i="44"/>
  <c r="BI78" i="44"/>
  <c r="BI77" i="44"/>
  <c r="BI76" i="44"/>
  <c r="BI75" i="44"/>
  <c r="BI74" i="44"/>
  <c r="BI73" i="44"/>
  <c r="BI72" i="44"/>
  <c r="BI71" i="44"/>
  <c r="BI70" i="44"/>
  <c r="BI69" i="44"/>
  <c r="BI68" i="44"/>
  <c r="BI67" i="44"/>
  <c r="BI66" i="44"/>
  <c r="BI65" i="44"/>
  <c r="BI64" i="44"/>
  <c r="BI63" i="44"/>
  <c r="BI62" i="44"/>
  <c r="BI61" i="44"/>
  <c r="BI60" i="44"/>
  <c r="BI59" i="44"/>
  <c r="BI58" i="44"/>
  <c r="BI57" i="44"/>
  <c r="BI56" i="44"/>
  <c r="BI55" i="44"/>
  <c r="BI54" i="44"/>
  <c r="BI53" i="44"/>
  <c r="BI52" i="44"/>
  <c r="BI51" i="44"/>
  <c r="BI50" i="44"/>
  <c r="BI49" i="44"/>
  <c r="BI48" i="44"/>
  <c r="BI47" i="44"/>
  <c r="BI46" i="44"/>
  <c r="BI45" i="44"/>
  <c r="BI44" i="44"/>
  <c r="BI43" i="44"/>
  <c r="BI42" i="44"/>
  <c r="BI41" i="44"/>
  <c r="BI40" i="44"/>
  <c r="BI39" i="44"/>
  <c r="BI38" i="44"/>
  <c r="BI37" i="44"/>
  <c r="BI36" i="44"/>
  <c r="BI35" i="44"/>
  <c r="BI34" i="44"/>
  <c r="BI33" i="44"/>
  <c r="BI32" i="44"/>
  <c r="BI31" i="44"/>
  <c r="BI30" i="44"/>
  <c r="BI29" i="44"/>
  <c r="BI28" i="44"/>
  <c r="BI27" i="44"/>
  <c r="BI26" i="44"/>
  <c r="BI25" i="44"/>
  <c r="BI24" i="44"/>
  <c r="BI22" i="44"/>
  <c r="BI23" i="44"/>
  <c r="BG121" i="44"/>
  <c r="BG120" i="44"/>
  <c r="BG119" i="44"/>
  <c r="BG118" i="44"/>
  <c r="BG117" i="44"/>
  <c r="BG116" i="44"/>
  <c r="BG115" i="44"/>
  <c r="BG114" i="44"/>
  <c r="BG113" i="44"/>
  <c r="BG112" i="44"/>
  <c r="BG111" i="44"/>
  <c r="BG110" i="44"/>
  <c r="BG109" i="44"/>
  <c r="BG108" i="44"/>
  <c r="BG107" i="44"/>
  <c r="BG106" i="44"/>
  <c r="BG105" i="44"/>
  <c r="BG104" i="44"/>
  <c r="BG103" i="44"/>
  <c r="BG102" i="44"/>
  <c r="BG101" i="44"/>
  <c r="BG100" i="44"/>
  <c r="BG99" i="44"/>
  <c r="BG98" i="44"/>
  <c r="BG97" i="44"/>
  <c r="BG96" i="44"/>
  <c r="BG95" i="44"/>
  <c r="BG94" i="44"/>
  <c r="BG93" i="44"/>
  <c r="BG92" i="44"/>
  <c r="BG91" i="44"/>
  <c r="BG90" i="44"/>
  <c r="BG89" i="44"/>
  <c r="BG88" i="44"/>
  <c r="BG87" i="44"/>
  <c r="BG86" i="44"/>
  <c r="BG85" i="44"/>
  <c r="BG84" i="44"/>
  <c r="BG83" i="44"/>
  <c r="BG82" i="44"/>
  <c r="BG81" i="44"/>
  <c r="BG80" i="44"/>
  <c r="BG79" i="44"/>
  <c r="BG78" i="44"/>
  <c r="BG77" i="44"/>
  <c r="BG76" i="44"/>
  <c r="BG75" i="44"/>
  <c r="BG74" i="44"/>
  <c r="BG73" i="44"/>
  <c r="BG72" i="44"/>
  <c r="BG71" i="44"/>
  <c r="BG70" i="44"/>
  <c r="BG69" i="44"/>
  <c r="BG68" i="44"/>
  <c r="BG67" i="44"/>
  <c r="BG66" i="44"/>
  <c r="BG65" i="44"/>
  <c r="BG64" i="44"/>
  <c r="BG63" i="44"/>
  <c r="BG62" i="44"/>
  <c r="BG61" i="44"/>
  <c r="BG60" i="44"/>
  <c r="BG59" i="44"/>
  <c r="BG58" i="44"/>
  <c r="BG57" i="44"/>
  <c r="BG56" i="44"/>
  <c r="BG55" i="44"/>
  <c r="BG54" i="44"/>
  <c r="BG53" i="44"/>
  <c r="BG52" i="44"/>
  <c r="BG51" i="44"/>
  <c r="BG50" i="44"/>
  <c r="BG49" i="44"/>
  <c r="BG48" i="44"/>
  <c r="BG47" i="44"/>
  <c r="BG46" i="44"/>
  <c r="BG45" i="44"/>
  <c r="BG44" i="44"/>
  <c r="BG43" i="44"/>
  <c r="BG42" i="44"/>
  <c r="BG41" i="44"/>
  <c r="BG40" i="44"/>
  <c r="BG39" i="44"/>
  <c r="BG38" i="44"/>
  <c r="BG37" i="44"/>
  <c r="BG36" i="44"/>
  <c r="BG35" i="44"/>
  <c r="BG34" i="44"/>
  <c r="BG33" i="44"/>
  <c r="BG32" i="44"/>
  <c r="BG31" i="44"/>
  <c r="BG30" i="44"/>
  <c r="BG29" i="44"/>
  <c r="BG28" i="44"/>
  <c r="BG27" i="44"/>
  <c r="BG26" i="44"/>
  <c r="BG25" i="44"/>
  <c r="BG24" i="44"/>
  <c r="BG22" i="44"/>
  <c r="BG23" i="44"/>
  <c r="CD121" i="44"/>
  <c r="CD120" i="44"/>
  <c r="CD119" i="44"/>
  <c r="CD118" i="44"/>
  <c r="CD117" i="44"/>
  <c r="CD116" i="44"/>
  <c r="CD115" i="44"/>
  <c r="CD114" i="44"/>
  <c r="CD113" i="44"/>
  <c r="CD112" i="44"/>
  <c r="CD111" i="44"/>
  <c r="CD110" i="44"/>
  <c r="CD109" i="44"/>
  <c r="CD108" i="44"/>
  <c r="CD107" i="44"/>
  <c r="CD106" i="44"/>
  <c r="CD105" i="44"/>
  <c r="CD104" i="44"/>
  <c r="CD103" i="44"/>
  <c r="CD102" i="44"/>
  <c r="CD101" i="44"/>
  <c r="CD100" i="44"/>
  <c r="CD99" i="44"/>
  <c r="CD98" i="44"/>
  <c r="CD97" i="44"/>
  <c r="CD96" i="44"/>
  <c r="CD95" i="44"/>
  <c r="CD94" i="44"/>
  <c r="CD93" i="44"/>
  <c r="CD92" i="44"/>
  <c r="CD91" i="44"/>
  <c r="CD90" i="44"/>
  <c r="CD89" i="44"/>
  <c r="CD88" i="44"/>
  <c r="CD87" i="44"/>
  <c r="CD86" i="44"/>
  <c r="CD85" i="44"/>
  <c r="CD84" i="44"/>
  <c r="CD83" i="44"/>
  <c r="CD82" i="44"/>
  <c r="CD81" i="44"/>
  <c r="CD80" i="44"/>
  <c r="CD79" i="44"/>
  <c r="CD78" i="44"/>
  <c r="CD77" i="44"/>
  <c r="CD76" i="44"/>
  <c r="CD75" i="44"/>
  <c r="CD74" i="44"/>
  <c r="CD73" i="44"/>
  <c r="CD72" i="44"/>
  <c r="CD71" i="44"/>
  <c r="CD70" i="44"/>
  <c r="CD69" i="44"/>
  <c r="CD68" i="44"/>
  <c r="CD67" i="44"/>
  <c r="CD66" i="44"/>
  <c r="CD65" i="44"/>
  <c r="CD64" i="44"/>
  <c r="CD63" i="44"/>
  <c r="CD62" i="44"/>
  <c r="CD61" i="44"/>
  <c r="CD60" i="44"/>
  <c r="CD59" i="44"/>
  <c r="CD58" i="44"/>
  <c r="CD57" i="44"/>
  <c r="CD56" i="44"/>
  <c r="CD55" i="44"/>
  <c r="CD54" i="44"/>
  <c r="CD53" i="44"/>
  <c r="CD52" i="44"/>
  <c r="CD51" i="44"/>
  <c r="CD50" i="44"/>
  <c r="CD49" i="44"/>
  <c r="CD48" i="44"/>
  <c r="CD47" i="44"/>
  <c r="CD46" i="44"/>
  <c r="CD45" i="44"/>
  <c r="CD44" i="44"/>
  <c r="CD43" i="44"/>
  <c r="CD42" i="44"/>
  <c r="CD41" i="44"/>
  <c r="CD40" i="44"/>
  <c r="CD39" i="44"/>
  <c r="CD38" i="44"/>
  <c r="CD37" i="44"/>
  <c r="CD36" i="44"/>
  <c r="CD35" i="44"/>
  <c r="CD34" i="44"/>
  <c r="CD33" i="44"/>
  <c r="CD32" i="44"/>
  <c r="CD31" i="44"/>
  <c r="CD30" i="44"/>
  <c r="CD29" i="44"/>
  <c r="CD28" i="44"/>
  <c r="CD27" i="44"/>
  <c r="CD26" i="44"/>
  <c r="CD25" i="44"/>
  <c r="CD24" i="44"/>
  <c r="CD23" i="44"/>
  <c r="CD22" i="44"/>
  <c r="BO121" i="44"/>
  <c r="BO120" i="44"/>
  <c r="BO119" i="44"/>
  <c r="BO118" i="44"/>
  <c r="BO117" i="44"/>
  <c r="BO116" i="44"/>
  <c r="BO115" i="44"/>
  <c r="BO114" i="44"/>
  <c r="BO113" i="44"/>
  <c r="BO112" i="44"/>
  <c r="BO111" i="44"/>
  <c r="BO110" i="44"/>
  <c r="BO109" i="44"/>
  <c r="BO108" i="44"/>
  <c r="BO107" i="44"/>
  <c r="BO106" i="44"/>
  <c r="BO105" i="44"/>
  <c r="BO104" i="44"/>
  <c r="BO103" i="44"/>
  <c r="BO102" i="44"/>
  <c r="BO101" i="44"/>
  <c r="BO100" i="44"/>
  <c r="BO99" i="44"/>
  <c r="BO98" i="44"/>
  <c r="BO97" i="44"/>
  <c r="BO96" i="44"/>
  <c r="BO95" i="44"/>
  <c r="BO94" i="44"/>
  <c r="BO93" i="44"/>
  <c r="BO92" i="44"/>
  <c r="BO91" i="44"/>
  <c r="BO90" i="44"/>
  <c r="BO89" i="44"/>
  <c r="BO88" i="44"/>
  <c r="BO87" i="44"/>
  <c r="BO86" i="44"/>
  <c r="BO85" i="44"/>
  <c r="BO84" i="44"/>
  <c r="BO83" i="44"/>
  <c r="BO82" i="44"/>
  <c r="BO81" i="44"/>
  <c r="BO80" i="44"/>
  <c r="BO79" i="44"/>
  <c r="BO78" i="44"/>
  <c r="BO77" i="44"/>
  <c r="BO76" i="44"/>
  <c r="BO75" i="44"/>
  <c r="BO74" i="44"/>
  <c r="BO73" i="44"/>
  <c r="BO72" i="44"/>
  <c r="BO71" i="44"/>
  <c r="BO70" i="44"/>
  <c r="BO69" i="44"/>
  <c r="BO68" i="44"/>
  <c r="BO67" i="44"/>
  <c r="BO66" i="44"/>
  <c r="BO65" i="44"/>
  <c r="BO64" i="44"/>
  <c r="BO63" i="44"/>
  <c r="BO62" i="44"/>
  <c r="BO61" i="44"/>
  <c r="BO60" i="44"/>
  <c r="BO59" i="44"/>
  <c r="BO58" i="44"/>
  <c r="BO57" i="44"/>
  <c r="BO56" i="44"/>
  <c r="BO55" i="44"/>
  <c r="BO54" i="44"/>
  <c r="BO53" i="44"/>
  <c r="BO52" i="44"/>
  <c r="BO51" i="44"/>
  <c r="BO50" i="44"/>
  <c r="BO49" i="44"/>
  <c r="BO48" i="44"/>
  <c r="BO47" i="44"/>
  <c r="BO46" i="44"/>
  <c r="BO45" i="44"/>
  <c r="BO44" i="44"/>
  <c r="BO43" i="44"/>
  <c r="BO42" i="44"/>
  <c r="BO41" i="44"/>
  <c r="BO40" i="44"/>
  <c r="BO39" i="44"/>
  <c r="BO38" i="44"/>
  <c r="BO37" i="44"/>
  <c r="BO36" i="44"/>
  <c r="BO35" i="44"/>
  <c r="BO34" i="44"/>
  <c r="BO33" i="44"/>
  <c r="BO32" i="44"/>
  <c r="BO31" i="44"/>
  <c r="BO30" i="44"/>
  <c r="BO29" i="44"/>
  <c r="BO28" i="44"/>
  <c r="BO27" i="44"/>
  <c r="BO26" i="44"/>
  <c r="BO25" i="44"/>
  <c r="BO24" i="44"/>
  <c r="BO23" i="44"/>
  <c r="BO22" i="44"/>
  <c r="AY121" i="44"/>
  <c r="AY120" i="44"/>
  <c r="AY119" i="44"/>
  <c r="AY118" i="44"/>
  <c r="AY117" i="44"/>
  <c r="AY116" i="44"/>
  <c r="AY115" i="44"/>
  <c r="AY114" i="44"/>
  <c r="AY113" i="44"/>
  <c r="AY112" i="44"/>
  <c r="AY111" i="44"/>
  <c r="AY110" i="44"/>
  <c r="AY109" i="44"/>
  <c r="AY108" i="44"/>
  <c r="AY107" i="44"/>
  <c r="AY106" i="44"/>
  <c r="AY105" i="44"/>
  <c r="AY104" i="44"/>
  <c r="AY103" i="44"/>
  <c r="AY102" i="44"/>
  <c r="AY101" i="44"/>
  <c r="AY100" i="44"/>
  <c r="AY99" i="44"/>
  <c r="AY98" i="44"/>
  <c r="AY97" i="44"/>
  <c r="AY96" i="44"/>
  <c r="AY95" i="44"/>
  <c r="AY94" i="44"/>
  <c r="AY93" i="44"/>
  <c r="AY92" i="44"/>
  <c r="AY91" i="44"/>
  <c r="AY90" i="44"/>
  <c r="AY89" i="44"/>
  <c r="AY88" i="44"/>
  <c r="AY87" i="44"/>
  <c r="AY86" i="44"/>
  <c r="AY85" i="44"/>
  <c r="AY84" i="44"/>
  <c r="AY83" i="44"/>
  <c r="AY82" i="44"/>
  <c r="AY81" i="44"/>
  <c r="AY80" i="44"/>
  <c r="AY79" i="44"/>
  <c r="AY78" i="44"/>
  <c r="AY77" i="44"/>
  <c r="AY76" i="44"/>
  <c r="AY75" i="44"/>
  <c r="AY74" i="44"/>
  <c r="AY73" i="44"/>
  <c r="AY72" i="44"/>
  <c r="AY71" i="44"/>
  <c r="AY70" i="44"/>
  <c r="AY69" i="44"/>
  <c r="AY68" i="44"/>
  <c r="AY67" i="44"/>
  <c r="AY66" i="44"/>
  <c r="AY65" i="44"/>
  <c r="AY64" i="44"/>
  <c r="AY63" i="44"/>
  <c r="AY62" i="44"/>
  <c r="AY61" i="44"/>
  <c r="AY60" i="44"/>
  <c r="AY59" i="44"/>
  <c r="AY58" i="44"/>
  <c r="AY57" i="44"/>
  <c r="AY56" i="44"/>
  <c r="AY55" i="44"/>
  <c r="AY54" i="44"/>
  <c r="AY53" i="44"/>
  <c r="AY52" i="44"/>
  <c r="AY51" i="44"/>
  <c r="AY50" i="44"/>
  <c r="AY49" i="44"/>
  <c r="AY48" i="44"/>
  <c r="AY47" i="44"/>
  <c r="AY46" i="44"/>
  <c r="AY45" i="44"/>
  <c r="AY44" i="44"/>
  <c r="AY43" i="44"/>
  <c r="AY42" i="44"/>
  <c r="AY41" i="44"/>
  <c r="AY40" i="44"/>
  <c r="AY39" i="44"/>
  <c r="AY38" i="44"/>
  <c r="AY37" i="44"/>
  <c r="AY36" i="44"/>
  <c r="AY35" i="44"/>
  <c r="AY34" i="44"/>
  <c r="AY33" i="44"/>
  <c r="AY32" i="44"/>
  <c r="AY31" i="44"/>
  <c r="AY30" i="44"/>
  <c r="AY29" i="44"/>
  <c r="AY28" i="44"/>
  <c r="AY27" i="44"/>
  <c r="AY26" i="44"/>
  <c r="AY25" i="44"/>
  <c r="AY24" i="44"/>
  <c r="AY22" i="44"/>
  <c r="AY23" i="44"/>
  <c r="A22" i="44"/>
  <c r="G68" i="4" l="1"/>
  <c r="CU22" i="44"/>
  <c r="AI22" i="44"/>
  <c r="AL22" i="44"/>
  <c r="E22" i="44"/>
  <c r="AX22" i="44"/>
  <c r="AH22" i="44" s="1"/>
  <c r="G54" i="4" l="1"/>
  <c r="H68" i="4"/>
  <c r="F153" i="4"/>
  <c r="CC22" i="44"/>
  <c r="AK22" i="44"/>
  <c r="F151" i="4" l="1"/>
  <c r="H153" i="4"/>
  <c r="H54" i="4"/>
  <c r="G114" i="4"/>
  <c r="D22" i="1"/>
  <c r="H151" i="4" l="1"/>
  <c r="H157" i="4" s="1"/>
  <c r="E19"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D22" i="44"/>
  <c r="T5" i="44"/>
  <c r="S5" i="44"/>
  <c r="R5" i="44"/>
  <c r="E5" i="44"/>
  <c r="P1" i="38"/>
  <c r="L1" i="44"/>
  <c r="F156" i="4" l="1"/>
  <c r="G157" i="4"/>
  <c r="F157" i="4"/>
  <c r="CU37" i="44"/>
  <c r="CU45" i="44"/>
  <c r="CU53" i="44"/>
  <c r="CU61" i="44"/>
  <c r="CU69" i="44"/>
  <c r="CU77" i="44"/>
  <c r="CU85" i="44"/>
  <c r="CU93" i="44"/>
  <c r="CU101" i="44"/>
  <c r="CU109" i="44"/>
  <c r="CU117" i="44"/>
  <c r="CU62" i="44"/>
  <c r="CU70" i="44"/>
  <c r="CU78" i="44"/>
  <c r="CU86" i="44"/>
  <c r="CU94" i="44"/>
  <c r="CU102" i="44"/>
  <c r="CU110" i="44"/>
  <c r="CU118" i="44"/>
  <c r="CU39" i="44"/>
  <c r="CU63" i="44"/>
  <c r="CU71" i="44"/>
  <c r="CU79" i="44"/>
  <c r="CU87" i="44"/>
  <c r="CU95" i="44"/>
  <c r="CU103" i="44"/>
  <c r="CU111" i="44"/>
  <c r="CU119" i="44"/>
  <c r="CU29" i="44"/>
  <c r="CU24" i="44"/>
  <c r="CU56" i="44"/>
  <c r="CU72" i="44"/>
  <c r="CU80" i="44"/>
  <c r="CU88" i="44"/>
  <c r="CU96" i="44"/>
  <c r="CU104" i="44"/>
  <c r="CU112" i="44"/>
  <c r="CU120" i="44"/>
  <c r="CU54" i="44"/>
  <c r="CU23" i="44"/>
  <c r="CU40" i="44"/>
  <c r="CU25" i="44"/>
  <c r="CU33" i="44"/>
  <c r="CU41" i="44"/>
  <c r="CU49" i="44"/>
  <c r="CU57" i="44"/>
  <c r="CU65" i="44"/>
  <c r="CU73" i="44"/>
  <c r="CU81" i="44"/>
  <c r="CU89" i="44"/>
  <c r="CU97" i="44"/>
  <c r="CU105" i="44"/>
  <c r="CU113" i="44"/>
  <c r="CU121" i="44"/>
  <c r="CU30" i="44"/>
  <c r="CU31" i="44"/>
  <c r="CU32" i="44"/>
  <c r="CU34" i="44"/>
  <c r="CU42" i="44"/>
  <c r="CU50" i="44"/>
  <c r="CU58" i="44"/>
  <c r="CU66" i="44"/>
  <c r="CU74" i="44"/>
  <c r="CU82" i="44"/>
  <c r="CU90" i="44"/>
  <c r="CU98" i="44"/>
  <c r="CU106" i="44"/>
  <c r="CU114" i="44"/>
  <c r="CU38" i="44"/>
  <c r="CU55" i="44"/>
  <c r="CU48" i="44"/>
  <c r="CU27" i="44"/>
  <c r="CU35" i="44"/>
  <c r="CU43" i="44"/>
  <c r="CU51" i="44"/>
  <c r="CU59" i="44"/>
  <c r="CU67" i="44"/>
  <c r="CU75" i="44"/>
  <c r="CU83" i="44"/>
  <c r="CU91" i="44"/>
  <c r="CU99" i="44"/>
  <c r="CU107" i="44"/>
  <c r="CU115" i="44"/>
  <c r="CU46" i="44"/>
  <c r="CU47" i="44"/>
  <c r="CU64" i="44"/>
  <c r="CU26" i="44"/>
  <c r="CU28" i="44"/>
  <c r="CU36" i="44"/>
  <c r="CU44" i="44"/>
  <c r="CU52" i="44"/>
  <c r="CU60" i="44"/>
  <c r="CU68" i="44"/>
  <c r="CU76" i="44"/>
  <c r="CU84" i="44"/>
  <c r="CU92" i="44"/>
  <c r="CU100" i="44"/>
  <c r="CU108" i="44"/>
  <c r="CU116" i="44"/>
  <c r="AI28" i="44"/>
  <c r="AI36" i="44"/>
  <c r="AI44" i="44"/>
  <c r="AI52" i="44"/>
  <c r="AI60" i="44"/>
  <c r="AI68" i="44"/>
  <c r="AI76" i="44"/>
  <c r="AI84" i="44"/>
  <c r="AI92" i="44"/>
  <c r="AI100" i="44"/>
  <c r="AI108" i="44"/>
  <c r="AI116" i="44"/>
  <c r="AI29" i="44"/>
  <c r="AI69" i="44"/>
  <c r="AI77" i="44"/>
  <c r="AI85" i="44"/>
  <c r="AI93" i="44"/>
  <c r="AI101" i="44"/>
  <c r="AI109" i="44"/>
  <c r="AI117" i="44"/>
  <c r="AI54" i="44"/>
  <c r="AI70" i="44"/>
  <c r="AI78" i="44"/>
  <c r="AI86" i="44"/>
  <c r="AI94" i="44"/>
  <c r="AI102" i="44"/>
  <c r="AI110" i="44"/>
  <c r="AI118" i="44"/>
  <c r="AI39" i="44"/>
  <c r="AI71" i="44"/>
  <c r="AI79" i="44"/>
  <c r="AI87" i="44"/>
  <c r="AI95" i="44"/>
  <c r="AI103" i="44"/>
  <c r="AI111" i="44"/>
  <c r="AI119" i="44"/>
  <c r="AI61" i="44"/>
  <c r="AI38" i="44"/>
  <c r="AI32" i="44"/>
  <c r="AI40" i="44"/>
  <c r="AI48" i="44"/>
  <c r="AI56" i="44"/>
  <c r="AI64" i="44"/>
  <c r="AI72" i="44"/>
  <c r="AI80" i="44"/>
  <c r="AI88" i="44"/>
  <c r="AI96" i="44"/>
  <c r="AI104" i="44"/>
  <c r="AI112" i="44"/>
  <c r="AI120" i="44"/>
  <c r="AI45" i="44"/>
  <c r="AI30" i="44"/>
  <c r="AI23" i="44"/>
  <c r="AI47" i="44"/>
  <c r="AI24" i="44"/>
  <c r="AI25" i="44"/>
  <c r="AI33" i="44"/>
  <c r="AI41" i="44"/>
  <c r="AI49" i="44"/>
  <c r="AI57" i="44"/>
  <c r="AI65" i="44"/>
  <c r="AI73" i="44"/>
  <c r="AI81" i="44"/>
  <c r="AI89" i="44"/>
  <c r="AI97" i="44"/>
  <c r="AI105" i="44"/>
  <c r="AI113" i="44"/>
  <c r="AI121" i="44"/>
  <c r="AI37" i="44"/>
  <c r="AI62" i="44"/>
  <c r="AI31" i="44"/>
  <c r="AI63" i="44"/>
  <c r="AI26" i="44"/>
  <c r="AI42" i="44"/>
  <c r="AI50" i="44"/>
  <c r="AI58" i="44"/>
  <c r="AI66" i="44"/>
  <c r="AI74" i="44"/>
  <c r="AI82" i="44"/>
  <c r="AI90" i="44"/>
  <c r="AI98" i="44"/>
  <c r="AI106" i="44"/>
  <c r="AI114" i="44"/>
  <c r="AI53" i="44"/>
  <c r="AI46" i="44"/>
  <c r="AI55" i="44"/>
  <c r="AI34" i="44"/>
  <c r="AI27" i="44"/>
  <c r="AI35" i="44"/>
  <c r="AI43" i="44"/>
  <c r="AI51" i="44"/>
  <c r="AI59" i="44"/>
  <c r="AI67" i="44"/>
  <c r="AI75" i="44"/>
  <c r="AI83" i="44"/>
  <c r="AI91" i="44"/>
  <c r="AI99" i="44"/>
  <c r="AI107" i="44"/>
  <c r="AI115" i="44"/>
  <c r="AL44" i="44"/>
  <c r="AL52" i="44"/>
  <c r="AL60" i="44"/>
  <c r="AL68" i="44"/>
  <c r="AL76" i="44"/>
  <c r="AL84" i="44"/>
  <c r="AL92" i="44"/>
  <c r="AL100" i="44"/>
  <c r="AL108" i="44"/>
  <c r="AL116" i="44"/>
  <c r="AL77" i="44"/>
  <c r="AL101" i="44"/>
  <c r="AL109" i="44"/>
  <c r="AL117" i="44"/>
  <c r="AL36" i="44"/>
  <c r="AL53" i="44"/>
  <c r="AL54" i="44"/>
  <c r="AL94" i="44"/>
  <c r="AL102" i="44"/>
  <c r="AL110" i="44"/>
  <c r="AL118" i="44"/>
  <c r="AL37" i="44"/>
  <c r="AL69" i="44"/>
  <c r="AL38" i="44"/>
  <c r="AL39" i="44"/>
  <c r="AL71" i="44"/>
  <c r="AL87" i="44"/>
  <c r="AL95" i="44"/>
  <c r="AL103" i="44"/>
  <c r="AL111" i="44"/>
  <c r="AL119" i="44"/>
  <c r="AL29" i="44"/>
  <c r="AL93" i="44"/>
  <c r="AL46" i="44"/>
  <c r="AL86" i="44"/>
  <c r="AL55" i="44"/>
  <c r="AL24" i="44"/>
  <c r="AL32" i="44"/>
  <c r="AL40" i="44"/>
  <c r="AL48" i="44"/>
  <c r="AL56" i="44"/>
  <c r="AL64" i="44"/>
  <c r="AL72" i="44"/>
  <c r="AL80" i="44"/>
  <c r="AL88" i="44"/>
  <c r="AL96" i="44"/>
  <c r="AL104" i="44"/>
  <c r="AL112" i="44"/>
  <c r="AL120" i="44"/>
  <c r="AL61" i="44"/>
  <c r="AL30" i="44"/>
  <c r="AL78" i="44"/>
  <c r="AL31" i="44"/>
  <c r="AL79" i="44"/>
  <c r="AL25" i="44"/>
  <c r="AL33" i="44"/>
  <c r="AL41" i="44"/>
  <c r="AL49" i="44"/>
  <c r="AL57" i="44"/>
  <c r="AL65" i="44"/>
  <c r="AL73" i="44"/>
  <c r="AL81" i="44"/>
  <c r="AL89" i="44"/>
  <c r="AL97" i="44"/>
  <c r="AL105" i="44"/>
  <c r="AL113" i="44"/>
  <c r="AL121" i="44"/>
  <c r="AL85" i="44"/>
  <c r="AL62" i="44"/>
  <c r="AL47" i="44"/>
  <c r="AL42" i="44"/>
  <c r="AL50" i="44"/>
  <c r="AL66" i="44"/>
  <c r="AL74" i="44"/>
  <c r="AL82" i="44"/>
  <c r="AL90" i="44"/>
  <c r="AL98" i="44"/>
  <c r="AL106" i="44"/>
  <c r="AL114" i="44"/>
  <c r="AL28" i="44"/>
  <c r="AL45" i="44"/>
  <c r="AL70" i="44"/>
  <c r="AL23" i="44"/>
  <c r="AL63" i="44"/>
  <c r="AL26" i="44"/>
  <c r="AL34" i="44"/>
  <c r="AL58" i="44"/>
  <c r="AL27" i="44"/>
  <c r="AL35" i="44"/>
  <c r="AL43" i="44"/>
  <c r="AL51" i="44"/>
  <c r="AL59" i="44"/>
  <c r="AL67" i="44"/>
  <c r="AL75" i="44"/>
  <c r="AL83" i="44"/>
  <c r="AL91" i="44"/>
  <c r="AL99" i="44"/>
  <c r="AL107" i="44"/>
  <c r="AL115" i="44"/>
  <c r="E36" i="44"/>
  <c r="E76" i="44"/>
  <c r="E100" i="44"/>
  <c r="E29" i="44"/>
  <c r="E77" i="44"/>
  <c r="E101" i="44"/>
  <c r="E46" i="44"/>
  <c r="E70" i="44"/>
  <c r="E78" i="44"/>
  <c r="E86" i="44"/>
  <c r="E94" i="44"/>
  <c r="E102" i="44"/>
  <c r="E110" i="44"/>
  <c r="E118" i="44"/>
  <c r="E52" i="44"/>
  <c r="E61" i="44"/>
  <c r="E93" i="44"/>
  <c r="E109" i="44"/>
  <c r="E30" i="44"/>
  <c r="E54" i="44"/>
  <c r="E23" i="44"/>
  <c r="E31" i="44"/>
  <c r="E39" i="44"/>
  <c r="E47" i="44"/>
  <c r="E55" i="44"/>
  <c r="E63" i="44"/>
  <c r="E71" i="44"/>
  <c r="E79" i="44"/>
  <c r="E87" i="44"/>
  <c r="E95" i="44"/>
  <c r="E103" i="44"/>
  <c r="E111" i="44"/>
  <c r="E119" i="44"/>
  <c r="E28" i="44"/>
  <c r="E68" i="44"/>
  <c r="E92" i="44"/>
  <c r="E45" i="44"/>
  <c r="E117" i="44"/>
  <c r="E38" i="44"/>
  <c r="E24" i="44"/>
  <c r="E32" i="44"/>
  <c r="E40" i="44"/>
  <c r="E48" i="44"/>
  <c r="E56" i="44"/>
  <c r="E64" i="44"/>
  <c r="E72" i="44"/>
  <c r="E80" i="44"/>
  <c r="E88" i="44"/>
  <c r="E96" i="44"/>
  <c r="E104" i="44"/>
  <c r="E112" i="44"/>
  <c r="E120" i="44"/>
  <c r="E60" i="44"/>
  <c r="E108" i="44"/>
  <c r="E53" i="44"/>
  <c r="E85" i="44"/>
  <c r="E62" i="44"/>
  <c r="E25" i="44"/>
  <c r="E33" i="44"/>
  <c r="E41" i="44"/>
  <c r="E49" i="44"/>
  <c r="E57" i="44"/>
  <c r="E65" i="44"/>
  <c r="E73" i="44"/>
  <c r="E81" i="44"/>
  <c r="E89" i="44"/>
  <c r="E97" i="44"/>
  <c r="E105" i="44"/>
  <c r="E113" i="44"/>
  <c r="E121" i="44"/>
  <c r="E44" i="44"/>
  <c r="E116" i="44"/>
  <c r="E37" i="44"/>
  <c r="E34" i="44"/>
  <c r="E50" i="44"/>
  <c r="E58" i="44"/>
  <c r="E74" i="44"/>
  <c r="E82" i="44"/>
  <c r="E90" i="44"/>
  <c r="E98" i="44"/>
  <c r="E106" i="44"/>
  <c r="E114" i="44"/>
  <c r="E84" i="44"/>
  <c r="E69" i="44"/>
  <c r="E26" i="44"/>
  <c r="E42" i="44"/>
  <c r="E66" i="44"/>
  <c r="E27" i="44"/>
  <c r="E35" i="44"/>
  <c r="E43" i="44"/>
  <c r="E51" i="44"/>
  <c r="E59" i="44"/>
  <c r="E67" i="44"/>
  <c r="E75" i="44"/>
  <c r="E83" i="44"/>
  <c r="E91" i="44"/>
  <c r="E99" i="44"/>
  <c r="E107" i="44"/>
  <c r="E115" i="44"/>
  <c r="D60" i="44"/>
  <c r="D62" i="44"/>
  <c r="D85" i="44"/>
  <c r="G28" i="44"/>
  <c r="F28" i="44"/>
  <c r="G51" i="44"/>
  <c r="F51" i="44"/>
  <c r="F80" i="44"/>
  <c r="G80" i="44"/>
  <c r="F103" i="44"/>
  <c r="G103" i="44"/>
  <c r="F120" i="44"/>
  <c r="G120" i="44"/>
  <c r="F24" i="44"/>
  <c r="G24" i="44"/>
  <c r="G36" i="44"/>
  <c r="F36" i="44"/>
  <c r="F47" i="44"/>
  <c r="G47" i="44"/>
  <c r="F54" i="44"/>
  <c r="G54" i="44"/>
  <c r="F65" i="44"/>
  <c r="G65" i="44"/>
  <c r="G75" i="44"/>
  <c r="F75" i="44"/>
  <c r="F82" i="44"/>
  <c r="G82" i="44"/>
  <c r="G91" i="44"/>
  <c r="F91" i="44"/>
  <c r="F31" i="44"/>
  <c r="G31" i="44"/>
  <c r="F41" i="44"/>
  <c r="G41" i="44"/>
  <c r="F55" i="44"/>
  <c r="G55" i="44"/>
  <c r="G76" i="44"/>
  <c r="F76" i="44"/>
  <c r="F86" i="44"/>
  <c r="G86" i="44"/>
  <c r="G99" i="44"/>
  <c r="F99" i="44"/>
  <c r="F113" i="44"/>
  <c r="G113" i="44"/>
  <c r="G42" i="44"/>
  <c r="F42" i="44"/>
  <c r="F56" i="44"/>
  <c r="G56" i="44"/>
  <c r="G61" i="44"/>
  <c r="F61" i="44"/>
  <c r="G77" i="44"/>
  <c r="F77" i="44"/>
  <c r="G83" i="44"/>
  <c r="F83" i="44"/>
  <c r="F87" i="44"/>
  <c r="G87" i="44"/>
  <c r="G93" i="44"/>
  <c r="F93" i="44"/>
  <c r="G100" i="44"/>
  <c r="F100" i="44"/>
  <c r="G107" i="44"/>
  <c r="F107" i="44"/>
  <c r="G27" i="44"/>
  <c r="F27" i="44"/>
  <c r="G43" i="44"/>
  <c r="F43" i="44"/>
  <c r="F49" i="44"/>
  <c r="G49" i="44"/>
  <c r="F57" i="44"/>
  <c r="G57" i="44"/>
  <c r="G62" i="44"/>
  <c r="F62" i="44"/>
  <c r="F71" i="44"/>
  <c r="G71" i="44"/>
  <c r="G78" i="44"/>
  <c r="F78" i="44"/>
  <c r="F88" i="44"/>
  <c r="G88" i="44"/>
  <c r="G94" i="44"/>
  <c r="F94" i="44"/>
  <c r="G101" i="44"/>
  <c r="F101" i="44"/>
  <c r="G44" i="44"/>
  <c r="F44" i="44"/>
  <c r="F73" i="44"/>
  <c r="G73" i="44"/>
  <c r="F90" i="44"/>
  <c r="G90" i="44"/>
  <c r="G109" i="44"/>
  <c r="F109" i="44"/>
  <c r="F22" i="44"/>
  <c r="F40" i="44"/>
  <c r="G40" i="44"/>
  <c r="G70" i="44"/>
  <c r="F70" i="44"/>
  <c r="G98" i="44"/>
  <c r="F98" i="44"/>
  <c r="F112" i="44"/>
  <c r="G112" i="44"/>
  <c r="G117" i="44"/>
  <c r="F117" i="44"/>
  <c r="F25" i="44"/>
  <c r="G25" i="44"/>
  <c r="D47" i="44"/>
  <c r="G92" i="44"/>
  <c r="F92" i="44"/>
  <c r="G106" i="44"/>
  <c r="F106" i="44"/>
  <c r="G118" i="44"/>
  <c r="F118" i="44"/>
  <c r="F26" i="44"/>
  <c r="G26" i="44"/>
  <c r="F48" i="44"/>
  <c r="G48" i="44"/>
  <c r="F66" i="44"/>
  <c r="G66" i="44"/>
  <c r="F32" i="44"/>
  <c r="G32" i="44"/>
  <c r="G37" i="44"/>
  <c r="F37" i="44"/>
  <c r="F50" i="44"/>
  <c r="G50" i="44"/>
  <c r="F58" i="44"/>
  <c r="G58" i="44"/>
  <c r="G67" i="44"/>
  <c r="F67" i="44"/>
  <c r="F72" i="44"/>
  <c r="G72" i="44"/>
  <c r="F79" i="44"/>
  <c r="G79" i="44"/>
  <c r="G84" i="44"/>
  <c r="F84" i="44"/>
  <c r="F89" i="44"/>
  <c r="G89" i="44"/>
  <c r="F102" i="44"/>
  <c r="G102" i="44"/>
  <c r="G108" i="44"/>
  <c r="F108" i="44"/>
  <c r="G114" i="44"/>
  <c r="F114" i="44"/>
  <c r="F119" i="44"/>
  <c r="G119" i="44"/>
  <c r="F33" i="44"/>
  <c r="G33" i="44"/>
  <c r="G38" i="44"/>
  <c r="F38" i="44"/>
  <c r="F95" i="44"/>
  <c r="G95" i="44"/>
  <c r="G29" i="44"/>
  <c r="F29" i="44"/>
  <c r="D34" i="44"/>
  <c r="G34" i="44"/>
  <c r="F34" i="44"/>
  <c r="G45" i="44"/>
  <c r="F45" i="44"/>
  <c r="G52" i="44"/>
  <c r="F52" i="44"/>
  <c r="G59" i="44"/>
  <c r="F59" i="44"/>
  <c r="F63" i="44"/>
  <c r="G63" i="44"/>
  <c r="G68" i="44"/>
  <c r="F68" i="44"/>
  <c r="D73" i="44"/>
  <c r="F81" i="44"/>
  <c r="G81" i="44"/>
  <c r="F96" i="44"/>
  <c r="G96" i="44"/>
  <c r="F104" i="44"/>
  <c r="G104" i="44"/>
  <c r="G110" i="44"/>
  <c r="F110" i="44"/>
  <c r="G115" i="44"/>
  <c r="F115" i="44"/>
  <c r="F121" i="44"/>
  <c r="G121" i="44"/>
  <c r="D23" i="44"/>
  <c r="F23" i="44"/>
  <c r="G23" i="44"/>
  <c r="G30" i="44"/>
  <c r="F30" i="44"/>
  <c r="D35" i="44"/>
  <c r="G35" i="44"/>
  <c r="F35" i="44"/>
  <c r="F39" i="44"/>
  <c r="G39" i="44"/>
  <c r="G46" i="44"/>
  <c r="F46" i="44"/>
  <c r="G53" i="44"/>
  <c r="F53" i="44"/>
  <c r="G60" i="44"/>
  <c r="F60" i="44"/>
  <c r="F64" i="44"/>
  <c r="G64" i="44"/>
  <c r="G69" i="44"/>
  <c r="F69" i="44"/>
  <c r="G74" i="44"/>
  <c r="F74" i="44"/>
  <c r="G85" i="44"/>
  <c r="F85" i="44"/>
  <c r="D97" i="44"/>
  <c r="F97" i="44"/>
  <c r="G97" i="44"/>
  <c r="F105" i="44"/>
  <c r="G105" i="44"/>
  <c r="F111" i="44"/>
  <c r="G111" i="44"/>
  <c r="G116" i="44"/>
  <c r="F116" i="44"/>
  <c r="AX37" i="44"/>
  <c r="AH37" i="44" s="1"/>
  <c r="AX42" i="44"/>
  <c r="AX47" i="44"/>
  <c r="AX48" i="44"/>
  <c r="AX52" i="44"/>
  <c r="AX53" i="44"/>
  <c r="AH53" i="44" s="1"/>
  <c r="D71" i="44"/>
  <c r="AX76" i="44"/>
  <c r="AX77" i="44"/>
  <c r="AH77" i="44" s="1"/>
  <c r="AX79" i="44"/>
  <c r="AX83" i="44"/>
  <c r="AH83" i="44" s="1"/>
  <c r="AX94" i="44"/>
  <c r="AX100" i="44"/>
  <c r="AX103" i="44"/>
  <c r="AX110" i="44"/>
  <c r="AX111" i="44"/>
  <c r="D41" i="44"/>
  <c r="AX41" i="44"/>
  <c r="AX50" i="44"/>
  <c r="AX55" i="44"/>
  <c r="AX59" i="44"/>
  <c r="AX61" i="44"/>
  <c r="AX64" i="44"/>
  <c r="AX68" i="44"/>
  <c r="D79" i="44"/>
  <c r="AX95" i="44"/>
  <c r="AX96" i="44"/>
  <c r="D103" i="44"/>
  <c r="AX105" i="44"/>
  <c r="AX106" i="44"/>
  <c r="AX108" i="44"/>
  <c r="AX116" i="44"/>
  <c r="AX28" i="44"/>
  <c r="AX44" i="44"/>
  <c r="D50" i="44"/>
  <c r="D55" i="44"/>
  <c r="D59" i="44"/>
  <c r="D61" i="44"/>
  <c r="AX66" i="44"/>
  <c r="AX67" i="44"/>
  <c r="AX74" i="44"/>
  <c r="AX81" i="44"/>
  <c r="AX82" i="44"/>
  <c r="D95" i="44"/>
  <c r="AX104" i="44"/>
  <c r="D105" i="44"/>
  <c r="D106" i="44"/>
  <c r="D108" i="44"/>
  <c r="AX112" i="44"/>
  <c r="AX35" i="44"/>
  <c r="AH35" i="44" s="1"/>
  <c r="D42" i="44"/>
  <c r="AX32" i="44"/>
  <c r="AX56" i="44"/>
  <c r="AX57" i="44"/>
  <c r="AX58" i="44"/>
  <c r="D65" i="44"/>
  <c r="AX65" i="44"/>
  <c r="D74" i="44"/>
  <c r="AX80" i="44"/>
  <c r="D81" i="44"/>
  <c r="D82" i="44"/>
  <c r="AX86" i="44"/>
  <c r="AX87" i="44"/>
  <c r="AX92" i="44"/>
  <c r="AX98" i="44"/>
  <c r="AX102" i="44"/>
  <c r="AX109" i="44"/>
  <c r="AH109" i="44" s="1"/>
  <c r="AX115" i="44"/>
  <c r="AX121" i="44"/>
  <c r="D37" i="44"/>
  <c r="AX29" i="44"/>
  <c r="AX24" i="44"/>
  <c r="AX33" i="44"/>
  <c r="AX43" i="44"/>
  <c r="AX26" i="44"/>
  <c r="AH26" i="44" s="1"/>
  <c r="D33" i="44"/>
  <c r="AX36" i="44"/>
  <c r="AX38" i="44"/>
  <c r="AX51" i="44"/>
  <c r="AH51" i="44" s="1"/>
  <c r="AX54" i="44"/>
  <c r="D57" i="44"/>
  <c r="D58" i="44"/>
  <c r="AX69" i="44"/>
  <c r="AX78" i="44"/>
  <c r="AX84" i="44"/>
  <c r="AX91" i="44"/>
  <c r="D98" i="44"/>
  <c r="D102" i="44"/>
  <c r="D109" i="44"/>
  <c r="D113" i="44"/>
  <c r="AX113" i="44"/>
  <c r="AX117" i="44"/>
  <c r="AX25" i="44"/>
  <c r="AH25" i="44" s="1"/>
  <c r="AX31" i="44"/>
  <c r="AH31" i="44" s="1"/>
  <c r="AX23" i="44"/>
  <c r="D31" i="44"/>
  <c r="AX34" i="44"/>
  <c r="D36" i="44"/>
  <c r="D38" i="44"/>
  <c r="AX39" i="44"/>
  <c r="AX45" i="44"/>
  <c r="AX75" i="44"/>
  <c r="AH75" i="44" s="1"/>
  <c r="D84" i="44"/>
  <c r="AX88" i="44"/>
  <c r="AX90" i="44"/>
  <c r="AX107" i="44"/>
  <c r="AH107" i="44" s="1"/>
  <c r="AX114" i="44"/>
  <c r="AX27" i="44"/>
  <c r="AX30" i="44"/>
  <c r="AX60" i="44"/>
  <c r="AX62" i="44"/>
  <c r="AX70" i="44"/>
  <c r="AX73" i="44"/>
  <c r="AX85" i="44"/>
  <c r="AH85" i="44" s="1"/>
  <c r="AX93" i="44"/>
  <c r="AX99" i="44"/>
  <c r="AX118" i="44"/>
  <c r="AX120" i="44"/>
  <c r="AX40" i="44"/>
  <c r="D46" i="44"/>
  <c r="AX46" i="44"/>
  <c r="AX49" i="44"/>
  <c r="AX63" i="44"/>
  <c r="AX71" i="44"/>
  <c r="AX72" i="44"/>
  <c r="D89" i="44"/>
  <c r="AX89" i="44"/>
  <c r="AX97" i="44"/>
  <c r="AX101" i="44"/>
  <c r="AX119" i="44"/>
  <c r="D45" i="44"/>
  <c r="D69" i="44"/>
  <c r="D93" i="44"/>
  <c r="D117" i="44"/>
  <c r="D40" i="44"/>
  <c r="D64" i="44"/>
  <c r="D88" i="44"/>
  <c r="D112" i="44"/>
  <c r="D83" i="44"/>
  <c r="D107" i="44"/>
  <c r="D30" i="44"/>
  <c r="D54" i="44"/>
  <c r="D78" i="44"/>
  <c r="D121" i="44"/>
  <c r="D44" i="44"/>
  <c r="D68" i="44"/>
  <c r="D92" i="44"/>
  <c r="D116" i="44"/>
  <c r="D49" i="44"/>
  <c r="D39" i="44"/>
  <c r="D63" i="44"/>
  <c r="D87" i="44"/>
  <c r="D111" i="44"/>
  <c r="D29" i="44"/>
  <c r="D53" i="44"/>
  <c r="D77" i="44"/>
  <c r="D101" i="44"/>
  <c r="D25" i="44"/>
  <c r="D24" i="44"/>
  <c r="D48" i="44"/>
  <c r="D72" i="44"/>
  <c r="D96" i="44"/>
  <c r="D120" i="44"/>
  <c r="D26" i="44"/>
  <c r="D43" i="44"/>
  <c r="D67" i="44"/>
  <c r="D91" i="44"/>
  <c r="D115" i="44"/>
  <c r="D86" i="44"/>
  <c r="D110" i="44"/>
  <c r="D28" i="44"/>
  <c r="D52" i="44"/>
  <c r="D76" i="44"/>
  <c r="D100" i="44"/>
  <c r="D119" i="44"/>
  <c r="D66" i="44"/>
  <c r="D90" i="44"/>
  <c r="D114" i="44"/>
  <c r="D32" i="44"/>
  <c r="D56" i="44"/>
  <c r="D80" i="44"/>
  <c r="D104" i="44"/>
  <c r="D51" i="44"/>
  <c r="D75" i="44"/>
  <c r="D99" i="44"/>
  <c r="D27" i="44"/>
  <c r="D70" i="44"/>
  <c r="D94" i="44"/>
  <c r="D118" i="44"/>
  <c r="F149" i="4" l="1"/>
  <c r="G39" i="4" s="1"/>
  <c r="G149" i="4"/>
  <c r="CC84" i="44"/>
  <c r="AK84" i="44"/>
  <c r="AJ84" i="44" s="1"/>
  <c r="CC115" i="44"/>
  <c r="AK115" i="44"/>
  <c r="AJ115" i="44" s="1"/>
  <c r="CC50" i="44"/>
  <c r="AK50" i="44"/>
  <c r="AJ50" i="44" s="1"/>
  <c r="CC88" i="44"/>
  <c r="AK88" i="44"/>
  <c r="AJ88" i="44" s="1"/>
  <c r="CC71" i="44"/>
  <c r="AK71" i="44"/>
  <c r="AJ71" i="44" s="1"/>
  <c r="CC44" i="44"/>
  <c r="AK44" i="44"/>
  <c r="AJ44" i="44" s="1"/>
  <c r="CC46" i="44"/>
  <c r="AK46" i="44"/>
  <c r="AJ46" i="44" s="1"/>
  <c r="CC90" i="44"/>
  <c r="AK90" i="44"/>
  <c r="AJ90" i="44" s="1"/>
  <c r="CC25" i="44"/>
  <c r="AK25" i="44"/>
  <c r="CC64" i="44"/>
  <c r="AK64" i="44"/>
  <c r="AJ64" i="44" s="1"/>
  <c r="CC111" i="44"/>
  <c r="AK111" i="44"/>
  <c r="AJ111" i="44" s="1"/>
  <c r="CC54" i="44"/>
  <c r="AK54" i="44"/>
  <c r="AJ54" i="44" s="1"/>
  <c r="CC109" i="44"/>
  <c r="AK109" i="44"/>
  <c r="CC67" i="44"/>
  <c r="AK67" i="44"/>
  <c r="AJ67" i="44" s="1"/>
  <c r="CC27" i="44"/>
  <c r="AK27" i="44"/>
  <c r="AJ27" i="44" s="1"/>
  <c r="CC66" i="44"/>
  <c r="AK66" i="44"/>
  <c r="AJ66" i="44" s="1"/>
  <c r="CC63" i="44"/>
  <c r="AK63" i="44"/>
  <c r="CC65" i="44"/>
  <c r="AK65" i="44"/>
  <c r="AJ65" i="44" s="1"/>
  <c r="CC104" i="44"/>
  <c r="AK104" i="44"/>
  <c r="AJ104" i="44" s="1"/>
  <c r="CC40" i="44"/>
  <c r="AK40" i="44"/>
  <c r="AJ40" i="44" s="1"/>
  <c r="CC87" i="44"/>
  <c r="AK87" i="44"/>
  <c r="CC102" i="44"/>
  <c r="AK102" i="44"/>
  <c r="AJ102" i="44" s="1"/>
  <c r="CC85" i="44"/>
  <c r="AK85" i="44"/>
  <c r="AJ85" i="44" s="1"/>
  <c r="CC60" i="44"/>
  <c r="AK60" i="44"/>
  <c r="AJ60" i="44" s="1"/>
  <c r="CC49" i="44"/>
  <c r="AK49" i="44"/>
  <c r="CC91" i="44"/>
  <c r="AK91" i="44"/>
  <c r="AJ91" i="44" s="1"/>
  <c r="CC89" i="44"/>
  <c r="AK89" i="44"/>
  <c r="AJ89" i="44" s="1"/>
  <c r="CC45" i="44"/>
  <c r="AK45" i="44"/>
  <c r="AJ45" i="44" s="1"/>
  <c r="CC107" i="44"/>
  <c r="AK107" i="44"/>
  <c r="AJ107" i="44" s="1"/>
  <c r="CC43" i="44"/>
  <c r="AK43" i="44"/>
  <c r="AJ43" i="44" s="1"/>
  <c r="CC106" i="44"/>
  <c r="AK106" i="44"/>
  <c r="AJ106" i="44" s="1"/>
  <c r="CC37" i="44"/>
  <c r="AK37" i="44"/>
  <c r="AJ37" i="44" s="1"/>
  <c r="CC105" i="44"/>
  <c r="AK105" i="44"/>
  <c r="AJ105" i="44" s="1"/>
  <c r="CC41" i="44"/>
  <c r="AK41" i="44"/>
  <c r="AJ41" i="44" s="1"/>
  <c r="CC23" i="44"/>
  <c r="AK23" i="44"/>
  <c r="AJ23" i="44" s="1"/>
  <c r="CC80" i="44"/>
  <c r="AK80" i="44"/>
  <c r="AJ80" i="44" s="1"/>
  <c r="CC61" i="44"/>
  <c r="AK61" i="44"/>
  <c r="CC39" i="44"/>
  <c r="AK39" i="44"/>
  <c r="AJ39" i="44" s="1"/>
  <c r="CC78" i="44"/>
  <c r="AK78" i="44"/>
  <c r="AJ78" i="44" s="1"/>
  <c r="CC29" i="44"/>
  <c r="AK29" i="44"/>
  <c r="AJ29" i="44" s="1"/>
  <c r="CC100" i="44"/>
  <c r="AK100" i="44"/>
  <c r="AJ100" i="44" s="1"/>
  <c r="CC36" i="44"/>
  <c r="AK36" i="44"/>
  <c r="AJ36" i="44" s="1"/>
  <c r="CC55" i="44"/>
  <c r="AK55" i="44"/>
  <c r="AJ55" i="44" s="1"/>
  <c r="CC83" i="44"/>
  <c r="AK83" i="44"/>
  <c r="AJ83" i="44" s="1"/>
  <c r="CC82" i="44"/>
  <c r="AK82" i="44"/>
  <c r="CC42" i="44"/>
  <c r="AK42" i="44"/>
  <c r="AJ42" i="44" s="1"/>
  <c r="CC121" i="44"/>
  <c r="AK121" i="44"/>
  <c r="AJ121" i="44" s="1"/>
  <c r="CC81" i="44"/>
  <c r="AK81" i="44"/>
  <c r="AJ81" i="44" s="1"/>
  <c r="CC30" i="44"/>
  <c r="AK30" i="44"/>
  <c r="AJ30" i="44" s="1"/>
  <c r="CC120" i="44"/>
  <c r="AK120" i="44"/>
  <c r="AJ120" i="44" s="1"/>
  <c r="CC56" i="44"/>
  <c r="AK56" i="44"/>
  <c r="AJ56" i="44" s="1"/>
  <c r="CC103" i="44"/>
  <c r="AK103" i="44"/>
  <c r="AJ103" i="44" s="1"/>
  <c r="CC118" i="44"/>
  <c r="AK118" i="44"/>
  <c r="AJ118" i="44" s="1"/>
  <c r="CC101" i="44"/>
  <c r="AK101" i="44"/>
  <c r="AJ101" i="44" s="1"/>
  <c r="CC76" i="44"/>
  <c r="AK76" i="44"/>
  <c r="AJ76" i="44" s="1"/>
  <c r="CC69" i="44"/>
  <c r="AK69" i="44"/>
  <c r="AJ69" i="44" s="1"/>
  <c r="CC59" i="44"/>
  <c r="AK59" i="44"/>
  <c r="AJ59" i="44" s="1"/>
  <c r="CC34" i="44"/>
  <c r="AK34" i="44"/>
  <c r="AJ34" i="44" s="1"/>
  <c r="CC58" i="44"/>
  <c r="AK58" i="44"/>
  <c r="AJ58" i="44" s="1"/>
  <c r="CC31" i="44"/>
  <c r="AK31" i="44"/>
  <c r="AJ31" i="44" s="1"/>
  <c r="C31" i="44" s="1"/>
  <c r="CC57" i="44"/>
  <c r="AK57" i="44"/>
  <c r="AJ57" i="44" s="1"/>
  <c r="CC24" i="44"/>
  <c r="AK24" i="44"/>
  <c r="AJ24" i="44" s="1"/>
  <c r="CC96" i="44"/>
  <c r="AK96" i="44"/>
  <c r="AJ96" i="44" s="1"/>
  <c r="CC32" i="44"/>
  <c r="AK32" i="44"/>
  <c r="AJ32" i="44" s="1"/>
  <c r="CC79" i="44"/>
  <c r="AK79" i="44"/>
  <c r="AJ79" i="44" s="1"/>
  <c r="CC94" i="44"/>
  <c r="AK94" i="44"/>
  <c r="AJ94" i="44" s="1"/>
  <c r="CC77" i="44"/>
  <c r="AK77" i="44"/>
  <c r="AJ77" i="44" s="1"/>
  <c r="CC116" i="44"/>
  <c r="AK116" i="44"/>
  <c r="AJ116" i="44" s="1"/>
  <c r="CC52" i="44"/>
  <c r="AK52" i="44"/>
  <c r="AJ52" i="44" s="1"/>
  <c r="CC114" i="44"/>
  <c r="AK114" i="44"/>
  <c r="AJ114" i="44" s="1"/>
  <c r="CC86" i="44"/>
  <c r="AK86" i="44"/>
  <c r="AJ86" i="44" s="1"/>
  <c r="CC108" i="44"/>
  <c r="AK108" i="44"/>
  <c r="AJ108" i="44" s="1"/>
  <c r="CC99" i="44"/>
  <c r="AK99" i="44"/>
  <c r="CC53" i="44"/>
  <c r="AK53" i="44"/>
  <c r="AJ53" i="44" s="1"/>
  <c r="CC98" i="44"/>
  <c r="AK98" i="44"/>
  <c r="AJ98" i="44" s="1"/>
  <c r="CC62" i="44"/>
  <c r="AK62" i="44"/>
  <c r="AJ62" i="44" s="1"/>
  <c r="CC97" i="44"/>
  <c r="AK97" i="44"/>
  <c r="AJ97" i="44" s="1"/>
  <c r="CC33" i="44"/>
  <c r="AK33" i="44"/>
  <c r="AJ33" i="44" s="1"/>
  <c r="CC72" i="44"/>
  <c r="AK72" i="44"/>
  <c r="AJ72" i="44" s="1"/>
  <c r="CC38" i="44"/>
  <c r="AK38" i="44"/>
  <c r="AJ38" i="44" s="1"/>
  <c r="CC119" i="44"/>
  <c r="AK119" i="44"/>
  <c r="AJ119" i="44" s="1"/>
  <c r="CC70" i="44"/>
  <c r="AK70" i="44"/>
  <c r="AJ70" i="44" s="1"/>
  <c r="CC117" i="44"/>
  <c r="AK117" i="44"/>
  <c r="AJ117" i="44" s="1"/>
  <c r="CC92" i="44"/>
  <c r="AK92" i="44"/>
  <c r="AJ92" i="44" s="1"/>
  <c r="CC28" i="44"/>
  <c r="AK28" i="44"/>
  <c r="AJ28" i="44" s="1"/>
  <c r="CC51" i="44"/>
  <c r="AK51" i="44"/>
  <c r="AJ51" i="44" s="1"/>
  <c r="CC47" i="44"/>
  <c r="AK47" i="44"/>
  <c r="AJ47" i="44" s="1"/>
  <c r="CC75" i="44"/>
  <c r="AK75" i="44"/>
  <c r="AJ75" i="44" s="1"/>
  <c r="C75" i="44" s="1"/>
  <c r="CC35" i="44"/>
  <c r="AK35" i="44"/>
  <c r="AJ35" i="44" s="1"/>
  <c r="CC74" i="44"/>
  <c r="AK74" i="44"/>
  <c r="AJ74" i="44" s="1"/>
  <c r="CC26" i="44"/>
  <c r="AK26" i="44"/>
  <c r="AJ26" i="44" s="1"/>
  <c r="C26" i="44" s="1"/>
  <c r="CC113" i="44"/>
  <c r="AK113" i="44"/>
  <c r="AJ113" i="44" s="1"/>
  <c r="CC73" i="44"/>
  <c r="AK73" i="44"/>
  <c r="AJ73" i="44" s="1"/>
  <c r="CC112" i="44"/>
  <c r="AK112" i="44"/>
  <c r="AJ112" i="44" s="1"/>
  <c r="CC48" i="44"/>
  <c r="AK48" i="44"/>
  <c r="AJ48" i="44" s="1"/>
  <c r="CC95" i="44"/>
  <c r="AK95" i="44"/>
  <c r="AJ95" i="44" s="1"/>
  <c r="CC110" i="44"/>
  <c r="AK110" i="44"/>
  <c r="AJ110" i="44" s="1"/>
  <c r="CC93" i="44"/>
  <c r="AK93" i="44"/>
  <c r="AJ93" i="44" s="1"/>
  <c r="CC68" i="44"/>
  <c r="AK68" i="44"/>
  <c r="AJ68" i="44" s="1"/>
  <c r="AH57" i="44"/>
  <c r="AH44" i="44"/>
  <c r="AH111" i="44"/>
  <c r="AH72" i="44"/>
  <c r="AH49" i="44"/>
  <c r="AH39" i="44"/>
  <c r="AJ25" i="44"/>
  <c r="AH29" i="44"/>
  <c r="AH110" i="44"/>
  <c r="AH52" i="44"/>
  <c r="AH30" i="44"/>
  <c r="AH91" i="44"/>
  <c r="AH93" i="44"/>
  <c r="AH97" i="44"/>
  <c r="AH46" i="44"/>
  <c r="AH99" i="44"/>
  <c r="AH114" i="44"/>
  <c r="AH36" i="44"/>
  <c r="AH98" i="44"/>
  <c r="AH80" i="44"/>
  <c r="AH65" i="44"/>
  <c r="AH112" i="44"/>
  <c r="AH81" i="44"/>
  <c r="AH74" i="44"/>
  <c r="AH106" i="44"/>
  <c r="AH61" i="44"/>
  <c r="AH40" i="44"/>
  <c r="AH117" i="44"/>
  <c r="AH54" i="44"/>
  <c r="AH67" i="44"/>
  <c r="AH59" i="44"/>
  <c r="AH63" i="44"/>
  <c r="AJ49" i="44"/>
  <c r="AJ99" i="44"/>
  <c r="AH73" i="44"/>
  <c r="AH62" i="44"/>
  <c r="AH27" i="44"/>
  <c r="AH88" i="44"/>
  <c r="AH69" i="44"/>
  <c r="AH33" i="44"/>
  <c r="AH24" i="44"/>
  <c r="AH87" i="44"/>
  <c r="AH58" i="44"/>
  <c r="AH95" i="44"/>
  <c r="AJ61" i="44"/>
  <c r="AH50" i="44"/>
  <c r="AH47" i="44"/>
  <c r="AH92" i="44"/>
  <c r="AJ82" i="44"/>
  <c r="AH28" i="44"/>
  <c r="AH96" i="44"/>
  <c r="AJ63" i="44"/>
  <c r="AH45" i="44"/>
  <c r="AH113" i="44"/>
  <c r="AH102" i="44"/>
  <c r="AJ87" i="44"/>
  <c r="AH86" i="44"/>
  <c r="AH104" i="44"/>
  <c r="AH108" i="44"/>
  <c r="AH64" i="44"/>
  <c r="AH55" i="44"/>
  <c r="AH94" i="44"/>
  <c r="AH76" i="44"/>
  <c r="AH42" i="44"/>
  <c r="AH89" i="44"/>
  <c r="AH60" i="44"/>
  <c r="AH41" i="44"/>
  <c r="AH71" i="44"/>
  <c r="AH118" i="44"/>
  <c r="AH70" i="44"/>
  <c r="AH90" i="44"/>
  <c r="AH34" i="44"/>
  <c r="AH23" i="44"/>
  <c r="AH38" i="44"/>
  <c r="AH115" i="44"/>
  <c r="AJ109" i="44"/>
  <c r="AH68" i="44"/>
  <c r="AH103" i="44"/>
  <c r="AH100" i="44"/>
  <c r="AH48" i="44"/>
  <c r="AH119" i="44"/>
  <c r="C119" i="44" s="1"/>
  <c r="AH101" i="44"/>
  <c r="AH120" i="44"/>
  <c r="AH84" i="44"/>
  <c r="AH78" i="44"/>
  <c r="AH43" i="44"/>
  <c r="AH121" i="44"/>
  <c r="AH56" i="44"/>
  <c r="AH32" i="44"/>
  <c r="AH82" i="44"/>
  <c r="AH66" i="44"/>
  <c r="AH116" i="44"/>
  <c r="AH105" i="44"/>
  <c r="AH79" i="44"/>
  <c r="D36" i="43"/>
  <c r="D34" i="43"/>
  <c r="D27" i="1"/>
  <c r="D78" i="43"/>
  <c r="D79" i="43" s="1"/>
  <c r="C78" i="43"/>
  <c r="C79" i="43" s="1"/>
  <c r="C68" i="43"/>
  <c r="D46" i="43" s="1"/>
  <c r="D54" i="43"/>
  <c r="D45" i="43" s="1"/>
  <c r="C54" i="43"/>
  <c r="D44" i="43" s="1"/>
  <c r="C47" i="43"/>
  <c r="C46" i="43"/>
  <c r="C45" i="43"/>
  <c r="C44" i="43"/>
  <c r="C22" i="43"/>
  <c r="D22" i="43" s="1"/>
  <c r="C11" i="43"/>
  <c r="C10" i="43"/>
  <c r="G1" i="43"/>
  <c r="G147" i="4" l="1"/>
  <c r="G75" i="4"/>
  <c r="J149" i="4"/>
  <c r="I75" i="4" s="1"/>
  <c r="J75" i="4" s="1"/>
  <c r="I149" i="4"/>
  <c r="I39" i="4" s="1"/>
  <c r="H149" i="4"/>
  <c r="H150" i="4" s="1"/>
  <c r="F147" i="4"/>
  <c r="H147" i="4" s="1"/>
  <c r="G70" i="4"/>
  <c r="G7" i="4"/>
  <c r="H39" i="4"/>
  <c r="G112" i="4"/>
  <c r="C71" i="44"/>
  <c r="C77" i="44"/>
  <c r="C102" i="44"/>
  <c r="C25" i="44"/>
  <c r="C121" i="44"/>
  <c r="C103" i="44"/>
  <c r="C108" i="44"/>
  <c r="C118" i="44"/>
  <c r="C76" i="44"/>
  <c r="C55" i="44"/>
  <c r="C59" i="44"/>
  <c r="C64" i="44"/>
  <c r="C79" i="44"/>
  <c r="C34" i="44"/>
  <c r="C70" i="44"/>
  <c r="C32" i="44"/>
  <c r="C100" i="44"/>
  <c r="C46" i="44"/>
  <c r="C80" i="44"/>
  <c r="C91" i="44"/>
  <c r="C39" i="44"/>
  <c r="C53" i="44"/>
  <c r="C115" i="44"/>
  <c r="C60" i="44"/>
  <c r="C42" i="44"/>
  <c r="C62" i="44"/>
  <c r="C38" i="44"/>
  <c r="C41" i="44"/>
  <c r="C89" i="44"/>
  <c r="C37" i="44"/>
  <c r="C83" i="44"/>
  <c r="C67" i="44"/>
  <c r="C44" i="44"/>
  <c r="C48" i="44"/>
  <c r="C68" i="44"/>
  <c r="C23" i="44"/>
  <c r="C24" i="44"/>
  <c r="C114" i="44"/>
  <c r="C43" i="44"/>
  <c r="C85" i="44"/>
  <c r="C101" i="44"/>
  <c r="C51" i="44"/>
  <c r="C90" i="44"/>
  <c r="C109" i="44"/>
  <c r="C110" i="44"/>
  <c r="C107" i="44"/>
  <c r="C116" i="44"/>
  <c r="C35" i="44"/>
  <c r="C105" i="44"/>
  <c r="C82" i="44"/>
  <c r="C78" i="44"/>
  <c r="C117" i="44"/>
  <c r="C106" i="44"/>
  <c r="C112" i="44"/>
  <c r="C29" i="44"/>
  <c r="C58" i="44"/>
  <c r="C73" i="44"/>
  <c r="C99" i="44"/>
  <c r="C97" i="44"/>
  <c r="C84" i="44"/>
  <c r="C40" i="44"/>
  <c r="C65" i="44"/>
  <c r="C113" i="44"/>
  <c r="C92" i="44"/>
  <c r="C88" i="44"/>
  <c r="C52" i="44"/>
  <c r="C57" i="44"/>
  <c r="C61" i="44"/>
  <c r="C74" i="44"/>
  <c r="C36" i="44"/>
  <c r="C94" i="44"/>
  <c r="C104" i="44"/>
  <c r="C86" i="44"/>
  <c r="C96" i="44"/>
  <c r="C95" i="44"/>
  <c r="C87" i="44"/>
  <c r="C33" i="44"/>
  <c r="C27" i="44"/>
  <c r="C49" i="44"/>
  <c r="C66" i="44"/>
  <c r="C56" i="44"/>
  <c r="C120" i="44"/>
  <c r="C54" i="44"/>
  <c r="C81" i="44"/>
  <c r="C98" i="44"/>
  <c r="C45" i="44"/>
  <c r="C28" i="44"/>
  <c r="C47" i="44"/>
  <c r="C50" i="44"/>
  <c r="C69" i="44"/>
  <c r="C63" i="44"/>
  <c r="C93" i="44"/>
  <c r="C30" i="44"/>
  <c r="C72" i="44"/>
  <c r="C111" i="44"/>
  <c r="D10" i="43"/>
  <c r="D11" i="43"/>
  <c r="AJ22" i="44"/>
  <c r="C22" i="44" s="1"/>
  <c r="D9" i="43"/>
  <c r="D12" i="43"/>
  <c r="D42" i="43"/>
  <c r="C42" i="43"/>
  <c r="D23" i="1"/>
  <c r="B23" i="1"/>
  <c r="E23" i="1"/>
  <c r="B26" i="1"/>
  <c r="E26" i="1"/>
  <c r="H75" i="4" l="1"/>
  <c r="I76" i="4"/>
  <c r="K149" i="4"/>
  <c r="K150" i="4" s="1"/>
  <c r="H70" i="4"/>
  <c r="D85" i="3"/>
  <c r="G109" i="4"/>
  <c r="C24" i="3" s="1"/>
  <c r="I70" i="4"/>
  <c r="C45" i="3"/>
  <c r="C20" i="3"/>
  <c r="C17" i="3"/>
  <c r="C16" i="3" s="1"/>
  <c r="C15" i="3"/>
  <c r="C44" i="3"/>
  <c r="C50" i="3"/>
  <c r="C49" i="3"/>
  <c r="C30" i="3"/>
  <c r="H7" i="4"/>
  <c r="C105" i="3"/>
  <c r="J39" i="4"/>
  <c r="I7" i="4"/>
  <c r="I112" i="4"/>
  <c r="F37" i="43"/>
  <c r="D37" i="43" s="1"/>
  <c r="F30" i="43"/>
  <c r="D30" i="43" s="1"/>
  <c r="F19" i="43"/>
  <c r="D19" i="43" s="1"/>
  <c r="F18" i="43"/>
  <c r="D18" i="43" s="1"/>
  <c r="F35" i="43"/>
  <c r="D35" i="43" s="1"/>
  <c r="F29" i="43"/>
  <c r="D29" i="43" s="1"/>
  <c r="F31" i="43"/>
  <c r="D31" i="43" s="1"/>
  <c r="F33" i="43"/>
  <c r="D33" i="43" s="1"/>
  <c r="F20" i="43"/>
  <c r="D20" i="43" s="1"/>
  <c r="F11" i="40"/>
  <c r="J76" i="4" l="1"/>
  <c r="I113" i="4"/>
  <c r="G84" i="4"/>
  <c r="H84" i="4" s="1"/>
  <c r="J70" i="4"/>
  <c r="D83" i="3"/>
  <c r="C54" i="3"/>
  <c r="G16" i="3"/>
  <c r="D18" i="3"/>
  <c r="G49" i="3"/>
  <c r="G50" i="3"/>
  <c r="G44" i="3"/>
  <c r="G15" i="3"/>
  <c r="D15" i="3"/>
  <c r="G17" i="3"/>
  <c r="G20" i="3"/>
  <c r="G45" i="3"/>
  <c r="G30" i="3"/>
  <c r="I109" i="4"/>
  <c r="C104" i="3"/>
  <c r="J7" i="4"/>
  <c r="D32" i="43"/>
  <c r="D21" i="43"/>
  <c r="D8" i="43"/>
  <c r="G22" i="44"/>
  <c r="G116" i="4" l="1"/>
  <c r="H116" i="4"/>
  <c r="G24" i="3"/>
  <c r="H18" i="3" s="1"/>
  <c r="H15" i="3"/>
  <c r="H47" i="3"/>
  <c r="G54" i="3"/>
  <c r="I84" i="4"/>
  <c r="D7" i="43"/>
  <c r="F17" i="40"/>
  <c r="E17" i="40"/>
  <c r="D17" i="40"/>
  <c r="H1" i="40"/>
  <c r="I116" i="4" l="1"/>
  <c r="E74" i="3"/>
  <c r="J84" i="4"/>
  <c r="E7" i="43"/>
  <c r="J116" i="4" l="1"/>
  <c r="E42" i="38"/>
  <c r="I74" i="3" l="1"/>
  <c r="E41" i="38"/>
  <c r="I1" i="6"/>
  <c r="I73" i="3" l="1"/>
  <c r="A227" i="27"/>
  <c r="A226" i="27"/>
  <c r="S172" i="27"/>
  <c r="R172" i="27"/>
  <c r="Q172" i="27"/>
  <c r="P172" i="27"/>
  <c r="O172" i="27"/>
  <c r="N172" i="27"/>
  <c r="S171" i="27"/>
  <c r="R171" i="27"/>
  <c r="Q171" i="27"/>
  <c r="P171" i="27"/>
  <c r="O171" i="27"/>
  <c r="N171" i="27"/>
  <c r="S170" i="27"/>
  <c r="R170" i="27"/>
  <c r="Q170" i="27"/>
  <c r="P170" i="27"/>
  <c r="O170" i="27"/>
  <c r="N170" i="27"/>
  <c r="S169" i="27"/>
  <c r="R169" i="27"/>
  <c r="Q169" i="27"/>
  <c r="P169" i="27"/>
  <c r="O169" i="27"/>
  <c r="N169" i="27"/>
  <c r="S168" i="27"/>
  <c r="R168" i="27"/>
  <c r="Q168" i="27"/>
  <c r="P168" i="27"/>
  <c r="O168" i="27"/>
  <c r="N168" i="27"/>
  <c r="S167" i="27"/>
  <c r="R167" i="27"/>
  <c r="Q167" i="27"/>
  <c r="P167" i="27"/>
  <c r="O167" i="27"/>
  <c r="N167" i="27"/>
  <c r="S166" i="27"/>
  <c r="R166" i="27"/>
  <c r="Q166" i="27"/>
  <c r="P166" i="27"/>
  <c r="O166" i="27"/>
  <c r="N166" i="27"/>
  <c r="S165" i="27"/>
  <c r="R165" i="27"/>
  <c r="Q165" i="27"/>
  <c r="P165" i="27"/>
  <c r="O165" i="27"/>
  <c r="N165" i="27"/>
  <c r="S164" i="27"/>
  <c r="R164" i="27"/>
  <c r="Q164" i="27"/>
  <c r="P164" i="27"/>
  <c r="O164" i="27"/>
  <c r="N164" i="27"/>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7" i="6"/>
  <c r="V46" i="6"/>
  <c r="V45" i="6"/>
  <c r="V44" i="6"/>
  <c r="V43" i="6"/>
  <c r="V42" i="6"/>
  <c r="V41" i="6"/>
  <c r="V40" i="6"/>
  <c r="V39" i="6"/>
  <c r="V38" i="6"/>
  <c r="V37" i="6"/>
  <c r="V36" i="6"/>
  <c r="V35" i="6"/>
  <c r="V34" i="6"/>
  <c r="V33" i="6"/>
  <c r="V32" i="6"/>
  <c r="V31" i="6"/>
  <c r="V30" i="6"/>
  <c r="V29" i="6"/>
  <c r="V28" i="6"/>
  <c r="V27" i="6"/>
  <c r="V26" i="6"/>
  <c r="V25" i="6"/>
  <c r="V24" i="6"/>
  <c r="V23" i="6"/>
  <c r="V22" i="6"/>
  <c r="V21" i="6"/>
  <c r="V20" i="6"/>
  <c r="D19" i="1"/>
  <c r="B20" i="1"/>
  <c r="B27" i="1"/>
  <c r="B25" i="1"/>
  <c r="B19" i="1"/>
  <c r="B24" i="1"/>
  <c r="E22" i="1"/>
  <c r="E19" i="1"/>
  <c r="E25" i="1"/>
  <c r="B21" i="1"/>
  <c r="E27" i="1"/>
  <c r="E24" i="1"/>
  <c r="B22" i="1"/>
  <c r="E21" i="1"/>
  <c r="E20" i="1"/>
  <c r="I14" i="3" l="1"/>
  <c r="I12" i="3"/>
  <c r="I13" i="3"/>
  <c r="H64" i="3"/>
  <c r="H68" i="3"/>
  <c r="H66" i="3"/>
  <c r="H67" i="3"/>
  <c r="H65" i="3"/>
  <c r="H69" i="3"/>
  <c r="A1" i="38"/>
  <c r="A2" i="38"/>
  <c r="L2" i="44"/>
  <c r="P2" i="38"/>
  <c r="A1" i="44"/>
  <c r="A1" i="43"/>
  <c r="A2" i="44"/>
  <c r="A2" i="43"/>
  <c r="G2" i="43"/>
  <c r="D11" i="40"/>
  <c r="A1" i="40"/>
  <c r="A2" i="40"/>
  <c r="H2" i="40"/>
  <c r="I2" i="6"/>
  <c r="D227" i="27"/>
  <c r="D216" i="27"/>
  <c r="D220" i="27"/>
  <c r="D226" i="27"/>
  <c r="A1" i="6"/>
  <c r="A2" i="6"/>
  <c r="D221" i="27"/>
  <c r="A221" i="27"/>
  <c r="A220" i="27"/>
  <c r="A217" i="27"/>
  <c r="A216" i="27"/>
  <c r="A219" i="27"/>
  <c r="A218" i="27"/>
  <c r="A223" i="27"/>
  <c r="A222" i="27"/>
  <c r="A225" i="27"/>
  <c r="A224" i="27"/>
  <c r="H52" i="3" l="1"/>
  <c r="I6" i="3"/>
  <c r="H46" i="3"/>
  <c r="H17" i="3"/>
  <c r="C221" i="27"/>
  <c r="C216" i="27"/>
  <c r="C224" i="27"/>
  <c r="A215" i="27"/>
  <c r="D222" i="27"/>
  <c r="D224" i="27"/>
  <c r="D225" i="27"/>
  <c r="C222" i="27"/>
  <c r="A214" i="27"/>
  <c r="C223" i="27"/>
  <c r="C227" i="27"/>
  <c r="C225" i="27"/>
  <c r="D223" i="27"/>
  <c r="D219" i="27"/>
  <c r="C218" i="27"/>
  <c r="C219" i="27"/>
  <c r="D218" i="27"/>
  <c r="D217" i="27"/>
  <c r="H16" i="3" l="1"/>
  <c r="C217" i="27"/>
  <c r="C226" i="27"/>
  <c r="C220" i="27"/>
  <c r="C214" i="27"/>
  <c r="D20" i="1"/>
  <c r="C215" i="27"/>
  <c r="D214" i="27"/>
  <c r="D215" i="27"/>
  <c r="G43" i="3" l="1"/>
  <c r="C212" i="27" a="1"/>
  <c r="C212" i="27" s="1"/>
  <c r="D212" i="27"/>
  <c r="H42" i="3" l="1"/>
  <c r="J539" i="7"/>
  <c r="J543" i="7"/>
  <c r="H41" i="3" l="1"/>
  <c r="H40" i="3"/>
  <c r="C532" i="7"/>
  <c r="E532" i="7"/>
  <c r="D21" i="1"/>
  <c r="I40" i="3" l="1"/>
  <c r="I41" i="3"/>
  <c r="E530" i="7"/>
  <c r="D532" i="7"/>
  <c r="C530" i="7"/>
  <c r="D530" i="7" l="1"/>
  <c r="C518" i="7"/>
  <c r="E518" i="7"/>
  <c r="E517" i="7" l="1"/>
  <c r="E15" i="7" s="1"/>
  <c r="C517" i="7"/>
  <c r="D518" i="7"/>
  <c r="C96" i="3" l="1"/>
  <c r="L15" i="7"/>
  <c r="E18" i="7"/>
  <c r="E10" i="7"/>
  <c r="D517" i="7"/>
  <c r="C15" i="7"/>
  <c r="E19" i="7" l="1"/>
  <c r="C92" i="3"/>
  <c r="D96" i="3" s="1"/>
  <c r="L18" i="7"/>
  <c r="L10" i="7"/>
  <c r="D15" i="7"/>
  <c r="C18" i="7"/>
  <c r="C10" i="7"/>
  <c r="D93" i="3"/>
  <c r="L19" i="7" l="1"/>
  <c r="D97" i="3"/>
  <c r="E105" i="3" s="1"/>
  <c r="D95" i="3"/>
  <c r="D94" i="3"/>
  <c r="E104" i="3"/>
  <c r="E109" i="3"/>
  <c r="L8" i="7"/>
  <c r="C19" i="7"/>
  <c r="E8" i="7"/>
  <c r="D10" i="7"/>
  <c r="D18" i="7"/>
  <c r="L7" i="7" l="1"/>
  <c r="E108" i="3"/>
  <c r="E107" i="3"/>
  <c r="E7" i="7"/>
  <c r="C91" i="3"/>
  <c r="D24" i="1"/>
  <c r="C90" i="3" l="1"/>
  <c r="D103" i="3"/>
  <c r="C77" i="3" l="1"/>
  <c r="C38" i="3"/>
  <c r="D25" i="1"/>
  <c r="D77" i="3" l="1"/>
  <c r="D84" i="3"/>
  <c r="C51" i="3"/>
  <c r="D47" i="3" l="1"/>
  <c r="D78" i="3"/>
  <c r="E76" i="3"/>
  <c r="E75" i="3" l="1"/>
  <c r="H11" i="40"/>
  <c r="E73" i="3" l="1"/>
  <c r="H12" i="40"/>
  <c r="D68" i="3" l="1"/>
  <c r="D65" i="3"/>
  <c r="D66" i="3"/>
  <c r="D64" i="3"/>
  <c r="D67" i="3"/>
  <c r="D69" i="3"/>
  <c r="H87" i="40"/>
  <c r="H22" i="40"/>
  <c r="H48" i="40"/>
  <c r="H23" i="40"/>
  <c r="H21" i="40"/>
  <c r="H28" i="40"/>
  <c r="H109" i="40"/>
  <c r="H94" i="40"/>
  <c r="H44" i="40"/>
  <c r="H115" i="40"/>
  <c r="H75" i="40"/>
  <c r="H113" i="40"/>
  <c r="H97" i="40"/>
  <c r="H86" i="40"/>
  <c r="H67" i="40"/>
  <c r="H98" i="40"/>
  <c r="H65" i="40"/>
  <c r="H116" i="40"/>
  <c r="H111" i="40"/>
  <c r="H19" i="40"/>
  <c r="H112" i="40"/>
  <c r="H39" i="40"/>
  <c r="H84" i="40"/>
  <c r="H45" i="40"/>
  <c r="H89" i="40"/>
  <c r="H61" i="40"/>
  <c r="H71" i="40"/>
  <c r="H29" i="40"/>
  <c r="H41" i="40"/>
  <c r="H62" i="40"/>
  <c r="H102" i="40"/>
  <c r="H64" i="40"/>
  <c r="H72" i="40"/>
  <c r="H81" i="40"/>
  <c r="H51" i="40"/>
  <c r="H46" i="40"/>
  <c r="H38" i="40"/>
  <c r="H88" i="40"/>
  <c r="H80" i="40"/>
  <c r="H107" i="40"/>
  <c r="H105" i="40"/>
  <c r="H63" i="40"/>
  <c r="H79" i="40"/>
  <c r="H104" i="40"/>
  <c r="H26" i="40"/>
  <c r="H74" i="40"/>
  <c r="H91" i="40"/>
  <c r="H68" i="40"/>
  <c r="H35" i="40"/>
  <c r="H114" i="40"/>
  <c r="H110" i="40"/>
  <c r="H100" i="40"/>
  <c r="H60" i="40"/>
  <c r="H53" i="40"/>
  <c r="H101" i="40"/>
  <c r="H95" i="40"/>
  <c r="H55" i="40"/>
  <c r="H96" i="40"/>
  <c r="H36" i="40"/>
  <c r="H58" i="40"/>
  <c r="H92" i="40"/>
  <c r="H90" i="40"/>
  <c r="H52" i="40"/>
  <c r="H85" i="40"/>
  <c r="H37" i="40"/>
  <c r="H57" i="40"/>
  <c r="H103" i="40"/>
  <c r="H70" i="40"/>
  <c r="H20" i="40"/>
  <c r="H43" i="40"/>
  <c r="H66" i="40"/>
  <c r="H31" i="40"/>
  <c r="H40" i="40"/>
  <c r="H76" i="40"/>
  <c r="H73" i="40"/>
  <c r="H82" i="40"/>
  <c r="H59" i="40"/>
  <c r="H27" i="40"/>
  <c r="H56" i="40"/>
  <c r="H99" i="40"/>
  <c r="H32" i="40"/>
  <c r="H30" i="40"/>
  <c r="H13" i="40" s="1" a="1"/>
  <c r="H13" i="40" s="1"/>
  <c r="H93" i="40"/>
  <c r="H33" i="40"/>
  <c r="H78" i="40"/>
  <c r="H69" i="40"/>
  <c r="H108" i="40"/>
  <c r="H50" i="40"/>
  <c r="H47" i="40"/>
  <c r="H83" i="40"/>
  <c r="H54" i="40"/>
  <c r="H106" i="40"/>
  <c r="H42" i="40"/>
  <c r="H34" i="40"/>
  <c r="H25" i="40"/>
  <c r="H18" i="40"/>
  <c r="H77" i="40"/>
  <c r="H24" i="40"/>
  <c r="H49" i="40"/>
  <c r="D46" i="3" l="1"/>
  <c r="D17" i="3"/>
  <c r="D52" i="3"/>
  <c r="G31" i="3"/>
  <c r="D16" i="3" l="1"/>
  <c r="D26" i="3"/>
  <c r="H26" i="3"/>
  <c r="C43" i="3" l="1"/>
  <c r="E14" i="3"/>
  <c r="G11" i="40"/>
  <c r="D42" i="3" l="1"/>
  <c r="G12" i="40"/>
  <c r="G111" i="40" s="1"/>
  <c r="G39" i="40" l="1"/>
  <c r="G77" i="40"/>
  <c r="G106" i="40"/>
  <c r="G21" i="40"/>
  <c r="G18" i="40"/>
  <c r="G71" i="40"/>
  <c r="G24" i="40"/>
  <c r="G61" i="40"/>
  <c r="G69" i="40"/>
  <c r="G27" i="40"/>
  <c r="G56" i="40"/>
  <c r="G23" i="40"/>
  <c r="G113" i="40"/>
  <c r="G38" i="40"/>
  <c r="G65" i="40"/>
  <c r="G109" i="40"/>
  <c r="G19" i="40"/>
  <c r="G104" i="40"/>
  <c r="G46" i="40"/>
  <c r="G90" i="40"/>
  <c r="G40" i="40"/>
  <c r="G45" i="40"/>
  <c r="G88" i="40"/>
  <c r="G97" i="40"/>
  <c r="G60" i="40"/>
  <c r="G53" i="40"/>
  <c r="G115" i="40"/>
  <c r="G41" i="40"/>
  <c r="G74" i="40"/>
  <c r="G116" i="40"/>
  <c r="G98" i="40"/>
  <c r="D41" i="3"/>
  <c r="D40" i="3"/>
  <c r="G30" i="40"/>
  <c r="G48" i="40"/>
  <c r="G73" i="40"/>
  <c r="G103" i="40"/>
  <c r="G33" i="40"/>
  <c r="G49" i="40"/>
  <c r="G75" i="40"/>
  <c r="G107" i="40"/>
  <c r="G94" i="40"/>
  <c r="G91" i="40"/>
  <c r="G108" i="40"/>
  <c r="G52" i="40"/>
  <c r="G85" i="40"/>
  <c r="G95" i="40"/>
  <c r="G20" i="40"/>
  <c r="G99" i="40"/>
  <c r="G57" i="40"/>
  <c r="G34" i="40"/>
  <c r="G55" i="40"/>
  <c r="G72" i="40"/>
  <c r="G58" i="40"/>
  <c r="G66" i="40"/>
  <c r="G70" i="40"/>
  <c r="G79" i="40"/>
  <c r="G80" i="40"/>
  <c r="G54" i="40"/>
  <c r="G67" i="40"/>
  <c r="G64" i="40"/>
  <c r="G92" i="40"/>
  <c r="G26" i="40"/>
  <c r="G93" i="40"/>
  <c r="G42" i="40"/>
  <c r="G82" i="40"/>
  <c r="G114" i="40"/>
  <c r="G37" i="40"/>
  <c r="G36" i="40"/>
  <c r="G89" i="40"/>
  <c r="G101" i="40"/>
  <c r="G47" i="40"/>
  <c r="G43" i="40"/>
  <c r="G44" i="40"/>
  <c r="G78" i="40"/>
  <c r="G100" i="40"/>
  <c r="G29" i="40"/>
  <c r="G83" i="40"/>
  <c r="G86" i="40"/>
  <c r="G84" i="40"/>
  <c r="G102" i="40"/>
  <c r="G110" i="40"/>
  <c r="G76" i="40"/>
  <c r="G62" i="40"/>
  <c r="G105" i="40"/>
  <c r="G68" i="40"/>
  <c r="G63" i="40"/>
  <c r="G51" i="40"/>
  <c r="G50" i="40"/>
  <c r="G81" i="40"/>
  <c r="G31" i="40"/>
  <c r="G32" i="40"/>
  <c r="G59" i="40"/>
  <c r="G25" i="40"/>
  <c r="G96" i="40"/>
  <c r="G28" i="40"/>
  <c r="G112" i="40"/>
  <c r="G87" i="40"/>
  <c r="G22" i="40"/>
  <c r="G35" i="40"/>
  <c r="E40" i="3" l="1"/>
  <c r="E41" i="3"/>
  <c r="G13" i="40" a="1"/>
  <c r="G13" i="40" s="1"/>
  <c r="E13" i="3" l="1"/>
  <c r="E12" i="3"/>
  <c r="E6"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<sst xmlns="http://schemas.openxmlformats.org/spreadsheetml/2006/main" count="34035" uniqueCount="1647">
  <si>
    <t>#</t>
  </si>
  <si>
    <t>This spreadsheet has been prepared by the IAIS collect data during the ICS Monitoring Period Project</t>
  </si>
  <si>
    <t>Input cells, data carried over from other worksheets and local calculations are unlocked.</t>
  </si>
  <si>
    <t>Worksheets are protected using a blank password.</t>
  </si>
  <si>
    <t>The following set of colors are used to identify cells:</t>
  </si>
  <si>
    <t>Parameters</t>
  </si>
  <si>
    <t>Input cells</t>
  </si>
  <si>
    <t>Data from other worksheets</t>
  </si>
  <si>
    <t>Local calculations</t>
  </si>
  <si>
    <t>Results propagated</t>
  </si>
  <si>
    <t>Tables</t>
  </si>
  <si>
    <t>Sheet</t>
  </si>
  <si>
    <t>Content</t>
  </si>
  <si>
    <t>1st</t>
  </si>
  <si>
    <t>Goto 1st</t>
  </si>
  <si>
    <t>Read-Me</t>
  </si>
  <si>
    <t>This sheet</t>
  </si>
  <si>
    <t>Participant information</t>
  </si>
  <si>
    <t>ICS Summary</t>
  </si>
  <si>
    <t>Summary of ICS results</t>
  </si>
  <si>
    <t>Valuation</t>
  </si>
  <si>
    <t>Financial Instruments</t>
  </si>
  <si>
    <t>Capital resources other than CEOFI</t>
  </si>
  <si>
    <t>Tier 2 non-paid up capital resources (only for Mutuals)</t>
  </si>
  <si>
    <t>ICS</t>
  </si>
  <si>
    <t>ICS non-insurance risk charges</t>
  </si>
  <si>
    <t>Identification of IAIS ICS Monitoring period participant</t>
  </si>
  <si>
    <t>Name of IAIG</t>
  </si>
  <si>
    <t>-</t>
  </si>
  <si>
    <t>Legal Entity Identifier (if available) - ISO 17442</t>
  </si>
  <si>
    <t>GAAP used for financial reporting purposes</t>
  </si>
  <si>
    <t>Is Volunteer Group a mutual (Yes/No) ?</t>
  </si>
  <si>
    <t>Reporting date</t>
  </si>
  <si>
    <t>Version of reporting (1 for initial, 2, 3, … for successive)</t>
  </si>
  <si>
    <t>Reporting currency (ISO Code)</t>
  </si>
  <si>
    <t>Currency in which the solvency position is assessed (if different from the reporting currency)</t>
  </si>
  <si>
    <t>Supervisor has exercised the national discretion to recognise acceleration clauses ?</t>
  </si>
  <si>
    <t>Credit risk is provided using NAIC designations (Yes / No) ?</t>
  </si>
  <si>
    <t>Link to annual accounts (if available)</t>
  </si>
  <si>
    <t>Link to public solvency report (if available)</t>
  </si>
  <si>
    <t>Primary contact person for queries about data</t>
  </si>
  <si>
    <t>Contact Phone Number 1</t>
  </si>
  <si>
    <t>Contact Phone Number 2</t>
  </si>
  <si>
    <t>E-mail address 1</t>
  </si>
  <si>
    <t>E-mail address 2</t>
  </si>
  <si>
    <t>Replicable</t>
  </si>
  <si>
    <t>Top bucket</t>
  </si>
  <si>
    <t>Middle bucket</t>
  </si>
  <si>
    <t>General bucket</t>
  </si>
  <si>
    <t>Currency risk</t>
  </si>
  <si>
    <t>ICS ratio</t>
  </si>
  <si>
    <t>ICS Ratio</t>
  </si>
  <si>
    <t>ICS Ratio (Qualifying capital resources / Capital requirement)</t>
  </si>
  <si>
    <t>ICS Ratio without acceleration clauses</t>
  </si>
  <si>
    <t>Capital resources</t>
  </si>
  <si>
    <t>Details</t>
  </si>
  <si>
    <t>After limits</t>
  </si>
  <si>
    <t>Qualifying capital resources</t>
  </si>
  <si>
    <t>Where financial instruments with acceleration clauses are permitted in Tier 2</t>
  </si>
  <si>
    <t>Where financial instruments with acceleration clauses are not permitted in Tier 2</t>
  </si>
  <si>
    <t>Net Tier 1</t>
  </si>
  <si>
    <t>Tier 1 Financial Instruments for which there is no limit</t>
  </si>
  <si>
    <t>Tier 1 Financial Instruments for which there is a limit</t>
  </si>
  <si>
    <t>Tier 1 Financial Instruments with a PLAM for which there is a limit</t>
  </si>
  <si>
    <t>Tier 1 Capital Elements Other than Financial Instruments</t>
  </si>
  <si>
    <t>Retained earnings</t>
  </si>
  <si>
    <t>Share premium</t>
  </si>
  <si>
    <t>Accumulated Other Comprehensive Income (AOCI)</t>
  </si>
  <si>
    <t>Contributed surplus (equity-settled stock options)</t>
  </si>
  <si>
    <t>Other allocated to equity: Minority/Non controlling interest</t>
  </si>
  <si>
    <t>Other allocated to equity: Adjustments from GAAP balance sheet</t>
  </si>
  <si>
    <t>Exclusions from Tier 1 Capital</t>
  </si>
  <si>
    <t>Goodwill, net of associated DTLs</t>
  </si>
  <si>
    <t>Intangible Assets, net of associated DTLs</t>
  </si>
  <si>
    <t>Computer Software Intangibles, net of associated DTLs</t>
  </si>
  <si>
    <t>DTA from the balance sheet</t>
  </si>
  <si>
    <t>Sum of assets that relate to a defined benefit pension fund</t>
  </si>
  <si>
    <t>Reciprocal holdings arranged either directly or indirectly between financial institutions and that artificially inflate the Tier 1 capital position of the IAIG</t>
  </si>
  <si>
    <t>Direct and indirect investments in own financial instruments, not otherwise eliminated</t>
  </si>
  <si>
    <t>Reinsurance assets arising from non-qualifying reinsurance</t>
  </si>
  <si>
    <t>Value of encumbered assets in excess of the value of relevant liabilities and capital requirements</t>
  </si>
  <si>
    <t>Net Tier 2 where financial instruments with acceleration clauses are permitted</t>
  </si>
  <si>
    <t>Net Tier 2 where financial instruments with acceleration clauses are not permitted</t>
  </si>
  <si>
    <t>Tier 2 Financial Instruments without acceleration clauses</t>
  </si>
  <si>
    <t>Amount in excess of limit on Tier 1 Limited financial instruments</t>
  </si>
  <si>
    <t>Paid-Up Tier 2 Financial Instruments without an acceleration clause</t>
  </si>
  <si>
    <t>Paid-Up Tier 2 Financial Instruments with an acceleration clause</t>
  </si>
  <si>
    <t>Non-Paid-Up Tier 2 Financial Instruments</t>
  </si>
  <si>
    <t>Tier 2 Capital Elements Other than Financial Instruments</t>
  </si>
  <si>
    <t>of which for financial instruments with acceleration clauses</t>
  </si>
  <si>
    <t>of which for financial instruments without acceleration clauses</t>
  </si>
  <si>
    <t>Amount deducted from Tier 1 in respect of encumbered assets</t>
  </si>
  <si>
    <t>Tier 2 basket</t>
  </si>
  <si>
    <t>50% of Tier 1 deduction in respect of the sum of assets that relate to a defined benefit pension fund</t>
  </si>
  <si>
    <t>DTA deducted from Tier 1</t>
  </si>
  <si>
    <t>10% of Tier 1 deduction in respect of of computer software intangibles</t>
  </si>
  <si>
    <t>Exclusions from Tier 2 Capital</t>
  </si>
  <si>
    <t>Reciprocal cross holdings arranged either directly or indirectly between financial instiutions and that artificially inflate the Tier 2 capital of the IAIG</t>
  </si>
  <si>
    <t>Direct and indirect investments in own Tier 2 capital instruments without acceleration clauses, not otherwise eliminated</t>
  </si>
  <si>
    <t>Direct and indirect investments in own Tier 2 capital instruments with acceleration clauses, not otherwise eliminated</t>
  </si>
  <si>
    <t>Capital composition limits applied</t>
  </si>
  <si>
    <t>Limit</t>
  </si>
  <si>
    <t>Factor</t>
  </si>
  <si>
    <t>Is Mutual ?</t>
  </si>
  <si>
    <t xml:space="preserve">Tier 1 limited </t>
  </si>
  <si>
    <t>Tier 1 limited PLAM</t>
  </si>
  <si>
    <t>Tier 2</t>
  </si>
  <si>
    <t>Tier 1 Limited + Tier 2</t>
  </si>
  <si>
    <t>Tier 2 Non-Paid Up</t>
  </si>
  <si>
    <t>ICS Capital requirement</t>
  </si>
  <si>
    <t>Inputs</t>
  </si>
  <si>
    <t>Intermediate calculations</t>
  </si>
  <si>
    <t>Result</t>
  </si>
  <si>
    <t>ICS non insurance</t>
  </si>
  <si>
    <t>ICS Insurance post tax</t>
  </si>
  <si>
    <t>Utilisable tax effect on ICS capital requirement</t>
  </si>
  <si>
    <t>a. Sum of minimum of tax loss carry back capacity and allocated ICS insurance capital requirement</t>
  </si>
  <si>
    <t>b. Future taxable income projection from insurance business x Group ETR</t>
  </si>
  <si>
    <t>Cumulative historical 5 years earnings before tax of group consolidated financial statement</t>
  </si>
  <si>
    <t>Adjustment of M&amp;As, dispositions</t>
  </si>
  <si>
    <t>c. net DTL insurance (floored at 0)</t>
  </si>
  <si>
    <t>d. net DTA on ICS balance sheet (floored at 0 and capped at 15%)</t>
  </si>
  <si>
    <t>ICS Insurance Capital requirement</t>
  </si>
  <si>
    <t>After management actions</t>
  </si>
  <si>
    <t>Additive equivalent</t>
  </si>
  <si>
    <t>Percentile MOCE</t>
  </si>
  <si>
    <t>Percentile MOCE parameters</t>
  </si>
  <si>
    <t>ICS Insurance capital requirement</t>
  </si>
  <si>
    <t>Effect of the cap on the overall credit for management actions</t>
  </si>
  <si>
    <t>Diversified ICS insurance without cap on overall credit for management actions</t>
  </si>
  <si>
    <t>Life type risk</t>
  </si>
  <si>
    <t>Non-Life type risk</t>
  </si>
  <si>
    <t>Catastrophe risk</t>
  </si>
  <si>
    <t>Market risk</t>
  </si>
  <si>
    <t>Credit risk</t>
  </si>
  <si>
    <t>Operational risk</t>
  </si>
  <si>
    <t>Encumbered assets</t>
  </si>
  <si>
    <t>Total</t>
  </si>
  <si>
    <t>of which: Encumbered assets or secured liabilities</t>
  </si>
  <si>
    <t>Simplified risk charge</t>
  </si>
  <si>
    <t>Encumbered assets in excess of secured liabilities and capital requirements</t>
  </si>
  <si>
    <t>Net asset value</t>
  </si>
  <si>
    <t>Assets</t>
  </si>
  <si>
    <t>Value of on-balance sheet liabilities secured by encumbered assets</t>
  </si>
  <si>
    <t>Net current estimate</t>
  </si>
  <si>
    <t>- of which non-life net current estimate</t>
  </si>
  <si>
    <t>- of which life net current estimate</t>
  </si>
  <si>
    <t>Other than current estimate</t>
  </si>
  <si>
    <t>GAAP and ICS Balance sheets</t>
  </si>
  <si>
    <t>GAAP</t>
  </si>
  <si>
    <t>Balance sheets</t>
  </si>
  <si>
    <t>Amounts per Audited Consolidated Financial Statements</t>
  </si>
  <si>
    <t>Other than Related to insurance activities</t>
  </si>
  <si>
    <t>Related to insurance activities</t>
  </si>
  <si>
    <t>Reclassification from GAAP</t>
  </si>
  <si>
    <t>[2=1-3]</t>
  </si>
  <si>
    <t>[6=5+2]</t>
  </si>
  <si>
    <t>I - Total assets</t>
  </si>
  <si>
    <t xml:space="preserve">Investments  </t>
  </si>
  <si>
    <t xml:space="preserve">Cash and other liquid assets not for investment purposes </t>
  </si>
  <si>
    <t>Investment income receivable / accrued</t>
  </si>
  <si>
    <t xml:space="preserve">Fixed Interest Government Bonds </t>
  </si>
  <si>
    <t xml:space="preserve">Fixed interest Corporate Bonds </t>
  </si>
  <si>
    <t xml:space="preserve">Fixed Interest Municipal Bonds </t>
  </si>
  <si>
    <t>Variable Interest Government Bonds</t>
  </si>
  <si>
    <t xml:space="preserve">Variable interest Corporate Bonds </t>
  </si>
  <si>
    <t xml:space="preserve">Variable Interest Municipal Bonds </t>
  </si>
  <si>
    <t>Convertible notes</t>
  </si>
  <si>
    <t>Residential Mortgage Loans</t>
  </si>
  <si>
    <t>Nonresidential Mortgage Loans</t>
  </si>
  <si>
    <t xml:space="preserve">Other (non-mortgage) Loans </t>
  </si>
  <si>
    <t>Loans to policyholders</t>
  </si>
  <si>
    <t>Residential Mortgage Backed Securities</t>
  </si>
  <si>
    <t xml:space="preserve">Commercial Mortgage Backed Securities </t>
  </si>
  <si>
    <t xml:space="preserve">Other structured securities </t>
  </si>
  <si>
    <t xml:space="preserve">Insurance Linked Securities </t>
  </si>
  <si>
    <t>Equities</t>
  </si>
  <si>
    <t>Hedge Funds</t>
  </si>
  <si>
    <t>Private equity</t>
  </si>
  <si>
    <t>Real estate (for investment purposes)</t>
  </si>
  <si>
    <t>Infrastructure</t>
  </si>
  <si>
    <t>of which: Infrastructure [debt]</t>
  </si>
  <si>
    <t>of which: infrastructure [equity]</t>
  </si>
  <si>
    <t>Other investment assets</t>
  </si>
  <si>
    <t>Assets held in separate accounts</t>
  </si>
  <si>
    <t xml:space="preserve">Reinsurance recoverables </t>
  </si>
  <si>
    <t>of which ceded unearned premium provision</t>
  </si>
  <si>
    <t>Other (re)insurance assets</t>
  </si>
  <si>
    <t>Current tax assets</t>
  </si>
  <si>
    <t>Deferred tax assets</t>
  </si>
  <si>
    <t>Other deferred levies</t>
  </si>
  <si>
    <t>Deferred acquisition costs and Other deferred expenses (including Value-of-Business-Acquired)</t>
  </si>
  <si>
    <t>of which: non-life</t>
  </si>
  <si>
    <t>of which: life</t>
  </si>
  <si>
    <t>Other non-investment assets</t>
  </si>
  <si>
    <t>of which premium receivable</t>
  </si>
  <si>
    <t>Real estate (for own use)</t>
  </si>
  <si>
    <t xml:space="preserve">Goodwill </t>
  </si>
  <si>
    <t>Intangibles</t>
  </si>
  <si>
    <t>of which: other than computer software</t>
  </si>
  <si>
    <t xml:space="preserve">of which: computer software </t>
  </si>
  <si>
    <t>On balance sheet value of market-related off-balance sheet exposures</t>
  </si>
  <si>
    <t>On balance sheet value of non-market-related off-balance sheet exposures</t>
  </si>
  <si>
    <t>II - Total (re)insurance liabilities</t>
  </si>
  <si>
    <t>of which: Liabilities for future bonuses or other discretionary benefits</t>
  </si>
  <si>
    <t>Breakdown of (re)insurance liabilities under GAAP</t>
  </si>
  <si>
    <t>of which: life liabilities</t>
  </si>
  <si>
    <t>of which: non-life liabilities</t>
  </si>
  <si>
    <t>of which Gross unearned premium provision</t>
  </si>
  <si>
    <t>of which Provision for unexpired risk (aka Premium deficiency reserve)</t>
  </si>
  <si>
    <t xml:space="preserve">Other non-life liabilities </t>
  </si>
  <si>
    <t>Breakdown of (re)insurance liabilites under ICS</t>
  </si>
  <si>
    <t>Replicable by a portfolio of assets</t>
  </si>
  <si>
    <t>Classified in the Top bucket</t>
  </si>
  <si>
    <t>Classified in the Middle bucket</t>
  </si>
  <si>
    <t>Classified in the General bucket</t>
  </si>
  <si>
    <t>Margin Over Current Estimate (MOCE)</t>
  </si>
  <si>
    <t>III - Total non-insurance liabilities</t>
  </si>
  <si>
    <t>Accruals</t>
  </si>
  <si>
    <t>Amounts due on reinsurance contracts</t>
  </si>
  <si>
    <t>Other Reinsurance Payable</t>
  </si>
  <si>
    <t>Current tax liability</t>
  </si>
  <si>
    <t>Deferred tax liability</t>
  </si>
  <si>
    <t>Provisions</t>
  </si>
  <si>
    <t>Deficit in defined benefit pensions</t>
  </si>
  <si>
    <t>Borrowings</t>
  </si>
  <si>
    <t>Hybrid securities</t>
  </si>
  <si>
    <t>Other Liabilities /Payables</t>
  </si>
  <si>
    <t>IV - Total equity</t>
  </si>
  <si>
    <t>Total shareholders' equity attributable to shareholders of the holding company</t>
  </si>
  <si>
    <t>Accumulated foreign currency translation adjustment reported in OCI</t>
  </si>
  <si>
    <t>Accumulated changes in discount rates</t>
  </si>
  <si>
    <t>Accumulated unrealized gains (losses) on AFS equity securities reported in OCI</t>
  </si>
  <si>
    <t>Accumulated unrealized gains (losses) on AFS debt securities reported in OCI</t>
  </si>
  <si>
    <t>Accumulated unrealized gains on properties for own-use reported in OCI (revaluation model)</t>
  </si>
  <si>
    <t>Accumulated changes in liabilities under shadow accounting reported in OCI</t>
  </si>
  <si>
    <t>Accumulated fair value gains (losses) on the effective portion of cash flow hedges reported in OCI</t>
  </si>
  <si>
    <t>Accumulated defined benefit remeasurements reported in OCI</t>
  </si>
  <si>
    <t>Other accumulated elements reported in OCI - 1</t>
  </si>
  <si>
    <t>Other accumulated elements reported in OCI - 2</t>
  </si>
  <si>
    <t>Ordinary shares</t>
  </si>
  <si>
    <t>(-) Treasury Stock</t>
  </si>
  <si>
    <t>Preference shares</t>
  </si>
  <si>
    <t>Contributed Surplus (incl. equity-settled employee stock options)</t>
  </si>
  <si>
    <t>Reserves</t>
  </si>
  <si>
    <t>Retained earnings at the end of the period</t>
  </si>
  <si>
    <t>Minority / non-controlling interests</t>
  </si>
  <si>
    <t>of which: other than financial instruments</t>
  </si>
  <si>
    <t>Participating policyholders' equity or account</t>
  </si>
  <si>
    <t>Other</t>
  </si>
  <si>
    <t>Adjustments</t>
  </si>
  <si>
    <t>Investments Adjustment Offset</t>
  </si>
  <si>
    <t>Other Asset Adjustment Offset</t>
  </si>
  <si>
    <t>Deferred Tax Adjustment Offset</t>
  </si>
  <si>
    <t>Other Liabilities Adjustment Offset (non-insurance)</t>
  </si>
  <si>
    <t xml:space="preserve">Insurance Liability/Reinsurance Adjustment Offset </t>
  </si>
  <si>
    <t>(-) adjustments already included in other equity items</t>
  </si>
  <si>
    <t>Check balance of balance sheet I-(II+III+IV) 0 expected</t>
  </si>
  <si>
    <t>Difference between consolidated and insurance assets</t>
  </si>
  <si>
    <t>Total assets</t>
  </si>
  <si>
    <t>of which:</t>
  </si>
  <si>
    <t>Related to regulated banking activities</t>
  </si>
  <si>
    <t>Related to unregulated banking activities</t>
  </si>
  <si>
    <t>Related to securities activities</t>
  </si>
  <si>
    <t>Related to non-financial activities</t>
  </si>
  <si>
    <t>Consolidation difference</t>
  </si>
  <si>
    <t>Consolidated ICS balance sheet</t>
  </si>
  <si>
    <t>Of which related to insurance activities</t>
  </si>
  <si>
    <t>Information on assets and other items subject to deduction from Capital Resources</t>
  </si>
  <si>
    <t>Asset</t>
  </si>
  <si>
    <t>Associated DTL</t>
  </si>
  <si>
    <t>Asset net of DTL</t>
  </si>
  <si>
    <t>Reciprocal cross holdings arranged either directly or indirectly between financial insitutions and that artificially inflate the Tier 2 capital of the IAIG</t>
  </si>
  <si>
    <t>of which: Treasury stock</t>
  </si>
  <si>
    <t>of which: Other than Treasury stock</t>
  </si>
  <si>
    <t>Utilisability assessment of deferred taxes</t>
  </si>
  <si>
    <t>DTA</t>
  </si>
  <si>
    <t>DTL</t>
  </si>
  <si>
    <t>DTA-DTL</t>
  </si>
  <si>
    <t>of which on insurance related</t>
  </si>
  <si>
    <t>DTA and DTL on ICS adjustment before utilisation assessment</t>
  </si>
  <si>
    <t>%</t>
  </si>
  <si>
    <t>- of which sum of line by line calculations, other than MOCE</t>
  </si>
  <si>
    <t>- of which DTA on MOCE</t>
  </si>
  <si>
    <t>DTL on assets deducted from capital resources</t>
  </si>
  <si>
    <t>Cap on DTA resulting from the ICS adjustment</t>
  </si>
  <si>
    <t>Effect of the cap</t>
  </si>
  <si>
    <t>of which on other than insurance related</t>
  </si>
  <si>
    <t>Detailed information on insurance liabilities</t>
  </si>
  <si>
    <t>Non-Life premium</t>
  </si>
  <si>
    <t>Non-Life claims</t>
  </si>
  <si>
    <t>Life</t>
  </si>
  <si>
    <t>Check against portfolios</t>
  </si>
  <si>
    <t>Insurance liabilities</t>
  </si>
  <si>
    <t>Gross</t>
  </si>
  <si>
    <t>Ceded</t>
  </si>
  <si>
    <t>Net</t>
  </si>
  <si>
    <t>[3=1-2]</t>
  </si>
  <si>
    <t>[6=4-5]</t>
  </si>
  <si>
    <t>[9=7-8]</t>
  </si>
  <si>
    <t>[12=10-11]</t>
  </si>
  <si>
    <t>Total GAAP insurance liabilities</t>
  </si>
  <si>
    <t>Classified in the Middle Bucket</t>
  </si>
  <si>
    <t>Classified in the General Bucket</t>
  </si>
  <si>
    <t>Reconciliation of Non-life insurance liabilities from GAAP to ICS</t>
  </si>
  <si>
    <t>GAAP Valuation basis</t>
  </si>
  <si>
    <t>Premium receivables</t>
  </si>
  <si>
    <t>Premium deficiency reserve</t>
  </si>
  <si>
    <t>DAC adjustment</t>
  </si>
  <si>
    <t>Change to Profitability Assumptions / Cash Flows Impact</t>
  </si>
  <si>
    <t>Discounting Impact</t>
  </si>
  <si>
    <t>Recognition Criteria</t>
  </si>
  <si>
    <t>Contract Boundaries</t>
  </si>
  <si>
    <t>Check:
0=[10-sum(1..9)]</t>
  </si>
  <si>
    <t>Premium liability</t>
  </si>
  <si>
    <t>Insurance Liabilities</t>
  </si>
  <si>
    <t>Reinsurance Assets</t>
  </si>
  <si>
    <t>Claim</t>
  </si>
  <si>
    <t>Non-life Premium Liability selection</t>
  </si>
  <si>
    <t>Proxies</t>
  </si>
  <si>
    <t>Unearned premiums</t>
  </si>
  <si>
    <t>Present value of future premiums</t>
  </si>
  <si>
    <t>Combined ratio</t>
  </si>
  <si>
    <t>Acquisition expense ratio</t>
  </si>
  <si>
    <t>First proxy</t>
  </si>
  <si>
    <t>Second proxy</t>
  </si>
  <si>
    <t>Premium liability (when not using a proxy)</t>
  </si>
  <si>
    <t>Selection of the premium liabilty to use</t>
  </si>
  <si>
    <t>Selected premium liability</t>
  </si>
  <si>
    <t>Information on insurance portfolios</t>
  </si>
  <si>
    <t>Additional information for portfolios reported in the Middle Bucket</t>
  </si>
  <si>
    <t>Information about criteria</t>
  </si>
  <si>
    <t>Information on asset cash flows</t>
  </si>
  <si>
    <t>Main currency for liabilities</t>
  </si>
  <si>
    <t>Bucketing</t>
  </si>
  <si>
    <t>Criterion c: Lapse charge in % of CE</t>
  </si>
  <si>
    <t>Criterion d: Market value of assets</t>
  </si>
  <si>
    <t>Criterion d: Current estimate of liabilities</t>
  </si>
  <si>
    <t>Criterion d: Value of included future premiums</t>
  </si>
  <si>
    <t>Lifetime of liabilities</t>
  </si>
  <si>
    <t>M</t>
  </si>
  <si>
    <t>% of future premiums in assets</t>
  </si>
  <si>
    <t>% of hedged cash flow post haircut on assets</t>
  </si>
  <si>
    <t>&lt;Name of porfolio 1&gt;</t>
  </si>
  <si>
    <t>&lt;Name of porfolio 2&gt;</t>
  </si>
  <si>
    <t>&lt;Name of porfolio 3&gt;</t>
  </si>
  <si>
    <t>&lt;Name of porfolio 4&gt;</t>
  </si>
  <si>
    <t>&lt;Name of porfolio 5&gt;</t>
  </si>
  <si>
    <t>&lt;Name of porfolio 6&gt;</t>
  </si>
  <si>
    <t>&lt;Name of porfolio 7&gt;</t>
  </si>
  <si>
    <t>&lt;Name of porfolio 8&gt;</t>
  </si>
  <si>
    <t>&lt;Name of porfolio 9&gt;</t>
  </si>
  <si>
    <t>&lt;Name of porfolio 10&gt;</t>
  </si>
  <si>
    <t>&lt;Name of porfolio 11&gt;</t>
  </si>
  <si>
    <t>&lt;Name of porfolio 12&gt;</t>
  </si>
  <si>
    <t>&lt;Name of porfolio 13&gt;</t>
  </si>
  <si>
    <t>&lt;Name of porfolio 14&gt;</t>
  </si>
  <si>
    <t>&lt;Name of porfolio 15&gt;</t>
  </si>
  <si>
    <t>&lt;Name of porfolio 16&gt;</t>
  </si>
  <si>
    <t>&lt;Name of porfolio 17&gt;</t>
  </si>
  <si>
    <t>&lt;Name of porfolio 18&gt;</t>
  </si>
  <si>
    <t>&lt;Name of porfolio 19&gt;</t>
  </si>
  <si>
    <t>&lt;Name of porfolio 20&gt;</t>
  </si>
  <si>
    <t>&lt;Name of porfolio 21&gt;</t>
  </si>
  <si>
    <t>&lt;Name of porfolio 22&gt;</t>
  </si>
  <si>
    <t>&lt;Name of porfolio 23&gt;</t>
  </si>
  <si>
    <t>&lt;Name of porfolio 24&gt;</t>
  </si>
  <si>
    <t>&lt;Name of porfolio 25&gt;</t>
  </si>
  <si>
    <t>&lt;Name of porfolio 26&gt;</t>
  </si>
  <si>
    <t>&lt;Name of porfolio 27&gt;</t>
  </si>
  <si>
    <t>&lt;Name of porfolio 28&gt;</t>
  </si>
  <si>
    <t>&lt;Name of porfolio 29&gt;</t>
  </si>
  <si>
    <t>&lt;Name of porfolio 30&gt;</t>
  </si>
  <si>
    <t>&lt;Name of porfolio 31&gt;</t>
  </si>
  <si>
    <t>&lt;Name of porfolio 32&gt;</t>
  </si>
  <si>
    <t>&lt;Name of porfolio 33&gt;</t>
  </si>
  <si>
    <t>&lt;Name of porfolio 34&gt;</t>
  </si>
  <si>
    <t>&lt;Name of porfolio 35&gt;</t>
  </si>
  <si>
    <t>&lt;Name of porfolio 36&gt;</t>
  </si>
  <si>
    <t>&lt;Name of porfolio 37&gt;</t>
  </si>
  <si>
    <t>&lt;Name of porfolio 38&gt;</t>
  </si>
  <si>
    <t>&lt;Name of porfolio 39&gt;</t>
  </si>
  <si>
    <t>&lt;Name of porfolio 40&gt;</t>
  </si>
  <si>
    <t>Information on insurance assets</t>
  </si>
  <si>
    <t>Investment structure for the general General bucket by currency</t>
  </si>
  <si>
    <t>Cash</t>
  </si>
  <si>
    <t>Sovereign</t>
  </si>
  <si>
    <t>ICS RC 1
(AAA)</t>
  </si>
  <si>
    <t>ICS RC 2
(AA)</t>
  </si>
  <si>
    <t>ICS RC 3
(A)</t>
  </si>
  <si>
    <t>ICS RC 4
(BBB)</t>
  </si>
  <si>
    <t>lower</t>
  </si>
  <si>
    <t>Other eligible assets</t>
  </si>
  <si>
    <t>Equity</t>
  </si>
  <si>
    <t>Other non eligible investments</t>
  </si>
  <si>
    <t>Assets in separate accounts</t>
  </si>
  <si>
    <t>AUD - Australia</t>
  </si>
  <si>
    <t>BRL - Brazil</t>
  </si>
  <si>
    <t>CAD - Canada</t>
  </si>
  <si>
    <t>CHF - Switzerland</t>
  </si>
  <si>
    <t>CLP - Chile</t>
  </si>
  <si>
    <t>CNY - China</t>
  </si>
  <si>
    <t>COP - Columbia</t>
  </si>
  <si>
    <t>CZK - Czech Republic</t>
  </si>
  <si>
    <t>DKK - Denmark</t>
  </si>
  <si>
    <t>EUR - Euro area (total)</t>
  </si>
  <si>
    <t>GBP - Great Britain</t>
  </si>
  <si>
    <t>HKD - Hong Kong</t>
  </si>
  <si>
    <t>HUF - Hungary</t>
  </si>
  <si>
    <t>IDR - Indonesia</t>
  </si>
  <si>
    <t>ILS - Israel</t>
  </si>
  <si>
    <t>INR - India</t>
  </si>
  <si>
    <t>JPY - Japan</t>
  </si>
  <si>
    <t>KRW - South Korea</t>
  </si>
  <si>
    <t>MXN - Mexico</t>
  </si>
  <si>
    <t>MYR - Malaysia</t>
  </si>
  <si>
    <t>NOK - Norway</t>
  </si>
  <si>
    <t>NZD - New Zealand</t>
  </si>
  <si>
    <t>PEN - Peru</t>
  </si>
  <si>
    <t>PHP - Philippines</t>
  </si>
  <si>
    <t>PLN - Poland</t>
  </si>
  <si>
    <t>RON - Romania</t>
  </si>
  <si>
    <t>RUB - Russia</t>
  </si>
  <si>
    <t>SAR - Saudi Arabia</t>
  </si>
  <si>
    <t>SEK - Sweden</t>
  </si>
  <si>
    <t>SGD - Singapore</t>
  </si>
  <si>
    <t>THB - Thailand</t>
  </si>
  <si>
    <t>TRY - Turkey</t>
  </si>
  <si>
    <t>TWD - Chinese Taipei</t>
  </si>
  <si>
    <t>USD - United States of America</t>
  </si>
  <si>
    <t>ZAR - South Africa</t>
  </si>
  <si>
    <t>Next 10 currencies based on insurance liabilities</t>
  </si>
  <si>
    <t>Others</t>
  </si>
  <si>
    <t xml:space="preserve">All </t>
  </si>
  <si>
    <t>Detail of Euro area</t>
  </si>
  <si>
    <t>Euro area (total) (EUR)</t>
  </si>
  <si>
    <t>Check of Euro area details (0 expected)</t>
  </si>
  <si>
    <t>National government exposures</t>
  </si>
  <si>
    <t>Information on sovereign and supra-national exposures</t>
  </si>
  <si>
    <t>of which: denominated in official currency</t>
  </si>
  <si>
    <t>of which: denominated in other currency</t>
  </si>
  <si>
    <t>[2=3+4]</t>
  </si>
  <si>
    <t>Next 10 largest jurisdictions based on insurance liabilities:</t>
  </si>
  <si>
    <t>Exposure to multilateral development banks and supranational organisations</t>
  </si>
  <si>
    <t>Name</t>
  </si>
  <si>
    <t>Total exposure</t>
  </si>
  <si>
    <t>Possible values</t>
  </si>
  <si>
    <t>Date Equivalence</t>
  </si>
  <si>
    <t>Options</t>
  </si>
  <si>
    <t>Shares - Com/Ord</t>
  </si>
  <si>
    <t>Parent non-insurance holding company</t>
  </si>
  <si>
    <t>Y</t>
  </si>
  <si>
    <t>Policyholders</t>
  </si>
  <si>
    <t>Legal / contractual</t>
  </si>
  <si>
    <t>Yes</t>
  </si>
  <si>
    <t>N</t>
  </si>
  <si>
    <t>Amortization</t>
  </si>
  <si>
    <t/>
  </si>
  <si>
    <t>Tier 1 unlimited</t>
  </si>
  <si>
    <t>Shares - Pfds NC</t>
  </si>
  <si>
    <t>Parent insurance company</t>
  </si>
  <si>
    <t>Policyholders, non-subordinated creditors and holders of Tier 2 instruments</t>
  </si>
  <si>
    <t>Structural</t>
  </si>
  <si>
    <t>Liability</t>
  </si>
  <si>
    <t>&lt;a date&gt;</t>
  </si>
  <si>
    <t>Perpetual</t>
  </si>
  <si>
    <t>Lock-In</t>
  </si>
  <si>
    <t>Tier 1 limited</t>
  </si>
  <si>
    <t>0</t>
  </si>
  <si>
    <t>Shares - Pfds C</t>
  </si>
  <si>
    <t>Insurance subsidiary</t>
  </si>
  <si>
    <t>No</t>
  </si>
  <si>
    <t>Policyholders and non-subordinated creditors</t>
  </si>
  <si>
    <t>N/A</t>
  </si>
  <si>
    <t>Fail</t>
  </si>
  <si>
    <t>Tier 2 Paid-Up</t>
  </si>
  <si>
    <t>Shares - Other</t>
  </si>
  <si>
    <t>Instrument is the most subordinate</t>
  </si>
  <si>
    <t>None</t>
  </si>
  <si>
    <t>Pass</t>
  </si>
  <si>
    <t>Tier 2 Paid-Up (if acceleration clauses)</t>
  </si>
  <si>
    <t>Other - mutual specific</t>
  </si>
  <si>
    <t>Special purpose vehicle</t>
  </si>
  <si>
    <t>Instrument is not subordinated</t>
  </si>
  <si>
    <t>Non-Qualifying</t>
  </si>
  <si>
    <t>Other financial subsidiary</t>
  </si>
  <si>
    <t>Debt instruments</t>
  </si>
  <si>
    <t>Hybrid</t>
  </si>
  <si>
    <t>Other non-financial subsidiary</t>
  </si>
  <si>
    <t>Surplus Notes</t>
  </si>
  <si>
    <t>Debt - Sub</t>
  </si>
  <si>
    <t>Debt - Snr</t>
  </si>
  <si>
    <t>Debt - Other</t>
  </si>
  <si>
    <t>Kikin</t>
  </si>
  <si>
    <t>ICS Classification Table</t>
  </si>
  <si>
    <t>Start</t>
  </si>
  <si>
    <t>Length</t>
  </si>
  <si>
    <t>Data Input Table</t>
  </si>
  <si>
    <t>Subordination Information</t>
  </si>
  <si>
    <t>Date Information</t>
  </si>
  <si>
    <t>PLAM</t>
  </si>
  <si>
    <t>Special conditions  (e.g. Amortization, Lock-in)</t>
  </si>
  <si>
    <t>Debt instrument - Balance sheet values</t>
  </si>
  <si>
    <t>Down-streaming Activities</t>
  </si>
  <si>
    <t>Acceleration clauses</t>
  </si>
  <si>
    <t>Supplementary information on third party capital</t>
  </si>
  <si>
    <t>Assessment Table</t>
  </si>
  <si>
    <t>[Section 6.2.1] Tier 1 unlimited criteria</t>
  </si>
  <si>
    <t>[6.2.1]</t>
  </si>
  <si>
    <t>[Section 6.2.2] Tier 1 limited criteria</t>
  </si>
  <si>
    <t>[6.2.2]</t>
  </si>
  <si>
    <t>[Section 6.2.3] Tier 2 financial instruments (other than structurally subordinated)</t>
  </si>
  <si>
    <t>[6.2.4.1]</t>
  </si>
  <si>
    <t>Acceleration clause criterion</t>
  </si>
  <si>
    <t>[6.2.4] Structurally subordinated Tier 2 financial instruments</t>
  </si>
  <si>
    <t>Usable</t>
  </si>
  <si>
    <t>Par value or balance sheet value (debts) before classification and amortisation</t>
  </si>
  <si>
    <t>Effective maturity date</t>
  </si>
  <si>
    <t>Residual time to effective maturity date (in years)</t>
  </si>
  <si>
    <t>Name of Issuer</t>
  </si>
  <si>
    <t xml:space="preserve">Type of Financial Instrument                   </t>
  </si>
  <si>
    <t>Type of issuing entity</t>
  </si>
  <si>
    <t>Is instrument Paid-Up?                              (Y / N)</t>
  </si>
  <si>
    <t>To whom is the instrument subordinate?</t>
  </si>
  <si>
    <t>Is subordination to policyholders legal/contractual or structural?</t>
  </si>
  <si>
    <t>Issued</t>
  </si>
  <si>
    <t>Maturity
(Date or Perpetual)</t>
  </si>
  <si>
    <t>First ordinary call</t>
  </si>
  <si>
    <t>Mechanism providing for either a full write-down of the liability (principal and dividend/coupon) or a conversion of the instrument (into a Tier 1 unlimited financial instrument) in contractually predefined going-concern conditions? (Y / N)</t>
  </si>
  <si>
    <t>Type</t>
  </si>
  <si>
    <t>Face Amount (Par Value)</t>
  </si>
  <si>
    <t>Share Premium Associated with the Issuance</t>
  </si>
  <si>
    <t>MAV</t>
  </si>
  <si>
    <t>Does the instrument give holders the right to accelerate repayment outside of a winding up of the issuer?
(Y / N)</t>
  </si>
  <si>
    <t>Was the instrument issued by a consolidated subsidiary to third parties ?
(Y / N)</t>
  </si>
  <si>
    <t>Does the instrument result in a non-controlling interest of the issuer? (Y / N)</t>
  </si>
  <si>
    <t>a. The instrument is fully paid-up.</t>
  </si>
  <si>
    <t>b. The instrument is in the form of issued capital such that it is the first instrument to absorb losses as they occur.</t>
  </si>
  <si>
    <t>c. The instrument represents the most subordinated claim in a winding-up of the IAIG where the holder has a claim on the residual assets proportional to its share of the issued share capital after all other claims have been repaid, and which is not subject to a fixed or capped amount.</t>
  </si>
  <si>
    <t>d. The instrument is perpetual (ie it does not have a maturity date).</t>
  </si>
  <si>
    <t>e. The principal amount of the instrument is not repaid outside winding-up, other than by means of discretionary repurchase permitted under national law.</t>
  </si>
  <si>
    <t>f. There is not an expectation created by the IAIG at issuance, through the terms of the instrument or otherwise, that the IAIG will repurchase or cancel the instrument.</t>
  </si>
  <si>
    <t>g. There are no circumstances under which a distribution is obligatory (non-payment of a distribution is, therefore, not an event of default).</t>
  </si>
  <si>
    <t>h. Distributions are paid out of distributable items, including retained earnings.</t>
  </si>
  <si>
    <t>i. The instrument is neither undermined nor rendered ineffective by encumbrances. In particular, the priority of claims should not be compromised by guarantees or security arrangements given by either the IAIG or a related entity over which the IAIG exercises control or significant influence, for the benefit of investors.</t>
  </si>
  <si>
    <t>j. Neither the IAIG nor a related party over which the IAIG exercises control or significant influence has purchased the instrument, nor has the IAIG directly or indirectly funded the purchase of the instrument.</t>
  </si>
  <si>
    <t>k. The paid-in amount is recognised as equity capital (ie is not recognised as a liability) where a determination that liabilities exceed assets constitutes a test of insolvency.</t>
  </si>
  <si>
    <t>Assessment of Tier 1 criteria</t>
  </si>
  <si>
    <t>b. The instrument is subordinated to policyholders and other non-subordinated creditors and holders of Tier 2 financial instruments but may rank senior to holders of Tier 1 unlimited financial instruments.</t>
  </si>
  <si>
    <t>c. The instrument is perpetual (ie it does not have a maturity date). For mutual IAIGs , the requirement for an instrument to be perpetual is considered to be met if redemption at maturity (for a dated instrument) can be deferred subject to supervisory approval or a lock-in feature, and where an instrument has an initial maturity of at least ten years.</t>
  </si>
  <si>
    <t>d. The instrument does not contain any incentive to redeem, such as a step-up.</t>
  </si>
  <si>
    <t>f. The instrument may be repurchased by the issuer at any time with prior supervisory approval.</t>
  </si>
  <si>
    <t>g. There is not an expectation created by the IAIG, through the terms of the instrument or otherwise, that the IAIG will repurchase the instrument or exercise any right to call the instrument, or that the repurchase or redemption will receive supervisory approval.</t>
  </si>
  <si>
    <t>h. The IAIG has full discretion at all times to forego or cancel distributions (ie dividends and coupon payments are non-cumulative). The IAIG’s obligation to pay missed distributions is forever extinguished and non-payment is not an event of default.</t>
  </si>
  <si>
    <t>i. Distributions are paid out of distributable items, including retained earnings.</t>
  </si>
  <si>
    <t>j. The instrument does not have distributions that are linked to the credit standing or financial condition of the IAIG or a related entity, such that those distributions may accelerate winding-up.</t>
  </si>
  <si>
    <t>k. The instrument is neither undermined nor rendered ineffective by encumbrances. In particular, the priority of claims is not compromised by guarantees or security arrangements given by either the IAIG or a related entity over which the IAIG exercises control or significant influence, for the benefit of investors.</t>
  </si>
  <si>
    <t>l. Neither the IAIG nor a related entity over which the IAIG exercises control or significant influence has purchased the instrument, nor has the IAIG directly or indirectly funded the purchase of the instrument.</t>
  </si>
  <si>
    <t>m. The paid-in amount is recognised as equity capital (ie is not recognised as a liability) where a determination that liabilities exceed assets constitutes a test of insolvency.</t>
  </si>
  <si>
    <t>n. The instrument does not possess features that hinder recapitalisation, such as provisions that require the issuer to compensate investors if a new instrument is issued at a lower price during a specified time frame.</t>
  </si>
  <si>
    <t>o. If the instrument is not issued out of an operating entity or the holding company of the IAIG (eg it is issued out of an SPV), proceeds are made immediately available, without limitation, to an operating entity or the holding company of the IAIG through the issuance of an instrument that meets or exceeds all of the other criteria for inclusion in Tier 1 limited capital resources (ie the SPV may only hold assets that are intercompany instruments issued by the IAIG or a related entity with terms and conditions that meet or exceed the criteria for Tier 1 limited capital resources).</t>
  </si>
  <si>
    <t>b. The instrument is subordinated to policyholders and other non-subordinated creditors of the IAIG.</t>
  </si>
  <si>
    <t>c. The instrument has an initial maturity of at least five years with its effective maturity date defined to be the earlier of:
i. The first call date, together with a step-up or other incentive to redeem the instrument; and
ii. The contractual maturity date fixed in the instrument’s terms and conditions.</t>
  </si>
  <si>
    <t>d. The instrument’s availability to absorb losses as it nears its effective maturity is captured by either: 
i. Decreasing the qualifying amount of the instrument from 100% to 0% on a straight-line basis in the final five years prior to maturity; or
ii. The existence of a lock-in clause.</t>
  </si>
  <si>
    <t>g. There is not an expectation created by the IAIG, through the terms of the instrument or otherwise, that the IAIG will repurchase the instrument or exercise its right to call the instrument, or that the repurchase or redemption will receive supervisory approval.</t>
  </si>
  <si>
    <t>h. The instrument does not have distributions that are linked to the credit standing or financial condition of the IAIG or a related entity, such that those distributions may accelerate winding-up.</t>
  </si>
  <si>
    <t>j. The instrument is neither undermined nor rendered ineffective by encumbrances. In particular, the priority of claims is not compromised by guarantees or security arrangements given by either the IAIG or a related entity over which the IAIG exercises control or significant influence, for the benefit of investors.</t>
  </si>
  <si>
    <t>k. Neither the IAIG nor a related party over which the IAIG exercises control or significant influence has purchased the instrument, nor has the IAIG directly or indirectly funded the purchase of the instrument.</t>
  </si>
  <si>
    <t>l. If the instrument is not issued out of an operating entity or the holding company of the IAIG (eg it is issued out of an SPV), proceeds mare made immediately available, without limitation, to an operating entity or the holding company of the IAIG, through the issuance of an instrument  that meets or exceeds all of the other criteria for inclusion in paid-up Tier 2 capital resources (ie the SPV may only hold assets that are intercompany instruments issued by the IAIG or a related entity with terms and conditions that meet or exceed the criteria for Tier 2 Paid-Up capital resources).</t>
  </si>
  <si>
    <t>i. The instrument does not give holders rights to accelerate the repayment of scheduled principal or coupon payments, except in winding-up.</t>
  </si>
  <si>
    <t>b. The instrument is subordinated to policyholders and other non-subordinated creditors of the IAIG. Subordination to other non-subordinated creditors of the IAIG is not relevant to structurally subordinated instruments that are issued by an IAIG’s holding company to senior creditors.</t>
  </si>
  <si>
    <t>f. The requirement for supervisory approval of repurchases can be fulfilled through supervisory approval of dividends prior to their payment from an insurance subsidiary to the holding company.</t>
  </si>
  <si>
    <t>n. The debt instrument has been issued by a clean holding company that does not have policyholder liabilities on its stand-alone balance sheet.</t>
  </si>
  <si>
    <t>o. The IAIG and its group-wide supervisor have determined that the proceeds of the instruments, which have been down-streamed into insurance subsidiaries, are being tracked and reported appropriately.</t>
  </si>
  <si>
    <t>p. Amounts from the instrument issuance have been down-streamed into an insurance subsidiary of the holding company and the insurance subsidiary is located in a jurisdiction whose regulatory regime proactively enforces structural subordination through appropriate regulatory/supervisory controls over distributions from insurance subsidiaries .</t>
  </si>
  <si>
    <t>Non paid-up capital resources elements</t>
  </si>
  <si>
    <t>[L2§6.2.5] Tier 2 non-paid-up capital</t>
  </si>
  <si>
    <t>[L2§6.2.5]</t>
  </si>
  <si>
    <t>Descripton of the item as a non-paid-up item</t>
  </si>
  <si>
    <t>Description of the provider(s) of the item</t>
  </si>
  <si>
    <t>Is/are provider(s) a member or head of the IAIG? 
(Y / N)</t>
  </si>
  <si>
    <t>Issuing entity a mutual? 
(Y/N)</t>
  </si>
  <si>
    <t>Date item entered into</t>
  </si>
  <si>
    <t>Expiry date 
if any</t>
  </si>
  <si>
    <t>Description of item this element will become on being paid up</t>
  </si>
  <si>
    <t>Amount of non-paid up item  recognised under regulatory capital rules</t>
  </si>
  <si>
    <t>Maximum amount of non-paid up item</t>
  </si>
  <si>
    <t>Period for which item can be recognised in non-paid-up form</t>
  </si>
  <si>
    <t>Valuation method for amount recognised, if not maximum amount</t>
  </si>
  <si>
    <t>Expected classification of paid-up
item</t>
  </si>
  <si>
    <t>Expected amount of paid-up
item</t>
  </si>
  <si>
    <t>a. The item has been approved by the supervisor as satisfying criteria b. to g. as to its characteristics and amount.? 
(Y / N)</t>
  </si>
  <si>
    <t>b. The item can be called up on demand and is not subject to any contingencies or conditions that prevent or act as a disincentive to the call being
made or satisfied ?
(Y / N)</t>
  </si>
  <si>
    <t>c. When called up, the item becomes either a financial instrument that meets in full the criteria for inclusion in Tier 1 or Tier 2 paid-up capital resources or a capital element listed in section 6.3.?
(Y / N)</t>
  </si>
  <si>
    <t>d. The item is legally enforceable in each relevant jurisdication?
(Y / N)</t>
  </si>
  <si>
    <t>e. The counterparty to the contract to provide capital is able and willing to pay the agreed amounts when called upon by the mutual IAIG?
(Y /N)</t>
  </si>
  <si>
    <t>f. The item is neither undermined nor rendered ineffective by encumbrances?
(Y / N)</t>
  </si>
  <si>
    <t>g. The mutual IAIG is required to notify the supervisor of any changes of fact or circumstances that could affect  the supervisor’s approval of the item?
(Y / N)</t>
  </si>
  <si>
    <t>Assessment of Tier 2 non-paid-up capital criteria</t>
  </si>
  <si>
    <t>Tier 1 - No Limit</t>
  </si>
  <si>
    <t>Tier 1 - Limited</t>
  </si>
  <si>
    <t>Tier 2 - Paid-Up</t>
  </si>
  <si>
    <t>Letter of Credit</t>
  </si>
  <si>
    <t>Guarantee</t>
  </si>
  <si>
    <t>Risk correlation matrix. Correlation with:</t>
  </si>
  <si>
    <t>ICS Insurance capital requirement, before tax</t>
  </si>
  <si>
    <t>Risk charge without the impact of management actions</t>
  </si>
  <si>
    <t>Credit for exercising management actions</t>
  </si>
  <si>
    <t>Risk charge with the impact of management actions</t>
  </si>
  <si>
    <t>Hyperlinks to risk charge details</t>
  </si>
  <si>
    <t>Non-life</t>
  </si>
  <si>
    <t>Catastrophe</t>
  </si>
  <si>
    <t>Market</t>
  </si>
  <si>
    <t>Credit</t>
  </si>
  <si>
    <t>Risk charge before SOCCA</t>
  </si>
  <si>
    <t>ICS Insurance</t>
  </si>
  <si>
    <t>Cap on the overall credit for management actions</t>
  </si>
  <si>
    <t>ICS insurance without credit for management actions limit</t>
  </si>
  <si>
    <t>Insurance risk</t>
  </si>
  <si>
    <t>Simple sum of risks</t>
  </si>
  <si>
    <t>Diversification effects</t>
  </si>
  <si>
    <t>Data on life risk</t>
  </si>
  <si>
    <t>Geographical segmentation of risk charges without the impact of management actions</t>
  </si>
  <si>
    <t>Geographical segmentation of risk charges with the impact of management actions</t>
  </si>
  <si>
    <t>Hyperlink to risk charge details</t>
  </si>
  <si>
    <t>Life risk correlation matrix. Correlation with:</t>
  </si>
  <si>
    <t>Summary of ICS life information</t>
  </si>
  <si>
    <t>EEA and Switzerland</t>
  </si>
  <si>
    <t>US and Canada</t>
  </si>
  <si>
    <t>China</t>
  </si>
  <si>
    <t>Japan</t>
  </si>
  <si>
    <t>Other developed markets</t>
  </si>
  <si>
    <t>Other emerging markets</t>
  </si>
  <si>
    <t>All</t>
  </si>
  <si>
    <t>Mortality risk</t>
  </si>
  <si>
    <t>Longevity risk</t>
  </si>
  <si>
    <t>Morbidity risk</t>
  </si>
  <si>
    <t>Lapse risk</t>
  </si>
  <si>
    <t>Expense risk</t>
  </si>
  <si>
    <t>Morbidity/Disability risk</t>
  </si>
  <si>
    <t>Stress scenario used for lapse risk</t>
  </si>
  <si>
    <t>Data on mortality risk</t>
  </si>
  <si>
    <t>Pre-stress NAV</t>
  </si>
  <si>
    <t>Post-stress NAV  without the impact of management actions</t>
  </si>
  <si>
    <t>[5=3-4]</t>
  </si>
  <si>
    <t>All geographical groups</t>
  </si>
  <si>
    <t>Data on longevity risk</t>
  </si>
  <si>
    <t>Data on Morbidity / Disability risk</t>
  </si>
  <si>
    <t>Morbidity / Disability risk</t>
  </si>
  <si>
    <t>Stress scenario used for category 4</t>
  </si>
  <si>
    <t>Morbidity / Disability risk (all geographical groups)</t>
  </si>
  <si>
    <t>Category 1: Medical expenses</t>
  </si>
  <si>
    <t>Segment a. Short term</t>
  </si>
  <si>
    <t>Segment b. Long term</t>
  </si>
  <si>
    <t>Category 2: Lump sum in case of a health event</t>
  </si>
  <si>
    <t>Categorie 3: Short term recurring payments</t>
  </si>
  <si>
    <t>Category 4: Long term recurring payments</t>
  </si>
  <si>
    <t>Using the inception rate stress scenario</t>
  </si>
  <si>
    <t>Using the recovery rate stress scenario</t>
  </si>
  <si>
    <t>Data on lapse risk</t>
  </si>
  <si>
    <t>Stress scenario used</t>
  </si>
  <si>
    <t>Lapse risk charge</t>
  </si>
  <si>
    <t>Lapse risk &gt;&gt; Level and trend component</t>
  </si>
  <si>
    <t>Lapse risk &gt;&gt; Mass lapse component</t>
  </si>
  <si>
    <t>Data on expense risk</t>
  </si>
  <si>
    <t>Change in NAV with the impact of management actions on:</t>
  </si>
  <si>
    <t xml:space="preserve">Expense risk
</t>
  </si>
  <si>
    <t>Unit expense</t>
  </si>
  <si>
    <t>Expense inflation</t>
  </si>
  <si>
    <t>Data on premium risk and claim reserve risk (non-life)</t>
  </si>
  <si>
    <t>Geographical segmentation</t>
  </si>
  <si>
    <t>Summary of ICS insurance non-life risks information</t>
  </si>
  <si>
    <t>1: Sum of risks modelled</t>
  </si>
  <si>
    <t>- of which premium risks</t>
  </si>
  <si>
    <t>- of which claim reserve risks</t>
  </si>
  <si>
    <t>(Diversification between premium and reserve risks)</t>
  </si>
  <si>
    <t>Correlation between premium and reserve risks</t>
  </si>
  <si>
    <t>2: Risks after diversification between premium and reserve</t>
  </si>
  <si>
    <t>(- of which Mortgage - transferred to real estate risk)</t>
  </si>
  <si>
    <t>Mortgage</t>
  </si>
  <si>
    <t>Category filter</t>
  </si>
  <si>
    <t>(- of which Credit - transferred to credit risk)</t>
  </si>
  <si>
    <t>3: Categories for segments kept in the non-life risk module</t>
  </si>
  <si>
    <t>Liability-like</t>
  </si>
  <si>
    <t>Correlation within Liability-like category</t>
  </si>
  <si>
    <t>Motor-like</t>
  </si>
  <si>
    <t>Correlation within Motor-like category</t>
  </si>
  <si>
    <t>Property-like</t>
  </si>
  <si>
    <t>Correlation within Property-like category</t>
  </si>
  <si>
    <t>Correlation within Other category</t>
  </si>
  <si>
    <t>(Diversification between segments within the same category)</t>
  </si>
  <si>
    <t>(Diversification between categories)</t>
  </si>
  <si>
    <t>Correlation between categories</t>
  </si>
  <si>
    <t>4: Non-Life risk before geographical diversification</t>
  </si>
  <si>
    <t>(Geographical diversification)</t>
  </si>
  <si>
    <t>Correlation across regions</t>
  </si>
  <si>
    <t>5: Diversified ICS</t>
  </si>
  <si>
    <t>Aggregation of net current estimates</t>
  </si>
  <si>
    <t>Claims</t>
  </si>
  <si>
    <t>Net premium</t>
  </si>
  <si>
    <t>Premium risk charge</t>
  </si>
  <si>
    <t>Claim reserve risk charge</t>
  </si>
  <si>
    <t>Risk of segment</t>
  </si>
  <si>
    <t>Parameters for the premium and claim reserve risks</t>
  </si>
  <si>
    <t>a) Earned</t>
  </si>
  <si>
    <t>b) To be earned (Y+1)</t>
  </si>
  <si>
    <t>c) Written</t>
  </si>
  <si>
    <t>#Region</t>
  </si>
  <si>
    <t>ICS risk category</t>
  </si>
  <si>
    <t>Factor for Premium</t>
  </si>
  <si>
    <t>Factor for Claim reserve</t>
  </si>
  <si>
    <t>[4=f(1,2,3)]</t>
  </si>
  <si>
    <t>[7=f(6)]</t>
  </si>
  <si>
    <t>[8=f(4,7)]</t>
  </si>
  <si>
    <t>EEA and Switzerland: Medical expense insurance</t>
  </si>
  <si>
    <t>EEA and Switzerland: Income protection</t>
  </si>
  <si>
    <t>EEA and Switzerland: Workers' Compensation</t>
  </si>
  <si>
    <t>EEA and Switzerland: Motor vehicle liability - Motor third party liability</t>
  </si>
  <si>
    <t>Motor-Like</t>
  </si>
  <si>
    <t>EEA and Switzerland: Motor, other classes</t>
  </si>
  <si>
    <t>EEA and Switzerland: Marine, aviation and transport</t>
  </si>
  <si>
    <t>EEA and Switzerland: Fire and other damage</t>
  </si>
  <si>
    <t>EEA and Switzerland: General liability - third party liability</t>
  </si>
  <si>
    <t>EEA and Switzerland: Credit and suretyship</t>
  </si>
  <si>
    <t>EEA and Switzerland: Legal expenses</t>
  </si>
  <si>
    <t>EEA and Switzerland: Assistance</t>
  </si>
  <si>
    <t>EEA and Switzerland: Miscellaneous financial loss</t>
  </si>
  <si>
    <t>EEA and Switzerland: Non-proportional health reinsurance</t>
  </si>
  <si>
    <t>EEA and Switzerland: Non-Proportional Casualty reinsurance</t>
  </si>
  <si>
    <t>EEA and Switzerland: Non-proportional marine, aviation and transport reinsurance</t>
  </si>
  <si>
    <t>EEA and Switzerland: Non-Proportional property reinsurance</t>
  </si>
  <si>
    <t>Canada</t>
  </si>
  <si>
    <t>Canada: Property - personal</t>
  </si>
  <si>
    <t>Canada: Home Warranty</t>
  </si>
  <si>
    <t>Canada: Product Warranty</t>
  </si>
  <si>
    <t>Canada: Property - commercial</t>
  </si>
  <si>
    <t>Canada: Aircraft</t>
  </si>
  <si>
    <t>Canada: Automobile - liability/personal accident</t>
  </si>
  <si>
    <t>Canada: Automobile - other</t>
  </si>
  <si>
    <t>Canada: Boiler and Machinery</t>
  </si>
  <si>
    <t>Canada: Equipment Warranty</t>
  </si>
  <si>
    <t>Canada: Credit Insurance</t>
  </si>
  <si>
    <t>Canada: Credit Protection</t>
  </si>
  <si>
    <t>Canada: Fidelity</t>
  </si>
  <si>
    <t>Canada: Hail</t>
  </si>
  <si>
    <t>Canada: Legal Expenses</t>
  </si>
  <si>
    <t>Canada: Liability</t>
  </si>
  <si>
    <t>Canada: Mortgage</t>
  </si>
  <si>
    <t>Canada: Surety</t>
  </si>
  <si>
    <t>Canada: Title</t>
  </si>
  <si>
    <t>Canada: Marine</t>
  </si>
  <si>
    <t>Canada: Accident and Sickness</t>
  </si>
  <si>
    <t>Canada: Other Approved Products</t>
  </si>
  <si>
    <t>US</t>
  </si>
  <si>
    <t>US: Auto physical damage</t>
  </si>
  <si>
    <t>US: Homeowners/Farmowners</t>
  </si>
  <si>
    <t>US: Special property</t>
  </si>
  <si>
    <t>US: Private passenger auto liability/medical</t>
  </si>
  <si>
    <t>US: Commercial auto/truck liability/medical</t>
  </si>
  <si>
    <t>US: Worker's compensation</t>
  </si>
  <si>
    <t>US: Commercial multi-peril</t>
  </si>
  <si>
    <t>US: Medical professional liability (occurrence)</t>
  </si>
  <si>
    <t>US: Medical professional liability (claims made)</t>
  </si>
  <si>
    <t>US: Other Liability–Occurrence</t>
  </si>
  <si>
    <t>US: Other Liability – Claims-Made</t>
  </si>
  <si>
    <t>US: Products liability</t>
  </si>
  <si>
    <t>US: Reinsurance - nonproportional assumed property</t>
  </si>
  <si>
    <t>US: Reinsurance - nonproportional assumed liability</t>
  </si>
  <si>
    <t>US: Special liability</t>
  </si>
  <si>
    <t>US: Mortgage insurance</t>
  </si>
  <si>
    <t>US: Fidelity/surety</t>
  </si>
  <si>
    <t>US: Financial Guaranty</t>
  </si>
  <si>
    <t>US: Other</t>
  </si>
  <si>
    <t>US: Reinsurance - nonproportional assumed financial lines</t>
  </si>
  <si>
    <t>China: Motor</t>
  </si>
  <si>
    <t>China: Property, including commercial, personal and engineering</t>
  </si>
  <si>
    <t>China: Marine and Special</t>
  </si>
  <si>
    <t>China: Liability</t>
  </si>
  <si>
    <t>China: Agriculture</t>
  </si>
  <si>
    <t>China: Credit</t>
  </si>
  <si>
    <t>China: Short-term Accident</t>
  </si>
  <si>
    <t>China: Short-term Health</t>
  </si>
  <si>
    <t>China: Short-term Life</t>
  </si>
  <si>
    <t>China: Others</t>
  </si>
  <si>
    <t>Japan: Fire</t>
  </si>
  <si>
    <t>Japan: Hull</t>
  </si>
  <si>
    <t>Japan: Cargo</t>
  </si>
  <si>
    <t>Japan: Transit</t>
  </si>
  <si>
    <t>Japan: Personal Accident</t>
  </si>
  <si>
    <t>Japan: Automobile</t>
  </si>
  <si>
    <t>Japan: Aviation</t>
  </si>
  <si>
    <t>Japan: Guarantee Ins.</t>
  </si>
  <si>
    <t>Japan: Machinery</t>
  </si>
  <si>
    <t>Japan: General Liability</t>
  </si>
  <si>
    <t>Japan: Contractor's All Risks</t>
  </si>
  <si>
    <t>Japan: Movables All Risks</t>
  </si>
  <si>
    <t>Japan: Worker's Compensation</t>
  </si>
  <si>
    <t>Japan: Misc. Pecuniary Loss</t>
  </si>
  <si>
    <t>Japan: Nursing Care Ins.</t>
  </si>
  <si>
    <t>Japan: Others</t>
  </si>
  <si>
    <t>Australia and New Zealand</t>
  </si>
  <si>
    <t>Australia and New Zealand: Householders</t>
  </si>
  <si>
    <t>Australia and New Zealand: Commercial Motor</t>
  </si>
  <si>
    <t>Australia and New Zealand: Domestic Motor</t>
  </si>
  <si>
    <t>Australia and New Zealand: Other type A</t>
  </si>
  <si>
    <t>Australia and New Zealand: Travel</t>
  </si>
  <si>
    <t>Australia and New Zealand: Fire and ISR</t>
  </si>
  <si>
    <t>Australia and New Zealand: Marine and Aviation</t>
  </si>
  <si>
    <t>Australia and New Zealand: Consumer Credit</t>
  </si>
  <si>
    <t>Australia and New Zealand: Other Accident</t>
  </si>
  <si>
    <t>Australia and New Zealand: Other type B</t>
  </si>
  <si>
    <t>Australia and New Zealand: Mortgage</t>
  </si>
  <si>
    <t>Australia and New Zealand: CTP</t>
  </si>
  <si>
    <t>Australia and New Zealand: Public and Product Liability</t>
  </si>
  <si>
    <t>Australia and New Zealand: Professional Indemnity</t>
  </si>
  <si>
    <t>Australia and New Zealand: Employers’ Liability</t>
  </si>
  <si>
    <t>Australia and New Zealand: Short tail medical expenses</t>
  </si>
  <si>
    <t>Australia and New Zealand: Other type C</t>
  </si>
  <si>
    <t>Australia and New Zealand: Householders - non-prop reins</t>
  </si>
  <si>
    <t>Australia and New Zealand: Commercial Motor - non-prop reins</t>
  </si>
  <si>
    <t>Australia and New Zealand: Domestic Motor - non-prop reins</t>
  </si>
  <si>
    <t>Australia and New Zealand: Other non-prop reins type A</t>
  </si>
  <si>
    <t>Australia and New Zealand: Travel - non-prop reins</t>
  </si>
  <si>
    <t>Australia and New Zealand: Fire and ISR - non-prop reins</t>
  </si>
  <si>
    <t>Australia and New Zealand: Marine and Aviation - non-prop reins</t>
  </si>
  <si>
    <t>Australia and New Zealand: Consumer Credit - non-prop reins</t>
  </si>
  <si>
    <t>Australia and New Zealand: Other Accident - non-prop reins</t>
  </si>
  <si>
    <t>Australia and New Zealand: Other non-prop reins type B</t>
  </si>
  <si>
    <t>Australia and New Zealand: Mortgage - non-prop reins</t>
  </si>
  <si>
    <t>Australia and New Zealand: CTP - non-prop reins</t>
  </si>
  <si>
    <t>Australia and New Zealand: Public and Product Liability - non-prop reins</t>
  </si>
  <si>
    <t>Australia and New Zealand: Professional Indemnity - non-prop reins</t>
  </si>
  <si>
    <t>Australia and New Zealand: Employers’ Liability - non-prop reins</t>
  </si>
  <si>
    <t>Australia and New Zealand: Other non-prop reins type C</t>
  </si>
  <si>
    <t>Hong Kong SAR</t>
  </si>
  <si>
    <t>Hong Kong SAR: Accident and health</t>
  </si>
  <si>
    <t>Hong Kong SAR: Motor vehicle, damage and liability</t>
  </si>
  <si>
    <t>Hong Kong SAR: Aircraft, damage and liability</t>
  </si>
  <si>
    <t xml:space="preserve">Hong Kong SAR: Ships, damage and liability </t>
  </si>
  <si>
    <t>Hong Kong SAR: Goods in transit</t>
  </si>
  <si>
    <t>Hong Kong SAR: Fire and Property damage</t>
  </si>
  <si>
    <t>Hong Kong SAR: General liability</t>
  </si>
  <si>
    <t>Hong Kong SAR: Pecuniary loss</t>
  </si>
  <si>
    <t>Hong Kong SAR: Non-proportional treaty reinsurance</t>
  </si>
  <si>
    <t>Hong Kong SAR: Proportional treaty reinsurance</t>
  </si>
  <si>
    <t>Korea</t>
  </si>
  <si>
    <t>Korea: Fire, technology, overseas</t>
  </si>
  <si>
    <t>Korea: Package</t>
  </si>
  <si>
    <t>Korea: Maritime</t>
  </si>
  <si>
    <t>Korea: Personal injury</t>
  </si>
  <si>
    <t>Korea: Workers accident, liability</t>
  </si>
  <si>
    <t>Korea: Foreigners</t>
  </si>
  <si>
    <t>Korea: Advance payment refund guarantee</t>
  </si>
  <si>
    <t>Korea: Other non life</t>
  </si>
  <si>
    <t>Korea: Private vehicle(personal injury)</t>
  </si>
  <si>
    <t>Korea: Private vehicle(property, vehicles damage)</t>
  </si>
  <si>
    <t>Korea: Vehicle for commercial or business purpose(personal injury)</t>
  </si>
  <si>
    <t>Korea: Vehicle for commercial or business purpose(property, vehicles)</t>
  </si>
  <si>
    <t>Korea: Other motor</t>
  </si>
  <si>
    <t>Singapore</t>
  </si>
  <si>
    <t>Singapore: Personal Accident</t>
  </si>
  <si>
    <t>Singapore: Health</t>
  </si>
  <si>
    <t>Singapore: Fire</t>
  </si>
  <si>
    <t>Singapore: Marine and Aviation - Cargo</t>
  </si>
  <si>
    <t>Singapore: Motor</t>
  </si>
  <si>
    <t>Singapore: Work Injury Compensation</t>
  </si>
  <si>
    <t>Singapore: Bonds</t>
  </si>
  <si>
    <t>Singapore: Engineering Construction</t>
  </si>
  <si>
    <t>Singapore: Credit</t>
  </si>
  <si>
    <t>Singapore: Mortgage</t>
  </si>
  <si>
    <t>Singapore: Others- non liability class</t>
  </si>
  <si>
    <t>Singapore: Marine and Aviation - Hull</t>
  </si>
  <si>
    <t>Singapore: Professional indemnity</t>
  </si>
  <si>
    <t>Singapore: Public liability</t>
  </si>
  <si>
    <t>Singapore: Others- liability class</t>
  </si>
  <si>
    <t>Chinese Taipei</t>
  </si>
  <si>
    <t>Chinese Taipei: Fire - residence</t>
  </si>
  <si>
    <t>Chinese Taipei: Fire - commercial</t>
  </si>
  <si>
    <t>Chinese Taipei: Marine - inland cargo</t>
  </si>
  <si>
    <t>Chinese Taipei: Marine - overseas cargo</t>
  </si>
  <si>
    <t>Chinese Taipei: Marine - hull</t>
  </si>
  <si>
    <t>Chinese Taipei: Marine - fish boat</t>
  </si>
  <si>
    <t>Chinese Taipei: Marine - aircraft</t>
  </si>
  <si>
    <t>Chinese Taipei: Motor - personal vehicle</t>
  </si>
  <si>
    <t>Chinese Taipei: Motor - commercial vehicle</t>
  </si>
  <si>
    <t>Chinese Taipei: Motor - personal liability</t>
  </si>
  <si>
    <t>Chinese Taipei: Motor - commercial liability</t>
  </si>
  <si>
    <t>Chinese Taipei: Liability - public, employer, product, etc.</t>
  </si>
  <si>
    <t>Chinese Taipei: Liability - professional</t>
  </si>
  <si>
    <t>Chinese Taipei: Engineering</t>
  </si>
  <si>
    <t>Chinese Taipei: Nuclear power station</t>
  </si>
  <si>
    <t>Chinese Taipei: Guarantee - surety, fidelity</t>
  </si>
  <si>
    <t>Chinese Taipei: Credit</t>
  </si>
  <si>
    <t>Chinese Taipei: Other property damage</t>
  </si>
  <si>
    <t>Chinese Taipei: Accident</t>
  </si>
  <si>
    <t>Chinese Taipei: Property Damage - commercial earthquake</t>
  </si>
  <si>
    <t>Chinese Taipei: Comprehensive - personal property and liability</t>
  </si>
  <si>
    <t>Chinese Taipei: Comprehensive - commercial property and liability</t>
  </si>
  <si>
    <t>Chinese Taipei: Property damage - typhoon and flood</t>
  </si>
  <si>
    <t>Chinese Taipei: Property damage - compulsory earthquake</t>
  </si>
  <si>
    <t>Chinese Taipei: Health</t>
  </si>
  <si>
    <t>Other developed markets: Motor</t>
  </si>
  <si>
    <t>Other developed markets: Property damage</t>
  </si>
  <si>
    <t>Other developed markets: Accident, protection and health (APH)</t>
  </si>
  <si>
    <t>Other developed markets: Short tail medical expenses</t>
  </si>
  <si>
    <t>Other developed markets: Other short tail</t>
  </si>
  <si>
    <t>Other developed markets: Marine, Aviation, Transport (MAT)</t>
  </si>
  <si>
    <t>Other developed markets: Workers' compensation</t>
  </si>
  <si>
    <t>Other developed markets: Public liability</t>
  </si>
  <si>
    <t>Other developed markets: Product liability</t>
  </si>
  <si>
    <t>Other developed markets: Professional indemnity</t>
  </si>
  <si>
    <t>Other developed markets: Other liability and other long tail</t>
  </si>
  <si>
    <t>Other developed markets: Non-proportional motor, property damage, APH and MAT</t>
  </si>
  <si>
    <t>Other developed markets: Catastrophe reinsurance</t>
  </si>
  <si>
    <t>Other developed markets: Non-proportional liability</t>
  </si>
  <si>
    <t>Other developed markets: Non-proportional professional indemnity</t>
  </si>
  <si>
    <t>Other developed markets: Mortgage insurance</t>
  </si>
  <si>
    <t>Other developed markets: Commercial credit insurance</t>
  </si>
  <si>
    <t>Other developed markets: Other medium term</t>
  </si>
  <si>
    <t>Other emerging markets: Motor</t>
  </si>
  <si>
    <t>Other emerging markets: Property damage</t>
  </si>
  <si>
    <t>Other emerging markets: Accident, protection and health (APH)</t>
  </si>
  <si>
    <t>Other emerging markets: Short tail medical expenses</t>
  </si>
  <si>
    <t>Other emerging markets: Other short tail</t>
  </si>
  <si>
    <t>Other emerging markets: Marine, Aviation, Transport (MAT)</t>
  </si>
  <si>
    <t>Other emerging markets: Workers' compensation</t>
  </si>
  <si>
    <t>Other emerging markets: Public liability</t>
  </si>
  <si>
    <t>Other emerging markets: Product liability</t>
  </si>
  <si>
    <t>Other emerging markets: Professional indemnity</t>
  </si>
  <si>
    <t>Other emerging markets: Other liability and other long tail</t>
  </si>
  <si>
    <t>Other emerging markets: Non-proportional motor, property damage, APH and MAT</t>
  </si>
  <si>
    <t>Other emerging markets: Catastrophe reinsurance</t>
  </si>
  <si>
    <t>Other emerging markets: Non-proportional liability</t>
  </si>
  <si>
    <t>Other emerging markets: Non-proportional professional indemnity</t>
  </si>
  <si>
    <t>Other emerging markets: Mortgage insurance</t>
  </si>
  <si>
    <t>Other emerging markets: Commercial credit insurance</t>
  </si>
  <si>
    <t>Other emerging markets: Other medium term</t>
  </si>
  <si>
    <t>Data on catastrophe risk</t>
  </si>
  <si>
    <t>Catastrophe risk components</t>
  </si>
  <si>
    <t>Risk charge before management actions</t>
  </si>
  <si>
    <t>Effect of management actions</t>
  </si>
  <si>
    <t>Risk charge after management actions</t>
  </si>
  <si>
    <t>Natural Catastrophes</t>
  </si>
  <si>
    <t>Peril</t>
  </si>
  <si>
    <t>Tropical Cyclone</t>
  </si>
  <si>
    <t>Extra-tropical windstorm / winterstorm</t>
  </si>
  <si>
    <t>Earthquake</t>
  </si>
  <si>
    <t>Other (e.g. Flood, hail, wildfire)</t>
  </si>
  <si>
    <t>All perils</t>
  </si>
  <si>
    <t>Annual Aggregate Loss Amounts</t>
  </si>
  <si>
    <t>USA</t>
  </si>
  <si>
    <t>Europe</t>
  </si>
  <si>
    <t>North America</t>
  </si>
  <si>
    <t>Flood</t>
  </si>
  <si>
    <t>Hail and convective storms</t>
  </si>
  <si>
    <t>All regions</t>
  </si>
  <si>
    <t>Mean (Gross from external protections)</t>
  </si>
  <si>
    <t>VaR risk measure with confidence level: 99.5% (gross)</t>
  </si>
  <si>
    <t>Mean (Net from external protections)</t>
  </si>
  <si>
    <t>VaR risk measure with confidence level: 99.5% (net)</t>
  </si>
  <si>
    <t>Other Catastrophes</t>
  </si>
  <si>
    <t>Risk charge gross from external protection</t>
  </si>
  <si>
    <t>[4=2-3]</t>
  </si>
  <si>
    <t>Terrorist attack</t>
  </si>
  <si>
    <t>Non-life - Building</t>
  </si>
  <si>
    <t>Non-life - Other</t>
  </si>
  <si>
    <t>Life covers</t>
  </si>
  <si>
    <t>Pandemic</t>
  </si>
  <si>
    <t>Credit and surety</t>
  </si>
  <si>
    <t>Mortgage insurance</t>
  </si>
  <si>
    <t>Trade credit</t>
  </si>
  <si>
    <t>Surety</t>
  </si>
  <si>
    <t>Data on Market risk</t>
  </si>
  <si>
    <t>Market risk correlation matrix. Correlation with:</t>
  </si>
  <si>
    <t>ICS &gt;&gt; Market risk</t>
  </si>
  <si>
    <t>Interest rate</t>
  </si>
  <si>
    <t>NDSR Up</t>
  </si>
  <si>
    <t>NDSR Down</t>
  </si>
  <si>
    <t>Real estate</t>
  </si>
  <si>
    <t>Currency</t>
  </si>
  <si>
    <t>Asset concentration</t>
  </si>
  <si>
    <t>Interest rate risk</t>
  </si>
  <si>
    <t>Non default spread risk Up</t>
  </si>
  <si>
    <t>Non default spread risk Down</t>
  </si>
  <si>
    <t>Data on interest rate risk</t>
  </si>
  <si>
    <t>Market &gt;&gt; interest rate risk</t>
  </si>
  <si>
    <t>Mean reversion</t>
  </si>
  <si>
    <t>Segmentation by currency</t>
  </si>
  <si>
    <t>Summary of scenario results by currencies</t>
  </si>
  <si>
    <t>Remaining</t>
  </si>
  <si>
    <t>Mean reversion with the impact of management actions</t>
  </si>
  <si>
    <t>Mean reversion without the impact of management actions</t>
  </si>
  <si>
    <t>Detailed information on the stress scenarios</t>
  </si>
  <si>
    <t>Balance sheet</t>
  </si>
  <si>
    <t>Pre-stress assets and liabilities</t>
  </si>
  <si>
    <t>Assets less liabilities before stress</t>
  </si>
  <si>
    <t>Bonds</t>
  </si>
  <si>
    <t>Loans</t>
  </si>
  <si>
    <t xml:space="preserve">Structured securities </t>
  </si>
  <si>
    <t>Reinsurance recoverables/assets</t>
  </si>
  <si>
    <t>Non-investment assets</t>
  </si>
  <si>
    <t>Fair values of financial instruments used for hedging</t>
  </si>
  <si>
    <t>Liablities for future bonuses or other discretionary benefits</t>
  </si>
  <si>
    <t>Life current estimates</t>
  </si>
  <si>
    <t>Non-Life current estimates</t>
  </si>
  <si>
    <t>Other liabilities that do not meet qualifying criteria for ICS capital resources</t>
  </si>
  <si>
    <t>Post-stress assets and liabilities - Mean reversion scenario</t>
  </si>
  <si>
    <t>Assets less liabilities after Management actions</t>
  </si>
  <si>
    <t>Adjusted Assets less liabilities before Management actions</t>
  </si>
  <si>
    <t>Liablities for future bonuses or other discretionary benefits used</t>
  </si>
  <si>
    <t>Post-stress assets</t>
  </si>
  <si>
    <t>Pre-stress liablities for future bonuses or other discretionary benefits</t>
  </si>
  <si>
    <t>Post-stress, without the impact of management actions</t>
  </si>
  <si>
    <t>Post-stress, with the impact of management actions</t>
  </si>
  <si>
    <t>Post-stress life current estimates, with the impact of management actions</t>
  </si>
  <si>
    <t>Post-stress Non-Life current estimates</t>
  </si>
  <si>
    <t>Data on non-default spread risk</t>
  </si>
  <si>
    <t>Non-default spread risk</t>
  </si>
  <si>
    <t>Highest result</t>
  </si>
  <si>
    <t>Up stress scenario result</t>
  </si>
  <si>
    <t>Down stress scenario result</t>
  </si>
  <si>
    <t>Non-default spread risk impact on asset and liabilities</t>
  </si>
  <si>
    <t xml:space="preserve"> Pre-stress </t>
  </si>
  <si>
    <t>Post upward stress</t>
  </si>
  <si>
    <t>Post downward stress</t>
  </si>
  <si>
    <t>Life current estimates, with the impact of management actions</t>
  </si>
  <si>
    <t>Data on equity risk</t>
  </si>
  <si>
    <t>Equity risk correlation matrix. Correlation with:</t>
  </si>
  <si>
    <t>Equity risk</t>
  </si>
  <si>
    <t>Developed</t>
  </si>
  <si>
    <t>Emerging</t>
  </si>
  <si>
    <t>Hybrid debt/preference shares</t>
  </si>
  <si>
    <t>Other equity</t>
  </si>
  <si>
    <t>Equity risk charge</t>
  </si>
  <si>
    <t>Result after level scenario on Developed</t>
  </si>
  <si>
    <t>Result after level scenario on Emerging</t>
  </si>
  <si>
    <t>Result after level scenario on Hybrid / preference shares</t>
  </si>
  <si>
    <t>Result after level scenario on Other equity</t>
  </si>
  <si>
    <t xml:space="preserve">Result after Volatility </t>
  </si>
  <si>
    <t>Pre-stress values</t>
  </si>
  <si>
    <t>After level scenarios on asset segment</t>
  </si>
  <si>
    <t>After Volatility scenario</t>
  </si>
  <si>
    <t>Hybrid/preference</t>
  </si>
  <si>
    <t>Assets less liabilities before Management actions</t>
  </si>
  <si>
    <t>Equity assets</t>
  </si>
  <si>
    <t>Derivatives</t>
  </si>
  <si>
    <t>Liablities for future bonuses or other discretionary benefits, with the impact of management actions</t>
  </si>
  <si>
    <t>Data on real estate risk</t>
  </si>
  <si>
    <t>Real estate risk</t>
  </si>
  <si>
    <t>Pre-stress</t>
  </si>
  <si>
    <t>Post-stress</t>
  </si>
  <si>
    <t>Commercial investment</t>
  </si>
  <si>
    <t>Direct ownership</t>
  </si>
  <si>
    <t>Indirect</t>
  </si>
  <si>
    <t>Residential investment</t>
  </si>
  <si>
    <t>Real estate for own use</t>
  </si>
  <si>
    <t>Other assets</t>
  </si>
  <si>
    <t>Liabilities</t>
  </si>
  <si>
    <t>NT Mortgage insurance risk risk charge from non-life</t>
  </si>
  <si>
    <t>Data on currency risk</t>
  </si>
  <si>
    <t>Before management actions</t>
  </si>
  <si>
    <t>Highest scenario result</t>
  </si>
  <si>
    <t>Scenario 1 (long)</t>
  </si>
  <si>
    <t>Scenario 2 (short)</t>
  </si>
  <si>
    <t>Exposures in specific currencies</t>
  </si>
  <si>
    <t>Net Open Position before offset</t>
  </si>
  <si>
    <t>Net Open Position after offset</t>
  </si>
  <si>
    <t>Check offset cap (10% of net insurance liabilities if the position is long)</t>
  </si>
  <si>
    <t>Stress level</t>
  </si>
  <si>
    <t>Net Open Position Under Scenario 1 (Long)</t>
  </si>
  <si>
    <t>Change per currency under Scenario 1 (Long)</t>
  </si>
  <si>
    <t>Net Open Position Under Scenario 2 (Short)</t>
  </si>
  <si>
    <t>Diversified result</t>
  </si>
  <si>
    <t>Diversification effect</t>
  </si>
  <si>
    <t>Simple sum</t>
  </si>
  <si>
    <t>AUD</t>
  </si>
  <si>
    <t>BRL</t>
  </si>
  <si>
    <t>CAD</t>
  </si>
  <si>
    <t>CHF</t>
  </si>
  <si>
    <t>CLP</t>
  </si>
  <si>
    <t>CNY</t>
  </si>
  <si>
    <t>COP</t>
  </si>
  <si>
    <t>CZK</t>
  </si>
  <si>
    <t>DKK</t>
  </si>
  <si>
    <t>EUR</t>
  </si>
  <si>
    <t>GBP</t>
  </si>
  <si>
    <t>HKD</t>
  </si>
  <si>
    <t>HUF</t>
  </si>
  <si>
    <t>IDR</t>
  </si>
  <si>
    <t>ILS</t>
  </si>
  <si>
    <t>INR</t>
  </si>
  <si>
    <t>JPY</t>
  </si>
  <si>
    <t>KRW</t>
  </si>
  <si>
    <t>MXN</t>
  </si>
  <si>
    <t>MYR</t>
  </si>
  <si>
    <t>NOK</t>
  </si>
  <si>
    <t>NZD</t>
  </si>
  <si>
    <t>PEN</t>
  </si>
  <si>
    <t>PHP</t>
  </si>
  <si>
    <t>PLN</t>
  </si>
  <si>
    <t>RON</t>
  </si>
  <si>
    <t>RUB</t>
  </si>
  <si>
    <t>SAR</t>
  </si>
  <si>
    <t>SEK</t>
  </si>
  <si>
    <t>SGD</t>
  </si>
  <si>
    <t>THB</t>
  </si>
  <si>
    <t>TRY</t>
  </si>
  <si>
    <t>TWD</t>
  </si>
  <si>
    <t>USD</t>
  </si>
  <si>
    <t>ZAR</t>
  </si>
  <si>
    <t>Next 10 largest currencies based on insurance liabilities:</t>
  </si>
  <si>
    <t>Data on asset concentration risk</t>
  </si>
  <si>
    <t>d</t>
  </si>
  <si>
    <t>f</t>
  </si>
  <si>
    <t>Property</t>
  </si>
  <si>
    <t>Asset concentration risk</t>
  </si>
  <si>
    <t>Credit risk charge</t>
  </si>
  <si>
    <t>Credit charge + d.Equity charge</t>
  </si>
  <si>
    <t>Risk charge on equity and credit assets</t>
  </si>
  <si>
    <t>Property threshold</t>
  </si>
  <si>
    <t># of properties exceeding threshold</t>
  </si>
  <si>
    <t>Aggregate amount of properties exceeding threshold</t>
  </si>
  <si>
    <t>Risk charge on real estate</t>
  </si>
  <si>
    <t>[9= 8*factor]</t>
  </si>
  <si>
    <t>[10=5+9]</t>
  </si>
  <si>
    <t>Connected group of counterparties above threshold</t>
  </si>
  <si>
    <t>Net exposure amount Ei</t>
  </si>
  <si>
    <t>Risk charge contribution</t>
  </si>
  <si>
    <t>[4=2+d.3]</t>
  </si>
  <si>
    <t>Threshold used</t>
  </si>
  <si>
    <t>Data on credit risk</t>
  </si>
  <si>
    <t>Summary of ICS credit risk</t>
  </si>
  <si>
    <t>Risk charge</t>
  </si>
  <si>
    <t>Public sector entities</t>
  </si>
  <si>
    <t>Corporates</t>
  </si>
  <si>
    <t>Securitisations</t>
  </si>
  <si>
    <t>Re-securitisations</t>
  </si>
  <si>
    <t>Reinsurance</t>
  </si>
  <si>
    <t>Collateralised non-life reinsurance</t>
  </si>
  <si>
    <t>Mortgages</t>
  </si>
  <si>
    <t>Miscellaneous</t>
  </si>
  <si>
    <t>Credit risk requirement for separate account liabilities</t>
  </si>
  <si>
    <t>Non life type risk &gt;&gt; credit</t>
  </si>
  <si>
    <t>Substitution approach for collaterals</t>
  </si>
  <si>
    <t>Redistribution for Collateral and Guarantees</t>
  </si>
  <si>
    <t>Sovereign Guarantees/Collateral</t>
  </si>
  <si>
    <t>Public Sector Entities</t>
  </si>
  <si>
    <t>Reinsurance exposures other than collateralised non-life reinsurance exposures</t>
  </si>
  <si>
    <t>Residential mortgages</t>
  </si>
  <si>
    <t>Check (0 expected)</t>
  </si>
  <si>
    <t>Balance Sheet Assets</t>
  </si>
  <si>
    <t>OTC Derivatives</t>
  </si>
  <si>
    <t>Other Off-Balance Sheet</t>
  </si>
  <si>
    <t>Exposure post redistribution</t>
  </si>
  <si>
    <t>By Maturity:
0-1 Years</t>
  </si>
  <si>
    <t>1-2 Years</t>
  </si>
  <si>
    <t>2-3 Years</t>
  </si>
  <si>
    <t>3-4 Years</t>
  </si>
  <si>
    <t>4-5 Years</t>
  </si>
  <si>
    <t>5-6 Years</t>
  </si>
  <si>
    <t>6-7 Years</t>
  </si>
  <si>
    <t>7-8 Years</t>
  </si>
  <si>
    <t>8-9 Years</t>
  </si>
  <si>
    <t>9-10 Years</t>
  </si>
  <si>
    <t>10-11 Years</t>
  </si>
  <si>
    <t>11-12 Years</t>
  </si>
  <si>
    <t>12-13 Years</t>
  </si>
  <si>
    <t>13-14 Years</t>
  </si>
  <si>
    <t>14+ Years</t>
  </si>
  <si>
    <t>Rating Category</t>
  </si>
  <si>
    <t>[5 =1+2+3+4]</t>
  </si>
  <si>
    <t>ICS RC 1</t>
  </si>
  <si>
    <t>ICS RC 2</t>
  </si>
  <si>
    <t>ICS RC 3</t>
  </si>
  <si>
    <t>ICS RC 4</t>
  </si>
  <si>
    <t>ICS RC 5</t>
  </si>
  <si>
    <t>ICS RC 6</t>
  </si>
  <si>
    <t>ICS RC 7</t>
  </si>
  <si>
    <t>Unrated</t>
  </si>
  <si>
    <t>In Default</t>
  </si>
  <si>
    <t>For SOCCA users, exposures before SOCCA</t>
  </si>
  <si>
    <t>Exposure</t>
  </si>
  <si>
    <t>[5 =1+3]</t>
  </si>
  <si>
    <t>Reduction In ICS Risk charges</t>
  </si>
  <si>
    <t>[5 =1+3+4]</t>
  </si>
  <si>
    <t>Funds withheld and other amounts payable that can be legally netted against reinsurance assets</t>
  </si>
  <si>
    <t>Collateralised non-life reinsurance exposures</t>
  </si>
  <si>
    <t>Capital requirements</t>
  </si>
  <si>
    <t>Collateral</t>
  </si>
  <si>
    <t>Adjusted exposure</t>
  </si>
  <si>
    <t>Amounts ceded to mandatory pools and excluded from the reinsurance exposures table</t>
  </si>
  <si>
    <t>Determination with loan to value and debt service coverage</t>
  </si>
  <si>
    <t>Determination with loan to value</t>
  </si>
  <si>
    <t>No credit quality differentiator data used</t>
  </si>
  <si>
    <t>Delinquent loans + loans in foreclosure</t>
  </si>
  <si>
    <t>Loan to value is at least:</t>
  </si>
  <si>
    <t>Exposures when Loan to value and Debt service coverage ratio (DSCR) are known</t>
  </si>
  <si>
    <t>&lt; 60%</t>
  </si>
  <si>
    <t xml:space="preserve">60% to 69.9% </t>
  </si>
  <si>
    <t xml:space="preserve">70% to 79.9% </t>
  </si>
  <si>
    <t xml:space="preserve">80% to 89.9% </t>
  </si>
  <si>
    <t xml:space="preserve">90% to 99.9% </t>
  </si>
  <si>
    <t>&gt;= 100%</t>
  </si>
  <si>
    <t>DSCR &lt; 0.6</t>
  </si>
  <si>
    <t>DSCR 0.6 to 0.79</t>
  </si>
  <si>
    <t>DSCR 0.8 to 0.99</t>
  </si>
  <si>
    <t>DSCR 1 to 1.19</t>
  </si>
  <si>
    <t>DSCR 1.2 to 1.39</t>
  </si>
  <si>
    <t>DSCR 1.4 to 1,59</t>
  </si>
  <si>
    <t>DSCR 1.6 to 1.79</t>
  </si>
  <si>
    <t>DSCR 1.8 to 1.99</t>
  </si>
  <si>
    <t>DSCR &gt;= 2</t>
  </si>
  <si>
    <t>Exposures when loan to value is known</t>
  </si>
  <si>
    <t>Loan to value</t>
  </si>
  <si>
    <t>Between 0% and 59%</t>
  </si>
  <si>
    <t>Between 60% and 79%</t>
  </si>
  <si>
    <t>Between 80% and 99%</t>
  </si>
  <si>
    <t>At least 100%</t>
  </si>
  <si>
    <t>Other Commercial and Agricultural Mortgages</t>
  </si>
  <si>
    <t>Where loan to value ratio is &gt; 60%</t>
  </si>
  <si>
    <t>Where loan to value ratio is &lt; 60%</t>
  </si>
  <si>
    <t>Residential Mortgages</t>
  </si>
  <si>
    <t>Redistribution for Guarantees</t>
  </si>
  <si>
    <t>Exposure Net of Collateral and Guarantees</t>
  </si>
  <si>
    <t>[5=1+4]</t>
  </si>
  <si>
    <t>Performing and repayment depends on property income</t>
  </si>
  <si>
    <t>Loan to value is &lt;= 60%</t>
  </si>
  <si>
    <t>60% &lt; Loan to value between &lt;= 80%</t>
  </si>
  <si>
    <t>Loan to value is &gt; 80%</t>
  </si>
  <si>
    <t>Performing and repayment does not depends on property income</t>
  </si>
  <si>
    <t>Loan to value is &lt;= 40%</t>
  </si>
  <si>
    <t>40% &lt; Loan to value between &lt;= 60%</t>
  </si>
  <si>
    <t>80% &lt; Loan to value between &lt;= 90%</t>
  </si>
  <si>
    <t>90% &lt; Loan to value between &lt;= 100%</t>
  </si>
  <si>
    <t>Loan to value is &gt; 100%</t>
  </si>
  <si>
    <t>Miscellaneous Assets</t>
  </si>
  <si>
    <t>Value</t>
  </si>
  <si>
    <t>Policy loans</t>
  </si>
  <si>
    <t>Short-term obligations of regulated banks</t>
  </si>
  <si>
    <t>Outstanding premiums</t>
  </si>
  <si>
    <t>Amounts due from agents and brokers</t>
  </si>
  <si>
    <t>Other receivables</t>
  </si>
  <si>
    <t>Prepaid expenses</t>
  </si>
  <si>
    <t>Separate account</t>
  </si>
  <si>
    <t>Separate account assets excluded from credit risk</t>
  </si>
  <si>
    <t>Other assets exposed to credit risk (specify)</t>
  </si>
  <si>
    <t>Central Derivatives Counterparties:</t>
  </si>
  <si>
    <t>Data on operational risk</t>
  </si>
  <si>
    <t>Factors</t>
  </si>
  <si>
    <t>Risk charge components</t>
  </si>
  <si>
    <t>Premium</t>
  </si>
  <si>
    <t>Growth</t>
  </si>
  <si>
    <t>Charge = Max(Prem Charge, Reserve Charge)</t>
  </si>
  <si>
    <t>Growth Charge</t>
  </si>
  <si>
    <t>Total Charge</t>
  </si>
  <si>
    <t>Life (risk)</t>
  </si>
  <si>
    <t>Life (non-risk)</t>
  </si>
  <si>
    <t>Operational risk exposures</t>
  </si>
  <si>
    <t>Gross written premium</t>
  </si>
  <si>
    <t>Gross written premium - previous year</t>
  </si>
  <si>
    <t>Gross written premium - growth in premium above threshold</t>
  </si>
  <si>
    <t>Threshold</t>
  </si>
  <si>
    <t>Gross current estimate</t>
  </si>
  <si>
    <t>ICS Non-insurance and current regulatory baseline</t>
  </si>
  <si>
    <t>Capital requirement</t>
  </si>
  <si>
    <t>ICS non-insurance risk charge</t>
  </si>
  <si>
    <t>Financial non-insurance with a sectoral capital requirement</t>
  </si>
  <si>
    <t>Risk weighted assets calculation</t>
  </si>
  <si>
    <t>Leverage ratio calculation</t>
  </si>
  <si>
    <t>Sectoral capital requirement calculation</t>
  </si>
  <si>
    <t>&lt;= report the proportional sectoral charge</t>
  </si>
  <si>
    <t>Reported as a market value investment (developped)</t>
  </si>
  <si>
    <t>Reported as a market value investment (emerging)</t>
  </si>
  <si>
    <t>Reported as a market value investment (other)</t>
  </si>
  <si>
    <t>Financial non-insurance without a sectoral capital requirement</t>
  </si>
  <si>
    <t>&lt;= report the proportional sectoral leverage ratio charge</t>
  </si>
  <si>
    <t>Non-financial entities</t>
  </si>
  <si>
    <t>Summary of current regulatory baseline</t>
  </si>
  <si>
    <t>Total current capital requirements</t>
  </si>
  <si>
    <t>Total current qualifying capital resources</t>
  </si>
  <si>
    <t>of which</t>
  </si>
  <si>
    <t>related to insurance activities</t>
  </si>
  <si>
    <t>related to securities activities</t>
  </si>
  <si>
    <t>related to regulated banking activities</t>
  </si>
  <si>
    <t>related to assets under management</t>
  </si>
  <si>
    <t>other (please specify)</t>
  </si>
  <si>
    <t>Current regulatory reporting</t>
  </si>
  <si>
    <t>Insurance related</t>
  </si>
  <si>
    <t>Securities related</t>
  </si>
  <si>
    <t>Deductions/exclusions of equity from qualifying capital resources</t>
  </si>
  <si>
    <t>Liabilities counted towards qualifying capital resources</t>
  </si>
  <si>
    <t>Information on banking activities</t>
  </si>
  <si>
    <t>Regulated Banking business</t>
  </si>
  <si>
    <t>Unregulated Banking business</t>
  </si>
  <si>
    <t>Total exposure measure for calculation of the leverage ratio</t>
  </si>
  <si>
    <t>Total risk-weighted assets per Basel III framework</t>
  </si>
  <si>
    <t>Capital requirement for banking activities</t>
  </si>
  <si>
    <t>Total Common Equity Tier 1 capital</t>
  </si>
  <si>
    <t>Additional Tier 1 capital</t>
  </si>
  <si>
    <t>Total Tier 1 capital</t>
  </si>
  <si>
    <t>Tier 2 capital</t>
  </si>
  <si>
    <t>Tier 3 capital</t>
  </si>
  <si>
    <t>Information on assets under management</t>
  </si>
  <si>
    <t>Not related to banking</t>
  </si>
  <si>
    <t>Total value of assets under management</t>
  </si>
  <si>
    <t>Gross income - most recent financial year</t>
  </si>
  <si>
    <t>Gross income - financial year minus 1</t>
  </si>
  <si>
    <t>Gross income - financial year minus 2</t>
  </si>
  <si>
    <t>Average</t>
  </si>
  <si>
    <t>Basel II operational risk factor</t>
  </si>
  <si>
    <t>Basel II operational risk under the standardised approach</t>
  </si>
  <si>
    <t>Any capital charge imposed by a supervisor on this business</t>
  </si>
  <si>
    <t>Actual operational risk charge reported to banking supervisor(s)</t>
  </si>
  <si>
    <t>Other informations</t>
  </si>
  <si>
    <t>Asset valuation reserve</t>
  </si>
  <si>
    <t>Interest maintenance reserve</t>
  </si>
  <si>
    <t>Company actual internal model results and setting</t>
  </si>
  <si>
    <t>Amount</t>
  </si>
  <si>
    <t>Risk Measure</t>
  </si>
  <si>
    <t>Time horizon</t>
  </si>
  <si>
    <t>Confidence Interval</t>
  </si>
  <si>
    <t>Approved model</t>
  </si>
  <si>
    <t>Life Risk</t>
  </si>
  <si>
    <t>- Of which Mortality</t>
  </si>
  <si>
    <t>- Of which Longevity</t>
  </si>
  <si>
    <t>- Of which Morbidity/Disability</t>
  </si>
  <si>
    <t>- Of which Lapse</t>
  </si>
  <si>
    <t>- Of which Expense</t>
  </si>
  <si>
    <t>- Of which Reserve risk</t>
  </si>
  <si>
    <t>- Of which Premium risk</t>
  </si>
  <si>
    <t>Market Risk</t>
  </si>
  <si>
    <t>- Of which Interest rate risk</t>
  </si>
  <si>
    <t>- Of which Equity risk</t>
  </si>
  <si>
    <t>- Of which Real Estate risk</t>
  </si>
  <si>
    <t>- Of which Currency Risk</t>
  </si>
  <si>
    <t>Asset Concentration Risk</t>
  </si>
  <si>
    <t>- Of which related to: Credit and equity assets</t>
  </si>
  <si>
    <t>- Of which related to: Real estate</t>
  </si>
  <si>
    <t>Credit Risk</t>
  </si>
  <si>
    <t>- Of which Sovereign risk</t>
  </si>
  <si>
    <t>Operational Risk</t>
  </si>
  <si>
    <t>- Of which related to: Non life</t>
  </si>
  <si>
    <t>- Of which related to: Life (risk)</t>
  </si>
  <si>
    <t>- Of which related to: Life (non-risk)</t>
  </si>
  <si>
    <t>Other risks not captured by ICS</t>
  </si>
  <si>
    <t>Diversification benefit among risks</t>
  </si>
  <si>
    <t>Captures elements of ICS risk module (yes/no)</t>
  </si>
  <si>
    <t>Internal model required capital
(using own classification of risks)</t>
  </si>
  <si>
    <t>not captured in ICS</t>
  </si>
  <si>
    <t>Consolidated with non-insurance</t>
  </si>
  <si>
    <t>Not replicable</t>
  </si>
  <si>
    <t>Non-Mutuals</t>
  </si>
  <si>
    <t xml:space="preserve">Mutuals </t>
  </si>
  <si>
    <t>Capital limits</t>
  </si>
  <si>
    <t>pairwise correlation</t>
  </si>
  <si>
    <t>Against</t>
  </si>
  <si>
    <t>Ref Curr</t>
  </si>
  <si>
    <t>SpecificCurrencies</t>
  </si>
  <si>
    <t>Australian dollar</t>
  </si>
  <si>
    <t>Brazilian real</t>
  </si>
  <si>
    <t>Canadian dollar</t>
  </si>
  <si>
    <t>Swiss franc</t>
  </si>
  <si>
    <t>Chilean peso</t>
  </si>
  <si>
    <t>Chinese yuan (renminbi)</t>
  </si>
  <si>
    <t>Colombian peso</t>
  </si>
  <si>
    <t>Czech koruna</t>
  </si>
  <si>
    <t>Danish krone</t>
  </si>
  <si>
    <t>Euro</t>
  </si>
  <si>
    <t>Pound sterling</t>
  </si>
  <si>
    <t>Hong Kong dollar</t>
  </si>
  <si>
    <t>Hungarian forint</t>
  </si>
  <si>
    <t>Indonesian rupiah</t>
  </si>
  <si>
    <t>Israeli new shekel</t>
  </si>
  <si>
    <t>Indian rupee</t>
  </si>
  <si>
    <t>Japanese yen</t>
  </si>
  <si>
    <t>Korean won</t>
  </si>
  <si>
    <t>Mexican peso</t>
  </si>
  <si>
    <t>Malaysian ringgit</t>
  </si>
  <si>
    <t>Norwegian krone</t>
  </si>
  <si>
    <t>New Zealand dollar</t>
  </si>
  <si>
    <t>Peruvian sol</t>
  </si>
  <si>
    <t>Philippine peso</t>
  </si>
  <si>
    <t>Polish zloty</t>
  </si>
  <si>
    <t>Romanian leu</t>
  </si>
  <si>
    <t>Russian rouble</t>
  </si>
  <si>
    <t>Saudi riyal</t>
  </si>
  <si>
    <t>Swedish krona</t>
  </si>
  <si>
    <t>Singapore dollar</t>
  </si>
  <si>
    <t>Thai baht</t>
  </si>
  <si>
    <t>Turkish lira</t>
  </si>
  <si>
    <t>New Taiwan dollar</t>
  </si>
  <si>
    <t>US dollar</t>
  </si>
  <si>
    <t>South African rand</t>
  </si>
  <si>
    <t>0-1 Years</t>
  </si>
  <si>
    <t>Corporate and reinsurance</t>
  </si>
  <si>
    <t>Miscellaneous factors</t>
  </si>
  <si>
    <t>CM Cat</t>
  </si>
  <si>
    <t>CM</t>
  </si>
  <si>
    <t>CM1</t>
  </si>
  <si>
    <t>CM2</t>
  </si>
  <si>
    <t>CM3</t>
  </si>
  <si>
    <t>CM4</t>
  </si>
  <si>
    <t>CM5</t>
  </si>
  <si>
    <t>CM6</t>
  </si>
  <si>
    <t>CM7</t>
  </si>
  <si>
    <t>No LTV or DSCR</t>
  </si>
  <si>
    <t>Residential depending on income</t>
  </si>
  <si>
    <t>LTV ≤ 60%</t>
  </si>
  <si>
    <t>60% &lt; LTV ≤ 80%</t>
  </si>
  <si>
    <t>LTV &gt; 80%</t>
  </si>
  <si>
    <t>LTV ≤ 40%</t>
  </si>
  <si>
    <t>40% &lt; LTV ≤ 60%</t>
  </si>
  <si>
    <t>80% &lt; LTV ≤ 90%</t>
  </si>
  <si>
    <t>90% &lt; LTV ≤ 100%</t>
  </si>
  <si>
    <t>LTV &gt; 100%</t>
  </si>
  <si>
    <t>Non performing</t>
  </si>
  <si>
    <t>Participant drop downs</t>
  </si>
  <si>
    <t>YesNo</t>
  </si>
  <si>
    <t>Reporting units</t>
  </si>
  <si>
    <t>Reporting dates</t>
  </si>
  <si>
    <t>Balance sheet drop downs</t>
  </si>
  <si>
    <t>Non-life premium liability</t>
  </si>
  <si>
    <t>No proxy</t>
  </si>
  <si>
    <t>Proxy 1</t>
  </si>
  <si>
    <t>Proxy 2</t>
  </si>
  <si>
    <t>Morbidity LT recurring scenarios</t>
  </si>
  <si>
    <t>inception</t>
  </si>
  <si>
    <t>recovery</t>
  </si>
  <si>
    <t>IAIS Non-Life ICS Segmentation</t>
  </si>
  <si>
    <t>Life Lapse Risk</t>
  </si>
  <si>
    <t>Level&amp;Trend</t>
  </si>
  <si>
    <t>Mass</t>
  </si>
  <si>
    <t>Op Risk factors</t>
  </si>
  <si>
    <t>Non life</t>
  </si>
  <si>
    <t>Growth threshold</t>
  </si>
  <si>
    <t>IRR Result</t>
  </si>
  <si>
    <t>Scenario</t>
  </si>
  <si>
    <t>W/out MA</t>
  </si>
  <si>
    <t>With MA</t>
  </si>
  <si>
    <t>Simul.</t>
  </si>
  <si>
    <t>Split pre-calculated realisations of a multivariate standard normal (correlated @75%) distribution - Mersenne Twister MT19937 used as PRNG</t>
  </si>
  <si>
    <t>Run</t>
  </si>
  <si>
    <t>X(1)</t>
  </si>
  <si>
    <t>-X(1)</t>
  </si>
  <si>
    <t>X(2)</t>
  </si>
  <si>
    <t>-X(2)</t>
  </si>
  <si>
    <t>X(3)</t>
  </si>
  <si>
    <t>-X(3)</t>
  </si>
  <si>
    <t>X(4)</t>
  </si>
  <si>
    <t>-X(4)</t>
  </si>
  <si>
    <t>X(5)</t>
  </si>
  <si>
    <t>-X(5)</t>
  </si>
  <si>
    <t>X(6)</t>
  </si>
  <si>
    <t>-X(6)</t>
  </si>
  <si>
    <t>X(7)</t>
  </si>
  <si>
    <t>-X(7)</t>
  </si>
  <si>
    <t>Ratio</t>
  </si>
  <si>
    <t>Netherlands (EUR:NL)</t>
  </si>
  <si>
    <t>Austria (EUR:AT)</t>
  </si>
  <si>
    <t>Belgium (EUR:BE)</t>
  </si>
  <si>
    <t>Cyprus (EUR:CY)</t>
  </si>
  <si>
    <t>Germany (EUR:DE)</t>
  </si>
  <si>
    <t>Estonia (EUR:EE)</t>
  </si>
  <si>
    <t>Spain (EUR:ES)</t>
  </si>
  <si>
    <t>Finland (EUR:FI)</t>
  </si>
  <si>
    <t>France (EUR:FR)</t>
  </si>
  <si>
    <t>Greece (EUR:GR)</t>
  </si>
  <si>
    <t>Ireland (EUR:IE)</t>
  </si>
  <si>
    <t>Italy (EUR:IT)</t>
  </si>
  <si>
    <t>Lithuania (EUR:LT)</t>
  </si>
  <si>
    <t>Luxembourg (EUR:LU)</t>
  </si>
  <si>
    <t>Latvia (EUR:LV)</t>
  </si>
  <si>
    <t>Malta (EUR:MT)</t>
  </si>
  <si>
    <t>Portugal (EUR:PT)</t>
  </si>
  <si>
    <t>Slovenia (EUR:SI)</t>
  </si>
  <si>
    <t>Slovakia (EUR:SK)</t>
  </si>
  <si>
    <t>Region</t>
  </si>
  <si>
    <t>Commercial and agricultural mortgages</t>
  </si>
  <si>
    <t>Commercial and agricultural mortgages loans
where repayment depends on property income</t>
  </si>
  <si>
    <t>Commercial and agricultural mortgages loans
where repayment does not depends on property income</t>
  </si>
  <si>
    <t>Split applied (within a currency)</t>
  </si>
  <si>
    <t>Other risk (internal model)</t>
  </si>
  <si>
    <t>Used Factors</t>
  </si>
  <si>
    <t>Basket parameters</t>
  </si>
  <si>
    <t xml:space="preserve">ICS Insurance capital requirement x Group ETR </t>
  </si>
  <si>
    <t>[8=7+2]</t>
  </si>
  <si>
    <t>Insurance</t>
  </si>
  <si>
    <t>Regulated banking</t>
  </si>
  <si>
    <t>Unregulated</t>
  </si>
  <si>
    <t>Subsidiary Name</t>
  </si>
  <si>
    <t>Type of Subsidiary</t>
  </si>
  <si>
    <t xml:space="preserve">The total value of liabilities on the issuing subsidiary’s local balance sheet. </t>
  </si>
  <si>
    <t>NCI above limit</t>
  </si>
  <si>
    <t>Non controlling interest above limit</t>
  </si>
  <si>
    <t>ICS RC 1 (including NAIC 1A)</t>
  </si>
  <si>
    <t>ICS RC 2 (including NAIC 1B-1D)</t>
  </si>
  <si>
    <t>ICS RC 3 (including NAIC 1E-1G)</t>
  </si>
  <si>
    <t>ICS RC 4 (including NAIC 2)</t>
  </si>
  <si>
    <t>ICS RC 5 (including NAIC 3)</t>
  </si>
  <si>
    <t>ICS RC 6 (including NAIC 4)</t>
  </si>
  <si>
    <t>ICS RC 7 (including NAIC 5)</t>
  </si>
  <si>
    <t>Without the impact of management actions</t>
  </si>
  <si>
    <t>With the impact of management actions</t>
  </si>
  <si>
    <t>Listed</t>
  </si>
  <si>
    <t>With correlation</t>
  </si>
  <si>
    <t>Correlations</t>
  </si>
  <si>
    <t>Developed markets</t>
  </si>
  <si>
    <t>Emerging markets</t>
  </si>
  <si>
    <t>Developed markets - listed equity</t>
  </si>
  <si>
    <t>Emerging markets - listed equity</t>
  </si>
  <si>
    <t>Current estimate of liabilities using the General Bucket yield curves</t>
  </si>
  <si>
    <t xml:space="preserve">Modulation factor used </t>
  </si>
  <si>
    <t>Non-controlling interests</t>
  </si>
  <si>
    <t>Group level information</t>
  </si>
  <si>
    <t>Total GAAP liabilities</t>
  </si>
  <si>
    <t xml:space="preserve">The total value of equity attributable to third parties by the subsidiary, as recognised on the local balance sheet </t>
  </si>
  <si>
    <t xml:space="preserve">The total value of equity as recognised on the local balance sheet </t>
  </si>
  <si>
    <t xml:space="preserve"> </t>
  </si>
  <si>
    <t>Sum of subsidiaries</t>
  </si>
  <si>
    <t>α factor for the estimated contribution</t>
  </si>
  <si>
    <t>Total Non-controlling interests</t>
  </si>
  <si>
    <t>Exposure data</t>
  </si>
  <si>
    <t xml:space="preserve">Operational Risk Capital Requirement as calculated under the Basel III calculation </t>
  </si>
  <si>
    <t>GWS opted to set a (a+b+c-d) limit</t>
  </si>
  <si>
    <t>ICS Param</t>
  </si>
  <si>
    <t>Reporting of</t>
  </si>
  <si>
    <t>Limit on non-controlling interest in Tier 1</t>
  </si>
  <si>
    <t>Parameters used throughout the template</t>
  </si>
  <si>
    <t>Non-banking entities as an equity method investment: Basel III calculation for Operational Risk</t>
  </si>
  <si>
    <t>Consolidated non-banking: Basel III calculation for Operational Risk</t>
  </si>
  <si>
    <t>Internal model used for non-financial entities</t>
  </si>
  <si>
    <t>Equity risk parameters</t>
  </si>
  <si>
    <t>Developped</t>
  </si>
  <si>
    <t>Before NAD</t>
  </si>
  <si>
    <t>&lt;= use if requested by the group wide supervisor</t>
  </si>
  <si>
    <t>a. Consolidated banking entities</t>
  </si>
  <si>
    <t>b. Consolidated non-banking entities</t>
  </si>
  <si>
    <t>c. Banking and non-banking entities reported as an equity method investment</t>
  </si>
  <si>
    <t>d. Banking and non-banking entities:</t>
  </si>
  <si>
    <t>a. Consolidated banking [Leverage ratio calculation]</t>
  </si>
  <si>
    <t>b. Consolidated non-banking (15% of average gross income)</t>
  </si>
  <si>
    <t>c. Banking entities reported as an equity method investment</t>
  </si>
  <si>
    <t>e. Banking and non-banking entities:</t>
  </si>
  <si>
    <t>d. Non-banking entities as an equity method investment</t>
  </si>
  <si>
    <t>15% of three year average gross income calculation</t>
  </si>
  <si>
    <t>Infrastructure reported as a market value investment (developped)</t>
  </si>
  <si>
    <t>Infrastructure reported as a market value investment (emerging)</t>
  </si>
  <si>
    <t>Internal model required capital
(ICS structure)</t>
  </si>
  <si>
    <t>For structurally subordinated debt issued by a Parent Non-Insurance Holding Company, what par value amount has been down-streamed into insurance subsidiaries?</t>
  </si>
  <si>
    <t>e. The instrument is only callable at the option of the issuer after a minimum of five years from the date of issue and prior supervisory approval is required for any redemption.  By way of derogation, call options, the exercise of which may take place in the first five years, may be permitted only in the following two situations:
•  Tax and regulatory event call options, the exercise of which is subject to prior supervisory approval, and provided the IAIG was not in a position to anticipate such exercise at the time of issuance. Before granting approval, the supervisor should make sure that after redemption of the instrument, the IAIG will cover its ICS capital requirement with a margin sufficient to ensure that the ICS will not be breached over the foreseeable future, taking into account any relevant trend and specificities of the IAIG.
•  Other call options, provided that their exercise complies with all of the following:
o  Prior to or concurrent with the exercise of the call, the IAIG replaces the called instrument with capital of the same or better quality, and the replacement of the called instrument is made on terms that are sustainable for the income capacity of the IAIG;
o  The IAIG demonstrates to the satisfaction of the supervisor that the call is economic; and
o  The call is approved by the supervisor.
When assessing whether the call is economic, the supervisor should ensure that the cost of issuing the replacement instrument is lower than the cost of keeping the existing instrument outstanding. This analysis may consider various scenarios including, but not necessarily limited to, comparative spread levels and issuance volume.</t>
  </si>
  <si>
    <t>e. If the instrument is callable within the first five years from the date of issue:
•  Any such call is at the option of the issuer only;
•  Any such call is subject to supervisory approval; and
•  The called instrument must be replaced in full before or at redemption by a new issuance of the same or higher quality instrument.
The obligation of replacement mentioned in the third bullet point above may be waived when:
•  The call is tied to a materially adverse tax or regulatory event that could not reasonably be anticipated at the time of issuance; or
•  The instrument can be called only at a make-whole price.
Before granting approval, the supervisor should make sure that after redemption of the instrument, the IAIG will cover its ICS capital requirement with a margin sufficient to ensure that the ICS will not be breached over the foreseeable future, taking into account any relevant trend and specificities of the IAIG.
Other than in cases of replacement outlined above, the instrument is only callable at the option of the issuer after a minimum of five years from the date of issue and prior supervisory approval is required for any redemption prior to contractual maturity.</t>
  </si>
  <si>
    <t>e. If the instrument is callable within the first five years from the date of issue:
•  Any such call is at the option of the issuer only;
•  Any such call is subject to supervisory approval; and
•  The called instrument must be replaced in full before or at redemption by a new issuance of the same or higher quality instrument.
The obligation of replacement mentioned in the third bullet point above may be waived when the call is tied to a materially adverse tax or regulatory event that could not reasonably be anticipated at the time of issuance.
Before granting approval, the supervisor should make sure that after redemption of the instrument, the IAIG will cover its ICS capital requirement with a margin sufficient to ensure that the ICS will not be breached over the foreseeable future, taking into account any relevant trend and specificities of the IAIG.
Other than in cases of replacement outlined above, the instrument is only callable at the option of the issuer after a minimum of five years from the date of issue and prior supervisory approval is required for any redemption prior to contractual maturity.</t>
  </si>
  <si>
    <t>- Of which Non-default spread risk Up</t>
  </si>
  <si>
    <t>- Of which Non-default spread risk Down</t>
  </si>
  <si>
    <t>'- Of which Asset Concentration Risk</t>
  </si>
  <si>
    <t>TOM Ratio</t>
  </si>
  <si>
    <t>Non-life data</t>
  </si>
  <si>
    <t>Aggregation between infrastructure and non infrastructure</t>
  </si>
  <si>
    <t>Equity risk scenarios</t>
  </si>
  <si>
    <t>ICS &gt; Non-insurance</t>
  </si>
  <si>
    <t>DTA insurance net of DTL insurance on ICS balance sheet</t>
  </si>
  <si>
    <t>Banking subsidiary</t>
  </si>
  <si>
    <t>Reciprocal cross holdings arranged either directly or indirectly between financial institutions and that artificially inflate the Tier 1 capital position of the IAIG</t>
  </si>
  <si>
    <t>Date of Earliest Incentive to Redeem</t>
  </si>
  <si>
    <t>Credit risk is provided using NAIC designations ?</t>
  </si>
  <si>
    <t>Currency Unit (1, 1000, 1000000, 1000000000)</t>
  </si>
  <si>
    <t>Supervisor has opted to set a limit (a+b+c-d) on tax usability assessment ?</t>
  </si>
  <si>
    <t>Top level correlation matrix.</t>
  </si>
  <si>
    <t>insurance related net of DTL on assets deducted from capital resources</t>
  </si>
  <si>
    <t>Group Effectif Tax Rate (G-ETR)</t>
  </si>
  <si>
    <t>DTA and DTL on ICS adjustment post utilisation assessment</t>
  </si>
  <si>
    <t>Partial</t>
  </si>
  <si>
    <t>Internal model reporting</t>
  </si>
  <si>
    <t>Full, post-tax for insurance</t>
  </si>
  <si>
    <t>Full, pre-tax for insurance</t>
  </si>
  <si>
    <t>Reporting using an internal model provided (Full post-tax, Full pre-tax / Partial / No) ?</t>
  </si>
  <si>
    <t>+NAD @ YE 2023</t>
  </si>
  <si>
    <t>+NAD @ Q1 2024</t>
  </si>
  <si>
    <t>Monitoring period</t>
  </si>
  <si>
    <t>the Insurance</t>
  </si>
  <si>
    <t>(ICS)</t>
  </si>
  <si>
    <t>Capital Standard</t>
  </si>
  <si>
    <t>Level up scenario with the impact of management actions</t>
  </si>
  <si>
    <t>Level down scenario with the impact of management actions</t>
  </si>
  <si>
    <t>Post-stress assets and liabilities - Level up scenario</t>
  </si>
  <si>
    <t>Post-stress assets and liabilities -  Level down scenario</t>
  </si>
  <si>
    <t>Minimum factor</t>
  </si>
  <si>
    <t>World bucket</t>
  </si>
  <si>
    <t>Developed - Listed</t>
  </si>
  <si>
    <t>Developed - Infrastruture</t>
  </si>
  <si>
    <t>Emerging -  Listed</t>
  </si>
  <si>
    <t>Emerging - Infrastruture</t>
  </si>
  <si>
    <t>Developed markets - infrastructure equity</t>
  </si>
  <si>
    <t>Emerging markets - infrastructure equity</t>
  </si>
  <si>
    <t>[internal model]</t>
  </si>
  <si>
    <t>[standard method]</t>
  </si>
  <si>
    <t>Of which for non-financial entities</t>
  </si>
  <si>
    <t>Approach used</t>
  </si>
  <si>
    <t>Results on a 1 year time horizon
on a 99.5% VaR</t>
  </si>
  <si>
    <t>ICS Capital requirement: insurance risk charges using the standard method</t>
  </si>
  <si>
    <t>ICS Capital requirement: risk charges using an internal model</t>
  </si>
  <si>
    <t>ICS Capital requirement using a (partial) internal model</t>
  </si>
  <si>
    <t>ICS
[internal model]</t>
  </si>
  <si>
    <t>ICS
[standard method]</t>
  </si>
  <si>
    <t>ICS Insurance capital requirement before cap</t>
  </si>
  <si>
    <t>ICS Classification</t>
  </si>
  <si>
    <t>Amount recognised (%)</t>
  </si>
  <si>
    <t>Amount recognised</t>
  </si>
  <si>
    <t xml:space="preserve">Instrument Identifier
(eg Series A) </t>
  </si>
  <si>
    <t>Criterion e.
with transitional for make-whole clauses</t>
  </si>
  <si>
    <t>Criterion e.
without transitional</t>
  </si>
  <si>
    <t>Assessment of Tier 2 financial instruments criteria (other than structurally subordinated)</t>
  </si>
  <si>
    <t>Assessment of Tier 2 financial instruments criteria (other than structurally subordinated) when the national discretion is applied and criterion I is waived</t>
  </si>
  <si>
    <t>Assessment of Tier 1 limited criteria</t>
  </si>
  <si>
    <t>Criterion e.</t>
  </si>
  <si>
    <t>ICS Capital requirement &gt; Insurance risk charges</t>
  </si>
  <si>
    <t>Interest rate risk aggregation</t>
  </si>
  <si>
    <t>Level</t>
  </si>
  <si>
    <t>ICS | Standard Method</t>
  </si>
  <si>
    <t>ICS | Intermal Model</t>
  </si>
  <si>
    <t>Internal model</t>
  </si>
  <si>
    <t>Standard Method</t>
  </si>
  <si>
    <t>Total ICS current estimates</t>
  </si>
  <si>
    <t>Internal model reporting is done using an approved model ?</t>
  </si>
  <si>
    <t>No spread</t>
  </si>
  <si>
    <t>Weights used for spread calculation</t>
  </si>
  <si>
    <t>Hedged assets in a currency different than the main currency for liabilities in % of total assets</t>
  </si>
  <si>
    <t>Unhedged assets in a currency different than the main currency for liabilities in % of total assets</t>
  </si>
  <si>
    <t>Main other currency invested on</t>
  </si>
  <si>
    <t>Assets in a different currency than the main currency for liabilities</t>
  </si>
  <si>
    <t>Diversified Level scenarios</t>
  </si>
  <si>
    <t>Diversified Level scenarios w/out the impact of management actions</t>
  </si>
  <si>
    <t>Level up without the impact of management actions</t>
  </si>
  <si>
    <t>Level down without the impact of management actions</t>
  </si>
  <si>
    <t>Bucketing of insurance portfolios</t>
  </si>
  <si>
    <t>Net ICS current estimate</t>
  </si>
  <si>
    <t>Decision - Tier 1 unlimited</t>
  </si>
  <si>
    <t>Decision - Tier 1 limited</t>
  </si>
  <si>
    <t>Decision - Tier 2 Paid-Up (acceleration clauses not permitted)</t>
  </si>
  <si>
    <t>Decision - Tier 2 Paid-Up (acceleration clauses permitted)</t>
  </si>
  <si>
    <t>Decision - Non-Qualifying</t>
  </si>
  <si>
    <t>Assessment of structurally subordinated Tier 2 financial instruments criteria when the national discretion is applied and criterion I is waived</t>
  </si>
  <si>
    <t>Assessment of structurally subordinated Tier 2 financial instruments criteria</t>
  </si>
  <si>
    <t>NCI Limit</t>
  </si>
  <si>
    <t>NCI Limit
[Internal Model]</t>
  </si>
  <si>
    <t>IAIS ICS Monitoring Period Project reporting template</t>
  </si>
  <si>
    <r>
      <rPr>
        <b/>
        <sz val="10"/>
        <color theme="1"/>
        <rFont val="Arial"/>
        <family val="2"/>
      </rPr>
      <t>PUBLIC</t>
    </r>
    <r>
      <rPr>
        <sz val="10"/>
        <color theme="1"/>
        <rFont val="Arial"/>
        <family val="2"/>
      </rPr>
      <t xml:space="preserve">
The ICS data collection Template has been developed for reporting purposes for groups participating in the 2024 ICS Data Collection Exercise and must be read in conjunction with the associated ICS Technical Specifications, ICS Questionnaire and Yield Curve documentation. All documents are provided for information only.
These documents do not replace or supersede the ICS Level 1 and Level 2 documents, which have been agreed and published by the IAIS.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</si>
</sst>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0"/>
    <numFmt numFmtId="165" formatCode="0.0%"/>
    <numFmt numFmtId="166" formatCode="#,##0.0"/>
    <numFmt numFmtId="167" formatCode="\[0\]"/>
    <numFmt numFmtId="168" formatCode="[$-F800]dddd\,\ mmmm\ dd\,\ yyyy"/>
    <numFmt numFmtId="169" formatCode="&quot;ICS RC &quot;0"/>
  </numFmts>
  <fonts count="24" x14ac:knownFonts="1">
    <font>
      <sz val="10"/>
      <color theme="1"/>
      <name val="Arial"/>
      <family val="2"/>
    </font>
    <font>
      <sz val="11"/>
      <color theme="1"/>
      <name val="Arial"/>
      <family val="2"/>
    </font>
    <font>
      <u/>
      <sz val="8"/>
      <color theme="1"/>
      <name val="Arial"/>
      <family val="2"/>
    </font>
    <font>
      <sz val="10"/>
      <color theme="1"/>
      <name val="Arial"/>
      <family val="2"/>
    </font>
    <font>
      <sz val="8"/>
      <name val="Arial Narrow"/>
      <family val="2"/>
    </font>
    <font>
      <b/>
      <sz val="10"/>
      <color theme="0"/>
      <name val="Arial"/>
      <family val="2"/>
    </font>
    <font>
      <b/>
      <sz val="16"/>
      <color theme="1"/>
      <name val="Arial"/>
      <family val="2"/>
    </font>
    <font>
      <b/>
      <sz val="10"/>
      <color theme="1"/>
      <name val="Arial"/>
      <family val="2"/>
    </font>
    <font>
      <sz val="8"/>
      <color theme="1"/>
      <name val="Arial"/>
      <family val="2"/>
    </font>
    <font>
      <b/>
      <sz val="11"/>
      <name val="Arial"/>
      <family val="2"/>
    </font>
    <font>
      <b/>
      <i/>
      <sz val="8"/>
      <name val="Arial Narrow"/>
      <family val="2"/>
    </font>
    <font>
      <sz val="10"/>
      <name val="Arial"/>
      <family val="2"/>
    </font>
    <font>
      <sz val="8"/>
      <color theme="1"/>
      <name val="Arial Narrow"/>
      <family val="2"/>
    </font>
    <font>
      <u/>
      <sz val="8"/>
      <color rgb="FF0057B8"/>
      <name val="Arial"/>
      <family val="2"/>
    </font>
    <font>
      <i/>
      <sz val="10"/>
      <color theme="1"/>
      <name val="Arial"/>
      <family val="2"/>
    </font>
    <font>
      <b/>
      <sz val="11"/>
      <color theme="1"/>
      <name val="Arial"/>
      <family val="2"/>
    </font>
    <font>
      <b/>
      <i/>
      <sz val="11"/>
      <color theme="1"/>
      <name val="Arial"/>
      <family val="2"/>
    </font>
    <font>
      <sz val="10"/>
      <color rgb="FFFF0000"/>
      <name val="Arial"/>
      <family val="2"/>
    </font>
    <font>
      <sz val="10"/>
      <color theme="0"/>
      <name val="Arial"/>
      <family val="2"/>
    </font>
    <font>
      <b/>
      <sz val="10"/>
      <name val="Arial"/>
      <family val="2"/>
    </font>
    <font>
      <sz val="9"/>
      <color theme="1"/>
      <name val="Arial"/>
      <family val="2"/>
    </font>
    <font>
      <b/>
      <sz val="8"/>
      <color theme="1"/>
      <name val="Arial"/>
      <family val="2"/>
    </font>
    <font>
      <sz val="8"/>
      <color theme="0"/>
      <name val="Arial"/>
      <family val="2"/>
    </font>
    <font>
      <u/>
      <sz val="10"/>
      <color theme="1"/>
      <name val="Arial"/>
      <family val="2"/>
    </font>
  </fonts>
  <fills count="16">
    <fill>
      <patternFill patternType="none"/>
    </fill>
    <fill>
      <patternFill patternType="gray125"/>
    </fill>
    <fill>
      <patternFill patternType="solid">
        <fgColor rgb="FFF2F2F2"/>
        <bgColor indexed="64"/>
      </patternFill>
    </fill>
    <fill>
      <patternFill patternType="solid">
        <fgColor theme="0"/>
        <bgColor indexed="64"/>
      </patternFill>
    </fill>
    <fill>
      <patternFill patternType="solid">
        <fgColor rgb="FF28AAE1"/>
        <bgColor indexed="64"/>
      </patternFill>
    </fill>
    <fill>
      <patternFill patternType="solid">
        <fgColor rgb="FFFBCD44"/>
        <bgColor indexed="64"/>
      </patternFill>
    </fill>
    <fill>
      <patternFill patternType="solid">
        <fgColor rgb="FFFD6926"/>
        <bgColor indexed="64"/>
      </patternFill>
    </fill>
    <fill>
      <patternFill patternType="solid">
        <fgColor rgb="FFC9EAF7"/>
        <bgColor indexed="64"/>
      </patternFill>
    </fill>
    <fill>
      <patternFill patternType="solid">
        <fgColor rgb="FFF9E547"/>
        <bgColor indexed="64"/>
      </patternFill>
    </fill>
    <fill>
      <patternFill patternType="solid">
        <fgColor rgb="FFFEF2D0"/>
        <bgColor indexed="64"/>
      </patternFill>
    </fill>
    <fill>
      <patternFill patternType="solid">
        <fgColor rgb="FF9ED9F1"/>
        <bgColor indexed="64"/>
      </patternFill>
    </fill>
    <fill>
      <patternFill patternType="gray0625">
        <bgColor theme="0"/>
      </patternFill>
    </fill>
    <fill>
      <patternFill patternType="solid">
        <fgColor theme="2"/>
        <bgColor indexed="64"/>
      </patternFill>
    </fill>
    <fill>
      <patternFill patternType="solid">
        <fgColor theme="8"/>
        <bgColor indexed="64"/>
      </patternFill>
    </fill>
    <fill>
      <patternFill patternType="solid">
        <fgColor theme="0" tint="-0.34998626667073579"/>
        <bgColor indexed="64"/>
      </patternFill>
    </fill>
    <fill>
      <patternFill patternType="solid">
        <fgColor theme="9"/>
        <bgColor indexed="64"/>
      </patternFill>
    </fill>
  </fills>
  <borders count="60">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rgb="FF3F3F3F"/>
      </left>
      <right style="thin">
        <color rgb="FF3F3F3F"/>
      </right>
      <top/>
      <bottom/>
      <diagonal/>
    </border>
    <border>
      <left style="thin">
        <color rgb="FF3F3F3F"/>
      </left>
      <right style="thin">
        <color indexed="64"/>
      </right>
      <top/>
      <bottom/>
      <diagonal/>
    </border>
    <border>
      <left style="thin">
        <color rgb="FF3F3F3F"/>
      </left>
      <right style="thin">
        <color indexed="64"/>
      </right>
      <top/>
      <bottom style="thin">
        <color indexed="64"/>
      </bottom>
      <diagonal/>
    </border>
    <border>
      <left style="thin">
        <color rgb="FF3F3F3F"/>
      </left>
      <right style="thin">
        <color rgb="FF3F3F3F"/>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rgb="FF3F3F3F"/>
      </left>
      <right style="thin">
        <color rgb="FF3F3F3F"/>
      </right>
      <top style="thin">
        <color indexed="64"/>
      </top>
      <bottom style="thin">
        <color indexed="64"/>
      </bottom>
      <diagonal/>
    </border>
    <border>
      <left style="thin">
        <color rgb="FF3F3F3F"/>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rgb="FF3F3F3F"/>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rgb="FF3F3F3F"/>
      </right>
      <top style="thin">
        <color indexed="64"/>
      </top>
      <bottom style="thin">
        <color indexed="64"/>
      </bottom>
      <diagonal/>
    </border>
  </borders>
  <cellStyleXfs count="31">
    <xf numFmtId="0" fontId="0" fillId="3" borderId="0"/>
    <xf numFmtId="0" fontId="1" fillId="2" borderId="1" applyFont="0" applyBorder="0" applyAlignment="0">
      <alignment horizontal="left" vertical="center" indent="1"/>
    </xf>
    <xf numFmtId="164" fontId="4" fillId="3" borderId="4">
      <alignment horizontal="center" vertical="center"/>
    </xf>
    <xf numFmtId="165" fontId="8" fillId="2" borderId="14" applyNumberFormat="0" applyBorder="0">
      <alignment vertical="center"/>
    </xf>
    <xf numFmtId="3" fontId="3" fillId="7" borderId="0" applyBorder="0">
      <alignment vertical="center"/>
      <protection locked="0"/>
    </xf>
    <xf numFmtId="3" fontId="3" fillId="8" borderId="0" applyBorder="0">
      <alignment vertical="center"/>
      <protection locked="0"/>
    </xf>
    <xf numFmtId="3" fontId="11" fillId="9" borderId="6" applyBorder="0">
      <alignment vertical="center"/>
      <protection locked="0"/>
    </xf>
    <xf numFmtId="166" fontId="7" fillId="5" borderId="6">
      <alignment horizontal="center" vertical="center"/>
      <protection locked="0"/>
    </xf>
    <xf numFmtId="0" fontId="3" fillId="2" borderId="0">
      <alignment horizontal="center" vertical="center"/>
    </xf>
    <xf numFmtId="167" fontId="10" fillId="3" borderId="16">
      <alignment horizontal="center" vertical="center"/>
    </xf>
    <xf numFmtId="0" fontId="5" fillId="6" borderId="21" applyAlignment="0" applyProtection="0"/>
    <xf numFmtId="168" fontId="1" fillId="10" borderId="6" applyFont="0" applyBorder="0">
      <alignment vertical="center"/>
      <protection locked="0"/>
    </xf>
    <xf numFmtId="0" fontId="11" fillId="11" borderId="12" applyNumberFormat="0" applyFont="0" applyBorder="0" applyAlignment="0"/>
    <xf numFmtId="0" fontId="3" fillId="10" borderId="0" applyFont="0" applyBorder="0">
      <alignment horizontal="center" vertical="center"/>
      <protection locked="0"/>
    </xf>
    <xf numFmtId="3" fontId="3" fillId="7" borderId="17" applyBorder="0">
      <alignment vertical="center"/>
      <protection locked="0"/>
    </xf>
    <xf numFmtId="165" fontId="3" fillId="7" borderId="0" applyFont="0" applyBorder="0">
      <alignment vertical="center"/>
      <protection locked="0"/>
    </xf>
    <xf numFmtId="165" fontId="9" fillId="9" borderId="6" applyFont="0" applyBorder="0">
      <alignment horizontal="center" vertical="center"/>
      <protection locked="0"/>
    </xf>
    <xf numFmtId="165" fontId="7" fillId="5" borderId="6">
      <alignment horizontal="center" vertical="center"/>
      <protection locked="0"/>
    </xf>
    <xf numFmtId="167" fontId="12" fillId="3" borderId="1">
      <alignment horizontal="center" vertical="center"/>
    </xf>
    <xf numFmtId="166" fontId="3" fillId="10" borderId="0" applyNumberFormat="0" applyFont="0" applyBorder="0">
      <alignment vertical="center"/>
      <protection locked="0"/>
    </xf>
    <xf numFmtId="0" fontId="1" fillId="0" borderId="0" applyNumberFormat="0" applyFont="0" applyFill="0" applyBorder="0" applyAlignment="0" applyProtection="0"/>
    <xf numFmtId="14" fontId="3" fillId="9" borderId="18" applyFont="0" applyBorder="0">
      <alignment horizontal="center" vertical="center"/>
      <protection locked="0"/>
    </xf>
    <xf numFmtId="0" fontId="13" fillId="2" borderId="0" applyNumberFormat="0" applyBorder="0" applyProtection="0">
      <alignment horizontal="center" vertical="center"/>
    </xf>
    <xf numFmtId="0" fontId="11" fillId="2" borderId="15">
      <alignment horizontal="center" vertical="center" wrapText="1"/>
    </xf>
    <xf numFmtId="0" fontId="1" fillId="2" borderId="6" applyFont="0">
      <alignment horizontal="centerContinuous" vertical="center" wrapText="1"/>
    </xf>
    <xf numFmtId="9" fontId="3" fillId="0" borderId="0" applyFont="0" applyFill="0" applyBorder="0" applyAlignment="0" applyProtection="0"/>
    <xf numFmtId="3" fontId="11" fillId="9" borderId="6" applyBorder="0">
      <alignment horizontal="center" vertical="center"/>
      <protection locked="0"/>
    </xf>
    <xf numFmtId="0" fontId="15" fillId="2" borderId="1" applyBorder="0" applyAlignment="0">
      <alignment horizontal="left" vertical="center" indent="1"/>
    </xf>
    <xf numFmtId="3" fontId="18" fillId="13" borderId="0" applyNumberFormat="0" applyBorder="0" applyAlignment="0" applyProtection="0">
      <alignment vertical="center"/>
      <protection locked="0"/>
    </xf>
    <xf numFmtId="0" fontId="1" fillId="14" borderId="0">
      <alignment horizontal="center" vertical="center"/>
    </xf>
    <xf numFmtId="0" fontId="22" fillId="15" borderId="3" applyNumberFormat="0" applyBorder="0" applyAlignment="0" applyProtection="0"/>
  </cellStyleXfs>
  <cellXfs count="530">
    <xf numFmtId="0" fontId="0" fillId="3" borderId="0" xfId="0"/>
    <xf numFmtId="0" fontId="7" fillId="4" borderId="8" xfId="0" applyFont="1" applyFill="1" applyBorder="1" applyAlignment="1">
      <alignment horizontal="center"/>
    </xf>
    <xf numFmtId="0" fontId="2" fillId="2" borderId="0" xfId="1" applyFont="1" applyBorder="1" applyAlignment="1">
      <alignment horizontal="left"/>
    </xf>
    <xf numFmtId="0" fontId="0" fillId="3" borderId="3" xfId="0" applyBorder="1" applyAlignment="1">
      <alignment vertical="center"/>
    </xf>
    <xf numFmtId="0" fontId="0" fillId="4" borderId="2" xfId="0" applyFill="1" applyBorder="1" applyAlignment="1">
      <alignment vertical="center"/>
    </xf>
    <xf numFmtId="0" fontId="0" fillId="3" borderId="6" xfId="0" applyBorder="1" applyAlignment="1">
      <alignment vertical="center"/>
    </xf>
    <xf numFmtId="0" fontId="5" fillId="4" borderId="2" xfId="0" applyFont="1" applyFill="1" applyBorder="1" applyAlignment="1">
      <alignment horizontal="center"/>
    </xf>
    <xf numFmtId="0" fontId="7" fillId="4" borderId="1" xfId="0" applyFont="1" applyFill="1" applyBorder="1" applyAlignment="1">
      <alignment horizontal="center"/>
    </xf>
    <xf numFmtId="0" fontId="0" fillId="4" borderId="1" xfId="0" applyFill="1" applyBorder="1" applyAlignment="1">
      <alignment horizontal="left" vertical="center" indent="1"/>
    </xf>
    <xf numFmtId="0" fontId="3" fillId="2" borderId="0" xfId="8">
      <alignment horizontal="center" vertical="center"/>
    </xf>
    <xf numFmtId="0" fontId="0" fillId="2" borderId="0" xfId="1" applyFont="1" applyBorder="1" applyAlignment="1"/>
    <xf numFmtId="0" fontId="0" fillId="3" borderId="1" xfId="0" applyBorder="1" applyAlignment="1">
      <alignment vertical="center"/>
    </xf>
    <xf numFmtId="0" fontId="0" fillId="2" borderId="6" xfId="1" applyFont="1" applyBorder="1" applyAlignment="1"/>
    <xf numFmtId="0" fontId="0" fillId="2" borderId="8" xfId="1" applyFont="1" applyBorder="1" applyAlignment="1"/>
    <xf numFmtId="0" fontId="0" fillId="2" borderId="15" xfId="1" applyFont="1" applyBorder="1" applyAlignment="1">
      <alignment horizontal="centerContinuous"/>
    </xf>
    <xf numFmtId="0" fontId="0" fillId="2" borderId="16" xfId="1" applyFont="1" applyBorder="1" applyAlignment="1">
      <alignment horizontal="centerContinuous"/>
    </xf>
    <xf numFmtId="0" fontId="0" fillId="2" borderId="5" xfId="1" applyFont="1" applyBorder="1" applyAlignment="1">
      <alignment horizontal="centerContinuous"/>
    </xf>
    <xf numFmtId="167" fontId="10" fillId="3" borderId="16" xfId="9">
      <alignment horizontal="center" vertical="center"/>
    </xf>
    <xf numFmtId="0" fontId="0" fillId="11" borderId="0" xfId="12" applyFont="1" applyBorder="1"/>
    <xf numFmtId="0" fontId="8" fillId="2" borderId="0" xfId="3" applyNumberFormat="1" applyBorder="1">
      <alignment vertical="center"/>
    </xf>
    <xf numFmtId="165" fontId="0" fillId="9" borderId="0" xfId="16" applyFont="1" applyBorder="1">
      <alignment horizontal="center" vertical="center"/>
      <protection locked="0"/>
    </xf>
    <xf numFmtId="3" fontId="3" fillId="7" borderId="3" xfId="4" applyBorder="1">
      <alignment vertical="center"/>
      <protection locked="0"/>
    </xf>
    <xf numFmtId="3" fontId="3" fillId="7" borderId="0" xfId="4" applyBorder="1">
      <alignment vertical="center"/>
      <protection locked="0"/>
    </xf>
    <xf numFmtId="3" fontId="3" fillId="7" borderId="12" xfId="4" applyBorder="1">
      <alignment vertical="center"/>
      <protection locked="0"/>
    </xf>
    <xf numFmtId="164" fontId="4" fillId="3" borderId="4" xfId="2">
      <alignment horizontal="center" vertical="center"/>
    </xf>
    <xf numFmtId="167" fontId="12" fillId="3" borderId="1" xfId="18">
      <alignment horizontal="center" vertical="center"/>
    </xf>
    <xf numFmtId="3" fontId="0" fillId="9" borderId="0" xfId="6" applyFont="1" applyBorder="1">
      <alignment vertical="center"/>
      <protection locked="0"/>
    </xf>
    <xf numFmtId="164" fontId="4" fillId="3" borderId="3" xfId="2" applyBorder="1">
      <alignment horizontal="center" vertical="center"/>
    </xf>
    <xf numFmtId="0" fontId="0" fillId="2" borderId="4" xfId="1" applyFont="1" applyBorder="1" applyAlignment="1"/>
    <xf numFmtId="0" fontId="0" fillId="2" borderId="14" xfId="1" applyFont="1" applyBorder="1" applyAlignment="1"/>
    <xf numFmtId="0" fontId="0" fillId="2" borderId="11" xfId="1" applyFont="1" applyBorder="1" applyAlignment="1"/>
    <xf numFmtId="0" fontId="0" fillId="2" borderId="3" xfId="1" applyFont="1" applyBorder="1" applyAlignment="1"/>
    <xf numFmtId="167" fontId="10" fillId="3" borderId="5" xfId="9" applyBorder="1">
      <alignment horizontal="center" vertical="center"/>
    </xf>
    <xf numFmtId="0" fontId="0" fillId="10" borderId="0" xfId="19" applyNumberFormat="1" applyFont="1" applyBorder="1">
      <alignment vertical="center"/>
      <protection locked="0"/>
    </xf>
    <xf numFmtId="0" fontId="0" fillId="11" borderId="12" xfId="12" applyFont="1" applyBorder="1"/>
    <xf numFmtId="0" fontId="0" fillId="10" borderId="0" xfId="13" applyFont="1" applyBorder="1">
      <alignment horizontal="center" vertical="center"/>
      <protection locked="0"/>
    </xf>
    <xf numFmtId="3" fontId="0" fillId="9" borderId="12" xfId="6" applyFont="1" applyBorder="1">
      <alignment vertical="center"/>
      <protection locked="0"/>
    </xf>
    <xf numFmtId="0" fontId="0" fillId="2" borderId="19" xfId="1" applyFont="1" applyBorder="1" applyAlignment="1"/>
    <xf numFmtId="167" fontId="12" fillId="3" borderId="8" xfId="18" applyBorder="1">
      <alignment horizontal="center" vertical="center"/>
    </xf>
    <xf numFmtId="0" fontId="0" fillId="10" borderId="20" xfId="19" applyNumberFormat="1" applyFont="1" applyBorder="1">
      <alignment vertical="center"/>
      <protection locked="0"/>
    </xf>
    <xf numFmtId="0" fontId="0" fillId="2" borderId="12" xfId="1" applyFont="1" applyBorder="1" applyAlignment="1"/>
    <xf numFmtId="3" fontId="0" fillId="9" borderId="20" xfId="6" applyFont="1" applyBorder="1">
      <alignment vertical="center"/>
      <protection locked="0"/>
    </xf>
    <xf numFmtId="0" fontId="0" fillId="11" borderId="13" xfId="12" applyFont="1" applyBorder="1"/>
    <xf numFmtId="165" fontId="7" fillId="5" borderId="6" xfId="17">
      <alignment horizontal="center" vertical="center"/>
      <protection locked="0"/>
    </xf>
    <xf numFmtId="0" fontId="0" fillId="11" borderId="20" xfId="12" applyFont="1" applyBorder="1"/>
    <xf numFmtId="165" fontId="0" fillId="9" borderId="13" xfId="16" applyFont="1" applyBorder="1">
      <alignment horizontal="center" vertical="center"/>
      <protection locked="0"/>
    </xf>
    <xf numFmtId="3" fontId="0" fillId="8" borderId="0" xfId="5" applyFont="1" applyBorder="1">
      <alignment vertical="center"/>
      <protection locked="0"/>
    </xf>
    <xf numFmtId="3" fontId="3" fillId="7" borderId="20" xfId="4" applyBorder="1">
      <alignment vertical="center"/>
      <protection locked="0"/>
    </xf>
    <xf numFmtId="0" fontId="8" fillId="2" borderId="2" xfId="3" applyNumberFormat="1" applyBorder="1">
      <alignment vertical="center"/>
    </xf>
    <xf numFmtId="0" fontId="0" fillId="11" borderId="1" xfId="12" applyFont="1" applyBorder="1"/>
    <xf numFmtId="0" fontId="8" fillId="2" borderId="12" xfId="3" applyNumberFormat="1" applyBorder="1">
      <alignment vertical="center"/>
    </xf>
    <xf numFmtId="3" fontId="0" fillId="8" borderId="20" xfId="5" applyFont="1" applyBorder="1">
      <alignment vertical="center"/>
      <protection locked="0"/>
    </xf>
    <xf numFmtId="0" fontId="0" fillId="2" borderId="13" xfId="1" applyFont="1" applyBorder="1" applyAlignment="1"/>
    <xf numFmtId="0" fontId="0" fillId="3" borderId="3" xfId="0" applyBorder="1"/>
    <xf numFmtId="0" fontId="0" fillId="10" borderId="3" xfId="19" applyNumberFormat="1" applyFont="1" applyBorder="1">
      <alignment vertical="center"/>
      <protection locked="0"/>
    </xf>
    <xf numFmtId="167" fontId="10" fillId="3" borderId="15" xfId="9" applyBorder="1">
      <alignment horizontal="center" vertical="center"/>
    </xf>
    <xf numFmtId="3" fontId="0" fillId="9" borderId="3" xfId="6" applyFont="1" applyBorder="1">
      <alignment vertical="center"/>
      <protection locked="0"/>
    </xf>
    <xf numFmtId="0" fontId="0" fillId="11" borderId="3" xfId="12" applyFont="1" applyBorder="1"/>
    <xf numFmtId="3" fontId="0" fillId="9" borderId="19" xfId="6" applyFont="1" applyBorder="1">
      <alignment vertical="center"/>
      <protection locked="0"/>
    </xf>
    <xf numFmtId="3" fontId="0" fillId="9" borderId="13" xfId="6" applyFont="1" applyBorder="1">
      <alignment vertical="center"/>
      <protection locked="0"/>
    </xf>
    <xf numFmtId="165" fontId="0" fillId="7" borderId="0" xfId="15" applyFont="1" applyBorder="1">
      <alignment vertical="center"/>
      <protection locked="0"/>
    </xf>
    <xf numFmtId="0" fontId="0" fillId="10" borderId="19" xfId="19" applyNumberFormat="1" applyFont="1" applyBorder="1">
      <alignment vertical="center"/>
      <protection locked="0"/>
    </xf>
    <xf numFmtId="3" fontId="3" fillId="7" borderId="13" xfId="4" applyBorder="1">
      <alignment vertical="center"/>
      <protection locked="0"/>
    </xf>
    <xf numFmtId="0" fontId="13" fillId="2" borderId="13" xfId="22" applyBorder="1">
      <alignment horizontal="center" vertical="center"/>
    </xf>
    <xf numFmtId="0" fontId="13" fillId="2" borderId="5" xfId="22" applyBorder="1">
      <alignment horizontal="center" vertical="center"/>
    </xf>
    <xf numFmtId="0" fontId="13" fillId="2" borderId="11" xfId="22" applyBorder="1">
      <alignment horizontal="center" vertical="center"/>
    </xf>
    <xf numFmtId="0" fontId="13" fillId="2" borderId="12" xfId="22" applyBorder="1">
      <alignment horizontal="center" vertical="center"/>
    </xf>
    <xf numFmtId="3" fontId="3" fillId="7" borderId="1" xfId="4" applyBorder="1">
      <alignment vertical="center"/>
      <protection locked="0"/>
    </xf>
    <xf numFmtId="166" fontId="7" fillId="5" borderId="6" xfId="7">
      <alignment horizontal="center" vertical="center"/>
      <protection locked="0"/>
    </xf>
    <xf numFmtId="3" fontId="3" fillId="8" borderId="1" xfId="5" applyBorder="1">
      <alignment vertical="center"/>
      <protection locked="0"/>
    </xf>
    <xf numFmtId="3" fontId="11" fillId="9" borderId="1" xfId="6" applyBorder="1">
      <alignment vertical="center"/>
      <protection locked="0"/>
    </xf>
    <xf numFmtId="0" fontId="0" fillId="2" borderId="6" xfId="24" applyFont="1">
      <alignment horizontal="centerContinuous" vertical="center" wrapText="1"/>
    </xf>
    <xf numFmtId="0" fontId="0" fillId="2" borderId="20" xfId="1" applyFont="1" applyBorder="1" applyAlignment="1"/>
    <xf numFmtId="0" fontId="0" fillId="2" borderId="2" xfId="1" applyFont="1" applyBorder="1" applyAlignment="1"/>
    <xf numFmtId="0" fontId="0" fillId="2" borderId="1" xfId="1" applyFont="1" applyBorder="1" applyAlignment="1"/>
    <xf numFmtId="0" fontId="0" fillId="2" borderId="13" xfId="1" applyFont="1" applyBorder="1" applyAlignment="1">
      <alignment horizontal="right"/>
    </xf>
    <xf numFmtId="0" fontId="0" fillId="11" borderId="2" xfId="12" applyFont="1" applyBorder="1"/>
    <xf numFmtId="0" fontId="0" fillId="11" borderId="4" xfId="12" applyFont="1" applyBorder="1"/>
    <xf numFmtId="0" fontId="0" fillId="11" borderId="14" xfId="12" applyFont="1" applyBorder="1"/>
    <xf numFmtId="3" fontId="0" fillId="9" borderId="14" xfId="6" applyFont="1" applyBorder="1">
      <alignment vertical="center"/>
      <protection locked="0"/>
    </xf>
    <xf numFmtId="0" fontId="0" fillId="11" borderId="11" xfId="12" applyFont="1" applyBorder="1"/>
    <xf numFmtId="3" fontId="0" fillId="9" borderId="4" xfId="6" applyFont="1" applyBorder="1">
      <alignment vertical="center"/>
      <protection locked="0"/>
    </xf>
    <xf numFmtId="3" fontId="0" fillId="9" borderId="11" xfId="6" applyFont="1" applyBorder="1">
      <alignment vertical="center"/>
      <protection locked="0"/>
    </xf>
    <xf numFmtId="3" fontId="0" fillId="8" borderId="3" xfId="5" applyFont="1" applyBorder="1">
      <alignment vertical="center"/>
      <protection locked="0"/>
    </xf>
    <xf numFmtId="0" fontId="0" fillId="2" borderId="4" xfId="1" applyFont="1" applyBorder="1" applyAlignment="1">
      <alignment horizontal="centerContinuous"/>
    </xf>
    <xf numFmtId="0" fontId="0" fillId="2" borderId="11" xfId="1" applyFont="1" applyBorder="1" applyAlignment="1">
      <alignment horizontal="centerContinuous"/>
    </xf>
    <xf numFmtId="0" fontId="0" fillId="2" borderId="1" xfId="1" applyFont="1" applyBorder="1" applyAlignment="1">
      <alignment horizontal="left" indent="1"/>
    </xf>
    <xf numFmtId="0" fontId="0" fillId="2" borderId="2" xfId="1" applyFont="1" applyBorder="1" applyAlignment="1">
      <alignment horizontal="left" indent="1"/>
    </xf>
    <xf numFmtId="0" fontId="0" fillId="2" borderId="8" xfId="1" applyFont="1" applyBorder="1" applyAlignment="1">
      <alignment horizontal="left" indent="1"/>
    </xf>
    <xf numFmtId="0" fontId="0" fillId="2" borderId="1" xfId="1" applyFont="1" applyBorder="1" applyAlignment="1">
      <alignment horizontal="left" indent="2"/>
    </xf>
    <xf numFmtId="0" fontId="0" fillId="2" borderId="8" xfId="1" applyFont="1" applyBorder="1" applyAlignment="1">
      <alignment horizontal="left" indent="2"/>
    </xf>
    <xf numFmtId="0" fontId="0" fillId="2" borderId="1" xfId="1" applyFont="1" applyBorder="1" applyAlignment="1">
      <alignment horizontal="left" indent="3"/>
    </xf>
    <xf numFmtId="0" fontId="14" fillId="2" borderId="1" xfId="1" applyFont="1" applyBorder="1" applyAlignment="1">
      <alignment horizontal="left" indent="1"/>
    </xf>
    <xf numFmtId="3" fontId="0" fillId="8" borderId="4" xfId="5" applyFont="1" applyBorder="1">
      <alignment vertical="center"/>
      <protection locked="0"/>
    </xf>
    <xf numFmtId="3" fontId="0" fillId="8" borderId="14" xfId="5" applyFont="1" applyBorder="1">
      <alignment vertical="center"/>
      <protection locked="0"/>
    </xf>
    <xf numFmtId="165" fontId="0" fillId="9" borderId="11" xfId="16" applyFont="1" applyBorder="1">
      <alignment horizontal="center" vertical="center"/>
      <protection locked="0"/>
    </xf>
    <xf numFmtId="165" fontId="0" fillId="9" borderId="12" xfId="16" applyFont="1" applyBorder="1">
      <alignment horizontal="center" vertical="center"/>
      <protection locked="0"/>
    </xf>
    <xf numFmtId="3" fontId="11" fillId="9" borderId="3" xfId="6" applyBorder="1">
      <alignment vertical="center"/>
      <protection locked="0"/>
    </xf>
    <xf numFmtId="165" fontId="0" fillId="9" borderId="20" xfId="16" applyFont="1" applyBorder="1">
      <alignment horizontal="center" vertical="center"/>
      <protection locked="0"/>
    </xf>
    <xf numFmtId="0" fontId="15" fillId="2" borderId="4" xfId="27" applyBorder="1" applyAlignment="1"/>
    <xf numFmtId="0" fontId="15" fillId="2" borderId="20" xfId="27" applyBorder="1" applyAlignment="1"/>
    <xf numFmtId="0" fontId="7" fillId="2" borderId="2" xfId="27" applyFont="1" applyBorder="1" applyAlignment="1">
      <alignment horizontal="left" indent="1"/>
    </xf>
    <xf numFmtId="0" fontId="7" fillId="2" borderId="1" xfId="27" applyFont="1" applyBorder="1" applyAlignment="1">
      <alignment horizontal="left" indent="1"/>
    </xf>
    <xf numFmtId="0" fontId="0" fillId="2" borderId="8" xfId="1" applyFont="1" applyBorder="1" applyAlignment="1">
      <alignment horizontal="left" indent="3"/>
    </xf>
    <xf numFmtId="9" fontId="8" fillId="2" borderId="8" xfId="3" applyNumberFormat="1" applyBorder="1" applyAlignment="1">
      <alignment horizontal="center" vertical="center"/>
    </xf>
    <xf numFmtId="165" fontId="0" fillId="9" borderId="6" xfId="16" applyFont="1" applyBorder="1">
      <alignment horizontal="center" vertical="center"/>
      <protection locked="0"/>
    </xf>
    <xf numFmtId="0" fontId="0" fillId="11" borderId="19" xfId="12" applyFont="1" applyBorder="1"/>
    <xf numFmtId="0" fontId="0" fillId="2" borderId="1" xfId="1" applyFont="1" applyBorder="1" applyAlignment="1">
      <alignment horizontal="left" indent="4"/>
    </xf>
    <xf numFmtId="0" fontId="7" fillId="2" borderId="2" xfId="1" applyFont="1" applyBorder="1" applyAlignment="1"/>
    <xf numFmtId="0" fontId="15" fillId="2" borderId="3" xfId="27" applyBorder="1" applyAlignment="1"/>
    <xf numFmtId="0" fontId="15" fillId="2" borderId="2" xfId="27" applyBorder="1" applyAlignment="1"/>
    <xf numFmtId="3" fontId="3" fillId="7" borderId="19" xfId="4" applyBorder="1">
      <alignment vertical="center"/>
      <protection locked="0"/>
    </xf>
    <xf numFmtId="167" fontId="12" fillId="3" borderId="2" xfId="18" applyBorder="1">
      <alignment horizontal="center" vertical="center"/>
    </xf>
    <xf numFmtId="3" fontId="3" fillId="7" borderId="14" xfId="4" applyBorder="1">
      <alignment vertical="center"/>
      <protection locked="0"/>
    </xf>
    <xf numFmtId="3" fontId="3" fillId="7" borderId="4" xfId="4" applyBorder="1">
      <alignment vertical="center"/>
      <protection locked="0"/>
    </xf>
    <xf numFmtId="0" fontId="0" fillId="11" borderId="16" xfId="12" applyFont="1" applyBorder="1"/>
    <xf numFmtId="0" fontId="14" fillId="2" borderId="15" xfId="1" applyFont="1" applyBorder="1" applyAlignment="1"/>
    <xf numFmtId="0" fontId="14" fillId="2" borderId="3" xfId="1" applyFont="1" applyBorder="1" applyAlignment="1">
      <alignment horizontal="left" indent="1"/>
    </xf>
    <xf numFmtId="0" fontId="0" fillId="2" borderId="19" xfId="1" applyFont="1" applyBorder="1" applyAlignment="1">
      <alignment horizontal="left" indent="1"/>
    </xf>
    <xf numFmtId="0" fontId="0" fillId="2" borderId="3" xfId="1" applyFont="1" applyBorder="1" applyAlignment="1">
      <alignment horizontal="left" indent="3"/>
    </xf>
    <xf numFmtId="0" fontId="0" fillId="10" borderId="3" xfId="19" applyNumberFormat="1" applyFont="1" applyBorder="1" applyAlignment="1">
      <alignment horizontal="left" vertical="center" indent="3"/>
      <protection locked="0"/>
    </xf>
    <xf numFmtId="0" fontId="15" fillId="2" borderId="6" xfId="27" applyBorder="1" applyAlignment="1">
      <alignment horizontal="centerContinuous" vertical="center" wrapText="1"/>
    </xf>
    <xf numFmtId="0" fontId="15" fillId="2" borderId="3" xfId="27" applyBorder="1" applyAlignment="1">
      <alignment horizontal="centerContinuous" vertical="center" wrapText="1"/>
    </xf>
    <xf numFmtId="0" fontId="15" fillId="2" borderId="4" xfId="27" applyBorder="1" applyAlignment="1">
      <alignment horizontal="centerContinuous" vertical="center" wrapText="1"/>
    </xf>
    <xf numFmtId="0" fontId="0" fillId="11" borderId="8" xfId="12" applyFont="1" applyBorder="1"/>
    <xf numFmtId="0" fontId="0" fillId="2" borderId="1" xfId="1" applyFont="1" applyBorder="1" applyAlignment="1">
      <alignment horizontal="right"/>
    </xf>
    <xf numFmtId="3" fontId="0" fillId="8" borderId="12" xfId="5" applyFont="1" applyBorder="1">
      <alignment vertical="center"/>
      <protection locked="0"/>
    </xf>
    <xf numFmtId="0" fontId="15" fillId="2" borderId="0" xfId="27" applyBorder="1" applyAlignment="1"/>
    <xf numFmtId="0" fontId="0" fillId="2" borderId="8" xfId="24" applyFont="1" applyBorder="1">
      <alignment horizontal="centerContinuous" vertical="center" wrapText="1"/>
    </xf>
    <xf numFmtId="3" fontId="11" fillId="9" borderId="2" xfId="26" applyBorder="1">
      <alignment horizontal="center" vertical="center"/>
      <protection locked="0"/>
    </xf>
    <xf numFmtId="3" fontId="0" fillId="9" borderId="6" xfId="6" applyFont="1" applyBorder="1">
      <alignment vertical="center"/>
      <protection locked="0"/>
    </xf>
    <xf numFmtId="3" fontId="0" fillId="9" borderId="1" xfId="6" applyFont="1" applyBorder="1">
      <alignment vertical="center"/>
      <protection locked="0"/>
    </xf>
    <xf numFmtId="3" fontId="11" fillId="9" borderId="1" xfId="26" applyBorder="1">
      <alignment horizontal="center" vertical="center"/>
      <protection locked="0"/>
    </xf>
    <xf numFmtId="3" fontId="0" fillId="9" borderId="8" xfId="6" applyFont="1" applyBorder="1">
      <alignment vertical="center"/>
      <protection locked="0"/>
    </xf>
    <xf numFmtId="0" fontId="0" fillId="10" borderId="7" xfId="13" applyFont="1" applyBorder="1">
      <alignment horizontal="center" vertical="center"/>
      <protection locked="0"/>
    </xf>
    <xf numFmtId="3" fontId="3" fillId="7" borderId="7" xfId="14" applyBorder="1" applyAlignment="1">
      <alignment horizontal="center" vertical="center"/>
      <protection locked="0"/>
    </xf>
    <xf numFmtId="3" fontId="3" fillId="7" borderId="7" xfId="14" applyBorder="1">
      <alignment vertical="center"/>
      <protection locked="0"/>
    </xf>
    <xf numFmtId="0" fontId="13" fillId="2" borderId="11" xfId="22" applyBorder="1" applyAlignment="1">
      <alignment horizontal="right" vertical="center"/>
    </xf>
    <xf numFmtId="9" fontId="8" fillId="2" borderId="2" xfId="3" applyNumberFormat="1" applyBorder="1" applyAlignment="1">
      <alignment horizontal="center" vertical="center"/>
    </xf>
    <xf numFmtId="9" fontId="8" fillId="2" borderId="1" xfId="3" applyNumberFormat="1" applyBorder="1" applyAlignment="1">
      <alignment horizontal="center" vertical="center"/>
    </xf>
    <xf numFmtId="165" fontId="0" fillId="7" borderId="12" xfId="15" applyFont="1" applyBorder="1">
      <alignment vertical="center"/>
      <protection locked="0"/>
    </xf>
    <xf numFmtId="0" fontId="15" fillId="2" borderId="15" xfId="27" applyBorder="1" applyAlignment="1"/>
    <xf numFmtId="0" fontId="0" fillId="2" borderId="16" xfId="1" applyFont="1" applyBorder="1" applyAlignment="1"/>
    <xf numFmtId="0" fontId="0" fillId="2" borderId="5" xfId="1" applyFont="1" applyBorder="1" applyAlignment="1"/>
    <xf numFmtId="164" fontId="4" fillId="3" borderId="14" xfId="2" applyBorder="1">
      <alignment horizontal="center" vertical="center"/>
    </xf>
    <xf numFmtId="0" fontId="0" fillId="10" borderId="20" xfId="13" applyFont="1" applyBorder="1">
      <alignment horizontal="center" vertical="center"/>
      <protection locked="0"/>
    </xf>
    <xf numFmtId="165" fontId="0" fillId="7" borderId="20" xfId="15" applyFont="1" applyBorder="1">
      <alignment vertical="center"/>
      <protection locked="0"/>
    </xf>
    <xf numFmtId="3" fontId="3" fillId="7" borderId="20" xfId="14" applyBorder="1">
      <alignment vertical="center"/>
      <protection locked="0"/>
    </xf>
    <xf numFmtId="165" fontId="0" fillId="7" borderId="13" xfId="15" applyFont="1" applyBorder="1">
      <alignment vertical="center"/>
      <protection locked="0"/>
    </xf>
    <xf numFmtId="3" fontId="3" fillId="7" borderId="29" xfId="4" applyBorder="1">
      <alignment vertical="center"/>
      <protection locked="0"/>
    </xf>
    <xf numFmtId="3" fontId="3" fillId="7" borderId="30" xfId="4" applyBorder="1">
      <alignment vertical="center"/>
      <protection locked="0"/>
    </xf>
    <xf numFmtId="3" fontId="3" fillId="7" borderId="32" xfId="4" applyBorder="1">
      <alignment vertical="center"/>
      <protection locked="0"/>
    </xf>
    <xf numFmtId="3" fontId="3" fillId="7" borderId="33" xfId="4" applyBorder="1">
      <alignment vertical="center"/>
      <protection locked="0"/>
    </xf>
    <xf numFmtId="3" fontId="3" fillId="7" borderId="35" xfId="4" applyBorder="1">
      <alignment vertical="center"/>
      <protection locked="0"/>
    </xf>
    <xf numFmtId="3" fontId="3" fillId="7" borderId="36" xfId="4" applyBorder="1">
      <alignment vertical="center"/>
      <protection locked="0"/>
    </xf>
    <xf numFmtId="165" fontId="0" fillId="7" borderId="28" xfId="15" applyFont="1" applyBorder="1">
      <alignment vertical="center"/>
      <protection locked="0"/>
    </xf>
    <xf numFmtId="165" fontId="0" fillId="7" borderId="31" xfId="15" applyFont="1" applyBorder="1">
      <alignment vertical="center"/>
      <protection locked="0"/>
    </xf>
    <xf numFmtId="165" fontId="0" fillId="7" borderId="34" xfId="15" applyFont="1" applyBorder="1">
      <alignment vertical="center"/>
      <protection locked="0"/>
    </xf>
    <xf numFmtId="165" fontId="0" fillId="7" borderId="30" xfId="15" applyFont="1" applyBorder="1">
      <alignment vertical="center"/>
      <protection locked="0"/>
    </xf>
    <xf numFmtId="165" fontId="0" fillId="7" borderId="33" xfId="15" applyFont="1" applyBorder="1">
      <alignment vertical="center"/>
      <protection locked="0"/>
    </xf>
    <xf numFmtId="165" fontId="0" fillId="7" borderId="36" xfId="15" applyFont="1" applyBorder="1">
      <alignment vertical="center"/>
      <protection locked="0"/>
    </xf>
    <xf numFmtId="0" fontId="0" fillId="2" borderId="15" xfId="24" applyFont="1" applyBorder="1">
      <alignment horizontal="centerContinuous" vertical="center" wrapText="1"/>
    </xf>
    <xf numFmtId="0" fontId="0" fillId="2" borderId="16" xfId="24" applyFont="1" applyBorder="1">
      <alignment horizontal="centerContinuous" vertical="center" wrapText="1"/>
    </xf>
    <xf numFmtId="0" fontId="0" fillId="2" borderId="5" xfId="24" applyFont="1" applyBorder="1">
      <alignment horizontal="centerContinuous" vertical="center" wrapText="1"/>
    </xf>
    <xf numFmtId="0" fontId="0" fillId="2" borderId="4" xfId="24" applyFont="1" applyBorder="1">
      <alignment horizontal="centerContinuous" vertical="center" wrapText="1"/>
    </xf>
    <xf numFmtId="0" fontId="15" fillId="2" borderId="3" xfId="27" applyBorder="1" applyAlignment="1">
      <alignment vertical="center"/>
    </xf>
    <xf numFmtId="0" fontId="7" fillId="2" borderId="3" xfId="1" applyFont="1" applyBorder="1" applyAlignment="1">
      <alignment horizontal="center"/>
    </xf>
    <xf numFmtId="0" fontId="0" fillId="2" borderId="6" xfId="1" applyFont="1" applyBorder="1" applyAlignment="1">
      <alignment horizontal="left"/>
    </xf>
    <xf numFmtId="0" fontId="8" fillId="2" borderId="4" xfId="3" applyNumberFormat="1" applyBorder="1">
      <alignment vertical="center"/>
    </xf>
    <xf numFmtId="0" fontId="8" fillId="2" borderId="11" xfId="3" applyNumberFormat="1" applyBorder="1">
      <alignment vertical="center"/>
    </xf>
    <xf numFmtId="0" fontId="8" fillId="2" borderId="13" xfId="3" applyNumberFormat="1" applyBorder="1">
      <alignment vertical="center"/>
    </xf>
    <xf numFmtId="0" fontId="8" fillId="2" borderId="1" xfId="3" applyNumberFormat="1" applyBorder="1">
      <alignment vertical="center"/>
    </xf>
    <xf numFmtId="0" fontId="8" fillId="2" borderId="8" xfId="3" applyNumberFormat="1" applyBorder="1">
      <alignment vertical="center"/>
    </xf>
    <xf numFmtId="0" fontId="8" fillId="2" borderId="6" xfId="3" applyNumberFormat="1" applyBorder="1">
      <alignment vertical="center"/>
    </xf>
    <xf numFmtId="0" fontId="8" fillId="2" borderId="15" xfId="3" applyNumberFormat="1" applyBorder="1">
      <alignment vertical="center"/>
    </xf>
    <xf numFmtId="0" fontId="8" fillId="2" borderId="5" xfId="3" applyNumberFormat="1" applyBorder="1">
      <alignment vertical="center"/>
    </xf>
    <xf numFmtId="0" fontId="0" fillId="2" borderId="1" xfId="1" applyFont="1" applyBorder="1" applyAlignment="1">
      <alignment horizontal="center"/>
    </xf>
    <xf numFmtId="0" fontId="0" fillId="2" borderId="8" xfId="1" applyFont="1" applyBorder="1" applyAlignment="1">
      <alignment horizontal="center"/>
    </xf>
    <xf numFmtId="0" fontId="8" fillId="2" borderId="6" xfId="3" applyNumberFormat="1" applyBorder="1" applyAlignment="1">
      <alignment horizontal="center" vertical="center"/>
    </xf>
    <xf numFmtId="0" fontId="0" fillId="10" borderId="47" xfId="13" applyFont="1" applyBorder="1">
      <alignment horizontal="center" vertical="center"/>
      <protection locked="0"/>
    </xf>
    <xf numFmtId="0" fontId="0" fillId="10" borderId="47" xfId="19" applyNumberFormat="1" applyFont="1" applyBorder="1">
      <alignment vertical="center"/>
      <protection locked="0"/>
    </xf>
    <xf numFmtId="168" fontId="0" fillId="10" borderId="47" xfId="11" applyFont="1" applyBorder="1">
      <alignment vertical="center"/>
      <protection locked="0"/>
    </xf>
    <xf numFmtId="3" fontId="3" fillId="7" borderId="47" xfId="4" applyBorder="1">
      <alignment vertical="center"/>
      <protection locked="0"/>
    </xf>
    <xf numFmtId="0" fontId="0" fillId="10" borderId="49" xfId="19" applyNumberFormat="1" applyFont="1" applyBorder="1">
      <alignment vertical="center"/>
      <protection locked="0"/>
    </xf>
    <xf numFmtId="0" fontId="0" fillId="10" borderId="18" xfId="13" applyFont="1" applyBorder="1">
      <alignment horizontal="center" vertical="center"/>
      <protection locked="0"/>
    </xf>
    <xf numFmtId="0" fontId="0" fillId="10" borderId="18" xfId="19" applyNumberFormat="1" applyFont="1" applyBorder="1">
      <alignment vertical="center"/>
      <protection locked="0"/>
    </xf>
    <xf numFmtId="168" fontId="0" fillId="10" borderId="18" xfId="11" applyFont="1" applyBorder="1">
      <alignment vertical="center"/>
      <protection locked="0"/>
    </xf>
    <xf numFmtId="3" fontId="3" fillId="7" borderId="18" xfId="4" applyBorder="1">
      <alignment vertical="center"/>
      <protection locked="0"/>
    </xf>
    <xf numFmtId="0" fontId="0" fillId="10" borderId="52" xfId="13" applyFont="1" applyBorder="1">
      <alignment horizontal="center" vertical="center"/>
      <protection locked="0"/>
    </xf>
    <xf numFmtId="0" fontId="0" fillId="10" borderId="52" xfId="19" applyNumberFormat="1" applyFont="1" applyBorder="1">
      <alignment vertical="center"/>
      <protection locked="0"/>
    </xf>
    <xf numFmtId="168" fontId="0" fillId="10" borderId="52" xfId="11" applyFont="1" applyBorder="1">
      <alignment vertical="center"/>
      <protection locked="0"/>
    </xf>
    <xf numFmtId="3" fontId="3" fillId="7" borderId="52" xfId="4" applyBorder="1">
      <alignment vertical="center"/>
      <protection locked="0"/>
    </xf>
    <xf numFmtId="0" fontId="8" fillId="2" borderId="19" xfId="3" applyNumberFormat="1" applyBorder="1">
      <alignment vertical="center"/>
    </xf>
    <xf numFmtId="0" fontId="8" fillId="2" borderId="3" xfId="3" applyNumberFormat="1" applyBorder="1">
      <alignment vertical="center"/>
    </xf>
    <xf numFmtId="0" fontId="8" fillId="2" borderId="14" xfId="3" applyNumberFormat="1" applyBorder="1">
      <alignment vertical="center"/>
    </xf>
    <xf numFmtId="0" fontId="8" fillId="2" borderId="20" xfId="3" applyNumberFormat="1" applyBorder="1">
      <alignment vertical="center"/>
    </xf>
    <xf numFmtId="0" fontId="0" fillId="2" borderId="6" xfId="24" applyFont="1" applyAlignment="1">
      <alignment horizontal="centerContinuous" vertical="top" wrapText="1"/>
    </xf>
    <xf numFmtId="0" fontId="0" fillId="10" borderId="46" xfId="13" applyFont="1" applyBorder="1">
      <alignment horizontal="center" vertical="center"/>
      <protection locked="0"/>
    </xf>
    <xf numFmtId="0" fontId="0" fillId="10" borderId="49" xfId="13" applyFont="1" applyBorder="1">
      <alignment horizontal="center" vertical="center"/>
      <protection locked="0"/>
    </xf>
    <xf numFmtId="0" fontId="0" fillId="10" borderId="51" xfId="13" applyFont="1" applyBorder="1">
      <alignment horizontal="center" vertical="center"/>
      <protection locked="0"/>
    </xf>
    <xf numFmtId="0" fontId="15" fillId="2" borderId="6" xfId="27" applyBorder="1" applyAlignment="1">
      <alignment vertical="center"/>
    </xf>
    <xf numFmtId="0" fontId="0" fillId="2" borderId="15" xfId="1" applyFont="1" applyBorder="1" applyAlignment="1">
      <alignment horizontal="center" vertical="center"/>
    </xf>
    <xf numFmtId="0" fontId="0" fillId="2" borderId="16" xfId="1" applyFont="1" applyBorder="1" applyAlignment="1">
      <alignment horizontal="center" vertical="center"/>
    </xf>
    <xf numFmtId="0" fontId="0" fillId="2" borderId="5" xfId="1" applyFont="1" applyBorder="1" applyAlignment="1">
      <alignment horizontal="center" vertical="center"/>
    </xf>
    <xf numFmtId="0" fontId="0" fillId="3" borderId="0" xfId="0" applyAlignment="1">
      <alignment vertical="center"/>
    </xf>
    <xf numFmtId="0" fontId="0" fillId="2" borderId="15" xfId="1" applyFont="1" applyBorder="1" applyAlignment="1">
      <alignment horizontal="centerContinuous" vertical="center"/>
    </xf>
    <xf numFmtId="0" fontId="0" fillId="2" borderId="16" xfId="1" applyFont="1" applyBorder="1" applyAlignment="1">
      <alignment horizontal="centerContinuous" vertical="center"/>
    </xf>
    <xf numFmtId="0" fontId="0" fillId="2" borderId="5" xfId="1" applyFont="1" applyBorder="1" applyAlignment="1">
      <alignment horizontal="centerContinuous" vertical="center"/>
    </xf>
    <xf numFmtId="0" fontId="0" fillId="2" borderId="6" xfId="1" applyFont="1" applyBorder="1" applyAlignment="1">
      <alignment horizontal="center" vertical="center"/>
    </xf>
    <xf numFmtId="0" fontId="0" fillId="2" borderId="16" xfId="1" applyFont="1" applyBorder="1" applyAlignment="1">
      <alignment vertical="center"/>
    </xf>
    <xf numFmtId="0" fontId="0" fillId="2" borderId="15" xfId="1" applyFont="1" applyBorder="1" applyAlignment="1">
      <alignment horizontal="centerContinuous" vertical="center" wrapText="1"/>
    </xf>
    <xf numFmtId="0" fontId="0" fillId="2" borderId="5" xfId="1" applyFont="1" applyBorder="1" applyAlignment="1">
      <alignment horizontal="centerContinuous" vertical="center" wrapText="1"/>
    </xf>
    <xf numFmtId="0" fontId="15" fillId="2" borderId="15" xfId="27" applyBorder="1" applyAlignment="1">
      <alignment vertical="center"/>
    </xf>
    <xf numFmtId="0" fontId="0" fillId="2" borderId="8" xfId="24" applyFont="1" applyBorder="1" applyAlignment="1">
      <alignment horizontal="centerContinuous" vertical="top" wrapText="1"/>
    </xf>
    <xf numFmtId="0" fontId="15" fillId="2" borderId="11" xfId="27" applyBorder="1" applyAlignment="1">
      <alignment vertical="center"/>
    </xf>
    <xf numFmtId="0" fontId="15" fillId="2" borderId="4" xfId="27" applyBorder="1" applyAlignment="1">
      <alignment vertical="center"/>
    </xf>
    <xf numFmtId="0" fontId="0" fillId="2" borderId="14" xfId="1" applyFont="1" applyBorder="1" applyAlignment="1">
      <alignment vertical="center"/>
    </xf>
    <xf numFmtId="0" fontId="15" fillId="2" borderId="14" xfId="27" applyBorder="1" applyAlignment="1">
      <alignment vertical="center"/>
    </xf>
    <xf numFmtId="9" fontId="8" fillId="2" borderId="14" xfId="25" applyFont="1" applyFill="1" applyBorder="1" applyAlignment="1">
      <alignment horizontal="center" vertical="center"/>
    </xf>
    <xf numFmtId="9" fontId="8" fillId="2" borderId="11" xfId="25" applyFont="1" applyFill="1" applyBorder="1" applyAlignment="1">
      <alignment horizontal="center" vertical="center"/>
    </xf>
    <xf numFmtId="9" fontId="8" fillId="2" borderId="12" xfId="25" applyFont="1" applyFill="1" applyBorder="1" applyAlignment="1">
      <alignment horizontal="center" vertical="center"/>
    </xf>
    <xf numFmtId="9" fontId="8" fillId="2" borderId="20" xfId="25" applyFont="1" applyFill="1" applyBorder="1" applyAlignment="1">
      <alignment horizontal="center" vertical="center"/>
    </xf>
    <xf numFmtId="9" fontId="8" fillId="2" borderId="13" xfId="25" applyFont="1" applyFill="1" applyBorder="1" applyAlignment="1">
      <alignment horizontal="center" vertical="center"/>
    </xf>
    <xf numFmtId="0" fontId="13" fillId="2" borderId="1" xfId="22" applyBorder="1">
      <alignment horizontal="center" vertical="center"/>
    </xf>
    <xf numFmtId="0" fontId="0" fillId="11" borderId="0" xfId="12" applyFont="1" applyBorder="1" applyAlignment="1">
      <alignment horizontal="center"/>
    </xf>
    <xf numFmtId="3" fontId="3" fillId="7" borderId="11" xfId="4" applyBorder="1">
      <alignment vertical="center"/>
      <protection locked="0"/>
    </xf>
    <xf numFmtId="0" fontId="15" fillId="2" borderId="4" xfId="27" applyBorder="1" applyAlignment="1">
      <alignment vertical="center" wrapText="1"/>
    </xf>
    <xf numFmtId="0" fontId="15" fillId="2" borderId="3" xfId="27" applyBorder="1" applyAlignment="1">
      <alignment vertical="center" wrapText="1"/>
    </xf>
    <xf numFmtId="9" fontId="8" fillId="2" borderId="4" xfId="25" applyFont="1" applyFill="1" applyBorder="1" applyAlignment="1">
      <alignment horizontal="center" vertical="center"/>
    </xf>
    <xf numFmtId="9" fontId="8" fillId="2" borderId="19" xfId="25" applyFont="1" applyFill="1" applyBorder="1" applyAlignment="1">
      <alignment horizontal="center" vertical="center"/>
    </xf>
    <xf numFmtId="0" fontId="14" fillId="2" borderId="16" xfId="1" applyFont="1" applyBorder="1" applyAlignment="1"/>
    <xf numFmtId="0" fontId="14" fillId="2" borderId="11" xfId="1" applyFont="1" applyBorder="1" applyAlignment="1"/>
    <xf numFmtId="0" fontId="14" fillId="2" borderId="8" xfId="1" applyFont="1" applyBorder="1" applyAlignment="1"/>
    <xf numFmtId="0" fontId="0" fillId="2" borderId="2" xfId="24" applyFont="1" applyBorder="1">
      <alignment horizontal="centerContinuous" vertical="center" wrapText="1"/>
    </xf>
    <xf numFmtId="0" fontId="8" fillId="2" borderId="16" xfId="3" applyNumberFormat="1" applyBorder="1">
      <alignment vertical="center"/>
    </xf>
    <xf numFmtId="9" fontId="8" fillId="2" borderId="16" xfId="25" applyFont="1" applyFill="1" applyBorder="1" applyAlignment="1">
      <alignment horizontal="center" vertical="center"/>
    </xf>
    <xf numFmtId="165" fontId="0" fillId="9" borderId="2" xfId="16" applyFont="1" applyBorder="1">
      <alignment horizontal="center" vertical="center"/>
      <protection locked="0"/>
    </xf>
    <xf numFmtId="165" fontId="0" fillId="9" borderId="1" xfId="16" applyFont="1" applyBorder="1">
      <alignment horizontal="center" vertical="center"/>
      <protection locked="0"/>
    </xf>
    <xf numFmtId="165" fontId="0" fillId="9" borderId="8" xfId="16" applyFont="1" applyBorder="1">
      <alignment horizontal="center" vertical="center"/>
      <protection locked="0"/>
    </xf>
    <xf numFmtId="0" fontId="14" fillId="2" borderId="8" xfId="1" applyFont="1" applyBorder="1" applyAlignment="1">
      <alignment horizontal="left" indent="1"/>
    </xf>
    <xf numFmtId="0" fontId="14" fillId="2" borderId="2" xfId="1" applyFont="1" applyBorder="1" applyAlignment="1"/>
    <xf numFmtId="0" fontId="0" fillId="2" borderId="15" xfId="1" applyFont="1" applyBorder="1" applyAlignment="1"/>
    <xf numFmtId="0" fontId="7" fillId="2" borderId="1" xfId="1" applyFont="1" applyBorder="1" applyAlignment="1"/>
    <xf numFmtId="0" fontId="7" fillId="2" borderId="1" xfId="1" applyFont="1" applyBorder="1" applyAlignment="1">
      <alignment horizontal="left" indent="1"/>
    </xf>
    <xf numFmtId="167" fontId="10" fillId="12" borderId="14" xfId="9" applyFill="1" applyBorder="1">
      <alignment horizontal="center" vertical="center"/>
    </xf>
    <xf numFmtId="167" fontId="10" fillId="12" borderId="0" xfId="9" applyFill="1" applyBorder="1">
      <alignment horizontal="center" vertical="center"/>
    </xf>
    <xf numFmtId="167" fontId="10" fillId="12" borderId="20" xfId="9" applyFill="1" applyBorder="1">
      <alignment horizontal="center" vertical="center"/>
    </xf>
    <xf numFmtId="0" fontId="7" fillId="2" borderId="2" xfId="1" applyFont="1" applyBorder="1" applyAlignment="1">
      <alignment horizontal="left" indent="1"/>
    </xf>
    <xf numFmtId="165" fontId="8" fillId="2" borderId="14" xfId="25" applyNumberFormat="1" applyFont="1" applyFill="1" applyBorder="1" applyAlignment="1">
      <alignment horizontal="center" vertical="center"/>
    </xf>
    <xf numFmtId="165" fontId="8" fillId="2" borderId="11" xfId="25" applyNumberFormat="1" applyFont="1" applyFill="1" applyBorder="1" applyAlignment="1">
      <alignment horizontal="center" vertical="center"/>
    </xf>
    <xf numFmtId="165" fontId="8" fillId="2" borderId="0" xfId="25" applyNumberFormat="1" applyFont="1" applyFill="1" applyBorder="1" applyAlignment="1">
      <alignment horizontal="center" vertical="center"/>
    </xf>
    <xf numFmtId="165" fontId="8" fillId="2" borderId="12" xfId="25" applyNumberFormat="1" applyFont="1" applyFill="1" applyBorder="1" applyAlignment="1">
      <alignment horizontal="center" vertical="center"/>
    </xf>
    <xf numFmtId="165" fontId="8" fillId="2" borderId="20" xfId="25" applyNumberFormat="1" applyFont="1" applyFill="1" applyBorder="1" applyAlignment="1">
      <alignment horizontal="center" vertical="center"/>
    </xf>
    <xf numFmtId="165" fontId="8" fillId="2" borderId="13" xfId="25" applyNumberFormat="1" applyFont="1" applyFill="1" applyBorder="1" applyAlignment="1">
      <alignment horizontal="center" vertical="center"/>
    </xf>
    <xf numFmtId="165" fontId="0" fillId="11" borderId="0" xfId="25" applyNumberFormat="1" applyFont="1" applyFill="1" applyBorder="1" applyAlignment="1">
      <alignment horizontal="center"/>
    </xf>
    <xf numFmtId="165" fontId="0" fillId="11" borderId="12" xfId="25" applyNumberFormat="1" applyFont="1" applyFill="1" applyBorder="1" applyAlignment="1">
      <alignment horizontal="center"/>
    </xf>
    <xf numFmtId="165" fontId="0" fillId="7" borderId="14" xfId="15" applyFont="1" applyBorder="1">
      <alignment vertical="center"/>
      <protection locked="0"/>
    </xf>
    <xf numFmtId="0" fontId="0" fillId="2" borderId="6" xfId="1" applyFont="1" applyBorder="1" applyAlignment="1">
      <alignment horizontal="center" textRotation="90"/>
    </xf>
    <xf numFmtId="0" fontId="0" fillId="2" borderId="6" xfId="1" applyFont="1" applyBorder="1" applyAlignment="1">
      <alignment horizontal="centerContinuous" vertical="center"/>
    </xf>
    <xf numFmtId="0" fontId="0" fillId="2" borderId="11" xfId="1" applyFont="1" applyBorder="1" applyAlignment="1">
      <alignment horizontal="centerContinuous" vertical="center"/>
    </xf>
    <xf numFmtId="0" fontId="16" fillId="2" borderId="3" xfId="27" applyFont="1" applyBorder="1" applyAlignment="1">
      <alignment vertical="center"/>
    </xf>
    <xf numFmtId="167" fontId="12" fillId="3" borderId="0" xfId="18" applyBorder="1">
      <alignment horizontal="center" vertical="center"/>
    </xf>
    <xf numFmtId="167" fontId="12" fillId="3" borderId="20" xfId="18" applyBorder="1">
      <alignment horizontal="center" vertical="center"/>
    </xf>
    <xf numFmtId="0" fontId="13" fillId="2" borderId="0" xfId="22" applyBorder="1">
      <alignment horizontal="center" vertical="center"/>
    </xf>
    <xf numFmtId="0" fontId="13" fillId="2" borderId="20" xfId="22" applyBorder="1">
      <alignment horizontal="center" vertical="center"/>
    </xf>
    <xf numFmtId="3" fontId="0" fillId="9" borderId="54" xfId="6" applyFont="1" applyBorder="1">
      <alignment vertical="center"/>
      <protection locked="0"/>
    </xf>
    <xf numFmtId="3" fontId="0" fillId="9" borderId="56" xfId="6" applyFont="1" applyBorder="1">
      <alignment vertical="center"/>
      <protection locked="0"/>
    </xf>
    <xf numFmtId="0" fontId="0" fillId="2" borderId="13" xfId="1" applyFont="1" applyBorder="1" applyAlignment="1">
      <alignment horizontal="center"/>
    </xf>
    <xf numFmtId="3" fontId="0" fillId="9" borderId="55" xfId="6" applyFont="1" applyBorder="1">
      <alignment vertical="center"/>
      <protection locked="0"/>
    </xf>
    <xf numFmtId="167" fontId="12" fillId="3" borderId="12" xfId="18" applyBorder="1">
      <alignment horizontal="center" vertical="center"/>
    </xf>
    <xf numFmtId="167" fontId="12" fillId="3" borderId="13" xfId="18" applyBorder="1">
      <alignment horizontal="center" vertical="center"/>
    </xf>
    <xf numFmtId="3" fontId="0" fillId="9" borderId="15" xfId="6" applyFont="1" applyBorder="1">
      <alignment vertical="center"/>
      <protection locked="0"/>
    </xf>
    <xf numFmtId="3" fontId="0" fillId="9" borderId="16" xfId="6" applyFont="1" applyBorder="1">
      <alignment vertical="center"/>
      <protection locked="0"/>
    </xf>
    <xf numFmtId="0" fontId="0" fillId="2" borderId="6" xfId="1" applyFont="1" applyBorder="1" applyAlignment="1">
      <alignment horizontal="left" indent="1"/>
    </xf>
    <xf numFmtId="167" fontId="12" fillId="3" borderId="3" xfId="18" applyBorder="1">
      <alignment horizontal="center" vertical="center"/>
    </xf>
    <xf numFmtId="0" fontId="0" fillId="2" borderId="55" xfId="1" applyFont="1" applyBorder="1" applyAlignment="1">
      <alignment horizontal="center" vertical="center"/>
    </xf>
    <xf numFmtId="165" fontId="0" fillId="9" borderId="3" xfId="16" applyFont="1" applyBorder="1">
      <alignment horizontal="center" vertical="center"/>
      <protection locked="0"/>
    </xf>
    <xf numFmtId="3" fontId="3" fillId="7" borderId="15" xfId="4" applyBorder="1">
      <alignment vertical="center"/>
      <protection locked="0"/>
    </xf>
    <xf numFmtId="3" fontId="3" fillId="7" borderId="16" xfId="4" applyBorder="1">
      <alignment vertical="center"/>
      <protection locked="0"/>
    </xf>
    <xf numFmtId="3" fontId="0" fillId="9" borderId="5" xfId="6" applyFont="1" applyBorder="1">
      <alignment vertical="center"/>
      <protection locked="0"/>
    </xf>
    <xf numFmtId="0" fontId="0" fillId="2" borderId="2" xfId="1" applyFont="1" applyBorder="1" applyAlignment="1">
      <alignment horizontal="left" indent="2"/>
    </xf>
    <xf numFmtId="0" fontId="0" fillId="2" borderId="6" xfId="1" applyFont="1" applyBorder="1" applyAlignment="1">
      <alignment wrapText="1"/>
    </xf>
    <xf numFmtId="3" fontId="3" fillId="7" borderId="5" xfId="4" applyBorder="1">
      <alignment vertical="center"/>
      <protection locked="0"/>
    </xf>
    <xf numFmtId="0" fontId="0" fillId="11" borderId="15" xfId="12" applyFont="1" applyBorder="1"/>
    <xf numFmtId="0" fontId="0" fillId="2" borderId="3" xfId="1" applyFont="1" applyBorder="1" applyAlignment="1">
      <alignment horizontal="center"/>
    </xf>
    <xf numFmtId="0" fontId="5" fillId="6" borderId="21" xfId="10"/>
    <xf numFmtId="0" fontId="5" fillId="6" borderId="24" xfId="10" applyBorder="1"/>
    <xf numFmtId="9" fontId="8" fillId="2" borderId="2" xfId="25" applyFont="1" applyFill="1" applyBorder="1" applyAlignment="1">
      <alignment horizontal="center" vertical="center"/>
    </xf>
    <xf numFmtId="165" fontId="8" fillId="2" borderId="2" xfId="25" applyNumberFormat="1" applyFont="1" applyFill="1" applyBorder="1" applyAlignment="1">
      <alignment horizontal="center" vertical="center"/>
    </xf>
    <xf numFmtId="0" fontId="0" fillId="2" borderId="6" xfId="1" applyFont="1" applyBorder="1" applyAlignment="1">
      <alignment horizontal="right"/>
    </xf>
    <xf numFmtId="0" fontId="5" fillId="6" borderId="6" xfId="10" applyBorder="1"/>
    <xf numFmtId="0" fontId="0" fillId="2" borderId="2" xfId="1" applyFont="1" applyBorder="1" applyAlignment="1">
      <alignment horizontal="center"/>
    </xf>
    <xf numFmtId="0" fontId="0" fillId="2" borderId="6" xfId="24" applyFont="1" applyAlignment="1">
      <alignment horizontal="center" vertical="center" wrapText="1"/>
    </xf>
    <xf numFmtId="3" fontId="3" fillId="7" borderId="2" xfId="4" applyBorder="1">
      <alignment vertical="center"/>
      <protection locked="0"/>
    </xf>
    <xf numFmtId="3" fontId="3" fillId="7" borderId="8" xfId="4" applyBorder="1">
      <alignment vertical="center"/>
      <protection locked="0"/>
    </xf>
    <xf numFmtId="0" fontId="15" fillId="2" borderId="4" xfId="27" applyBorder="1" applyAlignment="1">
      <alignment wrapText="1"/>
    </xf>
    <xf numFmtId="0" fontId="0" fillId="2" borderId="15" xfId="24" applyFont="1" applyBorder="1" applyAlignment="1">
      <alignment horizontal="center" vertical="center" wrapText="1"/>
    </xf>
    <xf numFmtId="0" fontId="0" fillId="2" borderId="5" xfId="24" applyFont="1" applyBorder="1" applyAlignment="1">
      <alignment horizontal="center" vertical="center" wrapText="1"/>
    </xf>
    <xf numFmtId="0" fontId="15" fillId="2" borderId="19" xfId="27" applyBorder="1" applyAlignment="1"/>
    <xf numFmtId="10" fontId="8" fillId="2" borderId="0" xfId="25" applyNumberFormat="1" applyFont="1" applyFill="1" applyBorder="1" applyAlignment="1">
      <alignment horizontal="center" vertical="center"/>
    </xf>
    <xf numFmtId="10" fontId="8" fillId="2" borderId="20" xfId="25" applyNumberFormat="1" applyFont="1" applyFill="1" applyBorder="1" applyAlignment="1">
      <alignment horizontal="center" vertical="center"/>
    </xf>
    <xf numFmtId="0" fontId="8" fillId="2" borderId="2" xfId="3" applyNumberFormat="1" applyBorder="1" applyAlignment="1">
      <alignment horizontal="center" vertical="center"/>
    </xf>
    <xf numFmtId="9" fontId="8" fillId="2" borderId="8" xfId="25" applyFont="1" applyFill="1" applyBorder="1" applyAlignment="1">
      <alignment horizontal="center" vertical="center"/>
    </xf>
    <xf numFmtId="0" fontId="0" fillId="10" borderId="12" xfId="19" applyNumberFormat="1" applyFont="1" applyBorder="1">
      <alignment vertical="center"/>
      <protection locked="0"/>
    </xf>
    <xf numFmtId="0" fontId="0" fillId="10" borderId="13" xfId="19" applyNumberFormat="1" applyFont="1" applyBorder="1">
      <alignment vertical="center"/>
      <protection locked="0"/>
    </xf>
    <xf numFmtId="3" fontId="0" fillId="9" borderId="2" xfId="6" applyFont="1" applyBorder="1">
      <alignment vertical="center"/>
      <protection locked="0"/>
    </xf>
    <xf numFmtId="167" fontId="12" fillId="3" borderId="19" xfId="18" applyBorder="1">
      <alignment horizontal="center" vertical="center"/>
    </xf>
    <xf numFmtId="167" fontId="10" fillId="3" borderId="11" xfId="9" applyBorder="1">
      <alignment horizontal="center" vertical="center"/>
    </xf>
    <xf numFmtId="9" fontId="3" fillId="8" borderId="2" xfId="25" applyFill="1" applyBorder="1" applyAlignment="1" applyProtection="1">
      <alignment horizontal="center" vertical="center"/>
      <protection locked="0"/>
    </xf>
    <xf numFmtId="0" fontId="0" fillId="2" borderId="6" xfId="24" applyFont="1" applyAlignment="1">
      <alignment horizontal="right" vertical="center" wrapText="1"/>
    </xf>
    <xf numFmtId="0" fontId="6" fillId="2" borderId="15" xfId="1" applyFont="1" applyBorder="1" applyAlignment="1">
      <alignment horizontal="centerContinuous" vertical="center" wrapText="1"/>
    </xf>
    <xf numFmtId="0" fontId="6" fillId="2" borderId="4" xfId="27" applyFont="1" applyBorder="1" applyAlignment="1">
      <alignment horizontal="left" vertical="center"/>
    </xf>
    <xf numFmtId="0" fontId="0" fillId="2" borderId="14" xfId="24" applyFont="1" applyBorder="1">
      <alignment horizontal="centerContinuous" vertical="center" wrapText="1"/>
    </xf>
    <xf numFmtId="0" fontId="0" fillId="2" borderId="11" xfId="24" applyFont="1" applyBorder="1">
      <alignment horizontal="centerContinuous" vertical="center" wrapText="1"/>
    </xf>
    <xf numFmtId="0" fontId="0" fillId="2" borderId="15" xfId="24" applyFont="1" applyBorder="1" applyAlignment="1">
      <alignment horizontal="centerContinuous" vertical="center"/>
    </xf>
    <xf numFmtId="0" fontId="0" fillId="2" borderId="16" xfId="24" applyFont="1" applyBorder="1" applyAlignment="1">
      <alignment horizontal="centerContinuous" vertical="center"/>
    </xf>
    <xf numFmtId="0" fontId="0" fillId="2" borderId="5" xfId="24" applyFont="1" applyBorder="1" applyAlignment="1">
      <alignment horizontal="centerContinuous" vertical="center"/>
    </xf>
    <xf numFmtId="0" fontId="9" fillId="12" borderId="4" xfId="27" applyFont="1" applyFill="1" applyBorder="1" applyAlignment="1">
      <alignment vertical="center"/>
    </xf>
    <xf numFmtId="0" fontId="11" fillId="12" borderId="14" xfId="1" applyFont="1" applyFill="1" applyBorder="1" applyAlignment="1"/>
    <xf numFmtId="0" fontId="11" fillId="12" borderId="6" xfId="24" applyFont="1" applyFill="1">
      <alignment horizontal="centerContinuous" vertical="center" wrapText="1"/>
    </xf>
    <xf numFmtId="0" fontId="19" fillId="12" borderId="3" xfId="1" applyFont="1" applyFill="1" applyBorder="1" applyAlignment="1">
      <alignment horizontal="center"/>
    </xf>
    <xf numFmtId="0" fontId="11" fillId="12" borderId="2" xfId="1" applyFont="1" applyFill="1" applyBorder="1" applyAlignment="1">
      <alignment horizontal="center"/>
    </xf>
    <xf numFmtId="0" fontId="11" fillId="12" borderId="1" xfId="1" applyFont="1" applyFill="1" applyBorder="1" applyAlignment="1">
      <alignment horizontal="center"/>
    </xf>
    <xf numFmtId="0" fontId="19" fillId="12" borderId="1" xfId="1" applyFont="1" applyFill="1" applyBorder="1" applyAlignment="1">
      <alignment horizontal="center"/>
    </xf>
    <xf numFmtId="0" fontId="11" fillId="12" borderId="8" xfId="1" applyFont="1" applyFill="1" applyBorder="1" applyAlignment="1">
      <alignment horizontal="center"/>
    </xf>
    <xf numFmtId="165" fontId="0" fillId="7" borderId="4" xfId="15" applyFont="1" applyBorder="1">
      <alignment vertical="center"/>
      <protection locked="0"/>
    </xf>
    <xf numFmtId="165" fontId="0" fillId="7" borderId="11" xfId="15" applyFont="1" applyBorder="1">
      <alignment vertical="center"/>
      <protection locked="0"/>
    </xf>
    <xf numFmtId="165" fontId="0" fillId="7" borderId="3" xfId="15" applyFont="1" applyBorder="1">
      <alignment vertical="center"/>
      <protection locked="0"/>
    </xf>
    <xf numFmtId="165" fontId="0" fillId="7" borderId="19" xfId="15" applyFont="1" applyBorder="1">
      <alignment vertical="center"/>
      <protection locked="0"/>
    </xf>
    <xf numFmtId="3" fontId="0" fillId="8" borderId="11" xfId="5" applyFont="1" applyBorder="1">
      <alignment vertical="center"/>
      <protection locked="0"/>
    </xf>
    <xf numFmtId="165" fontId="3" fillId="9" borderId="0" xfId="16" applyFont="1" applyBorder="1">
      <alignment horizontal="center" vertical="center"/>
      <protection locked="0"/>
    </xf>
    <xf numFmtId="165" fontId="3" fillId="9" borderId="12" xfId="16" applyFont="1" applyBorder="1">
      <alignment horizontal="center" vertical="center"/>
      <protection locked="0"/>
    </xf>
    <xf numFmtId="0" fontId="20" fillId="2" borderId="3" xfId="1" applyFont="1" applyBorder="1" applyAlignment="1"/>
    <xf numFmtId="0" fontId="20" fillId="2" borderId="19" xfId="1" applyFont="1" applyBorder="1" applyAlignment="1"/>
    <xf numFmtId="0" fontId="15" fillId="2" borderId="20" xfId="27" applyBorder="1" applyAlignment="1">
      <alignment horizontal="left"/>
    </xf>
    <xf numFmtId="169" fontId="8" fillId="2" borderId="2" xfId="3" applyNumberFormat="1" applyBorder="1" applyAlignment="1">
      <alignment horizontal="center" vertical="center"/>
    </xf>
    <xf numFmtId="169" fontId="8" fillId="2" borderId="1" xfId="3" applyNumberFormat="1" applyBorder="1" applyAlignment="1">
      <alignment horizontal="center" vertical="center"/>
    </xf>
    <xf numFmtId="0" fontId="21" fillId="2" borderId="6" xfId="3" applyNumberFormat="1" applyFont="1" applyBorder="1" applyAlignment="1">
      <alignment horizontal="center" vertical="center"/>
    </xf>
    <xf numFmtId="0" fontId="8" fillId="2" borderId="1" xfId="3" applyNumberFormat="1" applyBorder="1" applyAlignment="1">
      <alignment horizontal="center" vertical="center"/>
    </xf>
    <xf numFmtId="0" fontId="8" fillId="2" borderId="8" xfId="3" applyNumberFormat="1" applyBorder="1" applyAlignment="1">
      <alignment horizontal="center" vertical="center"/>
    </xf>
    <xf numFmtId="9" fontId="0" fillId="3" borderId="0" xfId="25" applyFont="1" applyFill="1" applyBorder="1" applyAlignment="1">
      <alignment horizontal="center"/>
    </xf>
    <xf numFmtId="9" fontId="0" fillId="3" borderId="14" xfId="25" applyFont="1" applyFill="1" applyBorder="1" applyAlignment="1">
      <alignment horizontal="center"/>
    </xf>
    <xf numFmtId="0" fontId="11" fillId="2" borderId="3" xfId="1" applyFont="1" applyBorder="1" applyAlignment="1"/>
    <xf numFmtId="0" fontId="11" fillId="2" borderId="2" xfId="1" applyFont="1" applyBorder="1" applyAlignment="1">
      <alignment horizontal="left"/>
    </xf>
    <xf numFmtId="0" fontId="11" fillId="2" borderId="8" xfId="1" applyFont="1" applyBorder="1" applyAlignment="1">
      <alignment horizontal="left"/>
    </xf>
    <xf numFmtId="0" fontId="9" fillId="2" borderId="3" xfId="27" applyFont="1" applyBorder="1" applyAlignment="1">
      <alignment vertical="center" wrapText="1"/>
    </xf>
    <xf numFmtId="0" fontId="11" fillId="2" borderId="1" xfId="1" applyFont="1" applyBorder="1" applyAlignment="1">
      <alignment horizontal="left" indent="1"/>
    </xf>
    <xf numFmtId="3" fontId="11" fillId="7" borderId="12" xfId="4" applyFont="1" applyBorder="1">
      <alignment vertical="center"/>
      <protection locked="0"/>
    </xf>
    <xf numFmtId="0" fontId="11" fillId="11" borderId="3" xfId="12" applyFont="1" applyBorder="1"/>
    <xf numFmtId="0" fontId="11" fillId="11" borderId="19" xfId="12" applyFont="1" applyBorder="1"/>
    <xf numFmtId="0" fontId="19" fillId="2" borderId="3" xfId="1" applyFont="1" applyBorder="1" applyAlignment="1">
      <alignment horizontal="center"/>
    </xf>
    <xf numFmtId="0" fontId="11" fillId="2" borderId="2" xfId="1" applyFont="1" applyBorder="1" applyAlignment="1">
      <alignment horizontal="center"/>
    </xf>
    <xf numFmtId="0" fontId="11" fillId="2" borderId="1" xfId="1" applyFont="1" applyBorder="1" applyAlignment="1">
      <alignment horizontal="center"/>
    </xf>
    <xf numFmtId="0" fontId="19" fillId="2" borderId="1" xfId="1" applyFont="1" applyBorder="1" applyAlignment="1">
      <alignment horizontal="center"/>
    </xf>
    <xf numFmtId="0" fontId="11" fillId="2" borderId="8" xfId="1" applyFont="1" applyBorder="1" applyAlignment="1">
      <alignment horizontal="center"/>
    </xf>
    <xf numFmtId="0" fontId="11" fillId="3" borderId="0" xfId="0" applyFont="1"/>
    <xf numFmtId="0" fontId="9" fillId="2" borderId="4" xfId="27" applyFont="1" applyBorder="1" applyAlignment="1">
      <alignment vertical="center"/>
    </xf>
    <xf numFmtId="0" fontId="9" fillId="2" borderId="4" xfId="27" applyFont="1" applyBorder="1" applyAlignment="1">
      <alignment vertical="center" wrapText="1"/>
    </xf>
    <xf numFmtId="0" fontId="11" fillId="2" borderId="1" xfId="1" applyFont="1" applyBorder="1" applyAlignment="1"/>
    <xf numFmtId="167" fontId="10" fillId="3" borderId="0" xfId="9" applyBorder="1">
      <alignment horizontal="center" vertical="center"/>
    </xf>
    <xf numFmtId="167" fontId="4" fillId="3" borderId="8" xfId="18" applyFont="1" applyBorder="1">
      <alignment horizontal="center" vertical="center"/>
    </xf>
    <xf numFmtId="0" fontId="11" fillId="2" borderId="8" xfId="1" applyFont="1" applyBorder="1" applyAlignment="1">
      <alignment horizontal="left" indent="2"/>
    </xf>
    <xf numFmtId="3" fontId="11" fillId="9" borderId="6" xfId="6" applyBorder="1">
      <alignment vertical="center"/>
      <protection locked="0"/>
    </xf>
    <xf numFmtId="3" fontId="11" fillId="7" borderId="8" xfId="4" applyFont="1" applyBorder="1">
      <alignment vertical="center"/>
      <protection locked="0"/>
    </xf>
    <xf numFmtId="9" fontId="8" fillId="2" borderId="13" xfId="25" applyFont="1" applyFill="1" applyBorder="1" applyAlignment="1">
      <alignment horizontal="centerContinuous"/>
    </xf>
    <xf numFmtId="9" fontId="8" fillId="2" borderId="19" xfId="25" applyFont="1" applyFill="1" applyBorder="1" applyAlignment="1">
      <alignment horizontal="centerContinuous"/>
    </xf>
    <xf numFmtId="0" fontId="0" fillId="3" borderId="0" xfId="0" applyAlignment="1">
      <alignment horizontal="left" indent="1"/>
    </xf>
    <xf numFmtId="0" fontId="0" fillId="3" borderId="0" xfId="0" applyAlignment="1">
      <alignment horizontal="left" indent="2"/>
    </xf>
    <xf numFmtId="168" fontId="0" fillId="10" borderId="7" xfId="11" applyFont="1" applyBorder="1" applyAlignment="1">
      <alignment horizontal="center" vertical="center"/>
      <protection locked="0"/>
    </xf>
    <xf numFmtId="168" fontId="0" fillId="10" borderId="6" xfId="11" applyFont="1" applyBorder="1" applyAlignment="1">
      <alignment horizontal="center" vertical="center"/>
      <protection locked="0"/>
    </xf>
    <xf numFmtId="0" fontId="11" fillId="11" borderId="13" xfId="12" applyFont="1" applyBorder="1"/>
    <xf numFmtId="0" fontId="11" fillId="2" borderId="1" xfId="1" applyFont="1" applyBorder="1" applyAlignment="1">
      <alignment horizontal="left" indent="3"/>
    </xf>
    <xf numFmtId="167" fontId="10" fillId="3" borderId="14" xfId="9" applyBorder="1">
      <alignment horizontal="center" vertical="center"/>
    </xf>
    <xf numFmtId="0" fontId="0" fillId="10" borderId="14" xfId="19" applyNumberFormat="1" applyFont="1" applyBorder="1">
      <alignment vertical="center"/>
      <protection locked="0"/>
    </xf>
    <xf numFmtId="0" fontId="0" fillId="10" borderId="11" xfId="19" applyNumberFormat="1" applyFont="1" applyBorder="1">
      <alignment vertical="center"/>
      <protection locked="0"/>
    </xf>
    <xf numFmtId="167" fontId="10" fillId="3" borderId="6" xfId="9" applyBorder="1">
      <alignment horizontal="center" vertical="center"/>
    </xf>
    <xf numFmtId="3" fontId="11" fillId="9" borderId="12" xfId="6" applyBorder="1">
      <alignment vertical="center"/>
      <protection locked="0"/>
    </xf>
    <xf numFmtId="0" fontId="0" fillId="2" borderId="6" xfId="24" applyFont="1" applyAlignment="1">
      <alignment vertical="top" wrapText="1"/>
    </xf>
    <xf numFmtId="0" fontId="0" fillId="2" borderId="6" xfId="24" applyFont="1" applyAlignment="1">
      <alignment horizontal="left" vertical="top" wrapText="1"/>
    </xf>
    <xf numFmtId="0" fontId="17" fillId="3" borderId="0" xfId="0" applyFont="1"/>
    <xf numFmtId="3" fontId="11" fillId="9" borderId="14" xfId="6" applyBorder="1">
      <alignment vertical="center"/>
      <protection locked="0"/>
    </xf>
    <xf numFmtId="0" fontId="11" fillId="2" borderId="2" xfId="1" applyFont="1" applyBorder="1" applyAlignment="1">
      <alignment horizontal="left" indent="3"/>
    </xf>
    <xf numFmtId="3" fontId="11" fillId="9" borderId="19" xfId="6" applyBorder="1">
      <alignment vertical="center"/>
      <protection locked="0"/>
    </xf>
    <xf numFmtId="0" fontId="0" fillId="2" borderId="1" xfId="1" quotePrefix="1" applyFont="1" applyBorder="1" applyAlignment="1">
      <alignment horizontal="left" indent="3"/>
    </xf>
    <xf numFmtId="3" fontId="11" fillId="9" borderId="8" xfId="6" applyBorder="1">
      <alignment vertical="center"/>
      <protection locked="0"/>
    </xf>
    <xf numFmtId="0" fontId="0" fillId="10" borderId="16" xfId="19" applyNumberFormat="1" applyFont="1" applyBorder="1">
      <alignment vertical="center"/>
      <protection locked="0"/>
    </xf>
    <xf numFmtId="0" fontId="0" fillId="10" borderId="5" xfId="19" applyNumberFormat="1" applyFont="1" applyBorder="1">
      <alignment vertical="center"/>
      <protection locked="0"/>
    </xf>
    <xf numFmtId="0" fontId="14" fillId="2" borderId="1" xfId="1" quotePrefix="1" applyFont="1" applyBorder="1" applyAlignment="1">
      <alignment horizontal="left" indent="4"/>
    </xf>
    <xf numFmtId="0" fontId="0" fillId="2" borderId="15" xfId="1" applyFont="1" applyBorder="1" applyAlignment="1">
      <alignment horizontal="centerContinuous" wrapText="1"/>
    </xf>
    <xf numFmtId="0" fontId="0" fillId="2" borderId="5" xfId="1" applyFont="1" applyBorder="1" applyAlignment="1">
      <alignment horizontal="centerContinuous" wrapText="1"/>
    </xf>
    <xf numFmtId="3" fontId="3" fillId="8" borderId="2" xfId="5" applyBorder="1" applyAlignment="1">
      <alignment horizontal="center" vertical="center"/>
      <protection locked="0"/>
    </xf>
    <xf numFmtId="9" fontId="8" fillId="2" borderId="0" xfId="25" applyFont="1" applyFill="1" applyBorder="1" applyAlignment="1">
      <alignment horizontal="center" vertical="center"/>
    </xf>
    <xf numFmtId="0" fontId="15" fillId="2" borderId="15" xfId="27" applyBorder="1" applyAlignment="1">
      <alignment horizontal="left" vertical="center" wrapText="1"/>
    </xf>
    <xf numFmtId="0" fontId="0" fillId="2" borderId="8" xfId="1" applyFont="1" applyBorder="1" applyAlignment="1">
      <alignment horizontal="left" indent="4"/>
    </xf>
    <xf numFmtId="3" fontId="0" fillId="9" borderId="48" xfId="6" applyFont="1" applyBorder="1" applyAlignment="1">
      <alignment horizontal="center" vertical="center"/>
      <protection locked="0"/>
    </xf>
    <xf numFmtId="3" fontId="0" fillId="9" borderId="50" xfId="6" applyFont="1" applyBorder="1" applyAlignment="1">
      <alignment horizontal="center" vertical="center"/>
      <protection locked="0"/>
    </xf>
    <xf numFmtId="3" fontId="0" fillId="9" borderId="53" xfId="6" applyFont="1" applyBorder="1" applyAlignment="1">
      <alignment horizontal="center" vertical="center"/>
      <protection locked="0"/>
    </xf>
    <xf numFmtId="168" fontId="8" fillId="2" borderId="2" xfId="3" applyNumberFormat="1" applyBorder="1">
      <alignment vertical="center"/>
    </xf>
    <xf numFmtId="168" fontId="8" fillId="2" borderId="8" xfId="3" applyNumberFormat="1" applyBorder="1">
      <alignment vertical="center"/>
    </xf>
    <xf numFmtId="3" fontId="3" fillId="8" borderId="6" xfId="5" applyBorder="1">
      <alignment vertical="center"/>
      <protection locked="0"/>
    </xf>
    <xf numFmtId="0" fontId="21" fillId="2" borderId="0" xfId="3" applyNumberFormat="1" applyFont="1" applyBorder="1">
      <alignment vertical="center"/>
    </xf>
    <xf numFmtId="0" fontId="8" fillId="2" borderId="2" xfId="24" applyFont="1" applyBorder="1">
      <alignment horizontal="centerContinuous" vertical="center" wrapText="1"/>
    </xf>
    <xf numFmtId="0" fontId="8" fillId="2" borderId="1" xfId="24" applyFont="1" applyBorder="1">
      <alignment horizontal="centerContinuous" vertical="center" wrapText="1"/>
    </xf>
    <xf numFmtId="0" fontId="8" fillId="2" borderId="8" xfId="24" applyFont="1" applyBorder="1">
      <alignment horizontal="centerContinuous" vertical="center" wrapText="1"/>
    </xf>
    <xf numFmtId="9" fontId="8" fillId="2" borderId="1" xfId="25" applyFont="1" applyFill="1" applyBorder="1" applyAlignment="1">
      <alignment horizontal="center" vertical="center"/>
    </xf>
    <xf numFmtId="0" fontId="8" fillId="2" borderId="0" xfId="3" applyNumberFormat="1" applyBorder="1" applyAlignment="1">
      <alignment horizontal="right" vertical="center"/>
    </xf>
    <xf numFmtId="0" fontId="0" fillId="3" borderId="6" xfId="0" applyBorder="1" applyAlignment="1">
      <alignment horizontal="center"/>
    </xf>
    <xf numFmtId="0" fontId="0" fillId="2" borderId="15" xfId="1" applyFont="1" applyBorder="1" applyAlignment="1">
      <alignment horizontal="center"/>
    </xf>
    <xf numFmtId="0" fontId="0" fillId="2" borderId="16" xfId="1" applyFont="1" applyBorder="1" applyAlignment="1">
      <alignment horizontal="center"/>
    </xf>
    <xf numFmtId="9" fontId="0" fillId="11" borderId="0" xfId="25" applyFont="1" applyFill="1" applyBorder="1" applyAlignment="1">
      <alignment horizontal="center"/>
    </xf>
    <xf numFmtId="3" fontId="5" fillId="6" borderId="15" xfId="10" applyNumberFormat="1" applyBorder="1" applyAlignment="1">
      <alignment horizontal="center"/>
    </xf>
    <xf numFmtId="3" fontId="5" fillId="6" borderId="16" xfId="10" applyNumberFormat="1" applyBorder="1" applyAlignment="1">
      <alignment horizontal="center"/>
    </xf>
    <xf numFmtId="3" fontId="5" fillId="6" borderId="5" xfId="10" applyNumberFormat="1" applyBorder="1" applyAlignment="1">
      <alignment horizontal="center"/>
    </xf>
    <xf numFmtId="0" fontId="0" fillId="10" borderId="9" xfId="13" applyFont="1" applyBorder="1">
      <alignment horizontal="center" vertical="center"/>
      <protection locked="0"/>
    </xf>
    <xf numFmtId="3" fontId="0" fillId="9" borderId="41" xfId="6" applyFont="1" applyBorder="1">
      <alignment vertical="center"/>
      <protection locked="0"/>
    </xf>
    <xf numFmtId="14" fontId="0" fillId="9" borderId="41" xfId="21" applyFont="1" applyBorder="1">
      <alignment horizontal="center" vertical="center"/>
      <protection locked="0"/>
    </xf>
    <xf numFmtId="3" fontId="0" fillId="9" borderId="41" xfId="6" applyFont="1" applyBorder="1" applyAlignment="1">
      <alignment horizontal="center" vertical="center"/>
      <protection locked="0"/>
    </xf>
    <xf numFmtId="165" fontId="0" fillId="9" borderId="41" xfId="16" applyFont="1" applyBorder="1">
      <alignment horizontal="center" vertical="center"/>
      <protection locked="0"/>
    </xf>
    <xf numFmtId="3" fontId="11" fillId="9" borderId="41" xfId="6" applyBorder="1">
      <alignment vertical="center"/>
      <protection locked="0"/>
    </xf>
    <xf numFmtId="3" fontId="0" fillId="9" borderId="7" xfId="6" applyFont="1" applyBorder="1">
      <alignment vertical="center"/>
      <protection locked="0"/>
    </xf>
    <xf numFmtId="14" fontId="0" fillId="9" borderId="7" xfId="21" applyFont="1" applyBorder="1">
      <alignment horizontal="center" vertical="center"/>
      <protection locked="0"/>
    </xf>
    <xf numFmtId="3" fontId="0" fillId="9" borderId="7" xfId="6" applyFont="1" applyBorder="1" applyAlignment="1">
      <alignment horizontal="center" vertical="center"/>
      <protection locked="0"/>
    </xf>
    <xf numFmtId="165" fontId="0" fillId="9" borderId="7" xfId="16" applyFont="1" applyBorder="1">
      <alignment horizontal="center" vertical="center"/>
      <protection locked="0"/>
    </xf>
    <xf numFmtId="3" fontId="0" fillId="9" borderId="9" xfId="6" applyFont="1" applyBorder="1">
      <alignment vertical="center"/>
      <protection locked="0"/>
    </xf>
    <xf numFmtId="14" fontId="0" fillId="9" borderId="9" xfId="21" applyFont="1" applyBorder="1">
      <alignment horizontal="center" vertical="center"/>
      <protection locked="0"/>
    </xf>
    <xf numFmtId="3" fontId="0" fillId="9" borderId="9" xfId="6" applyFont="1" applyBorder="1" applyAlignment="1">
      <alignment horizontal="center" vertical="center"/>
      <protection locked="0"/>
    </xf>
    <xf numFmtId="165" fontId="0" fillId="9" borderId="9" xfId="16" applyFont="1" applyBorder="1">
      <alignment horizontal="center" vertical="center"/>
      <protection locked="0"/>
    </xf>
    <xf numFmtId="0" fontId="0" fillId="10" borderId="41" xfId="19" applyNumberFormat="1" applyFont="1" applyBorder="1">
      <alignment vertical="center"/>
      <protection locked="0"/>
    </xf>
    <xf numFmtId="0" fontId="0" fillId="10" borderId="41" xfId="13" applyFont="1" applyBorder="1">
      <alignment horizontal="center" vertical="center"/>
      <protection locked="0"/>
    </xf>
    <xf numFmtId="168" fontId="0" fillId="10" borderId="41" xfId="11" applyFont="1" applyBorder="1">
      <alignment vertical="center"/>
      <protection locked="0"/>
    </xf>
    <xf numFmtId="3" fontId="3" fillId="7" borderId="41" xfId="4" applyBorder="1">
      <alignment vertical="center"/>
      <protection locked="0"/>
    </xf>
    <xf numFmtId="0" fontId="0" fillId="10" borderId="7" xfId="19" applyNumberFormat="1" applyFont="1" applyBorder="1">
      <alignment vertical="center"/>
      <protection locked="0"/>
    </xf>
    <xf numFmtId="168" fontId="0" fillId="10" borderId="7" xfId="11" applyFont="1" applyBorder="1">
      <alignment vertical="center"/>
      <protection locked="0"/>
    </xf>
    <xf numFmtId="3" fontId="3" fillId="7" borderId="7" xfId="4" applyBorder="1">
      <alignment vertical="center"/>
      <protection locked="0"/>
    </xf>
    <xf numFmtId="0" fontId="0" fillId="10" borderId="9" xfId="19" applyNumberFormat="1" applyFont="1" applyBorder="1">
      <alignment vertical="center"/>
      <protection locked="0"/>
    </xf>
    <xf numFmtId="168" fontId="0" fillId="10" borderId="9" xfId="11" applyFont="1" applyBorder="1">
      <alignment vertical="center"/>
      <protection locked="0"/>
    </xf>
    <xf numFmtId="3" fontId="3" fillId="7" borderId="9" xfId="4" applyBorder="1">
      <alignment vertical="center"/>
      <protection locked="0"/>
    </xf>
    <xf numFmtId="3" fontId="11" fillId="9" borderId="41" xfId="6" applyBorder="1" applyAlignment="1">
      <alignment horizontal="center" vertical="center"/>
      <protection locked="0"/>
    </xf>
    <xf numFmtId="3" fontId="11" fillId="9" borderId="7" xfId="6" applyBorder="1" applyAlignment="1">
      <alignment horizontal="center" vertical="center"/>
      <protection locked="0"/>
    </xf>
    <xf numFmtId="3" fontId="11" fillId="9" borderId="9" xfId="6" applyBorder="1" applyAlignment="1">
      <alignment horizontal="center" vertical="center"/>
      <protection locked="0"/>
    </xf>
    <xf numFmtId="3" fontId="5" fillId="6" borderId="22" xfId="10" applyNumberFormat="1" applyBorder="1" applyAlignment="1">
      <alignment horizontal="center"/>
    </xf>
    <xf numFmtId="3" fontId="5" fillId="6" borderId="23" xfId="10" applyNumberFormat="1" applyBorder="1" applyAlignment="1">
      <alignment horizontal="center"/>
    </xf>
    <xf numFmtId="3" fontId="0" fillId="11" borderId="12" xfId="12" applyNumberFormat="1" applyFont="1" applyBorder="1" applyAlignment="1">
      <alignment horizontal="center"/>
    </xf>
    <xf numFmtId="3" fontId="5" fillId="6" borderId="6" xfId="10" applyNumberFormat="1" applyBorder="1" applyAlignment="1">
      <alignment horizontal="center"/>
    </xf>
    <xf numFmtId="3" fontId="7" fillId="5" borderId="15" xfId="7" applyNumberFormat="1" applyBorder="1">
      <alignment horizontal="center" vertical="center"/>
      <protection locked="0"/>
    </xf>
    <xf numFmtId="3" fontId="5" fillId="6" borderId="37" xfId="10" applyNumberFormat="1" applyBorder="1" applyAlignment="1">
      <alignment horizontal="center"/>
    </xf>
    <xf numFmtId="3" fontId="5" fillId="6" borderId="38" xfId="10" applyNumberFormat="1" applyBorder="1" applyAlignment="1">
      <alignment horizontal="center"/>
    </xf>
    <xf numFmtId="3" fontId="5" fillId="6" borderId="57" xfId="10" applyNumberFormat="1" applyBorder="1" applyAlignment="1">
      <alignment horizontal="center"/>
    </xf>
    <xf numFmtId="3" fontId="0" fillId="11" borderId="15" xfId="12" applyNumberFormat="1" applyFont="1" applyBorder="1" applyAlignment="1">
      <alignment horizontal="center"/>
    </xf>
    <xf numFmtId="3" fontId="0" fillId="11" borderId="11" xfId="12" applyNumberFormat="1" applyFont="1" applyBorder="1" applyAlignment="1">
      <alignment horizontal="center"/>
    </xf>
    <xf numFmtId="3" fontId="7" fillId="5" borderId="3" xfId="7" applyNumberFormat="1" applyBorder="1">
      <alignment horizontal="center" vertical="center"/>
      <protection locked="0"/>
    </xf>
    <xf numFmtId="0" fontId="0" fillId="10" borderId="2" xfId="19" applyNumberFormat="1" applyFont="1" applyBorder="1" applyAlignment="1">
      <alignment horizontal="left" vertical="center"/>
      <protection locked="0"/>
    </xf>
    <xf numFmtId="0" fontId="0" fillId="10" borderId="1" xfId="19" applyNumberFormat="1" applyFont="1" applyBorder="1" applyAlignment="1">
      <alignment horizontal="left" vertical="center"/>
      <protection locked="0"/>
    </xf>
    <xf numFmtId="0" fontId="0" fillId="10" borderId="8" xfId="19" applyNumberFormat="1" applyFont="1" applyBorder="1" applyAlignment="1">
      <alignment horizontal="left" vertical="center"/>
      <protection locked="0"/>
    </xf>
    <xf numFmtId="0" fontId="0" fillId="2" borderId="6" xfId="1" applyFont="1" applyBorder="1" applyAlignment="1">
      <alignment horizontal="centerContinuous"/>
    </xf>
    <xf numFmtId="0" fontId="0" fillId="2" borderId="6" xfId="1" applyFont="1" applyBorder="1" applyAlignment="1">
      <alignment horizontal="center" vertical="center" wrapText="1"/>
    </xf>
    <xf numFmtId="0" fontId="0" fillId="2" borderId="36" xfId="24" applyFont="1" applyBorder="1" applyAlignment="1">
      <alignment horizontal="centerContinuous" vertical="top" wrapText="1"/>
    </xf>
    <xf numFmtId="0" fontId="15" fillId="2" borderId="30" xfId="27" applyBorder="1" applyAlignment="1">
      <alignment horizontal="center" vertical="center"/>
    </xf>
    <xf numFmtId="9" fontId="8" fillId="2" borderId="3" xfId="25" applyFont="1" applyFill="1" applyBorder="1" applyAlignment="1">
      <alignment horizontal="center" vertical="center"/>
    </xf>
    <xf numFmtId="0" fontId="8" fillId="2" borderId="6" xfId="3" quotePrefix="1" applyNumberFormat="1" applyBorder="1" applyAlignment="1">
      <alignment horizontal="center" vertical="center"/>
    </xf>
    <xf numFmtId="0" fontId="0" fillId="2" borderId="12" xfId="1" applyFont="1" applyBorder="1" applyAlignment="1">
      <alignment horizontal="center"/>
    </xf>
    <xf numFmtId="9" fontId="0" fillId="11" borderId="20" xfId="25" applyFont="1" applyFill="1" applyBorder="1" applyAlignment="1">
      <alignment horizontal="center"/>
    </xf>
    <xf numFmtId="9" fontId="0" fillId="11" borderId="13" xfId="25" applyFont="1" applyFill="1" applyBorder="1" applyAlignment="1">
      <alignment horizontal="center"/>
    </xf>
    <xf numFmtId="0" fontId="11" fillId="2" borderId="6" xfId="24" applyFont="1">
      <alignment horizontal="centerContinuous" vertical="center" wrapText="1"/>
    </xf>
    <xf numFmtId="3" fontId="3" fillId="8" borderId="20" xfId="5" applyBorder="1">
      <alignment vertical="center"/>
      <protection locked="0"/>
    </xf>
    <xf numFmtId="3" fontId="3" fillId="7" borderId="1" xfId="4" applyBorder="1" applyAlignment="1">
      <alignment horizontal="left" vertical="center" indent="1"/>
      <protection locked="0"/>
    </xf>
    <xf numFmtId="3" fontId="3" fillId="7" borderId="8" xfId="4" applyBorder="1" applyAlignment="1">
      <alignment horizontal="left" vertical="center" indent="1"/>
      <protection locked="0"/>
    </xf>
    <xf numFmtId="0" fontId="0" fillId="11" borderId="2" xfId="12" applyFont="1" applyBorder="1" applyAlignment="1">
      <alignment horizontal="center" vertical="center"/>
    </xf>
    <xf numFmtId="0" fontId="0" fillId="11" borderId="1" xfId="12" applyFont="1" applyBorder="1" applyAlignment="1">
      <alignment horizontal="center" vertical="center"/>
    </xf>
    <xf numFmtId="0" fontId="0" fillId="10" borderId="3" xfId="13" applyFont="1" applyBorder="1">
      <alignment horizontal="center" vertical="center"/>
      <protection locked="0"/>
    </xf>
    <xf numFmtId="3" fontId="0" fillId="8" borderId="6" xfId="5" applyFont="1" applyBorder="1">
      <alignment vertical="center"/>
      <protection locked="0"/>
    </xf>
    <xf numFmtId="0" fontId="0" fillId="12" borderId="8" xfId="0" applyFill="1" applyBorder="1" applyAlignment="1">
      <alignment vertical="center"/>
    </xf>
    <xf numFmtId="0" fontId="0" fillId="3" borderId="8" xfId="0" applyBorder="1" applyAlignment="1">
      <alignment vertical="center"/>
    </xf>
    <xf numFmtId="0" fontId="0" fillId="4" borderId="8" xfId="0" applyFill="1" applyBorder="1" applyAlignment="1">
      <alignment horizontal="left" vertical="center" indent="1"/>
    </xf>
    <xf numFmtId="164" fontId="4" fillId="3" borderId="19" xfId="2" applyBorder="1">
      <alignment horizontal="center" vertical="center"/>
    </xf>
    <xf numFmtId="0" fontId="8" fillId="2" borderId="15" xfId="3" applyNumberFormat="1" applyBorder="1" applyAlignment="1">
      <alignment horizontal="center" vertical="center"/>
    </xf>
    <xf numFmtId="0" fontId="0" fillId="2" borderId="5" xfId="1" applyFont="1" applyBorder="1" applyAlignment="1">
      <alignment horizontal="center"/>
    </xf>
    <xf numFmtId="0" fontId="0" fillId="2" borderId="2" xfId="24" applyFont="1" applyBorder="1" applyAlignment="1">
      <alignment horizontal="center" vertical="center" wrapText="1"/>
    </xf>
    <xf numFmtId="0" fontId="0" fillId="2" borderId="19" xfId="1" applyFont="1" applyBorder="1" applyAlignment="1">
      <alignment horizontal="left" indent="2"/>
    </xf>
    <xf numFmtId="0" fontId="0" fillId="2" borderId="3" xfId="1" applyFont="1" applyBorder="1" applyAlignment="1">
      <alignment horizontal="left" indent="1"/>
    </xf>
    <xf numFmtId="0" fontId="0" fillId="2" borderId="3" xfId="1" applyFont="1" applyBorder="1" applyAlignment="1">
      <alignment horizontal="left" indent="2"/>
    </xf>
    <xf numFmtId="0" fontId="3" fillId="10" borderId="0" xfId="13" applyBorder="1">
      <alignment horizontal="center" vertical="center"/>
      <protection locked="0"/>
    </xf>
    <xf numFmtId="0" fontId="3" fillId="10" borderId="12" xfId="13" applyBorder="1">
      <alignment horizontal="center" vertical="center"/>
      <protection locked="0"/>
    </xf>
    <xf numFmtId="0" fontId="3" fillId="10" borderId="20" xfId="13" applyBorder="1">
      <alignment horizontal="center" vertical="center"/>
      <protection locked="0"/>
    </xf>
    <xf numFmtId="0" fontId="3" fillId="10" borderId="13" xfId="13" applyBorder="1">
      <alignment horizontal="center" vertical="center"/>
      <protection locked="0"/>
    </xf>
    <xf numFmtId="3" fontId="3" fillId="8" borderId="13" xfId="5" applyBorder="1">
      <alignment vertical="center"/>
      <protection locked="0"/>
    </xf>
    <xf numFmtId="3" fontId="3" fillId="8" borderId="11" xfId="5" applyBorder="1">
      <alignment vertical="center"/>
      <protection locked="0"/>
    </xf>
    <xf numFmtId="0" fontId="0" fillId="10" borderId="58" xfId="13" applyFont="1" applyBorder="1">
      <alignment horizontal="center" vertical="center"/>
      <protection locked="0"/>
    </xf>
    <xf numFmtId="3" fontId="0" fillId="9" borderId="1" xfId="6" applyFont="1" applyBorder="1" applyAlignment="1">
      <alignment horizontal="center" vertical="center"/>
      <protection locked="0"/>
    </xf>
    <xf numFmtId="3" fontId="5" fillId="6" borderId="59" xfId="10" applyNumberFormat="1" applyBorder="1" applyAlignment="1">
      <alignment horizontal="center"/>
    </xf>
    <xf numFmtId="0" fontId="0" fillId="3" borderId="2" xfId="0" applyBorder="1" applyAlignment="1">
      <alignment vertical="center" wrapText="1"/>
    </xf>
    <xf numFmtId="0" fontId="0" fillId="3" borderId="1" xfId="0" applyBorder="1" applyAlignment="1">
      <alignment vertical="center" wrapText="1"/>
    </xf>
    <xf numFmtId="0" fontId="0" fillId="3" borderId="8" xfId="0" applyBorder="1" applyAlignment="1">
      <alignment vertical="center" wrapText="1"/>
    </xf>
    <xf numFmtId="0" fontId="23" fillId="2" borderId="0" xfId="1" applyFont="1" applyBorder="1" applyAlignment="1">
      <alignment horizontal="left"/>
    </xf>
    <xf numFmtId="0" fontId="0" fillId="3" borderId="0" xfId="0" applyAlignment="1">
      <alignment vertical="center" wrapText="1"/>
    </xf>
    <xf numFmtId="0" fontId="0" fillId="3" borderId="0" xfId="0" applyAlignment="1">
      <alignment vertical="center"/>
    </xf>
    <xf numFmtId="0" fontId="0" fillId="10" borderId="42" xfId="19" applyNumberFormat="1" applyFont="1" applyBorder="1" applyAlignment="1">
      <alignment horizontal="left" vertical="center"/>
      <protection locked="0"/>
    </xf>
    <xf numFmtId="0" fontId="0" fillId="10" borderId="26" xfId="19" applyNumberFormat="1" applyFont="1" applyBorder="1" applyAlignment="1">
      <alignment horizontal="left" vertical="center"/>
      <protection locked="0"/>
    </xf>
    <xf numFmtId="0" fontId="0" fillId="10" borderId="43" xfId="19" applyNumberFormat="1" applyFont="1" applyBorder="1" applyAlignment="1">
      <alignment horizontal="left" vertical="center"/>
      <protection locked="0"/>
    </xf>
    <xf numFmtId="0" fontId="0" fillId="10" borderId="27" xfId="19" applyNumberFormat="1" applyFont="1" applyBorder="1" applyAlignment="1">
      <alignment horizontal="left" vertical="center"/>
      <protection locked="0"/>
    </xf>
    <xf numFmtId="0" fontId="0" fillId="10" borderId="10" xfId="19" applyNumberFormat="1" applyFont="1" applyBorder="1" applyAlignment="1">
      <alignment horizontal="left" vertical="center"/>
      <protection locked="0"/>
    </xf>
    <xf numFmtId="0" fontId="0" fillId="10" borderId="25" xfId="19" applyNumberFormat="1" applyFont="1" applyBorder="1" applyAlignment="1">
      <alignment horizontal="left" vertical="center"/>
      <protection locked="0"/>
    </xf>
    <xf numFmtId="0" fontId="0" fillId="10" borderId="39" xfId="19" applyNumberFormat="1" applyFont="1" applyBorder="1" applyAlignment="1">
      <alignment horizontal="center" vertical="center"/>
      <protection locked="0"/>
    </xf>
    <xf numFmtId="0" fontId="0" fillId="10" borderId="40" xfId="19" applyNumberFormat="1" applyFont="1" applyBorder="1" applyAlignment="1">
      <alignment horizontal="center" vertical="center"/>
      <protection locked="0"/>
    </xf>
    <xf numFmtId="0" fontId="0" fillId="10" borderId="44" xfId="19" applyNumberFormat="1" applyFont="1" applyBorder="1" applyAlignment="1">
      <alignment horizontal="left" vertical="center"/>
      <protection locked="0"/>
    </xf>
    <xf numFmtId="0" fontId="0" fillId="10" borderId="45" xfId="19" applyNumberFormat="1" applyFont="1" applyBorder="1" applyAlignment="1">
      <alignment horizontal="left" vertical="center"/>
      <protection locked="0"/>
    </xf>
    <xf numFmtId="0" fontId="0" fillId="10" borderId="40" xfId="19" applyNumberFormat="1" applyFont="1" applyBorder="1" applyAlignment="1">
      <alignment horizontal="left" vertical="center"/>
      <protection locked="0"/>
    </xf>
    <xf numFmtId="165" fontId="0" fillId="7" borderId="15" xfId="15" applyFont="1" applyBorder="1" applyAlignment="1">
      <alignment horizontal="center" vertical="center"/>
      <protection locked="0"/>
    </xf>
    <xf numFmtId="165" fontId="0" fillId="7" borderId="5" xfId="15" applyFont="1" applyBorder="1" applyAlignment="1">
      <alignment horizontal="center" vertical="center"/>
      <protection locked="0"/>
    </xf>
    <xf numFmtId="0" fontId="0" fillId="10" borderId="3" xfId="13" applyFont="1" applyBorder="1">
      <alignment horizontal="center" vertical="center"/>
      <protection locked="0"/>
    </xf>
    <xf numFmtId="0" fontId="0" fillId="10" borderId="0" xfId="13" applyFont="1" applyBorder="1">
      <alignment horizontal="center" vertical="center"/>
      <protection locked="0"/>
    </xf>
    <xf numFmtId="0" fontId="0" fillId="10" borderId="12" xfId="13" applyFont="1" applyBorder="1">
      <alignment horizontal="center" vertical="center"/>
      <protection locked="0"/>
    </xf>
    <xf numFmtId="0" fontId="0" fillId="2" borderId="6" xfId="24" applyFont="1" applyAlignment="1">
      <alignment horizontal="center" vertical="center" wrapText="1"/>
    </xf>
    <xf numFmtId="0" fontId="0" fillId="2" borderId="2" xfId="1" applyFont="1" applyBorder="1" applyAlignment="1">
      <alignment horizontal="center" vertical="center" textRotation="90" wrapText="1"/>
    </xf>
    <xf numFmtId="0" fontId="0" fillId="2" borderId="1" xfId="1" applyFont="1" applyBorder="1" applyAlignment="1">
      <alignment horizontal="center" vertical="center" textRotation="90" wrapText="1"/>
    </xf>
    <xf numFmtId="0" fontId="0" fillId="2" borderId="8" xfId="1" applyFont="1" applyBorder="1" applyAlignment="1">
      <alignment horizontal="center" vertical="center" textRotation="90" wrapText="1"/>
    </xf>
    <xf numFmtId="0" fontId="0" fillId="2" borderId="2" xfId="24" applyFont="1" applyBorder="1" applyAlignment="1">
      <alignment horizontal="center" vertical="center" wrapText="1"/>
    </xf>
    <xf numFmtId="0" fontId="0" fillId="2" borderId="8" xfId="24" applyFont="1" applyBorder="1" applyAlignment="1">
      <alignment horizontal="center" vertical="center" wrapText="1"/>
    </xf>
    <xf numFmtId="0" fontId="0" fillId="2" borderId="2" xfId="1" applyFont="1" applyBorder="1" applyAlignment="1">
      <alignment horizontal="center" wrapText="1"/>
    </xf>
    <xf numFmtId="0" fontId="0" fillId="2" borderId="8" xfId="1" applyFont="1" applyBorder="1" applyAlignment="1">
      <alignment horizontal="center" wrapText="1"/>
    </xf>
    <xf numFmtId="0" fontId="0" fillId="2" borderId="2" xfId="1" applyFont="1" applyBorder="1" applyAlignment="1">
      <alignment horizontal="center" vertical="center" wrapText="1"/>
    </xf>
    <xf numFmtId="0" fontId="0" fillId="2" borderId="8" xfId="1" applyFont="1" applyBorder="1" applyAlignment="1">
      <alignment horizontal="center" vertical="center" wrapText="1"/>
    </xf>
    <xf numFmtId="0" fontId="0" fillId="2" borderId="19" xfId="1" applyFont="1" applyBorder="1" applyAlignment="1">
      <alignment horizontal="left" indent="2"/>
    </xf>
    <xf numFmtId="0" fontId="0" fillId="3" borderId="13" xfId="0" applyBorder="1" applyAlignment="1">
      <alignment horizontal="left" indent="2"/>
    </xf>
    <xf numFmtId="0" fontId="0" fillId="2" borderId="4" xfId="1" applyFont="1" applyBorder="1" applyAlignment="1"/>
    <xf numFmtId="0" fontId="0" fillId="3" borderId="11" xfId="0" applyBorder="1"/>
    <xf numFmtId="0" fontId="0" fillId="2" borderId="3" xfId="1" applyFont="1" applyBorder="1" applyAlignment="1">
      <alignment horizontal="left" indent="1"/>
    </xf>
    <xf numFmtId="0" fontId="0" fillId="3" borderId="12" xfId="0" applyBorder="1" applyAlignment="1">
      <alignment horizontal="left" indent="1"/>
    </xf>
    <xf numFmtId="0" fontId="0" fillId="2" borderId="3" xfId="1" applyFont="1" applyBorder="1" applyAlignment="1">
      <alignment horizontal="left" indent="2"/>
    </xf>
    <xf numFmtId="0" fontId="0" fillId="3" borderId="12" xfId="0" applyBorder="1" applyAlignment="1">
      <alignment horizontal="left" indent="2"/>
    </xf>
  </cellXfs>
  <cellStyles count="31">
    <cellStyle name="IAIS.Amount" xfId="4" xr:uid="{02FE93D9-3FF4-427E-A650-54B44FEF93DC}"/>
    <cellStyle name="IAIS.Caption" xfId="24" xr:uid="{12A8B588-D9F8-45F4-B952-315C888E85EA}"/>
    <cellStyle name="IAIS.CCode" xfId="9" xr:uid="{7129F541-2E55-4D5C-9D3B-24F31BC75441}"/>
    <cellStyle name="IAIS.Check" xfId="10" xr:uid="{99954232-D739-4AAC-999D-C8EF6F53E3E9}"/>
    <cellStyle name="IAIS.CopyOfAmount" xfId="5" xr:uid="{8ADAE6B4-33D4-411B-B6C8-FC7F40F18A59}"/>
    <cellStyle name="IAIS.Date" xfId="11" xr:uid="{E14000B9-3D56-41A6-9A9A-A8F1F1F76242}"/>
    <cellStyle name="IAIS.DateLocalCalc" xfId="21" xr:uid="{944AA8A0-7457-447A-BB38-1DD9AEC11624}"/>
    <cellStyle name="IAIS.Empty" xfId="12" xr:uid="{ECFC243E-7DF4-45AD-A616-ED3E2790E221}"/>
    <cellStyle name="IAIS.Enum" xfId="13" xr:uid="{5F17B82D-B9BD-4182-8DC9-5AA0D573938C}"/>
    <cellStyle name="IAIS.EOA" xfId="8" xr:uid="{9431D5B9-A6CA-479C-8C25-C4BC7295D188}"/>
    <cellStyle name="IAIS.Hlink" xfId="22" xr:uid="{4F2D82D9-5BF8-412D-BD93-9CE2FE127DB2}"/>
    <cellStyle name="IAIS.Ignore" xfId="20" xr:uid="{DF571D87-FDB1-4D14-8483-8C27C2093A32}"/>
    <cellStyle name="IAIS.Label" xfId="1" xr:uid="{7180A64D-4004-4F47-9E4E-F108ADCC9D2E}"/>
    <cellStyle name="IAIS.LocalCalc" xfId="6" xr:uid="{488D1694-84C7-4C11-B0BD-9DFAC9FEA95C}"/>
    <cellStyle name="IAIS.Number" xfId="14" xr:uid="{A0088BAA-23F6-412B-94ED-F11F15E5CC5F}"/>
    <cellStyle name="IAIS.NumberLocalCalc" xfId="26" xr:uid="{606776B7-E60B-4DE7-8F70-EF42CDF797F6}"/>
    <cellStyle name="IAIS.Param" xfId="3" xr:uid="{292B3AC2-462C-47BC-98DD-3735D66B0D3D}"/>
    <cellStyle name="IAIS.Percent" xfId="15" xr:uid="{C9059AF2-D118-4E51-9313-02787C508A23}"/>
    <cellStyle name="IAIS.PercentLocalCalc" xfId="16" xr:uid="{B8B17E62-5E33-4327-92C5-37A85FF3B72F}"/>
    <cellStyle name="IAIS.PercentResults" xfId="17" xr:uid="{6246D3FB-45F7-4FE8-B4A1-8152E59E4210}"/>
    <cellStyle name="IAIS.RCode" xfId="18" xr:uid="{11F9F79D-7EB6-4826-8BFF-A1C5FF3BAE65}"/>
    <cellStyle name="IAIS.Red" xfId="30" xr:uid="{A95854BA-2C7D-4E54-BDBF-A3711C3B808D}"/>
    <cellStyle name="IAIS.Results" xfId="7" xr:uid="{9E17A39F-ECD3-4A2E-83FC-F59B695B1E5F}"/>
    <cellStyle name="IAIS.String" xfId="19" xr:uid="{3B3ACF09-C825-4734-B8F8-D3AD0489F979}"/>
    <cellStyle name="IAIS.TableHeader" xfId="23" xr:uid="{25342F79-82FF-4524-A44B-0DC24E86166C}"/>
    <cellStyle name="IAIS.TCode" xfId="2" xr:uid="{32BCE22B-9E8B-4C21-8598-A8D3CA136F96}"/>
    <cellStyle name="IAIS.Title" xfId="27" xr:uid="{6F5AAEC9-97BF-4C66-89BC-0A002ABA8E1C}"/>
    <cellStyle name="IAIS.Updated" xfId="28" xr:uid="{345CA443-C6F7-4818-AEF5-2B9BC1A8929C}"/>
    <cellStyle name="IAIS_EOA" xfId="29" xr:uid="{E66752D5-283A-4EE2-9C23-4CA3B2994F2C}"/>
    <cellStyle name="Normal" xfId="0" builtinId="0" customBuiltin="1"/>
    <cellStyle name="Percent" xfId="25" builtinId="5"/>
  </cellStyles>
  <dxfs count="3">
    <dxf>
      <fill>
        <patternFill>
          <bgColor theme="6"/>
        </patternFill>
      </fill>
    </dxf>
    <dxf>
      <fill>
        <patternFill>
          <bgColor theme="7"/>
        </patternFill>
      </fill>
    </dxf>
    <dxf>
      <fill>
        <patternFill>
          <bgColor theme="2"/>
        </patternFill>
      </fill>
    </dxf>
  </dxfs>
  <tableStyles count="0" defaultTableStyle="TableStyleMedium2" defaultPivotStyle="PivotStyleLight16"/>
  <colors>
    <mruColors>
      <color rgb="FF28AAE1"/>
      <color rgb="FFFBCD44"/>
      <color rgb="FF70B3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IAIS_MP">
      <a:dk1>
        <a:srgbClr val="000000"/>
      </a:dk1>
      <a:lt1>
        <a:srgbClr val="FFFFFF"/>
      </a:lt1>
      <a:dk2>
        <a:srgbClr val="C9EAF7"/>
      </a:dk2>
      <a:lt2>
        <a:srgbClr val="F2F2F2"/>
      </a:lt2>
      <a:accent1>
        <a:srgbClr val="28AAE1"/>
      </a:accent1>
      <a:accent2>
        <a:srgbClr val="FBCD44"/>
      </a:accent2>
      <a:accent3>
        <a:srgbClr val="70B33B"/>
      </a:accent3>
      <a:accent4>
        <a:srgbClr val="FD6926"/>
      </a:accent4>
      <a:accent5>
        <a:srgbClr val="0057B8"/>
      </a:accent5>
      <a:accent6>
        <a:srgbClr val="EF3340"/>
      </a:accent6>
      <a:hlink>
        <a:srgbClr val="0057B8"/>
      </a:hlink>
      <a:folHlink>
        <a:srgbClr val="0057B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22AA-CE69-4D97-9F19-76282FA74A07}">
  <sheetPr codeName="Sheet1">
    <tabColor theme="9"/>
  </sheetPr>
  <dimension ref="A1:G30"/>
  <sheetViews>
    <sheetView tabSelected="1" workbookViewId="0">
      <selection activeCell="A4" sqref="A4"/>
    </sheetView>
  </sheetViews>
  <sheetFormatPr defaultRowHeight="12.75" x14ac:dyDescent="0.2"/>
  <cols>
    <col min="1" max="1" width="19.7109375" customWidth="1"/>
    <col min="2" max="2" width="29.140625" customWidth="1"/>
    <col min="3" max="3" width="41.5703125" customWidth="1"/>
    <col min="4" max="4" width="4.7109375" bestFit="1" customWidth="1"/>
    <col min="5" max="5" width="7.85546875" bestFit="1" customWidth="1"/>
    <col min="6" max="6" width="3.140625" customWidth="1"/>
    <col min="7" max="7" width="2.140625" bestFit="1" customWidth="1"/>
  </cols>
  <sheetData>
    <row r="1" spans="1:7" x14ac:dyDescent="0.2">
      <c r="A1" s="493" t="s">
        <v>1645</v>
      </c>
      <c r="B1" s="2"/>
      <c r="G1" s="9" t="s">
        <v>0</v>
      </c>
    </row>
    <row r="2" spans="1:7" x14ac:dyDescent="0.2">
      <c r="G2" s="9" t="s">
        <v>0</v>
      </c>
    </row>
    <row r="3" spans="1:7" ht="107.25" customHeight="1" x14ac:dyDescent="0.2">
      <c r="A3" s="494" t="s">
        <v>1646</v>
      </c>
      <c r="B3" s="495"/>
      <c r="C3" s="495"/>
      <c r="D3" s="495"/>
      <c r="E3" s="495"/>
      <c r="G3" s="9" t="s">
        <v>0</v>
      </c>
    </row>
    <row r="4" spans="1:7" x14ac:dyDescent="0.2">
      <c r="B4" t="s">
        <v>1</v>
      </c>
      <c r="G4" s="9" t="s">
        <v>0</v>
      </c>
    </row>
    <row r="5" spans="1:7" x14ac:dyDescent="0.2">
      <c r="G5" s="9" t="s">
        <v>0</v>
      </c>
    </row>
    <row r="6" spans="1:7" x14ac:dyDescent="0.2">
      <c r="B6" t="s">
        <v>2</v>
      </c>
      <c r="G6" s="9" t="s">
        <v>0</v>
      </c>
    </row>
    <row r="7" spans="1:7" x14ac:dyDescent="0.2">
      <c r="B7" t="s">
        <v>3</v>
      </c>
      <c r="G7" s="9" t="s">
        <v>0</v>
      </c>
    </row>
    <row r="8" spans="1:7" x14ac:dyDescent="0.2">
      <c r="G8" s="9" t="s">
        <v>0</v>
      </c>
    </row>
    <row r="9" spans="1:7" x14ac:dyDescent="0.2">
      <c r="C9" t="s">
        <v>4</v>
      </c>
      <c r="G9" s="9" t="s">
        <v>0</v>
      </c>
    </row>
    <row r="10" spans="1:7" x14ac:dyDescent="0.2">
      <c r="C10" s="48" t="s">
        <v>5</v>
      </c>
      <c r="G10" s="9" t="s">
        <v>0</v>
      </c>
    </row>
    <row r="11" spans="1:7" x14ac:dyDescent="0.2">
      <c r="C11" s="67" t="s">
        <v>6</v>
      </c>
      <c r="G11" s="9" t="s">
        <v>0</v>
      </c>
    </row>
    <row r="12" spans="1:7" x14ac:dyDescent="0.2">
      <c r="C12" s="69" t="s">
        <v>7</v>
      </c>
      <c r="G12" s="9" t="s">
        <v>0</v>
      </c>
    </row>
    <row r="13" spans="1:7" x14ac:dyDescent="0.2">
      <c r="C13" s="70" t="s">
        <v>8</v>
      </c>
      <c r="G13" s="9" t="s">
        <v>0</v>
      </c>
    </row>
    <row r="14" spans="1:7" x14ac:dyDescent="0.2">
      <c r="C14" s="68" t="s">
        <v>9</v>
      </c>
      <c r="G14" s="9" t="s">
        <v>0</v>
      </c>
    </row>
    <row r="15" spans="1:7" x14ac:dyDescent="0.2">
      <c r="G15" s="9" t="s">
        <v>0</v>
      </c>
    </row>
    <row r="16" spans="1:7" x14ac:dyDescent="0.2">
      <c r="D16" s="14" t="s">
        <v>10</v>
      </c>
      <c r="E16" s="16"/>
      <c r="G16" s="9" t="s">
        <v>0</v>
      </c>
    </row>
    <row r="17" spans="1:7" x14ac:dyDescent="0.2">
      <c r="B17" s="12" t="s">
        <v>11</v>
      </c>
      <c r="C17" s="12" t="s">
        <v>12</v>
      </c>
      <c r="D17" s="13" t="s">
        <v>13</v>
      </c>
      <c r="E17" s="52" t="s">
        <v>14</v>
      </c>
      <c r="G17" s="9" t="s">
        <v>0</v>
      </c>
    </row>
    <row r="18" spans="1:7" x14ac:dyDescent="0.2">
      <c r="B18" s="11" t="s">
        <v>15</v>
      </c>
      <c r="C18" s="3" t="s">
        <v>16</v>
      </c>
      <c r="D18" s="24"/>
      <c r="E18" s="63"/>
      <c r="G18" s="9" t="s">
        <v>0</v>
      </c>
    </row>
    <row r="19" spans="1:7" x14ac:dyDescent="0.2">
      <c r="B19" s="4" t="str">
        <f t="shared" ref="B19:B27" ca="1" si="0">SUBSTITUTE(MID(_xlfn.FORMULATEXT(D19),2,FIND("!",_xlfn.FORMULATEXT(D19))-2),"'","")</f>
        <v>Participant</v>
      </c>
      <c r="C19" s="5" t="s">
        <v>17</v>
      </c>
      <c r="D19" s="24">
        <f>Participant!$B$5</f>
        <v>1</v>
      </c>
      <c r="E19" s="64" t="str">
        <f t="shared" ref="E19:E27" ca="1" si="1">HYPERLINK("#"&amp;MID(_xlfn.FORMULATEXT(D19),2,255),E$17)</f>
        <v>Goto 1st</v>
      </c>
      <c r="G19" s="9" t="s">
        <v>0</v>
      </c>
    </row>
    <row r="20" spans="1:7" x14ac:dyDescent="0.2">
      <c r="A20" s="6"/>
      <c r="B20" s="4" t="str">
        <f t="shared" ca="1" si="0"/>
        <v>ICS Summary</v>
      </c>
      <c r="C20" s="490" t="s">
        <v>19</v>
      </c>
      <c r="D20" s="24">
        <f>'ICS Summary'!$B$5</f>
        <v>2</v>
      </c>
      <c r="E20" s="65" t="str">
        <f t="shared" ca="1" si="1"/>
        <v>Goto 1st</v>
      </c>
      <c r="G20" s="9" t="s">
        <v>0</v>
      </c>
    </row>
    <row r="21" spans="1:7" x14ac:dyDescent="0.2">
      <c r="A21" s="7" t="s">
        <v>1578</v>
      </c>
      <c r="B21" s="8" t="str">
        <f t="shared" ca="1" si="0"/>
        <v>GAAP and ICS Balance Sheets</v>
      </c>
      <c r="C21" s="491" t="s">
        <v>20</v>
      </c>
      <c r="D21" s="27">
        <f>'GAAP and ICS Balance Sheets'!$B$6</f>
        <v>8</v>
      </c>
      <c r="E21" s="66" t="str">
        <f t="shared" ca="1" si="1"/>
        <v>Goto 1st</v>
      </c>
      <c r="G21" s="9" t="s">
        <v>0</v>
      </c>
    </row>
    <row r="22" spans="1:7" x14ac:dyDescent="0.2">
      <c r="A22" s="7" t="s">
        <v>1525</v>
      </c>
      <c r="B22" s="8" t="str">
        <f t="shared" ca="1" si="0"/>
        <v>Financial Instruments</v>
      </c>
      <c r="C22" s="491" t="s">
        <v>22</v>
      </c>
      <c r="D22" s="27">
        <f>'Financial Instruments'!$B$21</f>
        <v>20</v>
      </c>
      <c r="E22" s="66" t="str">
        <f t="shared" ca="1" si="1"/>
        <v>Goto 1st</v>
      </c>
      <c r="G22" s="9" t="s">
        <v>0</v>
      </c>
    </row>
    <row r="23" spans="1:7" x14ac:dyDescent="0.2">
      <c r="A23" s="7" t="s">
        <v>1579</v>
      </c>
      <c r="B23" s="8" t="str">
        <f t="shared" ca="1" si="0"/>
        <v>Non-controlling interests</v>
      </c>
      <c r="C23" s="491" t="s">
        <v>1526</v>
      </c>
      <c r="D23" s="27">
        <f>'Non-controlling interests'!$B$10</f>
        <v>23</v>
      </c>
      <c r="E23" s="66" t="str">
        <f t="shared" ca="1" si="1"/>
        <v>Goto 1st</v>
      </c>
      <c r="G23" s="9" t="s">
        <v>0</v>
      </c>
    </row>
    <row r="24" spans="1:7" ht="25.5" x14ac:dyDescent="0.2">
      <c r="A24" s="7" t="s">
        <v>1581</v>
      </c>
      <c r="B24" s="8" t="str">
        <f t="shared" ca="1" si="0"/>
        <v>Tier 2 Non-Paid-Up</v>
      </c>
      <c r="C24" s="491" t="s">
        <v>23</v>
      </c>
      <c r="D24" s="27">
        <f>'Tier 2 Non-Paid-Up'!$A$19</f>
        <v>25</v>
      </c>
      <c r="E24" s="66" t="str">
        <f t="shared" ca="1" si="1"/>
        <v>Goto 1st</v>
      </c>
      <c r="G24" s="9" t="s">
        <v>0</v>
      </c>
    </row>
    <row r="25" spans="1:7" ht="25.5" x14ac:dyDescent="0.2">
      <c r="A25" s="7" t="s">
        <v>1580</v>
      </c>
      <c r="B25" s="8" t="str">
        <f t="shared" ca="1" si="0"/>
        <v>ICS Capital requirement</v>
      </c>
      <c r="C25" s="491" t="s">
        <v>1599</v>
      </c>
      <c r="D25" s="27">
        <f>'ICS Capital requirement'!$B$6</f>
        <v>100</v>
      </c>
      <c r="E25" s="66" t="str">
        <f t="shared" ca="1" si="1"/>
        <v>Goto 1st</v>
      </c>
      <c r="G25" s="9" t="s">
        <v>0</v>
      </c>
    </row>
    <row r="26" spans="1:7" ht="25.5" x14ac:dyDescent="0.2">
      <c r="A26" s="7"/>
      <c r="B26" s="8" t="str">
        <f t="shared" ca="1" si="0"/>
        <v>ICS Capital requirement | IM</v>
      </c>
      <c r="C26" s="491" t="s">
        <v>1600</v>
      </c>
      <c r="D26" s="27">
        <f>'ICS Capital requirement | IM'!$B$6</f>
        <v>200</v>
      </c>
      <c r="E26" s="66" t="str">
        <f t="shared" ca="1" si="1"/>
        <v>Goto 1st</v>
      </c>
      <c r="G26" s="9" t="s">
        <v>0</v>
      </c>
    </row>
    <row r="27" spans="1:7" x14ac:dyDescent="0.2">
      <c r="A27" s="1"/>
      <c r="B27" s="473" t="str">
        <f t="shared" ca="1" si="0"/>
        <v>ICS &gt; Non-Insurance &amp; Baseline</v>
      </c>
      <c r="C27" s="492" t="s">
        <v>25</v>
      </c>
      <c r="D27" s="474">
        <f>'ICS &gt; Non-Insurance &amp; Baseline'!$B$6</f>
        <v>26</v>
      </c>
      <c r="E27" s="63" t="str">
        <f t="shared" ca="1" si="1"/>
        <v>Goto 1st</v>
      </c>
      <c r="G27" s="9" t="s">
        <v>0</v>
      </c>
    </row>
    <row r="28" spans="1:7" ht="12.75" customHeight="1" x14ac:dyDescent="0.2">
      <c r="B28" s="471" t="s">
        <v>1524</v>
      </c>
      <c r="C28" s="472" t="s">
        <v>1527</v>
      </c>
      <c r="G28" s="9" t="s">
        <v>0</v>
      </c>
    </row>
    <row r="29" spans="1:7" x14ac:dyDescent="0.2">
      <c r="G29" s="9" t="s">
        <v>0</v>
      </c>
    </row>
    <row r="30" spans="1:7" x14ac:dyDescent="0.2">
      <c r="A30" s="9" t="s">
        <v>0</v>
      </c>
      <c r="B30" s="9" t="s">
        <v>0</v>
      </c>
      <c r="C30" s="9" t="s">
        <v>0</v>
      </c>
      <c r="D30" s="9" t="s">
        <v>0</v>
      </c>
      <c r="E30" s="9" t="s">
        <v>0</v>
      </c>
      <c r="F30" s="9" t="s">
        <v>0</v>
      </c>
      <c r="G30" s="9" t="s">
        <v>0</v>
      </c>
    </row>
  </sheetData>
  <sheetProtection formatCells="0" formatColumns="0" formatRows="0"/>
  <mergeCells count="1">
    <mergeCell ref="A3:E3"/>
  </mergeCell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3CE1E-1D6D-44BF-BFC8-29C03CBE4807}">
  <sheetPr codeName="Sheet17">
    <tabColor theme="4"/>
  </sheetPr>
  <dimension ref="A1:I88"/>
  <sheetViews>
    <sheetView zoomScaleNormal="100" workbookViewId="0"/>
  </sheetViews>
  <sheetFormatPr defaultColWidth="9.140625" defaultRowHeight="12.75" x14ac:dyDescent="0.2"/>
  <cols>
    <col min="1" max="1" width="75.140625" customWidth="1"/>
    <col min="2" max="2" width="3.5703125" customWidth="1"/>
    <col min="3" max="3" width="13.5703125" customWidth="1"/>
    <col min="4" max="5" width="14.5703125" customWidth="1"/>
    <col min="6" max="6" width="39.140625" customWidth="1"/>
    <col min="7" max="7" width="19.28515625" customWidth="1"/>
    <col min="8" max="8" width="1.7109375" customWidth="1"/>
    <col min="9" max="9" width="2" customWidth="1"/>
  </cols>
  <sheetData>
    <row r="1" spans="1:9" x14ac:dyDescent="0.2">
      <c r="A1" s="28" t="str">
        <f>Participant!$A$1</f>
        <v>&lt;IAIG's Name&gt;</v>
      </c>
      <c r="B1" s="29"/>
      <c r="C1" s="29"/>
      <c r="D1" s="29"/>
      <c r="E1" s="29"/>
      <c r="F1" s="29"/>
      <c r="G1" s="137" t="str">
        <f ca="1">HYPERLINK("#"&amp;CELL("address",Version),Version)</f>
        <v>IAIS ICS Monitoring Period Project reporting template</v>
      </c>
      <c r="I1" s="9" t="s">
        <v>0</v>
      </c>
    </row>
    <row r="2" spans="1:9" ht="15" x14ac:dyDescent="0.25">
      <c r="A2" s="37" t="str">
        <f>Participant!$A$2</f>
        <v>&lt;Currency&gt; - (&lt;Unit&gt;)</v>
      </c>
      <c r="B2" s="72"/>
      <c r="C2" s="334" t="s">
        <v>1263</v>
      </c>
      <c r="D2" s="72"/>
      <c r="E2" s="72"/>
      <c r="F2" s="72"/>
      <c r="G2" s="75" t="str">
        <f>Participant!$G$2</f>
        <v>Year 2023</v>
      </c>
      <c r="I2" s="9" t="s">
        <v>0</v>
      </c>
    </row>
    <row r="3" spans="1:9" x14ac:dyDescent="0.2">
      <c r="I3" s="9" t="s">
        <v>0</v>
      </c>
    </row>
    <row r="4" spans="1:9" ht="12.75" customHeight="1" x14ac:dyDescent="0.2">
      <c r="D4" s="161" t="s">
        <v>1264</v>
      </c>
      <c r="E4" s="163"/>
      <c r="I4" s="9" t="s">
        <v>0</v>
      </c>
    </row>
    <row r="5" spans="1:9" ht="25.5" x14ac:dyDescent="0.2">
      <c r="A5" s="215" t="s">
        <v>1559</v>
      </c>
      <c r="B5" s="29"/>
      <c r="C5" s="71" t="s">
        <v>1181</v>
      </c>
      <c r="D5" s="161" t="s">
        <v>1621</v>
      </c>
      <c r="E5" s="71" t="s">
        <v>1620</v>
      </c>
      <c r="F5" s="71" t="s">
        <v>1482</v>
      </c>
      <c r="I5" s="9" t="s">
        <v>0</v>
      </c>
    </row>
    <row r="6" spans="1:9" x14ac:dyDescent="0.2">
      <c r="A6" s="31"/>
      <c r="B6" s="24">
        <v>26</v>
      </c>
      <c r="C6" s="17">
        <v>1</v>
      </c>
      <c r="D6" s="17">
        <v>2</v>
      </c>
      <c r="E6" s="17">
        <v>3</v>
      </c>
      <c r="F6" s="359">
        <v>6</v>
      </c>
      <c r="I6" s="9" t="s">
        <v>0</v>
      </c>
    </row>
    <row r="7" spans="1:9" x14ac:dyDescent="0.2">
      <c r="A7" s="73" t="s">
        <v>1265</v>
      </c>
      <c r="B7" s="25">
        <v>1</v>
      </c>
      <c r="C7" s="283"/>
      <c r="D7" s="272">
        <f>SUM(D8, D21, D32)</f>
        <v>0</v>
      </c>
      <c r="E7" s="362">
        <f>D7 + IF(SUM(E38), SUM(E38) - SUM(D32), 0)</f>
        <v>0</v>
      </c>
      <c r="F7" s="467"/>
      <c r="I7" s="9" t="s">
        <v>0</v>
      </c>
    </row>
    <row r="8" spans="1:9" x14ac:dyDescent="0.2">
      <c r="A8" s="87" t="s">
        <v>1266</v>
      </c>
      <c r="B8" s="25">
        <v>11</v>
      </c>
      <c r="C8" s="77"/>
      <c r="D8" s="26">
        <f>SUM(D9, D12, D16, D18:D20)</f>
        <v>0</v>
      </c>
      <c r="E8" s="76"/>
      <c r="F8" s="467"/>
      <c r="I8" s="9" t="s">
        <v>0</v>
      </c>
    </row>
    <row r="9" spans="1:9" x14ac:dyDescent="0.2">
      <c r="A9" s="89" t="s">
        <v>1535</v>
      </c>
      <c r="B9" s="25">
        <v>12</v>
      </c>
      <c r="C9" s="57"/>
      <c r="D9" s="26">
        <f>SUM(MAX(D10,D11))</f>
        <v>0</v>
      </c>
      <c r="E9" s="49"/>
      <c r="F9" s="468"/>
      <c r="I9" s="9" t="s">
        <v>0</v>
      </c>
    </row>
    <row r="10" spans="1:9" x14ac:dyDescent="0.2">
      <c r="A10" s="91" t="s">
        <v>1267</v>
      </c>
      <c r="B10" s="25">
        <v>13</v>
      </c>
      <c r="C10" s="56">
        <f>SUM($C$62)</f>
        <v>0</v>
      </c>
      <c r="D10" s="26">
        <f>SUM(C10)*F10</f>
        <v>0</v>
      </c>
      <c r="E10" s="49"/>
      <c r="F10" s="404">
        <v>0.08</v>
      </c>
      <c r="I10" s="9" t="s">
        <v>0</v>
      </c>
    </row>
    <row r="11" spans="1:9" x14ac:dyDescent="0.2">
      <c r="A11" s="91" t="s">
        <v>1268</v>
      </c>
      <c r="B11" s="25">
        <v>14</v>
      </c>
      <c r="C11" s="56">
        <f>SUM($C$61)</f>
        <v>0</v>
      </c>
      <c r="D11" s="26">
        <f>SUM(C11)*F11</f>
        <v>0</v>
      </c>
      <c r="E11" s="49"/>
      <c r="F11" s="404">
        <v>0.03</v>
      </c>
      <c r="I11" s="9" t="s">
        <v>0</v>
      </c>
    </row>
    <row r="12" spans="1:9" x14ac:dyDescent="0.2">
      <c r="A12" s="89" t="s">
        <v>1536</v>
      </c>
      <c r="B12" s="25">
        <v>15</v>
      </c>
      <c r="C12" s="57"/>
      <c r="D12" s="36">
        <f>MAX( D13, IF(D15&lt;&gt;"-", D15, D14) )</f>
        <v>0</v>
      </c>
      <c r="E12" s="49"/>
      <c r="F12" s="468"/>
      <c r="I12" s="9" t="s">
        <v>0</v>
      </c>
    </row>
    <row r="13" spans="1:9" x14ac:dyDescent="0.2">
      <c r="A13" s="91" t="s">
        <v>1269</v>
      </c>
      <c r="B13" s="25">
        <v>16</v>
      </c>
      <c r="C13" s="57"/>
      <c r="D13" s="23" t="s">
        <v>28</v>
      </c>
      <c r="E13" s="49"/>
      <c r="F13" s="468"/>
      <c r="I13" s="9" t="s">
        <v>0</v>
      </c>
    </row>
    <row r="14" spans="1:9" x14ac:dyDescent="0.2">
      <c r="A14" s="91" t="s">
        <v>1544</v>
      </c>
      <c r="B14" s="25">
        <v>17</v>
      </c>
      <c r="C14" s="21" t="s">
        <v>28</v>
      </c>
      <c r="D14" s="26">
        <f>SUM(C14)*F14</f>
        <v>0</v>
      </c>
      <c r="E14" s="49"/>
      <c r="F14" s="404">
        <v>0.15</v>
      </c>
      <c r="I14" s="9" t="s">
        <v>0</v>
      </c>
    </row>
    <row r="15" spans="1:9" x14ac:dyDescent="0.2">
      <c r="A15" s="91" t="s">
        <v>1522</v>
      </c>
      <c r="B15" s="25">
        <v>18</v>
      </c>
      <c r="C15" s="348"/>
      <c r="D15" s="347" t="s">
        <v>28</v>
      </c>
      <c r="E15" s="49"/>
      <c r="F15" s="171" t="s">
        <v>1534</v>
      </c>
      <c r="I15" s="9" t="s">
        <v>0</v>
      </c>
    </row>
    <row r="16" spans="1:9" x14ac:dyDescent="0.2">
      <c r="A16" s="89" t="s">
        <v>1537</v>
      </c>
      <c r="B16" s="25">
        <v>19</v>
      </c>
      <c r="C16" s="21" t="s">
        <v>28</v>
      </c>
      <c r="D16" s="23" t="s">
        <v>28</v>
      </c>
      <c r="E16" s="49"/>
      <c r="F16" s="171" t="s">
        <v>1270</v>
      </c>
      <c r="I16" s="9" t="s">
        <v>0</v>
      </c>
    </row>
    <row r="17" spans="1:9" x14ac:dyDescent="0.2">
      <c r="A17" s="89" t="s">
        <v>1538</v>
      </c>
      <c r="B17" s="25"/>
      <c r="C17" s="57"/>
      <c r="D17" s="34"/>
      <c r="E17" s="49"/>
      <c r="F17" s="49"/>
      <c r="I17" s="9" t="s">
        <v>0</v>
      </c>
    </row>
    <row r="18" spans="1:9" x14ac:dyDescent="0.2">
      <c r="A18" s="91" t="s">
        <v>1271</v>
      </c>
      <c r="B18" s="25">
        <v>20</v>
      </c>
      <c r="C18" s="21" t="s">
        <v>28</v>
      </c>
      <c r="D18" s="26">
        <f>SUM($C18)*F18</f>
        <v>0</v>
      </c>
      <c r="E18" s="49"/>
      <c r="F18" s="404">
        <f>IF(Participant!$D$12 = 2, 'ICS Param'!$F$57, 'ICS Param'!$E$57)</f>
        <v>0.37</v>
      </c>
      <c r="I18" s="9" t="s">
        <v>0</v>
      </c>
    </row>
    <row r="19" spans="1:9" x14ac:dyDescent="0.2">
      <c r="A19" s="91" t="s">
        <v>1272</v>
      </c>
      <c r="B19" s="25">
        <v>21</v>
      </c>
      <c r="C19" s="21" t="s">
        <v>28</v>
      </c>
      <c r="D19" s="26">
        <f>SUM($C19)*F19</f>
        <v>0</v>
      </c>
      <c r="E19" s="49"/>
      <c r="F19" s="404">
        <f>IF(Participant!$D$12 = 2, 'ICS Param'!$F$58, 'ICS Param'!$E$58)</f>
        <v>0.41</v>
      </c>
      <c r="I19" s="9" t="s">
        <v>0</v>
      </c>
    </row>
    <row r="20" spans="1:9" x14ac:dyDescent="0.2">
      <c r="A20" s="103" t="s">
        <v>1273</v>
      </c>
      <c r="B20" s="25">
        <v>22</v>
      </c>
      <c r="C20" s="111" t="s">
        <v>28</v>
      </c>
      <c r="D20" s="41">
        <f>SUM($C20)*F20</f>
        <v>0</v>
      </c>
      <c r="E20" s="124"/>
      <c r="F20" s="302">
        <f>IF(Participant!$D$12 = 2, 'ICS Param'!$F$59, 'ICS Param'!$E$59)</f>
        <v>0.49</v>
      </c>
      <c r="I20" s="9" t="s">
        <v>0</v>
      </c>
    </row>
    <row r="21" spans="1:9" x14ac:dyDescent="0.2">
      <c r="A21" s="87" t="s">
        <v>1274</v>
      </c>
      <c r="B21" s="25">
        <v>23</v>
      </c>
      <c r="C21" s="77"/>
      <c r="D21" s="82">
        <f>SUM(D22, D23:D24, D25, D26:D27, D29:D31)</f>
        <v>0</v>
      </c>
      <c r="E21" s="76"/>
      <c r="F21" s="76"/>
      <c r="I21" s="9" t="s">
        <v>0</v>
      </c>
    </row>
    <row r="22" spans="1:9" x14ac:dyDescent="0.2">
      <c r="A22" s="89" t="s">
        <v>1539</v>
      </c>
      <c r="B22" s="25">
        <v>24</v>
      </c>
      <c r="C22" s="56">
        <f>SUM($D$61)</f>
        <v>0</v>
      </c>
      <c r="D22" s="36">
        <f>SUM(C22)*F22</f>
        <v>0</v>
      </c>
      <c r="E22" s="49"/>
      <c r="F22" s="404">
        <v>0.04</v>
      </c>
      <c r="I22" s="9" t="s">
        <v>0</v>
      </c>
    </row>
    <row r="23" spans="1:9" x14ac:dyDescent="0.2">
      <c r="A23" s="89" t="s">
        <v>1540</v>
      </c>
      <c r="B23" s="25">
        <v>25</v>
      </c>
      <c r="C23" s="21" t="s">
        <v>28</v>
      </c>
      <c r="D23" s="36">
        <f>IF(D24&lt;&gt;"-","-", SUM(C23)*F23)</f>
        <v>0</v>
      </c>
      <c r="E23" s="49"/>
      <c r="F23" s="404">
        <v>0.15</v>
      </c>
      <c r="I23" s="9" t="s">
        <v>0</v>
      </c>
    </row>
    <row r="24" spans="1:9" x14ac:dyDescent="0.2">
      <c r="A24" s="91" t="s">
        <v>1529</v>
      </c>
      <c r="B24" s="25">
        <v>26</v>
      </c>
      <c r="C24" s="348"/>
      <c r="D24" s="347" t="s">
        <v>28</v>
      </c>
      <c r="E24" s="49"/>
      <c r="F24" s="171" t="s">
        <v>1534</v>
      </c>
      <c r="I24" s="9" t="s">
        <v>0</v>
      </c>
    </row>
    <row r="25" spans="1:9" x14ac:dyDescent="0.2">
      <c r="A25" s="89" t="s">
        <v>1541</v>
      </c>
      <c r="B25" s="25">
        <v>27</v>
      </c>
      <c r="C25" s="21" t="s">
        <v>28</v>
      </c>
      <c r="D25" s="23" t="s">
        <v>28</v>
      </c>
      <c r="E25" s="49"/>
      <c r="F25" s="171" t="s">
        <v>1275</v>
      </c>
      <c r="I25" s="9" t="s">
        <v>0</v>
      </c>
    </row>
    <row r="26" spans="1:9" x14ac:dyDescent="0.2">
      <c r="A26" s="89" t="s">
        <v>1543</v>
      </c>
      <c r="B26" s="25">
        <v>28</v>
      </c>
      <c r="C26" s="21" t="s">
        <v>28</v>
      </c>
      <c r="D26" s="36">
        <f>IF(D27&lt;&gt;"-","-", SUM(C26)*F26)</f>
        <v>0</v>
      </c>
      <c r="E26" s="49"/>
      <c r="F26" s="404">
        <v>0.15</v>
      </c>
      <c r="I26" s="9" t="s">
        <v>0</v>
      </c>
    </row>
    <row r="27" spans="1:9" x14ac:dyDescent="0.2">
      <c r="A27" s="371" t="s">
        <v>1528</v>
      </c>
      <c r="B27" s="25">
        <v>29</v>
      </c>
      <c r="C27" s="348"/>
      <c r="D27" s="347" t="s">
        <v>28</v>
      </c>
      <c r="E27" s="49"/>
      <c r="F27" s="171" t="s">
        <v>1534</v>
      </c>
      <c r="I27" s="9" t="s">
        <v>0</v>
      </c>
    </row>
    <row r="28" spans="1:9" x14ac:dyDescent="0.2">
      <c r="A28" s="89" t="s">
        <v>1542</v>
      </c>
      <c r="B28" s="25"/>
      <c r="C28" s="57"/>
      <c r="D28" s="34"/>
      <c r="E28" s="49"/>
      <c r="F28" s="49"/>
      <c r="I28" s="9" t="s">
        <v>0</v>
      </c>
    </row>
    <row r="29" spans="1:9" x14ac:dyDescent="0.2">
      <c r="A29" s="91" t="s">
        <v>1271</v>
      </c>
      <c r="B29" s="25">
        <v>30</v>
      </c>
      <c r="C29" s="21" t="s">
        <v>28</v>
      </c>
      <c r="D29" s="26">
        <f>SUM($C29)*F29</f>
        <v>0</v>
      </c>
      <c r="E29" s="49"/>
      <c r="F29" s="404">
        <f>IF(Participant!$D$12 = 2, 'ICS Param'!$F$57, 'ICS Param'!$E$57)</f>
        <v>0.37</v>
      </c>
      <c r="I29" s="9" t="s">
        <v>0</v>
      </c>
    </row>
    <row r="30" spans="1:9" x14ac:dyDescent="0.2">
      <c r="A30" s="91" t="s">
        <v>1272</v>
      </c>
      <c r="B30" s="25">
        <v>31</v>
      </c>
      <c r="C30" s="21" t="s">
        <v>28</v>
      </c>
      <c r="D30" s="26">
        <f>SUM($C30)*F30</f>
        <v>0</v>
      </c>
      <c r="E30" s="49"/>
      <c r="F30" s="404">
        <f>IF(Participant!$D$12 = 2, 'ICS Param'!$F$58, 'ICS Param'!$E$58)</f>
        <v>0.41</v>
      </c>
      <c r="I30" s="9" t="s">
        <v>0</v>
      </c>
    </row>
    <row r="31" spans="1:9" x14ac:dyDescent="0.2">
      <c r="A31" s="103" t="s">
        <v>1273</v>
      </c>
      <c r="B31" s="25">
        <v>32</v>
      </c>
      <c r="C31" s="111" t="s">
        <v>28</v>
      </c>
      <c r="D31" s="41">
        <f>SUM($C31)*F31</f>
        <v>0</v>
      </c>
      <c r="E31" s="124"/>
      <c r="F31" s="302">
        <f>IF(Participant!$D$12 = 2, 'ICS Param'!$F$59, 'ICS Param'!$E$59)</f>
        <v>0.49</v>
      </c>
      <c r="I31" s="9" t="s">
        <v>0</v>
      </c>
    </row>
    <row r="32" spans="1:9" x14ac:dyDescent="0.2">
      <c r="A32" s="87" t="s">
        <v>1276</v>
      </c>
      <c r="B32" s="25">
        <v>33</v>
      </c>
      <c r="C32" s="77"/>
      <c r="D32" s="82">
        <f>SUM(D33:D37)</f>
        <v>0</v>
      </c>
      <c r="E32" s="49"/>
      <c r="F32" s="76"/>
      <c r="I32" s="9" t="s">
        <v>0</v>
      </c>
    </row>
    <row r="33" spans="1:9" x14ac:dyDescent="0.2">
      <c r="A33" s="89" t="s">
        <v>1271</v>
      </c>
      <c r="B33" s="25">
        <v>34</v>
      </c>
      <c r="C33" s="21" t="s">
        <v>28</v>
      </c>
      <c r="D33" s="26">
        <f>SUM($C33)*F33</f>
        <v>0</v>
      </c>
      <c r="E33" s="49"/>
      <c r="F33" s="404">
        <f>IF(Participant!$D$12 = 2, 'ICS Param'!$F$57, 'ICS Param'!$E$57)</f>
        <v>0.37</v>
      </c>
      <c r="I33" s="9" t="s">
        <v>0</v>
      </c>
    </row>
    <row r="34" spans="1:9" x14ac:dyDescent="0.2">
      <c r="A34" s="89" t="s">
        <v>1545</v>
      </c>
      <c r="B34" s="25">
        <v>35</v>
      </c>
      <c r="C34" s="21" t="s">
        <v>28</v>
      </c>
      <c r="D34" s="26">
        <f>SUM($C34)*F34</f>
        <v>0</v>
      </c>
      <c r="E34" s="49"/>
      <c r="F34" s="404">
        <v>0.27</v>
      </c>
      <c r="I34" s="9" t="s">
        <v>0</v>
      </c>
    </row>
    <row r="35" spans="1:9" x14ac:dyDescent="0.2">
      <c r="A35" s="89" t="s">
        <v>1272</v>
      </c>
      <c r="B35" s="25">
        <v>36</v>
      </c>
      <c r="C35" s="21" t="s">
        <v>28</v>
      </c>
      <c r="D35" s="26">
        <f>SUM($C35)*F35</f>
        <v>0</v>
      </c>
      <c r="E35" s="49"/>
      <c r="F35" s="404">
        <f>IF(Participant!$D$12 = 2, 'ICS Param'!$F$58, 'ICS Param'!$E$58)</f>
        <v>0.41</v>
      </c>
      <c r="I35" s="9" t="s">
        <v>0</v>
      </c>
    </row>
    <row r="36" spans="1:9" x14ac:dyDescent="0.2">
      <c r="A36" s="89" t="s">
        <v>1546</v>
      </c>
      <c r="B36" s="25">
        <v>37</v>
      </c>
      <c r="C36" s="21" t="s">
        <v>28</v>
      </c>
      <c r="D36" s="26">
        <f>SUM($C36)*F36</f>
        <v>0</v>
      </c>
      <c r="E36" s="49"/>
      <c r="F36" s="404">
        <v>0.37</v>
      </c>
      <c r="I36" s="9" t="s">
        <v>0</v>
      </c>
    </row>
    <row r="37" spans="1:9" x14ac:dyDescent="0.2">
      <c r="A37" s="89" t="s">
        <v>1273</v>
      </c>
      <c r="B37" s="25">
        <v>38</v>
      </c>
      <c r="C37" s="21" t="s">
        <v>28</v>
      </c>
      <c r="D37" s="26">
        <f>SUM($C37)*F37</f>
        <v>0</v>
      </c>
      <c r="E37" s="49"/>
      <c r="F37" s="404">
        <f>IF(Participant!$D$12 = 2, 'ICS Param'!$F$59, 'ICS Param'!$E$59)</f>
        <v>0.49</v>
      </c>
      <c r="I37" s="9" t="s">
        <v>0</v>
      </c>
    </row>
    <row r="38" spans="1:9" x14ac:dyDescent="0.2">
      <c r="A38" s="361" t="s">
        <v>1530</v>
      </c>
      <c r="B38" s="360">
        <v>39</v>
      </c>
      <c r="C38" s="349"/>
      <c r="D38" s="370"/>
      <c r="E38" s="363" t="s">
        <v>28</v>
      </c>
      <c r="F38" s="172"/>
      <c r="I38" s="9" t="s">
        <v>0</v>
      </c>
    </row>
    <row r="39" spans="1:9" x14ac:dyDescent="0.2">
      <c r="I39" s="9" t="s">
        <v>0</v>
      </c>
    </row>
    <row r="40" spans="1:9" ht="15" x14ac:dyDescent="0.2">
      <c r="A40" s="215" t="s">
        <v>1277</v>
      </c>
      <c r="B40" s="29"/>
      <c r="C40" s="29"/>
      <c r="D40" s="29"/>
      <c r="E40" s="29"/>
      <c r="F40" s="30"/>
      <c r="I40" s="9" t="s">
        <v>0</v>
      </c>
    </row>
    <row r="41" spans="1:9" x14ac:dyDescent="0.2">
      <c r="A41" s="31"/>
      <c r="B41" s="24">
        <v>27</v>
      </c>
      <c r="C41" s="17">
        <v>1</v>
      </c>
      <c r="D41" s="32">
        <v>2</v>
      </c>
      <c r="E41" s="72"/>
      <c r="F41" s="52"/>
      <c r="I41" s="9" t="s">
        <v>0</v>
      </c>
    </row>
    <row r="42" spans="1:9" x14ac:dyDescent="0.2">
      <c r="A42" s="73" t="s">
        <v>1278</v>
      </c>
      <c r="B42" s="25">
        <v>1</v>
      </c>
      <c r="C42" s="26">
        <f>SUM(C44:C48)</f>
        <v>0</v>
      </c>
      <c r="D42" s="36">
        <f>SUM(D44:D48)</f>
        <v>0</v>
      </c>
      <c r="E42" s="524" t="s">
        <v>1279</v>
      </c>
      <c r="F42" s="525"/>
      <c r="I42" s="9" t="s">
        <v>0</v>
      </c>
    </row>
    <row r="43" spans="1:9" x14ac:dyDescent="0.2">
      <c r="A43" s="86" t="s">
        <v>1280</v>
      </c>
      <c r="B43" s="25"/>
      <c r="C43" s="18"/>
      <c r="D43" s="34"/>
      <c r="E43" s="526" t="s">
        <v>1280</v>
      </c>
      <c r="F43" s="527"/>
      <c r="G43" s="366"/>
      <c r="I43" s="9" t="s">
        <v>0</v>
      </c>
    </row>
    <row r="44" spans="1:9" x14ac:dyDescent="0.2">
      <c r="A44" s="89" t="s">
        <v>1281</v>
      </c>
      <c r="B44" s="25">
        <v>2</v>
      </c>
      <c r="C44" s="26">
        <f>SUM(C52)</f>
        <v>0</v>
      </c>
      <c r="D44" s="36">
        <f>C54</f>
        <v>0</v>
      </c>
      <c r="E44" s="528" t="s">
        <v>1281</v>
      </c>
      <c r="F44" s="529"/>
      <c r="G44" s="367"/>
      <c r="I44" s="9" t="s">
        <v>0</v>
      </c>
    </row>
    <row r="45" spans="1:9" x14ac:dyDescent="0.2">
      <c r="A45" s="89" t="s">
        <v>1282</v>
      </c>
      <c r="B45" s="25">
        <v>3</v>
      </c>
      <c r="C45" s="26">
        <f>SUM(D52)</f>
        <v>0</v>
      </c>
      <c r="D45" s="36">
        <f>D54</f>
        <v>0</v>
      </c>
      <c r="E45" s="528" t="s">
        <v>1282</v>
      </c>
      <c r="F45" s="529"/>
      <c r="G45" s="367"/>
      <c r="I45" s="9" t="s">
        <v>0</v>
      </c>
    </row>
    <row r="46" spans="1:9" x14ac:dyDescent="0.2">
      <c r="A46" s="89" t="s">
        <v>1283</v>
      </c>
      <c r="B46" s="25">
        <v>4</v>
      </c>
      <c r="C46" s="26">
        <f>SUM(C64)</f>
        <v>0</v>
      </c>
      <c r="D46" s="36">
        <f>SUM(C68:C70)</f>
        <v>0</v>
      </c>
      <c r="E46" s="528" t="s">
        <v>1283</v>
      </c>
      <c r="F46" s="529"/>
      <c r="G46" s="367"/>
      <c r="I46" s="9" t="s">
        <v>0</v>
      </c>
    </row>
    <row r="47" spans="1:9" x14ac:dyDescent="0.2">
      <c r="A47" s="89" t="s">
        <v>1284</v>
      </c>
      <c r="B47" s="25">
        <v>5</v>
      </c>
      <c r="C47" s="26">
        <f>SUM(D80)</f>
        <v>0</v>
      </c>
      <c r="D47" s="23" t="s">
        <v>28</v>
      </c>
      <c r="E47" s="528" t="s">
        <v>1284</v>
      </c>
      <c r="F47" s="529"/>
      <c r="G47" s="367"/>
      <c r="I47" s="9" t="s">
        <v>0</v>
      </c>
    </row>
    <row r="48" spans="1:9" x14ac:dyDescent="0.2">
      <c r="A48" s="90" t="s">
        <v>1285</v>
      </c>
      <c r="B48" s="38">
        <v>6</v>
      </c>
      <c r="C48" s="47" t="s">
        <v>28</v>
      </c>
      <c r="D48" s="62" t="s">
        <v>28</v>
      </c>
      <c r="E48" s="522" t="s">
        <v>1285</v>
      </c>
      <c r="F48" s="523"/>
      <c r="G48" s="367"/>
      <c r="I48" s="9" t="s">
        <v>0</v>
      </c>
    </row>
    <row r="49" spans="1:9" x14ac:dyDescent="0.2">
      <c r="I49" s="9" t="s">
        <v>0</v>
      </c>
    </row>
    <row r="50" spans="1:9" ht="25.5" x14ac:dyDescent="0.2">
      <c r="A50" s="215" t="s">
        <v>1286</v>
      </c>
      <c r="B50" s="29"/>
      <c r="C50" s="71" t="s">
        <v>1287</v>
      </c>
      <c r="D50" s="71" t="s">
        <v>1288</v>
      </c>
      <c r="I50" s="9" t="s">
        <v>0</v>
      </c>
    </row>
    <row r="51" spans="1:9" x14ac:dyDescent="0.2">
      <c r="A51" s="31"/>
      <c r="B51" s="24">
        <v>28</v>
      </c>
      <c r="C51" s="17">
        <v>1</v>
      </c>
      <c r="D51" s="32">
        <v>2</v>
      </c>
      <c r="I51" s="9" t="s">
        <v>0</v>
      </c>
    </row>
    <row r="52" spans="1:9" x14ac:dyDescent="0.2">
      <c r="A52" s="73" t="s">
        <v>1264</v>
      </c>
      <c r="B52" s="25">
        <v>1</v>
      </c>
      <c r="C52" s="22" t="s">
        <v>28</v>
      </c>
      <c r="D52" s="23" t="s">
        <v>28</v>
      </c>
      <c r="I52" s="9" t="s">
        <v>0</v>
      </c>
    </row>
    <row r="53" spans="1:9" x14ac:dyDescent="0.2">
      <c r="A53" s="49"/>
      <c r="B53" s="25"/>
      <c r="C53" s="18"/>
      <c r="D53" s="34"/>
      <c r="I53" s="9" t="s">
        <v>0</v>
      </c>
    </row>
    <row r="54" spans="1:9" x14ac:dyDescent="0.2">
      <c r="A54" s="74" t="s">
        <v>57</v>
      </c>
      <c r="B54" s="25">
        <v>2</v>
      </c>
      <c r="C54" s="26">
        <f>SUM(C55:C57)</f>
        <v>0</v>
      </c>
      <c r="D54" s="36">
        <f>SUM(D55:D57)</f>
        <v>0</v>
      </c>
      <c r="I54" s="9" t="s">
        <v>0</v>
      </c>
    </row>
    <row r="55" spans="1:9" x14ac:dyDescent="0.2">
      <c r="A55" s="86" t="s">
        <v>393</v>
      </c>
      <c r="B55" s="25">
        <v>3</v>
      </c>
      <c r="C55" s="22" t="s">
        <v>28</v>
      </c>
      <c r="D55" s="23" t="s">
        <v>28</v>
      </c>
      <c r="I55" s="9" t="s">
        <v>0</v>
      </c>
    </row>
    <row r="56" spans="1:9" x14ac:dyDescent="0.2">
      <c r="A56" s="86" t="s">
        <v>1289</v>
      </c>
      <c r="B56" s="25">
        <v>4</v>
      </c>
      <c r="C56" s="22" t="s">
        <v>28</v>
      </c>
      <c r="D56" s="23" t="s">
        <v>28</v>
      </c>
      <c r="I56" s="9" t="s">
        <v>0</v>
      </c>
    </row>
    <row r="57" spans="1:9" x14ac:dyDescent="0.2">
      <c r="A57" s="88" t="s">
        <v>1290</v>
      </c>
      <c r="B57" s="38">
        <v>5</v>
      </c>
      <c r="C57" s="47" t="s">
        <v>28</v>
      </c>
      <c r="D57" s="62" t="s">
        <v>28</v>
      </c>
      <c r="I57" s="9" t="s">
        <v>0</v>
      </c>
    </row>
    <row r="58" spans="1:9" x14ac:dyDescent="0.2">
      <c r="I58" s="9" t="s">
        <v>0</v>
      </c>
    </row>
    <row r="59" spans="1:9" ht="38.25" x14ac:dyDescent="0.2">
      <c r="A59" s="215" t="s">
        <v>1291</v>
      </c>
      <c r="B59" s="29"/>
      <c r="C59" s="71" t="s">
        <v>1292</v>
      </c>
      <c r="D59" s="71" t="s">
        <v>1293</v>
      </c>
      <c r="I59" s="9" t="s">
        <v>0</v>
      </c>
    </row>
    <row r="60" spans="1:9" x14ac:dyDescent="0.2">
      <c r="A60" s="31"/>
      <c r="B60" s="24">
        <v>29</v>
      </c>
      <c r="C60" s="17">
        <v>1</v>
      </c>
      <c r="D60" s="32">
        <v>2</v>
      </c>
      <c r="I60" s="9" t="s">
        <v>0</v>
      </c>
    </row>
    <row r="61" spans="1:9" x14ac:dyDescent="0.2">
      <c r="A61" s="73" t="s">
        <v>1294</v>
      </c>
      <c r="B61" s="25">
        <v>1</v>
      </c>
      <c r="C61" s="22" t="s">
        <v>28</v>
      </c>
      <c r="D61" s="23" t="s">
        <v>28</v>
      </c>
      <c r="I61" s="9" t="s">
        <v>0</v>
      </c>
    </row>
    <row r="62" spans="1:9" x14ac:dyDescent="0.2">
      <c r="A62" s="74" t="s">
        <v>1295</v>
      </c>
      <c r="B62" s="25">
        <v>2</v>
      </c>
      <c r="C62" s="22" t="s">
        <v>28</v>
      </c>
      <c r="D62" s="23" t="s">
        <v>28</v>
      </c>
      <c r="I62" s="9" t="s">
        <v>0</v>
      </c>
    </row>
    <row r="63" spans="1:9" x14ac:dyDescent="0.2">
      <c r="A63" s="49"/>
      <c r="B63" s="25"/>
      <c r="C63" s="18"/>
      <c r="D63" s="34"/>
      <c r="I63" s="9" t="s">
        <v>0</v>
      </c>
    </row>
    <row r="64" spans="1:9" x14ac:dyDescent="0.2">
      <c r="A64" s="74" t="s">
        <v>1296</v>
      </c>
      <c r="B64" s="25">
        <v>3</v>
      </c>
      <c r="C64" s="22" t="s">
        <v>28</v>
      </c>
      <c r="D64" s="34"/>
      <c r="I64" s="9" t="s">
        <v>0</v>
      </c>
    </row>
    <row r="65" spans="1:9" x14ac:dyDescent="0.2">
      <c r="A65" s="49"/>
      <c r="B65" s="25"/>
      <c r="C65" s="18"/>
      <c r="D65" s="34"/>
      <c r="I65" s="9" t="s">
        <v>0</v>
      </c>
    </row>
    <row r="66" spans="1:9" x14ac:dyDescent="0.2">
      <c r="A66" s="74" t="s">
        <v>1297</v>
      </c>
      <c r="B66" s="25">
        <v>4</v>
      </c>
      <c r="C66" s="22" t="s">
        <v>28</v>
      </c>
      <c r="D66" s="34"/>
      <c r="I66" s="9" t="s">
        <v>0</v>
      </c>
    </row>
    <row r="67" spans="1:9" x14ac:dyDescent="0.2">
      <c r="A67" s="74" t="s">
        <v>1298</v>
      </c>
      <c r="B67" s="25">
        <v>5</v>
      </c>
      <c r="C67" s="22" t="s">
        <v>28</v>
      </c>
      <c r="D67" s="34"/>
      <c r="I67" s="9" t="s">
        <v>0</v>
      </c>
    </row>
    <row r="68" spans="1:9" x14ac:dyDescent="0.2">
      <c r="A68" s="74" t="s">
        <v>1299</v>
      </c>
      <c r="B68" s="25">
        <v>6</v>
      </c>
      <c r="C68" s="26">
        <f>SUM(C66:C67)</f>
        <v>0</v>
      </c>
      <c r="D68" s="34"/>
      <c r="I68" s="9" t="s">
        <v>0</v>
      </c>
    </row>
    <row r="69" spans="1:9" x14ac:dyDescent="0.2">
      <c r="A69" s="74" t="s">
        <v>1300</v>
      </c>
      <c r="B69" s="25">
        <v>7</v>
      </c>
      <c r="C69" s="22" t="s">
        <v>28</v>
      </c>
      <c r="D69" s="34"/>
      <c r="I69" s="9" t="s">
        <v>0</v>
      </c>
    </row>
    <row r="70" spans="1:9" x14ac:dyDescent="0.2">
      <c r="A70" s="13" t="s">
        <v>1301</v>
      </c>
      <c r="B70" s="38">
        <v>8</v>
      </c>
      <c r="C70" s="47" t="s">
        <v>28</v>
      </c>
      <c r="D70" s="42"/>
      <c r="I70" s="9" t="s">
        <v>0</v>
      </c>
    </row>
    <row r="71" spans="1:9" x14ac:dyDescent="0.2">
      <c r="I71" s="9" t="s">
        <v>0</v>
      </c>
    </row>
    <row r="72" spans="1:9" ht="38.25" x14ac:dyDescent="0.2">
      <c r="A72" s="215" t="s">
        <v>1302</v>
      </c>
      <c r="B72" s="29"/>
      <c r="C72" s="71" t="s">
        <v>1292</v>
      </c>
      <c r="D72" s="71" t="s">
        <v>1303</v>
      </c>
      <c r="I72" s="9" t="s">
        <v>0</v>
      </c>
    </row>
    <row r="73" spans="1:9" x14ac:dyDescent="0.2">
      <c r="A73" s="31"/>
      <c r="B73" s="24">
        <v>30</v>
      </c>
      <c r="C73" s="17">
        <v>1</v>
      </c>
      <c r="D73" s="32">
        <v>2</v>
      </c>
      <c r="I73" s="9" t="s">
        <v>0</v>
      </c>
    </row>
    <row r="74" spans="1:9" x14ac:dyDescent="0.2">
      <c r="A74" s="73" t="s">
        <v>1304</v>
      </c>
      <c r="B74" s="25">
        <v>1</v>
      </c>
      <c r="C74" s="22" t="s">
        <v>28</v>
      </c>
      <c r="D74" s="23" t="s">
        <v>28</v>
      </c>
      <c r="I74" s="9" t="s">
        <v>0</v>
      </c>
    </row>
    <row r="75" spans="1:9" x14ac:dyDescent="0.2">
      <c r="A75" s="87" t="s">
        <v>1305</v>
      </c>
      <c r="B75" s="25">
        <v>2</v>
      </c>
      <c r="C75" s="114" t="s">
        <v>28</v>
      </c>
      <c r="D75" s="225" t="s">
        <v>28</v>
      </c>
      <c r="I75" s="9" t="s">
        <v>0</v>
      </c>
    </row>
    <row r="76" spans="1:9" x14ac:dyDescent="0.2">
      <c r="A76" s="86" t="s">
        <v>1306</v>
      </c>
      <c r="B76" s="25">
        <v>3</v>
      </c>
      <c r="C76" s="21" t="s">
        <v>28</v>
      </c>
      <c r="D76" s="23" t="s">
        <v>28</v>
      </c>
      <c r="I76" s="9" t="s">
        <v>0</v>
      </c>
    </row>
    <row r="77" spans="1:9" x14ac:dyDescent="0.2">
      <c r="A77" s="86" t="s">
        <v>1307</v>
      </c>
      <c r="B77" s="25">
        <v>4</v>
      </c>
      <c r="C77" s="21" t="s">
        <v>28</v>
      </c>
      <c r="D77" s="23" t="s">
        <v>28</v>
      </c>
      <c r="I77" s="9" t="s">
        <v>0</v>
      </c>
    </row>
    <row r="78" spans="1:9" x14ac:dyDescent="0.2">
      <c r="A78" s="13" t="s">
        <v>1308</v>
      </c>
      <c r="B78" s="25">
        <v>5</v>
      </c>
      <c r="C78" s="58" t="str">
        <f>IF(SUM(C75:C77),IFERROR(SUMIF(C75:C77,"&gt;0")/COUNTIF(C75:C77,"&gt;0"),0),"-")</f>
        <v>-</v>
      </c>
      <c r="D78" s="59" t="str">
        <f>IF(SUM(D75:D77),IFERROR(SUMIF(D75:D77,"&gt;0")/COUNTIF(D75:D77,"&gt;0"),0),"-")</f>
        <v>-</v>
      </c>
      <c r="E78" s="84" t="s">
        <v>1309</v>
      </c>
      <c r="F78" s="85"/>
      <c r="I78" s="9" t="s">
        <v>0</v>
      </c>
    </row>
    <row r="79" spans="1:9" x14ac:dyDescent="0.2">
      <c r="A79" s="74" t="s">
        <v>1310</v>
      </c>
      <c r="B79" s="25">
        <v>6</v>
      </c>
      <c r="C79" s="26">
        <f>$E79*SUM(C78)</f>
        <v>0</v>
      </c>
      <c r="D79" s="36">
        <f>$E79*SUM(D78)</f>
        <v>0</v>
      </c>
      <c r="E79" s="365">
        <v>0.15</v>
      </c>
      <c r="F79" s="364"/>
      <c r="I79" s="9" t="s">
        <v>0</v>
      </c>
    </row>
    <row r="80" spans="1:9" x14ac:dyDescent="0.2">
      <c r="A80" s="74" t="s">
        <v>1311</v>
      </c>
      <c r="B80" s="25">
        <v>7</v>
      </c>
      <c r="C80" s="18"/>
      <c r="D80" s="23" t="s">
        <v>28</v>
      </c>
      <c r="I80" s="9" t="s">
        <v>0</v>
      </c>
    </row>
    <row r="81" spans="1:9" x14ac:dyDescent="0.2">
      <c r="A81" s="13" t="s">
        <v>1312</v>
      </c>
      <c r="B81" s="38">
        <v>8</v>
      </c>
      <c r="C81" s="47" t="s">
        <v>28</v>
      </c>
      <c r="D81" s="42"/>
      <c r="I81" s="9" t="s">
        <v>0</v>
      </c>
    </row>
    <row r="82" spans="1:9" x14ac:dyDescent="0.2">
      <c r="I82" s="9" t="s">
        <v>0</v>
      </c>
    </row>
    <row r="83" spans="1:9" ht="15" x14ac:dyDescent="0.2">
      <c r="A83" s="215" t="s">
        <v>1313</v>
      </c>
      <c r="B83" s="29"/>
      <c r="C83" s="30"/>
      <c r="I83" s="9" t="s">
        <v>0</v>
      </c>
    </row>
    <row r="84" spans="1:9" x14ac:dyDescent="0.2">
      <c r="A84" s="31"/>
      <c r="B84" s="24">
        <v>31</v>
      </c>
      <c r="C84" s="32">
        <v>1</v>
      </c>
      <c r="I84" s="9" t="s">
        <v>0</v>
      </c>
    </row>
    <row r="85" spans="1:9" x14ac:dyDescent="0.2">
      <c r="A85" s="73" t="s">
        <v>1314</v>
      </c>
      <c r="B85" s="25">
        <v>1</v>
      </c>
      <c r="C85" s="23" t="s">
        <v>28</v>
      </c>
      <c r="I85" s="9" t="s">
        <v>0</v>
      </c>
    </row>
    <row r="86" spans="1:9" x14ac:dyDescent="0.2">
      <c r="A86" s="13" t="s">
        <v>1315</v>
      </c>
      <c r="B86" s="38">
        <v>2</v>
      </c>
      <c r="C86" s="62" t="s">
        <v>28</v>
      </c>
      <c r="I86" s="9" t="s">
        <v>0</v>
      </c>
    </row>
    <row r="87" spans="1:9" x14ac:dyDescent="0.2">
      <c r="I87" s="9" t="s">
        <v>0</v>
      </c>
    </row>
    <row r="88" spans="1:9" x14ac:dyDescent="0.2">
      <c r="A88" s="9" t="s">
        <v>0</v>
      </c>
      <c r="B88" s="9" t="s">
        <v>0</v>
      </c>
      <c r="C88" s="9" t="s">
        <v>0</v>
      </c>
      <c r="D88" s="9" t="s">
        <v>0</v>
      </c>
      <c r="E88" s="9" t="s">
        <v>0</v>
      </c>
      <c r="F88" s="9" t="s">
        <v>0</v>
      </c>
      <c r="G88" s="9" t="s">
        <v>0</v>
      </c>
      <c r="H88" s="9" t="s">
        <v>0</v>
      </c>
      <c r="I88" s="9" t="s">
        <v>0</v>
      </c>
    </row>
  </sheetData>
  <sheetProtection sheet="1" objects="1" scenarios="1" formatCells="0" formatColumns="0" formatRows="0"/>
  <mergeCells count="7">
    <mergeCell ref="E48:F48"/>
    <mergeCell ref="E42:F42"/>
    <mergeCell ref="E43:F43"/>
    <mergeCell ref="E44:F44"/>
    <mergeCell ref="E45:F45"/>
    <mergeCell ref="E46:F46"/>
    <mergeCell ref="E47:F4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AD2B-1417-492E-9134-D8F47330378F}">
  <sheetPr codeName="Sheet27"/>
  <dimension ref="A1:AL20232"/>
  <sheetViews>
    <sheetView workbookViewId="0"/>
  </sheetViews>
  <sheetFormatPr defaultRowHeight="12.75" x14ac:dyDescent="0.2"/>
  <cols>
    <col min="1" max="1" width="26.7109375" customWidth="1"/>
    <col min="2" max="2" width="5.7109375" customWidth="1"/>
    <col min="3" max="3" width="17.42578125" customWidth="1"/>
    <col min="4" max="4" width="16.42578125" customWidth="1"/>
    <col min="5" max="5" width="13.85546875" customWidth="1"/>
    <col min="6" max="6" width="12.28515625" customWidth="1"/>
    <col min="7" max="7" width="10.42578125" bestFit="1" customWidth="1"/>
    <col min="9" max="9" width="10.42578125" bestFit="1" customWidth="1"/>
    <col min="11" max="11" width="10.42578125" bestFit="1" customWidth="1"/>
    <col min="13" max="13" width="10.7109375" customWidth="1"/>
    <col min="15" max="16" width="10.42578125" bestFit="1" customWidth="1"/>
    <col min="18" max="18" width="10.42578125" bestFit="1" customWidth="1"/>
    <col min="21" max="21" width="10.42578125" bestFit="1" customWidth="1"/>
    <col min="23" max="23" width="10.42578125" bestFit="1" customWidth="1"/>
    <col min="25" max="27" width="10.42578125" bestFit="1" customWidth="1"/>
    <col min="30" max="30" width="10.42578125" bestFit="1" customWidth="1"/>
    <col min="38" max="38" width="9.85546875" bestFit="1" customWidth="1"/>
  </cols>
  <sheetData>
    <row r="1" spans="1:3" x14ac:dyDescent="0.2">
      <c r="A1" s="400" t="s">
        <v>1416</v>
      </c>
      <c r="B1" s="19"/>
    </row>
    <row r="3" spans="1:3" x14ac:dyDescent="0.2">
      <c r="A3" s="19" t="s">
        <v>1419</v>
      </c>
      <c r="B3" s="25">
        <v>1</v>
      </c>
      <c r="C3" s="397">
        <f>45291</f>
        <v>45291</v>
      </c>
    </row>
    <row r="4" spans="1:3" x14ac:dyDescent="0.2">
      <c r="B4" s="25">
        <v>2</v>
      </c>
      <c r="C4" s="398">
        <f>45382</f>
        <v>45382</v>
      </c>
    </row>
    <row r="6" spans="1:3" x14ac:dyDescent="0.2">
      <c r="A6" s="19" t="s">
        <v>1418</v>
      </c>
      <c r="B6" s="25">
        <v>1</v>
      </c>
      <c r="C6" s="48">
        <v>1</v>
      </c>
    </row>
    <row r="7" spans="1:3" x14ac:dyDescent="0.2">
      <c r="B7" s="25">
        <v>2</v>
      </c>
      <c r="C7" s="171">
        <v>1000</v>
      </c>
    </row>
    <row r="8" spans="1:3" x14ac:dyDescent="0.2">
      <c r="B8" s="25">
        <v>3</v>
      </c>
      <c r="C8" s="171">
        <v>1000000</v>
      </c>
    </row>
    <row r="9" spans="1:3" x14ac:dyDescent="0.2">
      <c r="B9" s="25">
        <v>4</v>
      </c>
      <c r="C9" s="172">
        <v>1000000000</v>
      </c>
    </row>
    <row r="11" spans="1:3" x14ac:dyDescent="0.2">
      <c r="A11" s="19" t="s">
        <v>1572</v>
      </c>
      <c r="B11" s="25">
        <v>0</v>
      </c>
      <c r="C11" s="48" t="s">
        <v>28</v>
      </c>
    </row>
    <row r="12" spans="1:3" x14ac:dyDescent="0.2">
      <c r="B12" s="25">
        <v>1</v>
      </c>
      <c r="C12" s="171" t="s">
        <v>1573</v>
      </c>
    </row>
    <row r="13" spans="1:3" x14ac:dyDescent="0.2">
      <c r="B13" s="25">
        <v>2</v>
      </c>
      <c r="C13" s="171" t="s">
        <v>1574</v>
      </c>
    </row>
    <row r="14" spans="1:3" x14ac:dyDescent="0.2">
      <c r="B14" s="25">
        <v>3</v>
      </c>
      <c r="C14" s="171" t="s">
        <v>1571</v>
      </c>
    </row>
    <row r="15" spans="1:3" x14ac:dyDescent="0.2">
      <c r="B15" s="25">
        <v>4</v>
      </c>
      <c r="C15" s="172" t="s">
        <v>471</v>
      </c>
    </row>
    <row r="17" spans="1:3" x14ac:dyDescent="0.2">
      <c r="A17" s="19" t="s">
        <v>1417</v>
      </c>
      <c r="B17" s="25">
        <v>0</v>
      </c>
      <c r="C17" s="48" t="s">
        <v>28</v>
      </c>
    </row>
    <row r="18" spans="1:3" x14ac:dyDescent="0.2">
      <c r="B18" s="25">
        <v>1</v>
      </c>
      <c r="C18" s="171" t="s">
        <v>454</v>
      </c>
    </row>
    <row r="19" spans="1:3" x14ac:dyDescent="0.2">
      <c r="B19" s="25">
        <v>2</v>
      </c>
      <c r="C19" s="172" t="s">
        <v>471</v>
      </c>
    </row>
    <row r="26" spans="1:3" x14ac:dyDescent="0.2">
      <c r="A26" s="400" t="s">
        <v>1420</v>
      </c>
    </row>
    <row r="28" spans="1:3" x14ac:dyDescent="0.2">
      <c r="A28" s="19" t="s">
        <v>1421</v>
      </c>
      <c r="B28" s="25">
        <v>1</v>
      </c>
      <c r="C28" s="48" t="s">
        <v>28</v>
      </c>
    </row>
    <row r="29" spans="1:3" x14ac:dyDescent="0.2">
      <c r="B29" s="25">
        <v>2</v>
      </c>
      <c r="C29" s="171" t="s">
        <v>1422</v>
      </c>
    </row>
    <row r="30" spans="1:3" x14ac:dyDescent="0.2">
      <c r="B30" s="25">
        <v>3</v>
      </c>
      <c r="C30" s="171" t="s">
        <v>1423</v>
      </c>
    </row>
    <row r="31" spans="1:3" x14ac:dyDescent="0.2">
      <c r="B31" s="25">
        <v>4</v>
      </c>
      <c r="C31" s="172" t="s">
        <v>1424</v>
      </c>
    </row>
    <row r="33" spans="1:5" x14ac:dyDescent="0.2">
      <c r="A33" s="19" t="s">
        <v>334</v>
      </c>
      <c r="B33" s="25">
        <v>1</v>
      </c>
      <c r="C33" s="48" t="s">
        <v>45</v>
      </c>
    </row>
    <row r="34" spans="1:5" x14ac:dyDescent="0.2">
      <c r="B34" s="25">
        <v>2</v>
      </c>
      <c r="C34" s="171" t="s">
        <v>46</v>
      </c>
    </row>
    <row r="35" spans="1:5" x14ac:dyDescent="0.2">
      <c r="B35" s="25">
        <v>3</v>
      </c>
      <c r="C35" s="171" t="s">
        <v>47</v>
      </c>
    </row>
    <row r="36" spans="1:5" x14ac:dyDescent="0.2">
      <c r="B36" s="25">
        <v>4</v>
      </c>
      <c r="C36" s="171" t="s">
        <v>48</v>
      </c>
    </row>
    <row r="37" spans="1:5" x14ac:dyDescent="0.2">
      <c r="B37" s="25">
        <v>5</v>
      </c>
      <c r="C37" s="172" t="s">
        <v>1350</v>
      </c>
    </row>
    <row r="39" spans="1:5" x14ac:dyDescent="0.2">
      <c r="A39" s="19" t="s">
        <v>1353</v>
      </c>
      <c r="D39" s="178" t="s">
        <v>1352</v>
      </c>
      <c r="E39" s="178" t="s">
        <v>1351</v>
      </c>
    </row>
    <row r="40" spans="1:5" x14ac:dyDescent="0.2">
      <c r="B40" s="25">
        <v>1</v>
      </c>
      <c r="C40" s="48" t="s">
        <v>104</v>
      </c>
      <c r="D40" s="287">
        <v>0.3</v>
      </c>
      <c r="E40" s="287">
        <v>0.1</v>
      </c>
    </row>
    <row r="41" spans="1:5" x14ac:dyDescent="0.2">
      <c r="B41" s="25">
        <v>2</v>
      </c>
      <c r="C41" s="171" t="s">
        <v>104</v>
      </c>
      <c r="D41" s="404" t="s">
        <v>28</v>
      </c>
      <c r="E41" s="404">
        <v>0.05</v>
      </c>
    </row>
    <row r="42" spans="1:5" x14ac:dyDescent="0.2">
      <c r="B42" s="25">
        <v>3</v>
      </c>
      <c r="C42" s="171" t="s">
        <v>106</v>
      </c>
      <c r="D42" s="404" t="s">
        <v>28</v>
      </c>
      <c r="E42" s="404">
        <v>0.5</v>
      </c>
    </row>
    <row r="43" spans="1:5" x14ac:dyDescent="0.2">
      <c r="B43" s="25">
        <v>4</v>
      </c>
      <c r="C43" s="171" t="s">
        <v>107</v>
      </c>
      <c r="D43" s="404">
        <v>0.6</v>
      </c>
      <c r="E43" s="404" t="s">
        <v>28</v>
      </c>
    </row>
    <row r="44" spans="1:5" x14ac:dyDescent="0.2">
      <c r="B44" s="25">
        <v>5</v>
      </c>
      <c r="C44" s="171" t="s">
        <v>92</v>
      </c>
      <c r="D44" s="404">
        <v>0.15</v>
      </c>
      <c r="E44" s="404">
        <v>0.15</v>
      </c>
    </row>
    <row r="45" spans="1:5" x14ac:dyDescent="0.2">
      <c r="B45" s="25">
        <v>6</v>
      </c>
      <c r="C45" s="172" t="s">
        <v>108</v>
      </c>
      <c r="D45" s="302">
        <v>0.1</v>
      </c>
      <c r="E45" s="302">
        <v>0</v>
      </c>
    </row>
    <row r="47" spans="1:5" x14ac:dyDescent="0.2">
      <c r="A47" s="400" t="s">
        <v>1187</v>
      </c>
    </row>
    <row r="49" spans="1:38" x14ac:dyDescent="0.2">
      <c r="A49" s="19" t="s">
        <v>1567</v>
      </c>
      <c r="D49" s="178" t="s">
        <v>291</v>
      </c>
      <c r="E49" s="178" t="s">
        <v>610</v>
      </c>
      <c r="F49" s="178" t="s">
        <v>611</v>
      </c>
      <c r="G49" s="178" t="s">
        <v>612</v>
      </c>
      <c r="H49" s="178" t="s">
        <v>613</v>
      </c>
    </row>
    <row r="50" spans="1:38" x14ac:dyDescent="0.2">
      <c r="B50" s="25">
        <v>1</v>
      </c>
      <c r="C50" s="401" t="s">
        <v>291</v>
      </c>
      <c r="D50" s="218">
        <v>1</v>
      </c>
      <c r="E50" s="218">
        <v>0</v>
      </c>
      <c r="F50" s="218">
        <v>0.25</v>
      </c>
      <c r="G50" s="218">
        <v>0.25</v>
      </c>
      <c r="H50" s="219">
        <v>0.25</v>
      </c>
    </row>
    <row r="51" spans="1:38" x14ac:dyDescent="0.2">
      <c r="B51" s="25">
        <v>2</v>
      </c>
      <c r="C51" s="402" t="s">
        <v>610</v>
      </c>
      <c r="D51" s="391">
        <v>0</v>
      </c>
      <c r="E51" s="391">
        <v>1</v>
      </c>
      <c r="F51" s="391">
        <v>0.25</v>
      </c>
      <c r="G51" s="391">
        <v>0.25</v>
      </c>
      <c r="H51" s="220">
        <v>0.25</v>
      </c>
    </row>
    <row r="52" spans="1:38" x14ac:dyDescent="0.2">
      <c r="B52" s="25">
        <v>3</v>
      </c>
      <c r="C52" s="402" t="s">
        <v>611</v>
      </c>
      <c r="D52" s="391">
        <v>0.25</v>
      </c>
      <c r="E52" s="391">
        <v>0.25</v>
      </c>
      <c r="F52" s="391">
        <v>1</v>
      </c>
      <c r="G52" s="391">
        <v>0.25</v>
      </c>
      <c r="H52" s="220">
        <v>0.25</v>
      </c>
    </row>
    <row r="53" spans="1:38" x14ac:dyDescent="0.2">
      <c r="B53" s="25">
        <v>4</v>
      </c>
      <c r="C53" s="402" t="s">
        <v>612</v>
      </c>
      <c r="D53" s="391">
        <v>0.25</v>
      </c>
      <c r="E53" s="391">
        <v>0.25</v>
      </c>
      <c r="F53" s="391">
        <v>0.25</v>
      </c>
      <c r="G53" s="391">
        <v>1</v>
      </c>
      <c r="H53" s="220">
        <v>0.25</v>
      </c>
    </row>
    <row r="54" spans="1:38" x14ac:dyDescent="0.2">
      <c r="B54" s="25">
        <v>5</v>
      </c>
      <c r="C54" s="403" t="s">
        <v>613</v>
      </c>
      <c r="D54" s="221">
        <v>0.25</v>
      </c>
      <c r="E54" s="221">
        <v>0.25</v>
      </c>
      <c r="F54" s="221">
        <v>0.25</v>
      </c>
      <c r="G54" s="221">
        <v>0.25</v>
      </c>
      <c r="H54" s="222">
        <v>1</v>
      </c>
    </row>
    <row r="56" spans="1:38" x14ac:dyDescent="0.2">
      <c r="D56" s="178" t="s">
        <v>1533</v>
      </c>
      <c r="E56" s="459" t="s">
        <v>1576</v>
      </c>
      <c r="F56" s="459" t="s">
        <v>1577</v>
      </c>
    </row>
    <row r="57" spans="1:38" x14ac:dyDescent="0.2">
      <c r="A57" s="19" t="s">
        <v>1531</v>
      </c>
      <c r="B57" s="25">
        <v>1</v>
      </c>
      <c r="C57" s="48" t="s">
        <v>1532</v>
      </c>
      <c r="D57" s="228">
        <v>0.35</v>
      </c>
      <c r="E57" s="228">
        <v>0.37</v>
      </c>
      <c r="F57" s="287">
        <v>0.4</v>
      </c>
    </row>
    <row r="58" spans="1:38" x14ac:dyDescent="0.2">
      <c r="B58" s="25">
        <v>2</v>
      </c>
      <c r="C58" s="171" t="s">
        <v>1030</v>
      </c>
      <c r="D58" s="458">
        <v>0.48</v>
      </c>
      <c r="E58" s="458">
        <v>0.41</v>
      </c>
      <c r="F58" s="404">
        <v>0.43</v>
      </c>
    </row>
    <row r="59" spans="1:38" x14ac:dyDescent="0.2">
      <c r="B59" s="25">
        <v>3</v>
      </c>
      <c r="C59" s="172" t="s">
        <v>249</v>
      </c>
      <c r="D59" s="229">
        <v>0.49</v>
      </c>
      <c r="E59" s="229">
        <v>0.49</v>
      </c>
      <c r="F59" s="302">
        <v>0.53</v>
      </c>
    </row>
    <row r="61" spans="1:38" x14ac:dyDescent="0.2">
      <c r="A61" s="19" t="s">
        <v>49</v>
      </c>
      <c r="B61" s="25">
        <v>1</v>
      </c>
      <c r="C61" s="19" t="s">
        <v>1354</v>
      </c>
      <c r="D61" s="287">
        <v>0.5</v>
      </c>
    </row>
    <row r="62" spans="1:38" x14ac:dyDescent="0.2">
      <c r="B62" s="25">
        <v>2</v>
      </c>
      <c r="C62" s="19" t="s">
        <v>1586</v>
      </c>
      <c r="D62" s="404">
        <v>0.02</v>
      </c>
    </row>
    <row r="63" spans="1:38" x14ac:dyDescent="0.2">
      <c r="B63" s="25">
        <v>3</v>
      </c>
      <c r="C63" s="19" t="s">
        <v>1587</v>
      </c>
      <c r="D63" s="302">
        <v>0.6</v>
      </c>
    </row>
    <row r="64" spans="1:38" x14ac:dyDescent="0.2">
      <c r="A64" s="19" t="s">
        <v>1357</v>
      </c>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x14ac:dyDescent="0.2">
      <c r="A65" s="19" t="s">
        <v>1356</v>
      </c>
      <c r="C65" s="405" t="s">
        <v>1355</v>
      </c>
      <c r="D65" s="19" t="s">
        <v>1075</v>
      </c>
      <c r="E65" s="19" t="s">
        <v>1076</v>
      </c>
      <c r="F65" s="19" t="s">
        <v>1077</v>
      </c>
      <c r="G65" s="19" t="s">
        <v>1078</v>
      </c>
      <c r="H65" s="19" t="s">
        <v>1079</v>
      </c>
      <c r="I65" s="19" t="s">
        <v>1080</v>
      </c>
      <c r="J65" s="19" t="s">
        <v>1081</v>
      </c>
      <c r="K65" s="19" t="s">
        <v>1082</v>
      </c>
      <c r="L65" s="19" t="s">
        <v>1083</v>
      </c>
      <c r="M65" s="19" t="s">
        <v>1084</v>
      </c>
      <c r="N65" s="19" t="s">
        <v>1085</v>
      </c>
      <c r="O65" s="19" t="s">
        <v>1086</v>
      </c>
      <c r="P65" s="19" t="s">
        <v>1087</v>
      </c>
      <c r="Q65" s="19" t="s">
        <v>1088</v>
      </c>
      <c r="R65" s="19" t="s">
        <v>1089</v>
      </c>
      <c r="S65" s="19" t="s">
        <v>1090</v>
      </c>
      <c r="T65" s="19" t="s">
        <v>1091</v>
      </c>
      <c r="U65" s="19" t="s">
        <v>1092</v>
      </c>
      <c r="V65" s="19" t="s">
        <v>1093</v>
      </c>
      <c r="W65" s="19" t="s">
        <v>1094</v>
      </c>
      <c r="X65" s="19" t="s">
        <v>1095</v>
      </c>
      <c r="Y65" s="19" t="s">
        <v>1096</v>
      </c>
      <c r="Z65" s="19" t="s">
        <v>1097</v>
      </c>
      <c r="AA65" s="19" t="s">
        <v>1098</v>
      </c>
      <c r="AB65" s="19" t="s">
        <v>1099</v>
      </c>
      <c r="AC65" s="19" t="s">
        <v>1100</v>
      </c>
      <c r="AD65" s="19" t="s">
        <v>1101</v>
      </c>
      <c r="AE65" s="19" t="s">
        <v>1102</v>
      </c>
      <c r="AF65" s="19" t="s">
        <v>1103</v>
      </c>
      <c r="AG65" s="19" t="s">
        <v>1104</v>
      </c>
      <c r="AH65" s="19" t="s">
        <v>1105</v>
      </c>
      <c r="AI65" s="19" t="s">
        <v>1106</v>
      </c>
      <c r="AJ65" s="19" t="s">
        <v>1107</v>
      </c>
      <c r="AK65" s="19" t="s">
        <v>1108</v>
      </c>
      <c r="AL65" s="19" t="s">
        <v>1109</v>
      </c>
    </row>
    <row r="66" spans="1:38" x14ac:dyDescent="0.2">
      <c r="A66" s="19" t="s">
        <v>1358</v>
      </c>
      <c r="B66" s="25">
        <v>1</v>
      </c>
      <c r="C66" s="19" t="s">
        <v>1075</v>
      </c>
      <c r="D66">
        <v>0</v>
      </c>
      <c r="E66">
        <v>0.5</v>
      </c>
      <c r="F66">
        <v>0.25</v>
      </c>
      <c r="G66">
        <v>0.4</v>
      </c>
      <c r="H66">
        <v>0.35000000000000003</v>
      </c>
      <c r="I66">
        <v>0.4</v>
      </c>
      <c r="J66">
        <v>0.4</v>
      </c>
      <c r="K66">
        <v>0.35000000000000003</v>
      </c>
      <c r="L66">
        <v>0.35000000000000003</v>
      </c>
      <c r="M66">
        <v>0.35000000000000003</v>
      </c>
      <c r="N66">
        <v>0.35000000000000003</v>
      </c>
      <c r="O66">
        <v>0.4</v>
      </c>
      <c r="P66">
        <v>0.4</v>
      </c>
      <c r="Q66">
        <v>0.45</v>
      </c>
      <c r="R66">
        <v>0.35000000000000003</v>
      </c>
      <c r="S66">
        <v>0.35000000000000003</v>
      </c>
      <c r="T66">
        <v>0.5</v>
      </c>
      <c r="U66">
        <v>0.30000000000000004</v>
      </c>
      <c r="V66">
        <v>0.35000000000000003</v>
      </c>
      <c r="W66">
        <v>0.35000000000000003</v>
      </c>
      <c r="X66">
        <v>0.35000000000000003</v>
      </c>
      <c r="Y66">
        <v>0.2</v>
      </c>
      <c r="Z66">
        <v>0.4</v>
      </c>
      <c r="AA66">
        <v>0.35000000000000003</v>
      </c>
      <c r="AB66">
        <v>0.35000000000000003</v>
      </c>
      <c r="AC66">
        <v>0.4</v>
      </c>
      <c r="AD66">
        <v>0.45</v>
      </c>
      <c r="AE66">
        <v>0.4</v>
      </c>
      <c r="AF66">
        <v>0.35000000000000003</v>
      </c>
      <c r="AG66">
        <v>0.30000000000000004</v>
      </c>
      <c r="AH66">
        <v>0.35000000000000003</v>
      </c>
      <c r="AI66">
        <v>0.55000000000000004</v>
      </c>
      <c r="AJ66">
        <v>0.35000000000000003</v>
      </c>
      <c r="AK66">
        <v>0.4</v>
      </c>
      <c r="AL66">
        <v>0.45</v>
      </c>
    </row>
    <row r="67" spans="1:38" x14ac:dyDescent="0.2">
      <c r="A67" s="19" t="s">
        <v>1359</v>
      </c>
      <c r="B67" s="25">
        <v>2</v>
      </c>
      <c r="C67" s="19" t="s">
        <v>1076</v>
      </c>
      <c r="D67">
        <v>0.5</v>
      </c>
      <c r="E67">
        <v>0</v>
      </c>
      <c r="F67">
        <v>0.5</v>
      </c>
      <c r="G67">
        <v>0.65</v>
      </c>
      <c r="H67">
        <v>0.5</v>
      </c>
      <c r="I67">
        <v>0.55000000000000004</v>
      </c>
      <c r="J67">
        <v>0.55000000000000004</v>
      </c>
      <c r="K67">
        <v>0.60000000000000009</v>
      </c>
      <c r="L67">
        <v>0.60000000000000009</v>
      </c>
      <c r="M67">
        <v>0.60000000000000009</v>
      </c>
      <c r="N67">
        <v>0.55000000000000004</v>
      </c>
      <c r="O67">
        <v>0.55000000000000004</v>
      </c>
      <c r="P67">
        <v>0.60000000000000009</v>
      </c>
      <c r="Q67">
        <v>0.60000000000000009</v>
      </c>
      <c r="R67">
        <v>0.55000000000000004</v>
      </c>
      <c r="S67">
        <v>0.55000000000000004</v>
      </c>
      <c r="T67">
        <v>0.70000000000000007</v>
      </c>
      <c r="U67">
        <v>0.5</v>
      </c>
      <c r="V67">
        <v>0.5</v>
      </c>
      <c r="W67">
        <v>0.5</v>
      </c>
      <c r="X67">
        <v>0.55000000000000004</v>
      </c>
      <c r="Y67">
        <v>0.55000000000000004</v>
      </c>
      <c r="Z67">
        <v>0.55000000000000004</v>
      </c>
      <c r="AA67">
        <v>0.55000000000000004</v>
      </c>
      <c r="AB67">
        <v>0.55000000000000004</v>
      </c>
      <c r="AC67">
        <v>0.5</v>
      </c>
      <c r="AD67">
        <v>0.60000000000000009</v>
      </c>
      <c r="AE67">
        <v>0.55000000000000004</v>
      </c>
      <c r="AF67">
        <v>0.55000000000000004</v>
      </c>
      <c r="AG67">
        <v>0.5</v>
      </c>
      <c r="AH67">
        <v>0.55000000000000004</v>
      </c>
      <c r="AI67">
        <v>0.70000000000000007</v>
      </c>
      <c r="AJ67">
        <v>0.55000000000000004</v>
      </c>
      <c r="AK67">
        <v>0.55000000000000004</v>
      </c>
      <c r="AL67">
        <v>0.65</v>
      </c>
    </row>
    <row r="68" spans="1:38" x14ac:dyDescent="0.2">
      <c r="A68" s="19" t="s">
        <v>1360</v>
      </c>
      <c r="B68" s="25">
        <v>3</v>
      </c>
      <c r="C68" s="19" t="s">
        <v>1077</v>
      </c>
      <c r="D68">
        <v>0.25</v>
      </c>
      <c r="E68">
        <v>0.5</v>
      </c>
      <c r="F68">
        <v>0</v>
      </c>
      <c r="G68">
        <v>0.35000000000000003</v>
      </c>
      <c r="H68">
        <v>0.30000000000000004</v>
      </c>
      <c r="I68">
        <v>0.25</v>
      </c>
      <c r="J68">
        <v>0.35000000000000003</v>
      </c>
      <c r="K68">
        <v>0.35000000000000003</v>
      </c>
      <c r="L68">
        <v>0.30000000000000004</v>
      </c>
      <c r="M68">
        <v>0.30000000000000004</v>
      </c>
      <c r="N68">
        <v>0.30000000000000004</v>
      </c>
      <c r="O68">
        <v>0.25</v>
      </c>
      <c r="P68">
        <v>0.4</v>
      </c>
      <c r="Q68">
        <v>0.4</v>
      </c>
      <c r="R68">
        <v>0.30000000000000004</v>
      </c>
      <c r="S68">
        <v>0.25</v>
      </c>
      <c r="T68">
        <v>0.4</v>
      </c>
      <c r="U68">
        <v>0.25</v>
      </c>
      <c r="V68">
        <v>0.30000000000000004</v>
      </c>
      <c r="W68">
        <v>0.25</v>
      </c>
      <c r="X68">
        <v>0.30000000000000004</v>
      </c>
      <c r="Y68">
        <v>0.30000000000000004</v>
      </c>
      <c r="Z68">
        <v>0.25</v>
      </c>
      <c r="AA68">
        <v>0.25</v>
      </c>
      <c r="AB68">
        <v>0.35000000000000003</v>
      </c>
      <c r="AC68">
        <v>0.30000000000000004</v>
      </c>
      <c r="AD68">
        <v>0.4</v>
      </c>
      <c r="AE68">
        <v>0.25</v>
      </c>
      <c r="AF68">
        <v>0.30000000000000004</v>
      </c>
      <c r="AG68">
        <v>0.2</v>
      </c>
      <c r="AH68">
        <v>0.30000000000000004</v>
      </c>
      <c r="AI68">
        <v>0.55000000000000004</v>
      </c>
      <c r="AJ68">
        <v>0.25</v>
      </c>
      <c r="AK68">
        <v>0.25</v>
      </c>
      <c r="AL68">
        <v>0.45</v>
      </c>
    </row>
    <row r="69" spans="1:38" x14ac:dyDescent="0.2">
      <c r="A69" s="19" t="s">
        <v>1361</v>
      </c>
      <c r="B69" s="25">
        <v>4</v>
      </c>
      <c r="C69" s="19" t="s">
        <v>1078</v>
      </c>
      <c r="D69">
        <v>0.4</v>
      </c>
      <c r="E69">
        <v>0.60000000000000009</v>
      </c>
      <c r="F69">
        <v>0.35000000000000003</v>
      </c>
      <c r="G69">
        <v>0</v>
      </c>
      <c r="H69">
        <v>0.45</v>
      </c>
      <c r="I69">
        <v>0.30000000000000004</v>
      </c>
      <c r="J69">
        <v>0.45</v>
      </c>
      <c r="K69">
        <v>0.25</v>
      </c>
      <c r="L69">
        <v>0.2</v>
      </c>
      <c r="M69">
        <v>0.2</v>
      </c>
      <c r="N69">
        <v>0.30000000000000004</v>
      </c>
      <c r="O69">
        <v>0.35000000000000003</v>
      </c>
      <c r="P69">
        <v>0.35000000000000003</v>
      </c>
      <c r="Q69">
        <v>0.5</v>
      </c>
      <c r="R69">
        <v>0.35000000000000003</v>
      </c>
      <c r="S69">
        <v>0.35000000000000003</v>
      </c>
      <c r="T69">
        <v>0.35000000000000003</v>
      </c>
      <c r="U69">
        <v>0.4</v>
      </c>
      <c r="V69">
        <v>0.45</v>
      </c>
      <c r="W69">
        <v>0.35000000000000003</v>
      </c>
      <c r="X69">
        <v>0.25</v>
      </c>
      <c r="Y69">
        <v>0.4</v>
      </c>
      <c r="Z69">
        <v>0.35000000000000003</v>
      </c>
      <c r="AA69">
        <v>0.35000000000000003</v>
      </c>
      <c r="AB69">
        <v>0.35000000000000003</v>
      </c>
      <c r="AC69">
        <v>0.30000000000000004</v>
      </c>
      <c r="AD69">
        <v>0.45</v>
      </c>
      <c r="AE69">
        <v>0.35000000000000003</v>
      </c>
      <c r="AF69">
        <v>0.30000000000000004</v>
      </c>
      <c r="AG69">
        <v>0.25</v>
      </c>
      <c r="AH69">
        <v>0.35000000000000003</v>
      </c>
      <c r="AI69">
        <v>0.65</v>
      </c>
      <c r="AJ69">
        <v>0.30000000000000004</v>
      </c>
      <c r="AK69">
        <v>0.35000000000000003</v>
      </c>
      <c r="AL69">
        <v>0.55000000000000004</v>
      </c>
    </row>
    <row r="70" spans="1:38" x14ac:dyDescent="0.2">
      <c r="A70" s="19" t="s">
        <v>1362</v>
      </c>
      <c r="B70" s="25">
        <v>5</v>
      </c>
      <c r="C70" s="19" t="s">
        <v>1079</v>
      </c>
      <c r="D70">
        <v>0.35000000000000003</v>
      </c>
      <c r="E70">
        <v>0.5</v>
      </c>
      <c r="F70">
        <v>0.30000000000000004</v>
      </c>
      <c r="G70">
        <v>0.45</v>
      </c>
      <c r="H70">
        <v>0</v>
      </c>
      <c r="I70">
        <v>0.30000000000000004</v>
      </c>
      <c r="J70">
        <v>0.4</v>
      </c>
      <c r="K70">
        <v>0.4</v>
      </c>
      <c r="L70">
        <v>0.4</v>
      </c>
      <c r="M70">
        <v>0.4</v>
      </c>
      <c r="N70">
        <v>0.35000000000000003</v>
      </c>
      <c r="O70">
        <v>0.30000000000000004</v>
      </c>
      <c r="P70">
        <v>0.45</v>
      </c>
      <c r="Q70">
        <v>0.45</v>
      </c>
      <c r="R70">
        <v>0.35000000000000003</v>
      </c>
      <c r="S70">
        <v>0.30000000000000004</v>
      </c>
      <c r="T70">
        <v>0.45</v>
      </c>
      <c r="U70">
        <v>0.30000000000000004</v>
      </c>
      <c r="V70">
        <v>0.35000000000000003</v>
      </c>
      <c r="W70">
        <v>0.30000000000000004</v>
      </c>
      <c r="X70">
        <v>0.4</v>
      </c>
      <c r="Y70">
        <v>0.4</v>
      </c>
      <c r="Z70">
        <v>0.30000000000000004</v>
      </c>
      <c r="AA70">
        <v>0.30000000000000004</v>
      </c>
      <c r="AB70">
        <v>0.4</v>
      </c>
      <c r="AC70">
        <v>0.4</v>
      </c>
      <c r="AD70">
        <v>0.4</v>
      </c>
      <c r="AE70">
        <v>0.30000000000000004</v>
      </c>
      <c r="AF70">
        <v>0.4</v>
      </c>
      <c r="AG70">
        <v>0.30000000000000004</v>
      </c>
      <c r="AH70">
        <v>0.35000000000000003</v>
      </c>
      <c r="AI70">
        <v>0.60000000000000009</v>
      </c>
      <c r="AJ70">
        <v>0.30000000000000004</v>
      </c>
      <c r="AK70">
        <v>0.30000000000000004</v>
      </c>
      <c r="AL70">
        <v>0.5</v>
      </c>
    </row>
    <row r="71" spans="1:38" x14ac:dyDescent="0.2">
      <c r="A71" s="19" t="s">
        <v>1363</v>
      </c>
      <c r="B71" s="25">
        <v>6</v>
      </c>
      <c r="C71" s="19" t="s">
        <v>1080</v>
      </c>
      <c r="D71">
        <v>0.35000000000000003</v>
      </c>
      <c r="E71">
        <v>0.55000000000000004</v>
      </c>
      <c r="F71">
        <v>0.25</v>
      </c>
      <c r="G71">
        <v>0.35000000000000003</v>
      </c>
      <c r="H71">
        <v>0.30000000000000004</v>
      </c>
      <c r="I71">
        <v>0</v>
      </c>
      <c r="J71">
        <v>0.35000000000000003</v>
      </c>
      <c r="K71">
        <v>0.35000000000000003</v>
      </c>
      <c r="L71">
        <v>0.30000000000000004</v>
      </c>
      <c r="M71">
        <v>0.30000000000000004</v>
      </c>
      <c r="N71">
        <v>0.25</v>
      </c>
      <c r="O71">
        <v>0.05</v>
      </c>
      <c r="P71">
        <v>0.45</v>
      </c>
      <c r="Q71">
        <v>0.35000000000000003</v>
      </c>
      <c r="R71">
        <v>0.25</v>
      </c>
      <c r="S71">
        <v>0.15000000000000002</v>
      </c>
      <c r="T71">
        <v>0.30000000000000004</v>
      </c>
      <c r="U71">
        <v>0.25</v>
      </c>
      <c r="V71">
        <v>0.30000000000000004</v>
      </c>
      <c r="W71">
        <v>0.15000000000000002</v>
      </c>
      <c r="X71">
        <v>0.35000000000000003</v>
      </c>
      <c r="Y71">
        <v>0.4</v>
      </c>
      <c r="Z71">
        <v>0.15000000000000002</v>
      </c>
      <c r="AA71">
        <v>0.15000000000000002</v>
      </c>
      <c r="AB71">
        <v>0.4</v>
      </c>
      <c r="AC71">
        <v>0.30000000000000004</v>
      </c>
      <c r="AD71">
        <v>0.35000000000000003</v>
      </c>
      <c r="AE71">
        <v>0.05</v>
      </c>
      <c r="AF71">
        <v>0.35000000000000003</v>
      </c>
      <c r="AG71">
        <v>0.15000000000000002</v>
      </c>
      <c r="AH71">
        <v>0.2</v>
      </c>
      <c r="AI71">
        <v>0.60000000000000009</v>
      </c>
      <c r="AJ71">
        <v>0.1</v>
      </c>
      <c r="AK71">
        <v>0.05</v>
      </c>
      <c r="AL71">
        <v>0.5</v>
      </c>
    </row>
    <row r="72" spans="1:38" x14ac:dyDescent="0.2">
      <c r="A72" s="19" t="s">
        <v>1364</v>
      </c>
      <c r="B72" s="25">
        <v>7</v>
      </c>
      <c r="C72" s="19" t="s">
        <v>1081</v>
      </c>
      <c r="D72">
        <v>0.4</v>
      </c>
      <c r="E72">
        <v>0.55000000000000004</v>
      </c>
      <c r="F72">
        <v>0.35000000000000003</v>
      </c>
      <c r="G72">
        <v>0.5</v>
      </c>
      <c r="H72">
        <v>0.4</v>
      </c>
      <c r="I72">
        <v>0.35000000000000003</v>
      </c>
      <c r="J72">
        <v>0</v>
      </c>
      <c r="K72">
        <v>0.45</v>
      </c>
      <c r="L72">
        <v>0.45</v>
      </c>
      <c r="M72">
        <v>0.45</v>
      </c>
      <c r="N72">
        <v>0.4</v>
      </c>
      <c r="O72">
        <v>0.35000000000000003</v>
      </c>
      <c r="P72">
        <v>0.5</v>
      </c>
      <c r="Q72">
        <v>0.45</v>
      </c>
      <c r="R72">
        <v>0.35000000000000003</v>
      </c>
      <c r="S72">
        <v>0.35000000000000003</v>
      </c>
      <c r="T72">
        <v>0.5</v>
      </c>
      <c r="U72">
        <v>0.35000000000000003</v>
      </c>
      <c r="V72">
        <v>0.35000000000000003</v>
      </c>
      <c r="W72">
        <v>0.30000000000000004</v>
      </c>
      <c r="X72">
        <v>0.4</v>
      </c>
      <c r="Y72">
        <v>0.45</v>
      </c>
      <c r="Z72">
        <v>0.35000000000000003</v>
      </c>
      <c r="AA72">
        <v>0.35000000000000003</v>
      </c>
      <c r="AB72">
        <v>0.45</v>
      </c>
      <c r="AC72">
        <v>0.45</v>
      </c>
      <c r="AD72">
        <v>0.45</v>
      </c>
      <c r="AE72">
        <v>0.35000000000000003</v>
      </c>
      <c r="AF72">
        <v>0.45</v>
      </c>
      <c r="AG72">
        <v>0.35000000000000003</v>
      </c>
      <c r="AH72">
        <v>0.35000000000000003</v>
      </c>
      <c r="AI72">
        <v>0.60000000000000009</v>
      </c>
      <c r="AJ72">
        <v>0.35000000000000003</v>
      </c>
      <c r="AK72">
        <v>0.35000000000000003</v>
      </c>
      <c r="AL72">
        <v>0.55000000000000004</v>
      </c>
    </row>
    <row r="73" spans="1:38" x14ac:dyDescent="0.2">
      <c r="A73" s="19" t="s">
        <v>1365</v>
      </c>
      <c r="B73" s="25">
        <v>8</v>
      </c>
      <c r="C73" s="19" t="s">
        <v>1082</v>
      </c>
      <c r="D73">
        <v>0.35000000000000003</v>
      </c>
      <c r="E73">
        <v>0.55000000000000004</v>
      </c>
      <c r="F73">
        <v>0.35000000000000003</v>
      </c>
      <c r="G73">
        <v>0.30000000000000004</v>
      </c>
      <c r="H73">
        <v>0.4</v>
      </c>
      <c r="I73">
        <v>0.35000000000000003</v>
      </c>
      <c r="J73">
        <v>0.45</v>
      </c>
      <c r="K73">
        <v>0</v>
      </c>
      <c r="L73">
        <v>0.15000000000000002</v>
      </c>
      <c r="M73">
        <v>0.15000000000000002</v>
      </c>
      <c r="N73">
        <v>0.30000000000000004</v>
      </c>
      <c r="O73">
        <v>0.35000000000000003</v>
      </c>
      <c r="P73">
        <v>0.25</v>
      </c>
      <c r="Q73">
        <v>0.5</v>
      </c>
      <c r="R73">
        <v>0.35000000000000003</v>
      </c>
      <c r="S73">
        <v>0.35000000000000003</v>
      </c>
      <c r="T73">
        <v>0.45</v>
      </c>
      <c r="U73">
        <v>0.35000000000000003</v>
      </c>
      <c r="V73">
        <v>0.4</v>
      </c>
      <c r="W73">
        <v>0.35000000000000003</v>
      </c>
      <c r="X73">
        <v>0.25</v>
      </c>
      <c r="Y73">
        <v>0.4</v>
      </c>
      <c r="Z73">
        <v>0.35000000000000003</v>
      </c>
      <c r="AA73">
        <v>0.35000000000000003</v>
      </c>
      <c r="AB73">
        <v>0.25</v>
      </c>
      <c r="AC73">
        <v>0.25</v>
      </c>
      <c r="AD73">
        <v>0.45</v>
      </c>
      <c r="AE73">
        <v>0.35000000000000003</v>
      </c>
      <c r="AF73">
        <v>0.25</v>
      </c>
      <c r="AG73">
        <v>0.30000000000000004</v>
      </c>
      <c r="AH73">
        <v>0.35000000000000003</v>
      </c>
      <c r="AI73">
        <v>0.60000000000000009</v>
      </c>
      <c r="AJ73">
        <v>0.35000000000000003</v>
      </c>
      <c r="AK73">
        <v>0.35000000000000003</v>
      </c>
      <c r="AL73">
        <v>0.5</v>
      </c>
    </row>
    <row r="74" spans="1:38" x14ac:dyDescent="0.2">
      <c r="A74" s="19" t="s">
        <v>1366</v>
      </c>
      <c r="B74" s="25">
        <v>9</v>
      </c>
      <c r="C74" s="19" t="s">
        <v>1083</v>
      </c>
      <c r="D74">
        <v>0.35000000000000003</v>
      </c>
      <c r="E74">
        <v>0.55000000000000004</v>
      </c>
      <c r="F74">
        <v>0.30000000000000004</v>
      </c>
      <c r="G74">
        <v>0.2</v>
      </c>
      <c r="H74">
        <v>0.35000000000000003</v>
      </c>
      <c r="I74">
        <v>0.30000000000000004</v>
      </c>
      <c r="J74">
        <v>0.4</v>
      </c>
      <c r="K74">
        <v>0.15000000000000002</v>
      </c>
      <c r="L74">
        <v>0</v>
      </c>
      <c r="M74">
        <f>$D$62</f>
        <v>0.02</v>
      </c>
      <c r="N74">
        <v>0.25</v>
      </c>
      <c r="O74">
        <v>0.30000000000000004</v>
      </c>
      <c r="P74">
        <v>0.25</v>
      </c>
      <c r="Q74">
        <v>0.45</v>
      </c>
      <c r="R74">
        <v>0.30000000000000004</v>
      </c>
      <c r="S74">
        <v>0.30000000000000004</v>
      </c>
      <c r="T74">
        <v>0.35000000000000003</v>
      </c>
      <c r="U74">
        <v>0.30000000000000004</v>
      </c>
      <c r="V74">
        <v>0.4</v>
      </c>
      <c r="W74">
        <v>0.30000000000000004</v>
      </c>
      <c r="X74">
        <v>0.2</v>
      </c>
      <c r="Y74">
        <v>0.35000000000000003</v>
      </c>
      <c r="Z74">
        <v>0.30000000000000004</v>
      </c>
      <c r="AA74">
        <v>0.30000000000000004</v>
      </c>
      <c r="AB74">
        <v>0.25</v>
      </c>
      <c r="AC74">
        <v>0.2</v>
      </c>
      <c r="AD74">
        <v>0.4</v>
      </c>
      <c r="AE74">
        <v>0.30000000000000004</v>
      </c>
      <c r="AF74">
        <v>0.2</v>
      </c>
      <c r="AG74">
        <v>0.25</v>
      </c>
      <c r="AH74">
        <v>0.30000000000000004</v>
      </c>
      <c r="AI74">
        <v>0.60000000000000009</v>
      </c>
      <c r="AJ74">
        <v>0.25</v>
      </c>
      <c r="AK74">
        <v>0.30000000000000004</v>
      </c>
      <c r="AL74">
        <v>0.5</v>
      </c>
    </row>
    <row r="75" spans="1:38" x14ac:dyDescent="0.2">
      <c r="A75" s="19" t="s">
        <v>1367</v>
      </c>
      <c r="B75" s="25">
        <v>10</v>
      </c>
      <c r="C75" s="19" t="s">
        <v>1084</v>
      </c>
      <c r="D75">
        <v>0.35000000000000003</v>
      </c>
      <c r="E75">
        <v>0.55000000000000004</v>
      </c>
      <c r="F75">
        <v>0.30000000000000004</v>
      </c>
      <c r="G75">
        <v>0.2</v>
      </c>
      <c r="H75">
        <v>0.35000000000000003</v>
      </c>
      <c r="I75">
        <v>0.30000000000000004</v>
      </c>
      <c r="J75">
        <v>0.4</v>
      </c>
      <c r="K75">
        <v>0.15000000000000002</v>
      </c>
      <c r="L75">
        <f>$D$62</f>
        <v>0.02</v>
      </c>
      <c r="M75">
        <v>0</v>
      </c>
      <c r="N75">
        <v>0.25</v>
      </c>
      <c r="O75">
        <v>0.30000000000000004</v>
      </c>
      <c r="P75">
        <v>0.25</v>
      </c>
      <c r="Q75">
        <v>0.45</v>
      </c>
      <c r="R75">
        <v>0.30000000000000004</v>
      </c>
      <c r="S75">
        <v>0.30000000000000004</v>
      </c>
      <c r="T75">
        <v>0.35000000000000003</v>
      </c>
      <c r="U75">
        <v>0.35000000000000003</v>
      </c>
      <c r="V75">
        <v>0.4</v>
      </c>
      <c r="W75">
        <v>0.30000000000000004</v>
      </c>
      <c r="X75">
        <v>0.2</v>
      </c>
      <c r="Y75">
        <v>0.35000000000000003</v>
      </c>
      <c r="Z75">
        <v>0.30000000000000004</v>
      </c>
      <c r="AA75">
        <v>0.30000000000000004</v>
      </c>
      <c r="AB75">
        <v>0.25</v>
      </c>
      <c r="AC75">
        <v>0.2</v>
      </c>
      <c r="AD75">
        <v>0.4</v>
      </c>
      <c r="AE75">
        <v>0.30000000000000004</v>
      </c>
      <c r="AF75">
        <v>0.2</v>
      </c>
      <c r="AG75">
        <v>0.25</v>
      </c>
      <c r="AH75">
        <v>0.30000000000000004</v>
      </c>
      <c r="AI75">
        <v>0.60000000000000009</v>
      </c>
      <c r="AJ75">
        <v>0.25</v>
      </c>
      <c r="AK75">
        <v>0.30000000000000004</v>
      </c>
      <c r="AL75">
        <v>0.5</v>
      </c>
    </row>
    <row r="76" spans="1:38" x14ac:dyDescent="0.2">
      <c r="A76" s="19" t="s">
        <v>1368</v>
      </c>
      <c r="B76" s="25">
        <v>11</v>
      </c>
      <c r="C76" s="19" t="s">
        <v>1085</v>
      </c>
      <c r="D76">
        <v>0.35000000000000003</v>
      </c>
      <c r="E76">
        <v>0.55000000000000004</v>
      </c>
      <c r="F76">
        <v>0.30000000000000004</v>
      </c>
      <c r="G76">
        <v>0.30000000000000004</v>
      </c>
      <c r="H76">
        <v>0.35000000000000003</v>
      </c>
      <c r="I76">
        <v>0.25</v>
      </c>
      <c r="J76">
        <v>0.4</v>
      </c>
      <c r="K76">
        <v>0.30000000000000004</v>
      </c>
      <c r="L76">
        <v>0.25</v>
      </c>
      <c r="M76">
        <v>0.25</v>
      </c>
      <c r="N76">
        <v>0</v>
      </c>
      <c r="O76">
        <v>0.25</v>
      </c>
      <c r="P76">
        <v>0.35000000000000003</v>
      </c>
      <c r="Q76">
        <v>0.45</v>
      </c>
      <c r="R76">
        <v>0.30000000000000004</v>
      </c>
      <c r="S76">
        <v>0.30000000000000004</v>
      </c>
      <c r="T76">
        <v>0.4</v>
      </c>
      <c r="U76">
        <v>0.30000000000000004</v>
      </c>
      <c r="V76">
        <v>0.35000000000000003</v>
      </c>
      <c r="W76">
        <v>0.25</v>
      </c>
      <c r="X76">
        <v>0.30000000000000004</v>
      </c>
      <c r="Y76">
        <v>0.35000000000000003</v>
      </c>
      <c r="Z76">
        <v>0.30000000000000004</v>
      </c>
      <c r="AA76">
        <v>0.30000000000000004</v>
      </c>
      <c r="AB76">
        <v>0.35000000000000003</v>
      </c>
      <c r="AC76">
        <v>0.30000000000000004</v>
      </c>
      <c r="AD76">
        <v>0.4</v>
      </c>
      <c r="AE76">
        <v>0.25</v>
      </c>
      <c r="AF76">
        <v>0.30000000000000004</v>
      </c>
      <c r="AG76">
        <v>0.25</v>
      </c>
      <c r="AH76">
        <v>0.30000000000000004</v>
      </c>
      <c r="AI76">
        <v>0.60000000000000009</v>
      </c>
      <c r="AJ76">
        <v>0.25</v>
      </c>
      <c r="AK76">
        <v>0.25</v>
      </c>
      <c r="AL76">
        <v>0.5</v>
      </c>
    </row>
    <row r="77" spans="1:38" x14ac:dyDescent="0.2">
      <c r="A77" s="19" t="s">
        <v>1369</v>
      </c>
      <c r="B77" s="25">
        <v>12</v>
      </c>
      <c r="C77" s="19" t="s">
        <v>1086</v>
      </c>
      <c r="D77">
        <v>0.35000000000000003</v>
      </c>
      <c r="E77">
        <v>0.55000000000000004</v>
      </c>
      <c r="F77">
        <v>0.25</v>
      </c>
      <c r="G77">
        <v>0.35000000000000003</v>
      </c>
      <c r="H77">
        <v>0.30000000000000004</v>
      </c>
      <c r="I77">
        <v>0.05</v>
      </c>
      <c r="J77">
        <v>0.35000000000000003</v>
      </c>
      <c r="K77">
        <v>0.35000000000000003</v>
      </c>
      <c r="L77">
        <v>0.30000000000000004</v>
      </c>
      <c r="M77">
        <v>0.30000000000000004</v>
      </c>
      <c r="N77">
        <v>0.25</v>
      </c>
      <c r="O77">
        <v>0</v>
      </c>
      <c r="P77">
        <v>0.45</v>
      </c>
      <c r="Q77">
        <v>0.35000000000000003</v>
      </c>
      <c r="R77">
        <v>0.25</v>
      </c>
      <c r="S77">
        <v>0.15000000000000002</v>
      </c>
      <c r="T77">
        <v>0.30000000000000004</v>
      </c>
      <c r="U77">
        <v>0.25</v>
      </c>
      <c r="V77">
        <v>0.30000000000000004</v>
      </c>
      <c r="W77">
        <v>0.15000000000000002</v>
      </c>
      <c r="X77">
        <v>0.35000000000000003</v>
      </c>
      <c r="Y77">
        <v>0.4</v>
      </c>
      <c r="Z77">
        <v>0.15000000000000002</v>
      </c>
      <c r="AA77">
        <v>0.15000000000000002</v>
      </c>
      <c r="AB77">
        <v>0.4</v>
      </c>
      <c r="AC77">
        <v>0.30000000000000004</v>
      </c>
      <c r="AD77">
        <v>0.35000000000000003</v>
      </c>
      <c r="AE77">
        <f>$D$62</f>
        <v>0.02</v>
      </c>
      <c r="AF77">
        <v>0.35000000000000003</v>
      </c>
      <c r="AG77">
        <v>0.15000000000000002</v>
      </c>
      <c r="AH77">
        <v>0.2</v>
      </c>
      <c r="AI77">
        <v>0.60000000000000009</v>
      </c>
      <c r="AJ77">
        <v>0.1</v>
      </c>
      <c r="AK77">
        <f>$D$62</f>
        <v>0.02</v>
      </c>
      <c r="AL77">
        <v>0.55000000000000004</v>
      </c>
    </row>
    <row r="78" spans="1:38" x14ac:dyDescent="0.2">
      <c r="A78" s="19" t="s">
        <v>1370</v>
      </c>
      <c r="B78" s="25">
        <v>13</v>
      </c>
      <c r="C78" s="19" t="s">
        <v>1087</v>
      </c>
      <c r="D78">
        <v>0.4</v>
      </c>
      <c r="E78">
        <v>0.60000000000000009</v>
      </c>
      <c r="F78">
        <v>0.4</v>
      </c>
      <c r="G78">
        <v>0.35000000000000003</v>
      </c>
      <c r="H78">
        <v>0.45</v>
      </c>
      <c r="I78">
        <v>0.45</v>
      </c>
      <c r="J78">
        <v>0.5</v>
      </c>
      <c r="K78">
        <v>0.25</v>
      </c>
      <c r="L78">
        <v>0.25</v>
      </c>
      <c r="M78">
        <v>0.25</v>
      </c>
      <c r="N78">
        <v>0.35000000000000003</v>
      </c>
      <c r="O78">
        <v>0.45</v>
      </c>
      <c r="P78">
        <v>0</v>
      </c>
      <c r="Q78">
        <v>0.55000000000000004</v>
      </c>
      <c r="R78">
        <v>0.4</v>
      </c>
      <c r="S78">
        <v>0.4</v>
      </c>
      <c r="T78">
        <v>0.55000000000000004</v>
      </c>
      <c r="U78">
        <v>0.4</v>
      </c>
      <c r="V78">
        <v>0.45</v>
      </c>
      <c r="W78">
        <v>0.4</v>
      </c>
      <c r="X78">
        <v>0.30000000000000004</v>
      </c>
      <c r="Y78">
        <v>0.4</v>
      </c>
      <c r="Z78">
        <v>0.45</v>
      </c>
      <c r="AA78">
        <v>0.45</v>
      </c>
      <c r="AB78">
        <v>0.25</v>
      </c>
      <c r="AC78">
        <v>0.30000000000000004</v>
      </c>
      <c r="AD78">
        <v>0.5</v>
      </c>
      <c r="AE78">
        <v>0.45</v>
      </c>
      <c r="AF78">
        <v>0.25</v>
      </c>
      <c r="AG78">
        <v>0.35000000000000003</v>
      </c>
      <c r="AH78">
        <v>0.4</v>
      </c>
      <c r="AI78">
        <v>0.60000000000000009</v>
      </c>
      <c r="AJ78">
        <v>0.4</v>
      </c>
      <c r="AK78">
        <v>0.45</v>
      </c>
      <c r="AL78">
        <v>0.5</v>
      </c>
    </row>
    <row r="79" spans="1:38" x14ac:dyDescent="0.2">
      <c r="A79" s="19" t="s">
        <v>1371</v>
      </c>
      <c r="B79" s="25">
        <v>14</v>
      </c>
      <c r="C79" s="19" t="s">
        <v>1088</v>
      </c>
      <c r="D79">
        <v>0.45</v>
      </c>
      <c r="E79">
        <v>0.60000000000000009</v>
      </c>
      <c r="F79">
        <v>0.4</v>
      </c>
      <c r="G79">
        <v>0.5</v>
      </c>
      <c r="H79">
        <v>0.45</v>
      </c>
      <c r="I79">
        <v>0.35000000000000003</v>
      </c>
      <c r="J79">
        <v>0.45</v>
      </c>
      <c r="K79">
        <v>0.5</v>
      </c>
      <c r="L79">
        <v>0.45</v>
      </c>
      <c r="M79">
        <v>0.45</v>
      </c>
      <c r="N79">
        <v>0.45</v>
      </c>
      <c r="O79">
        <v>0.35000000000000003</v>
      </c>
      <c r="P79">
        <v>0.55000000000000004</v>
      </c>
      <c r="Q79">
        <v>0</v>
      </c>
      <c r="R79">
        <v>0.4</v>
      </c>
      <c r="S79">
        <v>0.35000000000000003</v>
      </c>
      <c r="T79">
        <v>0.5</v>
      </c>
      <c r="U79">
        <v>0.4</v>
      </c>
      <c r="V79">
        <v>0.45</v>
      </c>
      <c r="W79">
        <v>0.35000000000000003</v>
      </c>
      <c r="X79">
        <v>0.45</v>
      </c>
      <c r="Y79">
        <v>0.5</v>
      </c>
      <c r="Z79">
        <v>0.35000000000000003</v>
      </c>
      <c r="AA79">
        <v>0.35000000000000003</v>
      </c>
      <c r="AB79">
        <v>0.5</v>
      </c>
      <c r="AC79">
        <v>0.45</v>
      </c>
      <c r="AD79">
        <v>0.5</v>
      </c>
      <c r="AE79">
        <v>0.35000000000000003</v>
      </c>
      <c r="AF79">
        <v>0.45</v>
      </c>
      <c r="AG79">
        <v>0.35000000000000003</v>
      </c>
      <c r="AH79">
        <v>0.35000000000000003</v>
      </c>
      <c r="AI79">
        <v>0.70000000000000007</v>
      </c>
      <c r="AJ79">
        <v>0.35000000000000003</v>
      </c>
      <c r="AK79">
        <v>0.35000000000000003</v>
      </c>
      <c r="AL79">
        <v>0.60000000000000009</v>
      </c>
    </row>
    <row r="80" spans="1:38" x14ac:dyDescent="0.2">
      <c r="A80" s="19" t="s">
        <v>1372</v>
      </c>
      <c r="B80" s="25">
        <v>15</v>
      </c>
      <c r="C80" s="19" t="s">
        <v>1089</v>
      </c>
      <c r="D80">
        <v>0.35000000000000003</v>
      </c>
      <c r="E80">
        <v>0.55000000000000004</v>
      </c>
      <c r="F80">
        <v>0.30000000000000004</v>
      </c>
      <c r="G80">
        <v>0.35000000000000003</v>
      </c>
      <c r="H80">
        <v>0.35000000000000003</v>
      </c>
      <c r="I80">
        <v>0.25</v>
      </c>
      <c r="J80">
        <v>0.35000000000000003</v>
      </c>
      <c r="K80">
        <v>0.35000000000000003</v>
      </c>
      <c r="L80">
        <v>0.30000000000000004</v>
      </c>
      <c r="M80">
        <v>0.30000000000000004</v>
      </c>
      <c r="N80">
        <v>0.30000000000000004</v>
      </c>
      <c r="O80">
        <v>0.25</v>
      </c>
      <c r="P80">
        <v>0.4</v>
      </c>
      <c r="Q80">
        <v>0.4</v>
      </c>
      <c r="R80">
        <v>0</v>
      </c>
      <c r="S80">
        <v>0.25</v>
      </c>
      <c r="T80">
        <v>0.4</v>
      </c>
      <c r="U80">
        <v>0.30000000000000004</v>
      </c>
      <c r="V80">
        <v>0.30000000000000004</v>
      </c>
      <c r="W80">
        <v>0.25</v>
      </c>
      <c r="X80">
        <v>0.35000000000000003</v>
      </c>
      <c r="Y80">
        <v>0.4</v>
      </c>
      <c r="Z80">
        <v>0.25</v>
      </c>
      <c r="AA80">
        <v>0.25</v>
      </c>
      <c r="AB80">
        <v>0.35000000000000003</v>
      </c>
      <c r="AC80">
        <v>0.30000000000000004</v>
      </c>
      <c r="AD80">
        <v>0.4</v>
      </c>
      <c r="AE80">
        <v>0.25</v>
      </c>
      <c r="AF80">
        <v>0.35000000000000003</v>
      </c>
      <c r="AG80">
        <v>0.2</v>
      </c>
      <c r="AH80">
        <v>0.25</v>
      </c>
      <c r="AI80">
        <v>0.55000000000000004</v>
      </c>
      <c r="AJ80">
        <v>0.25</v>
      </c>
      <c r="AK80">
        <v>0.25</v>
      </c>
      <c r="AL80">
        <v>0.5</v>
      </c>
    </row>
    <row r="81" spans="1:38" x14ac:dyDescent="0.2">
      <c r="A81" s="19" t="s">
        <v>1373</v>
      </c>
      <c r="B81" s="25">
        <v>16</v>
      </c>
      <c r="C81" s="19" t="s">
        <v>1090</v>
      </c>
      <c r="D81">
        <v>0.35000000000000003</v>
      </c>
      <c r="E81">
        <v>0.5</v>
      </c>
      <c r="F81">
        <v>0.25</v>
      </c>
      <c r="G81">
        <v>0.35000000000000003</v>
      </c>
      <c r="H81">
        <v>0.30000000000000004</v>
      </c>
      <c r="I81">
        <v>0.2</v>
      </c>
      <c r="J81">
        <v>0.35000000000000003</v>
      </c>
      <c r="K81">
        <v>0.35000000000000003</v>
      </c>
      <c r="L81">
        <v>0.30000000000000004</v>
      </c>
      <c r="M81">
        <v>0.30000000000000004</v>
      </c>
      <c r="N81">
        <v>0.30000000000000004</v>
      </c>
      <c r="O81">
        <v>0.15000000000000002</v>
      </c>
      <c r="P81">
        <v>0.4</v>
      </c>
      <c r="Q81">
        <v>0.35000000000000003</v>
      </c>
      <c r="R81">
        <v>0.25</v>
      </c>
      <c r="S81">
        <v>0</v>
      </c>
      <c r="T81">
        <v>0.35000000000000003</v>
      </c>
      <c r="U81">
        <v>0.25</v>
      </c>
      <c r="V81">
        <v>0.30000000000000004</v>
      </c>
      <c r="W81">
        <v>0.2</v>
      </c>
      <c r="X81">
        <v>0.35000000000000003</v>
      </c>
      <c r="Y81">
        <v>0.35000000000000003</v>
      </c>
      <c r="Z81">
        <v>0.2</v>
      </c>
      <c r="AA81">
        <v>0.2</v>
      </c>
      <c r="AB81">
        <v>0.4</v>
      </c>
      <c r="AC81">
        <v>0.30000000000000004</v>
      </c>
      <c r="AD81">
        <v>0.35000000000000003</v>
      </c>
      <c r="AE81">
        <v>0.15000000000000002</v>
      </c>
      <c r="AF81">
        <v>0.35000000000000003</v>
      </c>
      <c r="AG81">
        <v>0.15000000000000002</v>
      </c>
      <c r="AH81">
        <v>0.2</v>
      </c>
      <c r="AI81">
        <v>0.55000000000000004</v>
      </c>
      <c r="AJ81">
        <v>0.15000000000000002</v>
      </c>
      <c r="AK81">
        <v>0.15000000000000002</v>
      </c>
      <c r="AL81">
        <v>0.5</v>
      </c>
    </row>
    <row r="82" spans="1:38" x14ac:dyDescent="0.2">
      <c r="A82" s="19" t="s">
        <v>1374</v>
      </c>
      <c r="B82" s="25">
        <v>17</v>
      </c>
      <c r="C82" s="19" t="s">
        <v>1091</v>
      </c>
      <c r="D82">
        <v>0.5</v>
      </c>
      <c r="E82">
        <v>0.65</v>
      </c>
      <c r="F82">
        <v>0.4</v>
      </c>
      <c r="G82">
        <v>0.35000000000000003</v>
      </c>
      <c r="H82">
        <v>0.45</v>
      </c>
      <c r="I82">
        <v>0.30000000000000004</v>
      </c>
      <c r="J82">
        <v>0.5</v>
      </c>
      <c r="K82">
        <v>0.45</v>
      </c>
      <c r="L82">
        <v>0.35000000000000003</v>
      </c>
      <c r="M82">
        <v>0.35000000000000003</v>
      </c>
      <c r="N82">
        <v>0.4</v>
      </c>
      <c r="O82">
        <v>0.30000000000000004</v>
      </c>
      <c r="P82">
        <v>0.5</v>
      </c>
      <c r="Q82">
        <v>0.5</v>
      </c>
      <c r="R82">
        <v>0.4</v>
      </c>
      <c r="S82">
        <v>0.35000000000000003</v>
      </c>
      <c r="T82">
        <v>0</v>
      </c>
      <c r="U82">
        <v>0.4</v>
      </c>
      <c r="V82">
        <v>0.5</v>
      </c>
      <c r="W82">
        <v>0.35000000000000003</v>
      </c>
      <c r="X82">
        <v>0.4</v>
      </c>
      <c r="Y82">
        <v>0.5</v>
      </c>
      <c r="Z82">
        <v>0.35000000000000003</v>
      </c>
      <c r="AA82">
        <v>0.35000000000000003</v>
      </c>
      <c r="AB82">
        <v>0.5</v>
      </c>
      <c r="AC82">
        <v>0.4</v>
      </c>
      <c r="AD82">
        <v>0.5</v>
      </c>
      <c r="AE82">
        <v>0.30000000000000004</v>
      </c>
      <c r="AF82">
        <v>0.4</v>
      </c>
      <c r="AG82">
        <v>0.30000000000000004</v>
      </c>
      <c r="AH82">
        <v>0.35000000000000003</v>
      </c>
      <c r="AI82">
        <v>0.70000000000000007</v>
      </c>
      <c r="AJ82">
        <v>0.30000000000000004</v>
      </c>
      <c r="AK82">
        <v>0.30000000000000004</v>
      </c>
      <c r="AL82">
        <v>0.65</v>
      </c>
    </row>
    <row r="83" spans="1:38" x14ac:dyDescent="0.2">
      <c r="A83" s="19" t="s">
        <v>1375</v>
      </c>
      <c r="B83" s="25">
        <v>18</v>
      </c>
      <c r="C83" s="19" t="s">
        <v>1092</v>
      </c>
      <c r="D83">
        <v>0.30000000000000004</v>
      </c>
      <c r="E83">
        <v>0.5</v>
      </c>
      <c r="F83">
        <v>0.25</v>
      </c>
      <c r="G83">
        <v>0.4</v>
      </c>
      <c r="H83">
        <v>0.30000000000000004</v>
      </c>
      <c r="I83">
        <v>0.25</v>
      </c>
      <c r="J83">
        <v>0.35000000000000003</v>
      </c>
      <c r="K83">
        <v>0.35000000000000003</v>
      </c>
      <c r="L83">
        <v>0.35000000000000003</v>
      </c>
      <c r="M83">
        <v>0.35000000000000003</v>
      </c>
      <c r="N83">
        <v>0.30000000000000004</v>
      </c>
      <c r="O83">
        <v>0.25</v>
      </c>
      <c r="P83">
        <v>0.4</v>
      </c>
      <c r="Q83">
        <v>0.4</v>
      </c>
      <c r="R83">
        <v>0.30000000000000004</v>
      </c>
      <c r="S83">
        <v>0.25</v>
      </c>
      <c r="T83">
        <v>0.4</v>
      </c>
      <c r="U83">
        <v>0</v>
      </c>
      <c r="V83">
        <v>0.30000000000000004</v>
      </c>
      <c r="W83">
        <v>0.25</v>
      </c>
      <c r="X83">
        <v>0.35000000000000003</v>
      </c>
      <c r="Y83">
        <v>0.35000000000000003</v>
      </c>
      <c r="Z83">
        <v>0.25</v>
      </c>
      <c r="AA83">
        <v>0.25</v>
      </c>
      <c r="AB83">
        <v>0.35000000000000003</v>
      </c>
      <c r="AC83">
        <v>0.35000000000000003</v>
      </c>
      <c r="AD83">
        <v>0.4</v>
      </c>
      <c r="AE83">
        <v>0.25</v>
      </c>
      <c r="AF83">
        <v>0.35000000000000003</v>
      </c>
      <c r="AG83">
        <v>0.2</v>
      </c>
      <c r="AH83">
        <v>0.25</v>
      </c>
      <c r="AI83">
        <v>0.55000000000000004</v>
      </c>
      <c r="AJ83">
        <v>0.2</v>
      </c>
      <c r="AK83">
        <v>0.25</v>
      </c>
      <c r="AL83">
        <v>0.45</v>
      </c>
    </row>
    <row r="84" spans="1:38" x14ac:dyDescent="0.2">
      <c r="A84" s="19" t="s">
        <v>1376</v>
      </c>
      <c r="B84" s="25">
        <v>19</v>
      </c>
      <c r="C84" s="19" t="s">
        <v>1093</v>
      </c>
      <c r="D84">
        <v>0.35000000000000003</v>
      </c>
      <c r="E84">
        <v>0.5</v>
      </c>
      <c r="F84">
        <v>0.30000000000000004</v>
      </c>
      <c r="G84">
        <v>0.45</v>
      </c>
      <c r="H84">
        <v>0.35000000000000003</v>
      </c>
      <c r="I84">
        <v>0.30000000000000004</v>
      </c>
      <c r="J84">
        <v>0.35000000000000003</v>
      </c>
      <c r="K84">
        <v>0.4</v>
      </c>
      <c r="L84">
        <v>0.4</v>
      </c>
      <c r="M84">
        <v>0.4</v>
      </c>
      <c r="N84">
        <v>0.4</v>
      </c>
      <c r="O84">
        <v>0.30000000000000004</v>
      </c>
      <c r="P84">
        <v>0.45</v>
      </c>
      <c r="Q84">
        <v>0.45</v>
      </c>
      <c r="R84">
        <v>0.35000000000000003</v>
      </c>
      <c r="S84">
        <v>0.30000000000000004</v>
      </c>
      <c r="T84">
        <v>0.5</v>
      </c>
      <c r="U84">
        <v>0.30000000000000004</v>
      </c>
      <c r="V84">
        <v>0</v>
      </c>
      <c r="W84">
        <v>0.25</v>
      </c>
      <c r="X84">
        <v>0.4</v>
      </c>
      <c r="Y84">
        <v>0.4</v>
      </c>
      <c r="Z84">
        <v>0.30000000000000004</v>
      </c>
      <c r="AA84">
        <v>0.30000000000000004</v>
      </c>
      <c r="AB84">
        <v>0.4</v>
      </c>
      <c r="AC84">
        <v>0.4</v>
      </c>
      <c r="AD84">
        <v>0.4</v>
      </c>
      <c r="AE84">
        <v>0.30000000000000004</v>
      </c>
      <c r="AF84">
        <v>0.4</v>
      </c>
      <c r="AG84">
        <v>0.30000000000000004</v>
      </c>
      <c r="AH84">
        <v>0.35000000000000003</v>
      </c>
      <c r="AI84">
        <v>0.60000000000000009</v>
      </c>
      <c r="AJ84">
        <v>0.30000000000000004</v>
      </c>
      <c r="AK84">
        <v>0.30000000000000004</v>
      </c>
      <c r="AL84">
        <v>0.5</v>
      </c>
    </row>
    <row r="85" spans="1:38" x14ac:dyDescent="0.2">
      <c r="A85" s="19" t="s">
        <v>1377</v>
      </c>
      <c r="B85" s="25">
        <v>20</v>
      </c>
      <c r="C85" s="19" t="s">
        <v>1094</v>
      </c>
      <c r="D85">
        <v>0.35000000000000003</v>
      </c>
      <c r="E85">
        <v>0.5</v>
      </c>
      <c r="F85">
        <v>0.25</v>
      </c>
      <c r="G85">
        <v>0.35000000000000003</v>
      </c>
      <c r="H85">
        <v>0.30000000000000004</v>
      </c>
      <c r="I85">
        <v>0.15000000000000002</v>
      </c>
      <c r="J85">
        <v>0.30000000000000004</v>
      </c>
      <c r="K85">
        <v>0.35000000000000003</v>
      </c>
      <c r="L85">
        <v>0.30000000000000004</v>
      </c>
      <c r="M85">
        <v>0.30000000000000004</v>
      </c>
      <c r="N85">
        <v>0.25</v>
      </c>
      <c r="O85">
        <v>0.15000000000000002</v>
      </c>
      <c r="P85">
        <v>0.4</v>
      </c>
      <c r="Q85">
        <v>0.35000000000000003</v>
      </c>
      <c r="R85">
        <v>0.25</v>
      </c>
      <c r="S85">
        <v>0.2</v>
      </c>
      <c r="T85">
        <v>0.35000000000000003</v>
      </c>
      <c r="U85">
        <v>0.25</v>
      </c>
      <c r="V85">
        <v>0.25</v>
      </c>
      <c r="W85">
        <v>0</v>
      </c>
      <c r="X85">
        <v>0.30000000000000004</v>
      </c>
      <c r="Y85">
        <v>0.35000000000000003</v>
      </c>
      <c r="Z85">
        <v>0.2</v>
      </c>
      <c r="AA85">
        <v>0.2</v>
      </c>
      <c r="AB85">
        <v>0.35000000000000003</v>
      </c>
      <c r="AC85">
        <v>0.30000000000000004</v>
      </c>
      <c r="AD85">
        <v>0.35000000000000003</v>
      </c>
      <c r="AE85">
        <v>0.15000000000000002</v>
      </c>
      <c r="AF85">
        <v>0.30000000000000004</v>
      </c>
      <c r="AG85">
        <v>0.15000000000000002</v>
      </c>
      <c r="AH85">
        <v>0.2</v>
      </c>
      <c r="AI85">
        <v>0.55000000000000004</v>
      </c>
      <c r="AJ85">
        <v>0.15000000000000002</v>
      </c>
      <c r="AK85">
        <v>0.15000000000000002</v>
      </c>
      <c r="AL85">
        <v>0.45</v>
      </c>
    </row>
    <row r="86" spans="1:38" x14ac:dyDescent="0.2">
      <c r="A86" s="19" t="s">
        <v>1378</v>
      </c>
      <c r="B86" s="25">
        <v>21</v>
      </c>
      <c r="C86" s="19" t="s">
        <v>1095</v>
      </c>
      <c r="D86">
        <v>0.35000000000000003</v>
      </c>
      <c r="E86">
        <v>0.55000000000000004</v>
      </c>
      <c r="F86">
        <v>0.30000000000000004</v>
      </c>
      <c r="G86">
        <v>0.30000000000000004</v>
      </c>
      <c r="H86">
        <v>0.4</v>
      </c>
      <c r="I86">
        <v>0.35000000000000003</v>
      </c>
      <c r="J86">
        <v>0.4</v>
      </c>
      <c r="K86">
        <v>0.25</v>
      </c>
      <c r="L86">
        <v>0.2</v>
      </c>
      <c r="M86">
        <v>0.2</v>
      </c>
      <c r="N86">
        <v>0.30000000000000004</v>
      </c>
      <c r="O86">
        <v>0.35000000000000003</v>
      </c>
      <c r="P86">
        <v>0.30000000000000004</v>
      </c>
      <c r="Q86">
        <v>0.45</v>
      </c>
      <c r="R86">
        <v>0.35000000000000003</v>
      </c>
      <c r="S86">
        <v>0.35000000000000003</v>
      </c>
      <c r="T86">
        <v>0.4</v>
      </c>
      <c r="U86">
        <v>0.35000000000000003</v>
      </c>
      <c r="V86">
        <v>0.4</v>
      </c>
      <c r="W86">
        <v>0.30000000000000004</v>
      </c>
      <c r="X86">
        <v>0</v>
      </c>
      <c r="Y86">
        <v>0.35000000000000003</v>
      </c>
      <c r="Z86">
        <v>0.35000000000000003</v>
      </c>
      <c r="AA86">
        <v>0.35000000000000003</v>
      </c>
      <c r="AB86">
        <v>0.30000000000000004</v>
      </c>
      <c r="AC86">
        <v>0.30000000000000004</v>
      </c>
      <c r="AD86">
        <v>0.4</v>
      </c>
      <c r="AE86">
        <v>0.35000000000000003</v>
      </c>
      <c r="AF86">
        <v>0.2</v>
      </c>
      <c r="AG86">
        <v>0.25</v>
      </c>
      <c r="AH86">
        <v>0.35000000000000003</v>
      </c>
      <c r="AI86">
        <v>0.60000000000000009</v>
      </c>
      <c r="AJ86">
        <v>0.30000000000000004</v>
      </c>
      <c r="AK86">
        <v>0.35000000000000003</v>
      </c>
      <c r="AL86">
        <v>0.45</v>
      </c>
    </row>
    <row r="87" spans="1:38" x14ac:dyDescent="0.2">
      <c r="A87" s="19" t="s">
        <v>1379</v>
      </c>
      <c r="B87" s="25">
        <v>22</v>
      </c>
      <c r="C87" s="19" t="s">
        <v>1096</v>
      </c>
      <c r="D87">
        <v>0.2</v>
      </c>
      <c r="E87">
        <v>0.55000000000000004</v>
      </c>
      <c r="F87">
        <v>0.30000000000000004</v>
      </c>
      <c r="G87">
        <v>0.4</v>
      </c>
      <c r="H87">
        <v>0.4</v>
      </c>
      <c r="I87">
        <v>0.4</v>
      </c>
      <c r="J87">
        <v>0.45</v>
      </c>
      <c r="K87">
        <v>0.4</v>
      </c>
      <c r="L87">
        <v>0.35000000000000003</v>
      </c>
      <c r="M87">
        <v>0.35000000000000003</v>
      </c>
      <c r="N87">
        <v>0.35000000000000003</v>
      </c>
      <c r="O87">
        <v>0.4</v>
      </c>
      <c r="P87">
        <v>0.4</v>
      </c>
      <c r="Q87">
        <v>0.5</v>
      </c>
      <c r="R87">
        <v>0.4</v>
      </c>
      <c r="S87">
        <v>0.35000000000000003</v>
      </c>
      <c r="T87">
        <v>0.5</v>
      </c>
      <c r="U87">
        <v>0.35000000000000003</v>
      </c>
      <c r="V87">
        <v>0.4</v>
      </c>
      <c r="W87">
        <v>0.35000000000000003</v>
      </c>
      <c r="X87">
        <v>0.35000000000000003</v>
      </c>
      <c r="Y87">
        <v>0</v>
      </c>
      <c r="Z87">
        <v>0.4</v>
      </c>
      <c r="AA87">
        <v>0.4</v>
      </c>
      <c r="AB87">
        <v>0.4</v>
      </c>
      <c r="AC87">
        <v>0.4</v>
      </c>
      <c r="AD87">
        <v>0.5</v>
      </c>
      <c r="AE87">
        <v>0.4</v>
      </c>
      <c r="AF87">
        <v>0.35000000000000003</v>
      </c>
      <c r="AG87">
        <v>0.30000000000000004</v>
      </c>
      <c r="AH87">
        <v>0.35000000000000003</v>
      </c>
      <c r="AI87">
        <v>0.60000000000000009</v>
      </c>
      <c r="AJ87">
        <v>0.35000000000000003</v>
      </c>
      <c r="AK87">
        <v>0.4</v>
      </c>
      <c r="AL87">
        <v>0.5</v>
      </c>
    </row>
    <row r="88" spans="1:38" x14ac:dyDescent="0.2">
      <c r="A88" s="19" t="s">
        <v>1380</v>
      </c>
      <c r="B88" s="25">
        <v>23</v>
      </c>
      <c r="C88" s="19" t="s">
        <v>1097</v>
      </c>
      <c r="D88">
        <v>0.35000000000000003</v>
      </c>
      <c r="E88">
        <v>0.5</v>
      </c>
      <c r="F88">
        <v>0.25</v>
      </c>
      <c r="G88">
        <v>0.35000000000000003</v>
      </c>
      <c r="H88">
        <v>0.30000000000000004</v>
      </c>
      <c r="I88">
        <v>0.15000000000000002</v>
      </c>
      <c r="J88">
        <v>0.30000000000000004</v>
      </c>
      <c r="K88">
        <v>0.35000000000000003</v>
      </c>
      <c r="L88">
        <v>0.30000000000000004</v>
      </c>
      <c r="M88">
        <v>0.30000000000000004</v>
      </c>
      <c r="N88">
        <v>0.30000000000000004</v>
      </c>
      <c r="O88">
        <v>0.15000000000000002</v>
      </c>
      <c r="P88">
        <v>0.45</v>
      </c>
      <c r="Q88">
        <v>0.35000000000000003</v>
      </c>
      <c r="R88">
        <v>0.25</v>
      </c>
      <c r="S88">
        <v>0.2</v>
      </c>
      <c r="T88">
        <v>0.35000000000000003</v>
      </c>
      <c r="U88">
        <v>0.25</v>
      </c>
      <c r="V88">
        <v>0.30000000000000004</v>
      </c>
      <c r="W88">
        <v>0.2</v>
      </c>
      <c r="X88">
        <v>0.35000000000000003</v>
      </c>
      <c r="Y88">
        <v>0.4</v>
      </c>
      <c r="Z88">
        <v>0</v>
      </c>
      <c r="AA88">
        <v>0.2</v>
      </c>
      <c r="AB88">
        <v>0.4</v>
      </c>
      <c r="AC88">
        <v>0.30000000000000004</v>
      </c>
      <c r="AD88">
        <v>0.35000000000000003</v>
      </c>
      <c r="AE88">
        <v>0.15000000000000002</v>
      </c>
      <c r="AF88">
        <v>0.35000000000000003</v>
      </c>
      <c r="AG88">
        <v>0.15000000000000002</v>
      </c>
      <c r="AH88">
        <v>0.2</v>
      </c>
      <c r="AI88">
        <v>0.60000000000000009</v>
      </c>
      <c r="AJ88">
        <v>0.15000000000000002</v>
      </c>
      <c r="AK88">
        <v>0.15000000000000002</v>
      </c>
      <c r="AL88">
        <v>0.5</v>
      </c>
    </row>
    <row r="89" spans="1:38" x14ac:dyDescent="0.2">
      <c r="A89" s="19" t="s">
        <v>1381</v>
      </c>
      <c r="B89" s="25">
        <v>24</v>
      </c>
      <c r="C89" s="19" t="s">
        <v>1098</v>
      </c>
      <c r="D89">
        <v>0.35000000000000003</v>
      </c>
      <c r="E89">
        <v>0.5</v>
      </c>
      <c r="F89">
        <v>0.25</v>
      </c>
      <c r="G89">
        <v>0.35000000000000003</v>
      </c>
      <c r="H89">
        <v>0.30000000000000004</v>
      </c>
      <c r="I89">
        <v>0.15000000000000002</v>
      </c>
      <c r="J89">
        <v>0.35000000000000003</v>
      </c>
      <c r="K89">
        <v>0.35000000000000003</v>
      </c>
      <c r="L89">
        <v>0.30000000000000004</v>
      </c>
      <c r="M89">
        <v>0.30000000000000004</v>
      </c>
      <c r="N89">
        <v>0.30000000000000004</v>
      </c>
      <c r="O89">
        <v>0.15000000000000002</v>
      </c>
      <c r="P89">
        <v>0.4</v>
      </c>
      <c r="Q89">
        <v>0.35000000000000003</v>
      </c>
      <c r="R89">
        <v>0.25</v>
      </c>
      <c r="S89">
        <v>0.2</v>
      </c>
      <c r="T89">
        <v>0.35000000000000003</v>
      </c>
      <c r="U89">
        <v>0.25</v>
      </c>
      <c r="V89">
        <v>0.30000000000000004</v>
      </c>
      <c r="W89">
        <v>0.2</v>
      </c>
      <c r="X89">
        <v>0.35000000000000003</v>
      </c>
      <c r="Y89">
        <v>0.35000000000000003</v>
      </c>
      <c r="Z89">
        <v>0.2</v>
      </c>
      <c r="AA89">
        <v>0</v>
      </c>
      <c r="AB89">
        <v>0.4</v>
      </c>
      <c r="AC89">
        <v>0.30000000000000004</v>
      </c>
      <c r="AD89">
        <v>0.4</v>
      </c>
      <c r="AE89">
        <v>0.15000000000000002</v>
      </c>
      <c r="AF89">
        <v>0.35000000000000003</v>
      </c>
      <c r="AG89">
        <v>0.15000000000000002</v>
      </c>
      <c r="AH89">
        <v>0.2</v>
      </c>
      <c r="AI89">
        <v>0.55000000000000004</v>
      </c>
      <c r="AJ89">
        <v>0.15000000000000002</v>
      </c>
      <c r="AK89">
        <v>0.15000000000000002</v>
      </c>
      <c r="AL89">
        <v>0.5</v>
      </c>
    </row>
    <row r="90" spans="1:38" x14ac:dyDescent="0.2">
      <c r="A90" s="19" t="s">
        <v>1382</v>
      </c>
      <c r="B90" s="25">
        <v>25</v>
      </c>
      <c r="C90" s="19" t="s">
        <v>1099</v>
      </c>
      <c r="D90">
        <v>0.35000000000000003</v>
      </c>
      <c r="E90">
        <v>0.55000000000000004</v>
      </c>
      <c r="F90">
        <v>0.35000000000000003</v>
      </c>
      <c r="G90">
        <v>0.4</v>
      </c>
      <c r="H90">
        <v>0.4</v>
      </c>
      <c r="I90">
        <v>0.4</v>
      </c>
      <c r="J90">
        <v>0.45</v>
      </c>
      <c r="K90">
        <v>0.25</v>
      </c>
      <c r="L90">
        <v>0.25</v>
      </c>
      <c r="M90">
        <v>0.25</v>
      </c>
      <c r="N90">
        <v>0.35000000000000003</v>
      </c>
      <c r="O90">
        <v>0.4</v>
      </c>
      <c r="P90">
        <v>0.25</v>
      </c>
      <c r="Q90">
        <v>0.5</v>
      </c>
      <c r="R90">
        <v>0.4</v>
      </c>
      <c r="S90">
        <v>0.4</v>
      </c>
      <c r="T90">
        <v>0.55000000000000004</v>
      </c>
      <c r="U90">
        <v>0.35000000000000003</v>
      </c>
      <c r="V90">
        <v>0.4</v>
      </c>
      <c r="W90">
        <v>0.4</v>
      </c>
      <c r="X90">
        <v>0.30000000000000004</v>
      </c>
      <c r="Y90">
        <v>0.4</v>
      </c>
      <c r="Z90">
        <v>0.4</v>
      </c>
      <c r="AA90">
        <v>0.4</v>
      </c>
      <c r="AB90">
        <v>0</v>
      </c>
      <c r="AC90">
        <v>0.30000000000000004</v>
      </c>
      <c r="AD90">
        <v>0.45</v>
      </c>
      <c r="AE90">
        <v>0.4</v>
      </c>
      <c r="AF90">
        <v>0.30000000000000004</v>
      </c>
      <c r="AG90">
        <v>0.35000000000000003</v>
      </c>
      <c r="AH90">
        <v>0.4</v>
      </c>
      <c r="AI90">
        <v>0.55000000000000004</v>
      </c>
      <c r="AJ90">
        <v>0.4</v>
      </c>
      <c r="AK90">
        <v>0.4</v>
      </c>
      <c r="AL90">
        <v>0.5</v>
      </c>
    </row>
    <row r="91" spans="1:38" x14ac:dyDescent="0.2">
      <c r="A91" s="19" t="s">
        <v>1383</v>
      </c>
      <c r="B91" s="25">
        <v>26</v>
      </c>
      <c r="C91" s="19" t="s">
        <v>1100</v>
      </c>
      <c r="D91">
        <v>0.35000000000000003</v>
      </c>
      <c r="E91">
        <v>0.5</v>
      </c>
      <c r="F91">
        <v>0.35000000000000003</v>
      </c>
      <c r="G91">
        <v>0.30000000000000004</v>
      </c>
      <c r="H91">
        <v>0.4</v>
      </c>
      <c r="I91">
        <v>0.30000000000000004</v>
      </c>
      <c r="J91">
        <v>0.45</v>
      </c>
      <c r="K91">
        <v>0.25</v>
      </c>
      <c r="L91">
        <v>0.2</v>
      </c>
      <c r="M91">
        <v>0.2</v>
      </c>
      <c r="N91">
        <v>0.30000000000000004</v>
      </c>
      <c r="O91">
        <v>0.30000000000000004</v>
      </c>
      <c r="P91">
        <v>0.30000000000000004</v>
      </c>
      <c r="Q91">
        <v>0.45</v>
      </c>
      <c r="R91">
        <v>0.30000000000000004</v>
      </c>
      <c r="S91">
        <v>0.30000000000000004</v>
      </c>
      <c r="T91">
        <v>0.4</v>
      </c>
      <c r="U91">
        <v>0.35000000000000003</v>
      </c>
      <c r="V91">
        <v>0.4</v>
      </c>
      <c r="W91">
        <v>0.30000000000000004</v>
      </c>
      <c r="X91">
        <v>0.30000000000000004</v>
      </c>
      <c r="Y91">
        <v>0.4</v>
      </c>
      <c r="Z91">
        <v>0.35000000000000003</v>
      </c>
      <c r="AA91">
        <v>0.35000000000000003</v>
      </c>
      <c r="AB91">
        <v>0.30000000000000004</v>
      </c>
      <c r="AC91">
        <v>0</v>
      </c>
      <c r="AD91">
        <v>0.4</v>
      </c>
      <c r="AE91">
        <v>0.30000000000000004</v>
      </c>
      <c r="AF91">
        <v>0.25</v>
      </c>
      <c r="AG91">
        <v>0.25</v>
      </c>
      <c r="AH91">
        <v>0.35000000000000003</v>
      </c>
      <c r="AI91">
        <v>0.60000000000000009</v>
      </c>
      <c r="AJ91">
        <v>0.30000000000000004</v>
      </c>
      <c r="AK91">
        <v>0.30000000000000004</v>
      </c>
      <c r="AL91">
        <v>0.5</v>
      </c>
    </row>
    <row r="92" spans="1:38" x14ac:dyDescent="0.2">
      <c r="A92" s="19" t="s">
        <v>1384</v>
      </c>
      <c r="B92" s="25">
        <v>27</v>
      </c>
      <c r="C92" s="19" t="s">
        <v>1101</v>
      </c>
      <c r="D92">
        <v>0.45</v>
      </c>
      <c r="E92">
        <v>0.60000000000000009</v>
      </c>
      <c r="F92">
        <v>0.4</v>
      </c>
      <c r="G92">
        <v>0.5</v>
      </c>
      <c r="H92">
        <v>0.4</v>
      </c>
      <c r="I92">
        <v>0.35000000000000003</v>
      </c>
      <c r="J92">
        <v>0.45</v>
      </c>
      <c r="K92">
        <v>0.45</v>
      </c>
      <c r="L92">
        <v>0.4</v>
      </c>
      <c r="M92">
        <v>0.4</v>
      </c>
      <c r="N92">
        <v>0.45</v>
      </c>
      <c r="O92">
        <v>0.35000000000000003</v>
      </c>
      <c r="P92">
        <v>0.5</v>
      </c>
      <c r="Q92">
        <v>0.5</v>
      </c>
      <c r="R92">
        <v>0.4</v>
      </c>
      <c r="S92">
        <v>0.35000000000000003</v>
      </c>
      <c r="T92">
        <v>0.5</v>
      </c>
      <c r="U92">
        <v>0.4</v>
      </c>
      <c r="V92">
        <v>0.4</v>
      </c>
      <c r="W92">
        <v>0.35000000000000003</v>
      </c>
      <c r="X92">
        <v>0.4</v>
      </c>
      <c r="Y92">
        <v>0.5</v>
      </c>
      <c r="Z92">
        <v>0.35000000000000003</v>
      </c>
      <c r="AA92">
        <v>0.4</v>
      </c>
      <c r="AB92">
        <v>0.45</v>
      </c>
      <c r="AC92">
        <v>0.4</v>
      </c>
      <c r="AD92">
        <v>0</v>
      </c>
      <c r="AE92">
        <v>0.35000000000000003</v>
      </c>
      <c r="AF92">
        <v>0.45</v>
      </c>
      <c r="AG92">
        <v>0.35000000000000003</v>
      </c>
      <c r="AH92">
        <v>0.4</v>
      </c>
      <c r="AI92">
        <v>0.65</v>
      </c>
      <c r="AJ92">
        <v>0.35000000000000003</v>
      </c>
      <c r="AK92">
        <v>0.4</v>
      </c>
      <c r="AL92">
        <v>0.55000000000000004</v>
      </c>
    </row>
    <row r="93" spans="1:38" x14ac:dyDescent="0.2">
      <c r="A93" s="19" t="s">
        <v>1385</v>
      </c>
      <c r="B93" s="25">
        <v>28</v>
      </c>
      <c r="C93" s="19" t="s">
        <v>1102</v>
      </c>
      <c r="D93">
        <v>0.4</v>
      </c>
      <c r="E93">
        <v>0.55000000000000004</v>
      </c>
      <c r="F93">
        <v>0.25</v>
      </c>
      <c r="G93">
        <v>0.35000000000000003</v>
      </c>
      <c r="H93">
        <v>0.30000000000000004</v>
      </c>
      <c r="I93">
        <v>0.05</v>
      </c>
      <c r="J93">
        <v>0.35000000000000003</v>
      </c>
      <c r="K93">
        <v>0.35000000000000003</v>
      </c>
      <c r="L93">
        <v>0.30000000000000004</v>
      </c>
      <c r="M93">
        <v>0.30000000000000004</v>
      </c>
      <c r="N93">
        <v>0.25</v>
      </c>
      <c r="O93">
        <f>$D$62</f>
        <v>0.02</v>
      </c>
      <c r="P93">
        <v>0.45</v>
      </c>
      <c r="Q93">
        <v>0.35000000000000003</v>
      </c>
      <c r="R93">
        <v>0.25</v>
      </c>
      <c r="S93">
        <v>0.15000000000000002</v>
      </c>
      <c r="T93">
        <v>0.30000000000000004</v>
      </c>
      <c r="U93">
        <v>0.25</v>
      </c>
      <c r="V93">
        <v>0.30000000000000004</v>
      </c>
      <c r="W93">
        <v>0.15000000000000002</v>
      </c>
      <c r="X93">
        <v>0.35000000000000003</v>
      </c>
      <c r="Y93">
        <v>0.4</v>
      </c>
      <c r="Z93">
        <v>0.15000000000000002</v>
      </c>
      <c r="AA93">
        <v>0.15000000000000002</v>
      </c>
      <c r="AB93">
        <v>0.4</v>
      </c>
      <c r="AC93">
        <v>0.30000000000000004</v>
      </c>
      <c r="AD93">
        <v>0.35000000000000003</v>
      </c>
      <c r="AE93">
        <v>0</v>
      </c>
      <c r="AF93">
        <v>0.35000000000000003</v>
      </c>
      <c r="AG93">
        <v>0.15000000000000002</v>
      </c>
      <c r="AH93">
        <v>0.2</v>
      </c>
      <c r="AI93">
        <v>0.60000000000000009</v>
      </c>
      <c r="AJ93">
        <v>0.1</v>
      </c>
      <c r="AK93">
        <f>$D$62</f>
        <v>0.02</v>
      </c>
      <c r="AL93">
        <v>0.55000000000000004</v>
      </c>
    </row>
    <row r="94" spans="1:38" x14ac:dyDescent="0.2">
      <c r="A94" s="19" t="s">
        <v>1386</v>
      </c>
      <c r="B94" s="25">
        <v>29</v>
      </c>
      <c r="C94" s="19" t="s">
        <v>1103</v>
      </c>
      <c r="D94">
        <v>0.35000000000000003</v>
      </c>
      <c r="E94">
        <v>0.55000000000000004</v>
      </c>
      <c r="F94">
        <v>0.30000000000000004</v>
      </c>
      <c r="G94">
        <v>0.30000000000000004</v>
      </c>
      <c r="H94">
        <v>0.4</v>
      </c>
      <c r="I94">
        <v>0.35000000000000003</v>
      </c>
      <c r="J94">
        <v>0.45</v>
      </c>
      <c r="K94">
        <v>0.25</v>
      </c>
      <c r="L94">
        <v>0.2</v>
      </c>
      <c r="M94">
        <v>0.2</v>
      </c>
      <c r="N94">
        <v>0.30000000000000004</v>
      </c>
      <c r="O94">
        <v>0.35000000000000003</v>
      </c>
      <c r="P94">
        <v>0.25</v>
      </c>
      <c r="Q94">
        <v>0.45</v>
      </c>
      <c r="R94">
        <v>0.35000000000000003</v>
      </c>
      <c r="S94">
        <v>0.35000000000000003</v>
      </c>
      <c r="T94">
        <v>0.45</v>
      </c>
      <c r="U94">
        <v>0.35000000000000003</v>
      </c>
      <c r="V94">
        <v>0.4</v>
      </c>
      <c r="W94">
        <v>0.30000000000000004</v>
      </c>
      <c r="X94">
        <v>0.2</v>
      </c>
      <c r="Y94">
        <v>0.35000000000000003</v>
      </c>
      <c r="Z94">
        <v>0.35000000000000003</v>
      </c>
      <c r="AA94">
        <v>0.35000000000000003</v>
      </c>
      <c r="AB94">
        <v>0.30000000000000004</v>
      </c>
      <c r="AC94">
        <v>0.25</v>
      </c>
      <c r="AD94">
        <v>0.45</v>
      </c>
      <c r="AE94">
        <v>0.35000000000000003</v>
      </c>
      <c r="AF94">
        <v>0</v>
      </c>
      <c r="AG94">
        <v>0.30000000000000004</v>
      </c>
      <c r="AH94">
        <v>0.35000000000000003</v>
      </c>
      <c r="AI94">
        <v>0.60000000000000009</v>
      </c>
      <c r="AJ94">
        <v>0.30000000000000004</v>
      </c>
      <c r="AK94">
        <v>0.35000000000000003</v>
      </c>
      <c r="AL94">
        <v>0.5</v>
      </c>
    </row>
    <row r="95" spans="1:38" x14ac:dyDescent="0.2">
      <c r="A95" s="19" t="s">
        <v>1387</v>
      </c>
      <c r="B95" s="25">
        <v>30</v>
      </c>
      <c r="C95" s="19" t="s">
        <v>1104</v>
      </c>
      <c r="D95">
        <v>0.30000000000000004</v>
      </c>
      <c r="E95">
        <v>0.5</v>
      </c>
      <c r="F95">
        <v>0.2</v>
      </c>
      <c r="G95">
        <v>0.30000000000000004</v>
      </c>
      <c r="H95">
        <v>0.30000000000000004</v>
      </c>
      <c r="I95">
        <v>0.15000000000000002</v>
      </c>
      <c r="J95">
        <v>0.30000000000000004</v>
      </c>
      <c r="K95">
        <v>0.30000000000000004</v>
      </c>
      <c r="L95">
        <v>0.25</v>
      </c>
      <c r="M95">
        <v>0.25</v>
      </c>
      <c r="N95">
        <v>0.25</v>
      </c>
      <c r="O95">
        <v>0.15000000000000002</v>
      </c>
      <c r="P95">
        <v>0.35000000000000003</v>
      </c>
      <c r="Q95">
        <v>0.35000000000000003</v>
      </c>
      <c r="R95">
        <v>0.2</v>
      </c>
      <c r="S95">
        <v>0.15000000000000002</v>
      </c>
      <c r="T95">
        <v>0.30000000000000004</v>
      </c>
      <c r="U95">
        <v>0.2</v>
      </c>
      <c r="V95">
        <v>0.30000000000000004</v>
      </c>
      <c r="W95">
        <v>0.15000000000000002</v>
      </c>
      <c r="X95">
        <v>0.25</v>
      </c>
      <c r="Y95">
        <v>0.30000000000000004</v>
      </c>
      <c r="Z95">
        <v>0.15000000000000002</v>
      </c>
      <c r="AA95">
        <v>0.15000000000000002</v>
      </c>
      <c r="AB95">
        <v>0.35000000000000003</v>
      </c>
      <c r="AC95">
        <v>0.25</v>
      </c>
      <c r="AD95">
        <v>0.35000000000000003</v>
      </c>
      <c r="AE95">
        <v>0.15000000000000002</v>
      </c>
      <c r="AF95">
        <v>0.30000000000000004</v>
      </c>
      <c r="AG95">
        <v>0</v>
      </c>
      <c r="AH95">
        <v>0.15000000000000002</v>
      </c>
      <c r="AI95">
        <v>0.55000000000000004</v>
      </c>
      <c r="AJ95">
        <v>0.1</v>
      </c>
      <c r="AK95">
        <v>0.15000000000000002</v>
      </c>
      <c r="AL95">
        <v>0.45</v>
      </c>
    </row>
    <row r="96" spans="1:38" x14ac:dyDescent="0.2">
      <c r="A96" s="19" t="s">
        <v>1388</v>
      </c>
      <c r="B96" s="25">
        <v>31</v>
      </c>
      <c r="C96" s="19" t="s">
        <v>1105</v>
      </c>
      <c r="D96">
        <v>0.35000000000000003</v>
      </c>
      <c r="E96">
        <v>0.55000000000000004</v>
      </c>
      <c r="F96">
        <v>0.30000000000000004</v>
      </c>
      <c r="G96">
        <v>0.35000000000000003</v>
      </c>
      <c r="H96">
        <v>0.30000000000000004</v>
      </c>
      <c r="I96">
        <v>0.2</v>
      </c>
      <c r="J96">
        <v>0.35000000000000003</v>
      </c>
      <c r="K96">
        <v>0.35000000000000003</v>
      </c>
      <c r="L96">
        <v>0.30000000000000004</v>
      </c>
      <c r="M96">
        <v>0.30000000000000004</v>
      </c>
      <c r="N96">
        <v>0.30000000000000004</v>
      </c>
      <c r="O96">
        <v>0.2</v>
      </c>
      <c r="P96">
        <v>0.4</v>
      </c>
      <c r="Q96">
        <v>0.35000000000000003</v>
      </c>
      <c r="R96">
        <v>0.25</v>
      </c>
      <c r="S96">
        <v>0.2</v>
      </c>
      <c r="T96">
        <v>0.35000000000000003</v>
      </c>
      <c r="U96">
        <v>0.25</v>
      </c>
      <c r="V96">
        <v>0.35000000000000003</v>
      </c>
      <c r="W96">
        <v>0.2</v>
      </c>
      <c r="X96">
        <v>0.35000000000000003</v>
      </c>
      <c r="Y96">
        <v>0.35000000000000003</v>
      </c>
      <c r="Z96">
        <v>0.2</v>
      </c>
      <c r="AA96">
        <v>0.2</v>
      </c>
      <c r="AB96">
        <v>0.4</v>
      </c>
      <c r="AC96">
        <v>0.30000000000000004</v>
      </c>
      <c r="AD96">
        <v>0.4</v>
      </c>
      <c r="AE96">
        <v>0.2</v>
      </c>
      <c r="AF96">
        <v>0.35000000000000003</v>
      </c>
      <c r="AG96">
        <v>0.15000000000000002</v>
      </c>
      <c r="AH96">
        <v>0</v>
      </c>
      <c r="AI96">
        <v>0.55000000000000004</v>
      </c>
      <c r="AJ96">
        <v>0.2</v>
      </c>
      <c r="AK96">
        <v>0.2</v>
      </c>
      <c r="AL96">
        <v>0.5</v>
      </c>
    </row>
    <row r="97" spans="1:38" x14ac:dyDescent="0.2">
      <c r="A97" s="19" t="s">
        <v>1389</v>
      </c>
      <c r="B97" s="25">
        <v>32</v>
      </c>
      <c r="C97" s="19" t="s">
        <v>1106</v>
      </c>
      <c r="D97">
        <v>0.70000000000000007</v>
      </c>
      <c r="E97">
        <v>0.75</v>
      </c>
      <c r="F97">
        <v>0.70000000000000007</v>
      </c>
      <c r="G97">
        <v>0.75</v>
      </c>
      <c r="H97">
        <v>0.70000000000000007</v>
      </c>
      <c r="I97">
        <v>0.70000000000000007</v>
      </c>
      <c r="J97">
        <v>0.75</v>
      </c>
      <c r="K97">
        <v>0.70000000000000007</v>
      </c>
      <c r="L97">
        <v>0.70000000000000007</v>
      </c>
      <c r="M97">
        <v>0.70000000000000007</v>
      </c>
      <c r="N97">
        <v>0.70000000000000007</v>
      </c>
      <c r="O97">
        <v>0.70000000000000007</v>
      </c>
      <c r="P97">
        <v>0.70000000000000007</v>
      </c>
      <c r="Q97">
        <v>0.75</v>
      </c>
      <c r="R97">
        <v>0.70000000000000007</v>
      </c>
      <c r="S97">
        <v>0.70000000000000007</v>
      </c>
      <c r="T97">
        <v>0.75</v>
      </c>
      <c r="U97">
        <v>0.70000000000000007</v>
      </c>
      <c r="V97">
        <v>0.70000000000000007</v>
      </c>
      <c r="W97">
        <v>0.70000000000000007</v>
      </c>
      <c r="X97">
        <v>0.70000000000000007</v>
      </c>
      <c r="Y97">
        <v>0.70000000000000007</v>
      </c>
      <c r="Z97">
        <v>0.70000000000000007</v>
      </c>
      <c r="AA97">
        <v>0.70000000000000007</v>
      </c>
      <c r="AB97">
        <v>0.70000000000000007</v>
      </c>
      <c r="AC97">
        <v>0.70000000000000007</v>
      </c>
      <c r="AD97">
        <v>0.75</v>
      </c>
      <c r="AE97">
        <v>0.70000000000000007</v>
      </c>
      <c r="AF97">
        <v>0.70000000000000007</v>
      </c>
      <c r="AG97">
        <v>0.65</v>
      </c>
      <c r="AH97">
        <v>0.70000000000000007</v>
      </c>
      <c r="AI97">
        <v>0</v>
      </c>
      <c r="AJ97">
        <v>0.70000000000000007</v>
      </c>
      <c r="AK97">
        <v>0.70000000000000007</v>
      </c>
      <c r="AL97">
        <v>0.75</v>
      </c>
    </row>
    <row r="98" spans="1:38" x14ac:dyDescent="0.2">
      <c r="A98" s="19" t="s">
        <v>1390</v>
      </c>
      <c r="B98" s="25">
        <v>33</v>
      </c>
      <c r="C98" s="19" t="s">
        <v>1107</v>
      </c>
      <c r="D98">
        <v>0.35000000000000003</v>
      </c>
      <c r="E98">
        <v>0.5</v>
      </c>
      <c r="F98">
        <v>0.25</v>
      </c>
      <c r="G98">
        <v>0.30000000000000004</v>
      </c>
      <c r="H98">
        <v>0.30000000000000004</v>
      </c>
      <c r="I98">
        <v>0.1</v>
      </c>
      <c r="J98">
        <v>0.35000000000000003</v>
      </c>
      <c r="K98">
        <v>0.35000000000000003</v>
      </c>
      <c r="L98">
        <v>0.25</v>
      </c>
      <c r="M98">
        <v>0.25</v>
      </c>
      <c r="N98">
        <v>0.25</v>
      </c>
      <c r="O98">
        <v>0.1</v>
      </c>
      <c r="P98">
        <v>0.4</v>
      </c>
      <c r="Q98">
        <v>0.35000000000000003</v>
      </c>
      <c r="R98">
        <v>0.25</v>
      </c>
      <c r="S98">
        <v>0.15000000000000002</v>
      </c>
      <c r="T98">
        <v>0.30000000000000004</v>
      </c>
      <c r="U98">
        <v>0.2</v>
      </c>
      <c r="V98">
        <v>0.30000000000000004</v>
      </c>
      <c r="W98">
        <v>0.15000000000000002</v>
      </c>
      <c r="X98">
        <v>0.30000000000000004</v>
      </c>
      <c r="Y98">
        <v>0.35000000000000003</v>
      </c>
      <c r="Z98">
        <v>0.15000000000000002</v>
      </c>
      <c r="AA98">
        <v>0.15000000000000002</v>
      </c>
      <c r="AB98">
        <v>0.35000000000000003</v>
      </c>
      <c r="AC98">
        <v>0.30000000000000004</v>
      </c>
      <c r="AD98">
        <v>0.35000000000000003</v>
      </c>
      <c r="AE98">
        <v>0.1</v>
      </c>
      <c r="AF98">
        <v>0.30000000000000004</v>
      </c>
      <c r="AG98">
        <v>0.1</v>
      </c>
      <c r="AH98">
        <v>0.2</v>
      </c>
      <c r="AI98">
        <v>0.55000000000000004</v>
      </c>
      <c r="AJ98">
        <v>0</v>
      </c>
      <c r="AK98">
        <v>0.1</v>
      </c>
      <c r="AL98">
        <v>0.5</v>
      </c>
    </row>
    <row r="99" spans="1:38" x14ac:dyDescent="0.2">
      <c r="A99" s="19" t="s">
        <v>1391</v>
      </c>
      <c r="B99" s="25">
        <v>34</v>
      </c>
      <c r="C99" s="19" t="s">
        <v>1108</v>
      </c>
      <c r="D99">
        <v>0.4</v>
      </c>
      <c r="E99">
        <v>0.55000000000000004</v>
      </c>
      <c r="F99">
        <v>0.25</v>
      </c>
      <c r="G99">
        <v>0.35000000000000003</v>
      </c>
      <c r="H99">
        <v>0.30000000000000004</v>
      </c>
      <c r="I99">
        <v>0.05</v>
      </c>
      <c r="J99">
        <v>0.35000000000000003</v>
      </c>
      <c r="K99">
        <v>0.35000000000000003</v>
      </c>
      <c r="L99">
        <v>0.30000000000000004</v>
      </c>
      <c r="M99">
        <v>0.30000000000000004</v>
      </c>
      <c r="N99">
        <v>0.25</v>
      </c>
      <c r="O99">
        <f>$D$62</f>
        <v>0.02</v>
      </c>
      <c r="P99">
        <v>0.45</v>
      </c>
      <c r="Q99">
        <v>0.35000000000000003</v>
      </c>
      <c r="R99">
        <v>0.25</v>
      </c>
      <c r="S99">
        <v>0.15000000000000002</v>
      </c>
      <c r="T99">
        <v>0.30000000000000004</v>
      </c>
      <c r="U99">
        <v>0.25</v>
      </c>
      <c r="V99">
        <v>0.30000000000000004</v>
      </c>
      <c r="W99">
        <v>0.15000000000000002</v>
      </c>
      <c r="X99">
        <v>0.35000000000000003</v>
      </c>
      <c r="Y99">
        <v>0.4</v>
      </c>
      <c r="Z99">
        <v>0.15000000000000002</v>
      </c>
      <c r="AA99">
        <v>0.15000000000000002</v>
      </c>
      <c r="AB99">
        <v>0.4</v>
      </c>
      <c r="AC99">
        <v>0.30000000000000004</v>
      </c>
      <c r="AD99">
        <v>0.35000000000000003</v>
      </c>
      <c r="AE99">
        <f>$D$62</f>
        <v>0.02</v>
      </c>
      <c r="AF99">
        <v>0.35000000000000003</v>
      </c>
      <c r="AG99">
        <v>0.15000000000000002</v>
      </c>
      <c r="AH99">
        <v>0.2</v>
      </c>
      <c r="AI99">
        <v>0.60000000000000009</v>
      </c>
      <c r="AJ99">
        <v>0.1</v>
      </c>
      <c r="AK99">
        <v>0</v>
      </c>
      <c r="AL99">
        <v>0.55000000000000004</v>
      </c>
    </row>
    <row r="100" spans="1:38" x14ac:dyDescent="0.2">
      <c r="A100" s="19" t="s">
        <v>1392</v>
      </c>
      <c r="B100" s="25">
        <v>35</v>
      </c>
      <c r="C100" s="19" t="s">
        <v>1109</v>
      </c>
      <c r="D100">
        <v>0.45</v>
      </c>
      <c r="E100">
        <v>0.60000000000000009</v>
      </c>
      <c r="F100">
        <v>0.45</v>
      </c>
      <c r="G100">
        <v>0.55000000000000004</v>
      </c>
      <c r="H100">
        <v>0.5</v>
      </c>
      <c r="I100">
        <v>0.55000000000000004</v>
      </c>
      <c r="J100">
        <v>0.55000000000000004</v>
      </c>
      <c r="K100">
        <v>0.5</v>
      </c>
      <c r="L100">
        <v>0.5</v>
      </c>
      <c r="M100">
        <v>0.5</v>
      </c>
      <c r="N100">
        <v>0.5</v>
      </c>
      <c r="O100">
        <v>0.55000000000000004</v>
      </c>
      <c r="P100">
        <v>0.5</v>
      </c>
      <c r="Q100">
        <v>0.60000000000000009</v>
      </c>
      <c r="R100">
        <v>0.5</v>
      </c>
      <c r="S100">
        <v>0.5</v>
      </c>
      <c r="T100">
        <v>0.65</v>
      </c>
      <c r="U100">
        <v>0.45</v>
      </c>
      <c r="V100">
        <v>0.5</v>
      </c>
      <c r="W100">
        <v>0.45</v>
      </c>
      <c r="X100">
        <v>0.45</v>
      </c>
      <c r="Y100">
        <v>0.5</v>
      </c>
      <c r="Z100">
        <v>0.5</v>
      </c>
      <c r="AA100">
        <v>0.5</v>
      </c>
      <c r="AB100">
        <v>0.5</v>
      </c>
      <c r="AC100">
        <v>0.5</v>
      </c>
      <c r="AD100">
        <v>0.55000000000000004</v>
      </c>
      <c r="AE100">
        <v>0.55000000000000004</v>
      </c>
      <c r="AF100">
        <v>0.5</v>
      </c>
      <c r="AG100">
        <v>0.45</v>
      </c>
      <c r="AH100">
        <v>0.5</v>
      </c>
      <c r="AI100">
        <v>0.60000000000000009</v>
      </c>
      <c r="AJ100">
        <v>0.5</v>
      </c>
      <c r="AK100">
        <v>0.55000000000000004</v>
      </c>
      <c r="AL100">
        <v>0</v>
      </c>
    </row>
    <row r="102" spans="1:38" x14ac:dyDescent="0.2">
      <c r="D102" s="19">
        <v>6</v>
      </c>
      <c r="E102" s="19">
        <v>7</v>
      </c>
      <c r="F102" s="19">
        <v>8</v>
      </c>
      <c r="G102" s="19">
        <v>9</v>
      </c>
      <c r="H102" s="19">
        <v>10</v>
      </c>
      <c r="I102" s="19">
        <v>11</v>
      </c>
      <c r="J102" s="19">
        <v>12</v>
      </c>
      <c r="K102" s="19">
        <v>13</v>
      </c>
      <c r="L102" s="19">
        <v>14</v>
      </c>
      <c r="M102" s="19">
        <v>15</v>
      </c>
      <c r="N102" s="19">
        <v>16</v>
      </c>
      <c r="O102" s="19">
        <v>17</v>
      </c>
      <c r="P102" s="19">
        <v>18</v>
      </c>
      <c r="Q102" s="19">
        <v>19</v>
      </c>
      <c r="R102" s="19">
        <v>20</v>
      </c>
    </row>
    <row r="103" spans="1:38" x14ac:dyDescent="0.2">
      <c r="A103" s="19" t="s">
        <v>134</v>
      </c>
      <c r="D103" s="178" t="s">
        <v>1393</v>
      </c>
      <c r="E103" s="178" t="s">
        <v>1155</v>
      </c>
      <c r="F103" s="178" t="s">
        <v>1156</v>
      </c>
      <c r="G103" s="178" t="s">
        <v>1157</v>
      </c>
      <c r="H103" s="178" t="s">
        <v>1158</v>
      </c>
      <c r="I103" s="178" t="s">
        <v>1159</v>
      </c>
      <c r="J103" s="178" t="s">
        <v>1160</v>
      </c>
      <c r="K103" s="178" t="s">
        <v>1161</v>
      </c>
      <c r="L103" s="178" t="s">
        <v>1162</v>
      </c>
      <c r="M103" s="178" t="s">
        <v>1163</v>
      </c>
      <c r="N103" s="178" t="s">
        <v>1164</v>
      </c>
      <c r="O103" s="178" t="s">
        <v>1165</v>
      </c>
      <c r="P103" s="178" t="s">
        <v>1166</v>
      </c>
      <c r="Q103" s="178" t="s">
        <v>1167</v>
      </c>
      <c r="R103" s="178" t="s">
        <v>1168</v>
      </c>
    </row>
    <row r="104" spans="1:38" x14ac:dyDescent="0.2">
      <c r="C104" s="337" t="s">
        <v>1133</v>
      </c>
      <c r="D104" s="19"/>
      <c r="E104" s="19"/>
      <c r="F104" s="19"/>
      <c r="G104" s="19"/>
      <c r="H104" s="19"/>
      <c r="I104" s="19"/>
      <c r="J104" s="19"/>
      <c r="K104" s="19"/>
      <c r="L104" s="19"/>
      <c r="M104" s="19"/>
      <c r="N104" s="19"/>
      <c r="O104" s="19"/>
      <c r="P104" s="19"/>
      <c r="Q104" s="19"/>
      <c r="R104" s="19"/>
    </row>
    <row r="105" spans="1:38" x14ac:dyDescent="0.2">
      <c r="C105" s="335">
        <v>1</v>
      </c>
      <c r="D105" s="194">
        <v>1E-3</v>
      </c>
      <c r="E105" s="194">
        <v>4.0000000000000001E-3</v>
      </c>
      <c r="F105" s="194">
        <v>5.0000000000000001E-3</v>
      </c>
      <c r="G105" s="194">
        <v>6.0000000000000001E-3</v>
      </c>
      <c r="H105" s="194">
        <v>7.0000000000000001E-3</v>
      </c>
      <c r="I105" s="194">
        <v>8.0000000000000002E-3</v>
      </c>
      <c r="J105" s="194">
        <v>8.9999999999999993E-3</v>
      </c>
      <c r="K105" s="194">
        <v>0.01</v>
      </c>
      <c r="L105" s="194">
        <v>0.01</v>
      </c>
      <c r="M105" s="194">
        <v>1.0999999999999999E-2</v>
      </c>
      <c r="N105" s="194">
        <v>1.0999999999999999E-2</v>
      </c>
      <c r="O105" s="194">
        <v>1.2E-2</v>
      </c>
      <c r="P105" s="194">
        <v>1.2E-2</v>
      </c>
      <c r="Q105" s="194">
        <v>1.2E-2</v>
      </c>
      <c r="R105" s="169">
        <v>1.2999999999999999E-2</v>
      </c>
    </row>
    <row r="106" spans="1:38" x14ac:dyDescent="0.2">
      <c r="C106" s="336">
        <v>2</v>
      </c>
      <c r="D106" s="19">
        <v>1E-3</v>
      </c>
      <c r="E106" s="19">
        <v>4.0000000000000001E-3</v>
      </c>
      <c r="F106" s="19">
        <v>5.0000000000000001E-3</v>
      </c>
      <c r="G106" s="19">
        <v>6.0000000000000001E-3</v>
      </c>
      <c r="H106" s="19">
        <v>7.0000000000000001E-3</v>
      </c>
      <c r="I106" s="19">
        <v>8.0000000000000002E-3</v>
      </c>
      <c r="J106" s="19">
        <v>8.9999999999999993E-3</v>
      </c>
      <c r="K106" s="19">
        <v>0.01</v>
      </c>
      <c r="L106" s="19">
        <v>0.01</v>
      </c>
      <c r="M106" s="19">
        <v>1.0999999999999999E-2</v>
      </c>
      <c r="N106" s="19">
        <v>1.0999999999999999E-2</v>
      </c>
      <c r="O106" s="19">
        <v>1.2E-2</v>
      </c>
      <c r="P106" s="19">
        <v>1.2E-2</v>
      </c>
      <c r="Q106" s="19">
        <v>1.2E-2</v>
      </c>
      <c r="R106" s="50">
        <v>1.2999999999999999E-2</v>
      </c>
    </row>
    <row r="107" spans="1:38" x14ac:dyDescent="0.2">
      <c r="C107" s="336">
        <v>3</v>
      </c>
      <c r="D107" s="19">
        <v>4.0000000000000001E-3</v>
      </c>
      <c r="E107" s="19">
        <v>0.01</v>
      </c>
      <c r="F107" s="19">
        <v>1.2999999999999999E-2</v>
      </c>
      <c r="G107" s="19">
        <v>1.4999999999999999E-2</v>
      </c>
      <c r="H107" s="19">
        <v>1.7999999999999999E-2</v>
      </c>
      <c r="I107" s="19">
        <v>0.02</v>
      </c>
      <c r="J107" s="19">
        <v>2.1999999999999999E-2</v>
      </c>
      <c r="K107" s="19">
        <v>2.4E-2</v>
      </c>
      <c r="L107" s="19">
        <v>2.5000000000000001E-2</v>
      </c>
      <c r="M107" s="19">
        <v>2.7E-2</v>
      </c>
      <c r="N107" s="19">
        <v>2.8000000000000001E-2</v>
      </c>
      <c r="O107" s="19">
        <v>2.9000000000000001E-2</v>
      </c>
      <c r="P107" s="19">
        <v>0.03</v>
      </c>
      <c r="Q107" s="19">
        <v>0.03</v>
      </c>
      <c r="R107" s="50">
        <v>3.1E-2</v>
      </c>
    </row>
    <row r="108" spans="1:38" x14ac:dyDescent="0.2">
      <c r="C108" s="336">
        <v>4</v>
      </c>
      <c r="D108" s="19">
        <v>0.01</v>
      </c>
      <c r="E108" s="19">
        <v>2.1999999999999999E-2</v>
      </c>
      <c r="F108" s="19">
        <v>2.5999999999999999E-2</v>
      </c>
      <c r="G108" s="19">
        <v>0.03</v>
      </c>
      <c r="H108" s="19">
        <v>3.3000000000000002E-2</v>
      </c>
      <c r="I108" s="19">
        <v>3.5999999999999997E-2</v>
      </c>
      <c r="J108" s="19">
        <v>3.9E-2</v>
      </c>
      <c r="K108" s="19">
        <v>4.1000000000000002E-2</v>
      </c>
      <c r="L108" s="19">
        <v>4.2000000000000003E-2</v>
      </c>
      <c r="M108" s="19">
        <v>4.3999999999999997E-2</v>
      </c>
      <c r="N108" s="19">
        <v>4.4999999999999998E-2</v>
      </c>
      <c r="O108" s="19">
        <v>4.5999999999999999E-2</v>
      </c>
      <c r="P108" s="19">
        <v>4.7E-2</v>
      </c>
      <c r="Q108" s="19">
        <v>4.8000000000000001E-2</v>
      </c>
      <c r="R108" s="50">
        <v>4.9000000000000002E-2</v>
      </c>
    </row>
    <row r="109" spans="1:38" x14ac:dyDescent="0.2">
      <c r="C109" s="336">
        <v>5</v>
      </c>
      <c r="D109" s="19">
        <v>2.5000000000000001E-2</v>
      </c>
      <c r="E109" s="19">
        <v>5.0999999999999997E-2</v>
      </c>
      <c r="F109" s="19">
        <v>0.06</v>
      </c>
      <c r="G109" s="19">
        <v>6.6000000000000003E-2</v>
      </c>
      <c r="H109" s="19">
        <v>7.0000000000000007E-2</v>
      </c>
      <c r="I109" s="19">
        <v>7.2999999999999995E-2</v>
      </c>
      <c r="J109" s="19">
        <v>7.4999999999999997E-2</v>
      </c>
      <c r="K109" s="19">
        <v>7.5999999999999998E-2</v>
      </c>
      <c r="L109" s="19">
        <v>7.5999999999999998E-2</v>
      </c>
      <c r="M109" s="19">
        <v>7.6999999999999999E-2</v>
      </c>
      <c r="N109" s="19">
        <v>7.8E-2</v>
      </c>
      <c r="O109" s="19">
        <v>7.8E-2</v>
      </c>
      <c r="P109" s="19">
        <v>7.9000000000000001E-2</v>
      </c>
      <c r="Q109" s="19">
        <v>7.9000000000000001E-2</v>
      </c>
      <c r="R109" s="50">
        <v>7.9000000000000001E-2</v>
      </c>
    </row>
    <row r="110" spans="1:38" x14ac:dyDescent="0.2">
      <c r="C110" s="336">
        <v>6</v>
      </c>
      <c r="D110" s="19">
        <v>6.3E-2</v>
      </c>
      <c r="E110" s="19">
        <v>0.108</v>
      </c>
      <c r="F110" s="19">
        <v>0.11799999999999999</v>
      </c>
      <c r="G110" s="19">
        <v>0.123</v>
      </c>
      <c r="H110" s="19">
        <v>0.125</v>
      </c>
      <c r="I110" s="19">
        <v>0.127</v>
      </c>
      <c r="J110" s="19">
        <v>0.127</v>
      </c>
      <c r="K110" s="19">
        <v>0.127</v>
      </c>
      <c r="L110" s="19">
        <v>0.127</v>
      </c>
      <c r="M110" s="19">
        <v>0.127</v>
      </c>
      <c r="N110" s="19">
        <v>0.127</v>
      </c>
      <c r="O110" s="19">
        <v>0.127</v>
      </c>
      <c r="P110" s="19">
        <v>0.127</v>
      </c>
      <c r="Q110" s="19">
        <v>0.127</v>
      </c>
      <c r="R110" s="50">
        <v>0.127</v>
      </c>
    </row>
    <row r="111" spans="1:38" x14ac:dyDescent="0.2">
      <c r="C111" s="336">
        <v>7</v>
      </c>
      <c r="D111" s="19">
        <v>0.22</v>
      </c>
      <c r="E111" s="19">
        <v>0.247</v>
      </c>
      <c r="F111" s="19">
        <v>0.252</v>
      </c>
      <c r="G111" s="19">
        <v>0.253</v>
      </c>
      <c r="H111" s="19">
        <v>0.253</v>
      </c>
      <c r="I111" s="19">
        <v>0.253</v>
      </c>
      <c r="J111" s="19">
        <v>0.253</v>
      </c>
      <c r="K111" s="19">
        <v>0.253</v>
      </c>
      <c r="L111" s="19">
        <v>0.253</v>
      </c>
      <c r="M111" s="19">
        <v>0.253</v>
      </c>
      <c r="N111" s="19">
        <v>0.253</v>
      </c>
      <c r="O111" s="19">
        <v>0.253</v>
      </c>
      <c r="P111" s="19">
        <v>0.253</v>
      </c>
      <c r="Q111" s="19">
        <v>0.253</v>
      </c>
      <c r="R111" s="50">
        <v>0.253</v>
      </c>
    </row>
    <row r="112" spans="1:38" x14ac:dyDescent="0.2">
      <c r="C112" s="338" t="s">
        <v>1178</v>
      </c>
      <c r="D112" s="19">
        <v>2.5000000000000001E-2</v>
      </c>
      <c r="E112" s="19">
        <v>5.0999999999999997E-2</v>
      </c>
      <c r="F112" s="19">
        <v>0.06</v>
      </c>
      <c r="G112" s="19">
        <v>6.6000000000000003E-2</v>
      </c>
      <c r="H112" s="19">
        <v>7.0000000000000007E-2</v>
      </c>
      <c r="I112" s="19">
        <v>7.2999999999999995E-2</v>
      </c>
      <c r="J112" s="19">
        <v>7.4999999999999997E-2</v>
      </c>
      <c r="K112" s="19">
        <v>7.5999999999999998E-2</v>
      </c>
      <c r="L112" s="19">
        <v>7.5999999999999998E-2</v>
      </c>
      <c r="M112" s="19">
        <v>7.6999999999999999E-2</v>
      </c>
      <c r="N112" s="19">
        <v>7.8E-2</v>
      </c>
      <c r="O112" s="19">
        <v>7.8E-2</v>
      </c>
      <c r="P112" s="19">
        <v>7.9000000000000001E-2</v>
      </c>
      <c r="Q112" s="19">
        <v>7.9000000000000001E-2</v>
      </c>
      <c r="R112" s="50">
        <v>7.9000000000000001E-2</v>
      </c>
    </row>
    <row r="113" spans="3:18" x14ac:dyDescent="0.2">
      <c r="C113" s="339" t="s">
        <v>1179</v>
      </c>
      <c r="D113" s="195">
        <v>0.35</v>
      </c>
      <c r="E113" s="195">
        <v>0.35</v>
      </c>
      <c r="F113" s="195">
        <v>0.35</v>
      </c>
      <c r="G113" s="195">
        <v>0.35</v>
      </c>
      <c r="H113" s="195">
        <v>0.35</v>
      </c>
      <c r="I113" s="195">
        <v>0.35</v>
      </c>
      <c r="J113" s="195">
        <v>0.35</v>
      </c>
      <c r="K113" s="195">
        <v>0.35</v>
      </c>
      <c r="L113" s="195">
        <v>0.35</v>
      </c>
      <c r="M113" s="195">
        <v>0.35</v>
      </c>
      <c r="N113" s="195">
        <v>0.35</v>
      </c>
      <c r="O113" s="195">
        <v>0.35</v>
      </c>
      <c r="P113" s="195">
        <v>0.35</v>
      </c>
      <c r="Q113" s="195">
        <v>0.35</v>
      </c>
      <c r="R113" s="170">
        <v>0.35</v>
      </c>
    </row>
    <row r="114" spans="3:18" x14ac:dyDescent="0.2">
      <c r="C114" s="337" t="s">
        <v>1394</v>
      </c>
      <c r="D114" s="19"/>
      <c r="E114" s="19"/>
      <c r="F114" s="19"/>
      <c r="G114" s="19"/>
      <c r="H114" s="19"/>
      <c r="I114" s="19"/>
      <c r="J114" s="19"/>
      <c r="K114" s="19"/>
      <c r="L114" s="19"/>
      <c r="M114" s="19"/>
      <c r="N114" s="19"/>
      <c r="O114" s="19"/>
      <c r="P114" s="19"/>
      <c r="Q114" s="19"/>
      <c r="R114" s="19"/>
    </row>
    <row r="115" spans="3:18" x14ac:dyDescent="0.2">
      <c r="C115" s="335">
        <v>1</v>
      </c>
      <c r="D115" s="168">
        <v>2E-3</v>
      </c>
      <c r="E115" s="194">
        <v>7.0000000000000001E-3</v>
      </c>
      <c r="F115" s="194">
        <v>8.9999999999999993E-3</v>
      </c>
      <c r="G115" s="194">
        <v>1.2E-2</v>
      </c>
      <c r="H115" s="194">
        <v>1.4E-2</v>
      </c>
      <c r="I115" s="194">
        <v>1.6E-2</v>
      </c>
      <c r="J115" s="194">
        <v>1.7000000000000001E-2</v>
      </c>
      <c r="K115" s="194">
        <v>1.9E-2</v>
      </c>
      <c r="L115" s="194">
        <v>0.02</v>
      </c>
      <c r="M115" s="194">
        <v>2.1000000000000001E-2</v>
      </c>
      <c r="N115" s="194">
        <v>2.1999999999999999E-2</v>
      </c>
      <c r="O115" s="194">
        <v>2.3E-2</v>
      </c>
      <c r="P115" s="194">
        <v>2.4E-2</v>
      </c>
      <c r="Q115" s="194">
        <v>2.4E-2</v>
      </c>
      <c r="R115" s="169">
        <v>2.5000000000000001E-2</v>
      </c>
    </row>
    <row r="116" spans="3:18" x14ac:dyDescent="0.2">
      <c r="C116" s="336">
        <v>2</v>
      </c>
      <c r="D116" s="193">
        <v>2E-3</v>
      </c>
      <c r="E116" s="19">
        <v>7.0000000000000001E-3</v>
      </c>
      <c r="F116" s="19">
        <v>8.9999999999999993E-3</v>
      </c>
      <c r="G116" s="19">
        <v>1.2E-2</v>
      </c>
      <c r="H116" s="19">
        <v>1.4E-2</v>
      </c>
      <c r="I116" s="19">
        <v>1.6E-2</v>
      </c>
      <c r="J116" s="19">
        <v>1.7000000000000001E-2</v>
      </c>
      <c r="K116" s="19">
        <v>1.9E-2</v>
      </c>
      <c r="L116" s="19">
        <v>0.02</v>
      </c>
      <c r="M116" s="19">
        <v>2.1000000000000001E-2</v>
      </c>
      <c r="N116" s="19">
        <v>2.1999999999999999E-2</v>
      </c>
      <c r="O116" s="19">
        <v>2.3E-2</v>
      </c>
      <c r="P116" s="19">
        <v>2.4E-2</v>
      </c>
      <c r="Q116" s="19">
        <v>2.4E-2</v>
      </c>
      <c r="R116" s="50">
        <v>2.5000000000000001E-2</v>
      </c>
    </row>
    <row r="117" spans="3:18" x14ac:dyDescent="0.2">
      <c r="C117" s="336">
        <v>3</v>
      </c>
      <c r="D117" s="193">
        <v>6.0000000000000001E-3</v>
      </c>
      <c r="E117" s="19">
        <v>1.2999999999999999E-2</v>
      </c>
      <c r="F117" s="19">
        <v>1.6E-2</v>
      </c>
      <c r="G117" s="19">
        <v>1.7999999999999999E-2</v>
      </c>
      <c r="H117" s="19">
        <v>2.1000000000000001E-2</v>
      </c>
      <c r="I117" s="19">
        <v>2.3E-2</v>
      </c>
      <c r="J117" s="19">
        <v>2.5999999999999999E-2</v>
      </c>
      <c r="K117" s="19">
        <v>2.8000000000000001E-2</v>
      </c>
      <c r="L117" s="19">
        <v>0.03</v>
      </c>
      <c r="M117" s="19">
        <v>3.2000000000000001E-2</v>
      </c>
      <c r="N117" s="19">
        <v>3.3000000000000002E-2</v>
      </c>
      <c r="O117" s="19">
        <v>3.4000000000000002E-2</v>
      </c>
      <c r="P117" s="19">
        <v>3.5000000000000003E-2</v>
      </c>
      <c r="Q117" s="19">
        <v>3.5999999999999997E-2</v>
      </c>
      <c r="R117" s="50">
        <v>3.6999999999999998E-2</v>
      </c>
    </row>
    <row r="118" spans="3:18" x14ac:dyDescent="0.2">
      <c r="C118" s="336">
        <v>4</v>
      </c>
      <c r="D118" s="193">
        <v>1.4E-2</v>
      </c>
      <c r="E118" s="19">
        <v>0.03</v>
      </c>
      <c r="F118" s="19">
        <v>3.5999999999999997E-2</v>
      </c>
      <c r="G118" s="19">
        <v>4.1000000000000002E-2</v>
      </c>
      <c r="H118" s="19">
        <v>4.4999999999999998E-2</v>
      </c>
      <c r="I118" s="19">
        <v>4.9000000000000002E-2</v>
      </c>
      <c r="J118" s="19">
        <v>5.0999999999999997E-2</v>
      </c>
      <c r="K118" s="19">
        <v>5.2999999999999999E-2</v>
      </c>
      <c r="L118" s="19">
        <v>5.3999999999999999E-2</v>
      </c>
      <c r="M118" s="19">
        <v>5.6000000000000001E-2</v>
      </c>
      <c r="N118" s="19">
        <v>5.7000000000000002E-2</v>
      </c>
      <c r="O118" s="19">
        <v>5.8000000000000003E-2</v>
      </c>
      <c r="P118" s="19">
        <v>5.8999999999999997E-2</v>
      </c>
      <c r="Q118" s="19">
        <v>0.06</v>
      </c>
      <c r="R118" s="50">
        <v>0.06</v>
      </c>
    </row>
    <row r="119" spans="3:18" x14ac:dyDescent="0.2">
      <c r="C119" s="336">
        <v>5</v>
      </c>
      <c r="D119" s="193">
        <v>3.5999999999999997E-2</v>
      </c>
      <c r="E119" s="19">
        <v>7.0999999999999994E-2</v>
      </c>
      <c r="F119" s="19">
        <v>8.3000000000000004E-2</v>
      </c>
      <c r="G119" s="19">
        <v>0.09</v>
      </c>
      <c r="H119" s="19">
        <v>9.4E-2</v>
      </c>
      <c r="I119" s="19">
        <v>9.7000000000000003E-2</v>
      </c>
      <c r="J119" s="19">
        <v>9.8000000000000004E-2</v>
      </c>
      <c r="K119" s="19">
        <v>9.8000000000000004E-2</v>
      </c>
      <c r="L119" s="19">
        <v>9.8000000000000004E-2</v>
      </c>
      <c r="M119" s="19">
        <v>9.8000000000000004E-2</v>
      </c>
      <c r="N119" s="19">
        <v>9.8000000000000004E-2</v>
      </c>
      <c r="O119" s="19">
        <v>9.8000000000000004E-2</v>
      </c>
      <c r="P119" s="19">
        <v>9.8000000000000004E-2</v>
      </c>
      <c r="Q119" s="19">
        <v>9.8000000000000004E-2</v>
      </c>
      <c r="R119" s="50">
        <v>9.8000000000000004E-2</v>
      </c>
    </row>
    <row r="120" spans="3:18" x14ac:dyDescent="0.2">
      <c r="C120" s="336">
        <v>6</v>
      </c>
      <c r="D120" s="193">
        <v>8.8999999999999996E-2</v>
      </c>
      <c r="E120" s="19">
        <v>0.14399999999999999</v>
      </c>
      <c r="F120" s="19">
        <v>0.153</v>
      </c>
      <c r="G120" s="19">
        <v>0.156</v>
      </c>
      <c r="H120" s="19">
        <v>0.156</v>
      </c>
      <c r="I120" s="19">
        <v>0.156</v>
      </c>
      <c r="J120" s="19">
        <v>0.156</v>
      </c>
      <c r="K120" s="19">
        <v>0.156</v>
      </c>
      <c r="L120" s="19">
        <v>0.156</v>
      </c>
      <c r="M120" s="19">
        <v>0.156</v>
      </c>
      <c r="N120" s="19">
        <v>0.156</v>
      </c>
      <c r="O120" s="19">
        <v>0.156</v>
      </c>
      <c r="P120" s="19">
        <v>0.156</v>
      </c>
      <c r="Q120" s="19">
        <v>0.156</v>
      </c>
      <c r="R120" s="50">
        <v>0.156</v>
      </c>
    </row>
    <row r="121" spans="3:18" x14ac:dyDescent="0.2">
      <c r="C121" s="336">
        <v>7</v>
      </c>
      <c r="D121" s="193">
        <v>0.35</v>
      </c>
      <c r="E121" s="19">
        <v>0.35</v>
      </c>
      <c r="F121" s="19">
        <v>0.35</v>
      </c>
      <c r="G121" s="19">
        <v>0.35</v>
      </c>
      <c r="H121" s="19">
        <v>0.35</v>
      </c>
      <c r="I121" s="19">
        <v>0.35</v>
      </c>
      <c r="J121" s="19">
        <v>0.35</v>
      </c>
      <c r="K121" s="19">
        <v>0.35</v>
      </c>
      <c r="L121" s="19">
        <v>0.35</v>
      </c>
      <c r="M121" s="19">
        <v>0.35</v>
      </c>
      <c r="N121" s="19">
        <v>0.35</v>
      </c>
      <c r="O121" s="19">
        <v>0.35</v>
      </c>
      <c r="P121" s="19">
        <v>0.35</v>
      </c>
      <c r="Q121" s="19">
        <v>0.35</v>
      </c>
      <c r="R121" s="50">
        <v>0.35</v>
      </c>
    </row>
    <row r="122" spans="3:18" x14ac:dyDescent="0.2">
      <c r="C122" s="338" t="s">
        <v>1178</v>
      </c>
      <c r="D122" s="193">
        <v>6.3E-2</v>
      </c>
      <c r="E122" s="19">
        <v>0.107</v>
      </c>
      <c r="F122" s="19">
        <v>0.11799999999999999</v>
      </c>
      <c r="G122" s="19">
        <v>0.123</v>
      </c>
      <c r="H122" s="19">
        <v>0.125</v>
      </c>
      <c r="I122" s="19">
        <v>0.126</v>
      </c>
      <c r="J122" s="19">
        <v>0.127</v>
      </c>
      <c r="K122" s="19">
        <v>0.127</v>
      </c>
      <c r="L122" s="19">
        <v>0.127</v>
      </c>
      <c r="M122" s="19">
        <v>0.127</v>
      </c>
      <c r="N122" s="19">
        <v>0.127</v>
      </c>
      <c r="O122" s="19">
        <v>0.127</v>
      </c>
      <c r="P122" s="19">
        <v>0.127</v>
      </c>
      <c r="Q122" s="19">
        <v>0.127</v>
      </c>
      <c r="R122" s="50">
        <v>0.127</v>
      </c>
    </row>
    <row r="123" spans="3:18" x14ac:dyDescent="0.2">
      <c r="C123" s="339" t="s">
        <v>1179</v>
      </c>
      <c r="D123" s="192">
        <v>0.35</v>
      </c>
      <c r="E123" s="195">
        <v>0.35</v>
      </c>
      <c r="F123" s="195">
        <v>0.35</v>
      </c>
      <c r="G123" s="195">
        <v>0.35</v>
      </c>
      <c r="H123" s="195">
        <v>0.35</v>
      </c>
      <c r="I123" s="195">
        <v>0.35</v>
      </c>
      <c r="J123" s="195">
        <v>0.35</v>
      </c>
      <c r="K123" s="195">
        <v>0.35</v>
      </c>
      <c r="L123" s="195">
        <v>0.35</v>
      </c>
      <c r="M123" s="195">
        <v>0.35</v>
      </c>
      <c r="N123" s="195">
        <v>0.35</v>
      </c>
      <c r="O123" s="195">
        <v>0.35</v>
      </c>
      <c r="P123" s="195">
        <v>0.35</v>
      </c>
      <c r="Q123" s="195">
        <v>0.35</v>
      </c>
      <c r="R123" s="170">
        <v>0.35</v>
      </c>
    </row>
    <row r="124" spans="3:18" x14ac:dyDescent="0.2">
      <c r="C124" s="337" t="s">
        <v>180</v>
      </c>
      <c r="D124" s="19"/>
      <c r="E124" s="19"/>
      <c r="F124" s="19"/>
      <c r="G124" s="19"/>
      <c r="H124" s="19"/>
      <c r="I124" s="19"/>
      <c r="J124" s="19"/>
      <c r="K124" s="19"/>
      <c r="L124" s="19"/>
      <c r="M124" s="19"/>
      <c r="N124" s="19"/>
      <c r="O124" s="19"/>
      <c r="P124" s="19"/>
      <c r="Q124" s="19"/>
      <c r="R124" s="19"/>
    </row>
    <row r="125" spans="3:18" x14ac:dyDescent="0.2">
      <c r="C125" s="335">
        <v>1</v>
      </c>
      <c r="D125" s="168">
        <v>2E-3</v>
      </c>
      <c r="E125" s="194">
        <v>7.0000000000000001E-3</v>
      </c>
      <c r="F125" s="194">
        <v>8.9999999999999993E-3</v>
      </c>
      <c r="G125" s="194">
        <v>1.2E-2</v>
      </c>
      <c r="H125" s="194">
        <v>1.4E-2</v>
      </c>
      <c r="I125" s="194">
        <v>1.6E-2</v>
      </c>
      <c r="J125" s="194">
        <v>1.7000000000000001E-2</v>
      </c>
      <c r="K125" s="194">
        <v>1.9E-2</v>
      </c>
      <c r="L125" s="194">
        <v>0.02</v>
      </c>
      <c r="M125" s="194">
        <v>2.1000000000000001E-2</v>
      </c>
      <c r="N125" s="194">
        <v>2.1999999999999999E-2</v>
      </c>
      <c r="O125" s="194">
        <v>2.3E-2</v>
      </c>
      <c r="P125" s="194">
        <v>2.4E-2</v>
      </c>
      <c r="Q125" s="194">
        <v>2.4E-2</v>
      </c>
      <c r="R125" s="169">
        <v>2.5000000000000001E-2</v>
      </c>
    </row>
    <row r="126" spans="3:18" x14ac:dyDescent="0.2">
      <c r="C126" s="336">
        <v>2</v>
      </c>
      <c r="D126" s="193">
        <v>2E-3</v>
      </c>
      <c r="E126" s="19">
        <v>7.0000000000000001E-3</v>
      </c>
      <c r="F126" s="19">
        <v>8.9999999999999993E-3</v>
      </c>
      <c r="G126" s="19">
        <v>1.2E-2</v>
      </c>
      <c r="H126" s="19">
        <v>1.4E-2</v>
      </c>
      <c r="I126" s="19">
        <v>1.6E-2</v>
      </c>
      <c r="J126" s="19">
        <v>1.7000000000000001E-2</v>
      </c>
      <c r="K126" s="19">
        <v>1.9E-2</v>
      </c>
      <c r="L126" s="19">
        <v>0.02</v>
      </c>
      <c r="M126" s="19">
        <v>2.1000000000000001E-2</v>
      </c>
      <c r="N126" s="19">
        <v>2.1999999999999999E-2</v>
      </c>
      <c r="O126" s="19">
        <v>2.3E-2</v>
      </c>
      <c r="P126" s="19">
        <v>2.4E-2</v>
      </c>
      <c r="Q126" s="19">
        <v>2.4E-2</v>
      </c>
      <c r="R126" s="50">
        <v>2.5000000000000001E-2</v>
      </c>
    </row>
    <row r="127" spans="3:18" x14ac:dyDescent="0.2">
      <c r="C127" s="336">
        <v>3</v>
      </c>
      <c r="D127" s="193">
        <v>6.0000000000000001E-3</v>
      </c>
      <c r="E127" s="19">
        <v>1.2999999999999999E-2</v>
      </c>
      <c r="F127" s="19">
        <v>1.6E-2</v>
      </c>
      <c r="G127" s="19">
        <v>1.7999999999999999E-2</v>
      </c>
      <c r="H127" s="19">
        <v>2.1000000000000001E-2</v>
      </c>
      <c r="I127" s="19">
        <v>2.3E-2</v>
      </c>
      <c r="J127" s="19">
        <v>2.5999999999999999E-2</v>
      </c>
      <c r="K127" s="19">
        <v>2.8000000000000001E-2</v>
      </c>
      <c r="L127" s="19">
        <v>0.03</v>
      </c>
      <c r="M127" s="19">
        <v>3.2000000000000001E-2</v>
      </c>
      <c r="N127" s="19">
        <v>3.3000000000000002E-2</v>
      </c>
      <c r="O127" s="19">
        <v>3.4000000000000002E-2</v>
      </c>
      <c r="P127" s="19">
        <v>3.5000000000000003E-2</v>
      </c>
      <c r="Q127" s="19">
        <v>3.5999999999999997E-2</v>
      </c>
      <c r="R127" s="50">
        <v>3.6999999999999998E-2</v>
      </c>
    </row>
    <row r="128" spans="3:18" x14ac:dyDescent="0.2">
      <c r="C128" s="336">
        <v>4</v>
      </c>
      <c r="D128" s="193">
        <v>1.4E-2</v>
      </c>
      <c r="E128" s="19">
        <v>0.03</v>
      </c>
      <c r="F128" s="19">
        <v>3.5999999999999997E-2</v>
      </c>
      <c r="G128" s="19">
        <v>4.1000000000000002E-2</v>
      </c>
      <c r="H128" s="19">
        <v>4.4999999999999998E-2</v>
      </c>
      <c r="I128" s="19">
        <v>4.9000000000000002E-2</v>
      </c>
      <c r="J128" s="19">
        <v>5.0999999999999997E-2</v>
      </c>
      <c r="K128" s="19">
        <v>5.2999999999999999E-2</v>
      </c>
      <c r="L128" s="19">
        <v>5.3999999999999999E-2</v>
      </c>
      <c r="M128" s="19">
        <v>5.6000000000000001E-2</v>
      </c>
      <c r="N128" s="19">
        <v>5.7000000000000002E-2</v>
      </c>
      <c r="O128" s="19">
        <v>5.8000000000000003E-2</v>
      </c>
      <c r="P128" s="19">
        <v>5.8999999999999997E-2</v>
      </c>
      <c r="Q128" s="19">
        <v>0.06</v>
      </c>
      <c r="R128" s="50">
        <v>0.06</v>
      </c>
    </row>
    <row r="129" spans="3:18" x14ac:dyDescent="0.2">
      <c r="C129" s="336">
        <v>5</v>
      </c>
      <c r="D129" s="193">
        <v>3.5999999999999997E-2</v>
      </c>
      <c r="E129" s="19">
        <v>7.0999999999999994E-2</v>
      </c>
      <c r="F129" s="19">
        <v>8.3000000000000004E-2</v>
      </c>
      <c r="G129" s="19">
        <v>0.09</v>
      </c>
      <c r="H129" s="19">
        <v>9.4E-2</v>
      </c>
      <c r="I129" s="19">
        <v>9.7000000000000003E-2</v>
      </c>
      <c r="J129" s="19">
        <v>9.8000000000000004E-2</v>
      </c>
      <c r="K129" s="19">
        <v>9.8000000000000004E-2</v>
      </c>
      <c r="L129" s="19">
        <v>9.8000000000000004E-2</v>
      </c>
      <c r="M129" s="19">
        <v>9.8000000000000004E-2</v>
      </c>
      <c r="N129" s="19">
        <v>9.8000000000000004E-2</v>
      </c>
      <c r="O129" s="19">
        <v>9.8000000000000004E-2</v>
      </c>
      <c r="P129" s="19">
        <v>9.8000000000000004E-2</v>
      </c>
      <c r="Q129" s="19">
        <v>9.8000000000000004E-2</v>
      </c>
      <c r="R129" s="50">
        <v>9.8000000000000004E-2</v>
      </c>
    </row>
    <row r="130" spans="3:18" x14ac:dyDescent="0.2">
      <c r="C130" s="336">
        <v>6</v>
      </c>
      <c r="D130" s="193">
        <v>8.8999999999999996E-2</v>
      </c>
      <c r="E130" s="19">
        <v>0.14399999999999999</v>
      </c>
      <c r="F130" s="19">
        <v>0.153</v>
      </c>
      <c r="G130" s="19">
        <v>0.156</v>
      </c>
      <c r="H130" s="19">
        <v>0.156</v>
      </c>
      <c r="I130" s="19">
        <v>0.156</v>
      </c>
      <c r="J130" s="19">
        <v>0.156</v>
      </c>
      <c r="K130" s="19">
        <v>0.156</v>
      </c>
      <c r="L130" s="19">
        <v>0.156</v>
      </c>
      <c r="M130" s="19">
        <v>0.156</v>
      </c>
      <c r="N130" s="19">
        <v>0.156</v>
      </c>
      <c r="O130" s="19">
        <v>0.156</v>
      </c>
      <c r="P130" s="19">
        <v>0.156</v>
      </c>
      <c r="Q130" s="19">
        <v>0.156</v>
      </c>
      <c r="R130" s="50">
        <v>0.156</v>
      </c>
    </row>
    <row r="131" spans="3:18" x14ac:dyDescent="0.2">
      <c r="C131" s="336">
        <v>7</v>
      </c>
      <c r="D131" s="193">
        <v>0.35</v>
      </c>
      <c r="E131" s="19">
        <v>0.35</v>
      </c>
      <c r="F131" s="19">
        <v>0.35</v>
      </c>
      <c r="G131" s="19">
        <v>0.35</v>
      </c>
      <c r="H131" s="19">
        <v>0.35</v>
      </c>
      <c r="I131" s="19">
        <v>0.35</v>
      </c>
      <c r="J131" s="19">
        <v>0.35</v>
      </c>
      <c r="K131" s="19">
        <v>0.35</v>
      </c>
      <c r="L131" s="19">
        <v>0.35</v>
      </c>
      <c r="M131" s="19">
        <v>0.35</v>
      </c>
      <c r="N131" s="19">
        <v>0.35</v>
      </c>
      <c r="O131" s="19">
        <v>0.35</v>
      </c>
      <c r="P131" s="19">
        <v>0.35</v>
      </c>
      <c r="Q131" s="19">
        <v>0.35</v>
      </c>
      <c r="R131" s="50">
        <v>0.35</v>
      </c>
    </row>
    <row r="132" spans="3:18" x14ac:dyDescent="0.2">
      <c r="C132" s="338" t="s">
        <v>1178</v>
      </c>
      <c r="D132" s="193">
        <f>ROUND(75% * D122,3)</f>
        <v>4.7E-2</v>
      </c>
      <c r="E132" s="19">
        <f t="shared" ref="E132:R132" si="0">ROUND(75% * E122,3)</f>
        <v>0.08</v>
      </c>
      <c r="F132" s="19">
        <f t="shared" si="0"/>
        <v>8.8999999999999996E-2</v>
      </c>
      <c r="G132" s="19">
        <f t="shared" si="0"/>
        <v>9.1999999999999998E-2</v>
      </c>
      <c r="H132" s="19">
        <f t="shared" si="0"/>
        <v>9.4E-2</v>
      </c>
      <c r="I132" s="19">
        <f t="shared" si="0"/>
        <v>9.5000000000000001E-2</v>
      </c>
      <c r="J132" s="19">
        <f t="shared" si="0"/>
        <v>9.5000000000000001E-2</v>
      </c>
      <c r="K132" s="19">
        <f t="shared" si="0"/>
        <v>9.5000000000000001E-2</v>
      </c>
      <c r="L132" s="19">
        <f t="shared" si="0"/>
        <v>9.5000000000000001E-2</v>
      </c>
      <c r="M132" s="19">
        <f t="shared" si="0"/>
        <v>9.5000000000000001E-2</v>
      </c>
      <c r="N132" s="19">
        <f t="shared" si="0"/>
        <v>9.5000000000000001E-2</v>
      </c>
      <c r="O132" s="19">
        <f t="shared" si="0"/>
        <v>9.5000000000000001E-2</v>
      </c>
      <c r="P132" s="19">
        <f t="shared" si="0"/>
        <v>9.5000000000000001E-2</v>
      </c>
      <c r="Q132" s="19">
        <f t="shared" si="0"/>
        <v>9.5000000000000001E-2</v>
      </c>
      <c r="R132" s="50">
        <f t="shared" si="0"/>
        <v>9.5000000000000001E-2</v>
      </c>
    </row>
    <row r="133" spans="3:18" x14ac:dyDescent="0.2">
      <c r="C133" s="339" t="s">
        <v>1179</v>
      </c>
      <c r="D133" s="192">
        <v>0.35</v>
      </c>
      <c r="E133" s="195">
        <v>0.35</v>
      </c>
      <c r="F133" s="195">
        <v>0.35</v>
      </c>
      <c r="G133" s="195">
        <v>0.35</v>
      </c>
      <c r="H133" s="195">
        <v>0.35</v>
      </c>
      <c r="I133" s="195">
        <v>0.35</v>
      </c>
      <c r="J133" s="195">
        <v>0.35</v>
      </c>
      <c r="K133" s="195">
        <v>0.35</v>
      </c>
      <c r="L133" s="195">
        <v>0.35</v>
      </c>
      <c r="M133" s="195">
        <v>0.35</v>
      </c>
      <c r="N133" s="195">
        <v>0.35</v>
      </c>
      <c r="O133" s="195">
        <v>0.35</v>
      </c>
      <c r="P133" s="195">
        <v>0.35</v>
      </c>
      <c r="Q133" s="195">
        <v>0.35</v>
      </c>
      <c r="R133" s="170">
        <v>0.35</v>
      </c>
    </row>
    <row r="134" spans="3:18" x14ac:dyDescent="0.2">
      <c r="C134" s="337" t="s">
        <v>1135</v>
      </c>
      <c r="D134" s="19"/>
      <c r="E134" s="19"/>
      <c r="F134" s="19"/>
      <c r="G134" s="19"/>
      <c r="H134" s="19"/>
      <c r="I134" s="19"/>
      <c r="J134" s="19"/>
      <c r="K134" s="19"/>
      <c r="L134" s="19"/>
      <c r="M134" s="19"/>
      <c r="N134" s="19"/>
      <c r="O134" s="19"/>
      <c r="P134" s="19"/>
      <c r="Q134" s="19"/>
      <c r="R134" s="19"/>
    </row>
    <row r="135" spans="3:18" x14ac:dyDescent="0.2">
      <c r="C135" s="335">
        <v>1</v>
      </c>
      <c r="D135" s="168">
        <v>2E-3</v>
      </c>
      <c r="E135" s="194">
        <v>7.0000000000000001E-3</v>
      </c>
      <c r="F135" s="194">
        <v>8.9999999999999993E-3</v>
      </c>
      <c r="G135" s="194">
        <v>1.2E-2</v>
      </c>
      <c r="H135" s="194">
        <v>1.4E-2</v>
      </c>
      <c r="I135" s="194">
        <v>1.6E-2</v>
      </c>
      <c r="J135" s="194">
        <v>1.7000000000000001E-2</v>
      </c>
      <c r="K135" s="194">
        <v>1.9E-2</v>
      </c>
      <c r="L135" s="194">
        <v>0.02</v>
      </c>
      <c r="M135" s="194">
        <v>2.1000000000000001E-2</v>
      </c>
      <c r="N135" s="194">
        <v>2.1999999999999999E-2</v>
      </c>
      <c r="O135" s="194">
        <v>2.3E-2</v>
      </c>
      <c r="P135" s="194">
        <v>2.4E-2</v>
      </c>
      <c r="Q135" s="194">
        <v>2.4E-2</v>
      </c>
      <c r="R135" s="169">
        <v>2.5000000000000001E-2</v>
      </c>
    </row>
    <row r="136" spans="3:18" x14ac:dyDescent="0.2">
      <c r="C136" s="336">
        <v>2</v>
      </c>
      <c r="D136" s="193">
        <v>2E-3</v>
      </c>
      <c r="E136" s="19">
        <v>7.0000000000000001E-3</v>
      </c>
      <c r="F136" s="19">
        <v>8.9999999999999993E-3</v>
      </c>
      <c r="G136" s="19">
        <v>1.2E-2</v>
      </c>
      <c r="H136" s="19">
        <v>1.4E-2</v>
      </c>
      <c r="I136" s="19">
        <v>1.6E-2</v>
      </c>
      <c r="J136" s="19">
        <v>1.7000000000000001E-2</v>
      </c>
      <c r="K136" s="19">
        <v>1.9E-2</v>
      </c>
      <c r="L136" s="19">
        <v>0.02</v>
      </c>
      <c r="M136" s="19">
        <v>2.1000000000000001E-2</v>
      </c>
      <c r="N136" s="19">
        <v>2.1999999999999999E-2</v>
      </c>
      <c r="O136" s="19">
        <v>2.3E-2</v>
      </c>
      <c r="P136" s="19">
        <v>2.4E-2</v>
      </c>
      <c r="Q136" s="19">
        <v>2.4E-2</v>
      </c>
      <c r="R136" s="50">
        <v>2.5000000000000001E-2</v>
      </c>
    </row>
    <row r="137" spans="3:18" x14ac:dyDescent="0.2">
      <c r="C137" s="336">
        <v>3</v>
      </c>
      <c r="D137" s="193">
        <v>6.0000000000000001E-3</v>
      </c>
      <c r="E137" s="19">
        <v>1.2999999999999999E-2</v>
      </c>
      <c r="F137" s="19">
        <v>1.6E-2</v>
      </c>
      <c r="G137" s="19">
        <v>1.7999999999999999E-2</v>
      </c>
      <c r="H137" s="19">
        <v>2.1000000000000001E-2</v>
      </c>
      <c r="I137" s="19">
        <v>2.3E-2</v>
      </c>
      <c r="J137" s="19">
        <v>2.5999999999999999E-2</v>
      </c>
      <c r="K137" s="19">
        <v>2.8000000000000001E-2</v>
      </c>
      <c r="L137" s="19">
        <v>0.03</v>
      </c>
      <c r="M137" s="19">
        <v>3.2000000000000001E-2</v>
      </c>
      <c r="N137" s="19">
        <v>3.3000000000000002E-2</v>
      </c>
      <c r="O137" s="19">
        <v>3.4000000000000002E-2</v>
      </c>
      <c r="P137" s="19">
        <v>3.5000000000000003E-2</v>
      </c>
      <c r="Q137" s="19">
        <v>3.5999999999999997E-2</v>
      </c>
      <c r="R137" s="50">
        <v>3.6999999999999998E-2</v>
      </c>
    </row>
    <row r="138" spans="3:18" x14ac:dyDescent="0.2">
      <c r="C138" s="336">
        <v>4</v>
      </c>
      <c r="D138" s="193">
        <v>1.4E-2</v>
      </c>
      <c r="E138" s="19">
        <v>0.03</v>
      </c>
      <c r="F138" s="19">
        <v>3.5999999999999997E-2</v>
      </c>
      <c r="G138" s="19">
        <v>4.1000000000000002E-2</v>
      </c>
      <c r="H138" s="19">
        <v>4.4999999999999998E-2</v>
      </c>
      <c r="I138" s="19">
        <v>4.9000000000000002E-2</v>
      </c>
      <c r="J138" s="19">
        <v>5.0999999999999997E-2</v>
      </c>
      <c r="K138" s="19">
        <v>5.2999999999999999E-2</v>
      </c>
      <c r="L138" s="19">
        <v>5.3999999999999999E-2</v>
      </c>
      <c r="M138" s="19">
        <v>5.6000000000000001E-2</v>
      </c>
      <c r="N138" s="19">
        <v>5.7000000000000002E-2</v>
      </c>
      <c r="O138" s="19">
        <v>5.8000000000000003E-2</v>
      </c>
      <c r="P138" s="19">
        <v>5.8999999999999997E-2</v>
      </c>
      <c r="Q138" s="19">
        <v>0.06</v>
      </c>
      <c r="R138" s="50">
        <v>0.06</v>
      </c>
    </row>
    <row r="139" spans="3:18" x14ac:dyDescent="0.2">
      <c r="C139" s="336">
        <v>5</v>
      </c>
      <c r="D139" s="193">
        <v>0.108</v>
      </c>
      <c r="E139" s="19">
        <v>0.21299999999999999</v>
      </c>
      <c r="F139" s="19">
        <v>0.249</v>
      </c>
      <c r="G139" s="19">
        <v>0.27</v>
      </c>
      <c r="H139" s="19">
        <v>0.28199999999999997</v>
      </c>
      <c r="I139" s="19">
        <v>0.29099999999999998</v>
      </c>
      <c r="J139" s="19">
        <v>0.29399999999999998</v>
      </c>
      <c r="K139" s="19">
        <v>0.29399999999999998</v>
      </c>
      <c r="L139" s="19">
        <v>0.29399999999999998</v>
      </c>
      <c r="M139" s="19">
        <v>0.29399999999999998</v>
      </c>
      <c r="N139" s="19">
        <v>0.29399999999999998</v>
      </c>
      <c r="O139" s="19">
        <v>0.29399999999999998</v>
      </c>
      <c r="P139" s="19">
        <v>0.29399999999999998</v>
      </c>
      <c r="Q139" s="19">
        <v>0.29399999999999998</v>
      </c>
      <c r="R139" s="50">
        <v>0.29399999999999998</v>
      </c>
    </row>
    <row r="140" spans="3:18" x14ac:dyDescent="0.2">
      <c r="C140" s="336">
        <v>6</v>
      </c>
      <c r="D140" s="193">
        <v>1</v>
      </c>
      <c r="E140" s="19">
        <v>1</v>
      </c>
      <c r="F140" s="19">
        <v>1</v>
      </c>
      <c r="G140" s="19">
        <v>1</v>
      </c>
      <c r="H140" s="19">
        <v>1</v>
      </c>
      <c r="I140" s="19">
        <v>1</v>
      </c>
      <c r="J140" s="19">
        <v>1</v>
      </c>
      <c r="K140" s="19">
        <v>1</v>
      </c>
      <c r="L140" s="19">
        <v>1</v>
      </c>
      <c r="M140" s="19">
        <v>1</v>
      </c>
      <c r="N140" s="19">
        <v>1</v>
      </c>
      <c r="O140" s="19">
        <v>1</v>
      </c>
      <c r="P140" s="19">
        <v>1</v>
      </c>
      <c r="Q140" s="19">
        <v>1</v>
      </c>
      <c r="R140" s="50">
        <v>1</v>
      </c>
    </row>
    <row r="141" spans="3:18" x14ac:dyDescent="0.2">
      <c r="C141" s="336">
        <v>7</v>
      </c>
      <c r="D141" s="193">
        <v>1</v>
      </c>
      <c r="E141" s="19">
        <v>1</v>
      </c>
      <c r="F141" s="19">
        <v>1</v>
      </c>
      <c r="G141" s="19">
        <v>1</v>
      </c>
      <c r="H141" s="19">
        <v>1</v>
      </c>
      <c r="I141" s="19">
        <v>1</v>
      </c>
      <c r="J141" s="19">
        <v>1</v>
      </c>
      <c r="K141" s="19">
        <v>1</v>
      </c>
      <c r="L141" s="19">
        <v>1</v>
      </c>
      <c r="M141" s="19">
        <v>1</v>
      </c>
      <c r="N141" s="19">
        <v>1</v>
      </c>
      <c r="O141" s="19">
        <v>1</v>
      </c>
      <c r="P141" s="19">
        <v>1</v>
      </c>
      <c r="Q141" s="19">
        <v>1</v>
      </c>
      <c r="R141" s="50">
        <v>1</v>
      </c>
    </row>
    <row r="142" spans="3:18" x14ac:dyDescent="0.2">
      <c r="C142" s="338" t="s">
        <v>1178</v>
      </c>
      <c r="D142" s="193">
        <v>1</v>
      </c>
      <c r="E142" s="19">
        <v>1</v>
      </c>
      <c r="F142" s="19">
        <v>1</v>
      </c>
      <c r="G142" s="19">
        <v>1</v>
      </c>
      <c r="H142" s="19">
        <v>1</v>
      </c>
      <c r="I142" s="19">
        <v>1</v>
      </c>
      <c r="J142" s="19">
        <v>1</v>
      </c>
      <c r="K142" s="19">
        <v>1</v>
      </c>
      <c r="L142" s="19">
        <v>1</v>
      </c>
      <c r="M142" s="19">
        <v>1</v>
      </c>
      <c r="N142" s="19">
        <v>1</v>
      </c>
      <c r="O142" s="19">
        <v>1</v>
      </c>
      <c r="P142" s="19">
        <v>1</v>
      </c>
      <c r="Q142" s="19">
        <v>1</v>
      </c>
      <c r="R142" s="50">
        <v>1</v>
      </c>
    </row>
    <row r="143" spans="3:18" x14ac:dyDescent="0.2">
      <c r="C143" s="339" t="s">
        <v>1179</v>
      </c>
      <c r="D143" s="192">
        <v>1</v>
      </c>
      <c r="E143" s="195">
        <v>1</v>
      </c>
      <c r="F143" s="195">
        <v>1</v>
      </c>
      <c r="G143" s="195">
        <v>1</v>
      </c>
      <c r="H143" s="195">
        <v>1</v>
      </c>
      <c r="I143" s="195">
        <v>1</v>
      </c>
      <c r="J143" s="195">
        <v>1</v>
      </c>
      <c r="K143" s="195">
        <v>1</v>
      </c>
      <c r="L143" s="195">
        <v>1</v>
      </c>
      <c r="M143" s="195">
        <v>1</v>
      </c>
      <c r="N143" s="195">
        <v>1</v>
      </c>
      <c r="O143" s="195">
        <v>1</v>
      </c>
      <c r="P143" s="195">
        <v>1</v>
      </c>
      <c r="Q143" s="195">
        <v>1</v>
      </c>
      <c r="R143" s="170">
        <v>1</v>
      </c>
    </row>
    <row r="144" spans="3:18" x14ac:dyDescent="0.2">
      <c r="C144" s="337" t="s">
        <v>1136</v>
      </c>
      <c r="D144" s="19"/>
      <c r="E144" s="19"/>
      <c r="F144" s="19"/>
      <c r="G144" s="19"/>
      <c r="H144" s="19"/>
      <c r="I144" s="19"/>
      <c r="J144" s="19"/>
      <c r="K144" s="19"/>
      <c r="L144" s="19"/>
      <c r="M144" s="19"/>
      <c r="N144" s="19"/>
      <c r="O144" s="19"/>
      <c r="P144" s="19"/>
      <c r="Q144" s="19"/>
      <c r="R144" s="19"/>
    </row>
    <row r="145" spans="3:18" x14ac:dyDescent="0.2">
      <c r="C145" s="335">
        <v>1</v>
      </c>
      <c r="D145" s="168">
        <v>4.0000000000000001E-3</v>
      </c>
      <c r="E145" s="194">
        <v>1.4E-2</v>
      </c>
      <c r="F145" s="194">
        <v>1.7999999999999999E-2</v>
      </c>
      <c r="G145" s="194">
        <v>2.4E-2</v>
      </c>
      <c r="H145" s="194">
        <v>2.8000000000000001E-2</v>
      </c>
      <c r="I145" s="194">
        <v>3.2000000000000001E-2</v>
      </c>
      <c r="J145" s="194">
        <v>3.4000000000000002E-2</v>
      </c>
      <c r="K145" s="194">
        <v>3.7999999999999999E-2</v>
      </c>
      <c r="L145" s="194">
        <v>0.04</v>
      </c>
      <c r="M145" s="194">
        <v>4.2000000000000003E-2</v>
      </c>
      <c r="N145" s="194">
        <v>4.3999999999999997E-2</v>
      </c>
      <c r="O145" s="194">
        <v>4.5999999999999999E-2</v>
      </c>
      <c r="P145" s="194">
        <v>4.8000000000000001E-2</v>
      </c>
      <c r="Q145" s="194">
        <v>4.8000000000000001E-2</v>
      </c>
      <c r="R145" s="169">
        <v>0.05</v>
      </c>
    </row>
    <row r="146" spans="3:18" x14ac:dyDescent="0.2">
      <c r="C146" s="336">
        <v>2</v>
      </c>
      <c r="D146" s="193">
        <v>4.0000000000000001E-3</v>
      </c>
      <c r="E146" s="19">
        <v>1.4E-2</v>
      </c>
      <c r="F146" s="19">
        <v>1.7999999999999999E-2</v>
      </c>
      <c r="G146" s="19">
        <v>2.4E-2</v>
      </c>
      <c r="H146" s="19">
        <v>2.8000000000000001E-2</v>
      </c>
      <c r="I146" s="19">
        <v>3.2000000000000001E-2</v>
      </c>
      <c r="J146" s="19">
        <v>3.4000000000000002E-2</v>
      </c>
      <c r="K146" s="19">
        <v>3.7999999999999999E-2</v>
      </c>
      <c r="L146" s="19">
        <v>0.04</v>
      </c>
      <c r="M146" s="19">
        <v>4.2000000000000003E-2</v>
      </c>
      <c r="N146" s="19">
        <v>4.3999999999999997E-2</v>
      </c>
      <c r="O146" s="19">
        <v>4.5999999999999999E-2</v>
      </c>
      <c r="P146" s="19">
        <v>4.8000000000000001E-2</v>
      </c>
      <c r="Q146" s="19">
        <v>4.8000000000000001E-2</v>
      </c>
      <c r="R146" s="50">
        <v>0.05</v>
      </c>
    </row>
    <row r="147" spans="3:18" x14ac:dyDescent="0.2">
      <c r="C147" s="336">
        <v>3</v>
      </c>
      <c r="D147" s="193">
        <v>1.2E-2</v>
      </c>
      <c r="E147" s="19">
        <v>2.5999999999999999E-2</v>
      </c>
      <c r="F147" s="19">
        <v>3.2000000000000001E-2</v>
      </c>
      <c r="G147" s="19">
        <v>3.5999999999999997E-2</v>
      </c>
      <c r="H147" s="19">
        <v>4.2000000000000003E-2</v>
      </c>
      <c r="I147" s="19">
        <v>4.5999999999999999E-2</v>
      </c>
      <c r="J147" s="19">
        <v>5.1999999999999998E-2</v>
      </c>
      <c r="K147" s="19">
        <v>5.6000000000000001E-2</v>
      </c>
      <c r="L147" s="19">
        <v>0.06</v>
      </c>
      <c r="M147" s="19">
        <v>6.4000000000000001E-2</v>
      </c>
      <c r="N147" s="19">
        <v>6.6000000000000003E-2</v>
      </c>
      <c r="O147" s="19">
        <v>6.8000000000000005E-2</v>
      </c>
      <c r="P147" s="19">
        <v>7.0000000000000007E-2</v>
      </c>
      <c r="Q147" s="19">
        <v>7.1999999999999995E-2</v>
      </c>
      <c r="R147" s="50">
        <v>7.3999999999999996E-2</v>
      </c>
    </row>
    <row r="148" spans="3:18" x14ac:dyDescent="0.2">
      <c r="C148" s="336">
        <v>4</v>
      </c>
      <c r="D148" s="193">
        <v>2.8000000000000001E-2</v>
      </c>
      <c r="E148" s="19">
        <v>0.06</v>
      </c>
      <c r="F148" s="19">
        <v>7.1999999999999995E-2</v>
      </c>
      <c r="G148" s="19">
        <v>8.2000000000000003E-2</v>
      </c>
      <c r="H148" s="19">
        <v>0.09</v>
      </c>
      <c r="I148" s="19">
        <v>9.8000000000000004E-2</v>
      </c>
      <c r="J148" s="19">
        <v>0.10199999999999999</v>
      </c>
      <c r="K148" s="19">
        <v>0.106</v>
      </c>
      <c r="L148" s="19">
        <v>0.108</v>
      </c>
      <c r="M148" s="19">
        <v>0.112</v>
      </c>
      <c r="N148" s="19">
        <v>0.114</v>
      </c>
      <c r="O148" s="19">
        <v>0.11600000000000001</v>
      </c>
      <c r="P148" s="19">
        <v>0.11799999999999999</v>
      </c>
      <c r="Q148" s="19">
        <v>0.12</v>
      </c>
      <c r="R148" s="50">
        <v>0.12</v>
      </c>
    </row>
    <row r="149" spans="3:18" x14ac:dyDescent="0.2">
      <c r="C149" s="336">
        <v>5</v>
      </c>
      <c r="D149" s="193">
        <v>0.216</v>
      </c>
      <c r="E149" s="19">
        <v>0.42599999999999999</v>
      </c>
      <c r="F149" s="19">
        <v>0.498</v>
      </c>
      <c r="G149" s="19">
        <v>0.54</v>
      </c>
      <c r="H149" s="19">
        <v>0.56399999999999995</v>
      </c>
      <c r="I149" s="19">
        <v>0.58199999999999996</v>
      </c>
      <c r="J149" s="19">
        <v>0.58799999999999997</v>
      </c>
      <c r="K149" s="19">
        <v>0.58799999999999997</v>
      </c>
      <c r="L149" s="19">
        <v>0.58799999999999997</v>
      </c>
      <c r="M149" s="19">
        <v>0.58799999999999997</v>
      </c>
      <c r="N149" s="19">
        <v>0.58799999999999997</v>
      </c>
      <c r="O149" s="19">
        <v>0.58799999999999997</v>
      </c>
      <c r="P149" s="19">
        <v>0.58799999999999997</v>
      </c>
      <c r="Q149" s="19">
        <v>0.58799999999999997</v>
      </c>
      <c r="R149" s="50">
        <v>0.58799999999999997</v>
      </c>
    </row>
    <row r="150" spans="3:18" x14ac:dyDescent="0.2">
      <c r="C150" s="336">
        <v>6</v>
      </c>
      <c r="D150" s="193">
        <v>1</v>
      </c>
      <c r="E150" s="19">
        <v>1</v>
      </c>
      <c r="F150" s="19">
        <v>1</v>
      </c>
      <c r="G150" s="19">
        <v>1</v>
      </c>
      <c r="H150" s="19">
        <v>1</v>
      </c>
      <c r="I150" s="19">
        <v>1</v>
      </c>
      <c r="J150" s="19">
        <v>1</v>
      </c>
      <c r="K150" s="19">
        <v>1</v>
      </c>
      <c r="L150" s="19">
        <v>1</v>
      </c>
      <c r="M150" s="19">
        <v>1</v>
      </c>
      <c r="N150" s="19">
        <v>1</v>
      </c>
      <c r="O150" s="19">
        <v>1</v>
      </c>
      <c r="P150" s="19">
        <v>1</v>
      </c>
      <c r="Q150" s="19">
        <v>1</v>
      </c>
      <c r="R150" s="50">
        <v>1</v>
      </c>
    </row>
    <row r="151" spans="3:18" x14ac:dyDescent="0.2">
      <c r="C151" s="336">
        <v>7</v>
      </c>
      <c r="D151" s="193">
        <v>1</v>
      </c>
      <c r="E151" s="19">
        <v>1</v>
      </c>
      <c r="F151" s="19">
        <v>1</v>
      </c>
      <c r="G151" s="19">
        <v>1</v>
      </c>
      <c r="H151" s="19">
        <v>1</v>
      </c>
      <c r="I151" s="19">
        <v>1</v>
      </c>
      <c r="J151" s="19">
        <v>1</v>
      </c>
      <c r="K151" s="19">
        <v>1</v>
      </c>
      <c r="L151" s="19">
        <v>1</v>
      </c>
      <c r="M151" s="19">
        <v>1</v>
      </c>
      <c r="N151" s="19">
        <v>1</v>
      </c>
      <c r="O151" s="19">
        <v>1</v>
      </c>
      <c r="P151" s="19">
        <v>1</v>
      </c>
      <c r="Q151" s="19">
        <v>1</v>
      </c>
      <c r="R151" s="50">
        <v>1</v>
      </c>
    </row>
    <row r="152" spans="3:18" x14ac:dyDescent="0.2">
      <c r="C152" s="338" t="s">
        <v>1178</v>
      </c>
      <c r="D152" s="193">
        <v>1</v>
      </c>
      <c r="E152" s="19">
        <v>1</v>
      </c>
      <c r="F152" s="19">
        <v>1</v>
      </c>
      <c r="G152" s="19">
        <v>1</v>
      </c>
      <c r="H152" s="19">
        <v>1</v>
      </c>
      <c r="I152" s="19">
        <v>1</v>
      </c>
      <c r="J152" s="19">
        <v>1</v>
      </c>
      <c r="K152" s="19">
        <v>1</v>
      </c>
      <c r="L152" s="19">
        <v>1</v>
      </c>
      <c r="M152" s="19">
        <v>1</v>
      </c>
      <c r="N152" s="19">
        <v>1</v>
      </c>
      <c r="O152" s="19">
        <v>1</v>
      </c>
      <c r="P152" s="19">
        <v>1</v>
      </c>
      <c r="Q152" s="19">
        <v>1</v>
      </c>
      <c r="R152" s="50">
        <v>1</v>
      </c>
    </row>
    <row r="153" spans="3:18" x14ac:dyDescent="0.2">
      <c r="C153" s="339" t="s">
        <v>1179</v>
      </c>
      <c r="D153" s="192">
        <v>1</v>
      </c>
      <c r="E153" s="195">
        <v>1</v>
      </c>
      <c r="F153" s="195">
        <v>1</v>
      </c>
      <c r="G153" s="195">
        <v>1</v>
      </c>
      <c r="H153" s="195">
        <v>1</v>
      </c>
      <c r="I153" s="195">
        <v>1</v>
      </c>
      <c r="J153" s="195">
        <v>1</v>
      </c>
      <c r="K153" s="195">
        <v>1</v>
      </c>
      <c r="L153" s="195">
        <v>1</v>
      </c>
      <c r="M153" s="195">
        <v>1</v>
      </c>
      <c r="N153" s="195">
        <v>1</v>
      </c>
      <c r="O153" s="195">
        <v>1</v>
      </c>
      <c r="P153" s="195">
        <v>1</v>
      </c>
      <c r="Q153" s="195">
        <v>1</v>
      </c>
      <c r="R153" s="170">
        <v>1</v>
      </c>
    </row>
    <row r="155" spans="3:18" x14ac:dyDescent="0.2">
      <c r="C155" s="174"/>
      <c r="D155" s="175"/>
      <c r="E155" s="173" t="s">
        <v>1395</v>
      </c>
    </row>
    <row r="156" spans="3:18" x14ac:dyDescent="0.2">
      <c r="C156" s="193" t="s">
        <v>1237</v>
      </c>
      <c r="D156" s="19"/>
      <c r="E156" s="50">
        <v>0</v>
      </c>
    </row>
    <row r="157" spans="3:18" x14ac:dyDescent="0.2">
      <c r="C157" s="193" t="s">
        <v>1238</v>
      </c>
      <c r="D157" s="19"/>
      <c r="E157" s="50">
        <v>4.0000000000000001E-3</v>
      </c>
    </row>
    <row r="158" spans="3:18" x14ac:dyDescent="0.2">
      <c r="C158" s="193" t="s">
        <v>1239</v>
      </c>
      <c r="D158" s="19"/>
      <c r="E158" s="50">
        <v>0.08</v>
      </c>
    </row>
    <row r="159" spans="3:18" x14ac:dyDescent="0.2">
      <c r="C159" s="193" t="s">
        <v>1240</v>
      </c>
      <c r="D159" s="19"/>
      <c r="E159" s="50">
        <v>6.3E-2</v>
      </c>
    </row>
    <row r="160" spans="3:18" x14ac:dyDescent="0.2">
      <c r="C160" s="193" t="s">
        <v>1241</v>
      </c>
      <c r="D160" s="19"/>
      <c r="E160" s="50">
        <v>0.08</v>
      </c>
    </row>
    <row r="161" spans="3:19" x14ac:dyDescent="0.2">
      <c r="C161" s="192" t="s">
        <v>1242</v>
      </c>
      <c r="D161" s="195"/>
      <c r="E161" s="170">
        <v>0.08</v>
      </c>
    </row>
    <row r="163" spans="3:19" x14ac:dyDescent="0.2">
      <c r="C163" s="174" t="s">
        <v>1396</v>
      </c>
      <c r="D163" s="175" t="s">
        <v>102</v>
      </c>
      <c r="F163" s="168" t="s">
        <v>1397</v>
      </c>
      <c r="G163" s="194" t="s">
        <v>1197</v>
      </c>
      <c r="H163" s="194" t="s">
        <v>1198</v>
      </c>
      <c r="I163" s="194" t="s">
        <v>1199</v>
      </c>
      <c r="J163" s="194" t="s">
        <v>1200</v>
      </c>
      <c r="K163" s="194" t="s">
        <v>1201</v>
      </c>
      <c r="L163" s="194" t="s">
        <v>1202</v>
      </c>
      <c r="M163" s="194" t="s">
        <v>102</v>
      </c>
      <c r="N163" s="194" t="s">
        <v>1197</v>
      </c>
      <c r="O163" s="194" t="s">
        <v>1198</v>
      </c>
      <c r="P163" s="194" t="s">
        <v>1199</v>
      </c>
      <c r="Q163" s="194" t="s">
        <v>1200</v>
      </c>
      <c r="R163" s="194" t="s">
        <v>1201</v>
      </c>
      <c r="S163" s="169" t="s">
        <v>1202</v>
      </c>
    </row>
    <row r="164" spans="3:19" x14ac:dyDescent="0.2">
      <c r="C164" s="193" t="s">
        <v>1398</v>
      </c>
      <c r="D164" s="50">
        <v>4.8000000000000001E-2</v>
      </c>
      <c r="F164" s="193" t="s">
        <v>1203</v>
      </c>
      <c r="G164" s="19">
        <v>3</v>
      </c>
      <c r="H164" s="19">
        <v>3</v>
      </c>
      <c r="I164" s="19">
        <v>3</v>
      </c>
      <c r="J164" s="19">
        <v>4</v>
      </c>
      <c r="K164" s="19">
        <v>4</v>
      </c>
      <c r="L164" s="19">
        <v>5</v>
      </c>
      <c r="M164" s="19" t="s">
        <v>1203</v>
      </c>
      <c r="N164" s="19">
        <f t="shared" ref="N164:N172" si="1">INDEX($D$164:$D$170,G164)</f>
        <v>7.8E-2</v>
      </c>
      <c r="O164" s="19">
        <f t="shared" ref="O164:O172" si="2">INDEX($D$164:$D$170,H164)</f>
        <v>7.8E-2</v>
      </c>
      <c r="P164" s="19">
        <f t="shared" ref="P164:P172" si="3">INDEX($D$164:$D$170,I164)</f>
        <v>7.8E-2</v>
      </c>
      <c r="Q164" s="19">
        <f t="shared" ref="Q164:Q172" si="4">INDEX($D$164:$D$170,J164)</f>
        <v>0.158</v>
      </c>
      <c r="R164" s="19">
        <f t="shared" ref="R164:R172" si="5">INDEX($D$164:$D$170,K164)</f>
        <v>0.158</v>
      </c>
      <c r="S164" s="50">
        <f t="shared" ref="S164:S172" si="6">INDEX($D$164:$D$170,L164)</f>
        <v>0.23499999999999999</v>
      </c>
    </row>
    <row r="165" spans="3:19" x14ac:dyDescent="0.2">
      <c r="C165" s="193" t="s">
        <v>1399</v>
      </c>
      <c r="D165" s="50">
        <v>0.06</v>
      </c>
      <c r="F165" s="193" t="s">
        <v>1204</v>
      </c>
      <c r="G165" s="19">
        <v>3</v>
      </c>
      <c r="H165" s="19">
        <v>3</v>
      </c>
      <c r="I165" s="19">
        <v>3</v>
      </c>
      <c r="J165" s="19">
        <v>4</v>
      </c>
      <c r="K165" s="19">
        <v>4</v>
      </c>
      <c r="L165" s="19">
        <v>5</v>
      </c>
      <c r="M165" s="19" t="s">
        <v>1204</v>
      </c>
      <c r="N165" s="19">
        <f t="shared" si="1"/>
        <v>7.8E-2</v>
      </c>
      <c r="O165" s="19">
        <f t="shared" si="2"/>
        <v>7.8E-2</v>
      </c>
      <c r="P165" s="19">
        <f t="shared" si="3"/>
        <v>7.8E-2</v>
      </c>
      <c r="Q165" s="19">
        <f t="shared" si="4"/>
        <v>0.158</v>
      </c>
      <c r="R165" s="19">
        <f t="shared" si="5"/>
        <v>0.158</v>
      </c>
      <c r="S165" s="50">
        <f t="shared" si="6"/>
        <v>0.23499999999999999</v>
      </c>
    </row>
    <row r="166" spans="3:19" x14ac:dyDescent="0.2">
      <c r="C166" s="193" t="s">
        <v>1400</v>
      </c>
      <c r="D166" s="50">
        <v>7.8E-2</v>
      </c>
      <c r="F166" s="193" t="s">
        <v>1205</v>
      </c>
      <c r="G166" s="19">
        <v>3</v>
      </c>
      <c r="H166" s="19">
        <v>3</v>
      </c>
      <c r="I166" s="19">
        <v>3</v>
      </c>
      <c r="J166" s="19">
        <v>4</v>
      </c>
      <c r="K166" s="19">
        <v>4</v>
      </c>
      <c r="L166" s="19">
        <v>5</v>
      </c>
      <c r="M166" s="19" t="s">
        <v>1205</v>
      </c>
      <c r="N166" s="19">
        <f t="shared" si="1"/>
        <v>7.8E-2</v>
      </c>
      <c r="O166" s="19">
        <f t="shared" si="2"/>
        <v>7.8E-2</v>
      </c>
      <c r="P166" s="19">
        <f t="shared" si="3"/>
        <v>7.8E-2</v>
      </c>
      <c r="Q166" s="19">
        <f t="shared" si="4"/>
        <v>0.158</v>
      </c>
      <c r="R166" s="19">
        <f t="shared" si="5"/>
        <v>0.158</v>
      </c>
      <c r="S166" s="50">
        <f t="shared" si="6"/>
        <v>0.23499999999999999</v>
      </c>
    </row>
    <row r="167" spans="3:19" x14ac:dyDescent="0.2">
      <c r="C167" s="193" t="s">
        <v>1401</v>
      </c>
      <c r="D167" s="50">
        <v>0.158</v>
      </c>
      <c r="F167" s="193" t="s">
        <v>1206</v>
      </c>
      <c r="G167" s="19">
        <v>2</v>
      </c>
      <c r="H167" s="19">
        <v>2</v>
      </c>
      <c r="I167" s="19">
        <v>3</v>
      </c>
      <c r="J167" s="19">
        <v>3</v>
      </c>
      <c r="K167" s="19">
        <v>4</v>
      </c>
      <c r="L167" s="19">
        <v>4</v>
      </c>
      <c r="M167" s="19" t="s">
        <v>1206</v>
      </c>
      <c r="N167" s="19">
        <f t="shared" si="1"/>
        <v>0.06</v>
      </c>
      <c r="O167" s="19">
        <f t="shared" si="2"/>
        <v>0.06</v>
      </c>
      <c r="P167" s="19">
        <f t="shared" si="3"/>
        <v>7.8E-2</v>
      </c>
      <c r="Q167" s="19">
        <f t="shared" si="4"/>
        <v>7.8E-2</v>
      </c>
      <c r="R167" s="19">
        <f t="shared" si="5"/>
        <v>0.158</v>
      </c>
      <c r="S167" s="50">
        <f t="shared" si="6"/>
        <v>0.158</v>
      </c>
    </row>
    <row r="168" spans="3:19" x14ac:dyDescent="0.2">
      <c r="C168" s="193" t="s">
        <v>1402</v>
      </c>
      <c r="D168" s="50">
        <v>0.23499999999999999</v>
      </c>
      <c r="F168" s="193" t="s">
        <v>1207</v>
      </c>
      <c r="G168" s="19">
        <v>2</v>
      </c>
      <c r="H168" s="19">
        <v>2</v>
      </c>
      <c r="I168" s="19">
        <v>3</v>
      </c>
      <c r="J168" s="19">
        <v>3</v>
      </c>
      <c r="K168" s="19">
        <v>3</v>
      </c>
      <c r="L168" s="19">
        <v>3</v>
      </c>
      <c r="M168" s="19" t="s">
        <v>1207</v>
      </c>
      <c r="N168" s="19">
        <f t="shared" si="1"/>
        <v>0.06</v>
      </c>
      <c r="O168" s="19">
        <f t="shared" si="2"/>
        <v>0.06</v>
      </c>
      <c r="P168" s="19">
        <f t="shared" si="3"/>
        <v>7.8E-2</v>
      </c>
      <c r="Q168" s="19">
        <f t="shared" si="4"/>
        <v>7.8E-2</v>
      </c>
      <c r="R168" s="19">
        <f t="shared" si="5"/>
        <v>7.8E-2</v>
      </c>
      <c r="S168" s="50">
        <f t="shared" si="6"/>
        <v>7.8E-2</v>
      </c>
    </row>
    <row r="169" spans="3:19" x14ac:dyDescent="0.2">
      <c r="C169" s="193" t="s">
        <v>1403</v>
      </c>
      <c r="D169" s="50">
        <v>0.35</v>
      </c>
      <c r="F169" s="193" t="s">
        <v>1208</v>
      </c>
      <c r="G169" s="19">
        <v>1</v>
      </c>
      <c r="H169" s="19">
        <v>2</v>
      </c>
      <c r="I169" s="19">
        <v>2</v>
      </c>
      <c r="J169" s="19">
        <v>2</v>
      </c>
      <c r="K169" s="19">
        <v>3</v>
      </c>
      <c r="L169" s="19">
        <v>3</v>
      </c>
      <c r="M169" s="19" t="s">
        <v>1208</v>
      </c>
      <c r="N169" s="19">
        <f t="shared" si="1"/>
        <v>4.8000000000000001E-2</v>
      </c>
      <c r="O169" s="19">
        <f t="shared" si="2"/>
        <v>0.06</v>
      </c>
      <c r="P169" s="19">
        <f t="shared" si="3"/>
        <v>0.06</v>
      </c>
      <c r="Q169" s="19">
        <f t="shared" si="4"/>
        <v>0.06</v>
      </c>
      <c r="R169" s="19">
        <f t="shared" si="5"/>
        <v>7.8E-2</v>
      </c>
      <c r="S169" s="50">
        <f t="shared" si="6"/>
        <v>7.8E-2</v>
      </c>
    </row>
    <row r="170" spans="3:19" x14ac:dyDescent="0.2">
      <c r="C170" s="192" t="s">
        <v>1404</v>
      </c>
      <c r="D170" s="170">
        <v>0.35</v>
      </c>
      <c r="F170" s="193" t="s">
        <v>1209</v>
      </c>
      <c r="G170" s="19">
        <v>1</v>
      </c>
      <c r="H170" s="19">
        <v>1</v>
      </c>
      <c r="I170" s="19">
        <v>1</v>
      </c>
      <c r="J170" s="19">
        <v>2</v>
      </c>
      <c r="K170" s="19">
        <v>3</v>
      </c>
      <c r="L170" s="19">
        <v>3</v>
      </c>
      <c r="M170" s="19" t="s">
        <v>1209</v>
      </c>
      <c r="N170" s="19">
        <f t="shared" si="1"/>
        <v>4.8000000000000001E-2</v>
      </c>
      <c r="O170" s="19">
        <f t="shared" si="2"/>
        <v>4.8000000000000001E-2</v>
      </c>
      <c r="P170" s="19">
        <f t="shared" si="3"/>
        <v>4.8000000000000001E-2</v>
      </c>
      <c r="Q170" s="19">
        <f t="shared" si="4"/>
        <v>0.06</v>
      </c>
      <c r="R170" s="19">
        <f t="shared" si="5"/>
        <v>7.8E-2</v>
      </c>
      <c r="S170" s="50">
        <f t="shared" si="6"/>
        <v>7.8E-2</v>
      </c>
    </row>
    <row r="171" spans="3:19" x14ac:dyDescent="0.2">
      <c r="F171" s="193" t="s">
        <v>1210</v>
      </c>
      <c r="G171" s="19">
        <v>1</v>
      </c>
      <c r="H171" s="19">
        <v>1</v>
      </c>
      <c r="I171" s="19">
        <v>1</v>
      </c>
      <c r="J171" s="19">
        <v>2</v>
      </c>
      <c r="K171" s="19">
        <v>2</v>
      </c>
      <c r="L171" s="19">
        <v>2</v>
      </c>
      <c r="M171" s="19" t="s">
        <v>1210</v>
      </c>
      <c r="N171" s="19">
        <f t="shared" si="1"/>
        <v>4.8000000000000001E-2</v>
      </c>
      <c r="O171" s="19">
        <f t="shared" si="2"/>
        <v>4.8000000000000001E-2</v>
      </c>
      <c r="P171" s="19">
        <f t="shared" si="3"/>
        <v>4.8000000000000001E-2</v>
      </c>
      <c r="Q171" s="19">
        <f t="shared" si="4"/>
        <v>0.06</v>
      </c>
      <c r="R171" s="19">
        <f t="shared" si="5"/>
        <v>0.06</v>
      </c>
      <c r="S171" s="50">
        <f t="shared" si="6"/>
        <v>0.06</v>
      </c>
    </row>
    <row r="172" spans="3:19" x14ac:dyDescent="0.2">
      <c r="C172" s="174" t="s">
        <v>1405</v>
      </c>
      <c r="D172" s="175">
        <v>0.08</v>
      </c>
      <c r="F172" s="192" t="s">
        <v>1211</v>
      </c>
      <c r="G172" s="195">
        <v>1</v>
      </c>
      <c r="H172" s="195">
        <v>1</v>
      </c>
      <c r="I172" s="195">
        <v>1</v>
      </c>
      <c r="J172" s="195">
        <v>2</v>
      </c>
      <c r="K172" s="195">
        <v>2</v>
      </c>
      <c r="L172" s="195">
        <v>2</v>
      </c>
      <c r="M172" s="195" t="s">
        <v>1211</v>
      </c>
      <c r="N172" s="195">
        <f t="shared" si="1"/>
        <v>4.8000000000000001E-2</v>
      </c>
      <c r="O172" s="195">
        <f t="shared" si="2"/>
        <v>4.8000000000000001E-2</v>
      </c>
      <c r="P172" s="195">
        <f t="shared" si="3"/>
        <v>4.8000000000000001E-2</v>
      </c>
      <c r="Q172" s="195">
        <f t="shared" si="4"/>
        <v>0.06</v>
      </c>
      <c r="R172" s="195">
        <f t="shared" si="5"/>
        <v>0.06</v>
      </c>
      <c r="S172" s="170">
        <f t="shared" si="6"/>
        <v>0.06</v>
      </c>
    </row>
    <row r="174" spans="3:19" x14ac:dyDescent="0.2">
      <c r="C174" s="168" t="s">
        <v>1406</v>
      </c>
      <c r="D174" s="169"/>
    </row>
    <row r="175" spans="3:19" x14ac:dyDescent="0.2">
      <c r="C175" s="193" t="s">
        <v>1407</v>
      </c>
      <c r="D175" s="50">
        <v>4.2000000000000003E-2</v>
      </c>
    </row>
    <row r="176" spans="3:19" x14ac:dyDescent="0.2">
      <c r="C176" s="193" t="s">
        <v>1408</v>
      </c>
      <c r="D176" s="50">
        <v>5.3999999999999999E-2</v>
      </c>
    </row>
    <row r="177" spans="1:4" x14ac:dyDescent="0.2">
      <c r="C177" s="193" t="s">
        <v>1409</v>
      </c>
      <c r="D177" s="50">
        <v>7.1999999999999995E-2</v>
      </c>
    </row>
    <row r="178" spans="1:4" x14ac:dyDescent="0.2">
      <c r="C178" s="193" t="s">
        <v>1406</v>
      </c>
      <c r="D178" s="50"/>
    </row>
    <row r="179" spans="1:4" x14ac:dyDescent="0.2">
      <c r="C179" s="193" t="s">
        <v>1410</v>
      </c>
      <c r="D179" s="50">
        <v>1.4999999999999999E-2</v>
      </c>
    </row>
    <row r="180" spans="1:4" x14ac:dyDescent="0.2">
      <c r="C180" s="193" t="s">
        <v>1411</v>
      </c>
      <c r="D180" s="50">
        <v>1.7999999999999999E-2</v>
      </c>
    </row>
    <row r="181" spans="1:4" x14ac:dyDescent="0.2">
      <c r="C181" s="193" t="s">
        <v>1408</v>
      </c>
      <c r="D181" s="50">
        <v>2.1000000000000001E-2</v>
      </c>
    </row>
    <row r="182" spans="1:4" x14ac:dyDescent="0.2">
      <c r="C182" s="193" t="s">
        <v>1412</v>
      </c>
      <c r="D182" s="50">
        <v>2.7E-2</v>
      </c>
    </row>
    <row r="183" spans="1:4" x14ac:dyDescent="0.2">
      <c r="C183" s="193" t="s">
        <v>1413</v>
      </c>
      <c r="D183" s="50">
        <v>3.3000000000000002E-2</v>
      </c>
    </row>
    <row r="184" spans="1:4" x14ac:dyDescent="0.2">
      <c r="C184" s="193" t="s">
        <v>1414</v>
      </c>
      <c r="D184" s="50">
        <v>4.4999999999999998E-2</v>
      </c>
    </row>
    <row r="185" spans="1:4" x14ac:dyDescent="0.2">
      <c r="C185" s="192" t="s">
        <v>1415</v>
      </c>
      <c r="D185" s="170">
        <v>0.35</v>
      </c>
    </row>
    <row r="187" spans="1:4" x14ac:dyDescent="0.2">
      <c r="A187" s="19" t="s">
        <v>1425</v>
      </c>
      <c r="B187" s="25">
        <v>1</v>
      </c>
      <c r="C187" s="19" t="s">
        <v>28</v>
      </c>
    </row>
    <row r="188" spans="1:4" x14ac:dyDescent="0.2">
      <c r="B188" s="25">
        <v>2</v>
      </c>
      <c r="C188" s="19" t="s">
        <v>1426</v>
      </c>
    </row>
    <row r="189" spans="1:4" x14ac:dyDescent="0.2">
      <c r="B189" s="25">
        <v>3</v>
      </c>
      <c r="C189" s="19" t="s">
        <v>1427</v>
      </c>
    </row>
    <row r="191" spans="1:4" x14ac:dyDescent="0.2">
      <c r="A191" s="19" t="s">
        <v>1428</v>
      </c>
      <c r="B191" s="25">
        <v>1</v>
      </c>
      <c r="C191" s="19" t="s">
        <v>687</v>
      </c>
    </row>
    <row r="192" spans="1:4" x14ac:dyDescent="0.2">
      <c r="B192" s="25">
        <v>2</v>
      </c>
      <c r="C192" s="19" t="s">
        <v>683</v>
      </c>
    </row>
    <row r="193" spans="1:18" x14ac:dyDescent="0.2">
      <c r="B193" s="25">
        <v>3</v>
      </c>
      <c r="C193" s="19" t="s">
        <v>685</v>
      </c>
    </row>
    <row r="194" spans="1:18" x14ac:dyDescent="0.2">
      <c r="B194" s="25">
        <v>4</v>
      </c>
      <c r="C194" s="19" t="s">
        <v>249</v>
      </c>
    </row>
    <row r="195" spans="1:18" x14ac:dyDescent="0.2">
      <c r="B195" s="25">
        <v>5</v>
      </c>
      <c r="C195" s="19" t="s">
        <v>679</v>
      </c>
    </row>
    <row r="196" spans="1:18" x14ac:dyDescent="0.2">
      <c r="B196" s="25">
        <v>6</v>
      </c>
      <c r="C196" s="19" t="s">
        <v>613</v>
      </c>
    </row>
    <row r="198" spans="1:18" x14ac:dyDescent="0.2">
      <c r="A198" s="19" t="s">
        <v>1429</v>
      </c>
      <c r="B198" s="25">
        <v>1</v>
      </c>
      <c r="C198" s="19" t="s">
        <v>28</v>
      </c>
    </row>
    <row r="199" spans="1:18" x14ac:dyDescent="0.2">
      <c r="B199" s="25">
        <v>2</v>
      </c>
      <c r="C199" s="19" t="s">
        <v>1430</v>
      </c>
    </row>
    <row r="200" spans="1:18" x14ac:dyDescent="0.2">
      <c r="B200" s="25">
        <v>3</v>
      </c>
      <c r="C200" s="19" t="s">
        <v>1431</v>
      </c>
    </row>
    <row r="202" spans="1:18" x14ac:dyDescent="0.2">
      <c r="D202" s="291" t="s">
        <v>1250</v>
      </c>
      <c r="E202" s="291" t="s">
        <v>1251</v>
      </c>
      <c r="F202" s="291" t="s">
        <v>463</v>
      </c>
    </row>
    <row r="203" spans="1:18" x14ac:dyDescent="0.2">
      <c r="A203" s="19" t="s">
        <v>1432</v>
      </c>
      <c r="B203" s="25">
        <v>1</v>
      </c>
      <c r="C203" s="168" t="s">
        <v>1433</v>
      </c>
      <c r="D203" s="218">
        <v>2.75E-2</v>
      </c>
      <c r="E203" s="218">
        <v>2.75E-2</v>
      </c>
      <c r="F203" s="219">
        <v>2.75E-2</v>
      </c>
    </row>
    <row r="204" spans="1:18" x14ac:dyDescent="0.2">
      <c r="B204" s="25">
        <v>2</v>
      </c>
      <c r="C204" s="193" t="s">
        <v>1255</v>
      </c>
      <c r="D204" s="391">
        <v>0.04</v>
      </c>
      <c r="E204" s="391">
        <v>0.04</v>
      </c>
      <c r="F204" s="220">
        <v>4.4999999999999997E-3</v>
      </c>
    </row>
    <row r="205" spans="1:18" x14ac:dyDescent="0.2">
      <c r="B205" s="25">
        <v>3</v>
      </c>
      <c r="C205" s="193" t="s">
        <v>1256</v>
      </c>
      <c r="D205" s="409"/>
      <c r="E205" s="409"/>
      <c r="F205" s="220">
        <v>4.0000000000000001E-3</v>
      </c>
    </row>
    <row r="206" spans="1:18" x14ac:dyDescent="0.2">
      <c r="B206" s="25">
        <v>4</v>
      </c>
      <c r="C206" s="192" t="s">
        <v>1434</v>
      </c>
      <c r="D206" s="461"/>
      <c r="E206" s="221">
        <v>0.2</v>
      </c>
      <c r="F206" s="462"/>
    </row>
    <row r="208" spans="1:18" x14ac:dyDescent="0.2">
      <c r="A208" s="9" t="s">
        <v>0</v>
      </c>
      <c r="B208" s="9" t="s">
        <v>0</v>
      </c>
      <c r="C208" s="9" t="s">
        <v>0</v>
      </c>
      <c r="D208" s="9" t="s">
        <v>0</v>
      </c>
      <c r="E208" s="9" t="s">
        <v>0</v>
      </c>
      <c r="F208" s="9" t="s">
        <v>0</v>
      </c>
      <c r="G208" s="9" t="s">
        <v>0</v>
      </c>
      <c r="H208" s="9" t="s">
        <v>0</v>
      </c>
      <c r="I208" s="9" t="s">
        <v>0</v>
      </c>
      <c r="J208" s="9" t="s">
        <v>0</v>
      </c>
      <c r="K208" s="9" t="s">
        <v>0</v>
      </c>
      <c r="L208" s="9" t="s">
        <v>0</v>
      </c>
      <c r="M208" s="9" t="s">
        <v>0</v>
      </c>
      <c r="N208" s="9" t="s">
        <v>0</v>
      </c>
      <c r="O208" s="9" t="s">
        <v>0</v>
      </c>
      <c r="P208" s="9" t="s">
        <v>0</v>
      </c>
      <c r="Q208" s="9" t="s">
        <v>0</v>
      </c>
      <c r="R208" s="9" t="s">
        <v>0</v>
      </c>
    </row>
    <row r="209" spans="1:18" x14ac:dyDescent="0.2">
      <c r="R209" s="9" t="s">
        <v>0</v>
      </c>
    </row>
    <row r="210" spans="1:18" x14ac:dyDescent="0.2">
      <c r="R210" s="9" t="s">
        <v>0</v>
      </c>
    </row>
    <row r="211" spans="1:18" x14ac:dyDescent="0.2">
      <c r="C211" s="14" t="s">
        <v>1616</v>
      </c>
      <c r="D211" s="16"/>
      <c r="R211" s="9" t="s">
        <v>0</v>
      </c>
    </row>
    <row r="212" spans="1:18" x14ac:dyDescent="0.2">
      <c r="A212" s="73" t="s">
        <v>1435</v>
      </c>
      <c r="C212" s="81" cm="1">
        <f t="array" ref="C212">IF(OR(C214:C227),SMALL(MMULT(--$C$231:$P$20230,C214:C227),19900)/_xlfn.NORM.S.INV(99.5%),0)</f>
        <v>0</v>
      </c>
      <c r="D212" s="82">
        <f>IF(OR(D214:D227),SMALL(MMULT(--$C$231:$P$20230,D214:D227),19900)/_xlfn.NORM.S.INV(99.5%),0)</f>
        <v>0</v>
      </c>
      <c r="R212" s="9" t="s">
        <v>0</v>
      </c>
    </row>
    <row r="213" spans="1:18" x14ac:dyDescent="0.2">
      <c r="A213" s="74" t="s">
        <v>1436</v>
      </c>
      <c r="C213" s="284" t="s">
        <v>1437</v>
      </c>
      <c r="D213" s="460" t="s">
        <v>1438</v>
      </c>
      <c r="R213" s="9" t="s">
        <v>0</v>
      </c>
    </row>
    <row r="214" spans="1:18" x14ac:dyDescent="0.2">
      <c r="A214" s="74" t="str">
        <f>'ICS Capital requirement'!$C$535&amp;":Up"</f>
        <v>:Up</v>
      </c>
      <c r="C214" s="56">
        <f>'ICS Capital requirement'!$C$544</f>
        <v>0</v>
      </c>
      <c r="D214" s="36">
        <f>'ICS Capital requirement'!$C$540</f>
        <v>0</v>
      </c>
      <c r="R214" s="9" t="s">
        <v>0</v>
      </c>
    </row>
    <row r="215" spans="1:18" x14ac:dyDescent="0.2">
      <c r="A215" s="74" t="str">
        <f>'ICS Capital requirement'!$C$535&amp;":Dn"</f>
        <v>:Dn</v>
      </c>
      <c r="C215" s="56">
        <f>'ICS Capital requirement'!$C$545</f>
        <v>0</v>
      </c>
      <c r="D215" s="36">
        <f>'ICS Capital requirement'!$C$541</f>
        <v>0</v>
      </c>
      <c r="R215" s="9" t="s">
        <v>0</v>
      </c>
    </row>
    <row r="216" spans="1:18" x14ac:dyDescent="0.2">
      <c r="A216" s="74" t="str">
        <f>'ICS Capital requirement'!$D$535&amp;":Up"</f>
        <v>:Up</v>
      </c>
      <c r="C216" s="56">
        <f>'ICS Capital requirement'!$D$544</f>
        <v>0</v>
      </c>
      <c r="D216" s="36">
        <f>'ICS Capital requirement'!$D$540</f>
        <v>0</v>
      </c>
      <c r="R216" s="9" t="s">
        <v>0</v>
      </c>
    </row>
    <row r="217" spans="1:18" x14ac:dyDescent="0.2">
      <c r="A217" s="74" t="str">
        <f>'ICS Capital requirement'!$D$535&amp;":Dn"</f>
        <v>:Dn</v>
      </c>
      <c r="C217" s="56">
        <f>'ICS Capital requirement'!$D$545</f>
        <v>0</v>
      </c>
      <c r="D217" s="36">
        <f>'ICS Capital requirement'!$D$541</f>
        <v>0</v>
      </c>
      <c r="R217" s="9" t="s">
        <v>0</v>
      </c>
    </row>
    <row r="218" spans="1:18" x14ac:dyDescent="0.2">
      <c r="A218" s="74" t="str">
        <f>'ICS Capital requirement'!$E$535&amp;":Up"</f>
        <v>:Up</v>
      </c>
      <c r="C218" s="56">
        <f>'ICS Capital requirement'!$E$544</f>
        <v>0</v>
      </c>
      <c r="D218" s="36">
        <f>'ICS Capital requirement'!$E$540</f>
        <v>0</v>
      </c>
      <c r="R218" s="9" t="s">
        <v>0</v>
      </c>
    </row>
    <row r="219" spans="1:18" x14ac:dyDescent="0.2">
      <c r="A219" s="74" t="str">
        <f>'ICS Capital requirement'!$E$535&amp;":Dn"</f>
        <v>:Dn</v>
      </c>
      <c r="C219" s="56">
        <f>'ICS Capital requirement'!$E$545</f>
        <v>0</v>
      </c>
      <c r="D219" s="36">
        <f>'ICS Capital requirement'!$E$541</f>
        <v>0</v>
      </c>
      <c r="R219" s="9" t="s">
        <v>0</v>
      </c>
    </row>
    <row r="220" spans="1:18" x14ac:dyDescent="0.2">
      <c r="A220" s="74" t="str">
        <f>'ICS Capital requirement'!$F$535&amp;":Up"</f>
        <v>:Up</v>
      </c>
      <c r="C220" s="56">
        <f>'ICS Capital requirement'!$F$544</f>
        <v>0</v>
      </c>
      <c r="D220" s="36">
        <f>'ICS Capital requirement'!$F$540</f>
        <v>0</v>
      </c>
      <c r="R220" s="9" t="s">
        <v>0</v>
      </c>
    </row>
    <row r="221" spans="1:18" x14ac:dyDescent="0.2">
      <c r="A221" s="74" t="str">
        <f>'ICS Capital requirement'!$F$535&amp;":Dn"</f>
        <v>:Dn</v>
      </c>
      <c r="C221" s="56">
        <f>'ICS Capital requirement'!$F$545</f>
        <v>0</v>
      </c>
      <c r="D221" s="36">
        <f>'ICS Capital requirement'!$F$541</f>
        <v>0</v>
      </c>
      <c r="R221" s="9" t="s">
        <v>0</v>
      </c>
    </row>
    <row r="222" spans="1:18" x14ac:dyDescent="0.2">
      <c r="A222" s="74" t="str">
        <f>'ICS Capital requirement'!$G$535&amp;":Up"</f>
        <v>:Up</v>
      </c>
      <c r="C222" s="56">
        <f>'ICS Capital requirement'!$G$544</f>
        <v>0</v>
      </c>
      <c r="D222" s="36">
        <f>'ICS Capital requirement'!$G$540</f>
        <v>0</v>
      </c>
      <c r="R222" s="9" t="s">
        <v>0</v>
      </c>
    </row>
    <row r="223" spans="1:18" x14ac:dyDescent="0.2">
      <c r="A223" s="74" t="str">
        <f>'ICS Capital requirement'!$G$535&amp;":Dn"</f>
        <v>:Dn</v>
      </c>
      <c r="C223" s="56">
        <f>'ICS Capital requirement'!$G$545</f>
        <v>0</v>
      </c>
      <c r="D223" s="36">
        <f>'ICS Capital requirement'!$G$541</f>
        <v>0</v>
      </c>
      <c r="R223" s="9" t="s">
        <v>0</v>
      </c>
    </row>
    <row r="224" spans="1:18" x14ac:dyDescent="0.2">
      <c r="A224" s="74" t="str">
        <f>'ICS Capital requirement'!$H$535&amp;":Up"</f>
        <v>:Up</v>
      </c>
      <c r="C224" s="56">
        <f>'ICS Capital requirement'!$H$544</f>
        <v>0</v>
      </c>
      <c r="D224" s="36">
        <f>'ICS Capital requirement'!$H$540</f>
        <v>0</v>
      </c>
      <c r="R224" s="9" t="s">
        <v>0</v>
      </c>
    </row>
    <row r="225" spans="1:18" x14ac:dyDescent="0.2">
      <c r="A225" s="74" t="str">
        <f>'ICS Capital requirement'!$H$535&amp;":Dn"</f>
        <v>:Dn</v>
      </c>
      <c r="C225" s="56">
        <f>'ICS Capital requirement'!$H$545</f>
        <v>0</v>
      </c>
      <c r="D225" s="36">
        <f>'ICS Capital requirement'!$H$541</f>
        <v>0</v>
      </c>
      <c r="R225" s="9" t="s">
        <v>0</v>
      </c>
    </row>
    <row r="226" spans="1:18" x14ac:dyDescent="0.2">
      <c r="A226" s="74" t="str">
        <f>'ICS Capital requirement'!$I$535&amp;":Up"</f>
        <v>Remaining:Up</v>
      </c>
      <c r="C226" s="56">
        <f>'ICS Capital requirement'!$I$544</f>
        <v>0</v>
      </c>
      <c r="D226" s="36">
        <f>'ICS Capital requirement'!$I$540</f>
        <v>0</v>
      </c>
      <c r="R226" s="9" t="s">
        <v>0</v>
      </c>
    </row>
    <row r="227" spans="1:18" x14ac:dyDescent="0.2">
      <c r="A227" s="13" t="str">
        <f>'ICS Capital requirement'!$I$535&amp;":Dn"</f>
        <v>Remaining:Dn</v>
      </c>
      <c r="C227" s="58">
        <f>'ICS Capital requirement'!$I$545</f>
        <v>0</v>
      </c>
      <c r="D227" s="59">
        <f>'ICS Capital requirement'!$I$541</f>
        <v>0</v>
      </c>
      <c r="R227" s="9" t="s">
        <v>0</v>
      </c>
    </row>
    <row r="228" spans="1:18" x14ac:dyDescent="0.2">
      <c r="R228" s="9" t="s">
        <v>0</v>
      </c>
    </row>
    <row r="229" spans="1:18" x14ac:dyDescent="0.2">
      <c r="B229" s="10" t="s">
        <v>1439</v>
      </c>
      <c r="C229" s="241" t="s">
        <v>1440</v>
      </c>
      <c r="D229" s="142"/>
      <c r="E229" s="142"/>
      <c r="F229" s="142"/>
      <c r="G229" s="142"/>
      <c r="H229" s="142"/>
      <c r="I229" s="142"/>
      <c r="J229" s="142"/>
      <c r="K229" s="142"/>
      <c r="L229" s="142"/>
      <c r="M229" s="142"/>
      <c r="N229" s="142"/>
      <c r="O229" s="142"/>
      <c r="P229" s="143"/>
      <c r="R229" s="9" t="s">
        <v>0</v>
      </c>
    </row>
    <row r="230" spans="1:18" x14ac:dyDescent="0.2">
      <c r="B230" s="406" t="s">
        <v>1441</v>
      </c>
      <c r="C230" s="407" t="s">
        <v>1442</v>
      </c>
      <c r="D230" s="408" t="s">
        <v>1443</v>
      </c>
      <c r="E230" s="408" t="s">
        <v>1444</v>
      </c>
      <c r="F230" s="408" t="s">
        <v>1445</v>
      </c>
      <c r="G230" s="408" t="s">
        <v>1446</v>
      </c>
      <c r="H230" s="408" t="s">
        <v>1447</v>
      </c>
      <c r="I230" s="408" t="s">
        <v>1448</v>
      </c>
      <c r="J230" s="408" t="s">
        <v>1449</v>
      </c>
      <c r="K230" s="408" t="s">
        <v>1450</v>
      </c>
      <c r="L230" s="408" t="s">
        <v>1451</v>
      </c>
      <c r="M230" s="408" t="s">
        <v>1452</v>
      </c>
      <c r="N230" s="408" t="s">
        <v>1453</v>
      </c>
      <c r="O230" s="408" t="s">
        <v>1454</v>
      </c>
      <c r="P230" s="476" t="s">
        <v>1455</v>
      </c>
      <c r="R230" s="9" t="s">
        <v>0</v>
      </c>
    </row>
    <row r="231" spans="1:18" x14ac:dyDescent="0.2">
      <c r="B231" s="25">
        <v>1</v>
      </c>
      <c r="C231" s="168">
        <v>1.1868130307085683</v>
      </c>
      <c r="D231" s="194"/>
      <c r="E231" s="194">
        <v>1.8468646429808599</v>
      </c>
      <c r="F231" s="194"/>
      <c r="G231" s="194">
        <v>0.5487843431149424</v>
      </c>
      <c r="H231" s="194"/>
      <c r="I231" s="194">
        <v>1.9758075746054862</v>
      </c>
      <c r="J231" s="194"/>
      <c r="K231" s="194">
        <v>2.0163025908852816</v>
      </c>
      <c r="L231" s="194"/>
      <c r="M231" s="194">
        <v>0.29389075022328487</v>
      </c>
      <c r="N231" s="194"/>
      <c r="O231" s="194">
        <v>0.9701018258591414</v>
      </c>
      <c r="P231" s="169"/>
      <c r="R231" s="9" t="s">
        <v>0</v>
      </c>
    </row>
    <row r="232" spans="1:18" x14ac:dyDescent="0.2">
      <c r="B232" s="25">
        <v>2</v>
      </c>
      <c r="C232" s="193">
        <v>0.518085272800759</v>
      </c>
      <c r="D232" s="19"/>
      <c r="E232" s="19"/>
      <c r="F232" s="19">
        <v>0.50178605359486184</v>
      </c>
      <c r="G232" s="19">
        <v>0.51595873269549564</v>
      </c>
      <c r="H232" s="19"/>
      <c r="I232" s="19">
        <v>0.84470252375485544</v>
      </c>
      <c r="J232" s="19"/>
      <c r="K232" s="19"/>
      <c r="L232" s="19">
        <v>0.37088657441582018</v>
      </c>
      <c r="M232" s="19"/>
      <c r="N232" s="19">
        <v>0.10976368079793521</v>
      </c>
      <c r="O232" s="19">
        <v>0.5165174431149343</v>
      </c>
      <c r="P232" s="50"/>
      <c r="R232" s="9" t="s">
        <v>0</v>
      </c>
    </row>
    <row r="233" spans="1:18" x14ac:dyDescent="0.2">
      <c r="B233" s="25">
        <v>3</v>
      </c>
      <c r="C233" s="193"/>
      <c r="D233" s="19">
        <v>0.36723841231844195</v>
      </c>
      <c r="E233" s="19">
        <v>1.3014666660380547</v>
      </c>
      <c r="F233" s="19"/>
      <c r="G233" s="19">
        <v>1.3433508360202187</v>
      </c>
      <c r="H233" s="19"/>
      <c r="I233" s="19">
        <v>1.2533699529842954</v>
      </c>
      <c r="J233" s="19"/>
      <c r="K233" s="19">
        <v>0.97000677840377958</v>
      </c>
      <c r="L233" s="19"/>
      <c r="M233" s="19">
        <v>0.30989142500526889</v>
      </c>
      <c r="N233" s="19"/>
      <c r="O233" s="19">
        <v>0.35778230045248743</v>
      </c>
      <c r="P233" s="50"/>
      <c r="R233" s="9" t="s">
        <v>0</v>
      </c>
    </row>
    <row r="234" spans="1:18" x14ac:dyDescent="0.2">
      <c r="B234" s="25">
        <v>4</v>
      </c>
      <c r="C234" s="193"/>
      <c r="D234" s="19">
        <v>0.94703860346449154</v>
      </c>
      <c r="E234" s="19"/>
      <c r="F234" s="19">
        <v>0.32726467917773733</v>
      </c>
      <c r="G234" s="19">
        <v>0.64514720284096594</v>
      </c>
      <c r="H234" s="19"/>
      <c r="I234" s="19"/>
      <c r="J234" s="19">
        <v>0.5971448119788485</v>
      </c>
      <c r="K234" s="19"/>
      <c r="L234" s="19">
        <v>0.52666915626159638</v>
      </c>
      <c r="M234" s="19"/>
      <c r="N234" s="19">
        <v>0.71409373954398359</v>
      </c>
      <c r="O234" s="19"/>
      <c r="P234" s="50">
        <v>0.21235162338125754</v>
      </c>
      <c r="R234" s="9" t="s">
        <v>0</v>
      </c>
    </row>
    <row r="235" spans="1:18" x14ac:dyDescent="0.2">
      <c r="B235" s="25">
        <v>5</v>
      </c>
      <c r="C235" s="193">
        <v>0.90239917790208057</v>
      </c>
      <c r="D235" s="19"/>
      <c r="E235" s="19">
        <v>1.0000671783727046</v>
      </c>
      <c r="F235" s="19"/>
      <c r="G235" s="19">
        <v>0.92282502204409167</v>
      </c>
      <c r="H235" s="19"/>
      <c r="I235" s="19">
        <v>0.15018241133171908</v>
      </c>
      <c r="J235" s="19"/>
      <c r="K235" s="19">
        <v>0.46668668773105465</v>
      </c>
      <c r="L235" s="19"/>
      <c r="M235" s="19">
        <v>0.6439917392228125</v>
      </c>
      <c r="N235" s="19"/>
      <c r="O235" s="19">
        <v>0.51408185009326524</v>
      </c>
      <c r="P235" s="50"/>
      <c r="R235" s="9" t="s">
        <v>0</v>
      </c>
    </row>
    <row r="236" spans="1:18" x14ac:dyDescent="0.2">
      <c r="B236" s="25">
        <v>6</v>
      </c>
      <c r="C236" s="193"/>
      <c r="D236" s="19">
        <v>1.6708349982854265</v>
      </c>
      <c r="E236" s="19"/>
      <c r="F236" s="19">
        <v>1.0174242676149892</v>
      </c>
      <c r="G236" s="19"/>
      <c r="H236" s="19">
        <v>0.88672377718578799</v>
      </c>
      <c r="I236" s="19"/>
      <c r="J236" s="19">
        <v>1.3749984850351151</v>
      </c>
      <c r="K236" s="19"/>
      <c r="L236" s="19">
        <v>2.1485800128109371</v>
      </c>
      <c r="M236" s="19"/>
      <c r="N236" s="19">
        <v>1.4886442612665596</v>
      </c>
      <c r="O236" s="19"/>
      <c r="P236" s="50">
        <v>1.7142248614486801</v>
      </c>
      <c r="R236" s="9" t="s">
        <v>0</v>
      </c>
    </row>
    <row r="237" spans="1:18" x14ac:dyDescent="0.2">
      <c r="B237" s="25">
        <v>7</v>
      </c>
      <c r="C237" s="193"/>
      <c r="D237" s="19">
        <v>1.3226075357782758</v>
      </c>
      <c r="E237" s="19"/>
      <c r="F237" s="19">
        <v>0.23638821353561768</v>
      </c>
      <c r="G237" s="19"/>
      <c r="H237" s="19">
        <v>0.97380626652798674</v>
      </c>
      <c r="I237" s="19"/>
      <c r="J237" s="19">
        <v>2.4313073599136845</v>
      </c>
      <c r="K237" s="19"/>
      <c r="L237" s="19">
        <v>0.54021860183066228</v>
      </c>
      <c r="M237" s="19"/>
      <c r="N237" s="19">
        <v>0.95040010078544079</v>
      </c>
      <c r="O237" s="19"/>
      <c r="P237" s="50">
        <v>0.71046625919171968</v>
      </c>
      <c r="R237" s="9" t="s">
        <v>0</v>
      </c>
    </row>
    <row r="238" spans="1:18" x14ac:dyDescent="0.2">
      <c r="B238" s="25">
        <v>8</v>
      </c>
      <c r="C238" s="193">
        <v>0.43434645300412156</v>
      </c>
      <c r="D238" s="19"/>
      <c r="E238" s="19">
        <v>0.29013837409712767</v>
      </c>
      <c r="F238" s="19"/>
      <c r="G238" s="19">
        <v>0.99576002977752631</v>
      </c>
      <c r="H238" s="19"/>
      <c r="I238" s="19">
        <v>0.55186957398219627</v>
      </c>
      <c r="J238" s="19"/>
      <c r="K238" s="19">
        <v>0.49819123816013816</v>
      </c>
      <c r="L238" s="19"/>
      <c r="M238" s="19">
        <v>0.27041216410462876</v>
      </c>
      <c r="N238" s="19"/>
      <c r="O238" s="19"/>
      <c r="P238" s="50">
        <v>0.10745689110164182</v>
      </c>
      <c r="R238" s="9" t="s">
        <v>0</v>
      </c>
    </row>
    <row r="239" spans="1:18" x14ac:dyDescent="0.2">
      <c r="B239" s="25">
        <v>9</v>
      </c>
      <c r="C239" s="193">
        <v>5.8970718517834551E-2</v>
      </c>
      <c r="D239" s="19"/>
      <c r="E239" s="19">
        <v>0.37296590960661336</v>
      </c>
      <c r="F239" s="19"/>
      <c r="G239" s="19">
        <v>1.0190875549597302</v>
      </c>
      <c r="H239" s="19"/>
      <c r="I239" s="19">
        <v>0.79036523528393243</v>
      </c>
      <c r="J239" s="19"/>
      <c r="K239" s="19">
        <v>0.55541141632262736</v>
      </c>
      <c r="L239" s="19"/>
      <c r="M239" s="19">
        <v>0.21166930177150092</v>
      </c>
      <c r="N239" s="19"/>
      <c r="O239" s="19">
        <v>0.28825757553589998</v>
      </c>
      <c r="P239" s="50"/>
      <c r="R239" s="9" t="s">
        <v>0</v>
      </c>
    </row>
    <row r="240" spans="1:18" x14ac:dyDescent="0.2">
      <c r="B240" s="25">
        <v>10</v>
      </c>
      <c r="C240" s="193">
        <v>7.882826072956893E-2</v>
      </c>
      <c r="D240" s="19"/>
      <c r="E240" s="19"/>
      <c r="F240" s="19">
        <v>1.2314980659966783</v>
      </c>
      <c r="G240" s="19"/>
      <c r="H240" s="19">
        <v>1.075531339736409</v>
      </c>
      <c r="I240" s="19"/>
      <c r="J240" s="19">
        <v>0.4264879318265668</v>
      </c>
      <c r="K240" s="19"/>
      <c r="L240" s="19">
        <v>0.79466322918196775</v>
      </c>
      <c r="M240" s="19"/>
      <c r="N240" s="19">
        <v>0.17769176992812161</v>
      </c>
      <c r="O240" s="19"/>
      <c r="P240" s="50">
        <v>0.22281010075397825</v>
      </c>
      <c r="R240" s="9" t="s">
        <v>0</v>
      </c>
    </row>
    <row r="241" spans="2:18" x14ac:dyDescent="0.2">
      <c r="B241" s="25">
        <v>11</v>
      </c>
      <c r="C241" s="193"/>
      <c r="D241" s="19">
        <v>1.2659308058996956</v>
      </c>
      <c r="E241" s="19"/>
      <c r="F241" s="19">
        <v>0.42725996870251459</v>
      </c>
      <c r="G241" s="19"/>
      <c r="H241" s="19">
        <v>0.63959618779416827</v>
      </c>
      <c r="I241" s="19"/>
      <c r="J241" s="19">
        <v>0.55053485716979411</v>
      </c>
      <c r="K241" s="19"/>
      <c r="L241" s="19">
        <v>0.15910186369063975</v>
      </c>
      <c r="M241" s="19"/>
      <c r="N241" s="19">
        <v>0.32370996844222211</v>
      </c>
      <c r="O241" s="19"/>
      <c r="P241" s="50">
        <v>0.54523835918273622</v>
      </c>
      <c r="R241" s="9" t="s">
        <v>0</v>
      </c>
    </row>
    <row r="242" spans="2:18" x14ac:dyDescent="0.2">
      <c r="B242" s="25">
        <v>12</v>
      </c>
      <c r="C242" s="193">
        <v>1.0096235061047925</v>
      </c>
      <c r="D242" s="19"/>
      <c r="E242" s="19">
        <v>0.95894388450538293</v>
      </c>
      <c r="F242" s="19"/>
      <c r="G242" s="19">
        <v>0.90924866517180214</v>
      </c>
      <c r="H242" s="19"/>
      <c r="I242" s="19">
        <v>1.1523448124867477</v>
      </c>
      <c r="J242" s="19"/>
      <c r="K242" s="19">
        <v>0.32751227855821285</v>
      </c>
      <c r="L242" s="19"/>
      <c r="M242" s="19"/>
      <c r="N242" s="19">
        <v>0.19623921657866145</v>
      </c>
      <c r="O242" s="19"/>
      <c r="P242" s="50">
        <v>7.8703336821825037E-2</v>
      </c>
      <c r="R242" s="9" t="s">
        <v>0</v>
      </c>
    </row>
    <row r="243" spans="2:18" x14ac:dyDescent="0.2">
      <c r="B243" s="25">
        <v>13</v>
      </c>
      <c r="C243" s="193"/>
      <c r="D243" s="19">
        <v>0.80799744788331063</v>
      </c>
      <c r="E243" s="19">
        <v>1.0574462628393639</v>
      </c>
      <c r="F243" s="19"/>
      <c r="G243" s="19"/>
      <c r="H243" s="19">
        <v>0.20272820174715214</v>
      </c>
      <c r="I243" s="19"/>
      <c r="J243" s="19">
        <v>0.21650354055176177</v>
      </c>
      <c r="K243" s="19">
        <v>0.34101980859897496</v>
      </c>
      <c r="L243" s="19"/>
      <c r="M243" s="19"/>
      <c r="N243" s="19">
        <v>0.1955048503410525</v>
      </c>
      <c r="O243" s="19"/>
      <c r="P243" s="50">
        <v>0.62227519938750198</v>
      </c>
      <c r="R243" s="9" t="s">
        <v>0</v>
      </c>
    </row>
    <row r="244" spans="2:18" x14ac:dyDescent="0.2">
      <c r="B244" s="25">
        <v>14</v>
      </c>
      <c r="C244" s="193"/>
      <c r="D244" s="19">
        <v>0.87975131052449107</v>
      </c>
      <c r="E244" s="19"/>
      <c r="F244" s="19">
        <v>0.29700785801764362</v>
      </c>
      <c r="G244" s="19"/>
      <c r="H244" s="19">
        <v>0.64862080049837623</v>
      </c>
      <c r="I244" s="19"/>
      <c r="J244" s="19">
        <v>2.1912659957527381E-2</v>
      </c>
      <c r="K244" s="19"/>
      <c r="L244" s="19">
        <v>0.46254748753357861</v>
      </c>
      <c r="M244" s="19"/>
      <c r="N244" s="19">
        <v>0.90060786770475998</v>
      </c>
      <c r="O244" s="19"/>
      <c r="P244" s="50">
        <v>1.1992901606441424</v>
      </c>
      <c r="R244" s="9" t="s">
        <v>0</v>
      </c>
    </row>
    <row r="245" spans="2:18" x14ac:dyDescent="0.2">
      <c r="B245" s="25">
        <v>15</v>
      </c>
      <c r="C245" s="193"/>
      <c r="D245" s="19">
        <v>0.36107134891459014</v>
      </c>
      <c r="E245" s="19"/>
      <c r="F245" s="19">
        <v>0.1875871320705208</v>
      </c>
      <c r="G245" s="19">
        <v>0.1597760699419554</v>
      </c>
      <c r="H245" s="19"/>
      <c r="I245" s="19"/>
      <c r="J245" s="19">
        <v>0.85882221270911296</v>
      </c>
      <c r="K245" s="19"/>
      <c r="L245" s="19">
        <v>0.24484290993838825</v>
      </c>
      <c r="M245" s="19">
        <v>0.31688516247918153</v>
      </c>
      <c r="N245" s="19"/>
      <c r="O245" s="19"/>
      <c r="P245" s="50">
        <v>0.25283479976088774</v>
      </c>
      <c r="R245" s="9" t="s">
        <v>0</v>
      </c>
    </row>
    <row r="246" spans="2:18" x14ac:dyDescent="0.2">
      <c r="B246" s="25">
        <v>16</v>
      </c>
      <c r="C246" s="193"/>
      <c r="D246" s="19">
        <v>0.57831497074839722</v>
      </c>
      <c r="E246" s="19">
        <v>0.11335658497917812</v>
      </c>
      <c r="F246" s="19"/>
      <c r="G246" s="19">
        <v>0.36614066834087189</v>
      </c>
      <c r="H246" s="19"/>
      <c r="I246" s="19"/>
      <c r="J246" s="19">
        <v>4.6151363071666979E-2</v>
      </c>
      <c r="K246" s="19"/>
      <c r="L246" s="19">
        <v>1.3448338708208294</v>
      </c>
      <c r="M246" s="19"/>
      <c r="N246" s="19">
        <v>0.76320350817033145</v>
      </c>
      <c r="O246" s="19"/>
      <c r="P246" s="50">
        <v>0.51737846598444748</v>
      </c>
      <c r="R246" s="9" t="s">
        <v>0</v>
      </c>
    </row>
    <row r="247" spans="2:18" x14ac:dyDescent="0.2">
      <c r="B247" s="25">
        <v>17</v>
      </c>
      <c r="C247" s="193"/>
      <c r="D247" s="19">
        <v>0.47294012600505658</v>
      </c>
      <c r="E247" s="19"/>
      <c r="F247" s="19">
        <v>0.14827726310442288</v>
      </c>
      <c r="G247" s="19">
        <v>0.423839597244688</v>
      </c>
      <c r="H247" s="19"/>
      <c r="I247" s="19"/>
      <c r="J247" s="19">
        <v>0.4436783353565093</v>
      </c>
      <c r="K247" s="19"/>
      <c r="L247" s="19">
        <v>0.80205789524389681</v>
      </c>
      <c r="M247" s="19"/>
      <c r="N247" s="19">
        <v>1.1492739259013827</v>
      </c>
      <c r="O247" s="19"/>
      <c r="P247" s="50">
        <v>0.82397571354279397</v>
      </c>
      <c r="R247" s="9" t="s">
        <v>0</v>
      </c>
    </row>
    <row r="248" spans="2:18" x14ac:dyDescent="0.2">
      <c r="B248" s="25">
        <v>18</v>
      </c>
      <c r="C248" s="193">
        <v>0.66816728632623834</v>
      </c>
      <c r="D248" s="19"/>
      <c r="E248" s="19">
        <v>0.76558403844564404</v>
      </c>
      <c r="F248" s="19"/>
      <c r="G248" s="19">
        <v>0.91187785323610304</v>
      </c>
      <c r="H248" s="19"/>
      <c r="I248" s="19"/>
      <c r="J248" s="19">
        <v>0.5184569215749657</v>
      </c>
      <c r="K248" s="19">
        <v>1.032870973106935</v>
      </c>
      <c r="L248" s="19"/>
      <c r="M248" s="19">
        <v>0.5932802838058403</v>
      </c>
      <c r="N248" s="19"/>
      <c r="O248" s="19">
        <v>0.53976623181359207</v>
      </c>
      <c r="P248" s="50"/>
      <c r="R248" s="9" t="s">
        <v>0</v>
      </c>
    </row>
    <row r="249" spans="2:18" x14ac:dyDescent="0.2">
      <c r="B249" s="25">
        <v>19</v>
      </c>
      <c r="C249" s="193"/>
      <c r="D249" s="19">
        <v>0.23813177017147122</v>
      </c>
      <c r="E249" s="19"/>
      <c r="F249" s="19">
        <v>0.82475909724046514</v>
      </c>
      <c r="G249" s="19"/>
      <c r="H249" s="19">
        <v>0.42256416740459629</v>
      </c>
      <c r="I249" s="19"/>
      <c r="J249" s="19">
        <v>0.96279219207150879</v>
      </c>
      <c r="K249" s="19"/>
      <c r="L249" s="19">
        <v>6.3642634282295024E-2</v>
      </c>
      <c r="M249" s="19"/>
      <c r="N249" s="19">
        <v>1.654535671196421</v>
      </c>
      <c r="O249" s="19"/>
      <c r="P249" s="50">
        <v>1.3934876811293588</v>
      </c>
      <c r="R249" s="9" t="s">
        <v>0</v>
      </c>
    </row>
    <row r="250" spans="2:18" x14ac:dyDescent="0.2">
      <c r="B250" s="25">
        <v>20</v>
      </c>
      <c r="C250" s="193"/>
      <c r="D250" s="19">
        <v>0.76647988344457085</v>
      </c>
      <c r="E250" s="19"/>
      <c r="F250" s="19">
        <v>0.54439497528962144</v>
      </c>
      <c r="G250" s="19"/>
      <c r="H250" s="19">
        <v>1.0058112663757863</v>
      </c>
      <c r="I250" s="19"/>
      <c r="J250" s="19">
        <v>1.2138754099162621</v>
      </c>
      <c r="K250" s="19"/>
      <c r="L250" s="19">
        <v>1.385174373585115</v>
      </c>
      <c r="M250" s="19">
        <v>0.11518502692164867</v>
      </c>
      <c r="N250" s="19"/>
      <c r="O250" s="19"/>
      <c r="P250" s="50">
        <v>1.0243267101976106</v>
      </c>
      <c r="R250" s="9" t="s">
        <v>0</v>
      </c>
    </row>
    <row r="251" spans="2:18" x14ac:dyDescent="0.2">
      <c r="B251" s="25">
        <v>21</v>
      </c>
      <c r="C251" s="193"/>
      <c r="D251" s="19">
        <v>0.99894726233313802</v>
      </c>
      <c r="E251" s="19"/>
      <c r="F251" s="19">
        <v>1.6862742641741011</v>
      </c>
      <c r="G251" s="19"/>
      <c r="H251" s="19">
        <v>1.2366231261622942</v>
      </c>
      <c r="I251" s="19"/>
      <c r="J251" s="19">
        <v>1.9871401440374277</v>
      </c>
      <c r="K251" s="19"/>
      <c r="L251" s="19">
        <v>0.58891828727990858</v>
      </c>
      <c r="M251" s="19"/>
      <c r="N251" s="19">
        <v>0.53883515640345658</v>
      </c>
      <c r="O251" s="19"/>
      <c r="P251" s="50">
        <v>1.5463451331184177</v>
      </c>
      <c r="R251" s="9" t="s">
        <v>0</v>
      </c>
    </row>
    <row r="252" spans="2:18" x14ac:dyDescent="0.2">
      <c r="B252" s="25">
        <v>22</v>
      </c>
      <c r="C252" s="193">
        <v>0.86556933233233391</v>
      </c>
      <c r="D252" s="19"/>
      <c r="E252" s="19">
        <v>2.1884881024668452</v>
      </c>
      <c r="F252" s="19"/>
      <c r="G252" s="19">
        <v>0.86759270451767811</v>
      </c>
      <c r="H252" s="19"/>
      <c r="I252" s="19">
        <v>2.1707541081221988</v>
      </c>
      <c r="J252" s="19"/>
      <c r="K252" s="19">
        <v>1.7439551219685137</v>
      </c>
      <c r="L252" s="19"/>
      <c r="M252" s="19">
        <v>1.2051512287375816</v>
      </c>
      <c r="N252" s="19"/>
      <c r="O252" s="19">
        <v>0.90649911758661139</v>
      </c>
      <c r="P252" s="50"/>
      <c r="R252" s="9" t="s">
        <v>0</v>
      </c>
    </row>
    <row r="253" spans="2:18" x14ac:dyDescent="0.2">
      <c r="B253" s="25">
        <v>23</v>
      </c>
      <c r="C253" s="193">
        <v>0.89795795319110561</v>
      </c>
      <c r="D253" s="19"/>
      <c r="E253" s="19">
        <v>0.72312656710408907</v>
      </c>
      <c r="F253" s="19"/>
      <c r="G253" s="19">
        <v>0.73382949619007554</v>
      </c>
      <c r="H253" s="19"/>
      <c r="I253" s="19">
        <v>0.86154344444855868</v>
      </c>
      <c r="J253" s="19"/>
      <c r="K253" s="19">
        <v>0.75361754842641349</v>
      </c>
      <c r="L253" s="19"/>
      <c r="M253" s="19">
        <v>1.6087097763859872</v>
      </c>
      <c r="N253" s="19"/>
      <c r="O253" s="19">
        <v>1.0527338259337728</v>
      </c>
      <c r="P253" s="50"/>
      <c r="R253" s="9" t="s">
        <v>0</v>
      </c>
    </row>
    <row r="254" spans="2:18" x14ac:dyDescent="0.2">
      <c r="B254" s="25">
        <v>24</v>
      </c>
      <c r="C254" s="193">
        <v>0.19959805181782075</v>
      </c>
      <c r="D254" s="19"/>
      <c r="E254" s="19"/>
      <c r="F254" s="19">
        <v>0.23791863943846125</v>
      </c>
      <c r="G254" s="19"/>
      <c r="H254" s="19">
        <v>0.43823605538782018</v>
      </c>
      <c r="I254" s="19"/>
      <c r="J254" s="19">
        <v>0.85621538950059928</v>
      </c>
      <c r="K254" s="19"/>
      <c r="L254" s="19">
        <v>0.2914810799982433</v>
      </c>
      <c r="M254" s="19"/>
      <c r="N254" s="19">
        <v>0.79856511846845457</v>
      </c>
      <c r="O254" s="19"/>
      <c r="P254" s="50">
        <v>0.35052365846000694</v>
      </c>
      <c r="R254" s="9" t="s">
        <v>0</v>
      </c>
    </row>
    <row r="255" spans="2:18" x14ac:dyDescent="0.2">
      <c r="B255" s="25">
        <v>25</v>
      </c>
      <c r="C255" s="193"/>
      <c r="D255" s="19">
        <v>0.90744248326460208</v>
      </c>
      <c r="E255" s="19"/>
      <c r="F255" s="19">
        <v>1.7135423504492682</v>
      </c>
      <c r="G255" s="19"/>
      <c r="H255" s="19">
        <v>0.74465263141201121</v>
      </c>
      <c r="I255" s="19"/>
      <c r="J255" s="19">
        <v>1.1675595865096473</v>
      </c>
      <c r="K255" s="19"/>
      <c r="L255" s="19">
        <v>0.87160711768499977</v>
      </c>
      <c r="M255" s="19"/>
      <c r="N255" s="19">
        <v>0.46059402677222533</v>
      </c>
      <c r="O255" s="19"/>
      <c r="P255" s="50">
        <v>1.3083935093861774</v>
      </c>
      <c r="R255" s="9" t="s">
        <v>0</v>
      </c>
    </row>
    <row r="256" spans="2:18" x14ac:dyDescent="0.2">
      <c r="B256" s="25">
        <v>26</v>
      </c>
      <c r="C256" s="193"/>
      <c r="D256" s="19">
        <v>0.47281433949708368</v>
      </c>
      <c r="E256" s="19"/>
      <c r="F256" s="19">
        <v>0.96585992444375657</v>
      </c>
      <c r="G256" s="19">
        <v>0.1414242983009745</v>
      </c>
      <c r="H256" s="19"/>
      <c r="I256" s="19"/>
      <c r="J256" s="19">
        <v>0.11064052115995371</v>
      </c>
      <c r="K256" s="19"/>
      <c r="L256" s="19">
        <v>0.15937956212118093</v>
      </c>
      <c r="M256" s="19"/>
      <c r="N256" s="19">
        <v>0.1991043564912473</v>
      </c>
      <c r="O256" s="19"/>
      <c r="P256" s="50">
        <v>0.92290675016885193</v>
      </c>
      <c r="R256" s="9" t="s">
        <v>0</v>
      </c>
    </row>
    <row r="257" spans="2:18" x14ac:dyDescent="0.2">
      <c r="B257" s="25">
        <v>27</v>
      </c>
      <c r="C257" s="193">
        <v>0.95610620519838707</v>
      </c>
      <c r="D257" s="19"/>
      <c r="E257" s="19"/>
      <c r="F257" s="19">
        <v>0.1686984138692498</v>
      </c>
      <c r="G257" s="19">
        <v>0.50353670040010567</v>
      </c>
      <c r="H257" s="19"/>
      <c r="I257" s="19">
        <v>0.13679143030131397</v>
      </c>
      <c r="J257" s="19"/>
      <c r="K257" s="19">
        <v>0.40001769882941651</v>
      </c>
      <c r="L257" s="19"/>
      <c r="M257" s="19">
        <v>0.89382982708584124</v>
      </c>
      <c r="N257" s="19"/>
      <c r="O257" s="19"/>
      <c r="P257" s="50">
        <v>0.58121628609313825</v>
      </c>
      <c r="R257" s="9" t="s">
        <v>0</v>
      </c>
    </row>
    <row r="258" spans="2:18" x14ac:dyDescent="0.2">
      <c r="B258" s="25">
        <v>28</v>
      </c>
      <c r="C258" s="193">
        <v>0.56454396817130859</v>
      </c>
      <c r="D258" s="19"/>
      <c r="E258" s="19">
        <v>0.66077191040893879</v>
      </c>
      <c r="F258" s="19"/>
      <c r="G258" s="19">
        <v>0.49982606225147996</v>
      </c>
      <c r="H258" s="19"/>
      <c r="I258" s="19"/>
      <c r="J258" s="19">
        <v>1.1004977945581114E-2</v>
      </c>
      <c r="K258" s="19">
        <v>3.3468119567303259E-3</v>
      </c>
      <c r="L258" s="19"/>
      <c r="M258" s="19">
        <v>0.51887403699152235</v>
      </c>
      <c r="N258" s="19"/>
      <c r="O258" s="19">
        <v>0.74665717141936339</v>
      </c>
      <c r="P258" s="50"/>
      <c r="R258" s="9" t="s">
        <v>0</v>
      </c>
    </row>
    <row r="259" spans="2:18" x14ac:dyDescent="0.2">
      <c r="B259" s="25">
        <v>29</v>
      </c>
      <c r="C259" s="193"/>
      <c r="D259" s="19">
        <v>2.6505286097829388</v>
      </c>
      <c r="E259" s="19"/>
      <c r="F259" s="19">
        <v>3.0727500168619235</v>
      </c>
      <c r="G259" s="19"/>
      <c r="H259" s="19">
        <v>2.3995165045206694</v>
      </c>
      <c r="I259" s="19"/>
      <c r="J259" s="19">
        <v>2.0688023587554536</v>
      </c>
      <c r="K259" s="19"/>
      <c r="L259" s="19">
        <v>2.4223255730183006</v>
      </c>
      <c r="M259" s="19"/>
      <c r="N259" s="19">
        <v>3.0059630579444581</v>
      </c>
      <c r="O259" s="19"/>
      <c r="P259" s="50">
        <v>2.5201525468936441</v>
      </c>
      <c r="R259" s="9" t="s">
        <v>0</v>
      </c>
    </row>
    <row r="260" spans="2:18" x14ac:dyDescent="0.2">
      <c r="B260" s="25">
        <v>30</v>
      </c>
      <c r="C260" s="193">
        <v>0.3872994249060242</v>
      </c>
      <c r="D260" s="19"/>
      <c r="E260" s="19"/>
      <c r="F260" s="19">
        <v>6.9377572662667086E-2</v>
      </c>
      <c r="G260" s="19">
        <v>0.86954878443476979</v>
      </c>
      <c r="H260" s="19"/>
      <c r="I260" s="19">
        <v>0.36091042485407515</v>
      </c>
      <c r="J260" s="19"/>
      <c r="K260" s="19"/>
      <c r="L260" s="19">
        <v>6.4541877733257456E-3</v>
      </c>
      <c r="M260" s="19">
        <v>0.31507010423204468</v>
      </c>
      <c r="N260" s="19"/>
      <c r="O260" s="19">
        <v>1.0583703694970099</v>
      </c>
      <c r="P260" s="50"/>
      <c r="R260" s="9" t="s">
        <v>0</v>
      </c>
    </row>
    <row r="261" spans="2:18" x14ac:dyDescent="0.2">
      <c r="B261" s="25">
        <v>31</v>
      </c>
      <c r="C261" s="193"/>
      <c r="D261" s="19">
        <v>1.0847641879569674</v>
      </c>
      <c r="E261" s="19"/>
      <c r="F261" s="19">
        <v>0.20309193548262885</v>
      </c>
      <c r="G261" s="19">
        <v>0.46785085208701932</v>
      </c>
      <c r="H261" s="19"/>
      <c r="I261" s="19"/>
      <c r="J261" s="19">
        <v>0.25766250608038377</v>
      </c>
      <c r="K261" s="19"/>
      <c r="L261" s="19">
        <v>0.70451856501005583</v>
      </c>
      <c r="M261" s="19"/>
      <c r="N261" s="19">
        <v>0.96172222897607429</v>
      </c>
      <c r="O261" s="19"/>
      <c r="P261" s="50">
        <v>0.63567153976578084</v>
      </c>
      <c r="R261" s="9" t="s">
        <v>0</v>
      </c>
    </row>
    <row r="262" spans="2:18" x14ac:dyDescent="0.2">
      <c r="B262" s="25">
        <v>32</v>
      </c>
      <c r="C262" s="193"/>
      <c r="D262" s="19">
        <v>0.88969613747780596</v>
      </c>
      <c r="E262" s="19"/>
      <c r="F262" s="19">
        <v>7.2383138802493169E-2</v>
      </c>
      <c r="G262" s="19">
        <v>0.24117624712840932</v>
      </c>
      <c r="H262" s="19"/>
      <c r="I262" s="19">
        <v>0.71439249943490823</v>
      </c>
      <c r="J262" s="19"/>
      <c r="K262" s="19">
        <v>0.5249683971063781</v>
      </c>
      <c r="L262" s="19"/>
      <c r="M262" s="19"/>
      <c r="N262" s="19">
        <v>0.12233802279607858</v>
      </c>
      <c r="O262" s="19">
        <v>1.0710455994538404</v>
      </c>
      <c r="P262" s="50"/>
      <c r="R262" s="9" t="s">
        <v>0</v>
      </c>
    </row>
    <row r="263" spans="2:18" x14ac:dyDescent="0.2">
      <c r="B263" s="25">
        <v>33</v>
      </c>
      <c r="C263" s="193"/>
      <c r="D263" s="19">
        <v>0.99627916906868319</v>
      </c>
      <c r="E263" s="19"/>
      <c r="F263" s="19">
        <v>0.6089762342696543</v>
      </c>
      <c r="G263" s="19">
        <v>0.24860406777032601</v>
      </c>
      <c r="H263" s="19"/>
      <c r="I263" s="19"/>
      <c r="J263" s="19">
        <v>0.353289705204408</v>
      </c>
      <c r="K263" s="19"/>
      <c r="L263" s="19">
        <v>0.51300193387760162</v>
      </c>
      <c r="M263" s="19"/>
      <c r="N263" s="19">
        <v>1.2514565892387641</v>
      </c>
      <c r="O263" s="19"/>
      <c r="P263" s="50">
        <v>1.313299309709157</v>
      </c>
      <c r="R263" s="9" t="s">
        <v>0</v>
      </c>
    </row>
    <row r="264" spans="2:18" x14ac:dyDescent="0.2">
      <c r="B264" s="25">
        <v>34</v>
      </c>
      <c r="C264" s="193">
        <v>0.37735527670264118</v>
      </c>
      <c r="D264" s="19"/>
      <c r="E264" s="19">
        <v>0.12990857902773281</v>
      </c>
      <c r="F264" s="19"/>
      <c r="G264" s="19"/>
      <c r="H264" s="19">
        <v>1.5019693377103727</v>
      </c>
      <c r="I264" s="19"/>
      <c r="J264" s="19">
        <v>0.491231367574059</v>
      </c>
      <c r="K264" s="19">
        <v>4.5803967839593847E-2</v>
      </c>
      <c r="L264" s="19"/>
      <c r="M264" s="19"/>
      <c r="N264" s="19">
        <v>1.1755420705149158</v>
      </c>
      <c r="O264" s="19"/>
      <c r="P264" s="50">
        <v>0.65071384427416257</v>
      </c>
      <c r="R264" s="9" t="s">
        <v>0</v>
      </c>
    </row>
    <row r="265" spans="2:18" x14ac:dyDescent="0.2">
      <c r="B265" s="25">
        <v>35</v>
      </c>
      <c r="C265" s="193">
        <v>0.66921054130307622</v>
      </c>
      <c r="D265" s="19"/>
      <c r="E265" s="19">
        <v>7.6827712311922217E-2</v>
      </c>
      <c r="F265" s="19"/>
      <c r="G265" s="19">
        <v>0.60161352736294471</v>
      </c>
      <c r="H265" s="19"/>
      <c r="I265" s="19">
        <v>0.84705583685387831</v>
      </c>
      <c r="J265" s="19"/>
      <c r="K265" s="19">
        <v>0.23523566148439495</v>
      </c>
      <c r="L265" s="19"/>
      <c r="M265" s="19">
        <v>0.90823716883456462</v>
      </c>
      <c r="N265" s="19"/>
      <c r="O265" s="19">
        <v>1.0523392182909337</v>
      </c>
      <c r="P265" s="50"/>
      <c r="R265" s="9" t="s">
        <v>0</v>
      </c>
    </row>
    <row r="266" spans="2:18" x14ac:dyDescent="0.2">
      <c r="B266" s="25">
        <v>36</v>
      </c>
      <c r="C266" s="193"/>
      <c r="D266" s="19">
        <v>0.66172870797169536</v>
      </c>
      <c r="E266" s="19"/>
      <c r="F266" s="19">
        <v>0.65548941883289558</v>
      </c>
      <c r="G266" s="19">
        <v>5.9258279669905024E-2</v>
      </c>
      <c r="H266" s="19"/>
      <c r="I266" s="19">
        <v>0.1329342303715709</v>
      </c>
      <c r="J266" s="19"/>
      <c r="K266" s="19"/>
      <c r="L266" s="19">
        <v>0.53420984764389079</v>
      </c>
      <c r="M266" s="19"/>
      <c r="N266" s="19">
        <v>1.2644111520275414</v>
      </c>
      <c r="O266" s="19"/>
      <c r="P266" s="50">
        <v>1.3621762657883334</v>
      </c>
      <c r="R266" s="9" t="s">
        <v>0</v>
      </c>
    </row>
    <row r="267" spans="2:18" x14ac:dyDescent="0.2">
      <c r="B267" s="25">
        <v>37</v>
      </c>
      <c r="C267" s="193">
        <v>0.84252357672686529</v>
      </c>
      <c r="D267" s="19"/>
      <c r="E267" s="19">
        <v>1.0299127379467505</v>
      </c>
      <c r="F267" s="19"/>
      <c r="G267" s="19">
        <v>0.7852636059578717</v>
      </c>
      <c r="H267" s="19"/>
      <c r="I267" s="19">
        <v>0.56500379561208258</v>
      </c>
      <c r="J267" s="19"/>
      <c r="K267" s="19">
        <v>1.0369125804956079</v>
      </c>
      <c r="L267" s="19"/>
      <c r="M267" s="19">
        <v>0.52465490516401347</v>
      </c>
      <c r="N267" s="19"/>
      <c r="O267" s="19">
        <v>0.50254099657211637</v>
      </c>
      <c r="P267" s="50"/>
      <c r="R267" s="9" t="s">
        <v>0</v>
      </c>
    </row>
    <row r="268" spans="2:18" x14ac:dyDescent="0.2">
      <c r="B268" s="25">
        <v>38</v>
      </c>
      <c r="C268" s="193">
        <v>0.17244104833573909</v>
      </c>
      <c r="D268" s="19"/>
      <c r="E268" s="19"/>
      <c r="F268" s="19">
        <v>0.63918941876235125</v>
      </c>
      <c r="G268" s="19"/>
      <c r="H268" s="19">
        <v>0.17382431214079389</v>
      </c>
      <c r="I268" s="19"/>
      <c r="J268" s="19">
        <v>0.47791932791711877</v>
      </c>
      <c r="K268" s="19"/>
      <c r="L268" s="19">
        <v>0.2852741890865273</v>
      </c>
      <c r="M268" s="19"/>
      <c r="N268" s="19">
        <v>0.33426915010397767</v>
      </c>
      <c r="O268" s="19"/>
      <c r="P268" s="50">
        <v>0.78326058912421304</v>
      </c>
      <c r="R268" s="9" t="s">
        <v>0</v>
      </c>
    </row>
    <row r="269" spans="2:18" x14ac:dyDescent="0.2">
      <c r="B269" s="25">
        <v>39</v>
      </c>
      <c r="C269" s="193">
        <v>0.10356841199227856</v>
      </c>
      <c r="D269" s="19"/>
      <c r="E269" s="19"/>
      <c r="F269" s="19">
        <v>0.7892687281797095</v>
      </c>
      <c r="G269" s="19"/>
      <c r="H269" s="19">
        <v>0.22620395258270848</v>
      </c>
      <c r="I269" s="19"/>
      <c r="J269" s="19">
        <v>3.2935757004354367E-2</v>
      </c>
      <c r="K269" s="19"/>
      <c r="L269" s="19">
        <v>0.10318376366746232</v>
      </c>
      <c r="M269" s="19">
        <v>9.4544667835867423E-3</v>
      </c>
      <c r="N269" s="19"/>
      <c r="O269" s="19"/>
      <c r="P269" s="50">
        <v>0.338827824601241</v>
      </c>
      <c r="R269" s="9" t="s">
        <v>0</v>
      </c>
    </row>
    <row r="270" spans="2:18" x14ac:dyDescent="0.2">
      <c r="B270" s="25">
        <v>40</v>
      </c>
      <c r="C270" s="193">
        <v>0.7143375652294196</v>
      </c>
      <c r="D270" s="19"/>
      <c r="E270" s="19">
        <v>1.6391034887195477E-3</v>
      </c>
      <c r="F270" s="19"/>
      <c r="G270" s="19"/>
      <c r="H270" s="19">
        <v>0.72974698419699036</v>
      </c>
      <c r="I270" s="19"/>
      <c r="J270" s="19">
        <v>0.31957011999674567</v>
      </c>
      <c r="K270" s="19"/>
      <c r="L270" s="19">
        <v>0.55109419560485351</v>
      </c>
      <c r="M270" s="19">
        <v>0.77328280860992682</v>
      </c>
      <c r="N270" s="19"/>
      <c r="O270" s="19">
        <v>0.43391043501281307</v>
      </c>
      <c r="P270" s="50"/>
      <c r="R270" s="9" t="s">
        <v>0</v>
      </c>
    </row>
    <row r="271" spans="2:18" x14ac:dyDescent="0.2">
      <c r="B271" s="25">
        <v>41</v>
      </c>
      <c r="C271" s="193"/>
      <c r="D271" s="19">
        <v>1.0217456549318733</v>
      </c>
      <c r="E271" s="19"/>
      <c r="F271" s="19">
        <v>1.2334647022745953</v>
      </c>
      <c r="G271" s="19">
        <v>0.83269257145077058</v>
      </c>
      <c r="H271" s="19"/>
      <c r="I271" s="19"/>
      <c r="J271" s="19">
        <v>6.129019468673963E-2</v>
      </c>
      <c r="K271" s="19"/>
      <c r="L271" s="19">
        <v>0.4028206768729603</v>
      </c>
      <c r="M271" s="19"/>
      <c r="N271" s="19">
        <v>1.0580400384298509</v>
      </c>
      <c r="O271" s="19"/>
      <c r="P271" s="50">
        <v>0.32186098732514828</v>
      </c>
      <c r="R271" s="9" t="s">
        <v>0</v>
      </c>
    </row>
    <row r="272" spans="2:18" x14ac:dyDescent="0.2">
      <c r="B272" s="25">
        <v>42</v>
      </c>
      <c r="C272" s="193"/>
      <c r="D272" s="19">
        <v>1.7814957714072306</v>
      </c>
      <c r="E272" s="19"/>
      <c r="F272" s="19">
        <v>0.65826916429742643</v>
      </c>
      <c r="G272" s="19"/>
      <c r="H272" s="19">
        <v>0.7040774602441896</v>
      </c>
      <c r="I272" s="19"/>
      <c r="J272" s="19">
        <v>1.0750345035766986</v>
      </c>
      <c r="K272" s="19"/>
      <c r="L272" s="19">
        <v>1.0457410047552367</v>
      </c>
      <c r="M272" s="19"/>
      <c r="N272" s="19">
        <v>1.165647074111906</v>
      </c>
      <c r="O272" s="19"/>
      <c r="P272" s="50">
        <v>0.60062678242631362</v>
      </c>
      <c r="R272" s="9" t="s">
        <v>0</v>
      </c>
    </row>
    <row r="273" spans="2:18" x14ac:dyDescent="0.2">
      <c r="B273" s="25">
        <v>43</v>
      </c>
      <c r="C273" s="193"/>
      <c r="D273" s="19">
        <v>0.42338549865936409</v>
      </c>
      <c r="E273" s="19">
        <v>0.64525907276611405</v>
      </c>
      <c r="F273" s="19"/>
      <c r="G273" s="19">
        <v>0.75451272001601555</v>
      </c>
      <c r="H273" s="19"/>
      <c r="I273" s="19">
        <v>1.2359809752114443</v>
      </c>
      <c r="J273" s="19"/>
      <c r="K273" s="19">
        <v>0.67042629301594336</v>
      </c>
      <c r="L273" s="19"/>
      <c r="M273" s="19">
        <v>0.81110485769699692</v>
      </c>
      <c r="N273" s="19"/>
      <c r="O273" s="19"/>
      <c r="P273" s="50">
        <v>8.2336845282040119E-2</v>
      </c>
      <c r="R273" s="9" t="s">
        <v>0</v>
      </c>
    </row>
    <row r="274" spans="2:18" x14ac:dyDescent="0.2">
      <c r="B274" s="25">
        <v>44</v>
      </c>
      <c r="C274" s="193">
        <v>0.13810818214799481</v>
      </c>
      <c r="D274" s="19"/>
      <c r="E274" s="19">
        <v>0.72642975891501282</v>
      </c>
      <c r="F274" s="19"/>
      <c r="G274" s="19"/>
      <c r="H274" s="19">
        <v>0.2922116108767438</v>
      </c>
      <c r="I274" s="19">
        <v>0.6906428676431402</v>
      </c>
      <c r="J274" s="19"/>
      <c r="K274" s="19"/>
      <c r="L274" s="19">
        <v>0.42629476983060655</v>
      </c>
      <c r="M274" s="19">
        <v>1.4227198856098779</v>
      </c>
      <c r="N274" s="19"/>
      <c r="O274" s="19">
        <v>0.56133437593817315</v>
      </c>
      <c r="P274" s="50"/>
      <c r="R274" s="9" t="s">
        <v>0</v>
      </c>
    </row>
    <row r="275" spans="2:18" x14ac:dyDescent="0.2">
      <c r="B275" s="25">
        <v>45</v>
      </c>
      <c r="C275" s="193">
        <v>0.40742779550362807</v>
      </c>
      <c r="D275" s="19"/>
      <c r="E275" s="19">
        <v>1.473047345144789</v>
      </c>
      <c r="F275" s="19"/>
      <c r="G275" s="19">
        <v>2.0675265857322387</v>
      </c>
      <c r="H275" s="19"/>
      <c r="I275" s="19">
        <v>1.238264230141473</v>
      </c>
      <c r="J275" s="19"/>
      <c r="K275" s="19">
        <v>0.9300199129161687</v>
      </c>
      <c r="L275" s="19"/>
      <c r="M275" s="19">
        <v>1.4943664784996225</v>
      </c>
      <c r="N275" s="19"/>
      <c r="O275" s="19">
        <v>1.7072298910531738</v>
      </c>
      <c r="P275" s="50"/>
      <c r="R275" s="9" t="s">
        <v>0</v>
      </c>
    </row>
    <row r="276" spans="2:18" x14ac:dyDescent="0.2">
      <c r="B276" s="25">
        <v>46</v>
      </c>
      <c r="C276" s="193">
        <v>0.11802350899840647</v>
      </c>
      <c r="D276" s="19"/>
      <c r="E276" s="19">
        <v>0.29450825247812679</v>
      </c>
      <c r="F276" s="19"/>
      <c r="G276" s="19"/>
      <c r="H276" s="19">
        <v>0.72019691090610938</v>
      </c>
      <c r="I276" s="19">
        <v>1.3725912631162651</v>
      </c>
      <c r="J276" s="19"/>
      <c r="K276" s="19"/>
      <c r="L276" s="19">
        <v>0.34107663925454712</v>
      </c>
      <c r="M276" s="19"/>
      <c r="N276" s="19">
        <v>0.14391823643628041</v>
      </c>
      <c r="O276" s="19">
        <v>0.44081205078269531</v>
      </c>
      <c r="P276" s="50"/>
      <c r="R276" s="9" t="s">
        <v>0</v>
      </c>
    </row>
    <row r="277" spans="2:18" x14ac:dyDescent="0.2">
      <c r="B277" s="25">
        <v>47</v>
      </c>
      <c r="C277" s="193"/>
      <c r="D277" s="19">
        <v>0.52208850369148052</v>
      </c>
      <c r="E277" s="19">
        <v>0.79626529729876094</v>
      </c>
      <c r="F277" s="19"/>
      <c r="G277" s="19">
        <v>1.2425612617381037</v>
      </c>
      <c r="H277" s="19"/>
      <c r="I277" s="19">
        <v>0.9170454856914283</v>
      </c>
      <c r="J277" s="19"/>
      <c r="K277" s="19">
        <v>0.35694862972420882</v>
      </c>
      <c r="L277" s="19"/>
      <c r="M277" s="19">
        <v>0.75209521904603482</v>
      </c>
      <c r="N277" s="19"/>
      <c r="O277" s="19">
        <v>0.27463561969448191</v>
      </c>
      <c r="P277" s="50"/>
      <c r="R277" s="9" t="s">
        <v>0</v>
      </c>
    </row>
    <row r="278" spans="2:18" x14ac:dyDescent="0.2">
      <c r="B278" s="25">
        <v>48</v>
      </c>
      <c r="C278" s="193"/>
      <c r="D278" s="19">
        <v>0.85557124538306151</v>
      </c>
      <c r="E278" s="19"/>
      <c r="F278" s="19">
        <v>1.2405841970662335</v>
      </c>
      <c r="G278" s="19"/>
      <c r="H278" s="19">
        <v>1.0971460729723759</v>
      </c>
      <c r="I278" s="19">
        <v>0.10986845143828741</v>
      </c>
      <c r="J278" s="19"/>
      <c r="K278" s="19"/>
      <c r="L278" s="19">
        <v>0.29889265311933799</v>
      </c>
      <c r="M278" s="19">
        <v>0.30568593351743267</v>
      </c>
      <c r="N278" s="19"/>
      <c r="O278" s="19">
        <v>7.5429028364230891E-2</v>
      </c>
      <c r="P278" s="50"/>
      <c r="R278" s="9" t="s">
        <v>0</v>
      </c>
    </row>
    <row r="279" spans="2:18" x14ac:dyDescent="0.2">
      <c r="B279" s="25">
        <v>49</v>
      </c>
      <c r="C279" s="193">
        <v>5.9752894216577361E-2</v>
      </c>
      <c r="D279" s="19"/>
      <c r="E279" s="19">
        <v>0.62890347733968632</v>
      </c>
      <c r="F279" s="19"/>
      <c r="G279" s="19"/>
      <c r="H279" s="19">
        <v>0.71678192894143444</v>
      </c>
      <c r="I279" s="19">
        <v>0.49394024333980646</v>
      </c>
      <c r="J279" s="19"/>
      <c r="K279" s="19">
        <v>0.7547394830736377</v>
      </c>
      <c r="L279" s="19"/>
      <c r="M279" s="19">
        <v>0.92705647875964681</v>
      </c>
      <c r="N279" s="19"/>
      <c r="O279" s="19">
        <v>1.8759834885753536E-2</v>
      </c>
      <c r="P279" s="50"/>
      <c r="R279" s="9" t="s">
        <v>0</v>
      </c>
    </row>
    <row r="280" spans="2:18" x14ac:dyDescent="0.2">
      <c r="B280" s="25">
        <v>50</v>
      </c>
      <c r="C280" s="193"/>
      <c r="D280" s="19">
        <v>0.35728332275189273</v>
      </c>
      <c r="E280" s="19">
        <v>2.6899292334563181E-2</v>
      </c>
      <c r="F280" s="19"/>
      <c r="G280" s="19">
        <v>8.0922289719197849E-2</v>
      </c>
      <c r="H280" s="19"/>
      <c r="I280" s="19"/>
      <c r="J280" s="19">
        <v>0.4014514237794452</v>
      </c>
      <c r="K280" s="19"/>
      <c r="L280" s="19">
        <v>0.53888592076656117</v>
      </c>
      <c r="M280" s="19">
        <v>0.36103620260311275</v>
      </c>
      <c r="N280" s="19"/>
      <c r="O280" s="19"/>
      <c r="P280" s="50">
        <v>0.38362686635779825</v>
      </c>
      <c r="R280" s="9" t="s">
        <v>0</v>
      </c>
    </row>
    <row r="281" spans="2:18" x14ac:dyDescent="0.2">
      <c r="B281" s="25">
        <v>51</v>
      </c>
      <c r="C281" s="193">
        <v>1.6936395686204599</v>
      </c>
      <c r="D281" s="19"/>
      <c r="E281" s="19">
        <v>0.33942401108623266</v>
      </c>
      <c r="F281" s="19"/>
      <c r="G281" s="19">
        <v>0.54793679852052968</v>
      </c>
      <c r="H281" s="19"/>
      <c r="I281" s="19">
        <v>0.66305426087563124</v>
      </c>
      <c r="J281" s="19"/>
      <c r="K281" s="19">
        <v>1.4009445239570895</v>
      </c>
      <c r="L281" s="19"/>
      <c r="M281" s="19">
        <v>0.19043633672552085</v>
      </c>
      <c r="N281" s="19"/>
      <c r="O281" s="19">
        <v>1.0365986625741834</v>
      </c>
      <c r="P281" s="50"/>
      <c r="R281" s="9" t="s">
        <v>0</v>
      </c>
    </row>
    <row r="282" spans="2:18" x14ac:dyDescent="0.2">
      <c r="B282" s="25">
        <v>52</v>
      </c>
      <c r="C282" s="193"/>
      <c r="D282" s="19">
        <v>0.35449398101383112</v>
      </c>
      <c r="E282" s="19"/>
      <c r="F282" s="19">
        <v>0.32901201227288079</v>
      </c>
      <c r="G282" s="19">
        <v>0.79515004840925019</v>
      </c>
      <c r="H282" s="19"/>
      <c r="I282" s="19"/>
      <c r="J282" s="19">
        <v>0.20108172733731061</v>
      </c>
      <c r="K282" s="19">
        <v>0.72622886320438562</v>
      </c>
      <c r="L282" s="19"/>
      <c r="M282" s="19">
        <v>0.25442452650703545</v>
      </c>
      <c r="N282" s="19"/>
      <c r="O282" s="19"/>
      <c r="P282" s="50">
        <v>0.59796636011562421</v>
      </c>
      <c r="R282" s="9" t="s">
        <v>0</v>
      </c>
    </row>
    <row r="283" spans="2:18" x14ac:dyDescent="0.2">
      <c r="B283" s="25">
        <v>53</v>
      </c>
      <c r="C283" s="193">
        <v>1.2245429490841486</v>
      </c>
      <c r="D283" s="19"/>
      <c r="E283" s="19"/>
      <c r="F283" s="19">
        <v>0.7076314094589925</v>
      </c>
      <c r="G283" s="19">
        <v>0.38201366485921023</v>
      </c>
      <c r="H283" s="19"/>
      <c r="I283" s="19"/>
      <c r="J283" s="19">
        <v>0.12782667772144665</v>
      </c>
      <c r="K283" s="19">
        <v>0.39122879597866478</v>
      </c>
      <c r="L283" s="19"/>
      <c r="M283" s="19">
        <v>0.97947455839089048</v>
      </c>
      <c r="N283" s="19"/>
      <c r="O283" s="19">
        <v>0.43240942058562309</v>
      </c>
      <c r="P283" s="50"/>
      <c r="R283" s="9" t="s">
        <v>0</v>
      </c>
    </row>
    <row r="284" spans="2:18" x14ac:dyDescent="0.2">
      <c r="B284" s="25">
        <v>54</v>
      </c>
      <c r="C284" s="193"/>
      <c r="D284" s="19">
        <v>1.5278332901488316</v>
      </c>
      <c r="E284" s="19"/>
      <c r="F284" s="19">
        <v>0.20529434070935057</v>
      </c>
      <c r="G284" s="19"/>
      <c r="H284" s="19">
        <v>1.3650329767101905</v>
      </c>
      <c r="I284" s="19"/>
      <c r="J284" s="19">
        <v>0.81330682306649382</v>
      </c>
      <c r="K284" s="19"/>
      <c r="L284" s="19">
        <v>1.1261987924331607</v>
      </c>
      <c r="M284" s="19"/>
      <c r="N284" s="19">
        <v>1.0054984397152218</v>
      </c>
      <c r="O284" s="19"/>
      <c r="P284" s="50">
        <v>0.48122933904175436</v>
      </c>
      <c r="R284" s="9" t="s">
        <v>0</v>
      </c>
    </row>
    <row r="285" spans="2:18" x14ac:dyDescent="0.2">
      <c r="B285" s="25">
        <v>55</v>
      </c>
      <c r="C285" s="193">
        <v>0.27848818166093026</v>
      </c>
      <c r="D285" s="19"/>
      <c r="E285" s="19">
        <v>0.2307773671892272</v>
      </c>
      <c r="F285" s="19"/>
      <c r="G285" s="19">
        <v>1.1658773613874378</v>
      </c>
      <c r="H285" s="19"/>
      <c r="I285" s="19">
        <v>0.68090290452997559</v>
      </c>
      <c r="J285" s="19"/>
      <c r="K285" s="19">
        <v>0.99508119830426456</v>
      </c>
      <c r="L285" s="19"/>
      <c r="M285" s="19">
        <v>0.52252243374441154</v>
      </c>
      <c r="N285" s="19"/>
      <c r="O285" s="19">
        <v>0.11816660720408025</v>
      </c>
      <c r="P285" s="50"/>
      <c r="R285" s="9" t="s">
        <v>0</v>
      </c>
    </row>
    <row r="286" spans="2:18" x14ac:dyDescent="0.2">
      <c r="B286" s="25">
        <v>56</v>
      </c>
      <c r="C286" s="193">
        <v>1.8107704407599403</v>
      </c>
      <c r="D286" s="19"/>
      <c r="E286" s="19">
        <v>2.026887482708061</v>
      </c>
      <c r="F286" s="19"/>
      <c r="G286" s="19">
        <v>1.9379457809423513</v>
      </c>
      <c r="H286" s="19"/>
      <c r="I286" s="19">
        <v>1.7352585967692105</v>
      </c>
      <c r="J286" s="19"/>
      <c r="K286" s="19">
        <v>1.8341162478677593</v>
      </c>
      <c r="L286" s="19"/>
      <c r="M286" s="19">
        <v>2.1750318572622738</v>
      </c>
      <c r="N286" s="19"/>
      <c r="O286" s="19">
        <v>1.4217139477976786</v>
      </c>
      <c r="P286" s="50"/>
      <c r="R286" s="9" t="s">
        <v>0</v>
      </c>
    </row>
    <row r="287" spans="2:18" x14ac:dyDescent="0.2">
      <c r="B287" s="25">
        <v>57</v>
      </c>
      <c r="C287" s="193">
        <v>0.14534851187297129</v>
      </c>
      <c r="D287" s="19"/>
      <c r="E287" s="19">
        <v>0.49543948478522787</v>
      </c>
      <c r="F287" s="19"/>
      <c r="G287" s="19"/>
      <c r="H287" s="19">
        <v>0.55476367433209783</v>
      </c>
      <c r="I287" s="19">
        <v>0.11589338779842438</v>
      </c>
      <c r="J287" s="19"/>
      <c r="K287" s="19">
        <v>0.27067798604917986</v>
      </c>
      <c r="L287" s="19"/>
      <c r="M287" s="19">
        <v>0.21549386881914714</v>
      </c>
      <c r="N287" s="19"/>
      <c r="O287" s="19"/>
      <c r="P287" s="50">
        <v>3.3863676510307111E-2</v>
      </c>
      <c r="R287" s="9" t="s">
        <v>0</v>
      </c>
    </row>
    <row r="288" spans="2:18" x14ac:dyDescent="0.2">
      <c r="B288" s="25">
        <v>58</v>
      </c>
      <c r="C288" s="193"/>
      <c r="D288" s="19">
        <v>0.26052605418462721</v>
      </c>
      <c r="E288" s="19"/>
      <c r="F288" s="19">
        <v>1.3248561216196773</v>
      </c>
      <c r="G288" s="19"/>
      <c r="H288" s="19">
        <v>0.28016469294059548</v>
      </c>
      <c r="I288" s="19"/>
      <c r="J288" s="19">
        <v>1.202706471177009</v>
      </c>
      <c r="K288" s="19"/>
      <c r="L288" s="19">
        <v>0.89970316506060621</v>
      </c>
      <c r="M288" s="19"/>
      <c r="N288" s="19">
        <v>0.76293225813096854</v>
      </c>
      <c r="O288" s="19"/>
      <c r="P288" s="50">
        <v>1.1939338201331244</v>
      </c>
      <c r="R288" s="9" t="s">
        <v>0</v>
      </c>
    </row>
    <row r="289" spans="2:18" x14ac:dyDescent="0.2">
      <c r="B289" s="25">
        <v>59</v>
      </c>
      <c r="C289" s="193"/>
      <c r="D289" s="19">
        <v>1.2300658051975444</v>
      </c>
      <c r="E289" s="19"/>
      <c r="F289" s="19">
        <v>0.56225187852689629</v>
      </c>
      <c r="G289" s="19"/>
      <c r="H289" s="19">
        <v>1.0777878912021202</v>
      </c>
      <c r="I289" s="19"/>
      <c r="J289" s="19">
        <v>0.82453553452505812</v>
      </c>
      <c r="K289" s="19"/>
      <c r="L289" s="19">
        <v>0.98517185741233637</v>
      </c>
      <c r="M289" s="19">
        <v>0.19834086638820997</v>
      </c>
      <c r="N289" s="19"/>
      <c r="O289" s="19"/>
      <c r="P289" s="50">
        <v>1.0724188549357643</v>
      </c>
      <c r="R289" s="9" t="s">
        <v>0</v>
      </c>
    </row>
    <row r="290" spans="2:18" x14ac:dyDescent="0.2">
      <c r="B290" s="25">
        <v>60</v>
      </c>
      <c r="C290" s="193"/>
      <c r="D290" s="19">
        <v>1.6131922363211399</v>
      </c>
      <c r="E290" s="19"/>
      <c r="F290" s="19">
        <v>0.79390686265943478</v>
      </c>
      <c r="G290" s="19"/>
      <c r="H290" s="19">
        <v>1.3125793772511252</v>
      </c>
      <c r="I290" s="19"/>
      <c r="J290" s="19">
        <v>1.6433499889910377</v>
      </c>
      <c r="K290" s="19"/>
      <c r="L290" s="19">
        <v>1.5831272085570953</v>
      </c>
      <c r="M290" s="19"/>
      <c r="N290" s="19">
        <v>1.1631410550081847</v>
      </c>
      <c r="O290" s="19"/>
      <c r="P290" s="50">
        <v>1.1593336084259391</v>
      </c>
      <c r="R290" s="9" t="s">
        <v>0</v>
      </c>
    </row>
    <row r="291" spans="2:18" x14ac:dyDescent="0.2">
      <c r="B291" s="25">
        <v>61</v>
      </c>
      <c r="C291" s="193">
        <v>0.66041631591347194</v>
      </c>
      <c r="D291" s="19"/>
      <c r="E291" s="19">
        <v>0.60870120785255066</v>
      </c>
      <c r="F291" s="19"/>
      <c r="G291" s="19">
        <v>1.5771923614611461</v>
      </c>
      <c r="H291" s="19"/>
      <c r="I291" s="19">
        <v>1.2254554920421594</v>
      </c>
      <c r="J291" s="19"/>
      <c r="K291" s="19">
        <v>1.1402401152071351</v>
      </c>
      <c r="L291" s="19"/>
      <c r="M291" s="19">
        <v>0.52795366561249235</v>
      </c>
      <c r="N291" s="19"/>
      <c r="O291" s="19">
        <v>0.5070121123466057</v>
      </c>
      <c r="P291" s="50"/>
      <c r="R291" s="9" t="s">
        <v>0</v>
      </c>
    </row>
    <row r="292" spans="2:18" x14ac:dyDescent="0.2">
      <c r="B292" s="25">
        <v>62</v>
      </c>
      <c r="C292" s="193"/>
      <c r="D292" s="19">
        <v>0.74163720939196598</v>
      </c>
      <c r="E292" s="19"/>
      <c r="F292" s="19">
        <v>0.27662114801060367</v>
      </c>
      <c r="G292" s="19">
        <v>0.49842144319839365</v>
      </c>
      <c r="H292" s="19"/>
      <c r="I292" s="19">
        <v>0.71917839632588221</v>
      </c>
      <c r="J292" s="19"/>
      <c r="K292" s="19"/>
      <c r="L292" s="19">
        <v>8.3564745591006476E-2</v>
      </c>
      <c r="M292" s="19">
        <v>0.63186453117399555</v>
      </c>
      <c r="N292" s="19"/>
      <c r="O292" s="19">
        <v>0.61300127891689882</v>
      </c>
      <c r="P292" s="50"/>
      <c r="R292" s="9" t="s">
        <v>0</v>
      </c>
    </row>
    <row r="293" spans="2:18" x14ac:dyDescent="0.2">
      <c r="B293" s="25">
        <v>63</v>
      </c>
      <c r="C293" s="193"/>
      <c r="D293" s="19">
        <v>0.24861797368166411</v>
      </c>
      <c r="E293" s="19"/>
      <c r="F293" s="19">
        <v>4.370043414224483E-2</v>
      </c>
      <c r="G293" s="19">
        <v>4.890018010875033E-2</v>
      </c>
      <c r="H293" s="19"/>
      <c r="I293" s="19">
        <v>0.39050280009133553</v>
      </c>
      <c r="J293" s="19"/>
      <c r="K293" s="19">
        <v>0.43551619763218768</v>
      </c>
      <c r="L293" s="19"/>
      <c r="M293" s="19"/>
      <c r="N293" s="19">
        <v>1.3191007866164213E-2</v>
      </c>
      <c r="O293" s="19">
        <v>0.2138446471998709</v>
      </c>
      <c r="P293" s="50"/>
      <c r="R293" s="9" t="s">
        <v>0</v>
      </c>
    </row>
    <row r="294" spans="2:18" x14ac:dyDescent="0.2">
      <c r="B294" s="25">
        <v>64</v>
      </c>
      <c r="C294" s="193"/>
      <c r="D294" s="19">
        <v>0.49652522121257536</v>
      </c>
      <c r="E294" s="19"/>
      <c r="F294" s="19">
        <v>0.46024548070066951</v>
      </c>
      <c r="G294" s="19"/>
      <c r="H294" s="19">
        <v>0.99844745087825904</v>
      </c>
      <c r="I294" s="19">
        <v>0.37916653161085417</v>
      </c>
      <c r="J294" s="19"/>
      <c r="K294" s="19">
        <v>0.28140042371929436</v>
      </c>
      <c r="L294" s="19"/>
      <c r="M294" s="19">
        <v>0.76986162186923057</v>
      </c>
      <c r="N294" s="19"/>
      <c r="O294" s="19"/>
      <c r="P294" s="50">
        <v>1.0056842659710934</v>
      </c>
      <c r="R294" s="9" t="s">
        <v>0</v>
      </c>
    </row>
    <row r="295" spans="2:18" x14ac:dyDescent="0.2">
      <c r="B295" s="25">
        <v>65</v>
      </c>
      <c r="C295" s="193"/>
      <c r="D295" s="19">
        <v>1.8689472004198573</v>
      </c>
      <c r="E295" s="19"/>
      <c r="F295" s="19">
        <v>1.3121051924244884</v>
      </c>
      <c r="G295" s="19"/>
      <c r="H295" s="19">
        <v>1.3832784273525813</v>
      </c>
      <c r="I295" s="19"/>
      <c r="J295" s="19">
        <v>1.1820071233391858</v>
      </c>
      <c r="K295" s="19"/>
      <c r="L295" s="19">
        <v>0.89155112606599984</v>
      </c>
      <c r="M295" s="19"/>
      <c r="N295" s="19">
        <v>1.2650300363257605</v>
      </c>
      <c r="O295" s="19"/>
      <c r="P295" s="50">
        <v>0.96668612349775429</v>
      </c>
      <c r="R295" s="9" t="s">
        <v>0</v>
      </c>
    </row>
    <row r="296" spans="2:18" x14ac:dyDescent="0.2">
      <c r="B296" s="25">
        <v>66</v>
      </c>
      <c r="C296" s="193">
        <v>1.2987717960675362</v>
      </c>
      <c r="D296" s="19"/>
      <c r="E296" s="19">
        <v>3.1896975130638907</v>
      </c>
      <c r="F296" s="19"/>
      <c r="G296" s="19">
        <v>1.995469958774595</v>
      </c>
      <c r="H296" s="19"/>
      <c r="I296" s="19">
        <v>1.373878956795813</v>
      </c>
      <c r="J296" s="19"/>
      <c r="K296" s="19">
        <v>1.6867675172570131</v>
      </c>
      <c r="L296" s="19"/>
      <c r="M296" s="19">
        <v>1.4023915965095435</v>
      </c>
      <c r="N296" s="19"/>
      <c r="O296" s="19">
        <v>2.3714980079327894</v>
      </c>
      <c r="P296" s="50"/>
      <c r="R296" s="9" t="s">
        <v>0</v>
      </c>
    </row>
    <row r="297" spans="2:18" x14ac:dyDescent="0.2">
      <c r="B297" s="25">
        <v>67</v>
      </c>
      <c r="C297" s="193"/>
      <c r="D297" s="19">
        <v>0.21916300606879363</v>
      </c>
      <c r="E297" s="19"/>
      <c r="F297" s="19">
        <v>0.23068632006457843</v>
      </c>
      <c r="G297" s="19"/>
      <c r="H297" s="19">
        <v>0.17394704314077999</v>
      </c>
      <c r="I297" s="19">
        <v>0.23249659408719631</v>
      </c>
      <c r="J297" s="19"/>
      <c r="K297" s="19">
        <v>0.15909789154605322</v>
      </c>
      <c r="L297" s="19"/>
      <c r="M297" s="19"/>
      <c r="N297" s="19">
        <v>0.17877042009262131</v>
      </c>
      <c r="O297" s="19"/>
      <c r="P297" s="50">
        <v>0.10643771326173219</v>
      </c>
      <c r="R297" s="9" t="s">
        <v>0</v>
      </c>
    </row>
    <row r="298" spans="2:18" x14ac:dyDescent="0.2">
      <c r="B298" s="25">
        <v>68</v>
      </c>
      <c r="C298" s="193">
        <v>0.52844284089003168</v>
      </c>
      <c r="D298" s="19"/>
      <c r="E298" s="19">
        <v>2.6723080490460849E-2</v>
      </c>
      <c r="F298" s="19"/>
      <c r="G298" s="19">
        <v>0.81343328076817678</v>
      </c>
      <c r="H298" s="19"/>
      <c r="I298" s="19">
        <v>0.45501077157586012</v>
      </c>
      <c r="J298" s="19"/>
      <c r="K298" s="19">
        <v>1.1215405196485153</v>
      </c>
      <c r="L298" s="19"/>
      <c r="M298" s="19"/>
      <c r="N298" s="19">
        <v>9.5164445507267326E-2</v>
      </c>
      <c r="O298" s="19"/>
      <c r="P298" s="50">
        <v>0.46739845901511201</v>
      </c>
      <c r="R298" s="9" t="s">
        <v>0</v>
      </c>
    </row>
    <row r="299" spans="2:18" x14ac:dyDescent="0.2">
      <c r="B299" s="25">
        <v>69</v>
      </c>
      <c r="C299" s="193"/>
      <c r="D299" s="19">
        <v>0.71334482771518437</v>
      </c>
      <c r="E299" s="19"/>
      <c r="F299" s="19">
        <v>0.89680231174189662</v>
      </c>
      <c r="G299" s="19"/>
      <c r="H299" s="19">
        <v>0.28795553579598326</v>
      </c>
      <c r="I299" s="19"/>
      <c r="J299" s="19">
        <v>1.2656420675765099</v>
      </c>
      <c r="K299" s="19"/>
      <c r="L299" s="19">
        <v>1.379968508769738</v>
      </c>
      <c r="M299" s="19"/>
      <c r="N299" s="19">
        <v>0.36290815401263099</v>
      </c>
      <c r="O299" s="19"/>
      <c r="P299" s="50">
        <v>0.28431308133451016</v>
      </c>
      <c r="R299" s="9" t="s">
        <v>0</v>
      </c>
    </row>
    <row r="300" spans="2:18" x14ac:dyDescent="0.2">
      <c r="B300" s="25">
        <v>70</v>
      </c>
      <c r="C300" s="193">
        <v>1.2924577205892429</v>
      </c>
      <c r="D300" s="19"/>
      <c r="E300" s="19">
        <v>5.5304029063129104E-3</v>
      </c>
      <c r="F300" s="19"/>
      <c r="G300" s="19"/>
      <c r="H300" s="19">
        <v>0.13528440825447263</v>
      </c>
      <c r="I300" s="19">
        <v>0.51376216422200716</v>
      </c>
      <c r="J300" s="19"/>
      <c r="K300" s="19">
        <v>1.3027531689228986</v>
      </c>
      <c r="L300" s="19"/>
      <c r="M300" s="19">
        <v>0.19580130516688252</v>
      </c>
      <c r="N300" s="19"/>
      <c r="O300" s="19">
        <v>0.79699177361521212</v>
      </c>
      <c r="P300" s="50"/>
      <c r="R300" s="9" t="s">
        <v>0</v>
      </c>
    </row>
    <row r="301" spans="2:18" x14ac:dyDescent="0.2">
      <c r="B301" s="25">
        <v>71</v>
      </c>
      <c r="C301" s="193">
        <v>1.2129934243901337</v>
      </c>
      <c r="D301" s="19"/>
      <c r="E301" s="19">
        <v>0.7538906283640503</v>
      </c>
      <c r="F301" s="19"/>
      <c r="G301" s="19">
        <v>1.4843929621517631</v>
      </c>
      <c r="H301" s="19"/>
      <c r="I301" s="19">
        <v>1.605649987290753</v>
      </c>
      <c r="J301" s="19"/>
      <c r="K301" s="19">
        <v>0.83427847195172733</v>
      </c>
      <c r="L301" s="19"/>
      <c r="M301" s="19">
        <v>1.7481468580006987</v>
      </c>
      <c r="N301" s="19"/>
      <c r="O301" s="19">
        <v>1.3471624495971311</v>
      </c>
      <c r="P301" s="50"/>
      <c r="R301" s="9" t="s">
        <v>0</v>
      </c>
    </row>
    <row r="302" spans="2:18" x14ac:dyDescent="0.2">
      <c r="B302" s="25">
        <v>72</v>
      </c>
      <c r="C302" s="193"/>
      <c r="D302" s="19">
        <v>0.62484112088818722</v>
      </c>
      <c r="E302" s="19"/>
      <c r="F302" s="19">
        <v>0.71483487490420683</v>
      </c>
      <c r="G302" s="19"/>
      <c r="H302" s="19">
        <v>0.70954243530370165</v>
      </c>
      <c r="I302" s="19"/>
      <c r="J302" s="19">
        <v>0.57448263308688485</v>
      </c>
      <c r="K302" s="19">
        <v>0.66813738442966675</v>
      </c>
      <c r="L302" s="19"/>
      <c r="M302" s="19"/>
      <c r="N302" s="19">
        <v>4.2366511768964436E-2</v>
      </c>
      <c r="O302" s="19">
        <v>3.4101866252853108E-2</v>
      </c>
      <c r="P302" s="50"/>
      <c r="R302" s="9" t="s">
        <v>0</v>
      </c>
    </row>
    <row r="303" spans="2:18" x14ac:dyDescent="0.2">
      <c r="B303" s="25">
        <v>73</v>
      </c>
      <c r="C303" s="193"/>
      <c r="D303" s="19">
        <v>0.40278871684230061</v>
      </c>
      <c r="E303" s="19">
        <v>3.6451706363444115E-2</v>
      </c>
      <c r="F303" s="19"/>
      <c r="G303" s="19">
        <v>4.3933721071188661E-2</v>
      </c>
      <c r="H303" s="19"/>
      <c r="I303" s="19">
        <v>0.17031239300125667</v>
      </c>
      <c r="J303" s="19"/>
      <c r="K303" s="19"/>
      <c r="L303" s="19">
        <v>0.68897820972179802</v>
      </c>
      <c r="M303" s="19"/>
      <c r="N303" s="19">
        <v>0.31275614030149468</v>
      </c>
      <c r="O303" s="19"/>
      <c r="P303" s="50">
        <v>0.45616983140418244</v>
      </c>
      <c r="R303" s="9" t="s">
        <v>0</v>
      </c>
    </row>
    <row r="304" spans="2:18" x14ac:dyDescent="0.2">
      <c r="B304" s="25">
        <v>74</v>
      </c>
      <c r="C304" s="193"/>
      <c r="D304" s="19">
        <v>0.53977809993496817</v>
      </c>
      <c r="E304" s="19"/>
      <c r="F304" s="19">
        <v>1.4231177891447124</v>
      </c>
      <c r="G304" s="19">
        <v>0.27759914804782226</v>
      </c>
      <c r="H304" s="19"/>
      <c r="I304" s="19"/>
      <c r="J304" s="19">
        <v>0.7920667846712276</v>
      </c>
      <c r="K304" s="19"/>
      <c r="L304" s="19">
        <v>0.76371646675501759</v>
      </c>
      <c r="M304" s="19"/>
      <c r="N304" s="19">
        <v>0.50936312786381388</v>
      </c>
      <c r="O304" s="19">
        <v>8.7753834030230404E-2</v>
      </c>
      <c r="P304" s="50"/>
      <c r="R304" s="9" t="s">
        <v>0</v>
      </c>
    </row>
    <row r="305" spans="2:18" x14ac:dyDescent="0.2">
      <c r="B305" s="25">
        <v>75</v>
      </c>
      <c r="C305" s="193">
        <v>1.9642672540757924</v>
      </c>
      <c r="D305" s="19"/>
      <c r="E305" s="19">
        <v>1.4256291228350488</v>
      </c>
      <c r="F305" s="19"/>
      <c r="G305" s="19">
        <v>1.4747063816354644</v>
      </c>
      <c r="H305" s="19"/>
      <c r="I305" s="19">
        <v>1.4431644887367101</v>
      </c>
      <c r="J305" s="19"/>
      <c r="K305" s="19">
        <v>1.2833645904008213</v>
      </c>
      <c r="L305" s="19"/>
      <c r="M305" s="19">
        <v>1.9770599603132941</v>
      </c>
      <c r="N305" s="19"/>
      <c r="O305" s="19">
        <v>1.2820884015352367</v>
      </c>
      <c r="P305" s="50"/>
      <c r="R305" s="9" t="s">
        <v>0</v>
      </c>
    </row>
    <row r="306" spans="2:18" x14ac:dyDescent="0.2">
      <c r="B306" s="25">
        <v>76</v>
      </c>
      <c r="C306" s="193"/>
      <c r="D306" s="19">
        <v>1.678042364153413</v>
      </c>
      <c r="E306" s="19"/>
      <c r="F306" s="19">
        <v>2.1841360746999667</v>
      </c>
      <c r="G306" s="19"/>
      <c r="H306" s="19">
        <v>1.4188772180017375</v>
      </c>
      <c r="I306" s="19"/>
      <c r="J306" s="19">
        <v>2.0196534123810026</v>
      </c>
      <c r="K306" s="19"/>
      <c r="L306" s="19">
        <v>1.9024796677945455</v>
      </c>
      <c r="M306" s="19"/>
      <c r="N306" s="19">
        <v>2.2987556450202931</v>
      </c>
      <c r="O306" s="19"/>
      <c r="P306" s="50">
        <v>2.2062866559635999</v>
      </c>
      <c r="R306" s="9" t="s">
        <v>0</v>
      </c>
    </row>
    <row r="307" spans="2:18" x14ac:dyDescent="0.2">
      <c r="B307" s="25">
        <v>77</v>
      </c>
      <c r="C307" s="193">
        <v>0.61216946122121996</v>
      </c>
      <c r="D307" s="19"/>
      <c r="E307" s="19"/>
      <c r="F307" s="19">
        <v>0.35103985731336468</v>
      </c>
      <c r="G307" s="19">
        <v>0.95173020043468137</v>
      </c>
      <c r="H307" s="19"/>
      <c r="I307" s="19">
        <v>0.31391228882312644</v>
      </c>
      <c r="J307" s="19"/>
      <c r="K307" s="19">
        <v>0.52857126724686754</v>
      </c>
      <c r="L307" s="19"/>
      <c r="M307" s="19"/>
      <c r="N307" s="19">
        <v>8.0660939462393819E-2</v>
      </c>
      <c r="O307" s="19"/>
      <c r="P307" s="50">
        <v>0.11421104236277309</v>
      </c>
      <c r="R307" s="9" t="s">
        <v>0</v>
      </c>
    </row>
    <row r="308" spans="2:18" x14ac:dyDescent="0.2">
      <c r="B308" s="25">
        <v>78</v>
      </c>
      <c r="C308" s="193"/>
      <c r="D308" s="19">
        <v>2.1780302492291033</v>
      </c>
      <c r="E308" s="19"/>
      <c r="F308" s="19">
        <v>2.1630386774976813</v>
      </c>
      <c r="G308" s="19"/>
      <c r="H308" s="19">
        <v>2.128910697791095</v>
      </c>
      <c r="I308" s="19"/>
      <c r="J308" s="19">
        <v>2.1949721427068551</v>
      </c>
      <c r="K308" s="19"/>
      <c r="L308" s="19">
        <v>2.1114509458343096</v>
      </c>
      <c r="M308" s="19"/>
      <c r="N308" s="19">
        <v>1.9762623503206598</v>
      </c>
      <c r="O308" s="19"/>
      <c r="P308" s="50">
        <v>2.7358617818211082</v>
      </c>
      <c r="R308" s="9" t="s">
        <v>0</v>
      </c>
    </row>
    <row r="309" spans="2:18" x14ac:dyDescent="0.2">
      <c r="B309" s="25">
        <v>79</v>
      </c>
      <c r="C309" s="193">
        <v>0.2834138680109512</v>
      </c>
      <c r="D309" s="19"/>
      <c r="E309" s="19">
        <v>6.1783823388624856E-2</v>
      </c>
      <c r="F309" s="19"/>
      <c r="G309" s="19">
        <v>2.9354974716885227E-2</v>
      </c>
      <c r="H309" s="19"/>
      <c r="I309" s="19">
        <v>0.50719344692109225</v>
      </c>
      <c r="J309" s="19"/>
      <c r="K309" s="19">
        <v>1.0050137553824738</v>
      </c>
      <c r="L309" s="19"/>
      <c r="M309" s="19">
        <v>0.86358915793698865</v>
      </c>
      <c r="N309" s="19"/>
      <c r="O309" s="19">
        <v>0.89145222084820164</v>
      </c>
      <c r="P309" s="50"/>
      <c r="R309" s="9" t="s">
        <v>0</v>
      </c>
    </row>
    <row r="310" spans="2:18" x14ac:dyDescent="0.2">
      <c r="B310" s="25">
        <v>80</v>
      </c>
      <c r="C310" s="193"/>
      <c r="D310" s="19">
        <v>0.47783928595418357</v>
      </c>
      <c r="E310" s="19"/>
      <c r="F310" s="19">
        <v>0.27379193679328934</v>
      </c>
      <c r="G310" s="19"/>
      <c r="H310" s="19">
        <v>0.20838569569223456</v>
      </c>
      <c r="I310" s="19"/>
      <c r="J310" s="19">
        <v>1.5755859099160279</v>
      </c>
      <c r="K310" s="19">
        <v>0.27088201195154432</v>
      </c>
      <c r="L310" s="19"/>
      <c r="M310" s="19"/>
      <c r="N310" s="19">
        <v>0.14793736829473564</v>
      </c>
      <c r="O310" s="19">
        <v>0.28524559516311404</v>
      </c>
      <c r="P310" s="50"/>
      <c r="R310" s="9" t="s">
        <v>0</v>
      </c>
    </row>
    <row r="311" spans="2:18" x14ac:dyDescent="0.2">
      <c r="B311" s="25">
        <v>81</v>
      </c>
      <c r="C311" s="193">
        <v>0.12862838877946939</v>
      </c>
      <c r="D311" s="19"/>
      <c r="E311" s="19">
        <v>0.67674213797984073</v>
      </c>
      <c r="F311" s="19"/>
      <c r="G311" s="19">
        <v>0.69185019247267376</v>
      </c>
      <c r="H311" s="19"/>
      <c r="I311" s="19">
        <v>0.52811906628975613</v>
      </c>
      <c r="J311" s="19"/>
      <c r="K311" s="19">
        <v>0.27937969522545575</v>
      </c>
      <c r="L311" s="19"/>
      <c r="M311" s="19">
        <v>1.0375333456769145</v>
      </c>
      <c r="N311" s="19"/>
      <c r="O311" s="19">
        <v>1.1052603536771342</v>
      </c>
      <c r="P311" s="50"/>
      <c r="R311" s="9" t="s">
        <v>0</v>
      </c>
    </row>
    <row r="312" spans="2:18" x14ac:dyDescent="0.2">
      <c r="B312" s="25">
        <v>82</v>
      </c>
      <c r="C312" s="193"/>
      <c r="D312" s="19">
        <v>0.94313442256987845</v>
      </c>
      <c r="E312" s="19"/>
      <c r="F312" s="19">
        <v>0.85329464927800125</v>
      </c>
      <c r="G312" s="19"/>
      <c r="H312" s="19">
        <v>0.54395501766179455</v>
      </c>
      <c r="I312" s="19"/>
      <c r="J312" s="19">
        <v>1.7580872589090693</v>
      </c>
      <c r="K312" s="19"/>
      <c r="L312" s="19">
        <v>1.6100668532340376</v>
      </c>
      <c r="M312" s="19"/>
      <c r="N312" s="19">
        <v>0.46456661776454938</v>
      </c>
      <c r="O312" s="19"/>
      <c r="P312" s="50">
        <v>1.3483497238560669</v>
      </c>
      <c r="R312" s="9" t="s">
        <v>0</v>
      </c>
    </row>
    <row r="313" spans="2:18" x14ac:dyDescent="0.2">
      <c r="B313" s="25">
        <v>83</v>
      </c>
      <c r="C313" s="193"/>
      <c r="D313" s="19">
        <v>0.65554277721818288</v>
      </c>
      <c r="E313" s="19">
        <v>4.7921662517219195E-2</v>
      </c>
      <c r="F313" s="19"/>
      <c r="G313" s="19">
        <v>0.55190692662293317</v>
      </c>
      <c r="H313" s="19"/>
      <c r="I313" s="19"/>
      <c r="J313" s="19">
        <v>0.91475686750081497</v>
      </c>
      <c r="K313" s="19"/>
      <c r="L313" s="19">
        <v>5.0321046744864859E-2</v>
      </c>
      <c r="M313" s="19"/>
      <c r="N313" s="19">
        <v>0.29721743963477398</v>
      </c>
      <c r="O313" s="19"/>
      <c r="P313" s="50">
        <v>0.15160421715423564</v>
      </c>
      <c r="R313" s="9" t="s">
        <v>0</v>
      </c>
    </row>
    <row r="314" spans="2:18" x14ac:dyDescent="0.2">
      <c r="B314" s="25">
        <v>84</v>
      </c>
      <c r="C314" s="193"/>
      <c r="D314" s="19">
        <v>1.0799137957107168</v>
      </c>
      <c r="E314" s="19"/>
      <c r="F314" s="19">
        <v>0.25664233666167069</v>
      </c>
      <c r="G314" s="19"/>
      <c r="H314" s="19">
        <v>0.55737071026862506</v>
      </c>
      <c r="I314" s="19"/>
      <c r="J314" s="19">
        <v>1.0991883416686812</v>
      </c>
      <c r="K314" s="19">
        <v>0.46307839689164854</v>
      </c>
      <c r="L314" s="19"/>
      <c r="M314" s="19">
        <v>0.26474847239780874</v>
      </c>
      <c r="N314" s="19"/>
      <c r="O314" s="19">
        <v>0.22108587513907296</v>
      </c>
      <c r="P314" s="50"/>
      <c r="R314" s="9" t="s">
        <v>0</v>
      </c>
    </row>
    <row r="315" spans="2:18" x14ac:dyDescent="0.2">
      <c r="B315" s="25">
        <v>85</v>
      </c>
      <c r="C315" s="193"/>
      <c r="D315" s="19">
        <v>0.23125459288973579</v>
      </c>
      <c r="E315" s="19"/>
      <c r="F315" s="19">
        <v>0.5995146964694259</v>
      </c>
      <c r="G315" s="19">
        <v>0.49949612979506702</v>
      </c>
      <c r="H315" s="19"/>
      <c r="I315" s="19"/>
      <c r="J315" s="19">
        <v>0.50821070744803065</v>
      </c>
      <c r="K315" s="19"/>
      <c r="L315" s="19">
        <v>1.1237394371045328</v>
      </c>
      <c r="M315" s="19">
        <v>1.3455367001283012</v>
      </c>
      <c r="N315" s="19"/>
      <c r="O315" s="19"/>
      <c r="P315" s="50">
        <v>0.25426141448490219</v>
      </c>
      <c r="R315" s="9" t="s">
        <v>0</v>
      </c>
    </row>
    <row r="316" spans="2:18" x14ac:dyDescent="0.2">
      <c r="B316" s="25">
        <v>86</v>
      </c>
      <c r="C316" s="193">
        <v>0.88622097249156773</v>
      </c>
      <c r="D316" s="19"/>
      <c r="E316" s="19"/>
      <c r="F316" s="19">
        <v>0.51048352061229685</v>
      </c>
      <c r="G316" s="19"/>
      <c r="H316" s="19">
        <v>0.67892176921866121</v>
      </c>
      <c r="I316" s="19"/>
      <c r="J316" s="19">
        <v>0.19337302282087152</v>
      </c>
      <c r="K316" s="19"/>
      <c r="L316" s="19">
        <v>0.19056289513509569</v>
      </c>
      <c r="M316" s="19"/>
      <c r="N316" s="19">
        <v>1.2556261216144846</v>
      </c>
      <c r="O316" s="19">
        <v>0.21141616881015401</v>
      </c>
      <c r="P316" s="50"/>
      <c r="R316" s="9" t="s">
        <v>0</v>
      </c>
    </row>
    <row r="317" spans="2:18" x14ac:dyDescent="0.2">
      <c r="B317" s="25">
        <v>87</v>
      </c>
      <c r="C317" s="193"/>
      <c r="D317" s="19">
        <v>1.1189175921677548</v>
      </c>
      <c r="E317" s="19"/>
      <c r="F317" s="19">
        <v>1.9276249703762796</v>
      </c>
      <c r="G317" s="19"/>
      <c r="H317" s="19">
        <v>2.0069120490689092</v>
      </c>
      <c r="I317" s="19"/>
      <c r="J317" s="19">
        <v>0.41694586122066013</v>
      </c>
      <c r="K317" s="19"/>
      <c r="L317" s="19">
        <v>0.86991018903331074</v>
      </c>
      <c r="M317" s="19"/>
      <c r="N317" s="19">
        <v>1.3274406642865271</v>
      </c>
      <c r="O317" s="19"/>
      <c r="P317" s="50">
        <v>0.65668466838826467</v>
      </c>
      <c r="R317" s="9" t="s">
        <v>0</v>
      </c>
    </row>
    <row r="318" spans="2:18" x14ac:dyDescent="0.2">
      <c r="B318" s="25">
        <v>88</v>
      </c>
      <c r="C318" s="193">
        <v>0.30870358387720914</v>
      </c>
      <c r="D318" s="19"/>
      <c r="E318" s="19">
        <v>0.16851351395021319</v>
      </c>
      <c r="F318" s="19"/>
      <c r="G318" s="19">
        <v>1.8563195235095498</v>
      </c>
      <c r="H318" s="19"/>
      <c r="I318" s="19">
        <v>0.32266114409296309</v>
      </c>
      <c r="J318" s="19"/>
      <c r="K318" s="19"/>
      <c r="L318" s="19">
        <v>3.9734348402243956E-2</v>
      </c>
      <c r="M318" s="19"/>
      <c r="N318" s="19">
        <v>0.59379628408113927</v>
      </c>
      <c r="O318" s="19">
        <v>0.60753663331580121</v>
      </c>
      <c r="P318" s="50"/>
      <c r="R318" s="9" t="s">
        <v>0</v>
      </c>
    </row>
    <row r="319" spans="2:18" x14ac:dyDescent="0.2">
      <c r="B319" s="25">
        <v>89</v>
      </c>
      <c r="C319" s="193"/>
      <c r="D319" s="19">
        <v>0.5303765252271786</v>
      </c>
      <c r="E319" s="19"/>
      <c r="F319" s="19">
        <v>0.92098113414910099</v>
      </c>
      <c r="G319" s="19"/>
      <c r="H319" s="19">
        <v>0.23685131045007582</v>
      </c>
      <c r="I319" s="19"/>
      <c r="J319" s="19">
        <v>0.22738372354382208</v>
      </c>
      <c r="K319" s="19"/>
      <c r="L319" s="19">
        <v>0.45640708778585931</v>
      </c>
      <c r="M319" s="19"/>
      <c r="N319" s="19">
        <v>0.64459575867017005</v>
      </c>
      <c r="O319" s="19"/>
      <c r="P319" s="50">
        <v>1.0570456985864294</v>
      </c>
      <c r="R319" s="9" t="s">
        <v>0</v>
      </c>
    </row>
    <row r="320" spans="2:18" x14ac:dyDescent="0.2">
      <c r="B320" s="25">
        <v>90</v>
      </c>
      <c r="C320" s="193"/>
      <c r="D320" s="19">
        <v>0.89884358164073164</v>
      </c>
      <c r="E320" s="19"/>
      <c r="F320" s="19">
        <v>1.3312939902457511E-2</v>
      </c>
      <c r="G320" s="19">
        <v>0.26700475637342441</v>
      </c>
      <c r="H320" s="19"/>
      <c r="I320" s="19"/>
      <c r="J320" s="19">
        <v>0.20497785442398839</v>
      </c>
      <c r="K320" s="19"/>
      <c r="L320" s="19">
        <v>0.3191037214951466</v>
      </c>
      <c r="M320" s="19"/>
      <c r="N320" s="19">
        <v>0.46413245260560143</v>
      </c>
      <c r="O320" s="19">
        <v>0.16381628592073985</v>
      </c>
      <c r="P320" s="50"/>
      <c r="R320" s="9" t="s">
        <v>0</v>
      </c>
    </row>
    <row r="321" spans="2:18" x14ac:dyDescent="0.2">
      <c r="B321" s="25">
        <v>91</v>
      </c>
      <c r="C321" s="193">
        <v>1.0632243830908719</v>
      </c>
      <c r="D321" s="19"/>
      <c r="E321" s="19">
        <v>2.1443947966755363</v>
      </c>
      <c r="F321" s="19"/>
      <c r="G321" s="19">
        <v>1.1048263033680168</v>
      </c>
      <c r="H321" s="19"/>
      <c r="I321" s="19">
        <v>1.5236521397831799</v>
      </c>
      <c r="J321" s="19"/>
      <c r="K321" s="19">
        <v>1.092860256429405</v>
      </c>
      <c r="L321" s="19"/>
      <c r="M321" s="19">
        <v>2.1655529758175138</v>
      </c>
      <c r="N321" s="19"/>
      <c r="O321" s="19">
        <v>1.5562402018126149</v>
      </c>
      <c r="P321" s="50"/>
      <c r="R321" s="9" t="s">
        <v>0</v>
      </c>
    </row>
    <row r="322" spans="2:18" x14ac:dyDescent="0.2">
      <c r="B322" s="25">
        <v>92</v>
      </c>
      <c r="C322" s="193">
        <v>0.53986546530893131</v>
      </c>
      <c r="D322" s="19"/>
      <c r="E322" s="19">
        <v>0.43877113197802536</v>
      </c>
      <c r="F322" s="19"/>
      <c r="G322" s="19">
        <v>0.63464218283083351</v>
      </c>
      <c r="H322" s="19"/>
      <c r="I322" s="19">
        <v>0.71010784742139299</v>
      </c>
      <c r="J322" s="19"/>
      <c r="K322" s="19">
        <v>1.129790817169299</v>
      </c>
      <c r="L322" s="19"/>
      <c r="M322" s="19">
        <v>1.1889142029871804</v>
      </c>
      <c r="N322" s="19"/>
      <c r="O322" s="19">
        <v>0.79888475093615363</v>
      </c>
      <c r="P322" s="50"/>
      <c r="R322" s="9" t="s">
        <v>0</v>
      </c>
    </row>
    <row r="323" spans="2:18" x14ac:dyDescent="0.2">
      <c r="B323" s="25">
        <v>93</v>
      </c>
      <c r="C323" s="193">
        <v>0.73237209030692252</v>
      </c>
      <c r="D323" s="19"/>
      <c r="E323" s="19">
        <v>1.1260610070650545</v>
      </c>
      <c r="F323" s="19"/>
      <c r="G323" s="19">
        <v>0.63494114397260393</v>
      </c>
      <c r="H323" s="19"/>
      <c r="I323" s="19">
        <v>0.86490212962705537</v>
      </c>
      <c r="J323" s="19"/>
      <c r="K323" s="19">
        <v>0.40962743821365916</v>
      </c>
      <c r="L323" s="19"/>
      <c r="M323" s="19">
        <v>0.41781838503013746</v>
      </c>
      <c r="N323" s="19"/>
      <c r="O323" s="19">
        <v>0.40872604614809205</v>
      </c>
      <c r="P323" s="50"/>
      <c r="R323" s="9" t="s">
        <v>0</v>
      </c>
    </row>
    <row r="324" spans="2:18" x14ac:dyDescent="0.2">
      <c r="B324" s="25">
        <v>94</v>
      </c>
      <c r="C324" s="193">
        <v>6.4268268700763867E-2</v>
      </c>
      <c r="D324" s="19"/>
      <c r="E324" s="19">
        <v>1.4756066474061662</v>
      </c>
      <c r="F324" s="19"/>
      <c r="G324" s="19">
        <v>0.3945258777864154</v>
      </c>
      <c r="H324" s="19"/>
      <c r="I324" s="19">
        <v>0.58178466526805772</v>
      </c>
      <c r="J324" s="19"/>
      <c r="K324" s="19">
        <v>1.1419240521600158</v>
      </c>
      <c r="L324" s="19"/>
      <c r="M324" s="19">
        <v>5.7156052250894221E-2</v>
      </c>
      <c r="N324" s="19"/>
      <c r="O324" s="19">
        <v>0.95060125398980333</v>
      </c>
      <c r="P324" s="50"/>
      <c r="R324" s="9" t="s">
        <v>0</v>
      </c>
    </row>
    <row r="325" spans="2:18" x14ac:dyDescent="0.2">
      <c r="B325" s="25">
        <v>95</v>
      </c>
      <c r="C325" s="193"/>
      <c r="D325" s="19">
        <v>0.41822727935060844</v>
      </c>
      <c r="E325" s="19">
        <v>0.24051910424265702</v>
      </c>
      <c r="F325" s="19"/>
      <c r="G325" s="19">
        <v>0.37728637715053454</v>
      </c>
      <c r="H325" s="19"/>
      <c r="I325" s="19"/>
      <c r="J325" s="19">
        <v>4.8075717338313048E-2</v>
      </c>
      <c r="K325" s="19"/>
      <c r="L325" s="19">
        <v>0.44375540659400831</v>
      </c>
      <c r="M325" s="19"/>
      <c r="N325" s="19">
        <v>0.96914378910603616</v>
      </c>
      <c r="O325" s="19">
        <v>0.84755423601762891</v>
      </c>
      <c r="P325" s="50"/>
      <c r="R325" s="9" t="s">
        <v>0</v>
      </c>
    </row>
    <row r="326" spans="2:18" x14ac:dyDescent="0.2">
      <c r="B326" s="25">
        <v>96</v>
      </c>
      <c r="C326" s="193"/>
      <c r="D326" s="19">
        <v>0.80890750387308807</v>
      </c>
      <c r="E326" s="19"/>
      <c r="F326" s="19">
        <v>0.94114700043238542</v>
      </c>
      <c r="G326" s="19"/>
      <c r="H326" s="19">
        <v>0.83412824748728087</v>
      </c>
      <c r="I326" s="19"/>
      <c r="J326" s="19">
        <v>1.0930975160496581</v>
      </c>
      <c r="K326" s="19"/>
      <c r="L326" s="19">
        <v>1.3850986950641087</v>
      </c>
      <c r="M326" s="19"/>
      <c r="N326" s="19">
        <v>1.4397090298325945</v>
      </c>
      <c r="O326" s="19"/>
      <c r="P326" s="50">
        <v>2.4772698477223516</v>
      </c>
      <c r="R326" s="9" t="s">
        <v>0</v>
      </c>
    </row>
    <row r="327" spans="2:18" x14ac:dyDescent="0.2">
      <c r="B327" s="25">
        <v>97</v>
      </c>
      <c r="C327" s="193"/>
      <c r="D327" s="19">
        <v>0.89053549692527589</v>
      </c>
      <c r="E327" s="19"/>
      <c r="F327" s="19">
        <v>2.5388756360998733E-2</v>
      </c>
      <c r="G327" s="19">
        <v>0.41620806933550619</v>
      </c>
      <c r="H327" s="19"/>
      <c r="I327" s="19"/>
      <c r="J327" s="19">
        <v>0.27660485622653569</v>
      </c>
      <c r="K327" s="19"/>
      <c r="L327" s="19">
        <v>0.12536727355722224</v>
      </c>
      <c r="M327" s="19"/>
      <c r="N327" s="19">
        <v>0.14664462460605732</v>
      </c>
      <c r="O327" s="19">
        <v>0.20548870039563472</v>
      </c>
      <c r="P327" s="50"/>
      <c r="R327" s="9" t="s">
        <v>0</v>
      </c>
    </row>
    <row r="328" spans="2:18" x14ac:dyDescent="0.2">
      <c r="B328" s="25">
        <v>98</v>
      </c>
      <c r="C328" s="193">
        <v>0.17867248324228555</v>
      </c>
      <c r="D328" s="19"/>
      <c r="E328" s="19"/>
      <c r="F328" s="19">
        <v>0.54022187653151044</v>
      </c>
      <c r="G328" s="19"/>
      <c r="H328" s="19">
        <v>0.13864480613500824</v>
      </c>
      <c r="I328" s="19">
        <v>4.5890432546331086E-2</v>
      </c>
      <c r="J328" s="19"/>
      <c r="K328" s="19">
        <v>0.94726871706448412</v>
      </c>
      <c r="L328" s="19"/>
      <c r="M328" s="19"/>
      <c r="N328" s="19">
        <v>0.30222259960119213</v>
      </c>
      <c r="O328" s="19"/>
      <c r="P328" s="50">
        <v>7.2883907208631193E-2</v>
      </c>
      <c r="R328" s="9" t="s">
        <v>0</v>
      </c>
    </row>
    <row r="329" spans="2:18" x14ac:dyDescent="0.2">
      <c r="B329" s="25">
        <v>99</v>
      </c>
      <c r="C329" s="193"/>
      <c r="D329" s="19">
        <v>0.16681573608997924</v>
      </c>
      <c r="E329" s="19"/>
      <c r="F329" s="19">
        <v>1.2086665458676649</v>
      </c>
      <c r="G329" s="19">
        <v>0.37746049890417288</v>
      </c>
      <c r="H329" s="19"/>
      <c r="I329" s="19"/>
      <c r="J329" s="19">
        <v>7.4008199961686616E-2</v>
      </c>
      <c r="K329" s="19"/>
      <c r="L329" s="19">
        <v>0.33042640400213841</v>
      </c>
      <c r="M329" s="19">
        <v>0.39512740942038066</v>
      </c>
      <c r="N329" s="19"/>
      <c r="O329" s="19">
        <v>0.71459531116512065</v>
      </c>
      <c r="P329" s="50"/>
      <c r="R329" s="9" t="s">
        <v>0</v>
      </c>
    </row>
    <row r="330" spans="2:18" x14ac:dyDescent="0.2">
      <c r="B330" s="25">
        <v>100</v>
      </c>
      <c r="C330" s="193">
        <v>0.18235326957548884</v>
      </c>
      <c r="D330" s="19"/>
      <c r="E330" s="19"/>
      <c r="F330" s="19">
        <v>0.63297347624893041</v>
      </c>
      <c r="G330" s="19"/>
      <c r="H330" s="19">
        <v>1.1219952595371987</v>
      </c>
      <c r="I330" s="19">
        <v>0.64553382578754737</v>
      </c>
      <c r="J330" s="19"/>
      <c r="K330" s="19"/>
      <c r="L330" s="19">
        <v>1.010363980255788</v>
      </c>
      <c r="M330" s="19">
        <v>0.42046466276205197</v>
      </c>
      <c r="N330" s="19"/>
      <c r="O330" s="19"/>
      <c r="P330" s="50">
        <v>0.94386617932858752</v>
      </c>
      <c r="R330" s="9" t="s">
        <v>0</v>
      </c>
    </row>
    <row r="331" spans="2:18" x14ac:dyDescent="0.2">
      <c r="B331" s="25">
        <v>101</v>
      </c>
      <c r="C331" s="193">
        <v>1.8332483820575518</v>
      </c>
      <c r="D331" s="19"/>
      <c r="E331" s="19">
        <v>2.9806945492451464</v>
      </c>
      <c r="F331" s="19"/>
      <c r="G331" s="19">
        <v>1.2422485643979799</v>
      </c>
      <c r="H331" s="19"/>
      <c r="I331" s="19">
        <v>1.7400450995346874</v>
      </c>
      <c r="J331" s="19"/>
      <c r="K331" s="19">
        <v>0.61088213021433713</v>
      </c>
      <c r="L331" s="19"/>
      <c r="M331" s="19">
        <v>1.0472102482735632</v>
      </c>
      <c r="N331" s="19"/>
      <c r="O331" s="19">
        <v>1.3775384167437528</v>
      </c>
      <c r="P331" s="50"/>
      <c r="R331" s="9" t="s">
        <v>0</v>
      </c>
    </row>
    <row r="332" spans="2:18" x14ac:dyDescent="0.2">
      <c r="B332" s="25">
        <v>102</v>
      </c>
      <c r="C332" s="193"/>
      <c r="D332" s="19">
        <v>0.55405504781026427</v>
      </c>
      <c r="E332" s="19"/>
      <c r="F332" s="19">
        <v>0.39821177042667383</v>
      </c>
      <c r="G332" s="19"/>
      <c r="H332" s="19">
        <v>0.41774107745105105</v>
      </c>
      <c r="I332" s="19">
        <v>0.1843374051334854</v>
      </c>
      <c r="J332" s="19"/>
      <c r="K332" s="19"/>
      <c r="L332" s="19">
        <v>0.15137801384822883</v>
      </c>
      <c r="M332" s="19"/>
      <c r="N332" s="19">
        <v>0.12176787357609697</v>
      </c>
      <c r="O332" s="19"/>
      <c r="P332" s="50">
        <v>1.0143476026617284</v>
      </c>
      <c r="R332" s="9" t="s">
        <v>0</v>
      </c>
    </row>
    <row r="333" spans="2:18" x14ac:dyDescent="0.2">
      <c r="B333" s="25">
        <v>103</v>
      </c>
      <c r="C333" s="193">
        <v>0.17536501868260138</v>
      </c>
      <c r="D333" s="19"/>
      <c r="E333" s="19">
        <v>0.29304197644440927</v>
      </c>
      <c r="F333" s="19"/>
      <c r="G333" s="19">
        <v>3.489056651877271E-2</v>
      </c>
      <c r="H333" s="19"/>
      <c r="I333" s="19"/>
      <c r="J333" s="19">
        <v>0.11289488934795941</v>
      </c>
      <c r="K333" s="19">
        <v>0.88931675288180034</v>
      </c>
      <c r="L333" s="19"/>
      <c r="M333" s="19">
        <v>0.56273760801063588</v>
      </c>
      <c r="N333" s="19"/>
      <c r="O333" s="19">
        <v>1.4277542633270051</v>
      </c>
      <c r="P333" s="50"/>
      <c r="R333" s="9" t="s">
        <v>0</v>
      </c>
    </row>
    <row r="334" spans="2:18" x14ac:dyDescent="0.2">
      <c r="B334" s="25">
        <v>104</v>
      </c>
      <c r="C334" s="193">
        <v>7.6514208556421714E-2</v>
      </c>
      <c r="D334" s="19"/>
      <c r="E334" s="19">
        <v>0.32765647417413413</v>
      </c>
      <c r="F334" s="19"/>
      <c r="G334" s="19">
        <v>0.82598810329332095</v>
      </c>
      <c r="H334" s="19"/>
      <c r="I334" s="19">
        <v>0.88657134811806593</v>
      </c>
      <c r="J334" s="19"/>
      <c r="K334" s="19">
        <v>0.56946364842037189</v>
      </c>
      <c r="L334" s="19"/>
      <c r="M334" s="19">
        <v>7.3263630591716034E-2</v>
      </c>
      <c r="N334" s="19"/>
      <c r="O334" s="19">
        <v>0.63544467417648387</v>
      </c>
      <c r="P334" s="50"/>
      <c r="R334" s="9" t="s">
        <v>0</v>
      </c>
    </row>
    <row r="335" spans="2:18" x14ac:dyDescent="0.2">
      <c r="B335" s="25">
        <v>105</v>
      </c>
      <c r="C335" s="193">
        <v>0.84605461623748934</v>
      </c>
      <c r="D335" s="19"/>
      <c r="E335" s="19">
        <v>1.0841502720935035</v>
      </c>
      <c r="F335" s="19"/>
      <c r="G335" s="19">
        <v>0.6820559256474259</v>
      </c>
      <c r="H335" s="19"/>
      <c r="I335" s="19">
        <v>1.5182908803741166</v>
      </c>
      <c r="J335" s="19"/>
      <c r="K335" s="19">
        <v>1.2980088262830642</v>
      </c>
      <c r="L335" s="19"/>
      <c r="M335" s="19">
        <v>1.3828582839201393</v>
      </c>
      <c r="N335" s="19"/>
      <c r="O335" s="19">
        <v>0.87879717154432124</v>
      </c>
      <c r="P335" s="50"/>
      <c r="R335" s="9" t="s">
        <v>0</v>
      </c>
    </row>
    <row r="336" spans="2:18" x14ac:dyDescent="0.2">
      <c r="B336" s="25">
        <v>106</v>
      </c>
      <c r="C336" s="193">
        <v>0.44793551352879357</v>
      </c>
      <c r="D336" s="19"/>
      <c r="E336" s="19">
        <v>0.90433354195447624</v>
      </c>
      <c r="F336" s="19"/>
      <c r="G336" s="19">
        <v>1.1110944492016919</v>
      </c>
      <c r="H336" s="19"/>
      <c r="I336" s="19"/>
      <c r="J336" s="19">
        <v>0.49226539202623165</v>
      </c>
      <c r="K336" s="19">
        <v>0.43027966679875024</v>
      </c>
      <c r="L336" s="19"/>
      <c r="M336" s="19">
        <v>0.71600484370136175</v>
      </c>
      <c r="N336" s="19"/>
      <c r="O336" s="19">
        <v>0.26726322274141534</v>
      </c>
      <c r="P336" s="50"/>
      <c r="R336" s="9" t="s">
        <v>0</v>
      </c>
    </row>
    <row r="337" spans="2:18" x14ac:dyDescent="0.2">
      <c r="B337" s="25">
        <v>107</v>
      </c>
      <c r="C337" s="193">
        <v>0.57911928687276004</v>
      </c>
      <c r="D337" s="19"/>
      <c r="E337" s="19">
        <v>0.97755708121593543</v>
      </c>
      <c r="F337" s="19"/>
      <c r="G337" s="19">
        <v>0.50641435899593323</v>
      </c>
      <c r="H337" s="19"/>
      <c r="I337" s="19">
        <v>0.70559082469845036</v>
      </c>
      <c r="J337" s="19"/>
      <c r="K337" s="19"/>
      <c r="L337" s="19">
        <v>0.46717167391386255</v>
      </c>
      <c r="M337" s="19"/>
      <c r="N337" s="19">
        <v>0.36576243289466254</v>
      </c>
      <c r="O337" s="19"/>
      <c r="P337" s="50">
        <v>0.22946644720926795</v>
      </c>
      <c r="R337" s="9" t="s">
        <v>0</v>
      </c>
    </row>
    <row r="338" spans="2:18" x14ac:dyDescent="0.2">
      <c r="B338" s="25">
        <v>108</v>
      </c>
      <c r="C338" s="193"/>
      <c r="D338" s="19">
        <v>1.0340582527438018</v>
      </c>
      <c r="E338" s="19"/>
      <c r="F338" s="19">
        <v>1.4389363889173499</v>
      </c>
      <c r="G338" s="19"/>
      <c r="H338" s="19">
        <v>1.578962401999465</v>
      </c>
      <c r="I338" s="19"/>
      <c r="J338" s="19">
        <v>0.64347766767358228</v>
      </c>
      <c r="K338" s="19"/>
      <c r="L338" s="19">
        <v>2.2731840338088145</v>
      </c>
      <c r="M338" s="19"/>
      <c r="N338" s="19">
        <v>1.8439041887638468</v>
      </c>
      <c r="O338" s="19"/>
      <c r="P338" s="50">
        <v>0.83749341670145816</v>
      </c>
      <c r="R338" s="9" t="s">
        <v>0</v>
      </c>
    </row>
    <row r="339" spans="2:18" x14ac:dyDescent="0.2">
      <c r="B339" s="25">
        <v>109</v>
      </c>
      <c r="C339" s="193"/>
      <c r="D339" s="19">
        <v>0.53286283732203454</v>
      </c>
      <c r="E339" s="19"/>
      <c r="F339" s="19">
        <v>9.8986529329352466E-2</v>
      </c>
      <c r="G339" s="19">
        <v>0.14281395922578544</v>
      </c>
      <c r="H339" s="19"/>
      <c r="I339" s="19"/>
      <c r="J339" s="19">
        <v>0.40593818326119196</v>
      </c>
      <c r="K339" s="19">
        <v>0.7688006651514997</v>
      </c>
      <c r="L339" s="19"/>
      <c r="M339" s="19"/>
      <c r="N339" s="19">
        <v>0.79893617973840336</v>
      </c>
      <c r="O339" s="19">
        <v>0.13744939058976371</v>
      </c>
      <c r="P339" s="50"/>
      <c r="R339" s="9" t="s">
        <v>0</v>
      </c>
    </row>
    <row r="340" spans="2:18" x14ac:dyDescent="0.2">
      <c r="B340" s="25">
        <v>110</v>
      </c>
      <c r="C340" s="193"/>
      <c r="D340" s="19">
        <v>0.49294787300041776</v>
      </c>
      <c r="E340" s="19"/>
      <c r="F340" s="19">
        <v>0.74942232251505236</v>
      </c>
      <c r="G340" s="19"/>
      <c r="H340" s="19">
        <v>1.0431713592580503</v>
      </c>
      <c r="I340" s="19"/>
      <c r="J340" s="19">
        <v>0.6071444503006137</v>
      </c>
      <c r="K340" s="19"/>
      <c r="L340" s="19">
        <v>4.480369026168577E-2</v>
      </c>
      <c r="M340" s="19"/>
      <c r="N340" s="19">
        <v>4.3460623043541168E-2</v>
      </c>
      <c r="O340" s="19"/>
      <c r="P340" s="50">
        <v>0.56932297641948648</v>
      </c>
      <c r="R340" s="9" t="s">
        <v>0</v>
      </c>
    </row>
    <row r="341" spans="2:18" x14ac:dyDescent="0.2">
      <c r="B341" s="25">
        <v>111</v>
      </c>
      <c r="C341" s="193"/>
      <c r="D341" s="19">
        <v>0.70254813470673783</v>
      </c>
      <c r="E341" s="19"/>
      <c r="F341" s="19">
        <v>1.0615446002982218</v>
      </c>
      <c r="G341" s="19"/>
      <c r="H341" s="19">
        <v>1.2932103565549582</v>
      </c>
      <c r="I341" s="19"/>
      <c r="J341" s="19">
        <v>1.1272695847980567</v>
      </c>
      <c r="K341" s="19"/>
      <c r="L341" s="19">
        <v>0.85455247288917224</v>
      </c>
      <c r="M341" s="19"/>
      <c r="N341" s="19">
        <v>0.7196997942518778</v>
      </c>
      <c r="O341" s="19"/>
      <c r="P341" s="50">
        <v>1.169732846178418</v>
      </c>
      <c r="R341" s="9" t="s">
        <v>0</v>
      </c>
    </row>
    <row r="342" spans="2:18" x14ac:dyDescent="0.2">
      <c r="B342" s="25">
        <v>112</v>
      </c>
      <c r="C342" s="193">
        <v>0.10532982499794306</v>
      </c>
      <c r="D342" s="19"/>
      <c r="E342" s="19">
        <v>3.4140759619619342E-2</v>
      </c>
      <c r="F342" s="19"/>
      <c r="G342" s="19">
        <v>0.45716962745094775</v>
      </c>
      <c r="H342" s="19"/>
      <c r="I342" s="19">
        <v>0.86944177513401133</v>
      </c>
      <c r="J342" s="19"/>
      <c r="K342" s="19">
        <v>0.25857578529281794</v>
      </c>
      <c r="L342" s="19"/>
      <c r="M342" s="19">
        <v>0.45202724242397124</v>
      </c>
      <c r="N342" s="19"/>
      <c r="O342" s="19">
        <v>0.51790518764186499</v>
      </c>
      <c r="P342" s="50"/>
      <c r="R342" s="9" t="s">
        <v>0</v>
      </c>
    </row>
    <row r="343" spans="2:18" x14ac:dyDescent="0.2">
      <c r="B343" s="25">
        <v>113</v>
      </c>
      <c r="C343" s="193"/>
      <c r="D343" s="19">
        <v>1.2975953181274267</v>
      </c>
      <c r="E343" s="19"/>
      <c r="F343" s="19">
        <v>0.20593404038303725</v>
      </c>
      <c r="G343" s="19"/>
      <c r="H343" s="19">
        <v>0.44156978477686354</v>
      </c>
      <c r="I343" s="19"/>
      <c r="J343" s="19">
        <v>0.8983993525093964</v>
      </c>
      <c r="K343" s="19">
        <v>0.65219916280746881</v>
      </c>
      <c r="L343" s="19"/>
      <c r="M343" s="19">
        <v>0.27143459499324502</v>
      </c>
      <c r="N343" s="19"/>
      <c r="O343" s="19"/>
      <c r="P343" s="50">
        <v>0.84227936141345483</v>
      </c>
      <c r="R343" s="9" t="s">
        <v>0</v>
      </c>
    </row>
    <row r="344" spans="2:18" x14ac:dyDescent="0.2">
      <c r="B344" s="25">
        <v>114</v>
      </c>
      <c r="C344" s="193"/>
      <c r="D344" s="19">
        <v>0.39704841108244709</v>
      </c>
      <c r="E344" s="19"/>
      <c r="F344" s="19">
        <v>1.4301380146398472</v>
      </c>
      <c r="G344" s="19"/>
      <c r="H344" s="19">
        <v>1.1311991790548306</v>
      </c>
      <c r="I344" s="19"/>
      <c r="J344" s="19">
        <v>0.6413324924676197</v>
      </c>
      <c r="K344" s="19"/>
      <c r="L344" s="19">
        <v>0.93131362441431853</v>
      </c>
      <c r="M344" s="19"/>
      <c r="N344" s="19">
        <v>0.80390351301868512</v>
      </c>
      <c r="O344" s="19"/>
      <c r="P344" s="50">
        <v>3.9264514233603616E-2</v>
      </c>
      <c r="R344" s="9" t="s">
        <v>0</v>
      </c>
    </row>
    <row r="345" spans="2:18" x14ac:dyDescent="0.2">
      <c r="B345" s="25">
        <v>115</v>
      </c>
      <c r="C345" s="193">
        <v>0.17400389434288549</v>
      </c>
      <c r="D345" s="19"/>
      <c r="E345" s="19">
        <v>0.85534496821737827</v>
      </c>
      <c r="F345" s="19"/>
      <c r="G345" s="19"/>
      <c r="H345" s="19">
        <v>0.10255745400980591</v>
      </c>
      <c r="I345" s="19">
        <v>0.5489091854097119</v>
      </c>
      <c r="J345" s="19"/>
      <c r="K345" s="19">
        <v>0.62425471445198477</v>
      </c>
      <c r="L345" s="19"/>
      <c r="M345" s="19">
        <v>1.0411766816022814</v>
      </c>
      <c r="N345" s="19"/>
      <c r="O345" s="19">
        <v>0.60566345447781489</v>
      </c>
      <c r="P345" s="50"/>
      <c r="R345" s="9" t="s">
        <v>0</v>
      </c>
    </row>
    <row r="346" spans="2:18" x14ac:dyDescent="0.2">
      <c r="B346" s="25">
        <v>116</v>
      </c>
      <c r="C346" s="193"/>
      <c r="D346" s="19">
        <v>1.2516462452507429</v>
      </c>
      <c r="E346" s="19"/>
      <c r="F346" s="19">
        <v>0.69142195031941656</v>
      </c>
      <c r="G346" s="19"/>
      <c r="H346" s="19">
        <v>1.105173717297371</v>
      </c>
      <c r="I346" s="19"/>
      <c r="J346" s="19">
        <v>0.98673680702686006</v>
      </c>
      <c r="K346" s="19"/>
      <c r="L346" s="19">
        <v>1.0671099672233872</v>
      </c>
      <c r="M346" s="19"/>
      <c r="N346" s="19">
        <v>1.8079424942685236</v>
      </c>
      <c r="O346" s="19"/>
      <c r="P346" s="50">
        <v>0.72745256308226858</v>
      </c>
      <c r="R346" s="9" t="s">
        <v>0</v>
      </c>
    </row>
    <row r="347" spans="2:18" x14ac:dyDescent="0.2">
      <c r="B347" s="25">
        <v>117</v>
      </c>
      <c r="C347" s="193"/>
      <c r="D347" s="19">
        <v>1.0025724427240192</v>
      </c>
      <c r="E347" s="19"/>
      <c r="F347" s="19">
        <v>1.2722046430908607</v>
      </c>
      <c r="G347" s="19"/>
      <c r="H347" s="19">
        <v>1.379936028915028</v>
      </c>
      <c r="I347" s="19"/>
      <c r="J347" s="19">
        <v>1.719268053532339</v>
      </c>
      <c r="K347" s="19"/>
      <c r="L347" s="19">
        <v>1.2687888058947943</v>
      </c>
      <c r="M347" s="19"/>
      <c r="N347" s="19">
        <v>0.84255648705565567</v>
      </c>
      <c r="O347" s="19"/>
      <c r="P347" s="50">
        <v>1.4269810901872524</v>
      </c>
      <c r="R347" s="9" t="s">
        <v>0</v>
      </c>
    </row>
    <row r="348" spans="2:18" x14ac:dyDescent="0.2">
      <c r="B348" s="25">
        <v>118</v>
      </c>
      <c r="C348" s="193">
        <v>0.23215353113410089</v>
      </c>
      <c r="D348" s="19"/>
      <c r="E348" s="19">
        <v>0.17570089780353706</v>
      </c>
      <c r="F348" s="19"/>
      <c r="G348" s="19">
        <v>0.94509071144986168</v>
      </c>
      <c r="H348" s="19"/>
      <c r="I348" s="19">
        <v>0.36746862106113276</v>
      </c>
      <c r="J348" s="19"/>
      <c r="K348" s="19">
        <v>1.5319164528394564</v>
      </c>
      <c r="L348" s="19"/>
      <c r="M348" s="19">
        <v>0.81982900586956453</v>
      </c>
      <c r="N348" s="19"/>
      <c r="O348" s="19">
        <v>0.82222013185288267</v>
      </c>
      <c r="P348" s="50"/>
      <c r="R348" s="9" t="s">
        <v>0</v>
      </c>
    </row>
    <row r="349" spans="2:18" x14ac:dyDescent="0.2">
      <c r="B349" s="25">
        <v>119</v>
      </c>
      <c r="C349" s="193"/>
      <c r="D349" s="19">
        <v>1.9362577804139887</v>
      </c>
      <c r="E349" s="19"/>
      <c r="F349" s="19">
        <v>1.595457032969501</v>
      </c>
      <c r="G349" s="19"/>
      <c r="H349" s="19">
        <v>2.1773501122539605</v>
      </c>
      <c r="I349" s="19"/>
      <c r="J349" s="19">
        <v>2.4378406150752951</v>
      </c>
      <c r="K349" s="19"/>
      <c r="L349" s="19">
        <v>1.1262224656349249</v>
      </c>
      <c r="M349" s="19"/>
      <c r="N349" s="19">
        <v>2.9295421731623219</v>
      </c>
      <c r="O349" s="19"/>
      <c r="P349" s="50">
        <v>2.8065379429651682</v>
      </c>
      <c r="R349" s="9" t="s">
        <v>0</v>
      </c>
    </row>
    <row r="350" spans="2:18" x14ac:dyDescent="0.2">
      <c r="B350" s="25">
        <v>120</v>
      </c>
      <c r="C350" s="193"/>
      <c r="D350" s="19">
        <v>0.73972743880204639</v>
      </c>
      <c r="E350" s="19">
        <v>0.48777956418060031</v>
      </c>
      <c r="F350" s="19"/>
      <c r="G350" s="19"/>
      <c r="H350" s="19">
        <v>0.31319847216959668</v>
      </c>
      <c r="I350" s="19">
        <v>0.29566334137176747</v>
      </c>
      <c r="J350" s="19"/>
      <c r="K350" s="19"/>
      <c r="L350" s="19">
        <v>0.21896873433540084</v>
      </c>
      <c r="M350" s="19">
        <v>0.38538161574308188</v>
      </c>
      <c r="N350" s="19"/>
      <c r="O350" s="19">
        <v>0.55648408556637674</v>
      </c>
      <c r="P350" s="50"/>
      <c r="R350" s="9" t="s">
        <v>0</v>
      </c>
    </row>
    <row r="351" spans="2:18" x14ac:dyDescent="0.2">
      <c r="B351" s="25">
        <v>121</v>
      </c>
      <c r="C351" s="193"/>
      <c r="D351" s="19">
        <v>1.9125608986393532</v>
      </c>
      <c r="E351" s="19"/>
      <c r="F351" s="19">
        <v>2.1826921379779725</v>
      </c>
      <c r="G351" s="19"/>
      <c r="H351" s="19">
        <v>1.7679343902433198</v>
      </c>
      <c r="I351" s="19"/>
      <c r="J351" s="19">
        <v>1.305934309565107</v>
      </c>
      <c r="K351" s="19"/>
      <c r="L351" s="19">
        <v>2.0007154659205266</v>
      </c>
      <c r="M351" s="19"/>
      <c r="N351" s="19">
        <v>1.3808163407190734</v>
      </c>
      <c r="O351" s="19"/>
      <c r="P351" s="50">
        <v>2.0432106957372067</v>
      </c>
      <c r="R351" s="9" t="s">
        <v>0</v>
      </c>
    </row>
    <row r="352" spans="2:18" x14ac:dyDescent="0.2">
      <c r="B352" s="25">
        <v>122</v>
      </c>
      <c r="C352" s="193">
        <v>0.86230508112559967</v>
      </c>
      <c r="D352" s="19"/>
      <c r="E352" s="19">
        <v>1.0113434942050854</v>
      </c>
      <c r="F352" s="19"/>
      <c r="G352" s="19"/>
      <c r="H352" s="19">
        <v>0.34806335982857955</v>
      </c>
      <c r="I352" s="19">
        <v>0.13307954633560465</v>
      </c>
      <c r="J352" s="19"/>
      <c r="K352" s="19">
        <v>0.31056736037805632</v>
      </c>
      <c r="L352" s="19"/>
      <c r="M352" s="19">
        <v>0.3169590661135685</v>
      </c>
      <c r="N352" s="19"/>
      <c r="O352" s="19">
        <v>1.1129054846086439</v>
      </c>
      <c r="P352" s="50"/>
      <c r="R352" s="9" t="s">
        <v>0</v>
      </c>
    </row>
    <row r="353" spans="2:18" x14ac:dyDescent="0.2">
      <c r="B353" s="25">
        <v>123</v>
      </c>
      <c r="C353" s="193"/>
      <c r="D353" s="19">
        <v>0.32427879083936906</v>
      </c>
      <c r="E353" s="19"/>
      <c r="F353" s="19">
        <v>1.0540033715464543</v>
      </c>
      <c r="G353" s="19"/>
      <c r="H353" s="19">
        <v>0.86761907805696292</v>
      </c>
      <c r="I353" s="19"/>
      <c r="J353" s="19">
        <v>1.184150322066037</v>
      </c>
      <c r="K353" s="19"/>
      <c r="L353" s="19">
        <v>1.5637469049478034</v>
      </c>
      <c r="M353" s="19"/>
      <c r="N353" s="19">
        <v>0.85589374723475686</v>
      </c>
      <c r="O353" s="19"/>
      <c r="P353" s="50">
        <v>1.4309638896852839</v>
      </c>
      <c r="R353" s="9" t="s">
        <v>0</v>
      </c>
    </row>
    <row r="354" spans="2:18" x14ac:dyDescent="0.2">
      <c r="B354" s="25">
        <v>124</v>
      </c>
      <c r="C354" s="193">
        <v>1.4910322792974251</v>
      </c>
      <c r="D354" s="19"/>
      <c r="E354" s="19">
        <v>2.1520026436751039</v>
      </c>
      <c r="F354" s="19"/>
      <c r="G354" s="19">
        <v>1.7033903485252608</v>
      </c>
      <c r="H354" s="19"/>
      <c r="I354" s="19">
        <v>1.4598690135345256</v>
      </c>
      <c r="J354" s="19"/>
      <c r="K354" s="19">
        <v>1.1567392091632345</v>
      </c>
      <c r="L354" s="19"/>
      <c r="M354" s="19">
        <v>1.2963823631456499</v>
      </c>
      <c r="N354" s="19"/>
      <c r="O354" s="19">
        <v>2.1762237656427996</v>
      </c>
      <c r="P354" s="50"/>
      <c r="R354" s="9" t="s">
        <v>0</v>
      </c>
    </row>
    <row r="355" spans="2:18" x14ac:dyDescent="0.2">
      <c r="B355" s="25">
        <v>125</v>
      </c>
      <c r="C355" s="193"/>
      <c r="D355" s="19">
        <v>0.739652561521292</v>
      </c>
      <c r="E355" s="19"/>
      <c r="F355" s="19">
        <v>0.14023124470825749</v>
      </c>
      <c r="G355" s="19">
        <v>0.13635560099063815</v>
      </c>
      <c r="H355" s="19"/>
      <c r="I355" s="19"/>
      <c r="J355" s="19">
        <v>0.2672223292741322</v>
      </c>
      <c r="K355" s="19">
        <v>0.18983932687968422</v>
      </c>
      <c r="L355" s="19"/>
      <c r="M355" s="19"/>
      <c r="N355" s="19">
        <v>0.80814378254721964</v>
      </c>
      <c r="O355" s="19">
        <v>0.25289093496946291</v>
      </c>
      <c r="P355" s="50"/>
      <c r="R355" s="9" t="s">
        <v>0</v>
      </c>
    </row>
    <row r="356" spans="2:18" x14ac:dyDescent="0.2">
      <c r="B356" s="25">
        <v>126</v>
      </c>
      <c r="C356" s="193">
        <v>0.41028557805448085</v>
      </c>
      <c r="D356" s="19"/>
      <c r="E356" s="19"/>
      <c r="F356" s="19">
        <v>0.48327581147810733</v>
      </c>
      <c r="G356" s="19"/>
      <c r="H356" s="19">
        <v>0.33801118991913565</v>
      </c>
      <c r="I356" s="19"/>
      <c r="J356" s="19">
        <v>0.76283542741933996</v>
      </c>
      <c r="K356" s="19"/>
      <c r="L356" s="19">
        <v>1.4204799716453791</v>
      </c>
      <c r="M356" s="19">
        <v>0.19028482642896671</v>
      </c>
      <c r="N356" s="19"/>
      <c r="O356" s="19"/>
      <c r="P356" s="50">
        <v>0.49465320588392137</v>
      </c>
      <c r="R356" s="9" t="s">
        <v>0</v>
      </c>
    </row>
    <row r="357" spans="2:18" x14ac:dyDescent="0.2">
      <c r="B357" s="25">
        <v>127</v>
      </c>
      <c r="C357" s="193">
        <v>2.5960207440139773</v>
      </c>
      <c r="D357" s="19"/>
      <c r="E357" s="19">
        <v>1.6635190183445803</v>
      </c>
      <c r="F357" s="19"/>
      <c r="G357" s="19">
        <v>2.2805273625824958</v>
      </c>
      <c r="H357" s="19"/>
      <c r="I357" s="19">
        <v>2.1025065375969425</v>
      </c>
      <c r="J357" s="19"/>
      <c r="K357" s="19">
        <v>1.9870332574811165</v>
      </c>
      <c r="L357" s="19"/>
      <c r="M357" s="19">
        <v>2.4760769886175527</v>
      </c>
      <c r="N357" s="19"/>
      <c r="O357" s="19">
        <v>1.544215014407647</v>
      </c>
      <c r="P357" s="50"/>
      <c r="R357" s="9" t="s">
        <v>0</v>
      </c>
    </row>
    <row r="358" spans="2:18" x14ac:dyDescent="0.2">
      <c r="B358" s="25">
        <v>128</v>
      </c>
      <c r="C358" s="193"/>
      <c r="D358" s="19">
        <v>0.12983949635345637</v>
      </c>
      <c r="E358" s="19"/>
      <c r="F358" s="19">
        <v>0.11657306067520144</v>
      </c>
      <c r="G358" s="19"/>
      <c r="H358" s="19">
        <v>0.315249256117066</v>
      </c>
      <c r="I358" s="19"/>
      <c r="J358" s="19">
        <v>0.80324600970798732</v>
      </c>
      <c r="K358" s="19"/>
      <c r="L358" s="19">
        <v>0.1627123726874434</v>
      </c>
      <c r="M358" s="19">
        <v>0.72748910853834381</v>
      </c>
      <c r="N358" s="19"/>
      <c r="O358" s="19">
        <v>0.42730779495727539</v>
      </c>
      <c r="P358" s="50"/>
      <c r="R358" s="9" t="s">
        <v>0</v>
      </c>
    </row>
    <row r="359" spans="2:18" x14ac:dyDescent="0.2">
      <c r="B359" s="25">
        <v>129</v>
      </c>
      <c r="C359" s="193"/>
      <c r="D359" s="19">
        <v>1.2158990295661913</v>
      </c>
      <c r="E359" s="19"/>
      <c r="F359" s="19">
        <v>0.29674014057371384</v>
      </c>
      <c r="G359" s="19"/>
      <c r="H359" s="19">
        <v>0.62840752484459439</v>
      </c>
      <c r="I359" s="19"/>
      <c r="J359" s="19">
        <v>1.0965381373093732</v>
      </c>
      <c r="K359" s="19"/>
      <c r="L359" s="19">
        <v>1.6207036088078475</v>
      </c>
      <c r="M359" s="19"/>
      <c r="N359" s="19">
        <v>1.5867949457005128</v>
      </c>
      <c r="O359" s="19"/>
      <c r="P359" s="50">
        <v>1.2961360609028909</v>
      </c>
      <c r="R359" s="9" t="s">
        <v>0</v>
      </c>
    </row>
    <row r="360" spans="2:18" x14ac:dyDescent="0.2">
      <c r="B360" s="25">
        <v>130</v>
      </c>
      <c r="C360" s="193">
        <v>0.2657604076150531</v>
      </c>
      <c r="D360" s="19"/>
      <c r="E360" s="19"/>
      <c r="F360" s="19">
        <v>0.27699301299746237</v>
      </c>
      <c r="G360" s="19">
        <v>0.15167672666789658</v>
      </c>
      <c r="H360" s="19"/>
      <c r="I360" s="19">
        <v>0.26000798362339789</v>
      </c>
      <c r="J360" s="19"/>
      <c r="K360" s="19"/>
      <c r="L360" s="19">
        <v>9.5559187317658278E-2</v>
      </c>
      <c r="M360" s="19"/>
      <c r="N360" s="19">
        <v>0.24187178013525315</v>
      </c>
      <c r="O360" s="19">
        <v>6.1293928814082681E-2</v>
      </c>
      <c r="P360" s="50"/>
      <c r="R360" s="9" t="s">
        <v>0</v>
      </c>
    </row>
    <row r="361" spans="2:18" x14ac:dyDescent="0.2">
      <c r="B361" s="25">
        <v>131</v>
      </c>
      <c r="C361" s="193">
        <v>0.57186849823611552</v>
      </c>
      <c r="D361" s="19"/>
      <c r="E361" s="19"/>
      <c r="F361" s="19">
        <v>0.10334284108893287</v>
      </c>
      <c r="G361" s="19">
        <v>0.37856315205980584</v>
      </c>
      <c r="H361" s="19"/>
      <c r="I361" s="19"/>
      <c r="J361" s="19">
        <v>0.24536326025623992</v>
      </c>
      <c r="K361" s="19">
        <v>0.97451061596774236</v>
      </c>
      <c r="L361" s="19"/>
      <c r="M361" s="19">
        <v>0.13266518983240747</v>
      </c>
      <c r="N361" s="19"/>
      <c r="O361" s="19">
        <v>0.57132745807811991</v>
      </c>
      <c r="P361" s="50"/>
      <c r="R361" s="9" t="s">
        <v>0</v>
      </c>
    </row>
    <row r="362" spans="2:18" x14ac:dyDescent="0.2">
      <c r="B362" s="25">
        <v>132</v>
      </c>
      <c r="C362" s="193"/>
      <c r="D362" s="19">
        <v>0.93054760939712422</v>
      </c>
      <c r="E362" s="19"/>
      <c r="F362" s="19">
        <v>1.2284909615279676</v>
      </c>
      <c r="G362" s="19"/>
      <c r="H362" s="19">
        <v>0.28068990631021418</v>
      </c>
      <c r="I362" s="19"/>
      <c r="J362" s="19">
        <v>0.57769085961620958</v>
      </c>
      <c r="K362" s="19">
        <v>3.6168483946159923E-2</v>
      </c>
      <c r="L362" s="19"/>
      <c r="M362" s="19"/>
      <c r="N362" s="19">
        <v>0.17228626548518694</v>
      </c>
      <c r="O362" s="19"/>
      <c r="P362" s="50">
        <v>0.1129473225091822</v>
      </c>
      <c r="R362" s="9" t="s">
        <v>0</v>
      </c>
    </row>
    <row r="363" spans="2:18" x14ac:dyDescent="0.2">
      <c r="B363" s="25">
        <v>133</v>
      </c>
      <c r="C363" s="193">
        <v>1.2938400990176364</v>
      </c>
      <c r="D363" s="19"/>
      <c r="E363" s="19">
        <v>1.2560663886864705</v>
      </c>
      <c r="F363" s="19"/>
      <c r="G363" s="19">
        <v>1.9385608116995445</v>
      </c>
      <c r="H363" s="19"/>
      <c r="I363" s="19">
        <v>0.95471534555792159</v>
      </c>
      <c r="J363" s="19"/>
      <c r="K363" s="19">
        <v>1.8565750404704371</v>
      </c>
      <c r="L363" s="19"/>
      <c r="M363" s="19">
        <v>1.7461316399207691</v>
      </c>
      <c r="N363" s="19"/>
      <c r="O363" s="19">
        <v>1.7283608021756185</v>
      </c>
      <c r="P363" s="50"/>
      <c r="R363" s="9" t="s">
        <v>0</v>
      </c>
    </row>
    <row r="364" spans="2:18" x14ac:dyDescent="0.2">
      <c r="B364" s="25">
        <v>134</v>
      </c>
      <c r="C364" s="193">
        <v>0.10855416032176515</v>
      </c>
      <c r="D364" s="19"/>
      <c r="E364" s="19"/>
      <c r="F364" s="19">
        <v>0.65145454350214937</v>
      </c>
      <c r="G364" s="19"/>
      <c r="H364" s="19">
        <v>0.77279818943227019</v>
      </c>
      <c r="I364" s="19"/>
      <c r="J364" s="19">
        <v>0.93166517143709671</v>
      </c>
      <c r="K364" s="19"/>
      <c r="L364" s="19">
        <v>0.81295351003939831</v>
      </c>
      <c r="M364" s="19"/>
      <c r="N364" s="19">
        <v>1.1978843907020049</v>
      </c>
      <c r="O364" s="19"/>
      <c r="P364" s="50">
        <v>0.32806963330264666</v>
      </c>
      <c r="R364" s="9" t="s">
        <v>0</v>
      </c>
    </row>
    <row r="365" spans="2:18" x14ac:dyDescent="0.2">
      <c r="B365" s="25">
        <v>135</v>
      </c>
      <c r="C365" s="193"/>
      <c r="D365" s="19">
        <v>6.2729533126889558E-2</v>
      </c>
      <c r="E365" s="19">
        <v>0.40387171770217439</v>
      </c>
      <c r="F365" s="19"/>
      <c r="G365" s="19"/>
      <c r="H365" s="19">
        <v>0.66627863133346876</v>
      </c>
      <c r="I365" s="19"/>
      <c r="J365" s="19">
        <v>0.44186258642188375</v>
      </c>
      <c r="K365" s="19"/>
      <c r="L365" s="19">
        <v>0.4022140276231031</v>
      </c>
      <c r="M365" s="19">
        <v>0.7371720875271609</v>
      </c>
      <c r="N365" s="19"/>
      <c r="O365" s="19"/>
      <c r="P365" s="50">
        <v>3.5732867512838391E-2</v>
      </c>
      <c r="R365" s="9" t="s">
        <v>0</v>
      </c>
    </row>
    <row r="366" spans="2:18" x14ac:dyDescent="0.2">
      <c r="B366" s="25">
        <v>136</v>
      </c>
      <c r="C366" s="193">
        <v>0.52382502853734003</v>
      </c>
      <c r="D366" s="19"/>
      <c r="E366" s="19">
        <v>0.13332833412311501</v>
      </c>
      <c r="F366" s="19"/>
      <c r="G366" s="19"/>
      <c r="H366" s="19">
        <v>0.56947651212770634</v>
      </c>
      <c r="I366" s="19">
        <v>0.34587593065255567</v>
      </c>
      <c r="J366" s="19"/>
      <c r="K366" s="19">
        <v>0.7852190863075299</v>
      </c>
      <c r="L366" s="19"/>
      <c r="M366" s="19">
        <v>0.25678210978139537</v>
      </c>
      <c r="N366" s="19"/>
      <c r="O366" s="19"/>
      <c r="P366" s="50">
        <v>0.4805099291815963</v>
      </c>
      <c r="R366" s="9" t="s">
        <v>0</v>
      </c>
    </row>
    <row r="367" spans="2:18" x14ac:dyDescent="0.2">
      <c r="B367" s="25">
        <v>137</v>
      </c>
      <c r="C367" s="193"/>
      <c r="D367" s="19">
        <v>0.70171328855269388</v>
      </c>
      <c r="E367" s="19"/>
      <c r="F367" s="19">
        <v>1.5031715589122685</v>
      </c>
      <c r="G367" s="19">
        <v>0.53958953619801098</v>
      </c>
      <c r="H367" s="19"/>
      <c r="I367" s="19"/>
      <c r="J367" s="19">
        <v>0.35569212687552287</v>
      </c>
      <c r="K367" s="19"/>
      <c r="L367" s="19">
        <v>0.68029264589730742</v>
      </c>
      <c r="M367" s="19">
        <v>0.40338770496705129</v>
      </c>
      <c r="N367" s="19"/>
      <c r="O367" s="19">
        <v>0.4292645440607562</v>
      </c>
      <c r="P367" s="50"/>
      <c r="R367" s="9" t="s">
        <v>0</v>
      </c>
    </row>
    <row r="368" spans="2:18" x14ac:dyDescent="0.2">
      <c r="B368" s="25">
        <v>138</v>
      </c>
      <c r="C368" s="193"/>
      <c r="D368" s="19">
        <v>0.47675813764381031</v>
      </c>
      <c r="E368" s="19"/>
      <c r="F368" s="19">
        <v>1.6849831027934428</v>
      </c>
      <c r="G368" s="19"/>
      <c r="H368" s="19">
        <v>1.757464384924821</v>
      </c>
      <c r="I368" s="19"/>
      <c r="J368" s="19">
        <v>1.1916571098150601</v>
      </c>
      <c r="K368" s="19"/>
      <c r="L368" s="19">
        <v>0.37276405378392502</v>
      </c>
      <c r="M368" s="19"/>
      <c r="N368" s="19">
        <v>1.0326571068274923</v>
      </c>
      <c r="O368" s="19"/>
      <c r="P368" s="50">
        <v>1.559244378925513</v>
      </c>
      <c r="R368" s="9" t="s">
        <v>0</v>
      </c>
    </row>
    <row r="369" spans="2:18" x14ac:dyDescent="0.2">
      <c r="B369" s="25">
        <v>139</v>
      </c>
      <c r="C369" s="193">
        <v>1.1189554708258296</v>
      </c>
      <c r="D369" s="19"/>
      <c r="E369" s="19">
        <v>1.6818704502822892</v>
      </c>
      <c r="F369" s="19"/>
      <c r="G369" s="19">
        <v>2.0080001165770569</v>
      </c>
      <c r="H369" s="19"/>
      <c r="I369" s="19">
        <v>2.4406791408105191</v>
      </c>
      <c r="J369" s="19"/>
      <c r="K369" s="19">
        <v>1.6212825421197652</v>
      </c>
      <c r="L369" s="19"/>
      <c r="M369" s="19">
        <v>1.7504006071873166</v>
      </c>
      <c r="N369" s="19"/>
      <c r="O369" s="19">
        <v>2.1074122646279396</v>
      </c>
      <c r="P369" s="50"/>
      <c r="R369" s="9" t="s">
        <v>0</v>
      </c>
    </row>
    <row r="370" spans="2:18" x14ac:dyDescent="0.2">
      <c r="B370" s="25">
        <v>140</v>
      </c>
      <c r="C370" s="193">
        <v>0.46285688593916297</v>
      </c>
      <c r="D370" s="19"/>
      <c r="E370" s="19">
        <v>0.46559267838693341</v>
      </c>
      <c r="F370" s="19"/>
      <c r="G370" s="19"/>
      <c r="H370" s="19">
        <v>0.14110674253477248</v>
      </c>
      <c r="I370" s="19">
        <v>0.58904912271530085</v>
      </c>
      <c r="J370" s="19"/>
      <c r="K370" s="19">
        <v>1.0646332332508328</v>
      </c>
      <c r="L370" s="19"/>
      <c r="M370" s="19">
        <v>0.34487590017448733</v>
      </c>
      <c r="N370" s="19"/>
      <c r="O370" s="19">
        <v>0.96975836447659292</v>
      </c>
      <c r="P370" s="50"/>
      <c r="R370" s="9" t="s">
        <v>0</v>
      </c>
    </row>
    <row r="371" spans="2:18" x14ac:dyDescent="0.2">
      <c r="B371" s="25">
        <v>141</v>
      </c>
      <c r="C371" s="193"/>
      <c r="D371" s="19">
        <v>1.3376572056206153</v>
      </c>
      <c r="E371" s="19"/>
      <c r="F371" s="19">
        <v>1.7508014500626403</v>
      </c>
      <c r="G371" s="19"/>
      <c r="H371" s="19">
        <v>0.78971480707320763</v>
      </c>
      <c r="I371" s="19"/>
      <c r="J371" s="19">
        <v>1.4723359693351161</v>
      </c>
      <c r="K371" s="19"/>
      <c r="L371" s="19">
        <v>1.1333213914185196</v>
      </c>
      <c r="M371" s="19"/>
      <c r="N371" s="19">
        <v>1.0153241664957742</v>
      </c>
      <c r="O371" s="19"/>
      <c r="P371" s="50">
        <v>0.63943397197575924</v>
      </c>
      <c r="R371" s="9" t="s">
        <v>0</v>
      </c>
    </row>
    <row r="372" spans="2:18" x14ac:dyDescent="0.2">
      <c r="B372" s="25">
        <v>142</v>
      </c>
      <c r="C372" s="193"/>
      <c r="D372" s="19">
        <v>3.6838135376657005E-2</v>
      </c>
      <c r="E372" s="19">
        <v>2.9023990094348938E-2</v>
      </c>
      <c r="F372" s="19"/>
      <c r="G372" s="19"/>
      <c r="H372" s="19">
        <v>0.33796899619447357</v>
      </c>
      <c r="I372" s="19"/>
      <c r="J372" s="19">
        <v>0.70191374513005922</v>
      </c>
      <c r="K372" s="19"/>
      <c r="L372" s="19">
        <v>0.70008649237884979</v>
      </c>
      <c r="M372" s="19">
        <v>0.76115348680850858</v>
      </c>
      <c r="N372" s="19"/>
      <c r="O372" s="19">
        <v>0.23778979959008131</v>
      </c>
      <c r="P372" s="50"/>
      <c r="R372" s="9" t="s">
        <v>0</v>
      </c>
    </row>
    <row r="373" spans="2:18" x14ac:dyDescent="0.2">
      <c r="B373" s="25">
        <v>143</v>
      </c>
      <c r="C373" s="193">
        <v>0.48094812799749381</v>
      </c>
      <c r="D373" s="19"/>
      <c r="E373" s="19"/>
      <c r="F373" s="19">
        <v>0.34607960691211725</v>
      </c>
      <c r="G373" s="19">
        <v>0.96945603590919582</v>
      </c>
      <c r="H373" s="19"/>
      <c r="I373" s="19"/>
      <c r="J373" s="19">
        <v>0.56907892229739332</v>
      </c>
      <c r="K373" s="19">
        <v>0.61695905014288377</v>
      </c>
      <c r="L373" s="19"/>
      <c r="M373" s="19">
        <v>6.1637125763428814E-2</v>
      </c>
      <c r="N373" s="19"/>
      <c r="O373" s="19">
        <v>0.81887481612518598</v>
      </c>
      <c r="P373" s="50"/>
      <c r="R373" s="9" t="s">
        <v>0</v>
      </c>
    </row>
    <row r="374" spans="2:18" x14ac:dyDescent="0.2">
      <c r="B374" s="25">
        <v>144</v>
      </c>
      <c r="C374" s="193">
        <v>0.45077754350747373</v>
      </c>
      <c r="D374" s="19"/>
      <c r="E374" s="19">
        <v>0.22275195837330522</v>
      </c>
      <c r="F374" s="19"/>
      <c r="G374" s="19">
        <v>1.3741352628561514</v>
      </c>
      <c r="H374" s="19"/>
      <c r="I374" s="19">
        <v>1.190544199348373</v>
      </c>
      <c r="J374" s="19"/>
      <c r="K374" s="19"/>
      <c r="L374" s="19">
        <v>0.15741898927160572</v>
      </c>
      <c r="M374" s="19">
        <v>0.60200499279787489</v>
      </c>
      <c r="N374" s="19"/>
      <c r="O374" s="19"/>
      <c r="P374" s="50">
        <v>0.20748424967780094</v>
      </c>
      <c r="R374" s="9" t="s">
        <v>0</v>
      </c>
    </row>
    <row r="375" spans="2:18" x14ac:dyDescent="0.2">
      <c r="B375" s="25">
        <v>145</v>
      </c>
      <c r="C375" s="193"/>
      <c r="D375" s="19">
        <v>1.6099445461366342</v>
      </c>
      <c r="E375" s="19"/>
      <c r="F375" s="19">
        <v>1.5176254385020926</v>
      </c>
      <c r="G375" s="19"/>
      <c r="H375" s="19">
        <v>2.2532882689095439</v>
      </c>
      <c r="I375" s="19"/>
      <c r="J375" s="19">
        <v>1.7459315786198564</v>
      </c>
      <c r="K375" s="19"/>
      <c r="L375" s="19">
        <v>1.697970180309806</v>
      </c>
      <c r="M375" s="19"/>
      <c r="N375" s="19">
        <v>2.3396727257888816</v>
      </c>
      <c r="O375" s="19"/>
      <c r="P375" s="50">
        <v>1.6613909149279691</v>
      </c>
      <c r="R375" s="9" t="s">
        <v>0</v>
      </c>
    </row>
    <row r="376" spans="2:18" x14ac:dyDescent="0.2">
      <c r="B376" s="25">
        <v>146</v>
      </c>
      <c r="C376" s="193">
        <v>0.24381424943640503</v>
      </c>
      <c r="D376" s="19"/>
      <c r="E376" s="19"/>
      <c r="F376" s="19">
        <v>0.99032369760698702</v>
      </c>
      <c r="G376" s="19">
        <v>0.37996154514762581</v>
      </c>
      <c r="H376" s="19"/>
      <c r="I376" s="19">
        <v>0.28806904860672117</v>
      </c>
      <c r="J376" s="19"/>
      <c r="K376" s="19">
        <v>0.76076156853915622</v>
      </c>
      <c r="L376" s="19"/>
      <c r="M376" s="19"/>
      <c r="N376" s="19">
        <v>0.1760614578910025</v>
      </c>
      <c r="O376" s="19">
        <v>0.14484762114718167</v>
      </c>
      <c r="P376" s="50"/>
      <c r="R376" s="9" t="s">
        <v>0</v>
      </c>
    </row>
    <row r="377" spans="2:18" x14ac:dyDescent="0.2">
      <c r="B377" s="25">
        <v>147</v>
      </c>
      <c r="C377" s="193">
        <v>0.61326177564720552</v>
      </c>
      <c r="D377" s="19"/>
      <c r="E377" s="19">
        <v>0.30348935304682723</v>
      </c>
      <c r="F377" s="19"/>
      <c r="G377" s="19">
        <v>0.21093009182440287</v>
      </c>
      <c r="H377" s="19"/>
      <c r="I377" s="19">
        <v>1.262404631683729</v>
      </c>
      <c r="J377" s="19"/>
      <c r="K377" s="19">
        <v>0.96145450038446023</v>
      </c>
      <c r="L377" s="19"/>
      <c r="M377" s="19">
        <v>0.44704912521597773</v>
      </c>
      <c r="N377" s="19"/>
      <c r="O377" s="19">
        <v>0.94175546503823049</v>
      </c>
      <c r="P377" s="50"/>
      <c r="R377" s="9" t="s">
        <v>0</v>
      </c>
    </row>
    <row r="378" spans="2:18" x14ac:dyDescent="0.2">
      <c r="B378" s="25">
        <v>148</v>
      </c>
      <c r="C378" s="193">
        <v>0.62927347202828621</v>
      </c>
      <c r="D378" s="19"/>
      <c r="E378" s="19">
        <v>0.87265789328706145</v>
      </c>
      <c r="F378" s="19"/>
      <c r="G378" s="19">
        <v>0.80070334457345271</v>
      </c>
      <c r="H378" s="19"/>
      <c r="I378" s="19">
        <v>1.2303213719292125</v>
      </c>
      <c r="J378" s="19"/>
      <c r="K378" s="19">
        <v>1.2810388165724547</v>
      </c>
      <c r="L378" s="19"/>
      <c r="M378" s="19">
        <v>0.95774047642027726</v>
      </c>
      <c r="N378" s="19"/>
      <c r="O378" s="19"/>
      <c r="P378" s="50">
        <v>0.1001091131947465</v>
      </c>
      <c r="R378" s="9" t="s">
        <v>0</v>
      </c>
    </row>
    <row r="379" spans="2:18" x14ac:dyDescent="0.2">
      <c r="B379" s="25">
        <v>149</v>
      </c>
      <c r="C379" s="193"/>
      <c r="D379" s="19">
        <v>1.1135984994719714</v>
      </c>
      <c r="E379" s="19"/>
      <c r="F379" s="19">
        <v>0.1618265489472068</v>
      </c>
      <c r="G379" s="19"/>
      <c r="H379" s="19">
        <v>1.4521261973725774</v>
      </c>
      <c r="I379" s="19"/>
      <c r="J379" s="19">
        <v>1.2629084702474156</v>
      </c>
      <c r="K379" s="19"/>
      <c r="L379" s="19">
        <v>1.272730132904526</v>
      </c>
      <c r="M379" s="19"/>
      <c r="N379" s="19">
        <v>1.9787120184480571</v>
      </c>
      <c r="O379" s="19"/>
      <c r="P379" s="50">
        <v>1.5862317517450724</v>
      </c>
      <c r="R379" s="9" t="s">
        <v>0</v>
      </c>
    </row>
    <row r="380" spans="2:18" x14ac:dyDescent="0.2">
      <c r="B380" s="25">
        <v>150</v>
      </c>
      <c r="C380" s="193"/>
      <c r="D380" s="19">
        <v>0.34599168056141577</v>
      </c>
      <c r="E380" s="19"/>
      <c r="F380" s="19">
        <v>0.41971056786858646</v>
      </c>
      <c r="G380" s="19"/>
      <c r="H380" s="19">
        <v>2.2029722795918674</v>
      </c>
      <c r="I380" s="19"/>
      <c r="J380" s="19">
        <v>0.40496109135486952</v>
      </c>
      <c r="K380" s="19"/>
      <c r="L380" s="19">
        <v>0.97630387062176338</v>
      </c>
      <c r="M380" s="19"/>
      <c r="N380" s="19">
        <v>1.3115775197811945</v>
      </c>
      <c r="O380" s="19"/>
      <c r="P380" s="50">
        <v>1.1208730550403969</v>
      </c>
      <c r="R380" s="9" t="s">
        <v>0</v>
      </c>
    </row>
    <row r="381" spans="2:18" x14ac:dyDescent="0.2">
      <c r="B381" s="25">
        <v>151</v>
      </c>
      <c r="C381" s="193">
        <v>0.72337628420711597</v>
      </c>
      <c r="D381" s="19"/>
      <c r="E381" s="19">
        <v>0.65455940344620678</v>
      </c>
      <c r="F381" s="19"/>
      <c r="G381" s="19">
        <v>0.57290667320169919</v>
      </c>
      <c r="H381" s="19"/>
      <c r="I381" s="19">
        <v>0.34611503334851795</v>
      </c>
      <c r="J381" s="19"/>
      <c r="K381" s="19">
        <v>0.84113974527870661</v>
      </c>
      <c r="L381" s="19"/>
      <c r="M381" s="19">
        <v>1.0552101696824534</v>
      </c>
      <c r="N381" s="19"/>
      <c r="O381" s="19">
        <v>1.0531324927254861</v>
      </c>
      <c r="P381" s="50"/>
      <c r="R381" s="9" t="s">
        <v>0</v>
      </c>
    </row>
    <row r="382" spans="2:18" x14ac:dyDescent="0.2">
      <c r="B382" s="25">
        <v>152</v>
      </c>
      <c r="C382" s="193"/>
      <c r="D382" s="19">
        <v>0.42650177782668619</v>
      </c>
      <c r="E382" s="19"/>
      <c r="F382" s="19">
        <v>0.89218571940942326</v>
      </c>
      <c r="G382" s="19"/>
      <c r="H382" s="19">
        <v>0.75043635597453784</v>
      </c>
      <c r="I382" s="19"/>
      <c r="J382" s="19">
        <v>0.61490361158325046</v>
      </c>
      <c r="K382" s="19"/>
      <c r="L382" s="19">
        <v>0.43773985633930418</v>
      </c>
      <c r="M382" s="19">
        <v>0.16001756945736412</v>
      </c>
      <c r="N382" s="19"/>
      <c r="O382" s="19"/>
      <c r="P382" s="50">
        <v>0.99254689159823639</v>
      </c>
      <c r="R382" s="9" t="s">
        <v>0</v>
      </c>
    </row>
    <row r="383" spans="2:18" x14ac:dyDescent="0.2">
      <c r="B383" s="25">
        <v>153</v>
      </c>
      <c r="C383" s="193"/>
      <c r="D383" s="19">
        <v>0.90767974005025143</v>
      </c>
      <c r="E383" s="19"/>
      <c r="F383" s="19">
        <v>1.1566989186412691</v>
      </c>
      <c r="G383" s="19"/>
      <c r="H383" s="19">
        <v>1.2206999096887448</v>
      </c>
      <c r="I383" s="19"/>
      <c r="J383" s="19">
        <v>1.3430224708993432</v>
      </c>
      <c r="K383" s="19"/>
      <c r="L383" s="19">
        <v>2.4510386367390917</v>
      </c>
      <c r="M383" s="19"/>
      <c r="N383" s="19">
        <v>0.34788203600867201</v>
      </c>
      <c r="O383" s="19"/>
      <c r="P383" s="50">
        <v>1.1977284467414522</v>
      </c>
      <c r="R383" s="9" t="s">
        <v>0</v>
      </c>
    </row>
    <row r="384" spans="2:18" x14ac:dyDescent="0.2">
      <c r="B384" s="25">
        <v>154</v>
      </c>
      <c r="C384" s="193"/>
      <c r="D384" s="19">
        <v>0.70337995046948432</v>
      </c>
      <c r="E384" s="19"/>
      <c r="F384" s="19">
        <v>0.36158460152355021</v>
      </c>
      <c r="G384" s="19"/>
      <c r="H384" s="19">
        <v>0.35622383354952175</v>
      </c>
      <c r="I384" s="19"/>
      <c r="J384" s="19">
        <v>0.32661303133518732</v>
      </c>
      <c r="K384" s="19">
        <v>5.5253691310470199E-2</v>
      </c>
      <c r="L384" s="19"/>
      <c r="M384" s="19"/>
      <c r="N384" s="19">
        <v>0.49301509303175073</v>
      </c>
      <c r="O384" s="19"/>
      <c r="P384" s="50">
        <v>0.73345024723473251</v>
      </c>
      <c r="R384" s="9" t="s">
        <v>0</v>
      </c>
    </row>
    <row r="385" spans="2:18" x14ac:dyDescent="0.2">
      <c r="B385" s="25">
        <v>155</v>
      </c>
      <c r="C385" s="193"/>
      <c r="D385" s="19">
        <v>0.70689457518650378</v>
      </c>
      <c r="E385" s="19">
        <v>0.36293536140432953</v>
      </c>
      <c r="F385" s="19"/>
      <c r="G385" s="19"/>
      <c r="H385" s="19">
        <v>0.25085364781342478</v>
      </c>
      <c r="I385" s="19"/>
      <c r="J385" s="19">
        <v>1.5296977893059249</v>
      </c>
      <c r="K385" s="19"/>
      <c r="L385" s="19">
        <v>1.3813991812471562</v>
      </c>
      <c r="M385" s="19"/>
      <c r="N385" s="19">
        <v>0.77503572916786356</v>
      </c>
      <c r="O385" s="19">
        <v>0.19723494916146278</v>
      </c>
      <c r="P385" s="50"/>
      <c r="R385" s="9" t="s">
        <v>0</v>
      </c>
    </row>
    <row r="386" spans="2:18" x14ac:dyDescent="0.2">
      <c r="B386" s="25">
        <v>156</v>
      </c>
      <c r="C386" s="193">
        <v>0.47841378037364773</v>
      </c>
      <c r="D386" s="19"/>
      <c r="E386" s="19">
        <v>2.2658544126814312E-2</v>
      </c>
      <c r="F386" s="19"/>
      <c r="G386" s="19">
        <v>7.0149679018487898E-2</v>
      </c>
      <c r="H386" s="19"/>
      <c r="I386" s="19">
        <v>0.66290027546677388</v>
      </c>
      <c r="J386" s="19"/>
      <c r="K386" s="19">
        <v>0.47698716050052969</v>
      </c>
      <c r="L386" s="19"/>
      <c r="M386" s="19">
        <v>0.24815919184492485</v>
      </c>
      <c r="N386" s="19"/>
      <c r="O386" s="19">
        <v>0.43528802479493245</v>
      </c>
      <c r="P386" s="50"/>
      <c r="R386" s="9" t="s">
        <v>0</v>
      </c>
    </row>
    <row r="387" spans="2:18" x14ac:dyDescent="0.2">
      <c r="B387" s="25">
        <v>157</v>
      </c>
      <c r="C387" s="193">
        <v>0.20466502665223915</v>
      </c>
      <c r="D387" s="19"/>
      <c r="E387" s="19">
        <v>0.56164539113489698</v>
      </c>
      <c r="F387" s="19"/>
      <c r="G387" s="19"/>
      <c r="H387" s="19">
        <v>0.27359585381532697</v>
      </c>
      <c r="I387" s="19"/>
      <c r="J387" s="19">
        <v>8.6646866214543594E-2</v>
      </c>
      <c r="K387" s="19">
        <v>0.8567890206089519</v>
      </c>
      <c r="L387" s="19"/>
      <c r="M387" s="19"/>
      <c r="N387" s="19">
        <v>0.24560773386954721</v>
      </c>
      <c r="O387" s="19">
        <v>0.14281679621340815</v>
      </c>
      <c r="P387" s="50"/>
      <c r="R387" s="9" t="s">
        <v>0</v>
      </c>
    </row>
    <row r="388" spans="2:18" x14ac:dyDescent="0.2">
      <c r="B388" s="25">
        <v>158</v>
      </c>
      <c r="C388" s="193">
        <v>1.2035987570500959</v>
      </c>
      <c r="D388" s="19"/>
      <c r="E388" s="19">
        <v>0.38531291151238489</v>
      </c>
      <c r="F388" s="19"/>
      <c r="G388" s="19"/>
      <c r="H388" s="19">
        <v>2.1584173530497911E-2</v>
      </c>
      <c r="I388" s="19">
        <v>0.16694404014905961</v>
      </c>
      <c r="J388" s="19"/>
      <c r="K388" s="19">
        <v>1.3565935988127473</v>
      </c>
      <c r="L388" s="19"/>
      <c r="M388" s="19">
        <v>1.3846287874340952</v>
      </c>
      <c r="N388" s="19"/>
      <c r="O388" s="19">
        <v>0.47945476561590522</v>
      </c>
      <c r="P388" s="50"/>
      <c r="R388" s="9" t="s">
        <v>0</v>
      </c>
    </row>
    <row r="389" spans="2:18" x14ac:dyDescent="0.2">
      <c r="B389" s="25">
        <v>159</v>
      </c>
      <c r="C389" s="193">
        <v>0.94437219940919237</v>
      </c>
      <c r="D389" s="19"/>
      <c r="E389" s="19">
        <v>0.80200939447333808</v>
      </c>
      <c r="F389" s="19"/>
      <c r="G389" s="19">
        <v>0.59893791353574899</v>
      </c>
      <c r="H389" s="19"/>
      <c r="I389" s="19"/>
      <c r="J389" s="19">
        <v>0.41975501755250949</v>
      </c>
      <c r="K389" s="19">
        <v>0.31236368733858688</v>
      </c>
      <c r="L389" s="19"/>
      <c r="M389" s="19">
        <v>0.29351973083898464</v>
      </c>
      <c r="N389" s="19"/>
      <c r="O389" s="19">
        <v>0.48859165358418649</v>
      </c>
      <c r="P389" s="50"/>
      <c r="R389" s="9" t="s">
        <v>0</v>
      </c>
    </row>
    <row r="390" spans="2:18" x14ac:dyDescent="0.2">
      <c r="B390" s="25">
        <v>160</v>
      </c>
      <c r="C390" s="193"/>
      <c r="D390" s="19">
        <v>1.1544213375523777</v>
      </c>
      <c r="E390" s="19"/>
      <c r="F390" s="19">
        <v>0.393190661646941</v>
      </c>
      <c r="G390" s="19"/>
      <c r="H390" s="19">
        <v>8.1876215444491043E-2</v>
      </c>
      <c r="I390" s="19"/>
      <c r="J390" s="19">
        <v>0.32492247662246521</v>
      </c>
      <c r="K390" s="19"/>
      <c r="L390" s="19">
        <v>0.10684724411108847</v>
      </c>
      <c r="M390" s="19">
        <v>4.6471740291751822E-2</v>
      </c>
      <c r="N390" s="19"/>
      <c r="O390" s="19"/>
      <c r="P390" s="50">
        <v>1.1797194721682089</v>
      </c>
      <c r="R390" s="9" t="s">
        <v>0</v>
      </c>
    </row>
    <row r="391" spans="2:18" x14ac:dyDescent="0.2">
      <c r="B391" s="25">
        <v>161</v>
      </c>
      <c r="C391" s="193">
        <v>0.3770094290545381</v>
      </c>
      <c r="D391" s="19"/>
      <c r="E391" s="19">
        <v>0.27135648803632317</v>
      </c>
      <c r="F391" s="19"/>
      <c r="G391" s="19">
        <v>0.16194350777778485</v>
      </c>
      <c r="H391" s="19"/>
      <c r="I391" s="19">
        <v>0.78660534054131015</v>
      </c>
      <c r="J391" s="19"/>
      <c r="K391" s="19">
        <v>1.2716604268738501</v>
      </c>
      <c r="L391" s="19"/>
      <c r="M391" s="19">
        <v>3.6099548463257365E-2</v>
      </c>
      <c r="N391" s="19"/>
      <c r="O391" s="19">
        <v>7.1867545205873601E-2</v>
      </c>
      <c r="P391" s="50"/>
      <c r="R391" s="9" t="s">
        <v>0</v>
      </c>
    </row>
    <row r="392" spans="2:18" x14ac:dyDescent="0.2">
      <c r="B392" s="25">
        <v>162</v>
      </c>
      <c r="C392" s="193"/>
      <c r="D392" s="19">
        <v>2.0555418946452639</v>
      </c>
      <c r="E392" s="19"/>
      <c r="F392" s="19">
        <v>2.0959549058658031</v>
      </c>
      <c r="G392" s="19"/>
      <c r="H392" s="19">
        <v>0.49899202602385712</v>
      </c>
      <c r="I392" s="19"/>
      <c r="J392" s="19">
        <v>1.615559933012769</v>
      </c>
      <c r="K392" s="19"/>
      <c r="L392" s="19">
        <v>1.7653521012535207</v>
      </c>
      <c r="M392" s="19"/>
      <c r="N392" s="19">
        <v>1.9218860430963314</v>
      </c>
      <c r="O392" s="19"/>
      <c r="P392" s="50">
        <v>1.633544047922149</v>
      </c>
      <c r="R392" s="9" t="s">
        <v>0</v>
      </c>
    </row>
    <row r="393" spans="2:18" x14ac:dyDescent="0.2">
      <c r="B393" s="25">
        <v>163</v>
      </c>
      <c r="C393" s="193">
        <v>2.3042955089956063</v>
      </c>
      <c r="D393" s="19"/>
      <c r="E393" s="19">
        <v>0.77763224015303434</v>
      </c>
      <c r="F393" s="19"/>
      <c r="G393" s="19">
        <v>0.78449821796708596</v>
      </c>
      <c r="H393" s="19"/>
      <c r="I393" s="19">
        <v>1.8295792439162748</v>
      </c>
      <c r="J393" s="19"/>
      <c r="K393" s="19">
        <v>1.1744204822051094</v>
      </c>
      <c r="L393" s="19"/>
      <c r="M393" s="19">
        <v>0.76616594942025984</v>
      </c>
      <c r="N393" s="19"/>
      <c r="O393" s="19">
        <v>0.71423128708361772</v>
      </c>
      <c r="P393" s="50"/>
      <c r="R393" s="9" t="s">
        <v>0</v>
      </c>
    </row>
    <row r="394" spans="2:18" x14ac:dyDescent="0.2">
      <c r="B394" s="25">
        <v>164</v>
      </c>
      <c r="C394" s="193">
        <v>0.62871475063327764</v>
      </c>
      <c r="D394" s="19"/>
      <c r="E394" s="19">
        <v>1.479541043413529</v>
      </c>
      <c r="F394" s="19"/>
      <c r="G394" s="19"/>
      <c r="H394" s="19">
        <v>0.61909136149000243</v>
      </c>
      <c r="I394" s="19">
        <v>1.1796583056340544</v>
      </c>
      <c r="J394" s="19"/>
      <c r="K394" s="19">
        <v>0.63340660944603466</v>
      </c>
      <c r="L394" s="19"/>
      <c r="M394" s="19">
        <v>0.82350833773338283</v>
      </c>
      <c r="N394" s="19"/>
      <c r="O394" s="19">
        <v>1.9614494133782072</v>
      </c>
      <c r="P394" s="50"/>
      <c r="R394" s="9" t="s">
        <v>0</v>
      </c>
    </row>
    <row r="395" spans="2:18" x14ac:dyDescent="0.2">
      <c r="B395" s="25">
        <v>165</v>
      </c>
      <c r="C395" s="193"/>
      <c r="D395" s="19">
        <v>1.190353381712341E-2</v>
      </c>
      <c r="E395" s="19"/>
      <c r="F395" s="19">
        <v>0.1810466088809973</v>
      </c>
      <c r="G395" s="19"/>
      <c r="H395" s="19">
        <v>8.2625085029390602E-2</v>
      </c>
      <c r="I395" s="19"/>
      <c r="J395" s="19">
        <v>0.93145994769799101</v>
      </c>
      <c r="K395" s="19"/>
      <c r="L395" s="19">
        <v>0.65676803765728897</v>
      </c>
      <c r="M395" s="19"/>
      <c r="N395" s="19">
        <v>0.53891610530311895</v>
      </c>
      <c r="O395" s="19">
        <v>0.24245736027002773</v>
      </c>
      <c r="P395" s="50"/>
      <c r="R395" s="9" t="s">
        <v>0</v>
      </c>
    </row>
    <row r="396" spans="2:18" x14ac:dyDescent="0.2">
      <c r="B396" s="25">
        <v>166</v>
      </c>
      <c r="C396" s="193">
        <v>0.36561212101757562</v>
      </c>
      <c r="D396" s="19"/>
      <c r="E396" s="19">
        <v>9.2031675973254026E-2</v>
      </c>
      <c r="F396" s="19"/>
      <c r="G396" s="19">
        <v>1.6345670184572354E-2</v>
      </c>
      <c r="H396" s="19"/>
      <c r="I396" s="19"/>
      <c r="J396" s="19">
        <v>0.70586744478175478</v>
      </c>
      <c r="K396" s="19">
        <v>0.18249648578784086</v>
      </c>
      <c r="L396" s="19"/>
      <c r="M396" s="19">
        <v>0.76328361425530777</v>
      </c>
      <c r="N396" s="19"/>
      <c r="O396" s="19">
        <v>0.16183142827739164</v>
      </c>
      <c r="P396" s="50"/>
      <c r="R396" s="9" t="s">
        <v>0</v>
      </c>
    </row>
    <row r="397" spans="2:18" x14ac:dyDescent="0.2">
      <c r="B397" s="25">
        <v>167</v>
      </c>
      <c r="C397" s="193">
        <v>0.41041567802919032</v>
      </c>
      <c r="D397" s="19"/>
      <c r="E397" s="19">
        <v>0.81386444897629973</v>
      </c>
      <c r="F397" s="19"/>
      <c r="G397" s="19"/>
      <c r="H397" s="19">
        <v>9.3157208472955059E-3</v>
      </c>
      <c r="I397" s="19">
        <v>1.2340535167326037</v>
      </c>
      <c r="J397" s="19"/>
      <c r="K397" s="19"/>
      <c r="L397" s="19">
        <v>9.7901429302210463E-2</v>
      </c>
      <c r="M397" s="19"/>
      <c r="N397" s="19">
        <v>0.6365273393157429</v>
      </c>
      <c r="O397" s="19"/>
      <c r="P397" s="50">
        <v>0.44141152805586936</v>
      </c>
      <c r="R397" s="9" t="s">
        <v>0</v>
      </c>
    </row>
    <row r="398" spans="2:18" x14ac:dyDescent="0.2">
      <c r="B398" s="25">
        <v>168</v>
      </c>
      <c r="C398" s="193">
        <v>3.3063711732293173E-2</v>
      </c>
      <c r="D398" s="19"/>
      <c r="E398" s="19"/>
      <c r="F398" s="19">
        <v>0.40644243640254107</v>
      </c>
      <c r="G398" s="19"/>
      <c r="H398" s="19">
        <v>3.1262680075078958E-2</v>
      </c>
      <c r="I398" s="19">
        <v>0.78526886172687105</v>
      </c>
      <c r="J398" s="19"/>
      <c r="K398" s="19"/>
      <c r="L398" s="19">
        <v>0.17150437364982968</v>
      </c>
      <c r="M398" s="19"/>
      <c r="N398" s="19">
        <v>0.14275951187739958</v>
      </c>
      <c r="O398" s="19"/>
      <c r="P398" s="50">
        <v>0.39880587814230184</v>
      </c>
      <c r="R398" s="9" t="s">
        <v>0</v>
      </c>
    </row>
    <row r="399" spans="2:18" x14ac:dyDescent="0.2">
      <c r="B399" s="25">
        <v>169</v>
      </c>
      <c r="C399" s="193"/>
      <c r="D399" s="19">
        <v>0.44537290680185909</v>
      </c>
      <c r="E399" s="19"/>
      <c r="F399" s="19">
        <v>1.1800707349670809</v>
      </c>
      <c r="G399" s="19"/>
      <c r="H399" s="19">
        <v>0.61003215107127662</v>
      </c>
      <c r="I399" s="19"/>
      <c r="J399" s="19">
        <v>0.49133612891814588</v>
      </c>
      <c r="K399" s="19"/>
      <c r="L399" s="19">
        <v>1.1670985281175419</v>
      </c>
      <c r="M399" s="19"/>
      <c r="N399" s="19">
        <v>1.1405084209156549</v>
      </c>
      <c r="O399" s="19"/>
      <c r="P399" s="50">
        <v>1.1043484893464326</v>
      </c>
      <c r="R399" s="9" t="s">
        <v>0</v>
      </c>
    </row>
    <row r="400" spans="2:18" x14ac:dyDescent="0.2">
      <c r="B400" s="25">
        <v>170</v>
      </c>
      <c r="C400" s="193">
        <v>0.89185437683348867</v>
      </c>
      <c r="D400" s="19"/>
      <c r="E400" s="19">
        <v>1.1747091837586019</v>
      </c>
      <c r="F400" s="19"/>
      <c r="G400" s="19">
        <v>0.96071864260010198</v>
      </c>
      <c r="H400" s="19"/>
      <c r="I400" s="19">
        <v>0.1247572406161747</v>
      </c>
      <c r="J400" s="19"/>
      <c r="K400" s="19">
        <v>0.63529012240933136</v>
      </c>
      <c r="L400" s="19"/>
      <c r="M400" s="19"/>
      <c r="N400" s="19">
        <v>0.30630629729183134</v>
      </c>
      <c r="O400" s="19">
        <v>0.9163240967459293</v>
      </c>
      <c r="P400" s="50"/>
      <c r="R400" s="9" t="s">
        <v>0</v>
      </c>
    </row>
    <row r="401" spans="2:18" x14ac:dyDescent="0.2">
      <c r="B401" s="25">
        <v>171</v>
      </c>
      <c r="C401" s="193"/>
      <c r="D401" s="19">
        <v>0.29702497437357245</v>
      </c>
      <c r="E401" s="19"/>
      <c r="F401" s="19">
        <v>0.90660257746114559</v>
      </c>
      <c r="G401" s="19"/>
      <c r="H401" s="19">
        <v>0.8352344330163135</v>
      </c>
      <c r="I401" s="19"/>
      <c r="J401" s="19">
        <v>0.81726894237566416</v>
      </c>
      <c r="K401" s="19"/>
      <c r="L401" s="19">
        <v>1.1276311575842395</v>
      </c>
      <c r="M401" s="19"/>
      <c r="N401" s="19">
        <v>2.1743961968818222</v>
      </c>
      <c r="O401" s="19"/>
      <c r="P401" s="50">
        <v>1.0666895049458507</v>
      </c>
      <c r="R401" s="9" t="s">
        <v>0</v>
      </c>
    </row>
    <row r="402" spans="2:18" x14ac:dyDescent="0.2">
      <c r="B402" s="25">
        <v>172</v>
      </c>
      <c r="C402" s="193"/>
      <c r="D402" s="19">
        <v>1.2163891628741388</v>
      </c>
      <c r="E402" s="19"/>
      <c r="F402" s="19">
        <v>0.96539056627913056</v>
      </c>
      <c r="G402" s="19"/>
      <c r="H402" s="19">
        <v>0.76134672921481328</v>
      </c>
      <c r="I402" s="19"/>
      <c r="J402" s="19">
        <v>0.94494945704798228</v>
      </c>
      <c r="K402" s="19"/>
      <c r="L402" s="19">
        <v>1.0484530043662921</v>
      </c>
      <c r="M402" s="19"/>
      <c r="N402" s="19">
        <v>0.2955708335885664</v>
      </c>
      <c r="O402" s="19"/>
      <c r="P402" s="50">
        <v>1.9110042828749723</v>
      </c>
      <c r="R402" s="9" t="s">
        <v>0</v>
      </c>
    </row>
    <row r="403" spans="2:18" x14ac:dyDescent="0.2">
      <c r="B403" s="25">
        <v>173</v>
      </c>
      <c r="C403" s="193">
        <v>1.2593870294227196</v>
      </c>
      <c r="D403" s="19"/>
      <c r="E403" s="19">
        <v>1.5057309101694076</v>
      </c>
      <c r="F403" s="19"/>
      <c r="G403" s="19">
        <v>0.93882728756995748</v>
      </c>
      <c r="H403" s="19"/>
      <c r="I403" s="19">
        <v>1.1575018987396655</v>
      </c>
      <c r="J403" s="19"/>
      <c r="K403" s="19">
        <v>1.5043947737680869</v>
      </c>
      <c r="L403" s="19"/>
      <c r="M403" s="19">
        <v>2.3845873705816163</v>
      </c>
      <c r="N403" s="19"/>
      <c r="O403" s="19">
        <v>1.1708006616974811</v>
      </c>
      <c r="P403" s="50"/>
      <c r="R403" s="9" t="s">
        <v>0</v>
      </c>
    </row>
    <row r="404" spans="2:18" x14ac:dyDescent="0.2">
      <c r="B404" s="25">
        <v>174</v>
      </c>
      <c r="C404" s="193">
        <v>1.0963138898182028</v>
      </c>
      <c r="D404" s="19"/>
      <c r="E404" s="19"/>
      <c r="F404" s="19">
        <v>0.48972286099214718</v>
      </c>
      <c r="G404" s="19"/>
      <c r="H404" s="19">
        <v>0.7237864738659362</v>
      </c>
      <c r="I404" s="19">
        <v>0.57326985840981126</v>
      </c>
      <c r="J404" s="19"/>
      <c r="K404" s="19">
        <v>1.6285767138515751E-2</v>
      </c>
      <c r="L404" s="19"/>
      <c r="M404" s="19">
        <v>8.8746198097543472E-2</v>
      </c>
      <c r="N404" s="19"/>
      <c r="O404" s="19">
        <v>0.1421036852481537</v>
      </c>
      <c r="P404" s="50"/>
      <c r="R404" s="9" t="s">
        <v>0</v>
      </c>
    </row>
    <row r="405" spans="2:18" x14ac:dyDescent="0.2">
      <c r="B405" s="25">
        <v>175</v>
      </c>
      <c r="C405" s="193">
        <v>0.16919280581808166</v>
      </c>
      <c r="D405" s="19"/>
      <c r="E405" s="19">
        <v>0.93769481701439839</v>
      </c>
      <c r="F405" s="19"/>
      <c r="G405" s="19"/>
      <c r="H405" s="19">
        <v>0.255781833916781</v>
      </c>
      <c r="I405" s="19"/>
      <c r="J405" s="19">
        <v>0.4888633944139027</v>
      </c>
      <c r="K405" s="19">
        <v>0.52012106682143633</v>
      </c>
      <c r="L405" s="19"/>
      <c r="M405" s="19">
        <v>0.20227247040380353</v>
      </c>
      <c r="N405" s="19"/>
      <c r="O405" s="19"/>
      <c r="P405" s="50">
        <v>0.72386896955052094</v>
      </c>
      <c r="R405" s="9" t="s">
        <v>0</v>
      </c>
    </row>
    <row r="406" spans="2:18" x14ac:dyDescent="0.2">
      <c r="B406" s="25">
        <v>176</v>
      </c>
      <c r="C406" s="193">
        <v>0.20206211256581832</v>
      </c>
      <c r="D406" s="19"/>
      <c r="E406" s="19"/>
      <c r="F406" s="19">
        <v>5.799528546481867E-2</v>
      </c>
      <c r="G406" s="19">
        <v>0.4204812404811451</v>
      </c>
      <c r="H406" s="19"/>
      <c r="I406" s="19">
        <v>9.5502474500421347E-2</v>
      </c>
      <c r="J406" s="19"/>
      <c r="K406" s="19">
        <v>0.64617559190345275</v>
      </c>
      <c r="L406" s="19"/>
      <c r="M406" s="19">
        <v>0.61220763380493326</v>
      </c>
      <c r="N406" s="19"/>
      <c r="O406" s="19">
        <v>5.0783256711448475E-2</v>
      </c>
      <c r="P406" s="50"/>
      <c r="R406" s="9" t="s">
        <v>0</v>
      </c>
    </row>
    <row r="407" spans="2:18" x14ac:dyDescent="0.2">
      <c r="B407" s="25">
        <v>177</v>
      </c>
      <c r="C407" s="193">
        <v>0.61576249485460299</v>
      </c>
      <c r="D407" s="19"/>
      <c r="E407" s="19">
        <v>0.11892187375663017</v>
      </c>
      <c r="F407" s="19"/>
      <c r="G407" s="19"/>
      <c r="H407" s="19">
        <v>0.8148108333219013</v>
      </c>
      <c r="I407" s="19"/>
      <c r="J407" s="19">
        <v>0.17959013365730628</v>
      </c>
      <c r="K407" s="19">
        <v>0.4837113306828405</v>
      </c>
      <c r="L407" s="19"/>
      <c r="M407" s="19"/>
      <c r="N407" s="19">
        <v>0.33626771698341007</v>
      </c>
      <c r="O407" s="19">
        <v>0.28118391566770068</v>
      </c>
      <c r="P407" s="50"/>
      <c r="R407" s="9" t="s">
        <v>0</v>
      </c>
    </row>
    <row r="408" spans="2:18" x14ac:dyDescent="0.2">
      <c r="B408" s="25">
        <v>178</v>
      </c>
      <c r="C408" s="193">
        <v>0.15271536130043234</v>
      </c>
      <c r="D408" s="19"/>
      <c r="E408" s="19"/>
      <c r="F408" s="19">
        <v>0.16596103949374902</v>
      </c>
      <c r="G408" s="19">
        <v>2.8903768801337385E-2</v>
      </c>
      <c r="H408" s="19"/>
      <c r="I408" s="19">
        <v>0.99721947918412657</v>
      </c>
      <c r="J408" s="19"/>
      <c r="K408" s="19">
        <v>0.45945974334113177</v>
      </c>
      <c r="L408" s="19"/>
      <c r="M408" s="19">
        <v>0.18929472281815621</v>
      </c>
      <c r="N408" s="19"/>
      <c r="O408" s="19">
        <v>0.79535581982103187</v>
      </c>
      <c r="P408" s="50"/>
      <c r="R408" s="9" t="s">
        <v>0</v>
      </c>
    </row>
    <row r="409" spans="2:18" x14ac:dyDescent="0.2">
      <c r="B409" s="25">
        <v>179</v>
      </c>
      <c r="C409" s="193"/>
      <c r="D409" s="19">
        <v>0.68439105197536609</v>
      </c>
      <c r="E409" s="19"/>
      <c r="F409" s="19">
        <v>1.3974438525740731</v>
      </c>
      <c r="G409" s="19"/>
      <c r="H409" s="19">
        <v>0.76566944363156608</v>
      </c>
      <c r="I409" s="19"/>
      <c r="J409" s="19">
        <v>1.5734027332833262</v>
      </c>
      <c r="K409" s="19"/>
      <c r="L409" s="19">
        <v>1.3416248000407252</v>
      </c>
      <c r="M409" s="19"/>
      <c r="N409" s="19">
        <v>0.68217232911393677</v>
      </c>
      <c r="O409" s="19"/>
      <c r="P409" s="50">
        <v>0.29364024758185076</v>
      </c>
      <c r="R409" s="9" t="s">
        <v>0</v>
      </c>
    </row>
    <row r="410" spans="2:18" x14ac:dyDescent="0.2">
      <c r="B410" s="25">
        <v>180</v>
      </c>
      <c r="C410" s="193">
        <v>1.1142841157147267</v>
      </c>
      <c r="D410" s="19"/>
      <c r="E410" s="19">
        <v>0.45463533600500516</v>
      </c>
      <c r="F410" s="19"/>
      <c r="G410" s="19">
        <v>1.0347246939802766</v>
      </c>
      <c r="H410" s="19"/>
      <c r="I410" s="19">
        <v>0.4457686785260131</v>
      </c>
      <c r="J410" s="19"/>
      <c r="K410" s="19">
        <v>1.2276283825538421</v>
      </c>
      <c r="L410" s="19"/>
      <c r="M410" s="19">
        <v>0.49165594474528246</v>
      </c>
      <c r="N410" s="19"/>
      <c r="O410" s="19">
        <v>1.6846084001154207</v>
      </c>
      <c r="P410" s="50"/>
      <c r="R410" s="9" t="s">
        <v>0</v>
      </c>
    </row>
    <row r="411" spans="2:18" x14ac:dyDescent="0.2">
      <c r="B411" s="25">
        <v>181</v>
      </c>
      <c r="C411" s="193">
        <v>0.47965337761388993</v>
      </c>
      <c r="D411" s="19"/>
      <c r="E411" s="19">
        <v>0.97424338124471743</v>
      </c>
      <c r="F411" s="19"/>
      <c r="G411" s="19">
        <v>1.8470090018718215</v>
      </c>
      <c r="H411" s="19"/>
      <c r="I411" s="19">
        <v>1.5380436375889575</v>
      </c>
      <c r="J411" s="19"/>
      <c r="K411" s="19">
        <v>0.91356256557745852</v>
      </c>
      <c r="L411" s="19"/>
      <c r="M411" s="19">
        <v>1.3205495862942045</v>
      </c>
      <c r="N411" s="19"/>
      <c r="O411" s="19">
        <v>1.3572051502220006</v>
      </c>
      <c r="P411" s="50"/>
      <c r="R411" s="9" t="s">
        <v>0</v>
      </c>
    </row>
    <row r="412" spans="2:18" x14ac:dyDescent="0.2">
      <c r="B412" s="25">
        <v>182</v>
      </c>
      <c r="C412" s="193">
        <v>0.75641582313054523</v>
      </c>
      <c r="D412" s="19"/>
      <c r="E412" s="19">
        <v>0.55870643987407653</v>
      </c>
      <c r="F412" s="19"/>
      <c r="G412" s="19">
        <v>1.0080808694404726</v>
      </c>
      <c r="H412" s="19"/>
      <c r="I412" s="19">
        <v>0.51652360620466042</v>
      </c>
      <c r="J412" s="19"/>
      <c r="K412" s="19">
        <v>0.98729442494473119</v>
      </c>
      <c r="L412" s="19"/>
      <c r="M412" s="19">
        <v>0.78928872525251081</v>
      </c>
      <c r="N412" s="19"/>
      <c r="O412" s="19">
        <v>0.73771584907637533</v>
      </c>
      <c r="P412" s="50"/>
      <c r="R412" s="9" t="s">
        <v>0</v>
      </c>
    </row>
    <row r="413" spans="2:18" x14ac:dyDescent="0.2">
      <c r="B413" s="25">
        <v>183</v>
      </c>
      <c r="C413" s="193">
        <v>0.12359669074866025</v>
      </c>
      <c r="D413" s="19"/>
      <c r="E413" s="19"/>
      <c r="F413" s="19">
        <v>8.1127472709242407E-2</v>
      </c>
      <c r="G413" s="19">
        <v>0.14314480167907387</v>
      </c>
      <c r="H413" s="19"/>
      <c r="I413" s="19"/>
      <c r="J413" s="19">
        <v>1.9913873811405008E-2</v>
      </c>
      <c r="K413" s="19"/>
      <c r="L413" s="19">
        <v>0.13118739762573731</v>
      </c>
      <c r="M413" s="19"/>
      <c r="N413" s="19">
        <v>0.54969957172403872</v>
      </c>
      <c r="O413" s="19">
        <v>0.54405144547516371</v>
      </c>
      <c r="P413" s="50"/>
      <c r="R413" s="9" t="s">
        <v>0</v>
      </c>
    </row>
    <row r="414" spans="2:18" x14ac:dyDescent="0.2">
      <c r="B414" s="25">
        <v>184</v>
      </c>
      <c r="C414" s="193">
        <v>0.33928987286528151</v>
      </c>
      <c r="D414" s="19"/>
      <c r="E414" s="19">
        <v>0.27129200133093473</v>
      </c>
      <c r="F414" s="19"/>
      <c r="G414" s="19">
        <v>1.0870111352001759</v>
      </c>
      <c r="H414" s="19"/>
      <c r="I414" s="19">
        <v>1.0116320157885461</v>
      </c>
      <c r="J414" s="19"/>
      <c r="K414" s="19"/>
      <c r="L414" s="19">
        <v>0.13394525340386637</v>
      </c>
      <c r="M414" s="19">
        <v>0.17203982545755866</v>
      </c>
      <c r="N414" s="19"/>
      <c r="O414" s="19">
        <v>0.66950065882018761</v>
      </c>
      <c r="P414" s="50"/>
      <c r="R414" s="9" t="s">
        <v>0</v>
      </c>
    </row>
    <row r="415" spans="2:18" x14ac:dyDescent="0.2">
      <c r="B415" s="25">
        <v>185</v>
      </c>
      <c r="C415" s="193">
        <v>8.9072910097999683E-2</v>
      </c>
      <c r="D415" s="19"/>
      <c r="E415" s="19">
        <v>0.3631336096147314</v>
      </c>
      <c r="F415" s="19"/>
      <c r="G415" s="19">
        <v>0.20816228784216173</v>
      </c>
      <c r="H415" s="19"/>
      <c r="I415" s="19">
        <v>0.31552342072573231</v>
      </c>
      <c r="J415" s="19"/>
      <c r="K415" s="19">
        <v>0.36026541745666552</v>
      </c>
      <c r="L415" s="19"/>
      <c r="M415" s="19"/>
      <c r="N415" s="19">
        <v>0.54133782749546966</v>
      </c>
      <c r="O415" s="19">
        <v>0.32238994072688421</v>
      </c>
      <c r="P415" s="50"/>
      <c r="R415" s="9" t="s">
        <v>0</v>
      </c>
    </row>
    <row r="416" spans="2:18" x14ac:dyDescent="0.2">
      <c r="B416" s="25">
        <v>186</v>
      </c>
      <c r="C416" s="193">
        <v>0.65255023877350915</v>
      </c>
      <c r="D416" s="19"/>
      <c r="E416" s="19">
        <v>0.99679407410063847</v>
      </c>
      <c r="F416" s="19"/>
      <c r="G416" s="19">
        <v>0.48224960157735147</v>
      </c>
      <c r="H416" s="19"/>
      <c r="I416" s="19">
        <v>0.98949016655075672</v>
      </c>
      <c r="J416" s="19"/>
      <c r="K416" s="19">
        <v>0.5477037980783841</v>
      </c>
      <c r="L416" s="19"/>
      <c r="M416" s="19"/>
      <c r="N416" s="19">
        <v>5.2213913049587841E-2</v>
      </c>
      <c r="O416" s="19">
        <v>1.1618583332054424</v>
      </c>
      <c r="P416" s="50"/>
      <c r="R416" s="9" t="s">
        <v>0</v>
      </c>
    </row>
    <row r="417" spans="2:18" x14ac:dyDescent="0.2">
      <c r="B417" s="25">
        <v>187</v>
      </c>
      <c r="C417" s="193"/>
      <c r="D417" s="19">
        <v>2.8480808712639204E-2</v>
      </c>
      <c r="E417" s="19"/>
      <c r="F417" s="19">
        <v>0.59369441474220719</v>
      </c>
      <c r="G417" s="19">
        <v>0.56936785510665688</v>
      </c>
      <c r="H417" s="19"/>
      <c r="I417" s="19">
        <v>0.80483311865882101</v>
      </c>
      <c r="J417" s="19"/>
      <c r="K417" s="19">
        <v>1.1196172369574724</v>
      </c>
      <c r="L417" s="19"/>
      <c r="M417" s="19">
        <v>0.34442698948675721</v>
      </c>
      <c r="N417" s="19"/>
      <c r="O417" s="19">
        <v>0.43666791955546297</v>
      </c>
      <c r="P417" s="50"/>
      <c r="R417" s="9" t="s">
        <v>0</v>
      </c>
    </row>
    <row r="418" spans="2:18" x14ac:dyDescent="0.2">
      <c r="B418" s="25">
        <v>188</v>
      </c>
      <c r="C418" s="193">
        <v>1.1556205230063668</v>
      </c>
      <c r="D418" s="19"/>
      <c r="E418" s="19">
        <v>0.22686856784619283</v>
      </c>
      <c r="F418" s="19"/>
      <c r="G418" s="19">
        <v>0.99497236146453205</v>
      </c>
      <c r="H418" s="19"/>
      <c r="I418" s="19">
        <v>9.8791108154723556E-2</v>
      </c>
      <c r="J418" s="19"/>
      <c r="K418" s="19">
        <v>1.2187675939522709</v>
      </c>
      <c r="L418" s="19"/>
      <c r="M418" s="19">
        <v>1.0999998318011546</v>
      </c>
      <c r="N418" s="19"/>
      <c r="O418" s="19">
        <v>1.0589768988972847</v>
      </c>
      <c r="P418" s="50"/>
      <c r="R418" s="9" t="s">
        <v>0</v>
      </c>
    </row>
    <row r="419" spans="2:18" x14ac:dyDescent="0.2">
      <c r="B419" s="25">
        <v>189</v>
      </c>
      <c r="C419" s="193"/>
      <c r="D419" s="19">
        <v>1.2778829804951621</v>
      </c>
      <c r="E419" s="19"/>
      <c r="F419" s="19">
        <v>0.29460858664663531</v>
      </c>
      <c r="G419" s="19">
        <v>0.22206215977365304</v>
      </c>
      <c r="H419" s="19"/>
      <c r="I419" s="19"/>
      <c r="J419" s="19">
        <v>0.18800856043508779</v>
      </c>
      <c r="K419" s="19"/>
      <c r="L419" s="19">
        <v>0.73733675338704063</v>
      </c>
      <c r="M419" s="19"/>
      <c r="N419" s="19">
        <v>0.41554417644742847</v>
      </c>
      <c r="O419" s="19"/>
      <c r="P419" s="50">
        <v>0.57952769813973537</v>
      </c>
      <c r="R419" s="9" t="s">
        <v>0</v>
      </c>
    </row>
    <row r="420" spans="2:18" x14ac:dyDescent="0.2">
      <c r="B420" s="25">
        <v>190</v>
      </c>
      <c r="C420" s="193">
        <v>0.46137321297883516</v>
      </c>
      <c r="D420" s="19"/>
      <c r="E420" s="19">
        <v>0.8214330544344558</v>
      </c>
      <c r="F420" s="19"/>
      <c r="G420" s="19">
        <v>0.49186941495646702</v>
      </c>
      <c r="H420" s="19"/>
      <c r="I420" s="19">
        <v>0.4816097231243518</v>
      </c>
      <c r="J420" s="19"/>
      <c r="K420" s="19">
        <v>0.52245413226358295</v>
      </c>
      <c r="L420" s="19"/>
      <c r="M420" s="19">
        <v>1.3022301597018819</v>
      </c>
      <c r="N420" s="19"/>
      <c r="O420" s="19">
        <v>1.0282537753621308</v>
      </c>
      <c r="P420" s="50"/>
      <c r="R420" s="9" t="s">
        <v>0</v>
      </c>
    </row>
    <row r="421" spans="2:18" x14ac:dyDescent="0.2">
      <c r="B421" s="25">
        <v>191</v>
      </c>
      <c r="C421" s="193"/>
      <c r="D421" s="19">
        <v>0.12644342712082893</v>
      </c>
      <c r="E421" s="19"/>
      <c r="F421" s="19">
        <v>0.6477240396531192</v>
      </c>
      <c r="G421" s="19">
        <v>0.44558832814661598</v>
      </c>
      <c r="H421" s="19"/>
      <c r="I421" s="19"/>
      <c r="J421" s="19">
        <v>0.16633754583722421</v>
      </c>
      <c r="K421" s="19"/>
      <c r="L421" s="19">
        <v>0.16601114945605827</v>
      </c>
      <c r="M421" s="19">
        <v>1.7250270796218287E-2</v>
      </c>
      <c r="N421" s="19"/>
      <c r="O421" s="19">
        <v>0.13234850759868688</v>
      </c>
      <c r="P421" s="50"/>
      <c r="R421" s="9" t="s">
        <v>0</v>
      </c>
    </row>
    <row r="422" spans="2:18" x14ac:dyDescent="0.2">
      <c r="B422" s="25">
        <v>192</v>
      </c>
      <c r="C422" s="193"/>
      <c r="D422" s="19">
        <v>1.2899675121034286</v>
      </c>
      <c r="E422" s="19">
        <v>1.0162915365155698</v>
      </c>
      <c r="F422" s="19"/>
      <c r="G422" s="19"/>
      <c r="H422" s="19">
        <v>0.54783718499854561</v>
      </c>
      <c r="I422" s="19"/>
      <c r="J422" s="19">
        <v>7.2183223478204786E-2</v>
      </c>
      <c r="K422" s="19"/>
      <c r="L422" s="19">
        <v>0.12784617216817071</v>
      </c>
      <c r="M422" s="19">
        <v>6.2166791504925781E-2</v>
      </c>
      <c r="N422" s="19"/>
      <c r="O422" s="19"/>
      <c r="P422" s="50">
        <v>0.67569016713599095</v>
      </c>
      <c r="R422" s="9" t="s">
        <v>0</v>
      </c>
    </row>
    <row r="423" spans="2:18" x14ac:dyDescent="0.2">
      <c r="B423" s="25">
        <v>193</v>
      </c>
      <c r="C423" s="193">
        <v>0.77953810596866713</v>
      </c>
      <c r="D423" s="19"/>
      <c r="E423" s="19"/>
      <c r="F423" s="19">
        <v>0.15984164964456224</v>
      </c>
      <c r="G423" s="19">
        <v>1.1829431617223902</v>
      </c>
      <c r="H423" s="19"/>
      <c r="I423" s="19">
        <v>0.86787331346741747</v>
      </c>
      <c r="J423" s="19"/>
      <c r="K423" s="19">
        <v>0.51260117176183362</v>
      </c>
      <c r="L423" s="19"/>
      <c r="M423" s="19">
        <v>0.76652140769030475</v>
      </c>
      <c r="N423" s="19"/>
      <c r="O423" s="19">
        <v>1.3072251393575567</v>
      </c>
      <c r="P423" s="50"/>
      <c r="R423" s="9" t="s">
        <v>0</v>
      </c>
    </row>
    <row r="424" spans="2:18" x14ac:dyDescent="0.2">
      <c r="B424" s="25">
        <v>194</v>
      </c>
      <c r="C424" s="193"/>
      <c r="D424" s="19">
        <v>0.44409675184697761</v>
      </c>
      <c r="E424" s="19">
        <v>1.1015399228401492</v>
      </c>
      <c r="F424" s="19"/>
      <c r="G424" s="19"/>
      <c r="H424" s="19">
        <v>0.87979593262425426</v>
      </c>
      <c r="I424" s="19">
        <v>8.7881644135422515E-2</v>
      </c>
      <c r="J424" s="19"/>
      <c r="K424" s="19"/>
      <c r="L424" s="19">
        <v>7.8685316715960588E-2</v>
      </c>
      <c r="M424" s="19">
        <v>0.65197469036404254</v>
      </c>
      <c r="N424" s="19"/>
      <c r="O424" s="19"/>
      <c r="P424" s="50">
        <v>0.33425447185434548</v>
      </c>
      <c r="R424" s="9" t="s">
        <v>0</v>
      </c>
    </row>
    <row r="425" spans="2:18" x14ac:dyDescent="0.2">
      <c r="B425" s="25">
        <v>195</v>
      </c>
      <c r="C425" s="193">
        <v>2.310716088571712</v>
      </c>
      <c r="D425" s="19"/>
      <c r="E425" s="19">
        <v>1.6069191341465516</v>
      </c>
      <c r="F425" s="19"/>
      <c r="G425" s="19">
        <v>2.2316287706070508</v>
      </c>
      <c r="H425" s="19"/>
      <c r="I425" s="19">
        <v>1.8859245416360753</v>
      </c>
      <c r="J425" s="19"/>
      <c r="K425" s="19">
        <v>2.0010278611600238</v>
      </c>
      <c r="L425" s="19"/>
      <c r="M425" s="19">
        <v>1.9292474324818145</v>
      </c>
      <c r="N425" s="19"/>
      <c r="O425" s="19">
        <v>1.3066026847956411</v>
      </c>
      <c r="P425" s="50"/>
      <c r="R425" s="9" t="s">
        <v>0</v>
      </c>
    </row>
    <row r="426" spans="2:18" x14ac:dyDescent="0.2">
      <c r="B426" s="25">
        <v>196</v>
      </c>
      <c r="C426" s="193">
        <v>0.11015697337327636</v>
      </c>
      <c r="D426" s="19"/>
      <c r="E426" s="19">
        <v>0.59331026480268145</v>
      </c>
      <c r="F426" s="19"/>
      <c r="G426" s="19"/>
      <c r="H426" s="19">
        <v>9.4925990308836888E-2</v>
      </c>
      <c r="I426" s="19">
        <v>1.0790130384951118</v>
      </c>
      <c r="J426" s="19"/>
      <c r="K426" s="19">
        <v>0.74857178186980122</v>
      </c>
      <c r="L426" s="19"/>
      <c r="M426" s="19">
        <v>9.3067948839816853E-2</v>
      </c>
      <c r="N426" s="19"/>
      <c r="O426" s="19">
        <v>0.64758580568627044</v>
      </c>
      <c r="P426" s="50"/>
      <c r="R426" s="9" t="s">
        <v>0</v>
      </c>
    </row>
    <row r="427" spans="2:18" x14ac:dyDescent="0.2">
      <c r="B427" s="25">
        <v>197</v>
      </c>
      <c r="C427" s="193">
        <v>0.92871547227448747</v>
      </c>
      <c r="D427" s="19"/>
      <c r="E427" s="19">
        <v>0.54971521584376692</v>
      </c>
      <c r="F427" s="19"/>
      <c r="G427" s="19">
        <v>0.85791544832408717</v>
      </c>
      <c r="H427" s="19"/>
      <c r="I427" s="19">
        <v>1.2049665133167644</v>
      </c>
      <c r="J427" s="19"/>
      <c r="K427" s="19">
        <v>0.58596901323079564</v>
      </c>
      <c r="L427" s="19"/>
      <c r="M427" s="19">
        <v>0.75911236085387834</v>
      </c>
      <c r="N427" s="19"/>
      <c r="O427" s="19">
        <v>1.0981675290734212</v>
      </c>
      <c r="P427" s="50"/>
      <c r="R427" s="9" t="s">
        <v>0</v>
      </c>
    </row>
    <row r="428" spans="2:18" x14ac:dyDescent="0.2">
      <c r="B428" s="25">
        <v>198</v>
      </c>
      <c r="C428" s="193"/>
      <c r="D428" s="19">
        <v>1.2233782628296532</v>
      </c>
      <c r="E428" s="19"/>
      <c r="F428" s="19">
        <v>0.79003720037412362</v>
      </c>
      <c r="G428" s="19"/>
      <c r="H428" s="19">
        <v>1.4031248818942736</v>
      </c>
      <c r="I428" s="19"/>
      <c r="J428" s="19">
        <v>1.5951422882049822</v>
      </c>
      <c r="K428" s="19"/>
      <c r="L428" s="19">
        <v>1.0822380992005107</v>
      </c>
      <c r="M428" s="19"/>
      <c r="N428" s="19">
        <v>0.85558488878592509</v>
      </c>
      <c r="O428" s="19"/>
      <c r="P428" s="50">
        <v>0.34679988899911091</v>
      </c>
      <c r="R428" s="9" t="s">
        <v>0</v>
      </c>
    </row>
    <row r="429" spans="2:18" x14ac:dyDescent="0.2">
      <c r="B429" s="25">
        <v>199</v>
      </c>
      <c r="C429" s="193"/>
      <c r="D429" s="19">
        <v>2.2129736332509289</v>
      </c>
      <c r="E429" s="19"/>
      <c r="F429" s="19">
        <v>1.1379137305631526</v>
      </c>
      <c r="G429" s="19"/>
      <c r="H429" s="19">
        <v>1.9137010421200102</v>
      </c>
      <c r="I429" s="19"/>
      <c r="J429" s="19">
        <v>0.91931179955999542</v>
      </c>
      <c r="K429" s="19"/>
      <c r="L429" s="19">
        <v>1.1965110137716601</v>
      </c>
      <c r="M429" s="19">
        <v>0.36232170058921348</v>
      </c>
      <c r="N429" s="19"/>
      <c r="O429" s="19"/>
      <c r="P429" s="50">
        <v>0.49338528905093576</v>
      </c>
      <c r="R429" s="9" t="s">
        <v>0</v>
      </c>
    </row>
    <row r="430" spans="2:18" x14ac:dyDescent="0.2">
      <c r="B430" s="25">
        <v>200</v>
      </c>
      <c r="C430" s="193">
        <v>0.25165345883600343</v>
      </c>
      <c r="D430" s="19"/>
      <c r="E430" s="19"/>
      <c r="F430" s="19">
        <v>0.10365842606937427</v>
      </c>
      <c r="G430" s="19">
        <v>8.3580498543336223E-3</v>
      </c>
      <c r="H430" s="19"/>
      <c r="I430" s="19">
        <v>1.008067848613206</v>
      </c>
      <c r="J430" s="19"/>
      <c r="K430" s="19">
        <v>2.5711437528587551E-3</v>
      </c>
      <c r="L430" s="19"/>
      <c r="M430" s="19">
        <v>0.73510746735047139</v>
      </c>
      <c r="N430" s="19"/>
      <c r="O430" s="19"/>
      <c r="P430" s="50">
        <v>0.18418996350905892</v>
      </c>
      <c r="R430" s="9" t="s">
        <v>0</v>
      </c>
    </row>
    <row r="431" spans="2:18" x14ac:dyDescent="0.2">
      <c r="B431" s="25">
        <v>201</v>
      </c>
      <c r="C431" s="193"/>
      <c r="D431" s="19">
        <v>0.28472431857139296</v>
      </c>
      <c r="E431" s="19">
        <v>1.6860231970127877</v>
      </c>
      <c r="F431" s="19"/>
      <c r="G431" s="19"/>
      <c r="H431" s="19">
        <v>0.80336483724649455</v>
      </c>
      <c r="I431" s="19"/>
      <c r="J431" s="19">
        <v>0.16503640727577842</v>
      </c>
      <c r="K431" s="19">
        <v>0.30136982027427262</v>
      </c>
      <c r="L431" s="19"/>
      <c r="M431" s="19">
        <v>0.65049859779525188</v>
      </c>
      <c r="N431" s="19"/>
      <c r="O431" s="19">
        <v>1.1285678503298149</v>
      </c>
      <c r="P431" s="50"/>
      <c r="R431" s="9" t="s">
        <v>0</v>
      </c>
    </row>
    <row r="432" spans="2:18" x14ac:dyDescent="0.2">
      <c r="B432" s="25">
        <v>202</v>
      </c>
      <c r="C432" s="193"/>
      <c r="D432" s="19">
        <v>2.2385131172675754</v>
      </c>
      <c r="E432" s="19"/>
      <c r="F432" s="19">
        <v>1.5615661315364373</v>
      </c>
      <c r="G432" s="19"/>
      <c r="H432" s="19">
        <v>0.75821331682496973</v>
      </c>
      <c r="I432" s="19"/>
      <c r="J432" s="19">
        <v>1.849849793235417</v>
      </c>
      <c r="K432" s="19"/>
      <c r="L432" s="19">
        <v>1.9538821895223364</v>
      </c>
      <c r="M432" s="19"/>
      <c r="N432" s="19">
        <v>2.2529714941096737</v>
      </c>
      <c r="O432" s="19"/>
      <c r="P432" s="50">
        <v>1.7511473022860247</v>
      </c>
      <c r="R432" s="9" t="s">
        <v>0</v>
      </c>
    </row>
    <row r="433" spans="2:18" x14ac:dyDescent="0.2">
      <c r="B433" s="25">
        <v>203</v>
      </c>
      <c r="C433" s="193">
        <v>0.97562402759268696</v>
      </c>
      <c r="D433" s="19"/>
      <c r="E433" s="19">
        <v>1.1719045943899395</v>
      </c>
      <c r="F433" s="19"/>
      <c r="G433" s="19">
        <v>1.3665668876940122</v>
      </c>
      <c r="H433" s="19"/>
      <c r="I433" s="19">
        <v>0.29609754786068215</v>
      </c>
      <c r="J433" s="19"/>
      <c r="K433" s="19">
        <v>1.5389815324234675</v>
      </c>
      <c r="L433" s="19"/>
      <c r="M433" s="19">
        <v>0.51908480160662629</v>
      </c>
      <c r="N433" s="19"/>
      <c r="O433" s="19">
        <v>0.61727377871964217</v>
      </c>
      <c r="P433" s="50"/>
      <c r="R433" s="9" t="s">
        <v>0</v>
      </c>
    </row>
    <row r="434" spans="2:18" x14ac:dyDescent="0.2">
      <c r="B434" s="25">
        <v>204</v>
      </c>
      <c r="C434" s="193">
        <v>1.7990060293184982</v>
      </c>
      <c r="D434" s="19"/>
      <c r="E434" s="19">
        <v>0.97964170967528796</v>
      </c>
      <c r="F434" s="19"/>
      <c r="G434" s="19">
        <v>0.39682137144813595</v>
      </c>
      <c r="H434" s="19"/>
      <c r="I434" s="19">
        <v>0.98795685270184108</v>
      </c>
      <c r="J434" s="19"/>
      <c r="K434" s="19">
        <v>0.15627933117613449</v>
      </c>
      <c r="L434" s="19"/>
      <c r="M434" s="19">
        <v>9.7250595428046108E-2</v>
      </c>
      <c r="N434" s="19"/>
      <c r="O434" s="19">
        <v>0.48107296053961679</v>
      </c>
      <c r="P434" s="50"/>
      <c r="R434" s="9" t="s">
        <v>0</v>
      </c>
    </row>
    <row r="435" spans="2:18" x14ac:dyDescent="0.2">
      <c r="B435" s="25">
        <v>205</v>
      </c>
      <c r="C435" s="193"/>
      <c r="D435" s="19">
        <v>0.73479208033356946</v>
      </c>
      <c r="E435" s="19"/>
      <c r="F435" s="19">
        <v>1.0219226993447841</v>
      </c>
      <c r="G435" s="19"/>
      <c r="H435" s="19">
        <v>1.5007208892917059</v>
      </c>
      <c r="I435" s="19"/>
      <c r="J435" s="19">
        <v>0.42437857445884564</v>
      </c>
      <c r="K435" s="19"/>
      <c r="L435" s="19">
        <v>1.2606685348421129</v>
      </c>
      <c r="M435" s="19"/>
      <c r="N435" s="19">
        <v>1.6020509673491607</v>
      </c>
      <c r="O435" s="19"/>
      <c r="P435" s="50">
        <v>0.96817185915196968</v>
      </c>
      <c r="R435" s="9" t="s">
        <v>0</v>
      </c>
    </row>
    <row r="436" spans="2:18" x14ac:dyDescent="0.2">
      <c r="B436" s="25">
        <v>206</v>
      </c>
      <c r="C436" s="193">
        <v>0.66302605926762492</v>
      </c>
      <c r="D436" s="19"/>
      <c r="E436" s="19">
        <v>0.15576994428951893</v>
      </c>
      <c r="F436" s="19"/>
      <c r="G436" s="19"/>
      <c r="H436" s="19">
        <v>0.37866920992256659</v>
      </c>
      <c r="I436" s="19"/>
      <c r="J436" s="19">
        <v>1.1580653835012842</v>
      </c>
      <c r="K436" s="19">
        <v>0.17197293296771185</v>
      </c>
      <c r="L436" s="19"/>
      <c r="M436" s="19"/>
      <c r="N436" s="19">
        <v>0.81401195310995034</v>
      </c>
      <c r="O436" s="19"/>
      <c r="P436" s="50">
        <v>0.28719068083886606</v>
      </c>
      <c r="R436" s="9" t="s">
        <v>0</v>
      </c>
    </row>
    <row r="437" spans="2:18" x14ac:dyDescent="0.2">
      <c r="B437" s="25">
        <v>207</v>
      </c>
      <c r="C437" s="193"/>
      <c r="D437" s="19">
        <v>1.0383483098683792</v>
      </c>
      <c r="E437" s="19"/>
      <c r="F437" s="19">
        <v>0.5055223811841979</v>
      </c>
      <c r="G437" s="19"/>
      <c r="H437" s="19">
        <v>0.33499825651799309</v>
      </c>
      <c r="I437" s="19"/>
      <c r="J437" s="19">
        <v>0.84378880917588728</v>
      </c>
      <c r="K437" s="19">
        <v>1.0669243475173582</v>
      </c>
      <c r="L437" s="19"/>
      <c r="M437" s="19"/>
      <c r="N437" s="19">
        <v>0.6606235547908671</v>
      </c>
      <c r="O437" s="19"/>
      <c r="P437" s="50">
        <v>0.17532805651266131</v>
      </c>
      <c r="R437" s="9" t="s">
        <v>0</v>
      </c>
    </row>
    <row r="438" spans="2:18" x14ac:dyDescent="0.2">
      <c r="B438" s="25">
        <v>208</v>
      </c>
      <c r="C438" s="193">
        <v>0.16405618772706063</v>
      </c>
      <c r="D438" s="19"/>
      <c r="E438" s="19"/>
      <c r="F438" s="19">
        <v>5.7804944215614461E-2</v>
      </c>
      <c r="G438" s="19">
        <v>0.1887577550706569</v>
      </c>
      <c r="H438" s="19"/>
      <c r="I438" s="19"/>
      <c r="J438" s="19">
        <v>0.49244703620445734</v>
      </c>
      <c r="K438" s="19">
        <v>0.40391156530660899</v>
      </c>
      <c r="L438" s="19"/>
      <c r="M438" s="19">
        <v>1.0750127037637166E-2</v>
      </c>
      <c r="N438" s="19"/>
      <c r="O438" s="19"/>
      <c r="P438" s="50">
        <v>0.32447616791202882</v>
      </c>
      <c r="R438" s="9" t="s">
        <v>0</v>
      </c>
    </row>
    <row r="439" spans="2:18" x14ac:dyDescent="0.2">
      <c r="B439" s="25">
        <v>209</v>
      </c>
      <c r="C439" s="193">
        <v>1.1731456672859719</v>
      </c>
      <c r="D439" s="19"/>
      <c r="E439" s="19">
        <v>0.96627641637546979</v>
      </c>
      <c r="F439" s="19"/>
      <c r="G439" s="19">
        <v>1.2671536869051081</v>
      </c>
      <c r="H439" s="19"/>
      <c r="I439" s="19">
        <v>1.0359168565915942</v>
      </c>
      <c r="J439" s="19"/>
      <c r="K439" s="19">
        <v>1.5861612268772418</v>
      </c>
      <c r="L439" s="19"/>
      <c r="M439" s="19">
        <v>1.7629596561776473</v>
      </c>
      <c r="N439" s="19"/>
      <c r="O439" s="19">
        <v>1.822290197189204</v>
      </c>
      <c r="P439" s="50"/>
      <c r="R439" s="9" t="s">
        <v>0</v>
      </c>
    </row>
    <row r="440" spans="2:18" x14ac:dyDescent="0.2">
      <c r="B440" s="25">
        <v>210</v>
      </c>
      <c r="C440" s="193">
        <v>0.62871539067327864</v>
      </c>
      <c r="D440" s="19"/>
      <c r="E440" s="19">
        <v>1.0569922092008812</v>
      </c>
      <c r="F440" s="19"/>
      <c r="G440" s="19">
        <v>0.33180160406818726</v>
      </c>
      <c r="H440" s="19"/>
      <c r="I440" s="19">
        <v>0.42332657454065065</v>
      </c>
      <c r="J440" s="19"/>
      <c r="K440" s="19">
        <v>0.44791268001520995</v>
      </c>
      <c r="L440" s="19"/>
      <c r="M440" s="19">
        <v>1.4528311633982376</v>
      </c>
      <c r="N440" s="19"/>
      <c r="O440" s="19">
        <v>1.3576786373735537</v>
      </c>
      <c r="P440" s="50"/>
      <c r="R440" s="9" t="s">
        <v>0</v>
      </c>
    </row>
    <row r="441" spans="2:18" x14ac:dyDescent="0.2">
      <c r="B441" s="25">
        <v>211</v>
      </c>
      <c r="C441" s="193">
        <v>1.1718364982599174</v>
      </c>
      <c r="D441" s="19"/>
      <c r="E441" s="19">
        <v>0.37080854754747616</v>
      </c>
      <c r="F441" s="19"/>
      <c r="G441" s="19">
        <v>1.0711717453046382E-2</v>
      </c>
      <c r="H441" s="19"/>
      <c r="I441" s="19">
        <v>0.38162221159339255</v>
      </c>
      <c r="J441" s="19"/>
      <c r="K441" s="19">
        <v>0.38277622639970549</v>
      </c>
      <c r="L441" s="19"/>
      <c r="M441" s="19">
        <v>0.6505802658492017</v>
      </c>
      <c r="N441" s="19"/>
      <c r="O441" s="19">
        <v>0.29378213546375598</v>
      </c>
      <c r="P441" s="50"/>
      <c r="R441" s="9" t="s">
        <v>0</v>
      </c>
    </row>
    <row r="442" spans="2:18" x14ac:dyDescent="0.2">
      <c r="B442" s="25">
        <v>212</v>
      </c>
      <c r="C442" s="193"/>
      <c r="D442" s="19">
        <v>0.1304364901337228</v>
      </c>
      <c r="E442" s="19">
        <v>0.57856334925593844</v>
      </c>
      <c r="F442" s="19"/>
      <c r="G442" s="19">
        <v>9.2304715235866655E-2</v>
      </c>
      <c r="H442" s="19"/>
      <c r="I442" s="19">
        <v>5.6237583760625293E-2</v>
      </c>
      <c r="J442" s="19"/>
      <c r="K442" s="19">
        <v>0.41155450391997933</v>
      </c>
      <c r="L442" s="19"/>
      <c r="M442" s="19">
        <v>8.8279367527557315E-2</v>
      </c>
      <c r="N442" s="19"/>
      <c r="O442" s="19">
        <v>4.2667405985533687E-5</v>
      </c>
      <c r="P442" s="50"/>
      <c r="R442" s="9" t="s">
        <v>0</v>
      </c>
    </row>
    <row r="443" spans="2:18" x14ac:dyDescent="0.2">
      <c r="B443" s="25">
        <v>213</v>
      </c>
      <c r="C443" s="193"/>
      <c r="D443" s="19">
        <v>0.32094194073716203</v>
      </c>
      <c r="E443" s="19">
        <v>0.31133301370903838</v>
      </c>
      <c r="F443" s="19"/>
      <c r="G443" s="19">
        <v>9.2709628803602541E-3</v>
      </c>
      <c r="H443" s="19"/>
      <c r="I443" s="19">
        <v>6.9200476378332529E-2</v>
      </c>
      <c r="J443" s="19"/>
      <c r="K443" s="19">
        <v>0.60530750883572371</v>
      </c>
      <c r="L443" s="19"/>
      <c r="M443" s="19">
        <v>0.73704605846286941</v>
      </c>
      <c r="N443" s="19"/>
      <c r="O443" s="19">
        <v>1.2392654629286362</v>
      </c>
      <c r="P443" s="50"/>
      <c r="R443" s="9" t="s">
        <v>0</v>
      </c>
    </row>
    <row r="444" spans="2:18" x14ac:dyDescent="0.2">
      <c r="B444" s="25">
        <v>214</v>
      </c>
      <c r="C444" s="193"/>
      <c r="D444" s="19">
        <v>1.0804215383177238</v>
      </c>
      <c r="E444" s="19"/>
      <c r="F444" s="19">
        <v>0.10939426708557383</v>
      </c>
      <c r="G444" s="19"/>
      <c r="H444" s="19">
        <v>1.2870860465355447</v>
      </c>
      <c r="I444" s="19"/>
      <c r="J444" s="19">
        <v>1.9395409363270122</v>
      </c>
      <c r="K444" s="19"/>
      <c r="L444" s="19">
        <v>0.66859878637694858</v>
      </c>
      <c r="M444" s="19"/>
      <c r="N444" s="19">
        <v>0.67484978108517801</v>
      </c>
      <c r="O444" s="19"/>
      <c r="P444" s="50">
        <v>1.3267490730062919</v>
      </c>
      <c r="R444" s="9" t="s">
        <v>0</v>
      </c>
    </row>
    <row r="445" spans="2:18" x14ac:dyDescent="0.2">
      <c r="B445" s="25">
        <v>215</v>
      </c>
      <c r="C445" s="193"/>
      <c r="D445" s="19">
        <v>0.49791678647884968</v>
      </c>
      <c r="E445" s="19"/>
      <c r="F445" s="19">
        <v>0.26422952749885709</v>
      </c>
      <c r="G445" s="19"/>
      <c r="H445" s="19">
        <v>0.36563316201992119</v>
      </c>
      <c r="I445" s="19"/>
      <c r="J445" s="19">
        <v>0.6685183046839499</v>
      </c>
      <c r="K445" s="19"/>
      <c r="L445" s="19">
        <v>0.13094813509303269</v>
      </c>
      <c r="M445" s="19"/>
      <c r="N445" s="19">
        <v>5.9227057392308241E-2</v>
      </c>
      <c r="O445" s="19"/>
      <c r="P445" s="50">
        <v>7.2477489217612115E-2</v>
      </c>
      <c r="R445" s="9" t="s">
        <v>0</v>
      </c>
    </row>
    <row r="446" spans="2:18" x14ac:dyDescent="0.2">
      <c r="B446" s="25">
        <v>216</v>
      </c>
      <c r="C446" s="193">
        <v>0.48892524605550408</v>
      </c>
      <c r="D446" s="19"/>
      <c r="E446" s="19"/>
      <c r="F446" s="19">
        <v>0.49743563923116491</v>
      </c>
      <c r="G446" s="19">
        <v>6.8658103071101401E-2</v>
      </c>
      <c r="H446" s="19"/>
      <c r="I446" s="19"/>
      <c r="J446" s="19">
        <v>0.53542780757163977</v>
      </c>
      <c r="K446" s="19"/>
      <c r="L446" s="19">
        <v>0.93301356621387843</v>
      </c>
      <c r="M446" s="19"/>
      <c r="N446" s="19">
        <v>0.6409905019453459</v>
      </c>
      <c r="O446" s="19"/>
      <c r="P446" s="50">
        <v>0.41521449382797815</v>
      </c>
      <c r="R446" s="9" t="s">
        <v>0</v>
      </c>
    </row>
    <row r="447" spans="2:18" x14ac:dyDescent="0.2">
      <c r="B447" s="25">
        <v>217</v>
      </c>
      <c r="C447" s="193"/>
      <c r="D447" s="19">
        <v>0.61288709718735768</v>
      </c>
      <c r="E447" s="19">
        <v>9.1612677112236904E-2</v>
      </c>
      <c r="F447" s="19"/>
      <c r="G447" s="19">
        <v>0.35417146499952873</v>
      </c>
      <c r="H447" s="19"/>
      <c r="I447" s="19"/>
      <c r="J447" s="19">
        <v>0.67596084707586845</v>
      </c>
      <c r="K447" s="19"/>
      <c r="L447" s="19">
        <v>0.46895191446223933</v>
      </c>
      <c r="M447" s="19"/>
      <c r="N447" s="19">
        <v>1.3920661879711158</v>
      </c>
      <c r="O447" s="19">
        <v>2.5027874881552916E-2</v>
      </c>
      <c r="P447" s="50"/>
      <c r="R447" s="9" t="s">
        <v>0</v>
      </c>
    </row>
    <row r="448" spans="2:18" x14ac:dyDescent="0.2">
      <c r="B448" s="25">
        <v>218</v>
      </c>
      <c r="C448" s="193">
        <v>0.48357540743992594</v>
      </c>
      <c r="D448" s="19"/>
      <c r="E448" s="19">
        <v>0.64388987374718276</v>
      </c>
      <c r="F448" s="19"/>
      <c r="G448" s="19">
        <v>1.2483738730953089</v>
      </c>
      <c r="H448" s="19"/>
      <c r="I448" s="19">
        <v>0.15271352057736723</v>
      </c>
      <c r="J448" s="19"/>
      <c r="K448" s="19">
        <v>0.69660157438397929</v>
      </c>
      <c r="L448" s="19"/>
      <c r="M448" s="19">
        <v>0.68642983913530697</v>
      </c>
      <c r="N448" s="19"/>
      <c r="O448" s="19">
        <v>0.84810816691940483</v>
      </c>
      <c r="P448" s="50"/>
      <c r="R448" s="9" t="s">
        <v>0</v>
      </c>
    </row>
    <row r="449" spans="2:18" x14ac:dyDescent="0.2">
      <c r="B449" s="25">
        <v>219</v>
      </c>
      <c r="C449" s="193"/>
      <c r="D449" s="19">
        <v>1.4391799228168078</v>
      </c>
      <c r="E449" s="19"/>
      <c r="F449" s="19">
        <v>1.5358671627258231</v>
      </c>
      <c r="G449" s="19"/>
      <c r="H449" s="19">
        <v>1.5063999743231069</v>
      </c>
      <c r="I449" s="19"/>
      <c r="J449" s="19">
        <v>1.3965000923494628</v>
      </c>
      <c r="K449" s="19"/>
      <c r="L449" s="19">
        <v>1.6456477066526194</v>
      </c>
      <c r="M449" s="19"/>
      <c r="N449" s="19">
        <v>2.1906667354883158</v>
      </c>
      <c r="O449" s="19"/>
      <c r="P449" s="50">
        <v>2.1130529837887591</v>
      </c>
      <c r="R449" s="9" t="s">
        <v>0</v>
      </c>
    </row>
    <row r="450" spans="2:18" x14ac:dyDescent="0.2">
      <c r="B450" s="25">
        <v>220</v>
      </c>
      <c r="C450" s="193">
        <v>0.99415927871161769</v>
      </c>
      <c r="D450" s="19"/>
      <c r="E450" s="19">
        <v>0.96626901801620768</v>
      </c>
      <c r="F450" s="19"/>
      <c r="G450" s="19">
        <v>0.58832855600101475</v>
      </c>
      <c r="H450" s="19"/>
      <c r="I450" s="19">
        <v>1.7108750563734776</v>
      </c>
      <c r="J450" s="19"/>
      <c r="K450" s="19">
        <v>1.0456891811450482</v>
      </c>
      <c r="L450" s="19"/>
      <c r="M450" s="19">
        <v>1.5437312346441474</v>
      </c>
      <c r="N450" s="19"/>
      <c r="O450" s="19">
        <v>1.4695052243929259</v>
      </c>
      <c r="P450" s="50"/>
      <c r="R450" s="9" t="s">
        <v>0</v>
      </c>
    </row>
    <row r="451" spans="2:18" x14ac:dyDescent="0.2">
      <c r="B451" s="25">
        <v>221</v>
      </c>
      <c r="C451" s="193">
        <v>1.2071989113217629</v>
      </c>
      <c r="D451" s="19"/>
      <c r="E451" s="19">
        <v>0.50851997961541273</v>
      </c>
      <c r="F451" s="19"/>
      <c r="G451" s="19">
        <v>0.12250649352577904</v>
      </c>
      <c r="H451" s="19"/>
      <c r="I451" s="19">
        <v>2.0202768645013918</v>
      </c>
      <c r="J451" s="19"/>
      <c r="K451" s="19">
        <v>0.97049441240800061</v>
      </c>
      <c r="L451" s="19"/>
      <c r="M451" s="19">
        <v>1.1648387575142036</v>
      </c>
      <c r="N451" s="19"/>
      <c r="O451" s="19">
        <v>1.6939782368507137</v>
      </c>
      <c r="P451" s="50"/>
      <c r="R451" s="9" t="s">
        <v>0</v>
      </c>
    </row>
    <row r="452" spans="2:18" x14ac:dyDescent="0.2">
      <c r="B452" s="25">
        <v>222</v>
      </c>
      <c r="C452" s="193"/>
      <c r="D452" s="19">
        <v>3.146388695524359</v>
      </c>
      <c r="E452" s="19"/>
      <c r="F452" s="19">
        <v>2.8035968295688676</v>
      </c>
      <c r="G452" s="19"/>
      <c r="H452" s="19">
        <v>2.9452931866055634</v>
      </c>
      <c r="I452" s="19"/>
      <c r="J452" s="19">
        <v>3.3784693167270872</v>
      </c>
      <c r="K452" s="19"/>
      <c r="L452" s="19">
        <v>3.5199229401979042</v>
      </c>
      <c r="M452" s="19"/>
      <c r="N452" s="19">
        <v>2.5124108854408695</v>
      </c>
      <c r="O452" s="19"/>
      <c r="P452" s="50">
        <v>3.0689496351851036</v>
      </c>
      <c r="R452" s="9" t="s">
        <v>0</v>
      </c>
    </row>
    <row r="453" spans="2:18" x14ac:dyDescent="0.2">
      <c r="B453" s="25">
        <v>223</v>
      </c>
      <c r="C453" s="193">
        <v>0.36974397116310653</v>
      </c>
      <c r="D453" s="19"/>
      <c r="E453" s="19">
        <v>0.10264009990579999</v>
      </c>
      <c r="F453" s="19"/>
      <c r="G453" s="19">
        <v>0.80273692634624216</v>
      </c>
      <c r="H453" s="19"/>
      <c r="I453" s="19">
        <v>0.65296288279019365</v>
      </c>
      <c r="J453" s="19"/>
      <c r="K453" s="19">
        <v>0.10375704930444105</v>
      </c>
      <c r="L453" s="19"/>
      <c r="M453" s="19">
        <v>0.97152188714557741</v>
      </c>
      <c r="N453" s="19"/>
      <c r="O453" s="19">
        <v>0.21948063848171301</v>
      </c>
      <c r="P453" s="50"/>
      <c r="R453" s="9" t="s">
        <v>0</v>
      </c>
    </row>
    <row r="454" spans="2:18" x14ac:dyDescent="0.2">
      <c r="B454" s="25">
        <v>224</v>
      </c>
      <c r="C454" s="193"/>
      <c r="D454" s="19">
        <v>3.739916800665459E-2</v>
      </c>
      <c r="E454" s="19"/>
      <c r="F454" s="19">
        <v>3.3311707603318148E-2</v>
      </c>
      <c r="G454" s="19">
        <v>0.16016257080626994</v>
      </c>
      <c r="H454" s="19"/>
      <c r="I454" s="19"/>
      <c r="J454" s="19">
        <v>0.29673990749007795</v>
      </c>
      <c r="K454" s="19"/>
      <c r="L454" s="19">
        <v>0.3047736128396859</v>
      </c>
      <c r="M454" s="19">
        <v>0.65109650740760516</v>
      </c>
      <c r="N454" s="19"/>
      <c r="O454" s="19">
        <v>0.81227496613989381</v>
      </c>
      <c r="P454" s="50"/>
      <c r="R454" s="9" t="s">
        <v>0</v>
      </c>
    </row>
    <row r="455" spans="2:18" x14ac:dyDescent="0.2">
      <c r="B455" s="25">
        <v>225</v>
      </c>
      <c r="C455" s="193"/>
      <c r="D455" s="19">
        <v>0.34779529435326673</v>
      </c>
      <c r="E455" s="19">
        <v>0.55502912567567819</v>
      </c>
      <c r="F455" s="19"/>
      <c r="G455" s="19">
        <v>1.9973968271377981E-2</v>
      </c>
      <c r="H455" s="19"/>
      <c r="I455" s="19"/>
      <c r="J455" s="19">
        <v>1.1482750866444933</v>
      </c>
      <c r="K455" s="19"/>
      <c r="L455" s="19">
        <v>0.70453537584145265</v>
      </c>
      <c r="M455" s="19">
        <v>0.70522728744254115</v>
      </c>
      <c r="N455" s="19"/>
      <c r="O455" s="19">
        <v>0.27554234877241146</v>
      </c>
      <c r="P455" s="50"/>
      <c r="R455" s="9" t="s">
        <v>0</v>
      </c>
    </row>
    <row r="456" spans="2:18" x14ac:dyDescent="0.2">
      <c r="B456" s="25">
        <v>226</v>
      </c>
      <c r="C456" s="193">
        <v>0.14518165809710701</v>
      </c>
      <c r="D456" s="19"/>
      <c r="E456" s="19"/>
      <c r="F456" s="19">
        <v>7.5935661812093325E-2</v>
      </c>
      <c r="G456" s="19">
        <v>0.21946779542676875</v>
      </c>
      <c r="H456" s="19"/>
      <c r="I456" s="19"/>
      <c r="J456" s="19">
        <v>0.16867114314074608</v>
      </c>
      <c r="K456" s="19">
        <v>0.10931569427758006</v>
      </c>
      <c r="L456" s="19"/>
      <c r="M456" s="19"/>
      <c r="N456" s="19">
        <v>0.64132410009229013</v>
      </c>
      <c r="O456" s="19">
        <v>0.3372518972359006</v>
      </c>
      <c r="P456" s="50"/>
      <c r="R456" s="9" t="s">
        <v>0</v>
      </c>
    </row>
    <row r="457" spans="2:18" x14ac:dyDescent="0.2">
      <c r="B457" s="25">
        <v>227</v>
      </c>
      <c r="C457" s="193"/>
      <c r="D457" s="19">
        <v>9.7773299038963785E-2</v>
      </c>
      <c r="E457" s="19">
        <v>0.20265402111869754</v>
      </c>
      <c r="F457" s="19"/>
      <c r="G457" s="19"/>
      <c r="H457" s="19">
        <v>1.3093535716259828</v>
      </c>
      <c r="I457" s="19">
        <v>1.6905475768921582E-2</v>
      </c>
      <c r="J457" s="19"/>
      <c r="K457" s="19"/>
      <c r="L457" s="19">
        <v>0.68025951519262029</v>
      </c>
      <c r="M457" s="19">
        <v>0.16844413642047804</v>
      </c>
      <c r="N457" s="19"/>
      <c r="O457" s="19"/>
      <c r="P457" s="50">
        <v>0.88959643435950275</v>
      </c>
      <c r="R457" s="9" t="s">
        <v>0</v>
      </c>
    </row>
    <row r="458" spans="2:18" x14ac:dyDescent="0.2">
      <c r="B458" s="25">
        <v>228</v>
      </c>
      <c r="C458" s="193">
        <v>1.9254772602186345</v>
      </c>
      <c r="D458" s="19"/>
      <c r="E458" s="19">
        <v>1.2800868270008974</v>
      </c>
      <c r="F458" s="19"/>
      <c r="G458" s="19">
        <v>0.32791018056078147</v>
      </c>
      <c r="H458" s="19"/>
      <c r="I458" s="19">
        <v>1.3264918679968829</v>
      </c>
      <c r="J458" s="19"/>
      <c r="K458" s="19">
        <v>1.3834990218076961</v>
      </c>
      <c r="L458" s="19"/>
      <c r="M458" s="19">
        <v>1.3471133952808874</v>
      </c>
      <c r="N458" s="19"/>
      <c r="O458" s="19">
        <v>2.0515459173931445</v>
      </c>
      <c r="P458" s="50"/>
      <c r="R458" s="9" t="s">
        <v>0</v>
      </c>
    </row>
    <row r="459" spans="2:18" x14ac:dyDescent="0.2">
      <c r="B459" s="25">
        <v>229</v>
      </c>
      <c r="C459" s="193">
        <v>0.86266826846425793</v>
      </c>
      <c r="D459" s="19"/>
      <c r="E459" s="19">
        <v>0.64450797497364842</v>
      </c>
      <c r="F459" s="19"/>
      <c r="G459" s="19">
        <v>0.33648285077939055</v>
      </c>
      <c r="H459" s="19"/>
      <c r="I459" s="19">
        <v>0.40048934049559337</v>
      </c>
      <c r="J459" s="19"/>
      <c r="K459" s="19">
        <v>1.2925178217671505</v>
      </c>
      <c r="L459" s="19"/>
      <c r="M459" s="19">
        <v>0.84047216280469261</v>
      </c>
      <c r="N459" s="19"/>
      <c r="O459" s="19">
        <v>1.0236695514722676</v>
      </c>
      <c r="P459" s="50"/>
      <c r="R459" s="9" t="s">
        <v>0</v>
      </c>
    </row>
    <row r="460" spans="2:18" x14ac:dyDescent="0.2">
      <c r="B460" s="25">
        <v>230</v>
      </c>
      <c r="C460" s="193"/>
      <c r="D460" s="19">
        <v>0.55882807830479242</v>
      </c>
      <c r="E460" s="19">
        <v>0.88646948731398478</v>
      </c>
      <c r="F460" s="19"/>
      <c r="G460" s="19">
        <v>0.64081681339789254</v>
      </c>
      <c r="H460" s="19"/>
      <c r="I460" s="19"/>
      <c r="J460" s="19">
        <v>0.61979459844428064</v>
      </c>
      <c r="K460" s="19">
        <v>0.45818993011258896</v>
      </c>
      <c r="L460" s="19"/>
      <c r="M460" s="19">
        <v>0.29601883294896242</v>
      </c>
      <c r="N460" s="19"/>
      <c r="O460" s="19"/>
      <c r="P460" s="50">
        <v>0.31055776153899312</v>
      </c>
      <c r="R460" s="9" t="s">
        <v>0</v>
      </c>
    </row>
    <row r="461" spans="2:18" x14ac:dyDescent="0.2">
      <c r="B461" s="25">
        <v>231</v>
      </c>
      <c r="C461" s="193"/>
      <c r="D461" s="19">
        <v>0.4581050902703972</v>
      </c>
      <c r="E461" s="19">
        <v>2.2492177186749295E-2</v>
      </c>
      <c r="F461" s="19"/>
      <c r="G461" s="19"/>
      <c r="H461" s="19">
        <v>0.18428133456298434</v>
      </c>
      <c r="I461" s="19"/>
      <c r="J461" s="19">
        <v>1.2313226898110901</v>
      </c>
      <c r="K461" s="19"/>
      <c r="L461" s="19">
        <v>0.61136054516495553</v>
      </c>
      <c r="M461" s="19"/>
      <c r="N461" s="19">
        <v>0.80320524325214016</v>
      </c>
      <c r="O461" s="19"/>
      <c r="P461" s="50">
        <v>1.156345652529216</v>
      </c>
      <c r="R461" s="9" t="s">
        <v>0</v>
      </c>
    </row>
    <row r="462" spans="2:18" x14ac:dyDescent="0.2">
      <c r="B462" s="25">
        <v>232</v>
      </c>
      <c r="C462" s="193"/>
      <c r="D462" s="19">
        <v>1.7502467934224131</v>
      </c>
      <c r="E462" s="19"/>
      <c r="F462" s="19">
        <v>1.1501878857286674</v>
      </c>
      <c r="G462" s="19"/>
      <c r="H462" s="19">
        <v>1.3442200747696444</v>
      </c>
      <c r="I462" s="19"/>
      <c r="J462" s="19">
        <v>1.0210844614413332</v>
      </c>
      <c r="K462" s="19"/>
      <c r="L462" s="19">
        <v>0.93345228795012536</v>
      </c>
      <c r="M462" s="19"/>
      <c r="N462" s="19">
        <v>0.74857462540954045</v>
      </c>
      <c r="O462" s="19"/>
      <c r="P462" s="50">
        <v>0.94374794458376832</v>
      </c>
      <c r="R462" s="9" t="s">
        <v>0</v>
      </c>
    </row>
    <row r="463" spans="2:18" x14ac:dyDescent="0.2">
      <c r="B463" s="25">
        <v>233</v>
      </c>
      <c r="C463" s="193">
        <v>0.29531091960699352</v>
      </c>
      <c r="D463" s="19"/>
      <c r="E463" s="19"/>
      <c r="F463" s="19">
        <v>0.80369066137930301</v>
      </c>
      <c r="G463" s="19"/>
      <c r="H463" s="19">
        <v>1.1954356799205268</v>
      </c>
      <c r="I463" s="19">
        <v>0.89904887468867334</v>
      </c>
      <c r="J463" s="19"/>
      <c r="K463" s="19"/>
      <c r="L463" s="19">
        <v>1.0731222413545995</v>
      </c>
      <c r="M463" s="19">
        <v>0.19950037417202168</v>
      </c>
      <c r="N463" s="19"/>
      <c r="O463" s="19">
        <v>1.0436186596340984</v>
      </c>
      <c r="P463" s="50"/>
      <c r="R463" s="9" t="s">
        <v>0</v>
      </c>
    </row>
    <row r="464" spans="2:18" x14ac:dyDescent="0.2">
      <c r="B464" s="25">
        <v>234</v>
      </c>
      <c r="C464" s="193"/>
      <c r="D464" s="19">
        <v>0.81377211913188829</v>
      </c>
      <c r="E464" s="19"/>
      <c r="F464" s="19">
        <v>1.1904414652809936</v>
      </c>
      <c r="G464" s="19"/>
      <c r="H464" s="19">
        <v>0.29724378156338466</v>
      </c>
      <c r="I464" s="19"/>
      <c r="J464" s="19">
        <v>0.5825268839417771</v>
      </c>
      <c r="K464" s="19"/>
      <c r="L464" s="19">
        <v>0.49710138289258554</v>
      </c>
      <c r="M464" s="19">
        <v>8.7602438187494181E-3</v>
      </c>
      <c r="N464" s="19"/>
      <c r="O464" s="19"/>
      <c r="P464" s="50">
        <v>1.1895124138372155</v>
      </c>
      <c r="R464" s="9" t="s">
        <v>0</v>
      </c>
    </row>
    <row r="465" spans="2:18" x14ac:dyDescent="0.2">
      <c r="B465" s="25">
        <v>235</v>
      </c>
      <c r="C465" s="193">
        <v>0.36337187049301495</v>
      </c>
      <c r="D465" s="19"/>
      <c r="E465" s="19"/>
      <c r="F465" s="19">
        <v>0.82943875716574467</v>
      </c>
      <c r="G465" s="19">
        <v>0.19129785048591791</v>
      </c>
      <c r="H465" s="19"/>
      <c r="I465" s="19">
        <v>1.3305813190631492</v>
      </c>
      <c r="J465" s="19"/>
      <c r="K465" s="19">
        <v>0.11398711740277244</v>
      </c>
      <c r="L465" s="19"/>
      <c r="M465" s="19">
        <v>7.968588725586373E-2</v>
      </c>
      <c r="N465" s="19"/>
      <c r="O465" s="19">
        <v>0.53124221446074038</v>
      </c>
      <c r="P465" s="50"/>
      <c r="R465" s="9" t="s">
        <v>0</v>
      </c>
    </row>
    <row r="466" spans="2:18" x14ac:dyDescent="0.2">
      <c r="B466" s="25">
        <v>236</v>
      </c>
      <c r="C466" s="193"/>
      <c r="D466" s="19">
        <v>0.30792809818835681</v>
      </c>
      <c r="E466" s="19">
        <v>0.26953598727779771</v>
      </c>
      <c r="F466" s="19"/>
      <c r="G466" s="19">
        <v>0.60767387554751839</v>
      </c>
      <c r="H466" s="19"/>
      <c r="I466" s="19">
        <v>9.6894836794445091E-2</v>
      </c>
      <c r="J466" s="19"/>
      <c r="K466" s="19">
        <v>0.40978443665720465</v>
      </c>
      <c r="L466" s="19"/>
      <c r="M466" s="19">
        <v>2.5983604590773699E-3</v>
      </c>
      <c r="N466" s="19"/>
      <c r="O466" s="19">
        <v>1.0708059536276056</v>
      </c>
      <c r="P466" s="50"/>
      <c r="R466" s="9" t="s">
        <v>0</v>
      </c>
    </row>
    <row r="467" spans="2:18" x14ac:dyDescent="0.2">
      <c r="B467" s="25">
        <v>237</v>
      </c>
      <c r="C467" s="193"/>
      <c r="D467" s="19">
        <v>0.97259505372356325</v>
      </c>
      <c r="E467" s="19"/>
      <c r="F467" s="19">
        <v>0.66363674494615998</v>
      </c>
      <c r="G467" s="19"/>
      <c r="H467" s="19">
        <v>0.34309046584285197</v>
      </c>
      <c r="I467" s="19"/>
      <c r="J467" s="19">
        <v>2.051579624974996</v>
      </c>
      <c r="K467" s="19"/>
      <c r="L467" s="19">
        <v>0.37639746984999434</v>
      </c>
      <c r="M467" s="19"/>
      <c r="N467" s="19">
        <v>0.39560335484035752</v>
      </c>
      <c r="O467" s="19"/>
      <c r="P467" s="50">
        <v>0.23314025020864002</v>
      </c>
      <c r="R467" s="9" t="s">
        <v>0</v>
      </c>
    </row>
    <row r="468" spans="2:18" x14ac:dyDescent="0.2">
      <c r="B468" s="25">
        <v>238</v>
      </c>
      <c r="C468" s="193"/>
      <c r="D468" s="19">
        <v>0.93387771168569134</v>
      </c>
      <c r="E468" s="19"/>
      <c r="F468" s="19">
        <v>0.42637869484988339</v>
      </c>
      <c r="G468" s="19"/>
      <c r="H468" s="19">
        <v>1.026859028812461</v>
      </c>
      <c r="I468" s="19"/>
      <c r="J468" s="19">
        <v>1.6294990396823403</v>
      </c>
      <c r="K468" s="19"/>
      <c r="L468" s="19">
        <v>0.73016836935518581</v>
      </c>
      <c r="M468" s="19"/>
      <c r="N468" s="19">
        <v>0.37240875091490461</v>
      </c>
      <c r="O468" s="19"/>
      <c r="P468" s="50">
        <v>0.28468123888302249</v>
      </c>
      <c r="R468" s="9" t="s">
        <v>0</v>
      </c>
    </row>
    <row r="469" spans="2:18" x14ac:dyDescent="0.2">
      <c r="B469" s="25">
        <v>239</v>
      </c>
      <c r="C469" s="193">
        <v>1.6438120351813288</v>
      </c>
      <c r="D469" s="19"/>
      <c r="E469" s="19">
        <v>1.2377291803632606</v>
      </c>
      <c r="F469" s="19"/>
      <c r="G469" s="19">
        <v>1.8174164169682687</v>
      </c>
      <c r="H469" s="19"/>
      <c r="I469" s="19">
        <v>1.7231336784124094</v>
      </c>
      <c r="J469" s="19"/>
      <c r="K469" s="19">
        <v>1.3323052066915362</v>
      </c>
      <c r="L469" s="19"/>
      <c r="M469" s="19">
        <v>1.2176415420336686</v>
      </c>
      <c r="N469" s="19"/>
      <c r="O469" s="19">
        <v>1.8981208719859901</v>
      </c>
      <c r="P469" s="50"/>
      <c r="R469" s="9" t="s">
        <v>0</v>
      </c>
    </row>
    <row r="470" spans="2:18" x14ac:dyDescent="0.2">
      <c r="B470" s="25">
        <v>240</v>
      </c>
      <c r="C470" s="193"/>
      <c r="D470" s="19">
        <v>0.75792729114918489</v>
      </c>
      <c r="E470" s="19">
        <v>0.38901745240129748</v>
      </c>
      <c r="F470" s="19"/>
      <c r="G470" s="19"/>
      <c r="H470" s="19">
        <v>0.36843280901054626</v>
      </c>
      <c r="I470" s="19"/>
      <c r="J470" s="19">
        <v>0.3124251499334495</v>
      </c>
      <c r="K470" s="19"/>
      <c r="L470" s="19">
        <v>0.50497446897852727</v>
      </c>
      <c r="M470" s="19">
        <v>7.7725468871614137E-3</v>
      </c>
      <c r="N470" s="19"/>
      <c r="O470" s="19"/>
      <c r="P470" s="50">
        <v>0.74962192232082459</v>
      </c>
      <c r="R470" s="9" t="s">
        <v>0</v>
      </c>
    </row>
    <row r="471" spans="2:18" x14ac:dyDescent="0.2">
      <c r="B471" s="25">
        <v>241</v>
      </c>
      <c r="C471" s="193"/>
      <c r="D471" s="19">
        <v>0.8467594433894633</v>
      </c>
      <c r="E471" s="19"/>
      <c r="F471" s="19">
        <v>1.0091096817161591</v>
      </c>
      <c r="G471" s="19"/>
      <c r="H471" s="19">
        <v>1.5339110114989465</v>
      </c>
      <c r="I471" s="19"/>
      <c r="J471" s="19">
        <v>2.011781716588056</v>
      </c>
      <c r="K471" s="19"/>
      <c r="L471" s="19">
        <v>1.3656779707947806</v>
      </c>
      <c r="M471" s="19"/>
      <c r="N471" s="19">
        <v>1.3535468901552949</v>
      </c>
      <c r="O471" s="19"/>
      <c r="P471" s="50">
        <v>1.0258433524670969</v>
      </c>
      <c r="R471" s="9" t="s">
        <v>0</v>
      </c>
    </row>
    <row r="472" spans="2:18" x14ac:dyDescent="0.2">
      <c r="B472" s="25">
        <v>242</v>
      </c>
      <c r="C472" s="193"/>
      <c r="D472" s="19">
        <v>1.4820678838293093</v>
      </c>
      <c r="E472" s="19"/>
      <c r="F472" s="19">
        <v>1.4713653313962822</v>
      </c>
      <c r="G472" s="19"/>
      <c r="H472" s="19">
        <v>1.168387548207664</v>
      </c>
      <c r="I472" s="19"/>
      <c r="J472" s="19">
        <v>1.5132631527548435</v>
      </c>
      <c r="K472" s="19"/>
      <c r="L472" s="19">
        <v>1.1013276425085816</v>
      </c>
      <c r="M472" s="19"/>
      <c r="N472" s="19">
        <v>2.0400770496954195</v>
      </c>
      <c r="O472" s="19"/>
      <c r="P472" s="50">
        <v>0.96067592488231501</v>
      </c>
      <c r="R472" s="9" t="s">
        <v>0</v>
      </c>
    </row>
    <row r="473" spans="2:18" x14ac:dyDescent="0.2">
      <c r="B473" s="25">
        <v>243</v>
      </c>
      <c r="C473" s="193">
        <v>0.4424875245399762</v>
      </c>
      <c r="D473" s="19"/>
      <c r="E473" s="19">
        <v>0.12788749084551335</v>
      </c>
      <c r="F473" s="19"/>
      <c r="G473" s="19"/>
      <c r="H473" s="19">
        <v>0.38905801669660672</v>
      </c>
      <c r="I473" s="19">
        <v>0.35369106042592996</v>
      </c>
      <c r="J473" s="19"/>
      <c r="K473" s="19">
        <v>0.55221459653471794</v>
      </c>
      <c r="L473" s="19"/>
      <c r="M473" s="19">
        <v>0.27218416585674088</v>
      </c>
      <c r="N473" s="19"/>
      <c r="O473" s="19"/>
      <c r="P473" s="50">
        <v>0.19025778956994843</v>
      </c>
      <c r="R473" s="9" t="s">
        <v>0</v>
      </c>
    </row>
    <row r="474" spans="2:18" x14ac:dyDescent="0.2">
      <c r="B474" s="25">
        <v>244</v>
      </c>
      <c r="C474" s="193">
        <v>0.11061267286984411</v>
      </c>
      <c r="D474" s="19"/>
      <c r="E474" s="19"/>
      <c r="F474" s="19">
        <v>0.54465773662371608</v>
      </c>
      <c r="G474" s="19"/>
      <c r="H474" s="19">
        <v>0.70451873788907282</v>
      </c>
      <c r="I474" s="19"/>
      <c r="J474" s="19">
        <v>0.36039296329447179</v>
      </c>
      <c r="K474" s="19"/>
      <c r="L474" s="19">
        <v>7.9193660115499012E-2</v>
      </c>
      <c r="M474" s="19">
        <v>0.22909866538876764</v>
      </c>
      <c r="N474" s="19"/>
      <c r="O474" s="19"/>
      <c r="P474" s="50">
        <v>0.69144339254301657</v>
      </c>
      <c r="R474" s="9" t="s">
        <v>0</v>
      </c>
    </row>
    <row r="475" spans="2:18" x14ac:dyDescent="0.2">
      <c r="B475" s="25">
        <v>245</v>
      </c>
      <c r="C475" s="193"/>
      <c r="D475" s="19">
        <v>1.2008261954384134</v>
      </c>
      <c r="E475" s="19"/>
      <c r="F475" s="19">
        <v>1.465841687847105</v>
      </c>
      <c r="G475" s="19"/>
      <c r="H475" s="19">
        <v>1.2273319710358774</v>
      </c>
      <c r="I475" s="19"/>
      <c r="J475" s="19">
        <v>1.5571280822259532</v>
      </c>
      <c r="K475" s="19"/>
      <c r="L475" s="19">
        <v>0.60518799268767565</v>
      </c>
      <c r="M475" s="19"/>
      <c r="N475" s="19">
        <v>1.5646459824506442</v>
      </c>
      <c r="O475" s="19"/>
      <c r="P475" s="50">
        <v>1.4613272779761075</v>
      </c>
      <c r="R475" s="9" t="s">
        <v>0</v>
      </c>
    </row>
    <row r="476" spans="2:18" x14ac:dyDescent="0.2">
      <c r="B476" s="25">
        <v>246</v>
      </c>
      <c r="C476" s="193">
        <v>1.4355982337756854</v>
      </c>
      <c r="D476" s="19"/>
      <c r="E476" s="19">
        <v>1.9418815241122267</v>
      </c>
      <c r="F476" s="19"/>
      <c r="G476" s="19">
        <v>1.9789558406971709E-2</v>
      </c>
      <c r="H476" s="19"/>
      <c r="I476" s="19">
        <v>0.83513885258895659</v>
      </c>
      <c r="J476" s="19"/>
      <c r="K476" s="19"/>
      <c r="L476" s="19">
        <v>0.19867319827452168</v>
      </c>
      <c r="M476" s="19">
        <v>1.28576129734759</v>
      </c>
      <c r="N476" s="19"/>
      <c r="O476" s="19">
        <v>0.6551914548569836</v>
      </c>
      <c r="P476" s="50"/>
      <c r="R476" s="9" t="s">
        <v>0</v>
      </c>
    </row>
    <row r="477" spans="2:18" x14ac:dyDescent="0.2">
      <c r="B477" s="25">
        <v>247</v>
      </c>
      <c r="C477" s="193"/>
      <c r="D477" s="19">
        <v>1.7622300782041291</v>
      </c>
      <c r="E477" s="19"/>
      <c r="F477" s="19">
        <v>1.8738257688184365</v>
      </c>
      <c r="G477" s="19"/>
      <c r="H477" s="19">
        <v>1.9145317678181231</v>
      </c>
      <c r="I477" s="19"/>
      <c r="J477" s="19">
        <v>1.6415813482801023</v>
      </c>
      <c r="K477" s="19"/>
      <c r="L477" s="19">
        <v>1.6983510709866352</v>
      </c>
      <c r="M477" s="19"/>
      <c r="N477" s="19">
        <v>1.1750403247494152</v>
      </c>
      <c r="O477" s="19"/>
      <c r="P477" s="50">
        <v>2.1406141741508526</v>
      </c>
      <c r="R477" s="9" t="s">
        <v>0</v>
      </c>
    </row>
    <row r="478" spans="2:18" x14ac:dyDescent="0.2">
      <c r="B478" s="25">
        <v>248</v>
      </c>
      <c r="C478" s="193"/>
      <c r="D478" s="19">
        <v>4.9013570886131995E-3</v>
      </c>
      <c r="E478" s="19">
        <v>1.4512690942594528</v>
      </c>
      <c r="F478" s="19"/>
      <c r="G478" s="19">
        <v>0.3969164882309118</v>
      </c>
      <c r="H478" s="19"/>
      <c r="I478" s="19">
        <v>1.4286430240391828</v>
      </c>
      <c r="J478" s="19"/>
      <c r="K478" s="19">
        <v>0.65063515215958545</v>
      </c>
      <c r="L478" s="19"/>
      <c r="M478" s="19">
        <v>0.49424931902363811</v>
      </c>
      <c r="N478" s="19"/>
      <c r="O478" s="19">
        <v>1.4055555560128197</v>
      </c>
      <c r="P478" s="50"/>
      <c r="R478" s="9" t="s">
        <v>0</v>
      </c>
    </row>
    <row r="479" spans="2:18" x14ac:dyDescent="0.2">
      <c r="B479" s="25">
        <v>249</v>
      </c>
      <c r="C479" s="193"/>
      <c r="D479" s="19">
        <v>0.15389372396565151</v>
      </c>
      <c r="E479" s="19"/>
      <c r="F479" s="19">
        <v>0.20904657409059849</v>
      </c>
      <c r="G479" s="19"/>
      <c r="H479" s="19">
        <v>0.1639975834325656</v>
      </c>
      <c r="I479" s="19">
        <v>0.56040122206359977</v>
      </c>
      <c r="J479" s="19"/>
      <c r="K479" s="19"/>
      <c r="L479" s="19">
        <v>0.12405638159120005</v>
      </c>
      <c r="M479" s="19">
        <v>0.13825618992492347</v>
      </c>
      <c r="N479" s="19"/>
      <c r="O479" s="19"/>
      <c r="P479" s="50">
        <v>0.45251811035021938</v>
      </c>
      <c r="R479" s="9" t="s">
        <v>0</v>
      </c>
    </row>
    <row r="480" spans="2:18" x14ac:dyDescent="0.2">
      <c r="B480" s="25">
        <v>250</v>
      </c>
      <c r="C480" s="193"/>
      <c r="D480" s="19">
        <v>0.33768888389760404</v>
      </c>
      <c r="E480" s="19">
        <v>3.3107022396953671E-2</v>
      </c>
      <c r="F480" s="19"/>
      <c r="G480" s="19">
        <v>0.45322846138840367</v>
      </c>
      <c r="H480" s="19"/>
      <c r="I480" s="19">
        <v>0.50977373634122169</v>
      </c>
      <c r="J480" s="19"/>
      <c r="K480" s="19">
        <v>0.83998241574481169</v>
      </c>
      <c r="L480" s="19"/>
      <c r="M480" s="19">
        <v>6.5788166054467717E-2</v>
      </c>
      <c r="N480" s="19"/>
      <c r="O480" s="19">
        <v>0.1312732300984</v>
      </c>
      <c r="P480" s="50"/>
      <c r="R480" s="9" t="s">
        <v>0</v>
      </c>
    </row>
    <row r="481" spans="2:18" x14ac:dyDescent="0.2">
      <c r="B481" s="25">
        <v>251</v>
      </c>
      <c r="C481" s="193">
        <v>0.5170606144000397</v>
      </c>
      <c r="D481" s="19"/>
      <c r="E481" s="19">
        <v>0.37027078204534541</v>
      </c>
      <c r="F481" s="19"/>
      <c r="G481" s="19"/>
      <c r="H481" s="19">
        <v>2.1100599531607575E-2</v>
      </c>
      <c r="I481" s="19">
        <v>0.63043263596707044</v>
      </c>
      <c r="J481" s="19"/>
      <c r="K481" s="19">
        <v>5.0478283265350393E-2</v>
      </c>
      <c r="L481" s="19"/>
      <c r="M481" s="19"/>
      <c r="N481" s="19">
        <v>8.4371801157507656E-3</v>
      </c>
      <c r="O481" s="19">
        <v>0.59232985841412655</v>
      </c>
      <c r="P481" s="50"/>
      <c r="R481" s="9" t="s">
        <v>0</v>
      </c>
    </row>
    <row r="482" spans="2:18" x14ac:dyDescent="0.2">
      <c r="B482" s="25">
        <v>252</v>
      </c>
      <c r="C482" s="193"/>
      <c r="D482" s="19">
        <v>0.94163899938899487</v>
      </c>
      <c r="E482" s="19"/>
      <c r="F482" s="19">
        <v>0.30101420033519843</v>
      </c>
      <c r="G482" s="19"/>
      <c r="H482" s="19">
        <v>0.4258740950351258</v>
      </c>
      <c r="I482" s="19"/>
      <c r="J482" s="19">
        <v>0.51778804213859508</v>
      </c>
      <c r="K482" s="19"/>
      <c r="L482" s="19">
        <v>0.260554072579403</v>
      </c>
      <c r="M482" s="19"/>
      <c r="N482" s="19">
        <v>0.67198255315977762</v>
      </c>
      <c r="O482" s="19"/>
      <c r="P482" s="50">
        <v>0.6166098793477236</v>
      </c>
      <c r="R482" s="9" t="s">
        <v>0</v>
      </c>
    </row>
    <row r="483" spans="2:18" x14ac:dyDescent="0.2">
      <c r="B483" s="25">
        <v>253</v>
      </c>
      <c r="C483" s="193"/>
      <c r="D483" s="19">
        <v>1.0257551999370185</v>
      </c>
      <c r="E483" s="19"/>
      <c r="F483" s="19">
        <v>1.8736326794266107</v>
      </c>
      <c r="G483" s="19"/>
      <c r="H483" s="19">
        <v>0.73387433576122629</v>
      </c>
      <c r="I483" s="19"/>
      <c r="J483" s="19">
        <v>1.4417527262297054</v>
      </c>
      <c r="K483" s="19"/>
      <c r="L483" s="19">
        <v>2.1499047610746187</v>
      </c>
      <c r="M483" s="19"/>
      <c r="N483" s="19">
        <v>0.68143709535851005</v>
      </c>
      <c r="O483" s="19"/>
      <c r="P483" s="50">
        <v>8.1349528929338208E-2</v>
      </c>
      <c r="R483" s="9" t="s">
        <v>0</v>
      </c>
    </row>
    <row r="484" spans="2:18" x14ac:dyDescent="0.2">
      <c r="B484" s="25">
        <v>254</v>
      </c>
      <c r="C484" s="193">
        <v>0.5861042609523196</v>
      </c>
      <c r="D484" s="19"/>
      <c r="E484" s="19"/>
      <c r="F484" s="19">
        <v>0.4734515069727448</v>
      </c>
      <c r="G484" s="19"/>
      <c r="H484" s="19">
        <v>0.19929582040920937</v>
      </c>
      <c r="I484" s="19">
        <v>0.14381634141912783</v>
      </c>
      <c r="J484" s="19"/>
      <c r="K484" s="19">
        <v>0.23933980330496207</v>
      </c>
      <c r="L484" s="19"/>
      <c r="M484" s="19">
        <v>0.12316426854340896</v>
      </c>
      <c r="N484" s="19"/>
      <c r="O484" s="19">
        <v>0.75596204599408823</v>
      </c>
      <c r="P484" s="50"/>
      <c r="R484" s="9" t="s">
        <v>0</v>
      </c>
    </row>
    <row r="485" spans="2:18" x14ac:dyDescent="0.2">
      <c r="B485" s="25">
        <v>255</v>
      </c>
      <c r="C485" s="193"/>
      <c r="D485" s="19">
        <v>0.65775964085113992</v>
      </c>
      <c r="E485" s="19"/>
      <c r="F485" s="19">
        <v>0.71814747781266242</v>
      </c>
      <c r="G485" s="19"/>
      <c r="H485" s="19">
        <v>0.86557743318095159</v>
      </c>
      <c r="I485" s="19"/>
      <c r="J485" s="19">
        <v>0.15581780894798097</v>
      </c>
      <c r="K485" s="19"/>
      <c r="L485" s="19">
        <v>0.95202881253888161</v>
      </c>
      <c r="M485" s="19"/>
      <c r="N485" s="19">
        <v>1.1718477686867077</v>
      </c>
      <c r="O485" s="19">
        <v>0.46240352262563345</v>
      </c>
      <c r="P485" s="50"/>
      <c r="R485" s="9" t="s">
        <v>0</v>
      </c>
    </row>
    <row r="486" spans="2:18" x14ac:dyDescent="0.2">
      <c r="B486" s="25">
        <v>256</v>
      </c>
      <c r="C486" s="193"/>
      <c r="D486" s="19">
        <v>1.0409276396144518</v>
      </c>
      <c r="E486" s="19"/>
      <c r="F486" s="19">
        <v>0.85270391234610998</v>
      </c>
      <c r="G486" s="19">
        <v>0.19636589672685481</v>
      </c>
      <c r="H486" s="19"/>
      <c r="I486" s="19"/>
      <c r="J486" s="19">
        <v>0.1695414005486226</v>
      </c>
      <c r="K486" s="19"/>
      <c r="L486" s="19">
        <v>0.32938480709713208</v>
      </c>
      <c r="M486" s="19"/>
      <c r="N486" s="19">
        <v>0.76671500337419485</v>
      </c>
      <c r="O486" s="19"/>
      <c r="P486" s="50">
        <v>0.69156484814068864</v>
      </c>
      <c r="R486" s="9" t="s">
        <v>0</v>
      </c>
    </row>
    <row r="487" spans="2:18" x14ac:dyDescent="0.2">
      <c r="B487" s="25">
        <v>257</v>
      </c>
      <c r="C487" s="193"/>
      <c r="D487" s="19">
        <v>0.92646016705359857</v>
      </c>
      <c r="E487" s="19"/>
      <c r="F487" s="19">
        <v>1.5183391652943992</v>
      </c>
      <c r="G487" s="19"/>
      <c r="H487" s="19">
        <v>0.63094030454264471</v>
      </c>
      <c r="I487" s="19"/>
      <c r="J487" s="19">
        <v>0.70417663436000022</v>
      </c>
      <c r="K487" s="19"/>
      <c r="L487" s="19">
        <v>0.56902755273083361</v>
      </c>
      <c r="M487" s="19"/>
      <c r="N487" s="19">
        <v>1.2426351974726706</v>
      </c>
      <c r="O487" s="19"/>
      <c r="P487" s="50">
        <v>0.41727828042687787</v>
      </c>
      <c r="R487" s="9" t="s">
        <v>0</v>
      </c>
    </row>
    <row r="488" spans="2:18" x14ac:dyDescent="0.2">
      <c r="B488" s="25">
        <v>258</v>
      </c>
      <c r="C488" s="193">
        <v>0.29542283267034586</v>
      </c>
      <c r="D488" s="19"/>
      <c r="E488" s="19">
        <v>0.60618260085881326</v>
      </c>
      <c r="F488" s="19"/>
      <c r="G488" s="19"/>
      <c r="H488" s="19">
        <v>0.24781363828697683</v>
      </c>
      <c r="I488" s="19">
        <v>0.11795768630568942</v>
      </c>
      <c r="J488" s="19"/>
      <c r="K488" s="19"/>
      <c r="L488" s="19">
        <v>0.28170074409133194</v>
      </c>
      <c r="M488" s="19">
        <v>1.2178042417894701</v>
      </c>
      <c r="N488" s="19"/>
      <c r="O488" s="19">
        <v>0.12750481490442886</v>
      </c>
      <c r="P488" s="50"/>
      <c r="R488" s="9" t="s">
        <v>0</v>
      </c>
    </row>
    <row r="489" spans="2:18" x14ac:dyDescent="0.2">
      <c r="B489" s="25">
        <v>259</v>
      </c>
      <c r="C489" s="193"/>
      <c r="D489" s="19">
        <v>0.35423176891275293</v>
      </c>
      <c r="E489" s="19">
        <v>7.1587392290879626E-2</v>
      </c>
      <c r="F489" s="19"/>
      <c r="G489" s="19"/>
      <c r="H489" s="19">
        <v>0.48495947109096715</v>
      </c>
      <c r="I489" s="19"/>
      <c r="J489" s="19">
        <v>0.75191606842563963</v>
      </c>
      <c r="K489" s="19">
        <v>2.5942257925752377E-2</v>
      </c>
      <c r="L489" s="19"/>
      <c r="M489" s="19"/>
      <c r="N489" s="19">
        <v>0.56699836734734421</v>
      </c>
      <c r="O489" s="19">
        <v>0.19478158122877817</v>
      </c>
      <c r="P489" s="50"/>
      <c r="R489" s="9" t="s">
        <v>0</v>
      </c>
    </row>
    <row r="490" spans="2:18" x14ac:dyDescent="0.2">
      <c r="B490" s="25">
        <v>260</v>
      </c>
      <c r="C490" s="193">
        <v>0.36677518130552383</v>
      </c>
      <c r="D490" s="19"/>
      <c r="E490" s="19"/>
      <c r="F490" s="19">
        <v>0.84405991233719246</v>
      </c>
      <c r="G490" s="19"/>
      <c r="H490" s="19">
        <v>0.50949523135612551</v>
      </c>
      <c r="I490" s="19">
        <v>0.18455062967657118</v>
      </c>
      <c r="J490" s="19"/>
      <c r="K490" s="19"/>
      <c r="L490" s="19">
        <v>0.19862765718065306</v>
      </c>
      <c r="M490" s="19"/>
      <c r="N490" s="19">
        <v>0.48385571920637821</v>
      </c>
      <c r="O490" s="19"/>
      <c r="P490" s="50">
        <v>0.32771955484812137</v>
      </c>
      <c r="R490" s="9" t="s">
        <v>0</v>
      </c>
    </row>
    <row r="491" spans="2:18" x14ac:dyDescent="0.2">
      <c r="B491" s="25">
        <v>261</v>
      </c>
      <c r="C491" s="193"/>
      <c r="D491" s="19">
        <v>0.75293633678780569</v>
      </c>
      <c r="E491" s="19"/>
      <c r="F491" s="19">
        <v>0.68454060845039555</v>
      </c>
      <c r="G491" s="19"/>
      <c r="H491" s="19">
        <v>0.74823399710376692</v>
      </c>
      <c r="I491" s="19"/>
      <c r="J491" s="19">
        <v>0.36257482704321597</v>
      </c>
      <c r="K491" s="19">
        <v>0.39778470869602267</v>
      </c>
      <c r="L491" s="19"/>
      <c r="M491" s="19"/>
      <c r="N491" s="19">
        <v>9.9805189137147254E-2</v>
      </c>
      <c r="O491" s="19"/>
      <c r="P491" s="50">
        <v>0.2419297779098791</v>
      </c>
      <c r="R491" s="9" t="s">
        <v>0</v>
      </c>
    </row>
    <row r="492" spans="2:18" x14ac:dyDescent="0.2">
      <c r="B492" s="25">
        <v>262</v>
      </c>
      <c r="C492" s="193">
        <v>1.6960460554227201</v>
      </c>
      <c r="D492" s="19"/>
      <c r="E492" s="19">
        <v>1.0402045310525401</v>
      </c>
      <c r="F492" s="19"/>
      <c r="G492" s="19">
        <v>1.5994370395809767</v>
      </c>
      <c r="H492" s="19"/>
      <c r="I492" s="19">
        <v>1.5833902956597845</v>
      </c>
      <c r="J492" s="19"/>
      <c r="K492" s="19"/>
      <c r="L492" s="19">
        <v>0.10304258939546437</v>
      </c>
      <c r="M492" s="19">
        <v>0.50122292368194366</v>
      </c>
      <c r="N492" s="19"/>
      <c r="O492" s="19">
        <v>4.1670001353927004E-2</v>
      </c>
      <c r="P492" s="50"/>
      <c r="R492" s="9" t="s">
        <v>0</v>
      </c>
    </row>
    <row r="493" spans="2:18" x14ac:dyDescent="0.2">
      <c r="B493" s="25">
        <v>263</v>
      </c>
      <c r="C493" s="193"/>
      <c r="D493" s="19">
        <v>0.58537918978566394</v>
      </c>
      <c r="E493" s="19"/>
      <c r="F493" s="19">
        <v>2.3791529563896523</v>
      </c>
      <c r="G493" s="19"/>
      <c r="H493" s="19">
        <v>1.6411056822730872</v>
      </c>
      <c r="I493" s="19"/>
      <c r="J493" s="19">
        <v>1.7275626158944624</v>
      </c>
      <c r="K493" s="19"/>
      <c r="L493" s="19">
        <v>0.72065877635859066</v>
      </c>
      <c r="M493" s="19"/>
      <c r="N493" s="19">
        <v>1.3758310039413397</v>
      </c>
      <c r="O493" s="19"/>
      <c r="P493" s="50">
        <v>1.5339618057662412</v>
      </c>
      <c r="R493" s="9" t="s">
        <v>0</v>
      </c>
    </row>
    <row r="494" spans="2:18" x14ac:dyDescent="0.2">
      <c r="B494" s="25">
        <v>264</v>
      </c>
      <c r="C494" s="193"/>
      <c r="D494" s="19">
        <v>1.3588359487218042</v>
      </c>
      <c r="E494" s="19"/>
      <c r="F494" s="19">
        <v>2.8812895723946621</v>
      </c>
      <c r="G494" s="19"/>
      <c r="H494" s="19">
        <v>2.5447082721915883</v>
      </c>
      <c r="I494" s="19"/>
      <c r="J494" s="19">
        <v>2.4711230105529691</v>
      </c>
      <c r="K494" s="19"/>
      <c r="L494" s="19">
        <v>1.4271393854667374</v>
      </c>
      <c r="M494" s="19"/>
      <c r="N494" s="19">
        <v>2.0969458097001969</v>
      </c>
      <c r="O494" s="19"/>
      <c r="P494" s="50">
        <v>1.8831283630577691</v>
      </c>
      <c r="R494" s="9" t="s">
        <v>0</v>
      </c>
    </row>
    <row r="495" spans="2:18" x14ac:dyDescent="0.2">
      <c r="B495" s="25">
        <v>265</v>
      </c>
      <c r="C495" s="193"/>
      <c r="D495" s="19">
        <v>0.90083935332032439</v>
      </c>
      <c r="E495" s="19">
        <v>1.0793403731753732</v>
      </c>
      <c r="F495" s="19"/>
      <c r="G495" s="19">
        <v>0.40001076145406311</v>
      </c>
      <c r="H495" s="19"/>
      <c r="I495" s="19">
        <v>2.1134444913304257E-2</v>
      </c>
      <c r="J495" s="19"/>
      <c r="K495" s="19">
        <v>0.65344522101700919</v>
      </c>
      <c r="L495" s="19"/>
      <c r="M495" s="19"/>
      <c r="N495" s="19">
        <v>0.18229225423634313</v>
      </c>
      <c r="O495" s="19"/>
      <c r="P495" s="50">
        <v>0.55741199575744438</v>
      </c>
      <c r="R495" s="9" t="s">
        <v>0</v>
      </c>
    </row>
    <row r="496" spans="2:18" x14ac:dyDescent="0.2">
      <c r="B496" s="25">
        <v>266</v>
      </c>
      <c r="C496" s="193">
        <v>8.1952391620343248E-2</v>
      </c>
      <c r="D496" s="19"/>
      <c r="E496" s="19">
        <v>0.43773889037275238</v>
      </c>
      <c r="F496" s="19"/>
      <c r="G496" s="19">
        <v>0.55052488831925073</v>
      </c>
      <c r="H496" s="19"/>
      <c r="I496" s="19"/>
      <c r="J496" s="19">
        <v>0.40381986376305207</v>
      </c>
      <c r="K496" s="19">
        <v>0.18960518288692685</v>
      </c>
      <c r="L496" s="19"/>
      <c r="M496" s="19"/>
      <c r="N496" s="19">
        <v>0.31206768240617661</v>
      </c>
      <c r="O496" s="19">
        <v>0.65507953123378693</v>
      </c>
      <c r="P496" s="50"/>
      <c r="R496" s="9" t="s">
        <v>0</v>
      </c>
    </row>
    <row r="497" spans="2:18" x14ac:dyDescent="0.2">
      <c r="B497" s="25">
        <v>267</v>
      </c>
      <c r="C497" s="193"/>
      <c r="D497" s="19">
        <v>0.57259275287464051</v>
      </c>
      <c r="E497" s="19"/>
      <c r="F497" s="19">
        <v>1.7422434943601566</v>
      </c>
      <c r="G497" s="19"/>
      <c r="H497" s="19">
        <v>0.5313711812134736</v>
      </c>
      <c r="I497" s="19"/>
      <c r="J497" s="19">
        <v>2.0341731919911998</v>
      </c>
      <c r="K497" s="19"/>
      <c r="L497" s="19">
        <v>2.123407276270922</v>
      </c>
      <c r="M497" s="19"/>
      <c r="N497" s="19">
        <v>0.55501646418509343</v>
      </c>
      <c r="O497" s="19"/>
      <c r="P497" s="50">
        <v>2.0167095026635207</v>
      </c>
      <c r="R497" s="9" t="s">
        <v>0</v>
      </c>
    </row>
    <row r="498" spans="2:18" x14ac:dyDescent="0.2">
      <c r="B498" s="25">
        <v>268</v>
      </c>
      <c r="C498" s="193"/>
      <c r="D498" s="19">
        <v>0.86083591096574286</v>
      </c>
      <c r="E498" s="19"/>
      <c r="F498" s="19">
        <v>0.58260101288985788</v>
      </c>
      <c r="G498" s="19"/>
      <c r="H498" s="19">
        <v>0.85197941149526724</v>
      </c>
      <c r="I498" s="19"/>
      <c r="J498" s="19">
        <v>0.14595356025554457</v>
      </c>
      <c r="K498" s="19"/>
      <c r="L498" s="19">
        <v>0.83012198491338218</v>
      </c>
      <c r="M498" s="19"/>
      <c r="N498" s="19">
        <v>0.6191696626458304</v>
      </c>
      <c r="O498" s="19"/>
      <c r="P498" s="50">
        <v>0.69367907492658443</v>
      </c>
      <c r="R498" s="9" t="s">
        <v>0</v>
      </c>
    </row>
    <row r="499" spans="2:18" x14ac:dyDescent="0.2">
      <c r="B499" s="25">
        <v>269</v>
      </c>
      <c r="C499" s="193">
        <v>1.589270942194664</v>
      </c>
      <c r="D499" s="19"/>
      <c r="E499" s="19">
        <v>1.4697929551047082</v>
      </c>
      <c r="F499" s="19"/>
      <c r="G499" s="19">
        <v>1.5584872842302644</v>
      </c>
      <c r="H499" s="19"/>
      <c r="I499" s="19">
        <v>1.3769491560618023</v>
      </c>
      <c r="J499" s="19"/>
      <c r="K499" s="19">
        <v>0.60320456340128115</v>
      </c>
      <c r="L499" s="19"/>
      <c r="M499" s="19">
        <v>1.1332123756927042</v>
      </c>
      <c r="N499" s="19"/>
      <c r="O499" s="19">
        <v>0.45213484562199391</v>
      </c>
      <c r="P499" s="50"/>
      <c r="R499" s="9" t="s">
        <v>0</v>
      </c>
    </row>
    <row r="500" spans="2:18" x14ac:dyDescent="0.2">
      <c r="B500" s="25">
        <v>270</v>
      </c>
      <c r="C500" s="193">
        <v>8.3249540788798065E-2</v>
      </c>
      <c r="D500" s="19"/>
      <c r="E500" s="19"/>
      <c r="F500" s="19">
        <v>0.17377943796303655</v>
      </c>
      <c r="G500" s="19"/>
      <c r="H500" s="19">
        <v>0.16764904172483089</v>
      </c>
      <c r="I500" s="19"/>
      <c r="J500" s="19">
        <v>0.46600957918570285</v>
      </c>
      <c r="K500" s="19">
        <v>0.75967058181173608</v>
      </c>
      <c r="L500" s="19"/>
      <c r="M500" s="19">
        <v>0.2812879654405796</v>
      </c>
      <c r="N500" s="19"/>
      <c r="O500" s="19">
        <v>0.25137792761514488</v>
      </c>
      <c r="P500" s="50"/>
      <c r="R500" s="9" t="s">
        <v>0</v>
      </c>
    </row>
    <row r="501" spans="2:18" x14ac:dyDescent="0.2">
      <c r="B501" s="25">
        <v>271</v>
      </c>
      <c r="C501" s="193">
        <v>0.87194986285056753</v>
      </c>
      <c r="D501" s="19"/>
      <c r="E501" s="19">
        <v>1.0412282859630377</v>
      </c>
      <c r="F501" s="19"/>
      <c r="G501" s="19">
        <v>0.79231651883715359</v>
      </c>
      <c r="H501" s="19"/>
      <c r="I501" s="19">
        <v>1.4421099836769755</v>
      </c>
      <c r="J501" s="19"/>
      <c r="K501" s="19">
        <v>2.0734315125964939</v>
      </c>
      <c r="L501" s="19"/>
      <c r="M501" s="19">
        <v>1.2118185007890987</v>
      </c>
      <c r="N501" s="19"/>
      <c r="O501" s="19">
        <v>0.99089481929370493</v>
      </c>
      <c r="P501" s="50"/>
      <c r="R501" s="9" t="s">
        <v>0</v>
      </c>
    </row>
    <row r="502" spans="2:18" x14ac:dyDescent="0.2">
      <c r="B502" s="25">
        <v>272</v>
      </c>
      <c r="C502" s="193">
        <v>0.20532703974592062</v>
      </c>
      <c r="D502" s="19"/>
      <c r="E502" s="19"/>
      <c r="F502" s="19">
        <v>0.23748989681489971</v>
      </c>
      <c r="G502" s="19">
        <v>5.6994208685044116E-2</v>
      </c>
      <c r="H502" s="19"/>
      <c r="I502" s="19"/>
      <c r="J502" s="19">
        <v>0.38799233893606105</v>
      </c>
      <c r="K502" s="19"/>
      <c r="L502" s="19">
        <v>0.17685450465834701</v>
      </c>
      <c r="M502" s="19"/>
      <c r="N502" s="19">
        <v>0.22748276670867573</v>
      </c>
      <c r="O502" s="19"/>
      <c r="P502" s="50">
        <v>0.3180527561230328</v>
      </c>
      <c r="R502" s="9" t="s">
        <v>0</v>
      </c>
    </row>
    <row r="503" spans="2:18" x14ac:dyDescent="0.2">
      <c r="B503" s="25">
        <v>273</v>
      </c>
      <c r="C503" s="193"/>
      <c r="D503" s="19">
        <v>0.68817729406318051</v>
      </c>
      <c r="E503" s="19"/>
      <c r="F503" s="19">
        <v>0.64534114321381708</v>
      </c>
      <c r="G503" s="19"/>
      <c r="H503" s="19">
        <v>0.95411528157401082</v>
      </c>
      <c r="I503" s="19"/>
      <c r="J503" s="19">
        <v>0.1674292830480211</v>
      </c>
      <c r="K503" s="19"/>
      <c r="L503" s="19">
        <v>0.96103990210831058</v>
      </c>
      <c r="M503" s="19"/>
      <c r="N503" s="19">
        <v>1.132851066757337</v>
      </c>
      <c r="O503" s="19"/>
      <c r="P503" s="50">
        <v>0.98580380659258682</v>
      </c>
      <c r="R503" s="9" t="s">
        <v>0</v>
      </c>
    </row>
    <row r="504" spans="2:18" x14ac:dyDescent="0.2">
      <c r="B504" s="25">
        <v>274</v>
      </c>
      <c r="C504" s="193">
        <v>1.3685094508399565</v>
      </c>
      <c r="D504" s="19"/>
      <c r="E504" s="19">
        <v>2.0802851873476031</v>
      </c>
      <c r="F504" s="19"/>
      <c r="G504" s="19">
        <v>0.72601236741943354</v>
      </c>
      <c r="H504" s="19"/>
      <c r="I504" s="19">
        <v>1.4045539232105915</v>
      </c>
      <c r="J504" s="19"/>
      <c r="K504" s="19">
        <v>1.4432003147167312</v>
      </c>
      <c r="L504" s="19"/>
      <c r="M504" s="19">
        <v>1.0410742138741329</v>
      </c>
      <c r="N504" s="19"/>
      <c r="O504" s="19">
        <v>1.4168197576184884</v>
      </c>
      <c r="P504" s="50"/>
      <c r="R504" s="9" t="s">
        <v>0</v>
      </c>
    </row>
    <row r="505" spans="2:18" x14ac:dyDescent="0.2">
      <c r="B505" s="25">
        <v>275</v>
      </c>
      <c r="C505" s="193"/>
      <c r="D505" s="19">
        <v>8.7370984858225906E-2</v>
      </c>
      <c r="E505" s="19"/>
      <c r="F505" s="19">
        <v>0.70074122181834086</v>
      </c>
      <c r="G505" s="19">
        <v>0.62913424069472579</v>
      </c>
      <c r="H505" s="19"/>
      <c r="I505" s="19">
        <v>7.9717672792196395E-2</v>
      </c>
      <c r="J505" s="19"/>
      <c r="K505" s="19"/>
      <c r="L505" s="19">
        <v>0.84715966043640767</v>
      </c>
      <c r="M505" s="19"/>
      <c r="N505" s="19">
        <v>0.78825061107480732</v>
      </c>
      <c r="O505" s="19"/>
      <c r="P505" s="50">
        <v>0.64025962194030295</v>
      </c>
      <c r="R505" s="9" t="s">
        <v>0</v>
      </c>
    </row>
    <row r="506" spans="2:18" x14ac:dyDescent="0.2">
      <c r="B506" s="25">
        <v>276</v>
      </c>
      <c r="C506" s="193">
        <v>0.46274921100526412</v>
      </c>
      <c r="D506" s="19"/>
      <c r="E506" s="19">
        <v>0.71410146495300242</v>
      </c>
      <c r="F506" s="19"/>
      <c r="G506" s="19">
        <v>1.3670640410958848</v>
      </c>
      <c r="H506" s="19"/>
      <c r="I506" s="19">
        <v>1.2354722847915669</v>
      </c>
      <c r="J506" s="19"/>
      <c r="K506" s="19">
        <v>1.4309932240537093</v>
      </c>
      <c r="L506" s="19"/>
      <c r="M506" s="19">
        <v>1.1498364295997281</v>
      </c>
      <c r="N506" s="19"/>
      <c r="O506" s="19">
        <v>1.7636155592488141</v>
      </c>
      <c r="P506" s="50"/>
      <c r="R506" s="9" t="s">
        <v>0</v>
      </c>
    </row>
    <row r="507" spans="2:18" x14ac:dyDescent="0.2">
      <c r="B507" s="25">
        <v>277</v>
      </c>
      <c r="C507" s="193">
        <v>0.81257562325506261</v>
      </c>
      <c r="D507" s="19"/>
      <c r="E507" s="19">
        <v>1.19625845872364</v>
      </c>
      <c r="F507" s="19"/>
      <c r="G507" s="19">
        <v>0.48099505228750244</v>
      </c>
      <c r="H507" s="19"/>
      <c r="I507" s="19">
        <v>0.36199833819599259</v>
      </c>
      <c r="J507" s="19"/>
      <c r="K507" s="19">
        <v>2.108034716967978E-2</v>
      </c>
      <c r="L507" s="19"/>
      <c r="M507" s="19">
        <v>5.9969977212397288E-2</v>
      </c>
      <c r="N507" s="19"/>
      <c r="O507" s="19">
        <v>0.52698847364442991</v>
      </c>
      <c r="P507" s="50"/>
      <c r="R507" s="9" t="s">
        <v>0</v>
      </c>
    </row>
    <row r="508" spans="2:18" x14ac:dyDescent="0.2">
      <c r="B508" s="25">
        <v>278</v>
      </c>
      <c r="C508" s="193"/>
      <c r="D508" s="19">
        <v>0.65352673685433726</v>
      </c>
      <c r="E508" s="19">
        <v>2.6249801468417655E-2</v>
      </c>
      <c r="F508" s="19"/>
      <c r="G508" s="19">
        <v>6.7386055975879239E-2</v>
      </c>
      <c r="H508" s="19"/>
      <c r="I508" s="19">
        <v>0.36418829045186313</v>
      </c>
      <c r="J508" s="19"/>
      <c r="K508" s="19">
        <v>0.11701323894053949</v>
      </c>
      <c r="L508" s="19"/>
      <c r="M508" s="19">
        <v>0.64736280493883003</v>
      </c>
      <c r="N508" s="19"/>
      <c r="O508" s="19">
        <v>0.15487718853462143</v>
      </c>
      <c r="P508" s="50"/>
      <c r="R508" s="9" t="s">
        <v>0</v>
      </c>
    </row>
    <row r="509" spans="2:18" x14ac:dyDescent="0.2">
      <c r="B509" s="25">
        <v>279</v>
      </c>
      <c r="C509" s="193">
        <v>0.13489563876855021</v>
      </c>
      <c r="D509" s="19"/>
      <c r="E509" s="19"/>
      <c r="F509" s="19">
        <v>1.739734482742461E-2</v>
      </c>
      <c r="G509" s="19"/>
      <c r="H509" s="19">
        <v>0.42200420628575391</v>
      </c>
      <c r="I509" s="19"/>
      <c r="J509" s="19">
        <v>0.16943072474551427</v>
      </c>
      <c r="K509" s="19"/>
      <c r="L509" s="19">
        <v>0.17346198649099245</v>
      </c>
      <c r="M509" s="19"/>
      <c r="N509" s="19">
        <v>0.65101423772398537</v>
      </c>
      <c r="O509" s="19">
        <v>5.3905338384018862E-2</v>
      </c>
      <c r="P509" s="50"/>
      <c r="R509" s="9" t="s">
        <v>0</v>
      </c>
    </row>
    <row r="510" spans="2:18" x14ac:dyDescent="0.2">
      <c r="B510" s="25">
        <v>280</v>
      </c>
      <c r="C510" s="193">
        <v>1.2785356115796825E-2</v>
      </c>
      <c r="D510" s="19"/>
      <c r="E510" s="19"/>
      <c r="F510" s="19">
        <v>0.81823878127640803</v>
      </c>
      <c r="G510" s="19">
        <v>0.76664379784246139</v>
      </c>
      <c r="H510" s="19"/>
      <c r="I510" s="19">
        <v>0.49849792445667152</v>
      </c>
      <c r="J510" s="19"/>
      <c r="K510" s="19">
        <v>0.74920687511139883</v>
      </c>
      <c r="L510" s="19"/>
      <c r="M510" s="19"/>
      <c r="N510" s="19">
        <v>0.80849107218232352</v>
      </c>
      <c r="O510" s="19"/>
      <c r="P510" s="50">
        <v>0.75225587809322469</v>
      </c>
      <c r="R510" s="9" t="s">
        <v>0</v>
      </c>
    </row>
    <row r="511" spans="2:18" x14ac:dyDescent="0.2">
      <c r="B511" s="25">
        <v>281</v>
      </c>
      <c r="C511" s="193"/>
      <c r="D511" s="19">
        <v>1.3457230419321342</v>
      </c>
      <c r="E511" s="19"/>
      <c r="F511" s="19">
        <v>0.63284909300186887</v>
      </c>
      <c r="G511" s="19"/>
      <c r="H511" s="19">
        <v>0.66937086360061704</v>
      </c>
      <c r="I511" s="19"/>
      <c r="J511" s="19">
        <v>0.93478391359097723</v>
      </c>
      <c r="K511" s="19"/>
      <c r="L511" s="19">
        <v>0.8492038245555027</v>
      </c>
      <c r="M511" s="19"/>
      <c r="N511" s="19">
        <v>0.71926089296493589</v>
      </c>
      <c r="O511" s="19"/>
      <c r="P511" s="50">
        <v>1.0513158717318627</v>
      </c>
      <c r="R511" s="9" t="s">
        <v>0</v>
      </c>
    </row>
    <row r="512" spans="2:18" x14ac:dyDescent="0.2">
      <c r="B512" s="25">
        <v>282</v>
      </c>
      <c r="C512" s="193">
        <v>0.93787088392437301</v>
      </c>
      <c r="D512" s="19"/>
      <c r="E512" s="19">
        <v>0.19858014143636749</v>
      </c>
      <c r="F512" s="19"/>
      <c r="G512" s="19"/>
      <c r="H512" s="19">
        <v>0.27083290088389528</v>
      </c>
      <c r="I512" s="19">
        <v>0.46040720333071078</v>
      </c>
      <c r="J512" s="19"/>
      <c r="K512" s="19">
        <v>0.97546493950976576</v>
      </c>
      <c r="L512" s="19"/>
      <c r="M512" s="19">
        <v>0.41788235175673716</v>
      </c>
      <c r="N512" s="19"/>
      <c r="O512" s="19">
        <v>0.27747833636909081</v>
      </c>
      <c r="P512" s="50"/>
      <c r="R512" s="9" t="s">
        <v>0</v>
      </c>
    </row>
    <row r="513" spans="2:18" x14ac:dyDescent="0.2">
      <c r="B513" s="25">
        <v>283</v>
      </c>
      <c r="C513" s="193"/>
      <c r="D513" s="19">
        <v>0.33943188995199536</v>
      </c>
      <c r="E513" s="19"/>
      <c r="F513" s="19">
        <v>0.92193197949668959</v>
      </c>
      <c r="G513" s="19"/>
      <c r="H513" s="19">
        <v>0.54034103680229528</v>
      </c>
      <c r="I513" s="19"/>
      <c r="J513" s="19">
        <v>0.4467756611041005</v>
      </c>
      <c r="K513" s="19"/>
      <c r="L513" s="19">
        <v>0.6812638380791789</v>
      </c>
      <c r="M513" s="19"/>
      <c r="N513" s="19">
        <v>0.62014718528687085</v>
      </c>
      <c r="O513" s="19"/>
      <c r="P513" s="50">
        <v>1.3980241690093622</v>
      </c>
      <c r="R513" s="9" t="s">
        <v>0</v>
      </c>
    </row>
    <row r="514" spans="2:18" x14ac:dyDescent="0.2">
      <c r="B514" s="25">
        <v>284</v>
      </c>
      <c r="C514" s="193"/>
      <c r="D514" s="19">
        <v>0.86694977212352653</v>
      </c>
      <c r="E514" s="19"/>
      <c r="F514" s="19">
        <v>1.1208631515506067</v>
      </c>
      <c r="G514" s="19"/>
      <c r="H514" s="19">
        <v>2.5398848429425347</v>
      </c>
      <c r="I514" s="19"/>
      <c r="J514" s="19">
        <v>2.3804145788315636</v>
      </c>
      <c r="K514" s="19"/>
      <c r="L514" s="19">
        <v>1.3203311503743018</v>
      </c>
      <c r="M514" s="19"/>
      <c r="N514" s="19">
        <v>0.62384741027081259</v>
      </c>
      <c r="O514" s="19"/>
      <c r="P514" s="50">
        <v>1.1884876700382832</v>
      </c>
      <c r="R514" s="9" t="s">
        <v>0</v>
      </c>
    </row>
    <row r="515" spans="2:18" x14ac:dyDescent="0.2">
      <c r="B515" s="25">
        <v>285</v>
      </c>
      <c r="C515" s="193"/>
      <c r="D515" s="19">
        <v>4.6256994909667525E-2</v>
      </c>
      <c r="E515" s="19">
        <v>0.18775340986789874</v>
      </c>
      <c r="F515" s="19"/>
      <c r="G515" s="19">
        <v>0.11842080194920544</v>
      </c>
      <c r="H515" s="19"/>
      <c r="I515" s="19"/>
      <c r="J515" s="19">
        <v>0.21577331645395836</v>
      </c>
      <c r="K515" s="19">
        <v>0.39595385816445067</v>
      </c>
      <c r="L515" s="19"/>
      <c r="M515" s="19">
        <v>0.52369880135688307</v>
      </c>
      <c r="N515" s="19"/>
      <c r="O515" s="19">
        <v>0.13781619763281683</v>
      </c>
      <c r="P515" s="50"/>
      <c r="R515" s="9" t="s">
        <v>0</v>
      </c>
    </row>
    <row r="516" spans="2:18" x14ac:dyDescent="0.2">
      <c r="B516" s="25">
        <v>286</v>
      </c>
      <c r="C516" s="193"/>
      <c r="D516" s="19">
        <v>1.1099317318968793</v>
      </c>
      <c r="E516" s="19"/>
      <c r="F516" s="19">
        <v>1.2212785845761094</v>
      </c>
      <c r="G516" s="19"/>
      <c r="H516" s="19">
        <v>0.84445728658140229</v>
      </c>
      <c r="I516" s="19"/>
      <c r="J516" s="19">
        <v>0.50524199012486559</v>
      </c>
      <c r="K516" s="19">
        <v>0.11762157593414567</v>
      </c>
      <c r="L516" s="19"/>
      <c r="M516" s="19"/>
      <c r="N516" s="19">
        <v>0.10355318443994559</v>
      </c>
      <c r="O516" s="19"/>
      <c r="P516" s="50">
        <v>0.64185692941673977</v>
      </c>
      <c r="R516" s="9" t="s">
        <v>0</v>
      </c>
    </row>
    <row r="517" spans="2:18" x14ac:dyDescent="0.2">
      <c r="B517" s="25">
        <v>287</v>
      </c>
      <c r="C517" s="193"/>
      <c r="D517" s="19">
        <v>0.25891490567662634</v>
      </c>
      <c r="E517" s="19">
        <v>0.23888985266141841</v>
      </c>
      <c r="F517" s="19"/>
      <c r="G517" s="19"/>
      <c r="H517" s="19">
        <v>0.97391382079885991</v>
      </c>
      <c r="I517" s="19">
        <v>0.32450911538756871</v>
      </c>
      <c r="J517" s="19"/>
      <c r="K517" s="19">
        <v>0.55397801614733211</v>
      </c>
      <c r="L517" s="19"/>
      <c r="M517" s="19"/>
      <c r="N517" s="19">
        <v>1.0243280032575415</v>
      </c>
      <c r="O517" s="19"/>
      <c r="P517" s="50">
        <v>0.77038064696994568</v>
      </c>
      <c r="R517" s="9" t="s">
        <v>0</v>
      </c>
    </row>
    <row r="518" spans="2:18" x14ac:dyDescent="0.2">
      <c r="B518" s="25">
        <v>288</v>
      </c>
      <c r="C518" s="193"/>
      <c r="D518" s="19">
        <v>0.49190726328907419</v>
      </c>
      <c r="E518" s="19"/>
      <c r="F518" s="19">
        <v>0.89103740271254794</v>
      </c>
      <c r="G518" s="19"/>
      <c r="H518" s="19">
        <v>0.70084419502333839</v>
      </c>
      <c r="I518" s="19"/>
      <c r="J518" s="19">
        <v>1.0069691087456114</v>
      </c>
      <c r="K518" s="19"/>
      <c r="L518" s="19">
        <v>0.90196961643603635</v>
      </c>
      <c r="M518" s="19"/>
      <c r="N518" s="19">
        <v>0.63620662447537524</v>
      </c>
      <c r="O518" s="19"/>
      <c r="P518" s="50">
        <v>0.42995025463236747</v>
      </c>
      <c r="R518" s="9" t="s">
        <v>0</v>
      </c>
    </row>
    <row r="519" spans="2:18" x14ac:dyDescent="0.2">
      <c r="B519" s="25">
        <v>289</v>
      </c>
      <c r="C519" s="193"/>
      <c r="D519" s="19">
        <v>1.180967163914781</v>
      </c>
      <c r="E519" s="19"/>
      <c r="F519" s="19">
        <v>0.42287184208349682</v>
      </c>
      <c r="G519" s="19"/>
      <c r="H519" s="19">
        <v>1.2133764784395973</v>
      </c>
      <c r="I519" s="19"/>
      <c r="J519" s="19">
        <v>0.89005736653844947</v>
      </c>
      <c r="K519" s="19">
        <v>0.22761208711785347</v>
      </c>
      <c r="L519" s="19"/>
      <c r="M519" s="19"/>
      <c r="N519" s="19">
        <v>0.3838380487192527</v>
      </c>
      <c r="O519" s="19"/>
      <c r="P519" s="50">
        <v>1.1357871136553728</v>
      </c>
      <c r="R519" s="9" t="s">
        <v>0</v>
      </c>
    </row>
    <row r="520" spans="2:18" x14ac:dyDescent="0.2">
      <c r="B520" s="25">
        <v>290</v>
      </c>
      <c r="C520" s="193"/>
      <c r="D520" s="19">
        <v>0.82682700404278342</v>
      </c>
      <c r="E520" s="19"/>
      <c r="F520" s="19">
        <v>3.5818026169272356E-2</v>
      </c>
      <c r="G520" s="19"/>
      <c r="H520" s="19">
        <v>0.80965097665908925</v>
      </c>
      <c r="I520" s="19"/>
      <c r="J520" s="19">
        <v>0.27290310018441721</v>
      </c>
      <c r="K520" s="19"/>
      <c r="L520" s="19">
        <v>0.9468319110258907</v>
      </c>
      <c r="M520" s="19">
        <v>8.0614845292387341E-2</v>
      </c>
      <c r="N520" s="19"/>
      <c r="O520" s="19">
        <v>0.12205266311195966</v>
      </c>
      <c r="P520" s="50"/>
      <c r="R520" s="9" t="s">
        <v>0</v>
      </c>
    </row>
    <row r="521" spans="2:18" x14ac:dyDescent="0.2">
      <c r="B521" s="25">
        <v>291</v>
      </c>
      <c r="C521" s="193">
        <v>0.19116536023859604</v>
      </c>
      <c r="D521" s="19"/>
      <c r="E521" s="19"/>
      <c r="F521" s="19">
        <v>0.81609601434462276</v>
      </c>
      <c r="G521" s="19">
        <v>5.7901874845203712E-2</v>
      </c>
      <c r="H521" s="19"/>
      <c r="I521" s="19"/>
      <c r="J521" s="19">
        <v>0.39775959149786977</v>
      </c>
      <c r="K521" s="19">
        <v>0.81184557469429985</v>
      </c>
      <c r="L521" s="19"/>
      <c r="M521" s="19"/>
      <c r="N521" s="19">
        <v>0.59256354639042486</v>
      </c>
      <c r="O521" s="19">
        <v>0.60925822157322129</v>
      </c>
      <c r="P521" s="50"/>
      <c r="R521" s="9" t="s">
        <v>0</v>
      </c>
    </row>
    <row r="522" spans="2:18" x14ac:dyDescent="0.2">
      <c r="B522" s="25">
        <v>292</v>
      </c>
      <c r="C522" s="193"/>
      <c r="D522" s="19">
        <v>7.6100385080563576E-2</v>
      </c>
      <c r="E522" s="19"/>
      <c r="F522" s="19">
        <v>0.58202589518330483</v>
      </c>
      <c r="G522" s="19"/>
      <c r="H522" s="19">
        <v>0.67218279470674491</v>
      </c>
      <c r="I522" s="19"/>
      <c r="J522" s="19">
        <v>1.0896337883675407</v>
      </c>
      <c r="K522" s="19"/>
      <c r="L522" s="19">
        <v>1.1271041166421105</v>
      </c>
      <c r="M522" s="19"/>
      <c r="N522" s="19">
        <v>0.45688117378461546</v>
      </c>
      <c r="O522" s="19"/>
      <c r="P522" s="50">
        <v>0.95226960493992008</v>
      </c>
      <c r="R522" s="9" t="s">
        <v>0</v>
      </c>
    </row>
    <row r="523" spans="2:18" x14ac:dyDescent="0.2">
      <c r="B523" s="25">
        <v>293</v>
      </c>
      <c r="C523" s="193"/>
      <c r="D523" s="19">
        <v>1.9164029280502766</v>
      </c>
      <c r="E523" s="19"/>
      <c r="F523" s="19">
        <v>0.43202905785115897</v>
      </c>
      <c r="G523" s="19"/>
      <c r="H523" s="19">
        <v>1.1177138495852901</v>
      </c>
      <c r="I523" s="19"/>
      <c r="J523" s="19">
        <v>1.4185066479285016</v>
      </c>
      <c r="K523" s="19"/>
      <c r="L523" s="19">
        <v>0.67845582092573431</v>
      </c>
      <c r="M523" s="19"/>
      <c r="N523" s="19">
        <v>0.81215937910968927</v>
      </c>
      <c r="O523" s="19"/>
      <c r="P523" s="50">
        <v>0.99230110148956807</v>
      </c>
      <c r="R523" s="9" t="s">
        <v>0</v>
      </c>
    </row>
    <row r="524" spans="2:18" x14ac:dyDescent="0.2">
      <c r="B524" s="25">
        <v>294</v>
      </c>
      <c r="C524" s="193"/>
      <c r="D524" s="19">
        <v>1.8653864658516943</v>
      </c>
      <c r="E524" s="19"/>
      <c r="F524" s="19">
        <v>0.60248313163324563</v>
      </c>
      <c r="G524" s="19"/>
      <c r="H524" s="19">
        <v>1.7131197755687395</v>
      </c>
      <c r="I524" s="19"/>
      <c r="J524" s="19">
        <v>1.3694774648054762</v>
      </c>
      <c r="K524" s="19"/>
      <c r="L524" s="19">
        <v>1.6133019254647913</v>
      </c>
      <c r="M524" s="19"/>
      <c r="N524" s="19">
        <v>1.8730698795895029</v>
      </c>
      <c r="O524" s="19"/>
      <c r="P524" s="50">
        <v>1.7827604465867468</v>
      </c>
      <c r="R524" s="9" t="s">
        <v>0</v>
      </c>
    </row>
    <row r="525" spans="2:18" x14ac:dyDescent="0.2">
      <c r="B525" s="25">
        <v>295</v>
      </c>
      <c r="C525" s="193"/>
      <c r="D525" s="19">
        <v>0.34764078657718589</v>
      </c>
      <c r="E525" s="19"/>
      <c r="F525" s="19">
        <v>0.39284892059220317</v>
      </c>
      <c r="G525" s="19"/>
      <c r="H525" s="19">
        <v>0.52567082962290723</v>
      </c>
      <c r="I525" s="19"/>
      <c r="J525" s="19">
        <v>1.8276676938801857</v>
      </c>
      <c r="K525" s="19">
        <v>4.9993138538355998E-2</v>
      </c>
      <c r="L525" s="19"/>
      <c r="M525" s="19"/>
      <c r="N525" s="19">
        <v>1.5438231054971685</v>
      </c>
      <c r="O525" s="19"/>
      <c r="P525" s="50">
        <v>0.10812605472421249</v>
      </c>
      <c r="R525" s="9" t="s">
        <v>0</v>
      </c>
    </row>
    <row r="526" spans="2:18" x14ac:dyDescent="0.2">
      <c r="B526" s="25">
        <v>296</v>
      </c>
      <c r="C526" s="193"/>
      <c r="D526" s="19">
        <v>0.98634295679738004</v>
      </c>
      <c r="E526" s="19">
        <v>0.54859126242355705</v>
      </c>
      <c r="F526" s="19"/>
      <c r="G526" s="19"/>
      <c r="H526" s="19">
        <v>0.64425544269133106</v>
      </c>
      <c r="I526" s="19"/>
      <c r="J526" s="19">
        <v>0.81930035824725012</v>
      </c>
      <c r="K526" s="19"/>
      <c r="L526" s="19">
        <v>0.48267867393750041</v>
      </c>
      <c r="M526" s="19"/>
      <c r="N526" s="19">
        <v>0.61467196324389395</v>
      </c>
      <c r="O526" s="19"/>
      <c r="P526" s="50">
        <v>0.66977641430229273</v>
      </c>
      <c r="R526" s="9" t="s">
        <v>0</v>
      </c>
    </row>
    <row r="527" spans="2:18" x14ac:dyDescent="0.2">
      <c r="B527" s="25">
        <v>297</v>
      </c>
      <c r="C527" s="193">
        <v>0.39442765848488037</v>
      </c>
      <c r="D527" s="19"/>
      <c r="E527" s="19">
        <v>0.61046620607811086</v>
      </c>
      <c r="F527" s="19"/>
      <c r="G527" s="19"/>
      <c r="H527" s="19">
        <v>0.33785603218351812</v>
      </c>
      <c r="I527" s="19"/>
      <c r="J527" s="19">
        <v>0.17993482048828374</v>
      </c>
      <c r="K527" s="19">
        <v>0.28574279803771102</v>
      </c>
      <c r="L527" s="19"/>
      <c r="M527" s="19">
        <v>0.61269792064571749</v>
      </c>
      <c r="N527" s="19"/>
      <c r="O527" s="19">
        <v>0.22052805154634625</v>
      </c>
      <c r="P527" s="50"/>
      <c r="R527" s="9" t="s">
        <v>0</v>
      </c>
    </row>
    <row r="528" spans="2:18" x14ac:dyDescent="0.2">
      <c r="B528" s="25">
        <v>298</v>
      </c>
      <c r="C528" s="193">
        <v>0.21551921660423395</v>
      </c>
      <c r="D528" s="19"/>
      <c r="E528" s="19">
        <v>0.96506805738307688</v>
      </c>
      <c r="F528" s="19"/>
      <c r="G528" s="19">
        <v>0.13317358875638638</v>
      </c>
      <c r="H528" s="19"/>
      <c r="I528" s="19">
        <v>1.2222355926653805</v>
      </c>
      <c r="J528" s="19"/>
      <c r="K528" s="19">
        <v>0.57942272320378418</v>
      </c>
      <c r="L528" s="19"/>
      <c r="M528" s="19">
        <v>1.6137883992332853</v>
      </c>
      <c r="N528" s="19"/>
      <c r="O528" s="19">
        <v>0.76715286922830506</v>
      </c>
      <c r="P528" s="50"/>
      <c r="R528" s="9" t="s">
        <v>0</v>
      </c>
    </row>
    <row r="529" spans="2:18" x14ac:dyDescent="0.2">
      <c r="B529" s="25">
        <v>299</v>
      </c>
      <c r="C529" s="193"/>
      <c r="D529" s="19">
        <v>0.92643907080517829</v>
      </c>
      <c r="E529" s="19"/>
      <c r="F529" s="19">
        <v>0.63953967966703085</v>
      </c>
      <c r="G529" s="19"/>
      <c r="H529" s="19">
        <v>0.5307962658102261</v>
      </c>
      <c r="I529" s="19"/>
      <c r="J529" s="19">
        <v>6.730911653309625E-2</v>
      </c>
      <c r="K529" s="19"/>
      <c r="L529" s="19">
        <v>0.97904917070083397</v>
      </c>
      <c r="M529" s="19">
        <v>0.36829973500066371</v>
      </c>
      <c r="N529" s="19"/>
      <c r="O529" s="19"/>
      <c r="P529" s="50">
        <v>0.90487421850557381</v>
      </c>
      <c r="R529" s="9" t="s">
        <v>0</v>
      </c>
    </row>
    <row r="530" spans="2:18" x14ac:dyDescent="0.2">
      <c r="B530" s="25">
        <v>300</v>
      </c>
      <c r="C530" s="193"/>
      <c r="D530" s="19">
        <v>0.70803324264427714</v>
      </c>
      <c r="E530" s="19"/>
      <c r="F530" s="19">
        <v>1.4124410290949001</v>
      </c>
      <c r="G530" s="19"/>
      <c r="H530" s="19">
        <v>0.59554610426737942</v>
      </c>
      <c r="I530" s="19"/>
      <c r="J530" s="19">
        <v>0.60132184356930152</v>
      </c>
      <c r="K530" s="19"/>
      <c r="L530" s="19">
        <v>0.518242096870416</v>
      </c>
      <c r="M530" s="19"/>
      <c r="N530" s="19">
        <v>0.79524921968333795</v>
      </c>
      <c r="O530" s="19"/>
      <c r="P530" s="50">
        <v>0.74485250594208952</v>
      </c>
      <c r="R530" s="9" t="s">
        <v>0</v>
      </c>
    </row>
    <row r="531" spans="2:18" x14ac:dyDescent="0.2">
      <c r="B531" s="25">
        <v>301</v>
      </c>
      <c r="C531" s="193">
        <v>1.1780256939567528</v>
      </c>
      <c r="D531" s="19"/>
      <c r="E531" s="19">
        <v>2.0201841574356241</v>
      </c>
      <c r="F531" s="19"/>
      <c r="G531" s="19">
        <v>2.8481702598237209</v>
      </c>
      <c r="H531" s="19"/>
      <c r="I531" s="19">
        <v>2.1288732733255786</v>
      </c>
      <c r="J531" s="19"/>
      <c r="K531" s="19">
        <v>2.3307083768086554</v>
      </c>
      <c r="L531" s="19"/>
      <c r="M531" s="19">
        <v>1.4897722721505358</v>
      </c>
      <c r="N531" s="19"/>
      <c r="O531" s="19">
        <v>2.5385182394355374</v>
      </c>
      <c r="P531" s="50"/>
      <c r="R531" s="9" t="s">
        <v>0</v>
      </c>
    </row>
    <row r="532" spans="2:18" x14ac:dyDescent="0.2">
      <c r="B532" s="25">
        <v>302</v>
      </c>
      <c r="C532" s="193"/>
      <c r="D532" s="19">
        <v>1.3847930866664673</v>
      </c>
      <c r="E532" s="19"/>
      <c r="F532" s="19">
        <v>0.97985224578175723</v>
      </c>
      <c r="G532" s="19"/>
      <c r="H532" s="19">
        <v>1.1796801815245017</v>
      </c>
      <c r="I532" s="19"/>
      <c r="J532" s="19">
        <v>0.72431500240407165</v>
      </c>
      <c r="K532" s="19"/>
      <c r="L532" s="19">
        <v>0.68638657152865479</v>
      </c>
      <c r="M532" s="19"/>
      <c r="N532" s="19">
        <v>0.5053500079100548</v>
      </c>
      <c r="O532" s="19"/>
      <c r="P532" s="50">
        <v>0.76709127309351144</v>
      </c>
      <c r="R532" s="9" t="s">
        <v>0</v>
      </c>
    </row>
    <row r="533" spans="2:18" x14ac:dyDescent="0.2">
      <c r="B533" s="25">
        <v>303</v>
      </c>
      <c r="C533" s="193"/>
      <c r="D533" s="19">
        <v>0.27475131443030881</v>
      </c>
      <c r="E533" s="19">
        <v>1.5852256235404389</v>
      </c>
      <c r="F533" s="19"/>
      <c r="G533" s="19">
        <v>1.5375446119050018</v>
      </c>
      <c r="H533" s="19"/>
      <c r="I533" s="19">
        <v>0.78680730092790918</v>
      </c>
      <c r="J533" s="19"/>
      <c r="K533" s="19">
        <v>1.0839821339762252</v>
      </c>
      <c r="L533" s="19"/>
      <c r="M533" s="19">
        <v>1.3478234527718962</v>
      </c>
      <c r="N533" s="19"/>
      <c r="O533" s="19">
        <v>1.5747726661025674</v>
      </c>
      <c r="P533" s="50"/>
      <c r="R533" s="9" t="s">
        <v>0</v>
      </c>
    </row>
    <row r="534" spans="2:18" x14ac:dyDescent="0.2">
      <c r="B534" s="25">
        <v>304</v>
      </c>
      <c r="C534" s="193">
        <v>0.11154474787202559</v>
      </c>
      <c r="D534" s="19"/>
      <c r="E534" s="19"/>
      <c r="F534" s="19">
        <v>0.32653405358269433</v>
      </c>
      <c r="G534" s="19">
        <v>1.0675746321840023</v>
      </c>
      <c r="H534" s="19"/>
      <c r="I534" s="19">
        <v>0.35456068264665569</v>
      </c>
      <c r="J534" s="19"/>
      <c r="K534" s="19"/>
      <c r="L534" s="19">
        <v>0.2024982709295183</v>
      </c>
      <c r="M534" s="19">
        <v>1.4063664444662078</v>
      </c>
      <c r="N534" s="19"/>
      <c r="O534" s="19"/>
      <c r="P534" s="50">
        <v>0.34545325183833236</v>
      </c>
      <c r="R534" s="9" t="s">
        <v>0</v>
      </c>
    </row>
    <row r="535" spans="2:18" x14ac:dyDescent="0.2">
      <c r="B535" s="25">
        <v>305</v>
      </c>
      <c r="C535" s="193"/>
      <c r="D535" s="19">
        <v>0.76753144636955706</v>
      </c>
      <c r="E535" s="19"/>
      <c r="F535" s="19">
        <v>0.88120224013703263</v>
      </c>
      <c r="G535" s="19"/>
      <c r="H535" s="19">
        <v>0.93257885051239253</v>
      </c>
      <c r="I535" s="19"/>
      <c r="J535" s="19">
        <v>0.71547790871063066</v>
      </c>
      <c r="K535" s="19"/>
      <c r="L535" s="19">
        <v>1.3818658519475364</v>
      </c>
      <c r="M535" s="19"/>
      <c r="N535" s="19">
        <v>1.1978117923451297</v>
      </c>
      <c r="O535" s="19"/>
      <c r="P535" s="50">
        <v>2.1464669171526709</v>
      </c>
      <c r="R535" s="9" t="s">
        <v>0</v>
      </c>
    </row>
    <row r="536" spans="2:18" x14ac:dyDescent="0.2">
      <c r="B536" s="25">
        <v>306</v>
      </c>
      <c r="C536" s="193"/>
      <c r="D536" s="19">
        <v>1.1797322744160641</v>
      </c>
      <c r="E536" s="19"/>
      <c r="F536" s="19">
        <v>1.1034746236549937</v>
      </c>
      <c r="G536" s="19"/>
      <c r="H536" s="19">
        <v>2.0847905089290713</v>
      </c>
      <c r="I536" s="19"/>
      <c r="J536" s="19">
        <v>1.7582850466435351</v>
      </c>
      <c r="K536" s="19"/>
      <c r="L536" s="19">
        <v>1.4368656119362084</v>
      </c>
      <c r="M536" s="19"/>
      <c r="N536" s="19">
        <v>1.4686166629704744</v>
      </c>
      <c r="O536" s="19"/>
      <c r="P536" s="50">
        <v>1.6843982396279253</v>
      </c>
      <c r="R536" s="9" t="s">
        <v>0</v>
      </c>
    </row>
    <row r="537" spans="2:18" x14ac:dyDescent="0.2">
      <c r="B537" s="25">
        <v>307</v>
      </c>
      <c r="C537" s="193">
        <v>0.17480182734418839</v>
      </c>
      <c r="D537" s="19"/>
      <c r="E537" s="19"/>
      <c r="F537" s="19">
        <v>0.30068391661134908</v>
      </c>
      <c r="G537" s="19"/>
      <c r="H537" s="19">
        <v>0.62876273473205324</v>
      </c>
      <c r="I537" s="19">
        <v>0.24671425725381435</v>
      </c>
      <c r="J537" s="19"/>
      <c r="K537" s="19"/>
      <c r="L537" s="19">
        <v>0.30815520092113674</v>
      </c>
      <c r="M537" s="19"/>
      <c r="N537" s="19">
        <v>0.29398137381376599</v>
      </c>
      <c r="O537" s="19">
        <v>0.32322999759488708</v>
      </c>
      <c r="P537" s="50"/>
      <c r="R537" s="9" t="s">
        <v>0</v>
      </c>
    </row>
    <row r="538" spans="2:18" x14ac:dyDescent="0.2">
      <c r="B538" s="25">
        <v>308</v>
      </c>
      <c r="C538" s="193"/>
      <c r="D538" s="19">
        <v>0.44568552748869855</v>
      </c>
      <c r="E538" s="19">
        <v>0.7170079554528237</v>
      </c>
      <c r="F538" s="19"/>
      <c r="G538" s="19"/>
      <c r="H538" s="19">
        <v>1.5253135263233841</v>
      </c>
      <c r="I538" s="19">
        <v>0.44740705477156384</v>
      </c>
      <c r="J538" s="19"/>
      <c r="K538" s="19"/>
      <c r="L538" s="19">
        <v>0.14888835561113931</v>
      </c>
      <c r="M538" s="19"/>
      <c r="N538" s="19">
        <v>0.10350688809162342</v>
      </c>
      <c r="O538" s="19">
        <v>3.7365383036523113E-2</v>
      </c>
      <c r="P538" s="50"/>
      <c r="R538" s="9" t="s">
        <v>0</v>
      </c>
    </row>
    <row r="539" spans="2:18" x14ac:dyDescent="0.2">
      <c r="B539" s="25">
        <v>309</v>
      </c>
      <c r="C539" s="193">
        <v>1.5465967582331981</v>
      </c>
      <c r="D539" s="19"/>
      <c r="E539" s="19">
        <v>1.886341701561564</v>
      </c>
      <c r="F539" s="19"/>
      <c r="G539" s="19">
        <v>2.2478489295873523</v>
      </c>
      <c r="H539" s="19"/>
      <c r="I539" s="19">
        <v>1.9926921878860508</v>
      </c>
      <c r="J539" s="19"/>
      <c r="K539" s="19">
        <v>2.0622496497995075</v>
      </c>
      <c r="L539" s="19"/>
      <c r="M539" s="19">
        <v>2.225566470188169</v>
      </c>
      <c r="N539" s="19"/>
      <c r="O539" s="19">
        <v>2.4529291858385482</v>
      </c>
      <c r="P539" s="50"/>
      <c r="R539" s="9" t="s">
        <v>0</v>
      </c>
    </row>
    <row r="540" spans="2:18" x14ac:dyDescent="0.2">
      <c r="B540" s="25">
        <v>310</v>
      </c>
      <c r="C540" s="193">
        <v>0.54120178035529565</v>
      </c>
      <c r="D540" s="19"/>
      <c r="E540" s="19">
        <v>0.54843375884939671</v>
      </c>
      <c r="F540" s="19"/>
      <c r="G540" s="19">
        <v>0.64687980718653115</v>
      </c>
      <c r="H540" s="19"/>
      <c r="I540" s="19">
        <v>0.1519910809933058</v>
      </c>
      <c r="J540" s="19"/>
      <c r="K540" s="19"/>
      <c r="L540" s="19">
        <v>0.50255614588235054</v>
      </c>
      <c r="M540" s="19">
        <v>0.4555038722459589</v>
      </c>
      <c r="N540" s="19"/>
      <c r="O540" s="19"/>
      <c r="P540" s="50">
        <v>6.4627950231627596E-2</v>
      </c>
      <c r="R540" s="9" t="s">
        <v>0</v>
      </c>
    </row>
    <row r="541" spans="2:18" x14ac:dyDescent="0.2">
      <c r="B541" s="25">
        <v>311</v>
      </c>
      <c r="C541" s="193">
        <v>1.1061908514893908</v>
      </c>
      <c r="D541" s="19"/>
      <c r="E541" s="19">
        <v>1.6076555722625749</v>
      </c>
      <c r="F541" s="19"/>
      <c r="G541" s="19">
        <v>0.2332859213816337</v>
      </c>
      <c r="H541" s="19"/>
      <c r="I541" s="19">
        <v>2.1030565133444767</v>
      </c>
      <c r="J541" s="19"/>
      <c r="K541" s="19">
        <v>1.0817741946298534</v>
      </c>
      <c r="L541" s="19"/>
      <c r="M541" s="19">
        <v>0.63175154343989959</v>
      </c>
      <c r="N541" s="19"/>
      <c r="O541" s="19">
        <v>0.7160478889731221</v>
      </c>
      <c r="P541" s="50"/>
      <c r="R541" s="9" t="s">
        <v>0</v>
      </c>
    </row>
    <row r="542" spans="2:18" x14ac:dyDescent="0.2">
      <c r="B542" s="25">
        <v>312</v>
      </c>
      <c r="C542" s="193">
        <v>1.7257471614659905</v>
      </c>
      <c r="D542" s="19"/>
      <c r="E542" s="19">
        <v>2.8688451928036298</v>
      </c>
      <c r="F542" s="19"/>
      <c r="G542" s="19">
        <v>2.5545422156867352</v>
      </c>
      <c r="H542" s="19"/>
      <c r="I542" s="19">
        <v>2.2046637911314226</v>
      </c>
      <c r="J542" s="19"/>
      <c r="K542" s="19">
        <v>1.671765559861353</v>
      </c>
      <c r="L542" s="19"/>
      <c r="M542" s="19">
        <v>1.6318785602788546</v>
      </c>
      <c r="N542" s="19"/>
      <c r="O542" s="19">
        <v>2.1248368753618969</v>
      </c>
      <c r="P542" s="50"/>
      <c r="R542" s="9" t="s">
        <v>0</v>
      </c>
    </row>
    <row r="543" spans="2:18" x14ac:dyDescent="0.2">
      <c r="B543" s="25">
        <v>313</v>
      </c>
      <c r="C543" s="193"/>
      <c r="D543" s="19">
        <v>0.85286780251470995</v>
      </c>
      <c r="E543" s="19"/>
      <c r="F543" s="19">
        <v>1.2738767779722464</v>
      </c>
      <c r="G543" s="19"/>
      <c r="H543" s="19">
        <v>1.6955005522864619</v>
      </c>
      <c r="I543" s="19"/>
      <c r="J543" s="19">
        <v>0.47788733937864991</v>
      </c>
      <c r="K543" s="19"/>
      <c r="L543" s="19">
        <v>1.8420731170325524</v>
      </c>
      <c r="M543" s="19"/>
      <c r="N543" s="19">
        <v>1.9323952588125577</v>
      </c>
      <c r="O543" s="19"/>
      <c r="P543" s="50">
        <v>7.4405922155519041E-2</v>
      </c>
      <c r="R543" s="9" t="s">
        <v>0</v>
      </c>
    </row>
    <row r="544" spans="2:18" x14ac:dyDescent="0.2">
      <c r="B544" s="25">
        <v>314</v>
      </c>
      <c r="C544" s="193">
        <v>0.50752464663303987</v>
      </c>
      <c r="D544" s="19"/>
      <c r="E544" s="19"/>
      <c r="F544" s="19">
        <v>0.1139823448867319</v>
      </c>
      <c r="G544" s="19"/>
      <c r="H544" s="19">
        <v>0.28062145801308191</v>
      </c>
      <c r="I544" s="19">
        <v>0.16266596238251371</v>
      </c>
      <c r="J544" s="19"/>
      <c r="K544" s="19"/>
      <c r="L544" s="19">
        <v>0.16073210241046318</v>
      </c>
      <c r="M544" s="19"/>
      <c r="N544" s="19">
        <v>0.53985188883960411</v>
      </c>
      <c r="O544" s="19">
        <v>0.90815513882636201</v>
      </c>
      <c r="P544" s="50"/>
      <c r="R544" s="9" t="s">
        <v>0</v>
      </c>
    </row>
    <row r="545" spans="2:18" x14ac:dyDescent="0.2">
      <c r="B545" s="25">
        <v>315</v>
      </c>
      <c r="C545" s="193">
        <v>0.41530295580876991</v>
      </c>
      <c r="D545" s="19"/>
      <c r="E545" s="19"/>
      <c r="F545" s="19">
        <v>0.49271942315573675</v>
      </c>
      <c r="G545" s="19">
        <v>0.88493421295284069</v>
      </c>
      <c r="H545" s="19"/>
      <c r="I545" s="19">
        <v>0.10916417458892162</v>
      </c>
      <c r="J545" s="19"/>
      <c r="K545" s="19">
        <v>0.32838904609055625</v>
      </c>
      <c r="L545" s="19"/>
      <c r="M545" s="19">
        <v>0.50768446771920661</v>
      </c>
      <c r="N545" s="19"/>
      <c r="O545" s="19"/>
      <c r="P545" s="50">
        <v>0.12531543153607375</v>
      </c>
      <c r="R545" s="9" t="s">
        <v>0</v>
      </c>
    </row>
    <row r="546" spans="2:18" x14ac:dyDescent="0.2">
      <c r="B546" s="25">
        <v>316</v>
      </c>
      <c r="C546" s="193"/>
      <c r="D546" s="19">
        <v>0.81569744952071588</v>
      </c>
      <c r="E546" s="19"/>
      <c r="F546" s="19">
        <v>1.2605878639811967</v>
      </c>
      <c r="G546" s="19"/>
      <c r="H546" s="19">
        <v>0.88654286315374187</v>
      </c>
      <c r="I546" s="19"/>
      <c r="J546" s="19">
        <v>0.42735096925275529</v>
      </c>
      <c r="K546" s="19"/>
      <c r="L546" s="19">
        <v>0.96819270705299054</v>
      </c>
      <c r="M546" s="19"/>
      <c r="N546" s="19">
        <v>0.44514307640680739</v>
      </c>
      <c r="O546" s="19"/>
      <c r="P546" s="50">
        <v>0.78565254856082523</v>
      </c>
      <c r="R546" s="9" t="s">
        <v>0</v>
      </c>
    </row>
    <row r="547" spans="2:18" x14ac:dyDescent="0.2">
      <c r="B547" s="25">
        <v>317</v>
      </c>
      <c r="C547" s="193">
        <v>1.1710812615422956</v>
      </c>
      <c r="D547" s="19"/>
      <c r="E547" s="19">
        <v>0.63779818210062333</v>
      </c>
      <c r="F547" s="19"/>
      <c r="G547" s="19">
        <v>1.4145015401028342</v>
      </c>
      <c r="H547" s="19"/>
      <c r="I547" s="19">
        <v>1.0622421919654856</v>
      </c>
      <c r="J547" s="19"/>
      <c r="K547" s="19">
        <v>0.4164943867398731</v>
      </c>
      <c r="L547" s="19"/>
      <c r="M547" s="19">
        <v>1.2775881551045882</v>
      </c>
      <c r="N547" s="19"/>
      <c r="O547" s="19">
        <v>0.74393314963510748</v>
      </c>
      <c r="P547" s="50"/>
      <c r="R547" s="9" t="s">
        <v>0</v>
      </c>
    </row>
    <row r="548" spans="2:18" x14ac:dyDescent="0.2">
      <c r="B548" s="25">
        <v>318</v>
      </c>
      <c r="C548" s="193"/>
      <c r="D548" s="19">
        <v>0.45231743991932583</v>
      </c>
      <c r="E548" s="19"/>
      <c r="F548" s="19">
        <v>0.83912603308016698</v>
      </c>
      <c r="G548" s="19"/>
      <c r="H548" s="19">
        <v>1.8591755275090771</v>
      </c>
      <c r="I548" s="19"/>
      <c r="J548" s="19">
        <v>0.86981174169948017</v>
      </c>
      <c r="K548" s="19"/>
      <c r="L548" s="19">
        <v>1.3499938757573748</v>
      </c>
      <c r="M548" s="19">
        <v>0.37791796222409774</v>
      </c>
      <c r="N548" s="19"/>
      <c r="O548" s="19"/>
      <c r="P548" s="50">
        <v>1.1918687516431583</v>
      </c>
      <c r="R548" s="9" t="s">
        <v>0</v>
      </c>
    </row>
    <row r="549" spans="2:18" x14ac:dyDescent="0.2">
      <c r="B549" s="25">
        <v>319</v>
      </c>
      <c r="C549" s="193"/>
      <c r="D549" s="19">
        <v>0.30021705714858204</v>
      </c>
      <c r="E549" s="19"/>
      <c r="F549" s="19">
        <v>0.76197404137168401</v>
      </c>
      <c r="G549" s="19">
        <v>1.7010189574138839E-2</v>
      </c>
      <c r="H549" s="19"/>
      <c r="I549" s="19"/>
      <c r="J549" s="19">
        <v>0.88151473365496258</v>
      </c>
      <c r="K549" s="19">
        <v>0.23297471830351324</v>
      </c>
      <c r="L549" s="19"/>
      <c r="M549" s="19"/>
      <c r="N549" s="19">
        <v>0.88293702966982013</v>
      </c>
      <c r="O549" s="19"/>
      <c r="P549" s="50">
        <v>1.008903817031477</v>
      </c>
      <c r="R549" s="9" t="s">
        <v>0</v>
      </c>
    </row>
    <row r="550" spans="2:18" x14ac:dyDescent="0.2">
      <c r="B550" s="25">
        <v>320</v>
      </c>
      <c r="C550" s="193">
        <v>0.29588133921491161</v>
      </c>
      <c r="D550" s="19"/>
      <c r="E550" s="19"/>
      <c r="F550" s="19">
        <v>0.82462877313411997</v>
      </c>
      <c r="G550" s="19"/>
      <c r="H550" s="19">
        <v>7.1695310139101451E-2</v>
      </c>
      <c r="I550" s="19"/>
      <c r="J550" s="19">
        <v>0.24474118632596395</v>
      </c>
      <c r="K550" s="19"/>
      <c r="L550" s="19">
        <v>0.85006469148511099</v>
      </c>
      <c r="M550" s="19"/>
      <c r="N550" s="19">
        <v>1.0776438088117508</v>
      </c>
      <c r="O550" s="19"/>
      <c r="P550" s="50">
        <v>0.41707887886873213</v>
      </c>
      <c r="R550" s="9" t="s">
        <v>0</v>
      </c>
    </row>
    <row r="551" spans="2:18" x14ac:dyDescent="0.2">
      <c r="B551" s="25">
        <v>321</v>
      </c>
      <c r="C551" s="193">
        <v>1.0396899663517269</v>
      </c>
      <c r="D551" s="19"/>
      <c r="E551" s="19"/>
      <c r="F551" s="19">
        <v>4.5879664013464133E-2</v>
      </c>
      <c r="G551" s="19"/>
      <c r="H551" s="19">
        <v>0.2253878313457581</v>
      </c>
      <c r="I551" s="19">
        <v>0.55765785597784612</v>
      </c>
      <c r="J551" s="19"/>
      <c r="K551" s="19">
        <v>0.46429925084811563</v>
      </c>
      <c r="L551" s="19"/>
      <c r="M551" s="19">
        <v>0.48228172494197469</v>
      </c>
      <c r="N551" s="19"/>
      <c r="O551" s="19"/>
      <c r="P551" s="50">
        <v>0.66734573682245713</v>
      </c>
      <c r="R551" s="9" t="s">
        <v>0</v>
      </c>
    </row>
    <row r="552" spans="2:18" x14ac:dyDescent="0.2">
      <c r="B552" s="25">
        <v>322</v>
      </c>
      <c r="C552" s="193">
        <v>1.8112469293476772</v>
      </c>
      <c r="D552" s="19"/>
      <c r="E552" s="19">
        <v>0.28864500301817658</v>
      </c>
      <c r="F552" s="19"/>
      <c r="G552" s="19">
        <v>1.4610276106012861</v>
      </c>
      <c r="H552" s="19"/>
      <c r="I552" s="19">
        <v>1.7287519157070868</v>
      </c>
      <c r="J552" s="19"/>
      <c r="K552" s="19">
        <v>0.78226531698311097</v>
      </c>
      <c r="L552" s="19"/>
      <c r="M552" s="19">
        <v>2.5070081317010771</v>
      </c>
      <c r="N552" s="19"/>
      <c r="O552" s="19">
        <v>1.4308408075725383</v>
      </c>
      <c r="P552" s="50"/>
      <c r="R552" s="9" t="s">
        <v>0</v>
      </c>
    </row>
    <row r="553" spans="2:18" x14ac:dyDescent="0.2">
      <c r="B553" s="25">
        <v>323</v>
      </c>
      <c r="C553" s="193">
        <v>0.3125071673440204</v>
      </c>
      <c r="D553" s="19"/>
      <c r="E553" s="19"/>
      <c r="F553" s="19">
        <v>0.14118067134459303</v>
      </c>
      <c r="G553" s="19"/>
      <c r="H553" s="19">
        <v>0.58898344407613301</v>
      </c>
      <c r="I553" s="19">
        <v>0.34900114070668176</v>
      </c>
      <c r="J553" s="19"/>
      <c r="K553" s="19">
        <v>0.25056209983780103</v>
      </c>
      <c r="L553" s="19"/>
      <c r="M553" s="19">
        <v>0.14638812497465323</v>
      </c>
      <c r="N553" s="19"/>
      <c r="O553" s="19">
        <v>0.94940541704565606</v>
      </c>
      <c r="P553" s="50"/>
      <c r="R553" s="9" t="s">
        <v>0</v>
      </c>
    </row>
    <row r="554" spans="2:18" x14ac:dyDescent="0.2">
      <c r="B554" s="25">
        <v>324</v>
      </c>
      <c r="C554" s="193">
        <v>0.14297312884485094</v>
      </c>
      <c r="D554" s="19"/>
      <c r="E554" s="19"/>
      <c r="F554" s="19">
        <v>1.2676123679726183</v>
      </c>
      <c r="G554" s="19">
        <v>0.30676606793989042</v>
      </c>
      <c r="H554" s="19"/>
      <c r="I554" s="19"/>
      <c r="J554" s="19">
        <v>1.2227374483781577</v>
      </c>
      <c r="K554" s="19"/>
      <c r="L554" s="19">
        <v>0.17389993001708451</v>
      </c>
      <c r="M554" s="19"/>
      <c r="N554" s="19">
        <v>0.45016393482607003</v>
      </c>
      <c r="O554" s="19">
        <v>4.6162265700989955E-2</v>
      </c>
      <c r="P554" s="50"/>
      <c r="R554" s="9" t="s">
        <v>0</v>
      </c>
    </row>
    <row r="555" spans="2:18" x14ac:dyDescent="0.2">
      <c r="B555" s="25">
        <v>325</v>
      </c>
      <c r="C555" s="193"/>
      <c r="D555" s="19">
        <v>0.61525083222177868</v>
      </c>
      <c r="E555" s="19">
        <v>0.24885048127226256</v>
      </c>
      <c r="F555" s="19"/>
      <c r="G555" s="19"/>
      <c r="H555" s="19">
        <v>0.16057378629201713</v>
      </c>
      <c r="I555" s="19"/>
      <c r="J555" s="19">
        <v>0.92853273882687626</v>
      </c>
      <c r="K555" s="19"/>
      <c r="L555" s="19">
        <v>0.35105983675599173</v>
      </c>
      <c r="M555" s="19">
        <v>4.5982973466753563E-2</v>
      </c>
      <c r="N555" s="19"/>
      <c r="O555" s="19"/>
      <c r="P555" s="50">
        <v>0.66733645977551592</v>
      </c>
      <c r="R555" s="9" t="s">
        <v>0</v>
      </c>
    </row>
    <row r="556" spans="2:18" x14ac:dyDescent="0.2">
      <c r="B556" s="25">
        <v>326</v>
      </c>
      <c r="C556" s="193"/>
      <c r="D556" s="19">
        <v>8.5380396195510119E-2</v>
      </c>
      <c r="E556" s="19">
        <v>0.6356541868973683</v>
      </c>
      <c r="F556" s="19"/>
      <c r="G556" s="19">
        <v>1.5393738671184536</v>
      </c>
      <c r="H556" s="19"/>
      <c r="I556" s="19">
        <v>1.9077544125252688</v>
      </c>
      <c r="J556" s="19"/>
      <c r="K556" s="19">
        <v>1.1871167853041997</v>
      </c>
      <c r="L556" s="19"/>
      <c r="M556" s="19">
        <v>1.2513182229039357</v>
      </c>
      <c r="N556" s="19"/>
      <c r="O556" s="19">
        <v>0.9216316653086678</v>
      </c>
      <c r="P556" s="50"/>
      <c r="R556" s="9" t="s">
        <v>0</v>
      </c>
    </row>
    <row r="557" spans="2:18" x14ac:dyDescent="0.2">
      <c r="B557" s="25">
        <v>327</v>
      </c>
      <c r="C557" s="193">
        <v>1.017100532906642</v>
      </c>
      <c r="D557" s="19"/>
      <c r="E557" s="19"/>
      <c r="F557" s="19">
        <v>0.30532856560463617</v>
      </c>
      <c r="G557" s="19"/>
      <c r="H557" s="19">
        <v>0.87292298261599566</v>
      </c>
      <c r="I557" s="19"/>
      <c r="J557" s="19">
        <v>0.92068240763264886</v>
      </c>
      <c r="K557" s="19"/>
      <c r="L557" s="19">
        <v>0.24962544573518394</v>
      </c>
      <c r="M557" s="19">
        <v>0.34296099318234313</v>
      </c>
      <c r="N557" s="19"/>
      <c r="O557" s="19">
        <v>8.3887344262388974E-2</v>
      </c>
      <c r="P557" s="50"/>
      <c r="R557" s="9" t="s">
        <v>0</v>
      </c>
    </row>
    <row r="558" spans="2:18" x14ac:dyDescent="0.2">
      <c r="B558" s="25">
        <v>328</v>
      </c>
      <c r="C558" s="193">
        <v>1.1553398079257651</v>
      </c>
      <c r="D558" s="19"/>
      <c r="E558" s="19"/>
      <c r="F558" s="19">
        <v>0.3149237927768625</v>
      </c>
      <c r="G558" s="19"/>
      <c r="H558" s="19">
        <v>0.69181464037887053</v>
      </c>
      <c r="I558" s="19"/>
      <c r="J558" s="19">
        <v>0.79593444327608698</v>
      </c>
      <c r="K558" s="19">
        <v>0.23748005549456092</v>
      </c>
      <c r="L558" s="19"/>
      <c r="M558" s="19">
        <v>0.58749990669100771</v>
      </c>
      <c r="N558" s="19"/>
      <c r="O558" s="19"/>
      <c r="P558" s="50">
        <v>0.72525750855162086</v>
      </c>
      <c r="R558" s="9" t="s">
        <v>0</v>
      </c>
    </row>
    <row r="559" spans="2:18" x14ac:dyDescent="0.2">
      <c r="B559" s="25">
        <v>329</v>
      </c>
      <c r="C559" s="193"/>
      <c r="D559" s="19">
        <v>0.20951950445131143</v>
      </c>
      <c r="E559" s="19">
        <v>1.2156993972606127</v>
      </c>
      <c r="F559" s="19"/>
      <c r="G559" s="19">
        <v>0.12397135671733435</v>
      </c>
      <c r="H559" s="19"/>
      <c r="I559" s="19">
        <v>0.98778993773724977</v>
      </c>
      <c r="J559" s="19"/>
      <c r="K559" s="19">
        <v>0.34112300597654432</v>
      </c>
      <c r="L559" s="19"/>
      <c r="M559" s="19">
        <v>0.89159431565650304</v>
      </c>
      <c r="N559" s="19"/>
      <c r="O559" s="19">
        <v>0.58008909639436668</v>
      </c>
      <c r="P559" s="50"/>
      <c r="R559" s="9" t="s">
        <v>0</v>
      </c>
    </row>
    <row r="560" spans="2:18" x14ac:dyDescent="0.2">
      <c r="B560" s="25">
        <v>330</v>
      </c>
      <c r="C560" s="193"/>
      <c r="D560" s="19">
        <v>1.521916660859908</v>
      </c>
      <c r="E560" s="19"/>
      <c r="F560" s="19">
        <v>0.721389602442704</v>
      </c>
      <c r="G560" s="19"/>
      <c r="H560" s="19">
        <v>0.38461120379965424</v>
      </c>
      <c r="I560" s="19"/>
      <c r="J560" s="19">
        <v>0.9340288812935994</v>
      </c>
      <c r="K560" s="19"/>
      <c r="L560" s="19">
        <v>0.98390550118011388</v>
      </c>
      <c r="M560" s="19"/>
      <c r="N560" s="19">
        <v>0.78701673363180502</v>
      </c>
      <c r="O560" s="19"/>
      <c r="P560" s="50">
        <v>1.3886033940639415</v>
      </c>
      <c r="R560" s="9" t="s">
        <v>0</v>
      </c>
    </row>
    <row r="561" spans="2:18" x14ac:dyDescent="0.2">
      <c r="B561" s="25">
        <v>331</v>
      </c>
      <c r="C561" s="193">
        <v>1.8731594272052512</v>
      </c>
      <c r="D561" s="19"/>
      <c r="E561" s="19">
        <v>1.2828008166273659</v>
      </c>
      <c r="F561" s="19"/>
      <c r="G561" s="19">
        <v>0.62992743850334987</v>
      </c>
      <c r="H561" s="19"/>
      <c r="I561" s="19">
        <v>1.1551463330980933</v>
      </c>
      <c r="J561" s="19"/>
      <c r="K561" s="19">
        <v>1.4221079046515799</v>
      </c>
      <c r="L561" s="19"/>
      <c r="M561" s="19">
        <v>1.2300579831302871</v>
      </c>
      <c r="N561" s="19"/>
      <c r="O561" s="19">
        <v>1.3702076244191468</v>
      </c>
      <c r="P561" s="50"/>
      <c r="R561" s="9" t="s">
        <v>0</v>
      </c>
    </row>
    <row r="562" spans="2:18" x14ac:dyDescent="0.2">
      <c r="B562" s="25">
        <v>332</v>
      </c>
      <c r="C562" s="193">
        <v>0.91121543726749832</v>
      </c>
      <c r="D562" s="19"/>
      <c r="E562" s="19">
        <v>0.99303993735174756</v>
      </c>
      <c r="F562" s="19"/>
      <c r="G562" s="19">
        <v>1.9178143806214647</v>
      </c>
      <c r="H562" s="19"/>
      <c r="I562" s="19">
        <v>1.9016432740710769</v>
      </c>
      <c r="J562" s="19"/>
      <c r="K562" s="19">
        <v>2.0438111445554976</v>
      </c>
      <c r="L562" s="19"/>
      <c r="M562" s="19">
        <v>1.206138526163844</v>
      </c>
      <c r="N562" s="19"/>
      <c r="O562" s="19">
        <v>1.8468730120124039</v>
      </c>
      <c r="P562" s="50"/>
      <c r="R562" s="9" t="s">
        <v>0</v>
      </c>
    </row>
    <row r="563" spans="2:18" x14ac:dyDescent="0.2">
      <c r="B563" s="25">
        <v>333</v>
      </c>
      <c r="C563" s="193"/>
      <c r="D563" s="19">
        <v>1.476097584276163</v>
      </c>
      <c r="E563" s="19"/>
      <c r="F563" s="19">
        <v>1.0758323369743066</v>
      </c>
      <c r="G563" s="19"/>
      <c r="H563" s="19">
        <v>2.0001110265765663</v>
      </c>
      <c r="I563" s="19"/>
      <c r="J563" s="19">
        <v>1.7145427580422423</v>
      </c>
      <c r="K563" s="19"/>
      <c r="L563" s="19">
        <v>1.6815831503754353</v>
      </c>
      <c r="M563" s="19"/>
      <c r="N563" s="19">
        <v>0.20660542502515919</v>
      </c>
      <c r="O563" s="19"/>
      <c r="P563" s="50">
        <v>1.0871404739236625</v>
      </c>
      <c r="R563" s="9" t="s">
        <v>0</v>
      </c>
    </row>
    <row r="564" spans="2:18" x14ac:dyDescent="0.2">
      <c r="B564" s="25">
        <v>334</v>
      </c>
      <c r="C564" s="193">
        <v>0.30845768554187847</v>
      </c>
      <c r="D564" s="19"/>
      <c r="E564" s="19"/>
      <c r="F564" s="19">
        <v>0.463571441608087</v>
      </c>
      <c r="G564" s="19"/>
      <c r="H564" s="19">
        <v>6.7079234510990404E-2</v>
      </c>
      <c r="I564" s="19">
        <v>0.53923593965041638</v>
      </c>
      <c r="J564" s="19"/>
      <c r="K564" s="19">
        <v>1.1097079891063359</v>
      </c>
      <c r="L564" s="19"/>
      <c r="M564" s="19">
        <v>0.48825649515432895</v>
      </c>
      <c r="N564" s="19"/>
      <c r="O564" s="19">
        <v>0.23446144383153913</v>
      </c>
      <c r="P564" s="50"/>
      <c r="R564" s="9" t="s">
        <v>0</v>
      </c>
    </row>
    <row r="565" spans="2:18" x14ac:dyDescent="0.2">
      <c r="B565" s="25">
        <v>335</v>
      </c>
      <c r="C565" s="193"/>
      <c r="D565" s="19">
        <v>0.22352484197318659</v>
      </c>
      <c r="E565" s="19"/>
      <c r="F565" s="19">
        <v>0.35520864678696268</v>
      </c>
      <c r="G565" s="19">
        <v>1.0677569798966358</v>
      </c>
      <c r="H565" s="19"/>
      <c r="I565" s="19"/>
      <c r="J565" s="19">
        <v>0.43787698289054972</v>
      </c>
      <c r="K565" s="19"/>
      <c r="L565" s="19">
        <v>0.41250220486304823</v>
      </c>
      <c r="M565" s="19"/>
      <c r="N565" s="19">
        <v>0.73178987276073804</v>
      </c>
      <c r="O565" s="19">
        <v>0.39397157008035721</v>
      </c>
      <c r="P565" s="50"/>
      <c r="R565" s="9" t="s">
        <v>0</v>
      </c>
    </row>
    <row r="566" spans="2:18" x14ac:dyDescent="0.2">
      <c r="B566" s="25">
        <v>336</v>
      </c>
      <c r="C566" s="193">
        <v>0.12200353498022917</v>
      </c>
      <c r="D566" s="19"/>
      <c r="E566" s="19"/>
      <c r="F566" s="19">
        <v>0.37817098685174338</v>
      </c>
      <c r="G566" s="19">
        <v>0.64207782417850667</v>
      </c>
      <c r="H566" s="19"/>
      <c r="I566" s="19"/>
      <c r="J566" s="19">
        <v>0.35114469346914201</v>
      </c>
      <c r="K566" s="19"/>
      <c r="L566" s="19">
        <v>0.71223467210899438</v>
      </c>
      <c r="M566" s="19"/>
      <c r="N566" s="19">
        <v>0.37859360690042376</v>
      </c>
      <c r="O566" s="19"/>
      <c r="P566" s="50">
        <v>0.94116238287761667</v>
      </c>
      <c r="R566" s="9" t="s">
        <v>0</v>
      </c>
    </row>
    <row r="567" spans="2:18" x14ac:dyDescent="0.2">
      <c r="B567" s="25">
        <v>337</v>
      </c>
      <c r="C567" s="193">
        <v>0.20276777542319613</v>
      </c>
      <c r="D567" s="19"/>
      <c r="E567" s="19">
        <v>1.2053167455645404</v>
      </c>
      <c r="F567" s="19"/>
      <c r="G567" s="19">
        <v>0.52708186506778631</v>
      </c>
      <c r="H567" s="19"/>
      <c r="I567" s="19">
        <v>0.57416415304586976</v>
      </c>
      <c r="J567" s="19"/>
      <c r="K567" s="19">
        <v>1.4786635508375146</v>
      </c>
      <c r="L567" s="19"/>
      <c r="M567" s="19">
        <v>0.2193882546239013</v>
      </c>
      <c r="N567" s="19"/>
      <c r="O567" s="19">
        <v>0.72283367423933376</v>
      </c>
      <c r="P567" s="50"/>
      <c r="R567" s="9" t="s">
        <v>0</v>
      </c>
    </row>
    <row r="568" spans="2:18" x14ac:dyDescent="0.2">
      <c r="B568" s="25">
        <v>338</v>
      </c>
      <c r="C568" s="193">
        <v>0.59680222113628578</v>
      </c>
      <c r="D568" s="19"/>
      <c r="E568" s="19">
        <v>0.17308418304218573</v>
      </c>
      <c r="F568" s="19"/>
      <c r="G568" s="19"/>
      <c r="H568" s="19">
        <v>0.39166412603100409</v>
      </c>
      <c r="I568" s="19">
        <v>0.5965454461550681</v>
      </c>
      <c r="J568" s="19"/>
      <c r="K568" s="19">
        <v>0.56726046298482957</v>
      </c>
      <c r="L568" s="19"/>
      <c r="M568" s="19">
        <v>1.0218903026651791</v>
      </c>
      <c r="N568" s="19"/>
      <c r="O568" s="19"/>
      <c r="P568" s="50">
        <v>3.9431341242007383E-3</v>
      </c>
      <c r="R568" s="9" t="s">
        <v>0</v>
      </c>
    </row>
    <row r="569" spans="2:18" x14ac:dyDescent="0.2">
      <c r="B569" s="25">
        <v>339</v>
      </c>
      <c r="C569" s="193"/>
      <c r="D569" s="19">
        <v>1.0743783178065611</v>
      </c>
      <c r="E569" s="19">
        <v>0.32271074242538261</v>
      </c>
      <c r="F569" s="19"/>
      <c r="G569" s="19"/>
      <c r="H569" s="19">
        <v>7.9559098788864011E-2</v>
      </c>
      <c r="I569" s="19"/>
      <c r="J569" s="19">
        <v>0.84758813880920236</v>
      </c>
      <c r="K569" s="19"/>
      <c r="L569" s="19">
        <v>0.48226916198085873</v>
      </c>
      <c r="M569" s="19"/>
      <c r="N569" s="19">
        <v>0.73617691055351164</v>
      </c>
      <c r="O569" s="19"/>
      <c r="P569" s="50">
        <v>5.5680876261089869E-2</v>
      </c>
      <c r="R569" s="9" t="s">
        <v>0</v>
      </c>
    </row>
    <row r="570" spans="2:18" x14ac:dyDescent="0.2">
      <c r="B570" s="25">
        <v>340</v>
      </c>
      <c r="C570" s="193"/>
      <c r="D570" s="19">
        <v>0.28847596481944243</v>
      </c>
      <c r="E570" s="19">
        <v>3.1235264983056316E-2</v>
      </c>
      <c r="F570" s="19"/>
      <c r="G570" s="19"/>
      <c r="H570" s="19">
        <v>0.19514517794645311</v>
      </c>
      <c r="I570" s="19"/>
      <c r="J570" s="19">
        <v>0.55355390607012755</v>
      </c>
      <c r="K570" s="19"/>
      <c r="L570" s="19">
        <v>0.50627681529745494</v>
      </c>
      <c r="M570" s="19"/>
      <c r="N570" s="19">
        <v>0.66504588154887356</v>
      </c>
      <c r="O570" s="19"/>
      <c r="P570" s="50">
        <v>0.3721896679528009</v>
      </c>
      <c r="R570" s="9" t="s">
        <v>0</v>
      </c>
    </row>
    <row r="571" spans="2:18" x14ac:dyDescent="0.2">
      <c r="B571" s="25">
        <v>341</v>
      </c>
      <c r="C571" s="193"/>
      <c r="D571" s="19">
        <v>0.94994181215562579</v>
      </c>
      <c r="E571" s="19"/>
      <c r="F571" s="19">
        <v>2.3980654789494458</v>
      </c>
      <c r="G571" s="19"/>
      <c r="H571" s="19">
        <v>1.3004595360432913</v>
      </c>
      <c r="I571" s="19"/>
      <c r="J571" s="19">
        <v>0.62970516196784199</v>
      </c>
      <c r="K571" s="19"/>
      <c r="L571" s="19">
        <v>1.6605200821337396</v>
      </c>
      <c r="M571" s="19"/>
      <c r="N571" s="19">
        <v>1.4741791978488992</v>
      </c>
      <c r="O571" s="19"/>
      <c r="P571" s="50">
        <v>1.2989267953747607</v>
      </c>
      <c r="R571" s="9" t="s">
        <v>0</v>
      </c>
    </row>
    <row r="572" spans="2:18" x14ac:dyDescent="0.2">
      <c r="B572" s="25">
        <v>342</v>
      </c>
      <c r="C572" s="193"/>
      <c r="D572" s="19">
        <v>0.83323194045861504</v>
      </c>
      <c r="E572" s="19">
        <v>1.0189462333762387</v>
      </c>
      <c r="F572" s="19"/>
      <c r="G572" s="19"/>
      <c r="H572" s="19">
        <v>0.26990327004683573</v>
      </c>
      <c r="I572" s="19">
        <v>0.17900520854555391</v>
      </c>
      <c r="J572" s="19"/>
      <c r="K572" s="19"/>
      <c r="L572" s="19">
        <v>0.33641769230531304</v>
      </c>
      <c r="M572" s="19"/>
      <c r="N572" s="19">
        <v>7.8867603869950634E-2</v>
      </c>
      <c r="O572" s="19"/>
      <c r="P572" s="50">
        <v>0.19154046339296463</v>
      </c>
      <c r="R572" s="9" t="s">
        <v>0</v>
      </c>
    </row>
    <row r="573" spans="2:18" x14ac:dyDescent="0.2">
      <c r="B573" s="25">
        <v>343</v>
      </c>
      <c r="C573" s="193">
        <v>0.87956084971547521</v>
      </c>
      <c r="D573" s="19"/>
      <c r="E573" s="19">
        <v>0.3055756577970144</v>
      </c>
      <c r="F573" s="19"/>
      <c r="G573" s="19">
        <v>0.14443301824408483</v>
      </c>
      <c r="H573" s="19"/>
      <c r="I573" s="19">
        <v>0.19515162778784681</v>
      </c>
      <c r="J573" s="19"/>
      <c r="K573" s="19">
        <v>1.5400590894467332E-2</v>
      </c>
      <c r="L573" s="19"/>
      <c r="M573" s="19"/>
      <c r="N573" s="19">
        <v>0.38466108687940082</v>
      </c>
      <c r="O573" s="19">
        <v>0.29839854360692625</v>
      </c>
      <c r="P573" s="50"/>
      <c r="R573" s="9" t="s">
        <v>0</v>
      </c>
    </row>
    <row r="574" spans="2:18" x14ac:dyDescent="0.2">
      <c r="B574" s="25">
        <v>344</v>
      </c>
      <c r="C574" s="193"/>
      <c r="D574" s="19">
        <v>2.101816113923161</v>
      </c>
      <c r="E574" s="19"/>
      <c r="F574" s="19">
        <v>2.3028733413617624</v>
      </c>
      <c r="G574" s="19"/>
      <c r="H574" s="19">
        <v>1.4808163670663668</v>
      </c>
      <c r="I574" s="19"/>
      <c r="J574" s="19">
        <v>1.2541408279774815</v>
      </c>
      <c r="K574" s="19"/>
      <c r="L574" s="19">
        <v>2.5574206972620179</v>
      </c>
      <c r="M574" s="19"/>
      <c r="N574" s="19">
        <v>1.5849547740711312</v>
      </c>
      <c r="O574" s="19"/>
      <c r="P574" s="50">
        <v>2.4098717668749541</v>
      </c>
      <c r="R574" s="9" t="s">
        <v>0</v>
      </c>
    </row>
    <row r="575" spans="2:18" x14ac:dyDescent="0.2">
      <c r="B575" s="25">
        <v>345</v>
      </c>
      <c r="C575" s="193"/>
      <c r="D575" s="19">
        <v>1.0485463235709245</v>
      </c>
      <c r="E575" s="19"/>
      <c r="F575" s="19">
        <v>1.6755833267545264</v>
      </c>
      <c r="G575" s="19"/>
      <c r="H575" s="19">
        <v>1.6244502418834506</v>
      </c>
      <c r="I575" s="19"/>
      <c r="J575" s="19">
        <v>1.7100649451194598</v>
      </c>
      <c r="K575" s="19"/>
      <c r="L575" s="19">
        <v>2.0554468578393545</v>
      </c>
      <c r="M575" s="19"/>
      <c r="N575" s="19">
        <v>1.6179126587059036</v>
      </c>
      <c r="O575" s="19"/>
      <c r="P575" s="50">
        <v>2.156137045939285</v>
      </c>
      <c r="R575" s="9" t="s">
        <v>0</v>
      </c>
    </row>
    <row r="576" spans="2:18" x14ac:dyDescent="0.2">
      <c r="B576" s="25">
        <v>346</v>
      </c>
      <c r="C576" s="193">
        <v>0.37251610717032896</v>
      </c>
      <c r="D576" s="19"/>
      <c r="E576" s="19">
        <v>1.3585672147740073</v>
      </c>
      <c r="F576" s="19"/>
      <c r="G576" s="19"/>
      <c r="H576" s="19">
        <v>0.2315787216812451</v>
      </c>
      <c r="I576" s="19"/>
      <c r="J576" s="19">
        <v>8.3166229175952289E-2</v>
      </c>
      <c r="K576" s="19">
        <v>0.39859907105165693</v>
      </c>
      <c r="L576" s="19"/>
      <c r="M576" s="19">
        <v>6.1928073801740049E-2</v>
      </c>
      <c r="N576" s="19"/>
      <c r="O576" s="19"/>
      <c r="P576" s="50">
        <v>0.31507307010452967</v>
      </c>
      <c r="R576" s="9" t="s">
        <v>0</v>
      </c>
    </row>
    <row r="577" spans="2:18" x14ac:dyDescent="0.2">
      <c r="B577" s="25">
        <v>347</v>
      </c>
      <c r="C577" s="193">
        <v>0.50823668750926387</v>
      </c>
      <c r="D577" s="19"/>
      <c r="E577" s="19">
        <v>0.36578430913300425</v>
      </c>
      <c r="F577" s="19"/>
      <c r="G577" s="19">
        <v>0.82605133538161957</v>
      </c>
      <c r="H577" s="19"/>
      <c r="I577" s="19">
        <v>0.66136315799399792</v>
      </c>
      <c r="J577" s="19"/>
      <c r="K577" s="19">
        <v>0.164099499080788</v>
      </c>
      <c r="L577" s="19"/>
      <c r="M577" s="19">
        <v>0.77560310519106279</v>
      </c>
      <c r="N577" s="19"/>
      <c r="O577" s="19"/>
      <c r="P577" s="50">
        <v>1.1275981712527177E-2</v>
      </c>
      <c r="R577" s="9" t="s">
        <v>0</v>
      </c>
    </row>
    <row r="578" spans="2:18" x14ac:dyDescent="0.2">
      <c r="B578" s="25">
        <v>348</v>
      </c>
      <c r="C578" s="193">
        <v>2.5557853933937153E-3</v>
      </c>
      <c r="D578" s="19"/>
      <c r="E578" s="19"/>
      <c r="F578" s="19">
        <v>0.71811333604383465</v>
      </c>
      <c r="G578" s="19"/>
      <c r="H578" s="19">
        <v>1.198686429563443</v>
      </c>
      <c r="I578" s="19"/>
      <c r="J578" s="19">
        <v>1.3881108617154736</v>
      </c>
      <c r="K578" s="19"/>
      <c r="L578" s="19">
        <v>0.13122931579846234</v>
      </c>
      <c r="M578" s="19">
        <v>0.14978298868117129</v>
      </c>
      <c r="N578" s="19"/>
      <c r="O578" s="19"/>
      <c r="P578" s="50">
        <v>0.53682190676908248</v>
      </c>
      <c r="R578" s="9" t="s">
        <v>0</v>
      </c>
    </row>
    <row r="579" spans="2:18" x14ac:dyDescent="0.2">
      <c r="B579" s="25">
        <v>349</v>
      </c>
      <c r="C579" s="193"/>
      <c r="D579" s="19">
        <v>0.34662599297162977</v>
      </c>
      <c r="E579" s="19"/>
      <c r="F579" s="19">
        <v>0.32699263703208503</v>
      </c>
      <c r="G579" s="19">
        <v>1.1650223875558805</v>
      </c>
      <c r="H579" s="19"/>
      <c r="I579" s="19">
        <v>0.65780628934814034</v>
      </c>
      <c r="J579" s="19"/>
      <c r="K579" s="19"/>
      <c r="L579" s="19">
        <v>2.0613061452493045E-3</v>
      </c>
      <c r="M579" s="19"/>
      <c r="N579" s="19">
        <v>0.20472177536130393</v>
      </c>
      <c r="O579" s="19"/>
      <c r="P579" s="50">
        <v>0.19204677439544313</v>
      </c>
      <c r="R579" s="9" t="s">
        <v>0</v>
      </c>
    </row>
    <row r="580" spans="2:18" x14ac:dyDescent="0.2">
      <c r="B580" s="25">
        <v>350</v>
      </c>
      <c r="C580" s="193"/>
      <c r="D580" s="19">
        <v>0.93633240670785856</v>
      </c>
      <c r="E580" s="19"/>
      <c r="F580" s="19">
        <v>0.5931662255233574</v>
      </c>
      <c r="G580" s="19"/>
      <c r="H580" s="19">
        <v>0.68269272421731153</v>
      </c>
      <c r="I580" s="19"/>
      <c r="J580" s="19">
        <v>1.318367566316152</v>
      </c>
      <c r="K580" s="19"/>
      <c r="L580" s="19">
        <v>0.97507482459614381</v>
      </c>
      <c r="M580" s="19"/>
      <c r="N580" s="19">
        <v>0.66910481958987633</v>
      </c>
      <c r="O580" s="19"/>
      <c r="P580" s="50">
        <v>1.3201927104586615</v>
      </c>
      <c r="R580" s="9" t="s">
        <v>0</v>
      </c>
    </row>
    <row r="581" spans="2:18" x14ac:dyDescent="0.2">
      <c r="B581" s="25">
        <v>351</v>
      </c>
      <c r="C581" s="193"/>
      <c r="D581" s="19">
        <v>1.1122327718333893</v>
      </c>
      <c r="E581" s="19"/>
      <c r="F581" s="19">
        <v>1.304202633716425</v>
      </c>
      <c r="G581" s="19"/>
      <c r="H581" s="19">
        <v>0.89626592457586962</v>
      </c>
      <c r="I581" s="19"/>
      <c r="J581" s="19">
        <v>1.2670040113664451</v>
      </c>
      <c r="K581" s="19"/>
      <c r="L581" s="19">
        <v>1.5537811093269771</v>
      </c>
      <c r="M581" s="19"/>
      <c r="N581" s="19">
        <v>1.2726021415108362</v>
      </c>
      <c r="O581" s="19"/>
      <c r="P581" s="50">
        <v>0.51739583647288523</v>
      </c>
      <c r="R581" s="9" t="s">
        <v>0</v>
      </c>
    </row>
    <row r="582" spans="2:18" x14ac:dyDescent="0.2">
      <c r="B582" s="25">
        <v>352</v>
      </c>
      <c r="C582" s="193">
        <v>0.76061296871975459</v>
      </c>
      <c r="D582" s="19"/>
      <c r="E582" s="19">
        <v>1.9166771146683428</v>
      </c>
      <c r="F582" s="19"/>
      <c r="G582" s="19">
        <v>0.5846302872036957</v>
      </c>
      <c r="H582" s="19"/>
      <c r="I582" s="19">
        <v>0.65073159726234908</v>
      </c>
      <c r="J582" s="19"/>
      <c r="K582" s="19">
        <v>1.3142319254284049</v>
      </c>
      <c r="L582" s="19"/>
      <c r="M582" s="19">
        <v>0.61142069262230836</v>
      </c>
      <c r="N582" s="19"/>
      <c r="O582" s="19">
        <v>1.3570404641683462</v>
      </c>
      <c r="P582" s="50"/>
      <c r="R582" s="9" t="s">
        <v>0</v>
      </c>
    </row>
    <row r="583" spans="2:18" x14ac:dyDescent="0.2">
      <c r="B583" s="25">
        <v>353</v>
      </c>
      <c r="C583" s="193">
        <v>6.5623962821615076E-2</v>
      </c>
      <c r="D583" s="19"/>
      <c r="E583" s="19">
        <v>2.7331180888157294E-2</v>
      </c>
      <c r="F583" s="19"/>
      <c r="G583" s="19"/>
      <c r="H583" s="19">
        <v>0.30958677898935005</v>
      </c>
      <c r="I583" s="19">
        <v>0.11978354607841414</v>
      </c>
      <c r="J583" s="19"/>
      <c r="K583" s="19"/>
      <c r="L583" s="19">
        <v>0.2291986972746605</v>
      </c>
      <c r="M583" s="19">
        <v>0.17968369948697174</v>
      </c>
      <c r="N583" s="19"/>
      <c r="O583" s="19">
        <v>0.26274900895155984</v>
      </c>
      <c r="P583" s="50"/>
      <c r="R583" s="9" t="s">
        <v>0</v>
      </c>
    </row>
    <row r="584" spans="2:18" x14ac:dyDescent="0.2">
      <c r="B584" s="25">
        <v>354</v>
      </c>
      <c r="C584" s="193">
        <v>1.4746009576023533</v>
      </c>
      <c r="D584" s="19"/>
      <c r="E584" s="19">
        <v>1.6788000493581421</v>
      </c>
      <c r="F584" s="19"/>
      <c r="G584" s="19">
        <v>0.98890767947217895</v>
      </c>
      <c r="H584" s="19"/>
      <c r="I584" s="19">
        <v>0.54278881210200114</v>
      </c>
      <c r="J584" s="19"/>
      <c r="K584" s="19">
        <v>1.5265567057562004</v>
      </c>
      <c r="L584" s="19"/>
      <c r="M584" s="19">
        <v>0.97904308512575178</v>
      </c>
      <c r="N584" s="19"/>
      <c r="O584" s="19">
        <v>1.2241347463631111</v>
      </c>
      <c r="P584" s="50"/>
      <c r="R584" s="9" t="s">
        <v>0</v>
      </c>
    </row>
    <row r="585" spans="2:18" x14ac:dyDescent="0.2">
      <c r="B585" s="25">
        <v>355</v>
      </c>
      <c r="C585" s="193">
        <v>0.31824908844842409</v>
      </c>
      <c r="D585" s="19"/>
      <c r="E585" s="19">
        <v>0.21395466591750675</v>
      </c>
      <c r="F585" s="19"/>
      <c r="G585" s="19">
        <v>0.20787301822531051</v>
      </c>
      <c r="H585" s="19"/>
      <c r="I585" s="19">
        <v>0.49635357780058964</v>
      </c>
      <c r="J585" s="19"/>
      <c r="K585" s="19">
        <v>9.2275354591338246E-2</v>
      </c>
      <c r="L585" s="19"/>
      <c r="M585" s="19"/>
      <c r="N585" s="19">
        <v>0.16134456724618507</v>
      </c>
      <c r="O585" s="19">
        <v>1.1717555996915796</v>
      </c>
      <c r="P585" s="50"/>
      <c r="R585" s="9" t="s">
        <v>0</v>
      </c>
    </row>
    <row r="586" spans="2:18" x14ac:dyDescent="0.2">
      <c r="B586" s="25">
        <v>356</v>
      </c>
      <c r="C586" s="193">
        <v>0.85822118444828477</v>
      </c>
      <c r="D586" s="19"/>
      <c r="E586" s="19">
        <v>1.9290170057327594</v>
      </c>
      <c r="F586" s="19"/>
      <c r="G586" s="19">
        <v>1.5392290977862926</v>
      </c>
      <c r="H586" s="19"/>
      <c r="I586" s="19">
        <v>2.0705866194878983</v>
      </c>
      <c r="J586" s="19"/>
      <c r="K586" s="19">
        <v>0.67084820146797253</v>
      </c>
      <c r="L586" s="19"/>
      <c r="M586" s="19">
        <v>1.6025633499564229</v>
      </c>
      <c r="N586" s="19"/>
      <c r="O586" s="19">
        <v>1.5548365321453927</v>
      </c>
      <c r="P586" s="50"/>
      <c r="R586" s="9" t="s">
        <v>0</v>
      </c>
    </row>
    <row r="587" spans="2:18" x14ac:dyDescent="0.2">
      <c r="B587" s="25">
        <v>357</v>
      </c>
      <c r="C587" s="193">
        <v>0.74427254626885753</v>
      </c>
      <c r="D587" s="19"/>
      <c r="E587" s="19">
        <v>1.3522448313594537</v>
      </c>
      <c r="F587" s="19"/>
      <c r="G587" s="19">
        <v>1.4711200018997388</v>
      </c>
      <c r="H587" s="19"/>
      <c r="I587" s="19">
        <v>2.3656645803564538</v>
      </c>
      <c r="J587" s="19"/>
      <c r="K587" s="19">
        <v>0.91418356485266306</v>
      </c>
      <c r="L587" s="19"/>
      <c r="M587" s="19">
        <v>1.510985090631964</v>
      </c>
      <c r="N587" s="19"/>
      <c r="O587" s="19">
        <v>1.8656711027272133</v>
      </c>
      <c r="P587" s="50"/>
      <c r="R587" s="9" t="s">
        <v>0</v>
      </c>
    </row>
    <row r="588" spans="2:18" x14ac:dyDescent="0.2">
      <c r="B588" s="25">
        <v>358</v>
      </c>
      <c r="C588" s="193">
        <v>2.1269154094650973</v>
      </c>
      <c r="D588" s="19"/>
      <c r="E588" s="19">
        <v>2.0673531755419186</v>
      </c>
      <c r="F588" s="19"/>
      <c r="G588" s="19">
        <v>2.223506188516946</v>
      </c>
      <c r="H588" s="19"/>
      <c r="I588" s="19">
        <v>1.8214914976641086</v>
      </c>
      <c r="J588" s="19"/>
      <c r="K588" s="19">
        <v>1.4095699949523592</v>
      </c>
      <c r="L588" s="19"/>
      <c r="M588" s="19">
        <v>1.3299819152798384</v>
      </c>
      <c r="N588" s="19"/>
      <c r="O588" s="19">
        <v>1.6956334164962974</v>
      </c>
      <c r="P588" s="50"/>
      <c r="R588" s="9" t="s">
        <v>0</v>
      </c>
    </row>
    <row r="589" spans="2:18" x14ac:dyDescent="0.2">
      <c r="B589" s="25">
        <v>359</v>
      </c>
      <c r="C589" s="193">
        <v>0.5535866793027705</v>
      </c>
      <c r="D589" s="19"/>
      <c r="E589" s="19">
        <v>0.41956691150105696</v>
      </c>
      <c r="F589" s="19"/>
      <c r="G589" s="19">
        <v>0.35997290745254767</v>
      </c>
      <c r="H589" s="19"/>
      <c r="I589" s="19">
        <v>0.15635358215636652</v>
      </c>
      <c r="J589" s="19"/>
      <c r="K589" s="19">
        <v>1.0961190943401591</v>
      </c>
      <c r="L589" s="19"/>
      <c r="M589" s="19"/>
      <c r="N589" s="19">
        <v>0.15237233235270484</v>
      </c>
      <c r="O589" s="19">
        <v>7.4897580554746448E-2</v>
      </c>
      <c r="P589" s="50"/>
      <c r="R589" s="9" t="s">
        <v>0</v>
      </c>
    </row>
    <row r="590" spans="2:18" x14ac:dyDescent="0.2">
      <c r="B590" s="25">
        <v>360</v>
      </c>
      <c r="C590" s="193">
        <v>8.3034344834913273E-2</v>
      </c>
      <c r="D590" s="19"/>
      <c r="E590" s="19"/>
      <c r="F590" s="19">
        <v>0.30951907825178393</v>
      </c>
      <c r="G590" s="19"/>
      <c r="H590" s="19">
        <v>1.0170696238915879</v>
      </c>
      <c r="I590" s="19"/>
      <c r="J590" s="19">
        <v>0.50500401557375596</v>
      </c>
      <c r="K590" s="19">
        <v>0.41458873147012648</v>
      </c>
      <c r="L590" s="19"/>
      <c r="M590" s="19"/>
      <c r="N590" s="19">
        <v>0.16799217858913282</v>
      </c>
      <c r="O590" s="19"/>
      <c r="P590" s="50">
        <v>0.33048487081239891</v>
      </c>
      <c r="R590" s="9" t="s">
        <v>0</v>
      </c>
    </row>
    <row r="591" spans="2:18" x14ac:dyDescent="0.2">
      <c r="B591" s="25">
        <v>361</v>
      </c>
      <c r="C591" s="193"/>
      <c r="D591" s="19">
        <v>0.34692400900907966</v>
      </c>
      <c r="E591" s="19"/>
      <c r="F591" s="19">
        <v>0.40485817816564951</v>
      </c>
      <c r="G591" s="19"/>
      <c r="H591" s="19">
        <v>1.3889263417594289</v>
      </c>
      <c r="I591" s="19"/>
      <c r="J591" s="19">
        <v>0.34725949449110705</v>
      </c>
      <c r="K591" s="19"/>
      <c r="L591" s="19">
        <v>0.94754929384483599</v>
      </c>
      <c r="M591" s="19"/>
      <c r="N591" s="19">
        <v>0.99006523688353254</v>
      </c>
      <c r="O591" s="19">
        <v>2.0463207063766611E-2</v>
      </c>
      <c r="P591" s="50"/>
      <c r="R591" s="9" t="s">
        <v>0</v>
      </c>
    </row>
    <row r="592" spans="2:18" x14ac:dyDescent="0.2">
      <c r="B592" s="25">
        <v>362</v>
      </c>
      <c r="C592" s="193">
        <v>0.26039073025916082</v>
      </c>
      <c r="D592" s="19"/>
      <c r="E592" s="19">
        <v>1.1111518463667398</v>
      </c>
      <c r="F592" s="19"/>
      <c r="G592" s="19">
        <v>0.18219234384784574</v>
      </c>
      <c r="H592" s="19"/>
      <c r="I592" s="19"/>
      <c r="J592" s="19">
        <v>3.0394914993892422E-2</v>
      </c>
      <c r="K592" s="19">
        <v>0.12841217451868459</v>
      </c>
      <c r="L592" s="19"/>
      <c r="M592" s="19"/>
      <c r="N592" s="19">
        <v>3.1003338943536924E-2</v>
      </c>
      <c r="O592" s="19"/>
      <c r="P592" s="50">
        <v>0.25457522269351418</v>
      </c>
      <c r="R592" s="9" t="s">
        <v>0</v>
      </c>
    </row>
    <row r="593" spans="2:18" x14ac:dyDescent="0.2">
      <c r="B593" s="25">
        <v>363</v>
      </c>
      <c r="C593" s="193"/>
      <c r="D593" s="19">
        <v>8.3779061177068986E-2</v>
      </c>
      <c r="E593" s="19">
        <v>0.69470029284338941</v>
      </c>
      <c r="F593" s="19"/>
      <c r="G593" s="19">
        <v>1.0844420770317504</v>
      </c>
      <c r="H593" s="19"/>
      <c r="I593" s="19"/>
      <c r="J593" s="19">
        <v>0.29265045598613548</v>
      </c>
      <c r="K593" s="19">
        <v>0.29938912832490344</v>
      </c>
      <c r="L593" s="19"/>
      <c r="M593" s="19">
        <v>0.60394316636884493</v>
      </c>
      <c r="N593" s="19"/>
      <c r="O593" s="19">
        <v>0.75123101784250845</v>
      </c>
      <c r="P593" s="50"/>
      <c r="R593" s="9" t="s">
        <v>0</v>
      </c>
    </row>
    <row r="594" spans="2:18" x14ac:dyDescent="0.2">
      <c r="B594" s="25">
        <v>364</v>
      </c>
      <c r="C594" s="193">
        <v>1.0112043250779903</v>
      </c>
      <c r="D594" s="19"/>
      <c r="E594" s="19">
        <v>1.9810494941464352</v>
      </c>
      <c r="F594" s="19"/>
      <c r="G594" s="19">
        <v>2.2471176912309923</v>
      </c>
      <c r="H594" s="19"/>
      <c r="I594" s="19">
        <v>0.9139770692090553</v>
      </c>
      <c r="J594" s="19"/>
      <c r="K594" s="19">
        <v>2.3221902288175253</v>
      </c>
      <c r="L594" s="19"/>
      <c r="M594" s="19">
        <v>1.0784484955322808</v>
      </c>
      <c r="N594" s="19"/>
      <c r="O594" s="19">
        <v>1.3164223337679466</v>
      </c>
      <c r="P594" s="50"/>
      <c r="R594" s="9" t="s">
        <v>0</v>
      </c>
    </row>
    <row r="595" spans="2:18" x14ac:dyDescent="0.2">
      <c r="B595" s="25">
        <v>365</v>
      </c>
      <c r="C595" s="193">
        <v>1.1071454208912781</v>
      </c>
      <c r="D595" s="19"/>
      <c r="E595" s="19">
        <v>1.9084569102524966</v>
      </c>
      <c r="F595" s="19"/>
      <c r="G595" s="19">
        <v>1.5122082819503602</v>
      </c>
      <c r="H595" s="19"/>
      <c r="I595" s="19">
        <v>2.0392669889178827</v>
      </c>
      <c r="J595" s="19"/>
      <c r="K595" s="19">
        <v>1.6169097254383233</v>
      </c>
      <c r="L595" s="19"/>
      <c r="M595" s="19">
        <v>1.3353350080401913</v>
      </c>
      <c r="N595" s="19"/>
      <c r="O595" s="19">
        <v>1.2728373879697743</v>
      </c>
      <c r="P595" s="50"/>
      <c r="R595" s="9" t="s">
        <v>0</v>
      </c>
    </row>
    <row r="596" spans="2:18" x14ac:dyDescent="0.2">
      <c r="B596" s="25">
        <v>366</v>
      </c>
      <c r="C596" s="193"/>
      <c r="D596" s="19">
        <v>0.90884875576279889</v>
      </c>
      <c r="E596" s="19"/>
      <c r="F596" s="19">
        <v>0.42791522861896031</v>
      </c>
      <c r="G596" s="19"/>
      <c r="H596" s="19">
        <v>1.2844969870865335</v>
      </c>
      <c r="I596" s="19"/>
      <c r="J596" s="19">
        <v>1.4149497982525843</v>
      </c>
      <c r="K596" s="19"/>
      <c r="L596" s="19">
        <v>0.67070877742978341</v>
      </c>
      <c r="M596" s="19"/>
      <c r="N596" s="19">
        <v>1.0814296884142496</v>
      </c>
      <c r="O596" s="19"/>
      <c r="P596" s="50">
        <v>0.71828377948955968</v>
      </c>
      <c r="R596" s="9" t="s">
        <v>0</v>
      </c>
    </row>
    <row r="597" spans="2:18" x14ac:dyDescent="0.2">
      <c r="B597" s="25">
        <v>367</v>
      </c>
      <c r="C597" s="193"/>
      <c r="D597" s="19">
        <v>0.15367171521630094</v>
      </c>
      <c r="E597" s="19"/>
      <c r="F597" s="19">
        <v>0.37085571921298066</v>
      </c>
      <c r="G597" s="19">
        <v>0.16228401389874883</v>
      </c>
      <c r="H597" s="19"/>
      <c r="I597" s="19">
        <v>0.31100319517868813</v>
      </c>
      <c r="J597" s="19"/>
      <c r="K597" s="19">
        <v>0.55305321855934464</v>
      </c>
      <c r="L597" s="19"/>
      <c r="M597" s="19"/>
      <c r="N597" s="19">
        <v>7.3881525726294953E-3</v>
      </c>
      <c r="O597" s="19">
        <v>0.72756577416513313</v>
      </c>
      <c r="P597" s="50"/>
      <c r="R597" s="9" t="s">
        <v>0</v>
      </c>
    </row>
    <row r="598" spans="2:18" x14ac:dyDescent="0.2">
      <c r="B598" s="25">
        <v>368</v>
      </c>
      <c r="C598" s="193"/>
      <c r="D598" s="19">
        <v>0.40413107077077104</v>
      </c>
      <c r="E598" s="19">
        <v>0.22436352564285553</v>
      </c>
      <c r="F598" s="19"/>
      <c r="G598" s="19">
        <v>1.7287392049660899E-2</v>
      </c>
      <c r="H598" s="19"/>
      <c r="I598" s="19"/>
      <c r="J598" s="19">
        <v>0.94069605889354824</v>
      </c>
      <c r="K598" s="19">
        <v>0.5950024457210169</v>
      </c>
      <c r="L598" s="19"/>
      <c r="M598" s="19"/>
      <c r="N598" s="19">
        <v>3.9221939597870077E-2</v>
      </c>
      <c r="O598" s="19">
        <v>0.21083156404332229</v>
      </c>
      <c r="P598" s="50"/>
      <c r="R598" s="9" t="s">
        <v>0</v>
      </c>
    </row>
    <row r="599" spans="2:18" x14ac:dyDescent="0.2">
      <c r="B599" s="25">
        <v>369</v>
      </c>
      <c r="C599" s="193">
        <v>0.1160666084460497</v>
      </c>
      <c r="D599" s="19"/>
      <c r="E599" s="19">
        <v>0.54007883491060726</v>
      </c>
      <c r="F599" s="19"/>
      <c r="G599" s="19"/>
      <c r="H599" s="19">
        <v>0.30433606941002134</v>
      </c>
      <c r="I599" s="19">
        <v>0.79664478635174218</v>
      </c>
      <c r="J599" s="19"/>
      <c r="K599" s="19"/>
      <c r="L599" s="19">
        <v>0.31537273932291882</v>
      </c>
      <c r="M599" s="19">
        <v>0.10092792629714954</v>
      </c>
      <c r="N599" s="19"/>
      <c r="O599" s="19">
        <v>8.2102091352673087E-2</v>
      </c>
      <c r="P599" s="50"/>
      <c r="R599" s="9" t="s">
        <v>0</v>
      </c>
    </row>
    <row r="600" spans="2:18" x14ac:dyDescent="0.2">
      <c r="B600" s="25">
        <v>370</v>
      </c>
      <c r="C600" s="193">
        <v>1.5456392998574808</v>
      </c>
      <c r="D600" s="19"/>
      <c r="E600" s="19">
        <v>0.79295658665467772</v>
      </c>
      <c r="F600" s="19"/>
      <c r="G600" s="19"/>
      <c r="H600" s="19">
        <v>0.19548998490348174</v>
      </c>
      <c r="I600" s="19">
        <v>0.61092148011393321</v>
      </c>
      <c r="J600" s="19"/>
      <c r="K600" s="19">
        <v>0.48295131303502659</v>
      </c>
      <c r="L600" s="19"/>
      <c r="M600" s="19">
        <v>0.39310679318808434</v>
      </c>
      <c r="N600" s="19"/>
      <c r="O600" s="19">
        <v>0.46181906482476442</v>
      </c>
      <c r="P600" s="50"/>
      <c r="R600" s="9" t="s">
        <v>0</v>
      </c>
    </row>
    <row r="601" spans="2:18" x14ac:dyDescent="0.2">
      <c r="B601" s="25">
        <v>371</v>
      </c>
      <c r="C601" s="193"/>
      <c r="D601" s="19">
        <v>0.12880799422256459</v>
      </c>
      <c r="E601" s="19"/>
      <c r="F601" s="19">
        <v>0.57697431021298684</v>
      </c>
      <c r="G601" s="19"/>
      <c r="H601" s="19">
        <v>1.1517805548796924</v>
      </c>
      <c r="I601" s="19"/>
      <c r="J601" s="19">
        <v>0.22479992026773549</v>
      </c>
      <c r="K601" s="19"/>
      <c r="L601" s="19">
        <v>1.0073159088868542</v>
      </c>
      <c r="M601" s="19"/>
      <c r="N601" s="19">
        <v>0.77460095975597265</v>
      </c>
      <c r="O601" s="19"/>
      <c r="P601" s="50">
        <v>0.47907104111562865</v>
      </c>
      <c r="R601" s="9" t="s">
        <v>0</v>
      </c>
    </row>
    <row r="602" spans="2:18" x14ac:dyDescent="0.2">
      <c r="B602" s="25">
        <v>372</v>
      </c>
      <c r="C602" s="193">
        <v>0.6258929340260837</v>
      </c>
      <c r="D602" s="19"/>
      <c r="E602" s="19">
        <v>0.80069540387852045</v>
      </c>
      <c r="F602" s="19"/>
      <c r="G602" s="19">
        <v>0.32606182856784471</v>
      </c>
      <c r="H602" s="19"/>
      <c r="I602" s="19">
        <v>1.7056892427879964</v>
      </c>
      <c r="J602" s="19"/>
      <c r="K602" s="19">
        <v>0.88830749811614795</v>
      </c>
      <c r="L602" s="19"/>
      <c r="M602" s="19">
        <v>0.2509585916898055</v>
      </c>
      <c r="N602" s="19"/>
      <c r="O602" s="19">
        <v>1.2155764546749863</v>
      </c>
      <c r="P602" s="50"/>
      <c r="R602" s="9" t="s">
        <v>0</v>
      </c>
    </row>
    <row r="603" spans="2:18" x14ac:dyDescent="0.2">
      <c r="B603" s="25">
        <v>373</v>
      </c>
      <c r="C603" s="193">
        <v>0.35201988486840657</v>
      </c>
      <c r="D603" s="19"/>
      <c r="E603" s="19"/>
      <c r="F603" s="19">
        <v>0.3755505398288147</v>
      </c>
      <c r="G603" s="19"/>
      <c r="H603" s="19">
        <v>0.63168682477473936</v>
      </c>
      <c r="I603" s="19"/>
      <c r="J603" s="19">
        <v>3.1101229980175879E-2</v>
      </c>
      <c r="K603" s="19">
        <v>0.31215807883252911</v>
      </c>
      <c r="L603" s="19"/>
      <c r="M603" s="19"/>
      <c r="N603" s="19">
        <v>1.1038315725944698</v>
      </c>
      <c r="O603" s="19"/>
      <c r="P603" s="50">
        <v>0.16085680654260062</v>
      </c>
      <c r="R603" s="9" t="s">
        <v>0</v>
      </c>
    </row>
    <row r="604" spans="2:18" x14ac:dyDescent="0.2">
      <c r="B604" s="25">
        <v>374</v>
      </c>
      <c r="C604" s="193">
        <v>1.6453881641049131</v>
      </c>
      <c r="D604" s="19"/>
      <c r="E604" s="19">
        <v>3.1560320506838386</v>
      </c>
      <c r="F604" s="19"/>
      <c r="G604" s="19">
        <v>2.2096841757229377</v>
      </c>
      <c r="H604" s="19"/>
      <c r="I604" s="19">
        <v>3.1745725893154373</v>
      </c>
      <c r="J604" s="19"/>
      <c r="K604" s="19">
        <v>1.7849089562756224</v>
      </c>
      <c r="L604" s="19"/>
      <c r="M604" s="19">
        <v>1.9487370611255252</v>
      </c>
      <c r="N604" s="19"/>
      <c r="O604" s="19">
        <v>1.7950549566945535</v>
      </c>
      <c r="P604" s="50"/>
      <c r="R604" s="9" t="s">
        <v>0</v>
      </c>
    </row>
    <row r="605" spans="2:18" x14ac:dyDescent="0.2">
      <c r="B605" s="25">
        <v>375</v>
      </c>
      <c r="C605" s="193">
        <v>0.69159930077498089</v>
      </c>
      <c r="D605" s="19"/>
      <c r="E605" s="19">
        <v>0.31215767066854155</v>
      </c>
      <c r="F605" s="19"/>
      <c r="G605" s="19">
        <v>2.2241616445975052</v>
      </c>
      <c r="H605" s="19"/>
      <c r="I605" s="19">
        <v>1.2943915666131665</v>
      </c>
      <c r="J605" s="19"/>
      <c r="K605" s="19">
        <v>0.75405311584269119</v>
      </c>
      <c r="L605" s="19"/>
      <c r="M605" s="19">
        <v>0.82831513533290413</v>
      </c>
      <c r="N605" s="19"/>
      <c r="O605" s="19">
        <v>1.1040450239875585</v>
      </c>
      <c r="P605" s="50"/>
      <c r="R605" s="9" t="s">
        <v>0</v>
      </c>
    </row>
    <row r="606" spans="2:18" x14ac:dyDescent="0.2">
      <c r="B606" s="25">
        <v>376</v>
      </c>
      <c r="C606" s="193"/>
      <c r="D606" s="19">
        <v>0.72356422743212145</v>
      </c>
      <c r="E606" s="19">
        <v>0.30651694511779154</v>
      </c>
      <c r="F606" s="19"/>
      <c r="G606" s="19"/>
      <c r="H606" s="19">
        <v>0.54380217260603736</v>
      </c>
      <c r="I606" s="19"/>
      <c r="J606" s="19">
        <v>0.19616424795757417</v>
      </c>
      <c r="K606" s="19"/>
      <c r="L606" s="19">
        <v>0.55469048374419494</v>
      </c>
      <c r="M606" s="19">
        <v>0.65995230795119686</v>
      </c>
      <c r="N606" s="19"/>
      <c r="O606" s="19"/>
      <c r="P606" s="50">
        <v>0.50008822423630284</v>
      </c>
      <c r="R606" s="9" t="s">
        <v>0</v>
      </c>
    </row>
    <row r="607" spans="2:18" x14ac:dyDescent="0.2">
      <c r="B607" s="25">
        <v>377</v>
      </c>
      <c r="C607" s="193"/>
      <c r="D607" s="19">
        <v>0.71549963172425013</v>
      </c>
      <c r="E607" s="19"/>
      <c r="F607" s="19">
        <v>1.0782572310819876</v>
      </c>
      <c r="G607" s="19"/>
      <c r="H607" s="19">
        <v>1.2032625755855753</v>
      </c>
      <c r="I607" s="19"/>
      <c r="J607" s="19">
        <v>0.7751418366344508</v>
      </c>
      <c r="K607" s="19"/>
      <c r="L607" s="19">
        <v>0.27873627119076977</v>
      </c>
      <c r="M607" s="19"/>
      <c r="N607" s="19">
        <v>0.9105743703889716</v>
      </c>
      <c r="O607" s="19"/>
      <c r="P607" s="50">
        <v>0.63932538012662776</v>
      </c>
      <c r="R607" s="9" t="s">
        <v>0</v>
      </c>
    </row>
    <row r="608" spans="2:18" x14ac:dyDescent="0.2">
      <c r="B608" s="25">
        <v>378</v>
      </c>
      <c r="C608" s="193"/>
      <c r="D608" s="19">
        <v>0.44225906138767823</v>
      </c>
      <c r="E608" s="19"/>
      <c r="F608" s="19">
        <v>0.10111674360707083</v>
      </c>
      <c r="G608" s="19"/>
      <c r="H608" s="19">
        <v>0.80216797125601091</v>
      </c>
      <c r="I608" s="19"/>
      <c r="J608" s="19">
        <v>0.96570595919268043</v>
      </c>
      <c r="K608" s="19">
        <v>8.0444245289874941E-2</v>
      </c>
      <c r="L608" s="19"/>
      <c r="M608" s="19"/>
      <c r="N608" s="19">
        <v>0.50573444695001468</v>
      </c>
      <c r="O608" s="19"/>
      <c r="P608" s="50">
        <v>0.5605437692443076</v>
      </c>
      <c r="R608" s="9" t="s">
        <v>0</v>
      </c>
    </row>
    <row r="609" spans="2:18" x14ac:dyDescent="0.2">
      <c r="B609" s="25">
        <v>379</v>
      </c>
      <c r="C609" s="193"/>
      <c r="D609" s="19">
        <v>0.11409124520077017</v>
      </c>
      <c r="E609" s="19">
        <v>0.44674845950858827</v>
      </c>
      <c r="F609" s="19"/>
      <c r="G609" s="19">
        <v>0.82003406685977642</v>
      </c>
      <c r="H609" s="19"/>
      <c r="I609" s="19">
        <v>0.67946223262614946</v>
      </c>
      <c r="J609" s="19"/>
      <c r="K609" s="19">
        <v>1.3902967665822947</v>
      </c>
      <c r="L609" s="19"/>
      <c r="M609" s="19">
        <v>0.92490632878534584</v>
      </c>
      <c r="N609" s="19"/>
      <c r="O609" s="19">
        <v>0.43225585289212348</v>
      </c>
      <c r="P609" s="50"/>
      <c r="R609" s="9" t="s">
        <v>0</v>
      </c>
    </row>
    <row r="610" spans="2:18" x14ac:dyDescent="0.2">
      <c r="B610" s="25">
        <v>380</v>
      </c>
      <c r="C610" s="193">
        <v>1.1596584431430317</v>
      </c>
      <c r="D610" s="19"/>
      <c r="E610" s="19">
        <v>0.94008269642546927</v>
      </c>
      <c r="F610" s="19"/>
      <c r="G610" s="19"/>
      <c r="H610" s="19">
        <v>5.2624434502011992E-2</v>
      </c>
      <c r="I610" s="19">
        <v>1.5964233232142859</v>
      </c>
      <c r="J610" s="19"/>
      <c r="K610" s="19">
        <v>1.1450076330348462</v>
      </c>
      <c r="L610" s="19"/>
      <c r="M610" s="19">
        <v>1.136578045486522</v>
      </c>
      <c r="N610" s="19"/>
      <c r="O610" s="19">
        <v>0.86341063382419769</v>
      </c>
      <c r="P610" s="50"/>
      <c r="R610" s="9" t="s">
        <v>0</v>
      </c>
    </row>
    <row r="611" spans="2:18" x14ac:dyDescent="0.2">
      <c r="B611" s="25">
        <v>381</v>
      </c>
      <c r="C611" s="193">
        <v>0.75152146673948417</v>
      </c>
      <c r="D611" s="19"/>
      <c r="E611" s="19">
        <v>0.19542464566960913</v>
      </c>
      <c r="F611" s="19"/>
      <c r="G611" s="19">
        <v>0.57221365072066932</v>
      </c>
      <c r="H611" s="19"/>
      <c r="I611" s="19"/>
      <c r="J611" s="19">
        <v>0.30424851720060514</v>
      </c>
      <c r="K611" s="19">
        <v>0.1495002238093521</v>
      </c>
      <c r="L611" s="19"/>
      <c r="M611" s="19"/>
      <c r="N611" s="19">
        <v>0.37805316149634977</v>
      </c>
      <c r="O611" s="19"/>
      <c r="P611" s="50">
        <v>1.4483847231324307</v>
      </c>
      <c r="R611" s="9" t="s">
        <v>0</v>
      </c>
    </row>
    <row r="612" spans="2:18" x14ac:dyDescent="0.2">
      <c r="B612" s="25">
        <v>382</v>
      </c>
      <c r="C612" s="193">
        <v>1.8160553296782829</v>
      </c>
      <c r="D612" s="19"/>
      <c r="E612" s="19">
        <v>0.82823339901256809</v>
      </c>
      <c r="F612" s="19"/>
      <c r="G612" s="19">
        <v>0.26685302045445841</v>
      </c>
      <c r="H612" s="19"/>
      <c r="I612" s="19">
        <v>0.9002567704703236</v>
      </c>
      <c r="J612" s="19"/>
      <c r="K612" s="19">
        <v>0.97823098939834607</v>
      </c>
      <c r="L612" s="19"/>
      <c r="M612" s="19">
        <v>0.81831567596340316</v>
      </c>
      <c r="N612" s="19"/>
      <c r="O612" s="19">
        <v>1.4210141252789921</v>
      </c>
      <c r="P612" s="50"/>
      <c r="R612" s="9" t="s">
        <v>0</v>
      </c>
    </row>
    <row r="613" spans="2:18" x14ac:dyDescent="0.2">
      <c r="B613" s="25">
        <v>383</v>
      </c>
      <c r="C613" s="193"/>
      <c r="D613" s="19">
        <v>0.13235100003934647</v>
      </c>
      <c r="E613" s="19">
        <v>0.2727543712051067</v>
      </c>
      <c r="F613" s="19"/>
      <c r="G613" s="19">
        <v>0.40897561356428064</v>
      </c>
      <c r="H613" s="19"/>
      <c r="I613" s="19"/>
      <c r="J613" s="19">
        <v>0.51099582655573272</v>
      </c>
      <c r="K613" s="19">
        <v>0.82241569354166388</v>
      </c>
      <c r="L613" s="19"/>
      <c r="M613" s="19">
        <v>0.79078120028739896</v>
      </c>
      <c r="N613" s="19"/>
      <c r="O613" s="19"/>
      <c r="P613" s="50">
        <v>0.18510376242979346</v>
      </c>
      <c r="R613" s="9" t="s">
        <v>0</v>
      </c>
    </row>
    <row r="614" spans="2:18" x14ac:dyDescent="0.2">
      <c r="B614" s="25">
        <v>384</v>
      </c>
      <c r="C614" s="193"/>
      <c r="D614" s="19">
        <v>7.9269838193632272E-2</v>
      </c>
      <c r="E614" s="19"/>
      <c r="F614" s="19">
        <v>1.1131416381939858</v>
      </c>
      <c r="G614" s="19">
        <v>0.51869176749246959</v>
      </c>
      <c r="H614" s="19"/>
      <c r="I614" s="19"/>
      <c r="J614" s="19">
        <v>1.2667444574073161</v>
      </c>
      <c r="K614" s="19">
        <v>0.56779261217647081</v>
      </c>
      <c r="L614" s="19"/>
      <c r="M614" s="19"/>
      <c r="N614" s="19">
        <v>0.8503967338067101</v>
      </c>
      <c r="O614" s="19">
        <v>0.59376999327613245</v>
      </c>
      <c r="P614" s="50"/>
      <c r="R614" s="9" t="s">
        <v>0</v>
      </c>
    </row>
    <row r="615" spans="2:18" x14ac:dyDescent="0.2">
      <c r="B615" s="25">
        <v>385</v>
      </c>
      <c r="C615" s="193">
        <v>0.27862415389116707</v>
      </c>
      <c r="D615" s="19"/>
      <c r="E615" s="19">
        <v>1.2658947829626508</v>
      </c>
      <c r="F615" s="19"/>
      <c r="G615" s="19">
        <v>0.47302811355769847</v>
      </c>
      <c r="H615" s="19"/>
      <c r="I615" s="19"/>
      <c r="J615" s="19">
        <v>0.42337615432574016</v>
      </c>
      <c r="K615" s="19">
        <v>0.34898939662499101</v>
      </c>
      <c r="L615" s="19"/>
      <c r="M615" s="19">
        <v>1.0172749181948024</v>
      </c>
      <c r="N615" s="19"/>
      <c r="O615" s="19">
        <v>1.3962537973413598</v>
      </c>
      <c r="P615" s="50"/>
      <c r="R615" s="9" t="s">
        <v>0</v>
      </c>
    </row>
    <row r="616" spans="2:18" x14ac:dyDescent="0.2">
      <c r="B616" s="25">
        <v>386</v>
      </c>
      <c r="C616" s="193">
        <v>0.30831214446174898</v>
      </c>
      <c r="D616" s="19"/>
      <c r="E616" s="19"/>
      <c r="F616" s="19">
        <v>0.96033483766964234</v>
      </c>
      <c r="G616" s="19"/>
      <c r="H616" s="19">
        <v>0.49403456027009973</v>
      </c>
      <c r="I616" s="19"/>
      <c r="J616" s="19">
        <v>1.0789825464225242</v>
      </c>
      <c r="K616" s="19"/>
      <c r="L616" s="19">
        <v>0.75765766023051406</v>
      </c>
      <c r="M616" s="19"/>
      <c r="N616" s="19">
        <v>1.2945676895010261</v>
      </c>
      <c r="O616" s="19"/>
      <c r="P616" s="50">
        <v>1.2336518517476978</v>
      </c>
      <c r="R616" s="9" t="s">
        <v>0</v>
      </c>
    </row>
    <row r="617" spans="2:18" x14ac:dyDescent="0.2">
      <c r="B617" s="25">
        <v>387</v>
      </c>
      <c r="C617" s="193">
        <v>1.0081746670991087</v>
      </c>
      <c r="D617" s="19"/>
      <c r="E617" s="19">
        <v>0.81598115200867538</v>
      </c>
      <c r="F617" s="19"/>
      <c r="G617" s="19"/>
      <c r="H617" s="19">
        <v>0.87015610284998646</v>
      </c>
      <c r="I617" s="19">
        <v>0.61796946022908017</v>
      </c>
      <c r="J617" s="19"/>
      <c r="K617" s="19">
        <v>0.81054415322695883</v>
      </c>
      <c r="L617" s="19"/>
      <c r="M617" s="19">
        <v>0.65589546690682565</v>
      </c>
      <c r="N617" s="19"/>
      <c r="O617" s="19">
        <v>0.47489810026894258</v>
      </c>
      <c r="P617" s="50"/>
      <c r="R617" s="9" t="s">
        <v>0</v>
      </c>
    </row>
    <row r="618" spans="2:18" x14ac:dyDescent="0.2">
      <c r="B618" s="25">
        <v>388</v>
      </c>
      <c r="C618" s="193">
        <v>0.1983003881924133</v>
      </c>
      <c r="D618" s="19"/>
      <c r="E618" s="19">
        <v>1.0892329934144611</v>
      </c>
      <c r="F618" s="19"/>
      <c r="G618" s="19">
        <v>1.0815071854618549E-2</v>
      </c>
      <c r="H618" s="19"/>
      <c r="I618" s="19">
        <v>0.4906069911353651</v>
      </c>
      <c r="J618" s="19"/>
      <c r="K618" s="19">
        <v>0.29955671762998404</v>
      </c>
      <c r="L618" s="19"/>
      <c r="M618" s="19"/>
      <c r="N618" s="19">
        <v>0.45653403625590505</v>
      </c>
      <c r="O618" s="19"/>
      <c r="P618" s="50">
        <v>0.11243159957107898</v>
      </c>
      <c r="R618" s="9" t="s">
        <v>0</v>
      </c>
    </row>
    <row r="619" spans="2:18" x14ac:dyDescent="0.2">
      <c r="B619" s="25">
        <v>389</v>
      </c>
      <c r="C619" s="193">
        <v>1.2719365720052025</v>
      </c>
      <c r="D619" s="19"/>
      <c r="E619" s="19">
        <v>0.75611886155037411</v>
      </c>
      <c r="F619" s="19"/>
      <c r="G619" s="19">
        <v>0.1048047106443166</v>
      </c>
      <c r="H619" s="19"/>
      <c r="I619" s="19">
        <v>0.86836154499151408</v>
      </c>
      <c r="J619" s="19"/>
      <c r="K619" s="19">
        <v>0.3214697249739098</v>
      </c>
      <c r="L619" s="19"/>
      <c r="M619" s="19">
        <v>0.45009083882895756</v>
      </c>
      <c r="N619" s="19"/>
      <c r="O619" s="19">
        <v>0.5557578473980368</v>
      </c>
      <c r="P619" s="50"/>
      <c r="R619" s="9" t="s">
        <v>0</v>
      </c>
    </row>
    <row r="620" spans="2:18" x14ac:dyDescent="0.2">
      <c r="B620" s="25">
        <v>390</v>
      </c>
      <c r="C620" s="193"/>
      <c r="D620" s="19">
        <v>0.91574627084366134</v>
      </c>
      <c r="E620" s="19"/>
      <c r="F620" s="19">
        <v>0.79783963195467233</v>
      </c>
      <c r="G620" s="19"/>
      <c r="H620" s="19">
        <v>0.51748855595901799</v>
      </c>
      <c r="I620" s="19"/>
      <c r="J620" s="19">
        <v>0.33315101679292125</v>
      </c>
      <c r="K620" s="19">
        <v>9.2183677973046468E-2</v>
      </c>
      <c r="L620" s="19"/>
      <c r="M620" s="19"/>
      <c r="N620" s="19">
        <v>0.93625027487604673</v>
      </c>
      <c r="O620" s="19"/>
      <c r="P620" s="50">
        <v>0.79167357653724912</v>
      </c>
      <c r="R620" s="9" t="s">
        <v>0</v>
      </c>
    </row>
    <row r="621" spans="2:18" x14ac:dyDescent="0.2">
      <c r="B621" s="25">
        <v>391</v>
      </c>
      <c r="C621" s="193">
        <v>1.0300908038692933</v>
      </c>
      <c r="D621" s="19"/>
      <c r="E621" s="19"/>
      <c r="F621" s="19">
        <v>0.28504745835703282</v>
      </c>
      <c r="G621" s="19">
        <v>1.0561869108432891</v>
      </c>
      <c r="H621" s="19"/>
      <c r="I621" s="19">
        <v>0.94059179680727767</v>
      </c>
      <c r="J621" s="19"/>
      <c r="K621" s="19">
        <v>0.67373794853809832</v>
      </c>
      <c r="L621" s="19"/>
      <c r="M621" s="19">
        <v>0.54106157112767794</v>
      </c>
      <c r="N621" s="19"/>
      <c r="O621" s="19"/>
      <c r="P621" s="50">
        <v>0.1489818767294312</v>
      </c>
      <c r="R621" s="9" t="s">
        <v>0</v>
      </c>
    </row>
    <row r="622" spans="2:18" x14ac:dyDescent="0.2">
      <c r="B622" s="25">
        <v>392</v>
      </c>
      <c r="C622" s="193"/>
      <c r="D622" s="19">
        <v>0.31623389213586311</v>
      </c>
      <c r="E622" s="19"/>
      <c r="F622" s="19">
        <v>0.54319465198122574</v>
      </c>
      <c r="G622" s="19"/>
      <c r="H622" s="19">
        <v>0.95071848143204396</v>
      </c>
      <c r="I622" s="19"/>
      <c r="J622" s="19">
        <v>0.68402972028181586</v>
      </c>
      <c r="K622" s="19"/>
      <c r="L622" s="19">
        <v>1.0800675754201441</v>
      </c>
      <c r="M622" s="19"/>
      <c r="N622" s="19">
        <v>0.37310949019322059</v>
      </c>
      <c r="O622" s="19"/>
      <c r="P622" s="50">
        <v>0.30724214404854838</v>
      </c>
      <c r="R622" s="9" t="s">
        <v>0</v>
      </c>
    </row>
    <row r="623" spans="2:18" x14ac:dyDescent="0.2">
      <c r="B623" s="25">
        <v>393</v>
      </c>
      <c r="C623" s="193">
        <v>1.021908992489992</v>
      </c>
      <c r="D623" s="19"/>
      <c r="E623" s="19">
        <v>0.98623979874122858</v>
      </c>
      <c r="F623" s="19"/>
      <c r="G623" s="19">
        <v>1.6775765441636628</v>
      </c>
      <c r="H623" s="19"/>
      <c r="I623" s="19">
        <v>1.2884346008388154</v>
      </c>
      <c r="J623" s="19"/>
      <c r="K623" s="19">
        <v>0.29389840320769528</v>
      </c>
      <c r="L623" s="19"/>
      <c r="M623" s="19">
        <v>0.85193198127881786</v>
      </c>
      <c r="N623" s="19"/>
      <c r="O623" s="19">
        <v>7.3855310935469374E-3</v>
      </c>
      <c r="P623" s="50"/>
      <c r="R623" s="9" t="s">
        <v>0</v>
      </c>
    </row>
    <row r="624" spans="2:18" x14ac:dyDescent="0.2">
      <c r="B624" s="25">
        <v>394</v>
      </c>
      <c r="C624" s="193"/>
      <c r="D624" s="19">
        <v>0.12435933382656761</v>
      </c>
      <c r="E624" s="19">
        <v>0.72799784323658689</v>
      </c>
      <c r="F624" s="19"/>
      <c r="G624" s="19">
        <v>1.1918652166062015E-2</v>
      </c>
      <c r="H624" s="19"/>
      <c r="I624" s="19">
        <v>0.41765506805206271</v>
      </c>
      <c r="J624" s="19"/>
      <c r="K624" s="19">
        <v>0.64880283021196272</v>
      </c>
      <c r="L624" s="19"/>
      <c r="M624" s="19">
        <v>0.37290151780770253</v>
      </c>
      <c r="N624" s="19"/>
      <c r="O624" s="19">
        <v>0.63698462345153994</v>
      </c>
      <c r="P624" s="50"/>
      <c r="R624" s="9" t="s">
        <v>0</v>
      </c>
    </row>
    <row r="625" spans="2:18" x14ac:dyDescent="0.2">
      <c r="B625" s="25">
        <v>395</v>
      </c>
      <c r="C625" s="193">
        <v>1.4873523986083588</v>
      </c>
      <c r="D625" s="19"/>
      <c r="E625" s="19">
        <v>1.5608345908014369</v>
      </c>
      <c r="F625" s="19"/>
      <c r="G625" s="19">
        <v>1.2069607530590225</v>
      </c>
      <c r="H625" s="19"/>
      <c r="I625" s="19">
        <v>1.3007671963972027</v>
      </c>
      <c r="J625" s="19"/>
      <c r="K625" s="19">
        <v>1.1381736725711047</v>
      </c>
      <c r="L625" s="19"/>
      <c r="M625" s="19">
        <v>0.10064243255628917</v>
      </c>
      <c r="N625" s="19"/>
      <c r="O625" s="19"/>
      <c r="P625" s="50">
        <v>0.12360327453649322</v>
      </c>
      <c r="R625" s="9" t="s">
        <v>0</v>
      </c>
    </row>
    <row r="626" spans="2:18" x14ac:dyDescent="0.2">
      <c r="B626" s="25">
        <v>396</v>
      </c>
      <c r="C626" s="193">
        <v>0.45360605273143817</v>
      </c>
      <c r="D626" s="19"/>
      <c r="E626" s="19"/>
      <c r="F626" s="19">
        <v>5.2699810398184062E-2</v>
      </c>
      <c r="G626" s="19"/>
      <c r="H626" s="19">
        <v>0.16861250284596549</v>
      </c>
      <c r="I626" s="19"/>
      <c r="J626" s="19">
        <v>0.15949997975878313</v>
      </c>
      <c r="K626" s="19">
        <v>1.2253283595732314</v>
      </c>
      <c r="L626" s="19"/>
      <c r="M626" s="19">
        <v>1.1460694700671774</v>
      </c>
      <c r="N626" s="19"/>
      <c r="O626" s="19">
        <v>1.1724970354185613</v>
      </c>
      <c r="P626" s="50"/>
      <c r="R626" s="9" t="s">
        <v>0</v>
      </c>
    </row>
    <row r="627" spans="2:18" x14ac:dyDescent="0.2">
      <c r="B627" s="25">
        <v>397</v>
      </c>
      <c r="C627" s="193">
        <v>0.15175125426286637</v>
      </c>
      <c r="D627" s="19"/>
      <c r="E627" s="19">
        <v>0.549371868585946</v>
      </c>
      <c r="F627" s="19"/>
      <c r="G627" s="19">
        <v>0.59111908851140438</v>
      </c>
      <c r="H627" s="19"/>
      <c r="I627" s="19">
        <v>0.39836147789652959</v>
      </c>
      <c r="J627" s="19"/>
      <c r="K627" s="19">
        <v>0.30922110378336931</v>
      </c>
      <c r="L627" s="19"/>
      <c r="M627" s="19">
        <v>0.59294667883984642</v>
      </c>
      <c r="N627" s="19"/>
      <c r="O627" s="19">
        <v>0.31868434323095302</v>
      </c>
      <c r="P627" s="50"/>
      <c r="R627" s="9" t="s">
        <v>0</v>
      </c>
    </row>
    <row r="628" spans="2:18" x14ac:dyDescent="0.2">
      <c r="B628" s="25">
        <v>398</v>
      </c>
      <c r="C628" s="193"/>
      <c r="D628" s="19">
        <v>2.4302059894451781E-2</v>
      </c>
      <c r="E628" s="19">
        <v>0.46421732871223248</v>
      </c>
      <c r="F628" s="19"/>
      <c r="G628" s="19">
        <v>0.14689526723281651</v>
      </c>
      <c r="H628" s="19"/>
      <c r="I628" s="19"/>
      <c r="J628" s="19">
        <v>0.54569634709080628</v>
      </c>
      <c r="K628" s="19"/>
      <c r="L628" s="19">
        <v>0.16067379807880899</v>
      </c>
      <c r="M628" s="19">
        <v>9.1839529203536496E-2</v>
      </c>
      <c r="N628" s="19"/>
      <c r="O628" s="19"/>
      <c r="P628" s="50">
        <v>0.88720140760798072</v>
      </c>
      <c r="R628" s="9" t="s">
        <v>0</v>
      </c>
    </row>
    <row r="629" spans="2:18" x14ac:dyDescent="0.2">
      <c r="B629" s="25">
        <v>399</v>
      </c>
      <c r="C629" s="193"/>
      <c r="D629" s="19">
        <v>0.94422006734299757</v>
      </c>
      <c r="E629" s="19">
        <v>0.52063089665350937</v>
      </c>
      <c r="F629" s="19"/>
      <c r="G629" s="19"/>
      <c r="H629" s="19">
        <v>0.11810670248847102</v>
      </c>
      <c r="I629" s="19"/>
      <c r="J629" s="19">
        <v>0.26995147920154311</v>
      </c>
      <c r="K629" s="19"/>
      <c r="L629" s="19">
        <v>0.3031793175454735</v>
      </c>
      <c r="M629" s="19">
        <v>8.8653108887114418E-2</v>
      </c>
      <c r="N629" s="19"/>
      <c r="O629" s="19"/>
      <c r="P629" s="50">
        <v>0.41484665693452855</v>
      </c>
      <c r="R629" s="9" t="s">
        <v>0</v>
      </c>
    </row>
    <row r="630" spans="2:18" x14ac:dyDescent="0.2">
      <c r="B630" s="25">
        <v>400</v>
      </c>
      <c r="C630" s="193"/>
      <c r="D630" s="19">
        <v>0.2424279173754825</v>
      </c>
      <c r="E630" s="19"/>
      <c r="F630" s="19">
        <v>0.35453861563397598</v>
      </c>
      <c r="G630" s="19"/>
      <c r="H630" s="19">
        <v>1.701483503430391</v>
      </c>
      <c r="I630" s="19">
        <v>0.12385692633775329</v>
      </c>
      <c r="J630" s="19"/>
      <c r="K630" s="19"/>
      <c r="L630" s="19">
        <v>0.3453261630843959</v>
      </c>
      <c r="M630" s="19">
        <v>0.20683148027797937</v>
      </c>
      <c r="N630" s="19"/>
      <c r="O630" s="19"/>
      <c r="P630" s="50">
        <v>0.67049741178725319</v>
      </c>
      <c r="R630" s="9" t="s">
        <v>0</v>
      </c>
    </row>
    <row r="631" spans="2:18" x14ac:dyDescent="0.2">
      <c r="B631" s="25">
        <v>401</v>
      </c>
      <c r="C631" s="193"/>
      <c r="D631" s="19">
        <v>0.29372748327605402</v>
      </c>
      <c r="E631" s="19">
        <v>1.1755508940350365</v>
      </c>
      <c r="F631" s="19"/>
      <c r="G631" s="19">
        <v>0.88707310565576425</v>
      </c>
      <c r="H631" s="19"/>
      <c r="I631" s="19">
        <v>1.1668322622807796</v>
      </c>
      <c r="J631" s="19"/>
      <c r="K631" s="19">
        <v>0.57539128670654882</v>
      </c>
      <c r="L631" s="19"/>
      <c r="M631" s="19">
        <v>0.89786693417120977</v>
      </c>
      <c r="N631" s="19"/>
      <c r="O631" s="19">
        <v>0.63046566033136986</v>
      </c>
      <c r="P631" s="50"/>
      <c r="R631" s="9" t="s">
        <v>0</v>
      </c>
    </row>
    <row r="632" spans="2:18" x14ac:dyDescent="0.2">
      <c r="B632" s="25">
        <v>402</v>
      </c>
      <c r="C632" s="193"/>
      <c r="D632" s="19">
        <v>4.1219615869008422E-2</v>
      </c>
      <c r="E632" s="19"/>
      <c r="F632" s="19">
        <v>0.12640535400383798</v>
      </c>
      <c r="G632" s="19"/>
      <c r="H632" s="19">
        <v>0.44069659966624514</v>
      </c>
      <c r="I632" s="19">
        <v>0.10958980480058984</v>
      </c>
      <c r="J632" s="19"/>
      <c r="K632" s="19">
        <v>2.4266443836581875E-2</v>
      </c>
      <c r="L632" s="19"/>
      <c r="M632" s="19"/>
      <c r="N632" s="19">
        <v>0.46678610482091226</v>
      </c>
      <c r="O632" s="19">
        <v>0.18330629431210677</v>
      </c>
      <c r="P632" s="50"/>
      <c r="R632" s="9" t="s">
        <v>0</v>
      </c>
    </row>
    <row r="633" spans="2:18" x14ac:dyDescent="0.2">
      <c r="B633" s="25">
        <v>403</v>
      </c>
      <c r="C633" s="193">
        <v>8.6047814673821998E-2</v>
      </c>
      <c r="D633" s="19"/>
      <c r="E633" s="19">
        <v>0.50614053791941183</v>
      </c>
      <c r="F633" s="19"/>
      <c r="G633" s="19"/>
      <c r="H633" s="19">
        <v>0.34514056299534018</v>
      </c>
      <c r="I633" s="19"/>
      <c r="J633" s="19">
        <v>0.35734064248031588</v>
      </c>
      <c r="K633" s="19">
        <v>1.10654058668081</v>
      </c>
      <c r="L633" s="19"/>
      <c r="M633" s="19">
        <v>0.12875009381404237</v>
      </c>
      <c r="N633" s="19"/>
      <c r="O633" s="19">
        <v>1.3592331183650046</v>
      </c>
      <c r="P633" s="50"/>
      <c r="R633" s="9" t="s">
        <v>0</v>
      </c>
    </row>
    <row r="634" spans="2:18" x14ac:dyDescent="0.2">
      <c r="B634" s="25">
        <v>404</v>
      </c>
      <c r="C634" s="193"/>
      <c r="D634" s="19">
        <v>2.8936583587264848</v>
      </c>
      <c r="E634" s="19"/>
      <c r="F634" s="19">
        <v>3.0695568266387117</v>
      </c>
      <c r="G634" s="19"/>
      <c r="H634" s="19">
        <v>2.4084955790725671</v>
      </c>
      <c r="I634" s="19"/>
      <c r="J634" s="19">
        <v>2.5348712303203635</v>
      </c>
      <c r="K634" s="19"/>
      <c r="L634" s="19">
        <v>2.0357886293655678</v>
      </c>
      <c r="M634" s="19"/>
      <c r="N634" s="19">
        <v>1.7496845402706744</v>
      </c>
      <c r="O634" s="19"/>
      <c r="P634" s="50">
        <v>3.4009484467825755</v>
      </c>
      <c r="R634" s="9" t="s">
        <v>0</v>
      </c>
    </row>
    <row r="635" spans="2:18" x14ac:dyDescent="0.2">
      <c r="B635" s="25">
        <v>405</v>
      </c>
      <c r="C635" s="193">
        <v>1.3674607841990292</v>
      </c>
      <c r="D635" s="19"/>
      <c r="E635" s="19">
        <v>1.1060472150033875</v>
      </c>
      <c r="F635" s="19"/>
      <c r="G635" s="19">
        <v>1.109575259611375</v>
      </c>
      <c r="H635" s="19"/>
      <c r="I635" s="19">
        <v>0.44513141838928616</v>
      </c>
      <c r="J635" s="19"/>
      <c r="K635" s="19">
        <v>0.78132924765665812</v>
      </c>
      <c r="L635" s="19"/>
      <c r="M635" s="19">
        <v>1.530181346383757</v>
      </c>
      <c r="N635" s="19"/>
      <c r="O635" s="19">
        <v>0.17489065292693173</v>
      </c>
      <c r="P635" s="50"/>
      <c r="R635" s="9" t="s">
        <v>0</v>
      </c>
    </row>
    <row r="636" spans="2:18" x14ac:dyDescent="0.2">
      <c r="B636" s="25">
        <v>406</v>
      </c>
      <c r="C636" s="193">
        <v>1.1895782473047471</v>
      </c>
      <c r="D636" s="19"/>
      <c r="E636" s="19">
        <v>1.2823656130545715</v>
      </c>
      <c r="F636" s="19"/>
      <c r="G636" s="19">
        <v>1.8569493892805573</v>
      </c>
      <c r="H636" s="19"/>
      <c r="I636" s="19">
        <v>1.0087094874527791</v>
      </c>
      <c r="J636" s="19"/>
      <c r="K636" s="19">
        <v>2.2772539016672759</v>
      </c>
      <c r="L636" s="19"/>
      <c r="M636" s="19">
        <v>1.3403939896448347</v>
      </c>
      <c r="N636" s="19"/>
      <c r="O636" s="19">
        <v>1.7940642540854077</v>
      </c>
      <c r="P636" s="50"/>
      <c r="R636" s="9" t="s">
        <v>0</v>
      </c>
    </row>
    <row r="637" spans="2:18" x14ac:dyDescent="0.2">
      <c r="B637" s="25">
        <v>407</v>
      </c>
      <c r="C637" s="193"/>
      <c r="D637" s="19">
        <v>2.0419126331997255</v>
      </c>
      <c r="E637" s="19"/>
      <c r="F637" s="19">
        <v>1.2160415565563956</v>
      </c>
      <c r="G637" s="19"/>
      <c r="H637" s="19">
        <v>1.9007930096598098</v>
      </c>
      <c r="I637" s="19"/>
      <c r="J637" s="19">
        <v>1.3101412414630125</v>
      </c>
      <c r="K637" s="19"/>
      <c r="L637" s="19">
        <v>1.2862094986372492</v>
      </c>
      <c r="M637" s="19"/>
      <c r="N637" s="19">
        <v>1.1715428111267805</v>
      </c>
      <c r="O637" s="19"/>
      <c r="P637" s="50">
        <v>0.73966094407073091</v>
      </c>
      <c r="R637" s="9" t="s">
        <v>0</v>
      </c>
    </row>
    <row r="638" spans="2:18" x14ac:dyDescent="0.2">
      <c r="B638" s="25">
        <v>408</v>
      </c>
      <c r="C638" s="193"/>
      <c r="D638" s="19">
        <v>0.66553294209297387</v>
      </c>
      <c r="E638" s="19">
        <v>0.89758805739412784</v>
      </c>
      <c r="F638" s="19"/>
      <c r="G638" s="19">
        <v>0.46952429438501558</v>
      </c>
      <c r="H638" s="19"/>
      <c r="I638" s="19">
        <v>4.2718433103444253E-2</v>
      </c>
      <c r="J638" s="19"/>
      <c r="K638" s="19">
        <v>0.34862730609256964</v>
      </c>
      <c r="L638" s="19"/>
      <c r="M638" s="19">
        <v>0.54347002794820742</v>
      </c>
      <c r="N638" s="19"/>
      <c r="O638" s="19">
        <v>0.8139988883817334</v>
      </c>
      <c r="P638" s="50"/>
      <c r="R638" s="9" t="s">
        <v>0</v>
      </c>
    </row>
    <row r="639" spans="2:18" x14ac:dyDescent="0.2">
      <c r="B639" s="25">
        <v>409</v>
      </c>
      <c r="C639" s="193"/>
      <c r="D639" s="19">
        <v>0.80288081252538368</v>
      </c>
      <c r="E639" s="19"/>
      <c r="F639" s="19">
        <v>0.54965159078486514</v>
      </c>
      <c r="G639" s="19"/>
      <c r="H639" s="19">
        <v>0.16630218299134597</v>
      </c>
      <c r="I639" s="19">
        <v>5.6630271708128552E-2</v>
      </c>
      <c r="J639" s="19"/>
      <c r="K639" s="19">
        <v>0.73645212930686255</v>
      </c>
      <c r="L639" s="19"/>
      <c r="M639" s="19"/>
      <c r="N639" s="19">
        <v>1.7182056695957011</v>
      </c>
      <c r="O639" s="19"/>
      <c r="P639" s="50">
        <v>0.57628819506131268</v>
      </c>
      <c r="R639" s="9" t="s">
        <v>0</v>
      </c>
    </row>
    <row r="640" spans="2:18" x14ac:dyDescent="0.2">
      <c r="B640" s="25">
        <v>410</v>
      </c>
      <c r="C640" s="193">
        <v>1.1069785496698248</v>
      </c>
      <c r="D640" s="19"/>
      <c r="E640" s="19">
        <v>1.9596354751169738</v>
      </c>
      <c r="F640" s="19"/>
      <c r="G640" s="19">
        <v>2.1133272828304395</v>
      </c>
      <c r="H640" s="19"/>
      <c r="I640" s="19">
        <v>1.3442515076260302</v>
      </c>
      <c r="J640" s="19"/>
      <c r="K640" s="19">
        <v>0.76561846279616008</v>
      </c>
      <c r="L640" s="19"/>
      <c r="M640" s="19">
        <v>1.0926380098043831</v>
      </c>
      <c r="N640" s="19"/>
      <c r="O640" s="19">
        <v>0.81287743680473956</v>
      </c>
      <c r="P640" s="50"/>
      <c r="R640" s="9" t="s">
        <v>0</v>
      </c>
    </row>
    <row r="641" spans="2:18" x14ac:dyDescent="0.2">
      <c r="B641" s="25">
        <v>411</v>
      </c>
      <c r="C641" s="193"/>
      <c r="D641" s="19">
        <v>1.7981656584108012</v>
      </c>
      <c r="E641" s="19"/>
      <c r="F641" s="19">
        <v>1.6761294256882593</v>
      </c>
      <c r="G641" s="19"/>
      <c r="H641" s="19">
        <v>1.5380696991756451</v>
      </c>
      <c r="I641" s="19"/>
      <c r="J641" s="19">
        <v>1.1633151922125116</v>
      </c>
      <c r="K641" s="19"/>
      <c r="L641" s="19">
        <v>1.3817115091691894</v>
      </c>
      <c r="M641" s="19"/>
      <c r="N641" s="19">
        <v>1.5423779024693525</v>
      </c>
      <c r="O641" s="19"/>
      <c r="P641" s="50">
        <v>0.93781625772147292</v>
      </c>
      <c r="R641" s="9" t="s">
        <v>0</v>
      </c>
    </row>
    <row r="642" spans="2:18" x14ac:dyDescent="0.2">
      <c r="B642" s="25">
        <v>412</v>
      </c>
      <c r="C642" s="193"/>
      <c r="D642" s="19">
        <v>0.18233402668932297</v>
      </c>
      <c r="E642" s="19"/>
      <c r="F642" s="19">
        <v>0.64608068894763593</v>
      </c>
      <c r="G642" s="19"/>
      <c r="H642" s="19">
        <v>0.29650620250841964</v>
      </c>
      <c r="I642" s="19"/>
      <c r="J642" s="19">
        <v>0.57540246488605484</v>
      </c>
      <c r="K642" s="19"/>
      <c r="L642" s="19">
        <v>0.51696800476112481</v>
      </c>
      <c r="M642" s="19"/>
      <c r="N642" s="19">
        <v>0.9217439141649113</v>
      </c>
      <c r="O642" s="19">
        <v>0.52011497974937859</v>
      </c>
      <c r="P642" s="50"/>
      <c r="R642" s="9" t="s">
        <v>0</v>
      </c>
    </row>
    <row r="643" spans="2:18" x14ac:dyDescent="0.2">
      <c r="B643" s="25">
        <v>413</v>
      </c>
      <c r="C643" s="193">
        <v>0.7077986160083245</v>
      </c>
      <c r="D643" s="19"/>
      <c r="E643" s="19"/>
      <c r="F643" s="19">
        <v>0.28454313827531053</v>
      </c>
      <c r="G643" s="19"/>
      <c r="H643" s="19">
        <v>0.43280586906941193</v>
      </c>
      <c r="I643" s="19"/>
      <c r="J643" s="19">
        <v>0.93834836345680439</v>
      </c>
      <c r="K643" s="19"/>
      <c r="L643" s="19">
        <v>0.26554656651918424</v>
      </c>
      <c r="M643" s="19"/>
      <c r="N643" s="19">
        <v>0.83429309630737059</v>
      </c>
      <c r="O643" s="19">
        <v>0.15948633673452473</v>
      </c>
      <c r="P643" s="50"/>
      <c r="R643" s="9" t="s">
        <v>0</v>
      </c>
    </row>
    <row r="644" spans="2:18" x14ac:dyDescent="0.2">
      <c r="B644" s="25">
        <v>414</v>
      </c>
      <c r="C644" s="193"/>
      <c r="D644" s="19">
        <v>0.58828694767155343</v>
      </c>
      <c r="E644" s="19"/>
      <c r="F644" s="19">
        <v>1.881104492704766</v>
      </c>
      <c r="G644" s="19"/>
      <c r="H644" s="19">
        <v>0.96106833203259889</v>
      </c>
      <c r="I644" s="19"/>
      <c r="J644" s="19">
        <v>1.3017343078410564</v>
      </c>
      <c r="K644" s="19"/>
      <c r="L644" s="19">
        <v>1.504447345375642</v>
      </c>
      <c r="M644" s="19"/>
      <c r="N644" s="19">
        <v>1.4074347237629881</v>
      </c>
      <c r="O644" s="19"/>
      <c r="P644" s="50">
        <v>1.2191272367561949</v>
      </c>
      <c r="R644" s="9" t="s">
        <v>0</v>
      </c>
    </row>
    <row r="645" spans="2:18" x14ac:dyDescent="0.2">
      <c r="B645" s="25">
        <v>415</v>
      </c>
      <c r="C645" s="193">
        <v>2.4501326435911865</v>
      </c>
      <c r="D645" s="19"/>
      <c r="E645" s="19">
        <v>2.233588620192462</v>
      </c>
      <c r="F645" s="19"/>
      <c r="G645" s="19">
        <v>2.8961421807893215</v>
      </c>
      <c r="H645" s="19"/>
      <c r="I645" s="19">
        <v>2.1982506402778781</v>
      </c>
      <c r="J645" s="19"/>
      <c r="K645" s="19">
        <v>1.3331427916586571</v>
      </c>
      <c r="L645" s="19"/>
      <c r="M645" s="19">
        <v>2.3269323945452181</v>
      </c>
      <c r="N645" s="19"/>
      <c r="O645" s="19">
        <v>2.4861846521773221</v>
      </c>
      <c r="P645" s="50"/>
      <c r="R645" s="9" t="s">
        <v>0</v>
      </c>
    </row>
    <row r="646" spans="2:18" x14ac:dyDescent="0.2">
      <c r="B646" s="25">
        <v>416</v>
      </c>
      <c r="C646" s="193">
        <v>0.41026327080196601</v>
      </c>
      <c r="D646" s="19"/>
      <c r="E646" s="19">
        <v>0.33512316868539932</v>
      </c>
      <c r="F646" s="19"/>
      <c r="G646" s="19">
        <v>0.71338721584258302</v>
      </c>
      <c r="H646" s="19"/>
      <c r="I646" s="19"/>
      <c r="J646" s="19">
        <v>0.20537947798075218</v>
      </c>
      <c r="K646" s="19">
        <v>0.26486906251277731</v>
      </c>
      <c r="L646" s="19"/>
      <c r="M646" s="19">
        <v>8.6646921571782567E-2</v>
      </c>
      <c r="N646" s="19"/>
      <c r="O646" s="19"/>
      <c r="P646" s="50">
        <v>1.5950717207903423E-2</v>
      </c>
      <c r="R646" s="9" t="s">
        <v>0</v>
      </c>
    </row>
    <row r="647" spans="2:18" x14ac:dyDescent="0.2">
      <c r="B647" s="25">
        <v>417</v>
      </c>
      <c r="C647" s="193">
        <v>1.3711340887965786</v>
      </c>
      <c r="D647" s="19"/>
      <c r="E647" s="19">
        <v>0.90242914898012505</v>
      </c>
      <c r="F647" s="19"/>
      <c r="G647" s="19">
        <v>1.2684175150050971</v>
      </c>
      <c r="H647" s="19"/>
      <c r="I647" s="19">
        <v>0.61077597713897647</v>
      </c>
      <c r="J647" s="19"/>
      <c r="K647" s="19">
        <v>0.97078523646391246</v>
      </c>
      <c r="L647" s="19"/>
      <c r="M647" s="19">
        <v>1.2114468430652786E-2</v>
      </c>
      <c r="N647" s="19"/>
      <c r="O647" s="19">
        <v>1.0684770657691114</v>
      </c>
      <c r="P647" s="50"/>
      <c r="R647" s="9" t="s">
        <v>0</v>
      </c>
    </row>
    <row r="648" spans="2:18" x14ac:dyDescent="0.2">
      <c r="B648" s="25">
        <v>418</v>
      </c>
      <c r="C648" s="193"/>
      <c r="D648" s="19">
        <v>0.51295112559224654</v>
      </c>
      <c r="E648" s="19"/>
      <c r="F648" s="19">
        <v>1.4216176312678164</v>
      </c>
      <c r="G648" s="19"/>
      <c r="H648" s="19">
        <v>0.58746960428238759</v>
      </c>
      <c r="I648" s="19"/>
      <c r="J648" s="19">
        <v>0.16767337850232245</v>
      </c>
      <c r="K648" s="19"/>
      <c r="L648" s="19">
        <v>1.4014787968465698</v>
      </c>
      <c r="M648" s="19"/>
      <c r="N648" s="19">
        <v>3.679376443931888E-2</v>
      </c>
      <c r="O648" s="19"/>
      <c r="P648" s="50">
        <v>0.93304370315934326</v>
      </c>
      <c r="R648" s="9" t="s">
        <v>0</v>
      </c>
    </row>
    <row r="649" spans="2:18" x14ac:dyDescent="0.2">
      <c r="B649" s="25">
        <v>419</v>
      </c>
      <c r="C649" s="193">
        <v>0.97119347175259774</v>
      </c>
      <c r="D649" s="19"/>
      <c r="E649" s="19">
        <v>0.9469873534197264</v>
      </c>
      <c r="F649" s="19"/>
      <c r="G649" s="19">
        <v>1.2022112180781872</v>
      </c>
      <c r="H649" s="19"/>
      <c r="I649" s="19">
        <v>0.566344940091143</v>
      </c>
      <c r="J649" s="19"/>
      <c r="K649" s="19"/>
      <c r="L649" s="19">
        <v>0.44852634243157785</v>
      </c>
      <c r="M649" s="19">
        <v>0.63229401643653349</v>
      </c>
      <c r="N649" s="19"/>
      <c r="O649" s="19">
        <v>0.6873942922118621</v>
      </c>
      <c r="P649" s="50"/>
      <c r="R649" s="9" t="s">
        <v>0</v>
      </c>
    </row>
    <row r="650" spans="2:18" x14ac:dyDescent="0.2">
      <c r="B650" s="25">
        <v>420</v>
      </c>
      <c r="C650" s="193">
        <v>0.47579624723631592</v>
      </c>
      <c r="D650" s="19"/>
      <c r="E650" s="19"/>
      <c r="F650" s="19">
        <v>3.9978019756631636E-2</v>
      </c>
      <c r="G650" s="19">
        <v>0.58462543294295732</v>
      </c>
      <c r="H650" s="19"/>
      <c r="I650" s="19"/>
      <c r="J650" s="19">
        <v>6.578309134443068E-2</v>
      </c>
      <c r="K650" s="19">
        <v>0.91799650287996448</v>
      </c>
      <c r="L650" s="19"/>
      <c r="M650" s="19"/>
      <c r="N650" s="19">
        <v>0.30267286541662797</v>
      </c>
      <c r="O650" s="19">
        <v>0.90198999410763125</v>
      </c>
      <c r="P650" s="50"/>
      <c r="R650" s="9" t="s">
        <v>0</v>
      </c>
    </row>
    <row r="651" spans="2:18" x14ac:dyDescent="0.2">
      <c r="B651" s="25">
        <v>421</v>
      </c>
      <c r="C651" s="193">
        <v>0.18087399731082418</v>
      </c>
      <c r="D651" s="19"/>
      <c r="E651" s="19">
        <v>1.4628941378562956</v>
      </c>
      <c r="F651" s="19"/>
      <c r="G651" s="19">
        <v>1.0985658448512523</v>
      </c>
      <c r="H651" s="19"/>
      <c r="I651" s="19">
        <v>0.75969422047809154</v>
      </c>
      <c r="J651" s="19"/>
      <c r="K651" s="19">
        <v>1.0714985325314299</v>
      </c>
      <c r="L651" s="19"/>
      <c r="M651" s="19">
        <v>0.57265556402905982</v>
      </c>
      <c r="N651" s="19"/>
      <c r="O651" s="19">
        <v>0.97175200800713535</v>
      </c>
      <c r="P651" s="50"/>
      <c r="R651" s="9" t="s">
        <v>0</v>
      </c>
    </row>
    <row r="652" spans="2:18" x14ac:dyDescent="0.2">
      <c r="B652" s="25">
        <v>422</v>
      </c>
      <c r="C652" s="193">
        <v>0.1401482042030969</v>
      </c>
      <c r="D652" s="19"/>
      <c r="E652" s="19">
        <v>1.4049095953501984</v>
      </c>
      <c r="F652" s="19"/>
      <c r="G652" s="19"/>
      <c r="H652" s="19">
        <v>0.27816351623201663</v>
      </c>
      <c r="I652" s="19">
        <v>0.92683692808388141</v>
      </c>
      <c r="J652" s="19"/>
      <c r="K652" s="19">
        <v>1.1146204155494015</v>
      </c>
      <c r="L652" s="19"/>
      <c r="M652" s="19">
        <v>0.78966611005955245</v>
      </c>
      <c r="N652" s="19"/>
      <c r="O652" s="19">
        <v>1.4800030102207189</v>
      </c>
      <c r="P652" s="50"/>
      <c r="R652" s="9" t="s">
        <v>0</v>
      </c>
    </row>
    <row r="653" spans="2:18" x14ac:dyDescent="0.2">
      <c r="B653" s="25">
        <v>423</v>
      </c>
      <c r="C653" s="193"/>
      <c r="D653" s="19">
        <v>6.3585324517929864E-2</v>
      </c>
      <c r="E653" s="19">
        <v>0.85925024062357547</v>
      </c>
      <c r="F653" s="19"/>
      <c r="G653" s="19">
        <v>0.22140341182868853</v>
      </c>
      <c r="H653" s="19"/>
      <c r="I653" s="19">
        <v>1.2868779577312928</v>
      </c>
      <c r="J653" s="19"/>
      <c r="K653" s="19">
        <v>1.8160405011008025</v>
      </c>
      <c r="L653" s="19"/>
      <c r="M653" s="19"/>
      <c r="N653" s="19">
        <v>0.29778258292553017</v>
      </c>
      <c r="O653" s="19">
        <v>0.25822173860807301</v>
      </c>
      <c r="P653" s="50"/>
      <c r="R653" s="9" t="s">
        <v>0</v>
      </c>
    </row>
    <row r="654" spans="2:18" x14ac:dyDescent="0.2">
      <c r="B654" s="25">
        <v>424</v>
      </c>
      <c r="C654" s="193"/>
      <c r="D654" s="19">
        <v>5.4701421662405422E-2</v>
      </c>
      <c r="E654" s="19">
        <v>0.69604879577520495</v>
      </c>
      <c r="F654" s="19"/>
      <c r="G654" s="19"/>
      <c r="H654" s="19">
        <v>0.3186568083388806</v>
      </c>
      <c r="I654" s="19">
        <v>1.3156138897502101</v>
      </c>
      <c r="J654" s="19"/>
      <c r="K654" s="19">
        <v>0.29950613029962697</v>
      </c>
      <c r="L654" s="19"/>
      <c r="M654" s="19"/>
      <c r="N654" s="19">
        <v>0.42838206253134176</v>
      </c>
      <c r="O654" s="19">
        <v>0.29928006873536117</v>
      </c>
      <c r="P654" s="50"/>
      <c r="R654" s="9" t="s">
        <v>0</v>
      </c>
    </row>
    <row r="655" spans="2:18" x14ac:dyDescent="0.2">
      <c r="B655" s="25">
        <v>425</v>
      </c>
      <c r="C655" s="193">
        <v>1.6626400831705166</v>
      </c>
      <c r="D655" s="19"/>
      <c r="E655" s="19">
        <v>1.6373694094085494</v>
      </c>
      <c r="F655" s="19"/>
      <c r="G655" s="19">
        <v>0.71776731684954032</v>
      </c>
      <c r="H655" s="19"/>
      <c r="I655" s="19">
        <v>1.1953695056400828</v>
      </c>
      <c r="J655" s="19"/>
      <c r="K655" s="19">
        <v>2.193103528923908</v>
      </c>
      <c r="L655" s="19"/>
      <c r="M655" s="19">
        <v>1.3268071525413581</v>
      </c>
      <c r="N655" s="19"/>
      <c r="O655" s="19">
        <v>0.84815070445058849</v>
      </c>
      <c r="P655" s="50"/>
      <c r="R655" s="9" t="s">
        <v>0</v>
      </c>
    </row>
    <row r="656" spans="2:18" x14ac:dyDescent="0.2">
      <c r="B656" s="25">
        <v>426</v>
      </c>
      <c r="C656" s="193"/>
      <c r="D656" s="19">
        <v>0.69054982952341604</v>
      </c>
      <c r="E656" s="19"/>
      <c r="F656" s="19">
        <v>0.48730709420052609</v>
      </c>
      <c r="G656" s="19"/>
      <c r="H656" s="19">
        <v>0.92516957891922225</v>
      </c>
      <c r="I656" s="19"/>
      <c r="J656" s="19">
        <v>0.45651858700738324</v>
      </c>
      <c r="K656" s="19"/>
      <c r="L656" s="19">
        <v>1.2506686662967925E-2</v>
      </c>
      <c r="M656" s="19"/>
      <c r="N656" s="19">
        <v>0.12170977133339049</v>
      </c>
      <c r="O656" s="19"/>
      <c r="P656" s="50">
        <v>0.83302492199215461</v>
      </c>
      <c r="R656" s="9" t="s">
        <v>0</v>
      </c>
    </row>
    <row r="657" spans="2:18" x14ac:dyDescent="0.2">
      <c r="B657" s="25">
        <v>427</v>
      </c>
      <c r="C657" s="193"/>
      <c r="D657" s="19">
        <v>0.66576784976829007</v>
      </c>
      <c r="E657" s="19"/>
      <c r="F657" s="19">
        <v>0.37805299067101628</v>
      </c>
      <c r="G657" s="19">
        <v>0.38162967073247894</v>
      </c>
      <c r="H657" s="19"/>
      <c r="I657" s="19"/>
      <c r="J657" s="19">
        <v>0.90769088975026224</v>
      </c>
      <c r="K657" s="19">
        <v>0.22560004067750641</v>
      </c>
      <c r="L657" s="19"/>
      <c r="M657" s="19"/>
      <c r="N657" s="19">
        <v>5.7739905593944582E-2</v>
      </c>
      <c r="O657" s="19">
        <v>0.614326447269267</v>
      </c>
      <c r="P657" s="50"/>
      <c r="R657" s="9" t="s">
        <v>0</v>
      </c>
    </row>
    <row r="658" spans="2:18" x14ac:dyDescent="0.2">
      <c r="B658" s="25">
        <v>428</v>
      </c>
      <c r="C658" s="193"/>
      <c r="D658" s="19">
        <v>1.4451946126124797</v>
      </c>
      <c r="E658" s="19">
        <v>2.0972469435707283E-2</v>
      </c>
      <c r="F658" s="19"/>
      <c r="G658" s="19"/>
      <c r="H658" s="19">
        <v>0.79347806768507612</v>
      </c>
      <c r="I658" s="19"/>
      <c r="J658" s="19">
        <v>0.27245490899079006</v>
      </c>
      <c r="K658" s="19"/>
      <c r="L658" s="19">
        <v>0.17434608539724336</v>
      </c>
      <c r="M658" s="19"/>
      <c r="N658" s="19">
        <v>0.43808774270985207</v>
      </c>
      <c r="O658" s="19"/>
      <c r="P658" s="50">
        <v>1.1160550335147479</v>
      </c>
      <c r="R658" s="9" t="s">
        <v>0</v>
      </c>
    </row>
    <row r="659" spans="2:18" x14ac:dyDescent="0.2">
      <c r="B659" s="25">
        <v>429</v>
      </c>
      <c r="C659" s="193"/>
      <c r="D659" s="19">
        <v>0.59173968436614333</v>
      </c>
      <c r="E659" s="19">
        <v>1.1332063679057613</v>
      </c>
      <c r="F659" s="19"/>
      <c r="G659" s="19">
        <v>1.4340274603307179</v>
      </c>
      <c r="H659" s="19"/>
      <c r="I659" s="19">
        <v>0.77549955321006259</v>
      </c>
      <c r="J659" s="19"/>
      <c r="K659" s="19">
        <v>1.1261412522849241</v>
      </c>
      <c r="L659" s="19"/>
      <c r="M659" s="19">
        <v>1.5762799935174228</v>
      </c>
      <c r="N659" s="19"/>
      <c r="O659" s="19">
        <v>0.65055425540318967</v>
      </c>
      <c r="P659" s="50"/>
      <c r="R659" s="9" t="s">
        <v>0</v>
      </c>
    </row>
    <row r="660" spans="2:18" x14ac:dyDescent="0.2">
      <c r="B660" s="25">
        <v>430</v>
      </c>
      <c r="C660" s="193">
        <v>1.6536316927084853</v>
      </c>
      <c r="D660" s="19"/>
      <c r="E660" s="19">
        <v>0.75892284532329901</v>
      </c>
      <c r="F660" s="19"/>
      <c r="G660" s="19">
        <v>0.61953811129259517</v>
      </c>
      <c r="H660" s="19"/>
      <c r="I660" s="19"/>
      <c r="J660" s="19">
        <v>0.16702859802477429</v>
      </c>
      <c r="K660" s="19">
        <v>0.51314080373857651</v>
      </c>
      <c r="L660" s="19"/>
      <c r="M660" s="19"/>
      <c r="N660" s="19">
        <v>7.612616892053152E-2</v>
      </c>
      <c r="O660" s="19">
        <v>1.814006413576613</v>
      </c>
      <c r="P660" s="50"/>
      <c r="R660" s="9" t="s">
        <v>0</v>
      </c>
    </row>
    <row r="661" spans="2:18" x14ac:dyDescent="0.2">
      <c r="B661" s="25">
        <v>431</v>
      </c>
      <c r="C661" s="193"/>
      <c r="D661" s="19">
        <v>0.12431914561835335</v>
      </c>
      <c r="E661" s="19">
        <v>1.5807457494996691</v>
      </c>
      <c r="F661" s="19"/>
      <c r="G661" s="19">
        <v>0.20101988729212397</v>
      </c>
      <c r="H661" s="19"/>
      <c r="I661" s="19"/>
      <c r="J661" s="19">
        <v>0.37429618401930115</v>
      </c>
      <c r="K661" s="19"/>
      <c r="L661" s="19">
        <v>0.31832236250153001</v>
      </c>
      <c r="M661" s="19"/>
      <c r="N661" s="19">
        <v>5.2809534413147908E-3</v>
      </c>
      <c r="O661" s="19">
        <v>1.1371695057559856</v>
      </c>
      <c r="P661" s="50"/>
      <c r="R661" s="9" t="s">
        <v>0</v>
      </c>
    </row>
    <row r="662" spans="2:18" x14ac:dyDescent="0.2">
      <c r="B662" s="25">
        <v>432</v>
      </c>
      <c r="C662" s="193"/>
      <c r="D662" s="19">
        <v>0.40534590812691107</v>
      </c>
      <c r="E662" s="19"/>
      <c r="F662" s="19">
        <v>0.91299561003980645</v>
      </c>
      <c r="G662" s="19">
        <v>2.4544167392313181E-2</v>
      </c>
      <c r="H662" s="19"/>
      <c r="I662" s="19">
        <v>7.7811441987026678E-2</v>
      </c>
      <c r="J662" s="19"/>
      <c r="K662" s="19"/>
      <c r="L662" s="19">
        <v>0.72604504016089189</v>
      </c>
      <c r="M662" s="19"/>
      <c r="N662" s="19">
        <v>0.16400071327067939</v>
      </c>
      <c r="O662" s="19"/>
      <c r="P662" s="50">
        <v>0.54179063302795349</v>
      </c>
      <c r="R662" s="9" t="s">
        <v>0</v>
      </c>
    </row>
    <row r="663" spans="2:18" x14ac:dyDescent="0.2">
      <c r="B663" s="25">
        <v>433</v>
      </c>
      <c r="C663" s="193"/>
      <c r="D663" s="19">
        <v>0.21406163086132937</v>
      </c>
      <c r="E663" s="19"/>
      <c r="F663" s="19">
        <v>0.40331356878476859</v>
      </c>
      <c r="G663" s="19"/>
      <c r="H663" s="19">
        <v>0.10376158847666017</v>
      </c>
      <c r="I663" s="19">
        <v>0.49497201016483361</v>
      </c>
      <c r="J663" s="19"/>
      <c r="K663" s="19"/>
      <c r="L663" s="19">
        <v>0.29778590516811021</v>
      </c>
      <c r="M663" s="19">
        <v>0.44058616943781692</v>
      </c>
      <c r="N663" s="19"/>
      <c r="O663" s="19"/>
      <c r="P663" s="50">
        <v>0.46049548119744194</v>
      </c>
      <c r="R663" s="9" t="s">
        <v>0</v>
      </c>
    </row>
    <row r="664" spans="2:18" x14ac:dyDescent="0.2">
      <c r="B664" s="25">
        <v>434</v>
      </c>
      <c r="C664" s="193">
        <v>0.46099471049771673</v>
      </c>
      <c r="D664" s="19"/>
      <c r="E664" s="19">
        <v>0.70639185981450836</v>
      </c>
      <c r="F664" s="19"/>
      <c r="G664" s="19"/>
      <c r="H664" s="19">
        <v>0.32298313197176587</v>
      </c>
      <c r="I664" s="19">
        <v>0.11142720834683387</v>
      </c>
      <c r="J664" s="19"/>
      <c r="K664" s="19">
        <v>0.68237223468151254</v>
      </c>
      <c r="L664" s="19"/>
      <c r="M664" s="19">
        <v>0.87690615719832599</v>
      </c>
      <c r="N664" s="19"/>
      <c r="O664" s="19">
        <v>0.85655260203222217</v>
      </c>
      <c r="P664" s="50"/>
      <c r="R664" s="9" t="s">
        <v>0</v>
      </c>
    </row>
    <row r="665" spans="2:18" x14ac:dyDescent="0.2">
      <c r="B665" s="25">
        <v>435</v>
      </c>
      <c r="C665" s="193"/>
      <c r="D665" s="19">
        <v>0.85062151001375153</v>
      </c>
      <c r="E665" s="19"/>
      <c r="F665" s="19">
        <v>0.4546959937511667</v>
      </c>
      <c r="G665" s="19"/>
      <c r="H665" s="19">
        <v>0.57386814188353208</v>
      </c>
      <c r="I665" s="19"/>
      <c r="J665" s="19">
        <v>1.0426382967919319</v>
      </c>
      <c r="K665" s="19"/>
      <c r="L665" s="19">
        <v>0.28210519133023315</v>
      </c>
      <c r="M665" s="19"/>
      <c r="N665" s="19">
        <v>0.53274467846752716</v>
      </c>
      <c r="O665" s="19"/>
      <c r="P665" s="50">
        <v>5.6761175454400686E-3</v>
      </c>
      <c r="R665" s="9" t="s">
        <v>0</v>
      </c>
    </row>
    <row r="666" spans="2:18" x14ac:dyDescent="0.2">
      <c r="B666" s="25">
        <v>436</v>
      </c>
      <c r="C666" s="193"/>
      <c r="D666" s="19">
        <v>0.24387019699641929</v>
      </c>
      <c r="E666" s="19">
        <v>0.22440780800566201</v>
      </c>
      <c r="F666" s="19"/>
      <c r="G666" s="19">
        <v>0.12925679108124716</v>
      </c>
      <c r="H666" s="19"/>
      <c r="I666" s="19"/>
      <c r="J666" s="19">
        <v>6.3478502243258572E-2</v>
      </c>
      <c r="K666" s="19">
        <v>0.46234085764569238</v>
      </c>
      <c r="L666" s="19"/>
      <c r="M666" s="19"/>
      <c r="N666" s="19">
        <v>0.53946373913415835</v>
      </c>
      <c r="O666" s="19">
        <v>0.61960068640815613</v>
      </c>
      <c r="P666" s="50"/>
      <c r="R666" s="9" t="s">
        <v>0</v>
      </c>
    </row>
    <row r="667" spans="2:18" x14ac:dyDescent="0.2">
      <c r="B667" s="25">
        <v>437</v>
      </c>
      <c r="C667" s="193">
        <v>0.89500541143354584</v>
      </c>
      <c r="D667" s="19"/>
      <c r="E667" s="19">
        <v>1.0129581965861707</v>
      </c>
      <c r="F667" s="19"/>
      <c r="G667" s="19">
        <v>3.2689052467219891E-2</v>
      </c>
      <c r="H667" s="19"/>
      <c r="I667" s="19">
        <v>1.2716722993006619</v>
      </c>
      <c r="J667" s="19"/>
      <c r="K667" s="19">
        <v>1.0182517447101223</v>
      </c>
      <c r="L667" s="19"/>
      <c r="M667" s="19">
        <v>1.3022216366446604</v>
      </c>
      <c r="N667" s="19"/>
      <c r="O667" s="19">
        <v>0.90656194355205288</v>
      </c>
      <c r="P667" s="50"/>
      <c r="R667" s="9" t="s">
        <v>0</v>
      </c>
    </row>
    <row r="668" spans="2:18" x14ac:dyDescent="0.2">
      <c r="B668" s="25">
        <v>438</v>
      </c>
      <c r="C668" s="193">
        <v>0.75074306224662013</v>
      </c>
      <c r="D668" s="19"/>
      <c r="E668" s="19">
        <v>0.30229307563606667</v>
      </c>
      <c r="F668" s="19"/>
      <c r="G668" s="19">
        <v>0.71705536010757365</v>
      </c>
      <c r="H668" s="19"/>
      <c r="I668" s="19">
        <v>0.64826095925679272</v>
      </c>
      <c r="J668" s="19"/>
      <c r="K668" s="19"/>
      <c r="L668" s="19">
        <v>0.11062152523276307</v>
      </c>
      <c r="M668" s="19">
        <v>1.519118996331676</v>
      </c>
      <c r="N668" s="19"/>
      <c r="O668" s="19">
        <v>1.6419790808693644</v>
      </c>
      <c r="P668" s="50"/>
      <c r="R668" s="9" t="s">
        <v>0</v>
      </c>
    </row>
    <row r="669" spans="2:18" x14ac:dyDescent="0.2">
      <c r="B669" s="25">
        <v>439</v>
      </c>
      <c r="C669" s="193"/>
      <c r="D669" s="19">
        <v>0.90335338210942862</v>
      </c>
      <c r="E669" s="19"/>
      <c r="F669" s="19">
        <v>7.2605852649830827E-2</v>
      </c>
      <c r="G669" s="19"/>
      <c r="H669" s="19">
        <v>0.75699154623269949</v>
      </c>
      <c r="I669" s="19"/>
      <c r="J669" s="19">
        <v>0.3151275792200775</v>
      </c>
      <c r="K669" s="19">
        <v>5.1119347087034805E-2</v>
      </c>
      <c r="L669" s="19"/>
      <c r="M669" s="19"/>
      <c r="N669" s="19">
        <v>1.1290207591007975</v>
      </c>
      <c r="O669" s="19"/>
      <c r="P669" s="50">
        <v>1.0605602129975857</v>
      </c>
      <c r="R669" s="9" t="s">
        <v>0</v>
      </c>
    </row>
    <row r="670" spans="2:18" x14ac:dyDescent="0.2">
      <c r="B670" s="25">
        <v>440</v>
      </c>
      <c r="C670" s="193"/>
      <c r="D670" s="19">
        <v>1.5167051547073178</v>
      </c>
      <c r="E670" s="19"/>
      <c r="F670" s="19">
        <v>1.6182161627644303</v>
      </c>
      <c r="G670" s="19"/>
      <c r="H670" s="19">
        <v>1.2127650116122517</v>
      </c>
      <c r="I670" s="19"/>
      <c r="J670" s="19">
        <v>1.4209331077742782</v>
      </c>
      <c r="K670" s="19"/>
      <c r="L670" s="19">
        <v>1.4252949406100559</v>
      </c>
      <c r="M670" s="19"/>
      <c r="N670" s="19">
        <v>1.7599807609479228</v>
      </c>
      <c r="O670" s="19"/>
      <c r="P670" s="50">
        <v>1.4423637320863183</v>
      </c>
      <c r="R670" s="9" t="s">
        <v>0</v>
      </c>
    </row>
    <row r="671" spans="2:18" x14ac:dyDescent="0.2">
      <c r="B671" s="25">
        <v>441</v>
      </c>
      <c r="C671" s="193"/>
      <c r="D671" s="19">
        <v>0.15642015369897497</v>
      </c>
      <c r="E671" s="19"/>
      <c r="F671" s="19">
        <v>1.0406906420595519</v>
      </c>
      <c r="G671" s="19"/>
      <c r="H671" s="19">
        <v>0.8186859785487689</v>
      </c>
      <c r="I671" s="19"/>
      <c r="J671" s="19">
        <v>0.33738733301918805</v>
      </c>
      <c r="K671" s="19"/>
      <c r="L671" s="19">
        <v>0.4127903697021601</v>
      </c>
      <c r="M671" s="19"/>
      <c r="N671" s="19">
        <v>1.4360568168088346</v>
      </c>
      <c r="O671" s="19"/>
      <c r="P671" s="50">
        <v>1.6383774160614628</v>
      </c>
      <c r="R671" s="9" t="s">
        <v>0</v>
      </c>
    </row>
    <row r="672" spans="2:18" x14ac:dyDescent="0.2">
      <c r="B672" s="25">
        <v>442</v>
      </c>
      <c r="C672" s="193"/>
      <c r="D672" s="19">
        <v>0.59821450332439896</v>
      </c>
      <c r="E672" s="19"/>
      <c r="F672" s="19">
        <v>1.7850225968375726</v>
      </c>
      <c r="G672" s="19">
        <v>0.17695768657153665</v>
      </c>
      <c r="H672" s="19"/>
      <c r="I672" s="19"/>
      <c r="J672" s="19">
        <v>0.83330233755244876</v>
      </c>
      <c r="K672" s="19">
        <v>0.22917685637315846</v>
      </c>
      <c r="L672" s="19"/>
      <c r="M672" s="19"/>
      <c r="N672" s="19">
        <v>9.5266383646385414E-2</v>
      </c>
      <c r="O672" s="19"/>
      <c r="P672" s="50">
        <v>0.42617526671200395</v>
      </c>
      <c r="R672" s="9" t="s">
        <v>0</v>
      </c>
    </row>
    <row r="673" spans="2:18" x14ac:dyDescent="0.2">
      <c r="B673" s="25">
        <v>443</v>
      </c>
      <c r="C673" s="193">
        <v>0.53978675871223192</v>
      </c>
      <c r="D673" s="19"/>
      <c r="E673" s="19">
        <v>0.42897723896255768</v>
      </c>
      <c r="F673" s="19"/>
      <c r="G673" s="19">
        <v>0.37078304104474241</v>
      </c>
      <c r="H673" s="19"/>
      <c r="I673" s="19">
        <v>1.0292672504138762</v>
      </c>
      <c r="J673" s="19"/>
      <c r="K673" s="19">
        <v>7.2085522872621294E-2</v>
      </c>
      <c r="L673" s="19"/>
      <c r="M673" s="19">
        <v>7.5009950449216406E-2</v>
      </c>
      <c r="N673" s="19"/>
      <c r="O673" s="19">
        <v>0.87687183374192268</v>
      </c>
      <c r="P673" s="50"/>
      <c r="R673" s="9" t="s">
        <v>0</v>
      </c>
    </row>
    <row r="674" spans="2:18" x14ac:dyDescent="0.2">
      <c r="B674" s="25">
        <v>444</v>
      </c>
      <c r="C674" s="193">
        <v>0.17860167825805667</v>
      </c>
      <c r="D674" s="19"/>
      <c r="E674" s="19">
        <v>0.14070716818324952</v>
      </c>
      <c r="F674" s="19"/>
      <c r="G674" s="19"/>
      <c r="H674" s="19">
        <v>0.16116450121034892</v>
      </c>
      <c r="I674" s="19">
        <v>0.76220205176702216</v>
      </c>
      <c r="J674" s="19"/>
      <c r="K674" s="19">
        <v>0.65348669355140454</v>
      </c>
      <c r="L674" s="19"/>
      <c r="M674" s="19"/>
      <c r="N674" s="19">
        <v>0.3752633525305189</v>
      </c>
      <c r="O674" s="19">
        <v>0.25337415158870136</v>
      </c>
      <c r="P674" s="50"/>
      <c r="R674" s="9" t="s">
        <v>0</v>
      </c>
    </row>
    <row r="675" spans="2:18" x14ac:dyDescent="0.2">
      <c r="B675" s="25">
        <v>445</v>
      </c>
      <c r="C675" s="193">
        <v>0.97604695129802233</v>
      </c>
      <c r="D675" s="19"/>
      <c r="E675" s="19">
        <v>0.23610275694264019</v>
      </c>
      <c r="F675" s="19"/>
      <c r="G675" s="19">
        <v>0.87843459245156508</v>
      </c>
      <c r="H675" s="19"/>
      <c r="I675" s="19">
        <v>0.2996591431792</v>
      </c>
      <c r="J675" s="19"/>
      <c r="K675" s="19">
        <v>0.3983520176382469</v>
      </c>
      <c r="L675" s="19"/>
      <c r="M675" s="19"/>
      <c r="N675" s="19">
        <v>0.11601973343361091</v>
      </c>
      <c r="O675" s="19">
        <v>0.348460491448156</v>
      </c>
      <c r="P675" s="50"/>
      <c r="R675" s="9" t="s">
        <v>0</v>
      </c>
    </row>
    <row r="676" spans="2:18" x14ac:dyDescent="0.2">
      <c r="B676" s="25">
        <v>446</v>
      </c>
      <c r="C676" s="193"/>
      <c r="D676" s="19">
        <v>0.97651273529366134</v>
      </c>
      <c r="E676" s="19"/>
      <c r="F676" s="19">
        <v>1.8339112594897622</v>
      </c>
      <c r="G676" s="19"/>
      <c r="H676" s="19">
        <v>1.506881103518541</v>
      </c>
      <c r="I676" s="19"/>
      <c r="J676" s="19">
        <v>1.915592772618147</v>
      </c>
      <c r="K676" s="19"/>
      <c r="L676" s="19">
        <v>2.0100623017643739</v>
      </c>
      <c r="M676" s="19"/>
      <c r="N676" s="19">
        <v>1.5633965767602744</v>
      </c>
      <c r="O676" s="19"/>
      <c r="P676" s="50">
        <v>1.9697864198268251</v>
      </c>
      <c r="R676" s="9" t="s">
        <v>0</v>
      </c>
    </row>
    <row r="677" spans="2:18" x14ac:dyDescent="0.2">
      <c r="B677" s="25">
        <v>447</v>
      </c>
      <c r="C677" s="193">
        <v>1.1062641655586638</v>
      </c>
      <c r="D677" s="19"/>
      <c r="E677" s="19"/>
      <c r="F677" s="19">
        <v>6.6357408829062381E-2</v>
      </c>
      <c r="G677" s="19">
        <v>0.88729078415896956</v>
      </c>
      <c r="H677" s="19"/>
      <c r="I677" s="19">
        <v>0.20722696495263829</v>
      </c>
      <c r="J677" s="19"/>
      <c r="K677" s="19">
        <v>1.3482091861145178</v>
      </c>
      <c r="L677" s="19"/>
      <c r="M677" s="19">
        <v>0.85375885887758818</v>
      </c>
      <c r="N677" s="19"/>
      <c r="O677" s="19">
        <v>0.82012060840879142</v>
      </c>
      <c r="P677" s="50"/>
      <c r="R677" s="9" t="s">
        <v>0</v>
      </c>
    </row>
    <row r="678" spans="2:18" x14ac:dyDescent="0.2">
      <c r="B678" s="25">
        <v>448</v>
      </c>
      <c r="C678" s="193">
        <v>0.22819957378113057</v>
      </c>
      <c r="D678" s="19"/>
      <c r="E678" s="19">
        <v>1.4717344706816735</v>
      </c>
      <c r="F678" s="19"/>
      <c r="G678" s="19">
        <v>0.78233532997825295</v>
      </c>
      <c r="H678" s="19"/>
      <c r="I678" s="19">
        <v>1.0723678609914953</v>
      </c>
      <c r="J678" s="19"/>
      <c r="K678" s="19">
        <v>1.1911445825663438</v>
      </c>
      <c r="L678" s="19"/>
      <c r="M678" s="19">
        <v>0.96506889797709361</v>
      </c>
      <c r="N678" s="19"/>
      <c r="O678" s="19">
        <v>0.97642620502370336</v>
      </c>
      <c r="P678" s="50"/>
      <c r="R678" s="9" t="s">
        <v>0</v>
      </c>
    </row>
    <row r="679" spans="2:18" x14ac:dyDescent="0.2">
      <c r="B679" s="25">
        <v>449</v>
      </c>
      <c r="C679" s="193"/>
      <c r="D679" s="19">
        <v>0.72293109357269458</v>
      </c>
      <c r="E679" s="19"/>
      <c r="F679" s="19">
        <v>1.0596877923557648</v>
      </c>
      <c r="G679" s="19"/>
      <c r="H679" s="19">
        <v>0.64607171716904488</v>
      </c>
      <c r="I679" s="19"/>
      <c r="J679" s="19">
        <v>0.31422599925124567</v>
      </c>
      <c r="K679" s="19">
        <v>0.4096047829632779</v>
      </c>
      <c r="L679" s="19"/>
      <c r="M679" s="19"/>
      <c r="N679" s="19">
        <v>0.41263190312199155</v>
      </c>
      <c r="O679" s="19"/>
      <c r="P679" s="50">
        <v>1.1450482012490519</v>
      </c>
      <c r="R679" s="9" t="s">
        <v>0</v>
      </c>
    </row>
    <row r="680" spans="2:18" x14ac:dyDescent="0.2">
      <c r="B680" s="25">
        <v>450</v>
      </c>
      <c r="C680" s="193">
        <v>0.53829288863498848</v>
      </c>
      <c r="D680" s="19"/>
      <c r="E680" s="19"/>
      <c r="F680" s="19">
        <v>0.20267959888751319</v>
      </c>
      <c r="G680" s="19">
        <v>0.12423523652558853</v>
      </c>
      <c r="H680" s="19"/>
      <c r="I680" s="19">
        <v>1.1179335872788771</v>
      </c>
      <c r="J680" s="19"/>
      <c r="K680" s="19">
        <v>0.67150116247922942</v>
      </c>
      <c r="L680" s="19"/>
      <c r="M680" s="19"/>
      <c r="N680" s="19">
        <v>0.17398067846423262</v>
      </c>
      <c r="O680" s="19"/>
      <c r="P680" s="50">
        <v>0.69929338495130489</v>
      </c>
      <c r="R680" s="9" t="s">
        <v>0</v>
      </c>
    </row>
    <row r="681" spans="2:18" x14ac:dyDescent="0.2">
      <c r="B681" s="25">
        <v>451</v>
      </c>
      <c r="C681" s="193"/>
      <c r="D681" s="19">
        <v>1.9752281760565225</v>
      </c>
      <c r="E681" s="19"/>
      <c r="F681" s="19">
        <v>1.1319163495418563</v>
      </c>
      <c r="G681" s="19"/>
      <c r="H681" s="19">
        <v>0.53437754270573024</v>
      </c>
      <c r="I681" s="19"/>
      <c r="J681" s="19">
        <v>0.32875344002547252</v>
      </c>
      <c r="K681" s="19"/>
      <c r="L681" s="19">
        <v>0.21764288254039299</v>
      </c>
      <c r="M681" s="19"/>
      <c r="N681" s="19">
        <v>1.9655494242369966</v>
      </c>
      <c r="O681" s="19"/>
      <c r="P681" s="50">
        <v>1.3026750036884862</v>
      </c>
      <c r="R681" s="9" t="s">
        <v>0</v>
      </c>
    </row>
    <row r="682" spans="2:18" x14ac:dyDescent="0.2">
      <c r="B682" s="25">
        <v>452</v>
      </c>
      <c r="C682" s="193"/>
      <c r="D682" s="19">
        <v>0.41980006610431181</v>
      </c>
      <c r="E682" s="19"/>
      <c r="F682" s="19">
        <v>0.20762935534756621</v>
      </c>
      <c r="G682" s="19"/>
      <c r="H682" s="19">
        <v>0.90548839920180446</v>
      </c>
      <c r="I682" s="19"/>
      <c r="J682" s="19">
        <v>3.6245094066194194E-2</v>
      </c>
      <c r="K682" s="19"/>
      <c r="L682" s="19">
        <v>0.54822334218104374</v>
      </c>
      <c r="M682" s="19"/>
      <c r="N682" s="19">
        <v>0.32569447307457655</v>
      </c>
      <c r="O682" s="19"/>
      <c r="P682" s="50">
        <v>0.64354183218294592</v>
      </c>
      <c r="R682" s="9" t="s">
        <v>0</v>
      </c>
    </row>
    <row r="683" spans="2:18" x14ac:dyDescent="0.2">
      <c r="B683" s="25">
        <v>453</v>
      </c>
      <c r="C683" s="193">
        <v>0.365063955462887</v>
      </c>
      <c r="D683" s="19"/>
      <c r="E683" s="19">
        <v>0.25186316958446925</v>
      </c>
      <c r="F683" s="19"/>
      <c r="G683" s="19">
        <v>1.2106837286946801</v>
      </c>
      <c r="H683" s="19"/>
      <c r="I683" s="19">
        <v>0.46292258577996837</v>
      </c>
      <c r="J683" s="19"/>
      <c r="K683" s="19">
        <v>1.4732386138662765</v>
      </c>
      <c r="L683" s="19"/>
      <c r="M683" s="19">
        <v>0.50653799074611527</v>
      </c>
      <c r="N683" s="19"/>
      <c r="O683" s="19">
        <v>0.73057176278313452</v>
      </c>
      <c r="P683" s="50"/>
      <c r="R683" s="9" t="s">
        <v>0</v>
      </c>
    </row>
    <row r="684" spans="2:18" x14ac:dyDescent="0.2">
      <c r="B684" s="25">
        <v>454</v>
      </c>
      <c r="C684" s="193">
        <v>2.9549776121680758</v>
      </c>
      <c r="D684" s="19"/>
      <c r="E684" s="19">
        <v>2.6702086149330579</v>
      </c>
      <c r="F684" s="19"/>
      <c r="G684" s="19">
        <v>2.1370417738454783</v>
      </c>
      <c r="H684" s="19"/>
      <c r="I684" s="19">
        <v>2.9390527148138923</v>
      </c>
      <c r="J684" s="19"/>
      <c r="K684" s="19">
        <v>2.4395682642612151</v>
      </c>
      <c r="L684" s="19"/>
      <c r="M684" s="19">
        <v>2.3109224187588797</v>
      </c>
      <c r="N684" s="19"/>
      <c r="O684" s="19">
        <v>2.3400244981497895</v>
      </c>
      <c r="P684" s="50"/>
      <c r="R684" s="9" t="s">
        <v>0</v>
      </c>
    </row>
    <row r="685" spans="2:18" x14ac:dyDescent="0.2">
      <c r="B685" s="25">
        <v>455</v>
      </c>
      <c r="C685" s="193"/>
      <c r="D685" s="19">
        <v>0.53065477822308682</v>
      </c>
      <c r="E685" s="19"/>
      <c r="F685" s="19">
        <v>0.37390645619990898</v>
      </c>
      <c r="G685" s="19"/>
      <c r="H685" s="19">
        <v>0.89136085079681526</v>
      </c>
      <c r="I685" s="19"/>
      <c r="J685" s="19">
        <v>0.11766504961846755</v>
      </c>
      <c r="K685" s="19"/>
      <c r="L685" s="19">
        <v>0.8530513579973682</v>
      </c>
      <c r="M685" s="19"/>
      <c r="N685" s="19">
        <v>0.63013195378821685</v>
      </c>
      <c r="O685" s="19"/>
      <c r="P685" s="50">
        <v>0.26356965455692988</v>
      </c>
      <c r="R685" s="9" t="s">
        <v>0</v>
      </c>
    </row>
    <row r="686" spans="2:18" x14ac:dyDescent="0.2">
      <c r="B686" s="25">
        <v>456</v>
      </c>
      <c r="C686" s="193"/>
      <c r="D686" s="19">
        <v>0.28859485076058311</v>
      </c>
      <c r="E686" s="19"/>
      <c r="F686" s="19">
        <v>3.0474339771505689E-2</v>
      </c>
      <c r="G686" s="19"/>
      <c r="H686" s="19">
        <v>0.48802357524045975</v>
      </c>
      <c r="I686" s="19"/>
      <c r="J686" s="19">
        <v>0.36284662272005386</v>
      </c>
      <c r="K686" s="19">
        <v>0.27330687270552512</v>
      </c>
      <c r="L686" s="19"/>
      <c r="M686" s="19">
        <v>0.25185906370193045</v>
      </c>
      <c r="N686" s="19"/>
      <c r="O686" s="19"/>
      <c r="P686" s="50">
        <v>7.2511757649808592E-2</v>
      </c>
      <c r="R686" s="9" t="s">
        <v>0</v>
      </c>
    </row>
    <row r="687" spans="2:18" x14ac:dyDescent="0.2">
      <c r="B687" s="25">
        <v>457</v>
      </c>
      <c r="C687" s="193"/>
      <c r="D687" s="19">
        <v>5.2681228873437402E-2</v>
      </c>
      <c r="E687" s="19">
        <v>1.1216814637966679</v>
      </c>
      <c r="F687" s="19"/>
      <c r="G687" s="19"/>
      <c r="H687" s="19">
        <v>0.28570896475591878</v>
      </c>
      <c r="I687" s="19">
        <v>0.55397666891409214</v>
      </c>
      <c r="J687" s="19"/>
      <c r="K687" s="19">
        <v>0.8059881532307086</v>
      </c>
      <c r="L687" s="19"/>
      <c r="M687" s="19">
        <v>0.49087251230232032</v>
      </c>
      <c r="N687" s="19"/>
      <c r="O687" s="19">
        <v>7.8780530753559341E-2</v>
      </c>
      <c r="P687" s="50"/>
      <c r="R687" s="9" t="s">
        <v>0</v>
      </c>
    </row>
    <row r="688" spans="2:18" x14ac:dyDescent="0.2">
      <c r="B688" s="25">
        <v>458</v>
      </c>
      <c r="C688" s="193"/>
      <c r="D688" s="19">
        <v>1.4938124573918983</v>
      </c>
      <c r="E688" s="19"/>
      <c r="F688" s="19">
        <v>1.3149709690983922</v>
      </c>
      <c r="G688" s="19"/>
      <c r="H688" s="19">
        <v>2.250325918169549</v>
      </c>
      <c r="I688" s="19"/>
      <c r="J688" s="19">
        <v>1.2729294946787544</v>
      </c>
      <c r="K688" s="19"/>
      <c r="L688" s="19">
        <v>1.9505933854058066</v>
      </c>
      <c r="M688" s="19"/>
      <c r="N688" s="19">
        <v>1.699264180937814</v>
      </c>
      <c r="O688" s="19"/>
      <c r="P688" s="50">
        <v>1.3641627830312626</v>
      </c>
      <c r="R688" s="9" t="s">
        <v>0</v>
      </c>
    </row>
    <row r="689" spans="2:18" x14ac:dyDescent="0.2">
      <c r="B689" s="25">
        <v>459</v>
      </c>
      <c r="C689" s="193"/>
      <c r="D689" s="19">
        <v>0.99297880335975341</v>
      </c>
      <c r="E689" s="19"/>
      <c r="F689" s="19">
        <v>1.6476730304024667</v>
      </c>
      <c r="G689" s="19"/>
      <c r="H689" s="19">
        <v>1.1406982575072844</v>
      </c>
      <c r="I689" s="19"/>
      <c r="J689" s="19">
        <v>1.6469891371977277</v>
      </c>
      <c r="K689" s="19"/>
      <c r="L689" s="19">
        <v>1.6197539873229176</v>
      </c>
      <c r="M689" s="19"/>
      <c r="N689" s="19">
        <v>1.4516535017999637</v>
      </c>
      <c r="O689" s="19"/>
      <c r="P689" s="50">
        <v>2.0244729880784802</v>
      </c>
      <c r="R689" s="9" t="s">
        <v>0</v>
      </c>
    </row>
    <row r="690" spans="2:18" x14ac:dyDescent="0.2">
      <c r="B690" s="25">
        <v>460</v>
      </c>
      <c r="C690" s="193"/>
      <c r="D690" s="19">
        <v>1.7514727926889195</v>
      </c>
      <c r="E690" s="19"/>
      <c r="F690" s="19">
        <v>1.0050894812150299</v>
      </c>
      <c r="G690" s="19"/>
      <c r="H690" s="19">
        <v>2.0950293819172665</v>
      </c>
      <c r="I690" s="19"/>
      <c r="J690" s="19">
        <v>1.3630555037298093</v>
      </c>
      <c r="K690" s="19"/>
      <c r="L690" s="19">
        <v>2.3272162003768218</v>
      </c>
      <c r="M690" s="19"/>
      <c r="N690" s="19">
        <v>1.132557396374511</v>
      </c>
      <c r="O690" s="19"/>
      <c r="P690" s="50">
        <v>0.26016576337303798</v>
      </c>
      <c r="R690" s="9" t="s">
        <v>0</v>
      </c>
    </row>
    <row r="691" spans="2:18" x14ac:dyDescent="0.2">
      <c r="B691" s="25">
        <v>461</v>
      </c>
      <c r="C691" s="193">
        <v>1.3157195018953658</v>
      </c>
      <c r="D691" s="19"/>
      <c r="E691" s="19">
        <v>0.69600461851323647</v>
      </c>
      <c r="F691" s="19"/>
      <c r="G691" s="19">
        <v>0.53380634510460734</v>
      </c>
      <c r="H691" s="19"/>
      <c r="I691" s="19">
        <v>1.4056595775566094</v>
      </c>
      <c r="J691" s="19"/>
      <c r="K691" s="19">
        <v>0.27708361850631708</v>
      </c>
      <c r="L691" s="19"/>
      <c r="M691" s="19">
        <v>0.92857976654663565</v>
      </c>
      <c r="N691" s="19"/>
      <c r="O691" s="19">
        <v>1.3139066447346239</v>
      </c>
      <c r="P691" s="50"/>
      <c r="R691" s="9" t="s">
        <v>0</v>
      </c>
    </row>
    <row r="692" spans="2:18" x14ac:dyDescent="0.2">
      <c r="B692" s="25">
        <v>462</v>
      </c>
      <c r="C692" s="193">
        <v>1.0608883223562813</v>
      </c>
      <c r="D692" s="19"/>
      <c r="E692" s="19">
        <v>1.3141893337574628</v>
      </c>
      <c r="F692" s="19"/>
      <c r="G692" s="19">
        <v>1.8753701702950962</v>
      </c>
      <c r="H692" s="19"/>
      <c r="I692" s="19">
        <v>1.6191059574630995</v>
      </c>
      <c r="J692" s="19"/>
      <c r="K692" s="19">
        <v>1.4449747124220269</v>
      </c>
      <c r="L692" s="19"/>
      <c r="M692" s="19">
        <v>1.289894077206738</v>
      </c>
      <c r="N692" s="19"/>
      <c r="O692" s="19">
        <v>1.0371810921065179</v>
      </c>
      <c r="P692" s="50"/>
      <c r="R692" s="9" t="s">
        <v>0</v>
      </c>
    </row>
    <row r="693" spans="2:18" x14ac:dyDescent="0.2">
      <c r="B693" s="25">
        <v>463</v>
      </c>
      <c r="C693" s="193"/>
      <c r="D693" s="19">
        <v>0.33732536117009387</v>
      </c>
      <c r="E693" s="19"/>
      <c r="F693" s="19">
        <v>0.14655939678922947</v>
      </c>
      <c r="G693" s="19"/>
      <c r="H693" s="19">
        <v>0.95366553411126254</v>
      </c>
      <c r="I693" s="19"/>
      <c r="J693" s="19">
        <v>1.0735064662815981</v>
      </c>
      <c r="K693" s="19">
        <v>0.5385479692603069</v>
      </c>
      <c r="L693" s="19"/>
      <c r="M693" s="19"/>
      <c r="N693" s="19">
        <v>0.31715120955842441</v>
      </c>
      <c r="O693" s="19"/>
      <c r="P693" s="50">
        <v>5.3586945177534311E-2</v>
      </c>
      <c r="R693" s="9" t="s">
        <v>0</v>
      </c>
    </row>
    <row r="694" spans="2:18" x14ac:dyDescent="0.2">
      <c r="B694" s="25">
        <v>464</v>
      </c>
      <c r="C694" s="193">
        <v>0.27805099527625737</v>
      </c>
      <c r="D694" s="19"/>
      <c r="E694" s="19">
        <v>0.80658150420966701</v>
      </c>
      <c r="F694" s="19"/>
      <c r="G694" s="19">
        <v>2.767183520133391E-2</v>
      </c>
      <c r="H694" s="19"/>
      <c r="I694" s="19"/>
      <c r="J694" s="19">
        <v>3.8112301625768674E-2</v>
      </c>
      <c r="K694" s="19">
        <v>0.57252331489405228</v>
      </c>
      <c r="L694" s="19"/>
      <c r="M694" s="19">
        <v>0.48580453726823852</v>
      </c>
      <c r="N694" s="19"/>
      <c r="O694" s="19"/>
      <c r="P694" s="50">
        <v>1.5902430351311447E-2</v>
      </c>
      <c r="R694" s="9" t="s">
        <v>0</v>
      </c>
    </row>
    <row r="695" spans="2:18" x14ac:dyDescent="0.2">
      <c r="B695" s="25">
        <v>465</v>
      </c>
      <c r="C695" s="193">
        <v>6.149061099241019E-2</v>
      </c>
      <c r="D695" s="19"/>
      <c r="E695" s="19">
        <v>0.22288007749435396</v>
      </c>
      <c r="F695" s="19"/>
      <c r="G695" s="19">
        <v>0.35994243581692675</v>
      </c>
      <c r="H695" s="19"/>
      <c r="I695" s="19">
        <v>1.0673177709899713</v>
      </c>
      <c r="J695" s="19"/>
      <c r="K695" s="19"/>
      <c r="L695" s="19">
        <v>0.12091655090818669</v>
      </c>
      <c r="M695" s="19">
        <v>0.72892147336362367</v>
      </c>
      <c r="N695" s="19"/>
      <c r="O695" s="19"/>
      <c r="P695" s="50">
        <v>0.3541775518973454</v>
      </c>
      <c r="R695" s="9" t="s">
        <v>0</v>
      </c>
    </row>
    <row r="696" spans="2:18" x14ac:dyDescent="0.2">
      <c r="B696" s="25">
        <v>466</v>
      </c>
      <c r="C696" s="193">
        <v>0.98548770485426596</v>
      </c>
      <c r="D696" s="19"/>
      <c r="E696" s="19">
        <v>1.3137463368406621</v>
      </c>
      <c r="F696" s="19"/>
      <c r="G696" s="19">
        <v>0.30463678165590674</v>
      </c>
      <c r="H696" s="19"/>
      <c r="I696" s="19"/>
      <c r="J696" s="19">
        <v>2.8766024349244058E-2</v>
      </c>
      <c r="K696" s="19">
        <v>0.50108643218727533</v>
      </c>
      <c r="L696" s="19"/>
      <c r="M696" s="19"/>
      <c r="N696" s="19">
        <v>0.41453994594456167</v>
      </c>
      <c r="O696" s="19">
        <v>0.55917401870414174</v>
      </c>
      <c r="P696" s="50"/>
      <c r="R696" s="9" t="s">
        <v>0</v>
      </c>
    </row>
    <row r="697" spans="2:18" x14ac:dyDescent="0.2">
      <c r="B697" s="25">
        <v>467</v>
      </c>
      <c r="C697" s="193"/>
      <c r="D697" s="19">
        <v>0.36615489827204373</v>
      </c>
      <c r="E697" s="19">
        <v>0.61864196110829162</v>
      </c>
      <c r="F697" s="19"/>
      <c r="G697" s="19">
        <v>0.20511139825086599</v>
      </c>
      <c r="H697" s="19"/>
      <c r="I697" s="19">
        <v>0.13439590941941182</v>
      </c>
      <c r="J697" s="19"/>
      <c r="K697" s="19"/>
      <c r="L697" s="19">
        <v>0.53397562905505902</v>
      </c>
      <c r="M697" s="19"/>
      <c r="N697" s="19">
        <v>7.5944551608244121E-2</v>
      </c>
      <c r="O697" s="19"/>
      <c r="P697" s="50">
        <v>1.7788394452639592E-2</v>
      </c>
      <c r="R697" s="9" t="s">
        <v>0</v>
      </c>
    </row>
    <row r="698" spans="2:18" x14ac:dyDescent="0.2">
      <c r="B698" s="25">
        <v>468</v>
      </c>
      <c r="C698" s="193"/>
      <c r="D698" s="19">
        <v>0.14816664796725035</v>
      </c>
      <c r="E698" s="19">
        <v>0.73532117733297009</v>
      </c>
      <c r="F698" s="19"/>
      <c r="G698" s="19">
        <v>3.2512166335925394E-2</v>
      </c>
      <c r="H698" s="19"/>
      <c r="I698" s="19">
        <v>0.4331074837452018</v>
      </c>
      <c r="J698" s="19"/>
      <c r="K698" s="19"/>
      <c r="L698" s="19">
        <v>0.68519990865521352</v>
      </c>
      <c r="M698" s="19">
        <v>0.33667846967359283</v>
      </c>
      <c r="N698" s="19"/>
      <c r="O698" s="19">
        <v>0.19134455889281604</v>
      </c>
      <c r="P698" s="50"/>
      <c r="R698" s="9" t="s">
        <v>0</v>
      </c>
    </row>
    <row r="699" spans="2:18" x14ac:dyDescent="0.2">
      <c r="B699" s="25">
        <v>469</v>
      </c>
      <c r="C699" s="193">
        <v>1.7518851963230013</v>
      </c>
      <c r="D699" s="19"/>
      <c r="E699" s="19">
        <v>1.5119957663400247</v>
      </c>
      <c r="F699" s="19"/>
      <c r="G699" s="19">
        <v>0.68500297867928872</v>
      </c>
      <c r="H699" s="19"/>
      <c r="I699" s="19">
        <v>1.9539640958434303</v>
      </c>
      <c r="J699" s="19"/>
      <c r="K699" s="19">
        <v>1.3487234732393116</v>
      </c>
      <c r="L699" s="19"/>
      <c r="M699" s="19">
        <v>1.5974278094444314</v>
      </c>
      <c r="N699" s="19"/>
      <c r="O699" s="19">
        <v>1.9769773005103592</v>
      </c>
      <c r="P699" s="50"/>
      <c r="R699" s="9" t="s">
        <v>0</v>
      </c>
    </row>
    <row r="700" spans="2:18" x14ac:dyDescent="0.2">
      <c r="B700" s="25">
        <v>470</v>
      </c>
      <c r="C700" s="193">
        <v>1.0084202102815321</v>
      </c>
      <c r="D700" s="19"/>
      <c r="E700" s="19">
        <v>1.0219770724680952</v>
      </c>
      <c r="F700" s="19"/>
      <c r="G700" s="19">
        <v>1.2718549477433998</v>
      </c>
      <c r="H700" s="19"/>
      <c r="I700" s="19">
        <v>1.4732719378832142</v>
      </c>
      <c r="J700" s="19"/>
      <c r="K700" s="19">
        <v>0.50665984347220072</v>
      </c>
      <c r="L700" s="19"/>
      <c r="M700" s="19">
        <v>0.73494827452005573</v>
      </c>
      <c r="N700" s="19"/>
      <c r="O700" s="19">
        <v>0.91703405459835008</v>
      </c>
      <c r="P700" s="50"/>
      <c r="R700" s="9" t="s">
        <v>0</v>
      </c>
    </row>
    <row r="701" spans="2:18" x14ac:dyDescent="0.2">
      <c r="B701" s="25">
        <v>471</v>
      </c>
      <c r="C701" s="193">
        <v>0.84930100445906986</v>
      </c>
      <c r="D701" s="19"/>
      <c r="E701" s="19">
        <v>1.3356061098885073</v>
      </c>
      <c r="F701" s="19"/>
      <c r="G701" s="19"/>
      <c r="H701" s="19">
        <v>9.1419617885312027E-2</v>
      </c>
      <c r="I701" s="19">
        <v>1.0623523871980778</v>
      </c>
      <c r="J701" s="19"/>
      <c r="K701" s="19">
        <v>1.697186612323323</v>
      </c>
      <c r="L701" s="19"/>
      <c r="M701" s="19">
        <v>1.0602365464631998</v>
      </c>
      <c r="N701" s="19"/>
      <c r="O701" s="19">
        <v>0.35733695787025055</v>
      </c>
      <c r="P701" s="50"/>
      <c r="R701" s="9" t="s">
        <v>0</v>
      </c>
    </row>
    <row r="702" spans="2:18" x14ac:dyDescent="0.2">
      <c r="B702" s="25">
        <v>472</v>
      </c>
      <c r="C702" s="193">
        <v>1.2660566490541716</v>
      </c>
      <c r="D702" s="19"/>
      <c r="E702" s="19">
        <v>0.89963825905637529</v>
      </c>
      <c r="F702" s="19"/>
      <c r="G702" s="19">
        <v>1.6446764830372564</v>
      </c>
      <c r="H702" s="19"/>
      <c r="I702" s="19">
        <v>0.39183201550265051</v>
      </c>
      <c r="J702" s="19"/>
      <c r="K702" s="19">
        <v>1.6600095421605914</v>
      </c>
      <c r="L702" s="19"/>
      <c r="M702" s="19">
        <v>0.93927768746802787</v>
      </c>
      <c r="N702" s="19"/>
      <c r="O702" s="19">
        <v>1.0920773653619584</v>
      </c>
      <c r="P702" s="50"/>
      <c r="R702" s="9" t="s">
        <v>0</v>
      </c>
    </row>
    <row r="703" spans="2:18" x14ac:dyDescent="0.2">
      <c r="B703" s="25">
        <v>473</v>
      </c>
      <c r="C703" s="193"/>
      <c r="D703" s="19">
        <v>1.5535942446681064</v>
      </c>
      <c r="E703" s="19"/>
      <c r="F703" s="19">
        <v>1.6722023424347578</v>
      </c>
      <c r="G703" s="19"/>
      <c r="H703" s="19">
        <v>0.26971324054398871</v>
      </c>
      <c r="I703" s="19"/>
      <c r="J703" s="19">
        <v>0.74621526261435966</v>
      </c>
      <c r="K703" s="19"/>
      <c r="L703" s="19">
        <v>0.50279048110967306</v>
      </c>
      <c r="M703" s="19"/>
      <c r="N703" s="19">
        <v>0.25187796936346962</v>
      </c>
      <c r="O703" s="19"/>
      <c r="P703" s="50">
        <v>9.9407487959198834E-2</v>
      </c>
      <c r="R703" s="9" t="s">
        <v>0</v>
      </c>
    </row>
    <row r="704" spans="2:18" x14ac:dyDescent="0.2">
      <c r="B704" s="25">
        <v>474</v>
      </c>
      <c r="C704" s="193"/>
      <c r="D704" s="19">
        <v>1.0226285305502296</v>
      </c>
      <c r="E704" s="19"/>
      <c r="F704" s="19">
        <v>0.32220667480447468</v>
      </c>
      <c r="G704" s="19"/>
      <c r="H704" s="19">
        <v>0.30198734480961076</v>
      </c>
      <c r="I704" s="19"/>
      <c r="J704" s="19">
        <v>0.56125275049816836</v>
      </c>
      <c r="K704" s="19"/>
      <c r="L704" s="19">
        <v>0.37182740994624897</v>
      </c>
      <c r="M704" s="19"/>
      <c r="N704" s="19">
        <v>0.7169995185155692</v>
      </c>
      <c r="O704" s="19"/>
      <c r="P704" s="50">
        <v>0.6201434890529921</v>
      </c>
      <c r="R704" s="9" t="s">
        <v>0</v>
      </c>
    </row>
    <row r="705" spans="2:18" x14ac:dyDescent="0.2">
      <c r="B705" s="25">
        <v>475</v>
      </c>
      <c r="C705" s="193"/>
      <c r="D705" s="19">
        <v>0.90559427634928857</v>
      </c>
      <c r="E705" s="19"/>
      <c r="F705" s="19">
        <v>0.28188012380995692</v>
      </c>
      <c r="G705" s="19"/>
      <c r="H705" s="19">
        <v>1.3629512228395033</v>
      </c>
      <c r="I705" s="19"/>
      <c r="J705" s="19">
        <v>2.0686571289072857</v>
      </c>
      <c r="K705" s="19"/>
      <c r="L705" s="19">
        <v>0.57143134285080299</v>
      </c>
      <c r="M705" s="19"/>
      <c r="N705" s="19">
        <v>1.1502168408958517</v>
      </c>
      <c r="O705" s="19"/>
      <c r="P705" s="50">
        <v>0.75447616601955947</v>
      </c>
      <c r="R705" s="9" t="s">
        <v>0</v>
      </c>
    </row>
    <row r="706" spans="2:18" x14ac:dyDescent="0.2">
      <c r="B706" s="25">
        <v>476</v>
      </c>
      <c r="C706" s="193"/>
      <c r="D706" s="19">
        <v>0.54291424710019909</v>
      </c>
      <c r="E706" s="19"/>
      <c r="F706" s="19">
        <v>0.15944692282858444</v>
      </c>
      <c r="G706" s="19"/>
      <c r="H706" s="19">
        <v>0.26261655233377157</v>
      </c>
      <c r="I706" s="19"/>
      <c r="J706" s="19">
        <v>1.3404843992758195E-2</v>
      </c>
      <c r="K706" s="19"/>
      <c r="L706" s="19">
        <v>0.77216652537233688</v>
      </c>
      <c r="M706" s="19"/>
      <c r="N706" s="19">
        <v>0.73241267673866695</v>
      </c>
      <c r="O706" s="19"/>
      <c r="P706" s="50">
        <v>0.33573815181269717</v>
      </c>
      <c r="R706" s="9" t="s">
        <v>0</v>
      </c>
    </row>
    <row r="707" spans="2:18" x14ac:dyDescent="0.2">
      <c r="B707" s="25">
        <v>477</v>
      </c>
      <c r="C707" s="193"/>
      <c r="D707" s="19">
        <v>0.78102230050332244</v>
      </c>
      <c r="E707" s="19"/>
      <c r="F707" s="19">
        <v>4.923916817054734E-2</v>
      </c>
      <c r="G707" s="19"/>
      <c r="H707" s="19">
        <v>0.88721904935390261</v>
      </c>
      <c r="I707" s="19">
        <v>0.21207850682917903</v>
      </c>
      <c r="J707" s="19"/>
      <c r="K707" s="19"/>
      <c r="L707" s="19">
        <v>1.2125546221665178</v>
      </c>
      <c r="M707" s="19"/>
      <c r="N707" s="19">
        <v>0.40330526033442754</v>
      </c>
      <c r="O707" s="19"/>
      <c r="P707" s="50">
        <v>0.71734397600813227</v>
      </c>
      <c r="R707" s="9" t="s">
        <v>0</v>
      </c>
    </row>
    <row r="708" spans="2:18" x14ac:dyDescent="0.2">
      <c r="B708" s="25">
        <v>478</v>
      </c>
      <c r="C708" s="193">
        <v>1.0583342460632894</v>
      </c>
      <c r="D708" s="19"/>
      <c r="E708" s="19">
        <v>0.3290666811318449</v>
      </c>
      <c r="F708" s="19"/>
      <c r="G708" s="19"/>
      <c r="H708" s="19">
        <v>0.24017569428185068</v>
      </c>
      <c r="I708" s="19">
        <v>1.3802314461751541</v>
      </c>
      <c r="J708" s="19"/>
      <c r="K708" s="19">
        <v>1.2911553877880142</v>
      </c>
      <c r="L708" s="19"/>
      <c r="M708" s="19">
        <v>1.1600661447536342</v>
      </c>
      <c r="N708" s="19"/>
      <c r="O708" s="19">
        <v>0.57210437961214633</v>
      </c>
      <c r="P708" s="50"/>
      <c r="R708" s="9" t="s">
        <v>0</v>
      </c>
    </row>
    <row r="709" spans="2:18" x14ac:dyDescent="0.2">
      <c r="B709" s="25">
        <v>479</v>
      </c>
      <c r="C709" s="193"/>
      <c r="D709" s="19">
        <v>0.98801811194728784</v>
      </c>
      <c r="E709" s="19"/>
      <c r="F709" s="19">
        <v>0.94832945699499416</v>
      </c>
      <c r="G709" s="19"/>
      <c r="H709" s="19">
        <v>1.0812443456261527</v>
      </c>
      <c r="I709" s="19"/>
      <c r="J709" s="19">
        <v>1.3722287988427002</v>
      </c>
      <c r="K709" s="19">
        <v>0.24799831023115287</v>
      </c>
      <c r="L709" s="19"/>
      <c r="M709" s="19"/>
      <c r="N709" s="19">
        <v>1.7517187509829635</v>
      </c>
      <c r="O709" s="19"/>
      <c r="P709" s="50">
        <v>0.92896423409709095</v>
      </c>
      <c r="R709" s="9" t="s">
        <v>0</v>
      </c>
    </row>
    <row r="710" spans="2:18" x14ac:dyDescent="0.2">
      <c r="B710" s="25">
        <v>480</v>
      </c>
      <c r="C710" s="193">
        <v>0.588525612041504</v>
      </c>
      <c r="D710" s="19"/>
      <c r="E710" s="19">
        <v>1.765027697207483</v>
      </c>
      <c r="F710" s="19"/>
      <c r="G710" s="19">
        <v>0.51365882540500962</v>
      </c>
      <c r="H710" s="19"/>
      <c r="I710" s="19">
        <v>0.73300033602174819</v>
      </c>
      <c r="J710" s="19"/>
      <c r="K710" s="19">
        <v>1.0956911133530767</v>
      </c>
      <c r="L710" s="19"/>
      <c r="M710" s="19">
        <v>1.1124699093614181</v>
      </c>
      <c r="N710" s="19"/>
      <c r="O710" s="19">
        <v>0.43042629089401307</v>
      </c>
      <c r="P710" s="50"/>
      <c r="R710" s="9" t="s">
        <v>0</v>
      </c>
    </row>
    <row r="711" spans="2:18" x14ac:dyDescent="0.2">
      <c r="B711" s="25">
        <v>481</v>
      </c>
      <c r="C711" s="193">
        <v>1.2840329803783119</v>
      </c>
      <c r="D711" s="19"/>
      <c r="E711" s="19">
        <v>1.5702755716274381</v>
      </c>
      <c r="F711" s="19"/>
      <c r="G711" s="19">
        <v>2.037394939819686</v>
      </c>
      <c r="H711" s="19"/>
      <c r="I711" s="19">
        <v>0.97961156861627496</v>
      </c>
      <c r="J711" s="19"/>
      <c r="K711" s="19">
        <v>2.3381891342847609</v>
      </c>
      <c r="L711" s="19"/>
      <c r="M711" s="19">
        <v>0.80366132827134518</v>
      </c>
      <c r="N711" s="19"/>
      <c r="O711" s="19">
        <v>1.1941602370050959</v>
      </c>
      <c r="P711" s="50"/>
      <c r="R711" s="9" t="s">
        <v>0</v>
      </c>
    </row>
    <row r="712" spans="2:18" x14ac:dyDescent="0.2">
      <c r="B712" s="25">
        <v>482</v>
      </c>
      <c r="C712" s="193"/>
      <c r="D712" s="19">
        <v>0.39266133763558858</v>
      </c>
      <c r="E712" s="19">
        <v>4.6997901667798561E-3</v>
      </c>
      <c r="F712" s="19"/>
      <c r="G712" s="19"/>
      <c r="H712" s="19">
        <v>0.53195548684243521</v>
      </c>
      <c r="I712" s="19"/>
      <c r="J712" s="19">
        <v>0.38472352225216011</v>
      </c>
      <c r="K712" s="19"/>
      <c r="L712" s="19">
        <v>1.4909136459617525</v>
      </c>
      <c r="M712" s="19"/>
      <c r="N712" s="19">
        <v>0.12102558397796798</v>
      </c>
      <c r="O712" s="19"/>
      <c r="P712" s="50">
        <v>2.8452979001964683E-3</v>
      </c>
      <c r="R712" s="9" t="s">
        <v>0</v>
      </c>
    </row>
    <row r="713" spans="2:18" x14ac:dyDescent="0.2">
      <c r="B713" s="25">
        <v>483</v>
      </c>
      <c r="C713" s="193"/>
      <c r="D713" s="19">
        <v>7.3994954513841735E-2</v>
      </c>
      <c r="E713" s="19">
        <v>1.1087759236253194</v>
      </c>
      <c r="F713" s="19"/>
      <c r="G713" s="19">
        <v>0.47696663012218754</v>
      </c>
      <c r="H713" s="19"/>
      <c r="I713" s="19">
        <v>0.89112712899210467</v>
      </c>
      <c r="J713" s="19"/>
      <c r="K713" s="19"/>
      <c r="L713" s="19">
        <v>0.10145598576092882</v>
      </c>
      <c r="M713" s="19">
        <v>0.77871418723535568</v>
      </c>
      <c r="N713" s="19"/>
      <c r="O713" s="19">
        <v>1.7085013735726091</v>
      </c>
      <c r="P713" s="50"/>
      <c r="R713" s="9" t="s">
        <v>0</v>
      </c>
    </row>
    <row r="714" spans="2:18" x14ac:dyDescent="0.2">
      <c r="B714" s="25">
        <v>484</v>
      </c>
      <c r="C714" s="193"/>
      <c r="D714" s="19">
        <v>0.73565904638975077</v>
      </c>
      <c r="E714" s="19"/>
      <c r="F714" s="19">
        <v>0.30555783682570892</v>
      </c>
      <c r="G714" s="19"/>
      <c r="H714" s="19">
        <v>0.66061120956067221</v>
      </c>
      <c r="I714" s="19"/>
      <c r="J714" s="19">
        <v>0.9053115963324484</v>
      </c>
      <c r="K714" s="19"/>
      <c r="L714" s="19">
        <v>0.50128485060337491</v>
      </c>
      <c r="M714" s="19"/>
      <c r="N714" s="19">
        <v>1.3873394740797451</v>
      </c>
      <c r="O714" s="19"/>
      <c r="P714" s="50">
        <v>0.66791412592097088</v>
      </c>
      <c r="R714" s="9" t="s">
        <v>0</v>
      </c>
    </row>
    <row r="715" spans="2:18" x14ac:dyDescent="0.2">
      <c r="B715" s="25">
        <v>485</v>
      </c>
      <c r="C715" s="193">
        <v>1.268057317531585</v>
      </c>
      <c r="D715" s="19"/>
      <c r="E715" s="19">
        <v>1.1835400725354039</v>
      </c>
      <c r="F715" s="19"/>
      <c r="G715" s="19">
        <v>1.972813253426791</v>
      </c>
      <c r="H715" s="19"/>
      <c r="I715" s="19">
        <v>1.5331786820576367</v>
      </c>
      <c r="J715" s="19"/>
      <c r="K715" s="19">
        <v>1.3349541061772043</v>
      </c>
      <c r="L715" s="19"/>
      <c r="M715" s="19">
        <v>1.662216544330898</v>
      </c>
      <c r="N715" s="19"/>
      <c r="O715" s="19">
        <v>1.0798097890122103</v>
      </c>
      <c r="P715" s="50"/>
      <c r="R715" s="9" t="s">
        <v>0</v>
      </c>
    </row>
    <row r="716" spans="2:18" x14ac:dyDescent="0.2">
      <c r="B716" s="25">
        <v>486</v>
      </c>
      <c r="C716" s="193"/>
      <c r="D716" s="19">
        <v>0.31307444894163933</v>
      </c>
      <c r="E716" s="19"/>
      <c r="F716" s="19">
        <v>0.59687035059487492</v>
      </c>
      <c r="G716" s="19"/>
      <c r="H716" s="19">
        <v>0.25042261186738651</v>
      </c>
      <c r="I716" s="19"/>
      <c r="J716" s="19">
        <v>0.64876899447508618</v>
      </c>
      <c r="K716" s="19">
        <v>0.11325724481437641</v>
      </c>
      <c r="L716" s="19"/>
      <c r="M716" s="19"/>
      <c r="N716" s="19">
        <v>0.80253244332100238</v>
      </c>
      <c r="O716" s="19"/>
      <c r="P716" s="50">
        <v>1.3415388308725853</v>
      </c>
      <c r="R716" s="9" t="s">
        <v>0</v>
      </c>
    </row>
    <row r="717" spans="2:18" x14ac:dyDescent="0.2">
      <c r="B717" s="25">
        <v>487</v>
      </c>
      <c r="C717" s="193">
        <v>0.54448917019349163</v>
      </c>
      <c r="D717" s="19"/>
      <c r="E717" s="19">
        <v>0.58725028593822537</v>
      </c>
      <c r="F717" s="19"/>
      <c r="G717" s="19">
        <v>0.41798443075423447</v>
      </c>
      <c r="H717" s="19"/>
      <c r="I717" s="19">
        <v>0.24991799533090092</v>
      </c>
      <c r="J717" s="19"/>
      <c r="K717" s="19">
        <v>0.80155397649409355</v>
      </c>
      <c r="L717" s="19"/>
      <c r="M717" s="19">
        <v>1.4161382243518479</v>
      </c>
      <c r="N717" s="19"/>
      <c r="O717" s="19">
        <v>0.63426272239438497</v>
      </c>
      <c r="P717" s="50"/>
      <c r="R717" s="9" t="s">
        <v>0</v>
      </c>
    </row>
    <row r="718" spans="2:18" x14ac:dyDescent="0.2">
      <c r="B718" s="25">
        <v>488</v>
      </c>
      <c r="C718" s="193"/>
      <c r="D718" s="19">
        <v>0.30567733880097536</v>
      </c>
      <c r="E718" s="19">
        <v>0.5394406234223732</v>
      </c>
      <c r="F718" s="19"/>
      <c r="G718" s="19"/>
      <c r="H718" s="19">
        <v>0.9264948534800227</v>
      </c>
      <c r="I718" s="19"/>
      <c r="J718" s="19">
        <v>0.82849751538292637</v>
      </c>
      <c r="K718" s="19"/>
      <c r="L718" s="19">
        <v>1.4795990682867179</v>
      </c>
      <c r="M718" s="19"/>
      <c r="N718" s="19">
        <v>0.52489516826216298</v>
      </c>
      <c r="O718" s="19"/>
      <c r="P718" s="50">
        <v>1.2959974553945317</v>
      </c>
      <c r="R718" s="9" t="s">
        <v>0</v>
      </c>
    </row>
    <row r="719" spans="2:18" x14ac:dyDescent="0.2">
      <c r="B719" s="25">
        <v>489</v>
      </c>
      <c r="C719" s="193">
        <v>8.8188986340762311E-3</v>
      </c>
      <c r="D719" s="19"/>
      <c r="E719" s="19"/>
      <c r="F719" s="19">
        <v>0.90724617117857065</v>
      </c>
      <c r="G719" s="19">
        <v>0.40751284902156998</v>
      </c>
      <c r="H719" s="19"/>
      <c r="I719" s="19">
        <v>0.10131603190239219</v>
      </c>
      <c r="J719" s="19"/>
      <c r="K719" s="19"/>
      <c r="L719" s="19">
        <v>0.50898717814018979</v>
      </c>
      <c r="M719" s="19">
        <v>0.51314899501033129</v>
      </c>
      <c r="N719" s="19"/>
      <c r="O719" s="19"/>
      <c r="P719" s="50">
        <v>0.26527767085650672</v>
      </c>
      <c r="R719" s="9" t="s">
        <v>0</v>
      </c>
    </row>
    <row r="720" spans="2:18" x14ac:dyDescent="0.2">
      <c r="B720" s="25">
        <v>490</v>
      </c>
      <c r="C720" s="193">
        <v>1.1419563569286311</v>
      </c>
      <c r="D720" s="19"/>
      <c r="E720" s="19">
        <v>1.0956856740080365</v>
      </c>
      <c r="F720" s="19"/>
      <c r="G720" s="19">
        <v>1.2114362091602617</v>
      </c>
      <c r="H720" s="19"/>
      <c r="I720" s="19">
        <v>1.2949654842757803</v>
      </c>
      <c r="J720" s="19"/>
      <c r="K720" s="19">
        <v>0.6903401329836778</v>
      </c>
      <c r="L720" s="19"/>
      <c r="M720" s="19">
        <v>1.1543422785129671</v>
      </c>
      <c r="N720" s="19"/>
      <c r="O720" s="19">
        <v>1.0187161788141279</v>
      </c>
      <c r="P720" s="50"/>
      <c r="R720" s="9" t="s">
        <v>0</v>
      </c>
    </row>
    <row r="721" spans="2:18" x14ac:dyDescent="0.2">
      <c r="B721" s="25">
        <v>491</v>
      </c>
      <c r="C721" s="193"/>
      <c r="D721" s="19">
        <v>0.14761604578057186</v>
      </c>
      <c r="E721" s="19">
        <v>0.50929036663469351</v>
      </c>
      <c r="F721" s="19"/>
      <c r="G721" s="19"/>
      <c r="H721" s="19">
        <v>0.92722186894736858</v>
      </c>
      <c r="I721" s="19"/>
      <c r="J721" s="19">
        <v>0.24342001709408528</v>
      </c>
      <c r="K721" s="19"/>
      <c r="L721" s="19">
        <v>0.39020657652399804</v>
      </c>
      <c r="M721" s="19"/>
      <c r="N721" s="19">
        <v>0.87833597270156405</v>
      </c>
      <c r="O721" s="19">
        <v>1.005901678683631</v>
      </c>
      <c r="P721" s="50"/>
      <c r="R721" s="9" t="s">
        <v>0</v>
      </c>
    </row>
    <row r="722" spans="2:18" x14ac:dyDescent="0.2">
      <c r="B722" s="25">
        <v>492</v>
      </c>
      <c r="C722" s="193"/>
      <c r="D722" s="19">
        <v>1.1597308190257636</v>
      </c>
      <c r="E722" s="19"/>
      <c r="F722" s="19">
        <v>1.5104861777330916</v>
      </c>
      <c r="G722" s="19"/>
      <c r="H722" s="19">
        <v>1.1045879428696219</v>
      </c>
      <c r="I722" s="19"/>
      <c r="J722" s="19">
        <v>1.1226810414060335</v>
      </c>
      <c r="K722" s="19"/>
      <c r="L722" s="19">
        <v>2.0777520820252957</v>
      </c>
      <c r="M722" s="19"/>
      <c r="N722" s="19">
        <v>1.274032204427602</v>
      </c>
      <c r="O722" s="19"/>
      <c r="P722" s="50">
        <v>1.3313609875303323</v>
      </c>
      <c r="R722" s="9" t="s">
        <v>0</v>
      </c>
    </row>
    <row r="723" spans="2:18" x14ac:dyDescent="0.2">
      <c r="B723" s="25">
        <v>493</v>
      </c>
      <c r="C723" s="193"/>
      <c r="D723" s="19">
        <v>0.91126847322378079</v>
      </c>
      <c r="E723" s="19"/>
      <c r="F723" s="19">
        <v>1.2250983627964593</v>
      </c>
      <c r="G723" s="19"/>
      <c r="H723" s="19">
        <v>0.86711205869827201</v>
      </c>
      <c r="I723" s="19"/>
      <c r="J723" s="19">
        <v>1.2891885549508539</v>
      </c>
      <c r="K723" s="19"/>
      <c r="L723" s="19">
        <v>0.81475010745778298</v>
      </c>
      <c r="M723" s="19"/>
      <c r="N723" s="19">
        <v>1.4119329664515259</v>
      </c>
      <c r="O723" s="19"/>
      <c r="P723" s="50">
        <v>0.84652539381866609</v>
      </c>
      <c r="R723" s="9" t="s">
        <v>0</v>
      </c>
    </row>
    <row r="724" spans="2:18" x14ac:dyDescent="0.2">
      <c r="B724" s="25">
        <v>494</v>
      </c>
      <c r="C724" s="193">
        <v>5.2985359491978967E-2</v>
      </c>
      <c r="D724" s="19"/>
      <c r="E724" s="19">
        <v>0.38622485120782152</v>
      </c>
      <c r="F724" s="19"/>
      <c r="G724" s="19"/>
      <c r="H724" s="19">
        <v>0.40044532200401994</v>
      </c>
      <c r="I724" s="19"/>
      <c r="J724" s="19">
        <v>0.50381926096781915</v>
      </c>
      <c r="K724" s="19"/>
      <c r="L724" s="19">
        <v>0.65234986725895883</v>
      </c>
      <c r="M724" s="19"/>
      <c r="N724" s="19">
        <v>0.34793843318125561</v>
      </c>
      <c r="O724" s="19"/>
      <c r="P724" s="50">
        <v>0.36798534100216373</v>
      </c>
      <c r="R724" s="9" t="s">
        <v>0</v>
      </c>
    </row>
    <row r="725" spans="2:18" x14ac:dyDescent="0.2">
      <c r="B725" s="25">
        <v>495</v>
      </c>
      <c r="C725" s="193"/>
      <c r="D725" s="19">
        <v>2.6986316138950492</v>
      </c>
      <c r="E725" s="19"/>
      <c r="F725" s="19">
        <v>2.7641707386235472</v>
      </c>
      <c r="G725" s="19"/>
      <c r="H725" s="19">
        <v>2.8191375749831713</v>
      </c>
      <c r="I725" s="19"/>
      <c r="J725" s="19">
        <v>3.0806379370556987</v>
      </c>
      <c r="K725" s="19"/>
      <c r="L725" s="19">
        <v>2.4038365419444792</v>
      </c>
      <c r="M725" s="19"/>
      <c r="N725" s="19">
        <v>3.554848957754833</v>
      </c>
      <c r="O725" s="19"/>
      <c r="P725" s="50">
        <v>2.7563204420675289</v>
      </c>
      <c r="R725" s="9" t="s">
        <v>0</v>
      </c>
    </row>
    <row r="726" spans="2:18" x14ac:dyDescent="0.2">
      <c r="B726" s="25">
        <v>496</v>
      </c>
      <c r="C726" s="193">
        <v>4.1054576238103123E-2</v>
      </c>
      <c r="D726" s="19"/>
      <c r="E726" s="19">
        <v>0.57854912688315452</v>
      </c>
      <c r="F726" s="19"/>
      <c r="G726" s="19">
        <v>0.11078756400174455</v>
      </c>
      <c r="H726" s="19"/>
      <c r="I726" s="19"/>
      <c r="J726" s="19">
        <v>0.65346504066183453</v>
      </c>
      <c r="K726" s="19"/>
      <c r="L726" s="19">
        <v>0.22289999463360388</v>
      </c>
      <c r="M726" s="19"/>
      <c r="N726" s="19">
        <v>0.29968026892933575</v>
      </c>
      <c r="O726" s="19"/>
      <c r="P726" s="50">
        <v>1.3938869224671042E-2</v>
      </c>
      <c r="R726" s="9" t="s">
        <v>0</v>
      </c>
    </row>
    <row r="727" spans="2:18" x14ac:dyDescent="0.2">
      <c r="B727" s="25">
        <v>497</v>
      </c>
      <c r="C727" s="193"/>
      <c r="D727" s="19">
        <v>4.6027684209085873E-2</v>
      </c>
      <c r="E727" s="19">
        <v>0.3301045518942099</v>
      </c>
      <c r="F727" s="19"/>
      <c r="G727" s="19"/>
      <c r="H727" s="19">
        <v>1.3312732134287721</v>
      </c>
      <c r="I727" s="19">
        <v>0.51111520229371488</v>
      </c>
      <c r="J727" s="19"/>
      <c r="K727" s="19"/>
      <c r="L727" s="19">
        <v>0.61762789456098022</v>
      </c>
      <c r="M727" s="19"/>
      <c r="N727" s="19">
        <v>0.4313340285817826</v>
      </c>
      <c r="O727" s="19"/>
      <c r="P727" s="50">
        <v>0.38029853235372729</v>
      </c>
      <c r="R727" s="9" t="s">
        <v>0</v>
      </c>
    </row>
    <row r="728" spans="2:18" x14ac:dyDescent="0.2">
      <c r="B728" s="25">
        <v>498</v>
      </c>
      <c r="C728" s="193"/>
      <c r="D728" s="19">
        <v>1.5324117563156756</v>
      </c>
      <c r="E728" s="19">
        <v>3.2109482313212159E-2</v>
      </c>
      <c r="F728" s="19"/>
      <c r="G728" s="19"/>
      <c r="H728" s="19">
        <v>0.49792049922516179</v>
      </c>
      <c r="I728" s="19"/>
      <c r="J728" s="19">
        <v>1.195255412310142</v>
      </c>
      <c r="K728" s="19"/>
      <c r="L728" s="19">
        <v>0.79595777705116799</v>
      </c>
      <c r="M728" s="19"/>
      <c r="N728" s="19">
        <v>0.93942853792247749</v>
      </c>
      <c r="O728" s="19"/>
      <c r="P728" s="50">
        <v>1.6181268406313627</v>
      </c>
      <c r="R728" s="9" t="s">
        <v>0</v>
      </c>
    </row>
    <row r="729" spans="2:18" x14ac:dyDescent="0.2">
      <c r="B729" s="25">
        <v>499</v>
      </c>
      <c r="C729" s="193"/>
      <c r="D729" s="19">
        <v>0.89453229116988486</v>
      </c>
      <c r="E729" s="19">
        <v>0.24567226849322393</v>
      </c>
      <c r="F729" s="19"/>
      <c r="G729" s="19"/>
      <c r="H729" s="19">
        <v>0.33026511637040412</v>
      </c>
      <c r="I729" s="19"/>
      <c r="J729" s="19">
        <v>0.59175652097991405</v>
      </c>
      <c r="K729" s="19"/>
      <c r="L729" s="19">
        <v>0.50833581168048125</v>
      </c>
      <c r="M729" s="19">
        <v>0.1567060223813061</v>
      </c>
      <c r="N729" s="19"/>
      <c r="O729" s="19">
        <v>0.16177187564759535</v>
      </c>
      <c r="P729" s="50"/>
      <c r="R729" s="9" t="s">
        <v>0</v>
      </c>
    </row>
    <row r="730" spans="2:18" x14ac:dyDescent="0.2">
      <c r="B730" s="25">
        <v>500</v>
      </c>
      <c r="C730" s="193"/>
      <c r="D730" s="19">
        <v>0.28185705639227976</v>
      </c>
      <c r="E730" s="19">
        <v>3.5505845350103003E-2</v>
      </c>
      <c r="F730" s="19"/>
      <c r="G730" s="19"/>
      <c r="H730" s="19">
        <v>0.95479792952208931</v>
      </c>
      <c r="I730" s="19"/>
      <c r="J730" s="19">
        <v>0.50337227136521412</v>
      </c>
      <c r="K730" s="19"/>
      <c r="L730" s="19">
        <v>0.26216466691937995</v>
      </c>
      <c r="M730" s="19"/>
      <c r="N730" s="19">
        <v>0.15703986594835739</v>
      </c>
      <c r="O730" s="19">
        <v>0.33230704930190635</v>
      </c>
      <c r="P730" s="50"/>
      <c r="R730" s="9" t="s">
        <v>0</v>
      </c>
    </row>
    <row r="731" spans="2:18" x14ac:dyDescent="0.2">
      <c r="B731" s="25">
        <v>501</v>
      </c>
      <c r="C731" s="193">
        <v>0.39899084249195721</v>
      </c>
      <c r="D731" s="19"/>
      <c r="E731" s="19"/>
      <c r="F731" s="19">
        <v>0.18526050551137827</v>
      </c>
      <c r="G731" s="19">
        <v>0.29040940631436329</v>
      </c>
      <c r="H731" s="19"/>
      <c r="I731" s="19">
        <v>1.4340757169325271</v>
      </c>
      <c r="J731" s="19"/>
      <c r="K731" s="19">
        <v>0.83461221942875752</v>
      </c>
      <c r="L731" s="19"/>
      <c r="M731" s="19"/>
      <c r="N731" s="19">
        <v>0.19340711506332517</v>
      </c>
      <c r="O731" s="19"/>
      <c r="P731" s="50">
        <v>0.16323033320943353</v>
      </c>
      <c r="R731" s="9" t="s">
        <v>0</v>
      </c>
    </row>
    <row r="732" spans="2:18" x14ac:dyDescent="0.2">
      <c r="B732" s="25">
        <v>502</v>
      </c>
      <c r="C732" s="193"/>
      <c r="D732" s="19">
        <v>0.21808815853834712</v>
      </c>
      <c r="E732" s="19"/>
      <c r="F732" s="19">
        <v>0.47805708827030108</v>
      </c>
      <c r="G732" s="19"/>
      <c r="H732" s="19">
        <v>1.0597085416580807</v>
      </c>
      <c r="I732" s="19"/>
      <c r="J732" s="19">
        <v>0.79799020105640506</v>
      </c>
      <c r="K732" s="19"/>
      <c r="L732" s="19">
        <v>0.79457873813915791</v>
      </c>
      <c r="M732" s="19"/>
      <c r="N732" s="19">
        <v>0.25630407009924555</v>
      </c>
      <c r="O732" s="19"/>
      <c r="P732" s="50">
        <v>0.80493130416073078</v>
      </c>
      <c r="R732" s="9" t="s">
        <v>0</v>
      </c>
    </row>
    <row r="733" spans="2:18" x14ac:dyDescent="0.2">
      <c r="B733" s="25">
        <v>503</v>
      </c>
      <c r="C733" s="193">
        <v>2.210399183196289</v>
      </c>
      <c r="D733" s="19"/>
      <c r="E733" s="19">
        <v>1.9599725699181108</v>
      </c>
      <c r="F733" s="19"/>
      <c r="G733" s="19">
        <v>1.5301893099924995</v>
      </c>
      <c r="H733" s="19"/>
      <c r="I733" s="19">
        <v>3.0088693362204668</v>
      </c>
      <c r="J733" s="19"/>
      <c r="K733" s="19">
        <v>2.1258792260055954</v>
      </c>
      <c r="L733" s="19"/>
      <c r="M733" s="19">
        <v>2.9312742235316005</v>
      </c>
      <c r="N733" s="19"/>
      <c r="O733" s="19">
        <v>2.9231463710836185</v>
      </c>
      <c r="P733" s="50"/>
      <c r="R733" s="9" t="s">
        <v>0</v>
      </c>
    </row>
    <row r="734" spans="2:18" x14ac:dyDescent="0.2">
      <c r="B734" s="25">
        <v>504</v>
      </c>
      <c r="C734" s="193">
        <v>0.35515193097679898</v>
      </c>
      <c r="D734" s="19"/>
      <c r="E734" s="19"/>
      <c r="F734" s="19">
        <v>6.9404924755932892E-2</v>
      </c>
      <c r="G734" s="19"/>
      <c r="H734" s="19">
        <v>0.14807253751963098</v>
      </c>
      <c r="I734" s="19"/>
      <c r="J734" s="19">
        <v>0.33727658306319735</v>
      </c>
      <c r="K734" s="19"/>
      <c r="L734" s="19">
        <v>1.4753711747482086</v>
      </c>
      <c r="M734" s="19"/>
      <c r="N734" s="19">
        <v>0.62805791833251223</v>
      </c>
      <c r="O734" s="19"/>
      <c r="P734" s="50">
        <v>0.28807425157531585</v>
      </c>
      <c r="R734" s="9" t="s">
        <v>0</v>
      </c>
    </row>
    <row r="735" spans="2:18" x14ac:dyDescent="0.2">
      <c r="B735" s="25">
        <v>505</v>
      </c>
      <c r="C735" s="193">
        <v>0.34431226320452107</v>
      </c>
      <c r="D735" s="19"/>
      <c r="E735" s="19"/>
      <c r="F735" s="19">
        <v>0.46562850149652668</v>
      </c>
      <c r="G735" s="19"/>
      <c r="H735" s="19">
        <v>0.12277041169944389</v>
      </c>
      <c r="I735" s="19">
        <v>0.33289457724470728</v>
      </c>
      <c r="J735" s="19"/>
      <c r="K735" s="19">
        <v>0.10796317711267775</v>
      </c>
      <c r="L735" s="19"/>
      <c r="M735" s="19">
        <v>6.6845334081769597E-2</v>
      </c>
      <c r="N735" s="19"/>
      <c r="O735" s="19">
        <v>5.2725267220990128E-2</v>
      </c>
      <c r="P735" s="50"/>
      <c r="R735" s="9" t="s">
        <v>0</v>
      </c>
    </row>
    <row r="736" spans="2:18" x14ac:dyDescent="0.2">
      <c r="B736" s="25">
        <v>506</v>
      </c>
      <c r="C736" s="193">
        <v>0.58686678743798426</v>
      </c>
      <c r="D736" s="19"/>
      <c r="E736" s="19">
        <v>0.73096004781165091</v>
      </c>
      <c r="F736" s="19"/>
      <c r="G736" s="19">
        <v>0.53854047566628571</v>
      </c>
      <c r="H736" s="19"/>
      <c r="I736" s="19"/>
      <c r="J736" s="19">
        <v>0.58610983558846197</v>
      </c>
      <c r="K736" s="19"/>
      <c r="L736" s="19">
        <v>0.75900551981590525</v>
      </c>
      <c r="M736" s="19">
        <v>0.77584302253561743</v>
      </c>
      <c r="N736" s="19"/>
      <c r="O736" s="19">
        <v>0.52184055718856515</v>
      </c>
      <c r="P736" s="50"/>
      <c r="R736" s="9" t="s">
        <v>0</v>
      </c>
    </row>
    <row r="737" spans="2:18" x14ac:dyDescent="0.2">
      <c r="B737" s="25">
        <v>507</v>
      </c>
      <c r="C737" s="193">
        <v>1.2117294123327427</v>
      </c>
      <c r="D737" s="19"/>
      <c r="E737" s="19"/>
      <c r="F737" s="19">
        <v>4.3646826906846646E-2</v>
      </c>
      <c r="G737" s="19">
        <v>0.96592028533762797</v>
      </c>
      <c r="H737" s="19"/>
      <c r="I737" s="19">
        <v>1.6318490865815956</v>
      </c>
      <c r="J737" s="19"/>
      <c r="K737" s="19">
        <v>0.78875510132291637</v>
      </c>
      <c r="L737" s="19"/>
      <c r="M737" s="19">
        <v>0.8818851476652334</v>
      </c>
      <c r="N737" s="19"/>
      <c r="O737" s="19">
        <v>1.5249937766634951</v>
      </c>
      <c r="P737" s="50"/>
      <c r="R737" s="9" t="s">
        <v>0</v>
      </c>
    </row>
    <row r="738" spans="2:18" x14ac:dyDescent="0.2">
      <c r="B738" s="25">
        <v>508</v>
      </c>
      <c r="C738" s="193">
        <v>0.65142011282089385</v>
      </c>
      <c r="D738" s="19"/>
      <c r="E738" s="19">
        <v>0.14798916267828274</v>
      </c>
      <c r="F738" s="19"/>
      <c r="G738" s="19"/>
      <c r="H738" s="19">
        <v>0.26126759757341761</v>
      </c>
      <c r="I738" s="19"/>
      <c r="J738" s="19">
        <v>0.22816408097079505</v>
      </c>
      <c r="K738" s="19">
        <v>0.21611418379734079</v>
      </c>
      <c r="L738" s="19"/>
      <c r="M738" s="19">
        <v>0.42995939381581877</v>
      </c>
      <c r="N738" s="19"/>
      <c r="O738" s="19">
        <v>0.17637443453532589</v>
      </c>
      <c r="P738" s="50"/>
      <c r="R738" s="9" t="s">
        <v>0</v>
      </c>
    </row>
    <row r="739" spans="2:18" x14ac:dyDescent="0.2">
      <c r="B739" s="25">
        <v>509</v>
      </c>
      <c r="C739" s="193">
        <v>0.98340537086350943</v>
      </c>
      <c r="D739" s="19"/>
      <c r="E739" s="19">
        <v>1.1441448683129634</v>
      </c>
      <c r="F739" s="19"/>
      <c r="G739" s="19">
        <v>1.1680684591158488</v>
      </c>
      <c r="H739" s="19"/>
      <c r="I739" s="19">
        <v>0.88299804696999928</v>
      </c>
      <c r="J739" s="19"/>
      <c r="K739" s="19">
        <v>0.47898704989772128</v>
      </c>
      <c r="L739" s="19"/>
      <c r="M739" s="19">
        <v>0.15015874832698881</v>
      </c>
      <c r="N739" s="19"/>
      <c r="O739" s="19">
        <v>0.51358670752736968</v>
      </c>
      <c r="P739" s="50"/>
      <c r="R739" s="9" t="s">
        <v>0</v>
      </c>
    </row>
    <row r="740" spans="2:18" x14ac:dyDescent="0.2">
      <c r="B740" s="25">
        <v>510</v>
      </c>
      <c r="C740" s="193">
        <v>0.19220781392143554</v>
      </c>
      <c r="D740" s="19"/>
      <c r="E740" s="19">
        <v>4.9620219728080818E-2</v>
      </c>
      <c r="F740" s="19"/>
      <c r="G740" s="19">
        <v>0.45791453940597704</v>
      </c>
      <c r="H740" s="19"/>
      <c r="I740" s="19"/>
      <c r="J740" s="19">
        <v>1.2099336399238045</v>
      </c>
      <c r="K740" s="19">
        <v>0.19553349298325964</v>
      </c>
      <c r="L740" s="19"/>
      <c r="M740" s="19"/>
      <c r="N740" s="19">
        <v>0.40848744459305208</v>
      </c>
      <c r="O740" s="19"/>
      <c r="P740" s="50">
        <v>0.78139730995405998</v>
      </c>
      <c r="R740" s="9" t="s">
        <v>0</v>
      </c>
    </row>
    <row r="741" spans="2:18" x14ac:dyDescent="0.2">
      <c r="B741" s="25">
        <v>511</v>
      </c>
      <c r="C741" s="193">
        <v>1.165928666533099</v>
      </c>
      <c r="D741" s="19"/>
      <c r="E741" s="19">
        <v>0.62916889205376514</v>
      </c>
      <c r="F741" s="19"/>
      <c r="G741" s="19">
        <v>0.51516841323011264</v>
      </c>
      <c r="H741" s="19"/>
      <c r="I741" s="19">
        <v>0.74162789686311015</v>
      </c>
      <c r="J741" s="19"/>
      <c r="K741" s="19">
        <v>0.67964709991880212</v>
      </c>
      <c r="L741" s="19"/>
      <c r="M741" s="19">
        <v>0.77894355287645689</v>
      </c>
      <c r="N741" s="19"/>
      <c r="O741" s="19">
        <v>0.18853513511858644</v>
      </c>
      <c r="P741" s="50"/>
      <c r="R741" s="9" t="s">
        <v>0</v>
      </c>
    </row>
    <row r="742" spans="2:18" x14ac:dyDescent="0.2">
      <c r="B742" s="25">
        <v>512</v>
      </c>
      <c r="C742" s="193">
        <v>0.11294428636865902</v>
      </c>
      <c r="D742" s="19"/>
      <c r="E742" s="19"/>
      <c r="F742" s="19">
        <v>0.12860119664536268</v>
      </c>
      <c r="G742" s="19"/>
      <c r="H742" s="19">
        <v>0.13956046982040923</v>
      </c>
      <c r="I742" s="19"/>
      <c r="J742" s="19">
        <v>0.63334822117552914</v>
      </c>
      <c r="K742" s="19">
        <v>0.45698711011716786</v>
      </c>
      <c r="L742" s="19"/>
      <c r="M742" s="19">
        <v>0.32782420995921269</v>
      </c>
      <c r="N742" s="19"/>
      <c r="O742" s="19">
        <v>0.46039751572128235</v>
      </c>
      <c r="P742" s="50"/>
      <c r="R742" s="9" t="s">
        <v>0</v>
      </c>
    </row>
    <row r="743" spans="2:18" x14ac:dyDescent="0.2">
      <c r="B743" s="25">
        <v>513</v>
      </c>
      <c r="C743" s="193">
        <v>1.3042266024675497</v>
      </c>
      <c r="D743" s="19"/>
      <c r="E743" s="19">
        <v>1.315992476356076</v>
      </c>
      <c r="F743" s="19"/>
      <c r="G743" s="19">
        <v>0.60476684282489357</v>
      </c>
      <c r="H743" s="19"/>
      <c r="I743" s="19">
        <v>1.415618892524819</v>
      </c>
      <c r="J743" s="19"/>
      <c r="K743" s="19">
        <v>0.99197464475744301</v>
      </c>
      <c r="L743" s="19"/>
      <c r="M743" s="19">
        <v>0.72693186131242438</v>
      </c>
      <c r="N743" s="19"/>
      <c r="O743" s="19">
        <v>0.74218434056983762</v>
      </c>
      <c r="P743" s="50"/>
      <c r="R743" s="9" t="s">
        <v>0</v>
      </c>
    </row>
    <row r="744" spans="2:18" x14ac:dyDescent="0.2">
      <c r="B744" s="25">
        <v>514</v>
      </c>
      <c r="C744" s="193">
        <v>1.3817502334455514</v>
      </c>
      <c r="D744" s="19"/>
      <c r="E744" s="19"/>
      <c r="F744" s="19">
        <v>0.10564528798044207</v>
      </c>
      <c r="G744" s="19"/>
      <c r="H744" s="19">
        <v>0.28523754301982646</v>
      </c>
      <c r="I744" s="19">
        <v>1.4719931753977438</v>
      </c>
      <c r="J744" s="19"/>
      <c r="K744" s="19">
        <v>0.71664905067350981</v>
      </c>
      <c r="L744" s="19"/>
      <c r="M744" s="19">
        <v>0.6808207647936072</v>
      </c>
      <c r="N744" s="19"/>
      <c r="O744" s="19">
        <v>0.91337813673372192</v>
      </c>
      <c r="P744" s="50"/>
      <c r="R744" s="9" t="s">
        <v>0</v>
      </c>
    </row>
    <row r="745" spans="2:18" x14ac:dyDescent="0.2">
      <c r="B745" s="25">
        <v>515</v>
      </c>
      <c r="C745" s="193">
        <v>2.6452483765596176E-2</v>
      </c>
      <c r="D745" s="19"/>
      <c r="E745" s="19"/>
      <c r="F745" s="19">
        <v>0.18513979012267537</v>
      </c>
      <c r="G745" s="19"/>
      <c r="H745" s="19">
        <v>0.47649920416505809</v>
      </c>
      <c r="I745" s="19"/>
      <c r="J745" s="19">
        <v>1.1107955169502621</v>
      </c>
      <c r="K745" s="19"/>
      <c r="L745" s="19">
        <v>0.99977982665767862</v>
      </c>
      <c r="M745" s="19"/>
      <c r="N745" s="19">
        <v>0.79754781620802995</v>
      </c>
      <c r="O745" s="19"/>
      <c r="P745" s="50">
        <v>0.49800908050384446</v>
      </c>
      <c r="R745" s="9" t="s">
        <v>0</v>
      </c>
    </row>
    <row r="746" spans="2:18" x14ac:dyDescent="0.2">
      <c r="B746" s="25">
        <v>516</v>
      </c>
      <c r="C746" s="193">
        <v>1.9034196034550828</v>
      </c>
      <c r="D746" s="19"/>
      <c r="E746" s="19">
        <v>1.4380993907890049</v>
      </c>
      <c r="F746" s="19"/>
      <c r="G746" s="19">
        <v>1.6684888295194229</v>
      </c>
      <c r="H746" s="19"/>
      <c r="I746" s="19">
        <v>1.6492499429640899</v>
      </c>
      <c r="J746" s="19"/>
      <c r="K746" s="19">
        <v>2.5327499209660727</v>
      </c>
      <c r="L746" s="19"/>
      <c r="M746" s="19">
        <v>1.6062342713386415</v>
      </c>
      <c r="N746" s="19"/>
      <c r="O746" s="19">
        <v>1.961070760930447</v>
      </c>
      <c r="P746" s="50"/>
      <c r="R746" s="9" t="s">
        <v>0</v>
      </c>
    </row>
    <row r="747" spans="2:18" x14ac:dyDescent="0.2">
      <c r="B747" s="25">
        <v>517</v>
      </c>
      <c r="C747" s="193">
        <v>2.3016967030241351</v>
      </c>
      <c r="D747" s="19"/>
      <c r="E747" s="19">
        <v>3.7721021228711349</v>
      </c>
      <c r="F747" s="19"/>
      <c r="G747" s="19">
        <v>1.7961818516196058</v>
      </c>
      <c r="H747" s="19"/>
      <c r="I747" s="19">
        <v>2.8515958852627432</v>
      </c>
      <c r="J747" s="19"/>
      <c r="K747" s="19">
        <v>2.3985319056985395</v>
      </c>
      <c r="L747" s="19"/>
      <c r="M747" s="19">
        <v>2.1626543550821191</v>
      </c>
      <c r="N747" s="19"/>
      <c r="O747" s="19">
        <v>1.8431042335712604</v>
      </c>
      <c r="P747" s="50"/>
      <c r="R747" s="9" t="s">
        <v>0</v>
      </c>
    </row>
    <row r="748" spans="2:18" x14ac:dyDescent="0.2">
      <c r="B748" s="25">
        <v>518</v>
      </c>
      <c r="C748" s="193"/>
      <c r="D748" s="19">
        <v>0.62791633695620186</v>
      </c>
      <c r="E748" s="19"/>
      <c r="F748" s="19">
        <v>0.24696089884054598</v>
      </c>
      <c r="G748" s="19"/>
      <c r="H748" s="19">
        <v>0.35315639352768863</v>
      </c>
      <c r="I748" s="19"/>
      <c r="J748" s="19">
        <v>0.9924879998872016</v>
      </c>
      <c r="K748" s="19"/>
      <c r="L748" s="19">
        <v>1.082540085736911</v>
      </c>
      <c r="M748" s="19"/>
      <c r="N748" s="19">
        <v>0.80043675471377662</v>
      </c>
      <c r="O748" s="19"/>
      <c r="P748" s="50">
        <v>0.4217946904368724</v>
      </c>
      <c r="R748" s="9" t="s">
        <v>0</v>
      </c>
    </row>
    <row r="749" spans="2:18" x14ac:dyDescent="0.2">
      <c r="B749" s="25">
        <v>519</v>
      </c>
      <c r="C749" s="193"/>
      <c r="D749" s="19">
        <v>2.0172126166539059</v>
      </c>
      <c r="E749" s="19"/>
      <c r="F749" s="19">
        <v>1.8478358261550727</v>
      </c>
      <c r="G749" s="19"/>
      <c r="H749" s="19">
        <v>1.7725928508538935</v>
      </c>
      <c r="I749" s="19"/>
      <c r="J749" s="19">
        <v>1.4699876643190486</v>
      </c>
      <c r="K749" s="19"/>
      <c r="L749" s="19">
        <v>1.006670212743688</v>
      </c>
      <c r="M749" s="19"/>
      <c r="N749" s="19">
        <v>0.79101986417561665</v>
      </c>
      <c r="O749" s="19"/>
      <c r="P749" s="50">
        <v>1.324170495404831</v>
      </c>
      <c r="R749" s="9" t="s">
        <v>0</v>
      </c>
    </row>
    <row r="750" spans="2:18" x14ac:dyDescent="0.2">
      <c r="B750" s="25">
        <v>520</v>
      </c>
      <c r="C750" s="193"/>
      <c r="D750" s="19">
        <v>0.74070823842425837</v>
      </c>
      <c r="E750" s="19"/>
      <c r="F750" s="19">
        <v>0.62490659239940638</v>
      </c>
      <c r="G750" s="19"/>
      <c r="H750" s="19">
        <v>1.2480847155005999</v>
      </c>
      <c r="I750" s="19"/>
      <c r="J750" s="19">
        <v>0.44953459930931361</v>
      </c>
      <c r="K750" s="19"/>
      <c r="L750" s="19">
        <v>0.94952111493561464</v>
      </c>
      <c r="M750" s="19"/>
      <c r="N750" s="19">
        <v>0.91183258218936125</v>
      </c>
      <c r="O750" s="19"/>
      <c r="P750" s="50">
        <v>1.5577621064627725</v>
      </c>
      <c r="R750" s="9" t="s">
        <v>0</v>
      </c>
    </row>
    <row r="751" spans="2:18" x14ac:dyDescent="0.2">
      <c r="B751" s="25">
        <v>521</v>
      </c>
      <c r="C751" s="193"/>
      <c r="D751" s="19">
        <v>7.5115855448252122E-3</v>
      </c>
      <c r="E751" s="19">
        <v>0.38851219379581031</v>
      </c>
      <c r="F751" s="19"/>
      <c r="G751" s="19">
        <v>1.1646131493802327</v>
      </c>
      <c r="H751" s="19"/>
      <c r="I751" s="19">
        <v>1.0974722080829009</v>
      </c>
      <c r="J751" s="19"/>
      <c r="K751" s="19">
        <v>1.0575161717575066</v>
      </c>
      <c r="L751" s="19"/>
      <c r="M751" s="19">
        <v>1.2499817284217969</v>
      </c>
      <c r="N751" s="19"/>
      <c r="O751" s="19">
        <v>0.65716083824735161</v>
      </c>
      <c r="P751" s="50"/>
      <c r="R751" s="9" t="s">
        <v>0</v>
      </c>
    </row>
    <row r="752" spans="2:18" x14ac:dyDescent="0.2">
      <c r="B752" s="25">
        <v>522</v>
      </c>
      <c r="C752" s="193"/>
      <c r="D752" s="19">
        <v>3.1661469230542576E-2</v>
      </c>
      <c r="E752" s="19"/>
      <c r="F752" s="19">
        <v>6.5996168145037393E-2</v>
      </c>
      <c r="G752" s="19"/>
      <c r="H752" s="19">
        <v>0.53983507731500258</v>
      </c>
      <c r="I752" s="19"/>
      <c r="J752" s="19">
        <v>0.37409540242258082</v>
      </c>
      <c r="K752" s="19"/>
      <c r="L752" s="19">
        <v>1.3129692006610421</v>
      </c>
      <c r="M752" s="19"/>
      <c r="N752" s="19">
        <v>0.77338024327516519</v>
      </c>
      <c r="O752" s="19"/>
      <c r="P752" s="50">
        <v>0.51758088632607824</v>
      </c>
      <c r="R752" s="9" t="s">
        <v>0</v>
      </c>
    </row>
    <row r="753" spans="2:18" x14ac:dyDescent="0.2">
      <c r="B753" s="25">
        <v>523</v>
      </c>
      <c r="C753" s="193"/>
      <c r="D753" s="19">
        <v>0.34806587191163157</v>
      </c>
      <c r="E753" s="19"/>
      <c r="F753" s="19">
        <v>1.1507556609200065</v>
      </c>
      <c r="G753" s="19"/>
      <c r="H753" s="19">
        <v>0.51585851143239159</v>
      </c>
      <c r="I753" s="19"/>
      <c r="J753" s="19">
        <v>1.5103161812299826</v>
      </c>
      <c r="K753" s="19"/>
      <c r="L753" s="19">
        <v>1.2716675759881473</v>
      </c>
      <c r="M753" s="19"/>
      <c r="N753" s="19">
        <v>0.84308164744297409</v>
      </c>
      <c r="O753" s="19">
        <v>0.17950206692673301</v>
      </c>
      <c r="P753" s="50"/>
      <c r="R753" s="9" t="s">
        <v>0</v>
      </c>
    </row>
    <row r="754" spans="2:18" x14ac:dyDescent="0.2">
      <c r="B754" s="25">
        <v>524</v>
      </c>
      <c r="C754" s="193">
        <v>0.17408802364833681</v>
      </c>
      <c r="D754" s="19"/>
      <c r="E754" s="19">
        <v>0.11398793427945161</v>
      </c>
      <c r="F754" s="19"/>
      <c r="G754" s="19">
        <v>1.0623036710685627</v>
      </c>
      <c r="H754" s="19"/>
      <c r="I754" s="19">
        <v>1.5386615698322075</v>
      </c>
      <c r="J754" s="19"/>
      <c r="K754" s="19">
        <v>0.48914229368632994</v>
      </c>
      <c r="L754" s="19"/>
      <c r="M754" s="19">
        <v>0.48533826137606917</v>
      </c>
      <c r="N754" s="19"/>
      <c r="O754" s="19">
        <v>1.059819615115847</v>
      </c>
      <c r="P754" s="50"/>
      <c r="R754" s="9" t="s">
        <v>0</v>
      </c>
    </row>
    <row r="755" spans="2:18" x14ac:dyDescent="0.2">
      <c r="B755" s="25">
        <v>525</v>
      </c>
      <c r="C755" s="193"/>
      <c r="D755" s="19">
        <v>5.6936833000816367E-2</v>
      </c>
      <c r="E755" s="19">
        <v>0.54265310890413088</v>
      </c>
      <c r="F755" s="19"/>
      <c r="G755" s="19">
        <v>0.63036322369657161</v>
      </c>
      <c r="H755" s="19"/>
      <c r="I755" s="19"/>
      <c r="J755" s="19">
        <v>0.13387810621502202</v>
      </c>
      <c r="K755" s="19">
        <v>0.80181146253331159</v>
      </c>
      <c r="L755" s="19"/>
      <c r="M755" s="19"/>
      <c r="N755" s="19">
        <v>5.360397046833848E-2</v>
      </c>
      <c r="O755" s="19">
        <v>0.21355221834019877</v>
      </c>
      <c r="P755" s="50"/>
      <c r="R755" s="9" t="s">
        <v>0</v>
      </c>
    </row>
    <row r="756" spans="2:18" x14ac:dyDescent="0.2">
      <c r="B756" s="25">
        <v>526</v>
      </c>
      <c r="C756" s="193">
        <v>1.1948440131996398</v>
      </c>
      <c r="D756" s="19"/>
      <c r="E756" s="19">
        <v>3.4764642530476127E-2</v>
      </c>
      <c r="F756" s="19"/>
      <c r="G756" s="19">
        <v>0.90225045911488699</v>
      </c>
      <c r="H756" s="19"/>
      <c r="I756" s="19">
        <v>0.7346640675318532</v>
      </c>
      <c r="J756" s="19"/>
      <c r="K756" s="19">
        <v>0.79284907707149999</v>
      </c>
      <c r="L756" s="19"/>
      <c r="M756" s="19">
        <v>0.94137489439697586</v>
      </c>
      <c r="N756" s="19"/>
      <c r="O756" s="19">
        <v>0.11053420529040847</v>
      </c>
      <c r="P756" s="50"/>
      <c r="R756" s="9" t="s">
        <v>0</v>
      </c>
    </row>
    <row r="757" spans="2:18" x14ac:dyDescent="0.2">
      <c r="B757" s="25">
        <v>527</v>
      </c>
      <c r="C757" s="193"/>
      <c r="D757" s="19">
        <v>0.34384876357241845</v>
      </c>
      <c r="E757" s="19"/>
      <c r="F757" s="19">
        <v>0.63908858928728451</v>
      </c>
      <c r="G757" s="19"/>
      <c r="H757" s="19">
        <v>1.030122177215006</v>
      </c>
      <c r="I757" s="19"/>
      <c r="J757" s="19">
        <v>1.159207291551261</v>
      </c>
      <c r="K757" s="19"/>
      <c r="L757" s="19">
        <v>0.43473879842225122</v>
      </c>
      <c r="M757" s="19"/>
      <c r="N757" s="19">
        <v>1.3275322691472848</v>
      </c>
      <c r="O757" s="19"/>
      <c r="P757" s="50">
        <v>1.5572415062586247</v>
      </c>
      <c r="R757" s="9" t="s">
        <v>0</v>
      </c>
    </row>
    <row r="758" spans="2:18" x14ac:dyDescent="0.2">
      <c r="B758" s="25">
        <v>528</v>
      </c>
      <c r="C758" s="193">
        <v>0.15997022922295659</v>
      </c>
      <c r="D758" s="19"/>
      <c r="E758" s="19">
        <v>0.55826098966360027</v>
      </c>
      <c r="F758" s="19"/>
      <c r="G758" s="19"/>
      <c r="H758" s="19">
        <v>0.16451025203713388</v>
      </c>
      <c r="I758" s="19">
        <v>0.41143440749760563</v>
      </c>
      <c r="J758" s="19"/>
      <c r="K758" s="19">
        <v>0.69902178945990567</v>
      </c>
      <c r="L758" s="19"/>
      <c r="M758" s="19">
        <v>0.54906428111493544</v>
      </c>
      <c r="N758" s="19"/>
      <c r="O758" s="19">
        <v>0.66774169086219759</v>
      </c>
      <c r="P758" s="50"/>
      <c r="R758" s="9" t="s">
        <v>0</v>
      </c>
    </row>
    <row r="759" spans="2:18" x14ac:dyDescent="0.2">
      <c r="B759" s="25">
        <v>529</v>
      </c>
      <c r="C759" s="193"/>
      <c r="D759" s="19">
        <v>0.44201489322040294</v>
      </c>
      <c r="E759" s="19"/>
      <c r="F759" s="19">
        <v>0.39748840836296784</v>
      </c>
      <c r="G759" s="19"/>
      <c r="H759" s="19">
        <v>1.1395819519245318</v>
      </c>
      <c r="I759" s="19"/>
      <c r="J759" s="19">
        <v>1.4213833972085994</v>
      </c>
      <c r="K759" s="19"/>
      <c r="L759" s="19">
        <v>0.6413717014478344</v>
      </c>
      <c r="M759" s="19"/>
      <c r="N759" s="19">
        <v>0.99494954404661207</v>
      </c>
      <c r="O759" s="19"/>
      <c r="P759" s="50">
        <v>1.0621133256629791</v>
      </c>
      <c r="R759" s="9" t="s">
        <v>0</v>
      </c>
    </row>
    <row r="760" spans="2:18" x14ac:dyDescent="0.2">
      <c r="B760" s="25">
        <v>530</v>
      </c>
      <c r="C760" s="193">
        <v>0.13710859786068594</v>
      </c>
      <c r="D760" s="19"/>
      <c r="E760" s="19"/>
      <c r="F760" s="19">
        <v>0.19944493405589128</v>
      </c>
      <c r="G760" s="19">
        <v>0.74317741921594649</v>
      </c>
      <c r="H760" s="19"/>
      <c r="I760" s="19">
        <v>1.4334232871098733</v>
      </c>
      <c r="J760" s="19"/>
      <c r="K760" s="19">
        <v>1.6638612815925076</v>
      </c>
      <c r="L760" s="19"/>
      <c r="M760" s="19">
        <v>1.3086199926997732</v>
      </c>
      <c r="N760" s="19"/>
      <c r="O760" s="19">
        <v>0.87552979014701349</v>
      </c>
      <c r="P760" s="50"/>
      <c r="R760" s="9" t="s">
        <v>0</v>
      </c>
    </row>
    <row r="761" spans="2:18" x14ac:dyDescent="0.2">
      <c r="B761" s="25">
        <v>531</v>
      </c>
      <c r="C761" s="193"/>
      <c r="D761" s="19">
        <v>1.8148131184382386E-2</v>
      </c>
      <c r="E761" s="19"/>
      <c r="F761" s="19">
        <v>1.7528543333211535</v>
      </c>
      <c r="G761" s="19"/>
      <c r="H761" s="19">
        <v>0.64964801928674321</v>
      </c>
      <c r="I761" s="19"/>
      <c r="J761" s="19">
        <v>0.2966422312319949</v>
      </c>
      <c r="K761" s="19"/>
      <c r="L761" s="19">
        <v>0.55469805017698004</v>
      </c>
      <c r="M761" s="19">
        <v>0.2387485850668189</v>
      </c>
      <c r="N761" s="19"/>
      <c r="O761" s="19"/>
      <c r="P761" s="50">
        <v>1.6631500755594077</v>
      </c>
      <c r="R761" s="9" t="s">
        <v>0</v>
      </c>
    </row>
    <row r="762" spans="2:18" x14ac:dyDescent="0.2">
      <c r="B762" s="25">
        <v>532</v>
      </c>
      <c r="C762" s="193"/>
      <c r="D762" s="19">
        <v>0.897135566182377</v>
      </c>
      <c r="E762" s="19"/>
      <c r="F762" s="19">
        <v>1.1524224948007562</v>
      </c>
      <c r="G762" s="19"/>
      <c r="H762" s="19">
        <v>0.90031802663193139</v>
      </c>
      <c r="I762" s="19">
        <v>1.8324537209188467E-2</v>
      </c>
      <c r="J762" s="19"/>
      <c r="K762" s="19"/>
      <c r="L762" s="19">
        <v>0.82463786386091886</v>
      </c>
      <c r="M762" s="19">
        <v>4.7329619882216416E-3</v>
      </c>
      <c r="N762" s="19"/>
      <c r="O762" s="19"/>
      <c r="P762" s="50">
        <v>0.42224277778032282</v>
      </c>
      <c r="R762" s="9" t="s">
        <v>0</v>
      </c>
    </row>
    <row r="763" spans="2:18" x14ac:dyDescent="0.2">
      <c r="B763" s="25">
        <v>533</v>
      </c>
      <c r="C763" s="193">
        <v>1.0433166763263704</v>
      </c>
      <c r="D763" s="19"/>
      <c r="E763" s="19">
        <v>0.78971310735026301</v>
      </c>
      <c r="F763" s="19"/>
      <c r="G763" s="19"/>
      <c r="H763" s="19">
        <v>6.0526601111515824E-2</v>
      </c>
      <c r="I763" s="19">
        <v>1.2651907343095798</v>
      </c>
      <c r="J763" s="19"/>
      <c r="K763" s="19">
        <v>0.18319707320846948</v>
      </c>
      <c r="L763" s="19"/>
      <c r="M763" s="19">
        <v>0.49158244378108912</v>
      </c>
      <c r="N763" s="19"/>
      <c r="O763" s="19">
        <v>1.1754228374465781</v>
      </c>
      <c r="P763" s="50"/>
      <c r="R763" s="9" t="s">
        <v>0</v>
      </c>
    </row>
    <row r="764" spans="2:18" x14ac:dyDescent="0.2">
      <c r="B764" s="25">
        <v>534</v>
      </c>
      <c r="C764" s="193"/>
      <c r="D764" s="19">
        <v>0.19376454522286068</v>
      </c>
      <c r="E764" s="19"/>
      <c r="F764" s="19">
        <v>0.50990221556899251</v>
      </c>
      <c r="G764" s="19"/>
      <c r="H764" s="19">
        <v>0.43480997970391555</v>
      </c>
      <c r="I764" s="19"/>
      <c r="J764" s="19">
        <v>0.13683583335650995</v>
      </c>
      <c r="K764" s="19"/>
      <c r="L764" s="19">
        <v>0.76461859359248552</v>
      </c>
      <c r="M764" s="19">
        <v>0.31023708268504013</v>
      </c>
      <c r="N764" s="19"/>
      <c r="O764" s="19"/>
      <c r="P764" s="50">
        <v>3.8186045225493889E-2</v>
      </c>
      <c r="R764" s="9" t="s">
        <v>0</v>
      </c>
    </row>
    <row r="765" spans="2:18" x14ac:dyDescent="0.2">
      <c r="B765" s="25">
        <v>535</v>
      </c>
      <c r="C765" s="193"/>
      <c r="D765" s="19">
        <v>1.4189810357168591</v>
      </c>
      <c r="E765" s="19"/>
      <c r="F765" s="19">
        <v>0.19609410080469364</v>
      </c>
      <c r="G765" s="19"/>
      <c r="H765" s="19">
        <v>0.69708105371707318</v>
      </c>
      <c r="I765" s="19"/>
      <c r="J765" s="19">
        <v>1.0727792394774629</v>
      </c>
      <c r="K765" s="19"/>
      <c r="L765" s="19">
        <v>0.42422910595089797</v>
      </c>
      <c r="M765" s="19"/>
      <c r="N765" s="19">
        <v>0.99205999877133222</v>
      </c>
      <c r="O765" s="19"/>
      <c r="P765" s="50">
        <v>1.3540963894768521</v>
      </c>
      <c r="R765" s="9" t="s">
        <v>0</v>
      </c>
    </row>
    <row r="766" spans="2:18" x14ac:dyDescent="0.2">
      <c r="B766" s="25">
        <v>536</v>
      </c>
      <c r="C766" s="193">
        <v>1.5203325673293953</v>
      </c>
      <c r="D766" s="19"/>
      <c r="E766" s="19">
        <v>0.97319373382907948</v>
      </c>
      <c r="F766" s="19"/>
      <c r="G766" s="19">
        <v>2.2305693637419277</v>
      </c>
      <c r="H766" s="19"/>
      <c r="I766" s="19">
        <v>0.59822218817132711</v>
      </c>
      <c r="J766" s="19"/>
      <c r="K766" s="19">
        <v>0.71749327765640969</v>
      </c>
      <c r="L766" s="19"/>
      <c r="M766" s="19">
        <v>1.4993179923713613</v>
      </c>
      <c r="N766" s="19"/>
      <c r="O766" s="19">
        <v>0.94084782019587543</v>
      </c>
      <c r="P766" s="50"/>
      <c r="R766" s="9" t="s">
        <v>0</v>
      </c>
    </row>
    <row r="767" spans="2:18" x14ac:dyDescent="0.2">
      <c r="B767" s="25">
        <v>537</v>
      </c>
      <c r="C767" s="193"/>
      <c r="D767" s="19">
        <v>0.66056292818550566</v>
      </c>
      <c r="E767" s="19"/>
      <c r="F767" s="19">
        <v>9.640492402462511E-2</v>
      </c>
      <c r="G767" s="19"/>
      <c r="H767" s="19">
        <v>0.30187436369351717</v>
      </c>
      <c r="I767" s="19"/>
      <c r="J767" s="19">
        <v>0.80773158169346704</v>
      </c>
      <c r="K767" s="19"/>
      <c r="L767" s="19">
        <v>0.40941978209562818</v>
      </c>
      <c r="M767" s="19"/>
      <c r="N767" s="19">
        <v>0.65891873681866797</v>
      </c>
      <c r="O767" s="19"/>
      <c r="P767" s="50">
        <v>0.27250592700247145</v>
      </c>
      <c r="R767" s="9" t="s">
        <v>0</v>
      </c>
    </row>
    <row r="768" spans="2:18" x14ac:dyDescent="0.2">
      <c r="B768" s="25">
        <v>538</v>
      </c>
      <c r="C768" s="193"/>
      <c r="D768" s="19">
        <v>1.0468261594912993</v>
      </c>
      <c r="E768" s="19"/>
      <c r="F768" s="19">
        <v>0.43242259956606699</v>
      </c>
      <c r="G768" s="19"/>
      <c r="H768" s="19">
        <v>0.65156606590861377</v>
      </c>
      <c r="I768" s="19"/>
      <c r="J768" s="19">
        <v>1.0096220407324872</v>
      </c>
      <c r="K768" s="19"/>
      <c r="L768" s="19">
        <v>0.47972697783787499</v>
      </c>
      <c r="M768" s="19">
        <v>0.21427359195596538</v>
      </c>
      <c r="N768" s="19"/>
      <c r="O768" s="19"/>
      <c r="P768" s="50">
        <v>0.93942313536274669</v>
      </c>
      <c r="R768" s="9" t="s">
        <v>0</v>
      </c>
    </row>
    <row r="769" spans="2:18" x14ac:dyDescent="0.2">
      <c r="B769" s="25">
        <v>539</v>
      </c>
      <c r="C769" s="193">
        <v>0.62899029104363591</v>
      </c>
      <c r="D769" s="19"/>
      <c r="E769" s="19"/>
      <c r="F769" s="19">
        <v>0.4442473987527763</v>
      </c>
      <c r="G769" s="19">
        <v>0.38240714979747953</v>
      </c>
      <c r="H769" s="19"/>
      <c r="I769" s="19">
        <v>0.16721710549636004</v>
      </c>
      <c r="J769" s="19"/>
      <c r="K769" s="19">
        <v>0.21944103260128828</v>
      </c>
      <c r="L769" s="19"/>
      <c r="M769" s="19">
        <v>0.6480563960017931</v>
      </c>
      <c r="N769" s="19"/>
      <c r="O769" s="19">
        <v>0.48104955105226843</v>
      </c>
      <c r="P769" s="50"/>
      <c r="R769" s="9" t="s">
        <v>0</v>
      </c>
    </row>
    <row r="770" spans="2:18" x14ac:dyDescent="0.2">
      <c r="B770" s="25">
        <v>540</v>
      </c>
      <c r="C770" s="193"/>
      <c r="D770" s="19">
        <v>6.6867646810202394E-2</v>
      </c>
      <c r="E770" s="19">
        <v>0.77720746155924225</v>
      </c>
      <c r="F770" s="19"/>
      <c r="G770" s="19">
        <v>1.011856645158792</v>
      </c>
      <c r="H770" s="19"/>
      <c r="I770" s="19">
        <v>2.0885559209871847</v>
      </c>
      <c r="J770" s="19"/>
      <c r="K770" s="19">
        <v>0.34189174906674447</v>
      </c>
      <c r="L770" s="19"/>
      <c r="M770" s="19">
        <v>0.77880633174399727</v>
      </c>
      <c r="N770" s="19"/>
      <c r="O770" s="19">
        <v>0.25200164907936096</v>
      </c>
      <c r="P770" s="50"/>
      <c r="R770" s="9" t="s">
        <v>0</v>
      </c>
    </row>
    <row r="771" spans="2:18" x14ac:dyDescent="0.2">
      <c r="B771" s="25">
        <v>541</v>
      </c>
      <c r="C771" s="193">
        <v>0.15825530848530728</v>
      </c>
      <c r="D771" s="19"/>
      <c r="E771" s="19">
        <v>0.65153855725013432</v>
      </c>
      <c r="F771" s="19"/>
      <c r="G771" s="19">
        <v>4.6628227711383551E-3</v>
      </c>
      <c r="H771" s="19"/>
      <c r="I771" s="19">
        <v>1.1722244895632734</v>
      </c>
      <c r="J771" s="19"/>
      <c r="K771" s="19">
        <v>0.34694762568849336</v>
      </c>
      <c r="L771" s="19"/>
      <c r="M771" s="19">
        <v>8.5247742488680667E-2</v>
      </c>
      <c r="N771" s="19"/>
      <c r="O771" s="19">
        <v>0.44081241861028453</v>
      </c>
      <c r="P771" s="50"/>
      <c r="R771" s="9" t="s">
        <v>0</v>
      </c>
    </row>
    <row r="772" spans="2:18" x14ac:dyDescent="0.2">
      <c r="B772" s="25">
        <v>542</v>
      </c>
      <c r="C772" s="193"/>
      <c r="D772" s="19">
        <v>0.73269441226814525</v>
      </c>
      <c r="E772" s="19">
        <v>0.10362395197699625</v>
      </c>
      <c r="F772" s="19"/>
      <c r="G772" s="19"/>
      <c r="H772" s="19">
        <v>0.22295277266539684</v>
      </c>
      <c r="I772" s="19"/>
      <c r="J772" s="19">
        <v>1.2790774087569481</v>
      </c>
      <c r="K772" s="19"/>
      <c r="L772" s="19">
        <v>0.80168129875486027</v>
      </c>
      <c r="M772" s="19">
        <v>0.31188605821875282</v>
      </c>
      <c r="N772" s="19"/>
      <c r="O772" s="19">
        <v>0.3191448561189722</v>
      </c>
      <c r="P772" s="50"/>
      <c r="R772" s="9" t="s">
        <v>0</v>
      </c>
    </row>
    <row r="773" spans="2:18" x14ac:dyDescent="0.2">
      <c r="B773" s="25">
        <v>543</v>
      </c>
      <c r="C773" s="193">
        <v>0.27187956221286697</v>
      </c>
      <c r="D773" s="19"/>
      <c r="E773" s="19">
        <v>5.8024862852029589E-2</v>
      </c>
      <c r="F773" s="19"/>
      <c r="G773" s="19">
        <v>0.66938296829496191</v>
      </c>
      <c r="H773" s="19"/>
      <c r="I773" s="19"/>
      <c r="J773" s="19">
        <v>9.3231874354781377E-2</v>
      </c>
      <c r="K773" s="19"/>
      <c r="L773" s="19">
        <v>0.56188614715945173</v>
      </c>
      <c r="M773" s="19">
        <v>1.499158441736494</v>
      </c>
      <c r="N773" s="19"/>
      <c r="O773" s="19">
        <v>0.23723502157784901</v>
      </c>
      <c r="P773" s="50"/>
      <c r="R773" s="9" t="s">
        <v>0</v>
      </c>
    </row>
    <row r="774" spans="2:18" x14ac:dyDescent="0.2">
      <c r="B774" s="25">
        <v>544</v>
      </c>
      <c r="C774" s="193"/>
      <c r="D774" s="19">
        <v>0.15623293080480294</v>
      </c>
      <c r="E774" s="19"/>
      <c r="F774" s="19">
        <v>0.9116051941253801</v>
      </c>
      <c r="G774" s="19">
        <v>1.7139167205517371E-2</v>
      </c>
      <c r="H774" s="19"/>
      <c r="I774" s="19">
        <v>0.10327849428001838</v>
      </c>
      <c r="J774" s="19"/>
      <c r="K774" s="19">
        <v>0.12183747359090381</v>
      </c>
      <c r="L774" s="19"/>
      <c r="M774" s="19"/>
      <c r="N774" s="19">
        <v>1.1435432819538516</v>
      </c>
      <c r="O774" s="19"/>
      <c r="P774" s="50">
        <v>1.3061016850000873</v>
      </c>
      <c r="R774" s="9" t="s">
        <v>0</v>
      </c>
    </row>
    <row r="775" spans="2:18" x14ac:dyDescent="0.2">
      <c r="B775" s="25">
        <v>545</v>
      </c>
      <c r="C775" s="193">
        <v>1.1117717535077318E-2</v>
      </c>
      <c r="D775" s="19"/>
      <c r="E775" s="19">
        <v>0.40767756971611502</v>
      </c>
      <c r="F775" s="19"/>
      <c r="G775" s="19"/>
      <c r="H775" s="19">
        <v>0.39438593039454284</v>
      </c>
      <c r="I775" s="19">
        <v>0.30057307045053694</v>
      </c>
      <c r="J775" s="19"/>
      <c r="K775" s="19">
        <v>1.2357120096890164</v>
      </c>
      <c r="L775" s="19"/>
      <c r="M775" s="19">
        <v>0.82743916361956382</v>
      </c>
      <c r="N775" s="19"/>
      <c r="O775" s="19">
        <v>2.3401104412434032E-3</v>
      </c>
      <c r="P775" s="50"/>
      <c r="R775" s="9" t="s">
        <v>0</v>
      </c>
    </row>
    <row r="776" spans="2:18" x14ac:dyDescent="0.2">
      <c r="B776" s="25">
        <v>546</v>
      </c>
      <c r="C776" s="193"/>
      <c r="D776" s="19">
        <v>0.82105141183832042</v>
      </c>
      <c r="E776" s="19">
        <v>1.4457627234926556E-2</v>
      </c>
      <c r="F776" s="19"/>
      <c r="G776" s="19">
        <v>1.6830802345869911</v>
      </c>
      <c r="H776" s="19"/>
      <c r="I776" s="19">
        <v>1.4619081560596552</v>
      </c>
      <c r="J776" s="19"/>
      <c r="K776" s="19">
        <v>0.77564590614341777</v>
      </c>
      <c r="L776" s="19"/>
      <c r="M776" s="19">
        <v>0.22259531998004778</v>
      </c>
      <c r="N776" s="19"/>
      <c r="O776" s="19">
        <v>1.5858816752992069</v>
      </c>
      <c r="P776" s="50"/>
      <c r="R776" s="9" t="s">
        <v>0</v>
      </c>
    </row>
    <row r="777" spans="2:18" x14ac:dyDescent="0.2">
      <c r="B777" s="25">
        <v>547</v>
      </c>
      <c r="C777" s="193"/>
      <c r="D777" s="19">
        <v>0.53154103246254192</v>
      </c>
      <c r="E777" s="19"/>
      <c r="F777" s="19">
        <v>0.55998792646541917</v>
      </c>
      <c r="G777" s="19">
        <v>0.33886049523772227</v>
      </c>
      <c r="H777" s="19"/>
      <c r="I777" s="19"/>
      <c r="J777" s="19">
        <v>6.1478435411707943E-2</v>
      </c>
      <c r="K777" s="19"/>
      <c r="L777" s="19">
        <v>1.0476296935322849</v>
      </c>
      <c r="M777" s="19"/>
      <c r="N777" s="19">
        <v>0.57611107848142995</v>
      </c>
      <c r="O777" s="19"/>
      <c r="P777" s="50">
        <v>0.24401140678811295</v>
      </c>
      <c r="R777" s="9" t="s">
        <v>0</v>
      </c>
    </row>
    <row r="778" spans="2:18" x14ac:dyDescent="0.2">
      <c r="B778" s="25">
        <v>548</v>
      </c>
      <c r="C778" s="193">
        <v>0.63327691622557625</v>
      </c>
      <c r="D778" s="19"/>
      <c r="E778" s="19">
        <v>1.2312242095446488</v>
      </c>
      <c r="F778" s="19"/>
      <c r="G778" s="19">
        <v>0.80580290242065844</v>
      </c>
      <c r="H778" s="19"/>
      <c r="I778" s="19">
        <v>1.986514945586954</v>
      </c>
      <c r="J778" s="19"/>
      <c r="K778" s="19">
        <v>0.10676210326581077</v>
      </c>
      <c r="L778" s="19"/>
      <c r="M778" s="19">
        <v>1.1877573424175678</v>
      </c>
      <c r="N778" s="19"/>
      <c r="O778" s="19">
        <v>2.9854450864808327E-3</v>
      </c>
      <c r="P778" s="50"/>
      <c r="R778" s="9" t="s">
        <v>0</v>
      </c>
    </row>
    <row r="779" spans="2:18" x14ac:dyDescent="0.2">
      <c r="B779" s="25">
        <v>549</v>
      </c>
      <c r="C779" s="193"/>
      <c r="D779" s="19">
        <v>0.11084991523604883</v>
      </c>
      <c r="E779" s="19">
        <v>0.65110792807758577</v>
      </c>
      <c r="F779" s="19"/>
      <c r="G779" s="19"/>
      <c r="H779" s="19">
        <v>0.44200799295864696</v>
      </c>
      <c r="I779" s="19"/>
      <c r="J779" s="19">
        <v>0.1401236777042042</v>
      </c>
      <c r="K779" s="19">
        <v>1.3811986001194088</v>
      </c>
      <c r="L779" s="19"/>
      <c r="M779" s="19"/>
      <c r="N779" s="19">
        <v>1.5051006769312605E-2</v>
      </c>
      <c r="O779" s="19">
        <v>1.2420664754655135</v>
      </c>
      <c r="P779" s="50"/>
      <c r="R779" s="9" t="s">
        <v>0</v>
      </c>
    </row>
    <row r="780" spans="2:18" x14ac:dyDescent="0.2">
      <c r="B780" s="25">
        <v>550</v>
      </c>
      <c r="C780" s="193"/>
      <c r="D780" s="19">
        <v>0.2689995212916671</v>
      </c>
      <c r="E780" s="19">
        <v>0.90954491739962329</v>
      </c>
      <c r="F780" s="19"/>
      <c r="G780" s="19">
        <v>0.22655235088380915</v>
      </c>
      <c r="H780" s="19"/>
      <c r="I780" s="19">
        <v>0.19971951123312293</v>
      </c>
      <c r="J780" s="19"/>
      <c r="K780" s="19">
        <v>0.78952068529692054</v>
      </c>
      <c r="L780" s="19"/>
      <c r="M780" s="19">
        <v>0.17893565325065747</v>
      </c>
      <c r="N780" s="19"/>
      <c r="O780" s="19">
        <v>0.75805274131422462</v>
      </c>
      <c r="P780" s="50"/>
      <c r="R780" s="9" t="s">
        <v>0</v>
      </c>
    </row>
    <row r="781" spans="2:18" x14ac:dyDescent="0.2">
      <c r="B781" s="25">
        <v>551</v>
      </c>
      <c r="C781" s="193"/>
      <c r="D781" s="19">
        <v>0.23831128288324535</v>
      </c>
      <c r="E781" s="19"/>
      <c r="F781" s="19">
        <v>0.41063832156446378</v>
      </c>
      <c r="G781" s="19"/>
      <c r="H781" s="19">
        <v>0.41480161344425998</v>
      </c>
      <c r="I781" s="19"/>
      <c r="J781" s="19">
        <v>0.48149428826898072</v>
      </c>
      <c r="K781" s="19">
        <v>8.6693006417942878E-2</v>
      </c>
      <c r="L781" s="19"/>
      <c r="M781" s="19"/>
      <c r="N781" s="19">
        <v>0.33872022274590541</v>
      </c>
      <c r="O781" s="19"/>
      <c r="P781" s="50">
        <v>0.36266226387228445</v>
      </c>
      <c r="R781" s="9" t="s">
        <v>0</v>
      </c>
    </row>
    <row r="782" spans="2:18" x14ac:dyDescent="0.2">
      <c r="B782" s="25">
        <v>552</v>
      </c>
      <c r="C782" s="193"/>
      <c r="D782" s="19">
        <v>0.42956491405332592</v>
      </c>
      <c r="E782" s="19">
        <v>0.83395114612110255</v>
      </c>
      <c r="F782" s="19"/>
      <c r="G782" s="19">
        <v>3.7756443714549552E-2</v>
      </c>
      <c r="H782" s="19"/>
      <c r="I782" s="19"/>
      <c r="J782" s="19">
        <v>8.8786999263051336E-2</v>
      </c>
      <c r="K782" s="19">
        <v>2.9667078467768476E-2</v>
      </c>
      <c r="L782" s="19"/>
      <c r="M782" s="19">
        <v>0.34053932761482347</v>
      </c>
      <c r="N782" s="19"/>
      <c r="O782" s="19">
        <v>8.7529214016389675E-2</v>
      </c>
      <c r="P782" s="50"/>
      <c r="R782" s="9" t="s">
        <v>0</v>
      </c>
    </row>
    <row r="783" spans="2:18" x14ac:dyDescent="0.2">
      <c r="B783" s="25">
        <v>553</v>
      </c>
      <c r="C783" s="193">
        <v>0.44534351400322236</v>
      </c>
      <c r="D783" s="19"/>
      <c r="E783" s="19">
        <v>1.785137582399857</v>
      </c>
      <c r="F783" s="19"/>
      <c r="G783" s="19">
        <v>1.3758241047469315</v>
      </c>
      <c r="H783" s="19"/>
      <c r="I783" s="19">
        <v>1.6670764248209131</v>
      </c>
      <c r="J783" s="19"/>
      <c r="K783" s="19">
        <v>1.1817104926170248</v>
      </c>
      <c r="L783" s="19"/>
      <c r="M783" s="19">
        <v>1.102722282362991</v>
      </c>
      <c r="N783" s="19"/>
      <c r="O783" s="19">
        <v>1.4383009397320474</v>
      </c>
      <c r="P783" s="50"/>
      <c r="R783" s="9" t="s">
        <v>0</v>
      </c>
    </row>
    <row r="784" spans="2:18" x14ac:dyDescent="0.2">
      <c r="B784" s="25">
        <v>554</v>
      </c>
      <c r="C784" s="193"/>
      <c r="D784" s="19">
        <v>0.14493407382532297</v>
      </c>
      <c r="E784" s="19">
        <v>0.55633472553910535</v>
      </c>
      <c r="F784" s="19"/>
      <c r="G784" s="19">
        <v>0.28429608668666007</v>
      </c>
      <c r="H784" s="19"/>
      <c r="I784" s="19">
        <v>1.0010313273799831</v>
      </c>
      <c r="J784" s="19"/>
      <c r="K784" s="19">
        <v>0.84297964877532272</v>
      </c>
      <c r="L784" s="19"/>
      <c r="M784" s="19">
        <v>0.93390030451442596</v>
      </c>
      <c r="N784" s="19"/>
      <c r="O784" s="19">
        <v>0.94474998328302973</v>
      </c>
      <c r="P784" s="50"/>
      <c r="R784" s="9" t="s">
        <v>0</v>
      </c>
    </row>
    <row r="785" spans="2:18" x14ac:dyDescent="0.2">
      <c r="B785" s="25">
        <v>555</v>
      </c>
      <c r="C785" s="193">
        <v>0.11660912714964423</v>
      </c>
      <c r="D785" s="19"/>
      <c r="E785" s="19">
        <v>0.37975742418771258</v>
      </c>
      <c r="F785" s="19"/>
      <c r="G785" s="19">
        <v>0.95624863086466372</v>
      </c>
      <c r="H785" s="19"/>
      <c r="I785" s="19">
        <v>0.93681675253363184</v>
      </c>
      <c r="J785" s="19"/>
      <c r="K785" s="19">
        <v>0.94536846175831146</v>
      </c>
      <c r="L785" s="19"/>
      <c r="M785" s="19">
        <v>0.54986221465042595</v>
      </c>
      <c r="N785" s="19"/>
      <c r="O785" s="19">
        <v>1.0954242217258354</v>
      </c>
      <c r="P785" s="50"/>
      <c r="R785" s="9" t="s">
        <v>0</v>
      </c>
    </row>
    <row r="786" spans="2:18" x14ac:dyDescent="0.2">
      <c r="B786" s="25">
        <v>556</v>
      </c>
      <c r="C786" s="193">
        <v>6.316430625414983E-2</v>
      </c>
      <c r="D786" s="19"/>
      <c r="E786" s="19">
        <v>1.2030310266381226</v>
      </c>
      <c r="F786" s="19"/>
      <c r="G786" s="19">
        <v>1.1254106935827943</v>
      </c>
      <c r="H786" s="19"/>
      <c r="I786" s="19">
        <v>8.0044147026391912E-2</v>
      </c>
      <c r="J786" s="19"/>
      <c r="K786" s="19"/>
      <c r="L786" s="19">
        <v>0.22472148729908362</v>
      </c>
      <c r="M786" s="19">
        <v>0.555656167047762</v>
      </c>
      <c r="N786" s="19"/>
      <c r="O786" s="19"/>
      <c r="P786" s="50">
        <v>1.0345931747565846</v>
      </c>
      <c r="R786" s="9" t="s">
        <v>0</v>
      </c>
    </row>
    <row r="787" spans="2:18" x14ac:dyDescent="0.2">
      <c r="B787" s="25">
        <v>557</v>
      </c>
      <c r="C787" s="193">
        <v>2.2372211348113096</v>
      </c>
      <c r="D787" s="19"/>
      <c r="E787" s="19">
        <v>0.73048833267555935</v>
      </c>
      <c r="F787" s="19"/>
      <c r="G787" s="19">
        <v>1.2163438203221768</v>
      </c>
      <c r="H787" s="19"/>
      <c r="I787" s="19">
        <v>1.7539334474409958</v>
      </c>
      <c r="J787" s="19"/>
      <c r="K787" s="19">
        <v>2.2785968647896784</v>
      </c>
      <c r="L787" s="19"/>
      <c r="M787" s="19">
        <v>1.4472352814424423</v>
      </c>
      <c r="N787" s="19"/>
      <c r="O787" s="19">
        <v>1.3788428092485414</v>
      </c>
      <c r="P787" s="50"/>
      <c r="R787" s="9" t="s">
        <v>0</v>
      </c>
    </row>
    <row r="788" spans="2:18" x14ac:dyDescent="0.2">
      <c r="B788" s="25">
        <v>558</v>
      </c>
      <c r="C788" s="193">
        <v>0.36322353316355921</v>
      </c>
      <c r="D788" s="19"/>
      <c r="E788" s="19">
        <v>0.64547676501175111</v>
      </c>
      <c r="F788" s="19"/>
      <c r="G788" s="19"/>
      <c r="H788" s="19">
        <v>1.1545063131452906</v>
      </c>
      <c r="I788" s="19">
        <v>0.51548809767293713</v>
      </c>
      <c r="J788" s="19"/>
      <c r="K788" s="19">
        <v>3.320793818707931E-2</v>
      </c>
      <c r="L788" s="19"/>
      <c r="M788" s="19">
        <v>0.8014074646904451</v>
      </c>
      <c r="N788" s="19"/>
      <c r="O788" s="19">
        <v>0.59239342691788965</v>
      </c>
      <c r="P788" s="50"/>
      <c r="R788" s="9" t="s">
        <v>0</v>
      </c>
    </row>
    <row r="789" spans="2:18" x14ac:dyDescent="0.2">
      <c r="B789" s="25">
        <v>559</v>
      </c>
      <c r="C789" s="193"/>
      <c r="D789" s="19">
        <v>1.195313156477428</v>
      </c>
      <c r="E789" s="19"/>
      <c r="F789" s="19">
        <v>0.48050870976602778</v>
      </c>
      <c r="G789" s="19"/>
      <c r="H789" s="19">
        <v>0.19423543913415894</v>
      </c>
      <c r="I789" s="19"/>
      <c r="J789" s="19">
        <v>1.234737479963782</v>
      </c>
      <c r="K789" s="19"/>
      <c r="L789" s="19">
        <v>1.0274210586895618</v>
      </c>
      <c r="M789" s="19"/>
      <c r="N789" s="19">
        <v>0.11670543194196675</v>
      </c>
      <c r="O789" s="19"/>
      <c r="P789" s="50">
        <v>0.22658442029958131</v>
      </c>
      <c r="R789" s="9" t="s">
        <v>0</v>
      </c>
    </row>
    <row r="790" spans="2:18" x14ac:dyDescent="0.2">
      <c r="B790" s="25">
        <v>560</v>
      </c>
      <c r="C790" s="193"/>
      <c r="D790" s="19">
        <v>0.4661730549354387</v>
      </c>
      <c r="E790" s="19"/>
      <c r="F790" s="19">
        <v>0.33691339577710361</v>
      </c>
      <c r="G790" s="19"/>
      <c r="H790" s="19">
        <v>1.115785928971802</v>
      </c>
      <c r="I790" s="19">
        <v>0.10337796974010213</v>
      </c>
      <c r="J790" s="19"/>
      <c r="K790" s="19"/>
      <c r="L790" s="19">
        <v>0.55788794435938183</v>
      </c>
      <c r="M790" s="19">
        <v>0.71036752685612836</v>
      </c>
      <c r="N790" s="19"/>
      <c r="O790" s="19"/>
      <c r="P790" s="50">
        <v>8.7164353028808275E-2</v>
      </c>
      <c r="R790" s="9" t="s">
        <v>0</v>
      </c>
    </row>
    <row r="791" spans="2:18" x14ac:dyDescent="0.2">
      <c r="B791" s="25">
        <v>561</v>
      </c>
      <c r="C791" s="193"/>
      <c r="D791" s="19">
        <v>0.98512328920094128</v>
      </c>
      <c r="E791" s="19">
        <v>0.53323880512313426</v>
      </c>
      <c r="F791" s="19"/>
      <c r="G791" s="19"/>
      <c r="H791" s="19">
        <v>1.5625067596208619</v>
      </c>
      <c r="I791" s="19"/>
      <c r="J791" s="19">
        <v>1.2893063250675465</v>
      </c>
      <c r="K791" s="19"/>
      <c r="L791" s="19">
        <v>0.42559148662382867</v>
      </c>
      <c r="M791" s="19"/>
      <c r="N791" s="19">
        <v>0.92200909166878586</v>
      </c>
      <c r="O791" s="19"/>
      <c r="P791" s="50">
        <v>0.72904667564151626</v>
      </c>
      <c r="R791" s="9" t="s">
        <v>0</v>
      </c>
    </row>
    <row r="792" spans="2:18" x14ac:dyDescent="0.2">
      <c r="B792" s="25">
        <v>562</v>
      </c>
      <c r="C792" s="193"/>
      <c r="D792" s="19">
        <v>0.26756880101072966</v>
      </c>
      <c r="E792" s="19"/>
      <c r="F792" s="19">
        <v>0.13819491654340205</v>
      </c>
      <c r="G792" s="19">
        <v>0.77323666965580617</v>
      </c>
      <c r="H792" s="19"/>
      <c r="I792" s="19"/>
      <c r="J792" s="19">
        <v>0.3465643998803738</v>
      </c>
      <c r="K792" s="19">
        <v>0.39502286267047743</v>
      </c>
      <c r="L792" s="19"/>
      <c r="M792" s="19">
        <v>0.60068638936105978</v>
      </c>
      <c r="N792" s="19"/>
      <c r="O792" s="19">
        <v>0.45783380354432401</v>
      </c>
      <c r="P792" s="50"/>
      <c r="R792" s="9" t="s">
        <v>0</v>
      </c>
    </row>
    <row r="793" spans="2:18" x14ac:dyDescent="0.2">
      <c r="B793" s="25">
        <v>563</v>
      </c>
      <c r="C793" s="193">
        <v>0.58799006414174948</v>
      </c>
      <c r="D793" s="19"/>
      <c r="E793" s="19"/>
      <c r="F793" s="19">
        <v>0.83739113696850553</v>
      </c>
      <c r="G793" s="19">
        <v>1.1072478155483119</v>
      </c>
      <c r="H793" s="19"/>
      <c r="I793" s="19">
        <v>0.24843462523473403</v>
      </c>
      <c r="J793" s="19"/>
      <c r="K793" s="19">
        <v>1.0464459596765541</v>
      </c>
      <c r="L793" s="19"/>
      <c r="M793" s="19"/>
      <c r="N793" s="19">
        <v>0.18712515522120465</v>
      </c>
      <c r="O793" s="19">
        <v>0.51695301799834847</v>
      </c>
      <c r="P793" s="50"/>
      <c r="R793" s="9" t="s">
        <v>0</v>
      </c>
    </row>
    <row r="794" spans="2:18" x14ac:dyDescent="0.2">
      <c r="B794" s="25">
        <v>564</v>
      </c>
      <c r="C794" s="193">
        <v>0.74378546668193801</v>
      </c>
      <c r="D794" s="19"/>
      <c r="E794" s="19">
        <v>0.87982939823948125</v>
      </c>
      <c r="F794" s="19"/>
      <c r="G794" s="19">
        <v>0.48462906459010752</v>
      </c>
      <c r="H794" s="19"/>
      <c r="I794" s="19">
        <v>3.2240935027136854E-2</v>
      </c>
      <c r="J794" s="19"/>
      <c r="K794" s="19"/>
      <c r="L794" s="19">
        <v>0.21123807045945242</v>
      </c>
      <c r="M794" s="19">
        <v>0.47053141881893379</v>
      </c>
      <c r="N794" s="19"/>
      <c r="O794" s="19">
        <v>0.34291812683005657</v>
      </c>
      <c r="P794" s="50"/>
      <c r="R794" s="9" t="s">
        <v>0</v>
      </c>
    </row>
    <row r="795" spans="2:18" x14ac:dyDescent="0.2">
      <c r="B795" s="25">
        <v>565</v>
      </c>
      <c r="C795" s="193"/>
      <c r="D795" s="19">
        <v>0.25586905337639193</v>
      </c>
      <c r="E795" s="19">
        <v>3.1051528885749986E-2</v>
      </c>
      <c r="F795" s="19"/>
      <c r="G795" s="19">
        <v>0.26558005272909951</v>
      </c>
      <c r="H795" s="19"/>
      <c r="I795" s="19"/>
      <c r="J795" s="19">
        <v>0.28215173607034405</v>
      </c>
      <c r="K795" s="19"/>
      <c r="L795" s="19">
        <v>0.18536319214709193</v>
      </c>
      <c r="M795" s="19"/>
      <c r="N795" s="19">
        <v>0.13134022629455128</v>
      </c>
      <c r="O795" s="19">
        <v>0.21622570960468987</v>
      </c>
      <c r="P795" s="50"/>
      <c r="R795" s="9" t="s">
        <v>0</v>
      </c>
    </row>
    <row r="796" spans="2:18" x14ac:dyDescent="0.2">
      <c r="B796" s="25">
        <v>566</v>
      </c>
      <c r="C796" s="193">
        <v>0.36080966848676538</v>
      </c>
      <c r="D796" s="19"/>
      <c r="E796" s="19"/>
      <c r="F796" s="19">
        <v>0.9894296642648388</v>
      </c>
      <c r="G796" s="19"/>
      <c r="H796" s="19">
        <v>0.43547370355990195</v>
      </c>
      <c r="I796" s="19"/>
      <c r="J796" s="19">
        <v>0.3818301590186382</v>
      </c>
      <c r="K796" s="19"/>
      <c r="L796" s="19">
        <v>0.20899411409798219</v>
      </c>
      <c r="M796" s="19"/>
      <c r="N796" s="19">
        <v>0.46350461810186566</v>
      </c>
      <c r="O796" s="19"/>
      <c r="P796" s="50">
        <v>0.52974102858896899</v>
      </c>
      <c r="R796" s="9" t="s">
        <v>0</v>
      </c>
    </row>
    <row r="797" spans="2:18" x14ac:dyDescent="0.2">
      <c r="B797" s="25">
        <v>567</v>
      </c>
      <c r="C797" s="193"/>
      <c r="D797" s="19">
        <v>0.89985604505258265</v>
      </c>
      <c r="E797" s="19">
        <v>0.48635498789280301</v>
      </c>
      <c r="F797" s="19"/>
      <c r="G797" s="19">
        <v>1.2827020519584667E-2</v>
      </c>
      <c r="H797" s="19"/>
      <c r="I797" s="19"/>
      <c r="J797" s="19">
        <v>1.4885246068990408E-2</v>
      </c>
      <c r="K797" s="19">
        <v>0.20795624118255876</v>
      </c>
      <c r="L797" s="19"/>
      <c r="M797" s="19">
        <v>0.46048088740052823</v>
      </c>
      <c r="N797" s="19"/>
      <c r="O797" s="19">
        <v>0.44494731336531124</v>
      </c>
      <c r="P797" s="50"/>
      <c r="R797" s="9" t="s">
        <v>0</v>
      </c>
    </row>
    <row r="798" spans="2:18" x14ac:dyDescent="0.2">
      <c r="B798" s="25">
        <v>568</v>
      </c>
      <c r="C798" s="193">
        <v>1.0551862063478967</v>
      </c>
      <c r="D798" s="19"/>
      <c r="E798" s="19">
        <v>1.5480381505234064</v>
      </c>
      <c r="F798" s="19"/>
      <c r="G798" s="19">
        <v>1.1329000294268758</v>
      </c>
      <c r="H798" s="19"/>
      <c r="I798" s="19">
        <v>1.9565370562733027</v>
      </c>
      <c r="J798" s="19"/>
      <c r="K798" s="19">
        <v>2.3271495552320456</v>
      </c>
      <c r="L798" s="19"/>
      <c r="M798" s="19">
        <v>1.5127786431318648</v>
      </c>
      <c r="N798" s="19"/>
      <c r="O798" s="19">
        <v>2.1363934449034074</v>
      </c>
      <c r="P798" s="50"/>
      <c r="R798" s="9" t="s">
        <v>0</v>
      </c>
    </row>
    <row r="799" spans="2:18" x14ac:dyDescent="0.2">
      <c r="B799" s="25">
        <v>569</v>
      </c>
      <c r="C799" s="193"/>
      <c r="D799" s="19">
        <v>0.4596376711097635</v>
      </c>
      <c r="E799" s="19"/>
      <c r="F799" s="19">
        <v>0.21037682044346231</v>
      </c>
      <c r="G799" s="19">
        <v>0.14244871024357475</v>
      </c>
      <c r="H799" s="19"/>
      <c r="I799" s="19"/>
      <c r="J799" s="19">
        <v>1.2213577680245971</v>
      </c>
      <c r="K799" s="19"/>
      <c r="L799" s="19">
        <v>0.14670700644269827</v>
      </c>
      <c r="M799" s="19"/>
      <c r="N799" s="19">
        <v>0.31611635039965524</v>
      </c>
      <c r="O799" s="19"/>
      <c r="P799" s="50">
        <v>1.2611417236941862</v>
      </c>
      <c r="R799" s="9" t="s">
        <v>0</v>
      </c>
    </row>
    <row r="800" spans="2:18" x14ac:dyDescent="0.2">
      <c r="B800" s="25">
        <v>570</v>
      </c>
      <c r="C800" s="193">
        <v>0.44887889437383788</v>
      </c>
      <c r="D800" s="19"/>
      <c r="E800" s="19">
        <v>1.14050783658232</v>
      </c>
      <c r="F800" s="19"/>
      <c r="G800" s="19">
        <v>0.59309015885186733</v>
      </c>
      <c r="H800" s="19"/>
      <c r="I800" s="19">
        <v>0.42468345053919293</v>
      </c>
      <c r="J800" s="19"/>
      <c r="K800" s="19">
        <v>0.88422610885822728</v>
      </c>
      <c r="L800" s="19"/>
      <c r="M800" s="19">
        <v>0.55265045366038479</v>
      </c>
      <c r="N800" s="19"/>
      <c r="O800" s="19">
        <v>1.5456442164175026</v>
      </c>
      <c r="P800" s="50"/>
      <c r="R800" s="9" t="s">
        <v>0</v>
      </c>
    </row>
    <row r="801" spans="2:18" x14ac:dyDescent="0.2">
      <c r="B801" s="25">
        <v>571</v>
      </c>
      <c r="C801" s="193">
        <v>0.48746059698076138</v>
      </c>
      <c r="D801" s="19"/>
      <c r="E801" s="19">
        <v>0.98892898367865556</v>
      </c>
      <c r="F801" s="19"/>
      <c r="G801" s="19"/>
      <c r="H801" s="19">
        <v>0.24989277887324063</v>
      </c>
      <c r="I801" s="19">
        <v>0.86553020192230135</v>
      </c>
      <c r="J801" s="19"/>
      <c r="K801" s="19">
        <v>0.19777568069753287</v>
      </c>
      <c r="L801" s="19"/>
      <c r="M801" s="19">
        <v>5.4483433729917874E-2</v>
      </c>
      <c r="N801" s="19"/>
      <c r="O801" s="19"/>
      <c r="P801" s="50">
        <v>0.50437001155485761</v>
      </c>
      <c r="R801" s="9" t="s">
        <v>0</v>
      </c>
    </row>
    <row r="802" spans="2:18" x14ac:dyDescent="0.2">
      <c r="B802" s="25">
        <v>572</v>
      </c>
      <c r="C802" s="193">
        <v>0.86011282519216115</v>
      </c>
      <c r="D802" s="19"/>
      <c r="E802" s="19">
        <v>0.77323771144826448</v>
      </c>
      <c r="F802" s="19"/>
      <c r="G802" s="19">
        <v>1.0612757110417572</v>
      </c>
      <c r="H802" s="19"/>
      <c r="I802" s="19">
        <v>1.1459531115300456</v>
      </c>
      <c r="J802" s="19"/>
      <c r="K802" s="19">
        <v>1.0601312992141314</v>
      </c>
      <c r="L802" s="19"/>
      <c r="M802" s="19">
        <v>1.1350470430562152</v>
      </c>
      <c r="N802" s="19"/>
      <c r="O802" s="19">
        <v>1.0939752642812892</v>
      </c>
      <c r="P802" s="50"/>
      <c r="R802" s="9" t="s">
        <v>0</v>
      </c>
    </row>
    <row r="803" spans="2:18" x14ac:dyDescent="0.2">
      <c r="B803" s="25">
        <v>573</v>
      </c>
      <c r="C803" s="193"/>
      <c r="D803" s="19">
        <v>0.22017914786254825</v>
      </c>
      <c r="E803" s="19">
        <v>0.38613800968419931</v>
      </c>
      <c r="F803" s="19"/>
      <c r="G803" s="19"/>
      <c r="H803" s="19">
        <v>0.12640942358074278</v>
      </c>
      <c r="I803" s="19">
        <v>0.10211260260505906</v>
      </c>
      <c r="J803" s="19"/>
      <c r="K803" s="19">
        <v>0.19251277479518034</v>
      </c>
      <c r="L803" s="19"/>
      <c r="M803" s="19">
        <v>1.3070681534688501E-2</v>
      </c>
      <c r="N803" s="19"/>
      <c r="O803" s="19">
        <v>0.59968503058690537</v>
      </c>
      <c r="P803" s="50"/>
      <c r="R803" s="9" t="s">
        <v>0</v>
      </c>
    </row>
    <row r="804" spans="2:18" x14ac:dyDescent="0.2">
      <c r="B804" s="25">
        <v>574</v>
      </c>
      <c r="C804" s="193">
        <v>1.6461126564095512</v>
      </c>
      <c r="D804" s="19"/>
      <c r="E804" s="19">
        <v>1.1219395091808797</v>
      </c>
      <c r="F804" s="19"/>
      <c r="G804" s="19">
        <v>0.75330212395890073</v>
      </c>
      <c r="H804" s="19"/>
      <c r="I804" s="19">
        <v>1.4395557101183822</v>
      </c>
      <c r="J804" s="19"/>
      <c r="K804" s="19">
        <v>0.83388004295462426</v>
      </c>
      <c r="L804" s="19"/>
      <c r="M804" s="19">
        <v>0.71140264761927907</v>
      </c>
      <c r="N804" s="19"/>
      <c r="O804" s="19">
        <v>0.89231948569568509</v>
      </c>
      <c r="P804" s="50"/>
      <c r="R804" s="9" t="s">
        <v>0</v>
      </c>
    </row>
    <row r="805" spans="2:18" x14ac:dyDescent="0.2">
      <c r="B805" s="25">
        <v>575</v>
      </c>
      <c r="C805" s="193">
        <v>0.92573530877858679</v>
      </c>
      <c r="D805" s="19"/>
      <c r="E805" s="19">
        <v>0.1368957520473176</v>
      </c>
      <c r="F805" s="19"/>
      <c r="G805" s="19">
        <v>0.7492751954168404</v>
      </c>
      <c r="H805" s="19"/>
      <c r="I805" s="19"/>
      <c r="J805" s="19">
        <v>5.001578857331429E-2</v>
      </c>
      <c r="K805" s="19">
        <v>1.5425682032048442</v>
      </c>
      <c r="L805" s="19"/>
      <c r="M805" s="19">
        <v>0.8368714389934665</v>
      </c>
      <c r="N805" s="19"/>
      <c r="O805" s="19">
        <v>1.351741883640625</v>
      </c>
      <c r="P805" s="50"/>
      <c r="R805" s="9" t="s">
        <v>0</v>
      </c>
    </row>
    <row r="806" spans="2:18" x14ac:dyDescent="0.2">
      <c r="B806" s="25">
        <v>576</v>
      </c>
      <c r="C806" s="193">
        <v>1.4878736009550417</v>
      </c>
      <c r="D806" s="19"/>
      <c r="E806" s="19">
        <v>1.0249545968338258</v>
      </c>
      <c r="F806" s="19"/>
      <c r="G806" s="19">
        <v>1.7385923101206016</v>
      </c>
      <c r="H806" s="19"/>
      <c r="I806" s="19">
        <v>1.0519836447844135</v>
      </c>
      <c r="J806" s="19"/>
      <c r="K806" s="19">
        <v>1.5241363524412286</v>
      </c>
      <c r="L806" s="19"/>
      <c r="M806" s="19">
        <v>0.44470378116795345</v>
      </c>
      <c r="N806" s="19"/>
      <c r="O806" s="19">
        <v>1.0818046321598123</v>
      </c>
      <c r="P806" s="50"/>
      <c r="R806" s="9" t="s">
        <v>0</v>
      </c>
    </row>
    <row r="807" spans="2:18" x14ac:dyDescent="0.2">
      <c r="B807" s="25">
        <v>577</v>
      </c>
      <c r="C807" s="193">
        <v>1.0172531283022077</v>
      </c>
      <c r="D807" s="19"/>
      <c r="E807" s="19">
        <v>0.91316777939877691</v>
      </c>
      <c r="F807" s="19"/>
      <c r="G807" s="19">
        <v>2.0984258974930738</v>
      </c>
      <c r="H807" s="19"/>
      <c r="I807" s="19">
        <v>2.0899217298509285</v>
      </c>
      <c r="J807" s="19"/>
      <c r="K807" s="19">
        <v>1.6111358737352444</v>
      </c>
      <c r="L807" s="19"/>
      <c r="M807" s="19">
        <v>1.2261454384895862</v>
      </c>
      <c r="N807" s="19"/>
      <c r="O807" s="19">
        <v>1.2877620277874855</v>
      </c>
      <c r="P807" s="50"/>
      <c r="R807" s="9" t="s">
        <v>0</v>
      </c>
    </row>
    <row r="808" spans="2:18" x14ac:dyDescent="0.2">
      <c r="B808" s="25">
        <v>578</v>
      </c>
      <c r="C808" s="193">
        <v>1.1112935433172957</v>
      </c>
      <c r="D808" s="19"/>
      <c r="E808" s="19">
        <v>0.7297736991807845</v>
      </c>
      <c r="F808" s="19"/>
      <c r="G808" s="19">
        <v>0.41619604237763053</v>
      </c>
      <c r="H808" s="19"/>
      <c r="I808" s="19">
        <v>5.6816112147909728E-2</v>
      </c>
      <c r="J808" s="19"/>
      <c r="K808" s="19">
        <v>1.1741833744161876E-2</v>
      </c>
      <c r="L808" s="19"/>
      <c r="M808" s="19">
        <v>0.51380467857429957</v>
      </c>
      <c r="N808" s="19"/>
      <c r="O808" s="19">
        <v>3.85857923610343E-2</v>
      </c>
      <c r="P808" s="50"/>
      <c r="R808" s="9" t="s">
        <v>0</v>
      </c>
    </row>
    <row r="809" spans="2:18" x14ac:dyDescent="0.2">
      <c r="B809" s="25">
        <v>579</v>
      </c>
      <c r="C809" s="193"/>
      <c r="D809" s="19">
        <v>1.2920018678144634</v>
      </c>
      <c r="E809" s="19"/>
      <c r="F809" s="19">
        <v>1.6072900162564216</v>
      </c>
      <c r="G809" s="19"/>
      <c r="H809" s="19">
        <v>1.7228809959683689</v>
      </c>
      <c r="I809" s="19"/>
      <c r="J809" s="19">
        <v>1.3449559510143478</v>
      </c>
      <c r="K809" s="19"/>
      <c r="L809" s="19">
        <v>1.7151732443877044</v>
      </c>
      <c r="M809" s="19"/>
      <c r="N809" s="19">
        <v>1.8183380489285419</v>
      </c>
      <c r="O809" s="19"/>
      <c r="P809" s="50">
        <v>1.9597572346421723</v>
      </c>
      <c r="R809" s="9" t="s">
        <v>0</v>
      </c>
    </row>
    <row r="810" spans="2:18" x14ac:dyDescent="0.2">
      <c r="B810" s="25">
        <v>580</v>
      </c>
      <c r="C810" s="193">
        <v>0.38173783984803789</v>
      </c>
      <c r="D810" s="19"/>
      <c r="E810" s="19"/>
      <c r="F810" s="19">
        <v>0.1669236825366536</v>
      </c>
      <c r="G810" s="19">
        <v>0.55891376776098811</v>
      </c>
      <c r="H810" s="19"/>
      <c r="I810" s="19"/>
      <c r="J810" s="19">
        <v>0.29963497708908626</v>
      </c>
      <c r="K810" s="19"/>
      <c r="L810" s="19">
        <v>1.7321725774722099E-2</v>
      </c>
      <c r="M810" s="19">
        <v>0.61408897624000724</v>
      </c>
      <c r="N810" s="19"/>
      <c r="O810" s="19">
        <v>0.90149188404446057</v>
      </c>
      <c r="P810" s="50"/>
      <c r="R810" s="9" t="s">
        <v>0</v>
      </c>
    </row>
    <row r="811" spans="2:18" x14ac:dyDescent="0.2">
      <c r="B811" s="25">
        <v>581</v>
      </c>
      <c r="C811" s="193"/>
      <c r="D811" s="19">
        <v>1.3260455610759825</v>
      </c>
      <c r="E811" s="19"/>
      <c r="F811" s="19">
        <v>1.0367145789442687</v>
      </c>
      <c r="G811" s="19"/>
      <c r="H811" s="19">
        <v>0.99280105251088324</v>
      </c>
      <c r="I811" s="19"/>
      <c r="J811" s="19">
        <v>1.697690078671289</v>
      </c>
      <c r="K811" s="19"/>
      <c r="L811" s="19">
        <v>0.59374106138059279</v>
      </c>
      <c r="M811" s="19"/>
      <c r="N811" s="19">
        <v>1.0700988816452157</v>
      </c>
      <c r="O811" s="19"/>
      <c r="P811" s="50">
        <v>0.90851414356868077</v>
      </c>
      <c r="R811" s="9" t="s">
        <v>0</v>
      </c>
    </row>
    <row r="812" spans="2:18" x14ac:dyDescent="0.2">
      <c r="B812" s="25">
        <v>582</v>
      </c>
      <c r="C812" s="193">
        <v>0.85342563250403802</v>
      </c>
      <c r="D812" s="19"/>
      <c r="E812" s="19">
        <v>1.374676512387891</v>
      </c>
      <c r="F812" s="19"/>
      <c r="G812" s="19">
        <v>0.2424668384040054</v>
      </c>
      <c r="H812" s="19"/>
      <c r="I812" s="19">
        <v>0.74572738480141265</v>
      </c>
      <c r="J812" s="19"/>
      <c r="K812" s="19">
        <v>1.7105826438172316</v>
      </c>
      <c r="L812" s="19"/>
      <c r="M812" s="19">
        <v>1.2910655281277413E-2</v>
      </c>
      <c r="N812" s="19"/>
      <c r="O812" s="19">
        <v>0.85504492685991118</v>
      </c>
      <c r="P812" s="50"/>
      <c r="R812" s="9" t="s">
        <v>0</v>
      </c>
    </row>
    <row r="813" spans="2:18" x14ac:dyDescent="0.2">
      <c r="B813" s="25">
        <v>583</v>
      </c>
      <c r="C813" s="193"/>
      <c r="D813" s="19">
        <v>9.0256977039568864E-2</v>
      </c>
      <c r="E813" s="19">
        <v>0.18054303602847396</v>
      </c>
      <c r="F813" s="19"/>
      <c r="G813" s="19">
        <v>4.838383743400413E-2</v>
      </c>
      <c r="H813" s="19"/>
      <c r="I813" s="19"/>
      <c r="J813" s="19">
        <v>0.50912976995291148</v>
      </c>
      <c r="K813" s="19"/>
      <c r="L813" s="19">
        <v>0.79972968397641775</v>
      </c>
      <c r="M813" s="19"/>
      <c r="N813" s="19">
        <v>8.0784008462343321E-2</v>
      </c>
      <c r="O813" s="19">
        <v>0.42607887769111552</v>
      </c>
      <c r="P813" s="50"/>
      <c r="R813" s="9" t="s">
        <v>0</v>
      </c>
    </row>
    <row r="814" spans="2:18" x14ac:dyDescent="0.2">
      <c r="B814" s="25">
        <v>584</v>
      </c>
      <c r="C814" s="193"/>
      <c r="D814" s="19">
        <v>4.1366384775959622E-2</v>
      </c>
      <c r="E814" s="19"/>
      <c r="F814" s="19">
        <v>0.41361606409742008</v>
      </c>
      <c r="G814" s="19"/>
      <c r="H814" s="19">
        <v>0.44270582008918913</v>
      </c>
      <c r="I814" s="19">
        <v>0.75555044806579474</v>
      </c>
      <c r="J814" s="19"/>
      <c r="K814" s="19"/>
      <c r="L814" s="19">
        <v>0.40490431380999409</v>
      </c>
      <c r="M814" s="19"/>
      <c r="N814" s="19">
        <v>0.51025821896196932</v>
      </c>
      <c r="O814" s="19">
        <v>0.53755045733210993</v>
      </c>
      <c r="P814" s="50"/>
      <c r="R814" s="9" t="s">
        <v>0</v>
      </c>
    </row>
    <row r="815" spans="2:18" x14ac:dyDescent="0.2">
      <c r="B815" s="25">
        <v>585</v>
      </c>
      <c r="C815" s="193">
        <v>0.19206414650181755</v>
      </c>
      <c r="D815" s="19"/>
      <c r="E815" s="19">
        <v>0.2070817358850903</v>
      </c>
      <c r="F815" s="19"/>
      <c r="G815" s="19"/>
      <c r="H815" s="19">
        <v>6.0619809694012573E-2</v>
      </c>
      <c r="I815" s="19">
        <v>0.45289696427016535</v>
      </c>
      <c r="J815" s="19"/>
      <c r="K815" s="19">
        <v>0.29519894307016731</v>
      </c>
      <c r="L815" s="19"/>
      <c r="M815" s="19">
        <v>0.70793524198173385</v>
      </c>
      <c r="N815" s="19"/>
      <c r="O815" s="19">
        <v>2.8495837023079548E-2</v>
      </c>
      <c r="P815" s="50"/>
      <c r="R815" s="9" t="s">
        <v>0</v>
      </c>
    </row>
    <row r="816" spans="2:18" x14ac:dyDescent="0.2">
      <c r="B816" s="25">
        <v>586</v>
      </c>
      <c r="C816" s="193">
        <v>0.18880211850935849</v>
      </c>
      <c r="D816" s="19"/>
      <c r="E816" s="19"/>
      <c r="F816" s="19">
        <v>0.11206674860118775</v>
      </c>
      <c r="G816" s="19">
        <v>0.99048129428169662</v>
      </c>
      <c r="H816" s="19"/>
      <c r="I816" s="19">
        <v>0.15178446793310787</v>
      </c>
      <c r="J816" s="19"/>
      <c r="K816" s="19">
        <v>1.4242245743258213</v>
      </c>
      <c r="L816" s="19"/>
      <c r="M816" s="19">
        <v>1.0795425551621003</v>
      </c>
      <c r="N816" s="19"/>
      <c r="O816" s="19">
        <v>0.14296702684669882</v>
      </c>
      <c r="P816" s="50"/>
      <c r="R816" s="9" t="s">
        <v>0</v>
      </c>
    </row>
    <row r="817" spans="2:18" x14ac:dyDescent="0.2">
      <c r="B817" s="25">
        <v>587</v>
      </c>
      <c r="C817" s="193">
        <v>1.5639891252075244</v>
      </c>
      <c r="D817" s="19"/>
      <c r="E817" s="19">
        <v>2.5658517498635649</v>
      </c>
      <c r="F817" s="19"/>
      <c r="G817" s="19">
        <v>1.1220115499393672</v>
      </c>
      <c r="H817" s="19"/>
      <c r="I817" s="19">
        <v>2.5206256151497377</v>
      </c>
      <c r="J817" s="19"/>
      <c r="K817" s="19">
        <v>2.0961261492961603</v>
      </c>
      <c r="L817" s="19"/>
      <c r="M817" s="19">
        <v>2.1459285184480601</v>
      </c>
      <c r="N817" s="19"/>
      <c r="O817" s="19">
        <v>2.0879749043327176</v>
      </c>
      <c r="P817" s="50"/>
      <c r="R817" s="9" t="s">
        <v>0</v>
      </c>
    </row>
    <row r="818" spans="2:18" x14ac:dyDescent="0.2">
      <c r="B818" s="25">
        <v>588</v>
      </c>
      <c r="C818" s="193"/>
      <c r="D818" s="19">
        <v>0.14306260591891179</v>
      </c>
      <c r="E818" s="19">
        <v>5.434040369197049E-2</v>
      </c>
      <c r="F818" s="19"/>
      <c r="G818" s="19"/>
      <c r="H818" s="19">
        <v>1.0996573032169108</v>
      </c>
      <c r="I818" s="19"/>
      <c r="J818" s="19">
        <v>0.17414354131040552</v>
      </c>
      <c r="K818" s="19">
        <v>0.28870493839254124</v>
      </c>
      <c r="L818" s="19"/>
      <c r="M818" s="19"/>
      <c r="N818" s="19">
        <v>0.35950500527704166</v>
      </c>
      <c r="O818" s="19">
        <v>0.49561856983745228</v>
      </c>
      <c r="P818" s="50"/>
      <c r="R818" s="9" t="s">
        <v>0</v>
      </c>
    </row>
    <row r="819" spans="2:18" x14ac:dyDescent="0.2">
      <c r="B819" s="25">
        <v>589</v>
      </c>
      <c r="C819" s="193"/>
      <c r="D819" s="19">
        <v>0.73229744787096263</v>
      </c>
      <c r="E819" s="19"/>
      <c r="F819" s="19">
        <v>0.49155386530262779</v>
      </c>
      <c r="G819" s="19"/>
      <c r="H819" s="19">
        <v>1.159828925336684</v>
      </c>
      <c r="I819" s="19"/>
      <c r="J819" s="19">
        <v>2.6447245392335277E-2</v>
      </c>
      <c r="K819" s="19"/>
      <c r="L819" s="19">
        <v>0.94324496342918629</v>
      </c>
      <c r="M819" s="19">
        <v>3.2246805805601769E-2</v>
      </c>
      <c r="N819" s="19"/>
      <c r="O819" s="19"/>
      <c r="P819" s="50">
        <v>0.62333273161325886</v>
      </c>
      <c r="R819" s="9" t="s">
        <v>0</v>
      </c>
    </row>
    <row r="820" spans="2:18" x14ac:dyDescent="0.2">
      <c r="B820" s="25">
        <v>590</v>
      </c>
      <c r="C820" s="193"/>
      <c r="D820" s="19">
        <v>0.5499559390338441</v>
      </c>
      <c r="E820" s="19"/>
      <c r="F820" s="19">
        <v>1.1478236468434648</v>
      </c>
      <c r="G820" s="19"/>
      <c r="H820" s="19">
        <v>0.5076486855472746</v>
      </c>
      <c r="I820" s="19"/>
      <c r="J820" s="19">
        <v>1.0940849434806013</v>
      </c>
      <c r="K820" s="19"/>
      <c r="L820" s="19">
        <v>0.76339277376920966</v>
      </c>
      <c r="M820" s="19"/>
      <c r="N820" s="19">
        <v>0.62841951805246921</v>
      </c>
      <c r="O820" s="19"/>
      <c r="P820" s="50">
        <v>1.9313275205358236</v>
      </c>
      <c r="R820" s="9" t="s">
        <v>0</v>
      </c>
    </row>
    <row r="821" spans="2:18" x14ac:dyDescent="0.2">
      <c r="B821" s="25">
        <v>591</v>
      </c>
      <c r="C821" s="193">
        <v>0.72985777565575605</v>
      </c>
      <c r="D821" s="19"/>
      <c r="E821" s="19">
        <v>0.62496365042592217</v>
      </c>
      <c r="F821" s="19"/>
      <c r="G821" s="19">
        <v>0.1016846302138442</v>
      </c>
      <c r="H821" s="19"/>
      <c r="I821" s="19">
        <v>0.23243533776037881</v>
      </c>
      <c r="J821" s="19"/>
      <c r="K821" s="19"/>
      <c r="L821" s="19">
        <v>0.63052996215194868</v>
      </c>
      <c r="M821" s="19">
        <v>0.1012944849133612</v>
      </c>
      <c r="N821" s="19"/>
      <c r="O821" s="19"/>
      <c r="P821" s="50">
        <v>0.3835658917338991</v>
      </c>
      <c r="R821" s="9" t="s">
        <v>0</v>
      </c>
    </row>
    <row r="822" spans="2:18" x14ac:dyDescent="0.2">
      <c r="B822" s="25">
        <v>592</v>
      </c>
      <c r="C822" s="193"/>
      <c r="D822" s="19">
        <v>1.0293775197569219</v>
      </c>
      <c r="E822" s="19"/>
      <c r="F822" s="19">
        <v>0.90909485803615819</v>
      </c>
      <c r="G822" s="19"/>
      <c r="H822" s="19">
        <v>0.69290441534351854</v>
      </c>
      <c r="I822" s="19"/>
      <c r="J822" s="19">
        <v>0.6843877629841848</v>
      </c>
      <c r="K822" s="19">
        <v>3.218723462638564E-2</v>
      </c>
      <c r="L822" s="19"/>
      <c r="M822" s="19"/>
      <c r="N822" s="19">
        <v>1.2399913662985471</v>
      </c>
      <c r="O822" s="19">
        <v>0.29237092672221277</v>
      </c>
      <c r="P822" s="50"/>
      <c r="R822" s="9" t="s">
        <v>0</v>
      </c>
    </row>
    <row r="823" spans="2:18" x14ac:dyDescent="0.2">
      <c r="B823" s="25">
        <v>593</v>
      </c>
      <c r="C823" s="193">
        <v>0.80504008259715132</v>
      </c>
      <c r="D823" s="19"/>
      <c r="E823" s="19">
        <v>0.71458872438721088</v>
      </c>
      <c r="F823" s="19"/>
      <c r="G823" s="19"/>
      <c r="H823" s="19">
        <v>8.2590415456933131E-2</v>
      </c>
      <c r="I823" s="19"/>
      <c r="J823" s="19">
        <v>0.380969723034432</v>
      </c>
      <c r="K823" s="19">
        <v>0.19260717199427529</v>
      </c>
      <c r="L823" s="19"/>
      <c r="M823" s="19">
        <v>0.21584014648206007</v>
      </c>
      <c r="N823" s="19"/>
      <c r="O823" s="19">
        <v>0.34372448104837372</v>
      </c>
      <c r="P823" s="50"/>
      <c r="R823" s="9" t="s">
        <v>0</v>
      </c>
    </row>
    <row r="824" spans="2:18" x14ac:dyDescent="0.2">
      <c r="B824" s="25">
        <v>594</v>
      </c>
      <c r="C824" s="193">
        <v>0.57446400734457836</v>
      </c>
      <c r="D824" s="19"/>
      <c r="E824" s="19">
        <v>0.19281312587865967</v>
      </c>
      <c r="F824" s="19"/>
      <c r="G824" s="19">
        <v>0.13407412535760169</v>
      </c>
      <c r="H824" s="19"/>
      <c r="I824" s="19"/>
      <c r="J824" s="19">
        <v>3.9076675679512791E-2</v>
      </c>
      <c r="K824" s="19"/>
      <c r="L824" s="19">
        <v>0.30969832898333804</v>
      </c>
      <c r="M824" s="19">
        <v>6.4476431898203762E-2</v>
      </c>
      <c r="N824" s="19"/>
      <c r="O824" s="19">
        <v>0.14974567018887575</v>
      </c>
      <c r="P824" s="50"/>
      <c r="R824" s="9" t="s">
        <v>0</v>
      </c>
    </row>
    <row r="825" spans="2:18" x14ac:dyDescent="0.2">
      <c r="B825" s="25">
        <v>595</v>
      </c>
      <c r="C825" s="193">
        <v>0.47055928534598712</v>
      </c>
      <c r="D825" s="19"/>
      <c r="E825" s="19">
        <v>0.6997288881385374</v>
      </c>
      <c r="F825" s="19"/>
      <c r="G825" s="19">
        <v>1.3391406361905989</v>
      </c>
      <c r="H825" s="19"/>
      <c r="I825" s="19">
        <v>1.5056549282146217</v>
      </c>
      <c r="J825" s="19"/>
      <c r="K825" s="19">
        <v>1.3031585599695394</v>
      </c>
      <c r="L825" s="19"/>
      <c r="M825" s="19">
        <v>1.1656019239566302</v>
      </c>
      <c r="N825" s="19"/>
      <c r="O825" s="19">
        <v>1.5325222766921696</v>
      </c>
      <c r="P825" s="50"/>
      <c r="R825" s="9" t="s">
        <v>0</v>
      </c>
    </row>
    <row r="826" spans="2:18" x14ac:dyDescent="0.2">
      <c r="B826" s="25">
        <v>596</v>
      </c>
      <c r="C826" s="193"/>
      <c r="D826" s="19">
        <v>0.52578596251350729</v>
      </c>
      <c r="E826" s="19">
        <v>2.5835209695331218E-2</v>
      </c>
      <c r="F826" s="19"/>
      <c r="G826" s="19">
        <v>0.41263167910951964</v>
      </c>
      <c r="H826" s="19"/>
      <c r="I826" s="19"/>
      <c r="J826" s="19">
        <v>0.39762243888362681</v>
      </c>
      <c r="K826" s="19"/>
      <c r="L826" s="19">
        <v>0.21922588708735513</v>
      </c>
      <c r="M826" s="19"/>
      <c r="N826" s="19">
        <v>0.62760737399210431</v>
      </c>
      <c r="O826" s="19"/>
      <c r="P826" s="50">
        <v>1.0342142248215744</v>
      </c>
      <c r="R826" s="9" t="s">
        <v>0</v>
      </c>
    </row>
    <row r="827" spans="2:18" x14ac:dyDescent="0.2">
      <c r="B827" s="25">
        <v>597</v>
      </c>
      <c r="C827" s="193">
        <v>0.75442632685076849</v>
      </c>
      <c r="D827" s="19"/>
      <c r="E827" s="19"/>
      <c r="F827" s="19">
        <v>0.10243638981547526</v>
      </c>
      <c r="G827" s="19">
        <v>0.13415748483465142</v>
      </c>
      <c r="H827" s="19"/>
      <c r="I827" s="19"/>
      <c r="J827" s="19">
        <v>0.22196265374689556</v>
      </c>
      <c r="K827" s="19">
        <v>0.53060405307196312</v>
      </c>
      <c r="L827" s="19"/>
      <c r="M827" s="19"/>
      <c r="N827" s="19">
        <v>0.63620098694512373</v>
      </c>
      <c r="O827" s="19">
        <v>0.71933619394542214</v>
      </c>
      <c r="P827" s="50"/>
      <c r="R827" s="9" t="s">
        <v>0</v>
      </c>
    </row>
    <row r="828" spans="2:18" x14ac:dyDescent="0.2">
      <c r="B828" s="25">
        <v>598</v>
      </c>
      <c r="C828" s="193">
        <v>0.50495111626859446</v>
      </c>
      <c r="D828" s="19"/>
      <c r="E828" s="19">
        <v>1.2143495028964528</v>
      </c>
      <c r="F828" s="19"/>
      <c r="G828" s="19">
        <v>0.44171035065627817</v>
      </c>
      <c r="H828" s="19"/>
      <c r="I828" s="19">
        <v>0.2310337998110826</v>
      </c>
      <c r="J828" s="19"/>
      <c r="K828" s="19">
        <v>0.2401372593244315</v>
      </c>
      <c r="L828" s="19"/>
      <c r="M828" s="19">
        <v>0.5634474795620158</v>
      </c>
      <c r="N828" s="19"/>
      <c r="O828" s="19">
        <v>1.2158266474914514</v>
      </c>
      <c r="P828" s="50"/>
      <c r="R828" s="9" t="s">
        <v>0</v>
      </c>
    </row>
    <row r="829" spans="2:18" x14ac:dyDescent="0.2">
      <c r="B829" s="25">
        <v>599</v>
      </c>
      <c r="C829" s="193"/>
      <c r="D829" s="19">
        <v>0.42220442303566647</v>
      </c>
      <c r="E829" s="19"/>
      <c r="F829" s="19">
        <v>0.43900232821605828</v>
      </c>
      <c r="G829" s="19">
        <v>0.93922261022272313</v>
      </c>
      <c r="H829" s="19"/>
      <c r="I829" s="19">
        <v>0.26235919389886114</v>
      </c>
      <c r="J829" s="19"/>
      <c r="K829" s="19"/>
      <c r="L829" s="19">
        <v>0.14053864601395549</v>
      </c>
      <c r="M829" s="19">
        <v>0.36916323704419568</v>
      </c>
      <c r="N829" s="19"/>
      <c r="O829" s="19"/>
      <c r="P829" s="50">
        <v>0.17096869796155434</v>
      </c>
      <c r="R829" s="9" t="s">
        <v>0</v>
      </c>
    </row>
    <row r="830" spans="2:18" x14ac:dyDescent="0.2">
      <c r="B830" s="25">
        <v>600</v>
      </c>
      <c r="C830" s="193"/>
      <c r="D830" s="19">
        <v>1.0003802622463041</v>
      </c>
      <c r="E830" s="19"/>
      <c r="F830" s="19">
        <v>1.3816680461220587</v>
      </c>
      <c r="G830" s="19"/>
      <c r="H830" s="19">
        <v>1.7456847948106111</v>
      </c>
      <c r="I830" s="19"/>
      <c r="J830" s="19">
        <v>1.8588310667679955</v>
      </c>
      <c r="K830" s="19"/>
      <c r="L830" s="19">
        <v>2.4905153063589744</v>
      </c>
      <c r="M830" s="19"/>
      <c r="N830" s="19">
        <v>1.4963038347267041</v>
      </c>
      <c r="O830" s="19"/>
      <c r="P830" s="50">
        <v>1.259001143903721</v>
      </c>
      <c r="R830" s="9" t="s">
        <v>0</v>
      </c>
    </row>
    <row r="831" spans="2:18" x14ac:dyDescent="0.2">
      <c r="B831" s="25">
        <v>601</v>
      </c>
      <c r="C831" s="193">
        <v>1.0296511625573828</v>
      </c>
      <c r="D831" s="19"/>
      <c r="E831" s="19">
        <v>0.85121992678521552</v>
      </c>
      <c r="F831" s="19"/>
      <c r="G831" s="19">
        <v>1.1195773124737696</v>
      </c>
      <c r="H831" s="19"/>
      <c r="I831" s="19">
        <v>1.0923028923467279</v>
      </c>
      <c r="J831" s="19"/>
      <c r="K831" s="19">
        <v>1.0501390723902189</v>
      </c>
      <c r="L831" s="19"/>
      <c r="M831" s="19">
        <v>0.56057634266330503</v>
      </c>
      <c r="N831" s="19"/>
      <c r="O831" s="19">
        <v>1.055912906635081</v>
      </c>
      <c r="P831" s="50"/>
      <c r="R831" s="9" t="s">
        <v>0</v>
      </c>
    </row>
    <row r="832" spans="2:18" x14ac:dyDescent="0.2">
      <c r="B832" s="25">
        <v>602</v>
      </c>
      <c r="C832" s="193">
        <v>0.52584714323537951</v>
      </c>
      <c r="D832" s="19"/>
      <c r="E832" s="19">
        <v>0.16864933372826568</v>
      </c>
      <c r="F832" s="19"/>
      <c r="G832" s="19">
        <v>1.253178216210989</v>
      </c>
      <c r="H832" s="19"/>
      <c r="I832" s="19">
        <v>0.59917166473639583</v>
      </c>
      <c r="J832" s="19"/>
      <c r="K832" s="19">
        <v>8.418774388181699E-2</v>
      </c>
      <c r="L832" s="19"/>
      <c r="M832" s="19">
        <v>2.4600449123218565E-4</v>
      </c>
      <c r="N832" s="19"/>
      <c r="O832" s="19">
        <v>1.4299040288334279E-2</v>
      </c>
      <c r="P832" s="50"/>
      <c r="R832" s="9" t="s">
        <v>0</v>
      </c>
    </row>
    <row r="833" spans="2:18" x14ac:dyDescent="0.2">
      <c r="B833" s="25">
        <v>603</v>
      </c>
      <c r="C833" s="193">
        <v>0.52132362296872159</v>
      </c>
      <c r="D833" s="19"/>
      <c r="E833" s="19"/>
      <c r="F833" s="19">
        <v>0.5568271721424034</v>
      </c>
      <c r="G833" s="19">
        <v>0.25922532975470519</v>
      </c>
      <c r="H833" s="19"/>
      <c r="I833" s="19">
        <v>0.82081507463620773</v>
      </c>
      <c r="J833" s="19"/>
      <c r="K833" s="19"/>
      <c r="L833" s="19">
        <v>0.19266225413843024</v>
      </c>
      <c r="M833" s="19"/>
      <c r="N833" s="19">
        <v>0.57015608988546773</v>
      </c>
      <c r="O833" s="19"/>
      <c r="P833" s="50">
        <v>0.81072388509089877</v>
      </c>
      <c r="R833" s="9" t="s">
        <v>0</v>
      </c>
    </row>
    <row r="834" spans="2:18" x14ac:dyDescent="0.2">
      <c r="B834" s="25">
        <v>604</v>
      </c>
      <c r="C834" s="193"/>
      <c r="D834" s="19">
        <v>1.8722755243222555</v>
      </c>
      <c r="E834" s="19"/>
      <c r="F834" s="19">
        <v>8.9834874285928637E-2</v>
      </c>
      <c r="G834" s="19"/>
      <c r="H834" s="19">
        <v>0.32702969424181583</v>
      </c>
      <c r="I834" s="19">
        <v>0.63381181353201876</v>
      </c>
      <c r="J834" s="19"/>
      <c r="K834" s="19"/>
      <c r="L834" s="19">
        <v>0.36911930240025248</v>
      </c>
      <c r="M834" s="19"/>
      <c r="N834" s="19">
        <v>1.5670307833372186</v>
      </c>
      <c r="O834" s="19"/>
      <c r="P834" s="50">
        <v>0.31457027329124992</v>
      </c>
      <c r="R834" s="9" t="s">
        <v>0</v>
      </c>
    </row>
    <row r="835" spans="2:18" x14ac:dyDescent="0.2">
      <c r="B835" s="25">
        <v>605</v>
      </c>
      <c r="C835" s="193"/>
      <c r="D835" s="19">
        <v>0.20580358474330704</v>
      </c>
      <c r="E835" s="19"/>
      <c r="F835" s="19">
        <v>1.0525715168143284</v>
      </c>
      <c r="G835" s="19"/>
      <c r="H835" s="19">
        <v>0.80661790063695749</v>
      </c>
      <c r="I835" s="19"/>
      <c r="J835" s="19">
        <v>0.94890947429240891</v>
      </c>
      <c r="K835" s="19"/>
      <c r="L835" s="19">
        <v>0.91659783534087136</v>
      </c>
      <c r="M835" s="19"/>
      <c r="N835" s="19">
        <v>1.7692475822334268</v>
      </c>
      <c r="O835" s="19"/>
      <c r="P835" s="50">
        <v>1.1505019939665651</v>
      </c>
      <c r="R835" s="9" t="s">
        <v>0</v>
      </c>
    </row>
    <row r="836" spans="2:18" x14ac:dyDescent="0.2">
      <c r="B836" s="25">
        <v>606</v>
      </c>
      <c r="C836" s="193"/>
      <c r="D836" s="19">
        <v>1.8759288734309838</v>
      </c>
      <c r="E836" s="19"/>
      <c r="F836" s="19">
        <v>0.94781106922556801</v>
      </c>
      <c r="G836" s="19"/>
      <c r="H836" s="19">
        <v>1.8708905406015137</v>
      </c>
      <c r="I836" s="19"/>
      <c r="J836" s="19">
        <v>1.4588060999595447</v>
      </c>
      <c r="K836" s="19"/>
      <c r="L836" s="19">
        <v>1.6163302097425429</v>
      </c>
      <c r="M836" s="19"/>
      <c r="N836" s="19">
        <v>2.3205773052954699</v>
      </c>
      <c r="O836" s="19"/>
      <c r="P836" s="50">
        <v>3.0019466575085145</v>
      </c>
      <c r="R836" s="9" t="s">
        <v>0</v>
      </c>
    </row>
    <row r="837" spans="2:18" x14ac:dyDescent="0.2">
      <c r="B837" s="25">
        <v>607</v>
      </c>
      <c r="C837" s="193">
        <v>4.8981873555206848E-2</v>
      </c>
      <c r="D837" s="19"/>
      <c r="E837" s="19">
        <v>2.4118171953135467E-2</v>
      </c>
      <c r="F837" s="19"/>
      <c r="G837" s="19">
        <v>0.14519387447589491</v>
      </c>
      <c r="H837" s="19"/>
      <c r="I837" s="19"/>
      <c r="J837" s="19">
        <v>0.50663155737460863</v>
      </c>
      <c r="K837" s="19"/>
      <c r="L837" s="19">
        <v>0.20902979132931504</v>
      </c>
      <c r="M837" s="19"/>
      <c r="N837" s="19">
        <v>0.9901636511028894</v>
      </c>
      <c r="O837" s="19"/>
      <c r="P837" s="50">
        <v>0.19091982905507277</v>
      </c>
      <c r="R837" s="9" t="s">
        <v>0</v>
      </c>
    </row>
    <row r="838" spans="2:18" x14ac:dyDescent="0.2">
      <c r="B838" s="25">
        <v>608</v>
      </c>
      <c r="C838" s="193"/>
      <c r="D838" s="19">
        <v>0.36163707313002935</v>
      </c>
      <c r="E838" s="19"/>
      <c r="F838" s="19">
        <v>0.83035205482946406</v>
      </c>
      <c r="G838" s="19"/>
      <c r="H838" s="19">
        <v>0.61372781092053663</v>
      </c>
      <c r="I838" s="19"/>
      <c r="J838" s="19">
        <v>9.9797976613442974E-2</v>
      </c>
      <c r="K838" s="19"/>
      <c r="L838" s="19">
        <v>0.60368996604192382</v>
      </c>
      <c r="M838" s="19"/>
      <c r="N838" s="19">
        <v>0.13561865847743571</v>
      </c>
      <c r="O838" s="19"/>
      <c r="P838" s="50">
        <v>0.21811688613112021</v>
      </c>
      <c r="R838" s="9" t="s">
        <v>0</v>
      </c>
    </row>
    <row r="839" spans="2:18" x14ac:dyDescent="0.2">
      <c r="B839" s="25">
        <v>609</v>
      </c>
      <c r="C839" s="193"/>
      <c r="D839" s="19">
        <v>0.31684597862240227</v>
      </c>
      <c r="E839" s="19">
        <v>0.51335962834438509</v>
      </c>
      <c r="F839" s="19"/>
      <c r="G839" s="19">
        <v>6.7186656809115411E-2</v>
      </c>
      <c r="H839" s="19"/>
      <c r="I839" s="19">
        <v>0.10134872628071465</v>
      </c>
      <c r="J839" s="19"/>
      <c r="K839" s="19"/>
      <c r="L839" s="19">
        <v>0.94598566857196842</v>
      </c>
      <c r="M839" s="19"/>
      <c r="N839" s="19">
        <v>0.8362245789261189</v>
      </c>
      <c r="O839" s="19">
        <v>2.5858034106852102E-2</v>
      </c>
      <c r="P839" s="50"/>
      <c r="R839" s="9" t="s">
        <v>0</v>
      </c>
    </row>
    <row r="840" spans="2:18" x14ac:dyDescent="0.2">
      <c r="B840" s="25">
        <v>610</v>
      </c>
      <c r="C840" s="193"/>
      <c r="D840" s="19">
        <v>1.2465356145914588</v>
      </c>
      <c r="E840" s="19"/>
      <c r="F840" s="19">
        <v>1.4124568127437409</v>
      </c>
      <c r="G840" s="19"/>
      <c r="H840" s="19">
        <v>1.1427141945939336</v>
      </c>
      <c r="I840" s="19"/>
      <c r="J840" s="19">
        <v>0.91887113188640857</v>
      </c>
      <c r="K840" s="19"/>
      <c r="L840" s="19">
        <v>1.228601401109878</v>
      </c>
      <c r="M840" s="19"/>
      <c r="N840" s="19">
        <v>1.1764613801244395</v>
      </c>
      <c r="O840" s="19"/>
      <c r="P840" s="50">
        <v>1.0980090368027142</v>
      </c>
      <c r="R840" s="9" t="s">
        <v>0</v>
      </c>
    </row>
    <row r="841" spans="2:18" x14ac:dyDescent="0.2">
      <c r="B841" s="25">
        <v>611</v>
      </c>
      <c r="C841" s="193">
        <v>0.18851495067986251</v>
      </c>
      <c r="D841" s="19"/>
      <c r="E841" s="19">
        <v>0.37243556887370283</v>
      </c>
      <c r="F841" s="19"/>
      <c r="G841" s="19"/>
      <c r="H841" s="19">
        <v>0.14930511781725922</v>
      </c>
      <c r="I841" s="19">
        <v>0.28365150872531836</v>
      </c>
      <c r="J841" s="19"/>
      <c r="K841" s="19">
        <v>0.64603540391128367</v>
      </c>
      <c r="L841" s="19"/>
      <c r="M841" s="19">
        <v>0.11881938406829419</v>
      </c>
      <c r="N841" s="19"/>
      <c r="O841" s="19"/>
      <c r="P841" s="50">
        <v>0.24271227653065963</v>
      </c>
      <c r="R841" s="9" t="s">
        <v>0</v>
      </c>
    </row>
    <row r="842" spans="2:18" x14ac:dyDescent="0.2">
      <c r="B842" s="25">
        <v>612</v>
      </c>
      <c r="C842" s="193">
        <v>0.36508723583185176</v>
      </c>
      <c r="D842" s="19"/>
      <c r="E842" s="19">
        <v>0.56670908830972944</v>
      </c>
      <c r="F842" s="19"/>
      <c r="G842" s="19"/>
      <c r="H842" s="19">
        <v>0.33714414437394719</v>
      </c>
      <c r="I842" s="19">
        <v>0.38904425123168662</v>
      </c>
      <c r="J842" s="19"/>
      <c r="K842" s="19">
        <v>0.80300412620875916</v>
      </c>
      <c r="L842" s="19"/>
      <c r="M842" s="19">
        <v>0.42360259412097501</v>
      </c>
      <c r="N842" s="19"/>
      <c r="O842" s="19">
        <v>0.19046265392957612</v>
      </c>
      <c r="P842" s="50"/>
      <c r="R842" s="9" t="s">
        <v>0</v>
      </c>
    </row>
    <row r="843" spans="2:18" x14ac:dyDescent="0.2">
      <c r="B843" s="25">
        <v>613</v>
      </c>
      <c r="C843" s="193">
        <v>0.27977761866684719</v>
      </c>
      <c r="D843" s="19"/>
      <c r="E843" s="19"/>
      <c r="F843" s="19">
        <v>0.62309296270247916</v>
      </c>
      <c r="G843" s="19"/>
      <c r="H843" s="19">
        <v>0.65060128329982603</v>
      </c>
      <c r="I843" s="19"/>
      <c r="J843" s="19">
        <v>1.3375438842064471</v>
      </c>
      <c r="K843" s="19"/>
      <c r="L843" s="19">
        <v>0.82144301635281958</v>
      </c>
      <c r="M843" s="19"/>
      <c r="N843" s="19">
        <v>4.6831638851218896E-2</v>
      </c>
      <c r="O843" s="19">
        <v>0.46614723983902329</v>
      </c>
      <c r="P843" s="50"/>
      <c r="R843" s="9" t="s">
        <v>0</v>
      </c>
    </row>
    <row r="844" spans="2:18" x14ac:dyDescent="0.2">
      <c r="B844" s="25">
        <v>614</v>
      </c>
      <c r="C844" s="193"/>
      <c r="D844" s="19">
        <v>0.63908004555305775</v>
      </c>
      <c r="E844" s="19"/>
      <c r="F844" s="19">
        <v>0.18598675041718893</v>
      </c>
      <c r="G844" s="19"/>
      <c r="H844" s="19">
        <v>0.13830272283764664</v>
      </c>
      <c r="I844" s="19"/>
      <c r="J844" s="19">
        <v>6.1674492610463462E-3</v>
      </c>
      <c r="K844" s="19"/>
      <c r="L844" s="19">
        <v>9.190005073452169E-3</v>
      </c>
      <c r="M844" s="19"/>
      <c r="N844" s="19">
        <v>0.17024033140571376</v>
      </c>
      <c r="O844" s="19">
        <v>0.93996829976326313</v>
      </c>
      <c r="P844" s="50"/>
      <c r="R844" s="9" t="s">
        <v>0</v>
      </c>
    </row>
    <row r="845" spans="2:18" x14ac:dyDescent="0.2">
      <c r="B845" s="25">
        <v>615</v>
      </c>
      <c r="C845" s="193"/>
      <c r="D845" s="19">
        <v>0.21341639739464746</v>
      </c>
      <c r="E845" s="19">
        <v>0.38764227610397084</v>
      </c>
      <c r="F845" s="19"/>
      <c r="G845" s="19">
        <v>1.0778458801348088</v>
      </c>
      <c r="H845" s="19"/>
      <c r="I845" s="19"/>
      <c r="J845" s="19">
        <v>0.51265450846284955</v>
      </c>
      <c r="K845" s="19">
        <v>0.92751485630009634</v>
      </c>
      <c r="L845" s="19"/>
      <c r="M845" s="19">
        <v>0.85366559971951994</v>
      </c>
      <c r="N845" s="19"/>
      <c r="O845" s="19">
        <v>9.4947052569255355E-2</v>
      </c>
      <c r="P845" s="50"/>
      <c r="R845" s="9" t="s">
        <v>0</v>
      </c>
    </row>
    <row r="846" spans="2:18" x14ac:dyDescent="0.2">
      <c r="B846" s="25">
        <v>616</v>
      </c>
      <c r="C846" s="193"/>
      <c r="D846" s="19">
        <v>0.99519415030960756</v>
      </c>
      <c r="E846" s="19"/>
      <c r="F846" s="19">
        <v>9.9017324185233804E-2</v>
      </c>
      <c r="G846" s="19"/>
      <c r="H846" s="19">
        <v>0.72554139933509676</v>
      </c>
      <c r="I846" s="19"/>
      <c r="J846" s="19">
        <v>0.18790580911447141</v>
      </c>
      <c r="K846" s="19">
        <v>0.19564382962388002</v>
      </c>
      <c r="L846" s="19"/>
      <c r="M846" s="19"/>
      <c r="N846" s="19">
        <v>0.41407222458781345</v>
      </c>
      <c r="O846" s="19"/>
      <c r="P846" s="50">
        <v>0.31725376757974338</v>
      </c>
      <c r="R846" s="9" t="s">
        <v>0</v>
      </c>
    </row>
    <row r="847" spans="2:18" x14ac:dyDescent="0.2">
      <c r="B847" s="25">
        <v>617</v>
      </c>
      <c r="C847" s="193"/>
      <c r="D847" s="19">
        <v>0.263622112575359</v>
      </c>
      <c r="E847" s="19">
        <v>0.49192628684892498</v>
      </c>
      <c r="F847" s="19"/>
      <c r="G847" s="19">
        <v>0.44864746975591796</v>
      </c>
      <c r="H847" s="19"/>
      <c r="I847" s="19">
        <v>1.3117289758921156</v>
      </c>
      <c r="J847" s="19"/>
      <c r="K847" s="19">
        <v>0.73707784847971547</v>
      </c>
      <c r="L847" s="19"/>
      <c r="M847" s="19"/>
      <c r="N847" s="19">
        <v>0.341278040987123</v>
      </c>
      <c r="O847" s="19">
        <v>1.1026817446954769</v>
      </c>
      <c r="P847" s="50"/>
      <c r="R847" s="9" t="s">
        <v>0</v>
      </c>
    </row>
    <row r="848" spans="2:18" x14ac:dyDescent="0.2">
      <c r="B848" s="25">
        <v>618</v>
      </c>
      <c r="C848" s="193"/>
      <c r="D848" s="19">
        <v>0.3310792279113644</v>
      </c>
      <c r="E848" s="19"/>
      <c r="F848" s="19">
        <v>0.67808752105519465</v>
      </c>
      <c r="G848" s="19">
        <v>0.35701144241376903</v>
      </c>
      <c r="H848" s="19"/>
      <c r="I848" s="19"/>
      <c r="J848" s="19">
        <v>0.41664828632851075</v>
      </c>
      <c r="K848" s="19"/>
      <c r="L848" s="19">
        <v>0.32305281604436004</v>
      </c>
      <c r="M848" s="19"/>
      <c r="N848" s="19">
        <v>0.80572785747395548</v>
      </c>
      <c r="O848" s="19">
        <v>0.50774544886144468</v>
      </c>
      <c r="P848" s="50"/>
      <c r="R848" s="9" t="s">
        <v>0</v>
      </c>
    </row>
    <row r="849" spans="2:18" x14ac:dyDescent="0.2">
      <c r="B849" s="25">
        <v>619</v>
      </c>
      <c r="C849" s="193">
        <v>0.73410398959634904</v>
      </c>
      <c r="D849" s="19"/>
      <c r="E849" s="19">
        <v>0.1062813560841438</v>
      </c>
      <c r="F849" s="19"/>
      <c r="G849" s="19"/>
      <c r="H849" s="19">
        <v>0.1431546761686335</v>
      </c>
      <c r="I849" s="19"/>
      <c r="J849" s="19">
        <v>0.17329296587822007</v>
      </c>
      <c r="K849" s="19"/>
      <c r="L849" s="19">
        <v>0.5045893383813238</v>
      </c>
      <c r="M849" s="19">
        <v>4.0935572617330614E-2</v>
      </c>
      <c r="N849" s="19"/>
      <c r="O849" s="19">
        <v>0.29682631244957086</v>
      </c>
      <c r="P849" s="50"/>
      <c r="R849" s="9" t="s">
        <v>0</v>
      </c>
    </row>
    <row r="850" spans="2:18" x14ac:dyDescent="0.2">
      <c r="B850" s="25">
        <v>620</v>
      </c>
      <c r="C850" s="193"/>
      <c r="D850" s="19">
        <v>1.1307911815648366</v>
      </c>
      <c r="E850" s="19">
        <v>0.10447161785765276</v>
      </c>
      <c r="F850" s="19"/>
      <c r="G850" s="19">
        <v>0.49389422287812806</v>
      </c>
      <c r="H850" s="19"/>
      <c r="I850" s="19">
        <v>7.7317005233293684E-2</v>
      </c>
      <c r="J850" s="19"/>
      <c r="K850" s="19"/>
      <c r="L850" s="19">
        <v>0.22808372393757861</v>
      </c>
      <c r="M850" s="19">
        <v>0.18782031461952378</v>
      </c>
      <c r="N850" s="19"/>
      <c r="O850" s="19">
        <v>0.13005796103560893</v>
      </c>
      <c r="P850" s="50"/>
      <c r="R850" s="9" t="s">
        <v>0</v>
      </c>
    </row>
    <row r="851" spans="2:18" x14ac:dyDescent="0.2">
      <c r="B851" s="25">
        <v>621</v>
      </c>
      <c r="C851" s="193">
        <v>1.4154413864436639</v>
      </c>
      <c r="D851" s="19"/>
      <c r="E851" s="19">
        <v>1.9993748788736907</v>
      </c>
      <c r="F851" s="19"/>
      <c r="G851" s="19">
        <v>1.0461534966355213</v>
      </c>
      <c r="H851" s="19"/>
      <c r="I851" s="19">
        <v>1.3734005542779835</v>
      </c>
      <c r="J851" s="19"/>
      <c r="K851" s="19">
        <v>1.0398074067995229</v>
      </c>
      <c r="L851" s="19"/>
      <c r="M851" s="19">
        <v>2.5227372203083092</v>
      </c>
      <c r="N851" s="19"/>
      <c r="O851" s="19">
        <v>1.2222030501450287</v>
      </c>
      <c r="P851" s="50"/>
      <c r="R851" s="9" t="s">
        <v>0</v>
      </c>
    </row>
    <row r="852" spans="2:18" x14ac:dyDescent="0.2">
      <c r="B852" s="25">
        <v>622</v>
      </c>
      <c r="C852" s="193"/>
      <c r="D852" s="19">
        <v>1.7912899415028263</v>
      </c>
      <c r="E852" s="19"/>
      <c r="F852" s="19">
        <v>0.25473655919434784</v>
      </c>
      <c r="G852" s="19"/>
      <c r="H852" s="19">
        <v>0.85776246903060638</v>
      </c>
      <c r="I852" s="19"/>
      <c r="J852" s="19">
        <v>0.85210721709013093</v>
      </c>
      <c r="K852" s="19"/>
      <c r="L852" s="19">
        <v>0.82783920050607107</v>
      </c>
      <c r="M852" s="19"/>
      <c r="N852" s="19">
        <v>1.3783018109420366</v>
      </c>
      <c r="O852" s="19"/>
      <c r="P852" s="50">
        <v>1.5189810746586041</v>
      </c>
      <c r="R852" s="9" t="s">
        <v>0</v>
      </c>
    </row>
    <row r="853" spans="2:18" x14ac:dyDescent="0.2">
      <c r="B853" s="25">
        <v>623</v>
      </c>
      <c r="C853" s="193"/>
      <c r="D853" s="19">
        <v>8.6842948942302128E-2</v>
      </c>
      <c r="E853" s="19"/>
      <c r="F853" s="19">
        <v>0.37766366674438995</v>
      </c>
      <c r="G853" s="19"/>
      <c r="H853" s="19">
        <v>8.4767461236497116E-2</v>
      </c>
      <c r="I853" s="19"/>
      <c r="J853" s="19">
        <v>0.2665879978867064</v>
      </c>
      <c r="K853" s="19"/>
      <c r="L853" s="19">
        <v>0.73862864823021968</v>
      </c>
      <c r="M853" s="19"/>
      <c r="N853" s="19">
        <v>0.38529588660991887</v>
      </c>
      <c r="O853" s="19"/>
      <c r="P853" s="50">
        <v>1.4729127473223922</v>
      </c>
      <c r="R853" s="9" t="s">
        <v>0</v>
      </c>
    </row>
    <row r="854" spans="2:18" x14ac:dyDescent="0.2">
      <c r="B854" s="25">
        <v>624</v>
      </c>
      <c r="C854" s="193"/>
      <c r="D854" s="19">
        <v>0.43324749631255993</v>
      </c>
      <c r="E854" s="19">
        <v>0.44452469156277158</v>
      </c>
      <c r="F854" s="19"/>
      <c r="G854" s="19"/>
      <c r="H854" s="19">
        <v>3.3961018268457335E-2</v>
      </c>
      <c r="I854" s="19"/>
      <c r="J854" s="19">
        <v>3.8472806259697893E-2</v>
      </c>
      <c r="K854" s="19">
        <v>0.43328106240028985</v>
      </c>
      <c r="L854" s="19"/>
      <c r="M854" s="19">
        <v>0.71578380621176607</v>
      </c>
      <c r="N854" s="19"/>
      <c r="O854" s="19">
        <v>0.56975037480626933</v>
      </c>
      <c r="P854" s="50"/>
      <c r="R854" s="9" t="s">
        <v>0</v>
      </c>
    </row>
    <row r="855" spans="2:18" x14ac:dyDescent="0.2">
      <c r="B855" s="25">
        <v>625</v>
      </c>
      <c r="C855" s="193">
        <v>0.74445505385867805</v>
      </c>
      <c r="D855" s="19"/>
      <c r="E855" s="19">
        <v>1.9925004840061153</v>
      </c>
      <c r="F855" s="19"/>
      <c r="G855" s="19">
        <v>7.9157986694097071E-2</v>
      </c>
      <c r="H855" s="19"/>
      <c r="I855" s="19">
        <v>0.2725965718879107</v>
      </c>
      <c r="J855" s="19"/>
      <c r="K855" s="19">
        <v>0.98613243581384158</v>
      </c>
      <c r="L855" s="19"/>
      <c r="M855" s="19">
        <v>0.63263837930165068</v>
      </c>
      <c r="N855" s="19"/>
      <c r="O855" s="19">
        <v>1.6341876095225758</v>
      </c>
      <c r="P855" s="50"/>
      <c r="R855" s="9" t="s">
        <v>0</v>
      </c>
    </row>
    <row r="856" spans="2:18" x14ac:dyDescent="0.2">
      <c r="B856" s="25">
        <v>626</v>
      </c>
      <c r="C856" s="193">
        <v>1.2633691560494997</v>
      </c>
      <c r="D856" s="19"/>
      <c r="E856" s="19">
        <v>2.4352364572443297</v>
      </c>
      <c r="F856" s="19"/>
      <c r="G856" s="19">
        <v>1.0152538862523981</v>
      </c>
      <c r="H856" s="19"/>
      <c r="I856" s="19">
        <v>0.92971638491135833</v>
      </c>
      <c r="J856" s="19"/>
      <c r="K856" s="19">
        <v>0.45164403278808657</v>
      </c>
      <c r="L856" s="19"/>
      <c r="M856" s="19">
        <v>0.6535622499095135</v>
      </c>
      <c r="N856" s="19"/>
      <c r="O856" s="19">
        <v>0.28100489497491288</v>
      </c>
      <c r="P856" s="50"/>
      <c r="R856" s="9" t="s">
        <v>0</v>
      </c>
    </row>
    <row r="857" spans="2:18" x14ac:dyDescent="0.2">
      <c r="B857" s="25">
        <v>627</v>
      </c>
      <c r="C857" s="193">
        <v>1.5125249536831538</v>
      </c>
      <c r="D857" s="19"/>
      <c r="E857" s="19">
        <v>1.0058800378658865</v>
      </c>
      <c r="F857" s="19"/>
      <c r="G857" s="19">
        <v>1.9283117997515684</v>
      </c>
      <c r="H857" s="19"/>
      <c r="I857" s="19">
        <v>1.5192237072416699</v>
      </c>
      <c r="J857" s="19"/>
      <c r="K857" s="19">
        <v>1.3297249068790029</v>
      </c>
      <c r="L857" s="19"/>
      <c r="M857" s="19">
        <v>2.1028575478859444</v>
      </c>
      <c r="N857" s="19"/>
      <c r="O857" s="19">
        <v>1.9847249115585448</v>
      </c>
      <c r="P857" s="50"/>
      <c r="R857" s="9" t="s">
        <v>0</v>
      </c>
    </row>
    <row r="858" spans="2:18" x14ac:dyDescent="0.2">
      <c r="B858" s="25">
        <v>628</v>
      </c>
      <c r="C858" s="193">
        <v>0.77686652056547756</v>
      </c>
      <c r="D858" s="19"/>
      <c r="E858" s="19">
        <v>1.1281552530779448</v>
      </c>
      <c r="F858" s="19"/>
      <c r="G858" s="19">
        <v>0.91024944565251553</v>
      </c>
      <c r="H858" s="19"/>
      <c r="I858" s="19">
        <v>0.34362926731738996</v>
      </c>
      <c r="J858" s="19"/>
      <c r="K858" s="19">
        <v>1.4180556432975635</v>
      </c>
      <c r="L858" s="19"/>
      <c r="M858" s="19">
        <v>0.89344834901690373</v>
      </c>
      <c r="N858" s="19"/>
      <c r="O858" s="19">
        <v>1.1308083459383211</v>
      </c>
      <c r="P858" s="50"/>
      <c r="R858" s="9" t="s">
        <v>0</v>
      </c>
    </row>
    <row r="859" spans="2:18" x14ac:dyDescent="0.2">
      <c r="B859" s="25">
        <v>629</v>
      </c>
      <c r="C859" s="193"/>
      <c r="D859" s="19">
        <v>0.23870792886174846</v>
      </c>
      <c r="E859" s="19"/>
      <c r="F859" s="19">
        <v>0.93532405132106977</v>
      </c>
      <c r="G859" s="19"/>
      <c r="H859" s="19">
        <v>1.0671380578653424</v>
      </c>
      <c r="I859" s="19"/>
      <c r="J859" s="19">
        <v>0.95300923898429313</v>
      </c>
      <c r="K859" s="19"/>
      <c r="L859" s="19">
        <v>1.2343890090183043</v>
      </c>
      <c r="M859" s="19"/>
      <c r="N859" s="19">
        <v>1.5520525915337282</v>
      </c>
      <c r="O859" s="19"/>
      <c r="P859" s="50">
        <v>0.1820363649441101</v>
      </c>
      <c r="R859" s="9" t="s">
        <v>0</v>
      </c>
    </row>
    <row r="860" spans="2:18" x14ac:dyDescent="0.2">
      <c r="B860" s="25">
        <v>630</v>
      </c>
      <c r="C860" s="193"/>
      <c r="D860" s="19">
        <v>0.15972362421506783</v>
      </c>
      <c r="E860" s="19"/>
      <c r="F860" s="19">
        <v>0.96079091502347536</v>
      </c>
      <c r="G860" s="19"/>
      <c r="H860" s="19">
        <v>0.1688625914979511</v>
      </c>
      <c r="I860" s="19"/>
      <c r="J860" s="19">
        <v>1.0202538647725408</v>
      </c>
      <c r="K860" s="19"/>
      <c r="L860" s="19">
        <v>0.45156859929777565</v>
      </c>
      <c r="M860" s="19">
        <v>0.3368687965126026</v>
      </c>
      <c r="N860" s="19"/>
      <c r="O860" s="19"/>
      <c r="P860" s="50">
        <v>0.63916740683617645</v>
      </c>
      <c r="R860" s="9" t="s">
        <v>0</v>
      </c>
    </row>
    <row r="861" spans="2:18" x14ac:dyDescent="0.2">
      <c r="B861" s="25">
        <v>631</v>
      </c>
      <c r="C861" s="193">
        <v>1.3933094806885153</v>
      </c>
      <c r="D861" s="19"/>
      <c r="E861" s="19">
        <v>0.38597905045155601</v>
      </c>
      <c r="F861" s="19"/>
      <c r="G861" s="19">
        <v>0.71229822817989363</v>
      </c>
      <c r="H861" s="19"/>
      <c r="I861" s="19">
        <v>1.3635087936051777</v>
      </c>
      <c r="J861" s="19"/>
      <c r="K861" s="19">
        <v>0.81587643298590973</v>
      </c>
      <c r="L861" s="19"/>
      <c r="M861" s="19">
        <v>0.88130566977804137</v>
      </c>
      <c r="N861" s="19"/>
      <c r="O861" s="19"/>
      <c r="P861" s="50">
        <v>0.12580927789176796</v>
      </c>
      <c r="R861" s="9" t="s">
        <v>0</v>
      </c>
    </row>
    <row r="862" spans="2:18" x14ac:dyDescent="0.2">
      <c r="B862" s="25">
        <v>632</v>
      </c>
      <c r="C862" s="193"/>
      <c r="D862" s="19">
        <v>0.27591192811298199</v>
      </c>
      <c r="E862" s="19">
        <v>0.40387653963998416</v>
      </c>
      <c r="F862" s="19"/>
      <c r="G862" s="19">
        <v>0.35542483586174384</v>
      </c>
      <c r="H862" s="19"/>
      <c r="I862" s="19">
        <v>0.20978495160177166</v>
      </c>
      <c r="J862" s="19"/>
      <c r="K862" s="19"/>
      <c r="L862" s="19">
        <v>0.51685076306515576</v>
      </c>
      <c r="M862" s="19">
        <v>0.23909231763884092</v>
      </c>
      <c r="N862" s="19"/>
      <c r="O862" s="19"/>
      <c r="P862" s="50">
        <v>0.37672796083288673</v>
      </c>
      <c r="R862" s="9" t="s">
        <v>0</v>
      </c>
    </row>
    <row r="863" spans="2:18" x14ac:dyDescent="0.2">
      <c r="B863" s="25">
        <v>633</v>
      </c>
      <c r="C863" s="193"/>
      <c r="D863" s="19">
        <v>1.3508769003548642</v>
      </c>
      <c r="E863" s="19"/>
      <c r="F863" s="19">
        <v>1.0698432813071925</v>
      </c>
      <c r="G863" s="19"/>
      <c r="H863" s="19">
        <v>1.1029206140143464</v>
      </c>
      <c r="I863" s="19"/>
      <c r="J863" s="19">
        <v>1.6612666637321365</v>
      </c>
      <c r="K863" s="19"/>
      <c r="L863" s="19">
        <v>0.30561447567940553</v>
      </c>
      <c r="M863" s="19"/>
      <c r="N863" s="19">
        <v>1.5715473501329018</v>
      </c>
      <c r="O863" s="19"/>
      <c r="P863" s="50">
        <v>1.9352205883703462</v>
      </c>
      <c r="R863" s="9" t="s">
        <v>0</v>
      </c>
    </row>
    <row r="864" spans="2:18" x14ac:dyDescent="0.2">
      <c r="B864" s="25">
        <v>634</v>
      </c>
      <c r="C864" s="193">
        <v>0.84865731396138933</v>
      </c>
      <c r="D864" s="19"/>
      <c r="E864" s="19">
        <v>1.162770275773144</v>
      </c>
      <c r="F864" s="19"/>
      <c r="G864" s="19">
        <v>1.1715307901699856</v>
      </c>
      <c r="H864" s="19"/>
      <c r="I864" s="19">
        <v>1.2193673868030024</v>
      </c>
      <c r="J864" s="19"/>
      <c r="K864" s="19"/>
      <c r="L864" s="19">
        <v>0.64827535977124717</v>
      </c>
      <c r="M864" s="19">
        <v>1.152875755567621</v>
      </c>
      <c r="N864" s="19"/>
      <c r="O864" s="19">
        <v>1.4040296209075755</v>
      </c>
      <c r="P864" s="50"/>
      <c r="R864" s="9" t="s">
        <v>0</v>
      </c>
    </row>
    <row r="865" spans="2:18" x14ac:dyDescent="0.2">
      <c r="B865" s="25">
        <v>635</v>
      </c>
      <c r="C865" s="193">
        <v>2.5251967163797198</v>
      </c>
      <c r="D865" s="19"/>
      <c r="E865" s="19">
        <v>2.8366485398033974</v>
      </c>
      <c r="F865" s="19"/>
      <c r="G865" s="19">
        <v>2.9713351598334614</v>
      </c>
      <c r="H865" s="19"/>
      <c r="I865" s="19">
        <v>2.8018093714777432</v>
      </c>
      <c r="J865" s="19"/>
      <c r="K865" s="19">
        <v>3.1828839753827669</v>
      </c>
      <c r="L865" s="19"/>
      <c r="M865" s="19">
        <v>1.89552418421487</v>
      </c>
      <c r="N865" s="19"/>
      <c r="O865" s="19">
        <v>2.5383669321883162</v>
      </c>
      <c r="P865" s="50"/>
      <c r="R865" s="9" t="s">
        <v>0</v>
      </c>
    </row>
    <row r="866" spans="2:18" x14ac:dyDescent="0.2">
      <c r="B866" s="25">
        <v>636</v>
      </c>
      <c r="C866" s="193">
        <v>0.91222705488005429</v>
      </c>
      <c r="D866" s="19"/>
      <c r="E866" s="19">
        <v>3.3973528921149888E-2</v>
      </c>
      <c r="F866" s="19"/>
      <c r="G866" s="19">
        <v>1.0438998548092837</v>
      </c>
      <c r="H866" s="19"/>
      <c r="I866" s="19">
        <v>0.25477670008918396</v>
      </c>
      <c r="J866" s="19"/>
      <c r="K866" s="19">
        <v>0.39732250324273138</v>
      </c>
      <c r="L866" s="19"/>
      <c r="M866" s="19">
        <v>0.11955077374696743</v>
      </c>
      <c r="N866" s="19"/>
      <c r="O866" s="19"/>
      <c r="P866" s="50">
        <v>0.16077186569323179</v>
      </c>
      <c r="R866" s="9" t="s">
        <v>0</v>
      </c>
    </row>
    <row r="867" spans="2:18" x14ac:dyDescent="0.2">
      <c r="B867" s="25">
        <v>637</v>
      </c>
      <c r="C867" s="193">
        <v>0.23242399254280974</v>
      </c>
      <c r="D867" s="19"/>
      <c r="E867" s="19"/>
      <c r="F867" s="19">
        <v>0.30759998347284162</v>
      </c>
      <c r="G867" s="19"/>
      <c r="H867" s="19">
        <v>6.2344373479843604E-2</v>
      </c>
      <c r="I867" s="19"/>
      <c r="J867" s="19">
        <v>0.94074946553456607</v>
      </c>
      <c r="K867" s="19"/>
      <c r="L867" s="19">
        <v>0.54561897959624339</v>
      </c>
      <c r="M867" s="19">
        <v>0.11401474925893754</v>
      </c>
      <c r="N867" s="19"/>
      <c r="O867" s="19"/>
      <c r="P867" s="50">
        <v>0.67084853284103385</v>
      </c>
      <c r="R867" s="9" t="s">
        <v>0</v>
      </c>
    </row>
    <row r="868" spans="2:18" x14ac:dyDescent="0.2">
      <c r="B868" s="25">
        <v>638</v>
      </c>
      <c r="C868" s="193"/>
      <c r="D868" s="19">
        <v>0.37299545959003172</v>
      </c>
      <c r="E868" s="19">
        <v>0.6857707885457478</v>
      </c>
      <c r="F868" s="19"/>
      <c r="G868" s="19"/>
      <c r="H868" s="19">
        <v>0.16573700111021844</v>
      </c>
      <c r="I868" s="19"/>
      <c r="J868" s="19">
        <v>0.67960490133521123</v>
      </c>
      <c r="K868" s="19">
        <v>8.2677834989304616E-2</v>
      </c>
      <c r="L868" s="19"/>
      <c r="M868" s="19"/>
      <c r="N868" s="19">
        <v>0.56555173722745922</v>
      </c>
      <c r="O868" s="19">
        <v>0.33650699364769759</v>
      </c>
      <c r="P868" s="50"/>
      <c r="R868" s="9" t="s">
        <v>0</v>
      </c>
    </row>
    <row r="869" spans="2:18" x14ac:dyDescent="0.2">
      <c r="B869" s="25">
        <v>639</v>
      </c>
      <c r="C869" s="193">
        <v>7.7890356001279637E-2</v>
      </c>
      <c r="D869" s="19"/>
      <c r="E869" s="19"/>
      <c r="F869" s="19">
        <v>0.51669777049327925</v>
      </c>
      <c r="G869" s="19"/>
      <c r="H869" s="19">
        <v>0.78259355376151707</v>
      </c>
      <c r="I869" s="19"/>
      <c r="J869" s="19">
        <v>0.4537738216372007</v>
      </c>
      <c r="K869" s="19">
        <v>0.97408921833731166</v>
      </c>
      <c r="L869" s="19"/>
      <c r="M869" s="19"/>
      <c r="N869" s="19">
        <v>0.14728106062878965</v>
      </c>
      <c r="O869" s="19">
        <v>0.10328052418232909</v>
      </c>
      <c r="P869" s="50"/>
      <c r="R869" s="9" t="s">
        <v>0</v>
      </c>
    </row>
    <row r="870" spans="2:18" x14ac:dyDescent="0.2">
      <c r="B870" s="25">
        <v>640</v>
      </c>
      <c r="C870" s="193"/>
      <c r="D870" s="19">
        <v>0.9548428459178413</v>
      </c>
      <c r="E870" s="19"/>
      <c r="F870" s="19">
        <v>1.2304602644788223</v>
      </c>
      <c r="G870" s="19"/>
      <c r="H870" s="19">
        <v>0.56452278110831833</v>
      </c>
      <c r="I870" s="19"/>
      <c r="J870" s="19">
        <v>1.2147562060449768</v>
      </c>
      <c r="K870" s="19"/>
      <c r="L870" s="19">
        <v>0.62478346477911162</v>
      </c>
      <c r="M870" s="19"/>
      <c r="N870" s="19">
        <v>0.43420655404377961</v>
      </c>
      <c r="O870" s="19"/>
      <c r="P870" s="50">
        <v>0.62705671917506844</v>
      </c>
      <c r="R870" s="9" t="s">
        <v>0</v>
      </c>
    </row>
    <row r="871" spans="2:18" x14ac:dyDescent="0.2">
      <c r="B871" s="25">
        <v>641</v>
      </c>
      <c r="C871" s="193"/>
      <c r="D871" s="19">
        <v>0.38432214858761593</v>
      </c>
      <c r="E871" s="19">
        <v>5.5705230818386658E-2</v>
      </c>
      <c r="F871" s="19"/>
      <c r="G871" s="19"/>
      <c r="H871" s="19">
        <v>0.29517864018460954</v>
      </c>
      <c r="I871" s="19">
        <v>0.39603923209399616</v>
      </c>
      <c r="J871" s="19"/>
      <c r="K871" s="19"/>
      <c r="L871" s="19">
        <v>3.5719811667453866E-4</v>
      </c>
      <c r="M871" s="19"/>
      <c r="N871" s="19">
        <v>1.0569487274141858</v>
      </c>
      <c r="O871" s="19"/>
      <c r="P871" s="50">
        <v>0.30685644081108865</v>
      </c>
      <c r="R871" s="9" t="s">
        <v>0</v>
      </c>
    </row>
    <row r="872" spans="2:18" x14ac:dyDescent="0.2">
      <c r="B872" s="25">
        <v>642</v>
      </c>
      <c r="C872" s="193">
        <v>1.8435428311096038</v>
      </c>
      <c r="D872" s="19"/>
      <c r="E872" s="19">
        <v>1.4022084062791682</v>
      </c>
      <c r="F872" s="19"/>
      <c r="G872" s="19">
        <v>1.0530774040410984</v>
      </c>
      <c r="H872" s="19"/>
      <c r="I872" s="19">
        <v>2.0148422215273776</v>
      </c>
      <c r="J872" s="19"/>
      <c r="K872" s="19">
        <v>0.37264486005034914</v>
      </c>
      <c r="L872" s="19"/>
      <c r="M872" s="19"/>
      <c r="N872" s="19">
        <v>5.6470890507156563E-2</v>
      </c>
      <c r="O872" s="19">
        <v>0.65120809587806538</v>
      </c>
      <c r="P872" s="50"/>
      <c r="R872" s="9" t="s">
        <v>0</v>
      </c>
    </row>
    <row r="873" spans="2:18" x14ac:dyDescent="0.2">
      <c r="B873" s="25">
        <v>643</v>
      </c>
      <c r="C873" s="193"/>
      <c r="D873" s="19">
        <v>0.30427445982224699</v>
      </c>
      <c r="E873" s="19">
        <v>0.66653085221833475</v>
      </c>
      <c r="F873" s="19"/>
      <c r="G873" s="19"/>
      <c r="H873" s="19">
        <v>0.54783154296773562</v>
      </c>
      <c r="I873" s="19"/>
      <c r="J873" s="19">
        <v>0.33146534903869795</v>
      </c>
      <c r="K873" s="19"/>
      <c r="L873" s="19">
        <v>0.87051042715847349</v>
      </c>
      <c r="M873" s="19">
        <v>0.70374619266486926</v>
      </c>
      <c r="N873" s="19"/>
      <c r="O873" s="19">
        <v>0.42460192078033526</v>
      </c>
      <c r="P873" s="50"/>
      <c r="R873" s="9" t="s">
        <v>0</v>
      </c>
    </row>
    <row r="874" spans="2:18" x14ac:dyDescent="0.2">
      <c r="B874" s="25">
        <v>644</v>
      </c>
      <c r="C874" s="193">
        <v>0.50598716229161089</v>
      </c>
      <c r="D874" s="19"/>
      <c r="E874" s="19">
        <v>0.42758515698173744</v>
      </c>
      <c r="F874" s="19"/>
      <c r="G874" s="19"/>
      <c r="H874" s="19">
        <v>0.33902981696188161</v>
      </c>
      <c r="I874" s="19">
        <v>0.18852798889484343</v>
      </c>
      <c r="J874" s="19"/>
      <c r="K874" s="19"/>
      <c r="L874" s="19">
        <v>0.10856443683397145</v>
      </c>
      <c r="M874" s="19"/>
      <c r="N874" s="19">
        <v>0.50303124564505519</v>
      </c>
      <c r="O874" s="19">
        <v>9.1926613923248593E-2</v>
      </c>
      <c r="P874" s="50"/>
      <c r="R874" s="9" t="s">
        <v>0</v>
      </c>
    </row>
    <row r="875" spans="2:18" x14ac:dyDescent="0.2">
      <c r="B875" s="25">
        <v>645</v>
      </c>
      <c r="C875" s="193"/>
      <c r="D875" s="19">
        <v>0.32997555286749447</v>
      </c>
      <c r="E875" s="19"/>
      <c r="F875" s="19">
        <v>1.2960693985938543</v>
      </c>
      <c r="G875" s="19"/>
      <c r="H875" s="19">
        <v>0.47761627936222273</v>
      </c>
      <c r="I875" s="19"/>
      <c r="J875" s="19">
        <v>1.3746941562453665</v>
      </c>
      <c r="K875" s="19"/>
      <c r="L875" s="19">
        <v>0.39283941504690428</v>
      </c>
      <c r="M875" s="19"/>
      <c r="N875" s="19">
        <v>0.57880310191717621</v>
      </c>
      <c r="O875" s="19">
        <v>2.0473207695402295E-2</v>
      </c>
      <c r="P875" s="50"/>
      <c r="R875" s="9" t="s">
        <v>0</v>
      </c>
    </row>
    <row r="876" spans="2:18" x14ac:dyDescent="0.2">
      <c r="B876" s="25">
        <v>646</v>
      </c>
      <c r="C876" s="193"/>
      <c r="D876" s="19">
        <v>0.11664780315671645</v>
      </c>
      <c r="E876" s="19"/>
      <c r="F876" s="19">
        <v>0.37082040659674453</v>
      </c>
      <c r="G876" s="19"/>
      <c r="H876" s="19">
        <v>1.2762585214204781E-2</v>
      </c>
      <c r="I876" s="19">
        <v>1.5474551163198407E-2</v>
      </c>
      <c r="J876" s="19"/>
      <c r="K876" s="19"/>
      <c r="L876" s="19">
        <v>8.834421593826175E-2</v>
      </c>
      <c r="M876" s="19">
        <v>0.71047563884897413</v>
      </c>
      <c r="N876" s="19"/>
      <c r="O876" s="19">
        <v>0.93417553706837364</v>
      </c>
      <c r="P876" s="50"/>
      <c r="R876" s="9" t="s">
        <v>0</v>
      </c>
    </row>
    <row r="877" spans="2:18" x14ac:dyDescent="0.2">
      <c r="B877" s="25">
        <v>647</v>
      </c>
      <c r="C877" s="193">
        <v>0.51974539949242338</v>
      </c>
      <c r="D877" s="19"/>
      <c r="E877" s="19"/>
      <c r="F877" s="19">
        <v>0.8064718222366859</v>
      </c>
      <c r="G877" s="19">
        <v>0.88860582855565462</v>
      </c>
      <c r="H877" s="19"/>
      <c r="I877" s="19">
        <v>0.2735929630434849</v>
      </c>
      <c r="J877" s="19"/>
      <c r="K877" s="19">
        <v>0.63284602133916779</v>
      </c>
      <c r="L877" s="19"/>
      <c r="M877" s="19">
        <v>0.65277222108659783</v>
      </c>
      <c r="N877" s="19"/>
      <c r="O877" s="19">
        <v>0.89665544603582192</v>
      </c>
      <c r="P877" s="50"/>
      <c r="R877" s="9" t="s">
        <v>0</v>
      </c>
    </row>
    <row r="878" spans="2:18" x14ac:dyDescent="0.2">
      <c r="B878" s="25">
        <v>648</v>
      </c>
      <c r="C878" s="193"/>
      <c r="D878" s="19">
        <v>2.5040870174954146</v>
      </c>
      <c r="E878" s="19"/>
      <c r="F878" s="19">
        <v>2.5474245768990871</v>
      </c>
      <c r="G878" s="19"/>
      <c r="H878" s="19">
        <v>1.7407191198701186</v>
      </c>
      <c r="I878" s="19"/>
      <c r="J878" s="19">
        <v>2.0766150918537742</v>
      </c>
      <c r="K878" s="19"/>
      <c r="L878" s="19">
        <v>3.1602908462790711</v>
      </c>
      <c r="M878" s="19"/>
      <c r="N878" s="19">
        <v>1.931657940761782</v>
      </c>
      <c r="O878" s="19"/>
      <c r="P878" s="50">
        <v>1.5060818667018967</v>
      </c>
      <c r="R878" s="9" t="s">
        <v>0</v>
      </c>
    </row>
    <row r="879" spans="2:18" x14ac:dyDescent="0.2">
      <c r="B879" s="25">
        <v>649</v>
      </c>
      <c r="C879" s="193">
        <v>0.72583737339750476</v>
      </c>
      <c r="D879" s="19"/>
      <c r="E879" s="19">
        <v>0.53911757074610556</v>
      </c>
      <c r="F879" s="19"/>
      <c r="G879" s="19"/>
      <c r="H879" s="19">
        <v>0.33577133002025744</v>
      </c>
      <c r="I879" s="19">
        <v>0.53023386489241464</v>
      </c>
      <c r="J879" s="19"/>
      <c r="K879" s="19"/>
      <c r="L879" s="19">
        <v>0.20376484249990573</v>
      </c>
      <c r="M879" s="19">
        <v>0.56372797665931706</v>
      </c>
      <c r="N879" s="19"/>
      <c r="O879" s="19">
        <v>8.4694693883121897E-2</v>
      </c>
      <c r="P879" s="50"/>
      <c r="R879" s="9" t="s">
        <v>0</v>
      </c>
    </row>
    <row r="880" spans="2:18" x14ac:dyDescent="0.2">
      <c r="B880" s="25">
        <v>650</v>
      </c>
      <c r="C880" s="193">
        <v>0.10420412696757467</v>
      </c>
      <c r="D880" s="19"/>
      <c r="E880" s="19"/>
      <c r="F880" s="19">
        <v>4.0498566060344153E-2</v>
      </c>
      <c r="G880" s="19">
        <v>0.43698604584273104</v>
      </c>
      <c r="H880" s="19"/>
      <c r="I880" s="19">
        <v>0.47987728602885149</v>
      </c>
      <c r="J880" s="19"/>
      <c r="K880" s="19">
        <v>0.8930152973118809</v>
      </c>
      <c r="L880" s="19"/>
      <c r="M880" s="19">
        <v>0.16144833813542253</v>
      </c>
      <c r="N880" s="19"/>
      <c r="O880" s="19">
        <v>0.86118654741994327</v>
      </c>
      <c r="P880" s="50"/>
      <c r="R880" s="9" t="s">
        <v>0</v>
      </c>
    </row>
    <row r="881" spans="2:18" x14ac:dyDescent="0.2">
      <c r="B881" s="25">
        <v>651</v>
      </c>
      <c r="C881" s="193"/>
      <c r="D881" s="19">
        <v>0.4920763881230642</v>
      </c>
      <c r="E881" s="19"/>
      <c r="F881" s="19">
        <v>0.69876403647819363</v>
      </c>
      <c r="G881" s="19"/>
      <c r="H881" s="19">
        <v>0.84247769665707528</v>
      </c>
      <c r="I881" s="19"/>
      <c r="J881" s="19">
        <v>0.33964483462624329</v>
      </c>
      <c r="K881" s="19"/>
      <c r="L881" s="19">
        <v>0.28385212603210597</v>
      </c>
      <c r="M881" s="19"/>
      <c r="N881" s="19">
        <v>0.91065626668297694</v>
      </c>
      <c r="O881" s="19"/>
      <c r="P881" s="50">
        <v>0.82827317321710259</v>
      </c>
      <c r="R881" s="9" t="s">
        <v>0</v>
      </c>
    </row>
    <row r="882" spans="2:18" x14ac:dyDescent="0.2">
      <c r="B882" s="25">
        <v>652</v>
      </c>
      <c r="C882" s="193"/>
      <c r="D882" s="19">
        <v>1.3477466713599568</v>
      </c>
      <c r="E882" s="19"/>
      <c r="F882" s="19">
        <v>0.53494503078949784</v>
      </c>
      <c r="G882" s="19">
        <v>0.24297495256420135</v>
      </c>
      <c r="H882" s="19"/>
      <c r="I882" s="19">
        <v>1.6020277620585166E-2</v>
      </c>
      <c r="J882" s="19"/>
      <c r="K882" s="19">
        <v>0.19517850317750776</v>
      </c>
      <c r="L882" s="19"/>
      <c r="M882" s="19"/>
      <c r="N882" s="19">
        <v>0.6585731696678172</v>
      </c>
      <c r="O882" s="19"/>
      <c r="P882" s="50">
        <v>0.38101980303694621</v>
      </c>
      <c r="R882" s="9" t="s">
        <v>0</v>
      </c>
    </row>
    <row r="883" spans="2:18" x14ac:dyDescent="0.2">
      <c r="B883" s="25">
        <v>653</v>
      </c>
      <c r="C883" s="193"/>
      <c r="D883" s="19">
        <v>0.23790861423089238</v>
      </c>
      <c r="E883" s="19">
        <v>0.54469347472447716</v>
      </c>
      <c r="F883" s="19"/>
      <c r="G883" s="19">
        <v>0.64334893364493806</v>
      </c>
      <c r="H883" s="19"/>
      <c r="I883" s="19">
        <v>1.0739412545654878</v>
      </c>
      <c r="J883" s="19"/>
      <c r="K883" s="19">
        <v>0.31760835856495506</v>
      </c>
      <c r="L883" s="19"/>
      <c r="M883" s="19">
        <v>0.20161458595005857</v>
      </c>
      <c r="N883" s="19"/>
      <c r="O883" s="19"/>
      <c r="P883" s="50">
        <v>0.33974403627845073</v>
      </c>
      <c r="R883" s="9" t="s">
        <v>0</v>
      </c>
    </row>
    <row r="884" spans="2:18" x14ac:dyDescent="0.2">
      <c r="B884" s="25">
        <v>654</v>
      </c>
      <c r="C884" s="193"/>
      <c r="D884" s="19">
        <v>0.74389182134031862</v>
      </c>
      <c r="E884" s="19"/>
      <c r="F884" s="19">
        <v>0.42856060935527485</v>
      </c>
      <c r="G884" s="19"/>
      <c r="H884" s="19">
        <v>1.2950797477772744</v>
      </c>
      <c r="I884" s="19">
        <v>2.4139420816859648E-2</v>
      </c>
      <c r="J884" s="19"/>
      <c r="K884" s="19"/>
      <c r="L884" s="19">
        <v>0.307715498164288</v>
      </c>
      <c r="M884" s="19"/>
      <c r="N884" s="19">
        <v>0.31070607872593325</v>
      </c>
      <c r="O884" s="19"/>
      <c r="P884" s="50">
        <v>0.95679437353121166</v>
      </c>
      <c r="R884" s="9" t="s">
        <v>0</v>
      </c>
    </row>
    <row r="885" spans="2:18" x14ac:dyDescent="0.2">
      <c r="B885" s="25">
        <v>655</v>
      </c>
      <c r="C885" s="193"/>
      <c r="D885" s="19">
        <v>8.9423072537602732E-2</v>
      </c>
      <c r="E885" s="19">
        <v>1.060531495798684</v>
      </c>
      <c r="F885" s="19"/>
      <c r="G885" s="19">
        <v>0.97744973814828462</v>
      </c>
      <c r="H885" s="19"/>
      <c r="I885" s="19">
        <v>0.34444087660021322</v>
      </c>
      <c r="J885" s="19"/>
      <c r="K885" s="19">
        <v>1.1207970784574302</v>
      </c>
      <c r="L885" s="19"/>
      <c r="M885" s="19">
        <v>1.4930995991585285</v>
      </c>
      <c r="N885" s="19"/>
      <c r="O885" s="19">
        <v>1.4945275979766237</v>
      </c>
      <c r="P885" s="50"/>
      <c r="R885" s="9" t="s">
        <v>0</v>
      </c>
    </row>
    <row r="886" spans="2:18" x14ac:dyDescent="0.2">
      <c r="B886" s="25">
        <v>656</v>
      </c>
      <c r="C886" s="193">
        <v>0.9410095144430396</v>
      </c>
      <c r="D886" s="19"/>
      <c r="E886" s="19">
        <v>0.86945255362328144</v>
      </c>
      <c r="F886" s="19"/>
      <c r="G886" s="19">
        <v>0.51894030846451655</v>
      </c>
      <c r="H886" s="19"/>
      <c r="I886" s="19"/>
      <c r="J886" s="19">
        <v>0.25672867900369428</v>
      </c>
      <c r="K886" s="19">
        <v>1.0956279697532814</v>
      </c>
      <c r="L886" s="19"/>
      <c r="M886" s="19">
        <v>1.44101221930126</v>
      </c>
      <c r="N886" s="19"/>
      <c r="O886" s="19">
        <v>0.89961005800216087</v>
      </c>
      <c r="P886" s="50"/>
      <c r="R886" s="9" t="s">
        <v>0</v>
      </c>
    </row>
    <row r="887" spans="2:18" x14ac:dyDescent="0.2">
      <c r="B887" s="25">
        <v>657</v>
      </c>
      <c r="C887" s="193"/>
      <c r="D887" s="19">
        <v>0.22987598834343609</v>
      </c>
      <c r="E887" s="19"/>
      <c r="F887" s="19">
        <v>1.0987305208895288</v>
      </c>
      <c r="G887" s="19"/>
      <c r="H887" s="19">
        <v>1.6893786491107377</v>
      </c>
      <c r="I887" s="19"/>
      <c r="J887" s="19">
        <v>1.0605722503084216</v>
      </c>
      <c r="K887" s="19"/>
      <c r="L887" s="19">
        <v>1.2492259585004399</v>
      </c>
      <c r="M887" s="19"/>
      <c r="N887" s="19">
        <v>1.6447328592368389</v>
      </c>
      <c r="O887" s="19"/>
      <c r="P887" s="50">
        <v>0.70274522542175288</v>
      </c>
      <c r="R887" s="9" t="s">
        <v>0</v>
      </c>
    </row>
    <row r="888" spans="2:18" x14ac:dyDescent="0.2">
      <c r="B888" s="25">
        <v>658</v>
      </c>
      <c r="C888" s="193">
        <v>1.4371134708347588</v>
      </c>
      <c r="D888" s="19"/>
      <c r="E888" s="19">
        <v>0.91423469451088712</v>
      </c>
      <c r="F888" s="19"/>
      <c r="G888" s="19">
        <v>0.5904767159761668</v>
      </c>
      <c r="H888" s="19"/>
      <c r="I888" s="19">
        <v>1.0879748586698377</v>
      </c>
      <c r="J888" s="19"/>
      <c r="K888" s="19">
        <v>1.4348790028097778</v>
      </c>
      <c r="L888" s="19"/>
      <c r="M888" s="19">
        <v>0.78061106448292328</v>
      </c>
      <c r="N888" s="19"/>
      <c r="O888" s="19">
        <v>0.78690795667903524</v>
      </c>
      <c r="P888" s="50"/>
      <c r="R888" s="9" t="s">
        <v>0</v>
      </c>
    </row>
    <row r="889" spans="2:18" x14ac:dyDescent="0.2">
      <c r="B889" s="25">
        <v>659</v>
      </c>
      <c r="C889" s="193"/>
      <c r="D889" s="19">
        <v>0.30925120372359954</v>
      </c>
      <c r="E889" s="19"/>
      <c r="F889" s="19">
        <v>0.8765378704583684</v>
      </c>
      <c r="G889" s="19">
        <v>0.13461699288744286</v>
      </c>
      <c r="H889" s="19"/>
      <c r="I889" s="19"/>
      <c r="J889" s="19">
        <v>0.81445566414669102</v>
      </c>
      <c r="K889" s="19"/>
      <c r="L889" s="19">
        <v>1.5109532912951071</v>
      </c>
      <c r="M889" s="19"/>
      <c r="N889" s="19">
        <v>1.0637982171661609</v>
      </c>
      <c r="O889" s="19"/>
      <c r="P889" s="50">
        <v>0.24803172486136277</v>
      </c>
      <c r="R889" s="9" t="s">
        <v>0</v>
      </c>
    </row>
    <row r="890" spans="2:18" x14ac:dyDescent="0.2">
      <c r="B890" s="25">
        <v>660</v>
      </c>
      <c r="C890" s="193"/>
      <c r="D890" s="19">
        <v>0.11687198112326169</v>
      </c>
      <c r="E890" s="19"/>
      <c r="F890" s="19">
        <v>0.70094630103214217</v>
      </c>
      <c r="G890" s="19"/>
      <c r="H890" s="19">
        <v>0.70139319141356005</v>
      </c>
      <c r="I890" s="19">
        <v>0.11697058889472253</v>
      </c>
      <c r="J890" s="19"/>
      <c r="K890" s="19">
        <v>0.36199930750917181</v>
      </c>
      <c r="L890" s="19"/>
      <c r="M890" s="19"/>
      <c r="N890" s="19">
        <v>1.6613575500268567</v>
      </c>
      <c r="O890" s="19">
        <v>0.34552915561484909</v>
      </c>
      <c r="P890" s="50"/>
      <c r="R890" s="9" t="s">
        <v>0</v>
      </c>
    </row>
    <row r="891" spans="2:18" x14ac:dyDescent="0.2">
      <c r="B891" s="25">
        <v>661</v>
      </c>
      <c r="C891" s="193">
        <v>1.4112656824281027</v>
      </c>
      <c r="D891" s="19"/>
      <c r="E891" s="19">
        <v>1.4465029993571692</v>
      </c>
      <c r="F891" s="19"/>
      <c r="G891" s="19">
        <v>0.85188334103971597</v>
      </c>
      <c r="H891" s="19"/>
      <c r="I891" s="19">
        <v>1.2210571054701793</v>
      </c>
      <c r="J891" s="19"/>
      <c r="K891" s="19">
        <v>0.51512254106700073</v>
      </c>
      <c r="L891" s="19"/>
      <c r="M891" s="19">
        <v>1.8635813502302288</v>
      </c>
      <c r="N891" s="19"/>
      <c r="O891" s="19">
        <v>1.4631622391846595</v>
      </c>
      <c r="P891" s="50"/>
      <c r="R891" s="9" t="s">
        <v>0</v>
      </c>
    </row>
    <row r="892" spans="2:18" x14ac:dyDescent="0.2">
      <c r="B892" s="25">
        <v>662</v>
      </c>
      <c r="C892" s="193">
        <v>0.84246768189808896</v>
      </c>
      <c r="D892" s="19"/>
      <c r="E892" s="19"/>
      <c r="F892" s="19">
        <v>9.4633785196560877E-2</v>
      </c>
      <c r="G892" s="19"/>
      <c r="H892" s="19">
        <v>0.42953816372817671</v>
      </c>
      <c r="I892" s="19">
        <v>1.3417613360695506</v>
      </c>
      <c r="J892" s="19"/>
      <c r="K892" s="19">
        <v>5.3167352304876833E-2</v>
      </c>
      <c r="L892" s="19"/>
      <c r="M892" s="19"/>
      <c r="N892" s="19">
        <v>0.72444043784596879</v>
      </c>
      <c r="O892" s="19">
        <v>0.49875439595159821</v>
      </c>
      <c r="P892" s="50"/>
      <c r="R892" s="9" t="s">
        <v>0</v>
      </c>
    </row>
    <row r="893" spans="2:18" x14ac:dyDescent="0.2">
      <c r="B893" s="25">
        <v>663</v>
      </c>
      <c r="C893" s="193">
        <v>1.3959095708864477</v>
      </c>
      <c r="D893" s="19"/>
      <c r="E893" s="19">
        <v>2.255633521060568</v>
      </c>
      <c r="F893" s="19"/>
      <c r="G893" s="19">
        <v>1.6261713259513431</v>
      </c>
      <c r="H893" s="19"/>
      <c r="I893" s="19">
        <v>1.0439608718684641</v>
      </c>
      <c r="J893" s="19"/>
      <c r="K893" s="19">
        <v>1.0724640616378052</v>
      </c>
      <c r="L893" s="19"/>
      <c r="M893" s="19">
        <v>1.981283756834135</v>
      </c>
      <c r="N893" s="19"/>
      <c r="O893" s="19">
        <v>0.85430624183116444</v>
      </c>
      <c r="P893" s="50"/>
      <c r="R893" s="9" t="s">
        <v>0</v>
      </c>
    </row>
    <row r="894" spans="2:18" x14ac:dyDescent="0.2">
      <c r="B894" s="25">
        <v>664</v>
      </c>
      <c r="C894" s="193">
        <v>4.945126881454795E-2</v>
      </c>
      <c r="D894" s="19"/>
      <c r="E894" s="19">
        <v>0.30851261349240117</v>
      </c>
      <c r="F894" s="19"/>
      <c r="G894" s="19">
        <v>0.31957675416628084</v>
      </c>
      <c r="H894" s="19"/>
      <c r="I894" s="19">
        <v>6.1279996455613897E-2</v>
      </c>
      <c r="J894" s="19"/>
      <c r="K894" s="19">
        <v>0.29302035714157659</v>
      </c>
      <c r="L894" s="19"/>
      <c r="M894" s="19">
        <v>9.2358237264427139E-3</v>
      </c>
      <c r="N894" s="19"/>
      <c r="O894" s="19"/>
      <c r="P894" s="50">
        <v>0.36482930400218366</v>
      </c>
      <c r="R894" s="9" t="s">
        <v>0</v>
      </c>
    </row>
    <row r="895" spans="2:18" x14ac:dyDescent="0.2">
      <c r="B895" s="25">
        <v>665</v>
      </c>
      <c r="C895" s="193"/>
      <c r="D895" s="19">
        <v>0.88560250974164079</v>
      </c>
      <c r="E895" s="19">
        <v>0.22935021937774791</v>
      </c>
      <c r="F895" s="19"/>
      <c r="G895" s="19"/>
      <c r="H895" s="19">
        <v>1.5874364270572217</v>
      </c>
      <c r="I895" s="19"/>
      <c r="J895" s="19">
        <v>0.32474260192927751</v>
      </c>
      <c r="K895" s="19"/>
      <c r="L895" s="19">
        <v>0.79667238123073625</v>
      </c>
      <c r="M895" s="19"/>
      <c r="N895" s="19">
        <v>0.50127336070903628</v>
      </c>
      <c r="O895" s="19"/>
      <c r="P895" s="50">
        <v>0.48793762761810722</v>
      </c>
      <c r="R895" s="9" t="s">
        <v>0</v>
      </c>
    </row>
    <row r="896" spans="2:18" x14ac:dyDescent="0.2">
      <c r="B896" s="25">
        <v>666</v>
      </c>
      <c r="C896" s="193">
        <v>0.34752720097262563</v>
      </c>
      <c r="D896" s="19"/>
      <c r="E896" s="19">
        <v>0.49066139536028119</v>
      </c>
      <c r="F896" s="19"/>
      <c r="G896" s="19">
        <v>0.70503761970543943</v>
      </c>
      <c r="H896" s="19"/>
      <c r="I896" s="19">
        <v>0.59563191004447824</v>
      </c>
      <c r="J896" s="19"/>
      <c r="K896" s="19"/>
      <c r="L896" s="19">
        <v>0.26277935093309224</v>
      </c>
      <c r="M896" s="19">
        <v>1.1819151155428409</v>
      </c>
      <c r="N896" s="19"/>
      <c r="O896" s="19">
        <v>1.1547654531802838</v>
      </c>
      <c r="P896" s="50"/>
      <c r="R896" s="9" t="s">
        <v>0</v>
      </c>
    </row>
    <row r="897" spans="2:18" x14ac:dyDescent="0.2">
      <c r="B897" s="25">
        <v>667</v>
      </c>
      <c r="C897" s="193"/>
      <c r="D897" s="19">
        <v>1.1993685062242763</v>
      </c>
      <c r="E897" s="19"/>
      <c r="F897" s="19">
        <v>0.71262774001522378</v>
      </c>
      <c r="G897" s="19"/>
      <c r="H897" s="19">
        <v>1.0090974983753886</v>
      </c>
      <c r="I897" s="19"/>
      <c r="J897" s="19">
        <v>2.3128301426996973</v>
      </c>
      <c r="K897" s="19"/>
      <c r="L897" s="19">
        <v>2.0149466814913759</v>
      </c>
      <c r="M897" s="19"/>
      <c r="N897" s="19">
        <v>1.6127834599197362</v>
      </c>
      <c r="O897" s="19"/>
      <c r="P897" s="50">
        <v>1.6016154042316066</v>
      </c>
      <c r="R897" s="9" t="s">
        <v>0</v>
      </c>
    </row>
    <row r="898" spans="2:18" x14ac:dyDescent="0.2">
      <c r="B898" s="25">
        <v>668</v>
      </c>
      <c r="C898" s="193">
        <v>1.1328746324827437</v>
      </c>
      <c r="D898" s="19"/>
      <c r="E898" s="19">
        <v>1.1575549056606562</v>
      </c>
      <c r="F898" s="19"/>
      <c r="G898" s="19">
        <v>1.1908383921747903</v>
      </c>
      <c r="H898" s="19"/>
      <c r="I898" s="19">
        <v>1.8019558191810148</v>
      </c>
      <c r="J898" s="19"/>
      <c r="K898" s="19">
        <v>1.6384267617639301</v>
      </c>
      <c r="L898" s="19"/>
      <c r="M898" s="19">
        <v>1.8365932631328221</v>
      </c>
      <c r="N898" s="19"/>
      <c r="O898" s="19">
        <v>2.4615162600481182</v>
      </c>
      <c r="P898" s="50"/>
      <c r="R898" s="9" t="s">
        <v>0</v>
      </c>
    </row>
    <row r="899" spans="2:18" x14ac:dyDescent="0.2">
      <c r="B899" s="25">
        <v>669</v>
      </c>
      <c r="C899" s="193"/>
      <c r="D899" s="19">
        <v>0.81732509548247045</v>
      </c>
      <c r="E899" s="19"/>
      <c r="F899" s="19">
        <v>0.16474110024152605</v>
      </c>
      <c r="G899" s="19"/>
      <c r="H899" s="19">
        <v>0.41423937434984448</v>
      </c>
      <c r="I899" s="19"/>
      <c r="J899" s="19">
        <v>0.24043501650842816</v>
      </c>
      <c r="K899" s="19"/>
      <c r="L899" s="19">
        <v>0.25562223803641154</v>
      </c>
      <c r="M899" s="19"/>
      <c r="N899" s="19">
        <v>0.97424683618217967</v>
      </c>
      <c r="O899" s="19"/>
      <c r="P899" s="50">
        <v>0.19255403587772427</v>
      </c>
      <c r="R899" s="9" t="s">
        <v>0</v>
      </c>
    </row>
    <row r="900" spans="2:18" x14ac:dyDescent="0.2">
      <c r="B900" s="25">
        <v>670</v>
      </c>
      <c r="C900" s="193">
        <v>1.0906537000996603</v>
      </c>
      <c r="D900" s="19"/>
      <c r="E900" s="19">
        <v>0.91736498466271899</v>
      </c>
      <c r="F900" s="19"/>
      <c r="G900" s="19">
        <v>0.29046938839851405</v>
      </c>
      <c r="H900" s="19"/>
      <c r="I900" s="19">
        <v>0.64605248991771358</v>
      </c>
      <c r="J900" s="19"/>
      <c r="K900" s="19">
        <v>0.99376000773089168</v>
      </c>
      <c r="L900" s="19"/>
      <c r="M900" s="19">
        <v>0.89207873194700982</v>
      </c>
      <c r="N900" s="19"/>
      <c r="O900" s="19">
        <v>1.2789243932955323</v>
      </c>
      <c r="P900" s="50"/>
      <c r="R900" s="9" t="s">
        <v>0</v>
      </c>
    </row>
    <row r="901" spans="2:18" x14ac:dyDescent="0.2">
      <c r="B901" s="25">
        <v>671</v>
      </c>
      <c r="C901" s="193"/>
      <c r="D901" s="19">
        <v>0.10289399724863114</v>
      </c>
      <c r="E901" s="19">
        <v>0.22454284443281289</v>
      </c>
      <c r="F901" s="19"/>
      <c r="G901" s="19"/>
      <c r="H901" s="19">
        <v>0.63278660453978308</v>
      </c>
      <c r="I901" s="19"/>
      <c r="J901" s="19">
        <v>1.119673630829072</v>
      </c>
      <c r="K901" s="19"/>
      <c r="L901" s="19">
        <v>0.12245352301776083</v>
      </c>
      <c r="M901" s="19">
        <v>0.59842920588352311</v>
      </c>
      <c r="N901" s="19"/>
      <c r="O901" s="19">
        <v>0.20571622907511244</v>
      </c>
      <c r="P901" s="50"/>
      <c r="R901" s="9" t="s">
        <v>0</v>
      </c>
    </row>
    <row r="902" spans="2:18" x14ac:dyDescent="0.2">
      <c r="B902" s="25">
        <v>672</v>
      </c>
      <c r="C902" s="193"/>
      <c r="D902" s="19">
        <v>0.84205412945853431</v>
      </c>
      <c r="E902" s="19">
        <v>0.10297508200590062</v>
      </c>
      <c r="F902" s="19"/>
      <c r="G902" s="19"/>
      <c r="H902" s="19">
        <v>0.94367100781159774</v>
      </c>
      <c r="I902" s="19"/>
      <c r="J902" s="19">
        <v>2.4494367160364304E-3</v>
      </c>
      <c r="K902" s="19"/>
      <c r="L902" s="19">
        <v>0.12862670188421751</v>
      </c>
      <c r="M902" s="19"/>
      <c r="N902" s="19">
        <v>0.56568041627525067</v>
      </c>
      <c r="O902" s="19">
        <v>0.56512484575988664</v>
      </c>
      <c r="P902" s="50"/>
      <c r="R902" s="9" t="s">
        <v>0</v>
      </c>
    </row>
    <row r="903" spans="2:18" x14ac:dyDescent="0.2">
      <c r="B903" s="25">
        <v>673</v>
      </c>
      <c r="C903" s="193">
        <v>0.27318541963358234</v>
      </c>
      <c r="D903" s="19"/>
      <c r="E903" s="19">
        <v>0.64604581817401829</v>
      </c>
      <c r="F903" s="19"/>
      <c r="G903" s="19">
        <v>0.61875735877552707</v>
      </c>
      <c r="H903" s="19"/>
      <c r="I903" s="19">
        <v>1.0454026792659854</v>
      </c>
      <c r="J903" s="19"/>
      <c r="K903" s="19">
        <v>0.59315467905971264</v>
      </c>
      <c r="L903" s="19"/>
      <c r="M903" s="19">
        <v>0.49620320964634296</v>
      </c>
      <c r="N903" s="19"/>
      <c r="O903" s="19"/>
      <c r="P903" s="50">
        <v>0.22490997542151495</v>
      </c>
      <c r="R903" s="9" t="s">
        <v>0</v>
      </c>
    </row>
    <row r="904" spans="2:18" x14ac:dyDescent="0.2">
      <c r="B904" s="25">
        <v>674</v>
      </c>
      <c r="C904" s="193">
        <v>1.0587333720096082</v>
      </c>
      <c r="D904" s="19"/>
      <c r="E904" s="19">
        <v>0.59410778367652761</v>
      </c>
      <c r="F904" s="19"/>
      <c r="G904" s="19">
        <v>1.0135564030116322</v>
      </c>
      <c r="H904" s="19"/>
      <c r="I904" s="19">
        <v>0.25896796390261373</v>
      </c>
      <c r="J904" s="19"/>
      <c r="K904" s="19">
        <v>0.7949999555455548</v>
      </c>
      <c r="L904" s="19"/>
      <c r="M904" s="19">
        <v>1.1644809230915871</v>
      </c>
      <c r="N904" s="19"/>
      <c r="O904" s="19">
        <v>1.9490230195938574</v>
      </c>
      <c r="P904" s="50"/>
      <c r="R904" s="9" t="s">
        <v>0</v>
      </c>
    </row>
    <row r="905" spans="2:18" x14ac:dyDescent="0.2">
      <c r="B905" s="25">
        <v>675</v>
      </c>
      <c r="C905" s="193"/>
      <c r="D905" s="19">
        <v>3.4978584149826734E-2</v>
      </c>
      <c r="E905" s="19">
        <v>0.56619021989115204</v>
      </c>
      <c r="F905" s="19"/>
      <c r="G905" s="19"/>
      <c r="H905" s="19">
        <v>0.50956385854401531</v>
      </c>
      <c r="I905" s="19">
        <v>0.2811186796355758</v>
      </c>
      <c r="J905" s="19"/>
      <c r="K905" s="19">
        <v>2.7735419460720757E-2</v>
      </c>
      <c r="L905" s="19"/>
      <c r="M905" s="19"/>
      <c r="N905" s="19">
        <v>0.19082809721550612</v>
      </c>
      <c r="O905" s="19"/>
      <c r="P905" s="50">
        <v>0.36137059888513839</v>
      </c>
      <c r="R905" s="9" t="s">
        <v>0</v>
      </c>
    </row>
    <row r="906" spans="2:18" x14ac:dyDescent="0.2">
      <c r="B906" s="25">
        <v>676</v>
      </c>
      <c r="C906" s="193"/>
      <c r="D906" s="19">
        <v>0.20965865499042713</v>
      </c>
      <c r="E906" s="19"/>
      <c r="F906" s="19">
        <v>0.14687640118132197</v>
      </c>
      <c r="G906" s="19"/>
      <c r="H906" s="19">
        <v>0.58950936156782818</v>
      </c>
      <c r="I906" s="19"/>
      <c r="J906" s="19">
        <v>0.22425811988023264</v>
      </c>
      <c r="K906" s="19">
        <v>0.42197725472912123</v>
      </c>
      <c r="L906" s="19"/>
      <c r="M906" s="19">
        <v>2.3134010750879931E-2</v>
      </c>
      <c r="N906" s="19"/>
      <c r="O906" s="19">
        <v>0.29753742482479606</v>
      </c>
      <c r="P906" s="50"/>
      <c r="R906" s="9" t="s">
        <v>0</v>
      </c>
    </row>
    <row r="907" spans="2:18" x14ac:dyDescent="0.2">
      <c r="B907" s="25">
        <v>677</v>
      </c>
      <c r="C907" s="193"/>
      <c r="D907" s="19">
        <v>0.36942007425248918</v>
      </c>
      <c r="E907" s="19"/>
      <c r="F907" s="19">
        <v>9.5850752866580083E-2</v>
      </c>
      <c r="G907" s="19">
        <v>0.16556173732271237</v>
      </c>
      <c r="H907" s="19"/>
      <c r="I907" s="19">
        <v>0.63421411706893571</v>
      </c>
      <c r="J907" s="19"/>
      <c r="K907" s="19">
        <v>0.52640560124929359</v>
      </c>
      <c r="L907" s="19"/>
      <c r="M907" s="19">
        <v>0.88304015297026128</v>
      </c>
      <c r="N907" s="19"/>
      <c r="O907" s="19">
        <v>0.72948804606615503</v>
      </c>
      <c r="P907" s="50"/>
      <c r="R907" s="9" t="s">
        <v>0</v>
      </c>
    </row>
    <row r="908" spans="2:18" x14ac:dyDescent="0.2">
      <c r="B908" s="25">
        <v>678</v>
      </c>
      <c r="C908" s="193">
        <v>0.25338856892121719</v>
      </c>
      <c r="D908" s="19"/>
      <c r="E908" s="19">
        <v>0.72269999841556531</v>
      </c>
      <c r="F908" s="19"/>
      <c r="G908" s="19">
        <v>0.59991605672645032</v>
      </c>
      <c r="H908" s="19"/>
      <c r="I908" s="19">
        <v>0.47197652991165751</v>
      </c>
      <c r="J908" s="19"/>
      <c r="K908" s="19">
        <v>0.27775217435296695</v>
      </c>
      <c r="L908" s="19"/>
      <c r="M908" s="19"/>
      <c r="N908" s="19">
        <v>0.14200158000445348</v>
      </c>
      <c r="O908" s="19">
        <v>0.36288916147991818</v>
      </c>
      <c r="P908" s="50"/>
      <c r="R908" s="9" t="s">
        <v>0</v>
      </c>
    </row>
    <row r="909" spans="2:18" x14ac:dyDescent="0.2">
      <c r="B909" s="25">
        <v>679</v>
      </c>
      <c r="C909" s="193"/>
      <c r="D909" s="19">
        <v>0.72298727099756832</v>
      </c>
      <c r="E909" s="19"/>
      <c r="F909" s="19">
        <v>7.4620376795666091E-2</v>
      </c>
      <c r="G909" s="19"/>
      <c r="H909" s="19">
        <v>0.4739624548776884</v>
      </c>
      <c r="I909" s="19">
        <v>0.18414576561214999</v>
      </c>
      <c r="J909" s="19"/>
      <c r="K909" s="19">
        <v>0.51251764305196335</v>
      </c>
      <c r="L909" s="19"/>
      <c r="M909" s="19"/>
      <c r="N909" s="19">
        <v>1.0826146617652554</v>
      </c>
      <c r="O909" s="19">
        <v>5.600493367017443E-2</v>
      </c>
      <c r="P909" s="50"/>
      <c r="R909" s="9" t="s">
        <v>0</v>
      </c>
    </row>
    <row r="910" spans="2:18" x14ac:dyDescent="0.2">
      <c r="B910" s="25">
        <v>680</v>
      </c>
      <c r="C910" s="193"/>
      <c r="D910" s="19">
        <v>0.15812524646408285</v>
      </c>
      <c r="E910" s="19">
        <v>0.50580427703145625</v>
      </c>
      <c r="F910" s="19"/>
      <c r="G910" s="19">
        <v>0.58069436977777489</v>
      </c>
      <c r="H910" s="19"/>
      <c r="I910" s="19"/>
      <c r="J910" s="19">
        <v>0.49992094739683335</v>
      </c>
      <c r="K910" s="19"/>
      <c r="L910" s="19">
        <v>0.21932761191497463</v>
      </c>
      <c r="M910" s="19">
        <v>0.51952476281504012</v>
      </c>
      <c r="N910" s="19"/>
      <c r="O910" s="19">
        <v>0.51552583511710359</v>
      </c>
      <c r="P910" s="50"/>
      <c r="R910" s="9" t="s">
        <v>0</v>
      </c>
    </row>
    <row r="911" spans="2:18" x14ac:dyDescent="0.2">
      <c r="B911" s="25">
        <v>681</v>
      </c>
      <c r="C911" s="193">
        <v>4.2007550259306532E-2</v>
      </c>
      <c r="D911" s="19"/>
      <c r="E911" s="19">
        <v>0.35925590383125572</v>
      </c>
      <c r="F911" s="19"/>
      <c r="G911" s="19">
        <v>0.16740493721406971</v>
      </c>
      <c r="H911" s="19"/>
      <c r="I911" s="19">
        <v>1.5107078311621724</v>
      </c>
      <c r="J911" s="19"/>
      <c r="K911" s="19"/>
      <c r="L911" s="19">
        <v>0.58917640641856517</v>
      </c>
      <c r="M911" s="19">
        <v>0.15536957164816459</v>
      </c>
      <c r="N911" s="19"/>
      <c r="O911" s="19">
        <v>0.28842143553987915</v>
      </c>
      <c r="P911" s="50"/>
      <c r="R911" s="9" t="s">
        <v>0</v>
      </c>
    </row>
    <row r="912" spans="2:18" x14ac:dyDescent="0.2">
      <c r="B912" s="25">
        <v>682</v>
      </c>
      <c r="C912" s="193">
        <v>0.55071959515162638</v>
      </c>
      <c r="D912" s="19"/>
      <c r="E912" s="19">
        <v>0.44628306201095785</v>
      </c>
      <c r="F912" s="19"/>
      <c r="G912" s="19"/>
      <c r="H912" s="19">
        <v>9.9906021240090001E-2</v>
      </c>
      <c r="I912" s="19"/>
      <c r="J912" s="19">
        <v>1.3357196509318898E-2</v>
      </c>
      <c r="K912" s="19"/>
      <c r="L912" s="19">
        <v>0.61785161858506021</v>
      </c>
      <c r="M912" s="19"/>
      <c r="N912" s="19">
        <v>0.44904827481970333</v>
      </c>
      <c r="O912" s="19"/>
      <c r="P912" s="50">
        <v>1.1538949781560389E-2</v>
      </c>
      <c r="R912" s="9" t="s">
        <v>0</v>
      </c>
    </row>
    <row r="913" spans="2:18" x14ac:dyDescent="0.2">
      <c r="B913" s="25">
        <v>683</v>
      </c>
      <c r="C913" s="193"/>
      <c r="D913" s="19">
        <v>1.0275677918944262</v>
      </c>
      <c r="E913" s="19"/>
      <c r="F913" s="19">
        <v>1.1118640320700139</v>
      </c>
      <c r="G913" s="19">
        <v>0.26601417075679129</v>
      </c>
      <c r="H913" s="19"/>
      <c r="I913" s="19"/>
      <c r="J913" s="19">
        <v>1.2619542626376685</v>
      </c>
      <c r="K913" s="19"/>
      <c r="L913" s="19">
        <v>0.66036392951024581</v>
      </c>
      <c r="M913" s="19">
        <v>0.12574304358885963</v>
      </c>
      <c r="N913" s="19"/>
      <c r="O913" s="19"/>
      <c r="P913" s="50">
        <v>6.5817163122541988E-2</v>
      </c>
      <c r="R913" s="9" t="s">
        <v>0</v>
      </c>
    </row>
    <row r="914" spans="2:18" x14ac:dyDescent="0.2">
      <c r="B914" s="25">
        <v>684</v>
      </c>
      <c r="C914" s="193"/>
      <c r="D914" s="19">
        <v>1.1369512395524664</v>
      </c>
      <c r="E914" s="19"/>
      <c r="F914" s="19">
        <v>0.33280497029175066</v>
      </c>
      <c r="G914" s="19"/>
      <c r="H914" s="19">
        <v>0.39293070647359907</v>
      </c>
      <c r="I914" s="19"/>
      <c r="J914" s="19">
        <v>1.325017985460438</v>
      </c>
      <c r="K914" s="19"/>
      <c r="L914" s="19">
        <v>0.8119596160496888</v>
      </c>
      <c r="M914" s="19"/>
      <c r="N914" s="19">
        <v>0.8778613423896019</v>
      </c>
      <c r="O914" s="19"/>
      <c r="P914" s="50">
        <v>1.3333579970828109</v>
      </c>
      <c r="R914" s="9" t="s">
        <v>0</v>
      </c>
    </row>
    <row r="915" spans="2:18" x14ac:dyDescent="0.2">
      <c r="B915" s="25">
        <v>685</v>
      </c>
      <c r="C915" s="193">
        <v>9.9411434326235726E-2</v>
      </c>
      <c r="D915" s="19"/>
      <c r="E915" s="19"/>
      <c r="F915" s="19">
        <v>1.2271616181343921</v>
      </c>
      <c r="G915" s="19"/>
      <c r="H915" s="19">
        <v>1.4520339052583267</v>
      </c>
      <c r="I915" s="19"/>
      <c r="J915" s="19">
        <v>1.4617492380492212</v>
      </c>
      <c r="K915" s="19"/>
      <c r="L915" s="19">
        <v>1.3281997288408387</v>
      </c>
      <c r="M915" s="19"/>
      <c r="N915" s="19">
        <v>0.34898363322396103</v>
      </c>
      <c r="O915" s="19">
        <v>0.12061410350443097</v>
      </c>
      <c r="P915" s="50"/>
      <c r="R915" s="9" t="s">
        <v>0</v>
      </c>
    </row>
    <row r="916" spans="2:18" x14ac:dyDescent="0.2">
      <c r="B916" s="25">
        <v>686</v>
      </c>
      <c r="C916" s="193">
        <v>1.7753881438996766</v>
      </c>
      <c r="D916" s="19"/>
      <c r="E916" s="19">
        <v>1.925456543324306</v>
      </c>
      <c r="F916" s="19"/>
      <c r="G916" s="19">
        <v>0.87757741551074497</v>
      </c>
      <c r="H916" s="19"/>
      <c r="I916" s="19">
        <v>1.1488305805748376</v>
      </c>
      <c r="J916" s="19"/>
      <c r="K916" s="19">
        <v>1.0164521427243667</v>
      </c>
      <c r="L916" s="19"/>
      <c r="M916" s="19">
        <v>1.7303613557888915</v>
      </c>
      <c r="N916" s="19"/>
      <c r="O916" s="19">
        <v>1.7130816365277448</v>
      </c>
      <c r="P916" s="50"/>
      <c r="R916" s="9" t="s">
        <v>0</v>
      </c>
    </row>
    <row r="917" spans="2:18" x14ac:dyDescent="0.2">
      <c r="B917" s="25">
        <v>687</v>
      </c>
      <c r="C917" s="193"/>
      <c r="D917" s="19">
        <v>0.96336528130071786</v>
      </c>
      <c r="E917" s="19"/>
      <c r="F917" s="19">
        <v>1.4052454622486907</v>
      </c>
      <c r="G917" s="19"/>
      <c r="H917" s="19">
        <v>0.48472467333294678</v>
      </c>
      <c r="I917" s="19"/>
      <c r="J917" s="19">
        <v>0.78271219229839439</v>
      </c>
      <c r="K917" s="19"/>
      <c r="L917" s="19">
        <v>1.4353293158184115</v>
      </c>
      <c r="M917" s="19"/>
      <c r="N917" s="19">
        <v>1.2464723321253994</v>
      </c>
      <c r="O917" s="19"/>
      <c r="P917" s="50">
        <v>1.4966960560486755</v>
      </c>
      <c r="R917" s="9" t="s">
        <v>0</v>
      </c>
    </row>
    <row r="918" spans="2:18" x14ac:dyDescent="0.2">
      <c r="B918" s="25">
        <v>688</v>
      </c>
      <c r="C918" s="193"/>
      <c r="D918" s="19">
        <v>0.40345312334290884</v>
      </c>
      <c r="E918" s="19"/>
      <c r="F918" s="19">
        <v>0.25481043801318826</v>
      </c>
      <c r="G918" s="19"/>
      <c r="H918" s="19">
        <v>0.60209142669611082</v>
      </c>
      <c r="I918" s="19"/>
      <c r="J918" s="19">
        <v>0.35192591306220028</v>
      </c>
      <c r="K918" s="19">
        <v>0.14442646720104746</v>
      </c>
      <c r="L918" s="19"/>
      <c r="M918" s="19"/>
      <c r="N918" s="19">
        <v>0.20558041833049873</v>
      </c>
      <c r="O918" s="19"/>
      <c r="P918" s="50">
        <v>0.1776541320889598</v>
      </c>
      <c r="R918" s="9" t="s">
        <v>0</v>
      </c>
    </row>
    <row r="919" spans="2:18" x14ac:dyDescent="0.2">
      <c r="B919" s="25">
        <v>689</v>
      </c>
      <c r="C919" s="193"/>
      <c r="D919" s="19">
        <v>0.15501955466484707</v>
      </c>
      <c r="E919" s="19"/>
      <c r="F919" s="19">
        <v>1.2381276787660513</v>
      </c>
      <c r="G919" s="19"/>
      <c r="H919" s="19">
        <v>0.75647131258761124</v>
      </c>
      <c r="I919" s="19">
        <v>0.27669737157839708</v>
      </c>
      <c r="J919" s="19"/>
      <c r="K919" s="19"/>
      <c r="L919" s="19">
        <v>0.8764391501369263</v>
      </c>
      <c r="M919" s="19"/>
      <c r="N919" s="19">
        <v>1.2813713809113687</v>
      </c>
      <c r="O919" s="19"/>
      <c r="P919" s="50">
        <v>1.2177129635029007</v>
      </c>
      <c r="R919" s="9" t="s">
        <v>0</v>
      </c>
    </row>
    <row r="920" spans="2:18" x14ac:dyDescent="0.2">
      <c r="B920" s="25">
        <v>690</v>
      </c>
      <c r="C920" s="193"/>
      <c r="D920" s="19">
        <v>0.50359668242479749</v>
      </c>
      <c r="E920" s="19"/>
      <c r="F920" s="19">
        <v>8.6252650772926896E-3</v>
      </c>
      <c r="G920" s="19"/>
      <c r="H920" s="19">
        <v>0.26521237592965691</v>
      </c>
      <c r="I920" s="19">
        <v>3.5445195608473402E-2</v>
      </c>
      <c r="J920" s="19"/>
      <c r="K920" s="19"/>
      <c r="L920" s="19">
        <v>1.1189864942957521</v>
      </c>
      <c r="M920" s="19"/>
      <c r="N920" s="19">
        <v>9.125430879320412E-3</v>
      </c>
      <c r="O920" s="19"/>
      <c r="P920" s="50">
        <v>0.34925604931573784</v>
      </c>
      <c r="R920" s="9" t="s">
        <v>0</v>
      </c>
    </row>
    <row r="921" spans="2:18" x14ac:dyDescent="0.2">
      <c r="B921" s="25">
        <v>691</v>
      </c>
      <c r="C921" s="193"/>
      <c r="D921" s="19">
        <v>7.3714676343506896E-2</v>
      </c>
      <c r="E921" s="19"/>
      <c r="F921" s="19">
        <v>0.60981727347864156</v>
      </c>
      <c r="G921" s="19">
        <v>0.12011453414692143</v>
      </c>
      <c r="H921" s="19"/>
      <c r="I921" s="19"/>
      <c r="J921" s="19">
        <v>0.87178239088654708</v>
      </c>
      <c r="K921" s="19"/>
      <c r="L921" s="19">
        <v>0.40554973574267411</v>
      </c>
      <c r="M921" s="19"/>
      <c r="N921" s="19">
        <v>0.27953406705527967</v>
      </c>
      <c r="O921" s="19"/>
      <c r="P921" s="50">
        <v>1.2023725478338423</v>
      </c>
      <c r="R921" s="9" t="s">
        <v>0</v>
      </c>
    </row>
    <row r="922" spans="2:18" x14ac:dyDescent="0.2">
      <c r="B922" s="25">
        <v>692</v>
      </c>
      <c r="C922" s="193">
        <v>1.1339852683356886</v>
      </c>
      <c r="D922" s="19"/>
      <c r="E922" s="19">
        <v>0.94516378973357429</v>
      </c>
      <c r="F922" s="19"/>
      <c r="G922" s="19">
        <v>1.2322413457287662</v>
      </c>
      <c r="H922" s="19"/>
      <c r="I922" s="19">
        <v>1.0864497208355961</v>
      </c>
      <c r="J922" s="19"/>
      <c r="K922" s="19">
        <v>0.57643384852138513</v>
      </c>
      <c r="L922" s="19"/>
      <c r="M922" s="19">
        <v>0.77258935117913174</v>
      </c>
      <c r="N922" s="19"/>
      <c r="O922" s="19"/>
      <c r="P922" s="50">
        <v>0.32229429246463964</v>
      </c>
      <c r="R922" s="9" t="s">
        <v>0</v>
      </c>
    </row>
    <row r="923" spans="2:18" x14ac:dyDescent="0.2">
      <c r="B923" s="25">
        <v>693</v>
      </c>
      <c r="C923" s="193">
        <v>1.1807448768363429</v>
      </c>
      <c r="D923" s="19"/>
      <c r="E923" s="19">
        <v>0.78302153528295648</v>
      </c>
      <c r="F923" s="19"/>
      <c r="G923" s="19">
        <v>0.26029948458838764</v>
      </c>
      <c r="H923" s="19"/>
      <c r="I923" s="19">
        <v>0.49271853887644546</v>
      </c>
      <c r="J923" s="19"/>
      <c r="K923" s="19">
        <v>1.6825634017756801</v>
      </c>
      <c r="L923" s="19"/>
      <c r="M923" s="19">
        <v>0.94149459268295543</v>
      </c>
      <c r="N923" s="19"/>
      <c r="O923" s="19">
        <v>0.93331188686771771</v>
      </c>
      <c r="P923" s="50"/>
      <c r="R923" s="9" t="s">
        <v>0</v>
      </c>
    </row>
    <row r="924" spans="2:18" x14ac:dyDescent="0.2">
      <c r="B924" s="25">
        <v>694</v>
      </c>
      <c r="C924" s="193">
        <v>0.13717565310536672</v>
      </c>
      <c r="D924" s="19"/>
      <c r="E924" s="19"/>
      <c r="F924" s="19">
        <v>1.0984045094378951</v>
      </c>
      <c r="G924" s="19"/>
      <c r="H924" s="19">
        <v>1.5124989734080187E-2</v>
      </c>
      <c r="I924" s="19">
        <v>1.0060412709053663</v>
      </c>
      <c r="J924" s="19"/>
      <c r="K924" s="19"/>
      <c r="L924" s="19">
        <v>0.42835006012421428</v>
      </c>
      <c r="M924" s="19"/>
      <c r="N924" s="19">
        <v>1.0582426689050082</v>
      </c>
      <c r="O924" s="19"/>
      <c r="P924" s="50">
        <v>0.34043598899754363</v>
      </c>
      <c r="R924" s="9" t="s">
        <v>0</v>
      </c>
    </row>
    <row r="925" spans="2:18" x14ac:dyDescent="0.2">
      <c r="B925" s="25">
        <v>695</v>
      </c>
      <c r="C925" s="193">
        <v>0.14227069799299222</v>
      </c>
      <c r="D925" s="19"/>
      <c r="E925" s="19">
        <v>1.1641667216650835</v>
      </c>
      <c r="F925" s="19"/>
      <c r="G925" s="19">
        <v>0.94999521241626173</v>
      </c>
      <c r="H925" s="19"/>
      <c r="I925" s="19">
        <v>1.248660175332228</v>
      </c>
      <c r="J925" s="19"/>
      <c r="K925" s="19">
        <v>0.37001370744979784</v>
      </c>
      <c r="L925" s="19"/>
      <c r="M925" s="19">
        <v>1.4781807747973152</v>
      </c>
      <c r="N925" s="19"/>
      <c r="O925" s="19">
        <v>1.265074187281912</v>
      </c>
      <c r="P925" s="50"/>
      <c r="R925" s="9" t="s">
        <v>0</v>
      </c>
    </row>
    <row r="926" spans="2:18" x14ac:dyDescent="0.2">
      <c r="B926" s="25">
        <v>696</v>
      </c>
      <c r="C926" s="193"/>
      <c r="D926" s="19">
        <v>5.492574587589015E-2</v>
      </c>
      <c r="E926" s="19">
        <v>0.48686733092034368</v>
      </c>
      <c r="F926" s="19"/>
      <c r="G926" s="19">
        <v>1.2336664418009229</v>
      </c>
      <c r="H926" s="19"/>
      <c r="I926" s="19"/>
      <c r="J926" s="19">
        <v>0.70203222787305564</v>
      </c>
      <c r="K926" s="19">
        <v>0.96674330653447516</v>
      </c>
      <c r="L926" s="19"/>
      <c r="M926" s="19">
        <v>1.2236161506051575</v>
      </c>
      <c r="N926" s="19"/>
      <c r="O926" s="19">
        <v>1.0500513572474419</v>
      </c>
      <c r="P926" s="50"/>
      <c r="R926" s="9" t="s">
        <v>0</v>
      </c>
    </row>
    <row r="927" spans="2:18" x14ac:dyDescent="0.2">
      <c r="B927" s="25">
        <v>697</v>
      </c>
      <c r="C927" s="193">
        <v>0.3586701357735631</v>
      </c>
      <c r="D927" s="19"/>
      <c r="E927" s="19">
        <v>0.25394513507138039</v>
      </c>
      <c r="F927" s="19"/>
      <c r="G927" s="19">
        <v>0.19569610613955668</v>
      </c>
      <c r="H927" s="19"/>
      <c r="I927" s="19"/>
      <c r="J927" s="19">
        <v>0.24485179840634608</v>
      </c>
      <c r="K927" s="19">
        <v>0.46435539455356634</v>
      </c>
      <c r="L927" s="19"/>
      <c r="M927" s="19"/>
      <c r="N927" s="19">
        <v>0.32026601553328204</v>
      </c>
      <c r="O927" s="19">
        <v>0.84605004358320568</v>
      </c>
      <c r="P927" s="50"/>
      <c r="R927" s="9" t="s">
        <v>0</v>
      </c>
    </row>
    <row r="928" spans="2:18" x14ac:dyDescent="0.2">
      <c r="B928" s="25">
        <v>698</v>
      </c>
      <c r="C928" s="193"/>
      <c r="D928" s="19">
        <v>1.1183509911510228</v>
      </c>
      <c r="E928" s="19">
        <v>5.3840895287002401E-2</v>
      </c>
      <c r="F928" s="19"/>
      <c r="G928" s="19"/>
      <c r="H928" s="19">
        <v>0.68747998512660258</v>
      </c>
      <c r="I928" s="19"/>
      <c r="J928" s="19">
        <v>0.54536149626756014</v>
      </c>
      <c r="K928" s="19"/>
      <c r="L928" s="19">
        <v>1.7253241538756559</v>
      </c>
      <c r="M928" s="19"/>
      <c r="N928" s="19">
        <v>0.86235459755999355</v>
      </c>
      <c r="O928" s="19"/>
      <c r="P928" s="50">
        <v>1.1962465758230809</v>
      </c>
      <c r="R928" s="9" t="s">
        <v>0</v>
      </c>
    </row>
    <row r="929" spans="2:18" x14ac:dyDescent="0.2">
      <c r="B929" s="25">
        <v>699</v>
      </c>
      <c r="C929" s="193"/>
      <c r="D929" s="19">
        <v>0.6680136840794374</v>
      </c>
      <c r="E929" s="19"/>
      <c r="F929" s="19">
        <v>0.7941134398276487</v>
      </c>
      <c r="G929" s="19"/>
      <c r="H929" s="19">
        <v>2.0882941389948981</v>
      </c>
      <c r="I929" s="19"/>
      <c r="J929" s="19">
        <v>3.2811289973917357E-2</v>
      </c>
      <c r="K929" s="19"/>
      <c r="L929" s="19">
        <v>0.56478187518772716</v>
      </c>
      <c r="M929" s="19"/>
      <c r="N929" s="19">
        <v>0.3773643231430126</v>
      </c>
      <c r="O929" s="19"/>
      <c r="P929" s="50">
        <v>0.20812816439153226</v>
      </c>
      <c r="R929" s="9" t="s">
        <v>0</v>
      </c>
    </row>
    <row r="930" spans="2:18" x14ac:dyDescent="0.2">
      <c r="B930" s="25">
        <v>700</v>
      </c>
      <c r="C930" s="193"/>
      <c r="D930" s="19">
        <v>0.71142411852323639</v>
      </c>
      <c r="E930" s="19"/>
      <c r="F930" s="19">
        <v>0.90616892096561397</v>
      </c>
      <c r="G930" s="19"/>
      <c r="H930" s="19">
        <v>0.15748801417508612</v>
      </c>
      <c r="I930" s="19"/>
      <c r="J930" s="19">
        <v>0.24539036866174241</v>
      </c>
      <c r="K930" s="19">
        <v>0.19199736826284161</v>
      </c>
      <c r="L930" s="19"/>
      <c r="M930" s="19">
        <v>0.13222605905330548</v>
      </c>
      <c r="N930" s="19"/>
      <c r="O930" s="19"/>
      <c r="P930" s="50">
        <v>0.27956241172630075</v>
      </c>
      <c r="R930" s="9" t="s">
        <v>0</v>
      </c>
    </row>
    <row r="931" spans="2:18" x14ac:dyDescent="0.2">
      <c r="B931" s="25">
        <v>701</v>
      </c>
      <c r="C931" s="193">
        <v>3.3162965754065729E-2</v>
      </c>
      <c r="D931" s="19"/>
      <c r="E931" s="19"/>
      <c r="F931" s="19">
        <v>0.47340116275911215</v>
      </c>
      <c r="G931" s="19">
        <v>0.40423246815952624</v>
      </c>
      <c r="H931" s="19"/>
      <c r="I931" s="19"/>
      <c r="J931" s="19">
        <v>9.8570440871121323E-2</v>
      </c>
      <c r="K931" s="19"/>
      <c r="L931" s="19">
        <v>0.57364990814842642</v>
      </c>
      <c r="M931" s="19">
        <v>0.5182622962190413</v>
      </c>
      <c r="N931" s="19"/>
      <c r="O931" s="19"/>
      <c r="P931" s="50">
        <v>8.1946145948180379E-2</v>
      </c>
      <c r="R931" s="9" t="s">
        <v>0</v>
      </c>
    </row>
    <row r="932" spans="2:18" x14ac:dyDescent="0.2">
      <c r="B932" s="25">
        <v>702</v>
      </c>
      <c r="C932" s="193">
        <v>2.7913480254706218</v>
      </c>
      <c r="D932" s="19"/>
      <c r="E932" s="19">
        <v>2.6320273872967781</v>
      </c>
      <c r="F932" s="19"/>
      <c r="G932" s="19">
        <v>2.4084632529519534</v>
      </c>
      <c r="H932" s="19"/>
      <c r="I932" s="19">
        <v>3.4526533349007775</v>
      </c>
      <c r="J932" s="19"/>
      <c r="K932" s="19">
        <v>1.8723182660121651</v>
      </c>
      <c r="L932" s="19"/>
      <c r="M932" s="19">
        <v>2.68704846047497</v>
      </c>
      <c r="N932" s="19"/>
      <c r="O932" s="19">
        <v>2.5113402237199751</v>
      </c>
      <c r="P932" s="50"/>
      <c r="R932" s="9" t="s">
        <v>0</v>
      </c>
    </row>
    <row r="933" spans="2:18" x14ac:dyDescent="0.2">
      <c r="B933" s="25">
        <v>703</v>
      </c>
      <c r="C933" s="193"/>
      <c r="D933" s="19">
        <v>0.20308466838735992</v>
      </c>
      <c r="E933" s="19">
        <v>0.80738867320083874</v>
      </c>
      <c r="F933" s="19"/>
      <c r="G933" s="19"/>
      <c r="H933" s="19">
        <v>0.40918895147040302</v>
      </c>
      <c r="I933" s="19">
        <v>0.16846663536210965</v>
      </c>
      <c r="J933" s="19"/>
      <c r="K933" s="19">
        <v>0.67819680278472105</v>
      </c>
      <c r="L933" s="19"/>
      <c r="M933" s="19"/>
      <c r="N933" s="19">
        <v>3.3553509815441709E-2</v>
      </c>
      <c r="O933" s="19">
        <v>0.20280068693998832</v>
      </c>
      <c r="P933" s="50"/>
      <c r="R933" s="9" t="s">
        <v>0</v>
      </c>
    </row>
    <row r="934" spans="2:18" x14ac:dyDescent="0.2">
      <c r="B934" s="25">
        <v>704</v>
      </c>
      <c r="C934" s="193"/>
      <c r="D934" s="19">
        <v>0.52735497665615672</v>
      </c>
      <c r="E934" s="19"/>
      <c r="F934" s="19">
        <v>0.94680834064344055</v>
      </c>
      <c r="G934" s="19">
        <v>5.8038765760936521E-2</v>
      </c>
      <c r="H934" s="19"/>
      <c r="I934" s="19"/>
      <c r="J934" s="19">
        <v>0.32288295980814136</v>
      </c>
      <c r="K934" s="19"/>
      <c r="L934" s="19">
        <v>5.4508786052056106E-2</v>
      </c>
      <c r="M934" s="19"/>
      <c r="N934" s="19">
        <v>0.34035628843754112</v>
      </c>
      <c r="O934" s="19"/>
      <c r="P934" s="50">
        <v>0.31303057661801564</v>
      </c>
      <c r="R934" s="9" t="s">
        <v>0</v>
      </c>
    </row>
    <row r="935" spans="2:18" x14ac:dyDescent="0.2">
      <c r="B935" s="25">
        <v>705</v>
      </c>
      <c r="C935" s="193">
        <v>0.88677154415737081</v>
      </c>
      <c r="D935" s="19"/>
      <c r="E935" s="19"/>
      <c r="F935" s="19">
        <v>1.5432264235236505E-2</v>
      </c>
      <c r="G935" s="19">
        <v>0.28822477924169138</v>
      </c>
      <c r="H935" s="19"/>
      <c r="I935" s="19"/>
      <c r="J935" s="19">
        <v>0.20684121388188254</v>
      </c>
      <c r="K935" s="19">
        <v>0.35645865398935211</v>
      </c>
      <c r="L935" s="19"/>
      <c r="M935" s="19">
        <v>0.51274919412678099</v>
      </c>
      <c r="N935" s="19"/>
      <c r="O935" s="19">
        <v>0.9217151121259608</v>
      </c>
      <c r="P935" s="50"/>
      <c r="R935" s="9" t="s">
        <v>0</v>
      </c>
    </row>
    <row r="936" spans="2:18" x14ac:dyDescent="0.2">
      <c r="B936" s="25">
        <v>706</v>
      </c>
      <c r="C936" s="193">
        <v>1.5711346675179017</v>
      </c>
      <c r="D936" s="19"/>
      <c r="E936" s="19"/>
      <c r="F936" s="19">
        <v>0.14190703199129845</v>
      </c>
      <c r="G936" s="19">
        <v>1.0017018698057361</v>
      </c>
      <c r="H936" s="19"/>
      <c r="I936" s="19">
        <v>0.23057614517680891</v>
      </c>
      <c r="J936" s="19"/>
      <c r="K936" s="19">
        <v>1.2258112213023635</v>
      </c>
      <c r="L936" s="19"/>
      <c r="M936" s="19">
        <v>0.76299118845585789</v>
      </c>
      <c r="N936" s="19"/>
      <c r="O936" s="19">
        <v>0.88546733138612044</v>
      </c>
      <c r="P936" s="50"/>
      <c r="R936" s="9" t="s">
        <v>0</v>
      </c>
    </row>
    <row r="937" spans="2:18" x14ac:dyDescent="0.2">
      <c r="B937" s="25">
        <v>707</v>
      </c>
      <c r="C937" s="193">
        <v>0.38628910233501507</v>
      </c>
      <c r="D937" s="19"/>
      <c r="E937" s="19"/>
      <c r="F937" s="19">
        <v>0.5219775217366579</v>
      </c>
      <c r="G937" s="19">
        <v>4.0388620545192558E-2</v>
      </c>
      <c r="H937" s="19"/>
      <c r="I937" s="19">
        <v>0.29219366733716989</v>
      </c>
      <c r="J937" s="19"/>
      <c r="K937" s="19"/>
      <c r="L937" s="19">
        <v>3.485628480956629E-2</v>
      </c>
      <c r="M937" s="19">
        <v>6.2319039412603944E-2</v>
      </c>
      <c r="N937" s="19"/>
      <c r="O937" s="19">
        <v>0.5278407747402819</v>
      </c>
      <c r="P937" s="50"/>
      <c r="R937" s="9" t="s">
        <v>0</v>
      </c>
    </row>
    <row r="938" spans="2:18" x14ac:dyDescent="0.2">
      <c r="B938" s="25">
        <v>708</v>
      </c>
      <c r="C938" s="193">
        <v>1.05507017728913</v>
      </c>
      <c r="D938" s="19"/>
      <c r="E938" s="19">
        <v>1.9793080071899909</v>
      </c>
      <c r="F938" s="19"/>
      <c r="G938" s="19">
        <v>1.8691217585413775</v>
      </c>
      <c r="H938" s="19"/>
      <c r="I938" s="19">
        <v>0.93159648669793016</v>
      </c>
      <c r="J938" s="19"/>
      <c r="K938" s="19">
        <v>0.98408140912210806</v>
      </c>
      <c r="L938" s="19"/>
      <c r="M938" s="19">
        <v>1.2532130732877957</v>
      </c>
      <c r="N938" s="19"/>
      <c r="O938" s="19">
        <v>1.2005450267526578</v>
      </c>
      <c r="P938" s="50"/>
      <c r="R938" s="9" t="s">
        <v>0</v>
      </c>
    </row>
    <row r="939" spans="2:18" x14ac:dyDescent="0.2">
      <c r="B939" s="25">
        <v>709</v>
      </c>
      <c r="C939" s="193">
        <v>0.33730351382384771</v>
      </c>
      <c r="D939" s="19"/>
      <c r="E939" s="19">
        <v>0.7755627064687084</v>
      </c>
      <c r="F939" s="19"/>
      <c r="G939" s="19">
        <v>0.93928705723865102</v>
      </c>
      <c r="H939" s="19"/>
      <c r="I939" s="19">
        <v>7.4926253247976689E-3</v>
      </c>
      <c r="J939" s="19"/>
      <c r="K939" s="19">
        <v>0.93825579301093853</v>
      </c>
      <c r="L939" s="19"/>
      <c r="M939" s="19">
        <v>0.70172095890141228</v>
      </c>
      <c r="N939" s="19"/>
      <c r="O939" s="19">
        <v>0.13530665855804611</v>
      </c>
      <c r="P939" s="50"/>
      <c r="R939" s="9" t="s">
        <v>0</v>
      </c>
    </row>
    <row r="940" spans="2:18" x14ac:dyDescent="0.2">
      <c r="B940" s="25">
        <v>710</v>
      </c>
      <c r="C940" s="193"/>
      <c r="D940" s="19">
        <v>0.97369053967226205</v>
      </c>
      <c r="E940" s="19"/>
      <c r="F940" s="19">
        <v>0.95359548454191212</v>
      </c>
      <c r="G940" s="19"/>
      <c r="H940" s="19">
        <v>0.72975152220727235</v>
      </c>
      <c r="I940" s="19"/>
      <c r="J940" s="19">
        <v>0.16512556634263814</v>
      </c>
      <c r="K940" s="19"/>
      <c r="L940" s="19">
        <v>0.97688380810707509</v>
      </c>
      <c r="M940" s="19"/>
      <c r="N940" s="19">
        <v>1.6098728485114666</v>
      </c>
      <c r="O940" s="19"/>
      <c r="P940" s="50">
        <v>1.2922646982346579</v>
      </c>
      <c r="R940" s="9" t="s">
        <v>0</v>
      </c>
    </row>
    <row r="941" spans="2:18" x14ac:dyDescent="0.2">
      <c r="B941" s="25">
        <v>711</v>
      </c>
      <c r="C941" s="193">
        <v>1.1094747152710245</v>
      </c>
      <c r="D941" s="19"/>
      <c r="E941" s="19">
        <v>0.82494586969095018</v>
      </c>
      <c r="F941" s="19"/>
      <c r="G941" s="19">
        <v>0.75843897804508198</v>
      </c>
      <c r="H941" s="19"/>
      <c r="I941" s="19">
        <v>3.1612669798932479E-2</v>
      </c>
      <c r="J941" s="19"/>
      <c r="K941" s="19">
        <v>0.81539440459705848</v>
      </c>
      <c r="L941" s="19"/>
      <c r="M941" s="19">
        <v>1.3505373498252096</v>
      </c>
      <c r="N941" s="19"/>
      <c r="O941" s="19">
        <v>1.0736258611251404</v>
      </c>
      <c r="P941" s="50"/>
      <c r="R941" s="9" t="s">
        <v>0</v>
      </c>
    </row>
    <row r="942" spans="2:18" x14ac:dyDescent="0.2">
      <c r="B942" s="25">
        <v>712</v>
      </c>
      <c r="C942" s="193">
        <v>3.3550410462445421E-4</v>
      </c>
      <c r="D942" s="19"/>
      <c r="E942" s="19"/>
      <c r="F942" s="19">
        <v>0.13688755907442793</v>
      </c>
      <c r="G942" s="19"/>
      <c r="H942" s="19">
        <v>0.55129921783497182</v>
      </c>
      <c r="I942" s="19"/>
      <c r="J942" s="19">
        <v>4.8477240274466232E-2</v>
      </c>
      <c r="K942" s="19"/>
      <c r="L942" s="19">
        <v>5.8465647276614616E-2</v>
      </c>
      <c r="M942" s="19">
        <v>0.46390051060951781</v>
      </c>
      <c r="N942" s="19"/>
      <c r="O942" s="19">
        <v>0.14911528525265941</v>
      </c>
      <c r="P942" s="50"/>
      <c r="R942" s="9" t="s">
        <v>0</v>
      </c>
    </row>
    <row r="943" spans="2:18" x14ac:dyDescent="0.2">
      <c r="B943" s="25">
        <v>713</v>
      </c>
      <c r="C943" s="193"/>
      <c r="D943" s="19">
        <v>0.61550811860645926</v>
      </c>
      <c r="E943" s="19"/>
      <c r="F943" s="19">
        <v>0.40358778143945961</v>
      </c>
      <c r="G943" s="19"/>
      <c r="H943" s="19">
        <v>0.66088514938101983</v>
      </c>
      <c r="I943" s="19"/>
      <c r="J943" s="19">
        <v>0.59228965993440708</v>
      </c>
      <c r="K943" s="19"/>
      <c r="L943" s="19">
        <v>0.16264984563088167</v>
      </c>
      <c r="M943" s="19"/>
      <c r="N943" s="19">
        <v>0.90342059271078079</v>
      </c>
      <c r="O943" s="19"/>
      <c r="P943" s="50">
        <v>0.36676165424152118</v>
      </c>
      <c r="R943" s="9" t="s">
        <v>0</v>
      </c>
    </row>
    <row r="944" spans="2:18" x14ac:dyDescent="0.2">
      <c r="B944" s="25">
        <v>714</v>
      </c>
      <c r="C944" s="193"/>
      <c r="D944" s="19">
        <v>4.2201468696047059E-2</v>
      </c>
      <c r="E944" s="19">
        <v>1.4855160247390546E-2</v>
      </c>
      <c r="F944" s="19"/>
      <c r="G944" s="19"/>
      <c r="H944" s="19">
        <v>6.8573294024933784E-2</v>
      </c>
      <c r="I944" s="19">
        <v>0.42675328570948562</v>
      </c>
      <c r="J944" s="19"/>
      <c r="K944" s="19">
        <v>0.60159615823642221</v>
      </c>
      <c r="L944" s="19"/>
      <c r="M944" s="19">
        <v>6.1458783743709715E-2</v>
      </c>
      <c r="N944" s="19"/>
      <c r="O944" s="19">
        <v>0.57833387925708302</v>
      </c>
      <c r="P944" s="50"/>
      <c r="R944" s="9" t="s">
        <v>0</v>
      </c>
    </row>
    <row r="945" spans="2:18" x14ac:dyDescent="0.2">
      <c r="B945" s="25">
        <v>715</v>
      </c>
      <c r="C945" s="193"/>
      <c r="D945" s="19">
        <v>0.36614977954191236</v>
      </c>
      <c r="E945" s="19"/>
      <c r="F945" s="19">
        <v>0.26665021392113147</v>
      </c>
      <c r="G945" s="19"/>
      <c r="H945" s="19">
        <v>0.33650287778611576</v>
      </c>
      <c r="I945" s="19"/>
      <c r="J945" s="19">
        <v>0.54703701423413309</v>
      </c>
      <c r="K945" s="19"/>
      <c r="L945" s="19">
        <v>0.36265923816075801</v>
      </c>
      <c r="M945" s="19"/>
      <c r="N945" s="19">
        <v>1.3448977849935402</v>
      </c>
      <c r="O945" s="19"/>
      <c r="P945" s="50">
        <v>1.6498395724887385E-2</v>
      </c>
      <c r="R945" s="9" t="s">
        <v>0</v>
      </c>
    </row>
    <row r="946" spans="2:18" x14ac:dyDescent="0.2">
      <c r="B946" s="25">
        <v>716</v>
      </c>
      <c r="C946" s="193">
        <v>0.45376847607689491</v>
      </c>
      <c r="D946" s="19"/>
      <c r="E946" s="19">
        <v>0.85544444803740627</v>
      </c>
      <c r="F946" s="19"/>
      <c r="G946" s="19">
        <v>1.9910210227055634</v>
      </c>
      <c r="H946" s="19"/>
      <c r="I946" s="19">
        <v>0.825685150718796</v>
      </c>
      <c r="J946" s="19"/>
      <c r="K946" s="19">
        <v>1.3483258213827132</v>
      </c>
      <c r="L946" s="19"/>
      <c r="M946" s="19">
        <v>1.4193631473287587</v>
      </c>
      <c r="N946" s="19"/>
      <c r="O946" s="19">
        <v>0.70489701684050687</v>
      </c>
      <c r="P946" s="50"/>
      <c r="R946" s="9" t="s">
        <v>0</v>
      </c>
    </row>
    <row r="947" spans="2:18" x14ac:dyDescent="0.2">
      <c r="B947" s="25">
        <v>717</v>
      </c>
      <c r="C947" s="193"/>
      <c r="D947" s="19">
        <v>0.7644348429918143</v>
      </c>
      <c r="E947" s="19"/>
      <c r="F947" s="19">
        <v>0.27374651708459957</v>
      </c>
      <c r="G947" s="19"/>
      <c r="H947" s="19">
        <v>0.14120484084733381</v>
      </c>
      <c r="I947" s="19">
        <v>4.3384368350764868E-2</v>
      </c>
      <c r="J947" s="19"/>
      <c r="K947" s="19"/>
      <c r="L947" s="19">
        <v>0.25608955020887003</v>
      </c>
      <c r="M947" s="19"/>
      <c r="N947" s="19">
        <v>1.7467718122717519</v>
      </c>
      <c r="O947" s="19"/>
      <c r="P947" s="50">
        <v>0.71987453970833104</v>
      </c>
      <c r="R947" s="9" t="s">
        <v>0</v>
      </c>
    </row>
    <row r="948" spans="2:18" x14ac:dyDescent="0.2">
      <c r="B948" s="25">
        <v>718</v>
      </c>
      <c r="C948" s="193">
        <v>0.16785491174408793</v>
      </c>
      <c r="D948" s="19"/>
      <c r="E948" s="19">
        <v>0.82911027490513067</v>
      </c>
      <c r="F948" s="19"/>
      <c r="G948" s="19"/>
      <c r="H948" s="19">
        <v>0.10358928971916868</v>
      </c>
      <c r="I948" s="19"/>
      <c r="J948" s="19">
        <v>0.12941683448202979</v>
      </c>
      <c r="K948" s="19">
        <v>0.11368945922826761</v>
      </c>
      <c r="L948" s="19"/>
      <c r="M948" s="19"/>
      <c r="N948" s="19">
        <v>0.33587770518130761</v>
      </c>
      <c r="O948" s="19">
        <v>0.18078382829524803</v>
      </c>
      <c r="P948" s="50"/>
      <c r="R948" s="9" t="s">
        <v>0</v>
      </c>
    </row>
    <row r="949" spans="2:18" x14ac:dyDescent="0.2">
      <c r="B949" s="25">
        <v>719</v>
      </c>
      <c r="C949" s="193">
        <v>0.37453951607062036</v>
      </c>
      <c r="D949" s="19"/>
      <c r="E949" s="19">
        <v>0.66485024864931352</v>
      </c>
      <c r="F949" s="19"/>
      <c r="G949" s="19"/>
      <c r="H949" s="19">
        <v>0.92519328202984474</v>
      </c>
      <c r="I949" s="19"/>
      <c r="J949" s="19">
        <v>0.21416558423084037</v>
      </c>
      <c r="K949" s="19"/>
      <c r="L949" s="19">
        <v>0.44243508942041948</v>
      </c>
      <c r="M949" s="19"/>
      <c r="N949" s="19">
        <v>0.69445937855147355</v>
      </c>
      <c r="O949" s="19">
        <v>0.54879150549572786</v>
      </c>
      <c r="P949" s="50"/>
      <c r="R949" s="9" t="s">
        <v>0</v>
      </c>
    </row>
    <row r="950" spans="2:18" x14ac:dyDescent="0.2">
      <c r="B950" s="25">
        <v>720</v>
      </c>
      <c r="C950" s="193">
        <v>1.3197845948738236</v>
      </c>
      <c r="D950" s="19"/>
      <c r="E950" s="19">
        <v>1.4051498379568865</v>
      </c>
      <c r="F950" s="19"/>
      <c r="G950" s="19">
        <v>0.82877955516455304</v>
      </c>
      <c r="H950" s="19"/>
      <c r="I950" s="19">
        <v>0.29410754288986979</v>
      </c>
      <c r="J950" s="19"/>
      <c r="K950" s="19">
        <v>1.1850901062558195</v>
      </c>
      <c r="L950" s="19"/>
      <c r="M950" s="19">
        <v>0.88133318731514276</v>
      </c>
      <c r="N950" s="19"/>
      <c r="O950" s="19">
        <v>1.5933820144306181</v>
      </c>
      <c r="P950" s="50"/>
      <c r="R950" s="9" t="s">
        <v>0</v>
      </c>
    </row>
    <row r="951" spans="2:18" x14ac:dyDescent="0.2">
      <c r="B951" s="25">
        <v>721</v>
      </c>
      <c r="C951" s="193">
        <v>0.26573128725358136</v>
      </c>
      <c r="D951" s="19"/>
      <c r="E951" s="19">
        <v>1.1686454426599624</v>
      </c>
      <c r="F951" s="19"/>
      <c r="G951" s="19"/>
      <c r="H951" s="19">
        <v>0.52686477410860455</v>
      </c>
      <c r="I951" s="19"/>
      <c r="J951" s="19">
        <v>0.28985894736279227</v>
      </c>
      <c r="K951" s="19">
        <v>0.1185513275426953</v>
      </c>
      <c r="L951" s="19"/>
      <c r="M951" s="19">
        <v>0.7705600093267394</v>
      </c>
      <c r="N951" s="19"/>
      <c r="O951" s="19"/>
      <c r="P951" s="50">
        <v>0.22636419527561852</v>
      </c>
      <c r="R951" s="9" t="s">
        <v>0</v>
      </c>
    </row>
    <row r="952" spans="2:18" x14ac:dyDescent="0.2">
      <c r="B952" s="25">
        <v>722</v>
      </c>
      <c r="C952" s="193"/>
      <c r="D952" s="19">
        <v>1.6391660402648025</v>
      </c>
      <c r="E952" s="19"/>
      <c r="F952" s="19">
        <v>2.0126835459516035</v>
      </c>
      <c r="G952" s="19"/>
      <c r="H952" s="19">
        <v>1.8031714904806755</v>
      </c>
      <c r="I952" s="19"/>
      <c r="J952" s="19">
        <v>1.8281281115338339</v>
      </c>
      <c r="K952" s="19"/>
      <c r="L952" s="19">
        <v>2.4408015031530472</v>
      </c>
      <c r="M952" s="19"/>
      <c r="N952" s="19">
        <v>1.1716419234533926</v>
      </c>
      <c r="O952" s="19"/>
      <c r="P952" s="50">
        <v>2.3704221150135525</v>
      </c>
      <c r="R952" s="9" t="s">
        <v>0</v>
      </c>
    </row>
    <row r="953" spans="2:18" x14ac:dyDescent="0.2">
      <c r="B953" s="25">
        <v>723</v>
      </c>
      <c r="C953" s="193"/>
      <c r="D953" s="19">
        <v>0.45539500946019001</v>
      </c>
      <c r="E953" s="19">
        <v>0.15134120251165215</v>
      </c>
      <c r="F953" s="19"/>
      <c r="G953" s="19"/>
      <c r="H953" s="19">
        <v>1.2935305482136517</v>
      </c>
      <c r="I953" s="19">
        <v>0.15541829372682631</v>
      </c>
      <c r="J953" s="19"/>
      <c r="K953" s="19">
        <v>0.44411058955805721</v>
      </c>
      <c r="L953" s="19"/>
      <c r="M953" s="19">
        <v>1.6977601032096595E-2</v>
      </c>
      <c r="N953" s="19"/>
      <c r="O953" s="19"/>
      <c r="P953" s="50">
        <v>1.1804726273303123</v>
      </c>
      <c r="R953" s="9" t="s">
        <v>0</v>
      </c>
    </row>
    <row r="954" spans="2:18" x14ac:dyDescent="0.2">
      <c r="B954" s="25">
        <v>724</v>
      </c>
      <c r="C954" s="193"/>
      <c r="D954" s="19">
        <v>0.39030641133693261</v>
      </c>
      <c r="E954" s="19">
        <v>0.23580861231029232</v>
      </c>
      <c r="F954" s="19"/>
      <c r="G954" s="19">
        <v>0.51417662462969327</v>
      </c>
      <c r="H954" s="19"/>
      <c r="I954" s="19"/>
      <c r="J954" s="19">
        <v>3.8652670943135382E-2</v>
      </c>
      <c r="K954" s="19"/>
      <c r="L954" s="19">
        <v>2.0676141445860739E-2</v>
      </c>
      <c r="M954" s="19"/>
      <c r="N954" s="19">
        <v>0.64569475893791317</v>
      </c>
      <c r="O954" s="19"/>
      <c r="P954" s="50">
        <v>1.0000837454371918</v>
      </c>
      <c r="R954" s="9" t="s">
        <v>0</v>
      </c>
    </row>
    <row r="955" spans="2:18" x14ac:dyDescent="0.2">
      <c r="B955" s="25">
        <v>725</v>
      </c>
      <c r="C955" s="193">
        <v>0.39594286586318633</v>
      </c>
      <c r="D955" s="19"/>
      <c r="E955" s="19">
        <v>1.1052725917350343</v>
      </c>
      <c r="F955" s="19"/>
      <c r="G955" s="19">
        <v>4.7858014286105345E-2</v>
      </c>
      <c r="H955" s="19"/>
      <c r="I955" s="19">
        <v>0.37523918746328244</v>
      </c>
      <c r="J955" s="19"/>
      <c r="K955" s="19"/>
      <c r="L955" s="19">
        <v>0.22450022877533887</v>
      </c>
      <c r="M955" s="19">
        <v>0.17860325499321861</v>
      </c>
      <c r="N955" s="19"/>
      <c r="O955" s="19">
        <v>0.32323812887583553</v>
      </c>
      <c r="P955" s="50"/>
      <c r="R955" s="9" t="s">
        <v>0</v>
      </c>
    </row>
    <row r="956" spans="2:18" x14ac:dyDescent="0.2">
      <c r="B956" s="25">
        <v>726</v>
      </c>
      <c r="C956" s="193">
        <v>0.36958541153801866</v>
      </c>
      <c r="D956" s="19"/>
      <c r="E956" s="19">
        <v>0.22298156766748342</v>
      </c>
      <c r="F956" s="19"/>
      <c r="G956" s="19">
        <v>0.21226497094391539</v>
      </c>
      <c r="H956" s="19"/>
      <c r="I956" s="19">
        <v>0.87259211105509182</v>
      </c>
      <c r="J956" s="19"/>
      <c r="K956" s="19">
        <v>1.4820697525352087</v>
      </c>
      <c r="L956" s="19"/>
      <c r="M956" s="19">
        <v>1.3340438679323874</v>
      </c>
      <c r="N956" s="19"/>
      <c r="O956" s="19">
        <v>0.34595587165793262</v>
      </c>
      <c r="P956" s="50"/>
      <c r="R956" s="9" t="s">
        <v>0</v>
      </c>
    </row>
    <row r="957" spans="2:18" x14ac:dyDescent="0.2">
      <c r="B957" s="25">
        <v>727</v>
      </c>
      <c r="C957" s="193">
        <v>0.28804326740391761</v>
      </c>
      <c r="D957" s="19"/>
      <c r="E957" s="19">
        <v>8.3543485950883234E-2</v>
      </c>
      <c r="F957" s="19"/>
      <c r="G957" s="19">
        <v>0.42272757922173432</v>
      </c>
      <c r="H957" s="19"/>
      <c r="I957" s="19">
        <v>0.40838400076769521</v>
      </c>
      <c r="J957" s="19"/>
      <c r="K957" s="19">
        <v>0.60266115789799179</v>
      </c>
      <c r="L957" s="19"/>
      <c r="M957" s="19"/>
      <c r="N957" s="19">
        <v>0.90908720378492081</v>
      </c>
      <c r="O957" s="19"/>
      <c r="P957" s="50">
        <v>1.0081543252354379</v>
      </c>
      <c r="R957" s="9" t="s">
        <v>0</v>
      </c>
    </row>
    <row r="958" spans="2:18" x14ac:dyDescent="0.2">
      <c r="B958" s="25">
        <v>728</v>
      </c>
      <c r="C958" s="193"/>
      <c r="D958" s="19">
        <v>1.0445273713959868</v>
      </c>
      <c r="E958" s="19"/>
      <c r="F958" s="19">
        <v>1.0581887506838534</v>
      </c>
      <c r="G958" s="19"/>
      <c r="H958" s="19">
        <v>0.28873612977289109</v>
      </c>
      <c r="I958" s="19"/>
      <c r="J958" s="19">
        <v>7.4632614241405184E-3</v>
      </c>
      <c r="K958" s="19"/>
      <c r="L958" s="19">
        <v>0.18780899961838832</v>
      </c>
      <c r="M958" s="19"/>
      <c r="N958" s="19">
        <v>0.47713952947856803</v>
      </c>
      <c r="O958" s="19">
        <v>0.11136456826008391</v>
      </c>
      <c r="P958" s="50"/>
      <c r="R958" s="9" t="s">
        <v>0</v>
      </c>
    </row>
    <row r="959" spans="2:18" x14ac:dyDescent="0.2">
      <c r="B959" s="25">
        <v>729</v>
      </c>
      <c r="C959" s="193">
        <v>7.6864309528929253E-2</v>
      </c>
      <c r="D959" s="19"/>
      <c r="E959" s="19">
        <v>0.88322718352171958</v>
      </c>
      <c r="F959" s="19"/>
      <c r="G959" s="19">
        <v>0.11430839266272311</v>
      </c>
      <c r="H959" s="19"/>
      <c r="I959" s="19">
        <v>0.11987374748786048</v>
      </c>
      <c r="J959" s="19"/>
      <c r="K959" s="19">
        <v>0.27786188643058629</v>
      </c>
      <c r="L959" s="19"/>
      <c r="M959" s="19">
        <v>0.56559181995238739</v>
      </c>
      <c r="N959" s="19"/>
      <c r="O959" s="19">
        <v>0.44232133667689316</v>
      </c>
      <c r="P959" s="50"/>
      <c r="R959" s="9" t="s">
        <v>0</v>
      </c>
    </row>
    <row r="960" spans="2:18" x14ac:dyDescent="0.2">
      <c r="B960" s="25">
        <v>730</v>
      </c>
      <c r="C960" s="193"/>
      <c r="D960" s="19">
        <v>0.97918563972658035</v>
      </c>
      <c r="E960" s="19"/>
      <c r="F960" s="19">
        <v>1.0448872450216387</v>
      </c>
      <c r="G960" s="19"/>
      <c r="H960" s="19">
        <v>1.6502973807136618</v>
      </c>
      <c r="I960" s="19"/>
      <c r="J960" s="19">
        <v>0.92075357114225365</v>
      </c>
      <c r="K960" s="19"/>
      <c r="L960" s="19">
        <v>0.83157883593283299</v>
      </c>
      <c r="M960" s="19"/>
      <c r="N960" s="19">
        <v>0.39842014395683983</v>
      </c>
      <c r="O960" s="19"/>
      <c r="P960" s="50">
        <v>0.84652398728564238</v>
      </c>
      <c r="R960" s="9" t="s">
        <v>0</v>
      </c>
    </row>
    <row r="961" spans="2:18" x14ac:dyDescent="0.2">
      <c r="B961" s="25">
        <v>731</v>
      </c>
      <c r="C961" s="193">
        <v>0.93216502859124262</v>
      </c>
      <c r="D961" s="19"/>
      <c r="E961" s="19">
        <v>1.2143232639510304</v>
      </c>
      <c r="F961" s="19"/>
      <c r="G961" s="19">
        <v>0.47213353609994124</v>
      </c>
      <c r="H961" s="19"/>
      <c r="I961" s="19">
        <v>0.93401147731711387</v>
      </c>
      <c r="J961" s="19"/>
      <c r="K961" s="19">
        <v>0.80822675878648931</v>
      </c>
      <c r="L961" s="19"/>
      <c r="M961" s="19">
        <v>0.26444841405808239</v>
      </c>
      <c r="N961" s="19"/>
      <c r="O961" s="19">
        <v>0.61426032191331637</v>
      </c>
      <c r="P961" s="50"/>
      <c r="R961" s="9" t="s">
        <v>0</v>
      </c>
    </row>
    <row r="962" spans="2:18" x14ac:dyDescent="0.2">
      <c r="B962" s="25">
        <v>732</v>
      </c>
      <c r="C962" s="193">
        <v>0.74604624589018609</v>
      </c>
      <c r="D962" s="19"/>
      <c r="E962" s="19"/>
      <c r="F962" s="19">
        <v>0.30619358741264385</v>
      </c>
      <c r="G962" s="19"/>
      <c r="H962" s="19">
        <v>3.5462043381606904E-2</v>
      </c>
      <c r="I962" s="19">
        <v>0.70176705158723229</v>
      </c>
      <c r="J962" s="19"/>
      <c r="K962" s="19">
        <v>0.60498458603970795</v>
      </c>
      <c r="L962" s="19"/>
      <c r="M962" s="19">
        <v>0.87343309746159292</v>
      </c>
      <c r="N962" s="19"/>
      <c r="O962" s="19">
        <v>0.13343119772279749</v>
      </c>
      <c r="P962" s="50"/>
      <c r="R962" s="9" t="s">
        <v>0</v>
      </c>
    </row>
    <row r="963" spans="2:18" x14ac:dyDescent="0.2">
      <c r="B963" s="25">
        <v>733</v>
      </c>
      <c r="C963" s="193">
        <v>0.95261562033804226</v>
      </c>
      <c r="D963" s="19"/>
      <c r="E963" s="19">
        <v>0.92852569265852047</v>
      </c>
      <c r="F963" s="19"/>
      <c r="G963" s="19">
        <v>1.4026955322236063</v>
      </c>
      <c r="H963" s="19"/>
      <c r="I963" s="19">
        <v>0.5753974392766501</v>
      </c>
      <c r="J963" s="19"/>
      <c r="K963" s="19">
        <v>2.3056680298971268</v>
      </c>
      <c r="L963" s="19"/>
      <c r="M963" s="19">
        <v>0.90889249289743601</v>
      </c>
      <c r="N963" s="19"/>
      <c r="O963" s="19">
        <v>0.83641604786278068</v>
      </c>
      <c r="P963" s="50"/>
      <c r="R963" s="9" t="s">
        <v>0</v>
      </c>
    </row>
    <row r="964" spans="2:18" x14ac:dyDescent="0.2">
      <c r="B964" s="25">
        <v>734</v>
      </c>
      <c r="C964" s="193"/>
      <c r="D964" s="19">
        <v>0.44703200223767559</v>
      </c>
      <c r="E964" s="19"/>
      <c r="F964" s="19">
        <v>0.59140852163662661</v>
      </c>
      <c r="G964" s="19"/>
      <c r="H964" s="19">
        <v>0.79147981998035899</v>
      </c>
      <c r="I964" s="19">
        <v>0.84390557606171324</v>
      </c>
      <c r="J964" s="19"/>
      <c r="K964" s="19">
        <v>1.032825678135697</v>
      </c>
      <c r="L964" s="19"/>
      <c r="M964" s="19"/>
      <c r="N964" s="19">
        <v>0.77836541991921826</v>
      </c>
      <c r="O964" s="19">
        <v>0.34659658915501484</v>
      </c>
      <c r="P964" s="50"/>
      <c r="R964" s="9" t="s">
        <v>0</v>
      </c>
    </row>
    <row r="965" spans="2:18" x14ac:dyDescent="0.2">
      <c r="B965" s="25">
        <v>735</v>
      </c>
      <c r="C965" s="193"/>
      <c r="D965" s="19">
        <v>0.53301455571366385</v>
      </c>
      <c r="E965" s="19"/>
      <c r="F965" s="19">
        <v>0.62921438333478885</v>
      </c>
      <c r="G965" s="19"/>
      <c r="H965" s="19">
        <v>1.2377553219765187</v>
      </c>
      <c r="I965" s="19"/>
      <c r="J965" s="19">
        <v>0.78092249452579543</v>
      </c>
      <c r="K965" s="19"/>
      <c r="L965" s="19">
        <v>0.35404973493572056</v>
      </c>
      <c r="M965" s="19"/>
      <c r="N965" s="19">
        <v>0.22709713747996071</v>
      </c>
      <c r="O965" s="19"/>
      <c r="P965" s="50">
        <v>0.86156860532152735</v>
      </c>
      <c r="R965" s="9" t="s">
        <v>0</v>
      </c>
    </row>
    <row r="966" spans="2:18" x14ac:dyDescent="0.2">
      <c r="B966" s="25">
        <v>736</v>
      </c>
      <c r="C966" s="193">
        <v>1.018920357082763</v>
      </c>
      <c r="D966" s="19"/>
      <c r="E966" s="19">
        <v>0.33709325490828745</v>
      </c>
      <c r="F966" s="19"/>
      <c r="G966" s="19">
        <v>0.44382657658552438</v>
      </c>
      <c r="H966" s="19"/>
      <c r="I966" s="19">
        <v>0.4760100715912669</v>
      </c>
      <c r="J966" s="19"/>
      <c r="K966" s="19">
        <v>0.3579995749245663</v>
      </c>
      <c r="L966" s="19"/>
      <c r="M966" s="19">
        <v>0.53845029683493084</v>
      </c>
      <c r="N966" s="19"/>
      <c r="O966" s="19">
        <v>0.1551671356211968</v>
      </c>
      <c r="P966" s="50"/>
      <c r="R966" s="9" t="s">
        <v>0</v>
      </c>
    </row>
    <row r="967" spans="2:18" x14ac:dyDescent="0.2">
      <c r="B967" s="25">
        <v>737</v>
      </c>
      <c r="C967" s="193"/>
      <c r="D967" s="19">
        <v>0.74363380438149851</v>
      </c>
      <c r="E967" s="19"/>
      <c r="F967" s="19">
        <v>1.3839007849085281</v>
      </c>
      <c r="G967" s="19"/>
      <c r="H967" s="19">
        <v>0.35184486179008589</v>
      </c>
      <c r="I967" s="19"/>
      <c r="J967" s="19">
        <v>0.29901041377549448</v>
      </c>
      <c r="K967" s="19"/>
      <c r="L967" s="19">
        <v>1.0946863006760656</v>
      </c>
      <c r="M967" s="19"/>
      <c r="N967" s="19">
        <v>1.2357616246455925</v>
      </c>
      <c r="O967" s="19"/>
      <c r="P967" s="50">
        <v>1.1944491472068319</v>
      </c>
      <c r="R967" s="9" t="s">
        <v>0</v>
      </c>
    </row>
    <row r="968" spans="2:18" x14ac:dyDescent="0.2">
      <c r="B968" s="25">
        <v>738</v>
      </c>
      <c r="C968" s="193"/>
      <c r="D968" s="19">
        <v>1.2245273681954778</v>
      </c>
      <c r="E968" s="19">
        <v>0.47585318146943206</v>
      </c>
      <c r="F968" s="19"/>
      <c r="G968" s="19"/>
      <c r="H968" s="19">
        <v>0.16877974406333407</v>
      </c>
      <c r="I968" s="19"/>
      <c r="J968" s="19">
        <v>0.37237501516329319</v>
      </c>
      <c r="K968" s="19">
        <v>0.25216291789749468</v>
      </c>
      <c r="L968" s="19"/>
      <c r="M968" s="19"/>
      <c r="N968" s="19">
        <v>4.0161807200321996E-2</v>
      </c>
      <c r="O968" s="19">
        <v>0.56626150697939315</v>
      </c>
      <c r="P968" s="50"/>
      <c r="R968" s="9" t="s">
        <v>0</v>
      </c>
    </row>
    <row r="969" spans="2:18" x14ac:dyDescent="0.2">
      <c r="B969" s="25">
        <v>739</v>
      </c>
      <c r="C969" s="193">
        <v>1.328330017793266</v>
      </c>
      <c r="D969" s="19"/>
      <c r="E969" s="19">
        <v>1.4543653514759929</v>
      </c>
      <c r="F969" s="19"/>
      <c r="G969" s="19">
        <v>1.4127399921353077</v>
      </c>
      <c r="H969" s="19"/>
      <c r="I969" s="19">
        <v>1.6860375525803888</v>
      </c>
      <c r="J969" s="19"/>
      <c r="K969" s="19">
        <v>1.0383319023911006</v>
      </c>
      <c r="L969" s="19"/>
      <c r="M969" s="19">
        <v>1.1860703092884095</v>
      </c>
      <c r="N969" s="19"/>
      <c r="O969" s="19">
        <v>1.0314329989348905</v>
      </c>
      <c r="P969" s="50"/>
      <c r="R969" s="9" t="s">
        <v>0</v>
      </c>
    </row>
    <row r="970" spans="2:18" x14ac:dyDescent="0.2">
      <c r="B970" s="25">
        <v>740</v>
      </c>
      <c r="C970" s="193"/>
      <c r="D970" s="19">
        <v>1.0176969812794319</v>
      </c>
      <c r="E970" s="19"/>
      <c r="F970" s="19">
        <v>1.0133821598978163</v>
      </c>
      <c r="G970" s="19"/>
      <c r="H970" s="19">
        <v>0.84932155019452227</v>
      </c>
      <c r="I970" s="19"/>
      <c r="J970" s="19">
        <v>0.47956222839234958</v>
      </c>
      <c r="K970" s="19"/>
      <c r="L970" s="19">
        <v>2.0358345680496122</v>
      </c>
      <c r="M970" s="19"/>
      <c r="N970" s="19">
        <v>0.3354502253617066</v>
      </c>
      <c r="O970" s="19"/>
      <c r="P970" s="50">
        <v>0.94252477295950521</v>
      </c>
      <c r="R970" s="9" t="s">
        <v>0</v>
      </c>
    </row>
    <row r="971" spans="2:18" x14ac:dyDescent="0.2">
      <c r="B971" s="25">
        <v>741</v>
      </c>
      <c r="C971" s="193"/>
      <c r="D971" s="19">
        <v>0.49245059258404833</v>
      </c>
      <c r="E971" s="19"/>
      <c r="F971" s="19">
        <v>0.37510013824104604</v>
      </c>
      <c r="G971" s="19">
        <v>4.9475554607719213E-2</v>
      </c>
      <c r="H971" s="19"/>
      <c r="I971" s="19"/>
      <c r="J971" s="19">
        <v>1.00150158523607</v>
      </c>
      <c r="K971" s="19"/>
      <c r="L971" s="19">
        <v>1.0027666432230868</v>
      </c>
      <c r="M971" s="19"/>
      <c r="N971" s="19">
        <v>0.26887342975593881</v>
      </c>
      <c r="O971" s="19"/>
      <c r="P971" s="50">
        <v>0.89926648854912672</v>
      </c>
      <c r="R971" s="9" t="s">
        <v>0</v>
      </c>
    </row>
    <row r="972" spans="2:18" x14ac:dyDescent="0.2">
      <c r="B972" s="25">
        <v>742</v>
      </c>
      <c r="C972" s="193">
        <v>2.2942111762189317</v>
      </c>
      <c r="D972" s="19"/>
      <c r="E972" s="19">
        <v>2.3006697679616241</v>
      </c>
      <c r="F972" s="19"/>
      <c r="G972" s="19">
        <v>1.6392797857049064</v>
      </c>
      <c r="H972" s="19"/>
      <c r="I972" s="19">
        <v>2.5758125590249188</v>
      </c>
      <c r="J972" s="19"/>
      <c r="K972" s="19">
        <v>2.9210879337858673</v>
      </c>
      <c r="L972" s="19"/>
      <c r="M972" s="19">
        <v>1.9526958479779128</v>
      </c>
      <c r="N972" s="19"/>
      <c r="O972" s="19">
        <v>3.1994149216460488</v>
      </c>
      <c r="P972" s="50"/>
      <c r="R972" s="9" t="s">
        <v>0</v>
      </c>
    </row>
    <row r="973" spans="2:18" x14ac:dyDescent="0.2">
      <c r="B973" s="25">
        <v>743</v>
      </c>
      <c r="C973" s="193">
        <v>1.2345551385571767</v>
      </c>
      <c r="D973" s="19"/>
      <c r="E973" s="19">
        <v>0.67458149498471598</v>
      </c>
      <c r="F973" s="19"/>
      <c r="G973" s="19">
        <v>1.3857774770245386</v>
      </c>
      <c r="H973" s="19"/>
      <c r="I973" s="19">
        <v>1.4537935861287452</v>
      </c>
      <c r="J973" s="19"/>
      <c r="K973" s="19">
        <v>2.3800245062478833</v>
      </c>
      <c r="L973" s="19"/>
      <c r="M973" s="19">
        <v>1.671362941528183</v>
      </c>
      <c r="N973" s="19"/>
      <c r="O973" s="19">
        <v>1.830622045930034</v>
      </c>
      <c r="P973" s="50"/>
      <c r="R973" s="9" t="s">
        <v>0</v>
      </c>
    </row>
    <row r="974" spans="2:18" x14ac:dyDescent="0.2">
      <c r="B974" s="25">
        <v>744</v>
      </c>
      <c r="C974" s="193">
        <v>1.6139124433261467</v>
      </c>
      <c r="D974" s="19"/>
      <c r="E974" s="19">
        <v>0.91523370137611626</v>
      </c>
      <c r="F974" s="19"/>
      <c r="G974" s="19">
        <v>1.379711912259687</v>
      </c>
      <c r="H974" s="19"/>
      <c r="I974" s="19">
        <v>1.5150726303425264</v>
      </c>
      <c r="J974" s="19"/>
      <c r="K974" s="19">
        <v>1.8490964765650255</v>
      </c>
      <c r="L974" s="19"/>
      <c r="M974" s="19">
        <v>1.9403569364744693</v>
      </c>
      <c r="N974" s="19"/>
      <c r="O974" s="19">
        <v>1.4140439258282531</v>
      </c>
      <c r="P974" s="50"/>
      <c r="R974" s="9" t="s">
        <v>0</v>
      </c>
    </row>
    <row r="975" spans="2:18" x14ac:dyDescent="0.2">
      <c r="B975" s="25">
        <v>745</v>
      </c>
      <c r="C975" s="193">
        <v>0.40525938465255834</v>
      </c>
      <c r="D975" s="19"/>
      <c r="E975" s="19">
        <v>0.40926207331430026</v>
      </c>
      <c r="F975" s="19"/>
      <c r="G975" s="19">
        <v>0.32499860027778638</v>
      </c>
      <c r="H975" s="19"/>
      <c r="I975" s="19">
        <v>0.16915077800398826</v>
      </c>
      <c r="J975" s="19"/>
      <c r="K975" s="19">
        <v>0.51515949924912907</v>
      </c>
      <c r="L975" s="19"/>
      <c r="M975" s="19">
        <v>0.48373152161044641</v>
      </c>
      <c r="N975" s="19"/>
      <c r="O975" s="19">
        <v>0.17002624741356806</v>
      </c>
      <c r="P975" s="50"/>
      <c r="R975" s="9" t="s">
        <v>0</v>
      </c>
    </row>
    <row r="976" spans="2:18" x14ac:dyDescent="0.2">
      <c r="B976" s="25">
        <v>746</v>
      </c>
      <c r="C976" s="193"/>
      <c r="D976" s="19">
        <v>0.93482847861230212</v>
      </c>
      <c r="E976" s="19"/>
      <c r="F976" s="19">
        <v>0.32531196231773846</v>
      </c>
      <c r="G976" s="19">
        <v>0.18140464211849064</v>
      </c>
      <c r="H976" s="19"/>
      <c r="I976" s="19">
        <v>0.84934984785059164</v>
      </c>
      <c r="J976" s="19"/>
      <c r="K976" s="19">
        <v>0.18140475089865518</v>
      </c>
      <c r="L976" s="19"/>
      <c r="M976" s="19"/>
      <c r="N976" s="19">
        <v>0.97356650337338324</v>
      </c>
      <c r="O976" s="19"/>
      <c r="P976" s="50">
        <v>0.13994581826323108</v>
      </c>
      <c r="R976" s="9" t="s">
        <v>0</v>
      </c>
    </row>
    <row r="977" spans="2:18" x14ac:dyDescent="0.2">
      <c r="B977" s="25">
        <v>747</v>
      </c>
      <c r="C977" s="193"/>
      <c r="D977" s="19">
        <v>0.37738891563328469</v>
      </c>
      <c r="E977" s="19"/>
      <c r="F977" s="19">
        <v>0.34418636061888519</v>
      </c>
      <c r="G977" s="19"/>
      <c r="H977" s="19">
        <v>1.3354681709695921</v>
      </c>
      <c r="I977" s="19"/>
      <c r="J977" s="19">
        <v>0.98715149093972632</v>
      </c>
      <c r="K977" s="19"/>
      <c r="L977" s="19">
        <v>1.6532443587462937</v>
      </c>
      <c r="M977" s="19"/>
      <c r="N977" s="19">
        <v>1.1510137086605401</v>
      </c>
      <c r="O977" s="19"/>
      <c r="P977" s="50">
        <v>0.23915002784434172</v>
      </c>
      <c r="R977" s="9" t="s">
        <v>0</v>
      </c>
    </row>
    <row r="978" spans="2:18" x14ac:dyDescent="0.2">
      <c r="B978" s="25">
        <v>748</v>
      </c>
      <c r="C978" s="193"/>
      <c r="D978" s="19">
        <v>1.1517058140905752</v>
      </c>
      <c r="E978" s="19"/>
      <c r="F978" s="19">
        <v>0.64173894741381021</v>
      </c>
      <c r="G978" s="19"/>
      <c r="H978" s="19">
        <v>1.4968378476628115</v>
      </c>
      <c r="I978" s="19"/>
      <c r="J978" s="19">
        <v>1.4895554995481368</v>
      </c>
      <c r="K978" s="19"/>
      <c r="L978" s="19">
        <v>2.2675086938494631</v>
      </c>
      <c r="M978" s="19"/>
      <c r="N978" s="19">
        <v>1.1717282393144905</v>
      </c>
      <c r="O978" s="19"/>
      <c r="P978" s="50">
        <v>1.7947011589700674</v>
      </c>
      <c r="R978" s="9" t="s">
        <v>0</v>
      </c>
    </row>
    <row r="979" spans="2:18" x14ac:dyDescent="0.2">
      <c r="B979" s="25">
        <v>749</v>
      </c>
      <c r="C979" s="193">
        <v>0.47508175555932353</v>
      </c>
      <c r="D979" s="19"/>
      <c r="E979" s="19">
        <v>0.40396720270895076</v>
      </c>
      <c r="F979" s="19"/>
      <c r="G979" s="19">
        <v>0.21394896287447565</v>
      </c>
      <c r="H979" s="19"/>
      <c r="I979" s="19">
        <v>0.35692915937146041</v>
      </c>
      <c r="J979" s="19"/>
      <c r="K979" s="19"/>
      <c r="L979" s="19">
        <v>9.8435676382258395E-3</v>
      </c>
      <c r="M979" s="19"/>
      <c r="N979" s="19">
        <v>0.25042197441049396</v>
      </c>
      <c r="O979" s="19">
        <v>0.19322279596549735</v>
      </c>
      <c r="P979" s="50"/>
      <c r="R979" s="9" t="s">
        <v>0</v>
      </c>
    </row>
    <row r="980" spans="2:18" x14ac:dyDescent="0.2">
      <c r="B980" s="25">
        <v>750</v>
      </c>
      <c r="C980" s="193"/>
      <c r="D980" s="19">
        <v>3.2297014761376461E-2</v>
      </c>
      <c r="E980" s="19"/>
      <c r="F980" s="19">
        <v>3.0761085079759015E-3</v>
      </c>
      <c r="G980" s="19"/>
      <c r="H980" s="19">
        <v>0.94080110373208181</v>
      </c>
      <c r="I980" s="19"/>
      <c r="J980" s="19">
        <v>2.5502924172540947E-2</v>
      </c>
      <c r="K980" s="19">
        <v>1.7656843373058269E-3</v>
      </c>
      <c r="L980" s="19"/>
      <c r="M980" s="19">
        <v>0.12369949946998676</v>
      </c>
      <c r="N980" s="19"/>
      <c r="O980" s="19">
        <v>0.2601469237397192</v>
      </c>
      <c r="P980" s="50"/>
      <c r="R980" s="9" t="s">
        <v>0</v>
      </c>
    </row>
    <row r="981" spans="2:18" x14ac:dyDescent="0.2">
      <c r="B981" s="25">
        <v>751</v>
      </c>
      <c r="C981" s="193">
        <v>1.3678797115868111</v>
      </c>
      <c r="D981" s="19"/>
      <c r="E981" s="19">
        <v>0.23755442832343801</v>
      </c>
      <c r="F981" s="19"/>
      <c r="G981" s="19">
        <v>0.5983573278863813</v>
      </c>
      <c r="H981" s="19"/>
      <c r="I981" s="19">
        <v>1.4616239290711321</v>
      </c>
      <c r="J981" s="19"/>
      <c r="K981" s="19">
        <v>0.19214078343382518</v>
      </c>
      <c r="L981" s="19"/>
      <c r="M981" s="19">
        <v>0.77778415281775837</v>
      </c>
      <c r="N981" s="19"/>
      <c r="O981" s="19">
        <v>0.21844872658392386</v>
      </c>
      <c r="P981" s="50"/>
      <c r="R981" s="9" t="s">
        <v>0</v>
      </c>
    </row>
    <row r="982" spans="2:18" x14ac:dyDescent="0.2">
      <c r="B982" s="25">
        <v>752</v>
      </c>
      <c r="C982" s="193"/>
      <c r="D982" s="19">
        <v>0.16171733434087071</v>
      </c>
      <c r="E982" s="19">
        <v>8.066287732524377E-2</v>
      </c>
      <c r="F982" s="19"/>
      <c r="G982" s="19">
        <v>1.0802000040109734</v>
      </c>
      <c r="H982" s="19"/>
      <c r="I982" s="19"/>
      <c r="J982" s="19">
        <v>0.21476323270481854</v>
      </c>
      <c r="K982" s="19">
        <v>0.7826162888274476</v>
      </c>
      <c r="L982" s="19"/>
      <c r="M982" s="19"/>
      <c r="N982" s="19">
        <v>0.33896856934457748</v>
      </c>
      <c r="O982" s="19">
        <v>0.26758863421572193</v>
      </c>
      <c r="P982" s="50"/>
      <c r="R982" s="9" t="s">
        <v>0</v>
      </c>
    </row>
    <row r="983" spans="2:18" x14ac:dyDescent="0.2">
      <c r="B983" s="25">
        <v>753</v>
      </c>
      <c r="C983" s="193"/>
      <c r="D983" s="19">
        <v>1.3266432766292591</v>
      </c>
      <c r="E983" s="19"/>
      <c r="F983" s="19">
        <v>0.85814595592704668</v>
      </c>
      <c r="G983" s="19"/>
      <c r="H983" s="19">
        <v>1.2821471396456827</v>
      </c>
      <c r="I983" s="19"/>
      <c r="J983" s="19">
        <v>1.1588852737586064</v>
      </c>
      <c r="K983" s="19"/>
      <c r="L983" s="19">
        <v>1.4018615595680588</v>
      </c>
      <c r="M983" s="19"/>
      <c r="N983" s="19">
        <v>2.2730249567224807</v>
      </c>
      <c r="O983" s="19"/>
      <c r="P983" s="50">
        <v>0.93978357373399535</v>
      </c>
      <c r="R983" s="9" t="s">
        <v>0</v>
      </c>
    </row>
    <row r="984" spans="2:18" x14ac:dyDescent="0.2">
      <c r="B984" s="25">
        <v>754</v>
      </c>
      <c r="C984" s="193">
        <v>1.0780487094023212</v>
      </c>
      <c r="D984" s="19"/>
      <c r="E984" s="19">
        <v>1.8867369462903802</v>
      </c>
      <c r="F984" s="19"/>
      <c r="G984" s="19">
        <v>0.74492199326145248</v>
      </c>
      <c r="H984" s="19"/>
      <c r="I984" s="19">
        <v>1.9094195213824938</v>
      </c>
      <c r="J984" s="19"/>
      <c r="K984" s="19">
        <v>1.2832453862978224</v>
      </c>
      <c r="L984" s="19"/>
      <c r="M984" s="19">
        <v>1.1750675134032909</v>
      </c>
      <c r="N984" s="19"/>
      <c r="O984" s="19">
        <v>1.4313284063036664</v>
      </c>
      <c r="P984" s="50"/>
      <c r="R984" s="9" t="s">
        <v>0</v>
      </c>
    </row>
    <row r="985" spans="2:18" x14ac:dyDescent="0.2">
      <c r="B985" s="25">
        <v>755</v>
      </c>
      <c r="C985" s="193">
        <v>1.5433935072415403</v>
      </c>
      <c r="D985" s="19"/>
      <c r="E985" s="19">
        <v>0.7038441810111038</v>
      </c>
      <c r="F985" s="19"/>
      <c r="G985" s="19">
        <v>0.94270090184327948</v>
      </c>
      <c r="H985" s="19"/>
      <c r="I985" s="19">
        <v>1.5966145034066506</v>
      </c>
      <c r="J985" s="19"/>
      <c r="K985" s="19">
        <v>1.7570212189071654</v>
      </c>
      <c r="L985" s="19"/>
      <c r="M985" s="19">
        <v>0.52145802757379167</v>
      </c>
      <c r="N985" s="19"/>
      <c r="O985" s="19">
        <v>2.3390136657003016</v>
      </c>
      <c r="P985" s="50"/>
      <c r="R985" s="9" t="s">
        <v>0</v>
      </c>
    </row>
    <row r="986" spans="2:18" x14ac:dyDescent="0.2">
      <c r="B986" s="25">
        <v>756</v>
      </c>
      <c r="C986" s="193">
        <v>0.97013905051158611</v>
      </c>
      <c r="D986" s="19"/>
      <c r="E986" s="19">
        <v>0.59038514227625127</v>
      </c>
      <c r="F986" s="19"/>
      <c r="G986" s="19">
        <v>8.1779361722754698E-2</v>
      </c>
      <c r="H986" s="19"/>
      <c r="I986" s="19"/>
      <c r="J986" s="19">
        <v>1.0290008033249392</v>
      </c>
      <c r="K986" s="19">
        <v>0.87175023449628597</v>
      </c>
      <c r="L986" s="19"/>
      <c r="M986" s="19"/>
      <c r="N986" s="19">
        <v>0.16647867388746937</v>
      </c>
      <c r="O986" s="19">
        <v>0.3365909202792744</v>
      </c>
      <c r="P986" s="50"/>
      <c r="R986" s="9" t="s">
        <v>0</v>
      </c>
    </row>
    <row r="987" spans="2:18" x14ac:dyDescent="0.2">
      <c r="B987" s="25">
        <v>757</v>
      </c>
      <c r="C987" s="193"/>
      <c r="D987" s="19">
        <v>0.28165999402038011</v>
      </c>
      <c r="E987" s="19"/>
      <c r="F987" s="19">
        <v>1.0159807611425977</v>
      </c>
      <c r="G987" s="19"/>
      <c r="H987" s="19">
        <v>0.9090158738833054</v>
      </c>
      <c r="I987" s="19"/>
      <c r="J987" s="19">
        <v>0.62570479338268836</v>
      </c>
      <c r="K987" s="19"/>
      <c r="L987" s="19">
        <v>0.99903977150108048</v>
      </c>
      <c r="M987" s="19"/>
      <c r="N987" s="19">
        <v>0.49682355734578593</v>
      </c>
      <c r="O987" s="19"/>
      <c r="P987" s="50">
        <v>0.67646280383005997</v>
      </c>
      <c r="R987" s="9" t="s">
        <v>0</v>
      </c>
    </row>
    <row r="988" spans="2:18" x14ac:dyDescent="0.2">
      <c r="B988" s="25">
        <v>758</v>
      </c>
      <c r="C988" s="193"/>
      <c r="D988" s="19">
        <v>0.41573200422373785</v>
      </c>
      <c r="E988" s="19"/>
      <c r="F988" s="19">
        <v>0.22270157934287396</v>
      </c>
      <c r="G988" s="19">
        <v>0.35299806099339032</v>
      </c>
      <c r="H988" s="19"/>
      <c r="I988" s="19"/>
      <c r="J988" s="19">
        <v>4.0369511403987833E-2</v>
      </c>
      <c r="K988" s="19"/>
      <c r="L988" s="19">
        <v>1.1352788950238659</v>
      </c>
      <c r="M988" s="19"/>
      <c r="N988" s="19">
        <v>0.83374594146061876</v>
      </c>
      <c r="O988" s="19"/>
      <c r="P988" s="50">
        <v>0.21958582329823867</v>
      </c>
      <c r="R988" s="9" t="s">
        <v>0</v>
      </c>
    </row>
    <row r="989" spans="2:18" x14ac:dyDescent="0.2">
      <c r="B989" s="25">
        <v>759</v>
      </c>
      <c r="C989" s="193">
        <v>0.52233381413673341</v>
      </c>
      <c r="D989" s="19"/>
      <c r="E989" s="19">
        <v>1.2841827751239754</v>
      </c>
      <c r="F989" s="19"/>
      <c r="G989" s="19">
        <v>0.10811887394343038</v>
      </c>
      <c r="H989" s="19"/>
      <c r="I989" s="19">
        <v>0.66745830227373715</v>
      </c>
      <c r="J989" s="19"/>
      <c r="K989" s="19">
        <v>0.40675298005396043</v>
      </c>
      <c r="L989" s="19"/>
      <c r="M989" s="19">
        <v>0.39553930121289188</v>
      </c>
      <c r="N989" s="19"/>
      <c r="O989" s="19">
        <v>0.1779673804461045</v>
      </c>
      <c r="P989" s="50"/>
      <c r="R989" s="9" t="s">
        <v>0</v>
      </c>
    </row>
    <row r="990" spans="2:18" x14ac:dyDescent="0.2">
      <c r="B990" s="25">
        <v>760</v>
      </c>
      <c r="C990" s="193"/>
      <c r="D990" s="19">
        <v>0.72088481414372996</v>
      </c>
      <c r="E990" s="19"/>
      <c r="F990" s="19">
        <v>0.37217431802084106</v>
      </c>
      <c r="G990" s="19">
        <v>0.17533257150298848</v>
      </c>
      <c r="H990" s="19"/>
      <c r="I990" s="19"/>
      <c r="J990" s="19">
        <v>0.95908691104341859</v>
      </c>
      <c r="K990" s="19"/>
      <c r="L990" s="19">
        <v>0.44465128876469628</v>
      </c>
      <c r="M990" s="19"/>
      <c r="N990" s="19">
        <v>0.46010667781518649</v>
      </c>
      <c r="O990" s="19"/>
      <c r="P990" s="50">
        <v>4.7699490548404879E-3</v>
      </c>
      <c r="R990" s="9" t="s">
        <v>0</v>
      </c>
    </row>
    <row r="991" spans="2:18" x14ac:dyDescent="0.2">
      <c r="B991" s="25">
        <v>761</v>
      </c>
      <c r="C991" s="193">
        <v>0.43455155557573005</v>
      </c>
      <c r="D991" s="19"/>
      <c r="E991" s="19">
        <v>0.38700109192189824</v>
      </c>
      <c r="F991" s="19"/>
      <c r="G991" s="19">
        <v>0.67041927836926185</v>
      </c>
      <c r="H991" s="19"/>
      <c r="I991" s="19">
        <v>0.58841209644935666</v>
      </c>
      <c r="J991" s="19"/>
      <c r="K991" s="19">
        <v>1.115857313847638</v>
      </c>
      <c r="L991" s="19"/>
      <c r="M991" s="19">
        <v>0.51775571713152158</v>
      </c>
      <c r="N991" s="19"/>
      <c r="O991" s="19">
        <v>0.89126634936813953</v>
      </c>
      <c r="P991" s="50"/>
      <c r="R991" s="9" t="s">
        <v>0</v>
      </c>
    </row>
    <row r="992" spans="2:18" x14ac:dyDescent="0.2">
      <c r="B992" s="25">
        <v>762</v>
      </c>
      <c r="C992" s="193"/>
      <c r="D992" s="19">
        <v>0.95933424788675947</v>
      </c>
      <c r="E992" s="19"/>
      <c r="F992" s="19">
        <v>0.10592965450874359</v>
      </c>
      <c r="G992" s="19"/>
      <c r="H992" s="19">
        <v>0.73925226974695102</v>
      </c>
      <c r="I992" s="19"/>
      <c r="J992" s="19">
        <v>0.21245145136843191</v>
      </c>
      <c r="K992" s="19"/>
      <c r="L992" s="19">
        <v>0.56094983242510976</v>
      </c>
      <c r="M992" s="19"/>
      <c r="N992" s="19">
        <v>1.1444277893768997</v>
      </c>
      <c r="O992" s="19"/>
      <c r="P992" s="50">
        <v>0.39219213899732092</v>
      </c>
      <c r="R992" s="9" t="s">
        <v>0</v>
      </c>
    </row>
    <row r="993" spans="2:18" x14ac:dyDescent="0.2">
      <c r="B993" s="25">
        <v>763</v>
      </c>
      <c r="C993" s="193">
        <v>0.3964757126691742</v>
      </c>
      <c r="D993" s="19"/>
      <c r="E993" s="19">
        <v>0.93345378343965391</v>
      </c>
      <c r="F993" s="19"/>
      <c r="G993" s="19"/>
      <c r="H993" s="19">
        <v>0.1660784660754506</v>
      </c>
      <c r="I993" s="19">
        <v>0.33045959707578543</v>
      </c>
      <c r="J993" s="19"/>
      <c r="K993" s="19"/>
      <c r="L993" s="19">
        <v>0.45782656839941754</v>
      </c>
      <c r="M993" s="19"/>
      <c r="N993" s="19">
        <v>5.2517126498093883E-2</v>
      </c>
      <c r="O993" s="19">
        <v>0.3337172422326406</v>
      </c>
      <c r="P993" s="50"/>
      <c r="R993" s="9" t="s">
        <v>0</v>
      </c>
    </row>
    <row r="994" spans="2:18" x14ac:dyDescent="0.2">
      <c r="B994" s="25">
        <v>764</v>
      </c>
      <c r="C994" s="193"/>
      <c r="D994" s="19">
        <v>1.1492307303837024</v>
      </c>
      <c r="E994" s="19"/>
      <c r="F994" s="19">
        <v>0.62523905281440573</v>
      </c>
      <c r="G994" s="19"/>
      <c r="H994" s="19">
        <v>0.54775071819520171</v>
      </c>
      <c r="I994" s="19"/>
      <c r="J994" s="19">
        <v>0.7531535027194709</v>
      </c>
      <c r="K994" s="19"/>
      <c r="L994" s="19">
        <v>0.71013806140024938</v>
      </c>
      <c r="M994" s="19"/>
      <c r="N994" s="19">
        <v>0.70302251901581581</v>
      </c>
      <c r="O994" s="19"/>
      <c r="P994" s="50">
        <v>0.45870399656102934</v>
      </c>
      <c r="R994" s="9" t="s">
        <v>0</v>
      </c>
    </row>
    <row r="995" spans="2:18" x14ac:dyDescent="0.2">
      <c r="B995" s="25">
        <v>765</v>
      </c>
      <c r="C995" s="193">
        <v>0.88589321356811379</v>
      </c>
      <c r="D995" s="19"/>
      <c r="E995" s="19">
        <v>1.2748630944045845</v>
      </c>
      <c r="F995" s="19"/>
      <c r="G995" s="19">
        <v>1.0469975538029919</v>
      </c>
      <c r="H995" s="19"/>
      <c r="I995" s="19">
        <v>0.54046542190375801</v>
      </c>
      <c r="J995" s="19"/>
      <c r="K995" s="19">
        <v>0.64466612256490696</v>
      </c>
      <c r="L995" s="19"/>
      <c r="M995" s="19">
        <v>1.460654980685703</v>
      </c>
      <c r="N995" s="19"/>
      <c r="O995" s="19">
        <v>1.025030216390626</v>
      </c>
      <c r="P995" s="50"/>
      <c r="R995" s="9" t="s">
        <v>0</v>
      </c>
    </row>
    <row r="996" spans="2:18" x14ac:dyDescent="0.2">
      <c r="B996" s="25">
        <v>766</v>
      </c>
      <c r="C996" s="193">
        <v>1.8229013280936304</v>
      </c>
      <c r="D996" s="19"/>
      <c r="E996" s="19">
        <v>1.640233137779701</v>
      </c>
      <c r="F996" s="19"/>
      <c r="G996" s="19">
        <v>1.8177869975940286</v>
      </c>
      <c r="H996" s="19"/>
      <c r="I996" s="19">
        <v>1.7348205140581716</v>
      </c>
      <c r="J996" s="19"/>
      <c r="K996" s="19">
        <v>1.4610366039950939</v>
      </c>
      <c r="L996" s="19"/>
      <c r="M996" s="19">
        <v>1.8875133218033948</v>
      </c>
      <c r="N996" s="19"/>
      <c r="O996" s="19">
        <v>2.0706481969698278</v>
      </c>
      <c r="P996" s="50"/>
      <c r="R996" s="9" t="s">
        <v>0</v>
      </c>
    </row>
    <row r="997" spans="2:18" x14ac:dyDescent="0.2">
      <c r="B997" s="25">
        <v>767</v>
      </c>
      <c r="C997" s="193"/>
      <c r="D997" s="19">
        <v>0.25359158369279677</v>
      </c>
      <c r="E997" s="19"/>
      <c r="F997" s="19">
        <v>0.58867214691524072</v>
      </c>
      <c r="G997" s="19"/>
      <c r="H997" s="19">
        <v>0.28772069454884452</v>
      </c>
      <c r="I997" s="19"/>
      <c r="J997" s="19">
        <v>1.1217629896105386</v>
      </c>
      <c r="K997" s="19"/>
      <c r="L997" s="19">
        <v>1.8834818418618302</v>
      </c>
      <c r="M997" s="19"/>
      <c r="N997" s="19">
        <v>1.1400206495455363</v>
      </c>
      <c r="O997" s="19"/>
      <c r="P997" s="50">
        <v>0.94159036344798075</v>
      </c>
      <c r="R997" s="9" t="s">
        <v>0</v>
      </c>
    </row>
    <row r="998" spans="2:18" x14ac:dyDescent="0.2">
      <c r="B998" s="25">
        <v>768</v>
      </c>
      <c r="C998" s="193"/>
      <c r="D998" s="19">
        <v>1.3298311728248671</v>
      </c>
      <c r="E998" s="19"/>
      <c r="F998" s="19">
        <v>0.94148737680297423</v>
      </c>
      <c r="G998" s="19"/>
      <c r="H998" s="19">
        <v>0.69174868680753376</v>
      </c>
      <c r="I998" s="19"/>
      <c r="J998" s="19">
        <v>0.67611903841870213</v>
      </c>
      <c r="K998" s="19"/>
      <c r="L998" s="19">
        <v>3.2726765696884001</v>
      </c>
      <c r="M998" s="19"/>
      <c r="N998" s="19">
        <v>2.1149907730374342</v>
      </c>
      <c r="O998" s="19"/>
      <c r="P998" s="50">
        <v>2.4176120379613906</v>
      </c>
      <c r="R998" s="9" t="s">
        <v>0</v>
      </c>
    </row>
    <row r="999" spans="2:18" x14ac:dyDescent="0.2">
      <c r="B999" s="25">
        <v>769</v>
      </c>
      <c r="C999" s="193"/>
      <c r="D999" s="19">
        <v>0.57274963244308963</v>
      </c>
      <c r="E999" s="19"/>
      <c r="F999" s="19">
        <v>0.41136263365644665</v>
      </c>
      <c r="G999" s="19"/>
      <c r="H999" s="19">
        <v>1.1298055951945178</v>
      </c>
      <c r="I999" s="19"/>
      <c r="J999" s="19">
        <v>0.26325033637838147</v>
      </c>
      <c r="K999" s="19">
        <v>0.38378202704886583</v>
      </c>
      <c r="L999" s="19"/>
      <c r="M999" s="19"/>
      <c r="N999" s="19">
        <v>1.0158169587243644</v>
      </c>
      <c r="O999" s="19"/>
      <c r="P999" s="50">
        <v>0.51518226153473623</v>
      </c>
      <c r="R999" s="9" t="s">
        <v>0</v>
      </c>
    </row>
    <row r="1000" spans="2:18" x14ac:dyDescent="0.2">
      <c r="B1000" s="25">
        <v>770</v>
      </c>
      <c r="C1000" s="193"/>
      <c r="D1000" s="19">
        <v>0.52833939467985103</v>
      </c>
      <c r="E1000" s="19"/>
      <c r="F1000" s="19">
        <v>0.22597599468716245</v>
      </c>
      <c r="G1000" s="19"/>
      <c r="H1000" s="19">
        <v>1.4559162282671287</v>
      </c>
      <c r="I1000" s="19"/>
      <c r="J1000" s="19">
        <v>0.15074372299794428</v>
      </c>
      <c r="K1000" s="19"/>
      <c r="L1000" s="19">
        <v>0.84305744612057676</v>
      </c>
      <c r="M1000" s="19"/>
      <c r="N1000" s="19">
        <v>0.17181287304838469</v>
      </c>
      <c r="O1000" s="19"/>
      <c r="P1000" s="50">
        <v>0.34501189078418576</v>
      </c>
      <c r="R1000" s="9" t="s">
        <v>0</v>
      </c>
    </row>
    <row r="1001" spans="2:18" x14ac:dyDescent="0.2">
      <c r="B1001" s="25">
        <v>771</v>
      </c>
      <c r="C1001" s="193"/>
      <c r="D1001" s="19">
        <v>0.52134848452235139</v>
      </c>
      <c r="E1001" s="19"/>
      <c r="F1001" s="19">
        <v>0.68236703317380876</v>
      </c>
      <c r="G1001" s="19"/>
      <c r="H1001" s="19">
        <v>1.2547840286405325</v>
      </c>
      <c r="I1001" s="19"/>
      <c r="J1001" s="19">
        <v>0.63795193091834701</v>
      </c>
      <c r="K1001" s="19"/>
      <c r="L1001" s="19">
        <v>0.59948892718896285</v>
      </c>
      <c r="M1001" s="19"/>
      <c r="N1001" s="19">
        <v>0.28433998664879273</v>
      </c>
      <c r="O1001" s="19"/>
      <c r="P1001" s="50">
        <v>1.5173214199577032</v>
      </c>
      <c r="R1001" s="9" t="s">
        <v>0</v>
      </c>
    </row>
    <row r="1002" spans="2:18" x14ac:dyDescent="0.2">
      <c r="B1002" s="25">
        <v>772</v>
      </c>
      <c r="C1002" s="193"/>
      <c r="D1002" s="19">
        <v>1.4058933753126683</v>
      </c>
      <c r="E1002" s="19"/>
      <c r="F1002" s="19">
        <v>1.0323837487268996</v>
      </c>
      <c r="G1002" s="19"/>
      <c r="H1002" s="19">
        <v>1.7294296575774948</v>
      </c>
      <c r="I1002" s="19"/>
      <c r="J1002" s="19">
        <v>0.56321824498384876</v>
      </c>
      <c r="K1002" s="19"/>
      <c r="L1002" s="19">
        <v>1.3146338964293138</v>
      </c>
      <c r="M1002" s="19"/>
      <c r="N1002" s="19">
        <v>0.68915826036666872</v>
      </c>
      <c r="O1002" s="19"/>
      <c r="P1002" s="50">
        <v>1.8824167186841307</v>
      </c>
      <c r="R1002" s="9" t="s">
        <v>0</v>
      </c>
    </row>
    <row r="1003" spans="2:18" x14ac:dyDescent="0.2">
      <c r="B1003" s="25">
        <v>773</v>
      </c>
      <c r="C1003" s="193"/>
      <c r="D1003" s="19">
        <v>3.4473768873706656</v>
      </c>
      <c r="E1003" s="19"/>
      <c r="F1003" s="19">
        <v>2.5107769632833468</v>
      </c>
      <c r="G1003" s="19"/>
      <c r="H1003" s="19">
        <v>2.1121509086606074</v>
      </c>
      <c r="I1003" s="19"/>
      <c r="J1003" s="19">
        <v>2.348694338369461</v>
      </c>
      <c r="K1003" s="19"/>
      <c r="L1003" s="19">
        <v>2.4276987718608911</v>
      </c>
      <c r="M1003" s="19"/>
      <c r="N1003" s="19">
        <v>1.7337707047682733</v>
      </c>
      <c r="O1003" s="19"/>
      <c r="P1003" s="50">
        <v>1.53976415261622</v>
      </c>
      <c r="R1003" s="9" t="s">
        <v>0</v>
      </c>
    </row>
    <row r="1004" spans="2:18" x14ac:dyDescent="0.2">
      <c r="B1004" s="25">
        <v>774</v>
      </c>
      <c r="C1004" s="193"/>
      <c r="D1004" s="19">
        <v>0.12571834559833894</v>
      </c>
      <c r="E1004" s="19"/>
      <c r="F1004" s="19">
        <v>0.37651059049644309</v>
      </c>
      <c r="G1004" s="19">
        <v>0.20946873927336074</v>
      </c>
      <c r="H1004" s="19"/>
      <c r="I1004" s="19">
        <v>0.27210362922447856</v>
      </c>
      <c r="J1004" s="19"/>
      <c r="K1004" s="19">
        <v>5.9360144669556122E-2</v>
      </c>
      <c r="L1004" s="19"/>
      <c r="M1004" s="19"/>
      <c r="N1004" s="19">
        <v>0.17897521177907461</v>
      </c>
      <c r="O1004" s="19">
        <v>1.1258694331132562</v>
      </c>
      <c r="P1004" s="50"/>
      <c r="R1004" s="9" t="s">
        <v>0</v>
      </c>
    </row>
    <row r="1005" spans="2:18" x14ac:dyDescent="0.2">
      <c r="B1005" s="25">
        <v>775</v>
      </c>
      <c r="C1005" s="193">
        <v>0.83078652312620749</v>
      </c>
      <c r="D1005" s="19"/>
      <c r="E1005" s="19">
        <v>1.3758817862388866</v>
      </c>
      <c r="F1005" s="19"/>
      <c r="G1005" s="19">
        <v>0.8869828505033206</v>
      </c>
      <c r="H1005" s="19"/>
      <c r="I1005" s="19">
        <v>1.6379832739961862</v>
      </c>
      <c r="J1005" s="19"/>
      <c r="K1005" s="19">
        <v>1.4746180424367268</v>
      </c>
      <c r="L1005" s="19"/>
      <c r="M1005" s="19">
        <v>1.6364436289190114</v>
      </c>
      <c r="N1005" s="19"/>
      <c r="O1005" s="19">
        <v>0.62435947380427859</v>
      </c>
      <c r="P1005" s="50"/>
      <c r="R1005" s="9" t="s">
        <v>0</v>
      </c>
    </row>
    <row r="1006" spans="2:18" x14ac:dyDescent="0.2">
      <c r="B1006" s="25">
        <v>776</v>
      </c>
      <c r="C1006" s="193"/>
      <c r="D1006" s="19">
        <v>1.0505961660167331</v>
      </c>
      <c r="E1006" s="19"/>
      <c r="F1006" s="19">
        <v>1.6206672104451021</v>
      </c>
      <c r="G1006" s="19"/>
      <c r="H1006" s="19">
        <v>1.8310782960195142</v>
      </c>
      <c r="I1006" s="19"/>
      <c r="J1006" s="19">
        <v>0.65411270968798818</v>
      </c>
      <c r="K1006" s="19"/>
      <c r="L1006" s="19">
        <v>0.49004581734702379</v>
      </c>
      <c r="M1006" s="19"/>
      <c r="N1006" s="19">
        <v>0.38632321745451448</v>
      </c>
      <c r="O1006" s="19"/>
      <c r="P1006" s="50">
        <v>1.3475658818281162</v>
      </c>
      <c r="R1006" s="9" t="s">
        <v>0</v>
      </c>
    </row>
    <row r="1007" spans="2:18" x14ac:dyDescent="0.2">
      <c r="B1007" s="25">
        <v>777</v>
      </c>
      <c r="C1007" s="193">
        <v>0.98489664209261685</v>
      </c>
      <c r="D1007" s="19"/>
      <c r="E1007" s="19"/>
      <c r="F1007" s="19">
        <v>0.24674625360049865</v>
      </c>
      <c r="G1007" s="19">
        <v>1.3298257293989864</v>
      </c>
      <c r="H1007" s="19"/>
      <c r="I1007" s="19"/>
      <c r="J1007" s="19">
        <v>0.88223074634715226</v>
      </c>
      <c r="K1007" s="19"/>
      <c r="L1007" s="19">
        <v>9.8022718702036674E-2</v>
      </c>
      <c r="M1007" s="19">
        <v>0.1354118953857151</v>
      </c>
      <c r="N1007" s="19"/>
      <c r="O1007" s="19">
        <v>0.31300259155340632</v>
      </c>
      <c r="P1007" s="50"/>
      <c r="R1007" s="9" t="s">
        <v>0</v>
      </c>
    </row>
    <row r="1008" spans="2:18" x14ac:dyDescent="0.2">
      <c r="B1008" s="25">
        <v>778</v>
      </c>
      <c r="C1008" s="193"/>
      <c r="D1008" s="19">
        <v>0.94887756817324043</v>
      </c>
      <c r="E1008" s="19"/>
      <c r="F1008" s="19">
        <v>1.7319901127132549</v>
      </c>
      <c r="G1008" s="19"/>
      <c r="H1008" s="19">
        <v>0.90575030763112674</v>
      </c>
      <c r="I1008" s="19"/>
      <c r="J1008" s="19">
        <v>1.8978451620864489</v>
      </c>
      <c r="K1008" s="19"/>
      <c r="L1008" s="19">
        <v>1.0561619790120864</v>
      </c>
      <c r="M1008" s="19"/>
      <c r="N1008" s="19">
        <v>1.1279333964197773</v>
      </c>
      <c r="O1008" s="19"/>
      <c r="P1008" s="50">
        <v>1.2506004933320249</v>
      </c>
      <c r="R1008" s="9" t="s">
        <v>0</v>
      </c>
    </row>
    <row r="1009" spans="2:18" x14ac:dyDescent="0.2">
      <c r="B1009" s="25">
        <v>779</v>
      </c>
      <c r="C1009" s="193">
        <v>0.51387825516590169</v>
      </c>
      <c r="D1009" s="19"/>
      <c r="E1009" s="19">
        <v>0.66159707954048297</v>
      </c>
      <c r="F1009" s="19"/>
      <c r="G1009" s="19">
        <v>1.6553832869731964</v>
      </c>
      <c r="H1009" s="19"/>
      <c r="I1009" s="19">
        <v>0.66409832145076431</v>
      </c>
      <c r="J1009" s="19"/>
      <c r="K1009" s="19"/>
      <c r="L1009" s="19">
        <v>0.35585335398113577</v>
      </c>
      <c r="M1009" s="19">
        <v>6.7685360580629558E-2</v>
      </c>
      <c r="N1009" s="19"/>
      <c r="O1009" s="19">
        <v>0.43823379589068912</v>
      </c>
      <c r="P1009" s="50"/>
      <c r="R1009" s="9" t="s">
        <v>0</v>
      </c>
    </row>
    <row r="1010" spans="2:18" x14ac:dyDescent="0.2">
      <c r="B1010" s="25">
        <v>780</v>
      </c>
      <c r="C1010" s="193">
        <v>0.5893338523922933</v>
      </c>
      <c r="D1010" s="19"/>
      <c r="E1010" s="19">
        <v>0.68618457605347105</v>
      </c>
      <c r="F1010" s="19"/>
      <c r="G1010" s="19">
        <v>1.2256300871843608</v>
      </c>
      <c r="H1010" s="19"/>
      <c r="I1010" s="19">
        <v>0.52852462455152394</v>
      </c>
      <c r="J1010" s="19"/>
      <c r="K1010" s="19">
        <v>0.71531520655729031</v>
      </c>
      <c r="L1010" s="19"/>
      <c r="M1010" s="19">
        <v>0.95597464831517753</v>
      </c>
      <c r="N1010" s="19"/>
      <c r="O1010" s="19">
        <v>0.83749681127873776</v>
      </c>
      <c r="P1010" s="50"/>
      <c r="R1010" s="9" t="s">
        <v>0</v>
      </c>
    </row>
    <row r="1011" spans="2:18" x14ac:dyDescent="0.2">
      <c r="B1011" s="25">
        <v>781</v>
      </c>
      <c r="C1011" s="193"/>
      <c r="D1011" s="19">
        <v>1.4230337581937667</v>
      </c>
      <c r="E1011" s="19"/>
      <c r="F1011" s="19">
        <v>0.82717153304744739</v>
      </c>
      <c r="G1011" s="19"/>
      <c r="H1011" s="19">
        <v>1.4685511074268576</v>
      </c>
      <c r="I1011" s="19"/>
      <c r="J1011" s="19">
        <v>1.2414411067868008</v>
      </c>
      <c r="K1011" s="19"/>
      <c r="L1011" s="19">
        <v>1.9635745723902724</v>
      </c>
      <c r="M1011" s="19"/>
      <c r="N1011" s="19">
        <v>1.5340708295004353</v>
      </c>
      <c r="O1011" s="19"/>
      <c r="P1011" s="50">
        <v>1.424441760126014</v>
      </c>
      <c r="R1011" s="9" t="s">
        <v>0</v>
      </c>
    </row>
    <row r="1012" spans="2:18" x14ac:dyDescent="0.2">
      <c r="B1012" s="25">
        <v>782</v>
      </c>
      <c r="C1012" s="193"/>
      <c r="D1012" s="19">
        <v>0.77820212142595568</v>
      </c>
      <c r="E1012" s="19"/>
      <c r="F1012" s="19">
        <v>0.91102677254091535</v>
      </c>
      <c r="G1012" s="19"/>
      <c r="H1012" s="19">
        <v>0.56165772836509509</v>
      </c>
      <c r="I1012" s="19"/>
      <c r="J1012" s="19">
        <v>1.2419509954644576</v>
      </c>
      <c r="K1012" s="19"/>
      <c r="L1012" s="19">
        <v>1.6469081435197352</v>
      </c>
      <c r="M1012" s="19"/>
      <c r="N1012" s="19">
        <v>0.61860252885248235</v>
      </c>
      <c r="O1012" s="19"/>
      <c r="P1012" s="50">
        <v>1.8276300230546176</v>
      </c>
      <c r="R1012" s="9" t="s">
        <v>0</v>
      </c>
    </row>
    <row r="1013" spans="2:18" x14ac:dyDescent="0.2">
      <c r="B1013" s="25">
        <v>783</v>
      </c>
      <c r="C1013" s="193">
        <v>0.8530124684418674</v>
      </c>
      <c r="D1013" s="19"/>
      <c r="E1013" s="19"/>
      <c r="F1013" s="19">
        <v>4.5943917096438643E-2</v>
      </c>
      <c r="G1013" s="19"/>
      <c r="H1013" s="19">
        <v>0.35271485187879326</v>
      </c>
      <c r="I1013" s="19">
        <v>6.9568336274062233E-3</v>
      </c>
      <c r="J1013" s="19"/>
      <c r="K1013" s="19"/>
      <c r="L1013" s="19">
        <v>0.27519665824394446</v>
      </c>
      <c r="M1013" s="19"/>
      <c r="N1013" s="19">
        <v>0.58541003373864842</v>
      </c>
      <c r="O1013" s="19"/>
      <c r="P1013" s="50">
        <v>0.16427647740944484</v>
      </c>
      <c r="R1013" s="9" t="s">
        <v>0</v>
      </c>
    </row>
    <row r="1014" spans="2:18" x14ac:dyDescent="0.2">
      <c r="B1014" s="25">
        <v>784</v>
      </c>
      <c r="C1014" s="193">
        <v>0.78589999209901595</v>
      </c>
      <c r="D1014" s="19"/>
      <c r="E1014" s="19">
        <v>0.57885673297342366</v>
      </c>
      <c r="F1014" s="19"/>
      <c r="G1014" s="19">
        <v>1.2026044655011892</v>
      </c>
      <c r="H1014" s="19"/>
      <c r="I1014" s="19">
        <v>0.90432204388626558</v>
      </c>
      <c r="J1014" s="19"/>
      <c r="K1014" s="19"/>
      <c r="L1014" s="19">
        <v>9.8712549768167915E-2</v>
      </c>
      <c r="M1014" s="19">
        <v>0.59071250831664268</v>
      </c>
      <c r="N1014" s="19"/>
      <c r="O1014" s="19">
        <v>0.18267283404069681</v>
      </c>
      <c r="P1014" s="50"/>
      <c r="R1014" s="9" t="s">
        <v>0</v>
      </c>
    </row>
    <row r="1015" spans="2:18" x14ac:dyDescent="0.2">
      <c r="B1015" s="25">
        <v>785</v>
      </c>
      <c r="C1015" s="193">
        <v>0.46525584633168537</v>
      </c>
      <c r="D1015" s="19"/>
      <c r="E1015" s="19">
        <v>0.76165971755440542</v>
      </c>
      <c r="F1015" s="19"/>
      <c r="G1015" s="19">
        <v>0.26898124284146535</v>
      </c>
      <c r="H1015" s="19"/>
      <c r="I1015" s="19">
        <v>0.5212226987350016</v>
      </c>
      <c r="J1015" s="19"/>
      <c r="K1015" s="19">
        <v>0.71535027144945473</v>
      </c>
      <c r="L1015" s="19"/>
      <c r="M1015" s="19">
        <v>0.44846472948609645</v>
      </c>
      <c r="N1015" s="19"/>
      <c r="O1015" s="19">
        <v>0.15333602546730327</v>
      </c>
      <c r="P1015" s="50"/>
      <c r="R1015" s="9" t="s">
        <v>0</v>
      </c>
    </row>
    <row r="1016" spans="2:18" x14ac:dyDescent="0.2">
      <c r="B1016" s="25">
        <v>786</v>
      </c>
      <c r="C1016" s="193">
        <v>0.48386754107066232</v>
      </c>
      <c r="D1016" s="19"/>
      <c r="E1016" s="19"/>
      <c r="F1016" s="19">
        <v>0.25249824690928158</v>
      </c>
      <c r="G1016" s="19">
        <v>1.3996466874852527</v>
      </c>
      <c r="H1016" s="19"/>
      <c r="I1016" s="19"/>
      <c r="J1016" s="19">
        <v>0.15694938194698699</v>
      </c>
      <c r="K1016" s="19"/>
      <c r="L1016" s="19">
        <v>0.18294241429451533</v>
      </c>
      <c r="M1016" s="19">
        <v>0.21645487590065568</v>
      </c>
      <c r="N1016" s="19"/>
      <c r="O1016" s="19"/>
      <c r="P1016" s="50">
        <v>5.6739273556551797E-2</v>
      </c>
      <c r="R1016" s="9" t="s">
        <v>0</v>
      </c>
    </row>
    <row r="1017" spans="2:18" x14ac:dyDescent="0.2">
      <c r="B1017" s="25">
        <v>787</v>
      </c>
      <c r="C1017" s="193"/>
      <c r="D1017" s="19">
        <v>9.1436970795692935E-2</v>
      </c>
      <c r="E1017" s="19">
        <v>0.64533108454278865</v>
      </c>
      <c r="F1017" s="19"/>
      <c r="G1017" s="19"/>
      <c r="H1017" s="19">
        <v>0.20422842700941141</v>
      </c>
      <c r="I1017" s="19">
        <v>0.43111262148045648</v>
      </c>
      <c r="J1017" s="19"/>
      <c r="K1017" s="19">
        <v>0.73453732578261655</v>
      </c>
      <c r="L1017" s="19"/>
      <c r="M1017" s="19">
        <v>0.37676175478676766</v>
      </c>
      <c r="N1017" s="19"/>
      <c r="O1017" s="19">
        <v>8.4110201796423423E-2</v>
      </c>
      <c r="P1017" s="50"/>
      <c r="R1017" s="9" t="s">
        <v>0</v>
      </c>
    </row>
    <row r="1018" spans="2:18" x14ac:dyDescent="0.2">
      <c r="B1018" s="25">
        <v>788</v>
      </c>
      <c r="C1018" s="193">
        <v>0.12005111181734557</v>
      </c>
      <c r="D1018" s="19"/>
      <c r="E1018" s="19"/>
      <c r="F1018" s="19">
        <v>0.64450802110544947</v>
      </c>
      <c r="G1018" s="19">
        <v>0.3882381375905834</v>
      </c>
      <c r="H1018" s="19"/>
      <c r="I1018" s="19">
        <v>0.34100823426345478</v>
      </c>
      <c r="J1018" s="19"/>
      <c r="K1018" s="19">
        <v>0.43012866598939808</v>
      </c>
      <c r="L1018" s="19"/>
      <c r="M1018" s="19">
        <v>0.56462422582220106</v>
      </c>
      <c r="N1018" s="19"/>
      <c r="O1018" s="19">
        <v>1.1381719672415753</v>
      </c>
      <c r="P1018" s="50"/>
      <c r="R1018" s="9" t="s">
        <v>0</v>
      </c>
    </row>
    <row r="1019" spans="2:18" x14ac:dyDescent="0.2">
      <c r="B1019" s="25">
        <v>789</v>
      </c>
      <c r="C1019" s="193">
        <v>8.5878727448101752E-2</v>
      </c>
      <c r="D1019" s="19"/>
      <c r="E1019" s="19"/>
      <c r="F1019" s="19">
        <v>9.9880317191354279E-4</v>
      </c>
      <c r="G1019" s="19">
        <v>0.30503349565455379</v>
      </c>
      <c r="H1019" s="19"/>
      <c r="I1019" s="19">
        <v>0.64171840879572284</v>
      </c>
      <c r="J1019" s="19"/>
      <c r="K1019" s="19"/>
      <c r="L1019" s="19">
        <v>0.14192546809066856</v>
      </c>
      <c r="M1019" s="19">
        <v>0.23817686947027403</v>
      </c>
      <c r="N1019" s="19"/>
      <c r="O1019" s="19">
        <v>1.3635275633574504</v>
      </c>
      <c r="P1019" s="50"/>
      <c r="R1019" s="9" t="s">
        <v>0</v>
      </c>
    </row>
    <row r="1020" spans="2:18" x14ac:dyDescent="0.2">
      <c r="B1020" s="25">
        <v>790</v>
      </c>
      <c r="C1020" s="193"/>
      <c r="D1020" s="19">
        <v>0.11575593533269232</v>
      </c>
      <c r="E1020" s="19">
        <v>9.7831203362577834E-2</v>
      </c>
      <c r="F1020" s="19"/>
      <c r="G1020" s="19"/>
      <c r="H1020" s="19">
        <v>0.32729214367511844</v>
      </c>
      <c r="I1020" s="19">
        <v>0.14277363358609452</v>
      </c>
      <c r="J1020" s="19"/>
      <c r="K1020" s="19"/>
      <c r="L1020" s="19">
        <v>0.47404444893676545</v>
      </c>
      <c r="M1020" s="19"/>
      <c r="N1020" s="19">
        <v>0.47006756725343307</v>
      </c>
      <c r="O1020" s="19">
        <v>0.80091223149960145</v>
      </c>
      <c r="P1020" s="50"/>
      <c r="R1020" s="9" t="s">
        <v>0</v>
      </c>
    </row>
    <row r="1021" spans="2:18" x14ac:dyDescent="0.2">
      <c r="B1021" s="25">
        <v>791</v>
      </c>
      <c r="C1021" s="193">
        <v>0.14323974093286165</v>
      </c>
      <c r="D1021" s="19"/>
      <c r="E1021" s="19">
        <v>1.2843569394197061</v>
      </c>
      <c r="F1021" s="19"/>
      <c r="G1021" s="19"/>
      <c r="H1021" s="19">
        <v>0.29387996461967353</v>
      </c>
      <c r="I1021" s="19">
        <v>0.14786377342892346</v>
      </c>
      <c r="J1021" s="19"/>
      <c r="K1021" s="19"/>
      <c r="L1021" s="19">
        <v>1.0565537868698069</v>
      </c>
      <c r="M1021" s="19">
        <v>0.24121689333311203</v>
      </c>
      <c r="N1021" s="19"/>
      <c r="O1021" s="19">
        <v>0.66015615808078687</v>
      </c>
      <c r="P1021" s="50"/>
      <c r="R1021" s="9" t="s">
        <v>0</v>
      </c>
    </row>
    <row r="1022" spans="2:18" x14ac:dyDescent="0.2">
      <c r="B1022" s="25">
        <v>792</v>
      </c>
      <c r="C1022" s="193">
        <v>1.3838141348142063</v>
      </c>
      <c r="D1022" s="19"/>
      <c r="E1022" s="19">
        <v>0.85185419857124611</v>
      </c>
      <c r="F1022" s="19"/>
      <c r="G1022" s="19">
        <v>1.3542910108644719</v>
      </c>
      <c r="H1022" s="19"/>
      <c r="I1022" s="19">
        <v>1.0721960124733751</v>
      </c>
      <c r="J1022" s="19"/>
      <c r="K1022" s="19">
        <v>0.79321525643096369</v>
      </c>
      <c r="L1022" s="19"/>
      <c r="M1022" s="19">
        <v>0.43331880663483735</v>
      </c>
      <c r="N1022" s="19"/>
      <c r="O1022" s="19">
        <v>1.1796413155324794</v>
      </c>
      <c r="P1022" s="50"/>
      <c r="R1022" s="9" t="s">
        <v>0</v>
      </c>
    </row>
    <row r="1023" spans="2:18" x14ac:dyDescent="0.2">
      <c r="B1023" s="25">
        <v>793</v>
      </c>
      <c r="C1023" s="193">
        <v>0.85428798729809363</v>
      </c>
      <c r="D1023" s="19"/>
      <c r="E1023" s="19"/>
      <c r="F1023" s="19">
        <v>0.69176559935207382</v>
      </c>
      <c r="G1023" s="19"/>
      <c r="H1023" s="19">
        <v>0.34776988997712571</v>
      </c>
      <c r="I1023" s="19">
        <v>1.3350778363710598</v>
      </c>
      <c r="J1023" s="19"/>
      <c r="K1023" s="19"/>
      <c r="L1023" s="19">
        <v>0.21403656562723655</v>
      </c>
      <c r="M1023" s="19">
        <v>0.59763165538435048</v>
      </c>
      <c r="N1023" s="19"/>
      <c r="O1023" s="19">
        <v>0.21860521951349851</v>
      </c>
      <c r="P1023" s="50"/>
      <c r="R1023" s="9" t="s">
        <v>0</v>
      </c>
    </row>
    <row r="1024" spans="2:18" x14ac:dyDescent="0.2">
      <c r="B1024" s="25">
        <v>794</v>
      </c>
      <c r="C1024" s="193"/>
      <c r="D1024" s="19">
        <v>0.59750236882128127</v>
      </c>
      <c r="E1024" s="19"/>
      <c r="F1024" s="19">
        <v>0.17608079055430018</v>
      </c>
      <c r="G1024" s="19"/>
      <c r="H1024" s="19">
        <v>0.2244024665164398</v>
      </c>
      <c r="I1024" s="19"/>
      <c r="J1024" s="19">
        <v>0.30681314956904343</v>
      </c>
      <c r="K1024" s="19"/>
      <c r="L1024" s="19">
        <v>0.52923327292651479</v>
      </c>
      <c r="M1024" s="19"/>
      <c r="N1024" s="19">
        <v>0.21818972070578579</v>
      </c>
      <c r="O1024" s="19"/>
      <c r="P1024" s="50">
        <v>0.78587591137469015</v>
      </c>
      <c r="R1024" s="9" t="s">
        <v>0</v>
      </c>
    </row>
    <row r="1025" spans="2:18" x14ac:dyDescent="0.2">
      <c r="B1025" s="25">
        <v>795</v>
      </c>
      <c r="C1025" s="193">
        <v>1.7085242870275299</v>
      </c>
      <c r="D1025" s="19"/>
      <c r="E1025" s="19">
        <v>1.6903477817664589</v>
      </c>
      <c r="F1025" s="19"/>
      <c r="G1025" s="19">
        <v>2.4312754749261893</v>
      </c>
      <c r="H1025" s="19"/>
      <c r="I1025" s="19">
        <v>2.6159479882063592</v>
      </c>
      <c r="J1025" s="19"/>
      <c r="K1025" s="19">
        <v>1.7214535964622386</v>
      </c>
      <c r="L1025" s="19"/>
      <c r="M1025" s="19">
        <v>1.0124784997012692</v>
      </c>
      <c r="N1025" s="19"/>
      <c r="O1025" s="19">
        <v>1.057792482830878</v>
      </c>
      <c r="P1025" s="50"/>
      <c r="R1025" s="9" t="s">
        <v>0</v>
      </c>
    </row>
    <row r="1026" spans="2:18" x14ac:dyDescent="0.2">
      <c r="B1026" s="25">
        <v>796</v>
      </c>
      <c r="C1026" s="193"/>
      <c r="D1026" s="19">
        <v>0.85028176338253969</v>
      </c>
      <c r="E1026" s="19"/>
      <c r="F1026" s="19">
        <v>0.65170134091976051</v>
      </c>
      <c r="G1026" s="19"/>
      <c r="H1026" s="19">
        <v>0.96929224755116072</v>
      </c>
      <c r="I1026" s="19"/>
      <c r="J1026" s="19">
        <v>0.8414818444297727</v>
      </c>
      <c r="K1026" s="19"/>
      <c r="L1026" s="19">
        <v>1.6712759991610644</v>
      </c>
      <c r="M1026" s="19"/>
      <c r="N1026" s="19">
        <v>0.66183542603999845</v>
      </c>
      <c r="O1026" s="19"/>
      <c r="P1026" s="50">
        <v>1.1703123240311004</v>
      </c>
      <c r="R1026" s="9" t="s">
        <v>0</v>
      </c>
    </row>
    <row r="1027" spans="2:18" x14ac:dyDescent="0.2">
      <c r="B1027" s="25">
        <v>797</v>
      </c>
      <c r="C1027" s="193">
        <v>1.8305964351439652</v>
      </c>
      <c r="D1027" s="19"/>
      <c r="E1027" s="19">
        <v>1.9195856752112941</v>
      </c>
      <c r="F1027" s="19"/>
      <c r="G1027" s="19">
        <v>2.2749072488168087</v>
      </c>
      <c r="H1027" s="19"/>
      <c r="I1027" s="19">
        <v>1.4258437316604313</v>
      </c>
      <c r="J1027" s="19"/>
      <c r="K1027" s="19">
        <v>0.62637490113428518</v>
      </c>
      <c r="L1027" s="19"/>
      <c r="M1027" s="19">
        <v>2.1293036592909877</v>
      </c>
      <c r="N1027" s="19"/>
      <c r="O1027" s="19">
        <v>1.5777499851688253</v>
      </c>
      <c r="P1027" s="50"/>
      <c r="R1027" s="9" t="s">
        <v>0</v>
      </c>
    </row>
    <row r="1028" spans="2:18" x14ac:dyDescent="0.2">
      <c r="B1028" s="25">
        <v>798</v>
      </c>
      <c r="C1028" s="193">
        <v>0.28527880324329496</v>
      </c>
      <c r="D1028" s="19"/>
      <c r="E1028" s="19">
        <v>1.0089666509589377</v>
      </c>
      <c r="F1028" s="19"/>
      <c r="G1028" s="19"/>
      <c r="H1028" s="19">
        <v>5.4496318110419495E-2</v>
      </c>
      <c r="I1028" s="19"/>
      <c r="J1028" s="19">
        <v>0.39089528349032987</v>
      </c>
      <c r="K1028" s="19"/>
      <c r="L1028" s="19">
        <v>0.30083410906797631</v>
      </c>
      <c r="M1028" s="19"/>
      <c r="N1028" s="19">
        <v>0.14815659035172113</v>
      </c>
      <c r="O1028" s="19"/>
      <c r="P1028" s="50">
        <v>0.82791874601960991</v>
      </c>
      <c r="R1028" s="9" t="s">
        <v>0</v>
      </c>
    </row>
    <row r="1029" spans="2:18" x14ac:dyDescent="0.2">
      <c r="B1029" s="25">
        <v>799</v>
      </c>
      <c r="C1029" s="193"/>
      <c r="D1029" s="19">
        <v>0.34303699654791564</v>
      </c>
      <c r="E1029" s="19"/>
      <c r="F1029" s="19">
        <v>9.5473496717121912E-3</v>
      </c>
      <c r="G1029" s="19"/>
      <c r="H1029" s="19">
        <v>0.12613729760511674</v>
      </c>
      <c r="I1029" s="19"/>
      <c r="J1029" s="19">
        <v>7.6597861059732944E-2</v>
      </c>
      <c r="K1029" s="19"/>
      <c r="L1029" s="19">
        <v>0.4368733770431259</v>
      </c>
      <c r="M1029" s="19"/>
      <c r="N1029" s="19">
        <v>0.730071194222915</v>
      </c>
      <c r="O1029" s="19"/>
      <c r="P1029" s="50">
        <v>1.2276364319234727</v>
      </c>
      <c r="R1029" s="9" t="s">
        <v>0</v>
      </c>
    </row>
    <row r="1030" spans="2:18" x14ac:dyDescent="0.2">
      <c r="B1030" s="25">
        <v>800</v>
      </c>
      <c r="C1030" s="193"/>
      <c r="D1030" s="19">
        <v>0.85459154268570747</v>
      </c>
      <c r="E1030" s="19"/>
      <c r="F1030" s="19">
        <v>1.3416167000989661</v>
      </c>
      <c r="G1030" s="19"/>
      <c r="H1030" s="19">
        <v>0.49083932185400386</v>
      </c>
      <c r="I1030" s="19"/>
      <c r="J1030" s="19">
        <v>1.804993626127503</v>
      </c>
      <c r="K1030" s="19"/>
      <c r="L1030" s="19">
        <v>1.6480059694138571</v>
      </c>
      <c r="M1030" s="19"/>
      <c r="N1030" s="19">
        <v>0.60075609353301762</v>
      </c>
      <c r="O1030" s="19"/>
      <c r="P1030" s="50">
        <v>1.8435918374747609</v>
      </c>
      <c r="R1030" s="9" t="s">
        <v>0</v>
      </c>
    </row>
    <row r="1031" spans="2:18" x14ac:dyDescent="0.2">
      <c r="B1031" s="25">
        <v>801</v>
      </c>
      <c r="C1031" s="193">
        <v>2.0783758086301365</v>
      </c>
      <c r="D1031" s="19"/>
      <c r="E1031" s="19">
        <v>1.4483662234793528</v>
      </c>
      <c r="F1031" s="19"/>
      <c r="G1031" s="19">
        <v>1.6281647202347915</v>
      </c>
      <c r="H1031" s="19"/>
      <c r="I1031" s="19">
        <v>1.625669336289443</v>
      </c>
      <c r="J1031" s="19"/>
      <c r="K1031" s="19">
        <v>2.2746475288440999</v>
      </c>
      <c r="L1031" s="19"/>
      <c r="M1031" s="19">
        <v>0.96981075366174641</v>
      </c>
      <c r="N1031" s="19"/>
      <c r="O1031" s="19">
        <v>2.7257222790377944</v>
      </c>
      <c r="P1031" s="50"/>
      <c r="R1031" s="9" t="s">
        <v>0</v>
      </c>
    </row>
    <row r="1032" spans="2:18" x14ac:dyDescent="0.2">
      <c r="B1032" s="25">
        <v>802</v>
      </c>
      <c r="C1032" s="193"/>
      <c r="D1032" s="19">
        <v>1.3371919995769719</v>
      </c>
      <c r="E1032" s="19"/>
      <c r="F1032" s="19">
        <v>1.2445760984313117</v>
      </c>
      <c r="G1032" s="19">
        <v>0.50902282745844096</v>
      </c>
      <c r="H1032" s="19"/>
      <c r="I1032" s="19"/>
      <c r="J1032" s="19">
        <v>0.45436250484813484</v>
      </c>
      <c r="K1032" s="19"/>
      <c r="L1032" s="19">
        <v>0.43345458095373662</v>
      </c>
      <c r="M1032" s="19"/>
      <c r="N1032" s="19">
        <v>0.65184757837841056</v>
      </c>
      <c r="O1032" s="19"/>
      <c r="P1032" s="50">
        <v>0.62234584811315108</v>
      </c>
      <c r="R1032" s="9" t="s">
        <v>0</v>
      </c>
    </row>
    <row r="1033" spans="2:18" x14ac:dyDescent="0.2">
      <c r="B1033" s="25">
        <v>803</v>
      </c>
      <c r="C1033" s="193"/>
      <c r="D1033" s="19">
        <v>1.4536276170154898</v>
      </c>
      <c r="E1033" s="19"/>
      <c r="F1033" s="19">
        <v>0.87641861898095019</v>
      </c>
      <c r="G1033" s="19"/>
      <c r="H1033" s="19">
        <v>1.0803060565544782</v>
      </c>
      <c r="I1033" s="19"/>
      <c r="J1033" s="19">
        <v>0.32035894044986696</v>
      </c>
      <c r="K1033" s="19"/>
      <c r="L1033" s="19">
        <v>1.0237533296270638</v>
      </c>
      <c r="M1033" s="19"/>
      <c r="N1033" s="19">
        <v>0.71959163407565108</v>
      </c>
      <c r="O1033" s="19"/>
      <c r="P1033" s="50">
        <v>7.4156177648456903E-2</v>
      </c>
      <c r="R1033" s="9" t="s">
        <v>0</v>
      </c>
    </row>
    <row r="1034" spans="2:18" x14ac:dyDescent="0.2">
      <c r="B1034" s="25">
        <v>804</v>
      </c>
      <c r="C1034" s="193"/>
      <c r="D1034" s="19">
        <v>0.81542444464945874</v>
      </c>
      <c r="E1034" s="19"/>
      <c r="F1034" s="19">
        <v>0.84581002901486091</v>
      </c>
      <c r="G1034" s="19"/>
      <c r="H1034" s="19">
        <v>1.7153648728927184</v>
      </c>
      <c r="I1034" s="19"/>
      <c r="J1034" s="19">
        <v>1.5944382215266051</v>
      </c>
      <c r="K1034" s="19"/>
      <c r="L1034" s="19">
        <v>1.2759409036646139</v>
      </c>
      <c r="M1034" s="19"/>
      <c r="N1034" s="19">
        <v>0.57911698949880253</v>
      </c>
      <c r="O1034" s="19"/>
      <c r="P1034" s="50">
        <v>1.8151145768567822</v>
      </c>
      <c r="R1034" s="9" t="s">
        <v>0</v>
      </c>
    </row>
    <row r="1035" spans="2:18" x14ac:dyDescent="0.2">
      <c r="B1035" s="25">
        <v>805</v>
      </c>
      <c r="C1035" s="193">
        <v>0.65179309739866009</v>
      </c>
      <c r="D1035" s="19"/>
      <c r="E1035" s="19">
        <v>0.31079172705431724</v>
      </c>
      <c r="F1035" s="19"/>
      <c r="G1035" s="19"/>
      <c r="H1035" s="19">
        <v>0.33120452507510834</v>
      </c>
      <c r="I1035" s="19">
        <v>0.54572097186739377</v>
      </c>
      <c r="J1035" s="19"/>
      <c r="K1035" s="19">
        <v>0.41249090810677602</v>
      </c>
      <c r="L1035" s="19"/>
      <c r="M1035" s="19">
        <v>4.6422778098274282E-2</v>
      </c>
      <c r="N1035" s="19"/>
      <c r="O1035" s="19"/>
      <c r="P1035" s="50">
        <v>0.86865832936899601</v>
      </c>
      <c r="R1035" s="9" t="s">
        <v>0</v>
      </c>
    </row>
    <row r="1036" spans="2:18" x14ac:dyDescent="0.2">
      <c r="B1036" s="25">
        <v>806</v>
      </c>
      <c r="C1036" s="193"/>
      <c r="D1036" s="19">
        <v>1.402155536635004</v>
      </c>
      <c r="E1036" s="19"/>
      <c r="F1036" s="19">
        <v>1.1811262774623781</v>
      </c>
      <c r="G1036" s="19"/>
      <c r="H1036" s="19">
        <v>1.3947108214926023</v>
      </c>
      <c r="I1036" s="19"/>
      <c r="J1036" s="19">
        <v>0.32910285178214288</v>
      </c>
      <c r="K1036" s="19"/>
      <c r="L1036" s="19">
        <v>1.1445362398697685</v>
      </c>
      <c r="M1036" s="19"/>
      <c r="N1036" s="19">
        <v>0.71353826208957782</v>
      </c>
      <c r="O1036" s="19">
        <v>7.0336317733380088E-2</v>
      </c>
      <c r="P1036" s="50"/>
      <c r="R1036" s="9" t="s">
        <v>0</v>
      </c>
    </row>
    <row r="1037" spans="2:18" x14ac:dyDescent="0.2">
      <c r="B1037" s="25">
        <v>807</v>
      </c>
      <c r="C1037" s="193"/>
      <c r="D1037" s="19">
        <v>0.93197878958984215</v>
      </c>
      <c r="E1037" s="19">
        <v>0.24585680697682213</v>
      </c>
      <c r="F1037" s="19"/>
      <c r="G1037" s="19"/>
      <c r="H1037" s="19">
        <v>0.17681126503843253</v>
      </c>
      <c r="I1037" s="19">
        <v>0.17032455806005525</v>
      </c>
      <c r="J1037" s="19"/>
      <c r="K1037" s="19">
        <v>0.35551130206997306</v>
      </c>
      <c r="L1037" s="19"/>
      <c r="M1037" s="19">
        <v>0.34685064017652995</v>
      </c>
      <c r="N1037" s="19"/>
      <c r="O1037" s="19"/>
      <c r="P1037" s="50">
        <v>0.44007762581318122</v>
      </c>
      <c r="R1037" s="9" t="s">
        <v>0</v>
      </c>
    </row>
    <row r="1038" spans="2:18" x14ac:dyDescent="0.2">
      <c r="B1038" s="25">
        <v>808</v>
      </c>
      <c r="C1038" s="193"/>
      <c r="D1038" s="19">
        <v>2.169663396793426</v>
      </c>
      <c r="E1038" s="19"/>
      <c r="F1038" s="19">
        <v>1.5635407085516899</v>
      </c>
      <c r="G1038" s="19"/>
      <c r="H1038" s="19">
        <v>0.9386818066228606</v>
      </c>
      <c r="I1038" s="19"/>
      <c r="J1038" s="19">
        <v>1.0124313698292753</v>
      </c>
      <c r="K1038" s="19"/>
      <c r="L1038" s="19">
        <v>1.255673083578206</v>
      </c>
      <c r="M1038" s="19"/>
      <c r="N1038" s="19">
        <v>1.608963597909139</v>
      </c>
      <c r="O1038" s="19"/>
      <c r="P1038" s="50">
        <v>1.53505129305586</v>
      </c>
      <c r="R1038" s="9" t="s">
        <v>0</v>
      </c>
    </row>
    <row r="1039" spans="2:18" x14ac:dyDescent="0.2">
      <c r="B1039" s="25">
        <v>809</v>
      </c>
      <c r="C1039" s="193"/>
      <c r="D1039" s="19">
        <v>0.92428386724575851</v>
      </c>
      <c r="E1039" s="19">
        <v>0.26017250100004452</v>
      </c>
      <c r="F1039" s="19"/>
      <c r="G1039" s="19">
        <v>0.33066319361176388</v>
      </c>
      <c r="H1039" s="19"/>
      <c r="I1039" s="19">
        <v>0.20761905214882256</v>
      </c>
      <c r="J1039" s="19"/>
      <c r="K1039" s="19">
        <v>0.66782322348361878</v>
      </c>
      <c r="L1039" s="19"/>
      <c r="M1039" s="19"/>
      <c r="N1039" s="19">
        <v>1.1486178984327415</v>
      </c>
      <c r="O1039" s="19">
        <v>1.0972681463262164</v>
      </c>
      <c r="P1039" s="50"/>
      <c r="R1039" s="9" t="s">
        <v>0</v>
      </c>
    </row>
    <row r="1040" spans="2:18" x14ac:dyDescent="0.2">
      <c r="B1040" s="25">
        <v>810</v>
      </c>
      <c r="C1040" s="193"/>
      <c r="D1040" s="19">
        <v>3.4610589890818992E-2</v>
      </c>
      <c r="E1040" s="19">
        <v>0.59238821088769578</v>
      </c>
      <c r="F1040" s="19"/>
      <c r="G1040" s="19">
        <v>0.82001888055555905</v>
      </c>
      <c r="H1040" s="19"/>
      <c r="I1040" s="19">
        <v>0.90111789911388984</v>
      </c>
      <c r="J1040" s="19"/>
      <c r="K1040" s="19">
        <v>1.1404741947763022</v>
      </c>
      <c r="L1040" s="19"/>
      <c r="M1040" s="19">
        <v>1.0766971579909563</v>
      </c>
      <c r="N1040" s="19"/>
      <c r="O1040" s="19">
        <v>0.70759284662467914</v>
      </c>
      <c r="P1040" s="50"/>
      <c r="R1040" s="9" t="s">
        <v>0</v>
      </c>
    </row>
    <row r="1041" spans="2:18" x14ac:dyDescent="0.2">
      <c r="B1041" s="25">
        <v>811</v>
      </c>
      <c r="C1041" s="193">
        <v>1.6174019102760912E-2</v>
      </c>
      <c r="D1041" s="19"/>
      <c r="E1041" s="19">
        <v>0.6634811609855944</v>
      </c>
      <c r="F1041" s="19"/>
      <c r="G1041" s="19">
        <v>5.0435786097260966E-2</v>
      </c>
      <c r="H1041" s="19"/>
      <c r="I1041" s="19">
        <v>0.28214465154831914</v>
      </c>
      <c r="J1041" s="19"/>
      <c r="K1041" s="19"/>
      <c r="L1041" s="19">
        <v>1.7534387705130085E-2</v>
      </c>
      <c r="M1041" s="19">
        <v>0.42539908997650394</v>
      </c>
      <c r="N1041" s="19"/>
      <c r="O1041" s="19"/>
      <c r="P1041" s="50">
        <v>0.43193501691313974</v>
      </c>
      <c r="R1041" s="9" t="s">
        <v>0</v>
      </c>
    </row>
    <row r="1042" spans="2:18" x14ac:dyDescent="0.2">
      <c r="B1042" s="25">
        <v>812</v>
      </c>
      <c r="C1042" s="193"/>
      <c r="D1042" s="19">
        <v>1.3533588217251196</v>
      </c>
      <c r="E1042" s="19"/>
      <c r="F1042" s="19">
        <v>0.74177633001358911</v>
      </c>
      <c r="G1042" s="19"/>
      <c r="H1042" s="19">
        <v>1.9244421531348521</v>
      </c>
      <c r="I1042" s="19"/>
      <c r="J1042" s="19">
        <v>1.2050118988806051</v>
      </c>
      <c r="K1042" s="19"/>
      <c r="L1042" s="19">
        <v>1.2786436099041807</v>
      </c>
      <c r="M1042" s="19"/>
      <c r="N1042" s="19">
        <v>0.87124947385793694</v>
      </c>
      <c r="O1042" s="19"/>
      <c r="P1042" s="50">
        <v>1.2602386826934788</v>
      </c>
      <c r="R1042" s="9" t="s">
        <v>0</v>
      </c>
    </row>
    <row r="1043" spans="2:18" x14ac:dyDescent="0.2">
      <c r="B1043" s="25">
        <v>813</v>
      </c>
      <c r="C1043" s="193">
        <v>0.64720373224648364</v>
      </c>
      <c r="D1043" s="19"/>
      <c r="E1043" s="19">
        <v>0.70400624371724951</v>
      </c>
      <c r="F1043" s="19"/>
      <c r="G1043" s="19">
        <v>1.0339321619722692</v>
      </c>
      <c r="H1043" s="19"/>
      <c r="I1043" s="19">
        <v>1.0856256880774573</v>
      </c>
      <c r="J1043" s="19"/>
      <c r="K1043" s="19">
        <v>0.61309467156446795</v>
      </c>
      <c r="L1043" s="19"/>
      <c r="M1043" s="19">
        <v>0.89231664888517703</v>
      </c>
      <c r="N1043" s="19"/>
      <c r="O1043" s="19"/>
      <c r="P1043" s="50">
        <v>0.39972278427825381</v>
      </c>
      <c r="R1043" s="9" t="s">
        <v>0</v>
      </c>
    </row>
    <row r="1044" spans="2:18" x14ac:dyDescent="0.2">
      <c r="B1044" s="25">
        <v>814</v>
      </c>
      <c r="C1044" s="193">
        <v>1.2880505130004456</v>
      </c>
      <c r="D1044" s="19"/>
      <c r="E1044" s="19">
        <v>1.2544214836901972</v>
      </c>
      <c r="F1044" s="19"/>
      <c r="G1044" s="19">
        <v>1.4870630698560272</v>
      </c>
      <c r="H1044" s="19"/>
      <c r="I1044" s="19">
        <v>1.007152100204604</v>
      </c>
      <c r="J1044" s="19"/>
      <c r="K1044" s="19">
        <v>1.8153326289143601</v>
      </c>
      <c r="L1044" s="19"/>
      <c r="M1044" s="19">
        <v>1.0958959510659516</v>
      </c>
      <c r="N1044" s="19"/>
      <c r="O1044" s="19">
        <v>1.0034140511941652</v>
      </c>
      <c r="P1044" s="50"/>
      <c r="R1044" s="9" t="s">
        <v>0</v>
      </c>
    </row>
    <row r="1045" spans="2:18" x14ac:dyDescent="0.2">
      <c r="B1045" s="25">
        <v>815</v>
      </c>
      <c r="C1045" s="193">
        <v>1.1587579221689417</v>
      </c>
      <c r="D1045" s="19"/>
      <c r="E1045" s="19">
        <v>1.4565057360547935</v>
      </c>
      <c r="F1045" s="19"/>
      <c r="G1045" s="19">
        <v>1.4363256257276247</v>
      </c>
      <c r="H1045" s="19"/>
      <c r="I1045" s="19">
        <v>0.93679779766177806</v>
      </c>
      <c r="J1045" s="19"/>
      <c r="K1045" s="19">
        <v>0.75610131852149154</v>
      </c>
      <c r="L1045" s="19"/>
      <c r="M1045" s="19">
        <v>1.2342323781218565</v>
      </c>
      <c r="N1045" s="19"/>
      <c r="O1045" s="19">
        <v>1.6099039355438047</v>
      </c>
      <c r="P1045" s="50"/>
      <c r="R1045" s="9" t="s">
        <v>0</v>
      </c>
    </row>
    <row r="1046" spans="2:18" x14ac:dyDescent="0.2">
      <c r="B1046" s="25">
        <v>816</v>
      </c>
      <c r="C1046" s="193">
        <v>1.2465603474282607</v>
      </c>
      <c r="D1046" s="19"/>
      <c r="E1046" s="19">
        <v>0.35700105657416387</v>
      </c>
      <c r="F1046" s="19"/>
      <c r="G1046" s="19">
        <v>0.62899175343340341</v>
      </c>
      <c r="H1046" s="19"/>
      <c r="I1046" s="19">
        <v>0.90227539587683958</v>
      </c>
      <c r="J1046" s="19"/>
      <c r="K1046" s="19"/>
      <c r="L1046" s="19">
        <v>3.3281054443196879E-2</v>
      </c>
      <c r="M1046" s="19">
        <v>1.0062241118563475</v>
      </c>
      <c r="N1046" s="19"/>
      <c r="O1046" s="19">
        <v>2.014321734242722</v>
      </c>
      <c r="P1046" s="50"/>
      <c r="R1046" s="9" t="s">
        <v>0</v>
      </c>
    </row>
    <row r="1047" spans="2:18" x14ac:dyDescent="0.2">
      <c r="B1047" s="25">
        <v>817</v>
      </c>
      <c r="C1047" s="193"/>
      <c r="D1047" s="19">
        <v>0.36585168591074185</v>
      </c>
      <c r="E1047" s="19">
        <v>7.3268474773142498E-3</v>
      </c>
      <c r="F1047" s="19"/>
      <c r="G1047" s="19"/>
      <c r="H1047" s="19">
        <v>8.5098741660975113E-2</v>
      </c>
      <c r="I1047" s="19"/>
      <c r="J1047" s="19">
        <v>0.27663272324855104</v>
      </c>
      <c r="K1047" s="19"/>
      <c r="L1047" s="19">
        <v>0.21622330621580252</v>
      </c>
      <c r="M1047" s="19">
        <v>0.59605692387342446</v>
      </c>
      <c r="N1047" s="19"/>
      <c r="O1047" s="19"/>
      <c r="P1047" s="50">
        <v>0.21315771890940094</v>
      </c>
      <c r="R1047" s="9" t="s">
        <v>0</v>
      </c>
    </row>
    <row r="1048" spans="2:18" x14ac:dyDescent="0.2">
      <c r="B1048" s="25">
        <v>818</v>
      </c>
      <c r="C1048" s="193"/>
      <c r="D1048" s="19">
        <v>0.90471026609570215</v>
      </c>
      <c r="E1048" s="19"/>
      <c r="F1048" s="19">
        <v>1.3852544631647787</v>
      </c>
      <c r="G1048" s="19"/>
      <c r="H1048" s="19">
        <v>0.25829416120045823</v>
      </c>
      <c r="I1048" s="19"/>
      <c r="J1048" s="19">
        <v>0.67231328410321889</v>
      </c>
      <c r="K1048" s="19"/>
      <c r="L1048" s="19">
        <v>0.35488517324076835</v>
      </c>
      <c r="M1048" s="19"/>
      <c r="N1048" s="19">
        <v>0.7464386647442699</v>
      </c>
      <c r="O1048" s="19"/>
      <c r="P1048" s="50">
        <v>0.25349013528934033</v>
      </c>
      <c r="R1048" s="9" t="s">
        <v>0</v>
      </c>
    </row>
    <row r="1049" spans="2:18" x14ac:dyDescent="0.2">
      <c r="B1049" s="25">
        <v>819</v>
      </c>
      <c r="C1049" s="193">
        <v>0.82815303667502516</v>
      </c>
      <c r="D1049" s="19"/>
      <c r="E1049" s="19">
        <v>0.28181245928828669</v>
      </c>
      <c r="F1049" s="19"/>
      <c r="G1049" s="19">
        <v>0.93033749722246672</v>
      </c>
      <c r="H1049" s="19"/>
      <c r="I1049" s="19">
        <v>0.52543077028481155</v>
      </c>
      <c r="J1049" s="19"/>
      <c r="K1049" s="19">
        <v>0.65677849699747071</v>
      </c>
      <c r="L1049" s="19"/>
      <c r="M1049" s="19">
        <v>1.4503427879199626</v>
      </c>
      <c r="N1049" s="19"/>
      <c r="O1049" s="19">
        <v>0.86746228983590079</v>
      </c>
      <c r="P1049" s="50"/>
      <c r="R1049" s="9" t="s">
        <v>0</v>
      </c>
    </row>
    <row r="1050" spans="2:18" x14ac:dyDescent="0.2">
      <c r="B1050" s="25">
        <v>820</v>
      </c>
      <c r="C1050" s="193"/>
      <c r="D1050" s="19">
        <v>0.42310705978806651</v>
      </c>
      <c r="E1050" s="19"/>
      <c r="F1050" s="19">
        <v>0.67697697851223027</v>
      </c>
      <c r="G1050" s="19"/>
      <c r="H1050" s="19">
        <v>0.12587922243816332</v>
      </c>
      <c r="I1050" s="19"/>
      <c r="J1050" s="19">
        <v>4.9518658838497882E-2</v>
      </c>
      <c r="K1050" s="19">
        <v>0.12985918617754369</v>
      </c>
      <c r="L1050" s="19"/>
      <c r="M1050" s="19">
        <v>7.8797155469095097E-3</v>
      </c>
      <c r="N1050" s="19"/>
      <c r="O1050" s="19"/>
      <c r="P1050" s="50">
        <v>0.52949021053281198</v>
      </c>
      <c r="R1050" s="9" t="s">
        <v>0</v>
      </c>
    </row>
    <row r="1051" spans="2:18" x14ac:dyDescent="0.2">
      <c r="B1051" s="25">
        <v>821</v>
      </c>
      <c r="C1051" s="193">
        <v>1.1595600252108402</v>
      </c>
      <c r="D1051" s="19"/>
      <c r="E1051" s="19">
        <v>0.21761352564519951</v>
      </c>
      <c r="F1051" s="19"/>
      <c r="G1051" s="19"/>
      <c r="H1051" s="19">
        <v>0.36434541314406416</v>
      </c>
      <c r="I1051" s="19">
        <v>1.564367644000054</v>
      </c>
      <c r="J1051" s="19"/>
      <c r="K1051" s="19">
        <v>0.9606467153901157</v>
      </c>
      <c r="L1051" s="19"/>
      <c r="M1051" s="19">
        <v>1.5646860186164468</v>
      </c>
      <c r="N1051" s="19"/>
      <c r="O1051" s="19">
        <v>2.5798612335016444E-2</v>
      </c>
      <c r="P1051" s="50"/>
      <c r="R1051" s="9" t="s">
        <v>0</v>
      </c>
    </row>
    <row r="1052" spans="2:18" x14ac:dyDescent="0.2">
      <c r="B1052" s="25">
        <v>822</v>
      </c>
      <c r="C1052" s="193"/>
      <c r="D1052" s="19">
        <v>1.6299483944297999</v>
      </c>
      <c r="E1052" s="19"/>
      <c r="F1052" s="19">
        <v>0.28367011369563666</v>
      </c>
      <c r="G1052" s="19"/>
      <c r="H1052" s="19">
        <v>0.70161585740533683</v>
      </c>
      <c r="I1052" s="19"/>
      <c r="J1052" s="19">
        <v>0.55009540830887371</v>
      </c>
      <c r="K1052" s="19"/>
      <c r="L1052" s="19">
        <v>0.6536722045701816</v>
      </c>
      <c r="M1052" s="19"/>
      <c r="N1052" s="19">
        <v>1.0800371075948179</v>
      </c>
      <c r="O1052" s="19"/>
      <c r="P1052" s="50">
        <v>0.93197328926845413</v>
      </c>
      <c r="R1052" s="9" t="s">
        <v>0</v>
      </c>
    </row>
    <row r="1053" spans="2:18" x14ac:dyDescent="0.2">
      <c r="B1053" s="25">
        <v>823</v>
      </c>
      <c r="C1053" s="193"/>
      <c r="D1053" s="19">
        <v>0.34332411994683631</v>
      </c>
      <c r="E1053" s="19">
        <v>0.41658366337490965</v>
      </c>
      <c r="F1053" s="19"/>
      <c r="G1053" s="19">
        <v>0.39299690574412222</v>
      </c>
      <c r="H1053" s="19"/>
      <c r="I1053" s="19">
        <v>1.2962686478257406</v>
      </c>
      <c r="J1053" s="19"/>
      <c r="K1053" s="19">
        <v>1.4698500200271074</v>
      </c>
      <c r="L1053" s="19"/>
      <c r="M1053" s="19">
        <v>0.87749669517074735</v>
      </c>
      <c r="N1053" s="19"/>
      <c r="O1053" s="19">
        <v>0.61176615917446675</v>
      </c>
      <c r="P1053" s="50"/>
      <c r="R1053" s="9" t="s">
        <v>0</v>
      </c>
    </row>
    <row r="1054" spans="2:18" x14ac:dyDescent="0.2">
      <c r="B1054" s="25">
        <v>824</v>
      </c>
      <c r="C1054" s="193"/>
      <c r="D1054" s="19">
        <v>1.0162451998446449</v>
      </c>
      <c r="E1054" s="19"/>
      <c r="F1054" s="19">
        <v>1.8604678794976619</v>
      </c>
      <c r="G1054" s="19"/>
      <c r="H1054" s="19">
        <v>0.32614790746091471</v>
      </c>
      <c r="I1054" s="19"/>
      <c r="J1054" s="19">
        <v>0.43094964132478508</v>
      </c>
      <c r="K1054" s="19"/>
      <c r="L1054" s="19">
        <v>0.40812028633767355</v>
      </c>
      <c r="M1054" s="19"/>
      <c r="N1054" s="19">
        <v>1.2664616881063333</v>
      </c>
      <c r="O1054" s="19"/>
      <c r="P1054" s="50">
        <v>1.1164590208098886</v>
      </c>
      <c r="R1054" s="9" t="s">
        <v>0</v>
      </c>
    </row>
    <row r="1055" spans="2:18" x14ac:dyDescent="0.2">
      <c r="B1055" s="25">
        <v>825</v>
      </c>
      <c r="C1055" s="193">
        <v>1.4012612988166036</v>
      </c>
      <c r="D1055" s="19"/>
      <c r="E1055" s="19">
        <v>1.2688229470514925</v>
      </c>
      <c r="F1055" s="19"/>
      <c r="G1055" s="19">
        <v>0.30021014516856087</v>
      </c>
      <c r="H1055" s="19"/>
      <c r="I1055" s="19">
        <v>2.1659861320403588</v>
      </c>
      <c r="J1055" s="19"/>
      <c r="K1055" s="19">
        <v>0.10749082312965569</v>
      </c>
      <c r="L1055" s="19"/>
      <c r="M1055" s="19">
        <v>0.90574427609551722</v>
      </c>
      <c r="N1055" s="19"/>
      <c r="O1055" s="19">
        <v>0.33583176887118327</v>
      </c>
      <c r="P1055" s="50"/>
      <c r="R1055" s="9" t="s">
        <v>0</v>
      </c>
    </row>
    <row r="1056" spans="2:18" x14ac:dyDescent="0.2">
      <c r="B1056" s="25">
        <v>826</v>
      </c>
      <c r="C1056" s="193">
        <v>0.1761850047747085</v>
      </c>
      <c r="D1056" s="19"/>
      <c r="E1056" s="19">
        <v>0.20652960044314803</v>
      </c>
      <c r="F1056" s="19"/>
      <c r="G1056" s="19">
        <v>0.19398106497492298</v>
      </c>
      <c r="H1056" s="19"/>
      <c r="I1056" s="19"/>
      <c r="J1056" s="19">
        <v>0.64609174285244797</v>
      </c>
      <c r="K1056" s="19"/>
      <c r="L1056" s="19">
        <v>0.75108916964400507</v>
      </c>
      <c r="M1056" s="19">
        <v>0.38189812548780366</v>
      </c>
      <c r="N1056" s="19"/>
      <c r="O1056" s="19"/>
      <c r="P1056" s="50">
        <v>0.79285935045030698</v>
      </c>
      <c r="R1056" s="9" t="s">
        <v>0</v>
      </c>
    </row>
    <row r="1057" spans="2:18" x14ac:dyDescent="0.2">
      <c r="B1057" s="25">
        <v>827</v>
      </c>
      <c r="C1057" s="193">
        <v>0.28662928066209681</v>
      </c>
      <c r="D1057" s="19"/>
      <c r="E1057" s="19">
        <v>0.33468616813259711</v>
      </c>
      <c r="F1057" s="19"/>
      <c r="G1057" s="19">
        <v>6.7638699273000175E-2</v>
      </c>
      <c r="H1057" s="19"/>
      <c r="I1057" s="19">
        <v>0.48466933868160411</v>
      </c>
      <c r="J1057" s="19"/>
      <c r="K1057" s="19">
        <v>4.7863640027048217E-2</v>
      </c>
      <c r="L1057" s="19"/>
      <c r="M1057" s="19"/>
      <c r="N1057" s="19">
        <v>0.40902535513750427</v>
      </c>
      <c r="O1057" s="19">
        <v>0.55166168245575387</v>
      </c>
      <c r="P1057" s="50"/>
      <c r="R1057" s="9" t="s">
        <v>0</v>
      </c>
    </row>
    <row r="1058" spans="2:18" x14ac:dyDescent="0.2">
      <c r="B1058" s="25">
        <v>828</v>
      </c>
      <c r="C1058" s="193"/>
      <c r="D1058" s="19">
        <v>0.27591319641499679</v>
      </c>
      <c r="E1058" s="19"/>
      <c r="F1058" s="19">
        <v>0.14986020877876471</v>
      </c>
      <c r="G1058" s="19">
        <v>0.50376407166051385</v>
      </c>
      <c r="H1058" s="19"/>
      <c r="I1058" s="19">
        <v>1.4874262588041582</v>
      </c>
      <c r="J1058" s="19"/>
      <c r="K1058" s="19"/>
      <c r="L1058" s="19">
        <v>4.9213914963665934E-3</v>
      </c>
      <c r="M1058" s="19">
        <v>0.31495962593585081</v>
      </c>
      <c r="N1058" s="19"/>
      <c r="O1058" s="19"/>
      <c r="P1058" s="50">
        <v>0.28501634643647733</v>
      </c>
      <c r="R1058" s="9" t="s">
        <v>0</v>
      </c>
    </row>
    <row r="1059" spans="2:18" x14ac:dyDescent="0.2">
      <c r="B1059" s="25">
        <v>829</v>
      </c>
      <c r="C1059" s="193">
        <v>1.6159608039824938</v>
      </c>
      <c r="D1059" s="19"/>
      <c r="E1059" s="19">
        <v>0.59187884351152575</v>
      </c>
      <c r="F1059" s="19"/>
      <c r="G1059" s="19">
        <v>0.21185234710153406</v>
      </c>
      <c r="H1059" s="19"/>
      <c r="I1059" s="19">
        <v>0.73330480647041285</v>
      </c>
      <c r="J1059" s="19"/>
      <c r="K1059" s="19">
        <v>1.637974702306304</v>
      </c>
      <c r="L1059" s="19"/>
      <c r="M1059" s="19">
        <v>0.19178839839710388</v>
      </c>
      <c r="N1059" s="19"/>
      <c r="O1059" s="19">
        <v>1.3921858971548635</v>
      </c>
      <c r="P1059" s="50"/>
      <c r="R1059" s="9" t="s">
        <v>0</v>
      </c>
    </row>
    <row r="1060" spans="2:18" x14ac:dyDescent="0.2">
      <c r="B1060" s="25">
        <v>830</v>
      </c>
      <c r="C1060" s="193"/>
      <c r="D1060" s="19">
        <v>1.3748742438742441</v>
      </c>
      <c r="E1060" s="19"/>
      <c r="F1060" s="19">
        <v>1.6153572684926205</v>
      </c>
      <c r="G1060" s="19"/>
      <c r="H1060" s="19">
        <v>1.4112054085113035</v>
      </c>
      <c r="I1060" s="19"/>
      <c r="J1060" s="19">
        <v>0.22733242329697018</v>
      </c>
      <c r="K1060" s="19"/>
      <c r="L1060" s="19">
        <v>0.63227240952688868</v>
      </c>
      <c r="M1060" s="19"/>
      <c r="N1060" s="19">
        <v>1.0508959874317487</v>
      </c>
      <c r="O1060" s="19"/>
      <c r="P1060" s="50">
        <v>1.4409186657560644</v>
      </c>
      <c r="R1060" s="9" t="s">
        <v>0</v>
      </c>
    </row>
    <row r="1061" spans="2:18" x14ac:dyDescent="0.2">
      <c r="B1061" s="25">
        <v>831</v>
      </c>
      <c r="C1061" s="193">
        <v>0.19461272399792701</v>
      </c>
      <c r="D1061" s="19"/>
      <c r="E1061" s="19"/>
      <c r="F1061" s="19">
        <v>4.9329749652199375E-3</v>
      </c>
      <c r="G1061" s="19">
        <v>0.24774990295775923</v>
      </c>
      <c r="H1061" s="19"/>
      <c r="I1061" s="19">
        <v>0.67045797920854799</v>
      </c>
      <c r="J1061" s="19"/>
      <c r="K1061" s="19">
        <v>0.92622663681499429</v>
      </c>
      <c r="L1061" s="19"/>
      <c r="M1061" s="19">
        <v>6.358415799614342E-2</v>
      </c>
      <c r="N1061" s="19"/>
      <c r="O1061" s="19"/>
      <c r="P1061" s="50">
        <v>0.55010418714446707</v>
      </c>
      <c r="R1061" s="9" t="s">
        <v>0</v>
      </c>
    </row>
    <row r="1062" spans="2:18" x14ac:dyDescent="0.2">
      <c r="B1062" s="25">
        <v>832</v>
      </c>
      <c r="C1062" s="193">
        <v>0.92311065405298487</v>
      </c>
      <c r="D1062" s="19"/>
      <c r="E1062" s="19">
        <v>0.48993640829688123</v>
      </c>
      <c r="F1062" s="19"/>
      <c r="G1062" s="19">
        <v>1.1010081029180636</v>
      </c>
      <c r="H1062" s="19"/>
      <c r="I1062" s="19">
        <v>0.59135069509986993</v>
      </c>
      <c r="J1062" s="19"/>
      <c r="K1062" s="19">
        <v>0.5126521890383281</v>
      </c>
      <c r="L1062" s="19"/>
      <c r="M1062" s="19">
        <v>1.4828727523086844</v>
      </c>
      <c r="N1062" s="19"/>
      <c r="O1062" s="19">
        <v>3.9275632831481472E-2</v>
      </c>
      <c r="P1062" s="50"/>
      <c r="R1062" s="9" t="s">
        <v>0</v>
      </c>
    </row>
    <row r="1063" spans="2:18" x14ac:dyDescent="0.2">
      <c r="B1063" s="25">
        <v>833</v>
      </c>
      <c r="C1063" s="193"/>
      <c r="D1063" s="19">
        <v>1.2870951215036757</v>
      </c>
      <c r="E1063" s="19">
        <v>0.31799620909953513</v>
      </c>
      <c r="F1063" s="19"/>
      <c r="G1063" s="19"/>
      <c r="H1063" s="19">
        <v>0.16589798540474082</v>
      </c>
      <c r="I1063" s="19">
        <v>0.47417879168796001</v>
      </c>
      <c r="J1063" s="19"/>
      <c r="K1063" s="19"/>
      <c r="L1063" s="19">
        <v>0.80114537992729251</v>
      </c>
      <c r="M1063" s="19"/>
      <c r="N1063" s="19">
        <v>0.18511745172933555</v>
      </c>
      <c r="O1063" s="19"/>
      <c r="P1063" s="50">
        <v>0.59746554687368736</v>
      </c>
      <c r="R1063" s="9" t="s">
        <v>0</v>
      </c>
    </row>
    <row r="1064" spans="2:18" x14ac:dyDescent="0.2">
      <c r="B1064" s="25">
        <v>834</v>
      </c>
      <c r="C1064" s="193"/>
      <c r="D1064" s="19">
        <v>2.4587961597817118</v>
      </c>
      <c r="E1064" s="19"/>
      <c r="F1064" s="19">
        <v>1.2257630333133751</v>
      </c>
      <c r="G1064" s="19"/>
      <c r="H1064" s="19">
        <v>1.7409990333830148</v>
      </c>
      <c r="I1064" s="19"/>
      <c r="J1064" s="19">
        <v>1.4517608661794854</v>
      </c>
      <c r="K1064" s="19"/>
      <c r="L1064" s="19">
        <v>1.5699623787667312</v>
      </c>
      <c r="M1064" s="19"/>
      <c r="N1064" s="19">
        <v>1.2939801016905346</v>
      </c>
      <c r="O1064" s="19"/>
      <c r="P1064" s="50">
        <v>1.6280016896161515</v>
      </c>
      <c r="R1064" s="9" t="s">
        <v>0</v>
      </c>
    </row>
    <row r="1065" spans="2:18" x14ac:dyDescent="0.2">
      <c r="B1065" s="25">
        <v>835</v>
      </c>
      <c r="C1065" s="193"/>
      <c r="D1065" s="19">
        <v>0.49206432213247531</v>
      </c>
      <c r="E1065" s="19"/>
      <c r="F1065" s="19">
        <v>0.77826433738013068</v>
      </c>
      <c r="G1065" s="19"/>
      <c r="H1065" s="19">
        <v>0.72163502715234451</v>
      </c>
      <c r="I1065" s="19"/>
      <c r="J1065" s="19">
        <v>0.70263952618331549</v>
      </c>
      <c r="K1065" s="19"/>
      <c r="L1065" s="19">
        <v>0.42837233338710617</v>
      </c>
      <c r="M1065" s="19">
        <v>0.60558230848010508</v>
      </c>
      <c r="N1065" s="19"/>
      <c r="O1065" s="19"/>
      <c r="P1065" s="50">
        <v>1.5571418218396793</v>
      </c>
      <c r="R1065" s="9" t="s">
        <v>0</v>
      </c>
    </row>
    <row r="1066" spans="2:18" x14ac:dyDescent="0.2">
      <c r="B1066" s="25">
        <v>836</v>
      </c>
      <c r="C1066" s="193">
        <v>0.48143789512060925</v>
      </c>
      <c r="D1066" s="19"/>
      <c r="E1066" s="19">
        <v>0.80538096468230724</v>
      </c>
      <c r="F1066" s="19"/>
      <c r="G1066" s="19">
        <v>0.48703150162682041</v>
      </c>
      <c r="H1066" s="19"/>
      <c r="I1066" s="19">
        <v>0.54959986997761057</v>
      </c>
      <c r="J1066" s="19"/>
      <c r="K1066" s="19"/>
      <c r="L1066" s="19">
        <v>1.3378531641525655</v>
      </c>
      <c r="M1066" s="19">
        <v>0.38479115566658689</v>
      </c>
      <c r="N1066" s="19"/>
      <c r="O1066" s="19">
        <v>0.15514664519866866</v>
      </c>
      <c r="P1066" s="50"/>
      <c r="R1066" s="9" t="s">
        <v>0</v>
      </c>
    </row>
    <row r="1067" spans="2:18" x14ac:dyDescent="0.2">
      <c r="B1067" s="25">
        <v>837</v>
      </c>
      <c r="C1067" s="193">
        <v>6.7712272462379111E-2</v>
      </c>
      <c r="D1067" s="19"/>
      <c r="E1067" s="19">
        <v>1.0166717558667118</v>
      </c>
      <c r="F1067" s="19"/>
      <c r="G1067" s="19">
        <v>1.1217097605594299</v>
      </c>
      <c r="H1067" s="19"/>
      <c r="I1067" s="19"/>
      <c r="J1067" s="19">
        <v>0.31657146082578186</v>
      </c>
      <c r="K1067" s="19">
        <v>0.4170392300677449</v>
      </c>
      <c r="L1067" s="19"/>
      <c r="M1067" s="19"/>
      <c r="N1067" s="19">
        <v>3.9145797864363688E-2</v>
      </c>
      <c r="O1067" s="19">
        <v>0.66343386219462086</v>
      </c>
      <c r="P1067" s="50"/>
      <c r="R1067" s="9" t="s">
        <v>0</v>
      </c>
    </row>
    <row r="1068" spans="2:18" x14ac:dyDescent="0.2">
      <c r="B1068" s="25">
        <v>838</v>
      </c>
      <c r="C1068" s="193"/>
      <c r="D1068" s="19">
        <v>7.1995857959349055E-2</v>
      </c>
      <c r="E1068" s="19"/>
      <c r="F1068" s="19">
        <v>1.3797421298490582</v>
      </c>
      <c r="G1068" s="19"/>
      <c r="H1068" s="19">
        <v>0.56358812423804838</v>
      </c>
      <c r="I1068" s="19"/>
      <c r="J1068" s="19">
        <v>0.90635781096469237</v>
      </c>
      <c r="K1068" s="19"/>
      <c r="L1068" s="19">
        <v>1.0718272565752878</v>
      </c>
      <c r="M1068" s="19"/>
      <c r="N1068" s="19">
        <v>1.5319249440560101</v>
      </c>
      <c r="O1068" s="19">
        <v>0.14593290066236358</v>
      </c>
      <c r="P1068" s="50"/>
      <c r="R1068" s="9" t="s">
        <v>0</v>
      </c>
    </row>
    <row r="1069" spans="2:18" x14ac:dyDescent="0.2">
      <c r="B1069" s="25">
        <v>839</v>
      </c>
      <c r="C1069" s="193"/>
      <c r="D1069" s="19">
        <v>0.67010007267284677</v>
      </c>
      <c r="E1069" s="19"/>
      <c r="F1069" s="19">
        <v>0.83268836112916389</v>
      </c>
      <c r="G1069" s="19"/>
      <c r="H1069" s="19">
        <v>0.71207155276263279</v>
      </c>
      <c r="I1069" s="19"/>
      <c r="J1069" s="19">
        <v>0.3285639397910306</v>
      </c>
      <c r="K1069" s="19"/>
      <c r="L1069" s="19">
        <v>0.99235927060162488</v>
      </c>
      <c r="M1069" s="19"/>
      <c r="N1069" s="19">
        <v>0.56340774582206188</v>
      </c>
      <c r="O1069" s="19">
        <v>1.4496256179407589E-2</v>
      </c>
      <c r="P1069" s="50"/>
      <c r="R1069" s="9" t="s">
        <v>0</v>
      </c>
    </row>
    <row r="1070" spans="2:18" x14ac:dyDescent="0.2">
      <c r="B1070" s="25">
        <v>840</v>
      </c>
      <c r="C1070" s="193">
        <v>0.8235849607516379</v>
      </c>
      <c r="D1070" s="19"/>
      <c r="E1070" s="19">
        <v>1.0169635424606216</v>
      </c>
      <c r="F1070" s="19"/>
      <c r="G1070" s="19">
        <v>0.27632761120428262</v>
      </c>
      <c r="H1070" s="19"/>
      <c r="I1070" s="19">
        <v>0.99000500458584673</v>
      </c>
      <c r="J1070" s="19"/>
      <c r="K1070" s="19">
        <v>0.88785739047386736</v>
      </c>
      <c r="L1070" s="19"/>
      <c r="M1070" s="19">
        <v>0.74754971729853714</v>
      </c>
      <c r="N1070" s="19"/>
      <c r="O1070" s="19">
        <v>0.10984326818873641</v>
      </c>
      <c r="P1070" s="50"/>
      <c r="R1070" s="9" t="s">
        <v>0</v>
      </c>
    </row>
    <row r="1071" spans="2:18" x14ac:dyDescent="0.2">
      <c r="B1071" s="25">
        <v>841</v>
      </c>
      <c r="C1071" s="193"/>
      <c r="D1071" s="19">
        <v>0.29664318958341657</v>
      </c>
      <c r="E1071" s="19"/>
      <c r="F1071" s="19">
        <v>0.12380662807857598</v>
      </c>
      <c r="G1071" s="19"/>
      <c r="H1071" s="19">
        <v>0.8858368608217877</v>
      </c>
      <c r="I1071" s="19"/>
      <c r="J1071" s="19">
        <v>1.0478801957130337</v>
      </c>
      <c r="K1071" s="19"/>
      <c r="L1071" s="19">
        <v>0.3666677877793515</v>
      </c>
      <c r="M1071" s="19"/>
      <c r="N1071" s="19">
        <v>0.71388262932247415</v>
      </c>
      <c r="O1071" s="19"/>
      <c r="P1071" s="50">
        <v>9.2946205687936406E-2</v>
      </c>
      <c r="R1071" s="9" t="s">
        <v>0</v>
      </c>
    </row>
    <row r="1072" spans="2:18" x14ac:dyDescent="0.2">
      <c r="B1072" s="25">
        <v>842</v>
      </c>
      <c r="C1072" s="193">
        <v>0.22237675010317168</v>
      </c>
      <c r="D1072" s="19"/>
      <c r="E1072" s="19">
        <v>0.8732568390141332</v>
      </c>
      <c r="F1072" s="19"/>
      <c r="G1072" s="19">
        <v>0.97208502976588451</v>
      </c>
      <c r="H1072" s="19"/>
      <c r="I1072" s="19">
        <v>0.55269715948042597</v>
      </c>
      <c r="J1072" s="19"/>
      <c r="K1072" s="19">
        <v>1.6433203867497475</v>
      </c>
      <c r="L1072" s="19"/>
      <c r="M1072" s="19">
        <v>0.60335747339979862</v>
      </c>
      <c r="N1072" s="19"/>
      <c r="O1072" s="19">
        <v>1.1380697613021942</v>
      </c>
      <c r="P1072" s="50"/>
      <c r="R1072" s="9" t="s">
        <v>0</v>
      </c>
    </row>
    <row r="1073" spans="2:18" x14ac:dyDescent="0.2">
      <c r="B1073" s="25">
        <v>843</v>
      </c>
      <c r="C1073" s="193"/>
      <c r="D1073" s="19">
        <v>4.6135833435810902E-2</v>
      </c>
      <c r="E1073" s="19"/>
      <c r="F1073" s="19">
        <v>1.0697185473026569</v>
      </c>
      <c r="G1073" s="19"/>
      <c r="H1073" s="19">
        <v>1.1954536033396432</v>
      </c>
      <c r="I1073" s="19">
        <v>0.38561583423591284</v>
      </c>
      <c r="J1073" s="19"/>
      <c r="K1073" s="19">
        <v>1.2829976451097869</v>
      </c>
      <c r="L1073" s="19"/>
      <c r="M1073" s="19">
        <v>0.10001432334018988</v>
      </c>
      <c r="N1073" s="19"/>
      <c r="O1073" s="19">
        <v>0.69345807775328283</v>
      </c>
      <c r="P1073" s="50"/>
      <c r="R1073" s="9" t="s">
        <v>0</v>
      </c>
    </row>
    <row r="1074" spans="2:18" x14ac:dyDescent="0.2">
      <c r="B1074" s="25">
        <v>844</v>
      </c>
      <c r="C1074" s="193"/>
      <c r="D1074" s="19">
        <v>0.12693464447696168</v>
      </c>
      <c r="E1074" s="19">
        <v>0.89839341496023495</v>
      </c>
      <c r="F1074" s="19"/>
      <c r="G1074" s="19">
        <v>0.37378128443925701</v>
      </c>
      <c r="H1074" s="19"/>
      <c r="I1074" s="19">
        <v>8.2567366864954014E-2</v>
      </c>
      <c r="J1074" s="19"/>
      <c r="K1074" s="19"/>
      <c r="L1074" s="19">
        <v>0.72547069229781147</v>
      </c>
      <c r="M1074" s="19"/>
      <c r="N1074" s="19">
        <v>0.27260012412446921</v>
      </c>
      <c r="O1074" s="19">
        <v>0.68804676070897264</v>
      </c>
      <c r="P1074" s="50"/>
      <c r="R1074" s="9" t="s">
        <v>0</v>
      </c>
    </row>
    <row r="1075" spans="2:18" x14ac:dyDescent="0.2">
      <c r="B1075" s="25">
        <v>845</v>
      </c>
      <c r="C1075" s="193">
        <v>0.20568764009007703</v>
      </c>
      <c r="D1075" s="19"/>
      <c r="E1075" s="19"/>
      <c r="F1075" s="19">
        <v>0.45668664150657334</v>
      </c>
      <c r="G1075" s="19"/>
      <c r="H1075" s="19">
        <v>0.65441426201077268</v>
      </c>
      <c r="I1075" s="19"/>
      <c r="J1075" s="19">
        <v>0.69807079208263878</v>
      </c>
      <c r="K1075" s="19"/>
      <c r="L1075" s="19">
        <v>0.53252582539551252</v>
      </c>
      <c r="M1075" s="19"/>
      <c r="N1075" s="19">
        <v>0.56189667695677104</v>
      </c>
      <c r="O1075" s="19"/>
      <c r="P1075" s="50">
        <v>0.17312360420680006</v>
      </c>
      <c r="R1075" s="9" t="s">
        <v>0</v>
      </c>
    </row>
    <row r="1076" spans="2:18" x14ac:dyDescent="0.2">
      <c r="B1076" s="25">
        <v>846</v>
      </c>
      <c r="C1076" s="193">
        <v>1.0349884945087502</v>
      </c>
      <c r="D1076" s="19"/>
      <c r="E1076" s="19">
        <v>1.3112166267693366</v>
      </c>
      <c r="F1076" s="19"/>
      <c r="G1076" s="19">
        <v>1.8103768321630647</v>
      </c>
      <c r="H1076" s="19"/>
      <c r="I1076" s="19">
        <v>0.46961363819219815</v>
      </c>
      <c r="J1076" s="19"/>
      <c r="K1076" s="19">
        <v>1.6998814053812166</v>
      </c>
      <c r="L1076" s="19"/>
      <c r="M1076" s="19">
        <v>0.66975262446024475</v>
      </c>
      <c r="N1076" s="19"/>
      <c r="O1076" s="19">
        <v>0.8693805230218461</v>
      </c>
      <c r="P1076" s="50"/>
      <c r="R1076" s="9" t="s">
        <v>0</v>
      </c>
    </row>
    <row r="1077" spans="2:18" x14ac:dyDescent="0.2">
      <c r="B1077" s="25">
        <v>847</v>
      </c>
      <c r="C1077" s="193">
        <v>2.2005755025822116</v>
      </c>
      <c r="D1077" s="19"/>
      <c r="E1077" s="19">
        <v>0.82488706795327749</v>
      </c>
      <c r="F1077" s="19"/>
      <c r="G1077" s="19">
        <v>1.7663322965513952</v>
      </c>
      <c r="H1077" s="19"/>
      <c r="I1077" s="19">
        <v>1.1990062811114084</v>
      </c>
      <c r="J1077" s="19"/>
      <c r="K1077" s="19">
        <v>0.80457515584567263</v>
      </c>
      <c r="L1077" s="19"/>
      <c r="M1077" s="19">
        <v>0.44639051139051517</v>
      </c>
      <c r="N1077" s="19"/>
      <c r="O1077" s="19">
        <v>1.9859570834925211</v>
      </c>
      <c r="P1077" s="50"/>
      <c r="R1077" s="9" t="s">
        <v>0</v>
      </c>
    </row>
    <row r="1078" spans="2:18" x14ac:dyDescent="0.2">
      <c r="B1078" s="25">
        <v>848</v>
      </c>
      <c r="C1078" s="193">
        <v>8.4641903383853495E-2</v>
      </c>
      <c r="D1078" s="19"/>
      <c r="E1078" s="19">
        <v>0.3862626993466533</v>
      </c>
      <c r="F1078" s="19"/>
      <c r="G1078" s="19">
        <v>1.3747869554368818E-2</v>
      </c>
      <c r="H1078" s="19"/>
      <c r="I1078" s="19"/>
      <c r="J1078" s="19">
        <v>0.14606353659718582</v>
      </c>
      <c r="K1078" s="19"/>
      <c r="L1078" s="19">
        <v>0.27691468087339871</v>
      </c>
      <c r="M1078" s="19">
        <v>0.87095330049297748</v>
      </c>
      <c r="N1078" s="19"/>
      <c r="O1078" s="19">
        <v>0.70475484361908425</v>
      </c>
      <c r="P1078" s="50"/>
      <c r="R1078" s="9" t="s">
        <v>0</v>
      </c>
    </row>
    <row r="1079" spans="2:18" x14ac:dyDescent="0.2">
      <c r="B1079" s="25">
        <v>849</v>
      </c>
      <c r="C1079" s="193">
        <v>0.6671259624971716</v>
      </c>
      <c r="D1079" s="19"/>
      <c r="E1079" s="19"/>
      <c r="F1079" s="19">
        <v>0.30630189043665673</v>
      </c>
      <c r="G1079" s="19"/>
      <c r="H1079" s="19">
        <v>3.222920793060309E-2</v>
      </c>
      <c r="I1079" s="19"/>
      <c r="J1079" s="19">
        <v>0.55095853138893469</v>
      </c>
      <c r="K1079" s="19">
        <v>0.52614017274892322</v>
      </c>
      <c r="L1079" s="19"/>
      <c r="M1079" s="19">
        <v>0.41250080216777718</v>
      </c>
      <c r="N1079" s="19"/>
      <c r="O1079" s="19"/>
      <c r="P1079" s="50">
        <v>0.14142092196997666</v>
      </c>
      <c r="R1079" s="9" t="s">
        <v>0</v>
      </c>
    </row>
    <row r="1080" spans="2:18" x14ac:dyDescent="0.2">
      <c r="B1080" s="25">
        <v>850</v>
      </c>
      <c r="C1080" s="193"/>
      <c r="D1080" s="19">
        <v>0.55299756244492448</v>
      </c>
      <c r="E1080" s="19"/>
      <c r="F1080" s="19">
        <v>8.4880006384709425E-2</v>
      </c>
      <c r="G1080" s="19"/>
      <c r="H1080" s="19">
        <v>0.40902981413850542</v>
      </c>
      <c r="I1080" s="19"/>
      <c r="J1080" s="19">
        <v>0.69773443822772108</v>
      </c>
      <c r="K1080" s="19"/>
      <c r="L1080" s="19">
        <v>0.17340464921181745</v>
      </c>
      <c r="M1080" s="19"/>
      <c r="N1080" s="19">
        <v>0.2872067245833464</v>
      </c>
      <c r="O1080" s="19">
        <v>0.29699415788943306</v>
      </c>
      <c r="P1080" s="50"/>
      <c r="R1080" s="9" t="s">
        <v>0</v>
      </c>
    </row>
    <row r="1081" spans="2:18" x14ac:dyDescent="0.2">
      <c r="B1081" s="25">
        <v>851</v>
      </c>
      <c r="C1081" s="193">
        <v>0.22350258157074568</v>
      </c>
      <c r="D1081" s="19"/>
      <c r="E1081" s="19">
        <v>0.17293339993574333</v>
      </c>
      <c r="F1081" s="19"/>
      <c r="G1081" s="19">
        <v>0.44883067299466134</v>
      </c>
      <c r="H1081" s="19"/>
      <c r="I1081" s="19">
        <v>6.7177882026441052E-2</v>
      </c>
      <c r="J1081" s="19"/>
      <c r="K1081" s="19">
        <v>0.22926207016616335</v>
      </c>
      <c r="L1081" s="19"/>
      <c r="M1081" s="19">
        <v>0.70382770315168397</v>
      </c>
      <c r="N1081" s="19"/>
      <c r="O1081" s="19"/>
      <c r="P1081" s="50">
        <v>0.32377724855884243</v>
      </c>
      <c r="R1081" s="9" t="s">
        <v>0</v>
      </c>
    </row>
    <row r="1082" spans="2:18" x14ac:dyDescent="0.2">
      <c r="B1082" s="25">
        <v>852</v>
      </c>
      <c r="C1082" s="193"/>
      <c r="D1082" s="19">
        <v>0.20145502374107419</v>
      </c>
      <c r="E1082" s="19"/>
      <c r="F1082" s="19">
        <v>0.32101248237214869</v>
      </c>
      <c r="G1082" s="19"/>
      <c r="H1082" s="19">
        <v>0.52748370681382573</v>
      </c>
      <c r="I1082" s="19"/>
      <c r="J1082" s="19">
        <v>2.9309761161972848E-2</v>
      </c>
      <c r="K1082" s="19"/>
      <c r="L1082" s="19">
        <v>1.1863727609393164</v>
      </c>
      <c r="M1082" s="19"/>
      <c r="N1082" s="19">
        <v>0.43183021925759291</v>
      </c>
      <c r="O1082" s="19"/>
      <c r="P1082" s="50">
        <v>0.60840626616821758</v>
      </c>
      <c r="R1082" s="9" t="s">
        <v>0</v>
      </c>
    </row>
    <row r="1083" spans="2:18" x14ac:dyDescent="0.2">
      <c r="B1083" s="25">
        <v>853</v>
      </c>
      <c r="C1083" s="193"/>
      <c r="D1083" s="19">
        <v>4.9821194722804441E-2</v>
      </c>
      <c r="E1083" s="19"/>
      <c r="F1083" s="19">
        <v>1.251122251264722</v>
      </c>
      <c r="G1083" s="19"/>
      <c r="H1083" s="19">
        <v>0.53179670740494334</v>
      </c>
      <c r="I1083" s="19"/>
      <c r="J1083" s="19">
        <v>0.48219325732363855</v>
      </c>
      <c r="K1083" s="19"/>
      <c r="L1083" s="19">
        <v>0.38774785806756218</v>
      </c>
      <c r="M1083" s="19">
        <v>0.24847757855375538</v>
      </c>
      <c r="N1083" s="19"/>
      <c r="O1083" s="19"/>
      <c r="P1083" s="50">
        <v>0.9738994583059124</v>
      </c>
      <c r="R1083" s="9" t="s">
        <v>0</v>
      </c>
    </row>
    <row r="1084" spans="2:18" x14ac:dyDescent="0.2">
      <c r="B1084" s="25">
        <v>854</v>
      </c>
      <c r="C1084" s="193"/>
      <c r="D1084" s="19">
        <v>0.48848106276128855</v>
      </c>
      <c r="E1084" s="19"/>
      <c r="F1084" s="19">
        <v>0.73901321199486736</v>
      </c>
      <c r="G1084" s="19"/>
      <c r="H1084" s="19">
        <v>0.86126889244117</v>
      </c>
      <c r="I1084" s="19"/>
      <c r="J1084" s="19">
        <v>0.5400619657297363</v>
      </c>
      <c r="K1084" s="19"/>
      <c r="L1084" s="19">
        <v>0.39487321352720411</v>
      </c>
      <c r="M1084" s="19"/>
      <c r="N1084" s="19">
        <v>0.85193387987428648</v>
      </c>
      <c r="O1084" s="19"/>
      <c r="P1084" s="50">
        <v>0.6376797480473928</v>
      </c>
      <c r="R1084" s="9" t="s">
        <v>0</v>
      </c>
    </row>
    <row r="1085" spans="2:18" x14ac:dyDescent="0.2">
      <c r="B1085" s="25">
        <v>855</v>
      </c>
      <c r="C1085" s="193"/>
      <c r="D1085" s="19">
        <v>1.1419172071700656</v>
      </c>
      <c r="E1085" s="19"/>
      <c r="F1085" s="19">
        <v>0.25403429094536473</v>
      </c>
      <c r="G1085" s="19"/>
      <c r="H1085" s="19">
        <v>0.90325069107152589</v>
      </c>
      <c r="I1085" s="19"/>
      <c r="J1085" s="19">
        <v>0.65289657690230296</v>
      </c>
      <c r="K1085" s="19"/>
      <c r="L1085" s="19">
        <v>0.8944961436127925</v>
      </c>
      <c r="M1085" s="19"/>
      <c r="N1085" s="19">
        <v>0.43980326485017412</v>
      </c>
      <c r="O1085" s="19">
        <v>0.31871331298140421</v>
      </c>
      <c r="P1085" s="50"/>
      <c r="R1085" s="9" t="s">
        <v>0</v>
      </c>
    </row>
    <row r="1086" spans="2:18" x14ac:dyDescent="0.2">
      <c r="B1086" s="25">
        <v>856</v>
      </c>
      <c r="C1086" s="193"/>
      <c r="D1086" s="19">
        <v>0.53428045821213277</v>
      </c>
      <c r="E1086" s="19"/>
      <c r="F1086" s="19">
        <v>0.71187220652879957</v>
      </c>
      <c r="G1086" s="19"/>
      <c r="H1086" s="19">
        <v>0.43893242428605006</v>
      </c>
      <c r="I1086" s="19"/>
      <c r="J1086" s="19">
        <v>0.9806367304914726</v>
      </c>
      <c r="K1086" s="19"/>
      <c r="L1086" s="19">
        <v>0.94796937466807185</v>
      </c>
      <c r="M1086" s="19"/>
      <c r="N1086" s="19">
        <v>1.6372778418700045</v>
      </c>
      <c r="O1086" s="19"/>
      <c r="P1086" s="50">
        <v>0.87919602380172635</v>
      </c>
      <c r="R1086" s="9" t="s">
        <v>0</v>
      </c>
    </row>
    <row r="1087" spans="2:18" x14ac:dyDescent="0.2">
      <c r="B1087" s="25">
        <v>857</v>
      </c>
      <c r="C1087" s="193"/>
      <c r="D1087" s="19">
        <v>0.71306990393734626</v>
      </c>
      <c r="E1087" s="19"/>
      <c r="F1087" s="19">
        <v>0.4838955066660367</v>
      </c>
      <c r="G1087" s="19"/>
      <c r="H1087" s="19">
        <v>0.70362091751300215</v>
      </c>
      <c r="I1087" s="19"/>
      <c r="J1087" s="19">
        <v>5.7872636594093273E-2</v>
      </c>
      <c r="K1087" s="19"/>
      <c r="L1087" s="19">
        <v>3.5240551179780984E-2</v>
      </c>
      <c r="M1087" s="19"/>
      <c r="N1087" s="19">
        <v>0.40923867018010829</v>
      </c>
      <c r="O1087" s="19"/>
      <c r="P1087" s="50">
        <v>1.0928737255818273</v>
      </c>
      <c r="R1087" s="9" t="s">
        <v>0</v>
      </c>
    </row>
    <row r="1088" spans="2:18" x14ac:dyDescent="0.2">
      <c r="B1088" s="25">
        <v>858</v>
      </c>
      <c r="C1088" s="193">
        <v>1.0112251385865592</v>
      </c>
      <c r="D1088" s="19"/>
      <c r="E1088" s="19">
        <v>0.51291615073258523</v>
      </c>
      <c r="F1088" s="19"/>
      <c r="G1088" s="19">
        <v>0.92940132276065412</v>
      </c>
      <c r="H1088" s="19"/>
      <c r="I1088" s="19">
        <v>0.11438204249530234</v>
      </c>
      <c r="J1088" s="19"/>
      <c r="K1088" s="19">
        <v>0.79514622875370944</v>
      </c>
      <c r="L1088" s="19"/>
      <c r="M1088" s="19">
        <v>0.47154993512343107</v>
      </c>
      <c r="N1088" s="19"/>
      <c r="O1088" s="19">
        <v>0.74681063724646668</v>
      </c>
      <c r="P1088" s="50"/>
      <c r="R1088" s="9" t="s">
        <v>0</v>
      </c>
    </row>
    <row r="1089" spans="2:18" x14ac:dyDescent="0.2">
      <c r="B1089" s="25">
        <v>859</v>
      </c>
      <c r="C1089" s="193"/>
      <c r="D1089" s="19">
        <v>0.76589949841205029</v>
      </c>
      <c r="E1089" s="19"/>
      <c r="F1089" s="19">
        <v>0.94577098378847702</v>
      </c>
      <c r="G1089" s="19"/>
      <c r="H1089" s="19">
        <v>0.53540686885504296</v>
      </c>
      <c r="I1089" s="19"/>
      <c r="J1089" s="19">
        <v>0.31463324697869927</v>
      </c>
      <c r="K1089" s="19"/>
      <c r="L1089" s="19">
        <v>0.81751453194605228</v>
      </c>
      <c r="M1089" s="19"/>
      <c r="N1089" s="19">
        <v>0.73341574338992233</v>
      </c>
      <c r="O1089" s="19"/>
      <c r="P1089" s="50">
        <v>0.80558600267568758</v>
      </c>
      <c r="R1089" s="9" t="s">
        <v>0</v>
      </c>
    </row>
    <row r="1090" spans="2:18" x14ac:dyDescent="0.2">
      <c r="B1090" s="25">
        <v>860</v>
      </c>
      <c r="C1090" s="193">
        <v>0.5902341546076737</v>
      </c>
      <c r="D1090" s="19"/>
      <c r="E1090" s="19">
        <v>0.39601080410743855</v>
      </c>
      <c r="F1090" s="19"/>
      <c r="G1090" s="19">
        <v>1.4651292113360737</v>
      </c>
      <c r="H1090" s="19"/>
      <c r="I1090" s="19">
        <v>0.1576040198168388</v>
      </c>
      <c r="J1090" s="19"/>
      <c r="K1090" s="19"/>
      <c r="L1090" s="19">
        <v>0.2953910869006991</v>
      </c>
      <c r="M1090" s="19">
        <v>1.2331292185180227</v>
      </c>
      <c r="N1090" s="19"/>
      <c r="O1090" s="19"/>
      <c r="P1090" s="50">
        <v>5.3602056887138587E-2</v>
      </c>
      <c r="R1090" s="9" t="s">
        <v>0</v>
      </c>
    </row>
    <row r="1091" spans="2:18" x14ac:dyDescent="0.2">
      <c r="B1091" s="25">
        <v>861</v>
      </c>
      <c r="C1091" s="193"/>
      <c r="D1091" s="19">
        <v>0.74800412932292937</v>
      </c>
      <c r="E1091" s="19"/>
      <c r="F1091" s="19">
        <v>0.93251167405561208</v>
      </c>
      <c r="G1091" s="19"/>
      <c r="H1091" s="19">
        <v>0.55637678926562462</v>
      </c>
      <c r="I1091" s="19"/>
      <c r="J1091" s="19">
        <v>0.54546790669301537</v>
      </c>
      <c r="K1091" s="19">
        <v>2.0133976734312577E-2</v>
      </c>
      <c r="L1091" s="19"/>
      <c r="M1091" s="19">
        <v>3.1468315709944301E-2</v>
      </c>
      <c r="N1091" s="19"/>
      <c r="O1091" s="19"/>
      <c r="P1091" s="50">
        <v>9.3600789734425774E-2</v>
      </c>
      <c r="R1091" s="9" t="s">
        <v>0</v>
      </c>
    </row>
    <row r="1092" spans="2:18" x14ac:dyDescent="0.2">
      <c r="B1092" s="25">
        <v>862</v>
      </c>
      <c r="C1092" s="193">
        <v>1.1396538805664758</v>
      </c>
      <c r="D1092" s="19"/>
      <c r="E1092" s="19">
        <v>2.2518630346466821</v>
      </c>
      <c r="F1092" s="19"/>
      <c r="G1092" s="19">
        <v>1.2846602974828993</v>
      </c>
      <c r="H1092" s="19"/>
      <c r="I1092" s="19">
        <v>2.9304268898582877</v>
      </c>
      <c r="J1092" s="19"/>
      <c r="K1092" s="19">
        <v>1.8265295693616481</v>
      </c>
      <c r="L1092" s="19"/>
      <c r="M1092" s="19">
        <v>2.1695073932541353</v>
      </c>
      <c r="N1092" s="19"/>
      <c r="O1092" s="19">
        <v>1.4329546793844645</v>
      </c>
      <c r="P1092" s="50"/>
      <c r="R1092" s="9" t="s">
        <v>0</v>
      </c>
    </row>
    <row r="1093" spans="2:18" x14ac:dyDescent="0.2">
      <c r="B1093" s="25">
        <v>863</v>
      </c>
      <c r="C1093" s="193">
        <v>0.43975662676224259</v>
      </c>
      <c r="D1093" s="19"/>
      <c r="E1093" s="19">
        <v>0.98199700635693132</v>
      </c>
      <c r="F1093" s="19"/>
      <c r="G1093" s="19">
        <v>0.87198806733518308</v>
      </c>
      <c r="H1093" s="19"/>
      <c r="I1093" s="19">
        <v>0.79263063575315784</v>
      </c>
      <c r="J1093" s="19"/>
      <c r="K1093" s="19">
        <v>0.69412404273018524</v>
      </c>
      <c r="L1093" s="19"/>
      <c r="M1093" s="19">
        <v>0.35128590492250372</v>
      </c>
      <c r="N1093" s="19"/>
      <c r="O1093" s="19">
        <v>0.39966221537949786</v>
      </c>
      <c r="P1093" s="50"/>
      <c r="R1093" s="9" t="s">
        <v>0</v>
      </c>
    </row>
    <row r="1094" spans="2:18" x14ac:dyDescent="0.2">
      <c r="B1094" s="25">
        <v>864</v>
      </c>
      <c r="C1094" s="193">
        <v>0.27766419559075117</v>
      </c>
      <c r="D1094" s="19"/>
      <c r="E1094" s="19"/>
      <c r="F1094" s="19">
        <v>8.5699164524145732E-3</v>
      </c>
      <c r="G1094" s="19">
        <v>0.18493539972302248</v>
      </c>
      <c r="H1094" s="19"/>
      <c r="I1094" s="19"/>
      <c r="J1094" s="19">
        <v>5.7288882057052945E-2</v>
      </c>
      <c r="K1094" s="19"/>
      <c r="L1094" s="19">
        <v>1.172471916826026</v>
      </c>
      <c r="M1094" s="19"/>
      <c r="N1094" s="19">
        <v>0.54595685681496997</v>
      </c>
      <c r="O1094" s="19"/>
      <c r="P1094" s="50">
        <v>1.0592499714480388</v>
      </c>
      <c r="R1094" s="9" t="s">
        <v>0</v>
      </c>
    </row>
    <row r="1095" spans="2:18" x14ac:dyDescent="0.2">
      <c r="B1095" s="25">
        <v>865</v>
      </c>
      <c r="C1095" s="193">
        <v>0.48750589949462914</v>
      </c>
      <c r="D1095" s="19"/>
      <c r="E1095" s="19"/>
      <c r="F1095" s="19">
        <v>0.48537669744489448</v>
      </c>
      <c r="G1095" s="19">
        <v>0.17326479551804033</v>
      </c>
      <c r="H1095" s="19"/>
      <c r="I1095" s="19"/>
      <c r="J1095" s="19">
        <v>0.37809932993510331</v>
      </c>
      <c r="K1095" s="19">
        <v>1.1276693748264137</v>
      </c>
      <c r="L1095" s="19"/>
      <c r="M1095" s="19">
        <v>0.57736432355121114</v>
      </c>
      <c r="N1095" s="19"/>
      <c r="O1095" s="19"/>
      <c r="P1095" s="50">
        <v>0.28136507955984719</v>
      </c>
      <c r="R1095" s="9" t="s">
        <v>0</v>
      </c>
    </row>
    <row r="1096" spans="2:18" x14ac:dyDescent="0.2">
      <c r="B1096" s="25">
        <v>866</v>
      </c>
      <c r="C1096" s="193">
        <v>4.7036348997780437E-3</v>
      </c>
      <c r="D1096" s="19"/>
      <c r="E1096" s="19">
        <v>0.19486644176617623</v>
      </c>
      <c r="F1096" s="19"/>
      <c r="G1096" s="19">
        <v>0.57400516304259119</v>
      </c>
      <c r="H1096" s="19"/>
      <c r="I1096" s="19">
        <v>0.56831828342210244</v>
      </c>
      <c r="J1096" s="19"/>
      <c r="K1096" s="19">
        <v>0.21801709536919259</v>
      </c>
      <c r="L1096" s="19"/>
      <c r="M1096" s="19">
        <v>0.91171611721703638</v>
      </c>
      <c r="N1096" s="19"/>
      <c r="O1096" s="19">
        <v>0.42346856357448287</v>
      </c>
      <c r="P1096" s="50"/>
      <c r="R1096" s="9" t="s">
        <v>0</v>
      </c>
    </row>
    <row r="1097" spans="2:18" x14ac:dyDescent="0.2">
      <c r="B1097" s="25">
        <v>867</v>
      </c>
      <c r="C1097" s="193">
        <v>0.32897223539878034</v>
      </c>
      <c r="D1097" s="19"/>
      <c r="E1097" s="19">
        <v>0.11935690501374391</v>
      </c>
      <c r="F1097" s="19"/>
      <c r="G1097" s="19">
        <v>0.56219566444361946</v>
      </c>
      <c r="H1097" s="19"/>
      <c r="I1097" s="19">
        <v>0.93429372973173785</v>
      </c>
      <c r="J1097" s="19"/>
      <c r="K1097" s="19"/>
      <c r="L1097" s="19">
        <v>8.1058772009249533E-2</v>
      </c>
      <c r="M1097" s="19">
        <v>1.5353683525228139</v>
      </c>
      <c r="N1097" s="19"/>
      <c r="O1097" s="19">
        <v>1.4906932502508177</v>
      </c>
      <c r="P1097" s="50"/>
      <c r="R1097" s="9" t="s">
        <v>0</v>
      </c>
    </row>
    <row r="1098" spans="2:18" x14ac:dyDescent="0.2">
      <c r="B1098" s="25">
        <v>868</v>
      </c>
      <c r="C1098" s="193"/>
      <c r="D1098" s="19">
        <v>0.69051655783901433</v>
      </c>
      <c r="E1098" s="19"/>
      <c r="F1098" s="19">
        <v>0.47271646314639293</v>
      </c>
      <c r="G1098" s="19"/>
      <c r="H1098" s="19">
        <v>0.75245904646182993</v>
      </c>
      <c r="I1098" s="19">
        <v>3.9735070115338774E-3</v>
      </c>
      <c r="J1098" s="19"/>
      <c r="K1098" s="19"/>
      <c r="L1098" s="19">
        <v>0.52047110480004855</v>
      </c>
      <c r="M1098" s="19"/>
      <c r="N1098" s="19">
        <v>1.059280695412836</v>
      </c>
      <c r="O1098" s="19"/>
      <c r="P1098" s="50">
        <v>0.62662130097489022</v>
      </c>
      <c r="R1098" s="9" t="s">
        <v>0</v>
      </c>
    </row>
    <row r="1099" spans="2:18" x14ac:dyDescent="0.2">
      <c r="B1099" s="25">
        <v>869</v>
      </c>
      <c r="C1099" s="193"/>
      <c r="D1099" s="19">
        <v>0.30933586795628493</v>
      </c>
      <c r="E1099" s="19"/>
      <c r="F1099" s="19">
        <v>0.23686068108620459</v>
      </c>
      <c r="G1099" s="19"/>
      <c r="H1099" s="19">
        <v>0.47338030585600427</v>
      </c>
      <c r="I1099" s="19"/>
      <c r="J1099" s="19">
        <v>0.36771331624849707</v>
      </c>
      <c r="K1099" s="19"/>
      <c r="L1099" s="19">
        <v>0.63277866440670461</v>
      </c>
      <c r="M1099" s="19"/>
      <c r="N1099" s="19">
        <v>0.74897231125109331</v>
      </c>
      <c r="O1099" s="19">
        <v>3.5161974436288566E-2</v>
      </c>
      <c r="P1099" s="50"/>
      <c r="R1099" s="9" t="s">
        <v>0</v>
      </c>
    </row>
    <row r="1100" spans="2:18" x14ac:dyDescent="0.2">
      <c r="B1100" s="25">
        <v>870</v>
      </c>
      <c r="C1100" s="193">
        <v>0.25219966813627931</v>
      </c>
      <c r="D1100" s="19"/>
      <c r="E1100" s="19"/>
      <c r="F1100" s="19">
        <v>3.0930834641789133E-2</v>
      </c>
      <c r="G1100" s="19">
        <v>0.75899976100460298</v>
      </c>
      <c r="H1100" s="19"/>
      <c r="I1100" s="19">
        <v>0.84500507901722355</v>
      </c>
      <c r="J1100" s="19"/>
      <c r="K1100" s="19">
        <v>7.4803641092039852E-2</v>
      </c>
      <c r="L1100" s="19"/>
      <c r="M1100" s="19"/>
      <c r="N1100" s="19">
        <v>0.2329747295657604</v>
      </c>
      <c r="O1100" s="19"/>
      <c r="P1100" s="50">
        <v>0.18141945192774228</v>
      </c>
      <c r="R1100" s="9" t="s">
        <v>0</v>
      </c>
    </row>
    <row r="1101" spans="2:18" x14ac:dyDescent="0.2">
      <c r="B1101" s="25">
        <v>871</v>
      </c>
      <c r="C1101" s="193">
        <v>1.6942445157570845</v>
      </c>
      <c r="D1101" s="19"/>
      <c r="E1101" s="19">
        <v>1.0094929075590511</v>
      </c>
      <c r="F1101" s="19"/>
      <c r="G1101" s="19">
        <v>0.40802115004241779</v>
      </c>
      <c r="H1101" s="19"/>
      <c r="I1101" s="19">
        <v>0.66299692046598524</v>
      </c>
      <c r="J1101" s="19"/>
      <c r="K1101" s="19">
        <v>0.66286250499438648</v>
      </c>
      <c r="L1101" s="19"/>
      <c r="M1101" s="19">
        <v>1.1558887935263702</v>
      </c>
      <c r="N1101" s="19"/>
      <c r="O1101" s="19">
        <v>1.0118315117735808E-2</v>
      </c>
      <c r="P1101" s="50"/>
      <c r="R1101" s="9" t="s">
        <v>0</v>
      </c>
    </row>
    <row r="1102" spans="2:18" x14ac:dyDescent="0.2">
      <c r="B1102" s="25">
        <v>872</v>
      </c>
      <c r="C1102" s="193"/>
      <c r="D1102" s="19">
        <v>0.71307758084969319</v>
      </c>
      <c r="E1102" s="19"/>
      <c r="F1102" s="19">
        <v>1.1864248576605658</v>
      </c>
      <c r="G1102" s="19"/>
      <c r="H1102" s="19">
        <v>0.59367868865078333</v>
      </c>
      <c r="I1102" s="19"/>
      <c r="J1102" s="19">
        <v>0.50564133455652949</v>
      </c>
      <c r="K1102" s="19"/>
      <c r="L1102" s="19">
        <v>1.1499369655443443</v>
      </c>
      <c r="M1102" s="19"/>
      <c r="N1102" s="19">
        <v>1.3129723002523892</v>
      </c>
      <c r="O1102" s="19"/>
      <c r="P1102" s="50">
        <v>0.73625076706508252</v>
      </c>
      <c r="R1102" s="9" t="s">
        <v>0</v>
      </c>
    </row>
    <row r="1103" spans="2:18" x14ac:dyDescent="0.2">
      <c r="B1103" s="25">
        <v>873</v>
      </c>
      <c r="C1103" s="193"/>
      <c r="D1103" s="19">
        <v>1.0625273244236573</v>
      </c>
      <c r="E1103" s="19"/>
      <c r="F1103" s="19">
        <v>0.56318608756832378</v>
      </c>
      <c r="G1103" s="19"/>
      <c r="H1103" s="19">
        <v>1.2402667095838145</v>
      </c>
      <c r="I1103" s="19"/>
      <c r="J1103" s="19">
        <v>1.5506008933043136</v>
      </c>
      <c r="K1103" s="19"/>
      <c r="L1103" s="19">
        <v>0.63313186044448422</v>
      </c>
      <c r="M1103" s="19"/>
      <c r="N1103" s="19">
        <v>0.53670284246361766</v>
      </c>
      <c r="O1103" s="19"/>
      <c r="P1103" s="50">
        <v>0.39720421240794485</v>
      </c>
      <c r="R1103" s="9" t="s">
        <v>0</v>
      </c>
    </row>
    <row r="1104" spans="2:18" x14ac:dyDescent="0.2">
      <c r="B1104" s="25">
        <v>874</v>
      </c>
      <c r="C1104" s="193"/>
      <c r="D1104" s="19">
        <v>0.61107682088078263</v>
      </c>
      <c r="E1104" s="19"/>
      <c r="F1104" s="19">
        <v>0.84270159971292979</v>
      </c>
      <c r="G1104" s="19"/>
      <c r="H1104" s="19">
        <v>1.4842296858713628</v>
      </c>
      <c r="I1104" s="19"/>
      <c r="J1104" s="19">
        <v>0.30790544650069634</v>
      </c>
      <c r="K1104" s="19">
        <v>0.44962528131075147</v>
      </c>
      <c r="L1104" s="19"/>
      <c r="M1104" s="19">
        <v>0.35442193359430307</v>
      </c>
      <c r="N1104" s="19"/>
      <c r="O1104" s="19"/>
      <c r="P1104" s="50">
        <v>0.55553612964751686</v>
      </c>
      <c r="R1104" s="9" t="s">
        <v>0</v>
      </c>
    </row>
    <row r="1105" spans="2:18" x14ac:dyDescent="0.2">
      <c r="B1105" s="25">
        <v>875</v>
      </c>
      <c r="C1105" s="193">
        <v>2.658453232619774E-3</v>
      </c>
      <c r="D1105" s="19"/>
      <c r="E1105" s="19"/>
      <c r="F1105" s="19">
        <v>0.58245899919968136</v>
      </c>
      <c r="G1105" s="19">
        <v>0.4468541124472391</v>
      </c>
      <c r="H1105" s="19"/>
      <c r="I1105" s="19">
        <v>0.53210465477123836</v>
      </c>
      <c r="J1105" s="19"/>
      <c r="K1105" s="19">
        <v>0.91240563222441273</v>
      </c>
      <c r="L1105" s="19"/>
      <c r="M1105" s="19"/>
      <c r="N1105" s="19">
        <v>0.48909231601818459</v>
      </c>
      <c r="O1105" s="19">
        <v>0.78180570123691218</v>
      </c>
      <c r="P1105" s="50"/>
      <c r="R1105" s="9" t="s">
        <v>0</v>
      </c>
    </row>
    <row r="1106" spans="2:18" x14ac:dyDescent="0.2">
      <c r="B1106" s="25">
        <v>876</v>
      </c>
      <c r="C1106" s="193"/>
      <c r="D1106" s="19">
        <v>0.81229649996678721</v>
      </c>
      <c r="E1106" s="19">
        <v>0.22767437685634462</v>
      </c>
      <c r="F1106" s="19"/>
      <c r="G1106" s="19">
        <v>0.11475684017207614</v>
      </c>
      <c r="H1106" s="19"/>
      <c r="I1106" s="19"/>
      <c r="J1106" s="19">
        <v>0.7969823503817417</v>
      </c>
      <c r="K1106" s="19"/>
      <c r="L1106" s="19">
        <v>0.22631105921041511</v>
      </c>
      <c r="M1106" s="19"/>
      <c r="N1106" s="19">
        <v>0.36047976199364429</v>
      </c>
      <c r="O1106" s="19"/>
      <c r="P1106" s="50">
        <v>0.62333926277803164</v>
      </c>
      <c r="R1106" s="9" t="s">
        <v>0</v>
      </c>
    </row>
    <row r="1107" spans="2:18" x14ac:dyDescent="0.2">
      <c r="B1107" s="25">
        <v>877</v>
      </c>
      <c r="C1107" s="193"/>
      <c r="D1107" s="19">
        <v>0.12713954382551543</v>
      </c>
      <c r="E1107" s="19"/>
      <c r="F1107" s="19">
        <v>1.0096165303056042</v>
      </c>
      <c r="G1107" s="19"/>
      <c r="H1107" s="19">
        <v>1.3836149590884828</v>
      </c>
      <c r="I1107" s="19"/>
      <c r="J1107" s="19">
        <v>0.49094292486621077</v>
      </c>
      <c r="K1107" s="19"/>
      <c r="L1107" s="19">
        <v>0.98132865959461624</v>
      </c>
      <c r="M1107" s="19"/>
      <c r="N1107" s="19">
        <v>0.39461040970738942</v>
      </c>
      <c r="O1107" s="19"/>
      <c r="P1107" s="50">
        <v>0.68325388520021946</v>
      </c>
      <c r="R1107" s="9" t="s">
        <v>0</v>
      </c>
    </row>
    <row r="1108" spans="2:18" x14ac:dyDescent="0.2">
      <c r="B1108" s="25">
        <v>878</v>
      </c>
      <c r="C1108" s="193"/>
      <c r="D1108" s="19">
        <v>1.295665348994953</v>
      </c>
      <c r="E1108" s="19"/>
      <c r="F1108" s="19">
        <v>0.4986888195259393</v>
      </c>
      <c r="G1108" s="19"/>
      <c r="H1108" s="19">
        <v>0.73372065161663258</v>
      </c>
      <c r="I1108" s="19"/>
      <c r="J1108" s="19">
        <v>1.396193833841711</v>
      </c>
      <c r="K1108" s="19"/>
      <c r="L1108" s="19">
        <v>1.7066182384300437</v>
      </c>
      <c r="M1108" s="19"/>
      <c r="N1108" s="19">
        <v>1.0946141321083005</v>
      </c>
      <c r="O1108" s="19"/>
      <c r="P1108" s="50">
        <v>0.25981547505576008</v>
      </c>
      <c r="R1108" s="9" t="s">
        <v>0</v>
      </c>
    </row>
    <row r="1109" spans="2:18" x14ac:dyDescent="0.2">
      <c r="B1109" s="25">
        <v>879</v>
      </c>
      <c r="C1109" s="193">
        <v>2.3477396425478392</v>
      </c>
      <c r="D1109" s="19"/>
      <c r="E1109" s="19">
        <v>3.2588746066802292</v>
      </c>
      <c r="F1109" s="19"/>
      <c r="G1109" s="19">
        <v>3.5134036564681286</v>
      </c>
      <c r="H1109" s="19"/>
      <c r="I1109" s="19">
        <v>2.0264549267876708</v>
      </c>
      <c r="J1109" s="19"/>
      <c r="K1109" s="19">
        <v>1.8038227660506903</v>
      </c>
      <c r="L1109" s="19"/>
      <c r="M1109" s="19">
        <v>2.3584453990593528</v>
      </c>
      <c r="N1109" s="19"/>
      <c r="O1109" s="19">
        <v>1.9282131060193228</v>
      </c>
      <c r="P1109" s="50"/>
      <c r="R1109" s="9" t="s">
        <v>0</v>
      </c>
    </row>
    <row r="1110" spans="2:18" x14ac:dyDescent="0.2">
      <c r="B1110" s="25">
        <v>880</v>
      </c>
      <c r="C1110" s="193">
        <v>0.97167158312140223</v>
      </c>
      <c r="D1110" s="19"/>
      <c r="E1110" s="19">
        <v>1.1219727538802702</v>
      </c>
      <c r="F1110" s="19"/>
      <c r="G1110" s="19">
        <v>0.42301256542440807</v>
      </c>
      <c r="H1110" s="19"/>
      <c r="I1110" s="19">
        <v>0.26552014977458821</v>
      </c>
      <c r="J1110" s="19"/>
      <c r="K1110" s="19">
        <v>0.2866313677069684</v>
      </c>
      <c r="L1110" s="19"/>
      <c r="M1110" s="19">
        <v>0.17783081807881343</v>
      </c>
      <c r="N1110" s="19"/>
      <c r="O1110" s="19">
        <v>0.57410012391062648</v>
      </c>
      <c r="P1110" s="50"/>
      <c r="R1110" s="9" t="s">
        <v>0</v>
      </c>
    </row>
    <row r="1111" spans="2:18" x14ac:dyDescent="0.2">
      <c r="B1111" s="25">
        <v>881</v>
      </c>
      <c r="C1111" s="193"/>
      <c r="D1111" s="19">
        <v>0.22354361449403223</v>
      </c>
      <c r="E1111" s="19">
        <v>0.69504202266231141</v>
      </c>
      <c r="F1111" s="19"/>
      <c r="G1111" s="19"/>
      <c r="H1111" s="19">
        <v>0.2533964826490212</v>
      </c>
      <c r="I1111" s="19"/>
      <c r="J1111" s="19">
        <v>0.34267482308179242</v>
      </c>
      <c r="K1111" s="19"/>
      <c r="L1111" s="19">
        <v>0.35615506840491468</v>
      </c>
      <c r="M1111" s="19">
        <v>0.2311770538386311</v>
      </c>
      <c r="N1111" s="19"/>
      <c r="O1111" s="19">
        <v>0.39234822321136015</v>
      </c>
      <c r="P1111" s="50"/>
      <c r="R1111" s="9" t="s">
        <v>0</v>
      </c>
    </row>
    <row r="1112" spans="2:18" x14ac:dyDescent="0.2">
      <c r="B1112" s="25">
        <v>882</v>
      </c>
      <c r="C1112" s="193">
        <v>0.84148374215368771</v>
      </c>
      <c r="D1112" s="19"/>
      <c r="E1112" s="19">
        <v>0.46664212693951801</v>
      </c>
      <c r="F1112" s="19"/>
      <c r="G1112" s="19"/>
      <c r="H1112" s="19">
        <v>5.4756801765517414E-2</v>
      </c>
      <c r="I1112" s="19">
        <v>0.63681708881738686</v>
      </c>
      <c r="J1112" s="19"/>
      <c r="K1112" s="19">
        <v>0.4100231871290711</v>
      </c>
      <c r="L1112" s="19"/>
      <c r="M1112" s="19"/>
      <c r="N1112" s="19">
        <v>0.13929032157703425</v>
      </c>
      <c r="O1112" s="19"/>
      <c r="P1112" s="50">
        <v>0.67198957573579365</v>
      </c>
      <c r="R1112" s="9" t="s">
        <v>0</v>
      </c>
    </row>
    <row r="1113" spans="2:18" x14ac:dyDescent="0.2">
      <c r="B1113" s="25">
        <v>883</v>
      </c>
      <c r="C1113" s="193">
        <v>0.74570112777759678</v>
      </c>
      <c r="D1113" s="19"/>
      <c r="E1113" s="19"/>
      <c r="F1113" s="19">
        <v>0.27551056925318251</v>
      </c>
      <c r="G1113" s="19"/>
      <c r="H1113" s="19">
        <v>0.35093789178077078</v>
      </c>
      <c r="I1113" s="19">
        <v>0.43661103203655527</v>
      </c>
      <c r="J1113" s="19"/>
      <c r="K1113" s="19">
        <v>0.71480881372383165</v>
      </c>
      <c r="L1113" s="19"/>
      <c r="M1113" s="19">
        <v>0.28258571002557809</v>
      </c>
      <c r="N1113" s="19"/>
      <c r="O1113" s="19">
        <v>0.88991475807361997</v>
      </c>
      <c r="P1113" s="50"/>
      <c r="R1113" s="9" t="s">
        <v>0</v>
      </c>
    </row>
    <row r="1114" spans="2:18" x14ac:dyDescent="0.2">
      <c r="B1114" s="25">
        <v>884</v>
      </c>
      <c r="C1114" s="193">
        <v>1.069572441005638</v>
      </c>
      <c r="D1114" s="19"/>
      <c r="E1114" s="19">
        <v>0.65906543969981712</v>
      </c>
      <c r="F1114" s="19"/>
      <c r="G1114" s="19">
        <v>1.6692376844397376</v>
      </c>
      <c r="H1114" s="19"/>
      <c r="I1114" s="19">
        <v>1.1186401030497763</v>
      </c>
      <c r="J1114" s="19"/>
      <c r="K1114" s="19">
        <v>1.3726982023398331</v>
      </c>
      <c r="L1114" s="19"/>
      <c r="M1114" s="19">
        <v>1.07375890579853</v>
      </c>
      <c r="N1114" s="19"/>
      <c r="O1114" s="19">
        <v>0.56457281129576697</v>
      </c>
      <c r="P1114" s="50"/>
      <c r="R1114" s="9" t="s">
        <v>0</v>
      </c>
    </row>
    <row r="1115" spans="2:18" x14ac:dyDescent="0.2">
      <c r="B1115" s="25">
        <v>885</v>
      </c>
      <c r="C1115" s="193">
        <v>1.709298385341234</v>
      </c>
      <c r="D1115" s="19"/>
      <c r="E1115" s="19">
        <v>1.9055042115391234</v>
      </c>
      <c r="F1115" s="19"/>
      <c r="G1115" s="19">
        <v>1.2566669300431528</v>
      </c>
      <c r="H1115" s="19"/>
      <c r="I1115" s="19">
        <v>0.93140948404444257</v>
      </c>
      <c r="J1115" s="19"/>
      <c r="K1115" s="19">
        <v>1.6807929671401796</v>
      </c>
      <c r="L1115" s="19"/>
      <c r="M1115" s="19">
        <v>1.2021101972811725</v>
      </c>
      <c r="N1115" s="19"/>
      <c r="O1115" s="19">
        <v>2.6221986013172631</v>
      </c>
      <c r="P1115" s="50"/>
      <c r="R1115" s="9" t="s">
        <v>0</v>
      </c>
    </row>
    <row r="1116" spans="2:18" x14ac:dyDescent="0.2">
      <c r="B1116" s="25">
        <v>886</v>
      </c>
      <c r="C1116" s="193"/>
      <c r="D1116" s="19">
        <v>0.71837791960962116</v>
      </c>
      <c r="E1116" s="19"/>
      <c r="F1116" s="19">
        <v>0.45034963044399473</v>
      </c>
      <c r="G1116" s="19"/>
      <c r="H1116" s="19">
        <v>1.0467286453223923</v>
      </c>
      <c r="I1116" s="19"/>
      <c r="J1116" s="19">
        <v>0.60537330001854961</v>
      </c>
      <c r="K1116" s="19"/>
      <c r="L1116" s="19">
        <v>0.78261244900126847</v>
      </c>
      <c r="M1116" s="19"/>
      <c r="N1116" s="19">
        <v>1.3755676589150612</v>
      </c>
      <c r="O1116" s="19"/>
      <c r="P1116" s="50">
        <v>1.5338063178956693</v>
      </c>
      <c r="R1116" s="9" t="s">
        <v>0</v>
      </c>
    </row>
    <row r="1117" spans="2:18" x14ac:dyDescent="0.2">
      <c r="B1117" s="25">
        <v>887</v>
      </c>
      <c r="C1117" s="193"/>
      <c r="D1117" s="19">
        <v>0.6271603203166618</v>
      </c>
      <c r="E1117" s="19"/>
      <c r="F1117" s="19">
        <v>1.4565381737106593</v>
      </c>
      <c r="G1117" s="19"/>
      <c r="H1117" s="19">
        <v>1.5103752554854666</v>
      </c>
      <c r="I1117" s="19"/>
      <c r="J1117" s="19">
        <v>1.2786993713375472</v>
      </c>
      <c r="K1117" s="19"/>
      <c r="L1117" s="19">
        <v>0.40035523370059556</v>
      </c>
      <c r="M1117" s="19"/>
      <c r="N1117" s="19">
        <v>1.5467205350092808</v>
      </c>
      <c r="O1117" s="19"/>
      <c r="P1117" s="50">
        <v>1.1408646894635655</v>
      </c>
      <c r="R1117" s="9" t="s">
        <v>0</v>
      </c>
    </row>
    <row r="1118" spans="2:18" x14ac:dyDescent="0.2">
      <c r="B1118" s="25">
        <v>888</v>
      </c>
      <c r="C1118" s="193">
        <v>0.25101407257961172</v>
      </c>
      <c r="D1118" s="19"/>
      <c r="E1118" s="19"/>
      <c r="F1118" s="19">
        <v>9.7027797921808268E-2</v>
      </c>
      <c r="G1118" s="19">
        <v>1.0680515484469695</v>
      </c>
      <c r="H1118" s="19"/>
      <c r="I1118" s="19">
        <v>1.2755735928723071</v>
      </c>
      <c r="J1118" s="19"/>
      <c r="K1118" s="19">
        <v>0.13616491813568776</v>
      </c>
      <c r="L1118" s="19"/>
      <c r="M1118" s="19">
        <v>1.0254983971340268</v>
      </c>
      <c r="N1118" s="19"/>
      <c r="O1118" s="19"/>
      <c r="P1118" s="50">
        <v>5.7641678710941557E-2</v>
      </c>
      <c r="R1118" s="9" t="s">
        <v>0</v>
      </c>
    </row>
    <row r="1119" spans="2:18" x14ac:dyDescent="0.2">
      <c r="B1119" s="25">
        <v>889</v>
      </c>
      <c r="C1119" s="193">
        <v>1.1780649332222484</v>
      </c>
      <c r="D1119" s="19"/>
      <c r="E1119" s="19">
        <v>1.1795039231391751</v>
      </c>
      <c r="F1119" s="19"/>
      <c r="G1119" s="19">
        <v>1.5283603346907968</v>
      </c>
      <c r="H1119" s="19"/>
      <c r="I1119" s="19">
        <v>2.5263235555284744</v>
      </c>
      <c r="J1119" s="19"/>
      <c r="K1119" s="19">
        <v>1.5149151364579001</v>
      </c>
      <c r="L1119" s="19"/>
      <c r="M1119" s="19">
        <v>1.813044454709309</v>
      </c>
      <c r="N1119" s="19"/>
      <c r="O1119" s="19">
        <v>1.6127887230867339</v>
      </c>
      <c r="P1119" s="50"/>
      <c r="R1119" s="9" t="s">
        <v>0</v>
      </c>
    </row>
    <row r="1120" spans="2:18" x14ac:dyDescent="0.2">
      <c r="B1120" s="25">
        <v>890</v>
      </c>
      <c r="C1120" s="193">
        <v>0.72370428764272698</v>
      </c>
      <c r="D1120" s="19"/>
      <c r="E1120" s="19"/>
      <c r="F1120" s="19">
        <v>0.25710327539252631</v>
      </c>
      <c r="G1120" s="19">
        <v>0.7453630957712063</v>
      </c>
      <c r="H1120" s="19"/>
      <c r="I1120" s="19">
        <v>0.42730719463638933</v>
      </c>
      <c r="J1120" s="19"/>
      <c r="K1120" s="19">
        <v>0.19459603806107115</v>
      </c>
      <c r="L1120" s="19"/>
      <c r="M1120" s="19">
        <v>0.85346322387845308</v>
      </c>
      <c r="N1120" s="19"/>
      <c r="O1120" s="19">
        <v>1.1754642886056621</v>
      </c>
      <c r="P1120" s="50"/>
      <c r="R1120" s="9" t="s">
        <v>0</v>
      </c>
    </row>
    <row r="1121" spans="2:18" x14ac:dyDescent="0.2">
      <c r="B1121" s="25">
        <v>891</v>
      </c>
      <c r="C1121" s="193">
        <v>0.28176984940946859</v>
      </c>
      <c r="D1121" s="19"/>
      <c r="E1121" s="19">
        <v>0.57726966544725766</v>
      </c>
      <c r="F1121" s="19"/>
      <c r="G1121" s="19">
        <v>0.94366787632079474</v>
      </c>
      <c r="H1121" s="19"/>
      <c r="I1121" s="19">
        <v>0.7664636264143958</v>
      </c>
      <c r="J1121" s="19"/>
      <c r="K1121" s="19">
        <v>0.79747850691807021</v>
      </c>
      <c r="L1121" s="19"/>
      <c r="M1121" s="19">
        <v>0.93081197189847709</v>
      </c>
      <c r="N1121" s="19"/>
      <c r="O1121" s="19">
        <v>0.69070013081121373</v>
      </c>
      <c r="P1121" s="50"/>
      <c r="R1121" s="9" t="s">
        <v>0</v>
      </c>
    </row>
    <row r="1122" spans="2:18" x14ac:dyDescent="0.2">
      <c r="B1122" s="25">
        <v>892</v>
      </c>
      <c r="C1122" s="193">
        <v>0.50271204997222563</v>
      </c>
      <c r="D1122" s="19"/>
      <c r="E1122" s="19">
        <v>0.46037509800328319</v>
      </c>
      <c r="F1122" s="19"/>
      <c r="G1122" s="19">
        <v>1.3089916429532102</v>
      </c>
      <c r="H1122" s="19"/>
      <c r="I1122" s="19">
        <v>1.4360896229274558</v>
      </c>
      <c r="J1122" s="19"/>
      <c r="K1122" s="19">
        <v>0.3863750231815784</v>
      </c>
      <c r="L1122" s="19"/>
      <c r="M1122" s="19">
        <v>0.71807072851816645</v>
      </c>
      <c r="N1122" s="19"/>
      <c r="O1122" s="19">
        <v>0.87323187692561999</v>
      </c>
      <c r="P1122" s="50"/>
      <c r="R1122" s="9" t="s">
        <v>0</v>
      </c>
    </row>
    <row r="1123" spans="2:18" x14ac:dyDescent="0.2">
      <c r="B1123" s="25">
        <v>893</v>
      </c>
      <c r="C1123" s="193"/>
      <c r="D1123" s="19">
        <v>3.9229686356406245E-2</v>
      </c>
      <c r="E1123" s="19">
        <v>0.60803539269983131</v>
      </c>
      <c r="F1123" s="19"/>
      <c r="G1123" s="19">
        <v>1.45110142257255</v>
      </c>
      <c r="H1123" s="19"/>
      <c r="I1123" s="19">
        <v>0.54106025774962496</v>
      </c>
      <c r="J1123" s="19"/>
      <c r="K1123" s="19">
        <v>0.77795983544829728</v>
      </c>
      <c r="L1123" s="19"/>
      <c r="M1123" s="19">
        <v>0.11620829069043855</v>
      </c>
      <c r="N1123" s="19"/>
      <c r="O1123" s="19"/>
      <c r="P1123" s="50">
        <v>0.15568565008818083</v>
      </c>
      <c r="R1123" s="9" t="s">
        <v>0</v>
      </c>
    </row>
    <row r="1124" spans="2:18" x14ac:dyDescent="0.2">
      <c r="B1124" s="25">
        <v>894</v>
      </c>
      <c r="C1124" s="193">
        <v>1.2077251797590782</v>
      </c>
      <c r="D1124" s="19"/>
      <c r="E1124" s="19">
        <v>1.9654438718068683</v>
      </c>
      <c r="F1124" s="19"/>
      <c r="G1124" s="19">
        <v>1.7689267056383049</v>
      </c>
      <c r="H1124" s="19"/>
      <c r="I1124" s="19">
        <v>1.8247228622635434</v>
      </c>
      <c r="J1124" s="19"/>
      <c r="K1124" s="19">
        <v>1.80647370764996</v>
      </c>
      <c r="L1124" s="19"/>
      <c r="M1124" s="19">
        <v>0.63426663323640031</v>
      </c>
      <c r="N1124" s="19"/>
      <c r="O1124" s="19">
        <v>2.7031315181591129</v>
      </c>
      <c r="P1124" s="50"/>
      <c r="R1124" s="9" t="s">
        <v>0</v>
      </c>
    </row>
    <row r="1125" spans="2:18" x14ac:dyDescent="0.2">
      <c r="B1125" s="25">
        <v>895</v>
      </c>
      <c r="C1125" s="193"/>
      <c r="D1125" s="19">
        <v>1.2278377871379407</v>
      </c>
      <c r="E1125" s="19"/>
      <c r="F1125" s="19">
        <v>0.57887519475482108</v>
      </c>
      <c r="G1125" s="19"/>
      <c r="H1125" s="19">
        <v>0.26505407660084768</v>
      </c>
      <c r="I1125" s="19"/>
      <c r="J1125" s="19">
        <v>1.3985092918754438</v>
      </c>
      <c r="K1125" s="19"/>
      <c r="L1125" s="19">
        <v>1.633581919408672</v>
      </c>
      <c r="M1125" s="19"/>
      <c r="N1125" s="19">
        <v>7.6646289893344738E-2</v>
      </c>
      <c r="O1125" s="19"/>
      <c r="P1125" s="50">
        <v>0.5285838126652499</v>
      </c>
      <c r="R1125" s="9" t="s">
        <v>0</v>
      </c>
    </row>
    <row r="1126" spans="2:18" x14ac:dyDescent="0.2">
      <c r="B1126" s="25">
        <v>896</v>
      </c>
      <c r="C1126" s="193"/>
      <c r="D1126" s="19">
        <v>4.2063788510854877E-2</v>
      </c>
      <c r="E1126" s="19">
        <v>1.1644720141920755</v>
      </c>
      <c r="F1126" s="19"/>
      <c r="G1126" s="19">
        <v>0.48576718855632128</v>
      </c>
      <c r="H1126" s="19"/>
      <c r="I1126" s="19"/>
      <c r="J1126" s="19">
        <v>0.47257796737659707</v>
      </c>
      <c r="K1126" s="19"/>
      <c r="L1126" s="19">
        <v>0.3710733607926256</v>
      </c>
      <c r="M1126" s="19">
        <v>8.1555029069486376E-2</v>
      </c>
      <c r="N1126" s="19"/>
      <c r="O1126" s="19"/>
      <c r="P1126" s="50">
        <v>0.67606425586578256</v>
      </c>
      <c r="R1126" s="9" t="s">
        <v>0</v>
      </c>
    </row>
    <row r="1127" spans="2:18" x14ac:dyDescent="0.2">
      <c r="B1127" s="25">
        <v>897</v>
      </c>
      <c r="C1127" s="193">
        <v>0.53647877808138322</v>
      </c>
      <c r="D1127" s="19"/>
      <c r="E1127" s="19">
        <v>0.76922215538756422</v>
      </c>
      <c r="F1127" s="19"/>
      <c r="G1127" s="19">
        <v>0.72436817665514996</v>
      </c>
      <c r="H1127" s="19"/>
      <c r="I1127" s="19">
        <v>1.572070669767472</v>
      </c>
      <c r="J1127" s="19"/>
      <c r="K1127" s="19">
        <v>0.55261441382167398</v>
      </c>
      <c r="L1127" s="19"/>
      <c r="M1127" s="19">
        <v>0.52477423860549499</v>
      </c>
      <c r="N1127" s="19"/>
      <c r="O1127" s="19">
        <v>0.65810311144005507</v>
      </c>
      <c r="P1127" s="50"/>
      <c r="R1127" s="9" t="s">
        <v>0</v>
      </c>
    </row>
    <row r="1128" spans="2:18" x14ac:dyDescent="0.2">
      <c r="B1128" s="25">
        <v>898</v>
      </c>
      <c r="C1128" s="193">
        <v>0.85940926292770081</v>
      </c>
      <c r="D1128" s="19"/>
      <c r="E1128" s="19">
        <v>7.5952610600811446E-2</v>
      </c>
      <c r="F1128" s="19"/>
      <c r="G1128" s="19">
        <v>0.4028144572026921</v>
      </c>
      <c r="H1128" s="19"/>
      <c r="I1128" s="19">
        <v>0.50927209859072664</v>
      </c>
      <c r="J1128" s="19"/>
      <c r="K1128" s="19">
        <v>1.31198435320911</v>
      </c>
      <c r="L1128" s="19"/>
      <c r="M1128" s="19">
        <v>0.1420258510936937</v>
      </c>
      <c r="N1128" s="19"/>
      <c r="O1128" s="19">
        <v>1.095131014630532</v>
      </c>
      <c r="P1128" s="50"/>
      <c r="R1128" s="9" t="s">
        <v>0</v>
      </c>
    </row>
    <row r="1129" spans="2:18" x14ac:dyDescent="0.2">
      <c r="B1129" s="25">
        <v>899</v>
      </c>
      <c r="C1129" s="193"/>
      <c r="D1129" s="19">
        <v>1.3027347988473777E-2</v>
      </c>
      <c r="E1129" s="19">
        <v>1.0631982513447336</v>
      </c>
      <c r="F1129" s="19"/>
      <c r="G1129" s="19">
        <v>0.28935395765081046</v>
      </c>
      <c r="H1129" s="19"/>
      <c r="I1129" s="19">
        <v>0.11217426885717426</v>
      </c>
      <c r="J1129" s="19"/>
      <c r="K1129" s="19"/>
      <c r="L1129" s="19">
        <v>0.3409878470745874</v>
      </c>
      <c r="M1129" s="19">
        <v>0.77761051981609997</v>
      </c>
      <c r="N1129" s="19"/>
      <c r="O1129" s="19">
        <v>0.38745563260654164</v>
      </c>
      <c r="P1129" s="50"/>
      <c r="R1129" s="9" t="s">
        <v>0</v>
      </c>
    </row>
    <row r="1130" spans="2:18" x14ac:dyDescent="0.2">
      <c r="B1130" s="25">
        <v>900</v>
      </c>
      <c r="C1130" s="193"/>
      <c r="D1130" s="19">
        <v>0.78351450888475205</v>
      </c>
      <c r="E1130" s="19"/>
      <c r="F1130" s="19">
        <v>0.35922326570001117</v>
      </c>
      <c r="G1130" s="19"/>
      <c r="H1130" s="19">
        <v>1.5881630859421239</v>
      </c>
      <c r="I1130" s="19"/>
      <c r="J1130" s="19">
        <v>1.6399268943222973</v>
      </c>
      <c r="K1130" s="19"/>
      <c r="L1130" s="19">
        <v>0.69391627782040244</v>
      </c>
      <c r="M1130" s="19"/>
      <c r="N1130" s="19">
        <v>1.2457908627661995</v>
      </c>
      <c r="O1130" s="19"/>
      <c r="P1130" s="50">
        <v>1.0031651705583535</v>
      </c>
      <c r="R1130" s="9" t="s">
        <v>0</v>
      </c>
    </row>
    <row r="1131" spans="2:18" x14ac:dyDescent="0.2">
      <c r="B1131" s="25">
        <v>901</v>
      </c>
      <c r="C1131" s="193">
        <v>2.2332469494241294</v>
      </c>
      <c r="D1131" s="19"/>
      <c r="E1131" s="19">
        <v>1.7817382094833747</v>
      </c>
      <c r="F1131" s="19"/>
      <c r="G1131" s="19">
        <v>2.0176969256088642</v>
      </c>
      <c r="H1131" s="19"/>
      <c r="I1131" s="19">
        <v>3.5424961125498275</v>
      </c>
      <c r="J1131" s="19"/>
      <c r="K1131" s="19">
        <v>1.8542258881414364</v>
      </c>
      <c r="L1131" s="19"/>
      <c r="M1131" s="19">
        <v>1.4903938883118952</v>
      </c>
      <c r="N1131" s="19"/>
      <c r="O1131" s="19">
        <v>2.8270564672286951</v>
      </c>
      <c r="P1131" s="50"/>
      <c r="R1131" s="9" t="s">
        <v>0</v>
      </c>
    </row>
    <row r="1132" spans="2:18" x14ac:dyDescent="0.2">
      <c r="B1132" s="25">
        <v>902</v>
      </c>
      <c r="C1132" s="193"/>
      <c r="D1132" s="19">
        <v>0.42952799941583747</v>
      </c>
      <c r="E1132" s="19"/>
      <c r="F1132" s="19">
        <v>0.72595687443510537</v>
      </c>
      <c r="G1132" s="19"/>
      <c r="H1132" s="19">
        <v>0.33106841107473217</v>
      </c>
      <c r="I1132" s="19"/>
      <c r="J1132" s="19">
        <v>1.1667054333274305</v>
      </c>
      <c r="K1132" s="19">
        <v>0.55989451785655509</v>
      </c>
      <c r="L1132" s="19"/>
      <c r="M1132" s="19"/>
      <c r="N1132" s="19">
        <v>0.9512333701500858</v>
      </c>
      <c r="O1132" s="19"/>
      <c r="P1132" s="50">
        <v>0.50207433358541143</v>
      </c>
      <c r="R1132" s="9" t="s">
        <v>0</v>
      </c>
    </row>
    <row r="1133" spans="2:18" x14ac:dyDescent="0.2">
      <c r="B1133" s="25">
        <v>903</v>
      </c>
      <c r="C1133" s="193"/>
      <c r="D1133" s="19">
        <v>0.3096757618432277</v>
      </c>
      <c r="E1133" s="19"/>
      <c r="F1133" s="19">
        <v>1.0940517306663915</v>
      </c>
      <c r="G1133" s="19"/>
      <c r="H1133" s="19">
        <v>0.42098297602169243</v>
      </c>
      <c r="I1133" s="19"/>
      <c r="J1133" s="19">
        <v>0.54531001919760402</v>
      </c>
      <c r="K1133" s="19"/>
      <c r="L1133" s="19">
        <v>0.28379938397394988</v>
      </c>
      <c r="M1133" s="19">
        <v>5.0009363388664095E-2</v>
      </c>
      <c r="N1133" s="19"/>
      <c r="O1133" s="19">
        <v>9.0897370497159458E-2</v>
      </c>
      <c r="P1133" s="50"/>
      <c r="R1133" s="9" t="s">
        <v>0</v>
      </c>
    </row>
    <row r="1134" spans="2:18" x14ac:dyDescent="0.2">
      <c r="B1134" s="25">
        <v>904</v>
      </c>
      <c r="C1134" s="193"/>
      <c r="D1134" s="19">
        <v>0.58433873939985514</v>
      </c>
      <c r="E1134" s="19">
        <v>0.46636673184459898</v>
      </c>
      <c r="F1134" s="19"/>
      <c r="G1134" s="19"/>
      <c r="H1134" s="19">
        <v>0.60179444166366791</v>
      </c>
      <c r="I1134" s="19"/>
      <c r="J1134" s="19">
        <v>0.23198829069177518</v>
      </c>
      <c r="K1134" s="19"/>
      <c r="L1134" s="19">
        <v>1.4235872991081444</v>
      </c>
      <c r="M1134" s="19"/>
      <c r="N1134" s="19">
        <v>0.98166879831814591</v>
      </c>
      <c r="O1134" s="19"/>
      <c r="P1134" s="50">
        <v>0.31656536429968435</v>
      </c>
      <c r="R1134" s="9" t="s">
        <v>0</v>
      </c>
    </row>
    <row r="1135" spans="2:18" x14ac:dyDescent="0.2">
      <c r="B1135" s="25">
        <v>905</v>
      </c>
      <c r="C1135" s="193">
        <v>0.49241283987765477</v>
      </c>
      <c r="D1135" s="19"/>
      <c r="E1135" s="19">
        <v>0.50560267744694321</v>
      </c>
      <c r="F1135" s="19"/>
      <c r="G1135" s="19">
        <v>1.2142275027307656</v>
      </c>
      <c r="H1135" s="19"/>
      <c r="I1135" s="19"/>
      <c r="J1135" s="19">
        <v>0.19696766015599707</v>
      </c>
      <c r="K1135" s="19"/>
      <c r="L1135" s="19">
        <v>4.7890719649098412E-2</v>
      </c>
      <c r="M1135" s="19">
        <v>0.41136952256204817</v>
      </c>
      <c r="N1135" s="19"/>
      <c r="O1135" s="19">
        <v>1.1857327484691398</v>
      </c>
      <c r="P1135" s="50"/>
      <c r="R1135" s="9" t="s">
        <v>0</v>
      </c>
    </row>
    <row r="1136" spans="2:18" x14ac:dyDescent="0.2">
      <c r="B1136" s="25">
        <v>906</v>
      </c>
      <c r="C1136" s="193">
        <v>0.24033135622885449</v>
      </c>
      <c r="D1136" s="19"/>
      <c r="E1136" s="19"/>
      <c r="F1136" s="19">
        <v>0.20100390488511624</v>
      </c>
      <c r="G1136" s="19">
        <v>0.22526889843858211</v>
      </c>
      <c r="H1136" s="19"/>
      <c r="I1136" s="19"/>
      <c r="J1136" s="19">
        <v>0.15328444206741748</v>
      </c>
      <c r="K1136" s="19"/>
      <c r="L1136" s="19">
        <v>0.32715054000546712</v>
      </c>
      <c r="M1136" s="19">
        <v>0.15257045181838827</v>
      </c>
      <c r="N1136" s="19"/>
      <c r="O1136" s="19">
        <v>8.1807934369708971E-2</v>
      </c>
      <c r="P1136" s="50"/>
      <c r="R1136" s="9" t="s">
        <v>0</v>
      </c>
    </row>
    <row r="1137" spans="2:18" x14ac:dyDescent="0.2">
      <c r="B1137" s="25">
        <v>907</v>
      </c>
      <c r="C1137" s="193">
        <v>2.1401199324587701</v>
      </c>
      <c r="D1137" s="19"/>
      <c r="E1137" s="19">
        <v>1.9330489430803779</v>
      </c>
      <c r="F1137" s="19"/>
      <c r="G1137" s="19">
        <v>1.9946744447894016</v>
      </c>
      <c r="H1137" s="19"/>
      <c r="I1137" s="19">
        <v>3.0940027643457437</v>
      </c>
      <c r="J1137" s="19"/>
      <c r="K1137" s="19">
        <v>2.0873064451926817</v>
      </c>
      <c r="L1137" s="19"/>
      <c r="M1137" s="19">
        <v>1.377128484678793</v>
      </c>
      <c r="N1137" s="19"/>
      <c r="O1137" s="19">
        <v>1.4983279028484611</v>
      </c>
      <c r="P1137" s="50"/>
      <c r="R1137" s="9" t="s">
        <v>0</v>
      </c>
    </row>
    <row r="1138" spans="2:18" x14ac:dyDescent="0.2">
      <c r="B1138" s="25">
        <v>908</v>
      </c>
      <c r="C1138" s="193"/>
      <c r="D1138" s="19">
        <v>0.3431695764257674</v>
      </c>
      <c r="E1138" s="19"/>
      <c r="F1138" s="19">
        <v>0.67416416903246001</v>
      </c>
      <c r="G1138" s="19"/>
      <c r="H1138" s="19">
        <v>0.13839167056584445</v>
      </c>
      <c r="I1138" s="19"/>
      <c r="J1138" s="19">
        <v>1.069072237235807</v>
      </c>
      <c r="K1138" s="19">
        <v>0.33011637884436668</v>
      </c>
      <c r="L1138" s="19"/>
      <c r="M1138" s="19"/>
      <c r="N1138" s="19">
        <v>6.147056810508477E-2</v>
      </c>
      <c r="O1138" s="19"/>
      <c r="P1138" s="50">
        <v>0.41936680509289165</v>
      </c>
      <c r="R1138" s="9" t="s">
        <v>0</v>
      </c>
    </row>
    <row r="1139" spans="2:18" x14ac:dyDescent="0.2">
      <c r="B1139" s="25">
        <v>909</v>
      </c>
      <c r="C1139" s="193"/>
      <c r="D1139" s="19">
        <v>0.30936703446848113</v>
      </c>
      <c r="E1139" s="19"/>
      <c r="F1139" s="19">
        <v>1.4797673392268602</v>
      </c>
      <c r="G1139" s="19"/>
      <c r="H1139" s="19">
        <v>2.2221575444497654</v>
      </c>
      <c r="I1139" s="19"/>
      <c r="J1139" s="19">
        <v>2.0679350411154891</v>
      </c>
      <c r="K1139" s="19"/>
      <c r="L1139" s="19">
        <v>1.4408453036375972</v>
      </c>
      <c r="M1139" s="19"/>
      <c r="N1139" s="19">
        <v>0.53442942375629754</v>
      </c>
      <c r="O1139" s="19"/>
      <c r="P1139" s="50">
        <v>0.58360851775114031</v>
      </c>
      <c r="R1139" s="9" t="s">
        <v>0</v>
      </c>
    </row>
    <row r="1140" spans="2:18" x14ac:dyDescent="0.2">
      <c r="B1140" s="25">
        <v>910</v>
      </c>
      <c r="C1140" s="193">
        <v>0.67540891855266749</v>
      </c>
      <c r="D1140" s="19"/>
      <c r="E1140" s="19">
        <v>1.0967889517921261</v>
      </c>
      <c r="F1140" s="19"/>
      <c r="G1140" s="19">
        <v>0.50674199377970841</v>
      </c>
      <c r="H1140" s="19"/>
      <c r="I1140" s="19">
        <v>1.1438259580836396</v>
      </c>
      <c r="J1140" s="19"/>
      <c r="K1140" s="19">
        <v>0.41757259144312764</v>
      </c>
      <c r="L1140" s="19"/>
      <c r="M1140" s="19">
        <v>0.49395494276655283</v>
      </c>
      <c r="N1140" s="19"/>
      <c r="O1140" s="19">
        <v>0.66704812352115794</v>
      </c>
      <c r="P1140" s="50"/>
      <c r="R1140" s="9" t="s">
        <v>0</v>
      </c>
    </row>
    <row r="1141" spans="2:18" x14ac:dyDescent="0.2">
      <c r="B1141" s="25">
        <v>911</v>
      </c>
      <c r="C1141" s="193">
        <v>0.43689792460646404</v>
      </c>
      <c r="D1141" s="19"/>
      <c r="E1141" s="19">
        <v>1.1824707364101967</v>
      </c>
      <c r="F1141" s="19"/>
      <c r="G1141" s="19">
        <v>0.89758658160804417</v>
      </c>
      <c r="H1141" s="19"/>
      <c r="I1141" s="19">
        <v>0.78388609354501781</v>
      </c>
      <c r="J1141" s="19"/>
      <c r="K1141" s="19">
        <v>0.48429089465844261</v>
      </c>
      <c r="L1141" s="19"/>
      <c r="M1141" s="19">
        <v>1.3512035350843103</v>
      </c>
      <c r="N1141" s="19"/>
      <c r="O1141" s="19">
        <v>1.8251274115766891</v>
      </c>
      <c r="P1141" s="50"/>
      <c r="R1141" s="9" t="s">
        <v>0</v>
      </c>
    </row>
    <row r="1142" spans="2:18" x14ac:dyDescent="0.2">
      <c r="B1142" s="25">
        <v>912</v>
      </c>
      <c r="C1142" s="193">
        <v>0.41905125403425902</v>
      </c>
      <c r="D1142" s="19"/>
      <c r="E1142" s="19">
        <v>0.76611576469257825</v>
      </c>
      <c r="F1142" s="19"/>
      <c r="G1142" s="19">
        <v>0.50047367660313535</v>
      </c>
      <c r="H1142" s="19"/>
      <c r="I1142" s="19">
        <v>1.5048668042712117</v>
      </c>
      <c r="J1142" s="19"/>
      <c r="K1142" s="19">
        <v>1.9427979912727988</v>
      </c>
      <c r="L1142" s="19"/>
      <c r="M1142" s="19">
        <v>1.2862509931215993</v>
      </c>
      <c r="N1142" s="19"/>
      <c r="O1142" s="19">
        <v>0.77580575536229646</v>
      </c>
      <c r="P1142" s="50"/>
      <c r="R1142" s="9" t="s">
        <v>0</v>
      </c>
    </row>
    <row r="1143" spans="2:18" x14ac:dyDescent="0.2">
      <c r="B1143" s="25">
        <v>913</v>
      </c>
      <c r="C1143" s="193"/>
      <c r="D1143" s="19">
        <v>0.41862896799093713</v>
      </c>
      <c r="E1143" s="19"/>
      <c r="F1143" s="19">
        <v>1.4651811721337904</v>
      </c>
      <c r="G1143" s="19"/>
      <c r="H1143" s="19">
        <v>1.0631617728450384</v>
      </c>
      <c r="I1143" s="19"/>
      <c r="J1143" s="19">
        <v>1.5030423125749712</v>
      </c>
      <c r="K1143" s="19"/>
      <c r="L1143" s="19">
        <v>0.48334179214786399</v>
      </c>
      <c r="M1143" s="19"/>
      <c r="N1143" s="19">
        <v>3.5315038836300869E-2</v>
      </c>
      <c r="O1143" s="19"/>
      <c r="P1143" s="50">
        <v>0.83174892939928713</v>
      </c>
      <c r="R1143" s="9" t="s">
        <v>0</v>
      </c>
    </row>
    <row r="1144" spans="2:18" x14ac:dyDescent="0.2">
      <c r="B1144" s="25">
        <v>914</v>
      </c>
      <c r="C1144" s="193">
        <v>1.3767516275063156</v>
      </c>
      <c r="D1144" s="19"/>
      <c r="E1144" s="19">
        <v>0.67957781990307331</v>
      </c>
      <c r="F1144" s="19"/>
      <c r="G1144" s="19">
        <v>1.3349344390104907</v>
      </c>
      <c r="H1144" s="19"/>
      <c r="I1144" s="19">
        <v>1.914159309141658</v>
      </c>
      <c r="J1144" s="19"/>
      <c r="K1144" s="19">
        <v>1.3823548063902935</v>
      </c>
      <c r="L1144" s="19"/>
      <c r="M1144" s="19">
        <v>0.49875109831297848</v>
      </c>
      <c r="N1144" s="19"/>
      <c r="O1144" s="19">
        <v>0.24644457844002043</v>
      </c>
      <c r="P1144" s="50"/>
      <c r="R1144" s="9" t="s">
        <v>0</v>
      </c>
    </row>
    <row r="1145" spans="2:18" x14ac:dyDescent="0.2">
      <c r="B1145" s="25">
        <v>915</v>
      </c>
      <c r="C1145" s="193">
        <v>0.43549299936947894</v>
      </c>
      <c r="D1145" s="19"/>
      <c r="E1145" s="19"/>
      <c r="F1145" s="19">
        <v>0.35393564543542022</v>
      </c>
      <c r="G1145" s="19">
        <v>0.68347117869974905</v>
      </c>
      <c r="H1145" s="19"/>
      <c r="I1145" s="19"/>
      <c r="J1145" s="19">
        <v>9.7484185666856168E-2</v>
      </c>
      <c r="K1145" s="19">
        <v>0.63340079071990973</v>
      </c>
      <c r="L1145" s="19"/>
      <c r="M1145" s="19"/>
      <c r="N1145" s="19">
        <v>0.48657767329740576</v>
      </c>
      <c r="O1145" s="19">
        <v>0.9980319985874585</v>
      </c>
      <c r="P1145" s="50"/>
      <c r="R1145" s="9" t="s">
        <v>0</v>
      </c>
    </row>
    <row r="1146" spans="2:18" x14ac:dyDescent="0.2">
      <c r="B1146" s="25">
        <v>916</v>
      </c>
      <c r="C1146" s="193">
        <v>0.87854775960760234</v>
      </c>
      <c r="D1146" s="19"/>
      <c r="E1146" s="19"/>
      <c r="F1146" s="19">
        <v>5.2880711698437034E-2</v>
      </c>
      <c r="G1146" s="19">
        <v>1.0785365946994512</v>
      </c>
      <c r="H1146" s="19"/>
      <c r="I1146" s="19">
        <v>0.30644517018303169</v>
      </c>
      <c r="J1146" s="19"/>
      <c r="K1146" s="19"/>
      <c r="L1146" s="19">
        <v>0.40696727852536618</v>
      </c>
      <c r="M1146" s="19">
        <v>0.97531461426288946</v>
      </c>
      <c r="N1146" s="19"/>
      <c r="O1146" s="19">
        <v>0.1271581417713834</v>
      </c>
      <c r="P1146" s="50"/>
      <c r="R1146" s="9" t="s">
        <v>0</v>
      </c>
    </row>
    <row r="1147" spans="2:18" x14ac:dyDescent="0.2">
      <c r="B1147" s="25">
        <v>917</v>
      </c>
      <c r="C1147" s="193">
        <v>0.49163769835260979</v>
      </c>
      <c r="D1147" s="19"/>
      <c r="E1147" s="19"/>
      <c r="F1147" s="19">
        <v>0.21867743517322238</v>
      </c>
      <c r="G1147" s="19">
        <v>1.1966115670194446</v>
      </c>
      <c r="H1147" s="19"/>
      <c r="I1147" s="19"/>
      <c r="J1147" s="19">
        <v>0.97330329640231883</v>
      </c>
      <c r="K1147" s="19"/>
      <c r="L1147" s="19">
        <v>8.3496822210168173E-2</v>
      </c>
      <c r="M1147" s="19">
        <v>0.29607582643191344</v>
      </c>
      <c r="N1147" s="19"/>
      <c r="O1147" s="19"/>
      <c r="P1147" s="50">
        <v>1.1830783255514969</v>
      </c>
      <c r="R1147" s="9" t="s">
        <v>0</v>
      </c>
    </row>
    <row r="1148" spans="2:18" x14ac:dyDescent="0.2">
      <c r="B1148" s="25">
        <v>918</v>
      </c>
      <c r="C1148" s="193"/>
      <c r="D1148" s="19">
        <v>0.47645367041753417</v>
      </c>
      <c r="E1148" s="19">
        <v>0.30800623287568019</v>
      </c>
      <c r="F1148" s="19"/>
      <c r="G1148" s="19"/>
      <c r="H1148" s="19">
        <v>0.61009239510623081</v>
      </c>
      <c r="I1148" s="19"/>
      <c r="J1148" s="19">
        <v>0.27849315321691803</v>
      </c>
      <c r="K1148" s="19">
        <v>0.23213189235503243</v>
      </c>
      <c r="L1148" s="19"/>
      <c r="M1148" s="19">
        <v>1.0668894695484039</v>
      </c>
      <c r="N1148" s="19"/>
      <c r="O1148" s="19"/>
      <c r="P1148" s="50">
        <v>0.27472588722493729</v>
      </c>
      <c r="R1148" s="9" t="s">
        <v>0</v>
      </c>
    </row>
    <row r="1149" spans="2:18" x14ac:dyDescent="0.2">
      <c r="B1149" s="25">
        <v>919</v>
      </c>
      <c r="C1149" s="193"/>
      <c r="D1149" s="19">
        <v>1.3233688012841776</v>
      </c>
      <c r="E1149" s="19"/>
      <c r="F1149" s="19">
        <v>1.3763537486079207</v>
      </c>
      <c r="G1149" s="19"/>
      <c r="H1149" s="19">
        <v>2.1513931694254271</v>
      </c>
      <c r="I1149" s="19"/>
      <c r="J1149" s="19">
        <v>1.3650997054332896</v>
      </c>
      <c r="K1149" s="19"/>
      <c r="L1149" s="19">
        <v>0.98380575183574548</v>
      </c>
      <c r="M1149" s="19"/>
      <c r="N1149" s="19">
        <v>1.0728622653972146</v>
      </c>
      <c r="O1149" s="19"/>
      <c r="P1149" s="50">
        <v>0.62638750378099617</v>
      </c>
      <c r="R1149" s="9" t="s">
        <v>0</v>
      </c>
    </row>
    <row r="1150" spans="2:18" x14ac:dyDescent="0.2">
      <c r="B1150" s="25">
        <v>920</v>
      </c>
      <c r="C1150" s="193"/>
      <c r="D1150" s="19">
        <v>0.34071987462696007</v>
      </c>
      <c r="E1150" s="19">
        <v>0.24778590757513574</v>
      </c>
      <c r="F1150" s="19"/>
      <c r="G1150" s="19">
        <v>0.66377339755237585</v>
      </c>
      <c r="H1150" s="19"/>
      <c r="I1150" s="19">
        <v>0.70511667777248077</v>
      </c>
      <c r="J1150" s="19"/>
      <c r="K1150" s="19">
        <v>0.37301284740779145</v>
      </c>
      <c r="L1150" s="19"/>
      <c r="M1150" s="19">
        <v>0.48746572848773517</v>
      </c>
      <c r="N1150" s="19"/>
      <c r="O1150" s="19"/>
      <c r="P1150" s="50">
        <v>3.924791085445592E-2</v>
      </c>
      <c r="R1150" s="9" t="s">
        <v>0</v>
      </c>
    </row>
    <row r="1151" spans="2:18" x14ac:dyDescent="0.2">
      <c r="B1151" s="25">
        <v>921</v>
      </c>
      <c r="C1151" s="193"/>
      <c r="D1151" s="19">
        <v>0.81006660070822545</v>
      </c>
      <c r="E1151" s="19">
        <v>3.4654528019551385E-2</v>
      </c>
      <c r="F1151" s="19"/>
      <c r="G1151" s="19">
        <v>0.27358108260520214</v>
      </c>
      <c r="H1151" s="19"/>
      <c r="I1151" s="19">
        <v>1.278447274647309</v>
      </c>
      <c r="J1151" s="19"/>
      <c r="K1151" s="19"/>
      <c r="L1151" s="19">
        <v>3.941004351390303E-2</v>
      </c>
      <c r="M1151" s="19"/>
      <c r="N1151" s="19">
        <v>0.65378520983721411</v>
      </c>
      <c r="O1151" s="19">
        <v>0.70749536871676821</v>
      </c>
      <c r="P1151" s="50"/>
      <c r="R1151" s="9" t="s">
        <v>0</v>
      </c>
    </row>
    <row r="1152" spans="2:18" x14ac:dyDescent="0.2">
      <c r="B1152" s="25">
        <v>922</v>
      </c>
      <c r="C1152" s="193"/>
      <c r="D1152" s="19">
        <v>0.80658177649882834</v>
      </c>
      <c r="E1152" s="19"/>
      <c r="F1152" s="19">
        <v>0.64266855268083378</v>
      </c>
      <c r="G1152" s="19">
        <v>0.34798115787571693</v>
      </c>
      <c r="H1152" s="19"/>
      <c r="I1152" s="19">
        <v>0.83910837525910476</v>
      </c>
      <c r="J1152" s="19"/>
      <c r="K1152" s="19"/>
      <c r="L1152" s="19">
        <v>0.67544095681367</v>
      </c>
      <c r="M1152" s="19"/>
      <c r="N1152" s="19">
        <v>0.67371464699167094</v>
      </c>
      <c r="O1152" s="19">
        <v>0.2872470387840691</v>
      </c>
      <c r="P1152" s="50"/>
      <c r="R1152" s="9" t="s">
        <v>0</v>
      </c>
    </row>
    <row r="1153" spans="2:18" x14ac:dyDescent="0.2">
      <c r="B1153" s="25">
        <v>923</v>
      </c>
      <c r="C1153" s="193"/>
      <c r="D1153" s="19">
        <v>0.94690726441147677</v>
      </c>
      <c r="E1153" s="19"/>
      <c r="F1153" s="19">
        <v>0.15155874188549195</v>
      </c>
      <c r="G1153" s="19"/>
      <c r="H1153" s="19">
        <v>0.62820008942401018</v>
      </c>
      <c r="I1153" s="19"/>
      <c r="J1153" s="19">
        <v>0.40610676661867268</v>
      </c>
      <c r="K1153" s="19"/>
      <c r="L1153" s="19">
        <v>0.69675572841044719</v>
      </c>
      <c r="M1153" s="19"/>
      <c r="N1153" s="19">
        <v>0.13948241106198545</v>
      </c>
      <c r="O1153" s="19"/>
      <c r="P1153" s="50">
        <v>0.3216784612608049</v>
      </c>
      <c r="R1153" s="9" t="s">
        <v>0</v>
      </c>
    </row>
    <row r="1154" spans="2:18" x14ac:dyDescent="0.2">
      <c r="B1154" s="25">
        <v>924</v>
      </c>
      <c r="C1154" s="193"/>
      <c r="D1154" s="19">
        <v>0.17796018791098595</v>
      </c>
      <c r="E1154" s="19">
        <v>6.5228331009178506E-2</v>
      </c>
      <c r="F1154" s="19"/>
      <c r="G1154" s="19">
        <v>0.37010462955938028</v>
      </c>
      <c r="H1154" s="19"/>
      <c r="I1154" s="19">
        <v>0.23600168359491172</v>
      </c>
      <c r="J1154" s="19"/>
      <c r="K1154" s="19"/>
      <c r="L1154" s="19">
        <v>0.69098468106477895</v>
      </c>
      <c r="M1154" s="19">
        <v>0.56883265365204161</v>
      </c>
      <c r="N1154" s="19"/>
      <c r="O1154" s="19">
        <v>0.10654140529943569</v>
      </c>
      <c r="P1154" s="50"/>
      <c r="R1154" s="9" t="s">
        <v>0</v>
      </c>
    </row>
    <row r="1155" spans="2:18" x14ac:dyDescent="0.2">
      <c r="B1155" s="25">
        <v>925</v>
      </c>
      <c r="C1155" s="193">
        <v>0.22412009349334513</v>
      </c>
      <c r="D1155" s="19"/>
      <c r="E1155" s="19">
        <v>0.7475961497816842</v>
      </c>
      <c r="F1155" s="19"/>
      <c r="G1155" s="19"/>
      <c r="H1155" s="19">
        <v>2.456269866791131E-2</v>
      </c>
      <c r="I1155" s="19">
        <v>1.6897561266856378</v>
      </c>
      <c r="J1155" s="19"/>
      <c r="K1155" s="19">
        <v>0.3295979172460049</v>
      </c>
      <c r="L1155" s="19"/>
      <c r="M1155" s="19">
        <v>0.77334993743874225</v>
      </c>
      <c r="N1155" s="19"/>
      <c r="O1155" s="19">
        <v>0.8989304078515763</v>
      </c>
      <c r="P1155" s="50"/>
      <c r="R1155" s="9" t="s">
        <v>0</v>
      </c>
    </row>
    <row r="1156" spans="2:18" x14ac:dyDescent="0.2">
      <c r="B1156" s="25">
        <v>926</v>
      </c>
      <c r="C1156" s="193">
        <v>0.23186907647016239</v>
      </c>
      <c r="D1156" s="19"/>
      <c r="E1156" s="19">
        <v>3.0781251735170524E-2</v>
      </c>
      <c r="F1156" s="19"/>
      <c r="G1156" s="19">
        <v>0.22030260999114656</v>
      </c>
      <c r="H1156" s="19"/>
      <c r="I1156" s="19"/>
      <c r="J1156" s="19">
        <v>0.29135937258149069</v>
      </c>
      <c r="K1156" s="19">
        <v>0.53620029191817176</v>
      </c>
      <c r="L1156" s="19"/>
      <c r="M1156" s="19"/>
      <c r="N1156" s="19">
        <v>0.33237984059476822</v>
      </c>
      <c r="O1156" s="19"/>
      <c r="P1156" s="50">
        <v>5.0244809508970215E-2</v>
      </c>
      <c r="R1156" s="9" t="s">
        <v>0</v>
      </c>
    </row>
    <row r="1157" spans="2:18" x14ac:dyDescent="0.2">
      <c r="B1157" s="25">
        <v>927</v>
      </c>
      <c r="C1157" s="193"/>
      <c r="D1157" s="19">
        <v>5.111183417304839E-2</v>
      </c>
      <c r="E1157" s="19">
        <v>5.8977456327208182E-2</v>
      </c>
      <c r="F1157" s="19"/>
      <c r="G1157" s="19"/>
      <c r="H1157" s="19">
        <v>0.4705700616591838</v>
      </c>
      <c r="I1157" s="19"/>
      <c r="J1157" s="19">
        <v>0.13476761193991268</v>
      </c>
      <c r="K1157" s="19">
        <v>1.9793683373762909E-2</v>
      </c>
      <c r="L1157" s="19"/>
      <c r="M1157" s="19"/>
      <c r="N1157" s="19">
        <v>0.1988450977167722</v>
      </c>
      <c r="O1157" s="19"/>
      <c r="P1157" s="50">
        <v>0.467901988489686</v>
      </c>
      <c r="R1157" s="9" t="s">
        <v>0</v>
      </c>
    </row>
    <row r="1158" spans="2:18" x14ac:dyDescent="0.2">
      <c r="B1158" s="25">
        <v>928</v>
      </c>
      <c r="C1158" s="193"/>
      <c r="D1158" s="19">
        <v>0.46793001747824819</v>
      </c>
      <c r="E1158" s="19">
        <v>0.86037404886570845</v>
      </c>
      <c r="F1158" s="19"/>
      <c r="G1158" s="19">
        <v>0.47831663624690157</v>
      </c>
      <c r="H1158" s="19"/>
      <c r="I1158" s="19"/>
      <c r="J1158" s="19">
        <v>0.5684336503217392</v>
      </c>
      <c r="K1158" s="19"/>
      <c r="L1158" s="19">
        <v>1.1283545113914313</v>
      </c>
      <c r="M1158" s="19"/>
      <c r="N1158" s="19">
        <v>0.59338095083290487</v>
      </c>
      <c r="O1158" s="19"/>
      <c r="P1158" s="50">
        <v>0.79378404291822913</v>
      </c>
      <c r="R1158" s="9" t="s">
        <v>0</v>
      </c>
    </row>
    <row r="1159" spans="2:18" x14ac:dyDescent="0.2">
      <c r="B1159" s="25">
        <v>929</v>
      </c>
      <c r="C1159" s="193"/>
      <c r="D1159" s="19">
        <v>0.38247128118165852</v>
      </c>
      <c r="E1159" s="19"/>
      <c r="F1159" s="19">
        <v>0.83426473798652179</v>
      </c>
      <c r="G1159" s="19"/>
      <c r="H1159" s="19">
        <v>0.70784382986302985</v>
      </c>
      <c r="I1159" s="19"/>
      <c r="J1159" s="19">
        <v>0.6919965982785492</v>
      </c>
      <c r="K1159" s="19"/>
      <c r="L1159" s="19">
        <v>0.37202088773468744</v>
      </c>
      <c r="M1159" s="19">
        <v>0.17399446032357394</v>
      </c>
      <c r="N1159" s="19"/>
      <c r="O1159" s="19"/>
      <c r="P1159" s="50">
        <v>0.79470617031702129</v>
      </c>
      <c r="R1159" s="9" t="s">
        <v>0</v>
      </c>
    </row>
    <row r="1160" spans="2:18" x14ac:dyDescent="0.2">
      <c r="B1160" s="25">
        <v>930</v>
      </c>
      <c r="C1160" s="193"/>
      <c r="D1160" s="19">
        <v>2.8653310390921236</v>
      </c>
      <c r="E1160" s="19"/>
      <c r="F1160" s="19">
        <v>1.9777745762888936</v>
      </c>
      <c r="G1160" s="19"/>
      <c r="H1160" s="19">
        <v>2.3713837599376539</v>
      </c>
      <c r="I1160" s="19"/>
      <c r="J1160" s="19">
        <v>2.4521171966852435</v>
      </c>
      <c r="K1160" s="19"/>
      <c r="L1160" s="19">
        <v>1.4252914942100587</v>
      </c>
      <c r="M1160" s="19"/>
      <c r="N1160" s="19">
        <v>3.0872103341271937</v>
      </c>
      <c r="O1160" s="19"/>
      <c r="P1160" s="50">
        <v>3.3578787657149238</v>
      </c>
      <c r="R1160" s="9" t="s">
        <v>0</v>
      </c>
    </row>
    <row r="1161" spans="2:18" x14ac:dyDescent="0.2">
      <c r="B1161" s="25">
        <v>931</v>
      </c>
      <c r="C1161" s="193">
        <v>0.4714077424877568</v>
      </c>
      <c r="D1161" s="19"/>
      <c r="E1161" s="19">
        <v>1.7080366849564126</v>
      </c>
      <c r="F1161" s="19"/>
      <c r="G1161" s="19">
        <v>0.12013669599772514</v>
      </c>
      <c r="H1161" s="19"/>
      <c r="I1161" s="19">
        <v>0.42521876910299128</v>
      </c>
      <c r="J1161" s="19"/>
      <c r="K1161" s="19">
        <v>9.0231804642115013E-2</v>
      </c>
      <c r="L1161" s="19"/>
      <c r="M1161" s="19">
        <v>4.2722955737007524E-2</v>
      </c>
      <c r="N1161" s="19"/>
      <c r="O1161" s="19"/>
      <c r="P1161" s="50">
        <v>0.13228873980990222</v>
      </c>
      <c r="R1161" s="9" t="s">
        <v>0</v>
      </c>
    </row>
    <row r="1162" spans="2:18" x14ac:dyDescent="0.2">
      <c r="B1162" s="25">
        <v>932</v>
      </c>
      <c r="C1162" s="193"/>
      <c r="D1162" s="19">
        <v>0.63920982405000115</v>
      </c>
      <c r="E1162" s="19"/>
      <c r="F1162" s="19">
        <v>0.7530339897114573</v>
      </c>
      <c r="G1162" s="19"/>
      <c r="H1162" s="19">
        <v>1.1280311267145391</v>
      </c>
      <c r="I1162" s="19"/>
      <c r="J1162" s="19">
        <v>2.0134662959102685</v>
      </c>
      <c r="K1162" s="19"/>
      <c r="L1162" s="19">
        <v>1.6771634738992693</v>
      </c>
      <c r="M1162" s="19"/>
      <c r="N1162" s="19">
        <v>1.6064739734823601</v>
      </c>
      <c r="O1162" s="19"/>
      <c r="P1162" s="50">
        <v>1.1188186057917267</v>
      </c>
      <c r="R1162" s="9" t="s">
        <v>0</v>
      </c>
    </row>
    <row r="1163" spans="2:18" x14ac:dyDescent="0.2">
      <c r="B1163" s="25">
        <v>933</v>
      </c>
      <c r="C1163" s="193"/>
      <c r="D1163" s="19">
        <v>0.3385232024572789</v>
      </c>
      <c r="E1163" s="19">
        <v>0.19400505598170267</v>
      </c>
      <c r="F1163" s="19"/>
      <c r="G1163" s="19"/>
      <c r="H1163" s="19">
        <v>0.70212346257893765</v>
      </c>
      <c r="I1163" s="19">
        <v>0.1771807412065384</v>
      </c>
      <c r="J1163" s="19"/>
      <c r="K1163" s="19">
        <v>0.10636311835197891</v>
      </c>
      <c r="L1163" s="19"/>
      <c r="M1163" s="19">
        <v>7.218780789290577E-2</v>
      </c>
      <c r="N1163" s="19"/>
      <c r="O1163" s="19"/>
      <c r="P1163" s="50">
        <v>0.43734615263692639</v>
      </c>
      <c r="R1163" s="9" t="s">
        <v>0</v>
      </c>
    </row>
    <row r="1164" spans="2:18" x14ac:dyDescent="0.2">
      <c r="B1164" s="25">
        <v>934</v>
      </c>
      <c r="C1164" s="193"/>
      <c r="D1164" s="19">
        <v>1.2891245729642871</v>
      </c>
      <c r="E1164" s="19"/>
      <c r="F1164" s="19">
        <v>1.8667784062703527</v>
      </c>
      <c r="G1164" s="19"/>
      <c r="H1164" s="19">
        <v>1.1378337190515349</v>
      </c>
      <c r="I1164" s="19"/>
      <c r="J1164" s="19">
        <v>0.91604557200092063</v>
      </c>
      <c r="K1164" s="19"/>
      <c r="L1164" s="19">
        <v>0.73876860035865644</v>
      </c>
      <c r="M1164" s="19"/>
      <c r="N1164" s="19">
        <v>0.68774802012785929</v>
      </c>
      <c r="O1164" s="19"/>
      <c r="P1164" s="50">
        <v>1.1991235192025138</v>
      </c>
      <c r="R1164" s="9" t="s">
        <v>0</v>
      </c>
    </row>
    <row r="1165" spans="2:18" x14ac:dyDescent="0.2">
      <c r="B1165" s="25">
        <v>935</v>
      </c>
      <c r="C1165" s="193"/>
      <c r="D1165" s="19">
        <v>0.19545609522360044</v>
      </c>
      <c r="E1165" s="19">
        <v>0.48641835677060186</v>
      </c>
      <c r="F1165" s="19"/>
      <c r="G1165" s="19">
        <v>1.3460188344972632</v>
      </c>
      <c r="H1165" s="19"/>
      <c r="I1165" s="19">
        <v>0.87493762636918115</v>
      </c>
      <c r="J1165" s="19"/>
      <c r="K1165" s="19">
        <v>1.906536358858572</v>
      </c>
      <c r="L1165" s="19"/>
      <c r="M1165" s="19">
        <v>0.7286035382706455</v>
      </c>
      <c r="N1165" s="19"/>
      <c r="O1165" s="19">
        <v>0.64939624178678312</v>
      </c>
      <c r="P1165" s="50"/>
      <c r="R1165" s="9" t="s">
        <v>0</v>
      </c>
    </row>
    <row r="1166" spans="2:18" x14ac:dyDescent="0.2">
      <c r="B1166" s="25">
        <v>936</v>
      </c>
      <c r="C1166" s="193">
        <v>0.74106552761835698</v>
      </c>
      <c r="D1166" s="19"/>
      <c r="E1166" s="19">
        <v>0.41902906185209832</v>
      </c>
      <c r="F1166" s="19"/>
      <c r="G1166" s="19">
        <v>1.1442411732040305</v>
      </c>
      <c r="H1166" s="19"/>
      <c r="I1166" s="19">
        <v>1.165101013405357</v>
      </c>
      <c r="J1166" s="19"/>
      <c r="K1166" s="19">
        <v>1.3142268127159555</v>
      </c>
      <c r="L1166" s="19"/>
      <c r="M1166" s="19">
        <v>1.9699068867297542</v>
      </c>
      <c r="N1166" s="19"/>
      <c r="O1166" s="19">
        <v>1.5888551449300747</v>
      </c>
      <c r="P1166" s="50"/>
      <c r="R1166" s="9" t="s">
        <v>0</v>
      </c>
    </row>
    <row r="1167" spans="2:18" x14ac:dyDescent="0.2">
      <c r="B1167" s="25">
        <v>937</v>
      </c>
      <c r="C1167" s="193">
        <v>0.64543564045246071</v>
      </c>
      <c r="D1167" s="19"/>
      <c r="E1167" s="19"/>
      <c r="F1167" s="19">
        <v>0.11059067016571464</v>
      </c>
      <c r="G1167" s="19"/>
      <c r="H1167" s="19">
        <v>0.52692492298897919</v>
      </c>
      <c r="I1167" s="19">
        <v>0.13418396666873514</v>
      </c>
      <c r="J1167" s="19"/>
      <c r="K1167" s="19"/>
      <c r="L1167" s="19">
        <v>0.67940875761238051</v>
      </c>
      <c r="M1167" s="19">
        <v>0.5360827038457856</v>
      </c>
      <c r="N1167" s="19"/>
      <c r="O1167" s="19"/>
      <c r="P1167" s="50">
        <v>0.76664584507489553</v>
      </c>
      <c r="R1167" s="9" t="s">
        <v>0</v>
      </c>
    </row>
    <row r="1168" spans="2:18" x14ac:dyDescent="0.2">
      <c r="B1168" s="25">
        <v>938</v>
      </c>
      <c r="C1168" s="193"/>
      <c r="D1168" s="19">
        <v>0.36623720305334456</v>
      </c>
      <c r="E1168" s="19"/>
      <c r="F1168" s="19">
        <v>7.3004252162097619E-2</v>
      </c>
      <c r="G1168" s="19"/>
      <c r="H1168" s="19">
        <v>0.25394564829273025</v>
      </c>
      <c r="I1168" s="19"/>
      <c r="J1168" s="19">
        <v>0.62523418268080744</v>
      </c>
      <c r="K1168" s="19"/>
      <c r="L1168" s="19">
        <v>0.906525360609581</v>
      </c>
      <c r="M1168" s="19"/>
      <c r="N1168" s="19">
        <v>0.65260549108637722</v>
      </c>
      <c r="O1168" s="19"/>
      <c r="P1168" s="50">
        <v>0.62178859040920664</v>
      </c>
      <c r="R1168" s="9" t="s">
        <v>0</v>
      </c>
    </row>
    <row r="1169" spans="2:18" x14ac:dyDescent="0.2">
      <c r="B1169" s="25">
        <v>939</v>
      </c>
      <c r="C1169" s="193"/>
      <c r="D1169" s="19">
        <v>0.31301602213118551</v>
      </c>
      <c r="E1169" s="19"/>
      <c r="F1169" s="19">
        <v>0.7052373581991912</v>
      </c>
      <c r="G1169" s="19"/>
      <c r="H1169" s="19">
        <v>0.25393652437515435</v>
      </c>
      <c r="I1169" s="19"/>
      <c r="J1169" s="19">
        <v>0.131085918237553</v>
      </c>
      <c r="K1169" s="19">
        <v>0.51361310812780292</v>
      </c>
      <c r="L1169" s="19"/>
      <c r="M1169" s="19"/>
      <c r="N1169" s="19">
        <v>0.17980210344354025</v>
      </c>
      <c r="O1169" s="19"/>
      <c r="P1169" s="50">
        <v>0.24485515359971891</v>
      </c>
      <c r="R1169" s="9" t="s">
        <v>0</v>
      </c>
    </row>
    <row r="1170" spans="2:18" x14ac:dyDescent="0.2">
      <c r="B1170" s="25">
        <v>940</v>
      </c>
      <c r="C1170" s="193">
        <v>1.5410617155573654</v>
      </c>
      <c r="D1170" s="19"/>
      <c r="E1170" s="19">
        <v>1.6568401190902085</v>
      </c>
      <c r="F1170" s="19"/>
      <c r="G1170" s="19">
        <v>1.9066893807015346</v>
      </c>
      <c r="H1170" s="19"/>
      <c r="I1170" s="19">
        <v>2.3270113673013686</v>
      </c>
      <c r="J1170" s="19"/>
      <c r="K1170" s="19">
        <v>2.1283654145159314</v>
      </c>
      <c r="L1170" s="19"/>
      <c r="M1170" s="19">
        <v>1.239947417149964</v>
      </c>
      <c r="N1170" s="19"/>
      <c r="O1170" s="19">
        <v>2.0717805342847821</v>
      </c>
      <c r="P1170" s="50"/>
      <c r="R1170" s="9" t="s">
        <v>0</v>
      </c>
    </row>
    <row r="1171" spans="2:18" x14ac:dyDescent="0.2">
      <c r="B1171" s="25">
        <v>941</v>
      </c>
      <c r="C1171" s="193"/>
      <c r="D1171" s="19">
        <v>0.65829385482108582</v>
      </c>
      <c r="E1171" s="19"/>
      <c r="F1171" s="19">
        <v>0.94668659631465435</v>
      </c>
      <c r="G1171" s="19">
        <v>0.43602836965394814</v>
      </c>
      <c r="H1171" s="19"/>
      <c r="I1171" s="19">
        <v>0.5164711204339304</v>
      </c>
      <c r="J1171" s="19"/>
      <c r="K1171" s="19">
        <v>1.9692502694932869E-2</v>
      </c>
      <c r="L1171" s="19"/>
      <c r="M1171" s="19"/>
      <c r="N1171" s="19">
        <v>0.74481557109754659</v>
      </c>
      <c r="O1171" s="19"/>
      <c r="P1171" s="50">
        <v>0.34136159721431403</v>
      </c>
      <c r="R1171" s="9" t="s">
        <v>0</v>
      </c>
    </row>
    <row r="1172" spans="2:18" x14ac:dyDescent="0.2">
      <c r="B1172" s="25">
        <v>942</v>
      </c>
      <c r="C1172" s="193">
        <v>0.53983048598687877</v>
      </c>
      <c r="D1172" s="19"/>
      <c r="E1172" s="19">
        <v>0.85441848157863576</v>
      </c>
      <c r="F1172" s="19"/>
      <c r="G1172" s="19">
        <v>1.9872372436652224</v>
      </c>
      <c r="H1172" s="19"/>
      <c r="I1172" s="19">
        <v>0.6756080795003605</v>
      </c>
      <c r="J1172" s="19"/>
      <c r="K1172" s="19">
        <v>0.42497997449043973</v>
      </c>
      <c r="L1172" s="19"/>
      <c r="M1172" s="19">
        <v>0.41696342321369129</v>
      </c>
      <c r="N1172" s="19"/>
      <c r="O1172" s="19">
        <v>0.56824373899496339</v>
      </c>
      <c r="P1172" s="50"/>
      <c r="R1172" s="9" t="s">
        <v>0</v>
      </c>
    </row>
    <row r="1173" spans="2:18" x14ac:dyDescent="0.2">
      <c r="B1173" s="25">
        <v>943</v>
      </c>
      <c r="C1173" s="193"/>
      <c r="D1173" s="19">
        <v>1.3284372887673797</v>
      </c>
      <c r="E1173" s="19"/>
      <c r="F1173" s="19">
        <v>0.87201638928296943</v>
      </c>
      <c r="G1173" s="19"/>
      <c r="H1173" s="19">
        <v>7.2988359938025493E-2</v>
      </c>
      <c r="I1173" s="19"/>
      <c r="J1173" s="19">
        <v>0.91619687868585675</v>
      </c>
      <c r="K1173" s="19"/>
      <c r="L1173" s="19">
        <v>1.1028694068097384</v>
      </c>
      <c r="M1173" s="19"/>
      <c r="N1173" s="19">
        <v>0.47087570681862795</v>
      </c>
      <c r="O1173" s="19"/>
      <c r="P1173" s="50">
        <v>0.87816260381930089</v>
      </c>
      <c r="R1173" s="9" t="s">
        <v>0</v>
      </c>
    </row>
    <row r="1174" spans="2:18" x14ac:dyDescent="0.2">
      <c r="B1174" s="25">
        <v>944</v>
      </c>
      <c r="C1174" s="193"/>
      <c r="D1174" s="19">
        <v>1.6578506190161342</v>
      </c>
      <c r="E1174" s="19"/>
      <c r="F1174" s="19">
        <v>1.6014368796239862</v>
      </c>
      <c r="G1174" s="19"/>
      <c r="H1174" s="19">
        <v>0.17691164919128077</v>
      </c>
      <c r="I1174" s="19"/>
      <c r="J1174" s="19">
        <v>2.3565418893475791</v>
      </c>
      <c r="K1174" s="19"/>
      <c r="L1174" s="19">
        <v>1.5430289359529081</v>
      </c>
      <c r="M1174" s="19"/>
      <c r="N1174" s="19">
        <v>1.0752540163098128</v>
      </c>
      <c r="O1174" s="19"/>
      <c r="P1174" s="50">
        <v>1.6308601220376668</v>
      </c>
      <c r="R1174" s="9" t="s">
        <v>0</v>
      </c>
    </row>
    <row r="1175" spans="2:18" x14ac:dyDescent="0.2">
      <c r="B1175" s="25">
        <v>945</v>
      </c>
      <c r="C1175" s="193"/>
      <c r="D1175" s="19">
        <v>1.3820253678234287</v>
      </c>
      <c r="E1175" s="19"/>
      <c r="F1175" s="19">
        <v>1.2445775498487071</v>
      </c>
      <c r="G1175" s="19"/>
      <c r="H1175" s="19">
        <v>0.58504252653080058</v>
      </c>
      <c r="I1175" s="19"/>
      <c r="J1175" s="19">
        <v>0.72066990668085273</v>
      </c>
      <c r="K1175" s="19"/>
      <c r="L1175" s="19">
        <v>1.0032440852968152</v>
      </c>
      <c r="M1175" s="19"/>
      <c r="N1175" s="19">
        <v>1.5005207575403556</v>
      </c>
      <c r="O1175" s="19"/>
      <c r="P1175" s="50">
        <v>0.9793041537505861</v>
      </c>
      <c r="R1175" s="9" t="s">
        <v>0</v>
      </c>
    </row>
    <row r="1176" spans="2:18" x14ac:dyDescent="0.2">
      <c r="B1176" s="25">
        <v>946</v>
      </c>
      <c r="C1176" s="193"/>
      <c r="D1176" s="19">
        <v>0.63082771701365203</v>
      </c>
      <c r="E1176" s="19"/>
      <c r="F1176" s="19">
        <v>0.86001364157217153</v>
      </c>
      <c r="G1176" s="19">
        <v>0.3302082050201115</v>
      </c>
      <c r="H1176" s="19"/>
      <c r="I1176" s="19">
        <v>0.3633890687457112</v>
      </c>
      <c r="J1176" s="19"/>
      <c r="K1176" s="19"/>
      <c r="L1176" s="19">
        <v>8.0491306948913127E-2</v>
      </c>
      <c r="M1176" s="19">
        <v>0.84628301031389663</v>
      </c>
      <c r="N1176" s="19"/>
      <c r="O1176" s="19"/>
      <c r="P1176" s="50">
        <v>0.69990723147136447</v>
      </c>
      <c r="R1176" s="9" t="s">
        <v>0</v>
      </c>
    </row>
    <row r="1177" spans="2:18" x14ac:dyDescent="0.2">
      <c r="B1177" s="25">
        <v>947</v>
      </c>
      <c r="C1177" s="193">
        <v>0.62835084425213494</v>
      </c>
      <c r="D1177" s="19"/>
      <c r="E1177" s="19">
        <v>0.60714962759342106</v>
      </c>
      <c r="F1177" s="19"/>
      <c r="G1177" s="19">
        <v>0.18136341196775571</v>
      </c>
      <c r="H1177" s="19"/>
      <c r="I1177" s="19">
        <v>0.54660168289937971</v>
      </c>
      <c r="J1177" s="19"/>
      <c r="K1177" s="19">
        <v>0.64709751785125935</v>
      </c>
      <c r="L1177" s="19"/>
      <c r="M1177" s="19">
        <v>0.33789821494065853</v>
      </c>
      <c r="N1177" s="19"/>
      <c r="O1177" s="19">
        <v>0.69463220289285388</v>
      </c>
      <c r="P1177" s="50"/>
      <c r="R1177" s="9" t="s">
        <v>0</v>
      </c>
    </row>
    <row r="1178" spans="2:18" x14ac:dyDescent="0.2">
      <c r="B1178" s="25">
        <v>948</v>
      </c>
      <c r="C1178" s="193">
        <v>0.79341961571944664</v>
      </c>
      <c r="D1178" s="19"/>
      <c r="E1178" s="19"/>
      <c r="F1178" s="19">
        <v>0.15717505898343298</v>
      </c>
      <c r="G1178" s="19">
        <v>0.24861360621174353</v>
      </c>
      <c r="H1178" s="19"/>
      <c r="I1178" s="19">
        <v>1.3820984589464906</v>
      </c>
      <c r="J1178" s="19"/>
      <c r="K1178" s="19"/>
      <c r="L1178" s="19">
        <v>0.50699021508740183</v>
      </c>
      <c r="M1178" s="19">
        <v>0.23970770247517953</v>
      </c>
      <c r="N1178" s="19"/>
      <c r="O1178" s="19">
        <v>0.22040419769295447</v>
      </c>
      <c r="P1178" s="50"/>
      <c r="R1178" s="9" t="s">
        <v>0</v>
      </c>
    </row>
    <row r="1179" spans="2:18" x14ac:dyDescent="0.2">
      <c r="B1179" s="25">
        <v>949</v>
      </c>
      <c r="C1179" s="193">
        <v>8.7885388894781979E-2</v>
      </c>
      <c r="D1179" s="19"/>
      <c r="E1179" s="19"/>
      <c r="F1179" s="19">
        <v>0.24519759244370062</v>
      </c>
      <c r="G1179" s="19"/>
      <c r="H1179" s="19">
        <v>0.39306336361388777</v>
      </c>
      <c r="I1179" s="19">
        <v>9.1891567918029604E-2</v>
      </c>
      <c r="J1179" s="19"/>
      <c r="K1179" s="19">
        <v>0.41076147909370953</v>
      </c>
      <c r="L1179" s="19"/>
      <c r="M1179" s="19">
        <v>0.16836320330816859</v>
      </c>
      <c r="N1179" s="19"/>
      <c r="O1179" s="19">
        <v>0.41027500673822159</v>
      </c>
      <c r="P1179" s="50"/>
      <c r="R1179" s="9" t="s">
        <v>0</v>
      </c>
    </row>
    <row r="1180" spans="2:18" x14ac:dyDescent="0.2">
      <c r="B1180" s="25">
        <v>950</v>
      </c>
      <c r="C1180" s="193">
        <v>0.76217192559472846</v>
      </c>
      <c r="D1180" s="19"/>
      <c r="E1180" s="19">
        <v>1.4698117122558769</v>
      </c>
      <c r="F1180" s="19"/>
      <c r="G1180" s="19"/>
      <c r="H1180" s="19">
        <v>0.35906698239950413</v>
      </c>
      <c r="I1180" s="19">
        <v>1.1329906025166998</v>
      </c>
      <c r="J1180" s="19"/>
      <c r="K1180" s="19"/>
      <c r="L1180" s="19">
        <v>0.12852613249712816</v>
      </c>
      <c r="M1180" s="19"/>
      <c r="N1180" s="19">
        <v>0.59699273474539327</v>
      </c>
      <c r="O1180" s="19"/>
      <c r="P1180" s="50">
        <v>0.41654972608523744</v>
      </c>
      <c r="R1180" s="9" t="s">
        <v>0</v>
      </c>
    </row>
    <row r="1181" spans="2:18" x14ac:dyDescent="0.2">
      <c r="B1181" s="25">
        <v>951</v>
      </c>
      <c r="C1181" s="193">
        <v>0.50854267539112818</v>
      </c>
      <c r="D1181" s="19"/>
      <c r="E1181" s="19">
        <v>0.14840519224516813</v>
      </c>
      <c r="F1181" s="19"/>
      <c r="G1181" s="19">
        <v>1.1964189200041802</v>
      </c>
      <c r="H1181" s="19"/>
      <c r="I1181" s="19">
        <v>0.62368793320526517</v>
      </c>
      <c r="J1181" s="19"/>
      <c r="K1181" s="19">
        <v>0.9707458995079884</v>
      </c>
      <c r="L1181" s="19"/>
      <c r="M1181" s="19">
        <v>0.55489016492339482</v>
      </c>
      <c r="N1181" s="19"/>
      <c r="O1181" s="19">
        <v>0.79542960323455059</v>
      </c>
      <c r="P1181" s="50"/>
      <c r="R1181" s="9" t="s">
        <v>0</v>
      </c>
    </row>
    <row r="1182" spans="2:18" x14ac:dyDescent="0.2">
      <c r="B1182" s="25">
        <v>952</v>
      </c>
      <c r="C1182" s="193">
        <v>1.0196588737246151</v>
      </c>
      <c r="D1182" s="19"/>
      <c r="E1182" s="19">
        <v>1.8336662385493037</v>
      </c>
      <c r="F1182" s="19"/>
      <c r="G1182" s="19">
        <v>1.4987265930876916</v>
      </c>
      <c r="H1182" s="19"/>
      <c r="I1182" s="19">
        <v>0.83973066141075126</v>
      </c>
      <c r="J1182" s="19"/>
      <c r="K1182" s="19">
        <v>1.5704438577152195</v>
      </c>
      <c r="L1182" s="19"/>
      <c r="M1182" s="19">
        <v>2.540294808866582</v>
      </c>
      <c r="N1182" s="19"/>
      <c r="O1182" s="19">
        <v>1.8419734386851767</v>
      </c>
      <c r="P1182" s="50"/>
      <c r="R1182" s="9" t="s">
        <v>0</v>
      </c>
    </row>
    <row r="1183" spans="2:18" x14ac:dyDescent="0.2">
      <c r="B1183" s="25">
        <v>953</v>
      </c>
      <c r="C1183" s="193"/>
      <c r="D1183" s="19">
        <v>0.8740000806278525</v>
      </c>
      <c r="E1183" s="19"/>
      <c r="F1183" s="19">
        <v>0.40176790096426473</v>
      </c>
      <c r="G1183" s="19"/>
      <c r="H1183" s="19">
        <v>0.39144490981017332</v>
      </c>
      <c r="I1183" s="19"/>
      <c r="J1183" s="19">
        <v>0.82037637043347611</v>
      </c>
      <c r="K1183" s="19"/>
      <c r="L1183" s="19">
        <v>0.39406754096481655</v>
      </c>
      <c r="M1183" s="19"/>
      <c r="N1183" s="19">
        <v>0.41638410770338063</v>
      </c>
      <c r="O1183" s="19"/>
      <c r="P1183" s="50">
        <v>0.97927601071598136</v>
      </c>
      <c r="R1183" s="9" t="s">
        <v>0</v>
      </c>
    </row>
    <row r="1184" spans="2:18" x14ac:dyDescent="0.2">
      <c r="B1184" s="25">
        <v>954</v>
      </c>
      <c r="C1184" s="193">
        <v>0.78895092792710275</v>
      </c>
      <c r="D1184" s="19"/>
      <c r="E1184" s="19">
        <v>0.71552527404030397</v>
      </c>
      <c r="F1184" s="19"/>
      <c r="G1184" s="19">
        <v>0.90263372464355518</v>
      </c>
      <c r="H1184" s="19"/>
      <c r="I1184" s="19">
        <v>0.45422201904575071</v>
      </c>
      <c r="J1184" s="19"/>
      <c r="K1184" s="19">
        <v>8.2408902397018924E-2</v>
      </c>
      <c r="L1184" s="19"/>
      <c r="M1184" s="19">
        <v>0.34306069317339422</v>
      </c>
      <c r="N1184" s="19"/>
      <c r="O1184" s="19">
        <v>9.7741340238290966E-2</v>
      </c>
      <c r="P1184" s="50"/>
      <c r="R1184" s="9" t="s">
        <v>0</v>
      </c>
    </row>
    <row r="1185" spans="2:18" x14ac:dyDescent="0.2">
      <c r="B1185" s="25">
        <v>955</v>
      </c>
      <c r="C1185" s="193"/>
      <c r="D1185" s="19">
        <v>1.6054953802789333</v>
      </c>
      <c r="E1185" s="19"/>
      <c r="F1185" s="19">
        <v>1.2128696162600245</v>
      </c>
      <c r="G1185" s="19"/>
      <c r="H1185" s="19">
        <v>0.82125808775938447</v>
      </c>
      <c r="I1185" s="19"/>
      <c r="J1185" s="19">
        <v>1.0918015146439859</v>
      </c>
      <c r="K1185" s="19"/>
      <c r="L1185" s="19">
        <v>0.89310856282092288</v>
      </c>
      <c r="M1185" s="19"/>
      <c r="N1185" s="19">
        <v>1.7126971368847068</v>
      </c>
      <c r="O1185" s="19"/>
      <c r="P1185" s="50">
        <v>1.2460110922412182</v>
      </c>
      <c r="R1185" s="9" t="s">
        <v>0</v>
      </c>
    </row>
    <row r="1186" spans="2:18" x14ac:dyDescent="0.2">
      <c r="B1186" s="25">
        <v>956</v>
      </c>
      <c r="C1186" s="193">
        <v>1.2213873997262934</v>
      </c>
      <c r="D1186" s="19"/>
      <c r="E1186" s="19">
        <v>0.81326858026107107</v>
      </c>
      <c r="F1186" s="19"/>
      <c r="G1186" s="19">
        <v>0.52081765855375561</v>
      </c>
      <c r="H1186" s="19"/>
      <c r="I1186" s="19">
        <v>1.028539634481612</v>
      </c>
      <c r="J1186" s="19"/>
      <c r="K1186" s="19">
        <v>1.5637535314920308</v>
      </c>
      <c r="L1186" s="19"/>
      <c r="M1186" s="19">
        <v>1.3838887277600822</v>
      </c>
      <c r="N1186" s="19"/>
      <c r="O1186" s="19">
        <v>1.1116659559079869</v>
      </c>
      <c r="P1186" s="50"/>
      <c r="R1186" s="9" t="s">
        <v>0</v>
      </c>
    </row>
    <row r="1187" spans="2:18" x14ac:dyDescent="0.2">
      <c r="B1187" s="25">
        <v>957</v>
      </c>
      <c r="C1187" s="193">
        <v>0.30073326090376618</v>
      </c>
      <c r="D1187" s="19"/>
      <c r="E1187" s="19">
        <v>0.24715335216603543</v>
      </c>
      <c r="F1187" s="19"/>
      <c r="G1187" s="19">
        <v>0.39710953949649619</v>
      </c>
      <c r="H1187" s="19"/>
      <c r="I1187" s="19">
        <v>0.33200036496461521</v>
      </c>
      <c r="J1187" s="19"/>
      <c r="K1187" s="19">
        <v>0.7845413022112746</v>
      </c>
      <c r="L1187" s="19"/>
      <c r="M1187" s="19">
        <v>1.3086351097388975</v>
      </c>
      <c r="N1187" s="19"/>
      <c r="O1187" s="19">
        <v>0.61461934549148844</v>
      </c>
      <c r="P1187" s="50"/>
      <c r="R1187" s="9" t="s">
        <v>0</v>
      </c>
    </row>
    <row r="1188" spans="2:18" x14ac:dyDescent="0.2">
      <c r="B1188" s="25">
        <v>958</v>
      </c>
      <c r="C1188" s="193">
        <v>8.7406702535633124E-2</v>
      </c>
      <c r="D1188" s="19"/>
      <c r="E1188" s="19"/>
      <c r="F1188" s="19">
        <v>0.61723972141440286</v>
      </c>
      <c r="G1188" s="19">
        <v>0.3755419472981405</v>
      </c>
      <c r="H1188" s="19"/>
      <c r="I1188" s="19"/>
      <c r="J1188" s="19">
        <v>0.53125703116372192</v>
      </c>
      <c r="K1188" s="19"/>
      <c r="L1188" s="19">
        <v>6.4880814409384674E-2</v>
      </c>
      <c r="M1188" s="19">
        <v>0.49197039181958058</v>
      </c>
      <c r="N1188" s="19"/>
      <c r="O1188" s="19"/>
      <c r="P1188" s="50">
        <v>0.99342987780805647</v>
      </c>
      <c r="R1188" s="9" t="s">
        <v>0</v>
      </c>
    </row>
    <row r="1189" spans="2:18" x14ac:dyDescent="0.2">
      <c r="B1189" s="25">
        <v>959</v>
      </c>
      <c r="C1189" s="193"/>
      <c r="D1189" s="19">
        <v>1.0873630403987387</v>
      </c>
      <c r="E1189" s="19"/>
      <c r="F1189" s="19">
        <v>0.80735556288877697</v>
      </c>
      <c r="G1189" s="19"/>
      <c r="H1189" s="19">
        <v>1.1865970070134506</v>
      </c>
      <c r="I1189" s="19"/>
      <c r="J1189" s="19">
        <v>1.193068716807949</v>
      </c>
      <c r="K1189" s="19">
        <v>9.7878449776269971E-2</v>
      </c>
      <c r="L1189" s="19"/>
      <c r="M1189" s="19"/>
      <c r="N1189" s="19">
        <v>0.39709382057340409</v>
      </c>
      <c r="O1189" s="19"/>
      <c r="P1189" s="50">
        <v>1.408715136257181</v>
      </c>
      <c r="R1189" s="9" t="s">
        <v>0</v>
      </c>
    </row>
    <row r="1190" spans="2:18" x14ac:dyDescent="0.2">
      <c r="B1190" s="25">
        <v>960</v>
      </c>
      <c r="C1190" s="193">
        <v>1.1545025168053711</v>
      </c>
      <c r="D1190" s="19"/>
      <c r="E1190" s="19">
        <v>0.67715196478495188</v>
      </c>
      <c r="F1190" s="19"/>
      <c r="G1190" s="19">
        <v>0.23388632920843641</v>
      </c>
      <c r="H1190" s="19"/>
      <c r="I1190" s="19">
        <v>0.59330161666339232</v>
      </c>
      <c r="J1190" s="19"/>
      <c r="K1190" s="19">
        <v>9.3776900833057064E-2</v>
      </c>
      <c r="L1190" s="19"/>
      <c r="M1190" s="19">
        <v>0.84880703237612987</v>
      </c>
      <c r="N1190" s="19"/>
      <c r="O1190" s="19">
        <v>7.5083154221676274E-2</v>
      </c>
      <c r="P1190" s="50"/>
      <c r="R1190" s="9" t="s">
        <v>0</v>
      </c>
    </row>
    <row r="1191" spans="2:18" x14ac:dyDescent="0.2">
      <c r="B1191" s="25">
        <v>961</v>
      </c>
      <c r="C1191" s="193"/>
      <c r="D1191" s="19">
        <v>0.44112146823283405</v>
      </c>
      <c r="E1191" s="19"/>
      <c r="F1191" s="19">
        <v>0.83995878200559282</v>
      </c>
      <c r="G1191" s="19">
        <v>0.24842842368309806</v>
      </c>
      <c r="H1191" s="19"/>
      <c r="I1191" s="19"/>
      <c r="J1191" s="19">
        <v>1.5678160743196903E-2</v>
      </c>
      <c r="K1191" s="19"/>
      <c r="L1191" s="19">
        <v>0.38593354958318382</v>
      </c>
      <c r="M1191" s="19">
        <v>0.40339997894195706</v>
      </c>
      <c r="N1191" s="19"/>
      <c r="O1191" s="19"/>
      <c r="P1191" s="50">
        <v>0.65324411089034873</v>
      </c>
      <c r="R1191" s="9" t="s">
        <v>0</v>
      </c>
    </row>
    <row r="1192" spans="2:18" x14ac:dyDescent="0.2">
      <c r="B1192" s="25">
        <v>962</v>
      </c>
      <c r="C1192" s="193"/>
      <c r="D1192" s="19">
        <v>1.5305693300883094</v>
      </c>
      <c r="E1192" s="19"/>
      <c r="F1192" s="19">
        <v>0.34602685978511738</v>
      </c>
      <c r="G1192" s="19"/>
      <c r="H1192" s="19">
        <v>0.41604880344472367</v>
      </c>
      <c r="I1192" s="19"/>
      <c r="J1192" s="19">
        <v>0.35778851433066505</v>
      </c>
      <c r="K1192" s="19"/>
      <c r="L1192" s="19">
        <v>0.83341934231184167</v>
      </c>
      <c r="M1192" s="19"/>
      <c r="N1192" s="19">
        <v>0.37088349663525094</v>
      </c>
      <c r="O1192" s="19"/>
      <c r="P1192" s="50">
        <v>0.471593261962167</v>
      </c>
      <c r="R1192" s="9" t="s">
        <v>0</v>
      </c>
    </row>
    <row r="1193" spans="2:18" x14ac:dyDescent="0.2">
      <c r="B1193" s="25">
        <v>963</v>
      </c>
      <c r="C1193" s="193"/>
      <c r="D1193" s="19">
        <v>0.9480526809018831</v>
      </c>
      <c r="E1193" s="19"/>
      <c r="F1193" s="19">
        <v>0.86991002938324868</v>
      </c>
      <c r="G1193" s="19"/>
      <c r="H1193" s="19">
        <v>0.88556174192713399</v>
      </c>
      <c r="I1193" s="19"/>
      <c r="J1193" s="19">
        <v>0.71411021758312654</v>
      </c>
      <c r="K1193" s="19"/>
      <c r="L1193" s="19">
        <v>1.460503683820918</v>
      </c>
      <c r="M1193" s="19"/>
      <c r="N1193" s="19">
        <v>1.2906211262395959</v>
      </c>
      <c r="O1193" s="19"/>
      <c r="P1193" s="50">
        <v>1.090299831608827</v>
      </c>
      <c r="R1193" s="9" t="s">
        <v>0</v>
      </c>
    </row>
    <row r="1194" spans="2:18" x14ac:dyDescent="0.2">
      <c r="B1194" s="25">
        <v>964</v>
      </c>
      <c r="C1194" s="193"/>
      <c r="D1194" s="19">
        <v>0.72266860576072356</v>
      </c>
      <c r="E1194" s="19"/>
      <c r="F1194" s="19">
        <v>1.7902576030211954</v>
      </c>
      <c r="G1194" s="19"/>
      <c r="H1194" s="19">
        <v>0.96303239567937071</v>
      </c>
      <c r="I1194" s="19"/>
      <c r="J1194" s="19">
        <v>1.7151015076601017</v>
      </c>
      <c r="K1194" s="19"/>
      <c r="L1194" s="19">
        <v>1.0262666420981024</v>
      </c>
      <c r="M1194" s="19"/>
      <c r="N1194" s="19">
        <v>1.0933652568957282</v>
      </c>
      <c r="O1194" s="19"/>
      <c r="P1194" s="50">
        <v>1.0170546146799591</v>
      </c>
      <c r="R1194" s="9" t="s">
        <v>0</v>
      </c>
    </row>
    <row r="1195" spans="2:18" x14ac:dyDescent="0.2">
      <c r="B1195" s="25">
        <v>965</v>
      </c>
      <c r="C1195" s="193">
        <v>1.357539009848576</v>
      </c>
      <c r="D1195" s="19"/>
      <c r="E1195" s="19">
        <v>0.8403265017830146</v>
      </c>
      <c r="F1195" s="19"/>
      <c r="G1195" s="19">
        <v>1.5903477245264459</v>
      </c>
      <c r="H1195" s="19"/>
      <c r="I1195" s="19">
        <v>0.82334788793827995</v>
      </c>
      <c r="J1195" s="19"/>
      <c r="K1195" s="19">
        <v>0.15903188860654682</v>
      </c>
      <c r="L1195" s="19"/>
      <c r="M1195" s="19">
        <v>0.99875898715160771</v>
      </c>
      <c r="N1195" s="19"/>
      <c r="O1195" s="19">
        <v>1.071181218948934</v>
      </c>
      <c r="P1195" s="50"/>
      <c r="R1195" s="9" t="s">
        <v>0</v>
      </c>
    </row>
    <row r="1196" spans="2:18" x14ac:dyDescent="0.2">
      <c r="B1196" s="25">
        <v>966</v>
      </c>
      <c r="C1196" s="193"/>
      <c r="D1196" s="19">
        <v>0.36445191265493093</v>
      </c>
      <c r="E1196" s="19">
        <v>0.71913665641712032</v>
      </c>
      <c r="F1196" s="19"/>
      <c r="G1196" s="19">
        <v>0.21803386421901277</v>
      </c>
      <c r="H1196" s="19"/>
      <c r="I1196" s="19">
        <v>0.81122972262431126</v>
      </c>
      <c r="J1196" s="19"/>
      <c r="K1196" s="19"/>
      <c r="L1196" s="19">
        <v>0.12671872961092817</v>
      </c>
      <c r="M1196" s="19"/>
      <c r="N1196" s="19">
        <v>0.2744258676977343</v>
      </c>
      <c r="O1196" s="19">
        <v>0.14290669109456236</v>
      </c>
      <c r="P1196" s="50"/>
      <c r="R1196" s="9" t="s">
        <v>0</v>
      </c>
    </row>
    <row r="1197" spans="2:18" x14ac:dyDescent="0.2">
      <c r="B1197" s="25">
        <v>967</v>
      </c>
      <c r="C1197" s="193">
        <v>0.91828349913792895</v>
      </c>
      <c r="D1197" s="19"/>
      <c r="E1197" s="19">
        <v>0.32652771870554276</v>
      </c>
      <c r="F1197" s="19"/>
      <c r="G1197" s="19">
        <v>0.3938048540518751</v>
      </c>
      <c r="H1197" s="19"/>
      <c r="I1197" s="19">
        <v>0.92322480884294589</v>
      </c>
      <c r="J1197" s="19"/>
      <c r="K1197" s="19">
        <v>0.49226197680103473</v>
      </c>
      <c r="L1197" s="19"/>
      <c r="M1197" s="19">
        <v>0.54527647788562339</v>
      </c>
      <c r="N1197" s="19"/>
      <c r="O1197" s="19"/>
      <c r="P1197" s="50">
        <v>5.456525793768572E-2</v>
      </c>
      <c r="R1197" s="9" t="s">
        <v>0</v>
      </c>
    </row>
    <row r="1198" spans="2:18" x14ac:dyDescent="0.2">
      <c r="B1198" s="25">
        <v>968</v>
      </c>
      <c r="C1198" s="193">
        <v>1.3009628494912413</v>
      </c>
      <c r="D1198" s="19"/>
      <c r="E1198" s="19">
        <v>0.18042605480999135</v>
      </c>
      <c r="F1198" s="19"/>
      <c r="G1198" s="19"/>
      <c r="H1198" s="19">
        <v>0.13786458597057338</v>
      </c>
      <c r="I1198" s="19">
        <v>0.49480643817903253</v>
      </c>
      <c r="J1198" s="19"/>
      <c r="K1198" s="19">
        <v>0.18632312762561537</v>
      </c>
      <c r="L1198" s="19"/>
      <c r="M1198" s="19">
        <v>0.22128515254218814</v>
      </c>
      <c r="N1198" s="19"/>
      <c r="O1198" s="19">
        <v>0.64593726986520883</v>
      </c>
      <c r="P1198" s="50"/>
      <c r="R1198" s="9" t="s">
        <v>0</v>
      </c>
    </row>
    <row r="1199" spans="2:18" x14ac:dyDescent="0.2">
      <c r="B1199" s="25">
        <v>969</v>
      </c>
      <c r="C1199" s="193">
        <v>0.12471500440816922</v>
      </c>
      <c r="D1199" s="19"/>
      <c r="E1199" s="19">
        <v>0.79323521363912819</v>
      </c>
      <c r="F1199" s="19"/>
      <c r="G1199" s="19"/>
      <c r="H1199" s="19">
        <v>0.26010294116989424</v>
      </c>
      <c r="I1199" s="19">
        <v>0.52155326932757395</v>
      </c>
      <c r="J1199" s="19"/>
      <c r="K1199" s="19"/>
      <c r="L1199" s="19">
        <v>0.23813194506013569</v>
      </c>
      <c r="M1199" s="19">
        <v>0.92397706648065792</v>
      </c>
      <c r="N1199" s="19"/>
      <c r="O1199" s="19">
        <v>0.66924316757364044</v>
      </c>
      <c r="P1199" s="50"/>
      <c r="R1199" s="9" t="s">
        <v>0</v>
      </c>
    </row>
    <row r="1200" spans="2:18" x14ac:dyDescent="0.2">
      <c r="B1200" s="25">
        <v>970</v>
      </c>
      <c r="C1200" s="193"/>
      <c r="D1200" s="19">
        <v>2.157719659458575</v>
      </c>
      <c r="E1200" s="19"/>
      <c r="F1200" s="19">
        <v>1.20314369766949</v>
      </c>
      <c r="G1200" s="19"/>
      <c r="H1200" s="19">
        <v>2.3090833618161479</v>
      </c>
      <c r="I1200" s="19"/>
      <c r="J1200" s="19">
        <v>1.7547132431442243</v>
      </c>
      <c r="K1200" s="19"/>
      <c r="L1200" s="19">
        <v>2.1720354339916499</v>
      </c>
      <c r="M1200" s="19"/>
      <c r="N1200" s="19">
        <v>1.9425804455184688</v>
      </c>
      <c r="O1200" s="19"/>
      <c r="P1200" s="50">
        <v>2.1231386167113029</v>
      </c>
      <c r="R1200" s="9" t="s">
        <v>0</v>
      </c>
    </row>
    <row r="1201" spans="2:18" x14ac:dyDescent="0.2">
      <c r="B1201" s="25">
        <v>971</v>
      </c>
      <c r="C1201" s="193"/>
      <c r="D1201" s="19">
        <v>0.28942381824913638</v>
      </c>
      <c r="E1201" s="19"/>
      <c r="F1201" s="19">
        <v>0.86398958716555685</v>
      </c>
      <c r="G1201" s="19"/>
      <c r="H1201" s="19">
        <v>1.0192148827962348</v>
      </c>
      <c r="I1201" s="19"/>
      <c r="J1201" s="19">
        <v>4.1724027114842091E-2</v>
      </c>
      <c r="K1201" s="19">
        <v>0.15498073189194164</v>
      </c>
      <c r="L1201" s="19"/>
      <c r="M1201" s="19"/>
      <c r="N1201" s="19">
        <v>0.60435560544601818</v>
      </c>
      <c r="O1201" s="19">
        <v>0.36060221207083631</v>
      </c>
      <c r="P1201" s="50"/>
      <c r="R1201" s="9" t="s">
        <v>0</v>
      </c>
    </row>
    <row r="1202" spans="2:18" x14ac:dyDescent="0.2">
      <c r="B1202" s="25">
        <v>972</v>
      </c>
      <c r="C1202" s="193"/>
      <c r="D1202" s="19">
        <v>0.11818522116838773</v>
      </c>
      <c r="E1202" s="19">
        <v>0.20484884453652899</v>
      </c>
      <c r="F1202" s="19"/>
      <c r="G1202" s="19">
        <v>0.5857508122058529</v>
      </c>
      <c r="H1202" s="19"/>
      <c r="I1202" s="19">
        <v>0.40690255525783298</v>
      </c>
      <c r="J1202" s="19"/>
      <c r="K1202" s="19">
        <v>0.52350212314837519</v>
      </c>
      <c r="L1202" s="19"/>
      <c r="M1202" s="19"/>
      <c r="N1202" s="19">
        <v>0.58021836951643413</v>
      </c>
      <c r="O1202" s="19">
        <v>0.91467330416635773</v>
      </c>
      <c r="P1202" s="50"/>
      <c r="R1202" s="9" t="s">
        <v>0</v>
      </c>
    </row>
    <row r="1203" spans="2:18" x14ac:dyDescent="0.2">
      <c r="B1203" s="25">
        <v>973</v>
      </c>
      <c r="C1203" s="193"/>
      <c r="D1203" s="19">
        <v>1.9406826362082372</v>
      </c>
      <c r="E1203" s="19"/>
      <c r="F1203" s="19">
        <v>0.79570467928932842</v>
      </c>
      <c r="G1203" s="19">
        <v>5.5755181787532401E-2</v>
      </c>
      <c r="H1203" s="19"/>
      <c r="I1203" s="19"/>
      <c r="J1203" s="19">
        <v>0.44509095174461583</v>
      </c>
      <c r="K1203" s="19"/>
      <c r="L1203" s="19">
        <v>0.55309783028885184</v>
      </c>
      <c r="M1203" s="19"/>
      <c r="N1203" s="19">
        <v>1.4580236442620793</v>
      </c>
      <c r="O1203" s="19"/>
      <c r="P1203" s="50">
        <v>0.24419120757160009</v>
      </c>
      <c r="R1203" s="9" t="s">
        <v>0</v>
      </c>
    </row>
    <row r="1204" spans="2:18" x14ac:dyDescent="0.2">
      <c r="B1204" s="25">
        <v>974</v>
      </c>
      <c r="C1204" s="193">
        <v>0.75535719842564053</v>
      </c>
      <c r="D1204" s="19"/>
      <c r="E1204" s="19">
        <v>1.5124080098178856</v>
      </c>
      <c r="F1204" s="19"/>
      <c r="G1204" s="19">
        <v>1.9971044399106928</v>
      </c>
      <c r="H1204" s="19"/>
      <c r="I1204" s="19">
        <v>1.731662183604241</v>
      </c>
      <c r="J1204" s="19"/>
      <c r="K1204" s="19">
        <v>1.0747377145310903</v>
      </c>
      <c r="L1204" s="19"/>
      <c r="M1204" s="19">
        <v>2.0913790301741875</v>
      </c>
      <c r="N1204" s="19"/>
      <c r="O1204" s="19">
        <v>1.2036212345320068</v>
      </c>
      <c r="P1204" s="50"/>
      <c r="R1204" s="9" t="s">
        <v>0</v>
      </c>
    </row>
    <row r="1205" spans="2:18" x14ac:dyDescent="0.2">
      <c r="B1205" s="25">
        <v>975</v>
      </c>
      <c r="C1205" s="193"/>
      <c r="D1205" s="19">
        <v>0.28162526337811644</v>
      </c>
      <c r="E1205" s="19"/>
      <c r="F1205" s="19">
        <v>3.424443156947609E-2</v>
      </c>
      <c r="G1205" s="19">
        <v>0.43489721007535015</v>
      </c>
      <c r="H1205" s="19"/>
      <c r="I1205" s="19"/>
      <c r="J1205" s="19">
        <v>0.46064583852380669</v>
      </c>
      <c r="K1205" s="19">
        <v>4.2362183091965273E-2</v>
      </c>
      <c r="L1205" s="19"/>
      <c r="M1205" s="19">
        <v>0.52510108079296491</v>
      </c>
      <c r="N1205" s="19"/>
      <c r="O1205" s="19"/>
      <c r="P1205" s="50">
        <v>0.37008810980983786</v>
      </c>
      <c r="R1205" s="9" t="s">
        <v>0</v>
      </c>
    </row>
    <row r="1206" spans="2:18" x14ac:dyDescent="0.2">
      <c r="B1206" s="25">
        <v>976</v>
      </c>
      <c r="C1206" s="193">
        <v>0.93713757028123768</v>
      </c>
      <c r="D1206" s="19"/>
      <c r="E1206" s="19">
        <v>0.63430157125980469</v>
      </c>
      <c r="F1206" s="19"/>
      <c r="G1206" s="19">
        <v>1.2773416441386718</v>
      </c>
      <c r="H1206" s="19"/>
      <c r="I1206" s="19">
        <v>4.8511954894797003E-2</v>
      </c>
      <c r="J1206" s="19"/>
      <c r="K1206" s="19">
        <v>0.58556578573605755</v>
      </c>
      <c r="L1206" s="19"/>
      <c r="M1206" s="19">
        <v>1.2968852765058358</v>
      </c>
      <c r="N1206" s="19"/>
      <c r="O1206" s="19">
        <v>0.49458473403414682</v>
      </c>
      <c r="P1206" s="50"/>
      <c r="R1206" s="9" t="s">
        <v>0</v>
      </c>
    </row>
    <row r="1207" spans="2:18" x14ac:dyDescent="0.2">
      <c r="B1207" s="25">
        <v>977</v>
      </c>
      <c r="C1207" s="193">
        <v>9.5441708769001491E-3</v>
      </c>
      <c r="D1207" s="19"/>
      <c r="E1207" s="19"/>
      <c r="F1207" s="19">
        <v>1.1803293284144418</v>
      </c>
      <c r="G1207" s="19"/>
      <c r="H1207" s="19">
        <v>0.7687706500450916</v>
      </c>
      <c r="I1207" s="19">
        <v>0.4077204995609407</v>
      </c>
      <c r="J1207" s="19"/>
      <c r="K1207" s="19">
        <v>0.10572351128544168</v>
      </c>
      <c r="L1207" s="19"/>
      <c r="M1207" s="19"/>
      <c r="N1207" s="19">
        <v>0.35551443080564288</v>
      </c>
      <c r="O1207" s="19"/>
      <c r="P1207" s="50">
        <v>0.44271630400416184</v>
      </c>
      <c r="R1207" s="9" t="s">
        <v>0</v>
      </c>
    </row>
    <row r="1208" spans="2:18" x14ac:dyDescent="0.2">
      <c r="B1208" s="25">
        <v>978</v>
      </c>
      <c r="C1208" s="193"/>
      <c r="D1208" s="19">
        <v>0.34752270262515167</v>
      </c>
      <c r="E1208" s="19"/>
      <c r="F1208" s="19">
        <v>6.0817888929675927E-2</v>
      </c>
      <c r="G1208" s="19"/>
      <c r="H1208" s="19">
        <v>1.4264766521140773</v>
      </c>
      <c r="I1208" s="19"/>
      <c r="J1208" s="19">
        <v>0.14611639537615326</v>
      </c>
      <c r="K1208" s="19"/>
      <c r="L1208" s="19">
        <v>0.76565142724487423</v>
      </c>
      <c r="M1208" s="19">
        <v>4.1737436111349668E-2</v>
      </c>
      <c r="N1208" s="19"/>
      <c r="O1208" s="19">
        <v>0.42211115705103447</v>
      </c>
      <c r="P1208" s="50"/>
      <c r="R1208" s="9" t="s">
        <v>0</v>
      </c>
    </row>
    <row r="1209" spans="2:18" x14ac:dyDescent="0.2">
      <c r="B1209" s="25">
        <v>979</v>
      </c>
      <c r="C1209" s="193"/>
      <c r="D1209" s="19">
        <v>1.273836691467759</v>
      </c>
      <c r="E1209" s="19"/>
      <c r="F1209" s="19">
        <v>1.6598215229322826</v>
      </c>
      <c r="G1209" s="19"/>
      <c r="H1209" s="19">
        <v>1.6620906700523135</v>
      </c>
      <c r="I1209" s="19"/>
      <c r="J1209" s="19">
        <v>0.62121805161194188</v>
      </c>
      <c r="K1209" s="19"/>
      <c r="L1209" s="19">
        <v>1.8162051006785864</v>
      </c>
      <c r="M1209" s="19"/>
      <c r="N1209" s="19">
        <v>1.7906581407677642</v>
      </c>
      <c r="O1209" s="19"/>
      <c r="P1209" s="50">
        <v>1.9482468654724874</v>
      </c>
      <c r="R1209" s="9" t="s">
        <v>0</v>
      </c>
    </row>
    <row r="1210" spans="2:18" x14ac:dyDescent="0.2">
      <c r="B1210" s="25">
        <v>980</v>
      </c>
      <c r="C1210" s="193">
        <v>2.9582416063043615</v>
      </c>
      <c r="D1210" s="19"/>
      <c r="E1210" s="19">
        <v>1.4062921210196657</v>
      </c>
      <c r="F1210" s="19"/>
      <c r="G1210" s="19">
        <v>2.8815972354404735</v>
      </c>
      <c r="H1210" s="19"/>
      <c r="I1210" s="19">
        <v>2.0811838856920115</v>
      </c>
      <c r="J1210" s="19"/>
      <c r="K1210" s="19">
        <v>1.9726361544641111</v>
      </c>
      <c r="L1210" s="19"/>
      <c r="M1210" s="19">
        <v>3.3357552525439003</v>
      </c>
      <c r="N1210" s="19"/>
      <c r="O1210" s="19">
        <v>2.7299041133677182</v>
      </c>
      <c r="P1210" s="50"/>
      <c r="R1210" s="9" t="s">
        <v>0</v>
      </c>
    </row>
    <row r="1211" spans="2:18" x14ac:dyDescent="0.2">
      <c r="B1211" s="25">
        <v>981</v>
      </c>
      <c r="C1211" s="193"/>
      <c r="D1211" s="19">
        <v>0.55567210344887807</v>
      </c>
      <c r="E1211" s="19"/>
      <c r="F1211" s="19">
        <v>0.90081842501116927</v>
      </c>
      <c r="G1211" s="19"/>
      <c r="H1211" s="19">
        <v>0.58809144527221302</v>
      </c>
      <c r="I1211" s="19"/>
      <c r="J1211" s="19">
        <v>0.63049716725268945</v>
      </c>
      <c r="K1211" s="19"/>
      <c r="L1211" s="19">
        <v>1.079539740369829</v>
      </c>
      <c r="M1211" s="19"/>
      <c r="N1211" s="19">
        <v>0.13414292436731909</v>
      </c>
      <c r="O1211" s="19"/>
      <c r="P1211" s="50">
        <v>1.0073593692506264</v>
      </c>
      <c r="R1211" s="9" t="s">
        <v>0</v>
      </c>
    </row>
    <row r="1212" spans="2:18" x14ac:dyDescent="0.2">
      <c r="B1212" s="25">
        <v>982</v>
      </c>
      <c r="C1212" s="193"/>
      <c r="D1212" s="19">
        <v>1.5729511107778018</v>
      </c>
      <c r="E1212" s="19"/>
      <c r="F1212" s="19">
        <v>0.6777799429220146</v>
      </c>
      <c r="G1212" s="19"/>
      <c r="H1212" s="19">
        <v>0.13652535546038549</v>
      </c>
      <c r="I1212" s="19"/>
      <c r="J1212" s="19">
        <v>1.433239123360202</v>
      </c>
      <c r="K1212" s="19"/>
      <c r="L1212" s="19">
        <v>1.1760627543366688</v>
      </c>
      <c r="M1212" s="19"/>
      <c r="N1212" s="19">
        <v>1.3482429833578251</v>
      </c>
      <c r="O1212" s="19"/>
      <c r="P1212" s="50">
        <v>1.2997510401454717</v>
      </c>
      <c r="R1212" s="9" t="s">
        <v>0</v>
      </c>
    </row>
    <row r="1213" spans="2:18" x14ac:dyDescent="0.2">
      <c r="B1213" s="25">
        <v>983</v>
      </c>
      <c r="C1213" s="193"/>
      <c r="D1213" s="19">
        <v>0.15780922207612019</v>
      </c>
      <c r="E1213" s="19">
        <v>0.33174194561421788</v>
      </c>
      <c r="F1213" s="19"/>
      <c r="G1213" s="19"/>
      <c r="H1213" s="19">
        <v>0.56533901623255611</v>
      </c>
      <c r="I1213" s="19"/>
      <c r="J1213" s="19">
        <v>0.29181209672458852</v>
      </c>
      <c r="K1213" s="19"/>
      <c r="L1213" s="19">
        <v>1.1789440629371821</v>
      </c>
      <c r="M1213" s="19">
        <v>0.17239882235018636</v>
      </c>
      <c r="N1213" s="19"/>
      <c r="O1213" s="19"/>
      <c r="P1213" s="50">
        <v>0.47507908118180242</v>
      </c>
      <c r="R1213" s="9" t="s">
        <v>0</v>
      </c>
    </row>
    <row r="1214" spans="2:18" x14ac:dyDescent="0.2">
      <c r="B1214" s="25">
        <v>984</v>
      </c>
      <c r="C1214" s="193">
        <v>7.0760611340482962E-2</v>
      </c>
      <c r="D1214" s="19"/>
      <c r="E1214" s="19"/>
      <c r="F1214" s="19">
        <v>0.70698930820861505</v>
      </c>
      <c r="G1214" s="19"/>
      <c r="H1214" s="19">
        <v>0.57329282614567034</v>
      </c>
      <c r="I1214" s="19"/>
      <c r="J1214" s="19">
        <v>0.82005548400807182</v>
      </c>
      <c r="K1214" s="19"/>
      <c r="L1214" s="19">
        <v>0.82497699997911345</v>
      </c>
      <c r="M1214" s="19"/>
      <c r="N1214" s="19">
        <v>0.81179870609171467</v>
      </c>
      <c r="O1214" s="19"/>
      <c r="P1214" s="50">
        <v>8.7945335398894639E-2</v>
      </c>
      <c r="R1214" s="9" t="s">
        <v>0</v>
      </c>
    </row>
    <row r="1215" spans="2:18" x14ac:dyDescent="0.2">
      <c r="B1215" s="25">
        <v>985</v>
      </c>
      <c r="C1215" s="193"/>
      <c r="D1215" s="19">
        <v>0.3186485143767302</v>
      </c>
      <c r="E1215" s="19"/>
      <c r="F1215" s="19">
        <v>0.9461487115390258</v>
      </c>
      <c r="G1215" s="19"/>
      <c r="H1215" s="19">
        <v>0.39215999148081038</v>
      </c>
      <c r="I1215" s="19"/>
      <c r="J1215" s="19">
        <v>1.5263956922752819</v>
      </c>
      <c r="K1215" s="19"/>
      <c r="L1215" s="19">
        <v>0.21623879115785255</v>
      </c>
      <c r="M1215" s="19"/>
      <c r="N1215" s="19">
        <v>0.3918973694701694</v>
      </c>
      <c r="O1215" s="19">
        <v>0.69857158522248264</v>
      </c>
      <c r="P1215" s="50"/>
      <c r="R1215" s="9" t="s">
        <v>0</v>
      </c>
    </row>
    <row r="1216" spans="2:18" x14ac:dyDescent="0.2">
      <c r="B1216" s="25">
        <v>986</v>
      </c>
      <c r="C1216" s="193">
        <v>0.4799203240105015</v>
      </c>
      <c r="D1216" s="19"/>
      <c r="E1216" s="19">
        <v>0.39464707990681175</v>
      </c>
      <c r="F1216" s="19"/>
      <c r="G1216" s="19">
        <v>2.2160624889766782</v>
      </c>
      <c r="H1216" s="19"/>
      <c r="I1216" s="19">
        <v>1.2610453550077714</v>
      </c>
      <c r="J1216" s="19"/>
      <c r="K1216" s="19">
        <v>0.524220069102452</v>
      </c>
      <c r="L1216" s="19"/>
      <c r="M1216" s="19">
        <v>1.0403364690058465</v>
      </c>
      <c r="N1216" s="19"/>
      <c r="O1216" s="19">
        <v>1.1474446658583588</v>
      </c>
      <c r="P1216" s="50"/>
      <c r="R1216" s="9" t="s">
        <v>0</v>
      </c>
    </row>
    <row r="1217" spans="2:18" x14ac:dyDescent="0.2">
      <c r="B1217" s="25">
        <v>987</v>
      </c>
      <c r="C1217" s="193"/>
      <c r="D1217" s="19">
        <v>2.9695888211669903</v>
      </c>
      <c r="E1217" s="19"/>
      <c r="F1217" s="19">
        <v>1.6954236731177084</v>
      </c>
      <c r="G1217" s="19"/>
      <c r="H1217" s="19">
        <v>2.6269717693191601</v>
      </c>
      <c r="I1217" s="19"/>
      <c r="J1217" s="19">
        <v>2.5913745677263309</v>
      </c>
      <c r="K1217" s="19"/>
      <c r="L1217" s="19">
        <v>1.8112233912719782</v>
      </c>
      <c r="M1217" s="19"/>
      <c r="N1217" s="19">
        <v>3.1300023354597255</v>
      </c>
      <c r="O1217" s="19"/>
      <c r="P1217" s="50">
        <v>2.6157480517517029</v>
      </c>
      <c r="R1217" s="9" t="s">
        <v>0</v>
      </c>
    </row>
    <row r="1218" spans="2:18" x14ac:dyDescent="0.2">
      <c r="B1218" s="25">
        <v>988</v>
      </c>
      <c r="C1218" s="193"/>
      <c r="D1218" s="19">
        <v>1.6513212662982024</v>
      </c>
      <c r="E1218" s="19"/>
      <c r="F1218" s="19">
        <v>1.1479852412204181</v>
      </c>
      <c r="G1218" s="19"/>
      <c r="H1218" s="19">
        <v>0.3542932194941541</v>
      </c>
      <c r="I1218" s="19"/>
      <c r="J1218" s="19">
        <v>1.63725251200792</v>
      </c>
      <c r="K1218" s="19"/>
      <c r="L1218" s="19">
        <v>0.64383300325711601</v>
      </c>
      <c r="M1218" s="19"/>
      <c r="N1218" s="19">
        <v>1.0625929870496955</v>
      </c>
      <c r="O1218" s="19"/>
      <c r="P1218" s="50">
        <v>1.1343292349922007</v>
      </c>
      <c r="R1218" s="9" t="s">
        <v>0</v>
      </c>
    </row>
    <row r="1219" spans="2:18" x14ac:dyDescent="0.2">
      <c r="B1219" s="25">
        <v>989</v>
      </c>
      <c r="C1219" s="193">
        <v>1.5879234730040508</v>
      </c>
      <c r="D1219" s="19"/>
      <c r="E1219" s="19">
        <v>1.2516109974771408</v>
      </c>
      <c r="F1219" s="19"/>
      <c r="G1219" s="19">
        <v>1.6481307455626113</v>
      </c>
      <c r="H1219" s="19"/>
      <c r="I1219" s="19">
        <v>1.2363071621134722</v>
      </c>
      <c r="J1219" s="19"/>
      <c r="K1219" s="19">
        <v>1.8038953769919994</v>
      </c>
      <c r="L1219" s="19"/>
      <c r="M1219" s="19">
        <v>1.0537513635274303</v>
      </c>
      <c r="N1219" s="19"/>
      <c r="O1219" s="19">
        <v>0.62027447214323439</v>
      </c>
      <c r="P1219" s="50"/>
      <c r="R1219" s="9" t="s">
        <v>0</v>
      </c>
    </row>
    <row r="1220" spans="2:18" x14ac:dyDescent="0.2">
      <c r="B1220" s="25">
        <v>990</v>
      </c>
      <c r="C1220" s="193"/>
      <c r="D1220" s="19">
        <v>7.4043472833446769E-2</v>
      </c>
      <c r="E1220" s="19">
        <v>0.66100766522448939</v>
      </c>
      <c r="F1220" s="19"/>
      <c r="G1220" s="19">
        <v>0.69471936681181801</v>
      </c>
      <c r="H1220" s="19"/>
      <c r="I1220" s="19">
        <v>0.28159667306296449</v>
      </c>
      <c r="J1220" s="19"/>
      <c r="K1220" s="19">
        <v>0.68979889291667407</v>
      </c>
      <c r="L1220" s="19"/>
      <c r="M1220" s="19">
        <v>1.3490560216756062</v>
      </c>
      <c r="N1220" s="19"/>
      <c r="O1220" s="19">
        <v>0.26073790891413878</v>
      </c>
      <c r="P1220" s="50"/>
      <c r="R1220" s="9" t="s">
        <v>0</v>
      </c>
    </row>
    <row r="1221" spans="2:18" x14ac:dyDescent="0.2">
      <c r="B1221" s="25">
        <v>991</v>
      </c>
      <c r="C1221" s="193">
        <v>1.8868303936987163</v>
      </c>
      <c r="D1221" s="19"/>
      <c r="E1221" s="19">
        <v>1.5635413576783606</v>
      </c>
      <c r="F1221" s="19"/>
      <c r="G1221" s="19">
        <v>1.2707576405469756</v>
      </c>
      <c r="H1221" s="19"/>
      <c r="I1221" s="19">
        <v>1.3965532145091142</v>
      </c>
      <c r="J1221" s="19"/>
      <c r="K1221" s="19">
        <v>1.2435063267154982</v>
      </c>
      <c r="L1221" s="19"/>
      <c r="M1221" s="19">
        <v>2.7713726081754579</v>
      </c>
      <c r="N1221" s="19"/>
      <c r="O1221" s="19">
        <v>0.97681490831384798</v>
      </c>
      <c r="P1221" s="50"/>
      <c r="R1221" s="9" t="s">
        <v>0</v>
      </c>
    </row>
    <row r="1222" spans="2:18" x14ac:dyDescent="0.2">
      <c r="B1222" s="25">
        <v>992</v>
      </c>
      <c r="C1222" s="193">
        <v>0.51772274238177074</v>
      </c>
      <c r="D1222" s="19"/>
      <c r="E1222" s="19">
        <v>0.25796623067837288</v>
      </c>
      <c r="F1222" s="19"/>
      <c r="G1222" s="19">
        <v>5.7359370080759975E-2</v>
      </c>
      <c r="H1222" s="19"/>
      <c r="I1222" s="19">
        <v>0.20832798713405459</v>
      </c>
      <c r="J1222" s="19"/>
      <c r="K1222" s="19">
        <v>0.52666533768956714</v>
      </c>
      <c r="L1222" s="19"/>
      <c r="M1222" s="19">
        <v>0.35665487568328669</v>
      </c>
      <c r="N1222" s="19"/>
      <c r="O1222" s="19"/>
      <c r="P1222" s="50">
        <v>0.57898109085028471</v>
      </c>
      <c r="R1222" s="9" t="s">
        <v>0</v>
      </c>
    </row>
    <row r="1223" spans="2:18" x14ac:dyDescent="0.2">
      <c r="B1223" s="25">
        <v>993</v>
      </c>
      <c r="C1223" s="193">
        <v>0.58767825975408761</v>
      </c>
      <c r="D1223" s="19"/>
      <c r="E1223" s="19">
        <v>1.6010652319404814</v>
      </c>
      <c r="F1223" s="19"/>
      <c r="G1223" s="19">
        <v>1.5193693787439688</v>
      </c>
      <c r="H1223" s="19"/>
      <c r="I1223" s="19">
        <v>1.5992760096077276</v>
      </c>
      <c r="J1223" s="19"/>
      <c r="K1223" s="19">
        <v>1.177529024676478</v>
      </c>
      <c r="L1223" s="19"/>
      <c r="M1223" s="19">
        <v>1.1223223785031264</v>
      </c>
      <c r="N1223" s="19"/>
      <c r="O1223" s="19">
        <v>2.1785453201681277</v>
      </c>
      <c r="P1223" s="50"/>
      <c r="R1223" s="9" t="s">
        <v>0</v>
      </c>
    </row>
    <row r="1224" spans="2:18" x14ac:dyDescent="0.2">
      <c r="B1224" s="25">
        <v>994</v>
      </c>
      <c r="C1224" s="193"/>
      <c r="D1224" s="19">
        <v>0.35634644510236191</v>
      </c>
      <c r="E1224" s="19">
        <v>4.0124119923848955E-2</v>
      </c>
      <c r="F1224" s="19"/>
      <c r="G1224" s="19"/>
      <c r="H1224" s="19">
        <v>0.12448174280406091</v>
      </c>
      <c r="I1224" s="19"/>
      <c r="J1224" s="19">
        <v>0.280462106542406</v>
      </c>
      <c r="K1224" s="19"/>
      <c r="L1224" s="19">
        <v>0.44926205226249322</v>
      </c>
      <c r="M1224" s="19"/>
      <c r="N1224" s="19">
        <v>0.45220146214200746</v>
      </c>
      <c r="O1224" s="19">
        <v>0.2768211182899209</v>
      </c>
      <c r="P1224" s="50"/>
      <c r="R1224" s="9" t="s">
        <v>0</v>
      </c>
    </row>
    <row r="1225" spans="2:18" x14ac:dyDescent="0.2">
      <c r="B1225" s="25">
        <v>995</v>
      </c>
      <c r="C1225" s="193"/>
      <c r="D1225" s="19">
        <v>0.37974562874399581</v>
      </c>
      <c r="E1225" s="19"/>
      <c r="F1225" s="19">
        <v>0.35591615996784287</v>
      </c>
      <c r="G1225" s="19"/>
      <c r="H1225" s="19">
        <v>0.5389499630482989</v>
      </c>
      <c r="I1225" s="19"/>
      <c r="J1225" s="19">
        <v>0.13450833442750737</v>
      </c>
      <c r="K1225" s="19"/>
      <c r="L1225" s="19">
        <v>0.34443021094073412</v>
      </c>
      <c r="M1225" s="19"/>
      <c r="N1225" s="19">
        <v>0.85207442496804031</v>
      </c>
      <c r="O1225" s="19">
        <v>0.42012925979929489</v>
      </c>
      <c r="P1225" s="50"/>
      <c r="R1225" s="9" t="s">
        <v>0</v>
      </c>
    </row>
    <row r="1226" spans="2:18" x14ac:dyDescent="0.2">
      <c r="B1226" s="25">
        <v>996</v>
      </c>
      <c r="C1226" s="193"/>
      <c r="D1226" s="19">
        <v>1.6189898653480208</v>
      </c>
      <c r="E1226" s="19"/>
      <c r="F1226" s="19">
        <v>1.178200822770463</v>
      </c>
      <c r="G1226" s="19"/>
      <c r="H1226" s="19">
        <v>0.75578896068398882</v>
      </c>
      <c r="I1226" s="19"/>
      <c r="J1226" s="19">
        <v>2.3879297186771007</v>
      </c>
      <c r="K1226" s="19"/>
      <c r="L1226" s="19">
        <v>0.81416102729182971</v>
      </c>
      <c r="M1226" s="19"/>
      <c r="N1226" s="19">
        <v>1.8890363263292496</v>
      </c>
      <c r="O1226" s="19"/>
      <c r="P1226" s="50">
        <v>1.1269052303955265</v>
      </c>
      <c r="R1226" s="9" t="s">
        <v>0</v>
      </c>
    </row>
    <row r="1227" spans="2:18" x14ac:dyDescent="0.2">
      <c r="B1227" s="25">
        <v>997</v>
      </c>
      <c r="C1227" s="193">
        <v>1.3949254432472358</v>
      </c>
      <c r="D1227" s="19"/>
      <c r="E1227" s="19">
        <v>1.8163251739489568</v>
      </c>
      <c r="F1227" s="19"/>
      <c r="G1227" s="19">
        <v>1.8582632859904908</v>
      </c>
      <c r="H1227" s="19"/>
      <c r="I1227" s="19">
        <v>1.249584155881585</v>
      </c>
      <c r="J1227" s="19"/>
      <c r="K1227" s="19">
        <v>1.670442034950455</v>
      </c>
      <c r="L1227" s="19"/>
      <c r="M1227" s="19">
        <v>2.4989768385823701</v>
      </c>
      <c r="N1227" s="19"/>
      <c r="O1227" s="19">
        <v>1.9509926630739332</v>
      </c>
      <c r="P1227" s="50"/>
      <c r="R1227" s="9" t="s">
        <v>0</v>
      </c>
    </row>
    <row r="1228" spans="2:18" x14ac:dyDescent="0.2">
      <c r="B1228" s="25">
        <v>998</v>
      </c>
      <c r="C1228" s="193"/>
      <c r="D1228" s="19">
        <v>1.3539226933216306</v>
      </c>
      <c r="E1228" s="19"/>
      <c r="F1228" s="19">
        <v>0.38155527823480712</v>
      </c>
      <c r="G1228" s="19"/>
      <c r="H1228" s="19">
        <v>1.6965871516089812</v>
      </c>
      <c r="I1228" s="19"/>
      <c r="J1228" s="19">
        <v>0.65335950632561879</v>
      </c>
      <c r="K1228" s="19"/>
      <c r="L1228" s="19">
        <v>1.6574172513243002</v>
      </c>
      <c r="M1228" s="19"/>
      <c r="N1228" s="19">
        <v>0.87290862149568149</v>
      </c>
      <c r="O1228" s="19"/>
      <c r="P1228" s="50">
        <v>1.9945264840357741</v>
      </c>
      <c r="R1228" s="9" t="s">
        <v>0</v>
      </c>
    </row>
    <row r="1229" spans="2:18" x14ac:dyDescent="0.2">
      <c r="B1229" s="25">
        <v>999</v>
      </c>
      <c r="C1229" s="193"/>
      <c r="D1229" s="19">
        <v>1.5698394198083232</v>
      </c>
      <c r="E1229" s="19"/>
      <c r="F1229" s="19">
        <v>1.1642788240206803</v>
      </c>
      <c r="G1229" s="19"/>
      <c r="H1229" s="19">
        <v>1.7499263384089407</v>
      </c>
      <c r="I1229" s="19"/>
      <c r="J1229" s="19">
        <v>1.3982257743885682</v>
      </c>
      <c r="K1229" s="19"/>
      <c r="L1229" s="19">
        <v>2.2617505905298954</v>
      </c>
      <c r="M1229" s="19"/>
      <c r="N1229" s="19">
        <v>1.4325731110157542</v>
      </c>
      <c r="O1229" s="19"/>
      <c r="P1229" s="50">
        <v>1.9342333650353363</v>
      </c>
      <c r="R1229" s="9" t="s">
        <v>0</v>
      </c>
    </row>
    <row r="1230" spans="2:18" x14ac:dyDescent="0.2">
      <c r="B1230" s="25">
        <v>1000</v>
      </c>
      <c r="C1230" s="193">
        <v>1.5777136607122517</v>
      </c>
      <c r="D1230" s="19"/>
      <c r="E1230" s="19">
        <v>2.942502266585886</v>
      </c>
      <c r="F1230" s="19"/>
      <c r="G1230" s="19">
        <v>1.3793854278154207</v>
      </c>
      <c r="H1230" s="19"/>
      <c r="I1230" s="19">
        <v>1.4872098269466221</v>
      </c>
      <c r="J1230" s="19"/>
      <c r="K1230" s="19">
        <v>1.7326457311150507</v>
      </c>
      <c r="L1230" s="19"/>
      <c r="M1230" s="19">
        <v>2.4617651249700683</v>
      </c>
      <c r="N1230" s="19"/>
      <c r="O1230" s="19">
        <v>1.1823591825019362</v>
      </c>
      <c r="P1230" s="50"/>
      <c r="R1230" s="9" t="s">
        <v>0</v>
      </c>
    </row>
    <row r="1231" spans="2:18" x14ac:dyDescent="0.2">
      <c r="B1231" s="25">
        <v>1001</v>
      </c>
      <c r="C1231" s="193">
        <v>2.7522935941701545E-2</v>
      </c>
      <c r="D1231" s="19"/>
      <c r="E1231" s="19">
        <v>8.6519387567751793E-2</v>
      </c>
      <c r="F1231" s="19"/>
      <c r="G1231" s="19">
        <v>0.79333571432617644</v>
      </c>
      <c r="H1231" s="19"/>
      <c r="I1231" s="19">
        <v>0.24527803765838169</v>
      </c>
      <c r="J1231" s="19"/>
      <c r="K1231" s="19">
        <v>0.37448812767331741</v>
      </c>
      <c r="L1231" s="19"/>
      <c r="M1231" s="19"/>
      <c r="N1231" s="19">
        <v>0.48154388554470856</v>
      </c>
      <c r="O1231" s="19"/>
      <c r="P1231" s="50">
        <v>0.12814334828241561</v>
      </c>
      <c r="R1231" s="9" t="s">
        <v>0</v>
      </c>
    </row>
    <row r="1232" spans="2:18" x14ac:dyDescent="0.2">
      <c r="B1232" s="25">
        <v>1002</v>
      </c>
      <c r="C1232" s="193">
        <v>0.77958709203193077</v>
      </c>
      <c r="D1232" s="19"/>
      <c r="E1232" s="19">
        <v>0.35406483569735758</v>
      </c>
      <c r="F1232" s="19"/>
      <c r="G1232" s="19">
        <v>1.0971374723374081</v>
      </c>
      <c r="H1232" s="19"/>
      <c r="I1232" s="19">
        <v>0.9424222944339733</v>
      </c>
      <c r="J1232" s="19"/>
      <c r="K1232" s="19">
        <v>0.30662481459284541</v>
      </c>
      <c r="L1232" s="19"/>
      <c r="M1232" s="19">
        <v>0.72938724747043449</v>
      </c>
      <c r="N1232" s="19"/>
      <c r="O1232" s="19">
        <v>1.0241002646108186</v>
      </c>
      <c r="P1232" s="50"/>
      <c r="R1232" s="9" t="s">
        <v>0</v>
      </c>
    </row>
    <row r="1233" spans="2:18" x14ac:dyDescent="0.2">
      <c r="B1233" s="25">
        <v>1003</v>
      </c>
      <c r="C1233" s="193">
        <v>0.39386669687823672</v>
      </c>
      <c r="D1233" s="19"/>
      <c r="E1233" s="19"/>
      <c r="F1233" s="19">
        <v>0.16121306153911247</v>
      </c>
      <c r="G1233" s="19"/>
      <c r="H1233" s="19">
        <v>0.67220591346163283</v>
      </c>
      <c r="I1233" s="19"/>
      <c r="J1233" s="19">
        <v>0.62523379759642517</v>
      </c>
      <c r="K1233" s="19"/>
      <c r="L1233" s="19">
        <v>0.9343118966791657</v>
      </c>
      <c r="M1233" s="19"/>
      <c r="N1233" s="19">
        <v>0.98214712115564851</v>
      </c>
      <c r="O1233" s="19"/>
      <c r="P1233" s="50">
        <v>9.3173497849481535E-2</v>
      </c>
      <c r="R1233" s="9" t="s">
        <v>0</v>
      </c>
    </row>
    <row r="1234" spans="2:18" x14ac:dyDescent="0.2">
      <c r="B1234" s="25">
        <v>1004</v>
      </c>
      <c r="C1234" s="193"/>
      <c r="D1234" s="19">
        <v>1.1012939476297803</v>
      </c>
      <c r="E1234" s="19"/>
      <c r="F1234" s="19">
        <v>1.7953992199011353</v>
      </c>
      <c r="G1234" s="19"/>
      <c r="H1234" s="19">
        <v>0.66699356637482543</v>
      </c>
      <c r="I1234" s="19"/>
      <c r="J1234" s="19">
        <v>0.65973374918320404</v>
      </c>
      <c r="K1234" s="19"/>
      <c r="L1234" s="19">
        <v>1.0104425465388776</v>
      </c>
      <c r="M1234" s="19"/>
      <c r="N1234" s="19">
        <v>0.37907879589510218</v>
      </c>
      <c r="O1234" s="19"/>
      <c r="P1234" s="50">
        <v>1.346029130779919</v>
      </c>
      <c r="R1234" s="9" t="s">
        <v>0</v>
      </c>
    </row>
    <row r="1235" spans="2:18" x14ac:dyDescent="0.2">
      <c r="B1235" s="25">
        <v>1005</v>
      </c>
      <c r="C1235" s="193"/>
      <c r="D1235" s="19">
        <v>0.45705520948290412</v>
      </c>
      <c r="E1235" s="19"/>
      <c r="F1235" s="19">
        <v>1.6272967084207486</v>
      </c>
      <c r="G1235" s="19"/>
      <c r="H1235" s="19">
        <v>1.121901760972918</v>
      </c>
      <c r="I1235" s="19"/>
      <c r="J1235" s="19">
        <v>0.75926699337628922</v>
      </c>
      <c r="K1235" s="19"/>
      <c r="L1235" s="19">
        <v>0.90326002720987042</v>
      </c>
      <c r="M1235" s="19"/>
      <c r="N1235" s="19">
        <v>1.1761837163567141</v>
      </c>
      <c r="O1235" s="19"/>
      <c r="P1235" s="50">
        <v>1.4977605342904257</v>
      </c>
      <c r="R1235" s="9" t="s">
        <v>0</v>
      </c>
    </row>
    <row r="1236" spans="2:18" x14ac:dyDescent="0.2">
      <c r="B1236" s="25">
        <v>1006</v>
      </c>
      <c r="C1236" s="193">
        <v>1.8636543443721929</v>
      </c>
      <c r="D1236" s="19"/>
      <c r="E1236" s="19"/>
      <c r="F1236" s="19">
        <v>0.24027769689535186</v>
      </c>
      <c r="G1236" s="19">
        <v>0.10678722514337387</v>
      </c>
      <c r="H1236" s="19"/>
      <c r="I1236" s="19">
        <v>0.9624457400170312</v>
      </c>
      <c r="J1236" s="19"/>
      <c r="K1236" s="19">
        <v>0.24361370346867922</v>
      </c>
      <c r="L1236" s="19"/>
      <c r="M1236" s="19">
        <v>0.56783326367912945</v>
      </c>
      <c r="N1236" s="19"/>
      <c r="O1236" s="19">
        <v>0.16918377326111145</v>
      </c>
      <c r="P1236" s="50"/>
      <c r="R1236" s="9" t="s">
        <v>0</v>
      </c>
    </row>
    <row r="1237" spans="2:18" x14ac:dyDescent="0.2">
      <c r="B1237" s="25">
        <v>1007</v>
      </c>
      <c r="C1237" s="193"/>
      <c r="D1237" s="19">
        <v>1.145956445882939</v>
      </c>
      <c r="E1237" s="19"/>
      <c r="F1237" s="19">
        <v>1.0678485393243786</v>
      </c>
      <c r="G1237" s="19"/>
      <c r="H1237" s="19">
        <v>0.6190221493079896</v>
      </c>
      <c r="I1237" s="19"/>
      <c r="J1237" s="19">
        <v>1.3983834035034834</v>
      </c>
      <c r="K1237" s="19"/>
      <c r="L1237" s="19">
        <v>0.85904353470192585</v>
      </c>
      <c r="M1237" s="19"/>
      <c r="N1237" s="19">
        <v>1.3116000968812718</v>
      </c>
      <c r="O1237" s="19"/>
      <c r="P1237" s="50">
        <v>1.1434006941178079</v>
      </c>
      <c r="R1237" s="9" t="s">
        <v>0</v>
      </c>
    </row>
    <row r="1238" spans="2:18" x14ac:dyDescent="0.2">
      <c r="B1238" s="25">
        <v>1008</v>
      </c>
      <c r="C1238" s="193"/>
      <c r="D1238" s="19">
        <v>0.48178431975279118</v>
      </c>
      <c r="E1238" s="19"/>
      <c r="F1238" s="19">
        <v>0.89523014456485739</v>
      </c>
      <c r="G1238" s="19"/>
      <c r="H1238" s="19">
        <v>0.63055560626064755</v>
      </c>
      <c r="I1238" s="19"/>
      <c r="J1238" s="19">
        <v>0.6524824162966768</v>
      </c>
      <c r="K1238" s="19"/>
      <c r="L1238" s="19">
        <v>1.747004441086361</v>
      </c>
      <c r="M1238" s="19"/>
      <c r="N1238" s="19">
        <v>1.1997971777204539</v>
      </c>
      <c r="O1238" s="19"/>
      <c r="P1238" s="50">
        <v>1.0305321880973433</v>
      </c>
      <c r="R1238" s="9" t="s">
        <v>0</v>
      </c>
    </row>
    <row r="1239" spans="2:18" x14ac:dyDescent="0.2">
      <c r="B1239" s="25">
        <v>1009</v>
      </c>
      <c r="C1239" s="193">
        <v>0.28996650738129265</v>
      </c>
      <c r="D1239" s="19"/>
      <c r="E1239" s="19"/>
      <c r="F1239" s="19">
        <v>0.4346768305496761</v>
      </c>
      <c r="G1239" s="19"/>
      <c r="H1239" s="19">
        <v>0.12186490598040174</v>
      </c>
      <c r="I1239" s="19">
        <v>0.59044115010929499</v>
      </c>
      <c r="J1239" s="19"/>
      <c r="K1239" s="19">
        <v>0.4551935920358815</v>
      </c>
      <c r="L1239" s="19"/>
      <c r="M1239" s="19"/>
      <c r="N1239" s="19">
        <v>0.5251203836495395</v>
      </c>
      <c r="O1239" s="19">
        <v>0.29554062394049979</v>
      </c>
      <c r="P1239" s="50"/>
      <c r="R1239" s="9" t="s">
        <v>0</v>
      </c>
    </row>
    <row r="1240" spans="2:18" x14ac:dyDescent="0.2">
      <c r="B1240" s="25">
        <v>1010</v>
      </c>
      <c r="C1240" s="193"/>
      <c r="D1240" s="19">
        <v>1.0111592332403505</v>
      </c>
      <c r="E1240" s="19"/>
      <c r="F1240" s="19">
        <v>0.28779017951244662</v>
      </c>
      <c r="G1240" s="19"/>
      <c r="H1240" s="19">
        <v>0.84878715820198403</v>
      </c>
      <c r="I1240" s="19"/>
      <c r="J1240" s="19">
        <v>0.45675554574613675</v>
      </c>
      <c r="K1240" s="19"/>
      <c r="L1240" s="19">
        <v>1.0011684417691471</v>
      </c>
      <c r="M1240" s="19"/>
      <c r="N1240" s="19">
        <v>0.52032891722789065</v>
      </c>
      <c r="O1240" s="19">
        <v>7.581324200197162E-2</v>
      </c>
      <c r="P1240" s="50"/>
      <c r="R1240" s="9" t="s">
        <v>0</v>
      </c>
    </row>
    <row r="1241" spans="2:18" x14ac:dyDescent="0.2">
      <c r="B1241" s="25">
        <v>1011</v>
      </c>
      <c r="C1241" s="193"/>
      <c r="D1241" s="19">
        <v>1.6540873272772609</v>
      </c>
      <c r="E1241" s="19"/>
      <c r="F1241" s="19">
        <v>0.99693066203455571</v>
      </c>
      <c r="G1241" s="19"/>
      <c r="H1241" s="19">
        <v>0.76576116616420442</v>
      </c>
      <c r="I1241" s="19"/>
      <c r="J1241" s="19">
        <v>1.9500485951886863</v>
      </c>
      <c r="K1241" s="19"/>
      <c r="L1241" s="19">
        <v>1.1014679320466094</v>
      </c>
      <c r="M1241" s="19"/>
      <c r="N1241" s="19">
        <v>1.8085385419818938</v>
      </c>
      <c r="O1241" s="19"/>
      <c r="P1241" s="50">
        <v>1.5330375430956094</v>
      </c>
      <c r="R1241" s="9" t="s">
        <v>0</v>
      </c>
    </row>
    <row r="1242" spans="2:18" x14ac:dyDescent="0.2">
      <c r="B1242" s="25">
        <v>1012</v>
      </c>
      <c r="C1242" s="193"/>
      <c r="D1242" s="19">
        <v>1.2888739764982489</v>
      </c>
      <c r="E1242" s="19">
        <v>2.1131573019097318E-2</v>
      </c>
      <c r="F1242" s="19"/>
      <c r="G1242" s="19"/>
      <c r="H1242" s="19">
        <v>0.45578602435859683</v>
      </c>
      <c r="I1242" s="19"/>
      <c r="J1242" s="19">
        <v>1.0839685148167859</v>
      </c>
      <c r="K1242" s="19">
        <v>0.19781242905126376</v>
      </c>
      <c r="L1242" s="19"/>
      <c r="M1242" s="19">
        <v>7.9432482699038395E-2</v>
      </c>
      <c r="N1242" s="19"/>
      <c r="O1242" s="19"/>
      <c r="P1242" s="50">
        <v>7.9339460906304823E-2</v>
      </c>
      <c r="R1242" s="9" t="s">
        <v>0</v>
      </c>
    </row>
    <row r="1243" spans="2:18" x14ac:dyDescent="0.2">
      <c r="B1243" s="25">
        <v>1013</v>
      </c>
      <c r="C1243" s="193">
        <v>3.5209396158535876E-2</v>
      </c>
      <c r="D1243" s="19"/>
      <c r="E1243" s="19"/>
      <c r="F1243" s="19">
        <v>8.1322480335942374E-2</v>
      </c>
      <c r="G1243" s="19"/>
      <c r="H1243" s="19">
        <v>0.23414517986669697</v>
      </c>
      <c r="I1243" s="19"/>
      <c r="J1243" s="19">
        <v>0.28558888029739371</v>
      </c>
      <c r="K1243" s="19">
        <v>0.26351016631924529</v>
      </c>
      <c r="L1243" s="19"/>
      <c r="M1243" s="19"/>
      <c r="N1243" s="19">
        <v>0.61219269342574156</v>
      </c>
      <c r="O1243" s="19">
        <v>8.6688541662481536E-2</v>
      </c>
      <c r="P1243" s="50"/>
      <c r="R1243" s="9" t="s">
        <v>0</v>
      </c>
    </row>
    <row r="1244" spans="2:18" x14ac:dyDescent="0.2">
      <c r="B1244" s="25">
        <v>1014</v>
      </c>
      <c r="C1244" s="193">
        <v>0.3609332653214668</v>
      </c>
      <c r="D1244" s="19"/>
      <c r="E1244" s="19">
        <v>0.98299469775989923</v>
      </c>
      <c r="F1244" s="19"/>
      <c r="G1244" s="19">
        <v>1.1066339706003894</v>
      </c>
      <c r="H1244" s="19"/>
      <c r="I1244" s="19">
        <v>0.63726210933261673</v>
      </c>
      <c r="J1244" s="19"/>
      <c r="K1244" s="19">
        <v>0.42119916501671811</v>
      </c>
      <c r="L1244" s="19"/>
      <c r="M1244" s="19">
        <v>0.79575941196325928</v>
      </c>
      <c r="N1244" s="19"/>
      <c r="O1244" s="19"/>
      <c r="P1244" s="50">
        <v>1.8305129930852992E-2</v>
      </c>
      <c r="R1244" s="9" t="s">
        <v>0</v>
      </c>
    </row>
    <row r="1245" spans="2:18" x14ac:dyDescent="0.2">
      <c r="B1245" s="25">
        <v>1015</v>
      </c>
      <c r="C1245" s="193"/>
      <c r="D1245" s="19">
        <v>0.95786215238851513</v>
      </c>
      <c r="E1245" s="19"/>
      <c r="F1245" s="19">
        <v>1.5858734661004161</v>
      </c>
      <c r="G1245" s="19"/>
      <c r="H1245" s="19">
        <v>1.8286399566038156</v>
      </c>
      <c r="I1245" s="19"/>
      <c r="J1245" s="19">
        <v>1.0983898296384611</v>
      </c>
      <c r="K1245" s="19"/>
      <c r="L1245" s="19">
        <v>2.0896554823966063</v>
      </c>
      <c r="M1245" s="19"/>
      <c r="N1245" s="19">
        <v>1.403769690059554</v>
      </c>
      <c r="O1245" s="19"/>
      <c r="P1245" s="50">
        <v>1.8294198961410089</v>
      </c>
      <c r="R1245" s="9" t="s">
        <v>0</v>
      </c>
    </row>
    <row r="1246" spans="2:18" x14ac:dyDescent="0.2">
      <c r="B1246" s="25">
        <v>1016</v>
      </c>
      <c r="C1246" s="193">
        <v>0.74367090804316305</v>
      </c>
      <c r="D1246" s="19"/>
      <c r="E1246" s="19">
        <v>0.84881393307236974</v>
      </c>
      <c r="F1246" s="19"/>
      <c r="G1246" s="19">
        <v>1.1609916033531855</v>
      </c>
      <c r="H1246" s="19"/>
      <c r="I1246" s="19"/>
      <c r="J1246" s="19">
        <v>1.9049538180935292E-2</v>
      </c>
      <c r="K1246" s="19">
        <v>0.3589215013432816</v>
      </c>
      <c r="L1246" s="19"/>
      <c r="M1246" s="19">
        <v>1.3001665544155268</v>
      </c>
      <c r="N1246" s="19"/>
      <c r="O1246" s="19">
        <v>0.77876862124517632</v>
      </c>
      <c r="P1246" s="50"/>
      <c r="R1246" s="9" t="s">
        <v>0</v>
      </c>
    </row>
    <row r="1247" spans="2:18" x14ac:dyDescent="0.2">
      <c r="B1247" s="25">
        <v>1017</v>
      </c>
      <c r="C1247" s="193">
        <v>0.76474661953474843</v>
      </c>
      <c r="D1247" s="19"/>
      <c r="E1247" s="19">
        <v>1.9492551723968505</v>
      </c>
      <c r="F1247" s="19"/>
      <c r="G1247" s="19">
        <v>1.1110424102365883</v>
      </c>
      <c r="H1247" s="19"/>
      <c r="I1247" s="19">
        <v>0.65908117488754803</v>
      </c>
      <c r="J1247" s="19"/>
      <c r="K1247" s="19">
        <v>0.64570212328209475</v>
      </c>
      <c r="L1247" s="19"/>
      <c r="M1247" s="19">
        <v>0.68954029444611442</v>
      </c>
      <c r="N1247" s="19"/>
      <c r="O1247" s="19">
        <v>0.3290316066025859</v>
      </c>
      <c r="P1247" s="50"/>
      <c r="R1247" s="9" t="s">
        <v>0</v>
      </c>
    </row>
    <row r="1248" spans="2:18" x14ac:dyDescent="0.2">
      <c r="B1248" s="25">
        <v>1018</v>
      </c>
      <c r="C1248" s="193">
        <v>0.70080928627840355</v>
      </c>
      <c r="D1248" s="19"/>
      <c r="E1248" s="19">
        <v>2.5973424835194892</v>
      </c>
      <c r="F1248" s="19"/>
      <c r="G1248" s="19">
        <v>1.4799899581024989</v>
      </c>
      <c r="H1248" s="19"/>
      <c r="I1248" s="19">
        <v>0.57364798876156076</v>
      </c>
      <c r="J1248" s="19"/>
      <c r="K1248" s="19">
        <v>2.4280974630380228</v>
      </c>
      <c r="L1248" s="19"/>
      <c r="M1248" s="19">
        <v>1.5467516175591873</v>
      </c>
      <c r="N1248" s="19"/>
      <c r="O1248" s="19">
        <v>2.2364789380837649</v>
      </c>
      <c r="P1248" s="50"/>
      <c r="R1248" s="9" t="s">
        <v>0</v>
      </c>
    </row>
    <row r="1249" spans="2:18" x14ac:dyDescent="0.2">
      <c r="B1249" s="25">
        <v>1019</v>
      </c>
      <c r="C1249" s="193">
        <v>1.5076200732727212</v>
      </c>
      <c r="D1249" s="19"/>
      <c r="E1249" s="19">
        <v>2.0625177600604365</v>
      </c>
      <c r="F1249" s="19"/>
      <c r="G1249" s="19">
        <v>2.1708502396488045</v>
      </c>
      <c r="H1249" s="19"/>
      <c r="I1249" s="19">
        <v>1.3563958867326793</v>
      </c>
      <c r="J1249" s="19"/>
      <c r="K1249" s="19">
        <v>2.2041852491942757</v>
      </c>
      <c r="L1249" s="19"/>
      <c r="M1249" s="19">
        <v>2.3493179497066161</v>
      </c>
      <c r="N1249" s="19"/>
      <c r="O1249" s="19">
        <v>1.3808224314771045</v>
      </c>
      <c r="P1249" s="50"/>
      <c r="R1249" s="9" t="s">
        <v>0</v>
      </c>
    </row>
    <row r="1250" spans="2:18" x14ac:dyDescent="0.2">
      <c r="B1250" s="25">
        <v>1020</v>
      </c>
      <c r="C1250" s="193"/>
      <c r="D1250" s="19">
        <v>1.1379194697417265</v>
      </c>
      <c r="E1250" s="19"/>
      <c r="F1250" s="19">
        <v>0.87138011960883233</v>
      </c>
      <c r="G1250" s="19"/>
      <c r="H1250" s="19">
        <v>0.33672306801072321</v>
      </c>
      <c r="I1250" s="19"/>
      <c r="J1250" s="19">
        <v>1.3002369569661192</v>
      </c>
      <c r="K1250" s="19"/>
      <c r="L1250" s="19">
        <v>1.7541760098644621</v>
      </c>
      <c r="M1250" s="19"/>
      <c r="N1250" s="19">
        <v>1.3803545211050721</v>
      </c>
      <c r="O1250" s="19"/>
      <c r="P1250" s="50">
        <v>0.62760736878497991</v>
      </c>
      <c r="R1250" s="9" t="s">
        <v>0</v>
      </c>
    </row>
    <row r="1251" spans="2:18" x14ac:dyDescent="0.2">
      <c r="B1251" s="25">
        <v>1021</v>
      </c>
      <c r="C1251" s="193">
        <v>0.40660726245930995</v>
      </c>
      <c r="D1251" s="19"/>
      <c r="E1251" s="19"/>
      <c r="F1251" s="19">
        <v>0.20905877905469131</v>
      </c>
      <c r="G1251" s="19"/>
      <c r="H1251" s="19">
        <v>0.31406826961766399</v>
      </c>
      <c r="I1251" s="19"/>
      <c r="J1251" s="19">
        <v>0.4633102249751988</v>
      </c>
      <c r="K1251" s="19"/>
      <c r="L1251" s="19">
        <v>0.35372892032765324</v>
      </c>
      <c r="M1251" s="19">
        <v>0.62452538121209622</v>
      </c>
      <c r="N1251" s="19"/>
      <c r="O1251" s="19"/>
      <c r="P1251" s="50">
        <v>0.27017586279620237</v>
      </c>
      <c r="R1251" s="9" t="s">
        <v>0</v>
      </c>
    </row>
    <row r="1252" spans="2:18" x14ac:dyDescent="0.2">
      <c r="B1252" s="25">
        <v>1022</v>
      </c>
      <c r="C1252" s="193">
        <v>1.3858898317362833</v>
      </c>
      <c r="D1252" s="19"/>
      <c r="E1252" s="19">
        <v>0.82438119360266537</v>
      </c>
      <c r="F1252" s="19"/>
      <c r="G1252" s="19">
        <v>1.0249656063267829</v>
      </c>
      <c r="H1252" s="19"/>
      <c r="I1252" s="19">
        <v>0.83441698048457558</v>
      </c>
      <c r="J1252" s="19"/>
      <c r="K1252" s="19">
        <v>0.54250311321979461</v>
      </c>
      <c r="L1252" s="19"/>
      <c r="M1252" s="19">
        <v>0.75413055848221733</v>
      </c>
      <c r="N1252" s="19"/>
      <c r="O1252" s="19">
        <v>1.3041351806921984</v>
      </c>
      <c r="P1252" s="50"/>
      <c r="R1252" s="9" t="s">
        <v>0</v>
      </c>
    </row>
    <row r="1253" spans="2:18" x14ac:dyDescent="0.2">
      <c r="B1253" s="25">
        <v>1023</v>
      </c>
      <c r="C1253" s="193">
        <v>1.1302511976183263</v>
      </c>
      <c r="D1253" s="19"/>
      <c r="E1253" s="19"/>
      <c r="F1253" s="19">
        <v>9.4229463510571675E-3</v>
      </c>
      <c r="G1253" s="19">
        <v>0.20212470659849907</v>
      </c>
      <c r="H1253" s="19"/>
      <c r="I1253" s="19">
        <v>0.62178332059335839</v>
      </c>
      <c r="J1253" s="19"/>
      <c r="K1253" s="19">
        <v>0.35841801385861055</v>
      </c>
      <c r="L1253" s="19"/>
      <c r="M1253" s="19">
        <v>0.42148960164306581</v>
      </c>
      <c r="N1253" s="19"/>
      <c r="O1253" s="19"/>
      <c r="P1253" s="50">
        <v>0.28512852839604191</v>
      </c>
      <c r="R1253" s="9" t="s">
        <v>0</v>
      </c>
    </row>
    <row r="1254" spans="2:18" x14ac:dyDescent="0.2">
      <c r="B1254" s="25">
        <v>1024</v>
      </c>
      <c r="C1254" s="193"/>
      <c r="D1254" s="19">
        <v>1.5870608028923048</v>
      </c>
      <c r="E1254" s="19"/>
      <c r="F1254" s="19">
        <v>1.1362005099310428</v>
      </c>
      <c r="G1254" s="19"/>
      <c r="H1254" s="19">
        <v>0.60375060484721566</v>
      </c>
      <c r="I1254" s="19">
        <v>7.3068041318496327E-2</v>
      </c>
      <c r="J1254" s="19"/>
      <c r="K1254" s="19"/>
      <c r="L1254" s="19">
        <v>0.7736168368464037</v>
      </c>
      <c r="M1254" s="19"/>
      <c r="N1254" s="19">
        <v>0.3049470681166167</v>
      </c>
      <c r="O1254" s="19">
        <v>0.19037978268633216</v>
      </c>
      <c r="P1254" s="50"/>
      <c r="R1254" s="9" t="s">
        <v>0</v>
      </c>
    </row>
    <row r="1255" spans="2:18" x14ac:dyDescent="0.2">
      <c r="B1255" s="25">
        <v>1025</v>
      </c>
      <c r="C1255" s="193"/>
      <c r="D1255" s="19">
        <v>0.27137693084354791</v>
      </c>
      <c r="E1255" s="19">
        <v>0.73849062104554186</v>
      </c>
      <c r="F1255" s="19"/>
      <c r="G1255" s="19">
        <v>1.1048814758826497</v>
      </c>
      <c r="H1255" s="19"/>
      <c r="I1255" s="19">
        <v>0.58158995020494553</v>
      </c>
      <c r="J1255" s="19"/>
      <c r="K1255" s="19">
        <v>1.0299290417718303</v>
      </c>
      <c r="L1255" s="19"/>
      <c r="M1255" s="19">
        <v>1.3912842757677102</v>
      </c>
      <c r="N1255" s="19"/>
      <c r="O1255" s="19">
        <v>1.1966028385381873</v>
      </c>
      <c r="P1255" s="50"/>
      <c r="R1255" s="9" t="s">
        <v>0</v>
      </c>
    </row>
    <row r="1256" spans="2:18" x14ac:dyDescent="0.2">
      <c r="B1256" s="25">
        <v>1026</v>
      </c>
      <c r="C1256" s="193">
        <v>1.1093384770026111</v>
      </c>
      <c r="D1256" s="19"/>
      <c r="E1256" s="19">
        <v>1.9617456905766157</v>
      </c>
      <c r="F1256" s="19"/>
      <c r="G1256" s="19">
        <v>1.7743739575440989</v>
      </c>
      <c r="H1256" s="19"/>
      <c r="I1256" s="19">
        <v>1.7970949439715387</v>
      </c>
      <c r="J1256" s="19"/>
      <c r="K1256" s="19"/>
      <c r="L1256" s="19">
        <v>3.2823320355232194E-2</v>
      </c>
      <c r="M1256" s="19">
        <v>1.1290689009488264</v>
      </c>
      <c r="N1256" s="19"/>
      <c r="O1256" s="19">
        <v>1.3219459090178303</v>
      </c>
      <c r="P1256" s="50"/>
      <c r="R1256" s="9" t="s">
        <v>0</v>
      </c>
    </row>
    <row r="1257" spans="2:18" x14ac:dyDescent="0.2">
      <c r="B1257" s="25">
        <v>1027</v>
      </c>
      <c r="C1257" s="193"/>
      <c r="D1257" s="19">
        <v>1.5551093387575425</v>
      </c>
      <c r="E1257" s="19"/>
      <c r="F1257" s="19">
        <v>0.45472266083356205</v>
      </c>
      <c r="G1257" s="19">
        <v>9.7479520364136943E-2</v>
      </c>
      <c r="H1257" s="19"/>
      <c r="I1257" s="19"/>
      <c r="J1257" s="19">
        <v>1.0879299319455225</v>
      </c>
      <c r="K1257" s="19"/>
      <c r="L1257" s="19">
        <v>0.36505812513073216</v>
      </c>
      <c r="M1257" s="19"/>
      <c r="N1257" s="19">
        <v>0.34079058629922265</v>
      </c>
      <c r="O1257" s="19"/>
      <c r="P1257" s="50">
        <v>0.76989239166260626</v>
      </c>
      <c r="R1257" s="9" t="s">
        <v>0</v>
      </c>
    </row>
    <row r="1258" spans="2:18" x14ac:dyDescent="0.2">
      <c r="B1258" s="25">
        <v>1028</v>
      </c>
      <c r="C1258" s="193">
        <v>1.0806980454388</v>
      </c>
      <c r="D1258" s="19"/>
      <c r="E1258" s="19">
        <v>1.175439822116469</v>
      </c>
      <c r="F1258" s="19"/>
      <c r="G1258" s="19">
        <v>0.66150019848568686</v>
      </c>
      <c r="H1258" s="19"/>
      <c r="I1258" s="19">
        <v>0.97898467444913573</v>
      </c>
      <c r="J1258" s="19"/>
      <c r="K1258" s="19">
        <v>0.17323030862571862</v>
      </c>
      <c r="L1258" s="19"/>
      <c r="M1258" s="19">
        <v>0.7453657805236833</v>
      </c>
      <c r="N1258" s="19"/>
      <c r="O1258" s="19">
        <v>0.31781838501567011</v>
      </c>
      <c r="P1258" s="50"/>
      <c r="R1258" s="9" t="s">
        <v>0</v>
      </c>
    </row>
    <row r="1259" spans="2:18" x14ac:dyDescent="0.2">
      <c r="B1259" s="25">
        <v>1029</v>
      </c>
      <c r="C1259" s="193">
        <v>0.29700742459467744</v>
      </c>
      <c r="D1259" s="19"/>
      <c r="E1259" s="19">
        <v>1.2140582901873924</v>
      </c>
      <c r="F1259" s="19"/>
      <c r="G1259" s="19">
        <v>0.32433308020927731</v>
      </c>
      <c r="H1259" s="19"/>
      <c r="I1259" s="19">
        <v>1.4936815989566383</v>
      </c>
      <c r="J1259" s="19"/>
      <c r="K1259" s="19">
        <v>0.65651743925576589</v>
      </c>
      <c r="L1259" s="19"/>
      <c r="M1259" s="19">
        <v>1.3356575583308612</v>
      </c>
      <c r="N1259" s="19"/>
      <c r="O1259" s="19">
        <v>1.7127225800482346</v>
      </c>
      <c r="P1259" s="50"/>
      <c r="R1259" s="9" t="s">
        <v>0</v>
      </c>
    </row>
    <row r="1260" spans="2:18" x14ac:dyDescent="0.2">
      <c r="B1260" s="25">
        <v>1030</v>
      </c>
      <c r="C1260" s="193">
        <v>0.26054163802170838</v>
      </c>
      <c r="D1260" s="19"/>
      <c r="E1260" s="19">
        <v>1.0035584534989961</v>
      </c>
      <c r="F1260" s="19"/>
      <c r="G1260" s="19"/>
      <c r="H1260" s="19">
        <v>0.92898237759969293</v>
      </c>
      <c r="I1260" s="19"/>
      <c r="J1260" s="19">
        <v>0.12705209601926309</v>
      </c>
      <c r="K1260" s="19"/>
      <c r="L1260" s="19">
        <v>0.28863827458610897</v>
      </c>
      <c r="M1260" s="19">
        <v>0.28639106012028476</v>
      </c>
      <c r="N1260" s="19"/>
      <c r="O1260" s="19"/>
      <c r="P1260" s="50">
        <v>0.18889487764842963</v>
      </c>
      <c r="R1260" s="9" t="s">
        <v>0</v>
      </c>
    </row>
    <row r="1261" spans="2:18" x14ac:dyDescent="0.2">
      <c r="B1261" s="25">
        <v>1031</v>
      </c>
      <c r="C1261" s="193"/>
      <c r="D1261" s="19">
        <v>0.45716682260802616</v>
      </c>
      <c r="E1261" s="19"/>
      <c r="F1261" s="19">
        <v>1.9662200916764763</v>
      </c>
      <c r="G1261" s="19"/>
      <c r="H1261" s="19">
        <v>1.8757257393902935</v>
      </c>
      <c r="I1261" s="19"/>
      <c r="J1261" s="19">
        <v>1.0204766023498628</v>
      </c>
      <c r="K1261" s="19"/>
      <c r="L1261" s="19">
        <v>1.6599191994679545</v>
      </c>
      <c r="M1261" s="19"/>
      <c r="N1261" s="19">
        <v>0.79936144916091734</v>
      </c>
      <c r="O1261" s="19"/>
      <c r="P1261" s="50">
        <v>0.61436656658151334</v>
      </c>
      <c r="R1261" s="9" t="s">
        <v>0</v>
      </c>
    </row>
    <row r="1262" spans="2:18" x14ac:dyDescent="0.2">
      <c r="B1262" s="25">
        <v>1032</v>
      </c>
      <c r="C1262" s="193"/>
      <c r="D1262" s="19">
        <v>1.131499983621099</v>
      </c>
      <c r="E1262" s="19"/>
      <c r="F1262" s="19">
        <v>1.0235537681671634</v>
      </c>
      <c r="G1262" s="19"/>
      <c r="H1262" s="19">
        <v>3.6946707102771273E-2</v>
      </c>
      <c r="I1262" s="19"/>
      <c r="J1262" s="19">
        <v>0.39502312918133248</v>
      </c>
      <c r="K1262" s="19"/>
      <c r="L1262" s="19">
        <v>1.035542972086106</v>
      </c>
      <c r="M1262" s="19"/>
      <c r="N1262" s="19">
        <v>0.11159568960037604</v>
      </c>
      <c r="O1262" s="19"/>
      <c r="P1262" s="50">
        <v>0.37176337212623922</v>
      </c>
      <c r="R1262" s="9" t="s">
        <v>0</v>
      </c>
    </row>
    <row r="1263" spans="2:18" x14ac:dyDescent="0.2">
      <c r="B1263" s="25">
        <v>1033</v>
      </c>
      <c r="C1263" s="193">
        <v>0.48442145063333941</v>
      </c>
      <c r="D1263" s="19"/>
      <c r="E1263" s="19">
        <v>1.1748092208612102</v>
      </c>
      <c r="F1263" s="19"/>
      <c r="G1263" s="19">
        <v>1.2118646050905009</v>
      </c>
      <c r="H1263" s="19"/>
      <c r="I1263" s="19">
        <v>1.6385047271607349</v>
      </c>
      <c r="J1263" s="19"/>
      <c r="K1263" s="19">
        <v>1.0788297528811777</v>
      </c>
      <c r="L1263" s="19"/>
      <c r="M1263" s="19">
        <v>0.58891121950878511</v>
      </c>
      <c r="N1263" s="19"/>
      <c r="O1263" s="19">
        <v>1.2586664099598326</v>
      </c>
      <c r="P1263" s="50"/>
      <c r="R1263" s="9" t="s">
        <v>0</v>
      </c>
    </row>
    <row r="1264" spans="2:18" x14ac:dyDescent="0.2">
      <c r="B1264" s="25">
        <v>1034</v>
      </c>
      <c r="C1264" s="193">
        <v>0.58546113573215752</v>
      </c>
      <c r="D1264" s="19"/>
      <c r="E1264" s="19"/>
      <c r="F1264" s="19">
        <v>0.40627826728168803</v>
      </c>
      <c r="G1264" s="19"/>
      <c r="H1264" s="19">
        <v>0.31133207462595819</v>
      </c>
      <c r="I1264" s="19"/>
      <c r="J1264" s="19">
        <v>8.8769121864581899E-2</v>
      </c>
      <c r="K1264" s="19"/>
      <c r="L1264" s="19">
        <v>0.53949456980517985</v>
      </c>
      <c r="M1264" s="19"/>
      <c r="N1264" s="19">
        <v>0.65766779749305737</v>
      </c>
      <c r="O1264" s="19">
        <v>0.80944699848893797</v>
      </c>
      <c r="P1264" s="50"/>
      <c r="R1264" s="9" t="s">
        <v>0</v>
      </c>
    </row>
    <row r="1265" spans="2:18" x14ac:dyDescent="0.2">
      <c r="B1265" s="25">
        <v>1035</v>
      </c>
      <c r="C1265" s="193">
        <v>1.8261528638782256</v>
      </c>
      <c r="D1265" s="19"/>
      <c r="E1265" s="19">
        <v>0.94258902036046666</v>
      </c>
      <c r="F1265" s="19"/>
      <c r="G1265" s="19">
        <v>0.28112124765041996</v>
      </c>
      <c r="H1265" s="19"/>
      <c r="I1265" s="19"/>
      <c r="J1265" s="19">
        <v>0.20995056492355507</v>
      </c>
      <c r="K1265" s="19">
        <v>1.3417292610718727</v>
      </c>
      <c r="L1265" s="19"/>
      <c r="M1265" s="19">
        <v>0.42558536179582207</v>
      </c>
      <c r="N1265" s="19"/>
      <c r="O1265" s="19">
        <v>0.89149537581239369</v>
      </c>
      <c r="P1265" s="50"/>
      <c r="R1265" s="9" t="s">
        <v>0</v>
      </c>
    </row>
    <row r="1266" spans="2:18" x14ac:dyDescent="0.2">
      <c r="B1266" s="25">
        <v>1036</v>
      </c>
      <c r="C1266" s="193"/>
      <c r="D1266" s="19">
        <v>1.133166675058231</v>
      </c>
      <c r="E1266" s="19"/>
      <c r="F1266" s="19">
        <v>1.4044424394505732</v>
      </c>
      <c r="G1266" s="19"/>
      <c r="H1266" s="19">
        <v>1.620386963955909</v>
      </c>
      <c r="I1266" s="19"/>
      <c r="J1266" s="19">
        <v>0.63279893393112929</v>
      </c>
      <c r="K1266" s="19"/>
      <c r="L1266" s="19">
        <v>1.4969081802884223</v>
      </c>
      <c r="M1266" s="19"/>
      <c r="N1266" s="19">
        <v>1.3878581502631533</v>
      </c>
      <c r="O1266" s="19"/>
      <c r="P1266" s="50">
        <v>1.7230209212793106</v>
      </c>
      <c r="R1266" s="9" t="s">
        <v>0</v>
      </c>
    </row>
    <row r="1267" spans="2:18" x14ac:dyDescent="0.2">
      <c r="B1267" s="25">
        <v>1037</v>
      </c>
      <c r="C1267" s="193">
        <v>3.2433154685320667E-2</v>
      </c>
      <c r="D1267" s="19"/>
      <c r="E1267" s="19">
        <v>0.4384775298867053</v>
      </c>
      <c r="F1267" s="19"/>
      <c r="G1267" s="19">
        <v>0.92754619760921564</v>
      </c>
      <c r="H1267" s="19"/>
      <c r="I1267" s="19"/>
      <c r="J1267" s="19">
        <v>0.15427444105501928</v>
      </c>
      <c r="K1267" s="19"/>
      <c r="L1267" s="19">
        <v>0.84683457354999148</v>
      </c>
      <c r="M1267" s="19">
        <v>0.96399035988770387</v>
      </c>
      <c r="N1267" s="19"/>
      <c r="O1267" s="19">
        <v>0.52761430676281129</v>
      </c>
      <c r="P1267" s="50"/>
      <c r="R1267" s="9" t="s">
        <v>0</v>
      </c>
    </row>
    <row r="1268" spans="2:18" x14ac:dyDescent="0.2">
      <c r="B1268" s="25">
        <v>1038</v>
      </c>
      <c r="C1268" s="193"/>
      <c r="D1268" s="19">
        <v>1.1780990669711331</v>
      </c>
      <c r="E1268" s="19"/>
      <c r="F1268" s="19">
        <v>0.33423998126519783</v>
      </c>
      <c r="G1268" s="19"/>
      <c r="H1268" s="19">
        <v>0.96067940676505037</v>
      </c>
      <c r="I1268" s="19"/>
      <c r="J1268" s="19">
        <v>0.82905288331551796</v>
      </c>
      <c r="K1268" s="19"/>
      <c r="L1268" s="19">
        <v>8.7892549691234167E-2</v>
      </c>
      <c r="M1268" s="19"/>
      <c r="N1268" s="19">
        <v>0.33186715348159401</v>
      </c>
      <c r="O1268" s="19">
        <v>0.46342155473846791</v>
      </c>
      <c r="P1268" s="50"/>
      <c r="R1268" s="9" t="s">
        <v>0</v>
      </c>
    </row>
    <row r="1269" spans="2:18" x14ac:dyDescent="0.2">
      <c r="B1269" s="25">
        <v>1039</v>
      </c>
      <c r="C1269" s="193">
        <v>1.242631866480673</v>
      </c>
      <c r="D1269" s="19"/>
      <c r="E1269" s="19">
        <v>0.5433398857152737</v>
      </c>
      <c r="F1269" s="19"/>
      <c r="G1269" s="19">
        <v>0.56146340013886997</v>
      </c>
      <c r="H1269" s="19"/>
      <c r="I1269" s="19">
        <v>0.9771573614973178</v>
      </c>
      <c r="J1269" s="19"/>
      <c r="K1269" s="19">
        <v>1.3177873082150757</v>
      </c>
      <c r="L1269" s="19"/>
      <c r="M1269" s="19">
        <v>1.4261234035259187</v>
      </c>
      <c r="N1269" s="19"/>
      <c r="O1269" s="19">
        <v>0.80943658737562907</v>
      </c>
      <c r="P1269" s="50"/>
      <c r="R1269" s="9" t="s">
        <v>0</v>
      </c>
    </row>
    <row r="1270" spans="2:18" x14ac:dyDescent="0.2">
      <c r="B1270" s="25">
        <v>1040</v>
      </c>
      <c r="C1270" s="193"/>
      <c r="D1270" s="19">
        <v>0.98782213735612656</v>
      </c>
      <c r="E1270" s="19"/>
      <c r="F1270" s="19">
        <v>0.73878504350986418</v>
      </c>
      <c r="G1270" s="19"/>
      <c r="H1270" s="19">
        <v>0.87371753422506182</v>
      </c>
      <c r="I1270" s="19"/>
      <c r="J1270" s="19">
        <v>2.613175805169182</v>
      </c>
      <c r="K1270" s="19"/>
      <c r="L1270" s="19">
        <v>1.7903420283648426</v>
      </c>
      <c r="M1270" s="19"/>
      <c r="N1270" s="19">
        <v>0.40552532117170786</v>
      </c>
      <c r="O1270" s="19"/>
      <c r="P1270" s="50">
        <v>1.150075818575292</v>
      </c>
      <c r="R1270" s="9" t="s">
        <v>0</v>
      </c>
    </row>
    <row r="1271" spans="2:18" x14ac:dyDescent="0.2">
      <c r="B1271" s="25">
        <v>1041</v>
      </c>
      <c r="C1271" s="193">
        <v>0.18112400830049571</v>
      </c>
      <c r="D1271" s="19"/>
      <c r="E1271" s="19">
        <v>1.1378684589695642</v>
      </c>
      <c r="F1271" s="19"/>
      <c r="G1271" s="19"/>
      <c r="H1271" s="19">
        <v>0.65637370825805563</v>
      </c>
      <c r="I1271" s="19">
        <v>0.25898393105466905</v>
      </c>
      <c r="J1271" s="19"/>
      <c r="K1271" s="19">
        <v>0.8575361488872234</v>
      </c>
      <c r="L1271" s="19"/>
      <c r="M1271" s="19">
        <v>0.71386972708845597</v>
      </c>
      <c r="N1271" s="19"/>
      <c r="O1271" s="19"/>
      <c r="P1271" s="50">
        <v>0.29903508149942903</v>
      </c>
      <c r="R1271" s="9" t="s">
        <v>0</v>
      </c>
    </row>
    <row r="1272" spans="2:18" x14ac:dyDescent="0.2">
      <c r="B1272" s="25">
        <v>1042</v>
      </c>
      <c r="C1272" s="193"/>
      <c r="D1272" s="19">
        <v>0.72777012383877437</v>
      </c>
      <c r="E1272" s="19">
        <v>0.37738390526398752</v>
      </c>
      <c r="F1272" s="19"/>
      <c r="G1272" s="19"/>
      <c r="H1272" s="19">
        <v>0.34685698384837532</v>
      </c>
      <c r="I1272" s="19"/>
      <c r="J1272" s="19">
        <v>0.25701463931162277</v>
      </c>
      <c r="K1272" s="19">
        <v>0.50398861186810817</v>
      </c>
      <c r="L1272" s="19"/>
      <c r="M1272" s="19">
        <v>0.35882407838252017</v>
      </c>
      <c r="N1272" s="19"/>
      <c r="O1272" s="19"/>
      <c r="P1272" s="50">
        <v>0.69580165093315305</v>
      </c>
      <c r="R1272" s="9" t="s">
        <v>0</v>
      </c>
    </row>
    <row r="1273" spans="2:18" x14ac:dyDescent="0.2">
      <c r="B1273" s="25">
        <v>1043</v>
      </c>
      <c r="C1273" s="193"/>
      <c r="D1273" s="19">
        <v>1.0126334200515772</v>
      </c>
      <c r="E1273" s="19"/>
      <c r="F1273" s="19">
        <v>1.0997014131016243</v>
      </c>
      <c r="G1273" s="19"/>
      <c r="H1273" s="19">
        <v>0.62328609728363482</v>
      </c>
      <c r="I1273" s="19"/>
      <c r="J1273" s="19">
        <v>7.9823201362379637E-2</v>
      </c>
      <c r="K1273" s="19"/>
      <c r="L1273" s="19">
        <v>0.24192222674652683</v>
      </c>
      <c r="M1273" s="19"/>
      <c r="N1273" s="19">
        <v>1.0353112837979435</v>
      </c>
      <c r="O1273" s="19"/>
      <c r="P1273" s="50">
        <v>0.25106644349760454</v>
      </c>
      <c r="R1273" s="9" t="s">
        <v>0</v>
      </c>
    </row>
    <row r="1274" spans="2:18" x14ac:dyDescent="0.2">
      <c r="B1274" s="25">
        <v>1044</v>
      </c>
      <c r="C1274" s="193"/>
      <c r="D1274" s="19">
        <v>0.3262186744593919</v>
      </c>
      <c r="E1274" s="19"/>
      <c r="F1274" s="19">
        <v>0.18265682513013767</v>
      </c>
      <c r="G1274" s="19"/>
      <c r="H1274" s="19">
        <v>0.60157104360627023</v>
      </c>
      <c r="I1274" s="19"/>
      <c r="J1274" s="19">
        <v>1.1218842488207714</v>
      </c>
      <c r="K1274" s="19"/>
      <c r="L1274" s="19">
        <v>1.0866112776577168</v>
      </c>
      <c r="M1274" s="19"/>
      <c r="N1274" s="19">
        <v>0.85341029043883176</v>
      </c>
      <c r="O1274" s="19"/>
      <c r="P1274" s="50">
        <v>1.0059841277261261</v>
      </c>
      <c r="R1274" s="9" t="s">
        <v>0</v>
      </c>
    </row>
    <row r="1275" spans="2:18" x14ac:dyDescent="0.2">
      <c r="B1275" s="25">
        <v>1045</v>
      </c>
      <c r="C1275" s="193">
        <v>0.6834465549646731</v>
      </c>
      <c r="D1275" s="19"/>
      <c r="E1275" s="19"/>
      <c r="F1275" s="19">
        <v>4.309724393900128E-2</v>
      </c>
      <c r="G1275" s="19">
        <v>0.51369054933086256</v>
      </c>
      <c r="H1275" s="19"/>
      <c r="I1275" s="19">
        <v>0.89941407521212668</v>
      </c>
      <c r="J1275" s="19"/>
      <c r="K1275" s="19">
        <v>0.39933407692253425</v>
      </c>
      <c r="L1275" s="19"/>
      <c r="M1275" s="19">
        <v>0.24000268620574172</v>
      </c>
      <c r="N1275" s="19"/>
      <c r="O1275" s="19">
        <v>0.39964823002776256</v>
      </c>
      <c r="P1275" s="50"/>
      <c r="R1275" s="9" t="s">
        <v>0</v>
      </c>
    </row>
    <row r="1276" spans="2:18" x14ac:dyDescent="0.2">
      <c r="B1276" s="25">
        <v>1046</v>
      </c>
      <c r="C1276" s="193">
        <v>0.72370767133283143</v>
      </c>
      <c r="D1276" s="19"/>
      <c r="E1276" s="19"/>
      <c r="F1276" s="19">
        <v>8.2931173150875642E-2</v>
      </c>
      <c r="G1276" s="19">
        <v>0.75142870235172454</v>
      </c>
      <c r="H1276" s="19"/>
      <c r="I1276" s="19"/>
      <c r="J1276" s="19">
        <v>0.56976505311051395</v>
      </c>
      <c r="K1276" s="19"/>
      <c r="L1276" s="19">
        <v>0.29994481355431563</v>
      </c>
      <c r="M1276" s="19">
        <v>3.1385428707899475E-2</v>
      </c>
      <c r="N1276" s="19"/>
      <c r="O1276" s="19">
        <v>0.65685159643581936</v>
      </c>
      <c r="P1276" s="50"/>
      <c r="R1276" s="9" t="s">
        <v>0</v>
      </c>
    </row>
    <row r="1277" spans="2:18" x14ac:dyDescent="0.2">
      <c r="B1277" s="25">
        <v>1047</v>
      </c>
      <c r="C1277" s="193"/>
      <c r="D1277" s="19">
        <v>1.7417841114404684</v>
      </c>
      <c r="E1277" s="19"/>
      <c r="F1277" s="19">
        <v>0.74592991882163961</v>
      </c>
      <c r="G1277" s="19"/>
      <c r="H1277" s="19">
        <v>2.2151041572692223</v>
      </c>
      <c r="I1277" s="19"/>
      <c r="J1277" s="19">
        <v>0.81180185097561552</v>
      </c>
      <c r="K1277" s="19"/>
      <c r="L1277" s="19">
        <v>1.2414785001805735</v>
      </c>
      <c r="M1277" s="19"/>
      <c r="N1277" s="19">
        <v>0.84841689879740845</v>
      </c>
      <c r="O1277" s="19"/>
      <c r="P1277" s="50">
        <v>2.0083014187724872</v>
      </c>
      <c r="R1277" s="9" t="s">
        <v>0</v>
      </c>
    </row>
    <row r="1278" spans="2:18" x14ac:dyDescent="0.2">
      <c r="B1278" s="25">
        <v>1048</v>
      </c>
      <c r="C1278" s="193"/>
      <c r="D1278" s="19">
        <v>0.39017087649342297</v>
      </c>
      <c r="E1278" s="19"/>
      <c r="F1278" s="19">
        <v>0.6502196788498138</v>
      </c>
      <c r="G1278" s="19">
        <v>6.1485214965869596E-4</v>
      </c>
      <c r="H1278" s="19"/>
      <c r="I1278" s="19"/>
      <c r="J1278" s="19">
        <v>1.0313403980071159</v>
      </c>
      <c r="K1278" s="19">
        <v>0.27007068702758941</v>
      </c>
      <c r="L1278" s="19"/>
      <c r="M1278" s="19"/>
      <c r="N1278" s="19">
        <v>0.82880253368475254</v>
      </c>
      <c r="O1278" s="19"/>
      <c r="P1278" s="50">
        <v>0.85215778648833262</v>
      </c>
      <c r="R1278" s="9" t="s">
        <v>0</v>
      </c>
    </row>
    <row r="1279" spans="2:18" x14ac:dyDescent="0.2">
      <c r="B1279" s="25">
        <v>1049</v>
      </c>
      <c r="C1279" s="193">
        <v>1.6247745056818985</v>
      </c>
      <c r="D1279" s="19"/>
      <c r="E1279" s="19">
        <v>1.4112534119623412</v>
      </c>
      <c r="F1279" s="19"/>
      <c r="G1279" s="19">
        <v>1.8606009192683752</v>
      </c>
      <c r="H1279" s="19"/>
      <c r="I1279" s="19">
        <v>1.2500499365244904</v>
      </c>
      <c r="J1279" s="19"/>
      <c r="K1279" s="19">
        <v>1.514358347888505</v>
      </c>
      <c r="L1279" s="19"/>
      <c r="M1279" s="19">
        <v>0.68098362312893335</v>
      </c>
      <c r="N1279" s="19"/>
      <c r="O1279" s="19">
        <v>1.3143280918538434</v>
      </c>
      <c r="P1279" s="50"/>
      <c r="R1279" s="9" t="s">
        <v>0</v>
      </c>
    </row>
    <row r="1280" spans="2:18" x14ac:dyDescent="0.2">
      <c r="B1280" s="25">
        <v>1050</v>
      </c>
      <c r="C1280" s="193">
        <v>0.17500369343087827</v>
      </c>
      <c r="D1280" s="19"/>
      <c r="E1280" s="19">
        <v>0.60823862840521103</v>
      </c>
      <c r="F1280" s="19"/>
      <c r="G1280" s="19"/>
      <c r="H1280" s="19">
        <v>2.4911996200908979E-2</v>
      </c>
      <c r="I1280" s="19">
        <v>0.53465096324058847</v>
      </c>
      <c r="J1280" s="19"/>
      <c r="K1280" s="19">
        <v>0.30294029079831991</v>
      </c>
      <c r="L1280" s="19"/>
      <c r="M1280" s="19"/>
      <c r="N1280" s="19">
        <v>2.5667965859660948E-2</v>
      </c>
      <c r="O1280" s="19"/>
      <c r="P1280" s="50">
        <v>0.61824753114315301</v>
      </c>
      <c r="R1280" s="9" t="s">
        <v>0</v>
      </c>
    </row>
    <row r="1281" spans="2:18" x14ac:dyDescent="0.2">
      <c r="B1281" s="25">
        <v>1051</v>
      </c>
      <c r="C1281" s="193"/>
      <c r="D1281" s="19">
        <v>0.66607846347579236</v>
      </c>
      <c r="E1281" s="19"/>
      <c r="F1281" s="19">
        <v>1.5454058398575141</v>
      </c>
      <c r="G1281" s="19"/>
      <c r="H1281" s="19">
        <v>0.81945190447172067</v>
      </c>
      <c r="I1281" s="19"/>
      <c r="J1281" s="19">
        <v>0.59727910741078893</v>
      </c>
      <c r="K1281" s="19"/>
      <c r="L1281" s="19">
        <v>1.0843109568365685</v>
      </c>
      <c r="M1281" s="19">
        <v>2.4302799313321664E-2</v>
      </c>
      <c r="N1281" s="19"/>
      <c r="O1281" s="19"/>
      <c r="P1281" s="50">
        <v>0.71390417097024728</v>
      </c>
      <c r="R1281" s="9" t="s">
        <v>0</v>
      </c>
    </row>
    <row r="1282" spans="2:18" x14ac:dyDescent="0.2">
      <c r="B1282" s="25">
        <v>1052</v>
      </c>
      <c r="C1282" s="193"/>
      <c r="D1282" s="19">
        <v>1.5565247096506436</v>
      </c>
      <c r="E1282" s="19"/>
      <c r="F1282" s="19">
        <v>0.81416742306768952</v>
      </c>
      <c r="G1282" s="19"/>
      <c r="H1282" s="19">
        <v>0.28653420123179207</v>
      </c>
      <c r="I1282" s="19"/>
      <c r="J1282" s="19">
        <v>0.91152544550226988</v>
      </c>
      <c r="K1282" s="19"/>
      <c r="L1282" s="19">
        <v>0.69011332833426964</v>
      </c>
      <c r="M1282" s="19"/>
      <c r="N1282" s="19">
        <v>0.70361151186390125</v>
      </c>
      <c r="O1282" s="19">
        <v>0.22332017914075103</v>
      </c>
      <c r="P1282" s="50"/>
      <c r="R1282" s="9" t="s">
        <v>0</v>
      </c>
    </row>
    <row r="1283" spans="2:18" x14ac:dyDescent="0.2">
      <c r="B1283" s="25">
        <v>1053</v>
      </c>
      <c r="C1283" s="193">
        <v>0.32963118059828284</v>
      </c>
      <c r="D1283" s="19"/>
      <c r="E1283" s="19"/>
      <c r="F1283" s="19">
        <v>0.5258804017546217</v>
      </c>
      <c r="G1283" s="19">
        <v>0.70658070372649895</v>
      </c>
      <c r="H1283" s="19"/>
      <c r="I1283" s="19">
        <v>0.76727352187083087</v>
      </c>
      <c r="J1283" s="19"/>
      <c r="K1283" s="19">
        <v>0.96511803153239384</v>
      </c>
      <c r="L1283" s="19"/>
      <c r="M1283" s="19"/>
      <c r="N1283" s="19">
        <v>9.4011831501590468E-2</v>
      </c>
      <c r="O1283" s="19">
        <v>0.17181769498422825</v>
      </c>
      <c r="P1283" s="50"/>
      <c r="R1283" s="9" t="s">
        <v>0</v>
      </c>
    </row>
    <row r="1284" spans="2:18" x14ac:dyDescent="0.2">
      <c r="B1284" s="25">
        <v>1054</v>
      </c>
      <c r="C1284" s="193"/>
      <c r="D1284" s="19">
        <v>1.3250343973636689</v>
      </c>
      <c r="E1284" s="19"/>
      <c r="F1284" s="19">
        <v>0.9939320547371826</v>
      </c>
      <c r="G1284" s="19"/>
      <c r="H1284" s="19">
        <v>0.62786060070460492</v>
      </c>
      <c r="I1284" s="19">
        <v>1.053790901162897</v>
      </c>
      <c r="J1284" s="19"/>
      <c r="K1284" s="19"/>
      <c r="L1284" s="19">
        <v>1.071363934723977</v>
      </c>
      <c r="M1284" s="19">
        <v>1.0021836900357568</v>
      </c>
      <c r="N1284" s="19"/>
      <c r="O1284" s="19"/>
      <c r="P1284" s="50">
        <v>0.63981468621640158</v>
      </c>
      <c r="R1284" s="9" t="s">
        <v>0</v>
      </c>
    </row>
    <row r="1285" spans="2:18" x14ac:dyDescent="0.2">
      <c r="B1285" s="25">
        <v>1055</v>
      </c>
      <c r="C1285" s="193"/>
      <c r="D1285" s="19">
        <v>0.75429999278706994</v>
      </c>
      <c r="E1285" s="19"/>
      <c r="F1285" s="19">
        <v>0.65552063934192151</v>
      </c>
      <c r="G1285" s="19"/>
      <c r="H1285" s="19">
        <v>0.40807306916984393</v>
      </c>
      <c r="I1285" s="19"/>
      <c r="J1285" s="19">
        <v>1.1341661506623493</v>
      </c>
      <c r="K1285" s="19"/>
      <c r="L1285" s="19">
        <v>0.44967772073037809</v>
      </c>
      <c r="M1285" s="19"/>
      <c r="N1285" s="19">
        <v>6.1451695749475656E-2</v>
      </c>
      <c r="O1285" s="19"/>
      <c r="P1285" s="50">
        <v>1.153966294516505</v>
      </c>
      <c r="R1285" s="9" t="s">
        <v>0</v>
      </c>
    </row>
    <row r="1286" spans="2:18" x14ac:dyDescent="0.2">
      <c r="B1286" s="25">
        <v>1056</v>
      </c>
      <c r="C1286" s="193">
        <v>9.3236782790927175E-2</v>
      </c>
      <c r="D1286" s="19"/>
      <c r="E1286" s="19">
        <v>0.78515268529863047</v>
      </c>
      <c r="F1286" s="19"/>
      <c r="G1286" s="19">
        <v>0.1481794871530506</v>
      </c>
      <c r="H1286" s="19"/>
      <c r="I1286" s="19">
        <v>0.70490997461497007</v>
      </c>
      <c r="J1286" s="19"/>
      <c r="K1286" s="19">
        <v>0.93153207382376546</v>
      </c>
      <c r="L1286" s="19"/>
      <c r="M1286" s="19">
        <v>0.2529322983771195</v>
      </c>
      <c r="N1286" s="19"/>
      <c r="O1286" s="19">
        <v>0.48068194626266431</v>
      </c>
      <c r="P1286" s="50"/>
      <c r="R1286" s="9" t="s">
        <v>0</v>
      </c>
    </row>
    <row r="1287" spans="2:18" x14ac:dyDescent="0.2">
      <c r="B1287" s="25">
        <v>1057</v>
      </c>
      <c r="C1287" s="193"/>
      <c r="D1287" s="19">
        <v>0.25418461996872033</v>
      </c>
      <c r="E1287" s="19">
        <v>0.39912188047193697</v>
      </c>
      <c r="F1287" s="19"/>
      <c r="G1287" s="19">
        <v>0.68979691010696231</v>
      </c>
      <c r="H1287" s="19"/>
      <c r="I1287" s="19">
        <v>0.48382712889831703</v>
      </c>
      <c r="J1287" s="19"/>
      <c r="K1287" s="19"/>
      <c r="L1287" s="19">
        <v>1.2641649685180941E-2</v>
      </c>
      <c r="M1287" s="19">
        <v>0.27742890066559528</v>
      </c>
      <c r="N1287" s="19"/>
      <c r="O1287" s="19">
        <v>0.30777689645614048</v>
      </c>
      <c r="P1287" s="50"/>
      <c r="R1287" s="9" t="s">
        <v>0</v>
      </c>
    </row>
    <row r="1288" spans="2:18" x14ac:dyDescent="0.2">
      <c r="B1288" s="25">
        <v>1058</v>
      </c>
      <c r="C1288" s="193"/>
      <c r="D1288" s="19">
        <v>0.93823873051536899</v>
      </c>
      <c r="E1288" s="19"/>
      <c r="F1288" s="19">
        <v>1.6931071472472465</v>
      </c>
      <c r="G1288" s="19"/>
      <c r="H1288" s="19">
        <v>1.2639765789877937</v>
      </c>
      <c r="I1288" s="19"/>
      <c r="J1288" s="19">
        <v>0.96403910047332053</v>
      </c>
      <c r="K1288" s="19"/>
      <c r="L1288" s="19">
        <v>1.0332347925138291E-2</v>
      </c>
      <c r="M1288" s="19"/>
      <c r="N1288" s="19">
        <v>0.45280507628457822</v>
      </c>
      <c r="O1288" s="19"/>
      <c r="P1288" s="50">
        <v>0.88051471423638228</v>
      </c>
      <c r="R1288" s="9" t="s">
        <v>0</v>
      </c>
    </row>
    <row r="1289" spans="2:18" x14ac:dyDescent="0.2">
      <c r="B1289" s="25">
        <v>1059</v>
      </c>
      <c r="C1289" s="193">
        <v>0.4862797395538539</v>
      </c>
      <c r="D1289" s="19"/>
      <c r="E1289" s="19">
        <v>0.18869158946042522</v>
      </c>
      <c r="F1289" s="19"/>
      <c r="G1289" s="19"/>
      <c r="H1289" s="19">
        <v>0.25916914540876279</v>
      </c>
      <c r="I1289" s="19"/>
      <c r="J1289" s="19">
        <v>0.82370324873463241</v>
      </c>
      <c r="K1289" s="19">
        <v>9.8935402369314362E-2</v>
      </c>
      <c r="L1289" s="19"/>
      <c r="M1289" s="19"/>
      <c r="N1289" s="19">
        <v>9.7190568715867232E-3</v>
      </c>
      <c r="O1289" s="19">
        <v>0.12126393249309986</v>
      </c>
      <c r="P1289" s="50"/>
      <c r="R1289" s="9" t="s">
        <v>0</v>
      </c>
    </row>
    <row r="1290" spans="2:18" x14ac:dyDescent="0.2">
      <c r="B1290" s="25">
        <v>1060</v>
      </c>
      <c r="C1290" s="193"/>
      <c r="D1290" s="19">
        <v>1.5689793373978074</v>
      </c>
      <c r="E1290" s="19"/>
      <c r="F1290" s="19">
        <v>1.0465137930366852</v>
      </c>
      <c r="G1290" s="19"/>
      <c r="H1290" s="19">
        <v>1.4079430999870191</v>
      </c>
      <c r="I1290" s="19"/>
      <c r="J1290" s="19">
        <v>1.714573302779848</v>
      </c>
      <c r="K1290" s="19"/>
      <c r="L1290" s="19">
        <v>1.2422892159601895</v>
      </c>
      <c r="M1290" s="19"/>
      <c r="N1290" s="19">
        <v>0.92891250307236917</v>
      </c>
      <c r="O1290" s="19"/>
      <c r="P1290" s="50">
        <v>1.1836326692632406</v>
      </c>
      <c r="R1290" s="9" t="s">
        <v>0</v>
      </c>
    </row>
    <row r="1291" spans="2:18" x14ac:dyDescent="0.2">
      <c r="B1291" s="25">
        <v>1061</v>
      </c>
      <c r="C1291" s="193">
        <v>0.39362492117568049</v>
      </c>
      <c r="D1291" s="19"/>
      <c r="E1291" s="19">
        <v>0.12814876057751329</v>
      </c>
      <c r="F1291" s="19"/>
      <c r="G1291" s="19">
        <v>0.29371646168801924</v>
      </c>
      <c r="H1291" s="19"/>
      <c r="I1291" s="19">
        <v>0.56788778704216958</v>
      </c>
      <c r="J1291" s="19"/>
      <c r="K1291" s="19"/>
      <c r="L1291" s="19">
        <v>2.9184625349929025E-2</v>
      </c>
      <c r="M1291" s="19">
        <v>1.2491314891175875</v>
      </c>
      <c r="N1291" s="19"/>
      <c r="O1291" s="19">
        <v>0.53732940410160113</v>
      </c>
      <c r="P1291" s="50"/>
      <c r="R1291" s="9" t="s">
        <v>0</v>
      </c>
    </row>
    <row r="1292" spans="2:18" x14ac:dyDescent="0.2">
      <c r="B1292" s="25">
        <v>1062</v>
      </c>
      <c r="C1292" s="193">
        <v>0.16039926698403911</v>
      </c>
      <c r="D1292" s="19"/>
      <c r="E1292" s="19">
        <v>2.2706210204266213E-2</v>
      </c>
      <c r="F1292" s="19"/>
      <c r="G1292" s="19">
        <v>4.2358227883783905E-2</v>
      </c>
      <c r="H1292" s="19"/>
      <c r="I1292" s="19">
        <v>1.5895509906171461</v>
      </c>
      <c r="J1292" s="19"/>
      <c r="K1292" s="19">
        <v>0.52404738292233854</v>
      </c>
      <c r="L1292" s="19"/>
      <c r="M1292" s="19">
        <v>0.17150114944455172</v>
      </c>
      <c r="N1292" s="19"/>
      <c r="O1292" s="19">
        <v>0.40026384631866085</v>
      </c>
      <c r="P1292" s="50"/>
      <c r="R1292" s="9" t="s">
        <v>0</v>
      </c>
    </row>
    <row r="1293" spans="2:18" x14ac:dyDescent="0.2">
      <c r="B1293" s="25">
        <v>1063</v>
      </c>
      <c r="C1293" s="193"/>
      <c r="D1293" s="19">
        <v>0.99196247619589817</v>
      </c>
      <c r="E1293" s="19">
        <v>0.13473845543943649</v>
      </c>
      <c r="F1293" s="19"/>
      <c r="G1293" s="19"/>
      <c r="H1293" s="19">
        <v>0.27957137611876276</v>
      </c>
      <c r="I1293" s="19"/>
      <c r="J1293" s="19">
        <v>1.6695244970138696</v>
      </c>
      <c r="K1293" s="19">
        <v>0.62763714292165007</v>
      </c>
      <c r="L1293" s="19"/>
      <c r="M1293" s="19"/>
      <c r="N1293" s="19">
        <v>0.64218294276917576</v>
      </c>
      <c r="O1293" s="19"/>
      <c r="P1293" s="50">
        <v>0.715991686104956</v>
      </c>
      <c r="R1293" s="9" t="s">
        <v>0</v>
      </c>
    </row>
    <row r="1294" spans="2:18" x14ac:dyDescent="0.2">
      <c r="B1294" s="25">
        <v>1064</v>
      </c>
      <c r="C1294" s="193"/>
      <c r="D1294" s="19">
        <v>0.5920526212717474</v>
      </c>
      <c r="E1294" s="19"/>
      <c r="F1294" s="19">
        <v>0.68297538267514368</v>
      </c>
      <c r="G1294" s="19"/>
      <c r="H1294" s="19">
        <v>0.53567842610239613</v>
      </c>
      <c r="I1294" s="19"/>
      <c r="J1294" s="19">
        <v>0.82991275701539979</v>
      </c>
      <c r="K1294" s="19"/>
      <c r="L1294" s="19">
        <v>0.54677301896662744</v>
      </c>
      <c r="M1294" s="19"/>
      <c r="N1294" s="19">
        <v>0.67348489284701585</v>
      </c>
      <c r="O1294" s="19"/>
      <c r="P1294" s="50">
        <v>0.60504203474214646</v>
      </c>
      <c r="R1294" s="9" t="s">
        <v>0</v>
      </c>
    </row>
    <row r="1295" spans="2:18" x14ac:dyDescent="0.2">
      <c r="B1295" s="25">
        <v>1065</v>
      </c>
      <c r="C1295" s="193"/>
      <c r="D1295" s="19">
        <v>1.2960978612949878</v>
      </c>
      <c r="E1295" s="19"/>
      <c r="F1295" s="19">
        <v>1.1699918313674893</v>
      </c>
      <c r="G1295" s="19"/>
      <c r="H1295" s="19">
        <v>0.78172147721164909</v>
      </c>
      <c r="I1295" s="19"/>
      <c r="J1295" s="19">
        <v>1.9110286614518552</v>
      </c>
      <c r="K1295" s="19"/>
      <c r="L1295" s="19">
        <v>1.9293807757340984</v>
      </c>
      <c r="M1295" s="19"/>
      <c r="N1295" s="19">
        <v>1.0624842094998481</v>
      </c>
      <c r="O1295" s="19"/>
      <c r="P1295" s="50">
        <v>0.33188433177800081</v>
      </c>
      <c r="R1295" s="9" t="s">
        <v>0</v>
      </c>
    </row>
    <row r="1296" spans="2:18" x14ac:dyDescent="0.2">
      <c r="B1296" s="25">
        <v>1066</v>
      </c>
      <c r="C1296" s="193">
        <v>0.81273659249583929</v>
      </c>
      <c r="D1296" s="19"/>
      <c r="E1296" s="19">
        <v>0.21134224726385961</v>
      </c>
      <c r="F1296" s="19"/>
      <c r="G1296" s="19">
        <v>1.2945238952383764</v>
      </c>
      <c r="H1296" s="19"/>
      <c r="I1296" s="19"/>
      <c r="J1296" s="19">
        <v>0.12898915765550931</v>
      </c>
      <c r="K1296" s="19">
        <v>0.49074435348581291</v>
      </c>
      <c r="L1296" s="19"/>
      <c r="M1296" s="19"/>
      <c r="N1296" s="19">
        <v>0.6508995281897666</v>
      </c>
      <c r="O1296" s="19">
        <v>0.47391034130606141</v>
      </c>
      <c r="P1296" s="50"/>
      <c r="R1296" s="9" t="s">
        <v>0</v>
      </c>
    </row>
    <row r="1297" spans="2:18" x14ac:dyDescent="0.2">
      <c r="B1297" s="25">
        <v>1067</v>
      </c>
      <c r="C1297" s="193"/>
      <c r="D1297" s="19">
        <v>0.12138063064765167</v>
      </c>
      <c r="E1297" s="19"/>
      <c r="F1297" s="19">
        <v>1.3443509151743522</v>
      </c>
      <c r="G1297" s="19"/>
      <c r="H1297" s="19">
        <v>2.3453655909883473</v>
      </c>
      <c r="I1297" s="19"/>
      <c r="J1297" s="19">
        <v>1.1548734976703692</v>
      </c>
      <c r="K1297" s="19"/>
      <c r="L1297" s="19">
        <v>0.80572351453393487</v>
      </c>
      <c r="M1297" s="19"/>
      <c r="N1297" s="19">
        <v>1.0960064909539329</v>
      </c>
      <c r="O1297" s="19"/>
      <c r="P1297" s="50">
        <v>1.0696701231233134</v>
      </c>
      <c r="R1297" s="9" t="s">
        <v>0</v>
      </c>
    </row>
    <row r="1298" spans="2:18" x14ac:dyDescent="0.2">
      <c r="B1298" s="25">
        <v>1068</v>
      </c>
      <c r="C1298" s="193">
        <v>0.32577774203828347</v>
      </c>
      <c r="D1298" s="19"/>
      <c r="E1298" s="19"/>
      <c r="F1298" s="19">
        <v>1.0652076901966403</v>
      </c>
      <c r="G1298" s="19"/>
      <c r="H1298" s="19">
        <v>0.47265931582824561</v>
      </c>
      <c r="I1298" s="19">
        <v>6.2101350731890326E-2</v>
      </c>
      <c r="J1298" s="19"/>
      <c r="K1298" s="19"/>
      <c r="L1298" s="19">
        <v>0.48231956891204908</v>
      </c>
      <c r="M1298" s="19"/>
      <c r="N1298" s="19">
        <v>0.72681471865305625</v>
      </c>
      <c r="O1298" s="19"/>
      <c r="P1298" s="50">
        <v>0.45544553762996276</v>
      </c>
      <c r="R1298" s="9" t="s">
        <v>0</v>
      </c>
    </row>
    <row r="1299" spans="2:18" x14ac:dyDescent="0.2">
      <c r="B1299" s="25">
        <v>1069</v>
      </c>
      <c r="C1299" s="193"/>
      <c r="D1299" s="19">
        <v>0.49327981122030212</v>
      </c>
      <c r="E1299" s="19"/>
      <c r="F1299" s="19">
        <v>0.79479386980274513</v>
      </c>
      <c r="G1299" s="19"/>
      <c r="H1299" s="19">
        <v>0.92752337523549322</v>
      </c>
      <c r="I1299" s="19"/>
      <c r="J1299" s="19">
        <v>1.9071426064481294</v>
      </c>
      <c r="K1299" s="19"/>
      <c r="L1299" s="19">
        <v>0.77330545514682358</v>
      </c>
      <c r="M1299" s="19"/>
      <c r="N1299" s="19">
        <v>1.6399226636318629</v>
      </c>
      <c r="O1299" s="19"/>
      <c r="P1299" s="50">
        <v>1.4594557030574926</v>
      </c>
      <c r="R1299" s="9" t="s">
        <v>0</v>
      </c>
    </row>
    <row r="1300" spans="2:18" x14ac:dyDescent="0.2">
      <c r="B1300" s="25">
        <v>1070</v>
      </c>
      <c r="C1300" s="193"/>
      <c r="D1300" s="19">
        <v>0.87572611132811107</v>
      </c>
      <c r="E1300" s="19"/>
      <c r="F1300" s="19">
        <v>0.5417399761448084</v>
      </c>
      <c r="G1300" s="19"/>
      <c r="H1300" s="19">
        <v>3.1463185628617697E-2</v>
      </c>
      <c r="I1300" s="19"/>
      <c r="J1300" s="19">
        <v>1.0556532380421673</v>
      </c>
      <c r="K1300" s="19"/>
      <c r="L1300" s="19">
        <v>0.11243434259790952</v>
      </c>
      <c r="M1300" s="19"/>
      <c r="N1300" s="19">
        <v>1.2997443237310651</v>
      </c>
      <c r="O1300" s="19"/>
      <c r="P1300" s="50">
        <v>1.1248016827891691</v>
      </c>
      <c r="R1300" s="9" t="s">
        <v>0</v>
      </c>
    </row>
    <row r="1301" spans="2:18" x14ac:dyDescent="0.2">
      <c r="B1301" s="25">
        <v>1071</v>
      </c>
      <c r="C1301" s="193"/>
      <c r="D1301" s="19">
        <v>1.3145394007046218</v>
      </c>
      <c r="E1301" s="19">
        <v>0.20006182345734269</v>
      </c>
      <c r="F1301" s="19"/>
      <c r="G1301" s="19"/>
      <c r="H1301" s="19">
        <v>6.5289942571367873E-2</v>
      </c>
      <c r="I1301" s="19"/>
      <c r="J1301" s="19">
        <v>1.1130070938402112</v>
      </c>
      <c r="K1301" s="19"/>
      <c r="L1301" s="19">
        <v>1.2789976612336207</v>
      </c>
      <c r="M1301" s="19"/>
      <c r="N1301" s="19">
        <v>2.2458211842314899</v>
      </c>
      <c r="O1301" s="19"/>
      <c r="P1301" s="50">
        <v>0.58213607222081953</v>
      </c>
      <c r="R1301" s="9" t="s">
        <v>0</v>
      </c>
    </row>
    <row r="1302" spans="2:18" x14ac:dyDescent="0.2">
      <c r="B1302" s="25">
        <v>1072</v>
      </c>
      <c r="C1302" s="193"/>
      <c r="D1302" s="19">
        <v>2.137060438898986</v>
      </c>
      <c r="E1302" s="19"/>
      <c r="F1302" s="19">
        <v>0.58730326666248711</v>
      </c>
      <c r="G1302" s="19"/>
      <c r="H1302" s="19">
        <v>1.2163339112855827</v>
      </c>
      <c r="I1302" s="19"/>
      <c r="J1302" s="19">
        <v>0.70307190392428354</v>
      </c>
      <c r="K1302" s="19"/>
      <c r="L1302" s="19">
        <v>1.0739590620236774</v>
      </c>
      <c r="M1302" s="19"/>
      <c r="N1302" s="19">
        <v>1.3347149937231901</v>
      </c>
      <c r="O1302" s="19"/>
      <c r="P1302" s="50">
        <v>1.7219156524240882</v>
      </c>
      <c r="R1302" s="9" t="s">
        <v>0</v>
      </c>
    </row>
    <row r="1303" spans="2:18" x14ac:dyDescent="0.2">
      <c r="B1303" s="25">
        <v>1073</v>
      </c>
      <c r="C1303" s="193"/>
      <c r="D1303" s="19">
        <v>0.87789430454238837</v>
      </c>
      <c r="E1303" s="19"/>
      <c r="F1303" s="19">
        <v>0.61511293278086332</v>
      </c>
      <c r="G1303" s="19">
        <v>0.18785496502579721</v>
      </c>
      <c r="H1303" s="19"/>
      <c r="I1303" s="19"/>
      <c r="J1303" s="19">
        <v>0.45278953219838608</v>
      </c>
      <c r="K1303" s="19"/>
      <c r="L1303" s="19">
        <v>0.67436595250202425</v>
      </c>
      <c r="M1303" s="19"/>
      <c r="N1303" s="19">
        <v>0.45212755024422513</v>
      </c>
      <c r="O1303" s="19"/>
      <c r="P1303" s="50">
        <v>0.72966501224757396</v>
      </c>
      <c r="R1303" s="9" t="s">
        <v>0</v>
      </c>
    </row>
    <row r="1304" spans="2:18" x14ac:dyDescent="0.2">
      <c r="B1304" s="25">
        <v>1074</v>
      </c>
      <c r="C1304" s="193"/>
      <c r="D1304" s="19">
        <v>0.91929558610473694</v>
      </c>
      <c r="E1304" s="19"/>
      <c r="F1304" s="19">
        <v>0.46000148475457286</v>
      </c>
      <c r="G1304" s="19"/>
      <c r="H1304" s="19">
        <v>4.0019543983025778E-3</v>
      </c>
      <c r="I1304" s="19"/>
      <c r="J1304" s="19">
        <v>0.72041212568407886</v>
      </c>
      <c r="K1304" s="19"/>
      <c r="L1304" s="19">
        <v>0.88392545353954377</v>
      </c>
      <c r="M1304" s="19"/>
      <c r="N1304" s="19">
        <v>1.2309515962132853</v>
      </c>
      <c r="O1304" s="19"/>
      <c r="P1304" s="50">
        <v>0.49651073128072815</v>
      </c>
      <c r="R1304" s="9" t="s">
        <v>0</v>
      </c>
    </row>
    <row r="1305" spans="2:18" x14ac:dyDescent="0.2">
      <c r="B1305" s="25">
        <v>1075</v>
      </c>
      <c r="C1305" s="193"/>
      <c r="D1305" s="19">
        <v>0.1694518071429951</v>
      </c>
      <c r="E1305" s="19">
        <v>3.3089422890845424E-3</v>
      </c>
      <c r="F1305" s="19"/>
      <c r="G1305" s="19">
        <v>0.39812522253136523</v>
      </c>
      <c r="H1305" s="19"/>
      <c r="I1305" s="19"/>
      <c r="J1305" s="19">
        <v>7.3064903004829665E-2</v>
      </c>
      <c r="K1305" s="19"/>
      <c r="L1305" s="19">
        <v>0.27957842828300183</v>
      </c>
      <c r="M1305" s="19">
        <v>0.1115913267942337</v>
      </c>
      <c r="N1305" s="19"/>
      <c r="O1305" s="19">
        <v>0.76996581241069484</v>
      </c>
      <c r="P1305" s="50"/>
      <c r="R1305" s="9" t="s">
        <v>0</v>
      </c>
    </row>
    <row r="1306" spans="2:18" x14ac:dyDescent="0.2">
      <c r="B1306" s="25">
        <v>1076</v>
      </c>
      <c r="C1306" s="193">
        <v>2.8536211720091162</v>
      </c>
      <c r="D1306" s="19"/>
      <c r="E1306" s="19">
        <v>2.7444775483055261</v>
      </c>
      <c r="F1306" s="19"/>
      <c r="G1306" s="19">
        <v>2.5049086522353492</v>
      </c>
      <c r="H1306" s="19"/>
      <c r="I1306" s="19">
        <v>3.0270085730729073</v>
      </c>
      <c r="J1306" s="19"/>
      <c r="K1306" s="19">
        <v>3.1637602602101502</v>
      </c>
      <c r="L1306" s="19"/>
      <c r="M1306" s="19">
        <v>2.4167151027225313</v>
      </c>
      <c r="N1306" s="19"/>
      <c r="O1306" s="19">
        <v>2.997477565186959</v>
      </c>
      <c r="P1306" s="50"/>
      <c r="R1306" s="9" t="s">
        <v>0</v>
      </c>
    </row>
    <row r="1307" spans="2:18" x14ac:dyDescent="0.2">
      <c r="B1307" s="25">
        <v>1077</v>
      </c>
      <c r="C1307" s="193"/>
      <c r="D1307" s="19">
        <v>0.114489906483841</v>
      </c>
      <c r="E1307" s="19"/>
      <c r="F1307" s="19">
        <v>1.7655120877374235</v>
      </c>
      <c r="G1307" s="19"/>
      <c r="H1307" s="19">
        <v>0.29318617675662867</v>
      </c>
      <c r="I1307" s="19"/>
      <c r="J1307" s="19">
        <v>0.15400301024433724</v>
      </c>
      <c r="K1307" s="19"/>
      <c r="L1307" s="19">
        <v>0.29839807621703346</v>
      </c>
      <c r="M1307" s="19"/>
      <c r="N1307" s="19">
        <v>0.88955527653336841</v>
      </c>
      <c r="O1307" s="19">
        <v>0.38984359571567073</v>
      </c>
      <c r="P1307" s="50"/>
      <c r="R1307" s="9" t="s">
        <v>0</v>
      </c>
    </row>
    <row r="1308" spans="2:18" x14ac:dyDescent="0.2">
      <c r="B1308" s="25">
        <v>1078</v>
      </c>
      <c r="C1308" s="193"/>
      <c r="D1308" s="19">
        <v>1.7687733814248332</v>
      </c>
      <c r="E1308" s="19"/>
      <c r="F1308" s="19">
        <v>1.2030053532873064</v>
      </c>
      <c r="G1308" s="19"/>
      <c r="H1308" s="19">
        <v>2.0247993448893151</v>
      </c>
      <c r="I1308" s="19"/>
      <c r="J1308" s="19">
        <v>2.2228895412822198</v>
      </c>
      <c r="K1308" s="19"/>
      <c r="L1308" s="19">
        <v>1.3317035396889476</v>
      </c>
      <c r="M1308" s="19"/>
      <c r="N1308" s="19">
        <v>2.240254523096509</v>
      </c>
      <c r="O1308" s="19"/>
      <c r="P1308" s="50">
        <v>1.2580150286943623</v>
      </c>
      <c r="R1308" s="9" t="s">
        <v>0</v>
      </c>
    </row>
    <row r="1309" spans="2:18" x14ac:dyDescent="0.2">
      <c r="B1309" s="25">
        <v>1079</v>
      </c>
      <c r="C1309" s="193"/>
      <c r="D1309" s="19">
        <v>0.12615515810992314</v>
      </c>
      <c r="E1309" s="19"/>
      <c r="F1309" s="19">
        <v>0.37872908731749322</v>
      </c>
      <c r="G1309" s="19"/>
      <c r="H1309" s="19">
        <v>0.47996138447446651</v>
      </c>
      <c r="I1309" s="19"/>
      <c r="J1309" s="19">
        <v>1.2179071948395515</v>
      </c>
      <c r="K1309" s="19"/>
      <c r="L1309" s="19">
        <v>0.39760300740047749</v>
      </c>
      <c r="M1309" s="19">
        <v>4.2741871472736045E-2</v>
      </c>
      <c r="N1309" s="19"/>
      <c r="O1309" s="19"/>
      <c r="P1309" s="50">
        <v>0.57969481506420173</v>
      </c>
      <c r="R1309" s="9" t="s">
        <v>0</v>
      </c>
    </row>
    <row r="1310" spans="2:18" x14ac:dyDescent="0.2">
      <c r="B1310" s="25">
        <v>1080</v>
      </c>
      <c r="C1310" s="193"/>
      <c r="D1310" s="19">
        <v>1.2035979502331546</v>
      </c>
      <c r="E1310" s="19"/>
      <c r="F1310" s="19">
        <v>0.73371059172059594</v>
      </c>
      <c r="G1310" s="19"/>
      <c r="H1310" s="19">
        <v>1.8368384430728033</v>
      </c>
      <c r="I1310" s="19"/>
      <c r="J1310" s="19">
        <v>1.7622641628354894</v>
      </c>
      <c r="K1310" s="19"/>
      <c r="L1310" s="19">
        <v>1.0877585757347785</v>
      </c>
      <c r="M1310" s="19"/>
      <c r="N1310" s="19">
        <v>1.2121309624257497</v>
      </c>
      <c r="O1310" s="19"/>
      <c r="P1310" s="50">
        <v>1.6090490262087718</v>
      </c>
      <c r="R1310" s="9" t="s">
        <v>0</v>
      </c>
    </row>
    <row r="1311" spans="2:18" x14ac:dyDescent="0.2">
      <c r="B1311" s="25">
        <v>1081</v>
      </c>
      <c r="C1311" s="193">
        <v>0.22073536478725209</v>
      </c>
      <c r="D1311" s="19"/>
      <c r="E1311" s="19">
        <v>0.49236098939476447</v>
      </c>
      <c r="F1311" s="19"/>
      <c r="G1311" s="19">
        <v>0.51498978292011599</v>
      </c>
      <c r="H1311" s="19"/>
      <c r="I1311" s="19">
        <v>0.36465091828561286</v>
      </c>
      <c r="J1311" s="19"/>
      <c r="K1311" s="19">
        <v>1.3767505633963169</v>
      </c>
      <c r="L1311" s="19"/>
      <c r="M1311" s="19">
        <v>0.67163351460847021</v>
      </c>
      <c r="N1311" s="19"/>
      <c r="O1311" s="19">
        <v>1.1529747182849535</v>
      </c>
      <c r="P1311" s="50"/>
      <c r="R1311" s="9" t="s">
        <v>0</v>
      </c>
    </row>
    <row r="1312" spans="2:18" x14ac:dyDescent="0.2">
      <c r="B1312" s="25">
        <v>1082</v>
      </c>
      <c r="C1312" s="193"/>
      <c r="D1312" s="19">
        <v>0.63852607574196074</v>
      </c>
      <c r="E1312" s="19"/>
      <c r="F1312" s="19">
        <v>0.26465299702196793</v>
      </c>
      <c r="G1312" s="19"/>
      <c r="H1312" s="19">
        <v>0.23759941601793166</v>
      </c>
      <c r="I1312" s="19">
        <v>0.48075988622838178</v>
      </c>
      <c r="J1312" s="19"/>
      <c r="K1312" s="19"/>
      <c r="L1312" s="19">
        <v>6.466044763236814E-2</v>
      </c>
      <c r="M1312" s="19"/>
      <c r="N1312" s="19">
        <v>0.34864519484355916</v>
      </c>
      <c r="O1312" s="19"/>
      <c r="P1312" s="50">
        <v>0.17670054345986103</v>
      </c>
      <c r="R1312" s="9" t="s">
        <v>0</v>
      </c>
    </row>
    <row r="1313" spans="2:18" x14ac:dyDescent="0.2">
      <c r="B1313" s="25">
        <v>1083</v>
      </c>
      <c r="C1313" s="193">
        <v>1.4900789329237296</v>
      </c>
      <c r="D1313" s="19"/>
      <c r="E1313" s="19">
        <v>1.8222124680720435</v>
      </c>
      <c r="F1313" s="19"/>
      <c r="G1313" s="19">
        <v>1.6782195393181443</v>
      </c>
      <c r="H1313" s="19"/>
      <c r="I1313" s="19">
        <v>1.5352747406316796</v>
      </c>
      <c r="J1313" s="19"/>
      <c r="K1313" s="19">
        <v>0.76213119832948328</v>
      </c>
      <c r="L1313" s="19"/>
      <c r="M1313" s="19">
        <v>0.84021673123929741</v>
      </c>
      <c r="N1313" s="19"/>
      <c r="O1313" s="19">
        <v>0.65011083568970662</v>
      </c>
      <c r="P1313" s="50"/>
      <c r="R1313" s="9" t="s">
        <v>0</v>
      </c>
    </row>
    <row r="1314" spans="2:18" x14ac:dyDescent="0.2">
      <c r="B1314" s="25">
        <v>1084</v>
      </c>
      <c r="C1314" s="193"/>
      <c r="D1314" s="19">
        <v>2.0048324487521447</v>
      </c>
      <c r="E1314" s="19"/>
      <c r="F1314" s="19">
        <v>1.5134534602048793</v>
      </c>
      <c r="G1314" s="19"/>
      <c r="H1314" s="19">
        <v>1.5346852506559541</v>
      </c>
      <c r="I1314" s="19"/>
      <c r="J1314" s="19">
        <v>1.9737586300997105</v>
      </c>
      <c r="K1314" s="19"/>
      <c r="L1314" s="19">
        <v>1.9288529422804785</v>
      </c>
      <c r="M1314" s="19"/>
      <c r="N1314" s="19">
        <v>1.6145299871522729</v>
      </c>
      <c r="O1314" s="19"/>
      <c r="P1314" s="50">
        <v>1.8840468469407199</v>
      </c>
      <c r="R1314" s="9" t="s">
        <v>0</v>
      </c>
    </row>
    <row r="1315" spans="2:18" x14ac:dyDescent="0.2">
      <c r="B1315" s="25">
        <v>1085</v>
      </c>
      <c r="C1315" s="193">
        <v>0.66422491129336214</v>
      </c>
      <c r="D1315" s="19"/>
      <c r="E1315" s="19">
        <v>0.1615321855626029</v>
      </c>
      <c r="F1315" s="19"/>
      <c r="G1315" s="19">
        <v>0.31348716576445568</v>
      </c>
      <c r="H1315" s="19"/>
      <c r="I1315" s="19"/>
      <c r="J1315" s="19">
        <v>0.7297292439654991</v>
      </c>
      <c r="K1315" s="19"/>
      <c r="L1315" s="19">
        <v>0.35054129593048394</v>
      </c>
      <c r="M1315" s="19"/>
      <c r="N1315" s="19">
        <v>0.49652068914885045</v>
      </c>
      <c r="O1315" s="19">
        <v>0.41123898819668608</v>
      </c>
      <c r="P1315" s="50"/>
      <c r="R1315" s="9" t="s">
        <v>0</v>
      </c>
    </row>
    <row r="1316" spans="2:18" x14ac:dyDescent="0.2">
      <c r="B1316" s="25">
        <v>1086</v>
      </c>
      <c r="C1316" s="193">
        <v>1.3682289054788541</v>
      </c>
      <c r="D1316" s="19"/>
      <c r="E1316" s="19">
        <v>1.4763280502523122</v>
      </c>
      <c r="F1316" s="19"/>
      <c r="G1316" s="19">
        <v>2.9191704712295179</v>
      </c>
      <c r="H1316" s="19"/>
      <c r="I1316" s="19">
        <v>2.1535858394282874</v>
      </c>
      <c r="J1316" s="19"/>
      <c r="K1316" s="19">
        <v>2.977169801649068</v>
      </c>
      <c r="L1316" s="19"/>
      <c r="M1316" s="19">
        <v>1.4953501381534284</v>
      </c>
      <c r="N1316" s="19"/>
      <c r="O1316" s="19">
        <v>2.1419367837913401</v>
      </c>
      <c r="P1316" s="50"/>
      <c r="R1316" s="9" t="s">
        <v>0</v>
      </c>
    </row>
    <row r="1317" spans="2:18" x14ac:dyDescent="0.2">
      <c r="B1317" s="25">
        <v>1087</v>
      </c>
      <c r="C1317" s="193">
        <v>0.63771821241701032</v>
      </c>
      <c r="D1317" s="19"/>
      <c r="E1317" s="19">
        <v>0.93299474817278372</v>
      </c>
      <c r="F1317" s="19"/>
      <c r="G1317" s="19">
        <v>1.501771326935128</v>
      </c>
      <c r="H1317" s="19"/>
      <c r="I1317" s="19">
        <v>1.1558608755887234</v>
      </c>
      <c r="J1317" s="19"/>
      <c r="K1317" s="19">
        <v>1.7260620079078248</v>
      </c>
      <c r="L1317" s="19"/>
      <c r="M1317" s="19">
        <v>0.75534826659001253</v>
      </c>
      <c r="N1317" s="19"/>
      <c r="O1317" s="19">
        <v>1.5189397395189161</v>
      </c>
      <c r="P1317" s="50"/>
      <c r="R1317" s="9" t="s">
        <v>0</v>
      </c>
    </row>
    <row r="1318" spans="2:18" x14ac:dyDescent="0.2">
      <c r="B1318" s="25">
        <v>1088</v>
      </c>
      <c r="C1318" s="193"/>
      <c r="D1318" s="19">
        <v>0.25742766120312383</v>
      </c>
      <c r="E1318" s="19"/>
      <c r="F1318" s="19">
        <v>0.27118716529583359</v>
      </c>
      <c r="G1318" s="19"/>
      <c r="H1318" s="19">
        <v>0.6285077834027798</v>
      </c>
      <c r="I1318" s="19"/>
      <c r="J1318" s="19">
        <v>0.88609055621465072</v>
      </c>
      <c r="K1318" s="19"/>
      <c r="L1318" s="19">
        <v>0.13429764138992617</v>
      </c>
      <c r="M1318" s="19"/>
      <c r="N1318" s="19">
        <v>0.77125686131761861</v>
      </c>
      <c r="O1318" s="19"/>
      <c r="P1318" s="50">
        <v>0.67780912878460786</v>
      </c>
      <c r="R1318" s="9" t="s">
        <v>0</v>
      </c>
    </row>
    <row r="1319" spans="2:18" x14ac:dyDescent="0.2">
      <c r="B1319" s="25">
        <v>1089</v>
      </c>
      <c r="C1319" s="193">
        <v>0.60096549014865186</v>
      </c>
      <c r="D1319" s="19"/>
      <c r="E1319" s="19">
        <v>1.7964403329317649</v>
      </c>
      <c r="F1319" s="19"/>
      <c r="G1319" s="19">
        <v>0.88335853535805287</v>
      </c>
      <c r="H1319" s="19"/>
      <c r="I1319" s="19">
        <v>0.93249394070400149</v>
      </c>
      <c r="J1319" s="19"/>
      <c r="K1319" s="19">
        <v>1.4240705080096137</v>
      </c>
      <c r="L1319" s="19"/>
      <c r="M1319" s="19">
        <v>0.54906151335933551</v>
      </c>
      <c r="N1319" s="19"/>
      <c r="O1319" s="19"/>
      <c r="P1319" s="50">
        <v>0.14742494138391968</v>
      </c>
      <c r="R1319" s="9" t="s">
        <v>0</v>
      </c>
    </row>
    <row r="1320" spans="2:18" x14ac:dyDescent="0.2">
      <c r="B1320" s="25">
        <v>1090</v>
      </c>
      <c r="C1320" s="193"/>
      <c r="D1320" s="19">
        <v>0.43052749668474155</v>
      </c>
      <c r="E1320" s="19"/>
      <c r="F1320" s="19">
        <v>0.32230086579466333</v>
      </c>
      <c r="G1320" s="19"/>
      <c r="H1320" s="19">
        <v>1.0397887920313047</v>
      </c>
      <c r="I1320" s="19"/>
      <c r="J1320" s="19">
        <v>0.91460895517746177</v>
      </c>
      <c r="K1320" s="19"/>
      <c r="L1320" s="19">
        <v>1.5847734160809122</v>
      </c>
      <c r="M1320" s="19"/>
      <c r="N1320" s="19">
        <v>9.2025305123999354E-2</v>
      </c>
      <c r="O1320" s="19"/>
      <c r="P1320" s="50">
        <v>1.1522957299866445</v>
      </c>
      <c r="R1320" s="9" t="s">
        <v>0</v>
      </c>
    </row>
    <row r="1321" spans="2:18" x14ac:dyDescent="0.2">
      <c r="B1321" s="25">
        <v>1091</v>
      </c>
      <c r="C1321" s="193"/>
      <c r="D1321" s="19">
        <v>0.45146770488628662</v>
      </c>
      <c r="E1321" s="19">
        <v>9.5965215912365259E-2</v>
      </c>
      <c r="F1321" s="19"/>
      <c r="G1321" s="19"/>
      <c r="H1321" s="19">
        <v>0.94149228114138805</v>
      </c>
      <c r="I1321" s="19"/>
      <c r="J1321" s="19">
        <v>0.51738743342190019</v>
      </c>
      <c r="K1321" s="19"/>
      <c r="L1321" s="19">
        <v>0.24098956433457935</v>
      </c>
      <c r="M1321" s="19"/>
      <c r="N1321" s="19">
        <v>0.47842701472457444</v>
      </c>
      <c r="O1321" s="19">
        <v>0.18742281794800222</v>
      </c>
      <c r="P1321" s="50"/>
      <c r="R1321" s="9" t="s">
        <v>0</v>
      </c>
    </row>
    <row r="1322" spans="2:18" x14ac:dyDescent="0.2">
      <c r="B1322" s="25">
        <v>1092</v>
      </c>
      <c r="C1322" s="193">
        <v>0.99834661804545766</v>
      </c>
      <c r="D1322" s="19"/>
      <c r="E1322" s="19"/>
      <c r="F1322" s="19">
        <v>2.3770309263445265E-2</v>
      </c>
      <c r="G1322" s="19">
        <v>0.41366667206023422</v>
      </c>
      <c r="H1322" s="19"/>
      <c r="I1322" s="19"/>
      <c r="J1322" s="19">
        <v>0.12109651501144729</v>
      </c>
      <c r="K1322" s="19">
        <v>0.26925184496688015</v>
      </c>
      <c r="L1322" s="19"/>
      <c r="M1322" s="19">
        <v>0.24155090646421362</v>
      </c>
      <c r="N1322" s="19"/>
      <c r="O1322" s="19">
        <v>4.403204718603293E-2</v>
      </c>
      <c r="P1322" s="50"/>
      <c r="R1322" s="9" t="s">
        <v>0</v>
      </c>
    </row>
    <row r="1323" spans="2:18" x14ac:dyDescent="0.2">
      <c r="B1323" s="25">
        <v>1093</v>
      </c>
      <c r="C1323" s="193"/>
      <c r="D1323" s="19">
        <v>0.37725269930714422</v>
      </c>
      <c r="E1323" s="19"/>
      <c r="F1323" s="19">
        <v>0.40411338023538468</v>
      </c>
      <c r="G1323" s="19"/>
      <c r="H1323" s="19">
        <v>0.71230128341823162</v>
      </c>
      <c r="I1323" s="19"/>
      <c r="J1323" s="19">
        <v>1.2632083767585107</v>
      </c>
      <c r="K1323" s="19"/>
      <c r="L1323" s="19">
        <v>1.7161880510514842</v>
      </c>
      <c r="M1323" s="19"/>
      <c r="N1323" s="19">
        <v>1.580713546350911</v>
      </c>
      <c r="O1323" s="19"/>
      <c r="P1323" s="50">
        <v>1.4254466278789728</v>
      </c>
      <c r="R1323" s="9" t="s">
        <v>0</v>
      </c>
    </row>
    <row r="1324" spans="2:18" x14ac:dyDescent="0.2">
      <c r="B1324" s="25">
        <v>1094</v>
      </c>
      <c r="C1324" s="193">
        <v>0.99514566983176411</v>
      </c>
      <c r="D1324" s="19"/>
      <c r="E1324" s="19">
        <v>0.17313598984066231</v>
      </c>
      <c r="F1324" s="19"/>
      <c r="G1324" s="19">
        <v>0.8299125098147524</v>
      </c>
      <c r="H1324" s="19"/>
      <c r="I1324" s="19">
        <v>0.45155339198126043</v>
      </c>
      <c r="J1324" s="19"/>
      <c r="K1324" s="19">
        <v>0.447888677474508</v>
      </c>
      <c r="L1324" s="19"/>
      <c r="M1324" s="19"/>
      <c r="N1324" s="19">
        <v>2.0699399082406721E-2</v>
      </c>
      <c r="O1324" s="19">
        <v>0.91346090732703067</v>
      </c>
      <c r="P1324" s="50"/>
      <c r="R1324" s="9" t="s">
        <v>0</v>
      </c>
    </row>
    <row r="1325" spans="2:18" x14ac:dyDescent="0.2">
      <c r="B1325" s="25">
        <v>1095</v>
      </c>
      <c r="C1325" s="193">
        <v>0.66018416475540831</v>
      </c>
      <c r="D1325" s="19"/>
      <c r="E1325" s="19">
        <v>0.77551597581503484</v>
      </c>
      <c r="F1325" s="19"/>
      <c r="G1325" s="19"/>
      <c r="H1325" s="19">
        <v>0.50508047656751354</v>
      </c>
      <c r="I1325" s="19">
        <v>1.0339314019247221E-3</v>
      </c>
      <c r="J1325" s="19"/>
      <c r="K1325" s="19"/>
      <c r="L1325" s="19">
        <v>8.1191883055549113E-2</v>
      </c>
      <c r="M1325" s="19">
        <v>2.2594209191850581E-2</v>
      </c>
      <c r="N1325" s="19"/>
      <c r="O1325" s="19">
        <v>0.46850073016281446</v>
      </c>
      <c r="P1325" s="50"/>
      <c r="R1325" s="9" t="s">
        <v>0</v>
      </c>
    </row>
    <row r="1326" spans="2:18" x14ac:dyDescent="0.2">
      <c r="B1326" s="25">
        <v>1096</v>
      </c>
      <c r="C1326" s="193">
        <v>0.78863776676937736</v>
      </c>
      <c r="D1326" s="19"/>
      <c r="E1326" s="19">
        <v>1.5132817301512509</v>
      </c>
      <c r="F1326" s="19"/>
      <c r="G1326" s="19">
        <v>0.77717131139503071</v>
      </c>
      <c r="H1326" s="19"/>
      <c r="I1326" s="19">
        <v>0.93945732184377628</v>
      </c>
      <c r="J1326" s="19"/>
      <c r="K1326" s="19">
        <v>0.65478860796401217</v>
      </c>
      <c r="L1326" s="19"/>
      <c r="M1326" s="19">
        <v>1.7447515300947669</v>
      </c>
      <c r="N1326" s="19"/>
      <c r="O1326" s="19"/>
      <c r="P1326" s="50">
        <v>5.2988894043047748E-2</v>
      </c>
      <c r="R1326" s="9" t="s">
        <v>0</v>
      </c>
    </row>
    <row r="1327" spans="2:18" x14ac:dyDescent="0.2">
      <c r="B1327" s="25">
        <v>1097</v>
      </c>
      <c r="C1327" s="193">
        <v>0.35888092154781515</v>
      </c>
      <c r="D1327" s="19"/>
      <c r="E1327" s="19"/>
      <c r="F1327" s="19">
        <v>1.210432903316975</v>
      </c>
      <c r="G1327" s="19">
        <v>0.3132001004326137</v>
      </c>
      <c r="H1327" s="19"/>
      <c r="I1327" s="19"/>
      <c r="J1327" s="19">
        <v>0.93986935947336436</v>
      </c>
      <c r="K1327" s="19"/>
      <c r="L1327" s="19">
        <v>0.38872554031340312</v>
      </c>
      <c r="M1327" s="19"/>
      <c r="N1327" s="19">
        <v>0.39500958259856661</v>
      </c>
      <c r="O1327" s="19"/>
      <c r="P1327" s="50">
        <v>0.65163006988071959</v>
      </c>
      <c r="R1327" s="9" t="s">
        <v>0</v>
      </c>
    </row>
    <row r="1328" spans="2:18" x14ac:dyDescent="0.2">
      <c r="B1328" s="25">
        <v>1098</v>
      </c>
      <c r="C1328" s="193"/>
      <c r="D1328" s="19">
        <v>1.0363730476739359</v>
      </c>
      <c r="E1328" s="19"/>
      <c r="F1328" s="19">
        <v>0.86526014119716399</v>
      </c>
      <c r="G1328" s="19"/>
      <c r="H1328" s="19">
        <v>1.2456351017976814</v>
      </c>
      <c r="I1328" s="19"/>
      <c r="J1328" s="19">
        <v>1.6364131865471598</v>
      </c>
      <c r="K1328" s="19"/>
      <c r="L1328" s="19">
        <v>1.2185734810595992</v>
      </c>
      <c r="M1328" s="19"/>
      <c r="N1328" s="19">
        <v>0.9301282791362131</v>
      </c>
      <c r="O1328" s="19"/>
      <c r="P1328" s="50">
        <v>1.855783625571648</v>
      </c>
      <c r="R1328" s="9" t="s">
        <v>0</v>
      </c>
    </row>
    <row r="1329" spans="2:18" x14ac:dyDescent="0.2">
      <c r="B1329" s="25">
        <v>1099</v>
      </c>
      <c r="C1329" s="193">
        <v>1.5136224232323445</v>
      </c>
      <c r="D1329" s="19"/>
      <c r="E1329" s="19"/>
      <c r="F1329" s="19">
        <v>3.1217452567690828E-2</v>
      </c>
      <c r="G1329" s="19"/>
      <c r="H1329" s="19">
        <v>0.1127205835447735</v>
      </c>
      <c r="I1329" s="19">
        <v>1.2586606563363705</v>
      </c>
      <c r="J1329" s="19"/>
      <c r="K1329" s="19">
        <v>1.5157416858827537</v>
      </c>
      <c r="L1329" s="19"/>
      <c r="M1329" s="19">
        <v>1.5263325338958311</v>
      </c>
      <c r="N1329" s="19"/>
      <c r="O1329" s="19">
        <v>1.4825609665974395</v>
      </c>
      <c r="P1329" s="50"/>
      <c r="R1329" s="9" t="s">
        <v>0</v>
      </c>
    </row>
    <row r="1330" spans="2:18" x14ac:dyDescent="0.2">
      <c r="B1330" s="25">
        <v>1100</v>
      </c>
      <c r="C1330" s="193"/>
      <c r="D1330" s="19">
        <v>2.3855872199076953</v>
      </c>
      <c r="E1330" s="19"/>
      <c r="F1330" s="19">
        <v>2.8879114630161298</v>
      </c>
      <c r="G1330" s="19"/>
      <c r="H1330" s="19">
        <v>2.376286038697637</v>
      </c>
      <c r="I1330" s="19"/>
      <c r="J1330" s="19">
        <v>1.6512449706839085</v>
      </c>
      <c r="K1330" s="19"/>
      <c r="L1330" s="19">
        <v>1.1693897686699788</v>
      </c>
      <c r="M1330" s="19"/>
      <c r="N1330" s="19">
        <v>1.7046703697146266</v>
      </c>
      <c r="O1330" s="19"/>
      <c r="P1330" s="50">
        <v>1.416534099375421</v>
      </c>
      <c r="R1330" s="9" t="s">
        <v>0</v>
      </c>
    </row>
    <row r="1331" spans="2:18" x14ac:dyDescent="0.2">
      <c r="B1331" s="25">
        <v>1101</v>
      </c>
      <c r="C1331" s="193">
        <v>1.508850483020705</v>
      </c>
      <c r="D1331" s="19"/>
      <c r="E1331" s="19">
        <v>2.4566592441794439</v>
      </c>
      <c r="F1331" s="19"/>
      <c r="G1331" s="19">
        <v>1.5156074295997262</v>
      </c>
      <c r="H1331" s="19"/>
      <c r="I1331" s="19">
        <v>1.3488852737746702</v>
      </c>
      <c r="J1331" s="19"/>
      <c r="K1331" s="19">
        <v>0.40552105501020191</v>
      </c>
      <c r="L1331" s="19"/>
      <c r="M1331" s="19">
        <v>1.1014538622292205</v>
      </c>
      <c r="N1331" s="19"/>
      <c r="O1331" s="19">
        <v>1.5639173378674955</v>
      </c>
      <c r="P1331" s="50"/>
      <c r="R1331" s="9" t="s">
        <v>0</v>
      </c>
    </row>
    <row r="1332" spans="2:18" x14ac:dyDescent="0.2">
      <c r="B1332" s="25">
        <v>1102</v>
      </c>
      <c r="C1332" s="193"/>
      <c r="D1332" s="19">
        <v>1.3034498889942678</v>
      </c>
      <c r="E1332" s="19"/>
      <c r="F1332" s="19">
        <v>0.56891766005117317</v>
      </c>
      <c r="G1332" s="19"/>
      <c r="H1332" s="19">
        <v>1.9892007323161232</v>
      </c>
      <c r="I1332" s="19"/>
      <c r="J1332" s="19">
        <v>1.031613737283388</v>
      </c>
      <c r="K1332" s="19"/>
      <c r="L1332" s="19">
        <v>1.0423724756872776</v>
      </c>
      <c r="M1332" s="19"/>
      <c r="N1332" s="19">
        <v>2.0335939202092796</v>
      </c>
      <c r="O1332" s="19"/>
      <c r="P1332" s="50">
        <v>1.3424599641545654</v>
      </c>
      <c r="R1332" s="9" t="s">
        <v>0</v>
      </c>
    </row>
    <row r="1333" spans="2:18" x14ac:dyDescent="0.2">
      <c r="B1333" s="25">
        <v>1103</v>
      </c>
      <c r="C1333" s="193">
        <v>1.1014378847215049</v>
      </c>
      <c r="D1333" s="19"/>
      <c r="E1333" s="19">
        <v>0.70140354166462904</v>
      </c>
      <c r="F1333" s="19"/>
      <c r="G1333" s="19">
        <v>1.5578721629491963E-3</v>
      </c>
      <c r="H1333" s="19"/>
      <c r="I1333" s="19">
        <v>0.97958544060156161</v>
      </c>
      <c r="J1333" s="19"/>
      <c r="K1333" s="19"/>
      <c r="L1333" s="19">
        <v>0.17095091714131708</v>
      </c>
      <c r="M1333" s="19">
        <v>0.32064637270013924</v>
      </c>
      <c r="N1333" s="19"/>
      <c r="O1333" s="19">
        <v>1.2686682392167521</v>
      </c>
      <c r="P1333" s="50"/>
      <c r="R1333" s="9" t="s">
        <v>0</v>
      </c>
    </row>
    <row r="1334" spans="2:18" x14ac:dyDescent="0.2">
      <c r="B1334" s="25">
        <v>1104</v>
      </c>
      <c r="C1334" s="193">
        <v>0.13378930246614268</v>
      </c>
      <c r="D1334" s="19"/>
      <c r="E1334" s="19"/>
      <c r="F1334" s="19">
        <v>0.36537709975301302</v>
      </c>
      <c r="G1334" s="19"/>
      <c r="H1334" s="19">
        <v>6.6131761216472349E-3</v>
      </c>
      <c r="I1334" s="19">
        <v>0.20745969330077663</v>
      </c>
      <c r="J1334" s="19"/>
      <c r="K1334" s="19">
        <v>0.1950845460962462</v>
      </c>
      <c r="L1334" s="19"/>
      <c r="M1334" s="19"/>
      <c r="N1334" s="19">
        <v>0.87178934101667938</v>
      </c>
      <c r="O1334" s="19"/>
      <c r="P1334" s="50">
        <v>0.33674296961676642</v>
      </c>
      <c r="R1334" s="9" t="s">
        <v>0</v>
      </c>
    </row>
    <row r="1335" spans="2:18" x14ac:dyDescent="0.2">
      <c r="B1335" s="25">
        <v>1105</v>
      </c>
      <c r="C1335" s="193"/>
      <c r="D1335" s="19">
        <v>1.7464044822516365</v>
      </c>
      <c r="E1335" s="19"/>
      <c r="F1335" s="19">
        <v>1.136565709994108</v>
      </c>
      <c r="G1335" s="19"/>
      <c r="H1335" s="19">
        <v>1.7740930186504136</v>
      </c>
      <c r="I1335" s="19"/>
      <c r="J1335" s="19">
        <v>1.2992628267164157</v>
      </c>
      <c r="K1335" s="19"/>
      <c r="L1335" s="19">
        <v>0.76261967647729878</v>
      </c>
      <c r="M1335" s="19"/>
      <c r="N1335" s="19">
        <v>0.84146949499553858</v>
      </c>
      <c r="O1335" s="19"/>
      <c r="P1335" s="50">
        <v>1.81230488935061</v>
      </c>
      <c r="R1335" s="9" t="s">
        <v>0</v>
      </c>
    </row>
    <row r="1336" spans="2:18" x14ac:dyDescent="0.2">
      <c r="B1336" s="25">
        <v>1106</v>
      </c>
      <c r="C1336" s="193"/>
      <c r="D1336" s="19">
        <v>0.64957719212475029</v>
      </c>
      <c r="E1336" s="19"/>
      <c r="F1336" s="19">
        <v>1.4065963899592873</v>
      </c>
      <c r="G1336" s="19"/>
      <c r="H1336" s="19">
        <v>0.97095468000997831</v>
      </c>
      <c r="I1336" s="19"/>
      <c r="J1336" s="19">
        <v>1.1283356474232522</v>
      </c>
      <c r="K1336" s="19"/>
      <c r="L1336" s="19">
        <v>0.82699200733037803</v>
      </c>
      <c r="M1336" s="19"/>
      <c r="N1336" s="19">
        <v>1.4988008301059357</v>
      </c>
      <c r="O1336" s="19"/>
      <c r="P1336" s="50">
        <v>1.1487567344216452</v>
      </c>
      <c r="R1336" s="9" t="s">
        <v>0</v>
      </c>
    </row>
    <row r="1337" spans="2:18" x14ac:dyDescent="0.2">
      <c r="B1337" s="25">
        <v>1107</v>
      </c>
      <c r="C1337" s="193"/>
      <c r="D1337" s="19">
        <v>0.38236619552769213</v>
      </c>
      <c r="E1337" s="19">
        <v>5.1751420874556565E-2</v>
      </c>
      <c r="F1337" s="19"/>
      <c r="G1337" s="19"/>
      <c r="H1337" s="19">
        <v>1.6548077555327247</v>
      </c>
      <c r="I1337" s="19"/>
      <c r="J1337" s="19">
        <v>1.0224887911270248</v>
      </c>
      <c r="K1337" s="19"/>
      <c r="L1337" s="19">
        <v>0.52014836498220252</v>
      </c>
      <c r="M1337" s="19">
        <v>0.44726079319373935</v>
      </c>
      <c r="N1337" s="19"/>
      <c r="O1337" s="19"/>
      <c r="P1337" s="50">
        <v>0.22517251003348152</v>
      </c>
      <c r="R1337" s="9" t="s">
        <v>0</v>
      </c>
    </row>
    <row r="1338" spans="2:18" x14ac:dyDescent="0.2">
      <c r="B1338" s="25">
        <v>1108</v>
      </c>
      <c r="C1338" s="193"/>
      <c r="D1338" s="19">
        <v>0.29326174006874395</v>
      </c>
      <c r="E1338" s="19">
        <v>0.97129268845768768</v>
      </c>
      <c r="F1338" s="19"/>
      <c r="G1338" s="19">
        <v>0.69454868930906521</v>
      </c>
      <c r="H1338" s="19"/>
      <c r="I1338" s="19">
        <v>1.3782298794330825</v>
      </c>
      <c r="J1338" s="19"/>
      <c r="K1338" s="19">
        <v>0.23318793765828508</v>
      </c>
      <c r="L1338" s="19"/>
      <c r="M1338" s="19">
        <v>1.1490862414668679</v>
      </c>
      <c r="N1338" s="19"/>
      <c r="O1338" s="19">
        <v>0.16950541600987729</v>
      </c>
      <c r="P1338" s="50"/>
      <c r="R1338" s="9" t="s">
        <v>0</v>
      </c>
    </row>
    <row r="1339" spans="2:18" x14ac:dyDescent="0.2">
      <c r="B1339" s="25">
        <v>1109</v>
      </c>
      <c r="C1339" s="193">
        <v>0.88155625125284431</v>
      </c>
      <c r="D1339" s="19"/>
      <c r="E1339" s="19">
        <v>1.0328037304022197</v>
      </c>
      <c r="F1339" s="19"/>
      <c r="G1339" s="19">
        <v>0.87319709087536668</v>
      </c>
      <c r="H1339" s="19"/>
      <c r="I1339" s="19">
        <v>0.8959648981751499</v>
      </c>
      <c r="J1339" s="19"/>
      <c r="K1339" s="19">
        <v>0.52353987947858449</v>
      </c>
      <c r="L1339" s="19"/>
      <c r="M1339" s="19">
        <v>0.92720561097854437</v>
      </c>
      <c r="N1339" s="19"/>
      <c r="O1339" s="19">
        <v>1.5219282104595409</v>
      </c>
      <c r="P1339" s="50"/>
      <c r="R1339" s="9" t="s">
        <v>0</v>
      </c>
    </row>
    <row r="1340" spans="2:18" x14ac:dyDescent="0.2">
      <c r="B1340" s="25">
        <v>1110</v>
      </c>
      <c r="C1340" s="193"/>
      <c r="D1340" s="19">
        <v>1.1218916755605655</v>
      </c>
      <c r="E1340" s="19"/>
      <c r="F1340" s="19">
        <v>1.0603545705550406</v>
      </c>
      <c r="G1340" s="19"/>
      <c r="H1340" s="19">
        <v>0.47196744653105172</v>
      </c>
      <c r="I1340" s="19"/>
      <c r="J1340" s="19">
        <v>2.0530243496745273</v>
      </c>
      <c r="K1340" s="19"/>
      <c r="L1340" s="19">
        <v>0.79776233623401294</v>
      </c>
      <c r="M1340" s="19"/>
      <c r="N1340" s="19">
        <v>1.5187252289567366</v>
      </c>
      <c r="O1340" s="19"/>
      <c r="P1340" s="50">
        <v>1.6064051478118377</v>
      </c>
      <c r="R1340" s="9" t="s">
        <v>0</v>
      </c>
    </row>
    <row r="1341" spans="2:18" x14ac:dyDescent="0.2">
      <c r="B1341" s="25">
        <v>1111</v>
      </c>
      <c r="C1341" s="193"/>
      <c r="D1341" s="19">
        <v>0.555384549683547</v>
      </c>
      <c r="E1341" s="19"/>
      <c r="F1341" s="19">
        <v>0.94858272560017975</v>
      </c>
      <c r="G1341" s="19">
        <v>7.8851141339724595E-2</v>
      </c>
      <c r="H1341" s="19"/>
      <c r="I1341" s="19"/>
      <c r="J1341" s="19">
        <v>0.8068294005853428</v>
      </c>
      <c r="K1341" s="19"/>
      <c r="L1341" s="19">
        <v>0.52682712221105421</v>
      </c>
      <c r="M1341" s="19">
        <v>0.29048543967900148</v>
      </c>
      <c r="N1341" s="19"/>
      <c r="O1341" s="19"/>
      <c r="P1341" s="50">
        <v>0.31863956355877532</v>
      </c>
      <c r="R1341" s="9" t="s">
        <v>0</v>
      </c>
    </row>
    <row r="1342" spans="2:18" x14ac:dyDescent="0.2">
      <c r="B1342" s="25">
        <v>1112</v>
      </c>
      <c r="C1342" s="193"/>
      <c r="D1342" s="19">
        <v>0.30748392344501935</v>
      </c>
      <c r="E1342" s="19"/>
      <c r="F1342" s="19">
        <v>1.9344571486404252</v>
      </c>
      <c r="G1342" s="19"/>
      <c r="H1342" s="19">
        <v>1.3130345655696476</v>
      </c>
      <c r="I1342" s="19"/>
      <c r="J1342" s="19">
        <v>1.5454115289412611</v>
      </c>
      <c r="K1342" s="19"/>
      <c r="L1342" s="19">
        <v>1.3424548598978483</v>
      </c>
      <c r="M1342" s="19"/>
      <c r="N1342" s="19">
        <v>0.46968458869470692</v>
      </c>
      <c r="O1342" s="19"/>
      <c r="P1342" s="50">
        <v>1.5237507023363517</v>
      </c>
      <c r="R1342" s="9" t="s">
        <v>0</v>
      </c>
    </row>
    <row r="1343" spans="2:18" x14ac:dyDescent="0.2">
      <c r="B1343" s="25">
        <v>1113</v>
      </c>
      <c r="C1343" s="193">
        <v>1.030425918381813</v>
      </c>
      <c r="D1343" s="19"/>
      <c r="E1343" s="19">
        <v>0.48924120832642903</v>
      </c>
      <c r="F1343" s="19"/>
      <c r="G1343" s="19">
        <v>0.57803151318969348</v>
      </c>
      <c r="H1343" s="19"/>
      <c r="I1343" s="19">
        <v>7.2828268103530491E-2</v>
      </c>
      <c r="J1343" s="19"/>
      <c r="K1343" s="19">
        <v>0.95086962934091912</v>
      </c>
      <c r="L1343" s="19"/>
      <c r="M1343" s="19">
        <v>1.0779094317521298</v>
      </c>
      <c r="N1343" s="19"/>
      <c r="O1343" s="19">
        <v>3.1027674426123815E-2</v>
      </c>
      <c r="P1343" s="50"/>
      <c r="R1343" s="9" t="s">
        <v>0</v>
      </c>
    </row>
    <row r="1344" spans="2:18" x14ac:dyDescent="0.2">
      <c r="B1344" s="25">
        <v>1114</v>
      </c>
      <c r="C1344" s="193">
        <v>0.36786406527995141</v>
      </c>
      <c r="D1344" s="19"/>
      <c r="E1344" s="19">
        <v>0.16348220272515046</v>
      </c>
      <c r="F1344" s="19"/>
      <c r="G1344" s="19">
        <v>0.97044228913325525</v>
      </c>
      <c r="H1344" s="19"/>
      <c r="I1344" s="19">
        <v>1.080378846403945</v>
      </c>
      <c r="J1344" s="19"/>
      <c r="K1344" s="19">
        <v>1.0389762256659887</v>
      </c>
      <c r="L1344" s="19"/>
      <c r="M1344" s="19">
        <v>1.1224346503364444</v>
      </c>
      <c r="N1344" s="19"/>
      <c r="O1344" s="19">
        <v>1.0725708284189173</v>
      </c>
      <c r="P1344" s="50"/>
      <c r="R1344" s="9" t="s">
        <v>0</v>
      </c>
    </row>
    <row r="1345" spans="2:18" x14ac:dyDescent="0.2">
      <c r="B1345" s="25">
        <v>1115</v>
      </c>
      <c r="C1345" s="193">
        <v>0.83743364543742438</v>
      </c>
      <c r="D1345" s="19"/>
      <c r="E1345" s="19">
        <v>1.2527043127274939</v>
      </c>
      <c r="F1345" s="19"/>
      <c r="G1345" s="19">
        <v>8.6861641164390907E-2</v>
      </c>
      <c r="H1345" s="19"/>
      <c r="I1345" s="19">
        <v>0.80828399731986811</v>
      </c>
      <c r="J1345" s="19"/>
      <c r="K1345" s="19">
        <v>2.3276746133121386E-2</v>
      </c>
      <c r="L1345" s="19"/>
      <c r="M1345" s="19">
        <v>1.1541032936454023</v>
      </c>
      <c r="N1345" s="19"/>
      <c r="O1345" s="19">
        <v>0.99946252360443644</v>
      </c>
      <c r="P1345" s="50"/>
      <c r="R1345" s="9" t="s">
        <v>0</v>
      </c>
    </row>
    <row r="1346" spans="2:18" x14ac:dyDescent="0.2">
      <c r="B1346" s="25">
        <v>1116</v>
      </c>
      <c r="C1346" s="193"/>
      <c r="D1346" s="19">
        <v>0.90533647098799674</v>
      </c>
      <c r="E1346" s="19"/>
      <c r="F1346" s="19">
        <v>1.2515084140602553</v>
      </c>
      <c r="G1346" s="19"/>
      <c r="H1346" s="19">
        <v>1.8803594870261209</v>
      </c>
      <c r="I1346" s="19"/>
      <c r="J1346" s="19">
        <v>1.5452435058424325</v>
      </c>
      <c r="K1346" s="19"/>
      <c r="L1346" s="19">
        <v>0.50007424653393917</v>
      </c>
      <c r="M1346" s="19"/>
      <c r="N1346" s="19">
        <v>1.1332851273297289</v>
      </c>
      <c r="O1346" s="19"/>
      <c r="P1346" s="50">
        <v>8.4940898407203258E-2</v>
      </c>
      <c r="R1346" s="9" t="s">
        <v>0</v>
      </c>
    </row>
    <row r="1347" spans="2:18" x14ac:dyDescent="0.2">
      <c r="B1347" s="25">
        <v>1117</v>
      </c>
      <c r="C1347" s="193"/>
      <c r="D1347" s="19">
        <v>0.62860797209854891</v>
      </c>
      <c r="E1347" s="19"/>
      <c r="F1347" s="19">
        <v>0.53283000923384061</v>
      </c>
      <c r="G1347" s="19"/>
      <c r="H1347" s="19">
        <v>0.38371121031585359</v>
      </c>
      <c r="I1347" s="19"/>
      <c r="J1347" s="19">
        <v>1.5070928795752747</v>
      </c>
      <c r="K1347" s="19"/>
      <c r="L1347" s="19">
        <v>4.5258110972260145E-2</v>
      </c>
      <c r="M1347" s="19"/>
      <c r="N1347" s="19">
        <v>0.69729523894444922</v>
      </c>
      <c r="O1347" s="19"/>
      <c r="P1347" s="50">
        <v>1.0883943916110932</v>
      </c>
      <c r="R1347" s="9" t="s">
        <v>0</v>
      </c>
    </row>
    <row r="1348" spans="2:18" x14ac:dyDescent="0.2">
      <c r="B1348" s="25">
        <v>1118</v>
      </c>
      <c r="C1348" s="193"/>
      <c r="D1348" s="19">
        <v>0.5409231517819203</v>
      </c>
      <c r="E1348" s="19">
        <v>0.10124144164028259</v>
      </c>
      <c r="F1348" s="19"/>
      <c r="G1348" s="19">
        <v>0.29938329086683024</v>
      </c>
      <c r="H1348" s="19"/>
      <c r="I1348" s="19"/>
      <c r="J1348" s="19">
        <v>0.35457818259891954</v>
      </c>
      <c r="K1348" s="19"/>
      <c r="L1348" s="19">
        <v>0.2316720771358276</v>
      </c>
      <c r="M1348" s="19"/>
      <c r="N1348" s="19">
        <v>0.69979818923285375</v>
      </c>
      <c r="O1348" s="19"/>
      <c r="P1348" s="50">
        <v>0.6268126228716594</v>
      </c>
      <c r="R1348" s="9" t="s">
        <v>0</v>
      </c>
    </row>
    <row r="1349" spans="2:18" x14ac:dyDescent="0.2">
      <c r="B1349" s="25">
        <v>1119</v>
      </c>
      <c r="C1349" s="193"/>
      <c r="D1349" s="19">
        <v>1.4855208303419862</v>
      </c>
      <c r="E1349" s="19"/>
      <c r="F1349" s="19">
        <v>1.4443972033972323</v>
      </c>
      <c r="G1349" s="19"/>
      <c r="H1349" s="19">
        <v>1.5529746966388709</v>
      </c>
      <c r="I1349" s="19"/>
      <c r="J1349" s="19">
        <v>1.8857105850983982</v>
      </c>
      <c r="K1349" s="19"/>
      <c r="L1349" s="19">
        <v>2.0689382257831439</v>
      </c>
      <c r="M1349" s="19"/>
      <c r="N1349" s="19">
        <v>1.3199814941155921</v>
      </c>
      <c r="O1349" s="19"/>
      <c r="P1349" s="50">
        <v>2.8179407496677178</v>
      </c>
      <c r="R1349" s="9" t="s">
        <v>0</v>
      </c>
    </row>
    <row r="1350" spans="2:18" x14ac:dyDescent="0.2">
      <c r="B1350" s="25">
        <v>1120</v>
      </c>
      <c r="C1350" s="193">
        <v>0.13470446377992951</v>
      </c>
      <c r="D1350" s="19"/>
      <c r="E1350" s="19">
        <v>2.5948904826147166E-2</v>
      </c>
      <c r="F1350" s="19"/>
      <c r="G1350" s="19"/>
      <c r="H1350" s="19">
        <v>0.86365494647929997</v>
      </c>
      <c r="I1350" s="19">
        <v>0.78804523464055454</v>
      </c>
      <c r="J1350" s="19"/>
      <c r="K1350" s="19">
        <v>1.0265504234588492</v>
      </c>
      <c r="L1350" s="19"/>
      <c r="M1350" s="19"/>
      <c r="N1350" s="19">
        <v>0.15575506393179514</v>
      </c>
      <c r="O1350" s="19">
        <v>0.46172490033301061</v>
      </c>
      <c r="P1350" s="50"/>
      <c r="R1350" s="9" t="s">
        <v>0</v>
      </c>
    </row>
    <row r="1351" spans="2:18" x14ac:dyDescent="0.2">
      <c r="B1351" s="25">
        <v>1121</v>
      </c>
      <c r="C1351" s="193">
        <v>0.83939993752736353</v>
      </c>
      <c r="D1351" s="19"/>
      <c r="E1351" s="19">
        <v>0.68323783787029324</v>
      </c>
      <c r="F1351" s="19"/>
      <c r="G1351" s="19"/>
      <c r="H1351" s="19">
        <v>5.8845796380452196E-2</v>
      </c>
      <c r="I1351" s="19">
        <v>0.59413301547779607</v>
      </c>
      <c r="J1351" s="19"/>
      <c r="K1351" s="19">
        <v>0.17117494422925347</v>
      </c>
      <c r="L1351" s="19"/>
      <c r="M1351" s="19">
        <v>0.99120421174131967</v>
      </c>
      <c r="N1351" s="19"/>
      <c r="O1351" s="19">
        <v>0.83659969782800936</v>
      </c>
      <c r="P1351" s="50"/>
      <c r="R1351" s="9" t="s">
        <v>0</v>
      </c>
    </row>
    <row r="1352" spans="2:18" x14ac:dyDescent="0.2">
      <c r="B1352" s="25">
        <v>1122</v>
      </c>
      <c r="C1352" s="193"/>
      <c r="D1352" s="19">
        <v>0.85041302609705605</v>
      </c>
      <c r="E1352" s="19"/>
      <c r="F1352" s="19">
        <v>0.13864279272970889</v>
      </c>
      <c r="G1352" s="19"/>
      <c r="H1352" s="19">
        <v>3.947482521386627E-2</v>
      </c>
      <c r="I1352" s="19"/>
      <c r="J1352" s="19">
        <v>1.0919826096077236</v>
      </c>
      <c r="K1352" s="19"/>
      <c r="L1352" s="19">
        <v>1.1303212464018795</v>
      </c>
      <c r="M1352" s="19"/>
      <c r="N1352" s="19">
        <v>1.1422100189333877</v>
      </c>
      <c r="O1352" s="19"/>
      <c r="P1352" s="50">
        <v>1.1310213572503407</v>
      </c>
      <c r="R1352" s="9" t="s">
        <v>0</v>
      </c>
    </row>
    <row r="1353" spans="2:18" x14ac:dyDescent="0.2">
      <c r="B1353" s="25">
        <v>1123</v>
      </c>
      <c r="C1353" s="193">
        <v>1.0215043494641043</v>
      </c>
      <c r="D1353" s="19"/>
      <c r="E1353" s="19"/>
      <c r="F1353" s="19">
        <v>0.70008236130009727</v>
      </c>
      <c r="G1353" s="19">
        <v>0.45638392735690991</v>
      </c>
      <c r="H1353" s="19"/>
      <c r="I1353" s="19"/>
      <c r="J1353" s="19">
        <v>0.14016394759466039</v>
      </c>
      <c r="K1353" s="19"/>
      <c r="L1353" s="19">
        <v>2.1086399927093918E-2</v>
      </c>
      <c r="M1353" s="19"/>
      <c r="N1353" s="19">
        <v>0.33029976663577615</v>
      </c>
      <c r="O1353" s="19">
        <v>0.43555548968773034</v>
      </c>
      <c r="P1353" s="50"/>
      <c r="R1353" s="9" t="s">
        <v>0</v>
      </c>
    </row>
    <row r="1354" spans="2:18" x14ac:dyDescent="0.2">
      <c r="B1354" s="25">
        <v>1124</v>
      </c>
      <c r="C1354" s="193">
        <v>1.1899278635450117</v>
      </c>
      <c r="D1354" s="19"/>
      <c r="E1354" s="19">
        <v>1.174255207970913</v>
      </c>
      <c r="F1354" s="19"/>
      <c r="G1354" s="19">
        <v>2.3195964841100767</v>
      </c>
      <c r="H1354" s="19"/>
      <c r="I1354" s="19">
        <v>1.8455275607979931</v>
      </c>
      <c r="J1354" s="19"/>
      <c r="K1354" s="19">
        <v>1.6813523548342582</v>
      </c>
      <c r="L1354" s="19"/>
      <c r="M1354" s="19">
        <v>1.0499545115970554</v>
      </c>
      <c r="N1354" s="19"/>
      <c r="O1354" s="19">
        <v>2.4472572366213337</v>
      </c>
      <c r="P1354" s="50"/>
      <c r="R1354" s="9" t="s">
        <v>0</v>
      </c>
    </row>
    <row r="1355" spans="2:18" x14ac:dyDescent="0.2">
      <c r="B1355" s="25">
        <v>1125</v>
      </c>
      <c r="C1355" s="193">
        <v>1.0142803517307324</v>
      </c>
      <c r="D1355" s="19"/>
      <c r="E1355" s="19">
        <v>2.3464205653224881</v>
      </c>
      <c r="F1355" s="19"/>
      <c r="G1355" s="19">
        <v>1.3388402288531875</v>
      </c>
      <c r="H1355" s="19"/>
      <c r="I1355" s="19">
        <v>1.2784460172897654</v>
      </c>
      <c r="J1355" s="19"/>
      <c r="K1355" s="19">
        <v>1.5685733735274041</v>
      </c>
      <c r="L1355" s="19"/>
      <c r="M1355" s="19">
        <v>1.7563700918176059</v>
      </c>
      <c r="N1355" s="19"/>
      <c r="O1355" s="19">
        <v>1.0116907993494961</v>
      </c>
      <c r="P1355" s="50"/>
      <c r="R1355" s="9" t="s">
        <v>0</v>
      </c>
    </row>
    <row r="1356" spans="2:18" x14ac:dyDescent="0.2">
      <c r="B1356" s="25">
        <v>1126</v>
      </c>
      <c r="C1356" s="193">
        <v>1.1013860743732804</v>
      </c>
      <c r="D1356" s="19"/>
      <c r="E1356" s="19"/>
      <c r="F1356" s="19">
        <v>0.23101766077314498</v>
      </c>
      <c r="G1356" s="19">
        <v>0.82345363735573895</v>
      </c>
      <c r="H1356" s="19"/>
      <c r="I1356" s="19">
        <v>0.88710921680463051</v>
      </c>
      <c r="J1356" s="19"/>
      <c r="K1356" s="19">
        <v>0.97947174465682985</v>
      </c>
      <c r="L1356" s="19"/>
      <c r="M1356" s="19"/>
      <c r="N1356" s="19">
        <v>0.15259842510547503</v>
      </c>
      <c r="O1356" s="19">
        <v>1.6759863931537728</v>
      </c>
      <c r="P1356" s="50"/>
      <c r="R1356" s="9" t="s">
        <v>0</v>
      </c>
    </row>
    <row r="1357" spans="2:18" x14ac:dyDescent="0.2">
      <c r="B1357" s="25">
        <v>1127</v>
      </c>
      <c r="C1357" s="193">
        <v>0.27318063556182359</v>
      </c>
      <c r="D1357" s="19"/>
      <c r="E1357" s="19">
        <v>0.57249177285152575</v>
      </c>
      <c r="F1357" s="19"/>
      <c r="G1357" s="19">
        <v>0.37102810529173069</v>
      </c>
      <c r="H1357" s="19"/>
      <c r="I1357" s="19">
        <v>0.56646416412363865</v>
      </c>
      <c r="J1357" s="19"/>
      <c r="K1357" s="19">
        <v>3.9811823232876485E-2</v>
      </c>
      <c r="L1357" s="19"/>
      <c r="M1357" s="19">
        <v>1.5332243151338287</v>
      </c>
      <c r="N1357" s="19"/>
      <c r="O1357" s="19">
        <v>0.60345762604014974</v>
      </c>
      <c r="P1357" s="50"/>
      <c r="R1357" s="9" t="s">
        <v>0</v>
      </c>
    </row>
    <row r="1358" spans="2:18" x14ac:dyDescent="0.2">
      <c r="B1358" s="25">
        <v>1128</v>
      </c>
      <c r="C1358" s="193">
        <v>0.2342634885819927</v>
      </c>
      <c r="D1358" s="19"/>
      <c r="E1358" s="19"/>
      <c r="F1358" s="19">
        <v>1.0084671011269351</v>
      </c>
      <c r="G1358" s="19"/>
      <c r="H1358" s="19">
        <v>0.25063475369881399</v>
      </c>
      <c r="I1358" s="19">
        <v>0.55104489989159078</v>
      </c>
      <c r="J1358" s="19"/>
      <c r="K1358" s="19">
        <v>0.16493755043436295</v>
      </c>
      <c r="L1358" s="19"/>
      <c r="M1358" s="19"/>
      <c r="N1358" s="19">
        <v>0.54028422695853762</v>
      </c>
      <c r="O1358" s="19"/>
      <c r="P1358" s="50">
        <v>0.28879161459369573</v>
      </c>
      <c r="R1358" s="9" t="s">
        <v>0</v>
      </c>
    </row>
    <row r="1359" spans="2:18" x14ac:dyDescent="0.2">
      <c r="B1359" s="25">
        <v>1129</v>
      </c>
      <c r="C1359" s="193"/>
      <c r="D1359" s="19">
        <v>1.2400057214764955</v>
      </c>
      <c r="E1359" s="19"/>
      <c r="F1359" s="19">
        <v>1.5171724414208212</v>
      </c>
      <c r="G1359" s="19"/>
      <c r="H1359" s="19">
        <v>1.1690685043724613</v>
      </c>
      <c r="I1359" s="19"/>
      <c r="J1359" s="19">
        <v>0.79351468114559331</v>
      </c>
      <c r="K1359" s="19"/>
      <c r="L1359" s="19">
        <v>0.82976399256962463</v>
      </c>
      <c r="M1359" s="19"/>
      <c r="N1359" s="19">
        <v>0.56292324414026806</v>
      </c>
      <c r="O1359" s="19"/>
      <c r="P1359" s="50">
        <v>1.467719272769721</v>
      </c>
      <c r="R1359" s="9" t="s">
        <v>0</v>
      </c>
    </row>
    <row r="1360" spans="2:18" x14ac:dyDescent="0.2">
      <c r="B1360" s="25">
        <v>1130</v>
      </c>
      <c r="C1360" s="193">
        <v>0.39877065695969394</v>
      </c>
      <c r="D1360" s="19"/>
      <c r="E1360" s="19"/>
      <c r="F1360" s="19">
        <v>0.16085065931357462</v>
      </c>
      <c r="G1360" s="19"/>
      <c r="H1360" s="19">
        <v>0.5441386399943261</v>
      </c>
      <c r="I1360" s="19">
        <v>0.14950688201152396</v>
      </c>
      <c r="J1360" s="19"/>
      <c r="K1360" s="19"/>
      <c r="L1360" s="19">
        <v>0.35957545766884247</v>
      </c>
      <c r="M1360" s="19"/>
      <c r="N1360" s="19">
        <v>1.2175315247242922</v>
      </c>
      <c r="O1360" s="19">
        <v>0.37985498910169102</v>
      </c>
      <c r="P1360" s="50"/>
      <c r="R1360" s="9" t="s">
        <v>0</v>
      </c>
    </row>
    <row r="1361" spans="2:18" x14ac:dyDescent="0.2">
      <c r="B1361" s="25">
        <v>1131</v>
      </c>
      <c r="C1361" s="193"/>
      <c r="D1361" s="19">
        <v>0.2033358789042547</v>
      </c>
      <c r="E1361" s="19"/>
      <c r="F1361" s="19">
        <v>1.5903986364927807</v>
      </c>
      <c r="G1361" s="19"/>
      <c r="H1361" s="19">
        <v>1.7985201193569953</v>
      </c>
      <c r="I1361" s="19"/>
      <c r="J1361" s="19">
        <v>1.2228978198764924</v>
      </c>
      <c r="K1361" s="19"/>
      <c r="L1361" s="19">
        <v>0.73695483372135517</v>
      </c>
      <c r="M1361" s="19"/>
      <c r="N1361" s="19">
        <v>2.1137018280909143</v>
      </c>
      <c r="O1361" s="19"/>
      <c r="P1361" s="50">
        <v>1.3911727748631775</v>
      </c>
      <c r="R1361" s="9" t="s">
        <v>0</v>
      </c>
    </row>
    <row r="1362" spans="2:18" x14ac:dyDescent="0.2">
      <c r="B1362" s="25">
        <v>1132</v>
      </c>
      <c r="C1362" s="193">
        <v>6.8598211303085757E-2</v>
      </c>
      <c r="D1362" s="19"/>
      <c r="E1362" s="19">
        <v>1.0984360607738086</v>
      </c>
      <c r="F1362" s="19"/>
      <c r="G1362" s="19"/>
      <c r="H1362" s="19">
        <v>0.8954645678916674</v>
      </c>
      <c r="I1362" s="19">
        <v>0.73951348909127779</v>
      </c>
      <c r="J1362" s="19"/>
      <c r="K1362" s="19">
        <v>0.74567186456504786</v>
      </c>
      <c r="L1362" s="19"/>
      <c r="M1362" s="19">
        <v>0.31691656329172024</v>
      </c>
      <c r="N1362" s="19"/>
      <c r="O1362" s="19">
        <v>0.78146127620883399</v>
      </c>
      <c r="P1362" s="50"/>
      <c r="R1362" s="9" t="s">
        <v>0</v>
      </c>
    </row>
    <row r="1363" spans="2:18" x14ac:dyDescent="0.2">
      <c r="B1363" s="25">
        <v>1133</v>
      </c>
      <c r="C1363" s="193"/>
      <c r="D1363" s="19">
        <v>0.1214767791689437</v>
      </c>
      <c r="E1363" s="19"/>
      <c r="F1363" s="19">
        <v>0.21397454549498895</v>
      </c>
      <c r="G1363" s="19"/>
      <c r="H1363" s="19">
        <v>0.14733533285634781</v>
      </c>
      <c r="I1363" s="19"/>
      <c r="J1363" s="19">
        <v>0.49919065229132997</v>
      </c>
      <c r="K1363" s="19"/>
      <c r="L1363" s="19">
        <v>1.1102693320921619</v>
      </c>
      <c r="M1363" s="19">
        <v>0.26585441565595919</v>
      </c>
      <c r="N1363" s="19"/>
      <c r="O1363" s="19"/>
      <c r="P1363" s="50">
        <v>0.2870318010050934</v>
      </c>
      <c r="R1363" s="9" t="s">
        <v>0</v>
      </c>
    </row>
    <row r="1364" spans="2:18" x14ac:dyDescent="0.2">
      <c r="B1364" s="25">
        <v>1134</v>
      </c>
      <c r="C1364" s="193">
        <v>0.15190994877192257</v>
      </c>
      <c r="D1364" s="19"/>
      <c r="E1364" s="19">
        <v>0.24334738912378862</v>
      </c>
      <c r="F1364" s="19"/>
      <c r="G1364" s="19">
        <v>0.39747406558444209</v>
      </c>
      <c r="H1364" s="19"/>
      <c r="I1364" s="19">
        <v>0.95460238898144412</v>
      </c>
      <c r="J1364" s="19"/>
      <c r="K1364" s="19"/>
      <c r="L1364" s="19">
        <v>0.67559392173044064</v>
      </c>
      <c r="M1364" s="19">
        <v>0.62525832524286917</v>
      </c>
      <c r="N1364" s="19"/>
      <c r="O1364" s="19"/>
      <c r="P1364" s="50">
        <v>7.4193392564170874E-2</v>
      </c>
      <c r="R1364" s="9" t="s">
        <v>0</v>
      </c>
    </row>
    <row r="1365" spans="2:18" x14ac:dyDescent="0.2">
      <c r="B1365" s="25">
        <v>1135</v>
      </c>
      <c r="C1365" s="193"/>
      <c r="D1365" s="19">
        <v>0.21546568933809548</v>
      </c>
      <c r="E1365" s="19"/>
      <c r="F1365" s="19">
        <v>0.77412700350405472</v>
      </c>
      <c r="G1365" s="19"/>
      <c r="H1365" s="19">
        <v>0.16111692790642052</v>
      </c>
      <c r="I1365" s="19"/>
      <c r="J1365" s="19">
        <v>0.3250781172138188</v>
      </c>
      <c r="K1365" s="19"/>
      <c r="L1365" s="19">
        <v>0.3951522780776574</v>
      </c>
      <c r="M1365" s="19">
        <v>0.2393085847153559</v>
      </c>
      <c r="N1365" s="19"/>
      <c r="O1365" s="19">
        <v>0.27494012715659755</v>
      </c>
      <c r="P1365" s="50"/>
      <c r="R1365" s="9" t="s">
        <v>0</v>
      </c>
    </row>
    <row r="1366" spans="2:18" x14ac:dyDescent="0.2">
      <c r="B1366" s="25">
        <v>1136</v>
      </c>
      <c r="C1366" s="193">
        <v>1.0471610515506422</v>
      </c>
      <c r="D1366" s="19"/>
      <c r="E1366" s="19">
        <v>0.76202609811379007</v>
      </c>
      <c r="F1366" s="19"/>
      <c r="G1366" s="19">
        <v>0.5829914271845088</v>
      </c>
      <c r="H1366" s="19"/>
      <c r="I1366" s="19">
        <v>1.2420069857063305</v>
      </c>
      <c r="J1366" s="19"/>
      <c r="K1366" s="19"/>
      <c r="L1366" s="19">
        <v>0.53314808374614386</v>
      </c>
      <c r="M1366" s="19">
        <v>0.27385499573561772</v>
      </c>
      <c r="N1366" s="19"/>
      <c r="O1366" s="19">
        <v>1.3905340330954326</v>
      </c>
      <c r="P1366" s="50"/>
      <c r="R1366" s="9" t="s">
        <v>0</v>
      </c>
    </row>
    <row r="1367" spans="2:18" x14ac:dyDescent="0.2">
      <c r="B1367" s="25">
        <v>1137</v>
      </c>
      <c r="C1367" s="193">
        <v>9.6256663734367823E-2</v>
      </c>
      <c r="D1367" s="19"/>
      <c r="E1367" s="19">
        <v>0.61329464794180399</v>
      </c>
      <c r="F1367" s="19"/>
      <c r="G1367" s="19">
        <v>0.17927148307181628</v>
      </c>
      <c r="H1367" s="19"/>
      <c r="I1367" s="19"/>
      <c r="J1367" s="19">
        <v>0.75148353665118994</v>
      </c>
      <c r="K1367" s="19"/>
      <c r="L1367" s="19">
        <v>0.84648623055302941</v>
      </c>
      <c r="M1367" s="19"/>
      <c r="N1367" s="19">
        <v>0.36763387089031069</v>
      </c>
      <c r="O1367" s="19"/>
      <c r="P1367" s="50">
        <v>0.37220126040440521</v>
      </c>
      <c r="R1367" s="9" t="s">
        <v>0</v>
      </c>
    </row>
    <row r="1368" spans="2:18" x14ac:dyDescent="0.2">
      <c r="B1368" s="25">
        <v>1138</v>
      </c>
      <c r="C1368" s="193">
        <v>0.91707699446100988</v>
      </c>
      <c r="D1368" s="19"/>
      <c r="E1368" s="19">
        <v>0.62153432816369703</v>
      </c>
      <c r="F1368" s="19"/>
      <c r="G1368" s="19">
        <v>0.78748071686171417</v>
      </c>
      <c r="H1368" s="19"/>
      <c r="I1368" s="19">
        <v>2.17561761315222</v>
      </c>
      <c r="J1368" s="19"/>
      <c r="K1368" s="19">
        <v>1.1023253047870609</v>
      </c>
      <c r="L1368" s="19"/>
      <c r="M1368" s="19">
        <v>1.0149088712653738</v>
      </c>
      <c r="N1368" s="19"/>
      <c r="O1368" s="19">
        <v>1.8437670436403395</v>
      </c>
      <c r="P1368" s="50"/>
      <c r="R1368" s="9" t="s">
        <v>0</v>
      </c>
    </row>
    <row r="1369" spans="2:18" x14ac:dyDescent="0.2">
      <c r="B1369" s="25">
        <v>1139</v>
      </c>
      <c r="C1369" s="193"/>
      <c r="D1369" s="19">
        <v>0.48133828778804955</v>
      </c>
      <c r="E1369" s="19"/>
      <c r="F1369" s="19">
        <v>0.71330223830628858</v>
      </c>
      <c r="G1369" s="19"/>
      <c r="H1369" s="19">
        <v>1.5948358331534338</v>
      </c>
      <c r="I1369" s="19"/>
      <c r="J1369" s="19">
        <v>0.42682594363452969</v>
      </c>
      <c r="K1369" s="19">
        <v>0.46277534869730275</v>
      </c>
      <c r="L1369" s="19"/>
      <c r="M1369" s="19"/>
      <c r="N1369" s="19">
        <v>0.73219412978991849</v>
      </c>
      <c r="O1369" s="19"/>
      <c r="P1369" s="50">
        <v>0.99291717312191685</v>
      </c>
      <c r="R1369" s="9" t="s">
        <v>0</v>
      </c>
    </row>
    <row r="1370" spans="2:18" x14ac:dyDescent="0.2">
      <c r="B1370" s="25">
        <v>1140</v>
      </c>
      <c r="C1370" s="193"/>
      <c r="D1370" s="19">
        <v>0.70409902369359889</v>
      </c>
      <c r="E1370" s="19"/>
      <c r="F1370" s="19">
        <v>1.0562054699754624</v>
      </c>
      <c r="G1370" s="19"/>
      <c r="H1370" s="19">
        <v>0.75547947350137423</v>
      </c>
      <c r="I1370" s="19"/>
      <c r="J1370" s="19">
        <v>0.96717092101958013</v>
      </c>
      <c r="K1370" s="19"/>
      <c r="L1370" s="19">
        <v>1.0914341348887562</v>
      </c>
      <c r="M1370" s="19"/>
      <c r="N1370" s="19">
        <v>1.1993115700541761</v>
      </c>
      <c r="O1370" s="19"/>
      <c r="P1370" s="50">
        <v>0.43974211354591136</v>
      </c>
      <c r="R1370" s="9" t="s">
        <v>0</v>
      </c>
    </row>
    <row r="1371" spans="2:18" x14ac:dyDescent="0.2">
      <c r="B1371" s="25">
        <v>1141</v>
      </c>
      <c r="C1371" s="193">
        <v>0.92368894589187867</v>
      </c>
      <c r="D1371" s="19"/>
      <c r="E1371" s="19">
        <v>0.94641388338329646</v>
      </c>
      <c r="F1371" s="19"/>
      <c r="G1371" s="19">
        <v>0.1095684030408545</v>
      </c>
      <c r="H1371" s="19"/>
      <c r="I1371" s="19">
        <v>0.93716642051594667</v>
      </c>
      <c r="J1371" s="19"/>
      <c r="K1371" s="19"/>
      <c r="L1371" s="19">
        <v>0.32806634663714196</v>
      </c>
      <c r="M1371" s="19">
        <v>1.0165866970160604</v>
      </c>
      <c r="N1371" s="19"/>
      <c r="O1371" s="19"/>
      <c r="P1371" s="50">
        <v>0.86768940253436488</v>
      </c>
      <c r="R1371" s="9" t="s">
        <v>0</v>
      </c>
    </row>
    <row r="1372" spans="2:18" x14ac:dyDescent="0.2">
      <c r="B1372" s="25">
        <v>1142</v>
      </c>
      <c r="C1372" s="193"/>
      <c r="D1372" s="19">
        <v>0.76128255789798327</v>
      </c>
      <c r="E1372" s="19"/>
      <c r="F1372" s="19">
        <v>0.39028037622614609</v>
      </c>
      <c r="G1372" s="19"/>
      <c r="H1372" s="19">
        <v>0.17443075391640928</v>
      </c>
      <c r="I1372" s="19"/>
      <c r="J1372" s="19">
        <v>1.1324758448053045</v>
      </c>
      <c r="K1372" s="19"/>
      <c r="L1372" s="19">
        <v>1.1618680947141184</v>
      </c>
      <c r="M1372" s="19"/>
      <c r="N1372" s="19">
        <v>0.16549387998332102</v>
      </c>
      <c r="O1372" s="19"/>
      <c r="P1372" s="50">
        <v>1.1967729864633377E-3</v>
      </c>
      <c r="R1372" s="9" t="s">
        <v>0</v>
      </c>
    </row>
    <row r="1373" spans="2:18" x14ac:dyDescent="0.2">
      <c r="B1373" s="25">
        <v>1143</v>
      </c>
      <c r="C1373" s="193"/>
      <c r="D1373" s="19">
        <v>0.32299011225563146</v>
      </c>
      <c r="E1373" s="19">
        <v>4.7489804181032005E-2</v>
      </c>
      <c r="F1373" s="19"/>
      <c r="G1373" s="19"/>
      <c r="H1373" s="19">
        <v>1.1390463509073313E-2</v>
      </c>
      <c r="I1373" s="19">
        <v>0.25089089321238617</v>
      </c>
      <c r="J1373" s="19"/>
      <c r="K1373" s="19"/>
      <c r="L1373" s="19">
        <v>0.19074794546535639</v>
      </c>
      <c r="M1373" s="19">
        <v>0.7448892881295277</v>
      </c>
      <c r="N1373" s="19"/>
      <c r="O1373" s="19"/>
      <c r="P1373" s="50">
        <v>0.65262803780374423</v>
      </c>
      <c r="R1373" s="9" t="s">
        <v>0</v>
      </c>
    </row>
    <row r="1374" spans="2:18" x14ac:dyDescent="0.2">
      <c r="B1374" s="25">
        <v>1144</v>
      </c>
      <c r="C1374" s="193">
        <v>1.6394444918741302</v>
      </c>
      <c r="D1374" s="19"/>
      <c r="E1374" s="19">
        <v>0.74698099390663519</v>
      </c>
      <c r="F1374" s="19"/>
      <c r="G1374" s="19">
        <v>1.6357633518029988</v>
      </c>
      <c r="H1374" s="19"/>
      <c r="I1374" s="19">
        <v>0.25905303736823004</v>
      </c>
      <c r="J1374" s="19"/>
      <c r="K1374" s="19">
        <v>0.47428089762698256</v>
      </c>
      <c r="L1374" s="19"/>
      <c r="M1374" s="19"/>
      <c r="N1374" s="19">
        <v>0.1735375167531456</v>
      </c>
      <c r="O1374" s="19"/>
      <c r="P1374" s="50">
        <v>0.15549026586991788</v>
      </c>
      <c r="R1374" s="9" t="s">
        <v>0</v>
      </c>
    </row>
    <row r="1375" spans="2:18" x14ac:dyDescent="0.2">
      <c r="B1375" s="25">
        <v>1145</v>
      </c>
      <c r="C1375" s="193">
        <v>0.24264143621733961</v>
      </c>
      <c r="D1375" s="19"/>
      <c r="E1375" s="19"/>
      <c r="F1375" s="19">
        <v>0.15227511046249342</v>
      </c>
      <c r="G1375" s="19">
        <v>1.018043004767595</v>
      </c>
      <c r="H1375" s="19"/>
      <c r="I1375" s="19">
        <v>0.4179714346328639</v>
      </c>
      <c r="J1375" s="19"/>
      <c r="K1375" s="19"/>
      <c r="L1375" s="19">
        <v>0.11487104430541689</v>
      </c>
      <c r="M1375" s="19">
        <v>0.55132098677007157</v>
      </c>
      <c r="N1375" s="19"/>
      <c r="O1375" s="19"/>
      <c r="P1375" s="50">
        <v>0.35213553765505906</v>
      </c>
      <c r="R1375" s="9" t="s">
        <v>0</v>
      </c>
    </row>
    <row r="1376" spans="2:18" x14ac:dyDescent="0.2">
      <c r="B1376" s="25">
        <v>1146</v>
      </c>
      <c r="C1376" s="193"/>
      <c r="D1376" s="19">
        <v>1.0455161396861989</v>
      </c>
      <c r="E1376" s="19"/>
      <c r="F1376" s="19">
        <v>1.3550369347924178</v>
      </c>
      <c r="G1376" s="19"/>
      <c r="H1376" s="19">
        <v>0.88245555790311225</v>
      </c>
      <c r="I1376" s="19"/>
      <c r="J1376" s="19">
        <v>0.74238868119531398</v>
      </c>
      <c r="K1376" s="19"/>
      <c r="L1376" s="19">
        <v>0.7693734255024377</v>
      </c>
      <c r="M1376" s="19"/>
      <c r="N1376" s="19">
        <v>1.2643515525240099</v>
      </c>
      <c r="O1376" s="19"/>
      <c r="P1376" s="50">
        <v>0.90179798999200056</v>
      </c>
      <c r="R1376" s="9" t="s">
        <v>0</v>
      </c>
    </row>
    <row r="1377" spans="2:18" x14ac:dyDescent="0.2">
      <c r="B1377" s="25">
        <v>1147</v>
      </c>
      <c r="C1377" s="193"/>
      <c r="D1377" s="19">
        <v>1.7939758042694758</v>
      </c>
      <c r="E1377" s="19"/>
      <c r="F1377" s="19">
        <v>2.863883720102089</v>
      </c>
      <c r="G1377" s="19"/>
      <c r="H1377" s="19">
        <v>2.3531675360464526</v>
      </c>
      <c r="I1377" s="19"/>
      <c r="J1377" s="19">
        <v>2.1417846778042113</v>
      </c>
      <c r="K1377" s="19"/>
      <c r="L1377" s="19">
        <v>1.7725579293052667</v>
      </c>
      <c r="M1377" s="19"/>
      <c r="N1377" s="19">
        <v>3.3050521084711759</v>
      </c>
      <c r="O1377" s="19"/>
      <c r="P1377" s="50">
        <v>2.032179076142874</v>
      </c>
      <c r="R1377" s="9" t="s">
        <v>0</v>
      </c>
    </row>
    <row r="1378" spans="2:18" x14ac:dyDescent="0.2">
      <c r="B1378" s="25">
        <v>1148</v>
      </c>
      <c r="C1378" s="193"/>
      <c r="D1378" s="19">
        <v>9.020268058051191E-2</v>
      </c>
      <c r="E1378" s="19">
        <v>0.14481424645850505</v>
      </c>
      <c r="F1378" s="19"/>
      <c r="G1378" s="19">
        <v>0.24901337558119102</v>
      </c>
      <c r="H1378" s="19"/>
      <c r="I1378" s="19">
        <v>0.86965777830343804</v>
      </c>
      <c r="J1378" s="19"/>
      <c r="K1378" s="19">
        <v>1.0729548337540387</v>
      </c>
      <c r="L1378" s="19"/>
      <c r="M1378" s="19">
        <v>0.16241145210009247</v>
      </c>
      <c r="N1378" s="19"/>
      <c r="O1378" s="19">
        <v>0.90355897613090352</v>
      </c>
      <c r="P1378" s="50"/>
      <c r="R1378" s="9" t="s">
        <v>0</v>
      </c>
    </row>
    <row r="1379" spans="2:18" x14ac:dyDescent="0.2">
      <c r="B1379" s="25">
        <v>1149</v>
      </c>
      <c r="C1379" s="193"/>
      <c r="D1379" s="19">
        <v>5.990526326869592E-2</v>
      </c>
      <c r="E1379" s="19">
        <v>0.27360318267681638</v>
      </c>
      <c r="F1379" s="19"/>
      <c r="G1379" s="19">
        <v>0.38652895908851342</v>
      </c>
      <c r="H1379" s="19"/>
      <c r="I1379" s="19">
        <v>0.50706559273717677</v>
      </c>
      <c r="J1379" s="19"/>
      <c r="K1379" s="19">
        <v>0.36664131217094836</v>
      </c>
      <c r="L1379" s="19"/>
      <c r="M1379" s="19">
        <v>0.26140483693105337</v>
      </c>
      <c r="N1379" s="19"/>
      <c r="O1379" s="19">
        <v>0.75435920321397376</v>
      </c>
      <c r="P1379" s="50"/>
      <c r="R1379" s="9" t="s">
        <v>0</v>
      </c>
    </row>
    <row r="1380" spans="2:18" x14ac:dyDescent="0.2">
      <c r="B1380" s="25">
        <v>1150</v>
      </c>
      <c r="C1380" s="193"/>
      <c r="D1380" s="19">
        <v>7.9952784019936621E-2</v>
      </c>
      <c r="E1380" s="19"/>
      <c r="F1380" s="19">
        <v>0.27329296815134152</v>
      </c>
      <c r="G1380" s="19"/>
      <c r="H1380" s="19">
        <v>0.63687292347328517</v>
      </c>
      <c r="I1380" s="19"/>
      <c r="J1380" s="19">
        <v>0.46759768113440414</v>
      </c>
      <c r="K1380" s="19"/>
      <c r="L1380" s="19">
        <v>0.84792151381831204</v>
      </c>
      <c r="M1380" s="19">
        <v>0.76031587006212065</v>
      </c>
      <c r="N1380" s="19"/>
      <c r="O1380" s="19"/>
      <c r="P1380" s="50">
        <v>0.93504338111329577</v>
      </c>
      <c r="R1380" s="9" t="s">
        <v>0</v>
      </c>
    </row>
    <row r="1381" spans="2:18" x14ac:dyDescent="0.2">
      <c r="B1381" s="25">
        <v>1151</v>
      </c>
      <c r="C1381" s="193">
        <v>0.36030338173776177</v>
      </c>
      <c r="D1381" s="19"/>
      <c r="E1381" s="19"/>
      <c r="F1381" s="19">
        <v>0.28408993471796895</v>
      </c>
      <c r="G1381" s="19">
        <v>0.47687922222434498</v>
      </c>
      <c r="H1381" s="19"/>
      <c r="I1381" s="19">
        <v>2.4162758399974282</v>
      </c>
      <c r="J1381" s="19"/>
      <c r="K1381" s="19">
        <v>0.74259729405906716</v>
      </c>
      <c r="L1381" s="19"/>
      <c r="M1381" s="19">
        <v>0.52695815666168222</v>
      </c>
      <c r="N1381" s="19"/>
      <c r="O1381" s="19">
        <v>0.5525714289811553</v>
      </c>
      <c r="P1381" s="50"/>
      <c r="R1381" s="9" t="s">
        <v>0</v>
      </c>
    </row>
    <row r="1382" spans="2:18" x14ac:dyDescent="0.2">
      <c r="B1382" s="25">
        <v>1152</v>
      </c>
      <c r="C1382" s="193">
        <v>0.67823409865878836</v>
      </c>
      <c r="D1382" s="19"/>
      <c r="E1382" s="19">
        <v>0.23137330646936258</v>
      </c>
      <c r="F1382" s="19"/>
      <c r="G1382" s="19">
        <v>0.65365842747845915</v>
      </c>
      <c r="H1382" s="19"/>
      <c r="I1382" s="19">
        <v>0.94303378535601101</v>
      </c>
      <c r="J1382" s="19"/>
      <c r="K1382" s="19">
        <v>1.1079476606493717</v>
      </c>
      <c r="L1382" s="19"/>
      <c r="M1382" s="19">
        <v>1.0834618712248507</v>
      </c>
      <c r="N1382" s="19"/>
      <c r="O1382" s="19">
        <v>0.22875083924295705</v>
      </c>
      <c r="P1382" s="50"/>
      <c r="R1382" s="9" t="s">
        <v>0</v>
      </c>
    </row>
    <row r="1383" spans="2:18" x14ac:dyDescent="0.2">
      <c r="B1383" s="25">
        <v>1153</v>
      </c>
      <c r="C1383" s="193">
        <v>0.71969974405593773</v>
      </c>
      <c r="D1383" s="19"/>
      <c r="E1383" s="19"/>
      <c r="F1383" s="19">
        <v>5.8197206967891553E-2</v>
      </c>
      <c r="G1383" s="19">
        <v>1.0755822116669975</v>
      </c>
      <c r="H1383" s="19"/>
      <c r="I1383" s="19"/>
      <c r="J1383" s="19">
        <v>0.18705532955680515</v>
      </c>
      <c r="K1383" s="19">
        <v>0.54203676269215095</v>
      </c>
      <c r="L1383" s="19"/>
      <c r="M1383" s="19">
        <v>1.1685982600799214</v>
      </c>
      <c r="N1383" s="19"/>
      <c r="O1383" s="19">
        <v>0.51996734435570469</v>
      </c>
      <c r="P1383" s="50"/>
      <c r="R1383" s="9" t="s">
        <v>0</v>
      </c>
    </row>
    <row r="1384" spans="2:18" x14ac:dyDescent="0.2">
      <c r="B1384" s="25">
        <v>1154</v>
      </c>
      <c r="C1384" s="193">
        <v>0.67195423598810566</v>
      </c>
      <c r="D1384" s="19"/>
      <c r="E1384" s="19">
        <v>0.16869996262173642</v>
      </c>
      <c r="F1384" s="19"/>
      <c r="G1384" s="19">
        <v>1.1078754237319752</v>
      </c>
      <c r="H1384" s="19"/>
      <c r="I1384" s="19">
        <v>0.3079839326154391</v>
      </c>
      <c r="J1384" s="19"/>
      <c r="K1384" s="19">
        <v>0.24123333442409828</v>
      </c>
      <c r="L1384" s="19"/>
      <c r="M1384" s="19"/>
      <c r="N1384" s="19">
        <v>0.26786048823109931</v>
      </c>
      <c r="O1384" s="19">
        <v>0.48145323109191707</v>
      </c>
      <c r="P1384" s="50"/>
      <c r="R1384" s="9" t="s">
        <v>0</v>
      </c>
    </row>
    <row r="1385" spans="2:18" x14ac:dyDescent="0.2">
      <c r="B1385" s="25">
        <v>1155</v>
      </c>
      <c r="C1385" s="193"/>
      <c r="D1385" s="19">
        <v>0.33744190778210498</v>
      </c>
      <c r="E1385" s="19">
        <v>1.1838967434597696</v>
      </c>
      <c r="F1385" s="19"/>
      <c r="G1385" s="19">
        <v>0.80674351241056974</v>
      </c>
      <c r="H1385" s="19"/>
      <c r="I1385" s="19"/>
      <c r="J1385" s="19">
        <v>0.12915996861364271</v>
      </c>
      <c r="K1385" s="19"/>
      <c r="L1385" s="19">
        <v>6.1073388600552482E-2</v>
      </c>
      <c r="M1385" s="19">
        <v>0.89563464415528671</v>
      </c>
      <c r="N1385" s="19"/>
      <c r="O1385" s="19">
        <v>0.62179946046396051</v>
      </c>
      <c r="P1385" s="50"/>
      <c r="R1385" s="9" t="s">
        <v>0</v>
      </c>
    </row>
    <row r="1386" spans="2:18" x14ac:dyDescent="0.2">
      <c r="B1386" s="25">
        <v>1156</v>
      </c>
      <c r="C1386" s="193">
        <v>0.90117885637701189</v>
      </c>
      <c r="D1386" s="19"/>
      <c r="E1386" s="19">
        <v>1.174285012792994</v>
      </c>
      <c r="F1386" s="19"/>
      <c r="G1386" s="19"/>
      <c r="H1386" s="19">
        <v>0.60370286311722765</v>
      </c>
      <c r="I1386" s="19">
        <v>6.3714194666404017E-2</v>
      </c>
      <c r="J1386" s="19"/>
      <c r="K1386" s="19">
        <v>0.34483976986029052</v>
      </c>
      <c r="L1386" s="19"/>
      <c r="M1386" s="19">
        <v>0.93734985156481898</v>
      </c>
      <c r="N1386" s="19"/>
      <c r="O1386" s="19">
        <v>0.63885400713925056</v>
      </c>
      <c r="P1386" s="50"/>
      <c r="R1386" s="9" t="s">
        <v>0</v>
      </c>
    </row>
    <row r="1387" spans="2:18" x14ac:dyDescent="0.2">
      <c r="B1387" s="25">
        <v>1157</v>
      </c>
      <c r="C1387" s="193">
        <v>0.17825597243205205</v>
      </c>
      <c r="D1387" s="19"/>
      <c r="E1387" s="19"/>
      <c r="F1387" s="19">
        <v>0.6911560490758597</v>
      </c>
      <c r="G1387" s="19">
        <v>6.5977294923194388E-2</v>
      </c>
      <c r="H1387" s="19"/>
      <c r="I1387" s="19"/>
      <c r="J1387" s="19">
        <v>0.20131383990366924</v>
      </c>
      <c r="K1387" s="19"/>
      <c r="L1387" s="19">
        <v>0.33490021658487235</v>
      </c>
      <c r="M1387" s="19"/>
      <c r="N1387" s="19">
        <v>0.31662745725582286</v>
      </c>
      <c r="O1387" s="19"/>
      <c r="P1387" s="50">
        <v>0.77200893532135462</v>
      </c>
      <c r="R1387" s="9" t="s">
        <v>0</v>
      </c>
    </row>
    <row r="1388" spans="2:18" x14ac:dyDescent="0.2">
      <c r="B1388" s="25">
        <v>1158</v>
      </c>
      <c r="C1388" s="193"/>
      <c r="D1388" s="19">
        <v>1.9418419015020005</v>
      </c>
      <c r="E1388" s="19"/>
      <c r="F1388" s="19">
        <v>0.63937682702861665</v>
      </c>
      <c r="G1388" s="19"/>
      <c r="H1388" s="19">
        <v>0.19227361826510803</v>
      </c>
      <c r="I1388" s="19"/>
      <c r="J1388" s="19">
        <v>1.3417814301157369</v>
      </c>
      <c r="K1388" s="19"/>
      <c r="L1388" s="19">
        <v>1.3466738204995086</v>
      </c>
      <c r="M1388" s="19"/>
      <c r="N1388" s="19">
        <v>1.0057749974842687</v>
      </c>
      <c r="O1388" s="19"/>
      <c r="P1388" s="50">
        <v>1.008351803634713</v>
      </c>
      <c r="R1388" s="9" t="s">
        <v>0</v>
      </c>
    </row>
    <row r="1389" spans="2:18" x14ac:dyDescent="0.2">
      <c r="B1389" s="25">
        <v>1159</v>
      </c>
      <c r="C1389" s="193">
        <v>0.28571325012502113</v>
      </c>
      <c r="D1389" s="19"/>
      <c r="E1389" s="19"/>
      <c r="F1389" s="19">
        <v>0.50713160299108606</v>
      </c>
      <c r="G1389" s="19">
        <v>0.30667966521762741</v>
      </c>
      <c r="H1389" s="19"/>
      <c r="I1389" s="19"/>
      <c r="J1389" s="19">
        <v>0.17608182746345438</v>
      </c>
      <c r="K1389" s="19"/>
      <c r="L1389" s="19">
        <v>0.32353803759349797</v>
      </c>
      <c r="M1389" s="19"/>
      <c r="N1389" s="19">
        <v>0.88006155898945115</v>
      </c>
      <c r="O1389" s="19">
        <v>3.062761797333334E-2</v>
      </c>
      <c r="P1389" s="50"/>
      <c r="R1389" s="9" t="s">
        <v>0</v>
      </c>
    </row>
    <row r="1390" spans="2:18" x14ac:dyDescent="0.2">
      <c r="B1390" s="25">
        <v>1160</v>
      </c>
      <c r="C1390" s="193"/>
      <c r="D1390" s="19">
        <v>1.1016718773524277</v>
      </c>
      <c r="E1390" s="19"/>
      <c r="F1390" s="19">
        <v>0.26617891642473984</v>
      </c>
      <c r="G1390" s="19"/>
      <c r="H1390" s="19">
        <v>0.50186269520695748</v>
      </c>
      <c r="I1390" s="19"/>
      <c r="J1390" s="19">
        <v>1.2358717026780088</v>
      </c>
      <c r="K1390" s="19"/>
      <c r="L1390" s="19">
        <v>0.67756617301627475</v>
      </c>
      <c r="M1390" s="19"/>
      <c r="N1390" s="19">
        <v>1.406325698876818</v>
      </c>
      <c r="O1390" s="19"/>
      <c r="P1390" s="50">
        <v>0.22584312146535018</v>
      </c>
      <c r="R1390" s="9" t="s">
        <v>0</v>
      </c>
    </row>
    <row r="1391" spans="2:18" x14ac:dyDescent="0.2">
      <c r="B1391" s="25">
        <v>1161</v>
      </c>
      <c r="C1391" s="193"/>
      <c r="D1391" s="19">
        <v>0.54385350661966803</v>
      </c>
      <c r="E1391" s="19">
        <v>0.17695930851476141</v>
      </c>
      <c r="F1391" s="19"/>
      <c r="G1391" s="19">
        <v>0.31864063959229161</v>
      </c>
      <c r="H1391" s="19"/>
      <c r="I1391" s="19">
        <v>5.7208688876999196E-2</v>
      </c>
      <c r="J1391" s="19"/>
      <c r="K1391" s="19">
        <v>0.40291670066142277</v>
      </c>
      <c r="L1391" s="19"/>
      <c r="M1391" s="19">
        <v>6.8666216856579088E-2</v>
      </c>
      <c r="N1391" s="19"/>
      <c r="O1391" s="19">
        <v>0.15429355961196567</v>
      </c>
      <c r="P1391" s="50"/>
      <c r="R1391" s="9" t="s">
        <v>0</v>
      </c>
    </row>
    <row r="1392" spans="2:18" x14ac:dyDescent="0.2">
      <c r="B1392" s="25">
        <v>1162</v>
      </c>
      <c r="C1392" s="193"/>
      <c r="D1392" s="19">
        <v>1.5184625845731503</v>
      </c>
      <c r="E1392" s="19"/>
      <c r="F1392" s="19">
        <v>0.4748662193468291</v>
      </c>
      <c r="G1392" s="19"/>
      <c r="H1392" s="19">
        <v>0.5987859220826911</v>
      </c>
      <c r="I1392" s="19"/>
      <c r="J1392" s="19">
        <v>0.95230061795664789</v>
      </c>
      <c r="K1392" s="19"/>
      <c r="L1392" s="19">
        <v>0.89940762287444109</v>
      </c>
      <c r="M1392" s="19"/>
      <c r="N1392" s="19">
        <v>0.78315924718149688</v>
      </c>
      <c r="O1392" s="19"/>
      <c r="P1392" s="50">
        <v>0.88398533814810343</v>
      </c>
      <c r="R1392" s="9" t="s">
        <v>0</v>
      </c>
    </row>
    <row r="1393" spans="2:18" x14ac:dyDescent="0.2">
      <c r="B1393" s="25">
        <v>1163</v>
      </c>
      <c r="C1393" s="193">
        <v>0.72261206089039387</v>
      </c>
      <c r="D1393" s="19"/>
      <c r="E1393" s="19">
        <v>1.9244369999687461</v>
      </c>
      <c r="F1393" s="19"/>
      <c r="G1393" s="19">
        <v>1.0634273585548422</v>
      </c>
      <c r="H1393" s="19"/>
      <c r="I1393" s="19">
        <v>0.63013083438419992</v>
      </c>
      <c r="J1393" s="19"/>
      <c r="K1393" s="19">
        <v>0.98414050216590643</v>
      </c>
      <c r="L1393" s="19"/>
      <c r="M1393" s="19">
        <v>0.86766564002899527</v>
      </c>
      <c r="N1393" s="19"/>
      <c r="O1393" s="19">
        <v>0.35561778338925443</v>
      </c>
      <c r="P1393" s="50"/>
      <c r="R1393" s="9" t="s">
        <v>0</v>
      </c>
    </row>
    <row r="1394" spans="2:18" x14ac:dyDescent="0.2">
      <c r="B1394" s="25">
        <v>1164</v>
      </c>
      <c r="C1394" s="193">
        <v>0.54156629850865123</v>
      </c>
      <c r="D1394" s="19"/>
      <c r="E1394" s="19"/>
      <c r="F1394" s="19">
        <v>0.42487402014326414</v>
      </c>
      <c r="G1394" s="19"/>
      <c r="H1394" s="19">
        <v>0.6921387220127192</v>
      </c>
      <c r="I1394" s="19"/>
      <c r="J1394" s="19">
        <v>9.1336735656004794E-2</v>
      </c>
      <c r="K1394" s="19">
        <v>0.48785741451625136</v>
      </c>
      <c r="L1394" s="19"/>
      <c r="M1394" s="19">
        <v>6.9900849912198623E-2</v>
      </c>
      <c r="N1394" s="19"/>
      <c r="O1394" s="19">
        <v>0.53520633311111698</v>
      </c>
      <c r="P1394" s="50"/>
      <c r="R1394" s="9" t="s">
        <v>0</v>
      </c>
    </row>
    <row r="1395" spans="2:18" x14ac:dyDescent="0.2">
      <c r="B1395" s="25">
        <v>1165</v>
      </c>
      <c r="C1395" s="193"/>
      <c r="D1395" s="19">
        <v>0.68860922821477599</v>
      </c>
      <c r="E1395" s="19"/>
      <c r="F1395" s="19">
        <v>0.96599594422483759</v>
      </c>
      <c r="G1395" s="19"/>
      <c r="H1395" s="19">
        <v>1.7627366661888357</v>
      </c>
      <c r="I1395" s="19"/>
      <c r="J1395" s="19">
        <v>1.4551398182471982</v>
      </c>
      <c r="K1395" s="19"/>
      <c r="L1395" s="19">
        <v>1.0850297807074492</v>
      </c>
      <c r="M1395" s="19"/>
      <c r="N1395" s="19">
        <v>0.87342312098182273</v>
      </c>
      <c r="O1395" s="19"/>
      <c r="P1395" s="50">
        <v>1.6240557547535917</v>
      </c>
      <c r="R1395" s="9" t="s">
        <v>0</v>
      </c>
    </row>
    <row r="1396" spans="2:18" x14ac:dyDescent="0.2">
      <c r="B1396" s="25">
        <v>1166</v>
      </c>
      <c r="C1396" s="193"/>
      <c r="D1396" s="19">
        <v>0.16120933314034402</v>
      </c>
      <c r="E1396" s="19"/>
      <c r="F1396" s="19">
        <v>0.40287329559468243</v>
      </c>
      <c r="G1396" s="19"/>
      <c r="H1396" s="19">
        <v>1.5921778933188664</v>
      </c>
      <c r="I1396" s="19"/>
      <c r="J1396" s="19">
        <v>1.0098628093522626</v>
      </c>
      <c r="K1396" s="19"/>
      <c r="L1396" s="19">
        <v>0.93947641913651192</v>
      </c>
      <c r="M1396" s="19"/>
      <c r="N1396" s="19">
        <v>1.169784940171916</v>
      </c>
      <c r="O1396" s="19">
        <v>0.34687896929313333</v>
      </c>
      <c r="P1396" s="50"/>
      <c r="R1396" s="9" t="s">
        <v>0</v>
      </c>
    </row>
    <row r="1397" spans="2:18" x14ac:dyDescent="0.2">
      <c r="B1397" s="25">
        <v>1167</v>
      </c>
      <c r="C1397" s="193"/>
      <c r="D1397" s="19">
        <v>0.14201253894226987</v>
      </c>
      <c r="E1397" s="19"/>
      <c r="F1397" s="19">
        <v>0.27933872345269267</v>
      </c>
      <c r="G1397" s="19"/>
      <c r="H1397" s="19">
        <v>0.80474349794514277</v>
      </c>
      <c r="I1397" s="19">
        <v>0.53178348927180741</v>
      </c>
      <c r="J1397" s="19"/>
      <c r="K1397" s="19">
        <v>3.9881359138966177E-2</v>
      </c>
      <c r="L1397" s="19"/>
      <c r="M1397" s="19"/>
      <c r="N1397" s="19">
        <v>0.27696374993313772</v>
      </c>
      <c r="O1397" s="19">
        <v>7.0994492056041789E-2</v>
      </c>
      <c r="P1397" s="50"/>
      <c r="R1397" s="9" t="s">
        <v>0</v>
      </c>
    </row>
    <row r="1398" spans="2:18" x14ac:dyDescent="0.2">
      <c r="B1398" s="25">
        <v>1168</v>
      </c>
      <c r="C1398" s="193"/>
      <c r="D1398" s="19">
        <v>0.31911046095235623</v>
      </c>
      <c r="E1398" s="19"/>
      <c r="F1398" s="19">
        <v>0.26772248268344195</v>
      </c>
      <c r="G1398" s="19">
        <v>0.22715725648566393</v>
      </c>
      <c r="H1398" s="19"/>
      <c r="I1398" s="19">
        <v>0.42514395993043652</v>
      </c>
      <c r="J1398" s="19"/>
      <c r="K1398" s="19"/>
      <c r="L1398" s="19">
        <v>0.71738629886267768</v>
      </c>
      <c r="M1398" s="19"/>
      <c r="N1398" s="19">
        <v>0.80297683893682503</v>
      </c>
      <c r="O1398" s="19">
        <v>0.23294909598291524</v>
      </c>
      <c r="P1398" s="50"/>
      <c r="R1398" s="9" t="s">
        <v>0</v>
      </c>
    </row>
    <row r="1399" spans="2:18" x14ac:dyDescent="0.2">
      <c r="B1399" s="25">
        <v>1169</v>
      </c>
      <c r="C1399" s="193">
        <v>2.1523183900422853</v>
      </c>
      <c r="D1399" s="19"/>
      <c r="E1399" s="19">
        <v>1.4870097480510103</v>
      </c>
      <c r="F1399" s="19"/>
      <c r="G1399" s="19">
        <v>1.2520577655726983</v>
      </c>
      <c r="H1399" s="19"/>
      <c r="I1399" s="19">
        <v>1.794816830153559</v>
      </c>
      <c r="J1399" s="19"/>
      <c r="K1399" s="19">
        <v>1.5868856314841397</v>
      </c>
      <c r="L1399" s="19"/>
      <c r="M1399" s="19">
        <v>1.1389436608296708</v>
      </c>
      <c r="N1399" s="19"/>
      <c r="O1399" s="19">
        <v>0.91411342495174719</v>
      </c>
      <c r="P1399" s="50"/>
      <c r="R1399" s="9" t="s">
        <v>0</v>
      </c>
    </row>
    <row r="1400" spans="2:18" x14ac:dyDescent="0.2">
      <c r="B1400" s="25">
        <v>1170</v>
      </c>
      <c r="C1400" s="193">
        <v>0.65959855673617573</v>
      </c>
      <c r="D1400" s="19"/>
      <c r="E1400" s="19">
        <v>0.48434085313495062</v>
      </c>
      <c r="F1400" s="19"/>
      <c r="G1400" s="19">
        <v>1.3783162645443643</v>
      </c>
      <c r="H1400" s="19"/>
      <c r="I1400" s="19">
        <v>1.6722981202228344</v>
      </c>
      <c r="J1400" s="19"/>
      <c r="K1400" s="19">
        <v>1.6265870184490134</v>
      </c>
      <c r="L1400" s="19"/>
      <c r="M1400" s="19">
        <v>0.47458847185805852</v>
      </c>
      <c r="N1400" s="19"/>
      <c r="O1400" s="19">
        <v>1.2000647353923644</v>
      </c>
      <c r="P1400" s="50"/>
      <c r="R1400" s="9" t="s">
        <v>0</v>
      </c>
    </row>
    <row r="1401" spans="2:18" x14ac:dyDescent="0.2">
      <c r="B1401" s="25">
        <v>1171</v>
      </c>
      <c r="C1401" s="193"/>
      <c r="D1401" s="19">
        <v>0.11254028691217165</v>
      </c>
      <c r="E1401" s="19"/>
      <c r="F1401" s="19">
        <v>1.3290820626097088</v>
      </c>
      <c r="G1401" s="19">
        <v>0.20356131841793873</v>
      </c>
      <c r="H1401" s="19"/>
      <c r="I1401" s="19"/>
      <c r="J1401" s="19">
        <v>0.43875460585983</v>
      </c>
      <c r="K1401" s="19"/>
      <c r="L1401" s="19">
        <v>0.52996761868926989</v>
      </c>
      <c r="M1401" s="19">
        <v>0.38884708645932337</v>
      </c>
      <c r="N1401" s="19"/>
      <c r="O1401" s="19">
        <v>0.51566154644077056</v>
      </c>
      <c r="P1401" s="50"/>
      <c r="R1401" s="9" t="s">
        <v>0</v>
      </c>
    </row>
    <row r="1402" spans="2:18" x14ac:dyDescent="0.2">
      <c r="B1402" s="25">
        <v>1172</v>
      </c>
      <c r="C1402" s="193">
        <v>1.3839040150821256</v>
      </c>
      <c r="D1402" s="19"/>
      <c r="E1402" s="19">
        <v>1.0602754338228795</v>
      </c>
      <c r="F1402" s="19"/>
      <c r="G1402" s="19">
        <v>1.7030808343860675</v>
      </c>
      <c r="H1402" s="19"/>
      <c r="I1402" s="19">
        <v>2.2709556358775256</v>
      </c>
      <c r="J1402" s="19"/>
      <c r="K1402" s="19">
        <v>1.4451097674700011</v>
      </c>
      <c r="L1402" s="19"/>
      <c r="M1402" s="19">
        <v>1.5821883334737472</v>
      </c>
      <c r="N1402" s="19"/>
      <c r="O1402" s="19">
        <v>1.6082949646914415</v>
      </c>
      <c r="P1402" s="50"/>
      <c r="R1402" s="9" t="s">
        <v>0</v>
      </c>
    </row>
    <row r="1403" spans="2:18" x14ac:dyDescent="0.2">
      <c r="B1403" s="25">
        <v>1173</v>
      </c>
      <c r="C1403" s="193"/>
      <c r="D1403" s="19">
        <v>0.22349037223492701</v>
      </c>
      <c r="E1403" s="19"/>
      <c r="F1403" s="19">
        <v>0.47923471040983617</v>
      </c>
      <c r="G1403" s="19"/>
      <c r="H1403" s="19">
        <v>0.65209953301398893</v>
      </c>
      <c r="I1403" s="19">
        <v>0.3800394523221618</v>
      </c>
      <c r="J1403" s="19"/>
      <c r="K1403" s="19">
        <v>0.20718466703844785</v>
      </c>
      <c r="L1403" s="19"/>
      <c r="M1403" s="19">
        <v>0.31812767454292223</v>
      </c>
      <c r="N1403" s="19"/>
      <c r="O1403" s="19">
        <v>0.89842405092640609</v>
      </c>
      <c r="P1403" s="50"/>
      <c r="R1403" s="9" t="s">
        <v>0</v>
      </c>
    </row>
    <row r="1404" spans="2:18" x14ac:dyDescent="0.2">
      <c r="B1404" s="25">
        <v>1174</v>
      </c>
      <c r="C1404" s="193"/>
      <c r="D1404" s="19">
        <v>1.2486170943785795</v>
      </c>
      <c r="E1404" s="19">
        <v>0.39891750665818004</v>
      </c>
      <c r="F1404" s="19"/>
      <c r="G1404" s="19"/>
      <c r="H1404" s="19">
        <v>0.36672617327209428</v>
      </c>
      <c r="I1404" s="19"/>
      <c r="J1404" s="19">
        <v>0.30026810954471866</v>
      </c>
      <c r="K1404" s="19">
        <v>4.1387461865937621E-2</v>
      </c>
      <c r="L1404" s="19"/>
      <c r="M1404" s="19"/>
      <c r="N1404" s="19">
        <v>0.1357309034799718</v>
      </c>
      <c r="O1404" s="19"/>
      <c r="P1404" s="50">
        <v>0.27396616963405734</v>
      </c>
      <c r="R1404" s="9" t="s">
        <v>0</v>
      </c>
    </row>
    <row r="1405" spans="2:18" x14ac:dyDescent="0.2">
      <c r="B1405" s="25">
        <v>1175</v>
      </c>
      <c r="C1405" s="193">
        <v>0.68063754271839372</v>
      </c>
      <c r="D1405" s="19"/>
      <c r="E1405" s="19"/>
      <c r="F1405" s="19">
        <v>0.25424333144484373</v>
      </c>
      <c r="G1405" s="19">
        <v>0.86450163098758526</v>
      </c>
      <c r="H1405" s="19"/>
      <c r="I1405" s="19"/>
      <c r="J1405" s="19">
        <v>8.9088277053699219E-2</v>
      </c>
      <c r="K1405" s="19">
        <v>0.50492218097976116</v>
      </c>
      <c r="L1405" s="19"/>
      <c r="M1405" s="19"/>
      <c r="N1405" s="19">
        <v>0.68365043568423556</v>
      </c>
      <c r="O1405" s="19"/>
      <c r="P1405" s="50">
        <v>0.11474039712103756</v>
      </c>
      <c r="R1405" s="9" t="s">
        <v>0</v>
      </c>
    </row>
    <row r="1406" spans="2:18" x14ac:dyDescent="0.2">
      <c r="B1406" s="25">
        <v>1176</v>
      </c>
      <c r="C1406" s="193">
        <v>0.54010878392169781</v>
      </c>
      <c r="D1406" s="19"/>
      <c r="E1406" s="19">
        <v>0.98658160838029796</v>
      </c>
      <c r="F1406" s="19"/>
      <c r="G1406" s="19"/>
      <c r="H1406" s="19">
        <v>0.20182468005924292</v>
      </c>
      <c r="I1406" s="19">
        <v>0.47490312188636619</v>
      </c>
      <c r="J1406" s="19"/>
      <c r="K1406" s="19"/>
      <c r="L1406" s="19">
        <v>0.46174630782576315</v>
      </c>
      <c r="M1406" s="19">
        <v>0.1954815452436596</v>
      </c>
      <c r="N1406" s="19"/>
      <c r="O1406" s="19"/>
      <c r="P1406" s="50">
        <v>0.28757780121424942</v>
      </c>
      <c r="R1406" s="9" t="s">
        <v>0</v>
      </c>
    </row>
    <row r="1407" spans="2:18" x14ac:dyDescent="0.2">
      <c r="B1407" s="25">
        <v>1177</v>
      </c>
      <c r="C1407" s="193"/>
      <c r="D1407" s="19">
        <v>0.84908458939121934</v>
      </c>
      <c r="E1407" s="19"/>
      <c r="F1407" s="19">
        <v>0.37210617963016301</v>
      </c>
      <c r="G1407" s="19"/>
      <c r="H1407" s="19">
        <v>1.0129807156874264</v>
      </c>
      <c r="I1407" s="19"/>
      <c r="J1407" s="19">
        <v>0.71085019873404531</v>
      </c>
      <c r="K1407" s="19"/>
      <c r="L1407" s="19">
        <v>1.4834189222131997</v>
      </c>
      <c r="M1407" s="19"/>
      <c r="N1407" s="19">
        <v>1.638575201479364</v>
      </c>
      <c r="O1407" s="19"/>
      <c r="P1407" s="50">
        <v>0.71482734985000818</v>
      </c>
      <c r="R1407" s="9" t="s">
        <v>0</v>
      </c>
    </row>
    <row r="1408" spans="2:18" x14ac:dyDescent="0.2">
      <c r="B1408" s="25">
        <v>1178</v>
      </c>
      <c r="C1408" s="193">
        <v>8.6202582314597043E-2</v>
      </c>
      <c r="D1408" s="19"/>
      <c r="E1408" s="19">
        <v>5.9766984734968921E-2</v>
      </c>
      <c r="F1408" s="19"/>
      <c r="G1408" s="19">
        <v>0.34172202863167545</v>
      </c>
      <c r="H1408" s="19"/>
      <c r="I1408" s="19">
        <v>0.68569612136532232</v>
      </c>
      <c r="J1408" s="19"/>
      <c r="K1408" s="19"/>
      <c r="L1408" s="19">
        <v>0.30695566257941886</v>
      </c>
      <c r="M1408" s="19"/>
      <c r="N1408" s="19">
        <v>0.35989746200663941</v>
      </c>
      <c r="O1408" s="19"/>
      <c r="P1408" s="50">
        <v>0.66372191765797017</v>
      </c>
      <c r="R1408" s="9" t="s">
        <v>0</v>
      </c>
    </row>
    <row r="1409" spans="2:18" x14ac:dyDescent="0.2">
      <c r="B1409" s="25">
        <v>1179</v>
      </c>
      <c r="C1409" s="193">
        <v>0.11045964484443233</v>
      </c>
      <c r="D1409" s="19"/>
      <c r="E1409" s="19"/>
      <c r="F1409" s="19">
        <v>0.46476123952321452</v>
      </c>
      <c r="G1409" s="19"/>
      <c r="H1409" s="19">
        <v>0.44930924345389667</v>
      </c>
      <c r="I1409" s="19"/>
      <c r="J1409" s="19">
        <v>0.86180904217683418</v>
      </c>
      <c r="K1409" s="19"/>
      <c r="L1409" s="19">
        <v>0.66533767304475866</v>
      </c>
      <c r="M1409" s="19"/>
      <c r="N1409" s="19">
        <v>0.25644070930713236</v>
      </c>
      <c r="O1409" s="19"/>
      <c r="P1409" s="50">
        <v>0.67350040959454416</v>
      </c>
      <c r="R1409" s="9" t="s">
        <v>0</v>
      </c>
    </row>
    <row r="1410" spans="2:18" x14ac:dyDescent="0.2">
      <c r="B1410" s="25">
        <v>1180</v>
      </c>
      <c r="C1410" s="193"/>
      <c r="D1410" s="19">
        <v>1.1348861013213625</v>
      </c>
      <c r="E1410" s="19"/>
      <c r="F1410" s="19">
        <v>0.22945730125964436</v>
      </c>
      <c r="G1410" s="19"/>
      <c r="H1410" s="19">
        <v>0.71573227913049942</v>
      </c>
      <c r="I1410" s="19"/>
      <c r="J1410" s="19">
        <v>0.10899498775285779</v>
      </c>
      <c r="K1410" s="19"/>
      <c r="L1410" s="19">
        <v>0.46979807204819951</v>
      </c>
      <c r="M1410" s="19"/>
      <c r="N1410" s="19">
        <v>0.13578388681036485</v>
      </c>
      <c r="O1410" s="19"/>
      <c r="P1410" s="50">
        <v>3.0432348708761381E-2</v>
      </c>
      <c r="R1410" s="9" t="s">
        <v>0</v>
      </c>
    </row>
    <row r="1411" spans="2:18" x14ac:dyDescent="0.2">
      <c r="B1411" s="25">
        <v>1181</v>
      </c>
      <c r="C1411" s="193">
        <v>2.2310237238453108</v>
      </c>
      <c r="D1411" s="19"/>
      <c r="E1411" s="19">
        <v>2.2048845098733714</v>
      </c>
      <c r="F1411" s="19"/>
      <c r="G1411" s="19">
        <v>3.008779934106816</v>
      </c>
      <c r="H1411" s="19"/>
      <c r="I1411" s="19">
        <v>2.7240904670767936</v>
      </c>
      <c r="J1411" s="19"/>
      <c r="K1411" s="19">
        <v>1.7950524427628638</v>
      </c>
      <c r="L1411" s="19"/>
      <c r="M1411" s="19">
        <v>2.8581650085195687</v>
      </c>
      <c r="N1411" s="19"/>
      <c r="O1411" s="19">
        <v>1.1358986452477338</v>
      </c>
      <c r="P1411" s="50"/>
      <c r="R1411" s="9" t="s">
        <v>0</v>
      </c>
    </row>
    <row r="1412" spans="2:18" x14ac:dyDescent="0.2">
      <c r="B1412" s="25">
        <v>1182</v>
      </c>
      <c r="C1412" s="193"/>
      <c r="D1412" s="19">
        <v>0.45452804433812904</v>
      </c>
      <c r="E1412" s="19">
        <v>0.27492125291570152</v>
      </c>
      <c r="F1412" s="19"/>
      <c r="G1412" s="19">
        <v>0.27210336129262552</v>
      </c>
      <c r="H1412" s="19"/>
      <c r="I1412" s="19"/>
      <c r="J1412" s="19">
        <v>0.3496413255888432</v>
      </c>
      <c r="K1412" s="19">
        <v>0.74039131994922558</v>
      </c>
      <c r="L1412" s="19"/>
      <c r="M1412" s="19"/>
      <c r="N1412" s="19">
        <v>4.4376236583018099E-2</v>
      </c>
      <c r="O1412" s="19">
        <v>0.90004653326469741</v>
      </c>
      <c r="P1412" s="50"/>
      <c r="R1412" s="9" t="s">
        <v>0</v>
      </c>
    </row>
    <row r="1413" spans="2:18" x14ac:dyDescent="0.2">
      <c r="B1413" s="25">
        <v>1183</v>
      </c>
      <c r="C1413" s="193"/>
      <c r="D1413" s="19">
        <v>0.39668581912965811</v>
      </c>
      <c r="E1413" s="19"/>
      <c r="F1413" s="19">
        <v>0.2540344241885959</v>
      </c>
      <c r="G1413" s="19">
        <v>0.40567215288469</v>
      </c>
      <c r="H1413" s="19"/>
      <c r="I1413" s="19"/>
      <c r="J1413" s="19">
        <v>1.1961646070029714</v>
      </c>
      <c r="K1413" s="19"/>
      <c r="L1413" s="19">
        <v>0.29019661439614619</v>
      </c>
      <c r="M1413" s="19"/>
      <c r="N1413" s="19">
        <v>0.5983606831872843</v>
      </c>
      <c r="O1413" s="19"/>
      <c r="P1413" s="50">
        <v>1.075454545816616</v>
      </c>
      <c r="R1413" s="9" t="s">
        <v>0</v>
      </c>
    </row>
    <row r="1414" spans="2:18" x14ac:dyDescent="0.2">
      <c r="B1414" s="25">
        <v>1184</v>
      </c>
      <c r="C1414" s="193"/>
      <c r="D1414" s="19">
        <v>0.90820930535585109</v>
      </c>
      <c r="E1414" s="19"/>
      <c r="F1414" s="19">
        <v>0.28847844607796275</v>
      </c>
      <c r="G1414" s="19"/>
      <c r="H1414" s="19">
        <v>0.76036184489795589</v>
      </c>
      <c r="I1414" s="19"/>
      <c r="J1414" s="19">
        <v>0.48124849888819665</v>
      </c>
      <c r="K1414" s="19"/>
      <c r="L1414" s="19">
        <v>0.5931872330819199</v>
      </c>
      <c r="M1414" s="19"/>
      <c r="N1414" s="19">
        <v>0.80629149784710363</v>
      </c>
      <c r="O1414" s="19"/>
      <c r="P1414" s="50">
        <v>0.7307447616023246</v>
      </c>
      <c r="R1414" s="9" t="s">
        <v>0</v>
      </c>
    </row>
    <row r="1415" spans="2:18" x14ac:dyDescent="0.2">
      <c r="B1415" s="25">
        <v>1185</v>
      </c>
      <c r="C1415" s="193">
        <v>1.2622040486314599</v>
      </c>
      <c r="D1415" s="19"/>
      <c r="E1415" s="19">
        <v>0.29091816594956121</v>
      </c>
      <c r="F1415" s="19"/>
      <c r="G1415" s="19">
        <v>0.17056933948231801</v>
      </c>
      <c r="H1415" s="19"/>
      <c r="I1415" s="19">
        <v>1.0798728618020927</v>
      </c>
      <c r="J1415" s="19"/>
      <c r="K1415" s="19">
        <v>1.2483533886073546</v>
      </c>
      <c r="L1415" s="19"/>
      <c r="M1415" s="19">
        <v>0.15335801810879154</v>
      </c>
      <c r="N1415" s="19"/>
      <c r="O1415" s="19">
        <v>0.77037633577436637</v>
      </c>
      <c r="P1415" s="50"/>
      <c r="R1415" s="9" t="s">
        <v>0</v>
      </c>
    </row>
    <row r="1416" spans="2:18" x14ac:dyDescent="0.2">
      <c r="B1416" s="25">
        <v>1186</v>
      </c>
      <c r="C1416" s="193">
        <v>2.0303210073780175E-2</v>
      </c>
      <c r="D1416" s="19"/>
      <c r="E1416" s="19"/>
      <c r="F1416" s="19">
        <v>0.83901194393251199</v>
      </c>
      <c r="G1416" s="19">
        <v>0.25159003599383406</v>
      </c>
      <c r="H1416" s="19"/>
      <c r="I1416" s="19"/>
      <c r="J1416" s="19">
        <v>0.56100509268471721</v>
      </c>
      <c r="K1416" s="19"/>
      <c r="L1416" s="19">
        <v>0.18620087520385697</v>
      </c>
      <c r="M1416" s="19">
        <v>9.9381491469247074E-2</v>
      </c>
      <c r="N1416" s="19"/>
      <c r="O1416" s="19"/>
      <c r="P1416" s="50">
        <v>4.8516480755562454E-2</v>
      </c>
      <c r="R1416" s="9" t="s">
        <v>0</v>
      </c>
    </row>
    <row r="1417" spans="2:18" x14ac:dyDescent="0.2">
      <c r="B1417" s="25">
        <v>1187</v>
      </c>
      <c r="C1417" s="193"/>
      <c r="D1417" s="19">
        <v>0.76337222311667663</v>
      </c>
      <c r="E1417" s="19">
        <v>0.23153465657583039</v>
      </c>
      <c r="F1417" s="19"/>
      <c r="G1417" s="19"/>
      <c r="H1417" s="19">
        <v>2.0626926648983648E-2</v>
      </c>
      <c r="I1417" s="19">
        <v>0.1166201968061498</v>
      </c>
      <c r="J1417" s="19"/>
      <c r="K1417" s="19"/>
      <c r="L1417" s="19">
        <v>0.63697269504392484</v>
      </c>
      <c r="M1417" s="19"/>
      <c r="N1417" s="19">
        <v>1.0547634360515354</v>
      </c>
      <c r="O1417" s="19">
        <v>0.54656704256205102</v>
      </c>
      <c r="P1417" s="50"/>
      <c r="R1417" s="9" t="s">
        <v>0</v>
      </c>
    </row>
    <row r="1418" spans="2:18" x14ac:dyDescent="0.2">
      <c r="B1418" s="25">
        <v>1188</v>
      </c>
      <c r="C1418" s="193">
        <v>0.68568934025475714</v>
      </c>
      <c r="D1418" s="19"/>
      <c r="E1418" s="19">
        <v>1.7611373947895756</v>
      </c>
      <c r="F1418" s="19"/>
      <c r="G1418" s="19">
        <v>1.4703540785678675</v>
      </c>
      <c r="H1418" s="19"/>
      <c r="I1418" s="19">
        <v>0.45036130585103218</v>
      </c>
      <c r="J1418" s="19"/>
      <c r="K1418" s="19">
        <v>0.13621455901891608</v>
      </c>
      <c r="L1418" s="19"/>
      <c r="M1418" s="19">
        <v>1.9314077755974981</v>
      </c>
      <c r="N1418" s="19"/>
      <c r="O1418" s="19">
        <v>0.89120379300264929</v>
      </c>
      <c r="P1418" s="50"/>
      <c r="R1418" s="9" t="s">
        <v>0</v>
      </c>
    </row>
    <row r="1419" spans="2:18" x14ac:dyDescent="0.2">
      <c r="B1419" s="25">
        <v>1189</v>
      </c>
      <c r="C1419" s="193"/>
      <c r="D1419" s="19">
        <v>1.306184268007534</v>
      </c>
      <c r="E1419" s="19"/>
      <c r="F1419" s="19">
        <v>1.2724500439379758</v>
      </c>
      <c r="G1419" s="19"/>
      <c r="H1419" s="19">
        <v>0.83792264226556379</v>
      </c>
      <c r="I1419" s="19"/>
      <c r="J1419" s="19">
        <v>0.12946018010228585</v>
      </c>
      <c r="K1419" s="19"/>
      <c r="L1419" s="19">
        <v>0.62806435125641868</v>
      </c>
      <c r="M1419" s="19"/>
      <c r="N1419" s="19">
        <v>1.1896658933727404</v>
      </c>
      <c r="O1419" s="19"/>
      <c r="P1419" s="50">
        <v>1.6103289424218634</v>
      </c>
      <c r="R1419" s="9" t="s">
        <v>0</v>
      </c>
    </row>
    <row r="1420" spans="2:18" x14ac:dyDescent="0.2">
      <c r="B1420" s="25">
        <v>1190</v>
      </c>
      <c r="C1420" s="193"/>
      <c r="D1420" s="19">
        <v>0.53874954540454956</v>
      </c>
      <c r="E1420" s="19">
        <v>0.49622840310097827</v>
      </c>
      <c r="F1420" s="19"/>
      <c r="G1420" s="19">
        <v>0.18679776314863292</v>
      </c>
      <c r="H1420" s="19"/>
      <c r="I1420" s="19">
        <v>0.39944606029238744</v>
      </c>
      <c r="J1420" s="19"/>
      <c r="K1420" s="19">
        <v>0.39014959467038302</v>
      </c>
      <c r="L1420" s="19"/>
      <c r="M1420" s="19">
        <v>0.239159044091761</v>
      </c>
      <c r="N1420" s="19"/>
      <c r="O1420" s="19"/>
      <c r="P1420" s="50">
        <v>0.1573868617528025</v>
      </c>
      <c r="R1420" s="9" t="s">
        <v>0</v>
      </c>
    </row>
    <row r="1421" spans="2:18" x14ac:dyDescent="0.2">
      <c r="B1421" s="25">
        <v>1191</v>
      </c>
      <c r="C1421" s="193">
        <v>0.48507208186803807</v>
      </c>
      <c r="D1421" s="19"/>
      <c r="E1421" s="19">
        <v>0.92350736059066973</v>
      </c>
      <c r="F1421" s="19"/>
      <c r="G1421" s="19">
        <v>0.69157276934094425</v>
      </c>
      <c r="H1421" s="19"/>
      <c r="I1421" s="19"/>
      <c r="J1421" s="19">
        <v>0.26365543892996562</v>
      </c>
      <c r="K1421" s="19"/>
      <c r="L1421" s="19">
        <v>0.560390164758236</v>
      </c>
      <c r="M1421" s="19"/>
      <c r="N1421" s="19">
        <v>0.83113602602018588</v>
      </c>
      <c r="O1421" s="19"/>
      <c r="P1421" s="50">
        <v>0.46154368793276923</v>
      </c>
      <c r="R1421" s="9" t="s">
        <v>0</v>
      </c>
    </row>
    <row r="1422" spans="2:18" x14ac:dyDescent="0.2">
      <c r="B1422" s="25">
        <v>1192</v>
      </c>
      <c r="C1422" s="193">
        <v>1.4801736783065098</v>
      </c>
      <c r="D1422" s="19"/>
      <c r="E1422" s="19">
        <v>0.37622195445106998</v>
      </c>
      <c r="F1422" s="19"/>
      <c r="G1422" s="19">
        <v>0.79429044606247345</v>
      </c>
      <c r="H1422" s="19"/>
      <c r="I1422" s="19">
        <v>1.2512062294490984</v>
      </c>
      <c r="J1422" s="19"/>
      <c r="K1422" s="19">
        <v>1.9223740238072697E-2</v>
      </c>
      <c r="L1422" s="19"/>
      <c r="M1422" s="19">
        <v>0.43408754744208417</v>
      </c>
      <c r="N1422" s="19"/>
      <c r="O1422" s="19">
        <v>0.81239174063315034</v>
      </c>
      <c r="P1422" s="50"/>
      <c r="R1422" s="9" t="s">
        <v>0</v>
      </c>
    </row>
    <row r="1423" spans="2:18" x14ac:dyDescent="0.2">
      <c r="B1423" s="25">
        <v>1193</v>
      </c>
      <c r="C1423" s="193"/>
      <c r="D1423" s="19">
        <v>0.49769692862945958</v>
      </c>
      <c r="E1423" s="19">
        <v>2.6152834461681304E-2</v>
      </c>
      <c r="F1423" s="19"/>
      <c r="G1423" s="19">
        <v>0.85617577184273375</v>
      </c>
      <c r="H1423" s="19"/>
      <c r="I1423" s="19">
        <v>0.91175099359240352</v>
      </c>
      <c r="J1423" s="19"/>
      <c r="K1423" s="19"/>
      <c r="L1423" s="19">
        <v>0.66221105608008368</v>
      </c>
      <c r="M1423" s="19"/>
      <c r="N1423" s="19">
        <v>0.31598991691898048</v>
      </c>
      <c r="O1423" s="19">
        <v>5.1789898814839072E-2</v>
      </c>
      <c r="P1423" s="50"/>
      <c r="R1423" s="9" t="s">
        <v>0</v>
      </c>
    </row>
    <row r="1424" spans="2:18" x14ac:dyDescent="0.2">
      <c r="B1424" s="25">
        <v>1194</v>
      </c>
      <c r="C1424" s="193">
        <v>0.34860627122379395</v>
      </c>
      <c r="D1424" s="19"/>
      <c r="E1424" s="19">
        <v>0.75112735866539637</v>
      </c>
      <c r="F1424" s="19"/>
      <c r="G1424" s="19">
        <v>0.84865097002887646</v>
      </c>
      <c r="H1424" s="19"/>
      <c r="I1424" s="19"/>
      <c r="J1424" s="19">
        <v>0.27290222372575429</v>
      </c>
      <c r="K1424" s="19"/>
      <c r="L1424" s="19">
        <v>0.2285666195205325</v>
      </c>
      <c r="M1424" s="19"/>
      <c r="N1424" s="19">
        <v>0.15466067129785546</v>
      </c>
      <c r="O1424" s="19"/>
      <c r="P1424" s="50">
        <v>0.2575888403194514</v>
      </c>
      <c r="R1424" s="9" t="s">
        <v>0</v>
      </c>
    </row>
    <row r="1425" spans="2:18" x14ac:dyDescent="0.2">
      <c r="B1425" s="25">
        <v>1195</v>
      </c>
      <c r="C1425" s="193">
        <v>0.13085659138992459</v>
      </c>
      <c r="D1425" s="19"/>
      <c r="E1425" s="19">
        <v>1.6883944729691609</v>
      </c>
      <c r="F1425" s="19"/>
      <c r="G1425" s="19">
        <v>0.4619060551542723</v>
      </c>
      <c r="H1425" s="19"/>
      <c r="I1425" s="19">
        <v>1.0071087969836596</v>
      </c>
      <c r="J1425" s="19"/>
      <c r="K1425" s="19">
        <v>1.5974666108009448</v>
      </c>
      <c r="L1425" s="19"/>
      <c r="M1425" s="19">
        <v>0.40699881980506603</v>
      </c>
      <c r="N1425" s="19"/>
      <c r="O1425" s="19">
        <v>0.70871647107232416</v>
      </c>
      <c r="P1425" s="50"/>
      <c r="R1425" s="9" t="s">
        <v>0</v>
      </c>
    </row>
    <row r="1426" spans="2:18" x14ac:dyDescent="0.2">
      <c r="B1426" s="25">
        <v>1196</v>
      </c>
      <c r="C1426" s="193">
        <v>0.96736821698576392</v>
      </c>
      <c r="D1426" s="19"/>
      <c r="E1426" s="19">
        <v>1.324458134044787</v>
      </c>
      <c r="F1426" s="19"/>
      <c r="G1426" s="19">
        <v>0.69537293260722344</v>
      </c>
      <c r="H1426" s="19"/>
      <c r="I1426" s="19">
        <v>1.520718908598391</v>
      </c>
      <c r="J1426" s="19"/>
      <c r="K1426" s="19">
        <v>1.37384712597449</v>
      </c>
      <c r="L1426" s="19"/>
      <c r="M1426" s="19">
        <v>1.1729707980427566</v>
      </c>
      <c r="N1426" s="19"/>
      <c r="O1426" s="19">
        <v>1.4356588153714116</v>
      </c>
      <c r="P1426" s="50"/>
      <c r="R1426" s="9" t="s">
        <v>0</v>
      </c>
    </row>
    <row r="1427" spans="2:18" x14ac:dyDescent="0.2">
      <c r="B1427" s="25">
        <v>1197</v>
      </c>
      <c r="C1427" s="193"/>
      <c r="D1427" s="19">
        <v>0.21921002015651567</v>
      </c>
      <c r="E1427" s="19"/>
      <c r="F1427" s="19">
        <v>1.3811533923438295E-2</v>
      </c>
      <c r="G1427" s="19"/>
      <c r="H1427" s="19">
        <v>0.24369370212783242</v>
      </c>
      <c r="I1427" s="19"/>
      <c r="J1427" s="19">
        <v>0.4371662128253202</v>
      </c>
      <c r="K1427" s="19"/>
      <c r="L1427" s="19">
        <v>0.4771256369190997</v>
      </c>
      <c r="M1427" s="19"/>
      <c r="N1427" s="19">
        <v>0.88593926223360231</v>
      </c>
      <c r="O1427" s="19"/>
      <c r="P1427" s="50">
        <v>0.52558201829953544</v>
      </c>
      <c r="R1427" s="9" t="s">
        <v>0</v>
      </c>
    </row>
    <row r="1428" spans="2:18" x14ac:dyDescent="0.2">
      <c r="B1428" s="25">
        <v>1198</v>
      </c>
      <c r="C1428" s="193">
        <v>0.76558017397238654</v>
      </c>
      <c r="D1428" s="19"/>
      <c r="E1428" s="19">
        <v>1.0071469608693804</v>
      </c>
      <c r="F1428" s="19"/>
      <c r="G1428" s="19">
        <v>6.0411887116290648E-2</v>
      </c>
      <c r="H1428" s="19"/>
      <c r="I1428" s="19"/>
      <c r="J1428" s="19">
        <v>0.12472241686916921</v>
      </c>
      <c r="K1428" s="19">
        <v>0.15643102206031018</v>
      </c>
      <c r="L1428" s="19"/>
      <c r="M1428" s="19">
        <v>0.90694260429812423</v>
      </c>
      <c r="N1428" s="19"/>
      <c r="O1428" s="19">
        <v>1.4404628145435103</v>
      </c>
      <c r="P1428" s="50"/>
      <c r="R1428" s="9" t="s">
        <v>0</v>
      </c>
    </row>
    <row r="1429" spans="2:18" x14ac:dyDescent="0.2">
      <c r="B1429" s="25">
        <v>1199</v>
      </c>
      <c r="C1429" s="193"/>
      <c r="D1429" s="19">
        <v>3.3299245019553426E-2</v>
      </c>
      <c r="E1429" s="19">
        <v>1.2972612859920321</v>
      </c>
      <c r="F1429" s="19"/>
      <c r="G1429" s="19"/>
      <c r="H1429" s="19">
        <v>9.9116834499028084E-2</v>
      </c>
      <c r="I1429" s="19"/>
      <c r="J1429" s="19">
        <v>0.21246860674618601</v>
      </c>
      <c r="K1429" s="19"/>
      <c r="L1429" s="19">
        <v>0.16004994977308201</v>
      </c>
      <c r="M1429" s="19">
        <v>2.5209468286513308E-2</v>
      </c>
      <c r="N1429" s="19"/>
      <c r="O1429" s="19">
        <v>2.7832668983037333E-2</v>
      </c>
      <c r="P1429" s="50"/>
      <c r="R1429" s="9" t="s">
        <v>0</v>
      </c>
    </row>
    <row r="1430" spans="2:18" x14ac:dyDescent="0.2">
      <c r="B1430" s="25">
        <v>1200</v>
      </c>
      <c r="C1430" s="193">
        <v>0.48769750456390176</v>
      </c>
      <c r="D1430" s="19"/>
      <c r="E1430" s="19">
        <v>0.79318895171508086</v>
      </c>
      <c r="F1430" s="19"/>
      <c r="G1430" s="19">
        <v>1.2770815155091964</v>
      </c>
      <c r="H1430" s="19"/>
      <c r="I1430" s="19">
        <v>1.3985633685807017</v>
      </c>
      <c r="J1430" s="19"/>
      <c r="K1430" s="19">
        <v>1.1788055472488141</v>
      </c>
      <c r="L1430" s="19"/>
      <c r="M1430" s="19">
        <v>0.99118057238899726</v>
      </c>
      <c r="N1430" s="19"/>
      <c r="O1430" s="19">
        <v>1.2904458430107653</v>
      </c>
      <c r="P1430" s="50"/>
      <c r="R1430" s="9" t="s">
        <v>0</v>
      </c>
    </row>
    <row r="1431" spans="2:18" x14ac:dyDescent="0.2">
      <c r="B1431" s="25">
        <v>1201</v>
      </c>
      <c r="C1431" s="193"/>
      <c r="D1431" s="19">
        <v>1.5704993131032485</v>
      </c>
      <c r="E1431" s="19"/>
      <c r="F1431" s="19">
        <v>1.3821161668621225</v>
      </c>
      <c r="G1431" s="19"/>
      <c r="H1431" s="19">
        <v>1.0383248543326262</v>
      </c>
      <c r="I1431" s="19"/>
      <c r="J1431" s="19">
        <v>1.0440830950464561</v>
      </c>
      <c r="K1431" s="19"/>
      <c r="L1431" s="19">
        <v>1.165087936547442</v>
      </c>
      <c r="M1431" s="19"/>
      <c r="N1431" s="19">
        <v>1.5866692678303691</v>
      </c>
      <c r="O1431" s="19"/>
      <c r="P1431" s="50">
        <v>1.2756996544703056</v>
      </c>
      <c r="R1431" s="9" t="s">
        <v>0</v>
      </c>
    </row>
    <row r="1432" spans="2:18" x14ac:dyDescent="0.2">
      <c r="B1432" s="25">
        <v>1202</v>
      </c>
      <c r="C1432" s="193"/>
      <c r="D1432" s="19">
        <v>1.1861503963729598</v>
      </c>
      <c r="E1432" s="19"/>
      <c r="F1432" s="19">
        <v>1.8091316205227366</v>
      </c>
      <c r="G1432" s="19"/>
      <c r="H1432" s="19">
        <v>0.5282838578288952</v>
      </c>
      <c r="I1432" s="19"/>
      <c r="J1432" s="19">
        <v>0.43765817677845753</v>
      </c>
      <c r="K1432" s="19"/>
      <c r="L1432" s="19">
        <v>1.1349795512354646</v>
      </c>
      <c r="M1432" s="19"/>
      <c r="N1432" s="19">
        <v>0.31090340733573346</v>
      </c>
      <c r="O1432" s="19"/>
      <c r="P1432" s="50">
        <v>0.2912336895099864</v>
      </c>
      <c r="R1432" s="9" t="s">
        <v>0</v>
      </c>
    </row>
    <row r="1433" spans="2:18" x14ac:dyDescent="0.2">
      <c r="B1433" s="25">
        <v>1203</v>
      </c>
      <c r="C1433" s="193"/>
      <c r="D1433" s="19">
        <v>1.4191363847222325</v>
      </c>
      <c r="E1433" s="19"/>
      <c r="F1433" s="19">
        <v>1.8474747357321648</v>
      </c>
      <c r="G1433" s="19"/>
      <c r="H1433" s="19">
        <v>1.779280229157346</v>
      </c>
      <c r="I1433" s="19"/>
      <c r="J1433" s="19">
        <v>0.70746531497634924</v>
      </c>
      <c r="K1433" s="19"/>
      <c r="L1433" s="19">
        <v>1.1837184940369689</v>
      </c>
      <c r="M1433" s="19"/>
      <c r="N1433" s="19">
        <v>1.8145994384283646</v>
      </c>
      <c r="O1433" s="19"/>
      <c r="P1433" s="50">
        <v>0.96983178917632729</v>
      </c>
      <c r="R1433" s="9" t="s">
        <v>0</v>
      </c>
    </row>
    <row r="1434" spans="2:18" x14ac:dyDescent="0.2">
      <c r="B1434" s="25">
        <v>1204</v>
      </c>
      <c r="C1434" s="193"/>
      <c r="D1434" s="19">
        <v>0.61084388652704136</v>
      </c>
      <c r="E1434" s="19"/>
      <c r="F1434" s="19">
        <v>1.0881520165385075</v>
      </c>
      <c r="G1434" s="19"/>
      <c r="H1434" s="19">
        <v>0.79278277393224705</v>
      </c>
      <c r="I1434" s="19"/>
      <c r="J1434" s="19">
        <v>1.7003757418245657</v>
      </c>
      <c r="K1434" s="19"/>
      <c r="L1434" s="19">
        <v>0.57016324369712079</v>
      </c>
      <c r="M1434" s="19"/>
      <c r="N1434" s="19">
        <v>1.156325299439837</v>
      </c>
      <c r="O1434" s="19"/>
      <c r="P1434" s="50">
        <v>0.89792286000469956</v>
      </c>
      <c r="R1434" s="9" t="s">
        <v>0</v>
      </c>
    </row>
    <row r="1435" spans="2:18" x14ac:dyDescent="0.2">
      <c r="B1435" s="25">
        <v>1205</v>
      </c>
      <c r="C1435" s="193"/>
      <c r="D1435" s="19">
        <v>0.6259356058358726</v>
      </c>
      <c r="E1435" s="19"/>
      <c r="F1435" s="19">
        <v>0.5777638418331501</v>
      </c>
      <c r="G1435" s="19"/>
      <c r="H1435" s="19">
        <v>0.36444915975989395</v>
      </c>
      <c r="I1435" s="19"/>
      <c r="J1435" s="19">
        <v>1.0789003247714364</v>
      </c>
      <c r="K1435" s="19"/>
      <c r="L1435" s="19">
        <v>1.5038855887113567</v>
      </c>
      <c r="M1435" s="19"/>
      <c r="N1435" s="19">
        <v>0.67789882901872034</v>
      </c>
      <c r="O1435" s="19"/>
      <c r="P1435" s="50">
        <v>0.59283724868277443</v>
      </c>
      <c r="R1435" s="9" t="s">
        <v>0</v>
      </c>
    </row>
    <row r="1436" spans="2:18" x14ac:dyDescent="0.2">
      <c r="B1436" s="25">
        <v>1206</v>
      </c>
      <c r="C1436" s="193">
        <v>1.3078027867265234</v>
      </c>
      <c r="D1436" s="19"/>
      <c r="E1436" s="19">
        <v>1.2924215086735829</v>
      </c>
      <c r="F1436" s="19"/>
      <c r="G1436" s="19">
        <v>1.2474075656748949</v>
      </c>
      <c r="H1436" s="19"/>
      <c r="I1436" s="19">
        <v>1.7692130949110305</v>
      </c>
      <c r="J1436" s="19"/>
      <c r="K1436" s="19">
        <v>1.6187530064431916</v>
      </c>
      <c r="L1436" s="19"/>
      <c r="M1436" s="19">
        <v>1.0710500673459729</v>
      </c>
      <c r="N1436" s="19"/>
      <c r="O1436" s="19">
        <v>1.7942946240577768</v>
      </c>
      <c r="P1436" s="50"/>
      <c r="R1436" s="9" t="s">
        <v>0</v>
      </c>
    </row>
    <row r="1437" spans="2:18" x14ac:dyDescent="0.2">
      <c r="B1437" s="25">
        <v>1207</v>
      </c>
      <c r="C1437" s="193">
        <v>1.2471569309702071</v>
      </c>
      <c r="D1437" s="19"/>
      <c r="E1437" s="19">
        <v>0.67386414559911301</v>
      </c>
      <c r="F1437" s="19"/>
      <c r="G1437" s="19">
        <v>0.65434187659252641</v>
      </c>
      <c r="H1437" s="19"/>
      <c r="I1437" s="19">
        <v>1.0975536691716727</v>
      </c>
      <c r="J1437" s="19"/>
      <c r="K1437" s="19">
        <v>0.3607541500323222</v>
      </c>
      <c r="L1437" s="19"/>
      <c r="M1437" s="19">
        <v>0.93016491918278699</v>
      </c>
      <c r="N1437" s="19"/>
      <c r="O1437" s="19">
        <v>0.94758508801658947</v>
      </c>
      <c r="P1437" s="50"/>
      <c r="R1437" s="9" t="s">
        <v>0</v>
      </c>
    </row>
    <row r="1438" spans="2:18" x14ac:dyDescent="0.2">
      <c r="B1438" s="25">
        <v>1208</v>
      </c>
      <c r="C1438" s="193"/>
      <c r="D1438" s="19">
        <v>0.31800683055554785</v>
      </c>
      <c r="E1438" s="19"/>
      <c r="F1438" s="19">
        <v>0.3096892815846774</v>
      </c>
      <c r="G1438" s="19"/>
      <c r="H1438" s="19">
        <v>0.79931778228364803</v>
      </c>
      <c r="I1438" s="19"/>
      <c r="J1438" s="19">
        <v>0.48545495769532937</v>
      </c>
      <c r="K1438" s="19">
        <v>6.4847575691477741E-2</v>
      </c>
      <c r="L1438" s="19"/>
      <c r="M1438" s="19"/>
      <c r="N1438" s="19">
        <v>0.38893858582304675</v>
      </c>
      <c r="O1438" s="19">
        <v>0.11484011078258388</v>
      </c>
      <c r="P1438" s="50"/>
      <c r="R1438" s="9" t="s">
        <v>0</v>
      </c>
    </row>
    <row r="1439" spans="2:18" x14ac:dyDescent="0.2">
      <c r="B1439" s="25">
        <v>1209</v>
      </c>
      <c r="C1439" s="193"/>
      <c r="D1439" s="19">
        <v>1.0621410753529565</v>
      </c>
      <c r="E1439" s="19"/>
      <c r="F1439" s="19">
        <v>0.40171748822284581</v>
      </c>
      <c r="G1439" s="19"/>
      <c r="H1439" s="19">
        <v>0.22584755692810787</v>
      </c>
      <c r="I1439" s="19">
        <v>0.70192426125960761</v>
      </c>
      <c r="J1439" s="19"/>
      <c r="K1439" s="19"/>
      <c r="L1439" s="19">
        <v>0.42951172416745903</v>
      </c>
      <c r="M1439" s="19"/>
      <c r="N1439" s="19">
        <v>1.0990676073553707</v>
      </c>
      <c r="O1439" s="19"/>
      <c r="P1439" s="50">
        <v>0.57979475729420948</v>
      </c>
      <c r="R1439" s="9" t="s">
        <v>0</v>
      </c>
    </row>
    <row r="1440" spans="2:18" x14ac:dyDescent="0.2">
      <c r="B1440" s="25">
        <v>1210</v>
      </c>
      <c r="C1440" s="193">
        <v>2.3419423275964855</v>
      </c>
      <c r="D1440" s="19"/>
      <c r="E1440" s="19">
        <v>1.7668167250495574</v>
      </c>
      <c r="F1440" s="19"/>
      <c r="G1440" s="19">
        <v>2.4442017225168877</v>
      </c>
      <c r="H1440" s="19"/>
      <c r="I1440" s="19">
        <v>1.7667123547565704</v>
      </c>
      <c r="J1440" s="19"/>
      <c r="K1440" s="19">
        <v>0.89867652459506764</v>
      </c>
      <c r="L1440" s="19"/>
      <c r="M1440" s="19">
        <v>1.5727501556174994</v>
      </c>
      <c r="N1440" s="19"/>
      <c r="O1440" s="19">
        <v>1.9841754683478339</v>
      </c>
      <c r="P1440" s="50"/>
      <c r="R1440" s="9" t="s">
        <v>0</v>
      </c>
    </row>
    <row r="1441" spans="2:18" x14ac:dyDescent="0.2">
      <c r="B1441" s="25">
        <v>1211</v>
      </c>
      <c r="C1441" s="193"/>
      <c r="D1441" s="19">
        <v>0.24061960323516601</v>
      </c>
      <c r="E1441" s="19">
        <v>2.8015856321249446E-2</v>
      </c>
      <c r="F1441" s="19"/>
      <c r="G1441" s="19">
        <v>0.33835020649173053</v>
      </c>
      <c r="H1441" s="19"/>
      <c r="I1441" s="19">
        <v>0.19555629302120961</v>
      </c>
      <c r="J1441" s="19"/>
      <c r="K1441" s="19"/>
      <c r="L1441" s="19">
        <v>0.1412690867175469</v>
      </c>
      <c r="M1441" s="19">
        <v>8.562011710376094E-2</v>
      </c>
      <c r="N1441" s="19"/>
      <c r="O1441" s="19">
        <v>0.66739659662333983</v>
      </c>
      <c r="P1441" s="50"/>
      <c r="R1441" s="9" t="s">
        <v>0</v>
      </c>
    </row>
    <row r="1442" spans="2:18" x14ac:dyDescent="0.2">
      <c r="B1442" s="25">
        <v>1212</v>
      </c>
      <c r="C1442" s="193">
        <v>0.78296190216863237</v>
      </c>
      <c r="D1442" s="19"/>
      <c r="E1442" s="19">
        <v>9.7725534820532201E-2</v>
      </c>
      <c r="F1442" s="19"/>
      <c r="G1442" s="19">
        <v>0.6093756342591985</v>
      </c>
      <c r="H1442" s="19"/>
      <c r="I1442" s="19">
        <v>0.27764007592523321</v>
      </c>
      <c r="J1442" s="19"/>
      <c r="K1442" s="19">
        <v>0.79009293955844018</v>
      </c>
      <c r="L1442" s="19"/>
      <c r="M1442" s="19"/>
      <c r="N1442" s="19">
        <v>0.92806764574603307</v>
      </c>
      <c r="O1442" s="19">
        <v>0.80542165807718535</v>
      </c>
      <c r="P1442" s="50"/>
      <c r="R1442" s="9" t="s">
        <v>0</v>
      </c>
    </row>
    <row r="1443" spans="2:18" x14ac:dyDescent="0.2">
      <c r="B1443" s="25">
        <v>1213</v>
      </c>
      <c r="C1443" s="193">
        <v>1.1268814707901833</v>
      </c>
      <c r="D1443" s="19"/>
      <c r="E1443" s="19">
        <v>1.3782260695625332</v>
      </c>
      <c r="F1443" s="19"/>
      <c r="G1443" s="19">
        <v>0.40124747987256759</v>
      </c>
      <c r="H1443" s="19"/>
      <c r="I1443" s="19">
        <v>1.2359211529597809</v>
      </c>
      <c r="J1443" s="19"/>
      <c r="K1443" s="19">
        <v>1.3111320087653013</v>
      </c>
      <c r="L1443" s="19"/>
      <c r="M1443" s="19">
        <v>1.6894249587529024</v>
      </c>
      <c r="N1443" s="19"/>
      <c r="O1443" s="19">
        <v>0.40211153440622582</v>
      </c>
      <c r="P1443" s="50"/>
      <c r="R1443" s="9" t="s">
        <v>0</v>
      </c>
    </row>
    <row r="1444" spans="2:18" x14ac:dyDescent="0.2">
      <c r="B1444" s="25">
        <v>1214</v>
      </c>
      <c r="C1444" s="193">
        <v>0.46650525288579903</v>
      </c>
      <c r="D1444" s="19"/>
      <c r="E1444" s="19">
        <v>4.0985658498258859E-2</v>
      </c>
      <c r="F1444" s="19"/>
      <c r="G1444" s="19"/>
      <c r="H1444" s="19">
        <v>0.67987334952712375</v>
      </c>
      <c r="I1444" s="19">
        <v>0.61949711882717384</v>
      </c>
      <c r="J1444" s="19"/>
      <c r="K1444" s="19">
        <v>0.22998495410515107</v>
      </c>
      <c r="L1444" s="19"/>
      <c r="M1444" s="19">
        <v>0.85016623946836345</v>
      </c>
      <c r="N1444" s="19"/>
      <c r="O1444" s="19">
        <v>1.5691078419107851</v>
      </c>
      <c r="P1444" s="50"/>
      <c r="R1444" s="9" t="s">
        <v>0</v>
      </c>
    </row>
    <row r="1445" spans="2:18" x14ac:dyDescent="0.2">
      <c r="B1445" s="25">
        <v>1215</v>
      </c>
      <c r="C1445" s="193"/>
      <c r="D1445" s="19">
        <v>1.5642438328949255</v>
      </c>
      <c r="E1445" s="19"/>
      <c r="F1445" s="19">
        <v>1.0909357227271785</v>
      </c>
      <c r="G1445" s="19"/>
      <c r="H1445" s="19">
        <v>1.3958425925727649</v>
      </c>
      <c r="I1445" s="19"/>
      <c r="J1445" s="19">
        <v>0.84114437855700197</v>
      </c>
      <c r="K1445" s="19"/>
      <c r="L1445" s="19">
        <v>1.5656746661455956</v>
      </c>
      <c r="M1445" s="19"/>
      <c r="N1445" s="19">
        <v>1.6660044886645633</v>
      </c>
      <c r="O1445" s="19"/>
      <c r="P1445" s="50">
        <v>1.1217154502115618</v>
      </c>
      <c r="R1445" s="9" t="s">
        <v>0</v>
      </c>
    </row>
    <row r="1446" spans="2:18" x14ac:dyDescent="0.2">
      <c r="B1446" s="25">
        <v>1216</v>
      </c>
      <c r="C1446" s="193">
        <v>3.4402908287610452</v>
      </c>
      <c r="D1446" s="19"/>
      <c r="E1446" s="19">
        <v>2.3421236982079692</v>
      </c>
      <c r="F1446" s="19"/>
      <c r="G1446" s="19">
        <v>2.7620237399427219</v>
      </c>
      <c r="H1446" s="19"/>
      <c r="I1446" s="19">
        <v>2.8032009209063133</v>
      </c>
      <c r="J1446" s="19"/>
      <c r="K1446" s="19">
        <v>2.7432902734918643</v>
      </c>
      <c r="L1446" s="19"/>
      <c r="M1446" s="19">
        <v>2.6030793875489189</v>
      </c>
      <c r="N1446" s="19"/>
      <c r="O1446" s="19">
        <v>2.8763481175913457</v>
      </c>
      <c r="P1446" s="50"/>
      <c r="R1446" s="9" t="s">
        <v>0</v>
      </c>
    </row>
    <row r="1447" spans="2:18" x14ac:dyDescent="0.2">
      <c r="B1447" s="25">
        <v>1217</v>
      </c>
      <c r="C1447" s="193">
        <v>0.38998539421743789</v>
      </c>
      <c r="D1447" s="19"/>
      <c r="E1447" s="19">
        <v>0.80888067511623729</v>
      </c>
      <c r="F1447" s="19"/>
      <c r="G1447" s="19">
        <v>1.1729861297263748</v>
      </c>
      <c r="H1447" s="19"/>
      <c r="I1447" s="19">
        <v>1.3082643039240309</v>
      </c>
      <c r="J1447" s="19"/>
      <c r="K1447" s="19">
        <v>0.81960348348730772</v>
      </c>
      <c r="L1447" s="19"/>
      <c r="M1447" s="19">
        <v>1.2754951076242929</v>
      </c>
      <c r="N1447" s="19"/>
      <c r="O1447" s="19">
        <v>0.84575218523765827</v>
      </c>
      <c r="P1447" s="50"/>
      <c r="R1447" s="9" t="s">
        <v>0</v>
      </c>
    </row>
    <row r="1448" spans="2:18" x14ac:dyDescent="0.2">
      <c r="B1448" s="25">
        <v>1218</v>
      </c>
      <c r="C1448" s="193">
        <v>1.6158098005830417</v>
      </c>
      <c r="D1448" s="19"/>
      <c r="E1448" s="19">
        <v>0.40010176557651844</v>
      </c>
      <c r="F1448" s="19"/>
      <c r="G1448" s="19">
        <v>0.48732728358645439</v>
      </c>
      <c r="H1448" s="19"/>
      <c r="I1448" s="19">
        <v>0.23590098961254977</v>
      </c>
      <c r="J1448" s="19"/>
      <c r="K1448" s="19">
        <v>1.5563502642047573</v>
      </c>
      <c r="L1448" s="19"/>
      <c r="M1448" s="19">
        <v>1.8990422983773734</v>
      </c>
      <c r="N1448" s="19"/>
      <c r="O1448" s="19">
        <v>1.3820965619034</v>
      </c>
      <c r="P1448" s="50"/>
      <c r="R1448" s="9" t="s">
        <v>0</v>
      </c>
    </row>
    <row r="1449" spans="2:18" x14ac:dyDescent="0.2">
      <c r="B1449" s="25">
        <v>1219</v>
      </c>
      <c r="C1449" s="193">
        <v>0.16861760765729344</v>
      </c>
      <c r="D1449" s="19"/>
      <c r="E1449" s="19">
        <v>0.87925961375614914</v>
      </c>
      <c r="F1449" s="19"/>
      <c r="G1449" s="19">
        <v>1.4191101602302873E-3</v>
      </c>
      <c r="H1449" s="19"/>
      <c r="I1449" s="19">
        <v>0.5821847316703046</v>
      </c>
      <c r="J1449" s="19"/>
      <c r="K1449" s="19"/>
      <c r="L1449" s="19">
        <v>0.51020238471460255</v>
      </c>
      <c r="M1449" s="19"/>
      <c r="N1449" s="19">
        <v>3.4600108801756672E-2</v>
      </c>
      <c r="O1449" s="19"/>
      <c r="P1449" s="50">
        <v>0.44124675266120644</v>
      </c>
      <c r="R1449" s="9" t="s">
        <v>0</v>
      </c>
    </row>
    <row r="1450" spans="2:18" x14ac:dyDescent="0.2">
      <c r="B1450" s="25">
        <v>1220</v>
      </c>
      <c r="C1450" s="193"/>
      <c r="D1450" s="19">
        <v>1.1032512381961537</v>
      </c>
      <c r="E1450" s="19"/>
      <c r="F1450" s="19">
        <v>0.53907535845098264</v>
      </c>
      <c r="G1450" s="19"/>
      <c r="H1450" s="19">
        <v>0.9579557025335933</v>
      </c>
      <c r="I1450" s="19"/>
      <c r="J1450" s="19">
        <v>0.22733464117240806</v>
      </c>
      <c r="K1450" s="19"/>
      <c r="L1450" s="19">
        <v>0.93912271962083527</v>
      </c>
      <c r="M1450" s="19"/>
      <c r="N1450" s="19">
        <v>1.8793785188599641</v>
      </c>
      <c r="O1450" s="19"/>
      <c r="P1450" s="50">
        <v>1.0454792955210817</v>
      </c>
      <c r="R1450" s="9" t="s">
        <v>0</v>
      </c>
    </row>
    <row r="1451" spans="2:18" x14ac:dyDescent="0.2">
      <c r="B1451" s="25">
        <v>1221</v>
      </c>
      <c r="C1451" s="193">
        <v>0.39026528124451876</v>
      </c>
      <c r="D1451" s="19"/>
      <c r="E1451" s="19"/>
      <c r="F1451" s="19">
        <v>0.11654928649527098</v>
      </c>
      <c r="G1451" s="19"/>
      <c r="H1451" s="19">
        <v>5.127104936078708E-2</v>
      </c>
      <c r="I1451" s="19"/>
      <c r="J1451" s="19">
        <v>7.1812123632421412E-2</v>
      </c>
      <c r="K1451" s="19">
        <v>0.26035851851656328</v>
      </c>
      <c r="L1451" s="19"/>
      <c r="M1451" s="19">
        <v>0.28650090003424777</v>
      </c>
      <c r="N1451" s="19"/>
      <c r="O1451" s="19"/>
      <c r="P1451" s="50">
        <v>0.79583181465130215</v>
      </c>
      <c r="R1451" s="9" t="s">
        <v>0</v>
      </c>
    </row>
    <row r="1452" spans="2:18" x14ac:dyDescent="0.2">
      <c r="B1452" s="25">
        <v>1222</v>
      </c>
      <c r="C1452" s="193"/>
      <c r="D1452" s="19">
        <v>1.5580453779577803</v>
      </c>
      <c r="E1452" s="19"/>
      <c r="F1452" s="19">
        <v>1.3402101770398145</v>
      </c>
      <c r="G1452" s="19"/>
      <c r="H1452" s="19">
        <v>2.6063292466390808</v>
      </c>
      <c r="I1452" s="19"/>
      <c r="J1452" s="19">
        <v>1.138467869519177</v>
      </c>
      <c r="K1452" s="19"/>
      <c r="L1452" s="19">
        <v>0.87401548752350966</v>
      </c>
      <c r="M1452" s="19"/>
      <c r="N1452" s="19">
        <v>1.0422940976359978</v>
      </c>
      <c r="O1452" s="19"/>
      <c r="P1452" s="50">
        <v>1.4500993102721236</v>
      </c>
      <c r="R1452" s="9" t="s">
        <v>0</v>
      </c>
    </row>
    <row r="1453" spans="2:18" x14ac:dyDescent="0.2">
      <c r="B1453" s="25">
        <v>1223</v>
      </c>
      <c r="C1453" s="193"/>
      <c r="D1453" s="19">
        <v>0.66126099260651794</v>
      </c>
      <c r="E1453" s="19"/>
      <c r="F1453" s="19">
        <v>0.22328303647258621</v>
      </c>
      <c r="G1453" s="19"/>
      <c r="H1453" s="19">
        <v>0.65886757717375644</v>
      </c>
      <c r="I1453" s="19"/>
      <c r="J1453" s="19">
        <v>0.3427178358668771</v>
      </c>
      <c r="K1453" s="19"/>
      <c r="L1453" s="19">
        <v>0.37960892891110515</v>
      </c>
      <c r="M1453" s="19"/>
      <c r="N1453" s="19">
        <v>0.85707701375097511</v>
      </c>
      <c r="O1453" s="19"/>
      <c r="P1453" s="50">
        <v>0.81839231841247073</v>
      </c>
      <c r="R1453" s="9" t="s">
        <v>0</v>
      </c>
    </row>
    <row r="1454" spans="2:18" x14ac:dyDescent="0.2">
      <c r="B1454" s="25">
        <v>1224</v>
      </c>
      <c r="C1454" s="193">
        <v>0.13313135599053785</v>
      </c>
      <c r="D1454" s="19"/>
      <c r="E1454" s="19">
        <v>1.1587713227816407</v>
      </c>
      <c r="F1454" s="19"/>
      <c r="G1454" s="19"/>
      <c r="H1454" s="19">
        <v>0.22202516064834457</v>
      </c>
      <c r="I1454" s="19"/>
      <c r="J1454" s="19">
        <v>0.1098826438761653</v>
      </c>
      <c r="K1454" s="19">
        <v>0.85853869385938064</v>
      </c>
      <c r="L1454" s="19"/>
      <c r="M1454" s="19">
        <v>1.18836070315954</v>
      </c>
      <c r="N1454" s="19"/>
      <c r="O1454" s="19">
        <v>0.15410307645979643</v>
      </c>
      <c r="P1454" s="50"/>
      <c r="R1454" s="9" t="s">
        <v>0</v>
      </c>
    </row>
    <row r="1455" spans="2:18" x14ac:dyDescent="0.2">
      <c r="B1455" s="25">
        <v>1225</v>
      </c>
      <c r="C1455" s="193"/>
      <c r="D1455" s="19">
        <v>1.4246341783303027</v>
      </c>
      <c r="E1455" s="19"/>
      <c r="F1455" s="19">
        <v>1.3591681996307492</v>
      </c>
      <c r="G1455" s="19"/>
      <c r="H1455" s="19">
        <v>1.5440652608972869</v>
      </c>
      <c r="I1455" s="19"/>
      <c r="J1455" s="19">
        <v>0.68796398228045863</v>
      </c>
      <c r="K1455" s="19"/>
      <c r="L1455" s="19">
        <v>1.0954076817977845</v>
      </c>
      <c r="M1455" s="19"/>
      <c r="N1455" s="19">
        <v>0.96287014249735348</v>
      </c>
      <c r="O1455" s="19"/>
      <c r="P1455" s="50">
        <v>0.8672496613020737</v>
      </c>
      <c r="R1455" s="9" t="s">
        <v>0</v>
      </c>
    </row>
    <row r="1456" spans="2:18" x14ac:dyDescent="0.2">
      <c r="B1456" s="25">
        <v>1226</v>
      </c>
      <c r="C1456" s="193"/>
      <c r="D1456" s="19">
        <v>0.40190582363570904</v>
      </c>
      <c r="E1456" s="19">
        <v>0.33845787876994332</v>
      </c>
      <c r="F1456" s="19"/>
      <c r="G1456" s="19">
        <v>0.17954055859871115</v>
      </c>
      <c r="H1456" s="19"/>
      <c r="I1456" s="19">
        <v>1.210172955661809</v>
      </c>
      <c r="J1456" s="19"/>
      <c r="K1456" s="19">
        <v>0.90508430711380561</v>
      </c>
      <c r="L1456" s="19"/>
      <c r="M1456" s="19"/>
      <c r="N1456" s="19">
        <v>0.55771141360071996</v>
      </c>
      <c r="O1456" s="19"/>
      <c r="P1456" s="50">
        <v>5.4985910803296713E-2</v>
      </c>
      <c r="R1456" s="9" t="s">
        <v>0</v>
      </c>
    </row>
    <row r="1457" spans="2:18" x14ac:dyDescent="0.2">
      <c r="B1457" s="25">
        <v>1227</v>
      </c>
      <c r="C1457" s="193"/>
      <c r="D1457" s="19">
        <v>0.23729105587438332</v>
      </c>
      <c r="E1457" s="19"/>
      <c r="F1457" s="19">
        <v>2.1917751307147532E-2</v>
      </c>
      <c r="G1457" s="19"/>
      <c r="H1457" s="19">
        <v>0.16421482156939365</v>
      </c>
      <c r="I1457" s="19"/>
      <c r="J1457" s="19">
        <v>0.6833608874000302</v>
      </c>
      <c r="K1457" s="19"/>
      <c r="L1457" s="19">
        <v>1.4568708656652403</v>
      </c>
      <c r="M1457" s="19"/>
      <c r="N1457" s="19">
        <v>0.31473687935283989</v>
      </c>
      <c r="O1457" s="19"/>
      <c r="P1457" s="50">
        <v>0.65356090672521006</v>
      </c>
      <c r="R1457" s="9" t="s">
        <v>0</v>
      </c>
    </row>
    <row r="1458" spans="2:18" x14ac:dyDescent="0.2">
      <c r="B1458" s="25">
        <v>1228</v>
      </c>
      <c r="C1458" s="193">
        <v>0.63779805604396056</v>
      </c>
      <c r="D1458" s="19"/>
      <c r="E1458" s="19">
        <v>0.14746319753024245</v>
      </c>
      <c r="F1458" s="19"/>
      <c r="G1458" s="19">
        <v>0.2818086994060276</v>
      </c>
      <c r="H1458" s="19"/>
      <c r="I1458" s="19"/>
      <c r="J1458" s="19">
        <v>0.11296120573919731</v>
      </c>
      <c r="K1458" s="19">
        <v>0.70849190813360874</v>
      </c>
      <c r="L1458" s="19"/>
      <c r="M1458" s="19">
        <v>0.20781619271506935</v>
      </c>
      <c r="N1458" s="19"/>
      <c r="O1458" s="19">
        <v>0.33305413665210715</v>
      </c>
      <c r="P1458" s="50"/>
      <c r="R1458" s="9" t="s">
        <v>0</v>
      </c>
    </row>
    <row r="1459" spans="2:18" x14ac:dyDescent="0.2">
      <c r="B1459" s="25">
        <v>1229</v>
      </c>
      <c r="C1459" s="193"/>
      <c r="D1459" s="19">
        <v>2.137229499442697</v>
      </c>
      <c r="E1459" s="19"/>
      <c r="F1459" s="19">
        <v>1.5992692558717163</v>
      </c>
      <c r="G1459" s="19"/>
      <c r="H1459" s="19">
        <v>1.7510081393750248</v>
      </c>
      <c r="I1459" s="19"/>
      <c r="J1459" s="19">
        <v>2.7001973020402263</v>
      </c>
      <c r="K1459" s="19"/>
      <c r="L1459" s="19">
        <v>1.5774598749082605</v>
      </c>
      <c r="M1459" s="19"/>
      <c r="N1459" s="19">
        <v>1.6213292847707237</v>
      </c>
      <c r="O1459" s="19"/>
      <c r="P1459" s="50">
        <v>1.5763470409328917</v>
      </c>
      <c r="R1459" s="9" t="s">
        <v>0</v>
      </c>
    </row>
    <row r="1460" spans="2:18" x14ac:dyDescent="0.2">
      <c r="B1460" s="25">
        <v>1230</v>
      </c>
      <c r="C1460" s="193">
        <v>0.20369256246282338</v>
      </c>
      <c r="D1460" s="19"/>
      <c r="E1460" s="19">
        <v>0.94650725083033327</v>
      </c>
      <c r="F1460" s="19"/>
      <c r="G1460" s="19">
        <v>9.9994233772873156E-2</v>
      </c>
      <c r="H1460" s="19"/>
      <c r="I1460" s="19">
        <v>1.0246124243646701</v>
      </c>
      <c r="J1460" s="19"/>
      <c r="K1460" s="19">
        <v>0.39203596621304426</v>
      </c>
      <c r="L1460" s="19"/>
      <c r="M1460" s="19"/>
      <c r="N1460" s="19">
        <v>0.12438365779185549</v>
      </c>
      <c r="O1460" s="19">
        <v>0.47581805237117725</v>
      </c>
      <c r="P1460" s="50"/>
      <c r="R1460" s="9" t="s">
        <v>0</v>
      </c>
    </row>
    <row r="1461" spans="2:18" x14ac:dyDescent="0.2">
      <c r="B1461" s="25">
        <v>1231</v>
      </c>
      <c r="C1461" s="193">
        <v>0.49837009082159717</v>
      </c>
      <c r="D1461" s="19"/>
      <c r="E1461" s="19"/>
      <c r="F1461" s="19">
        <v>0.16837825558686212</v>
      </c>
      <c r="G1461" s="19">
        <v>0.41181295817468377</v>
      </c>
      <c r="H1461" s="19"/>
      <c r="I1461" s="19">
        <v>0.96735884015242757</v>
      </c>
      <c r="J1461" s="19"/>
      <c r="K1461" s="19"/>
      <c r="L1461" s="19">
        <v>0.70605967797712355</v>
      </c>
      <c r="M1461" s="19">
        <v>0.93685867875295148</v>
      </c>
      <c r="N1461" s="19"/>
      <c r="O1461" s="19">
        <v>5.3233542869735723E-2</v>
      </c>
      <c r="P1461" s="50"/>
      <c r="R1461" s="9" t="s">
        <v>0</v>
      </c>
    </row>
    <row r="1462" spans="2:18" x14ac:dyDescent="0.2">
      <c r="B1462" s="25">
        <v>1232</v>
      </c>
      <c r="C1462" s="193">
        <v>0.20290005688582272</v>
      </c>
      <c r="D1462" s="19"/>
      <c r="E1462" s="19">
        <v>1.0062475955043961</v>
      </c>
      <c r="F1462" s="19"/>
      <c r="G1462" s="19"/>
      <c r="H1462" s="19">
        <v>0.19374349045200839</v>
      </c>
      <c r="I1462" s="19"/>
      <c r="J1462" s="19">
        <v>7.473368893113766E-2</v>
      </c>
      <c r="K1462" s="19">
        <v>0.14247277658352353</v>
      </c>
      <c r="L1462" s="19"/>
      <c r="M1462" s="19">
        <v>0.30385584182932107</v>
      </c>
      <c r="N1462" s="19"/>
      <c r="O1462" s="19"/>
      <c r="P1462" s="50">
        <v>0.17850788887957517</v>
      </c>
      <c r="R1462" s="9" t="s">
        <v>0</v>
      </c>
    </row>
    <row r="1463" spans="2:18" x14ac:dyDescent="0.2">
      <c r="B1463" s="25">
        <v>1233</v>
      </c>
      <c r="C1463" s="193"/>
      <c r="D1463" s="19">
        <v>1.1609717979176604</v>
      </c>
      <c r="E1463" s="19"/>
      <c r="F1463" s="19">
        <v>0.36361851095233033</v>
      </c>
      <c r="G1463" s="19"/>
      <c r="H1463" s="19">
        <v>0.30410638971706155</v>
      </c>
      <c r="I1463" s="19"/>
      <c r="J1463" s="19">
        <v>1.4603610359512949</v>
      </c>
      <c r="K1463" s="19"/>
      <c r="L1463" s="19">
        <v>0.60149230065066361</v>
      </c>
      <c r="M1463" s="19"/>
      <c r="N1463" s="19">
        <v>1.048408770850308</v>
      </c>
      <c r="O1463" s="19"/>
      <c r="P1463" s="50">
        <v>1.1018890308138254</v>
      </c>
      <c r="R1463" s="9" t="s">
        <v>0</v>
      </c>
    </row>
    <row r="1464" spans="2:18" x14ac:dyDescent="0.2">
      <c r="B1464" s="25">
        <v>1234</v>
      </c>
      <c r="C1464" s="193"/>
      <c r="D1464" s="19">
        <v>9.0043937509309904E-2</v>
      </c>
      <c r="E1464" s="19">
        <v>0.64516831537855268</v>
      </c>
      <c r="F1464" s="19"/>
      <c r="G1464" s="19">
        <v>0.45981760212506645</v>
      </c>
      <c r="H1464" s="19"/>
      <c r="I1464" s="19"/>
      <c r="J1464" s="19">
        <v>0.68918649546226651</v>
      </c>
      <c r="K1464" s="19"/>
      <c r="L1464" s="19">
        <v>0.36300663221694701</v>
      </c>
      <c r="M1464" s="19"/>
      <c r="N1464" s="19">
        <v>1.0212609342935799</v>
      </c>
      <c r="O1464" s="19"/>
      <c r="P1464" s="50">
        <v>0.44931779340473971</v>
      </c>
      <c r="R1464" s="9" t="s">
        <v>0</v>
      </c>
    </row>
    <row r="1465" spans="2:18" x14ac:dyDescent="0.2">
      <c r="B1465" s="25">
        <v>1235</v>
      </c>
      <c r="C1465" s="193">
        <v>0.24341400328330637</v>
      </c>
      <c r="D1465" s="19"/>
      <c r="E1465" s="19">
        <v>0.51096503918624925</v>
      </c>
      <c r="F1465" s="19"/>
      <c r="G1465" s="19">
        <v>0.57879178658736552</v>
      </c>
      <c r="H1465" s="19"/>
      <c r="I1465" s="19">
        <v>5.0886832599907436E-2</v>
      </c>
      <c r="J1465" s="19"/>
      <c r="K1465" s="19"/>
      <c r="L1465" s="19">
        <v>4.6767800264179801E-2</v>
      </c>
      <c r="M1465" s="19">
        <v>4.9734514190056525E-3</v>
      </c>
      <c r="N1465" s="19"/>
      <c r="O1465" s="19"/>
      <c r="P1465" s="50">
        <v>0.89520796090694421</v>
      </c>
      <c r="R1465" s="9" t="s">
        <v>0</v>
      </c>
    </row>
    <row r="1466" spans="2:18" x14ac:dyDescent="0.2">
      <c r="B1466" s="25">
        <v>1236</v>
      </c>
      <c r="C1466" s="193"/>
      <c r="D1466" s="19">
        <v>1.9382018799315122</v>
      </c>
      <c r="E1466" s="19"/>
      <c r="F1466" s="19">
        <v>0.88766644457148247</v>
      </c>
      <c r="G1466" s="19"/>
      <c r="H1466" s="19">
        <v>0.84562888210670617</v>
      </c>
      <c r="I1466" s="19"/>
      <c r="J1466" s="19">
        <v>0.63179393803780448</v>
      </c>
      <c r="K1466" s="19"/>
      <c r="L1466" s="19">
        <v>0.29791658900600382</v>
      </c>
      <c r="M1466" s="19"/>
      <c r="N1466" s="19">
        <v>1.6204412629123373</v>
      </c>
      <c r="O1466" s="19"/>
      <c r="P1466" s="50">
        <v>1.2416606536408077</v>
      </c>
      <c r="R1466" s="9" t="s">
        <v>0</v>
      </c>
    </row>
    <row r="1467" spans="2:18" x14ac:dyDescent="0.2">
      <c r="B1467" s="25">
        <v>1237</v>
      </c>
      <c r="C1467" s="193">
        <v>0.52271937362711829</v>
      </c>
      <c r="D1467" s="19"/>
      <c r="E1467" s="19">
        <v>1.1143833312258895</v>
      </c>
      <c r="F1467" s="19"/>
      <c r="G1467" s="19">
        <v>0.80729480599149095</v>
      </c>
      <c r="H1467" s="19"/>
      <c r="I1467" s="19"/>
      <c r="J1467" s="19">
        <v>0.49517744490813331</v>
      </c>
      <c r="K1467" s="19"/>
      <c r="L1467" s="19">
        <v>0.1346544636446885</v>
      </c>
      <c r="M1467" s="19">
        <v>0.19651978451584071</v>
      </c>
      <c r="N1467" s="19"/>
      <c r="O1467" s="19"/>
      <c r="P1467" s="50">
        <v>0.17700500421156304</v>
      </c>
      <c r="R1467" s="9" t="s">
        <v>0</v>
      </c>
    </row>
    <row r="1468" spans="2:18" x14ac:dyDescent="0.2">
      <c r="B1468" s="25">
        <v>1238</v>
      </c>
      <c r="C1468" s="193">
        <v>0.40277069025869183</v>
      </c>
      <c r="D1468" s="19"/>
      <c r="E1468" s="19">
        <v>0.22579088470318301</v>
      </c>
      <c r="F1468" s="19"/>
      <c r="G1468" s="19">
        <v>0.72051357341646527</v>
      </c>
      <c r="H1468" s="19"/>
      <c r="I1468" s="19"/>
      <c r="J1468" s="19">
        <v>0.3994317337350104</v>
      </c>
      <c r="K1468" s="19">
        <v>0.9455841532391086</v>
      </c>
      <c r="L1468" s="19"/>
      <c r="M1468" s="19">
        <v>1.479916214223596</v>
      </c>
      <c r="N1468" s="19"/>
      <c r="O1468" s="19">
        <v>0.72318925189232619</v>
      </c>
      <c r="P1468" s="50"/>
      <c r="R1468" s="9" t="s">
        <v>0</v>
      </c>
    </row>
    <row r="1469" spans="2:18" x14ac:dyDescent="0.2">
      <c r="B1469" s="25">
        <v>1239</v>
      </c>
      <c r="C1469" s="193">
        <v>1.0653990729896361</v>
      </c>
      <c r="D1469" s="19"/>
      <c r="E1469" s="19"/>
      <c r="F1469" s="19">
        <v>0.71594115178487538</v>
      </c>
      <c r="G1469" s="19"/>
      <c r="H1469" s="19">
        <v>0.60974926061347146</v>
      </c>
      <c r="I1469" s="19">
        <v>1.1805410459587313</v>
      </c>
      <c r="J1469" s="19"/>
      <c r="K1469" s="19">
        <v>0.67607457369413249</v>
      </c>
      <c r="L1469" s="19"/>
      <c r="M1469" s="19">
        <v>0.76269571704000183</v>
      </c>
      <c r="N1469" s="19"/>
      <c r="O1469" s="19"/>
      <c r="P1469" s="50">
        <v>0.3132033920182265</v>
      </c>
      <c r="R1469" s="9" t="s">
        <v>0</v>
      </c>
    </row>
    <row r="1470" spans="2:18" x14ac:dyDescent="0.2">
      <c r="B1470" s="25">
        <v>1240</v>
      </c>
      <c r="C1470" s="193"/>
      <c r="D1470" s="19">
        <v>0.12561819780306174</v>
      </c>
      <c r="E1470" s="19">
        <v>0.26504668986356439</v>
      </c>
      <c r="F1470" s="19"/>
      <c r="G1470" s="19"/>
      <c r="H1470" s="19">
        <v>0.3255384700477772</v>
      </c>
      <c r="I1470" s="19">
        <v>0.79757065038145936</v>
      </c>
      <c r="J1470" s="19"/>
      <c r="K1470" s="19">
        <v>0.87160763156868293</v>
      </c>
      <c r="L1470" s="19"/>
      <c r="M1470" s="19">
        <v>0.60065656157445579</v>
      </c>
      <c r="N1470" s="19"/>
      <c r="O1470" s="19">
        <v>1.646673718391334</v>
      </c>
      <c r="P1470" s="50"/>
      <c r="R1470" s="9" t="s">
        <v>0</v>
      </c>
    </row>
    <row r="1471" spans="2:18" x14ac:dyDescent="0.2">
      <c r="B1471" s="25">
        <v>1241</v>
      </c>
      <c r="C1471" s="193"/>
      <c r="D1471" s="19">
        <v>0.15652582568956683</v>
      </c>
      <c r="E1471" s="19"/>
      <c r="F1471" s="19">
        <v>0.11902205463810141</v>
      </c>
      <c r="G1471" s="19"/>
      <c r="H1471" s="19">
        <v>8.92932601985236E-2</v>
      </c>
      <c r="I1471" s="19"/>
      <c r="J1471" s="19">
        <v>0.39491485356474787</v>
      </c>
      <c r="K1471" s="19"/>
      <c r="L1471" s="19">
        <v>1.0422566379894909</v>
      </c>
      <c r="M1471" s="19"/>
      <c r="N1471" s="19">
        <v>0.66465534819359406</v>
      </c>
      <c r="O1471" s="19">
        <v>0.39640139962946652</v>
      </c>
      <c r="P1471" s="50"/>
      <c r="R1471" s="9" t="s">
        <v>0</v>
      </c>
    </row>
    <row r="1472" spans="2:18" x14ac:dyDescent="0.2">
      <c r="B1472" s="25">
        <v>1242</v>
      </c>
      <c r="C1472" s="193">
        <v>0.69059283510072311</v>
      </c>
      <c r="D1472" s="19"/>
      <c r="E1472" s="19">
        <v>0.70572242536873131</v>
      </c>
      <c r="F1472" s="19"/>
      <c r="G1472" s="19">
        <v>0.96831182529018378</v>
      </c>
      <c r="H1472" s="19"/>
      <c r="I1472" s="19">
        <v>7.3168506907294664E-2</v>
      </c>
      <c r="J1472" s="19"/>
      <c r="K1472" s="19">
        <v>1.3697401914373044</v>
      </c>
      <c r="L1472" s="19"/>
      <c r="M1472" s="19">
        <v>0.85231654190865003</v>
      </c>
      <c r="N1472" s="19"/>
      <c r="O1472" s="19">
        <v>1.1428734732796071</v>
      </c>
      <c r="P1472" s="50"/>
      <c r="R1472" s="9" t="s">
        <v>0</v>
      </c>
    </row>
    <row r="1473" spans="2:18" x14ac:dyDescent="0.2">
      <c r="B1473" s="25">
        <v>1243</v>
      </c>
      <c r="C1473" s="193"/>
      <c r="D1473" s="19">
        <v>0.63500656877874573</v>
      </c>
      <c r="E1473" s="19"/>
      <c r="F1473" s="19">
        <v>0.77411069462784188</v>
      </c>
      <c r="G1473" s="19">
        <v>0.16908905611246255</v>
      </c>
      <c r="H1473" s="19"/>
      <c r="I1473" s="19">
        <v>0.32767704368329503</v>
      </c>
      <c r="J1473" s="19"/>
      <c r="K1473" s="19">
        <v>0.35527662794842513</v>
      </c>
      <c r="L1473" s="19"/>
      <c r="M1473" s="19">
        <v>0.94910139462007237</v>
      </c>
      <c r="N1473" s="19"/>
      <c r="O1473" s="19">
        <v>6.665906535167393E-2</v>
      </c>
      <c r="P1473" s="50"/>
      <c r="R1473" s="9" t="s">
        <v>0</v>
      </c>
    </row>
    <row r="1474" spans="2:18" x14ac:dyDescent="0.2">
      <c r="B1474" s="25">
        <v>1244</v>
      </c>
      <c r="C1474" s="193">
        <v>0.30285113197826796</v>
      </c>
      <c r="D1474" s="19"/>
      <c r="E1474" s="19">
        <v>0.76444876542957618</v>
      </c>
      <c r="F1474" s="19"/>
      <c r="G1474" s="19">
        <v>9.0626304977162245E-2</v>
      </c>
      <c r="H1474" s="19"/>
      <c r="I1474" s="19">
        <v>0.21749047210490455</v>
      </c>
      <c r="J1474" s="19"/>
      <c r="K1474" s="19">
        <v>1.1201380183201097</v>
      </c>
      <c r="L1474" s="19"/>
      <c r="M1474" s="19">
        <v>0.73711439938878864</v>
      </c>
      <c r="N1474" s="19"/>
      <c r="O1474" s="19">
        <v>0.80943075704975975</v>
      </c>
      <c r="P1474" s="50"/>
      <c r="R1474" s="9" t="s">
        <v>0</v>
      </c>
    </row>
    <row r="1475" spans="2:18" x14ac:dyDescent="0.2">
      <c r="B1475" s="25">
        <v>1245</v>
      </c>
      <c r="C1475" s="193">
        <v>1.3309045169922289</v>
      </c>
      <c r="D1475" s="19"/>
      <c r="E1475" s="19">
        <v>1.7690860191158619</v>
      </c>
      <c r="F1475" s="19"/>
      <c r="G1475" s="19">
        <v>0.97514533708775264</v>
      </c>
      <c r="H1475" s="19"/>
      <c r="I1475" s="19">
        <v>1.3732642566041589</v>
      </c>
      <c r="J1475" s="19"/>
      <c r="K1475" s="19">
        <v>1.1302353085284158</v>
      </c>
      <c r="L1475" s="19"/>
      <c r="M1475" s="19">
        <v>0.89359917266633626</v>
      </c>
      <c r="N1475" s="19"/>
      <c r="O1475" s="19">
        <v>0.66566576876305295</v>
      </c>
      <c r="P1475" s="50"/>
      <c r="R1475" s="9" t="s">
        <v>0</v>
      </c>
    </row>
    <row r="1476" spans="2:18" x14ac:dyDescent="0.2">
      <c r="B1476" s="25">
        <v>1246</v>
      </c>
      <c r="C1476" s="193"/>
      <c r="D1476" s="19">
        <v>0.67122376011478824</v>
      </c>
      <c r="E1476" s="19"/>
      <c r="F1476" s="19">
        <v>0.88862807066486249</v>
      </c>
      <c r="G1476" s="19"/>
      <c r="H1476" s="19">
        <v>2.3527900123336973</v>
      </c>
      <c r="I1476" s="19"/>
      <c r="J1476" s="19">
        <v>1.714151616116826</v>
      </c>
      <c r="K1476" s="19"/>
      <c r="L1476" s="19">
        <v>1.1281730622885733</v>
      </c>
      <c r="M1476" s="19"/>
      <c r="N1476" s="19">
        <v>1.4462790265542891</v>
      </c>
      <c r="O1476" s="19"/>
      <c r="P1476" s="50">
        <v>1.7820368567010776</v>
      </c>
      <c r="R1476" s="9" t="s">
        <v>0</v>
      </c>
    </row>
    <row r="1477" spans="2:18" x14ac:dyDescent="0.2">
      <c r="B1477" s="25">
        <v>1247</v>
      </c>
      <c r="C1477" s="193"/>
      <c r="D1477" s="19">
        <v>1.4343637895021484</v>
      </c>
      <c r="E1477" s="19"/>
      <c r="F1477" s="19">
        <v>1.120602071500775</v>
      </c>
      <c r="G1477" s="19"/>
      <c r="H1477" s="19">
        <v>1.2265324531304382</v>
      </c>
      <c r="I1477" s="19"/>
      <c r="J1477" s="19">
        <v>1.0530304691138626</v>
      </c>
      <c r="K1477" s="19"/>
      <c r="L1477" s="19">
        <v>0.57091693174052849</v>
      </c>
      <c r="M1477" s="19"/>
      <c r="N1477" s="19">
        <v>9.5315089889362159E-2</v>
      </c>
      <c r="O1477" s="19"/>
      <c r="P1477" s="50">
        <v>1.063772610725167</v>
      </c>
      <c r="R1477" s="9" t="s">
        <v>0</v>
      </c>
    </row>
    <row r="1478" spans="2:18" x14ac:dyDescent="0.2">
      <c r="B1478" s="25">
        <v>1248</v>
      </c>
      <c r="C1478" s="193"/>
      <c r="D1478" s="19">
        <v>0.93710119694906002</v>
      </c>
      <c r="E1478" s="19"/>
      <c r="F1478" s="19">
        <v>0.94971111408126363</v>
      </c>
      <c r="G1478" s="19"/>
      <c r="H1478" s="19">
        <v>7.5917387973905237E-2</v>
      </c>
      <c r="I1478" s="19"/>
      <c r="J1478" s="19">
        <v>0.47602868612122318</v>
      </c>
      <c r="K1478" s="19"/>
      <c r="L1478" s="19">
        <v>0.61842334000628119</v>
      </c>
      <c r="M1478" s="19"/>
      <c r="N1478" s="19">
        <v>1.0550797055433043</v>
      </c>
      <c r="O1478" s="19">
        <v>7.684676637801241E-2</v>
      </c>
      <c r="P1478" s="50"/>
      <c r="R1478" s="9" t="s">
        <v>0</v>
      </c>
    </row>
    <row r="1479" spans="2:18" x14ac:dyDescent="0.2">
      <c r="B1479" s="25">
        <v>1249</v>
      </c>
      <c r="C1479" s="193">
        <v>0.42401237261237201</v>
      </c>
      <c r="D1479" s="19"/>
      <c r="E1479" s="19">
        <v>0.54231318653576732</v>
      </c>
      <c r="F1479" s="19"/>
      <c r="G1479" s="19">
        <v>0.74560082674744077</v>
      </c>
      <c r="H1479" s="19"/>
      <c r="I1479" s="19">
        <v>1.3197631604296733</v>
      </c>
      <c r="J1479" s="19"/>
      <c r="K1479" s="19">
        <v>1.2070815614275781</v>
      </c>
      <c r="L1479" s="19"/>
      <c r="M1479" s="19">
        <v>0.51884448037768782</v>
      </c>
      <c r="N1479" s="19"/>
      <c r="O1479" s="19">
        <v>0.72910362444080179</v>
      </c>
      <c r="P1479" s="50"/>
      <c r="R1479" s="9" t="s">
        <v>0</v>
      </c>
    </row>
    <row r="1480" spans="2:18" x14ac:dyDescent="0.2">
      <c r="B1480" s="25">
        <v>1250</v>
      </c>
      <c r="C1480" s="193"/>
      <c r="D1480" s="19">
        <v>0.88892693506976983</v>
      </c>
      <c r="E1480" s="19"/>
      <c r="F1480" s="19">
        <v>0.39725768752090379</v>
      </c>
      <c r="G1480" s="19"/>
      <c r="H1480" s="19">
        <v>0.24766907694684459</v>
      </c>
      <c r="I1480" s="19"/>
      <c r="J1480" s="19">
        <v>0.4392441462181802</v>
      </c>
      <c r="K1480" s="19"/>
      <c r="L1480" s="19">
        <v>1.235013664567876</v>
      </c>
      <c r="M1480" s="19"/>
      <c r="N1480" s="19">
        <v>0.34766763142849422</v>
      </c>
      <c r="O1480" s="19"/>
      <c r="P1480" s="50">
        <v>1.2943615261596904</v>
      </c>
      <c r="R1480" s="9" t="s">
        <v>0</v>
      </c>
    </row>
    <row r="1481" spans="2:18" x14ac:dyDescent="0.2">
      <c r="B1481" s="25">
        <v>1251</v>
      </c>
      <c r="C1481" s="193">
        <v>1.5616002349347047</v>
      </c>
      <c r="D1481" s="19"/>
      <c r="E1481" s="19">
        <v>1.4675697425315304</v>
      </c>
      <c r="F1481" s="19"/>
      <c r="G1481" s="19">
        <v>0.45957210306443474</v>
      </c>
      <c r="H1481" s="19"/>
      <c r="I1481" s="19">
        <v>1.5842320452087244</v>
      </c>
      <c r="J1481" s="19"/>
      <c r="K1481" s="19"/>
      <c r="L1481" s="19">
        <v>0.3912722478234289</v>
      </c>
      <c r="M1481" s="19">
        <v>1.1036282051169972</v>
      </c>
      <c r="N1481" s="19"/>
      <c r="O1481" s="19">
        <v>0.80423344029797628</v>
      </c>
      <c r="P1481" s="50"/>
      <c r="R1481" s="9" t="s">
        <v>0</v>
      </c>
    </row>
    <row r="1482" spans="2:18" x14ac:dyDescent="0.2">
      <c r="B1482" s="25">
        <v>1252</v>
      </c>
      <c r="C1482" s="193"/>
      <c r="D1482" s="19">
        <v>1.6972584788761185</v>
      </c>
      <c r="E1482" s="19"/>
      <c r="F1482" s="19">
        <v>2.0603612646445089</v>
      </c>
      <c r="G1482" s="19"/>
      <c r="H1482" s="19">
        <v>0.96221387288333404</v>
      </c>
      <c r="I1482" s="19"/>
      <c r="J1482" s="19">
        <v>1.0589258446881529</v>
      </c>
      <c r="K1482" s="19"/>
      <c r="L1482" s="19">
        <v>0.37091309695119351</v>
      </c>
      <c r="M1482" s="19"/>
      <c r="N1482" s="19">
        <v>0.37687030790462495</v>
      </c>
      <c r="O1482" s="19"/>
      <c r="P1482" s="50">
        <v>1.0923256940494976</v>
      </c>
      <c r="R1482" s="9" t="s">
        <v>0</v>
      </c>
    </row>
    <row r="1483" spans="2:18" x14ac:dyDescent="0.2">
      <c r="B1483" s="25">
        <v>1253</v>
      </c>
      <c r="C1483" s="193"/>
      <c r="D1483" s="19">
        <v>0.12670029600451629</v>
      </c>
      <c r="E1483" s="19"/>
      <c r="F1483" s="19">
        <v>0.20656306125491278</v>
      </c>
      <c r="G1483" s="19"/>
      <c r="H1483" s="19">
        <v>0.16563936126342851</v>
      </c>
      <c r="I1483" s="19">
        <v>0.35799070510276304</v>
      </c>
      <c r="J1483" s="19"/>
      <c r="K1483" s="19">
        <v>6.6835122700088789E-2</v>
      </c>
      <c r="L1483" s="19"/>
      <c r="M1483" s="19">
        <v>0.46414510925124602</v>
      </c>
      <c r="N1483" s="19"/>
      <c r="O1483" s="19">
        <v>0.40991543815958464</v>
      </c>
      <c r="P1483" s="50"/>
      <c r="R1483" s="9" t="s">
        <v>0</v>
      </c>
    </row>
    <row r="1484" spans="2:18" x14ac:dyDescent="0.2">
      <c r="B1484" s="25">
        <v>1254</v>
      </c>
      <c r="C1484" s="193">
        <v>0.81181302869509808</v>
      </c>
      <c r="D1484" s="19"/>
      <c r="E1484" s="19"/>
      <c r="F1484" s="19">
        <v>7.1488528479259322E-2</v>
      </c>
      <c r="G1484" s="19">
        <v>0.29666320546890523</v>
      </c>
      <c r="H1484" s="19"/>
      <c r="I1484" s="19">
        <v>0.60430750806158029</v>
      </c>
      <c r="J1484" s="19"/>
      <c r="K1484" s="19">
        <v>0.38079625778553616</v>
      </c>
      <c r="L1484" s="19"/>
      <c r="M1484" s="19">
        <v>0.29052050669061169</v>
      </c>
      <c r="N1484" s="19"/>
      <c r="O1484" s="19">
        <v>0.65845402491260108</v>
      </c>
      <c r="P1484" s="50"/>
      <c r="R1484" s="9" t="s">
        <v>0</v>
      </c>
    </row>
    <row r="1485" spans="2:18" x14ac:dyDescent="0.2">
      <c r="B1485" s="25">
        <v>1255</v>
      </c>
      <c r="C1485" s="193">
        <v>0.89174502914296516</v>
      </c>
      <c r="D1485" s="19"/>
      <c r="E1485" s="19">
        <v>0.22767993714206308</v>
      </c>
      <c r="F1485" s="19"/>
      <c r="G1485" s="19">
        <v>0.85632442629575234</v>
      </c>
      <c r="H1485" s="19"/>
      <c r="I1485" s="19">
        <v>0.1236215715956607</v>
      </c>
      <c r="J1485" s="19"/>
      <c r="K1485" s="19">
        <v>0.64631145642058452</v>
      </c>
      <c r="L1485" s="19"/>
      <c r="M1485" s="19">
        <v>0.27464373735813252</v>
      </c>
      <c r="N1485" s="19"/>
      <c r="O1485" s="19">
        <v>1.2500440591809663</v>
      </c>
      <c r="P1485" s="50"/>
      <c r="R1485" s="9" t="s">
        <v>0</v>
      </c>
    </row>
    <row r="1486" spans="2:18" x14ac:dyDescent="0.2">
      <c r="B1486" s="25">
        <v>1256</v>
      </c>
      <c r="C1486" s="193">
        <v>7.9394241268247068E-2</v>
      </c>
      <c r="D1486" s="19"/>
      <c r="E1486" s="19"/>
      <c r="F1486" s="19">
        <v>0.42191828859121205</v>
      </c>
      <c r="G1486" s="19">
        <v>0.11884287935569748</v>
      </c>
      <c r="H1486" s="19"/>
      <c r="I1486" s="19"/>
      <c r="J1486" s="19">
        <v>0.53599272644961171</v>
      </c>
      <c r="K1486" s="19"/>
      <c r="L1486" s="19">
        <v>0.2081319783147286</v>
      </c>
      <c r="M1486" s="19">
        <v>0.22295258591434755</v>
      </c>
      <c r="N1486" s="19"/>
      <c r="O1486" s="19"/>
      <c r="P1486" s="50">
        <v>0.89115126727523386</v>
      </c>
      <c r="R1486" s="9" t="s">
        <v>0</v>
      </c>
    </row>
    <row r="1487" spans="2:18" x14ac:dyDescent="0.2">
      <c r="B1487" s="25">
        <v>1257</v>
      </c>
      <c r="C1487" s="193">
        <v>0.18882503535885234</v>
      </c>
      <c r="D1487" s="19"/>
      <c r="E1487" s="19">
        <v>2.2538774181696444E-2</v>
      </c>
      <c r="F1487" s="19"/>
      <c r="G1487" s="19"/>
      <c r="H1487" s="19">
        <v>0.54664866449107663</v>
      </c>
      <c r="I1487" s="19">
        <v>0.8028806415102685</v>
      </c>
      <c r="J1487" s="19"/>
      <c r="K1487" s="19"/>
      <c r="L1487" s="19">
        <v>7.2174541510219042E-2</v>
      </c>
      <c r="M1487" s="19"/>
      <c r="N1487" s="19">
        <v>0.22447196910421061</v>
      </c>
      <c r="O1487" s="19">
        <v>0.89764327385261455</v>
      </c>
      <c r="P1487" s="50"/>
      <c r="R1487" s="9" t="s">
        <v>0</v>
      </c>
    </row>
    <row r="1488" spans="2:18" x14ac:dyDescent="0.2">
      <c r="B1488" s="25">
        <v>1258</v>
      </c>
      <c r="C1488" s="193"/>
      <c r="D1488" s="19">
        <v>0.63871308923115133</v>
      </c>
      <c r="E1488" s="19"/>
      <c r="F1488" s="19">
        <v>0.36297483106795092</v>
      </c>
      <c r="G1488" s="19"/>
      <c r="H1488" s="19">
        <v>0.35029284947634587</v>
      </c>
      <c r="I1488" s="19"/>
      <c r="J1488" s="19">
        <v>0.75357164392397147</v>
      </c>
      <c r="K1488" s="19"/>
      <c r="L1488" s="19">
        <v>0.34276937197034729</v>
      </c>
      <c r="M1488" s="19"/>
      <c r="N1488" s="19">
        <v>0.98182540004434782</v>
      </c>
      <c r="O1488" s="19"/>
      <c r="P1488" s="50">
        <v>0.4122406295096922</v>
      </c>
      <c r="R1488" s="9" t="s">
        <v>0</v>
      </c>
    </row>
    <row r="1489" spans="2:18" x14ac:dyDescent="0.2">
      <c r="B1489" s="25">
        <v>1259</v>
      </c>
      <c r="C1489" s="193"/>
      <c r="D1489" s="19">
        <v>0.44687601426161278</v>
      </c>
      <c r="E1489" s="19"/>
      <c r="F1489" s="19">
        <v>0.66548715958144045</v>
      </c>
      <c r="G1489" s="19"/>
      <c r="H1489" s="19">
        <v>0.50533266462894055</v>
      </c>
      <c r="I1489" s="19"/>
      <c r="J1489" s="19">
        <v>0.26396152253287908</v>
      </c>
      <c r="K1489" s="19"/>
      <c r="L1489" s="19">
        <v>0.78307045875112724</v>
      </c>
      <c r="M1489" s="19"/>
      <c r="N1489" s="19">
        <v>1.0023673844168632</v>
      </c>
      <c r="O1489" s="19">
        <v>8.8750600933516065E-3</v>
      </c>
      <c r="P1489" s="50"/>
      <c r="R1489" s="9" t="s">
        <v>0</v>
      </c>
    </row>
    <row r="1490" spans="2:18" x14ac:dyDescent="0.2">
      <c r="B1490" s="25">
        <v>1260</v>
      </c>
      <c r="C1490" s="193">
        <v>0.90955292608272487</v>
      </c>
      <c r="D1490" s="19"/>
      <c r="E1490" s="19">
        <v>0.39094549818526358</v>
      </c>
      <c r="F1490" s="19"/>
      <c r="G1490" s="19">
        <v>1.1663054432582225</v>
      </c>
      <c r="H1490" s="19"/>
      <c r="I1490" s="19">
        <v>1.1848115883866466</v>
      </c>
      <c r="J1490" s="19"/>
      <c r="K1490" s="19">
        <v>0.42747772710830134</v>
      </c>
      <c r="L1490" s="19"/>
      <c r="M1490" s="19">
        <v>1.3458286596779476</v>
      </c>
      <c r="N1490" s="19"/>
      <c r="O1490" s="19">
        <v>1.5543314828056503</v>
      </c>
      <c r="P1490" s="50"/>
      <c r="R1490" s="9" t="s">
        <v>0</v>
      </c>
    </row>
    <row r="1491" spans="2:18" x14ac:dyDescent="0.2">
      <c r="B1491" s="25">
        <v>1261</v>
      </c>
      <c r="C1491" s="193"/>
      <c r="D1491" s="19">
        <v>0.81171413835064399</v>
      </c>
      <c r="E1491" s="19"/>
      <c r="F1491" s="19">
        <v>0.52560535698852939</v>
      </c>
      <c r="G1491" s="19"/>
      <c r="H1491" s="19">
        <v>0.7316655585709011</v>
      </c>
      <c r="I1491" s="19"/>
      <c r="J1491" s="19">
        <v>1.0152815289254666</v>
      </c>
      <c r="K1491" s="19"/>
      <c r="L1491" s="19">
        <v>1.2224704704547362</v>
      </c>
      <c r="M1491" s="19"/>
      <c r="N1491" s="19">
        <v>0.80036275981301275</v>
      </c>
      <c r="O1491" s="19"/>
      <c r="P1491" s="50">
        <v>0.52457284086389022</v>
      </c>
      <c r="R1491" s="9" t="s">
        <v>0</v>
      </c>
    </row>
    <row r="1492" spans="2:18" x14ac:dyDescent="0.2">
      <c r="B1492" s="25">
        <v>1262</v>
      </c>
      <c r="C1492" s="193"/>
      <c r="D1492" s="19">
        <v>1.5373203474403663</v>
      </c>
      <c r="E1492" s="19"/>
      <c r="F1492" s="19">
        <v>0.7330465478861391</v>
      </c>
      <c r="G1492" s="19"/>
      <c r="H1492" s="19">
        <v>0.669346670236459</v>
      </c>
      <c r="I1492" s="19"/>
      <c r="J1492" s="19">
        <v>0.63538152488049315</v>
      </c>
      <c r="K1492" s="19"/>
      <c r="L1492" s="19">
        <v>0.18510451102101</v>
      </c>
      <c r="M1492" s="19"/>
      <c r="N1492" s="19">
        <v>1.1941709534504803</v>
      </c>
      <c r="O1492" s="19"/>
      <c r="P1492" s="50">
        <v>1.4624115147287253</v>
      </c>
      <c r="R1492" s="9" t="s">
        <v>0</v>
      </c>
    </row>
    <row r="1493" spans="2:18" x14ac:dyDescent="0.2">
      <c r="B1493" s="25">
        <v>1263</v>
      </c>
      <c r="C1493" s="193"/>
      <c r="D1493" s="19">
        <v>1.6746872336382632</v>
      </c>
      <c r="E1493" s="19"/>
      <c r="F1493" s="19">
        <v>2.5464580601050262</v>
      </c>
      <c r="G1493" s="19"/>
      <c r="H1493" s="19">
        <v>2.0929812975625857</v>
      </c>
      <c r="I1493" s="19"/>
      <c r="J1493" s="19">
        <v>1.1471333855304311</v>
      </c>
      <c r="K1493" s="19"/>
      <c r="L1493" s="19">
        <v>1.2878439864950151</v>
      </c>
      <c r="M1493" s="19"/>
      <c r="N1493" s="19">
        <v>0.5183250231116221</v>
      </c>
      <c r="O1493" s="19"/>
      <c r="P1493" s="50">
        <v>1.9677279266237251</v>
      </c>
      <c r="R1493" s="9" t="s">
        <v>0</v>
      </c>
    </row>
    <row r="1494" spans="2:18" x14ac:dyDescent="0.2">
      <c r="B1494" s="25">
        <v>1264</v>
      </c>
      <c r="C1494" s="193">
        <v>0.51170137994185594</v>
      </c>
      <c r="D1494" s="19"/>
      <c r="E1494" s="19">
        <v>0.65613629269301932</v>
      </c>
      <c r="F1494" s="19"/>
      <c r="G1494" s="19">
        <v>0.98435561626322388</v>
      </c>
      <c r="H1494" s="19"/>
      <c r="I1494" s="19">
        <v>0.15599866552523284</v>
      </c>
      <c r="J1494" s="19"/>
      <c r="K1494" s="19"/>
      <c r="L1494" s="19">
        <v>0.25247758324824221</v>
      </c>
      <c r="M1494" s="19">
        <v>0.12714997339431591</v>
      </c>
      <c r="N1494" s="19"/>
      <c r="O1494" s="19">
        <v>7.9510089004925621E-2</v>
      </c>
      <c r="P1494" s="50"/>
      <c r="R1494" s="9" t="s">
        <v>0</v>
      </c>
    </row>
    <row r="1495" spans="2:18" x14ac:dyDescent="0.2">
      <c r="B1495" s="25">
        <v>1265</v>
      </c>
      <c r="C1495" s="193"/>
      <c r="D1495" s="19">
        <v>0.55000327943221017</v>
      </c>
      <c r="E1495" s="19"/>
      <c r="F1495" s="19">
        <v>0.45607602106493672</v>
      </c>
      <c r="G1495" s="19"/>
      <c r="H1495" s="19">
        <v>0.6486342873703792</v>
      </c>
      <c r="I1495" s="19">
        <v>7.5962363255122345E-2</v>
      </c>
      <c r="J1495" s="19"/>
      <c r="K1495" s="19"/>
      <c r="L1495" s="19">
        <v>0.27805509708137099</v>
      </c>
      <c r="M1495" s="19"/>
      <c r="N1495" s="19">
        <v>0.77778949198399416</v>
      </c>
      <c r="O1495" s="19">
        <v>0.13443510278778489</v>
      </c>
      <c r="P1495" s="50"/>
      <c r="R1495" s="9" t="s">
        <v>0</v>
      </c>
    </row>
    <row r="1496" spans="2:18" x14ac:dyDescent="0.2">
      <c r="B1496" s="25">
        <v>1266</v>
      </c>
      <c r="C1496" s="193">
        <v>0.95638614843700565</v>
      </c>
      <c r="D1496" s="19"/>
      <c r="E1496" s="19">
        <v>0.36955567769062597</v>
      </c>
      <c r="F1496" s="19"/>
      <c r="G1496" s="19">
        <v>1.2309301282991809</v>
      </c>
      <c r="H1496" s="19"/>
      <c r="I1496" s="19">
        <v>1.2506031644635509</v>
      </c>
      <c r="J1496" s="19"/>
      <c r="K1496" s="19">
        <v>1.4910549526866492</v>
      </c>
      <c r="L1496" s="19"/>
      <c r="M1496" s="19">
        <v>0.7079733162508397</v>
      </c>
      <c r="N1496" s="19"/>
      <c r="O1496" s="19">
        <v>1.2016278965653806</v>
      </c>
      <c r="P1496" s="50"/>
      <c r="R1496" s="9" t="s">
        <v>0</v>
      </c>
    </row>
    <row r="1497" spans="2:18" x14ac:dyDescent="0.2">
      <c r="B1497" s="25">
        <v>1267</v>
      </c>
      <c r="C1497" s="193">
        <v>1.8397438187268453</v>
      </c>
      <c r="D1497" s="19"/>
      <c r="E1497" s="19">
        <v>1.2954270114753057</v>
      </c>
      <c r="F1497" s="19"/>
      <c r="G1497" s="19">
        <v>2.3219717628254228</v>
      </c>
      <c r="H1497" s="19"/>
      <c r="I1497" s="19">
        <v>2.8056139063383463</v>
      </c>
      <c r="J1497" s="19"/>
      <c r="K1497" s="19">
        <v>2.9754433423323015</v>
      </c>
      <c r="L1497" s="19"/>
      <c r="M1497" s="19">
        <v>1.6488836655859149</v>
      </c>
      <c r="N1497" s="19"/>
      <c r="O1497" s="19">
        <v>2.3975131083978019</v>
      </c>
      <c r="P1497" s="50"/>
      <c r="R1497" s="9" t="s">
        <v>0</v>
      </c>
    </row>
    <row r="1498" spans="2:18" x14ac:dyDescent="0.2">
      <c r="B1498" s="25">
        <v>1268</v>
      </c>
      <c r="C1498" s="193">
        <v>0.19404834111401048</v>
      </c>
      <c r="D1498" s="19"/>
      <c r="E1498" s="19"/>
      <c r="F1498" s="19">
        <v>0.11457659840687358</v>
      </c>
      <c r="G1498" s="19">
        <v>0.13537795431846894</v>
      </c>
      <c r="H1498" s="19"/>
      <c r="I1498" s="19">
        <v>2.828382465819599E-2</v>
      </c>
      <c r="J1498" s="19"/>
      <c r="K1498" s="19">
        <v>0.57899004695743939</v>
      </c>
      <c r="L1498" s="19"/>
      <c r="M1498" s="19"/>
      <c r="N1498" s="19">
        <v>0.35382516667101421</v>
      </c>
      <c r="O1498" s="19">
        <v>3.1725562058902658E-3</v>
      </c>
      <c r="P1498" s="50"/>
      <c r="R1498" s="9" t="s">
        <v>0</v>
      </c>
    </row>
    <row r="1499" spans="2:18" x14ac:dyDescent="0.2">
      <c r="B1499" s="25">
        <v>1269</v>
      </c>
      <c r="C1499" s="193">
        <v>0.3841322365428928</v>
      </c>
      <c r="D1499" s="19"/>
      <c r="E1499" s="19">
        <v>0.72102284130564886</v>
      </c>
      <c r="F1499" s="19"/>
      <c r="G1499" s="19">
        <v>0.4182770554526557</v>
      </c>
      <c r="H1499" s="19"/>
      <c r="I1499" s="19">
        <v>0.87581647866338086</v>
      </c>
      <c r="J1499" s="19"/>
      <c r="K1499" s="19">
        <v>0.40493730017569635</v>
      </c>
      <c r="L1499" s="19"/>
      <c r="M1499" s="19">
        <v>0.75885018890258438</v>
      </c>
      <c r="N1499" s="19"/>
      <c r="O1499" s="19">
        <v>1.0880951360702349</v>
      </c>
      <c r="P1499" s="50"/>
      <c r="R1499" s="9" t="s">
        <v>0</v>
      </c>
    </row>
    <row r="1500" spans="2:18" x14ac:dyDescent="0.2">
      <c r="B1500" s="25">
        <v>1270</v>
      </c>
      <c r="C1500" s="193"/>
      <c r="D1500" s="19">
        <v>1.2791274066435001</v>
      </c>
      <c r="E1500" s="19"/>
      <c r="F1500" s="19">
        <v>2.4258909839108869</v>
      </c>
      <c r="G1500" s="19"/>
      <c r="H1500" s="19">
        <v>1.3596187020161179</v>
      </c>
      <c r="I1500" s="19"/>
      <c r="J1500" s="19">
        <v>1.4855370509965007</v>
      </c>
      <c r="K1500" s="19"/>
      <c r="L1500" s="19">
        <v>1.5383926910457808</v>
      </c>
      <c r="M1500" s="19"/>
      <c r="N1500" s="19">
        <v>0.54785092079064357</v>
      </c>
      <c r="O1500" s="19"/>
      <c r="P1500" s="50">
        <v>1.7670321050514046</v>
      </c>
      <c r="R1500" s="9" t="s">
        <v>0</v>
      </c>
    </row>
    <row r="1501" spans="2:18" x14ac:dyDescent="0.2">
      <c r="B1501" s="25">
        <v>1271</v>
      </c>
      <c r="C1501" s="193"/>
      <c r="D1501" s="19">
        <v>1.4046915253738652</v>
      </c>
      <c r="E1501" s="19"/>
      <c r="F1501" s="19">
        <v>0.59411774717501764</v>
      </c>
      <c r="G1501" s="19"/>
      <c r="H1501" s="19">
        <v>0.9947348180105875</v>
      </c>
      <c r="I1501" s="19"/>
      <c r="J1501" s="19">
        <v>0.40597028294801468</v>
      </c>
      <c r="K1501" s="19"/>
      <c r="L1501" s="19">
        <v>1.3032190634771377</v>
      </c>
      <c r="M1501" s="19"/>
      <c r="N1501" s="19">
        <v>0.8780026780019653</v>
      </c>
      <c r="O1501" s="19"/>
      <c r="P1501" s="50">
        <v>1.7650962446838701</v>
      </c>
      <c r="R1501" s="9" t="s">
        <v>0</v>
      </c>
    </row>
    <row r="1502" spans="2:18" x14ac:dyDescent="0.2">
      <c r="B1502" s="25">
        <v>1272</v>
      </c>
      <c r="C1502" s="193"/>
      <c r="D1502" s="19">
        <v>8.8542910838684943E-2</v>
      </c>
      <c r="E1502" s="19"/>
      <c r="F1502" s="19">
        <v>1.0675046991667902</v>
      </c>
      <c r="G1502" s="19"/>
      <c r="H1502" s="19">
        <v>6.6370138261875447E-2</v>
      </c>
      <c r="I1502" s="19"/>
      <c r="J1502" s="19">
        <v>1.5013857183485657</v>
      </c>
      <c r="K1502" s="19"/>
      <c r="L1502" s="19">
        <v>1.0608821630588354</v>
      </c>
      <c r="M1502" s="19"/>
      <c r="N1502" s="19">
        <v>0.19155545230412932</v>
      </c>
      <c r="O1502" s="19"/>
      <c r="P1502" s="50">
        <v>1.2491120991210338</v>
      </c>
      <c r="R1502" s="9" t="s">
        <v>0</v>
      </c>
    </row>
    <row r="1503" spans="2:18" x14ac:dyDescent="0.2">
      <c r="B1503" s="25">
        <v>1273</v>
      </c>
      <c r="C1503" s="193">
        <v>0.29890805540937893</v>
      </c>
      <c r="D1503" s="19"/>
      <c r="E1503" s="19">
        <v>7.1469532269205979E-2</v>
      </c>
      <c r="F1503" s="19"/>
      <c r="G1503" s="19">
        <v>0.48614606969602553</v>
      </c>
      <c r="H1503" s="19"/>
      <c r="I1503" s="19"/>
      <c r="J1503" s="19">
        <v>0.19446359910499864</v>
      </c>
      <c r="K1503" s="19">
        <v>0.45621752924938663</v>
      </c>
      <c r="L1503" s="19"/>
      <c r="M1503" s="19"/>
      <c r="N1503" s="19">
        <v>0.1857776639528099</v>
      </c>
      <c r="O1503" s="19">
        <v>0.87728723261990493</v>
      </c>
      <c r="P1503" s="50"/>
      <c r="R1503" s="9" t="s">
        <v>0</v>
      </c>
    </row>
    <row r="1504" spans="2:18" x14ac:dyDescent="0.2">
      <c r="B1504" s="25">
        <v>1274</v>
      </c>
      <c r="C1504" s="193">
        <v>0.70148456074902721</v>
      </c>
      <c r="D1504" s="19"/>
      <c r="E1504" s="19"/>
      <c r="F1504" s="19">
        <v>0.51956240076264393</v>
      </c>
      <c r="G1504" s="19"/>
      <c r="H1504" s="19">
        <v>2.3691682283064258E-2</v>
      </c>
      <c r="I1504" s="19">
        <v>0.12869585203924427</v>
      </c>
      <c r="J1504" s="19"/>
      <c r="K1504" s="19"/>
      <c r="L1504" s="19">
        <v>0.14777590802927937</v>
      </c>
      <c r="M1504" s="19">
        <v>0.69277215060594988</v>
      </c>
      <c r="N1504" s="19"/>
      <c r="O1504" s="19"/>
      <c r="P1504" s="50">
        <v>9.4897459377365878E-2</v>
      </c>
      <c r="R1504" s="9" t="s">
        <v>0</v>
      </c>
    </row>
    <row r="1505" spans="2:18" x14ac:dyDescent="0.2">
      <c r="B1505" s="25">
        <v>1275</v>
      </c>
      <c r="C1505" s="193"/>
      <c r="D1505" s="19">
        <v>1.1995543786159246</v>
      </c>
      <c r="E1505" s="19"/>
      <c r="F1505" s="19">
        <v>0.43231711940270134</v>
      </c>
      <c r="G1505" s="19"/>
      <c r="H1505" s="19">
        <v>0.98123035784919355</v>
      </c>
      <c r="I1505" s="19"/>
      <c r="J1505" s="19">
        <v>1.3619830669424018</v>
      </c>
      <c r="K1505" s="19"/>
      <c r="L1505" s="19">
        <v>0.43520801977358259</v>
      </c>
      <c r="M1505" s="19"/>
      <c r="N1505" s="19">
        <v>2.0230108317367637</v>
      </c>
      <c r="O1505" s="19"/>
      <c r="P1505" s="50">
        <v>1.5940235099305118</v>
      </c>
      <c r="R1505" s="9" t="s">
        <v>0</v>
      </c>
    </row>
    <row r="1506" spans="2:18" x14ac:dyDescent="0.2">
      <c r="B1506" s="25">
        <v>1276</v>
      </c>
      <c r="C1506" s="193"/>
      <c r="D1506" s="19">
        <v>2.5489823198502859</v>
      </c>
      <c r="E1506" s="19"/>
      <c r="F1506" s="19">
        <v>0.55363037625575462</v>
      </c>
      <c r="G1506" s="19"/>
      <c r="H1506" s="19">
        <v>1.3020911566839997</v>
      </c>
      <c r="I1506" s="19"/>
      <c r="J1506" s="19">
        <v>1.1312075111848896</v>
      </c>
      <c r="K1506" s="19"/>
      <c r="L1506" s="19">
        <v>1.0911451444303848</v>
      </c>
      <c r="M1506" s="19"/>
      <c r="N1506" s="19">
        <v>2.536335194443482</v>
      </c>
      <c r="O1506" s="19"/>
      <c r="P1506" s="50">
        <v>2.2847593200569274</v>
      </c>
      <c r="R1506" s="9" t="s">
        <v>0</v>
      </c>
    </row>
    <row r="1507" spans="2:18" x14ac:dyDescent="0.2">
      <c r="B1507" s="25">
        <v>1277</v>
      </c>
      <c r="C1507" s="193"/>
      <c r="D1507" s="19">
        <v>1.700145983333673E-4</v>
      </c>
      <c r="E1507" s="19">
        <v>3.2497939219613844E-2</v>
      </c>
      <c r="F1507" s="19"/>
      <c r="G1507" s="19"/>
      <c r="H1507" s="19">
        <v>0.27747981745540706</v>
      </c>
      <c r="I1507" s="19">
        <v>0.94289904450142736</v>
      </c>
      <c r="J1507" s="19"/>
      <c r="K1507" s="19"/>
      <c r="L1507" s="19">
        <v>0.57103890675239577</v>
      </c>
      <c r="M1507" s="19"/>
      <c r="N1507" s="19">
        <v>0.10403055253673792</v>
      </c>
      <c r="O1507" s="19"/>
      <c r="P1507" s="50">
        <v>0.37128386608394109</v>
      </c>
      <c r="R1507" s="9" t="s">
        <v>0</v>
      </c>
    </row>
    <row r="1508" spans="2:18" x14ac:dyDescent="0.2">
      <c r="B1508" s="25">
        <v>1278</v>
      </c>
      <c r="C1508" s="193">
        <v>0.43341670089682949</v>
      </c>
      <c r="D1508" s="19"/>
      <c r="E1508" s="19">
        <v>1.1142123641837951</v>
      </c>
      <c r="F1508" s="19"/>
      <c r="G1508" s="19">
        <v>0.79232195901921121</v>
      </c>
      <c r="H1508" s="19"/>
      <c r="I1508" s="19">
        <v>0.26850789333178887</v>
      </c>
      <c r="J1508" s="19"/>
      <c r="K1508" s="19">
        <v>0.91428480161062409</v>
      </c>
      <c r="L1508" s="19"/>
      <c r="M1508" s="19">
        <v>0.76782173044391255</v>
      </c>
      <c r="N1508" s="19"/>
      <c r="O1508" s="19">
        <v>0.96020057145383275</v>
      </c>
      <c r="P1508" s="50"/>
      <c r="R1508" s="9" t="s">
        <v>0</v>
      </c>
    </row>
    <row r="1509" spans="2:18" x14ac:dyDescent="0.2">
      <c r="B1509" s="25">
        <v>1279</v>
      </c>
      <c r="C1509" s="193">
        <v>4.6645861688721472E-2</v>
      </c>
      <c r="D1509" s="19"/>
      <c r="E1509" s="19">
        <v>0.87263509929118233</v>
      </c>
      <c r="F1509" s="19"/>
      <c r="G1509" s="19">
        <v>0.89629178964780698</v>
      </c>
      <c r="H1509" s="19"/>
      <c r="I1509" s="19">
        <v>0.42190287129352272</v>
      </c>
      <c r="J1509" s="19"/>
      <c r="K1509" s="19">
        <v>0.30339002181923841</v>
      </c>
      <c r="L1509" s="19"/>
      <c r="M1509" s="19">
        <v>0.25148871842604698</v>
      </c>
      <c r="N1509" s="19"/>
      <c r="O1509" s="19">
        <v>1.0947831692100376</v>
      </c>
      <c r="P1509" s="50"/>
      <c r="R1509" s="9" t="s">
        <v>0</v>
      </c>
    </row>
    <row r="1510" spans="2:18" x14ac:dyDescent="0.2">
      <c r="B1510" s="25">
        <v>1280</v>
      </c>
      <c r="C1510" s="193"/>
      <c r="D1510" s="19">
        <v>1.5556922427569593</v>
      </c>
      <c r="E1510" s="19"/>
      <c r="F1510" s="19">
        <v>2.7666689683657464</v>
      </c>
      <c r="G1510" s="19"/>
      <c r="H1510" s="19">
        <v>2.3916334902580223</v>
      </c>
      <c r="I1510" s="19"/>
      <c r="J1510" s="19">
        <v>2.0961949598103211</v>
      </c>
      <c r="K1510" s="19"/>
      <c r="L1510" s="19">
        <v>2.1919967991602083</v>
      </c>
      <c r="M1510" s="19"/>
      <c r="N1510" s="19">
        <v>2.6449158568412439</v>
      </c>
      <c r="O1510" s="19"/>
      <c r="P1510" s="50">
        <v>1.2327675108334126</v>
      </c>
      <c r="R1510" s="9" t="s">
        <v>0</v>
      </c>
    </row>
    <row r="1511" spans="2:18" x14ac:dyDescent="0.2">
      <c r="B1511" s="25">
        <v>1281</v>
      </c>
      <c r="C1511" s="193"/>
      <c r="D1511" s="19">
        <v>0.25670396357148068</v>
      </c>
      <c r="E1511" s="19"/>
      <c r="F1511" s="19">
        <v>0.27987598446137613</v>
      </c>
      <c r="G1511" s="19"/>
      <c r="H1511" s="19">
        <v>1.7407073584828991</v>
      </c>
      <c r="I1511" s="19">
        <v>0.2797630581096674</v>
      </c>
      <c r="J1511" s="19"/>
      <c r="K1511" s="19"/>
      <c r="L1511" s="19">
        <v>0.6218435951072423</v>
      </c>
      <c r="M1511" s="19"/>
      <c r="N1511" s="19">
        <v>0.47143135955394577</v>
      </c>
      <c r="O1511" s="19">
        <v>0.18172833111190681</v>
      </c>
      <c r="P1511" s="50"/>
      <c r="R1511" s="9" t="s">
        <v>0</v>
      </c>
    </row>
    <row r="1512" spans="2:18" x14ac:dyDescent="0.2">
      <c r="B1512" s="25">
        <v>1282</v>
      </c>
      <c r="C1512" s="193">
        <v>0.52374140420379822</v>
      </c>
      <c r="D1512" s="19"/>
      <c r="E1512" s="19">
        <v>0.36290621812660384</v>
      </c>
      <c r="F1512" s="19"/>
      <c r="G1512" s="19"/>
      <c r="H1512" s="19">
        <v>8.7769379163508368E-2</v>
      </c>
      <c r="I1512" s="19">
        <v>0.44552401260374014</v>
      </c>
      <c r="J1512" s="19"/>
      <c r="K1512" s="19">
        <v>9.1969295420615452E-2</v>
      </c>
      <c r="L1512" s="19"/>
      <c r="M1512" s="19">
        <v>0.66986172176331238</v>
      </c>
      <c r="N1512" s="19"/>
      <c r="O1512" s="19">
        <v>0.40673609698108237</v>
      </c>
      <c r="P1512" s="50"/>
      <c r="R1512" s="9" t="s">
        <v>0</v>
      </c>
    </row>
    <row r="1513" spans="2:18" x14ac:dyDescent="0.2">
      <c r="B1513" s="25">
        <v>1283</v>
      </c>
      <c r="C1513" s="193"/>
      <c r="D1513" s="19">
        <v>0.79704917317356527</v>
      </c>
      <c r="E1513" s="19">
        <v>0.65933994037542532</v>
      </c>
      <c r="F1513" s="19"/>
      <c r="G1513" s="19">
        <v>0.20686409739922221</v>
      </c>
      <c r="H1513" s="19"/>
      <c r="I1513" s="19">
        <v>1.3238119656694873</v>
      </c>
      <c r="J1513" s="19"/>
      <c r="K1513" s="19"/>
      <c r="L1513" s="19">
        <v>0.27746779795830939</v>
      </c>
      <c r="M1513" s="19">
        <v>0.77671826288492984</v>
      </c>
      <c r="N1513" s="19"/>
      <c r="O1513" s="19">
        <v>4.3509305580123052E-2</v>
      </c>
      <c r="P1513" s="50"/>
      <c r="R1513" s="9" t="s">
        <v>0</v>
      </c>
    </row>
    <row r="1514" spans="2:18" x14ac:dyDescent="0.2">
      <c r="B1514" s="25">
        <v>1284</v>
      </c>
      <c r="C1514" s="193">
        <v>4.3365090593530088E-2</v>
      </c>
      <c r="D1514" s="19"/>
      <c r="E1514" s="19">
        <v>0.21287629006041564</v>
      </c>
      <c r="F1514" s="19"/>
      <c r="G1514" s="19">
        <v>0.41288516631113342</v>
      </c>
      <c r="H1514" s="19"/>
      <c r="I1514" s="19">
        <v>0.23267494871424996</v>
      </c>
      <c r="J1514" s="19"/>
      <c r="K1514" s="19">
        <v>0.28652490493962135</v>
      </c>
      <c r="L1514" s="19"/>
      <c r="M1514" s="19"/>
      <c r="N1514" s="19">
        <v>0.64451768577094748</v>
      </c>
      <c r="O1514" s="19">
        <v>0.59484012004254516</v>
      </c>
      <c r="P1514" s="50"/>
      <c r="R1514" s="9" t="s">
        <v>0</v>
      </c>
    </row>
    <row r="1515" spans="2:18" x14ac:dyDescent="0.2">
      <c r="B1515" s="25">
        <v>1285</v>
      </c>
      <c r="C1515" s="193">
        <v>0.72859404914688919</v>
      </c>
      <c r="D1515" s="19"/>
      <c r="E1515" s="19">
        <v>0.19816077581187713</v>
      </c>
      <c r="F1515" s="19"/>
      <c r="G1515" s="19"/>
      <c r="H1515" s="19">
        <v>3.1536530437762042E-2</v>
      </c>
      <c r="I1515" s="19">
        <v>0.322254761542423</v>
      </c>
      <c r="J1515" s="19"/>
      <c r="K1515" s="19">
        <v>0.69099039671495255</v>
      </c>
      <c r="L1515" s="19"/>
      <c r="M1515" s="19">
        <v>0.37551888441513953</v>
      </c>
      <c r="N1515" s="19"/>
      <c r="O1515" s="19">
        <v>0.6707152291544497</v>
      </c>
      <c r="P1515" s="50"/>
      <c r="R1515" s="9" t="s">
        <v>0</v>
      </c>
    </row>
    <row r="1516" spans="2:18" x14ac:dyDescent="0.2">
      <c r="B1516" s="25">
        <v>1286</v>
      </c>
      <c r="C1516" s="193"/>
      <c r="D1516" s="19">
        <v>0.57677752596612941</v>
      </c>
      <c r="E1516" s="19">
        <v>0.32991660856001137</v>
      </c>
      <c r="F1516" s="19"/>
      <c r="G1516" s="19"/>
      <c r="H1516" s="19">
        <v>1.1059527910392638E-2</v>
      </c>
      <c r="I1516" s="19">
        <v>5.235759618775776E-2</v>
      </c>
      <c r="J1516" s="19"/>
      <c r="K1516" s="19"/>
      <c r="L1516" s="19">
        <v>0.39026569779690473</v>
      </c>
      <c r="M1516" s="19"/>
      <c r="N1516" s="19">
        <v>0.56523179774043109</v>
      </c>
      <c r="O1516" s="19"/>
      <c r="P1516" s="50">
        <v>0.86272708362032269</v>
      </c>
      <c r="R1516" s="9" t="s">
        <v>0</v>
      </c>
    </row>
    <row r="1517" spans="2:18" x14ac:dyDescent="0.2">
      <c r="B1517" s="25">
        <v>1287</v>
      </c>
      <c r="C1517" s="193">
        <v>1.8083552003176533</v>
      </c>
      <c r="D1517" s="19"/>
      <c r="E1517" s="19">
        <v>0.94872909059536059</v>
      </c>
      <c r="F1517" s="19"/>
      <c r="G1517" s="19">
        <v>0.91684610329487659</v>
      </c>
      <c r="H1517" s="19"/>
      <c r="I1517" s="19">
        <v>1.0424495902074788</v>
      </c>
      <c r="J1517" s="19"/>
      <c r="K1517" s="19">
        <v>1.1077937368176478</v>
      </c>
      <c r="L1517" s="19"/>
      <c r="M1517" s="19">
        <v>1.0802078358813982</v>
      </c>
      <c r="N1517" s="19"/>
      <c r="O1517" s="19">
        <v>1.1225222108321729</v>
      </c>
      <c r="P1517" s="50"/>
      <c r="R1517" s="9" t="s">
        <v>0</v>
      </c>
    </row>
    <row r="1518" spans="2:18" x14ac:dyDescent="0.2">
      <c r="B1518" s="25">
        <v>1288</v>
      </c>
      <c r="C1518" s="193"/>
      <c r="D1518" s="19">
        <v>0.95015391237014457</v>
      </c>
      <c r="E1518" s="19"/>
      <c r="F1518" s="19">
        <v>0.94487679191075202</v>
      </c>
      <c r="G1518" s="19"/>
      <c r="H1518" s="19">
        <v>0.69035076711395593</v>
      </c>
      <c r="I1518" s="19"/>
      <c r="J1518" s="19">
        <v>0.79200018820161644</v>
      </c>
      <c r="K1518" s="19"/>
      <c r="L1518" s="19">
        <v>0.18720117311817025</v>
      </c>
      <c r="M1518" s="19"/>
      <c r="N1518" s="19">
        <v>0.114801174369822</v>
      </c>
      <c r="O1518" s="19">
        <v>0.23676356685789537</v>
      </c>
      <c r="P1518" s="50"/>
      <c r="R1518" s="9" t="s">
        <v>0</v>
      </c>
    </row>
    <row r="1519" spans="2:18" x14ac:dyDescent="0.2">
      <c r="B1519" s="25">
        <v>1289</v>
      </c>
      <c r="C1519" s="193"/>
      <c r="D1519" s="19">
        <v>0.63572055044372033</v>
      </c>
      <c r="E1519" s="19"/>
      <c r="F1519" s="19">
        <v>0.79060258793457161</v>
      </c>
      <c r="G1519" s="19"/>
      <c r="H1519" s="19">
        <v>0.36391536003863267</v>
      </c>
      <c r="I1519" s="19"/>
      <c r="J1519" s="19">
        <v>0.52647182655945068</v>
      </c>
      <c r="K1519" s="19">
        <v>0.11173595877143684</v>
      </c>
      <c r="L1519" s="19"/>
      <c r="M1519" s="19">
        <v>0.24752875637731139</v>
      </c>
      <c r="N1519" s="19"/>
      <c r="O1519" s="19">
        <v>0.67702125738662</v>
      </c>
      <c r="P1519" s="50"/>
      <c r="R1519" s="9" t="s">
        <v>0</v>
      </c>
    </row>
    <row r="1520" spans="2:18" x14ac:dyDescent="0.2">
      <c r="B1520" s="25">
        <v>1290</v>
      </c>
      <c r="C1520" s="193"/>
      <c r="D1520" s="19">
        <v>4.0423025635048404E-2</v>
      </c>
      <c r="E1520" s="19"/>
      <c r="F1520" s="19">
        <v>0.99034317499387625</v>
      </c>
      <c r="G1520" s="19"/>
      <c r="H1520" s="19">
        <v>0.66174289534599506</v>
      </c>
      <c r="I1520" s="19"/>
      <c r="J1520" s="19">
        <v>0.39344286728122307</v>
      </c>
      <c r="K1520" s="19"/>
      <c r="L1520" s="19">
        <v>0.4137750095310766</v>
      </c>
      <c r="M1520" s="19"/>
      <c r="N1520" s="19">
        <v>0.66828188276455114</v>
      </c>
      <c r="O1520" s="19"/>
      <c r="P1520" s="50">
        <v>0.85073840776652643</v>
      </c>
      <c r="R1520" s="9" t="s">
        <v>0</v>
      </c>
    </row>
    <row r="1521" spans="2:18" x14ac:dyDescent="0.2">
      <c r="B1521" s="25">
        <v>1291</v>
      </c>
      <c r="C1521" s="193"/>
      <c r="D1521" s="19">
        <v>3.2020898021975386E-2</v>
      </c>
      <c r="E1521" s="19"/>
      <c r="F1521" s="19">
        <v>0.56611024570612534</v>
      </c>
      <c r="G1521" s="19"/>
      <c r="H1521" s="19">
        <v>0.4487983703503553</v>
      </c>
      <c r="I1521" s="19"/>
      <c r="J1521" s="19">
        <v>0.61779934710322015</v>
      </c>
      <c r="K1521" s="19"/>
      <c r="L1521" s="19">
        <v>1.4677900450557084</v>
      </c>
      <c r="M1521" s="19"/>
      <c r="N1521" s="19">
        <v>0.20027620521540085</v>
      </c>
      <c r="O1521" s="19">
        <v>6.0794414110106037E-3</v>
      </c>
      <c r="P1521" s="50"/>
      <c r="R1521" s="9" t="s">
        <v>0</v>
      </c>
    </row>
    <row r="1522" spans="2:18" x14ac:dyDescent="0.2">
      <c r="B1522" s="25">
        <v>1292</v>
      </c>
      <c r="C1522" s="193"/>
      <c r="D1522" s="19">
        <v>0.28828139819369458</v>
      </c>
      <c r="E1522" s="19">
        <v>7.2074417429519961E-3</v>
      </c>
      <c r="F1522" s="19"/>
      <c r="G1522" s="19">
        <v>0.58870010333256295</v>
      </c>
      <c r="H1522" s="19"/>
      <c r="I1522" s="19">
        <v>0.25528893133754321</v>
      </c>
      <c r="J1522" s="19"/>
      <c r="K1522" s="19">
        <v>0.69687213491816791</v>
      </c>
      <c r="L1522" s="19"/>
      <c r="M1522" s="19">
        <v>0.35902263907210519</v>
      </c>
      <c r="N1522" s="19"/>
      <c r="O1522" s="19"/>
      <c r="P1522" s="50">
        <v>0.45766650286846511</v>
      </c>
      <c r="R1522" s="9" t="s">
        <v>0</v>
      </c>
    </row>
    <row r="1523" spans="2:18" x14ac:dyDescent="0.2">
      <c r="B1523" s="25">
        <v>1293</v>
      </c>
      <c r="C1523" s="193"/>
      <c r="D1523" s="19">
        <v>7.9718124874960064E-2</v>
      </c>
      <c r="E1523" s="19"/>
      <c r="F1523" s="19">
        <v>4.8494652389981067E-2</v>
      </c>
      <c r="G1523" s="19">
        <v>1.6488232660120193E-2</v>
      </c>
      <c r="H1523" s="19"/>
      <c r="I1523" s="19"/>
      <c r="J1523" s="19">
        <v>0.31931960879599364</v>
      </c>
      <c r="K1523" s="19"/>
      <c r="L1523" s="19">
        <v>4.1745708907694121E-2</v>
      </c>
      <c r="M1523" s="19"/>
      <c r="N1523" s="19">
        <v>0.91727258267060607</v>
      </c>
      <c r="O1523" s="19">
        <v>0.41435679441549239</v>
      </c>
      <c r="P1523" s="50"/>
      <c r="R1523" s="9" t="s">
        <v>0</v>
      </c>
    </row>
    <row r="1524" spans="2:18" x14ac:dyDescent="0.2">
      <c r="B1524" s="25">
        <v>1294</v>
      </c>
      <c r="C1524" s="193">
        <v>1.6361914653559209</v>
      </c>
      <c r="D1524" s="19"/>
      <c r="E1524" s="19">
        <v>1.3741811178787136</v>
      </c>
      <c r="F1524" s="19"/>
      <c r="G1524" s="19">
        <v>1.3923811675489206</v>
      </c>
      <c r="H1524" s="19"/>
      <c r="I1524" s="19">
        <v>0.1211770999958669</v>
      </c>
      <c r="J1524" s="19"/>
      <c r="K1524" s="19">
        <v>1.5149881997461199</v>
      </c>
      <c r="L1524" s="19"/>
      <c r="M1524" s="19">
        <v>1.3963588840423071</v>
      </c>
      <c r="N1524" s="19"/>
      <c r="O1524" s="19">
        <v>0.6090950755037936</v>
      </c>
      <c r="P1524" s="50"/>
      <c r="R1524" s="9" t="s">
        <v>0</v>
      </c>
    </row>
    <row r="1525" spans="2:18" x14ac:dyDescent="0.2">
      <c r="B1525" s="25">
        <v>1295</v>
      </c>
      <c r="C1525" s="193">
        <v>1.530720994981525</v>
      </c>
      <c r="D1525" s="19"/>
      <c r="E1525" s="19"/>
      <c r="F1525" s="19">
        <v>0.28582710051495291</v>
      </c>
      <c r="G1525" s="19">
        <v>0.43938193410093895</v>
      </c>
      <c r="H1525" s="19"/>
      <c r="I1525" s="19">
        <v>0.72448929938585671</v>
      </c>
      <c r="J1525" s="19"/>
      <c r="K1525" s="19">
        <v>1.4732484581029726</v>
      </c>
      <c r="L1525" s="19"/>
      <c r="M1525" s="19">
        <v>0.91961930592718666</v>
      </c>
      <c r="N1525" s="19"/>
      <c r="O1525" s="19">
        <v>7.6814323301495666E-2</v>
      </c>
      <c r="P1525" s="50"/>
      <c r="R1525" s="9" t="s">
        <v>0</v>
      </c>
    </row>
    <row r="1526" spans="2:18" x14ac:dyDescent="0.2">
      <c r="B1526" s="25">
        <v>1296</v>
      </c>
      <c r="C1526" s="193">
        <v>0.15185417636540527</v>
      </c>
      <c r="D1526" s="19"/>
      <c r="E1526" s="19">
        <v>0.58439986724799897</v>
      </c>
      <c r="F1526" s="19"/>
      <c r="G1526" s="19">
        <v>1.1351227846970641E-2</v>
      </c>
      <c r="H1526" s="19"/>
      <c r="I1526" s="19">
        <v>0.32880461658719357</v>
      </c>
      <c r="J1526" s="19"/>
      <c r="K1526" s="19"/>
      <c r="L1526" s="19">
        <v>0.79089610261480836</v>
      </c>
      <c r="M1526" s="19"/>
      <c r="N1526" s="19">
        <v>8.0166944203979879E-2</v>
      </c>
      <c r="O1526" s="19"/>
      <c r="P1526" s="50">
        <v>0.2429387659873698</v>
      </c>
      <c r="R1526" s="9" t="s">
        <v>0</v>
      </c>
    </row>
    <row r="1527" spans="2:18" x14ac:dyDescent="0.2">
      <c r="B1527" s="25">
        <v>1297</v>
      </c>
      <c r="C1527" s="193">
        <v>1.0671122673453968</v>
      </c>
      <c r="D1527" s="19"/>
      <c r="E1527" s="19">
        <v>0.80290876942578704</v>
      </c>
      <c r="F1527" s="19"/>
      <c r="G1527" s="19">
        <v>1.271533630115796</v>
      </c>
      <c r="H1527" s="19"/>
      <c r="I1527" s="19">
        <v>1.1359029983281612</v>
      </c>
      <c r="J1527" s="19"/>
      <c r="K1527" s="19">
        <v>1.2097430563758385</v>
      </c>
      <c r="L1527" s="19"/>
      <c r="M1527" s="19">
        <v>0.8568715606427536</v>
      </c>
      <c r="N1527" s="19"/>
      <c r="O1527" s="19">
        <v>1.5284229269382352</v>
      </c>
      <c r="P1527" s="50"/>
      <c r="R1527" s="9" t="s">
        <v>0</v>
      </c>
    </row>
    <row r="1528" spans="2:18" x14ac:dyDescent="0.2">
      <c r="B1528" s="25">
        <v>1298</v>
      </c>
      <c r="C1528" s="193">
        <v>0.32747326964475709</v>
      </c>
      <c r="D1528" s="19"/>
      <c r="E1528" s="19">
        <v>0.51380670040785636</v>
      </c>
      <c r="F1528" s="19"/>
      <c r="G1528" s="19">
        <v>0.32023106749122765</v>
      </c>
      <c r="H1528" s="19"/>
      <c r="I1528" s="19">
        <v>0.40266645615403074</v>
      </c>
      <c r="J1528" s="19"/>
      <c r="K1528" s="19"/>
      <c r="L1528" s="19">
        <v>5.6415618660725517E-2</v>
      </c>
      <c r="M1528" s="19">
        <v>0.47852074215210738</v>
      </c>
      <c r="N1528" s="19"/>
      <c r="O1528" s="19">
        <v>0.80772079101002037</v>
      </c>
      <c r="P1528" s="50"/>
      <c r="R1528" s="9" t="s">
        <v>0</v>
      </c>
    </row>
    <row r="1529" spans="2:18" x14ac:dyDescent="0.2">
      <c r="B1529" s="25">
        <v>1299</v>
      </c>
      <c r="C1529" s="193">
        <v>1.114769320932985</v>
      </c>
      <c r="D1529" s="19"/>
      <c r="E1529" s="19">
        <v>0.71384300912914611</v>
      </c>
      <c r="F1529" s="19"/>
      <c r="G1529" s="19">
        <v>1.1310089521074365</v>
      </c>
      <c r="H1529" s="19"/>
      <c r="I1529" s="19">
        <v>1.1644622002992031</v>
      </c>
      <c r="J1529" s="19"/>
      <c r="K1529" s="19">
        <v>1.5219198292504312</v>
      </c>
      <c r="L1529" s="19"/>
      <c r="M1529" s="19">
        <v>1.555307057296287</v>
      </c>
      <c r="N1529" s="19"/>
      <c r="O1529" s="19">
        <v>1.4932820874992332</v>
      </c>
      <c r="P1529" s="50"/>
      <c r="R1529" s="9" t="s">
        <v>0</v>
      </c>
    </row>
    <row r="1530" spans="2:18" x14ac:dyDescent="0.2">
      <c r="B1530" s="25">
        <v>1300</v>
      </c>
      <c r="C1530" s="193">
        <v>5.7692220473159805E-2</v>
      </c>
      <c r="D1530" s="19"/>
      <c r="E1530" s="19"/>
      <c r="F1530" s="19">
        <v>0.2973705185043593</v>
      </c>
      <c r="G1530" s="19"/>
      <c r="H1530" s="19">
        <v>5.342813029651923E-2</v>
      </c>
      <c r="I1530" s="19">
        <v>0.37016604076676091</v>
      </c>
      <c r="J1530" s="19"/>
      <c r="K1530" s="19">
        <v>0.90538786911212954</v>
      </c>
      <c r="L1530" s="19"/>
      <c r="M1530" s="19"/>
      <c r="N1530" s="19">
        <v>6.6142495282990058E-2</v>
      </c>
      <c r="O1530" s="19"/>
      <c r="P1530" s="50">
        <v>0.79700368440872982</v>
      </c>
      <c r="R1530" s="9" t="s">
        <v>0</v>
      </c>
    </row>
    <row r="1531" spans="2:18" x14ac:dyDescent="0.2">
      <c r="B1531" s="25">
        <v>1301</v>
      </c>
      <c r="C1531" s="193">
        <v>0.38215685306596364</v>
      </c>
      <c r="D1531" s="19"/>
      <c r="E1531" s="19"/>
      <c r="F1531" s="19">
        <v>0.4320150849595133</v>
      </c>
      <c r="G1531" s="19"/>
      <c r="H1531" s="19">
        <v>5.9204658488590543E-2</v>
      </c>
      <c r="I1531" s="19"/>
      <c r="J1531" s="19">
        <v>6.1072040907983016E-2</v>
      </c>
      <c r="K1531" s="19"/>
      <c r="L1531" s="19">
        <v>0.22204184307682565</v>
      </c>
      <c r="M1531" s="19"/>
      <c r="N1531" s="19">
        <v>0.19771019335024381</v>
      </c>
      <c r="O1531" s="19"/>
      <c r="P1531" s="50">
        <v>9.4668757399689205E-2</v>
      </c>
      <c r="R1531" s="9" t="s">
        <v>0</v>
      </c>
    </row>
    <row r="1532" spans="2:18" x14ac:dyDescent="0.2">
      <c r="B1532" s="25">
        <v>1302</v>
      </c>
      <c r="C1532" s="193"/>
      <c r="D1532" s="19">
        <v>1.1475099808610594</v>
      </c>
      <c r="E1532" s="19"/>
      <c r="F1532" s="19">
        <v>0.27759930139267813</v>
      </c>
      <c r="G1532" s="19"/>
      <c r="H1532" s="19">
        <v>1.0482877873765086</v>
      </c>
      <c r="I1532" s="19"/>
      <c r="J1532" s="19">
        <v>0.88433802021418662</v>
      </c>
      <c r="K1532" s="19"/>
      <c r="L1532" s="19">
        <v>0.24375283896910735</v>
      </c>
      <c r="M1532" s="19"/>
      <c r="N1532" s="19">
        <v>0.8337821645656861</v>
      </c>
      <c r="O1532" s="19"/>
      <c r="P1532" s="50">
        <v>0.3589529058536694</v>
      </c>
      <c r="R1532" s="9" t="s">
        <v>0</v>
      </c>
    </row>
    <row r="1533" spans="2:18" x14ac:dyDescent="0.2">
      <c r="B1533" s="25">
        <v>1303</v>
      </c>
      <c r="C1533" s="193"/>
      <c r="D1533" s="19">
        <v>1.0840608127633076</v>
      </c>
      <c r="E1533" s="19"/>
      <c r="F1533" s="19">
        <v>0.97414527502903481</v>
      </c>
      <c r="G1533" s="19"/>
      <c r="H1533" s="19">
        <v>1.8870995183583894</v>
      </c>
      <c r="I1533" s="19"/>
      <c r="J1533" s="19">
        <v>1.6917987091751141</v>
      </c>
      <c r="K1533" s="19"/>
      <c r="L1533" s="19">
        <v>0.65905711631451835</v>
      </c>
      <c r="M1533" s="19"/>
      <c r="N1533" s="19">
        <v>0.8460900162816809</v>
      </c>
      <c r="O1533" s="19"/>
      <c r="P1533" s="50">
        <v>0.99672036035416989</v>
      </c>
      <c r="R1533" s="9" t="s">
        <v>0</v>
      </c>
    </row>
    <row r="1534" spans="2:18" x14ac:dyDescent="0.2">
      <c r="B1534" s="25">
        <v>1304</v>
      </c>
      <c r="C1534" s="193">
        <v>1.0654776331669666</v>
      </c>
      <c r="D1534" s="19"/>
      <c r="E1534" s="19">
        <v>0.34556162458822998</v>
      </c>
      <c r="F1534" s="19"/>
      <c r="G1534" s="19">
        <v>1.2508345064172801</v>
      </c>
      <c r="H1534" s="19"/>
      <c r="I1534" s="19">
        <v>1.3287742869925434</v>
      </c>
      <c r="J1534" s="19"/>
      <c r="K1534" s="19">
        <v>0.69774645945481639</v>
      </c>
      <c r="L1534" s="19"/>
      <c r="M1534" s="19">
        <v>0.67454203604719198</v>
      </c>
      <c r="N1534" s="19"/>
      <c r="O1534" s="19">
        <v>0.53942231532625651</v>
      </c>
      <c r="P1534" s="50"/>
      <c r="R1534" s="9" t="s">
        <v>0</v>
      </c>
    </row>
    <row r="1535" spans="2:18" x14ac:dyDescent="0.2">
      <c r="B1535" s="25">
        <v>1305</v>
      </c>
      <c r="C1535" s="193">
        <v>1.2118091136868512</v>
      </c>
      <c r="D1535" s="19"/>
      <c r="E1535" s="19">
        <v>1.0582515058986115</v>
      </c>
      <c r="F1535" s="19"/>
      <c r="G1535" s="19">
        <v>1.3455871810748603</v>
      </c>
      <c r="H1535" s="19"/>
      <c r="I1535" s="19">
        <v>1.2848683792787565</v>
      </c>
      <c r="J1535" s="19"/>
      <c r="K1535" s="19">
        <v>1.2577777756956281</v>
      </c>
      <c r="L1535" s="19"/>
      <c r="M1535" s="19">
        <v>0.90887795367428426</v>
      </c>
      <c r="N1535" s="19"/>
      <c r="O1535" s="19"/>
      <c r="P1535" s="50">
        <v>2.7083269328362124E-3</v>
      </c>
      <c r="R1535" s="9" t="s">
        <v>0</v>
      </c>
    </row>
    <row r="1536" spans="2:18" x14ac:dyDescent="0.2">
      <c r="B1536" s="25">
        <v>1306</v>
      </c>
      <c r="C1536" s="193"/>
      <c r="D1536" s="19">
        <v>2.1174018235839012</v>
      </c>
      <c r="E1536" s="19"/>
      <c r="F1536" s="19">
        <v>2.2867576099647886</v>
      </c>
      <c r="G1536" s="19"/>
      <c r="H1536" s="19">
        <v>1.4858700434260068</v>
      </c>
      <c r="I1536" s="19"/>
      <c r="J1536" s="19">
        <v>2.1029317062364905</v>
      </c>
      <c r="K1536" s="19"/>
      <c r="L1536" s="19">
        <v>1.7476524616729621</v>
      </c>
      <c r="M1536" s="19"/>
      <c r="N1536" s="19">
        <v>1.3380660994350597</v>
      </c>
      <c r="O1536" s="19"/>
      <c r="P1536" s="50">
        <v>2.3095534700969775</v>
      </c>
      <c r="R1536" s="9" t="s">
        <v>0</v>
      </c>
    </row>
    <row r="1537" spans="2:18" x14ac:dyDescent="0.2">
      <c r="B1537" s="25">
        <v>1307</v>
      </c>
      <c r="C1537" s="193">
        <v>0.70277082426863258</v>
      </c>
      <c r="D1537" s="19"/>
      <c r="E1537" s="19">
        <v>1.2465261564772552</v>
      </c>
      <c r="F1537" s="19"/>
      <c r="G1537" s="19">
        <v>1.6663476783408755E-2</v>
      </c>
      <c r="H1537" s="19"/>
      <c r="I1537" s="19">
        <v>0.46570453678519658</v>
      </c>
      <c r="J1537" s="19"/>
      <c r="K1537" s="19">
        <v>0.74632740248393892</v>
      </c>
      <c r="L1537" s="19"/>
      <c r="M1537" s="19">
        <v>0.59802857151353839</v>
      </c>
      <c r="N1537" s="19"/>
      <c r="O1537" s="19">
        <v>0.71323281693436891</v>
      </c>
      <c r="P1537" s="50"/>
      <c r="R1537" s="9" t="s">
        <v>0</v>
      </c>
    </row>
    <row r="1538" spans="2:18" x14ac:dyDescent="0.2">
      <c r="B1538" s="25">
        <v>1308</v>
      </c>
      <c r="C1538" s="193">
        <v>0.3025011537994427</v>
      </c>
      <c r="D1538" s="19"/>
      <c r="E1538" s="19"/>
      <c r="F1538" s="19">
        <v>0.19798740784358537</v>
      </c>
      <c r="G1538" s="19">
        <v>0.73650878245983764</v>
      </c>
      <c r="H1538" s="19"/>
      <c r="I1538" s="19"/>
      <c r="J1538" s="19">
        <v>4.1195630711243769E-2</v>
      </c>
      <c r="K1538" s="19">
        <v>0.2740134375095809</v>
      </c>
      <c r="L1538" s="19"/>
      <c r="M1538" s="19">
        <v>0.34312638570110088</v>
      </c>
      <c r="N1538" s="19"/>
      <c r="O1538" s="19">
        <v>9.2704591504871189E-2</v>
      </c>
      <c r="P1538" s="50"/>
      <c r="R1538" s="9" t="s">
        <v>0</v>
      </c>
    </row>
    <row r="1539" spans="2:18" x14ac:dyDescent="0.2">
      <c r="B1539" s="25">
        <v>1309</v>
      </c>
      <c r="C1539" s="193">
        <v>1.1800552998205815</v>
      </c>
      <c r="D1539" s="19"/>
      <c r="E1539" s="19">
        <v>0.81456264605667372</v>
      </c>
      <c r="F1539" s="19"/>
      <c r="G1539" s="19">
        <v>1.7904211814088431</v>
      </c>
      <c r="H1539" s="19"/>
      <c r="I1539" s="19">
        <v>1.3668898883124874</v>
      </c>
      <c r="J1539" s="19"/>
      <c r="K1539" s="19">
        <v>0.59565213518741233</v>
      </c>
      <c r="L1539" s="19"/>
      <c r="M1539" s="19">
        <v>0.97197292407030389</v>
      </c>
      <c r="N1539" s="19"/>
      <c r="O1539" s="19">
        <v>1.0407769934880888</v>
      </c>
      <c r="P1539" s="50"/>
      <c r="R1539" s="9" t="s">
        <v>0</v>
      </c>
    </row>
    <row r="1540" spans="2:18" x14ac:dyDescent="0.2">
      <c r="B1540" s="25">
        <v>1310</v>
      </c>
      <c r="C1540" s="193">
        <v>0.76592042929970838</v>
      </c>
      <c r="D1540" s="19"/>
      <c r="E1540" s="19"/>
      <c r="F1540" s="19">
        <v>0.48932683258944165</v>
      </c>
      <c r="G1540" s="19">
        <v>0.6800091448747988</v>
      </c>
      <c r="H1540" s="19"/>
      <c r="I1540" s="19"/>
      <c r="J1540" s="19">
        <v>0.21224696077730165</v>
      </c>
      <c r="K1540" s="19"/>
      <c r="L1540" s="19">
        <v>0.10884474398866771</v>
      </c>
      <c r="M1540" s="19"/>
      <c r="N1540" s="19">
        <v>0.60971255790515944</v>
      </c>
      <c r="O1540" s="19">
        <v>0.27656470696277513</v>
      </c>
      <c r="P1540" s="50"/>
      <c r="R1540" s="9" t="s">
        <v>0</v>
      </c>
    </row>
    <row r="1541" spans="2:18" x14ac:dyDescent="0.2">
      <c r="B1541" s="25">
        <v>1311</v>
      </c>
      <c r="C1541" s="193"/>
      <c r="D1541" s="19">
        <v>0.76483405020149786</v>
      </c>
      <c r="E1541" s="19"/>
      <c r="F1541" s="19">
        <v>0.10385690038147127</v>
      </c>
      <c r="G1541" s="19">
        <v>2.8484279010989544E-2</v>
      </c>
      <c r="H1541" s="19"/>
      <c r="I1541" s="19"/>
      <c r="J1541" s="19">
        <v>0.47331137260837519</v>
      </c>
      <c r="K1541" s="19">
        <v>0.31082962241331963</v>
      </c>
      <c r="L1541" s="19"/>
      <c r="M1541" s="19">
        <v>5.4798002496857521E-3</v>
      </c>
      <c r="N1541" s="19"/>
      <c r="O1541" s="19">
        <v>1.2619113572414808</v>
      </c>
      <c r="P1541" s="50"/>
      <c r="R1541" s="9" t="s">
        <v>0</v>
      </c>
    </row>
    <row r="1542" spans="2:18" x14ac:dyDescent="0.2">
      <c r="B1542" s="25">
        <v>1312</v>
      </c>
      <c r="C1542" s="193">
        <v>1.6655583243464187</v>
      </c>
      <c r="D1542" s="19"/>
      <c r="E1542" s="19">
        <v>1.8536407043676546</v>
      </c>
      <c r="F1542" s="19"/>
      <c r="G1542" s="19">
        <v>0.57848375760485748</v>
      </c>
      <c r="H1542" s="19"/>
      <c r="I1542" s="19">
        <v>1.2903706706174014</v>
      </c>
      <c r="J1542" s="19"/>
      <c r="K1542" s="19">
        <v>1.4797690317046945</v>
      </c>
      <c r="L1542" s="19"/>
      <c r="M1542" s="19">
        <v>0.39773123813812894</v>
      </c>
      <c r="N1542" s="19"/>
      <c r="O1542" s="19">
        <v>1.613419625114286</v>
      </c>
      <c r="P1542" s="50"/>
      <c r="R1542" s="9" t="s">
        <v>0</v>
      </c>
    </row>
    <row r="1543" spans="2:18" x14ac:dyDescent="0.2">
      <c r="B1543" s="25">
        <v>1313</v>
      </c>
      <c r="C1543" s="193"/>
      <c r="D1543" s="19">
        <v>0.57767423202246482</v>
      </c>
      <c r="E1543" s="19"/>
      <c r="F1543" s="19">
        <v>2.2826519566558963</v>
      </c>
      <c r="G1543" s="19"/>
      <c r="H1543" s="19">
        <v>2.7313111769382394</v>
      </c>
      <c r="I1543" s="19"/>
      <c r="J1543" s="19">
        <v>2.3180473452037829</v>
      </c>
      <c r="K1543" s="19"/>
      <c r="L1543" s="19">
        <v>1.6114669049327643</v>
      </c>
      <c r="M1543" s="19"/>
      <c r="N1543" s="19">
        <v>2.301009960504151</v>
      </c>
      <c r="O1543" s="19"/>
      <c r="P1543" s="50">
        <v>1.5723427514230188</v>
      </c>
      <c r="R1543" s="9" t="s">
        <v>0</v>
      </c>
    </row>
    <row r="1544" spans="2:18" x14ac:dyDescent="0.2">
      <c r="B1544" s="25">
        <v>1314</v>
      </c>
      <c r="C1544" s="193">
        <v>0.52045881841322772</v>
      </c>
      <c r="D1544" s="19"/>
      <c r="E1544" s="19">
        <v>1.2247236279713585</v>
      </c>
      <c r="F1544" s="19"/>
      <c r="G1544" s="19">
        <v>0.16048126257007259</v>
      </c>
      <c r="H1544" s="19"/>
      <c r="I1544" s="19">
        <v>4.8829382158201484E-2</v>
      </c>
      <c r="J1544" s="19"/>
      <c r="K1544" s="19"/>
      <c r="L1544" s="19">
        <v>0.58965776957324467</v>
      </c>
      <c r="M1544" s="19">
        <v>0.40892519464013166</v>
      </c>
      <c r="N1544" s="19"/>
      <c r="O1544" s="19"/>
      <c r="P1544" s="50">
        <v>0.31813001489703341</v>
      </c>
      <c r="R1544" s="9" t="s">
        <v>0</v>
      </c>
    </row>
    <row r="1545" spans="2:18" x14ac:dyDescent="0.2">
      <c r="B1545" s="25">
        <v>1315</v>
      </c>
      <c r="C1545" s="193"/>
      <c r="D1545" s="19">
        <v>0.5252346246273577</v>
      </c>
      <c r="E1545" s="19">
        <v>0.68984423588092203</v>
      </c>
      <c r="F1545" s="19"/>
      <c r="G1545" s="19"/>
      <c r="H1545" s="19">
        <v>0.44216035312086321</v>
      </c>
      <c r="I1545" s="19"/>
      <c r="J1545" s="19">
        <v>0.34965524087724253</v>
      </c>
      <c r="K1545" s="19">
        <v>0.22277944252983919</v>
      </c>
      <c r="L1545" s="19"/>
      <c r="M1545" s="19"/>
      <c r="N1545" s="19">
        <v>0.28455644654087742</v>
      </c>
      <c r="O1545" s="19"/>
      <c r="P1545" s="50">
        <v>0.32416002420212298</v>
      </c>
      <c r="R1545" s="9" t="s">
        <v>0</v>
      </c>
    </row>
    <row r="1546" spans="2:18" x14ac:dyDescent="0.2">
      <c r="B1546" s="25">
        <v>1316</v>
      </c>
      <c r="C1546" s="193"/>
      <c r="D1546" s="19">
        <v>1.6498817582064005</v>
      </c>
      <c r="E1546" s="19"/>
      <c r="F1546" s="19">
        <v>5.3660319724578319E-2</v>
      </c>
      <c r="G1546" s="19"/>
      <c r="H1546" s="19">
        <v>0.13008293659524162</v>
      </c>
      <c r="I1546" s="19"/>
      <c r="J1546" s="19">
        <v>0.21796576731546694</v>
      </c>
      <c r="K1546" s="19"/>
      <c r="L1546" s="19">
        <v>0.5114760318210273</v>
      </c>
      <c r="M1546" s="19"/>
      <c r="N1546" s="19">
        <v>0.11183846394241533</v>
      </c>
      <c r="O1546" s="19">
        <v>1.3971095123374792E-2</v>
      </c>
      <c r="P1546" s="50"/>
      <c r="R1546" s="9" t="s">
        <v>0</v>
      </c>
    </row>
    <row r="1547" spans="2:18" x14ac:dyDescent="0.2">
      <c r="B1547" s="25">
        <v>1317</v>
      </c>
      <c r="C1547" s="193">
        <v>1.4375184016408666</v>
      </c>
      <c r="D1547" s="19"/>
      <c r="E1547" s="19">
        <v>0.5176802476026795</v>
      </c>
      <c r="F1547" s="19"/>
      <c r="G1547" s="19">
        <v>1.0099653199404621</v>
      </c>
      <c r="H1547" s="19"/>
      <c r="I1547" s="19">
        <v>1.5652473447489532</v>
      </c>
      <c r="J1547" s="19"/>
      <c r="K1547" s="19">
        <v>1.1163987869555454</v>
      </c>
      <c r="L1547" s="19"/>
      <c r="M1547" s="19">
        <v>1.4842836154737018</v>
      </c>
      <c r="N1547" s="19"/>
      <c r="O1547" s="19">
        <v>1.198813533032677</v>
      </c>
      <c r="P1547" s="50"/>
      <c r="R1547" s="9" t="s">
        <v>0</v>
      </c>
    </row>
    <row r="1548" spans="2:18" x14ac:dyDescent="0.2">
      <c r="B1548" s="25">
        <v>1318</v>
      </c>
      <c r="C1548" s="193">
        <v>6.1067643893416214E-2</v>
      </c>
      <c r="D1548" s="19"/>
      <c r="E1548" s="19">
        <v>0.15529374586676226</v>
      </c>
      <c r="F1548" s="19"/>
      <c r="G1548" s="19"/>
      <c r="H1548" s="19">
        <v>9.1566120017151517E-2</v>
      </c>
      <c r="I1548" s="19">
        <v>0.43619906021074523</v>
      </c>
      <c r="J1548" s="19"/>
      <c r="K1548" s="19"/>
      <c r="L1548" s="19">
        <v>1.0677130630129579</v>
      </c>
      <c r="M1548" s="19">
        <v>0.31953100684673219</v>
      </c>
      <c r="N1548" s="19"/>
      <c r="O1548" s="19">
        <v>0.69118741839817832</v>
      </c>
      <c r="P1548" s="50"/>
      <c r="R1548" s="9" t="s">
        <v>0</v>
      </c>
    </row>
    <row r="1549" spans="2:18" x14ac:dyDescent="0.2">
      <c r="B1549" s="25">
        <v>1319</v>
      </c>
      <c r="C1549" s="193">
        <v>0.62190906878512497</v>
      </c>
      <c r="D1549" s="19"/>
      <c r="E1549" s="19">
        <v>0.23544200543487995</v>
      </c>
      <c r="F1549" s="19"/>
      <c r="G1549" s="19">
        <v>0.92753605081701695</v>
      </c>
      <c r="H1549" s="19"/>
      <c r="I1549" s="19"/>
      <c r="J1549" s="19">
        <v>0.46619955389263706</v>
      </c>
      <c r="K1549" s="19">
        <v>0.34658407350713838</v>
      </c>
      <c r="L1549" s="19"/>
      <c r="M1549" s="19">
        <v>1.4235867966963174</v>
      </c>
      <c r="N1549" s="19"/>
      <c r="O1549" s="19">
        <v>0.31074735188506475</v>
      </c>
      <c r="P1549" s="50"/>
      <c r="R1549" s="9" t="s">
        <v>0</v>
      </c>
    </row>
    <row r="1550" spans="2:18" x14ac:dyDescent="0.2">
      <c r="B1550" s="25">
        <v>1320</v>
      </c>
      <c r="C1550" s="193">
        <v>1.1491311328087677</v>
      </c>
      <c r="D1550" s="19"/>
      <c r="E1550" s="19">
        <v>1.0758818457593058</v>
      </c>
      <c r="F1550" s="19"/>
      <c r="G1550" s="19">
        <v>1.0554324674426101</v>
      </c>
      <c r="H1550" s="19"/>
      <c r="I1550" s="19">
        <v>1.3219705527384085</v>
      </c>
      <c r="J1550" s="19"/>
      <c r="K1550" s="19">
        <v>0.9216128575637822</v>
      </c>
      <c r="L1550" s="19"/>
      <c r="M1550" s="19">
        <v>1.4522512892450881</v>
      </c>
      <c r="N1550" s="19"/>
      <c r="O1550" s="19">
        <v>1.3446791675841421</v>
      </c>
      <c r="P1550" s="50"/>
      <c r="R1550" s="9" t="s">
        <v>0</v>
      </c>
    </row>
    <row r="1551" spans="2:18" x14ac:dyDescent="0.2">
      <c r="B1551" s="25">
        <v>1321</v>
      </c>
      <c r="C1551" s="193"/>
      <c r="D1551" s="19">
        <v>0.10813784641537988</v>
      </c>
      <c r="E1551" s="19"/>
      <c r="F1551" s="19">
        <v>0.16732779090279484</v>
      </c>
      <c r="G1551" s="19"/>
      <c r="H1551" s="19">
        <v>0.47799661295009838</v>
      </c>
      <c r="I1551" s="19">
        <v>0.39076528499937613</v>
      </c>
      <c r="J1551" s="19"/>
      <c r="K1551" s="19"/>
      <c r="L1551" s="19">
        <v>0.36319806631974838</v>
      </c>
      <c r="M1551" s="19"/>
      <c r="N1551" s="19">
        <v>0.21492455616220124</v>
      </c>
      <c r="O1551" s="19"/>
      <c r="P1551" s="50">
        <v>0.23856778123970726</v>
      </c>
      <c r="R1551" s="9" t="s">
        <v>0</v>
      </c>
    </row>
    <row r="1552" spans="2:18" x14ac:dyDescent="0.2">
      <c r="B1552" s="25">
        <v>1322</v>
      </c>
      <c r="C1552" s="193">
        <v>2.0016420083080391</v>
      </c>
      <c r="D1552" s="19"/>
      <c r="E1552" s="19">
        <v>0.26715141236606404</v>
      </c>
      <c r="F1552" s="19"/>
      <c r="G1552" s="19">
        <v>0.28602641526839445</v>
      </c>
      <c r="H1552" s="19"/>
      <c r="I1552" s="19">
        <v>0.25076224901869698</v>
      </c>
      <c r="J1552" s="19"/>
      <c r="K1552" s="19">
        <v>1.3809569984957646</v>
      </c>
      <c r="L1552" s="19"/>
      <c r="M1552" s="19">
        <v>0.61213291563377359</v>
      </c>
      <c r="N1552" s="19"/>
      <c r="O1552" s="19">
        <v>0.81832686468105686</v>
      </c>
      <c r="P1552" s="50"/>
      <c r="R1552" s="9" t="s">
        <v>0</v>
      </c>
    </row>
    <row r="1553" spans="2:18" x14ac:dyDescent="0.2">
      <c r="B1553" s="25">
        <v>1323</v>
      </c>
      <c r="C1553" s="193">
        <v>0.59015800581221778</v>
      </c>
      <c r="D1553" s="19"/>
      <c r="E1553" s="19">
        <v>1.4140056528570104</v>
      </c>
      <c r="F1553" s="19"/>
      <c r="G1553" s="19">
        <v>1.0417049168152397</v>
      </c>
      <c r="H1553" s="19"/>
      <c r="I1553" s="19">
        <v>1.0373087150007263</v>
      </c>
      <c r="J1553" s="19"/>
      <c r="K1553" s="19">
        <v>1.5475049057973664</v>
      </c>
      <c r="L1553" s="19"/>
      <c r="M1553" s="19">
        <v>1.6451005066737261</v>
      </c>
      <c r="N1553" s="19"/>
      <c r="O1553" s="19">
        <v>0.64223829010466194</v>
      </c>
      <c r="P1553" s="50"/>
      <c r="R1553" s="9" t="s">
        <v>0</v>
      </c>
    </row>
    <row r="1554" spans="2:18" x14ac:dyDescent="0.2">
      <c r="B1554" s="25">
        <v>1324</v>
      </c>
      <c r="C1554" s="193"/>
      <c r="D1554" s="19">
        <v>0.51416578402471802</v>
      </c>
      <c r="E1554" s="19">
        <v>0.63337355852696875</v>
      </c>
      <c r="F1554" s="19"/>
      <c r="G1554" s="19">
        <v>0.78325858891147038</v>
      </c>
      <c r="H1554" s="19"/>
      <c r="I1554" s="19">
        <v>0.81887947250072746</v>
      </c>
      <c r="J1554" s="19"/>
      <c r="K1554" s="19">
        <v>0.51694734895254368</v>
      </c>
      <c r="L1554" s="19"/>
      <c r="M1554" s="19">
        <v>0.33881269345574888</v>
      </c>
      <c r="N1554" s="19"/>
      <c r="O1554" s="19">
        <v>0.44938669503003775</v>
      </c>
      <c r="P1554" s="50"/>
      <c r="R1554" s="9" t="s">
        <v>0</v>
      </c>
    </row>
    <row r="1555" spans="2:18" x14ac:dyDescent="0.2">
      <c r="B1555" s="25">
        <v>1325</v>
      </c>
      <c r="C1555" s="193"/>
      <c r="D1555" s="19">
        <v>1.96836213862206</v>
      </c>
      <c r="E1555" s="19"/>
      <c r="F1555" s="19">
        <v>0.64738923682659699</v>
      </c>
      <c r="G1555" s="19"/>
      <c r="H1555" s="19">
        <v>9.349290003855136E-2</v>
      </c>
      <c r="I1555" s="19"/>
      <c r="J1555" s="19">
        <v>0.94522352769654983</v>
      </c>
      <c r="K1555" s="19"/>
      <c r="L1555" s="19">
        <v>1.7672168536153121</v>
      </c>
      <c r="M1555" s="19"/>
      <c r="N1555" s="19">
        <v>1.779078215696692</v>
      </c>
      <c r="O1555" s="19"/>
      <c r="P1555" s="50">
        <v>1.0900882231090205</v>
      </c>
      <c r="R1555" s="9" t="s">
        <v>0</v>
      </c>
    </row>
    <row r="1556" spans="2:18" x14ac:dyDescent="0.2">
      <c r="B1556" s="25">
        <v>1326</v>
      </c>
      <c r="C1556" s="193"/>
      <c r="D1556" s="19">
        <v>2.1081906655313598</v>
      </c>
      <c r="E1556" s="19"/>
      <c r="F1556" s="19">
        <v>1.640976849836425</v>
      </c>
      <c r="G1556" s="19"/>
      <c r="H1556" s="19">
        <v>1.8744799538092178</v>
      </c>
      <c r="I1556" s="19"/>
      <c r="J1556" s="19">
        <v>2.8057952157670591</v>
      </c>
      <c r="K1556" s="19"/>
      <c r="L1556" s="19">
        <v>1.8349575957316882</v>
      </c>
      <c r="M1556" s="19"/>
      <c r="N1556" s="19">
        <v>2.1423879644343327</v>
      </c>
      <c r="O1556" s="19"/>
      <c r="P1556" s="50">
        <v>2.7177851004246518</v>
      </c>
      <c r="R1556" s="9" t="s">
        <v>0</v>
      </c>
    </row>
    <row r="1557" spans="2:18" x14ac:dyDescent="0.2">
      <c r="B1557" s="25">
        <v>1327</v>
      </c>
      <c r="C1557" s="193"/>
      <c r="D1557" s="19">
        <v>0.88025241165819434</v>
      </c>
      <c r="E1557" s="19">
        <v>0.71096551040570843</v>
      </c>
      <c r="F1557" s="19"/>
      <c r="G1557" s="19"/>
      <c r="H1557" s="19">
        <v>2.1732067056433858E-2</v>
      </c>
      <c r="I1557" s="19"/>
      <c r="J1557" s="19">
        <v>0.15458692192484158</v>
      </c>
      <c r="K1557" s="19">
        <v>0.78117595436317899</v>
      </c>
      <c r="L1557" s="19"/>
      <c r="M1557" s="19">
        <v>3.962218661768506E-2</v>
      </c>
      <c r="N1557" s="19"/>
      <c r="O1557" s="19">
        <v>0.33414834480920025</v>
      </c>
      <c r="P1557" s="50"/>
      <c r="R1557" s="9" t="s">
        <v>0</v>
      </c>
    </row>
    <row r="1558" spans="2:18" x14ac:dyDescent="0.2">
      <c r="B1558" s="25">
        <v>1328</v>
      </c>
      <c r="C1558" s="193"/>
      <c r="D1558" s="19">
        <v>0.36724974646084041</v>
      </c>
      <c r="E1558" s="19"/>
      <c r="F1558" s="19">
        <v>0.81125591690208576</v>
      </c>
      <c r="G1558" s="19"/>
      <c r="H1558" s="19">
        <v>1.4079723075120536</v>
      </c>
      <c r="I1558" s="19"/>
      <c r="J1558" s="19">
        <v>1.0563225430400756</v>
      </c>
      <c r="K1558" s="19"/>
      <c r="L1558" s="19">
        <v>0.98147629472750153</v>
      </c>
      <c r="M1558" s="19"/>
      <c r="N1558" s="19">
        <v>0.4491953747489244</v>
      </c>
      <c r="O1558" s="19"/>
      <c r="P1558" s="50">
        <v>0.94432393125477521</v>
      </c>
      <c r="R1558" s="9" t="s">
        <v>0</v>
      </c>
    </row>
    <row r="1559" spans="2:18" x14ac:dyDescent="0.2">
      <c r="B1559" s="25">
        <v>1329</v>
      </c>
      <c r="C1559" s="193">
        <v>7.1744077489333938E-2</v>
      </c>
      <c r="D1559" s="19"/>
      <c r="E1559" s="19"/>
      <c r="F1559" s="19">
        <v>0.69894242245632499</v>
      </c>
      <c r="G1559" s="19"/>
      <c r="H1559" s="19">
        <v>0.60615595206132589</v>
      </c>
      <c r="I1559" s="19"/>
      <c r="J1559" s="19">
        <v>1.2872559921154878</v>
      </c>
      <c r="K1559" s="19"/>
      <c r="L1559" s="19">
        <v>0.65114828579463535</v>
      </c>
      <c r="M1559" s="19"/>
      <c r="N1559" s="19">
        <v>0.45262538468969793</v>
      </c>
      <c r="O1559" s="19">
        <v>0.28252769108582287</v>
      </c>
      <c r="P1559" s="50"/>
      <c r="R1559" s="9" t="s">
        <v>0</v>
      </c>
    </row>
    <row r="1560" spans="2:18" x14ac:dyDescent="0.2">
      <c r="B1560" s="25">
        <v>1330</v>
      </c>
      <c r="C1560" s="193"/>
      <c r="D1560" s="19">
        <v>0.86213489982748592</v>
      </c>
      <c r="E1560" s="19"/>
      <c r="F1560" s="19">
        <v>0.70568284031817707</v>
      </c>
      <c r="G1560" s="19"/>
      <c r="H1560" s="19">
        <v>0.86627231772834501</v>
      </c>
      <c r="I1560" s="19"/>
      <c r="J1560" s="19">
        <v>0.61652704700748839</v>
      </c>
      <c r="K1560" s="19"/>
      <c r="L1560" s="19">
        <v>0.60161449218396701</v>
      </c>
      <c r="M1560" s="19"/>
      <c r="N1560" s="19">
        <v>0.33879008109652115</v>
      </c>
      <c r="O1560" s="19"/>
      <c r="P1560" s="50">
        <v>0.84779406039173355</v>
      </c>
      <c r="R1560" s="9" t="s">
        <v>0</v>
      </c>
    </row>
    <row r="1561" spans="2:18" x14ac:dyDescent="0.2">
      <c r="B1561" s="25">
        <v>1331</v>
      </c>
      <c r="C1561" s="193">
        <v>0.46768371993866625</v>
      </c>
      <c r="D1561" s="19"/>
      <c r="E1561" s="19">
        <v>0.7906550034105625</v>
      </c>
      <c r="F1561" s="19"/>
      <c r="G1561" s="19"/>
      <c r="H1561" s="19">
        <v>8.3050258244552255E-2</v>
      </c>
      <c r="I1561" s="19"/>
      <c r="J1561" s="19">
        <v>0.18978633770582071</v>
      </c>
      <c r="K1561" s="19"/>
      <c r="L1561" s="19">
        <v>0.51926633175926973</v>
      </c>
      <c r="M1561" s="19">
        <v>0.7437788367320014</v>
      </c>
      <c r="N1561" s="19"/>
      <c r="O1561" s="19">
        <v>1.2227842446820867</v>
      </c>
      <c r="P1561" s="50"/>
      <c r="R1561" s="9" t="s">
        <v>0</v>
      </c>
    </row>
    <row r="1562" spans="2:18" x14ac:dyDescent="0.2">
      <c r="B1562" s="25">
        <v>1332</v>
      </c>
      <c r="C1562" s="193"/>
      <c r="D1562" s="19">
        <v>1.149243293843393</v>
      </c>
      <c r="E1562" s="19"/>
      <c r="F1562" s="19">
        <v>1.2429902075227854</v>
      </c>
      <c r="G1562" s="19"/>
      <c r="H1562" s="19">
        <v>0.98083810343570776</v>
      </c>
      <c r="I1562" s="19">
        <v>2.9021632890872388E-2</v>
      </c>
      <c r="J1562" s="19"/>
      <c r="K1562" s="19"/>
      <c r="L1562" s="19">
        <v>1.2376246043233794</v>
      </c>
      <c r="M1562" s="19"/>
      <c r="N1562" s="19">
        <v>0.7332503372594561</v>
      </c>
      <c r="O1562" s="19"/>
      <c r="P1562" s="50">
        <v>1.0624388743809641</v>
      </c>
      <c r="R1562" s="9" t="s">
        <v>0</v>
      </c>
    </row>
    <row r="1563" spans="2:18" x14ac:dyDescent="0.2">
      <c r="B1563" s="25">
        <v>1333</v>
      </c>
      <c r="C1563" s="193"/>
      <c r="D1563" s="19">
        <v>0.23815038574767891</v>
      </c>
      <c r="E1563" s="19">
        <v>4.0607259040840386E-2</v>
      </c>
      <c r="F1563" s="19"/>
      <c r="G1563" s="19">
        <v>0.49373662095166593</v>
      </c>
      <c r="H1563" s="19"/>
      <c r="I1563" s="19"/>
      <c r="J1563" s="19">
        <v>7.4002961818058113E-2</v>
      </c>
      <c r="K1563" s="19">
        <v>0.35121319378991078</v>
      </c>
      <c r="L1563" s="19"/>
      <c r="M1563" s="19"/>
      <c r="N1563" s="19">
        <v>0.33868243382070257</v>
      </c>
      <c r="O1563" s="19"/>
      <c r="P1563" s="50">
        <v>0.10954270592524253</v>
      </c>
      <c r="R1563" s="9" t="s">
        <v>0</v>
      </c>
    </row>
    <row r="1564" spans="2:18" x14ac:dyDescent="0.2">
      <c r="B1564" s="25">
        <v>1334</v>
      </c>
      <c r="C1564" s="193">
        <v>1.2135061603263475</v>
      </c>
      <c r="D1564" s="19"/>
      <c r="E1564" s="19">
        <v>1.0665599779665433</v>
      </c>
      <c r="F1564" s="19"/>
      <c r="G1564" s="19">
        <v>0.10994135255364412</v>
      </c>
      <c r="H1564" s="19"/>
      <c r="I1564" s="19">
        <v>1.0801665355383148</v>
      </c>
      <c r="J1564" s="19"/>
      <c r="K1564" s="19"/>
      <c r="L1564" s="19">
        <v>0.15149460270580148</v>
      </c>
      <c r="M1564" s="19">
        <v>1.2619407178595914</v>
      </c>
      <c r="N1564" s="19"/>
      <c r="O1564" s="19">
        <v>1.73865025120186</v>
      </c>
      <c r="P1564" s="50"/>
      <c r="R1564" s="9" t="s">
        <v>0</v>
      </c>
    </row>
    <row r="1565" spans="2:18" x14ac:dyDescent="0.2">
      <c r="B1565" s="25">
        <v>1335</v>
      </c>
      <c r="C1565" s="193">
        <v>0.27714992418305689</v>
      </c>
      <c r="D1565" s="19"/>
      <c r="E1565" s="19"/>
      <c r="F1565" s="19">
        <v>0.56728955264981584</v>
      </c>
      <c r="G1565" s="19"/>
      <c r="H1565" s="19">
        <v>0.99565219821279094</v>
      </c>
      <c r="I1565" s="19"/>
      <c r="J1565" s="19">
        <v>0.38349734992691481</v>
      </c>
      <c r="K1565" s="19"/>
      <c r="L1565" s="19">
        <v>0.93671414999009917</v>
      </c>
      <c r="M1565" s="19"/>
      <c r="N1565" s="19">
        <v>0.50870125678148403</v>
      </c>
      <c r="O1565" s="19"/>
      <c r="P1565" s="50">
        <v>1.271639520212954</v>
      </c>
      <c r="R1565" s="9" t="s">
        <v>0</v>
      </c>
    </row>
    <row r="1566" spans="2:18" x14ac:dyDescent="0.2">
      <c r="B1566" s="25">
        <v>1336</v>
      </c>
      <c r="C1566" s="193"/>
      <c r="D1566" s="19">
        <v>0.3161793227856472</v>
      </c>
      <c r="E1566" s="19"/>
      <c r="F1566" s="19">
        <v>0.65178788638191365</v>
      </c>
      <c r="G1566" s="19">
        <v>0.56404690410127201</v>
      </c>
      <c r="H1566" s="19"/>
      <c r="I1566" s="19">
        <v>1.2615191781993651</v>
      </c>
      <c r="J1566" s="19"/>
      <c r="K1566" s="19">
        <v>1.2214107921249309</v>
      </c>
      <c r="L1566" s="19"/>
      <c r="M1566" s="19"/>
      <c r="N1566" s="19">
        <v>1.0567223787717634</v>
      </c>
      <c r="O1566" s="19"/>
      <c r="P1566" s="50">
        <v>0.41491683339398561</v>
      </c>
      <c r="R1566" s="9" t="s">
        <v>0</v>
      </c>
    </row>
    <row r="1567" spans="2:18" x14ac:dyDescent="0.2">
      <c r="B1567" s="25">
        <v>1337</v>
      </c>
      <c r="C1567" s="193"/>
      <c r="D1567" s="19">
        <v>0.69226373857751733</v>
      </c>
      <c r="E1567" s="19"/>
      <c r="F1567" s="19">
        <v>0.87989949664538936</v>
      </c>
      <c r="G1567" s="19"/>
      <c r="H1567" s="19">
        <v>0.79100221621453737</v>
      </c>
      <c r="I1567" s="19">
        <v>0.1676835875644066</v>
      </c>
      <c r="J1567" s="19"/>
      <c r="K1567" s="19">
        <v>0.37548090369096454</v>
      </c>
      <c r="L1567" s="19"/>
      <c r="M1567" s="19">
        <v>0.23160619350041231</v>
      </c>
      <c r="N1567" s="19"/>
      <c r="O1567" s="19"/>
      <c r="P1567" s="50">
        <v>0.88093771587601655</v>
      </c>
      <c r="R1567" s="9" t="s">
        <v>0</v>
      </c>
    </row>
    <row r="1568" spans="2:18" x14ac:dyDescent="0.2">
      <c r="B1568" s="25">
        <v>1338</v>
      </c>
      <c r="C1568" s="193">
        <v>0.26323885890482013</v>
      </c>
      <c r="D1568" s="19"/>
      <c r="E1568" s="19">
        <v>1.4481976288189043E-2</v>
      </c>
      <c r="F1568" s="19"/>
      <c r="G1568" s="19"/>
      <c r="H1568" s="19">
        <v>0.14693012425003643</v>
      </c>
      <c r="I1568" s="19">
        <v>0.48425370816209173</v>
      </c>
      <c r="J1568" s="19"/>
      <c r="K1568" s="19">
        <v>0.83684740122534984</v>
      </c>
      <c r="L1568" s="19"/>
      <c r="M1568" s="19">
        <v>0.44789521684592337</v>
      </c>
      <c r="N1568" s="19"/>
      <c r="O1568" s="19">
        <v>0.16671054491425724</v>
      </c>
      <c r="P1568" s="50"/>
      <c r="R1568" s="9" t="s">
        <v>0</v>
      </c>
    </row>
    <row r="1569" spans="2:18" x14ac:dyDescent="0.2">
      <c r="B1569" s="25">
        <v>1339</v>
      </c>
      <c r="C1569" s="193">
        <v>0.54452770770202996</v>
      </c>
      <c r="D1569" s="19"/>
      <c r="E1569" s="19">
        <v>0.46834651958048618</v>
      </c>
      <c r="F1569" s="19"/>
      <c r="G1569" s="19"/>
      <c r="H1569" s="19">
        <v>0.15251703868009439</v>
      </c>
      <c r="I1569" s="19"/>
      <c r="J1569" s="19">
        <v>1.0678936162552453</v>
      </c>
      <c r="K1569" s="19">
        <v>1.8695333660862401E-2</v>
      </c>
      <c r="L1569" s="19"/>
      <c r="M1569" s="19">
        <v>0.81510327296410912</v>
      </c>
      <c r="N1569" s="19"/>
      <c r="O1569" s="19">
        <v>0.96039320377698845</v>
      </c>
      <c r="P1569" s="50"/>
      <c r="R1569" s="9" t="s">
        <v>0</v>
      </c>
    </row>
    <row r="1570" spans="2:18" x14ac:dyDescent="0.2">
      <c r="B1570" s="25">
        <v>1340</v>
      </c>
      <c r="C1570" s="193">
        <v>2.2704605769397439</v>
      </c>
      <c r="D1570" s="19"/>
      <c r="E1570" s="19">
        <v>1.7585645478615601</v>
      </c>
      <c r="F1570" s="19"/>
      <c r="G1570" s="19">
        <v>2.7785415506318496</v>
      </c>
      <c r="H1570" s="19"/>
      <c r="I1570" s="19">
        <v>2.442351207625276</v>
      </c>
      <c r="J1570" s="19"/>
      <c r="K1570" s="19">
        <v>2.0726072044083179</v>
      </c>
      <c r="L1570" s="19"/>
      <c r="M1570" s="19">
        <v>2.2771698325896499</v>
      </c>
      <c r="N1570" s="19"/>
      <c r="O1570" s="19">
        <v>2.6760768217907493</v>
      </c>
      <c r="P1570" s="50"/>
      <c r="R1570" s="9" t="s">
        <v>0</v>
      </c>
    </row>
    <row r="1571" spans="2:18" x14ac:dyDescent="0.2">
      <c r="B1571" s="25">
        <v>1341</v>
      </c>
      <c r="C1571" s="193">
        <v>1.7545646079716155</v>
      </c>
      <c r="D1571" s="19"/>
      <c r="E1571" s="19">
        <v>2.6776155403414883</v>
      </c>
      <c r="F1571" s="19"/>
      <c r="G1571" s="19">
        <v>2.3831351839064103</v>
      </c>
      <c r="H1571" s="19"/>
      <c r="I1571" s="19">
        <v>1.6207199602392479</v>
      </c>
      <c r="J1571" s="19"/>
      <c r="K1571" s="19">
        <v>1.1144820710130532</v>
      </c>
      <c r="L1571" s="19"/>
      <c r="M1571" s="19">
        <v>1.8651458762405162</v>
      </c>
      <c r="N1571" s="19"/>
      <c r="O1571" s="19">
        <v>1.3664832292606641</v>
      </c>
      <c r="P1571" s="50"/>
      <c r="R1571" s="9" t="s">
        <v>0</v>
      </c>
    </row>
    <row r="1572" spans="2:18" x14ac:dyDescent="0.2">
      <c r="B1572" s="25">
        <v>1342</v>
      </c>
      <c r="C1572" s="193"/>
      <c r="D1572" s="19">
        <v>0.31388611387659787</v>
      </c>
      <c r="E1572" s="19"/>
      <c r="F1572" s="19">
        <v>0.20808213266402589</v>
      </c>
      <c r="G1572" s="19"/>
      <c r="H1572" s="19">
        <v>0.29812896630945546</v>
      </c>
      <c r="I1572" s="19">
        <v>0.31475853014666594</v>
      </c>
      <c r="J1572" s="19"/>
      <c r="K1572" s="19"/>
      <c r="L1572" s="19">
        <v>0.61140528188252707</v>
      </c>
      <c r="M1572" s="19"/>
      <c r="N1572" s="19">
        <v>0.89378697072463409</v>
      </c>
      <c r="O1572" s="19"/>
      <c r="P1572" s="50">
        <v>0.1722081198106476</v>
      </c>
      <c r="R1572" s="9" t="s">
        <v>0</v>
      </c>
    </row>
    <row r="1573" spans="2:18" x14ac:dyDescent="0.2">
      <c r="B1573" s="25">
        <v>1343</v>
      </c>
      <c r="C1573" s="193"/>
      <c r="D1573" s="19">
        <v>0.30321891912025173</v>
      </c>
      <c r="E1573" s="19"/>
      <c r="F1573" s="19">
        <v>0.22964280207636972</v>
      </c>
      <c r="G1573" s="19"/>
      <c r="H1573" s="19">
        <v>0.12257875640415836</v>
      </c>
      <c r="I1573" s="19"/>
      <c r="J1573" s="19">
        <v>0.70691650778497428</v>
      </c>
      <c r="K1573" s="19"/>
      <c r="L1573" s="19">
        <v>0.47062260323957189</v>
      </c>
      <c r="M1573" s="19">
        <v>0.14001856921256403</v>
      </c>
      <c r="N1573" s="19"/>
      <c r="O1573" s="19"/>
      <c r="P1573" s="50">
        <v>0.87471678803113895</v>
      </c>
      <c r="R1573" s="9" t="s">
        <v>0</v>
      </c>
    </row>
    <row r="1574" spans="2:18" x14ac:dyDescent="0.2">
      <c r="B1574" s="25">
        <v>1344</v>
      </c>
      <c r="C1574" s="193"/>
      <c r="D1574" s="19">
        <v>0.15102580497952328</v>
      </c>
      <c r="E1574" s="19">
        <v>0.19316489445356688</v>
      </c>
      <c r="F1574" s="19"/>
      <c r="G1574" s="19"/>
      <c r="H1574" s="19">
        <v>0.2458111649160222</v>
      </c>
      <c r="I1574" s="19">
        <v>0.45820636170810941</v>
      </c>
      <c r="J1574" s="19"/>
      <c r="K1574" s="19"/>
      <c r="L1574" s="19">
        <v>0.17512663450760008</v>
      </c>
      <c r="M1574" s="19">
        <v>0.26428997187859271</v>
      </c>
      <c r="N1574" s="19"/>
      <c r="O1574" s="19"/>
      <c r="P1574" s="50">
        <v>0.34782492729877701</v>
      </c>
      <c r="R1574" s="9" t="s">
        <v>0</v>
      </c>
    </row>
    <row r="1575" spans="2:18" x14ac:dyDescent="0.2">
      <c r="B1575" s="25">
        <v>1345</v>
      </c>
      <c r="C1575" s="193"/>
      <c r="D1575" s="19">
        <v>0.722149519633835</v>
      </c>
      <c r="E1575" s="19">
        <v>0.43782047116700751</v>
      </c>
      <c r="F1575" s="19"/>
      <c r="G1575" s="19"/>
      <c r="H1575" s="19">
        <v>1.4786186876759004E-2</v>
      </c>
      <c r="I1575" s="19">
        <v>0.57421967986474354</v>
      </c>
      <c r="J1575" s="19"/>
      <c r="K1575" s="19"/>
      <c r="L1575" s="19">
        <v>0.36172830507721576</v>
      </c>
      <c r="M1575" s="19"/>
      <c r="N1575" s="19">
        <v>2.3059133092663855E-2</v>
      </c>
      <c r="O1575" s="19">
        <v>2.6441229951212179E-2</v>
      </c>
      <c r="P1575" s="50"/>
      <c r="R1575" s="9" t="s">
        <v>0</v>
      </c>
    </row>
    <row r="1576" spans="2:18" x14ac:dyDescent="0.2">
      <c r="B1576" s="25">
        <v>1346</v>
      </c>
      <c r="C1576" s="193"/>
      <c r="D1576" s="19">
        <v>1.2031835967162388</v>
      </c>
      <c r="E1576" s="19"/>
      <c r="F1576" s="19">
        <v>0.72579936542530199</v>
      </c>
      <c r="G1576" s="19"/>
      <c r="H1576" s="19">
        <v>0.20735541904279028</v>
      </c>
      <c r="I1576" s="19"/>
      <c r="J1576" s="19">
        <v>0.44862114879686965</v>
      </c>
      <c r="K1576" s="19"/>
      <c r="L1576" s="19">
        <v>0.82409666587789998</v>
      </c>
      <c r="M1576" s="19"/>
      <c r="N1576" s="19">
        <v>0.69312471713172463</v>
      </c>
      <c r="O1576" s="19"/>
      <c r="P1576" s="50">
        <v>0.40897642846228316</v>
      </c>
      <c r="R1576" s="9" t="s">
        <v>0</v>
      </c>
    </row>
    <row r="1577" spans="2:18" x14ac:dyDescent="0.2">
      <c r="B1577" s="25">
        <v>1347</v>
      </c>
      <c r="C1577" s="193">
        <v>0.12817464670965703</v>
      </c>
      <c r="D1577" s="19"/>
      <c r="E1577" s="19">
        <v>1.0225693219360579</v>
      </c>
      <c r="F1577" s="19"/>
      <c r="G1577" s="19">
        <v>1.345347401670639</v>
      </c>
      <c r="H1577" s="19"/>
      <c r="I1577" s="19">
        <v>0.4802983527158885</v>
      </c>
      <c r="J1577" s="19"/>
      <c r="K1577" s="19">
        <v>0.68983728862792815</v>
      </c>
      <c r="L1577" s="19"/>
      <c r="M1577" s="19">
        <v>1.0325571649960354</v>
      </c>
      <c r="N1577" s="19"/>
      <c r="O1577" s="19">
        <v>0.80562136356652025</v>
      </c>
      <c r="P1577" s="50"/>
      <c r="R1577" s="9" t="s">
        <v>0</v>
      </c>
    </row>
    <row r="1578" spans="2:18" x14ac:dyDescent="0.2">
      <c r="B1578" s="25">
        <v>1348</v>
      </c>
      <c r="C1578" s="193"/>
      <c r="D1578" s="19">
        <v>8.7843993165183487E-2</v>
      </c>
      <c r="E1578" s="19"/>
      <c r="F1578" s="19">
        <v>0.73068178096337488</v>
      </c>
      <c r="G1578" s="19">
        <v>3.2760993772039733E-2</v>
      </c>
      <c r="H1578" s="19"/>
      <c r="I1578" s="19">
        <v>0.22573043154762137</v>
      </c>
      <c r="J1578" s="19"/>
      <c r="K1578" s="19">
        <v>1.1210673308716217</v>
      </c>
      <c r="L1578" s="19"/>
      <c r="M1578" s="19">
        <v>0.25171451433351033</v>
      </c>
      <c r="N1578" s="19"/>
      <c r="O1578" s="19">
        <v>0.22076996390766906</v>
      </c>
      <c r="P1578" s="50"/>
      <c r="R1578" s="9" t="s">
        <v>0</v>
      </c>
    </row>
    <row r="1579" spans="2:18" x14ac:dyDescent="0.2">
      <c r="B1579" s="25">
        <v>1349</v>
      </c>
      <c r="C1579" s="193">
        <v>1.0189998702598722</v>
      </c>
      <c r="D1579" s="19"/>
      <c r="E1579" s="19">
        <v>1.1875464246738707</v>
      </c>
      <c r="F1579" s="19"/>
      <c r="G1579" s="19">
        <v>1.4218766041336088</v>
      </c>
      <c r="H1579" s="19"/>
      <c r="I1579" s="19">
        <v>2.0458263996547563</v>
      </c>
      <c r="J1579" s="19"/>
      <c r="K1579" s="19">
        <v>1.3066405641669947</v>
      </c>
      <c r="L1579" s="19"/>
      <c r="M1579" s="19">
        <v>1.2696961134774354</v>
      </c>
      <c r="N1579" s="19"/>
      <c r="O1579" s="19">
        <v>1.3662184563107498</v>
      </c>
      <c r="P1579" s="50"/>
      <c r="R1579" s="9" t="s">
        <v>0</v>
      </c>
    </row>
    <row r="1580" spans="2:18" x14ac:dyDescent="0.2">
      <c r="B1580" s="25">
        <v>1350</v>
      </c>
      <c r="C1580" s="193"/>
      <c r="D1580" s="19">
        <v>1.4874687661180903</v>
      </c>
      <c r="E1580" s="19"/>
      <c r="F1580" s="19">
        <v>1.8016476707301254</v>
      </c>
      <c r="G1580" s="19"/>
      <c r="H1580" s="19">
        <v>1.5931742057654927</v>
      </c>
      <c r="I1580" s="19"/>
      <c r="J1580" s="19">
        <v>1.7739375726768081</v>
      </c>
      <c r="K1580" s="19"/>
      <c r="L1580" s="19">
        <v>2.061027761432066</v>
      </c>
      <c r="M1580" s="19"/>
      <c r="N1580" s="19">
        <v>1.7852175905205481</v>
      </c>
      <c r="O1580" s="19"/>
      <c r="P1580" s="50">
        <v>2.0433529655435394</v>
      </c>
      <c r="R1580" s="9" t="s">
        <v>0</v>
      </c>
    </row>
    <row r="1581" spans="2:18" x14ac:dyDescent="0.2">
      <c r="B1581" s="25">
        <v>1351</v>
      </c>
      <c r="C1581" s="193">
        <v>0.81742737494234397</v>
      </c>
      <c r="D1581" s="19"/>
      <c r="E1581" s="19">
        <v>1.7368269737358906</v>
      </c>
      <c r="F1581" s="19"/>
      <c r="G1581" s="19">
        <v>1.1316351266838065</v>
      </c>
      <c r="H1581" s="19"/>
      <c r="I1581" s="19">
        <v>0.80947607982246983</v>
      </c>
      <c r="J1581" s="19"/>
      <c r="K1581" s="19">
        <v>2.0873419352973661</v>
      </c>
      <c r="L1581" s="19"/>
      <c r="M1581" s="19">
        <v>1.0996064663296443</v>
      </c>
      <c r="N1581" s="19"/>
      <c r="O1581" s="19">
        <v>1.0683159060308751</v>
      </c>
      <c r="P1581" s="50"/>
      <c r="R1581" s="9" t="s">
        <v>0</v>
      </c>
    </row>
    <row r="1582" spans="2:18" x14ac:dyDescent="0.2">
      <c r="B1582" s="25">
        <v>1352</v>
      </c>
      <c r="C1582" s="193">
        <v>1.3209990948827852</v>
      </c>
      <c r="D1582" s="19"/>
      <c r="E1582" s="19">
        <v>1.3589109313864727</v>
      </c>
      <c r="F1582" s="19"/>
      <c r="G1582" s="19">
        <v>1.5107985869147924</v>
      </c>
      <c r="H1582" s="19"/>
      <c r="I1582" s="19">
        <v>0.87737670655460021</v>
      </c>
      <c r="J1582" s="19"/>
      <c r="K1582" s="19">
        <v>0.94116178907431725</v>
      </c>
      <c r="L1582" s="19"/>
      <c r="M1582" s="19">
        <v>1.4730172070785656</v>
      </c>
      <c r="N1582" s="19"/>
      <c r="O1582" s="19">
        <v>0.60571244325161222</v>
      </c>
      <c r="P1582" s="50"/>
      <c r="R1582" s="9" t="s">
        <v>0</v>
      </c>
    </row>
    <row r="1583" spans="2:18" x14ac:dyDescent="0.2">
      <c r="B1583" s="25">
        <v>1353</v>
      </c>
      <c r="C1583" s="193"/>
      <c r="D1583" s="19">
        <v>1.0629610484619572</v>
      </c>
      <c r="E1583" s="19"/>
      <c r="F1583" s="19">
        <v>1.4148570030446741</v>
      </c>
      <c r="G1583" s="19"/>
      <c r="H1583" s="19">
        <v>0.75787587846172166</v>
      </c>
      <c r="I1583" s="19"/>
      <c r="J1583" s="19">
        <v>0.9353327999699671</v>
      </c>
      <c r="K1583" s="19"/>
      <c r="L1583" s="19">
        <v>1.6004408017389056</v>
      </c>
      <c r="M1583" s="19"/>
      <c r="N1583" s="19">
        <v>1.6385993213530896</v>
      </c>
      <c r="O1583" s="19"/>
      <c r="P1583" s="50">
        <v>0.4976015188745741</v>
      </c>
      <c r="R1583" s="9" t="s">
        <v>0</v>
      </c>
    </row>
    <row r="1584" spans="2:18" x14ac:dyDescent="0.2">
      <c r="B1584" s="25">
        <v>1354</v>
      </c>
      <c r="C1584" s="193"/>
      <c r="D1584" s="19">
        <v>0.19400060023480672</v>
      </c>
      <c r="E1584" s="19"/>
      <c r="F1584" s="19">
        <v>0.31754473661087818</v>
      </c>
      <c r="G1584" s="19">
        <v>4.69421374861973E-2</v>
      </c>
      <c r="H1584" s="19"/>
      <c r="I1584" s="19"/>
      <c r="J1584" s="19">
        <v>0.83882872361176064</v>
      </c>
      <c r="K1584" s="19"/>
      <c r="L1584" s="19">
        <v>0.19009865434550141</v>
      </c>
      <c r="M1584" s="19"/>
      <c r="N1584" s="19">
        <v>0.8263702334291736</v>
      </c>
      <c r="O1584" s="19"/>
      <c r="P1584" s="50">
        <v>1.1789131565047251</v>
      </c>
      <c r="R1584" s="9" t="s">
        <v>0</v>
      </c>
    </row>
    <row r="1585" spans="2:18" x14ac:dyDescent="0.2">
      <c r="B1585" s="25">
        <v>1355</v>
      </c>
      <c r="C1585" s="193">
        <v>1.3570558791128794E-2</v>
      </c>
      <c r="D1585" s="19"/>
      <c r="E1585" s="19"/>
      <c r="F1585" s="19">
        <v>0.78748661480210491</v>
      </c>
      <c r="G1585" s="19"/>
      <c r="H1585" s="19">
        <v>1.9598989747786788</v>
      </c>
      <c r="I1585" s="19"/>
      <c r="J1585" s="19">
        <v>0.4470923406162432</v>
      </c>
      <c r="K1585" s="19"/>
      <c r="L1585" s="19">
        <v>1.6212523700141188</v>
      </c>
      <c r="M1585" s="19"/>
      <c r="N1585" s="19">
        <v>0.62366383492233612</v>
      </c>
      <c r="O1585" s="19"/>
      <c r="P1585" s="50">
        <v>1.414595929244604</v>
      </c>
      <c r="R1585" s="9" t="s">
        <v>0</v>
      </c>
    </row>
    <row r="1586" spans="2:18" x14ac:dyDescent="0.2">
      <c r="B1586" s="25">
        <v>1356</v>
      </c>
      <c r="C1586" s="193"/>
      <c r="D1586" s="19">
        <v>0.4443162875020476</v>
      </c>
      <c r="E1586" s="19"/>
      <c r="F1586" s="19">
        <v>0.52144576687174515</v>
      </c>
      <c r="G1586" s="19"/>
      <c r="H1586" s="19">
        <v>0.91492484754991688</v>
      </c>
      <c r="I1586" s="19"/>
      <c r="J1586" s="19">
        <v>1.0158720561071062</v>
      </c>
      <c r="K1586" s="19"/>
      <c r="L1586" s="19">
        <v>1.162419918514024</v>
      </c>
      <c r="M1586" s="19"/>
      <c r="N1586" s="19">
        <v>0.33792992110793846</v>
      </c>
      <c r="O1586" s="19"/>
      <c r="P1586" s="50">
        <v>0.42398685368785627</v>
      </c>
      <c r="R1586" s="9" t="s">
        <v>0</v>
      </c>
    </row>
    <row r="1587" spans="2:18" x14ac:dyDescent="0.2">
      <c r="B1587" s="25">
        <v>1357</v>
      </c>
      <c r="C1587" s="193"/>
      <c r="D1587" s="19">
        <v>1.1723943003646842</v>
      </c>
      <c r="E1587" s="19"/>
      <c r="F1587" s="19">
        <v>0.12470036177449662</v>
      </c>
      <c r="G1587" s="19">
        <v>0.79102967329644258</v>
      </c>
      <c r="H1587" s="19"/>
      <c r="I1587" s="19">
        <v>0.95006726112423001</v>
      </c>
      <c r="J1587" s="19"/>
      <c r="K1587" s="19">
        <v>0.64426985591620722</v>
      </c>
      <c r="L1587" s="19"/>
      <c r="M1587" s="19">
        <v>0.58659523643913303</v>
      </c>
      <c r="N1587" s="19"/>
      <c r="O1587" s="19">
        <v>0.13836243010650218</v>
      </c>
      <c r="P1587" s="50"/>
      <c r="R1587" s="9" t="s">
        <v>0</v>
      </c>
    </row>
    <row r="1588" spans="2:18" x14ac:dyDescent="0.2">
      <c r="B1588" s="25">
        <v>1358</v>
      </c>
      <c r="C1588" s="193">
        <v>0.16239775354383218</v>
      </c>
      <c r="D1588" s="19"/>
      <c r="E1588" s="19"/>
      <c r="F1588" s="19">
        <v>0.28377266635346748</v>
      </c>
      <c r="G1588" s="19"/>
      <c r="H1588" s="19">
        <v>0.61537074473211939</v>
      </c>
      <c r="I1588" s="19">
        <v>0.57006323767703138</v>
      </c>
      <c r="J1588" s="19"/>
      <c r="K1588" s="19">
        <v>0.38203627047744088</v>
      </c>
      <c r="L1588" s="19"/>
      <c r="M1588" s="19">
        <v>0.21178804937898585</v>
      </c>
      <c r="N1588" s="19"/>
      <c r="O1588" s="19">
        <v>0.72901732778786932</v>
      </c>
      <c r="P1588" s="50"/>
      <c r="R1588" s="9" t="s">
        <v>0</v>
      </c>
    </row>
    <row r="1589" spans="2:18" x14ac:dyDescent="0.2">
      <c r="B1589" s="25">
        <v>1359</v>
      </c>
      <c r="C1589" s="193"/>
      <c r="D1589" s="19">
        <v>1.4763026601343734</v>
      </c>
      <c r="E1589" s="19"/>
      <c r="F1589" s="19">
        <v>0.53261749962241511</v>
      </c>
      <c r="G1589" s="19">
        <v>0.29455769736254322</v>
      </c>
      <c r="H1589" s="19"/>
      <c r="I1589" s="19"/>
      <c r="J1589" s="19">
        <v>0.23384495106011294</v>
      </c>
      <c r="K1589" s="19"/>
      <c r="L1589" s="19">
        <v>0.48727330391638651</v>
      </c>
      <c r="M1589" s="19"/>
      <c r="N1589" s="19">
        <v>0.53716986102771913</v>
      </c>
      <c r="O1589" s="19"/>
      <c r="P1589" s="50">
        <v>0.35698098334023848</v>
      </c>
      <c r="R1589" s="9" t="s">
        <v>0</v>
      </c>
    </row>
    <row r="1590" spans="2:18" x14ac:dyDescent="0.2">
      <c r="B1590" s="25">
        <v>1360</v>
      </c>
      <c r="C1590" s="193">
        <v>1.3507208514579894</v>
      </c>
      <c r="D1590" s="19"/>
      <c r="E1590" s="19">
        <v>1.3752934920213553</v>
      </c>
      <c r="F1590" s="19"/>
      <c r="G1590" s="19">
        <v>1.9661950546381721</v>
      </c>
      <c r="H1590" s="19"/>
      <c r="I1590" s="19">
        <v>1.0879154382284653</v>
      </c>
      <c r="J1590" s="19"/>
      <c r="K1590" s="19">
        <v>1.371037238044168</v>
      </c>
      <c r="L1590" s="19"/>
      <c r="M1590" s="19">
        <v>2.1532494332905179</v>
      </c>
      <c r="N1590" s="19"/>
      <c r="O1590" s="19">
        <v>2.5777489164643357</v>
      </c>
      <c r="P1590" s="50"/>
      <c r="R1590" s="9" t="s">
        <v>0</v>
      </c>
    </row>
    <row r="1591" spans="2:18" x14ac:dyDescent="0.2">
      <c r="B1591" s="25">
        <v>1361</v>
      </c>
      <c r="C1591" s="193">
        <v>1.7210117538042657</v>
      </c>
      <c r="D1591" s="19"/>
      <c r="E1591" s="19">
        <v>1.3395746401913804</v>
      </c>
      <c r="F1591" s="19"/>
      <c r="G1591" s="19">
        <v>1.6107748908316568</v>
      </c>
      <c r="H1591" s="19"/>
      <c r="I1591" s="19">
        <v>1.6251481302930058</v>
      </c>
      <c r="J1591" s="19"/>
      <c r="K1591" s="19">
        <v>1.7266478360850188</v>
      </c>
      <c r="L1591" s="19"/>
      <c r="M1591" s="19">
        <v>0.85384324546292734</v>
      </c>
      <c r="N1591" s="19"/>
      <c r="O1591" s="19">
        <v>1.3124835432820137</v>
      </c>
      <c r="P1591" s="50"/>
      <c r="R1591" s="9" t="s">
        <v>0</v>
      </c>
    </row>
    <row r="1592" spans="2:18" x14ac:dyDescent="0.2">
      <c r="B1592" s="25">
        <v>1362</v>
      </c>
      <c r="C1592" s="193">
        <v>0.98724073930317835</v>
      </c>
      <c r="D1592" s="19"/>
      <c r="E1592" s="19">
        <v>1.7359698062225819</v>
      </c>
      <c r="F1592" s="19"/>
      <c r="G1592" s="19">
        <v>1.348445110062449</v>
      </c>
      <c r="H1592" s="19"/>
      <c r="I1592" s="19">
        <v>1.2230607475057513</v>
      </c>
      <c r="J1592" s="19"/>
      <c r="K1592" s="19">
        <v>1.1539344616131031</v>
      </c>
      <c r="L1592" s="19"/>
      <c r="M1592" s="19">
        <v>0.64670090383705037</v>
      </c>
      <c r="N1592" s="19"/>
      <c r="O1592" s="19">
        <v>0.14604092674851155</v>
      </c>
      <c r="P1592" s="50"/>
      <c r="R1592" s="9" t="s">
        <v>0</v>
      </c>
    </row>
    <row r="1593" spans="2:18" x14ac:dyDescent="0.2">
      <c r="B1593" s="25">
        <v>1363</v>
      </c>
      <c r="C1593" s="193"/>
      <c r="D1593" s="19">
        <v>1.9080779781309896</v>
      </c>
      <c r="E1593" s="19"/>
      <c r="F1593" s="19">
        <v>1.6494316446218185</v>
      </c>
      <c r="G1593" s="19"/>
      <c r="H1593" s="19">
        <v>2.3751152568503335</v>
      </c>
      <c r="I1593" s="19"/>
      <c r="J1593" s="19">
        <v>1.4651946611663105</v>
      </c>
      <c r="K1593" s="19"/>
      <c r="L1593" s="19">
        <v>1.4227131458653923</v>
      </c>
      <c r="M1593" s="19"/>
      <c r="N1593" s="19">
        <v>1.7591333967418794</v>
      </c>
      <c r="O1593" s="19"/>
      <c r="P1593" s="50">
        <v>2.6878609966401332</v>
      </c>
      <c r="R1593" s="9" t="s">
        <v>0</v>
      </c>
    </row>
    <row r="1594" spans="2:18" x14ac:dyDescent="0.2">
      <c r="B1594" s="25">
        <v>1364</v>
      </c>
      <c r="C1594" s="193"/>
      <c r="D1594" s="19">
        <v>0.22625990467104312</v>
      </c>
      <c r="E1594" s="19"/>
      <c r="F1594" s="19">
        <v>6.3878683425836871E-2</v>
      </c>
      <c r="G1594" s="19"/>
      <c r="H1594" s="19">
        <v>0.21435050522165192</v>
      </c>
      <c r="I1594" s="19">
        <v>6.6110282680776872E-2</v>
      </c>
      <c r="J1594" s="19"/>
      <c r="K1594" s="19"/>
      <c r="L1594" s="19">
        <v>0.29408331037450669</v>
      </c>
      <c r="M1594" s="19">
        <v>4.3857715857204112E-2</v>
      </c>
      <c r="N1594" s="19"/>
      <c r="O1594" s="19">
        <v>6.0159986268986033E-2</v>
      </c>
      <c r="P1594" s="50"/>
      <c r="R1594" s="9" t="s">
        <v>0</v>
      </c>
    </row>
    <row r="1595" spans="2:18" x14ac:dyDescent="0.2">
      <c r="B1595" s="25">
        <v>1365</v>
      </c>
      <c r="C1595" s="193"/>
      <c r="D1595" s="19">
        <v>0.80925499049534044</v>
      </c>
      <c r="E1595" s="19">
        <v>0.23574537937733867</v>
      </c>
      <c r="F1595" s="19"/>
      <c r="G1595" s="19">
        <v>0.20090833394206078</v>
      </c>
      <c r="H1595" s="19"/>
      <c r="I1595" s="19">
        <v>0.80735753734491489</v>
      </c>
      <c r="J1595" s="19"/>
      <c r="K1595" s="19">
        <v>0.47564602372916948</v>
      </c>
      <c r="L1595" s="19"/>
      <c r="M1595" s="19">
        <v>0.29146521391253255</v>
      </c>
      <c r="N1595" s="19"/>
      <c r="O1595" s="19"/>
      <c r="P1595" s="50">
        <v>1.1358684925330758</v>
      </c>
      <c r="R1595" s="9" t="s">
        <v>0</v>
      </c>
    </row>
    <row r="1596" spans="2:18" x14ac:dyDescent="0.2">
      <c r="B1596" s="25">
        <v>1366</v>
      </c>
      <c r="C1596" s="193">
        <v>1.4192964770054133</v>
      </c>
      <c r="D1596" s="19"/>
      <c r="E1596" s="19">
        <v>0.20027168894964531</v>
      </c>
      <c r="F1596" s="19"/>
      <c r="G1596" s="19">
        <v>0.85470994454589111</v>
      </c>
      <c r="H1596" s="19"/>
      <c r="I1596" s="19">
        <v>1.1507202781630965</v>
      </c>
      <c r="J1596" s="19"/>
      <c r="K1596" s="19">
        <v>0.5231417108028168</v>
      </c>
      <c r="L1596" s="19"/>
      <c r="M1596" s="19">
        <v>0.63839241589128659</v>
      </c>
      <c r="N1596" s="19"/>
      <c r="O1596" s="19">
        <v>0.70191526148749872</v>
      </c>
      <c r="P1596" s="50"/>
      <c r="R1596" s="9" t="s">
        <v>0</v>
      </c>
    </row>
    <row r="1597" spans="2:18" x14ac:dyDescent="0.2">
      <c r="B1597" s="25">
        <v>1367</v>
      </c>
      <c r="C1597" s="193"/>
      <c r="D1597" s="19">
        <v>0.23650875925784393</v>
      </c>
      <c r="E1597" s="19">
        <v>0.63305273710516619</v>
      </c>
      <c r="F1597" s="19"/>
      <c r="G1597" s="19"/>
      <c r="H1597" s="19">
        <v>0.64310373548732247</v>
      </c>
      <c r="I1597" s="19">
        <v>0.16625443398437281</v>
      </c>
      <c r="J1597" s="19"/>
      <c r="K1597" s="19"/>
      <c r="L1597" s="19">
        <v>0.28431925715751677</v>
      </c>
      <c r="M1597" s="19">
        <v>0.18849558775435538</v>
      </c>
      <c r="N1597" s="19"/>
      <c r="O1597" s="19"/>
      <c r="P1597" s="50">
        <v>0.10395801704414942</v>
      </c>
      <c r="R1597" s="9" t="s">
        <v>0</v>
      </c>
    </row>
    <row r="1598" spans="2:18" x14ac:dyDescent="0.2">
      <c r="B1598" s="25">
        <v>1368</v>
      </c>
      <c r="C1598" s="193">
        <v>3.3208567316782891</v>
      </c>
      <c r="D1598" s="19"/>
      <c r="E1598" s="19">
        <v>2.9798125325891505</v>
      </c>
      <c r="F1598" s="19"/>
      <c r="G1598" s="19">
        <v>1.7692082704016234</v>
      </c>
      <c r="H1598" s="19"/>
      <c r="I1598" s="19">
        <v>2.6323954266470793</v>
      </c>
      <c r="J1598" s="19"/>
      <c r="K1598" s="19">
        <v>1.5661347057584705</v>
      </c>
      <c r="L1598" s="19"/>
      <c r="M1598" s="19">
        <v>1.9178793643445091</v>
      </c>
      <c r="N1598" s="19"/>
      <c r="O1598" s="19">
        <v>2.2245187538675215</v>
      </c>
      <c r="P1598" s="50"/>
      <c r="R1598" s="9" t="s">
        <v>0</v>
      </c>
    </row>
    <row r="1599" spans="2:18" x14ac:dyDescent="0.2">
      <c r="B1599" s="25">
        <v>1369</v>
      </c>
      <c r="C1599" s="193"/>
      <c r="D1599" s="19">
        <v>0.65381821005792262</v>
      </c>
      <c r="E1599" s="19">
        <v>0.14316878896192675</v>
      </c>
      <c r="F1599" s="19"/>
      <c r="G1599" s="19">
        <v>0.79774617861494457</v>
      </c>
      <c r="H1599" s="19"/>
      <c r="I1599" s="19">
        <v>0.10418637859295776</v>
      </c>
      <c r="J1599" s="19"/>
      <c r="K1599" s="19"/>
      <c r="L1599" s="19">
        <v>0.51082274819007178</v>
      </c>
      <c r="M1599" s="19"/>
      <c r="N1599" s="19">
        <v>3.2775495698427616E-2</v>
      </c>
      <c r="O1599" s="19"/>
      <c r="P1599" s="50">
        <v>0.50398470802830142</v>
      </c>
      <c r="R1599" s="9" t="s">
        <v>0</v>
      </c>
    </row>
    <row r="1600" spans="2:18" x14ac:dyDescent="0.2">
      <c r="B1600" s="25">
        <v>1370</v>
      </c>
      <c r="C1600" s="193"/>
      <c r="D1600" s="19">
        <v>0.54178326867799498</v>
      </c>
      <c r="E1600" s="19"/>
      <c r="F1600" s="19">
        <v>1.3566419290487719</v>
      </c>
      <c r="G1600" s="19"/>
      <c r="H1600" s="19">
        <v>1.5109449895405844</v>
      </c>
      <c r="I1600" s="19"/>
      <c r="J1600" s="19">
        <v>0.67875894841446227</v>
      </c>
      <c r="K1600" s="19"/>
      <c r="L1600" s="19">
        <v>1.5098930677869646</v>
      </c>
      <c r="M1600" s="19"/>
      <c r="N1600" s="19">
        <v>1.3565743517434752</v>
      </c>
      <c r="O1600" s="19"/>
      <c r="P1600" s="50">
        <v>1.6105186304324399</v>
      </c>
      <c r="R1600" s="9" t="s">
        <v>0</v>
      </c>
    </row>
    <row r="1601" spans="2:18" x14ac:dyDescent="0.2">
      <c r="B1601" s="25">
        <v>1371</v>
      </c>
      <c r="C1601" s="193">
        <v>0.94634740298527742</v>
      </c>
      <c r="D1601" s="19"/>
      <c r="E1601" s="19"/>
      <c r="F1601" s="19">
        <v>0.21441101090480338</v>
      </c>
      <c r="G1601" s="19">
        <v>0.677874781950769</v>
      </c>
      <c r="H1601" s="19"/>
      <c r="I1601" s="19"/>
      <c r="J1601" s="19">
        <v>0.91459581255077926</v>
      </c>
      <c r="K1601" s="19">
        <v>0.21074062617637318</v>
      </c>
      <c r="L1601" s="19"/>
      <c r="M1601" s="19"/>
      <c r="N1601" s="19">
        <v>0.80771141867186191</v>
      </c>
      <c r="O1601" s="19"/>
      <c r="P1601" s="50">
        <v>0.77780870581344397</v>
      </c>
      <c r="R1601" s="9" t="s">
        <v>0</v>
      </c>
    </row>
    <row r="1602" spans="2:18" x14ac:dyDescent="0.2">
      <c r="B1602" s="25">
        <v>1372</v>
      </c>
      <c r="C1602" s="193">
        <v>1.7042844319270749</v>
      </c>
      <c r="D1602" s="19"/>
      <c r="E1602" s="19">
        <v>0.18386598652660163</v>
      </c>
      <c r="F1602" s="19"/>
      <c r="G1602" s="19"/>
      <c r="H1602" s="19">
        <v>0.10136111300486428</v>
      </c>
      <c r="I1602" s="19"/>
      <c r="J1602" s="19">
        <v>7.3648957355037264E-2</v>
      </c>
      <c r="K1602" s="19"/>
      <c r="L1602" s="19">
        <v>0.21596773191562449</v>
      </c>
      <c r="M1602" s="19">
        <v>1.3609308982604991</v>
      </c>
      <c r="N1602" s="19"/>
      <c r="O1602" s="19"/>
      <c r="P1602" s="50">
        <v>0.11045939271125575</v>
      </c>
      <c r="R1602" s="9" t="s">
        <v>0</v>
      </c>
    </row>
    <row r="1603" spans="2:18" x14ac:dyDescent="0.2">
      <c r="B1603" s="25">
        <v>1373</v>
      </c>
      <c r="C1603" s="193"/>
      <c r="D1603" s="19">
        <v>5.7650338603295805E-2</v>
      </c>
      <c r="E1603" s="19"/>
      <c r="F1603" s="19">
        <v>0.37556192436862407</v>
      </c>
      <c r="G1603" s="19">
        <v>1.0659121738012918</v>
      </c>
      <c r="H1603" s="19"/>
      <c r="I1603" s="19">
        <v>0.5404552654065804</v>
      </c>
      <c r="J1603" s="19"/>
      <c r="K1603" s="19">
        <v>0.48979113897517562</v>
      </c>
      <c r="L1603" s="19"/>
      <c r="M1603" s="19"/>
      <c r="N1603" s="19">
        <v>5.3741897782355025E-2</v>
      </c>
      <c r="O1603" s="19">
        <v>0.90146730443787171</v>
      </c>
      <c r="P1603" s="50"/>
      <c r="R1603" s="9" t="s">
        <v>0</v>
      </c>
    </row>
    <row r="1604" spans="2:18" x14ac:dyDescent="0.2">
      <c r="B1604" s="25">
        <v>1374</v>
      </c>
      <c r="C1604" s="193"/>
      <c r="D1604" s="19">
        <v>0.43355645960746619</v>
      </c>
      <c r="E1604" s="19"/>
      <c r="F1604" s="19">
        <v>0.6092417923833604</v>
      </c>
      <c r="G1604" s="19"/>
      <c r="H1604" s="19">
        <v>0.84658240426936759</v>
      </c>
      <c r="I1604" s="19"/>
      <c r="J1604" s="19">
        <v>0.31837829965219483</v>
      </c>
      <c r="K1604" s="19"/>
      <c r="L1604" s="19">
        <v>0.49248932420789487</v>
      </c>
      <c r="M1604" s="19"/>
      <c r="N1604" s="19">
        <v>0.83629300465714029</v>
      </c>
      <c r="O1604" s="19"/>
      <c r="P1604" s="50">
        <v>0.10998266154151112</v>
      </c>
      <c r="R1604" s="9" t="s">
        <v>0</v>
      </c>
    </row>
    <row r="1605" spans="2:18" x14ac:dyDescent="0.2">
      <c r="B1605" s="25">
        <v>1375</v>
      </c>
      <c r="C1605" s="193"/>
      <c r="D1605" s="19">
        <v>1.7407854322723593</v>
      </c>
      <c r="E1605" s="19"/>
      <c r="F1605" s="19">
        <v>0.43084180898872892</v>
      </c>
      <c r="G1605" s="19"/>
      <c r="H1605" s="19">
        <v>1.5725315509451194</v>
      </c>
      <c r="I1605" s="19"/>
      <c r="J1605" s="19">
        <v>1.2303009465899675</v>
      </c>
      <c r="K1605" s="19"/>
      <c r="L1605" s="19">
        <v>0.95159216744551167</v>
      </c>
      <c r="M1605" s="19"/>
      <c r="N1605" s="19">
        <v>1.1991666601710638</v>
      </c>
      <c r="O1605" s="19"/>
      <c r="P1605" s="50">
        <v>0.71431225800642584</v>
      </c>
      <c r="R1605" s="9" t="s">
        <v>0</v>
      </c>
    </row>
    <row r="1606" spans="2:18" x14ac:dyDescent="0.2">
      <c r="B1606" s="25">
        <v>1376</v>
      </c>
      <c r="C1606" s="193">
        <v>1.1480046957287529</v>
      </c>
      <c r="D1606" s="19"/>
      <c r="E1606" s="19">
        <v>1.0024554461244832</v>
      </c>
      <c r="F1606" s="19"/>
      <c r="G1606" s="19">
        <v>0.57081434065281489</v>
      </c>
      <c r="H1606" s="19"/>
      <c r="I1606" s="19">
        <v>0.13297481567815056</v>
      </c>
      <c r="J1606" s="19"/>
      <c r="K1606" s="19">
        <v>1.4572145828625165</v>
      </c>
      <c r="L1606" s="19"/>
      <c r="M1606" s="19">
        <v>0.5067691626033346</v>
      </c>
      <c r="N1606" s="19"/>
      <c r="O1606" s="19">
        <v>1.6907547023512091</v>
      </c>
      <c r="P1606" s="50"/>
      <c r="R1606" s="9" t="s">
        <v>0</v>
      </c>
    </row>
    <row r="1607" spans="2:18" x14ac:dyDescent="0.2">
      <c r="B1607" s="25">
        <v>1377</v>
      </c>
      <c r="C1607" s="193">
        <v>0.93843351714197742</v>
      </c>
      <c r="D1607" s="19"/>
      <c r="E1607" s="19">
        <v>1.4909697314294208</v>
      </c>
      <c r="F1607" s="19"/>
      <c r="G1607" s="19">
        <v>0.8479415323663767</v>
      </c>
      <c r="H1607" s="19"/>
      <c r="I1607" s="19">
        <v>0.89825705694710922</v>
      </c>
      <c r="J1607" s="19"/>
      <c r="K1607" s="19">
        <v>0.41104277935561911</v>
      </c>
      <c r="L1607" s="19"/>
      <c r="M1607" s="19">
        <v>1.2368713402152043</v>
      </c>
      <c r="N1607" s="19"/>
      <c r="O1607" s="19">
        <v>0.49415498461961133</v>
      </c>
      <c r="P1607" s="50"/>
      <c r="R1607" s="9" t="s">
        <v>0</v>
      </c>
    </row>
    <row r="1608" spans="2:18" x14ac:dyDescent="0.2">
      <c r="B1608" s="25">
        <v>1378</v>
      </c>
      <c r="C1608" s="193">
        <v>2.8167770118122642E-2</v>
      </c>
      <c r="D1608" s="19"/>
      <c r="E1608" s="19">
        <v>0.68715132782385957</v>
      </c>
      <c r="F1608" s="19"/>
      <c r="G1608" s="19">
        <v>0.98351306983157372</v>
      </c>
      <c r="H1608" s="19"/>
      <c r="I1608" s="19">
        <v>1.3656083950771407</v>
      </c>
      <c r="J1608" s="19"/>
      <c r="K1608" s="19">
        <v>0.96636735524868045</v>
      </c>
      <c r="L1608" s="19"/>
      <c r="M1608" s="19">
        <v>0.97349398266027476</v>
      </c>
      <c r="N1608" s="19"/>
      <c r="O1608" s="19">
        <v>1.7649674404519478</v>
      </c>
      <c r="P1608" s="50"/>
      <c r="R1608" s="9" t="s">
        <v>0</v>
      </c>
    </row>
    <row r="1609" spans="2:18" x14ac:dyDescent="0.2">
      <c r="B1609" s="25">
        <v>1379</v>
      </c>
      <c r="C1609" s="193"/>
      <c r="D1609" s="19">
        <v>0.35865735060230941</v>
      </c>
      <c r="E1609" s="19"/>
      <c r="F1609" s="19">
        <v>0.28744955542461759</v>
      </c>
      <c r="G1609" s="19"/>
      <c r="H1609" s="19">
        <v>0.26139578530748631</v>
      </c>
      <c r="I1609" s="19"/>
      <c r="J1609" s="19">
        <v>0.14729787703932831</v>
      </c>
      <c r="K1609" s="19">
        <v>0.18027129364844904</v>
      </c>
      <c r="L1609" s="19"/>
      <c r="M1609" s="19">
        <v>0.89762138918028278</v>
      </c>
      <c r="N1609" s="19"/>
      <c r="O1609" s="19"/>
      <c r="P1609" s="50">
        <v>0.29852262283706854</v>
      </c>
      <c r="R1609" s="9" t="s">
        <v>0</v>
      </c>
    </row>
    <row r="1610" spans="2:18" x14ac:dyDescent="0.2">
      <c r="B1610" s="25">
        <v>1380</v>
      </c>
      <c r="C1610" s="193"/>
      <c r="D1610" s="19">
        <v>1.5729183138510754</v>
      </c>
      <c r="E1610" s="19"/>
      <c r="F1610" s="19">
        <v>0.62850252920206862</v>
      </c>
      <c r="G1610" s="19"/>
      <c r="H1610" s="19">
        <v>0.61711949566650826</v>
      </c>
      <c r="I1610" s="19"/>
      <c r="J1610" s="19">
        <v>1.3659880201104735</v>
      </c>
      <c r="K1610" s="19">
        <v>0.20113729753026038</v>
      </c>
      <c r="L1610" s="19"/>
      <c r="M1610" s="19"/>
      <c r="N1610" s="19">
        <v>0.68883895571728093</v>
      </c>
      <c r="O1610" s="19"/>
      <c r="P1610" s="50">
        <v>1.0569786792408518</v>
      </c>
      <c r="R1610" s="9" t="s">
        <v>0</v>
      </c>
    </row>
    <row r="1611" spans="2:18" x14ac:dyDescent="0.2">
      <c r="B1611" s="25">
        <v>1381</v>
      </c>
      <c r="C1611" s="193">
        <v>0.17712820565862952</v>
      </c>
      <c r="D1611" s="19"/>
      <c r="E1611" s="19">
        <v>0.29274639889679599</v>
      </c>
      <c r="F1611" s="19"/>
      <c r="G1611" s="19"/>
      <c r="H1611" s="19">
        <v>0.50753030518148845</v>
      </c>
      <c r="I1611" s="19">
        <v>0.1602839617381355</v>
      </c>
      <c r="J1611" s="19"/>
      <c r="K1611" s="19">
        <v>0.35222442682207206</v>
      </c>
      <c r="L1611" s="19"/>
      <c r="M1611" s="19"/>
      <c r="N1611" s="19">
        <v>0.88372430376851896</v>
      </c>
      <c r="O1611" s="19"/>
      <c r="P1611" s="50">
        <v>0.26504463636232123</v>
      </c>
      <c r="R1611" s="9" t="s">
        <v>0</v>
      </c>
    </row>
    <row r="1612" spans="2:18" x14ac:dyDescent="0.2">
      <c r="B1612" s="25">
        <v>1382</v>
      </c>
      <c r="C1612" s="193">
        <v>0.45517305932567131</v>
      </c>
      <c r="D1612" s="19"/>
      <c r="E1612" s="19"/>
      <c r="F1612" s="19">
        <v>0.37127304777732578</v>
      </c>
      <c r="G1612" s="19">
        <v>0.48878112530349721</v>
      </c>
      <c r="H1612" s="19"/>
      <c r="I1612" s="19"/>
      <c r="J1612" s="19">
        <v>0.39449024996371718</v>
      </c>
      <c r="K1612" s="19"/>
      <c r="L1612" s="19">
        <v>0.25799258742162684</v>
      </c>
      <c r="M1612" s="19"/>
      <c r="N1612" s="19">
        <v>4.0628250712185527E-3</v>
      </c>
      <c r="O1612" s="19"/>
      <c r="P1612" s="50">
        <v>8.664337559579724E-2</v>
      </c>
      <c r="R1612" s="9" t="s">
        <v>0</v>
      </c>
    </row>
    <row r="1613" spans="2:18" x14ac:dyDescent="0.2">
      <c r="B1613" s="25">
        <v>1383</v>
      </c>
      <c r="C1613" s="193"/>
      <c r="D1613" s="19">
        <v>0.24137693635149082</v>
      </c>
      <c r="E1613" s="19"/>
      <c r="F1613" s="19">
        <v>1.7927190622769134</v>
      </c>
      <c r="G1613" s="19"/>
      <c r="H1613" s="19">
        <v>1.1387768627444719</v>
      </c>
      <c r="I1613" s="19"/>
      <c r="J1613" s="19">
        <v>1.1734539748614388</v>
      </c>
      <c r="K1613" s="19"/>
      <c r="L1613" s="19">
        <v>1.2718913564205843</v>
      </c>
      <c r="M1613" s="19"/>
      <c r="N1613" s="19">
        <v>1.5434072365887022</v>
      </c>
      <c r="O1613" s="19"/>
      <c r="P1613" s="50">
        <v>1.3620534768378887</v>
      </c>
      <c r="R1613" s="9" t="s">
        <v>0</v>
      </c>
    </row>
    <row r="1614" spans="2:18" x14ac:dyDescent="0.2">
      <c r="B1614" s="25">
        <v>1384</v>
      </c>
      <c r="C1614" s="193"/>
      <c r="D1614" s="19">
        <v>1.1354985170549428</v>
      </c>
      <c r="E1614" s="19">
        <v>0.16389439728529204</v>
      </c>
      <c r="F1614" s="19"/>
      <c r="G1614" s="19"/>
      <c r="H1614" s="19">
        <v>1.0189440120297824</v>
      </c>
      <c r="I1614" s="19"/>
      <c r="J1614" s="19">
        <v>1.1076677186847546</v>
      </c>
      <c r="K1614" s="19"/>
      <c r="L1614" s="19">
        <v>1.3047757809021876</v>
      </c>
      <c r="M1614" s="19"/>
      <c r="N1614" s="19">
        <v>0.82538342221756733</v>
      </c>
      <c r="O1614" s="19"/>
      <c r="P1614" s="50">
        <v>0.28662256375076706</v>
      </c>
      <c r="R1614" s="9" t="s">
        <v>0</v>
      </c>
    </row>
    <row r="1615" spans="2:18" x14ac:dyDescent="0.2">
      <c r="B1615" s="25">
        <v>1385</v>
      </c>
      <c r="C1615" s="193"/>
      <c r="D1615" s="19">
        <v>0.42111984864574181</v>
      </c>
      <c r="E1615" s="19"/>
      <c r="F1615" s="19">
        <v>0.13658252162780926</v>
      </c>
      <c r="G1615" s="19">
        <v>0.32448155176942228</v>
      </c>
      <c r="H1615" s="19"/>
      <c r="I1615" s="19"/>
      <c r="J1615" s="19">
        <v>0.24112915207211619</v>
      </c>
      <c r="K1615" s="19"/>
      <c r="L1615" s="19">
        <v>0.19512673788810589</v>
      </c>
      <c r="M1615" s="19"/>
      <c r="N1615" s="19">
        <v>0.11974833503770854</v>
      </c>
      <c r="O1615" s="19"/>
      <c r="P1615" s="50">
        <v>0.5235315974124527</v>
      </c>
      <c r="R1615" s="9" t="s">
        <v>0</v>
      </c>
    </row>
    <row r="1616" spans="2:18" x14ac:dyDescent="0.2">
      <c r="B1616" s="25">
        <v>1386</v>
      </c>
      <c r="C1616" s="193"/>
      <c r="D1616" s="19">
        <v>1.0809404962182081</v>
      </c>
      <c r="E1616" s="19"/>
      <c r="F1616" s="19">
        <v>0.19032681509177832</v>
      </c>
      <c r="G1616" s="19"/>
      <c r="H1616" s="19">
        <v>0.6037256407802597</v>
      </c>
      <c r="I1616" s="19"/>
      <c r="J1616" s="19">
        <v>0.17584059589436474</v>
      </c>
      <c r="K1616" s="19">
        <v>0.40874625496626749</v>
      </c>
      <c r="L1616" s="19"/>
      <c r="M1616" s="19"/>
      <c r="N1616" s="19">
        <v>0.55685994941892369</v>
      </c>
      <c r="O1616" s="19"/>
      <c r="P1616" s="50">
        <v>0.35357642683603896</v>
      </c>
      <c r="R1616" s="9" t="s">
        <v>0</v>
      </c>
    </row>
    <row r="1617" spans="2:18" x14ac:dyDescent="0.2">
      <c r="B1617" s="25">
        <v>1387</v>
      </c>
      <c r="C1617" s="193">
        <v>0.42227160870557728</v>
      </c>
      <c r="D1617" s="19"/>
      <c r="E1617" s="19">
        <v>1.256749388832858</v>
      </c>
      <c r="F1617" s="19"/>
      <c r="G1617" s="19">
        <v>0.61072870236708243</v>
      </c>
      <c r="H1617" s="19"/>
      <c r="I1617" s="19">
        <v>0.12327741079913807</v>
      </c>
      <c r="J1617" s="19"/>
      <c r="K1617" s="19">
        <v>0.84424681140186597</v>
      </c>
      <c r="L1617" s="19"/>
      <c r="M1617" s="19">
        <v>1.3584251547472437</v>
      </c>
      <c r="N1617" s="19"/>
      <c r="O1617" s="19">
        <v>1.2060321187597369</v>
      </c>
      <c r="P1617" s="50"/>
      <c r="R1617" s="9" t="s">
        <v>0</v>
      </c>
    </row>
    <row r="1618" spans="2:18" x14ac:dyDescent="0.2">
      <c r="B1618" s="25">
        <v>1388</v>
      </c>
      <c r="C1618" s="193"/>
      <c r="D1618" s="19">
        <v>0.46061851093139533</v>
      </c>
      <c r="E1618" s="19">
        <v>0.19212202930931571</v>
      </c>
      <c r="F1618" s="19"/>
      <c r="G1618" s="19"/>
      <c r="H1618" s="19">
        <v>0.89812854734938874</v>
      </c>
      <c r="I1618" s="19"/>
      <c r="J1618" s="19">
        <v>0.54013560679112871</v>
      </c>
      <c r="K1618" s="19"/>
      <c r="L1618" s="19">
        <v>0.20630112477188833</v>
      </c>
      <c r="M1618" s="19"/>
      <c r="N1618" s="19">
        <v>0.14010852109070421</v>
      </c>
      <c r="O1618" s="19"/>
      <c r="P1618" s="50">
        <v>1.5405625889373786</v>
      </c>
      <c r="R1618" s="9" t="s">
        <v>0</v>
      </c>
    </row>
    <row r="1619" spans="2:18" x14ac:dyDescent="0.2">
      <c r="B1619" s="25">
        <v>1389</v>
      </c>
      <c r="C1619" s="193">
        <v>1.0795540269066992</v>
      </c>
      <c r="D1619" s="19"/>
      <c r="E1619" s="19"/>
      <c r="F1619" s="19">
        <v>0.10997732013350113</v>
      </c>
      <c r="G1619" s="19">
        <v>0.28823830266172462</v>
      </c>
      <c r="H1619" s="19"/>
      <c r="I1619" s="19">
        <v>0.5292526306756915</v>
      </c>
      <c r="J1619" s="19"/>
      <c r="K1619" s="19">
        <v>0.61872695395706168</v>
      </c>
      <c r="L1619" s="19"/>
      <c r="M1619" s="19"/>
      <c r="N1619" s="19">
        <v>0.26221135220855146</v>
      </c>
      <c r="O1619" s="19">
        <v>1.4581204002306016</v>
      </c>
      <c r="P1619" s="50"/>
      <c r="R1619" s="9" t="s">
        <v>0</v>
      </c>
    </row>
    <row r="1620" spans="2:18" x14ac:dyDescent="0.2">
      <c r="B1620" s="25">
        <v>1390</v>
      </c>
      <c r="C1620" s="193">
        <v>1.3059782500967139</v>
      </c>
      <c r="D1620" s="19"/>
      <c r="E1620" s="19">
        <v>0.66358031083306857</v>
      </c>
      <c r="F1620" s="19"/>
      <c r="G1620" s="19">
        <v>0.22808674524540354</v>
      </c>
      <c r="H1620" s="19"/>
      <c r="I1620" s="19">
        <v>1.7283144701991289</v>
      </c>
      <c r="J1620" s="19"/>
      <c r="K1620" s="19">
        <v>2.010464955595241</v>
      </c>
      <c r="L1620" s="19"/>
      <c r="M1620" s="19">
        <v>0.90025380346783146</v>
      </c>
      <c r="N1620" s="19"/>
      <c r="O1620" s="19">
        <v>1.4163758300302749</v>
      </c>
      <c r="P1620" s="50"/>
      <c r="R1620" s="9" t="s">
        <v>0</v>
      </c>
    </row>
    <row r="1621" spans="2:18" x14ac:dyDescent="0.2">
      <c r="B1621" s="25">
        <v>1391</v>
      </c>
      <c r="C1621" s="193"/>
      <c r="D1621" s="19">
        <v>2.589295397285877</v>
      </c>
      <c r="E1621" s="19"/>
      <c r="F1621" s="19">
        <v>1.9180838726422875</v>
      </c>
      <c r="G1621" s="19"/>
      <c r="H1621" s="19">
        <v>1.6927390346364073</v>
      </c>
      <c r="I1621" s="19"/>
      <c r="J1621" s="19">
        <v>1.9927741515155795</v>
      </c>
      <c r="K1621" s="19"/>
      <c r="L1621" s="19">
        <v>1.97540186533061</v>
      </c>
      <c r="M1621" s="19"/>
      <c r="N1621" s="19">
        <v>1.3868305543521284</v>
      </c>
      <c r="O1621" s="19"/>
      <c r="P1621" s="50">
        <v>1.0874184670986853</v>
      </c>
      <c r="R1621" s="9" t="s">
        <v>0</v>
      </c>
    </row>
    <row r="1622" spans="2:18" x14ac:dyDescent="0.2">
      <c r="B1622" s="25">
        <v>1392</v>
      </c>
      <c r="C1622" s="193"/>
      <c r="D1622" s="19">
        <v>0.21066771122927178</v>
      </c>
      <c r="E1622" s="19"/>
      <c r="F1622" s="19">
        <v>0.69716014617415101</v>
      </c>
      <c r="G1622" s="19"/>
      <c r="H1622" s="19">
        <v>0.37976750260945574</v>
      </c>
      <c r="I1622" s="19">
        <v>0.20975247599588456</v>
      </c>
      <c r="J1622" s="19"/>
      <c r="K1622" s="19"/>
      <c r="L1622" s="19">
        <v>0.17652085579675877</v>
      </c>
      <c r="M1622" s="19"/>
      <c r="N1622" s="19">
        <v>5.2631825475447092E-2</v>
      </c>
      <c r="O1622" s="19"/>
      <c r="P1622" s="50">
        <v>8.1449599581233226E-2</v>
      </c>
      <c r="R1622" s="9" t="s">
        <v>0</v>
      </c>
    </row>
    <row r="1623" spans="2:18" x14ac:dyDescent="0.2">
      <c r="B1623" s="25">
        <v>1393</v>
      </c>
      <c r="C1623" s="193">
        <v>1.2688555597832922</v>
      </c>
      <c r="D1623" s="19"/>
      <c r="E1623" s="19">
        <v>1.1140167913221601</v>
      </c>
      <c r="F1623" s="19"/>
      <c r="G1623" s="19">
        <v>0.65911556569627805</v>
      </c>
      <c r="H1623" s="19"/>
      <c r="I1623" s="19">
        <v>1.7036079421909029</v>
      </c>
      <c r="J1623" s="19"/>
      <c r="K1623" s="19">
        <v>0.52180101883290109</v>
      </c>
      <c r="L1623" s="19"/>
      <c r="M1623" s="19">
        <v>0.27010488963400392</v>
      </c>
      <c r="N1623" s="19"/>
      <c r="O1623" s="19">
        <v>0.22242880822210842</v>
      </c>
      <c r="P1623" s="50"/>
      <c r="R1623" s="9" t="s">
        <v>0</v>
      </c>
    </row>
    <row r="1624" spans="2:18" x14ac:dyDescent="0.2">
      <c r="B1624" s="25">
        <v>1394</v>
      </c>
      <c r="C1624" s="193"/>
      <c r="D1624" s="19">
        <v>0.20264426004671457</v>
      </c>
      <c r="E1624" s="19"/>
      <c r="F1624" s="19">
        <v>0.43579362139501343</v>
      </c>
      <c r="G1624" s="19"/>
      <c r="H1624" s="19">
        <v>1.0951898504245483</v>
      </c>
      <c r="I1624" s="19">
        <v>8.6998077910794697E-2</v>
      </c>
      <c r="J1624" s="19"/>
      <c r="K1624" s="19"/>
      <c r="L1624" s="19">
        <v>0.64609050032313275</v>
      </c>
      <c r="M1624" s="19"/>
      <c r="N1624" s="19">
        <v>1.3880176905236408</v>
      </c>
      <c r="O1624" s="19"/>
      <c r="P1624" s="50">
        <v>1.2275223288488817</v>
      </c>
      <c r="R1624" s="9" t="s">
        <v>0</v>
      </c>
    </row>
    <row r="1625" spans="2:18" x14ac:dyDescent="0.2">
      <c r="B1625" s="25">
        <v>1395</v>
      </c>
      <c r="C1625" s="193">
        <v>1.2929620641937094</v>
      </c>
      <c r="D1625" s="19"/>
      <c r="E1625" s="19">
        <v>2.0730063438429123</v>
      </c>
      <c r="F1625" s="19"/>
      <c r="G1625" s="19">
        <v>1.5502047167439077</v>
      </c>
      <c r="H1625" s="19"/>
      <c r="I1625" s="19">
        <v>1.2160455147357776</v>
      </c>
      <c r="J1625" s="19"/>
      <c r="K1625" s="19">
        <v>1.5893196729460473</v>
      </c>
      <c r="L1625" s="19"/>
      <c r="M1625" s="19">
        <v>1.6886961336426489</v>
      </c>
      <c r="N1625" s="19"/>
      <c r="O1625" s="19">
        <v>1.3229879211656941</v>
      </c>
      <c r="P1625" s="50"/>
      <c r="R1625" s="9" t="s">
        <v>0</v>
      </c>
    </row>
    <row r="1626" spans="2:18" x14ac:dyDescent="0.2">
      <c r="B1626" s="25">
        <v>1396</v>
      </c>
      <c r="C1626" s="193">
        <v>9.5343361302434759E-2</v>
      </c>
      <c r="D1626" s="19"/>
      <c r="E1626" s="19"/>
      <c r="F1626" s="19">
        <v>0.82039018095970939</v>
      </c>
      <c r="G1626" s="19"/>
      <c r="H1626" s="19">
        <v>0.33653558847452231</v>
      </c>
      <c r="I1626" s="19"/>
      <c r="J1626" s="19">
        <v>0.58274661383126281</v>
      </c>
      <c r="K1626" s="19"/>
      <c r="L1626" s="19">
        <v>0.24503314119050806</v>
      </c>
      <c r="M1626" s="19"/>
      <c r="N1626" s="19">
        <v>0.48886236390302279</v>
      </c>
      <c r="O1626" s="19"/>
      <c r="P1626" s="50">
        <v>7.0695970250469836E-2</v>
      </c>
      <c r="R1626" s="9" t="s">
        <v>0</v>
      </c>
    </row>
    <row r="1627" spans="2:18" x14ac:dyDescent="0.2">
      <c r="B1627" s="25">
        <v>1397</v>
      </c>
      <c r="C1627" s="193"/>
      <c r="D1627" s="19">
        <v>4.0339667109021583E-3</v>
      </c>
      <c r="E1627" s="19"/>
      <c r="F1627" s="19">
        <v>0.20948974624381814</v>
      </c>
      <c r="G1627" s="19"/>
      <c r="H1627" s="19">
        <v>0.20192019638129657</v>
      </c>
      <c r="I1627" s="19">
        <v>0.28308968641918875</v>
      </c>
      <c r="J1627" s="19"/>
      <c r="K1627" s="19">
        <v>8.67901480451303E-2</v>
      </c>
      <c r="L1627" s="19"/>
      <c r="M1627" s="19"/>
      <c r="N1627" s="19">
        <v>1.2751298811117009</v>
      </c>
      <c r="O1627" s="19"/>
      <c r="P1627" s="50">
        <v>0.7355017686839721</v>
      </c>
      <c r="R1627" s="9" t="s">
        <v>0</v>
      </c>
    </row>
    <row r="1628" spans="2:18" x14ac:dyDescent="0.2">
      <c r="B1628" s="25">
        <v>1398</v>
      </c>
      <c r="C1628" s="193">
        <v>8.1226174640106879E-3</v>
      </c>
      <c r="D1628" s="19"/>
      <c r="E1628" s="19"/>
      <c r="F1628" s="19">
        <v>0.49970359161986222</v>
      </c>
      <c r="G1628" s="19"/>
      <c r="H1628" s="19">
        <v>0.52112926634638501</v>
      </c>
      <c r="I1628" s="19">
        <v>2.8535489265987365E-2</v>
      </c>
      <c r="J1628" s="19"/>
      <c r="K1628" s="19">
        <v>0.60722736197028182</v>
      </c>
      <c r="L1628" s="19"/>
      <c r="M1628" s="19"/>
      <c r="N1628" s="19">
        <v>0.16190999869479883</v>
      </c>
      <c r="O1628" s="19">
        <v>0.34157119160157262</v>
      </c>
      <c r="P1628" s="50"/>
      <c r="R1628" s="9" t="s">
        <v>0</v>
      </c>
    </row>
    <row r="1629" spans="2:18" x14ac:dyDescent="0.2">
      <c r="B1629" s="25">
        <v>1399</v>
      </c>
      <c r="C1629" s="193"/>
      <c r="D1629" s="19">
        <v>0.37299593634565698</v>
      </c>
      <c r="E1629" s="19">
        <v>8.5362308042788243E-2</v>
      </c>
      <c r="F1629" s="19"/>
      <c r="G1629" s="19"/>
      <c r="H1629" s="19">
        <v>1.4497426500474858E-2</v>
      </c>
      <c r="I1629" s="19"/>
      <c r="J1629" s="19">
        <v>0.3582355860665794</v>
      </c>
      <c r="K1629" s="19">
        <v>0.17475285830165774</v>
      </c>
      <c r="L1629" s="19"/>
      <c r="M1629" s="19">
        <v>7.9796925718356476E-2</v>
      </c>
      <c r="N1629" s="19"/>
      <c r="O1629" s="19">
        <v>0.53142204994036735</v>
      </c>
      <c r="P1629" s="50"/>
      <c r="R1629" s="9" t="s">
        <v>0</v>
      </c>
    </row>
    <row r="1630" spans="2:18" x14ac:dyDescent="0.2">
      <c r="B1630" s="25">
        <v>1400</v>
      </c>
      <c r="C1630" s="193"/>
      <c r="D1630" s="19">
        <v>1.1259190155110568</v>
      </c>
      <c r="E1630" s="19"/>
      <c r="F1630" s="19">
        <v>0.66143156595020991</v>
      </c>
      <c r="G1630" s="19"/>
      <c r="H1630" s="19">
        <v>0.99262161336534915</v>
      </c>
      <c r="I1630" s="19"/>
      <c r="J1630" s="19">
        <v>0.96804495428645465</v>
      </c>
      <c r="K1630" s="19"/>
      <c r="L1630" s="19">
        <v>1.0832880029098026</v>
      </c>
      <c r="M1630" s="19"/>
      <c r="N1630" s="19">
        <v>1.5373881018113529</v>
      </c>
      <c r="O1630" s="19"/>
      <c r="P1630" s="50">
        <v>1.0958016664841022</v>
      </c>
      <c r="R1630" s="9" t="s">
        <v>0</v>
      </c>
    </row>
    <row r="1631" spans="2:18" x14ac:dyDescent="0.2">
      <c r="B1631" s="25">
        <v>1401</v>
      </c>
      <c r="C1631" s="193"/>
      <c r="D1631" s="19">
        <v>1.2620287044861995</v>
      </c>
      <c r="E1631" s="19"/>
      <c r="F1631" s="19">
        <v>1.7334244889336365</v>
      </c>
      <c r="G1631" s="19"/>
      <c r="H1631" s="19">
        <v>0.98146446683608124</v>
      </c>
      <c r="I1631" s="19"/>
      <c r="J1631" s="19">
        <v>2.0361379445176069</v>
      </c>
      <c r="K1631" s="19"/>
      <c r="L1631" s="19">
        <v>1.8384177883401898</v>
      </c>
      <c r="M1631" s="19"/>
      <c r="N1631" s="19">
        <v>1.3089811732276153</v>
      </c>
      <c r="O1631" s="19">
        <v>0.18182167170441788</v>
      </c>
      <c r="P1631" s="50"/>
      <c r="R1631" s="9" t="s">
        <v>0</v>
      </c>
    </row>
    <row r="1632" spans="2:18" x14ac:dyDescent="0.2">
      <c r="B1632" s="25">
        <v>1402</v>
      </c>
      <c r="C1632" s="193"/>
      <c r="D1632" s="19">
        <v>1.0643155651454925</v>
      </c>
      <c r="E1632" s="19"/>
      <c r="F1632" s="19">
        <v>0.21523301325164676</v>
      </c>
      <c r="G1632" s="19"/>
      <c r="H1632" s="19">
        <v>1.8218258860648746</v>
      </c>
      <c r="I1632" s="19"/>
      <c r="J1632" s="19">
        <v>1.44915675677126</v>
      </c>
      <c r="K1632" s="19"/>
      <c r="L1632" s="19">
        <v>1.1895672679280163</v>
      </c>
      <c r="M1632" s="19"/>
      <c r="N1632" s="19">
        <v>1.5183249870475364</v>
      </c>
      <c r="O1632" s="19"/>
      <c r="P1632" s="50">
        <v>1.5517587104154831</v>
      </c>
      <c r="R1632" s="9" t="s">
        <v>0</v>
      </c>
    </row>
    <row r="1633" spans="2:18" x14ac:dyDescent="0.2">
      <c r="B1633" s="25">
        <v>1403</v>
      </c>
      <c r="C1633" s="193"/>
      <c r="D1633" s="19">
        <v>0.41355277086569364</v>
      </c>
      <c r="E1633" s="19"/>
      <c r="F1633" s="19">
        <v>0.14373049793449635</v>
      </c>
      <c r="G1633" s="19">
        <v>0.82566695601379347</v>
      </c>
      <c r="H1633" s="19"/>
      <c r="I1633" s="19"/>
      <c r="J1633" s="19">
        <v>0.94032148586563824</v>
      </c>
      <c r="K1633" s="19">
        <v>0.36885266974387743</v>
      </c>
      <c r="L1633" s="19"/>
      <c r="M1633" s="19">
        <v>0.80221354040488835</v>
      </c>
      <c r="N1633" s="19"/>
      <c r="O1633" s="19"/>
      <c r="P1633" s="50">
        <v>0.56927510293342443</v>
      </c>
      <c r="R1633" s="9" t="s">
        <v>0</v>
      </c>
    </row>
    <row r="1634" spans="2:18" x14ac:dyDescent="0.2">
      <c r="B1634" s="25">
        <v>1404</v>
      </c>
      <c r="C1634" s="193">
        <v>0.952966834615253</v>
      </c>
      <c r="D1634" s="19"/>
      <c r="E1634" s="19"/>
      <c r="F1634" s="19">
        <v>0.5490149982984297</v>
      </c>
      <c r="G1634" s="19"/>
      <c r="H1634" s="19">
        <v>0.33855162336121714</v>
      </c>
      <c r="I1634" s="19"/>
      <c r="J1634" s="19">
        <v>0.43605405936153707</v>
      </c>
      <c r="K1634" s="19">
        <v>0.17460879958730999</v>
      </c>
      <c r="L1634" s="19"/>
      <c r="M1634" s="19"/>
      <c r="N1634" s="19">
        <v>0.45881082830612391</v>
      </c>
      <c r="O1634" s="19"/>
      <c r="P1634" s="50">
        <v>3.9140663546581411E-2</v>
      </c>
      <c r="R1634" s="9" t="s">
        <v>0</v>
      </c>
    </row>
    <row r="1635" spans="2:18" x14ac:dyDescent="0.2">
      <c r="B1635" s="25">
        <v>1405</v>
      </c>
      <c r="C1635" s="193">
        <v>5.6640419295602248E-2</v>
      </c>
      <c r="D1635" s="19"/>
      <c r="E1635" s="19">
        <v>1.0639336975722882</v>
      </c>
      <c r="F1635" s="19"/>
      <c r="G1635" s="19">
        <v>0.26982087635154622</v>
      </c>
      <c r="H1635" s="19"/>
      <c r="I1635" s="19">
        <v>0.62257826511796333</v>
      </c>
      <c r="J1635" s="19"/>
      <c r="K1635" s="19">
        <v>0.97397617119468882</v>
      </c>
      <c r="L1635" s="19"/>
      <c r="M1635" s="19">
        <v>1.1922253454883014</v>
      </c>
      <c r="N1635" s="19"/>
      <c r="O1635" s="19">
        <v>1.2525929346697431</v>
      </c>
      <c r="P1635" s="50"/>
      <c r="R1635" s="9" t="s">
        <v>0</v>
      </c>
    </row>
    <row r="1636" spans="2:18" x14ac:dyDescent="0.2">
      <c r="B1636" s="25">
        <v>1406</v>
      </c>
      <c r="C1636" s="193"/>
      <c r="D1636" s="19">
        <v>1.0014346049076341</v>
      </c>
      <c r="E1636" s="19"/>
      <c r="F1636" s="19">
        <v>0.9484577203765342</v>
      </c>
      <c r="G1636" s="19"/>
      <c r="H1636" s="19">
        <v>0.46926653514021527</v>
      </c>
      <c r="I1636" s="19"/>
      <c r="J1636" s="19">
        <v>0.17113975439526427</v>
      </c>
      <c r="K1636" s="19"/>
      <c r="L1636" s="19">
        <v>2.2697645575962655</v>
      </c>
      <c r="M1636" s="19"/>
      <c r="N1636" s="19">
        <v>1.1178211558637665</v>
      </c>
      <c r="O1636" s="19"/>
      <c r="P1636" s="50">
        <v>0.98383194321914857</v>
      </c>
      <c r="R1636" s="9" t="s">
        <v>0</v>
      </c>
    </row>
    <row r="1637" spans="2:18" x14ac:dyDescent="0.2">
      <c r="B1637" s="25">
        <v>1407</v>
      </c>
      <c r="C1637" s="193">
        <v>8.9894683042998098E-3</v>
      </c>
      <c r="D1637" s="19"/>
      <c r="E1637" s="19">
        <v>0.37827855968924112</v>
      </c>
      <c r="F1637" s="19"/>
      <c r="G1637" s="19"/>
      <c r="H1637" s="19">
        <v>0.5047783193717631</v>
      </c>
      <c r="I1637" s="19"/>
      <c r="J1637" s="19">
        <v>0.44720256321370933</v>
      </c>
      <c r="K1637" s="19"/>
      <c r="L1637" s="19">
        <v>0.32381468099065513</v>
      </c>
      <c r="M1637" s="19"/>
      <c r="N1637" s="19">
        <v>0.83505164058216808</v>
      </c>
      <c r="O1637" s="19"/>
      <c r="P1637" s="50">
        <v>0.61824632028932458</v>
      </c>
      <c r="R1637" s="9" t="s">
        <v>0</v>
      </c>
    </row>
    <row r="1638" spans="2:18" x14ac:dyDescent="0.2">
      <c r="B1638" s="25">
        <v>1408</v>
      </c>
      <c r="C1638" s="193">
        <v>0.33242510919216256</v>
      </c>
      <c r="D1638" s="19"/>
      <c r="E1638" s="19"/>
      <c r="F1638" s="19">
        <v>0.48621285185600077</v>
      </c>
      <c r="G1638" s="19">
        <v>4.0829320977773476E-2</v>
      </c>
      <c r="H1638" s="19"/>
      <c r="I1638" s="19"/>
      <c r="J1638" s="19">
        <v>0.7039621564604156</v>
      </c>
      <c r="K1638" s="19"/>
      <c r="L1638" s="19">
        <v>0.99979445094206854</v>
      </c>
      <c r="M1638" s="19"/>
      <c r="N1638" s="19">
        <v>1.2243750251122203</v>
      </c>
      <c r="O1638" s="19"/>
      <c r="P1638" s="50">
        <v>0.17804438442925846</v>
      </c>
      <c r="R1638" s="9" t="s">
        <v>0</v>
      </c>
    </row>
    <row r="1639" spans="2:18" x14ac:dyDescent="0.2">
      <c r="B1639" s="25">
        <v>1409</v>
      </c>
      <c r="C1639" s="193">
        <v>1.3272834968618843</v>
      </c>
      <c r="D1639" s="19"/>
      <c r="E1639" s="19">
        <v>0.24262721646771809</v>
      </c>
      <c r="F1639" s="19"/>
      <c r="G1639" s="19">
        <v>0.62592411236637024</v>
      </c>
      <c r="H1639" s="19"/>
      <c r="I1639" s="19">
        <v>0.97890163921378881</v>
      </c>
      <c r="J1639" s="19"/>
      <c r="K1639" s="19">
        <v>0.37478953431654349</v>
      </c>
      <c r="L1639" s="19"/>
      <c r="M1639" s="19">
        <v>1.0428856916200735</v>
      </c>
      <c r="N1639" s="19"/>
      <c r="O1639" s="19">
        <v>1.1093653977357838</v>
      </c>
      <c r="P1639" s="50"/>
      <c r="R1639" s="9" t="s">
        <v>0</v>
      </c>
    </row>
    <row r="1640" spans="2:18" x14ac:dyDescent="0.2">
      <c r="B1640" s="25">
        <v>1410</v>
      </c>
      <c r="C1640" s="193">
        <v>1.0172259493503719</v>
      </c>
      <c r="D1640" s="19"/>
      <c r="E1640" s="19">
        <v>0.96783942738535989</v>
      </c>
      <c r="F1640" s="19"/>
      <c r="G1640" s="19">
        <v>1.0642293739767277</v>
      </c>
      <c r="H1640" s="19"/>
      <c r="I1640" s="19">
        <v>1.5221071240245674</v>
      </c>
      <c r="J1640" s="19"/>
      <c r="K1640" s="19">
        <v>0.32189397428298799</v>
      </c>
      <c r="L1640" s="19"/>
      <c r="M1640" s="19">
        <v>1.1876754218332537</v>
      </c>
      <c r="N1640" s="19"/>
      <c r="O1640" s="19">
        <v>0.43420946546906097</v>
      </c>
      <c r="P1640" s="50"/>
      <c r="R1640" s="9" t="s">
        <v>0</v>
      </c>
    </row>
    <row r="1641" spans="2:18" x14ac:dyDescent="0.2">
      <c r="B1641" s="25">
        <v>1411</v>
      </c>
      <c r="C1641" s="193"/>
      <c r="D1641" s="19">
        <v>0.64311094213952735</v>
      </c>
      <c r="E1641" s="19"/>
      <c r="F1641" s="19">
        <v>0.83778688282085056</v>
      </c>
      <c r="G1641" s="19"/>
      <c r="H1641" s="19">
        <v>0.5167440020374191</v>
      </c>
      <c r="I1641" s="19"/>
      <c r="J1641" s="19">
        <v>0.29402213440724934</v>
      </c>
      <c r="K1641" s="19">
        <v>0.18130416530659116</v>
      </c>
      <c r="L1641" s="19"/>
      <c r="M1641" s="19"/>
      <c r="N1641" s="19">
        <v>0.59531476774288805</v>
      </c>
      <c r="O1641" s="19"/>
      <c r="P1641" s="50">
        <v>0.10294649142830638</v>
      </c>
      <c r="R1641" s="9" t="s">
        <v>0</v>
      </c>
    </row>
    <row r="1642" spans="2:18" x14ac:dyDescent="0.2">
      <c r="B1642" s="25">
        <v>1412</v>
      </c>
      <c r="C1642" s="193"/>
      <c r="D1642" s="19">
        <v>0.67230782173755843</v>
      </c>
      <c r="E1642" s="19"/>
      <c r="F1642" s="19">
        <v>9.4020941630972021E-2</v>
      </c>
      <c r="G1642" s="19"/>
      <c r="H1642" s="19">
        <v>0.92065819213472044</v>
      </c>
      <c r="I1642" s="19"/>
      <c r="J1642" s="19">
        <v>0.28842295999367046</v>
      </c>
      <c r="K1642" s="19"/>
      <c r="L1642" s="19">
        <v>0.98435881730509445</v>
      </c>
      <c r="M1642" s="19">
        <v>0.50271527467853638</v>
      </c>
      <c r="N1642" s="19"/>
      <c r="O1642" s="19"/>
      <c r="P1642" s="50">
        <v>0.90336455174087893</v>
      </c>
      <c r="R1642" s="9" t="s">
        <v>0</v>
      </c>
    </row>
    <row r="1643" spans="2:18" x14ac:dyDescent="0.2">
      <c r="B1643" s="25">
        <v>1413</v>
      </c>
      <c r="C1643" s="193">
        <v>0.69747949412434518</v>
      </c>
      <c r="D1643" s="19"/>
      <c r="E1643" s="19">
        <v>0.23097333375684923</v>
      </c>
      <c r="F1643" s="19"/>
      <c r="G1643" s="19">
        <v>0.30785755611915389</v>
      </c>
      <c r="H1643" s="19"/>
      <c r="I1643" s="19">
        <v>0.7119814699323892</v>
      </c>
      <c r="J1643" s="19"/>
      <c r="K1643" s="19">
        <v>0.6698470883711255</v>
      </c>
      <c r="L1643" s="19"/>
      <c r="M1643" s="19">
        <v>0.91358430887496456</v>
      </c>
      <c r="N1643" s="19"/>
      <c r="O1643" s="19">
        <v>0.1816020236816259</v>
      </c>
      <c r="P1643" s="50"/>
      <c r="R1643" s="9" t="s">
        <v>0</v>
      </c>
    </row>
    <row r="1644" spans="2:18" x14ac:dyDescent="0.2">
      <c r="B1644" s="25">
        <v>1414</v>
      </c>
      <c r="C1644" s="193"/>
      <c r="D1644" s="19">
        <v>1.0927112878785847</v>
      </c>
      <c r="E1644" s="19"/>
      <c r="F1644" s="19">
        <v>1.2465464873001368</v>
      </c>
      <c r="G1644" s="19"/>
      <c r="H1644" s="19">
        <v>0.39790810765993834</v>
      </c>
      <c r="I1644" s="19"/>
      <c r="J1644" s="19">
        <v>0.46621835820924162</v>
      </c>
      <c r="K1644" s="19"/>
      <c r="L1644" s="19">
        <v>0.32944001614973789</v>
      </c>
      <c r="M1644" s="19"/>
      <c r="N1644" s="19">
        <v>1.0503899242284509</v>
      </c>
      <c r="O1644" s="19"/>
      <c r="P1644" s="50">
        <v>1.2440927025305148</v>
      </c>
      <c r="R1644" s="9" t="s">
        <v>0</v>
      </c>
    </row>
    <row r="1645" spans="2:18" x14ac:dyDescent="0.2">
      <c r="B1645" s="25">
        <v>1415</v>
      </c>
      <c r="C1645" s="193"/>
      <c r="D1645" s="19">
        <v>0.85750544352568547</v>
      </c>
      <c r="E1645" s="19"/>
      <c r="F1645" s="19">
        <v>1.4821839276172613</v>
      </c>
      <c r="G1645" s="19"/>
      <c r="H1645" s="19">
        <v>1.7329447579896728</v>
      </c>
      <c r="I1645" s="19">
        <v>0.267671599156312</v>
      </c>
      <c r="J1645" s="19"/>
      <c r="K1645" s="19"/>
      <c r="L1645" s="19">
        <v>0.77491662159994179</v>
      </c>
      <c r="M1645" s="19"/>
      <c r="N1645" s="19">
        <v>1.3653384065343501</v>
      </c>
      <c r="O1645" s="19"/>
      <c r="P1645" s="50">
        <v>1.1049080887325278</v>
      </c>
      <c r="R1645" s="9" t="s">
        <v>0</v>
      </c>
    </row>
    <row r="1646" spans="2:18" x14ac:dyDescent="0.2">
      <c r="B1646" s="25">
        <v>1416</v>
      </c>
      <c r="C1646" s="193"/>
      <c r="D1646" s="19">
        <v>2.3179549214636177</v>
      </c>
      <c r="E1646" s="19"/>
      <c r="F1646" s="19">
        <v>0.82175477699559485</v>
      </c>
      <c r="G1646" s="19"/>
      <c r="H1646" s="19">
        <v>0.14755048471570908</v>
      </c>
      <c r="I1646" s="19"/>
      <c r="J1646" s="19">
        <v>0.99486687483703362</v>
      </c>
      <c r="K1646" s="19"/>
      <c r="L1646" s="19">
        <v>0.75008450448283059</v>
      </c>
      <c r="M1646" s="19"/>
      <c r="N1646" s="19">
        <v>0.33730550830952083</v>
      </c>
      <c r="O1646" s="19"/>
      <c r="P1646" s="50">
        <v>0.88586196066559619</v>
      </c>
      <c r="R1646" s="9" t="s">
        <v>0</v>
      </c>
    </row>
    <row r="1647" spans="2:18" x14ac:dyDescent="0.2">
      <c r="B1647" s="25">
        <v>1417</v>
      </c>
      <c r="C1647" s="193"/>
      <c r="D1647" s="19">
        <v>0.29534921929245106</v>
      </c>
      <c r="E1647" s="19"/>
      <c r="F1647" s="19">
        <v>0.22193756489473607</v>
      </c>
      <c r="G1647" s="19"/>
      <c r="H1647" s="19">
        <v>0.74193049496609054</v>
      </c>
      <c r="I1647" s="19">
        <v>4.8182661535613992E-2</v>
      </c>
      <c r="J1647" s="19"/>
      <c r="K1647" s="19"/>
      <c r="L1647" s="19">
        <v>0.23312116568939781</v>
      </c>
      <c r="M1647" s="19"/>
      <c r="N1647" s="19">
        <v>0.39874488462874591</v>
      </c>
      <c r="O1647" s="19">
        <v>0.72862520792425423</v>
      </c>
      <c r="P1647" s="50"/>
      <c r="R1647" s="9" t="s">
        <v>0</v>
      </c>
    </row>
    <row r="1648" spans="2:18" x14ac:dyDescent="0.2">
      <c r="B1648" s="25">
        <v>1418</v>
      </c>
      <c r="C1648" s="193">
        <v>0.15263103690399327</v>
      </c>
      <c r="D1648" s="19"/>
      <c r="E1648" s="19">
        <v>0.43643344535508966</v>
      </c>
      <c r="F1648" s="19"/>
      <c r="G1648" s="19"/>
      <c r="H1648" s="19">
        <v>0.3627601027996728</v>
      </c>
      <c r="I1648" s="19"/>
      <c r="J1648" s="19">
        <v>0.87067198065236129</v>
      </c>
      <c r="K1648" s="19"/>
      <c r="L1648" s="19">
        <v>0.51352273959338735</v>
      </c>
      <c r="M1648" s="19">
        <v>0.28082348741596175</v>
      </c>
      <c r="N1648" s="19"/>
      <c r="O1648" s="19">
        <v>0.29638113668103905</v>
      </c>
      <c r="P1648" s="50"/>
      <c r="R1648" s="9" t="s">
        <v>0</v>
      </c>
    </row>
    <row r="1649" spans="2:18" x14ac:dyDescent="0.2">
      <c r="B1649" s="25">
        <v>1419</v>
      </c>
      <c r="C1649" s="193"/>
      <c r="D1649" s="19">
        <v>2.466402746274889</v>
      </c>
      <c r="E1649" s="19"/>
      <c r="F1649" s="19">
        <v>1.7038853391556816</v>
      </c>
      <c r="G1649" s="19"/>
      <c r="H1649" s="19">
        <v>2.1384612056489054</v>
      </c>
      <c r="I1649" s="19"/>
      <c r="J1649" s="19">
        <v>1.5132169403164273</v>
      </c>
      <c r="K1649" s="19"/>
      <c r="L1649" s="19">
        <v>1.7350215528238657</v>
      </c>
      <c r="M1649" s="19"/>
      <c r="N1649" s="19">
        <v>1.5707259314351703</v>
      </c>
      <c r="O1649" s="19"/>
      <c r="P1649" s="50">
        <v>2.093218614469285</v>
      </c>
      <c r="R1649" s="9" t="s">
        <v>0</v>
      </c>
    </row>
    <row r="1650" spans="2:18" x14ac:dyDescent="0.2">
      <c r="B1650" s="25">
        <v>1420</v>
      </c>
      <c r="C1650" s="193">
        <v>0.47400226055072031</v>
      </c>
      <c r="D1650" s="19"/>
      <c r="E1650" s="19">
        <v>9.6948979071969005E-2</v>
      </c>
      <c r="F1650" s="19"/>
      <c r="G1650" s="19"/>
      <c r="H1650" s="19">
        <v>0.4730741391353625</v>
      </c>
      <c r="I1650" s="19">
        <v>0.44076582299906736</v>
      </c>
      <c r="J1650" s="19"/>
      <c r="K1650" s="19"/>
      <c r="L1650" s="19">
        <v>1.066681879118667</v>
      </c>
      <c r="M1650" s="19">
        <v>0.1710327574476779</v>
      </c>
      <c r="N1650" s="19"/>
      <c r="O1650" s="19">
        <v>2.1417810609485645E-2</v>
      </c>
      <c r="P1650" s="50"/>
      <c r="R1650" s="9" t="s">
        <v>0</v>
      </c>
    </row>
    <row r="1651" spans="2:18" x14ac:dyDescent="0.2">
      <c r="B1651" s="25">
        <v>1421</v>
      </c>
      <c r="C1651" s="193">
        <v>0.35047614561907853</v>
      </c>
      <c r="D1651" s="19"/>
      <c r="E1651" s="19"/>
      <c r="F1651" s="19">
        <v>0.28386307966098118</v>
      </c>
      <c r="G1651" s="19"/>
      <c r="H1651" s="19">
        <v>0.59155191373829552</v>
      </c>
      <c r="I1651" s="19"/>
      <c r="J1651" s="19">
        <v>0.74965171498482219</v>
      </c>
      <c r="K1651" s="19"/>
      <c r="L1651" s="19">
        <v>1.1359578215881883</v>
      </c>
      <c r="M1651" s="19"/>
      <c r="N1651" s="19">
        <v>0.39352205590876277</v>
      </c>
      <c r="O1651" s="19"/>
      <c r="P1651" s="50">
        <v>0.65166796100029933</v>
      </c>
      <c r="R1651" s="9" t="s">
        <v>0</v>
      </c>
    </row>
    <row r="1652" spans="2:18" x14ac:dyDescent="0.2">
      <c r="B1652" s="25">
        <v>1422</v>
      </c>
      <c r="C1652" s="193">
        <v>6.9371211065966804E-2</v>
      </c>
      <c r="D1652" s="19"/>
      <c r="E1652" s="19"/>
      <c r="F1652" s="19">
        <v>0.35271504215633076</v>
      </c>
      <c r="G1652" s="19">
        <v>5.2756554996285843E-2</v>
      </c>
      <c r="H1652" s="19"/>
      <c r="I1652" s="19">
        <v>0.29176339849936861</v>
      </c>
      <c r="J1652" s="19"/>
      <c r="K1652" s="19"/>
      <c r="L1652" s="19">
        <v>0.59758298520422437</v>
      </c>
      <c r="M1652" s="19"/>
      <c r="N1652" s="19">
        <v>0.73396843116241417</v>
      </c>
      <c r="O1652" s="19"/>
      <c r="P1652" s="50">
        <v>0.13421684827578981</v>
      </c>
      <c r="R1652" s="9" t="s">
        <v>0</v>
      </c>
    </row>
    <row r="1653" spans="2:18" x14ac:dyDescent="0.2">
      <c r="B1653" s="25">
        <v>1423</v>
      </c>
      <c r="C1653" s="193"/>
      <c r="D1653" s="19">
        <v>8.6914809362200418E-2</v>
      </c>
      <c r="E1653" s="19">
        <v>0.21313580448396485</v>
      </c>
      <c r="F1653" s="19"/>
      <c r="G1653" s="19">
        <v>0.11970641352661665</v>
      </c>
      <c r="H1653" s="19"/>
      <c r="I1653" s="19">
        <v>1.8459646003035138E-2</v>
      </c>
      <c r="J1653" s="19"/>
      <c r="K1653" s="19"/>
      <c r="L1653" s="19">
        <v>9.3390651153388377E-2</v>
      </c>
      <c r="M1653" s="19">
        <v>0.2575723560028047</v>
      </c>
      <c r="N1653" s="19"/>
      <c r="O1653" s="19">
        <v>1.0828032934453449E-3</v>
      </c>
      <c r="P1653" s="50"/>
      <c r="R1653" s="9" t="s">
        <v>0</v>
      </c>
    </row>
    <row r="1654" spans="2:18" x14ac:dyDescent="0.2">
      <c r="B1654" s="25">
        <v>1424</v>
      </c>
      <c r="C1654" s="193">
        <v>0.52350928167297617</v>
      </c>
      <c r="D1654" s="19"/>
      <c r="E1654" s="19">
        <v>0.36888218161174152</v>
      </c>
      <c r="F1654" s="19"/>
      <c r="G1654" s="19"/>
      <c r="H1654" s="19">
        <v>0.12820217908721279</v>
      </c>
      <c r="I1654" s="19">
        <v>0.78038542356860607</v>
      </c>
      <c r="J1654" s="19"/>
      <c r="K1654" s="19">
        <v>0.66741367719356626</v>
      </c>
      <c r="L1654" s="19"/>
      <c r="M1654" s="19">
        <v>0.48013204450008634</v>
      </c>
      <c r="N1654" s="19"/>
      <c r="O1654" s="19"/>
      <c r="P1654" s="50">
        <v>0.63119896934466746</v>
      </c>
      <c r="R1654" s="9" t="s">
        <v>0</v>
      </c>
    </row>
    <row r="1655" spans="2:18" x14ac:dyDescent="0.2">
      <c r="B1655" s="25">
        <v>1425</v>
      </c>
      <c r="C1655" s="193"/>
      <c r="D1655" s="19">
        <v>1.4506824958470346</v>
      </c>
      <c r="E1655" s="19"/>
      <c r="F1655" s="19">
        <v>1.1475951453003441</v>
      </c>
      <c r="G1655" s="19"/>
      <c r="H1655" s="19">
        <v>1.312026121902903</v>
      </c>
      <c r="I1655" s="19"/>
      <c r="J1655" s="19">
        <v>1.7016691607689727</v>
      </c>
      <c r="K1655" s="19"/>
      <c r="L1655" s="19">
        <v>1.1674776283230026</v>
      </c>
      <c r="M1655" s="19"/>
      <c r="N1655" s="19">
        <v>1.335036974819249</v>
      </c>
      <c r="O1655" s="19"/>
      <c r="P1655" s="50">
        <v>1.1582047452263375</v>
      </c>
      <c r="R1655" s="9" t="s">
        <v>0</v>
      </c>
    </row>
    <row r="1656" spans="2:18" x14ac:dyDescent="0.2">
      <c r="B1656" s="25">
        <v>1426</v>
      </c>
      <c r="C1656" s="193"/>
      <c r="D1656" s="19">
        <v>0.63322872637363037</v>
      </c>
      <c r="E1656" s="19"/>
      <c r="F1656" s="19">
        <v>0.2453600730241581</v>
      </c>
      <c r="G1656" s="19"/>
      <c r="H1656" s="19">
        <v>0.57497588784225695</v>
      </c>
      <c r="I1656" s="19"/>
      <c r="J1656" s="19">
        <v>0.531902691802004</v>
      </c>
      <c r="K1656" s="19"/>
      <c r="L1656" s="19">
        <v>0.27303004710815415</v>
      </c>
      <c r="M1656" s="19"/>
      <c r="N1656" s="19">
        <v>0.59049052097952104</v>
      </c>
      <c r="O1656" s="19"/>
      <c r="P1656" s="50">
        <v>0.11140182707623393</v>
      </c>
      <c r="R1656" s="9" t="s">
        <v>0</v>
      </c>
    </row>
    <row r="1657" spans="2:18" x14ac:dyDescent="0.2">
      <c r="B1657" s="25">
        <v>1427</v>
      </c>
      <c r="C1657" s="193"/>
      <c r="D1657" s="19">
        <v>0.27031477659854047</v>
      </c>
      <c r="E1657" s="19"/>
      <c r="F1657" s="19">
        <v>0.65798224743285183</v>
      </c>
      <c r="G1657" s="19"/>
      <c r="H1657" s="19">
        <v>0.48379313489448028</v>
      </c>
      <c r="I1657" s="19"/>
      <c r="J1657" s="19">
        <v>0.30374966174996326</v>
      </c>
      <c r="K1657" s="19"/>
      <c r="L1657" s="19">
        <v>6.8474380522623765E-2</v>
      </c>
      <c r="M1657" s="19"/>
      <c r="N1657" s="19">
        <v>0.50048928919606173</v>
      </c>
      <c r="O1657" s="19">
        <v>3.9124879457557896E-2</v>
      </c>
      <c r="P1657" s="50"/>
      <c r="R1657" s="9" t="s">
        <v>0</v>
      </c>
    </row>
    <row r="1658" spans="2:18" x14ac:dyDescent="0.2">
      <c r="B1658" s="25">
        <v>1428</v>
      </c>
      <c r="C1658" s="193">
        <v>1.7749762251459464</v>
      </c>
      <c r="D1658" s="19"/>
      <c r="E1658" s="19">
        <v>1.9375517490855114</v>
      </c>
      <c r="F1658" s="19"/>
      <c r="G1658" s="19">
        <v>1.9991743933675956</v>
      </c>
      <c r="H1658" s="19"/>
      <c r="I1658" s="19">
        <v>1.7292271331589582</v>
      </c>
      <c r="J1658" s="19"/>
      <c r="K1658" s="19">
        <v>1.7258672575111582</v>
      </c>
      <c r="L1658" s="19"/>
      <c r="M1658" s="19">
        <v>1.4557167541798501</v>
      </c>
      <c r="N1658" s="19"/>
      <c r="O1658" s="19">
        <v>1.7943916978336345</v>
      </c>
      <c r="P1658" s="50"/>
      <c r="R1658" s="9" t="s">
        <v>0</v>
      </c>
    </row>
    <row r="1659" spans="2:18" x14ac:dyDescent="0.2">
      <c r="B1659" s="25">
        <v>1429</v>
      </c>
      <c r="C1659" s="193"/>
      <c r="D1659" s="19">
        <v>2.3841626956572983</v>
      </c>
      <c r="E1659" s="19"/>
      <c r="F1659" s="19">
        <v>0.60354973098266029</v>
      </c>
      <c r="G1659" s="19"/>
      <c r="H1659" s="19">
        <v>1.5891452214039357</v>
      </c>
      <c r="I1659" s="19"/>
      <c r="J1659" s="19">
        <v>1.6180087552981743</v>
      </c>
      <c r="K1659" s="19"/>
      <c r="L1659" s="19">
        <v>1.2809819004498171</v>
      </c>
      <c r="M1659" s="19"/>
      <c r="N1659" s="19">
        <v>1.5749236928458279</v>
      </c>
      <c r="O1659" s="19"/>
      <c r="P1659" s="50">
        <v>1.4535772309893618</v>
      </c>
      <c r="R1659" s="9" t="s">
        <v>0</v>
      </c>
    </row>
    <row r="1660" spans="2:18" x14ac:dyDescent="0.2">
      <c r="B1660" s="25">
        <v>1430</v>
      </c>
      <c r="C1660" s="193">
        <v>0.26765636952317956</v>
      </c>
      <c r="D1660" s="19"/>
      <c r="E1660" s="19">
        <v>0.70475420261928634</v>
      </c>
      <c r="F1660" s="19"/>
      <c r="G1660" s="19">
        <v>0.72835355538100899</v>
      </c>
      <c r="H1660" s="19"/>
      <c r="I1660" s="19">
        <v>0.88460507513361186</v>
      </c>
      <c r="J1660" s="19"/>
      <c r="K1660" s="19">
        <v>1.2630553892486396</v>
      </c>
      <c r="L1660" s="19"/>
      <c r="M1660" s="19">
        <v>0.8261915526275575</v>
      </c>
      <c r="N1660" s="19"/>
      <c r="O1660" s="19">
        <v>0.97525713415999349</v>
      </c>
      <c r="P1660" s="50"/>
      <c r="R1660" s="9" t="s">
        <v>0</v>
      </c>
    </row>
    <row r="1661" spans="2:18" x14ac:dyDescent="0.2">
      <c r="B1661" s="25">
        <v>1431</v>
      </c>
      <c r="C1661" s="193">
        <v>0.62385073962525073</v>
      </c>
      <c r="D1661" s="19"/>
      <c r="E1661" s="19">
        <v>1.2330905731213357</v>
      </c>
      <c r="F1661" s="19"/>
      <c r="G1661" s="19">
        <v>1.2206718556160459</v>
      </c>
      <c r="H1661" s="19"/>
      <c r="I1661" s="19">
        <v>0.26382847621223376</v>
      </c>
      <c r="J1661" s="19"/>
      <c r="K1661" s="19">
        <v>0.9913427339807741</v>
      </c>
      <c r="L1661" s="19"/>
      <c r="M1661" s="19">
        <v>0.57534393680516882</v>
      </c>
      <c r="N1661" s="19"/>
      <c r="O1661" s="19">
        <v>0.69496023508604554</v>
      </c>
      <c r="P1661" s="50"/>
      <c r="R1661" s="9" t="s">
        <v>0</v>
      </c>
    </row>
    <row r="1662" spans="2:18" x14ac:dyDescent="0.2">
      <c r="B1662" s="25">
        <v>1432</v>
      </c>
      <c r="C1662" s="193">
        <v>0.12539183694342362</v>
      </c>
      <c r="D1662" s="19"/>
      <c r="E1662" s="19"/>
      <c r="F1662" s="19">
        <v>1.0080171588814251</v>
      </c>
      <c r="G1662" s="19"/>
      <c r="H1662" s="19">
        <v>0.7392884334092219</v>
      </c>
      <c r="I1662" s="19">
        <v>0.11314202866753803</v>
      </c>
      <c r="J1662" s="19"/>
      <c r="K1662" s="19"/>
      <c r="L1662" s="19">
        <v>1.5191503225349459</v>
      </c>
      <c r="M1662" s="19"/>
      <c r="N1662" s="19">
        <v>0.16807867184887601</v>
      </c>
      <c r="O1662" s="19"/>
      <c r="P1662" s="50">
        <v>1.0604135327956259</v>
      </c>
      <c r="R1662" s="9" t="s">
        <v>0</v>
      </c>
    </row>
    <row r="1663" spans="2:18" x14ac:dyDescent="0.2">
      <c r="B1663" s="25">
        <v>1433</v>
      </c>
      <c r="C1663" s="193">
        <v>0.62802131330761524</v>
      </c>
      <c r="D1663" s="19"/>
      <c r="E1663" s="19">
        <v>1.2215640747713399</v>
      </c>
      <c r="F1663" s="19"/>
      <c r="G1663" s="19">
        <v>1.4695749397489168</v>
      </c>
      <c r="H1663" s="19"/>
      <c r="I1663" s="19">
        <v>1.5786287756464761</v>
      </c>
      <c r="J1663" s="19"/>
      <c r="K1663" s="19">
        <v>1.3515394140757324</v>
      </c>
      <c r="L1663" s="19"/>
      <c r="M1663" s="19">
        <v>2.8225728898657647</v>
      </c>
      <c r="N1663" s="19"/>
      <c r="O1663" s="19">
        <v>0.98608616088249823</v>
      </c>
      <c r="P1663" s="50"/>
      <c r="R1663" s="9" t="s">
        <v>0</v>
      </c>
    </row>
    <row r="1664" spans="2:18" x14ac:dyDescent="0.2">
      <c r="B1664" s="25">
        <v>1434</v>
      </c>
      <c r="C1664" s="193"/>
      <c r="D1664" s="19">
        <v>0.24051037893838367</v>
      </c>
      <c r="E1664" s="19"/>
      <c r="F1664" s="19">
        <v>1.1519984830021344</v>
      </c>
      <c r="G1664" s="19"/>
      <c r="H1664" s="19">
        <v>0.28395527283452426</v>
      </c>
      <c r="I1664" s="19"/>
      <c r="J1664" s="19">
        <v>1.7876571759424104E-2</v>
      </c>
      <c r="K1664" s="19">
        <v>7.4405584918591589E-2</v>
      </c>
      <c r="L1664" s="19"/>
      <c r="M1664" s="19"/>
      <c r="N1664" s="19">
        <v>0.48239044391824898</v>
      </c>
      <c r="O1664" s="19"/>
      <c r="P1664" s="50">
        <v>0.43800068123109548</v>
      </c>
      <c r="R1664" s="9" t="s">
        <v>0</v>
      </c>
    </row>
    <row r="1665" spans="2:18" x14ac:dyDescent="0.2">
      <c r="B1665" s="25">
        <v>1435</v>
      </c>
      <c r="C1665" s="193">
        <v>2.0383148952607675</v>
      </c>
      <c r="D1665" s="19"/>
      <c r="E1665" s="19">
        <v>1.7953870790463058</v>
      </c>
      <c r="F1665" s="19"/>
      <c r="G1665" s="19">
        <v>1.5127991046870524</v>
      </c>
      <c r="H1665" s="19"/>
      <c r="I1665" s="19">
        <v>1.7031599223376928</v>
      </c>
      <c r="J1665" s="19"/>
      <c r="K1665" s="19">
        <v>1.3326144645494922</v>
      </c>
      <c r="L1665" s="19"/>
      <c r="M1665" s="19">
        <v>2.4654092270510608</v>
      </c>
      <c r="N1665" s="19"/>
      <c r="O1665" s="19">
        <v>2.1043712875029223</v>
      </c>
      <c r="P1665" s="50"/>
      <c r="R1665" s="9" t="s">
        <v>0</v>
      </c>
    </row>
    <row r="1666" spans="2:18" x14ac:dyDescent="0.2">
      <c r="B1666" s="25">
        <v>1436</v>
      </c>
      <c r="C1666" s="193"/>
      <c r="D1666" s="19">
        <v>1.2491245414944885</v>
      </c>
      <c r="E1666" s="19"/>
      <c r="F1666" s="19">
        <v>1.5454408224654583</v>
      </c>
      <c r="G1666" s="19"/>
      <c r="H1666" s="19">
        <v>1.1893354192583208</v>
      </c>
      <c r="I1666" s="19"/>
      <c r="J1666" s="19">
        <v>1.0873125857172374</v>
      </c>
      <c r="K1666" s="19"/>
      <c r="L1666" s="19">
        <v>0.94882645072631588</v>
      </c>
      <c r="M1666" s="19"/>
      <c r="N1666" s="19">
        <v>1.2639140800706063</v>
      </c>
      <c r="O1666" s="19"/>
      <c r="P1666" s="50">
        <v>0.9884925358362413</v>
      </c>
      <c r="R1666" s="9" t="s">
        <v>0</v>
      </c>
    </row>
    <row r="1667" spans="2:18" x14ac:dyDescent="0.2">
      <c r="B1667" s="25">
        <v>1437</v>
      </c>
      <c r="C1667" s="193">
        <v>2.0483885833998139</v>
      </c>
      <c r="D1667" s="19"/>
      <c r="E1667" s="19">
        <v>1.0368428229250304</v>
      </c>
      <c r="F1667" s="19"/>
      <c r="G1667" s="19">
        <v>0.94907021916865697</v>
      </c>
      <c r="H1667" s="19"/>
      <c r="I1667" s="19">
        <v>0.82339613546586499</v>
      </c>
      <c r="J1667" s="19"/>
      <c r="K1667" s="19">
        <v>1.5395880088006546</v>
      </c>
      <c r="L1667" s="19"/>
      <c r="M1667" s="19">
        <v>1.8565846036837546</v>
      </c>
      <c r="N1667" s="19"/>
      <c r="O1667" s="19">
        <v>0.95110046392052283</v>
      </c>
      <c r="P1667" s="50"/>
      <c r="R1667" s="9" t="s">
        <v>0</v>
      </c>
    </row>
    <row r="1668" spans="2:18" x14ac:dyDescent="0.2">
      <c r="B1668" s="25">
        <v>1438</v>
      </c>
      <c r="C1668" s="193"/>
      <c r="D1668" s="19">
        <v>1.3654076406490729</v>
      </c>
      <c r="E1668" s="19"/>
      <c r="F1668" s="19">
        <v>1.5612597930218908</v>
      </c>
      <c r="G1668" s="19"/>
      <c r="H1668" s="19">
        <v>1.4853520018458057</v>
      </c>
      <c r="I1668" s="19"/>
      <c r="J1668" s="19">
        <v>1.4470318876791195</v>
      </c>
      <c r="K1668" s="19"/>
      <c r="L1668" s="19">
        <v>1.6796756649641689</v>
      </c>
      <c r="M1668" s="19"/>
      <c r="N1668" s="19">
        <v>1.292471945676807</v>
      </c>
      <c r="O1668" s="19"/>
      <c r="P1668" s="50">
        <v>0.90454427105616053</v>
      </c>
      <c r="R1668" s="9" t="s">
        <v>0</v>
      </c>
    </row>
    <row r="1669" spans="2:18" x14ac:dyDescent="0.2">
      <c r="B1669" s="25">
        <v>1439</v>
      </c>
      <c r="C1669" s="193">
        <v>0.55307226036625234</v>
      </c>
      <c r="D1669" s="19"/>
      <c r="E1669" s="19">
        <v>0.5544678370348266</v>
      </c>
      <c r="F1669" s="19"/>
      <c r="G1669" s="19">
        <v>0.63961600827085807</v>
      </c>
      <c r="H1669" s="19"/>
      <c r="I1669" s="19">
        <v>1.1448998153927572</v>
      </c>
      <c r="J1669" s="19"/>
      <c r="K1669" s="19"/>
      <c r="L1669" s="19">
        <v>0.21410338326103623</v>
      </c>
      <c r="M1669" s="19">
        <v>0.69372058166120132</v>
      </c>
      <c r="N1669" s="19"/>
      <c r="O1669" s="19">
        <v>0.45223016895385931</v>
      </c>
      <c r="P1669" s="50"/>
      <c r="R1669" s="9" t="s">
        <v>0</v>
      </c>
    </row>
    <row r="1670" spans="2:18" x14ac:dyDescent="0.2">
      <c r="B1670" s="25">
        <v>1440</v>
      </c>
      <c r="C1670" s="193">
        <v>0.53345750882065024</v>
      </c>
      <c r="D1670" s="19"/>
      <c r="E1670" s="19">
        <v>1.2989953631987723</v>
      </c>
      <c r="F1670" s="19"/>
      <c r="G1670" s="19">
        <v>0.95413311829162495</v>
      </c>
      <c r="H1670" s="19"/>
      <c r="I1670" s="19">
        <v>1.4515984122148076</v>
      </c>
      <c r="J1670" s="19"/>
      <c r="K1670" s="19">
        <v>1.4738706792336127</v>
      </c>
      <c r="L1670" s="19"/>
      <c r="M1670" s="19">
        <v>1.5916284157972103</v>
      </c>
      <c r="N1670" s="19"/>
      <c r="O1670" s="19">
        <v>0.34498928684460684</v>
      </c>
      <c r="P1670" s="50"/>
      <c r="R1670" s="9" t="s">
        <v>0</v>
      </c>
    </row>
    <row r="1671" spans="2:18" x14ac:dyDescent="0.2">
      <c r="B1671" s="25">
        <v>1441</v>
      </c>
      <c r="C1671" s="193">
        <v>0.19476224186799246</v>
      </c>
      <c r="D1671" s="19"/>
      <c r="E1671" s="19">
        <v>0.41232246673856499</v>
      </c>
      <c r="F1671" s="19"/>
      <c r="G1671" s="19"/>
      <c r="H1671" s="19">
        <v>0.273463487090781</v>
      </c>
      <c r="I1671" s="19"/>
      <c r="J1671" s="19">
        <v>0.40713368791195326</v>
      </c>
      <c r="K1671" s="19"/>
      <c r="L1671" s="19">
        <v>0.60389195689516018</v>
      </c>
      <c r="M1671" s="19"/>
      <c r="N1671" s="19">
        <v>0.44446945738452592</v>
      </c>
      <c r="O1671" s="19">
        <v>0.23185633731971025</v>
      </c>
      <c r="P1671" s="50"/>
      <c r="R1671" s="9" t="s">
        <v>0</v>
      </c>
    </row>
    <row r="1672" spans="2:18" x14ac:dyDescent="0.2">
      <c r="B1672" s="25">
        <v>1442</v>
      </c>
      <c r="C1672" s="193">
        <v>0.45569848986974149</v>
      </c>
      <c r="D1672" s="19"/>
      <c r="E1672" s="19">
        <v>0.51389064522494554</v>
      </c>
      <c r="F1672" s="19"/>
      <c r="G1672" s="19"/>
      <c r="H1672" s="19">
        <v>7.725631021163519E-2</v>
      </c>
      <c r="I1672" s="19">
        <v>0.28367119349760578</v>
      </c>
      <c r="J1672" s="19"/>
      <c r="K1672" s="19">
        <v>0.99438378000671968</v>
      </c>
      <c r="L1672" s="19"/>
      <c r="M1672" s="19">
        <v>0.94198312465293721</v>
      </c>
      <c r="N1672" s="19"/>
      <c r="O1672" s="19">
        <v>0.41074734392818468</v>
      </c>
      <c r="P1672" s="50"/>
      <c r="R1672" s="9" t="s">
        <v>0</v>
      </c>
    </row>
    <row r="1673" spans="2:18" x14ac:dyDescent="0.2">
      <c r="B1673" s="25">
        <v>1443</v>
      </c>
      <c r="C1673" s="193"/>
      <c r="D1673" s="19">
        <v>1.2422367121417193</v>
      </c>
      <c r="E1673" s="19"/>
      <c r="F1673" s="19">
        <v>1.3454498423009496</v>
      </c>
      <c r="G1673" s="19"/>
      <c r="H1673" s="19">
        <v>1.2965393054250482</v>
      </c>
      <c r="I1673" s="19"/>
      <c r="J1673" s="19">
        <v>0.66309827354670547</v>
      </c>
      <c r="K1673" s="19"/>
      <c r="L1673" s="19">
        <v>0.93184562723277142</v>
      </c>
      <c r="M1673" s="19"/>
      <c r="N1673" s="19">
        <v>1.23004177627533</v>
      </c>
      <c r="O1673" s="19"/>
      <c r="P1673" s="50">
        <v>0.99106382105092461</v>
      </c>
      <c r="R1673" s="9" t="s">
        <v>0</v>
      </c>
    </row>
    <row r="1674" spans="2:18" x14ac:dyDescent="0.2">
      <c r="B1674" s="25">
        <v>1444</v>
      </c>
      <c r="C1674" s="193"/>
      <c r="D1674" s="19">
        <v>0.61242539967978826</v>
      </c>
      <c r="E1674" s="19"/>
      <c r="F1674" s="19">
        <v>0.68174941496479669</v>
      </c>
      <c r="G1674" s="19">
        <v>0.16346161980610083</v>
      </c>
      <c r="H1674" s="19"/>
      <c r="I1674" s="19"/>
      <c r="J1674" s="19">
        <v>0.24996192469242792</v>
      </c>
      <c r="K1674" s="19"/>
      <c r="L1674" s="19">
        <v>0.601611211412863</v>
      </c>
      <c r="M1674" s="19"/>
      <c r="N1674" s="19">
        <v>0.58242040516552662</v>
      </c>
      <c r="O1674" s="19"/>
      <c r="P1674" s="50">
        <v>0.83647983136305892</v>
      </c>
      <c r="R1674" s="9" t="s">
        <v>0</v>
      </c>
    </row>
    <row r="1675" spans="2:18" x14ac:dyDescent="0.2">
      <c r="B1675" s="25">
        <v>1445</v>
      </c>
      <c r="C1675" s="193">
        <v>0.42238088894445491</v>
      </c>
      <c r="D1675" s="19"/>
      <c r="E1675" s="19"/>
      <c r="F1675" s="19">
        <v>0.32128449777474705</v>
      </c>
      <c r="G1675" s="19"/>
      <c r="H1675" s="19">
        <v>0.13800750766022687</v>
      </c>
      <c r="I1675" s="19"/>
      <c r="J1675" s="19">
        <v>0.3187091439435813</v>
      </c>
      <c r="K1675" s="19">
        <v>0.54815125609053483</v>
      </c>
      <c r="L1675" s="19"/>
      <c r="M1675" s="19"/>
      <c r="N1675" s="19">
        <v>0.28248892114159951</v>
      </c>
      <c r="O1675" s="19">
        <v>0.35045830819373663</v>
      </c>
      <c r="P1675" s="50"/>
      <c r="R1675" s="9" t="s">
        <v>0</v>
      </c>
    </row>
    <row r="1676" spans="2:18" x14ac:dyDescent="0.2">
      <c r="B1676" s="25">
        <v>1446</v>
      </c>
      <c r="C1676" s="193"/>
      <c r="D1676" s="19">
        <v>0.7292732306711831</v>
      </c>
      <c r="E1676" s="19"/>
      <c r="F1676" s="19">
        <v>0.28907737750071399</v>
      </c>
      <c r="G1676" s="19"/>
      <c r="H1676" s="19">
        <v>0.45101836504085013</v>
      </c>
      <c r="I1676" s="19"/>
      <c r="J1676" s="19">
        <v>0.24614838098397926</v>
      </c>
      <c r="K1676" s="19">
        <v>5.6184507144392971E-2</v>
      </c>
      <c r="L1676" s="19"/>
      <c r="M1676" s="19"/>
      <c r="N1676" s="19">
        <v>0.72004387623956567</v>
      </c>
      <c r="O1676" s="19"/>
      <c r="P1676" s="50">
        <v>0.40253234627237544</v>
      </c>
      <c r="R1676" s="9" t="s">
        <v>0</v>
      </c>
    </row>
    <row r="1677" spans="2:18" x14ac:dyDescent="0.2">
      <c r="B1677" s="25">
        <v>1447</v>
      </c>
      <c r="C1677" s="193">
        <v>1.5722790514076055</v>
      </c>
      <c r="D1677" s="19"/>
      <c r="E1677" s="19">
        <v>1.9743467769511727</v>
      </c>
      <c r="F1677" s="19"/>
      <c r="G1677" s="19">
        <v>1.2267053193923716</v>
      </c>
      <c r="H1677" s="19"/>
      <c r="I1677" s="19">
        <v>1.7819960595961306</v>
      </c>
      <c r="J1677" s="19"/>
      <c r="K1677" s="19">
        <v>2.4337230963876499</v>
      </c>
      <c r="L1677" s="19"/>
      <c r="M1677" s="19">
        <v>2.1728330769262043</v>
      </c>
      <c r="N1677" s="19"/>
      <c r="O1677" s="19">
        <v>1.641531923611306</v>
      </c>
      <c r="P1677" s="50"/>
      <c r="R1677" s="9" t="s">
        <v>0</v>
      </c>
    </row>
    <row r="1678" spans="2:18" x14ac:dyDescent="0.2">
      <c r="B1678" s="25">
        <v>1448</v>
      </c>
      <c r="C1678" s="193"/>
      <c r="D1678" s="19">
        <v>1.2190594682169027</v>
      </c>
      <c r="E1678" s="19"/>
      <c r="F1678" s="19">
        <v>0.81500405529180464</v>
      </c>
      <c r="G1678" s="19"/>
      <c r="H1678" s="19">
        <v>1.782363186826815</v>
      </c>
      <c r="I1678" s="19"/>
      <c r="J1678" s="19">
        <v>1.420542936787623</v>
      </c>
      <c r="K1678" s="19"/>
      <c r="L1678" s="19">
        <v>1.3212669856702064</v>
      </c>
      <c r="M1678" s="19"/>
      <c r="N1678" s="19">
        <v>1.3143441402607354</v>
      </c>
      <c r="O1678" s="19"/>
      <c r="P1678" s="50">
        <v>1.0488520175936784</v>
      </c>
      <c r="R1678" s="9" t="s">
        <v>0</v>
      </c>
    </row>
    <row r="1679" spans="2:18" x14ac:dyDescent="0.2">
      <c r="B1679" s="25">
        <v>1449</v>
      </c>
      <c r="C1679" s="193"/>
      <c r="D1679" s="19">
        <v>0.32708139025524613</v>
      </c>
      <c r="E1679" s="19"/>
      <c r="F1679" s="19">
        <v>1.1080604796326317</v>
      </c>
      <c r="G1679" s="19"/>
      <c r="H1679" s="19">
        <v>0.36293677163889904</v>
      </c>
      <c r="I1679" s="19"/>
      <c r="J1679" s="19">
        <v>0.28272379559043304</v>
      </c>
      <c r="K1679" s="19"/>
      <c r="L1679" s="19">
        <v>0.29459668566824992</v>
      </c>
      <c r="M1679" s="19"/>
      <c r="N1679" s="19">
        <v>0.55963801482940767</v>
      </c>
      <c r="O1679" s="19"/>
      <c r="P1679" s="50">
        <v>0.59649751673694451</v>
      </c>
      <c r="R1679" s="9" t="s">
        <v>0</v>
      </c>
    </row>
    <row r="1680" spans="2:18" x14ac:dyDescent="0.2">
      <c r="B1680" s="25">
        <v>1450</v>
      </c>
      <c r="C1680" s="193">
        <v>1.2408571997112323</v>
      </c>
      <c r="D1680" s="19"/>
      <c r="E1680" s="19">
        <v>0.96838729050859107</v>
      </c>
      <c r="F1680" s="19"/>
      <c r="G1680" s="19">
        <v>1.159007222396379</v>
      </c>
      <c r="H1680" s="19"/>
      <c r="I1680" s="19">
        <v>0.41338689429009295</v>
      </c>
      <c r="J1680" s="19"/>
      <c r="K1680" s="19">
        <v>0.67007709621478051</v>
      </c>
      <c r="L1680" s="19"/>
      <c r="M1680" s="19">
        <v>0.91530726448572797</v>
      </c>
      <c r="N1680" s="19"/>
      <c r="O1680" s="19">
        <v>0.83341019727776233</v>
      </c>
      <c r="P1680" s="50"/>
      <c r="R1680" s="9" t="s">
        <v>0</v>
      </c>
    </row>
    <row r="1681" spans="2:18" x14ac:dyDescent="0.2">
      <c r="B1681" s="25">
        <v>1451</v>
      </c>
      <c r="C1681" s="193"/>
      <c r="D1681" s="19">
        <v>0.34133720054368955</v>
      </c>
      <c r="E1681" s="19">
        <v>0.57591133645686554</v>
      </c>
      <c r="F1681" s="19"/>
      <c r="G1681" s="19">
        <v>0.24733013601026385</v>
      </c>
      <c r="H1681" s="19"/>
      <c r="I1681" s="19">
        <v>1.241673677079475</v>
      </c>
      <c r="J1681" s="19"/>
      <c r="K1681" s="19">
        <v>0.690163456112865</v>
      </c>
      <c r="L1681" s="19"/>
      <c r="M1681" s="19">
        <v>0.17218434472666932</v>
      </c>
      <c r="N1681" s="19"/>
      <c r="O1681" s="19">
        <v>0.57798410740349049</v>
      </c>
      <c r="P1681" s="50"/>
      <c r="R1681" s="9" t="s">
        <v>0</v>
      </c>
    </row>
    <row r="1682" spans="2:18" x14ac:dyDescent="0.2">
      <c r="B1682" s="25">
        <v>1452</v>
      </c>
      <c r="C1682" s="193"/>
      <c r="D1682" s="19">
        <v>0.79923419312164123</v>
      </c>
      <c r="E1682" s="19"/>
      <c r="F1682" s="19">
        <v>1.2698590534890131</v>
      </c>
      <c r="G1682" s="19"/>
      <c r="H1682" s="19">
        <v>0.45264048418440384</v>
      </c>
      <c r="I1682" s="19"/>
      <c r="J1682" s="19">
        <v>0.75196529035761206</v>
      </c>
      <c r="K1682" s="19">
        <v>0.10411665660058288</v>
      </c>
      <c r="L1682" s="19"/>
      <c r="M1682" s="19"/>
      <c r="N1682" s="19">
        <v>0.34040074988306429</v>
      </c>
      <c r="O1682" s="19"/>
      <c r="P1682" s="50">
        <v>0.89691203383520957</v>
      </c>
      <c r="R1682" s="9" t="s">
        <v>0</v>
      </c>
    </row>
    <row r="1683" spans="2:18" x14ac:dyDescent="0.2">
      <c r="B1683" s="25">
        <v>1453</v>
      </c>
      <c r="C1683" s="193">
        <v>1.7283241849997788</v>
      </c>
      <c r="D1683" s="19"/>
      <c r="E1683" s="19">
        <v>7.4750477098125448E-2</v>
      </c>
      <c r="F1683" s="19"/>
      <c r="G1683" s="19">
        <v>1.1435028929818609</v>
      </c>
      <c r="H1683" s="19"/>
      <c r="I1683" s="19">
        <v>0.78795530931596724</v>
      </c>
      <c r="J1683" s="19"/>
      <c r="K1683" s="19">
        <v>1.5054661651159962</v>
      </c>
      <c r="L1683" s="19"/>
      <c r="M1683" s="19">
        <v>1.7815887857468868</v>
      </c>
      <c r="N1683" s="19"/>
      <c r="O1683" s="19">
        <v>1.2197837436425114</v>
      </c>
      <c r="P1683" s="50"/>
      <c r="R1683" s="9" t="s">
        <v>0</v>
      </c>
    </row>
    <row r="1684" spans="2:18" x14ac:dyDescent="0.2">
      <c r="B1684" s="25">
        <v>1454</v>
      </c>
      <c r="C1684" s="193">
        <v>0.23025396508640483</v>
      </c>
      <c r="D1684" s="19"/>
      <c r="E1684" s="19">
        <v>0.82307972837920018</v>
      </c>
      <c r="F1684" s="19"/>
      <c r="G1684" s="19">
        <v>0.82813809368455171</v>
      </c>
      <c r="H1684" s="19"/>
      <c r="I1684" s="19">
        <v>0.69087341791632129</v>
      </c>
      <c r="J1684" s="19"/>
      <c r="K1684" s="19">
        <v>1.3766006775915882</v>
      </c>
      <c r="L1684" s="19"/>
      <c r="M1684" s="19">
        <v>1.2286853560394912</v>
      </c>
      <c r="N1684" s="19"/>
      <c r="O1684" s="19">
        <v>1.3987749259721078</v>
      </c>
      <c r="P1684" s="50"/>
      <c r="R1684" s="9" t="s">
        <v>0</v>
      </c>
    </row>
    <row r="1685" spans="2:18" x14ac:dyDescent="0.2">
      <c r="B1685" s="25">
        <v>1455</v>
      </c>
      <c r="C1685" s="193">
        <v>0.95453652714817516</v>
      </c>
      <c r="D1685" s="19"/>
      <c r="E1685" s="19">
        <v>1.0358598933415379</v>
      </c>
      <c r="F1685" s="19"/>
      <c r="G1685" s="19"/>
      <c r="H1685" s="19">
        <v>0.63768075980975469</v>
      </c>
      <c r="I1685" s="19">
        <v>1.3651630819432592</v>
      </c>
      <c r="J1685" s="19"/>
      <c r="K1685" s="19">
        <v>0.55602887785092403</v>
      </c>
      <c r="L1685" s="19"/>
      <c r="M1685" s="19">
        <v>0.38815709343430882</v>
      </c>
      <c r="N1685" s="19"/>
      <c r="O1685" s="19"/>
      <c r="P1685" s="50">
        <v>3.7402342301497124E-2</v>
      </c>
      <c r="R1685" s="9" t="s">
        <v>0</v>
      </c>
    </row>
    <row r="1686" spans="2:18" x14ac:dyDescent="0.2">
      <c r="B1686" s="25">
        <v>1456</v>
      </c>
      <c r="C1686" s="193"/>
      <c r="D1686" s="19">
        <v>1.0736977638183922</v>
      </c>
      <c r="E1686" s="19"/>
      <c r="F1686" s="19">
        <v>1.1030038477146746</v>
      </c>
      <c r="G1686" s="19"/>
      <c r="H1686" s="19">
        <v>0.82686968150119733</v>
      </c>
      <c r="I1686" s="19"/>
      <c r="J1686" s="19">
        <v>1.5318923287320565</v>
      </c>
      <c r="K1686" s="19"/>
      <c r="L1686" s="19">
        <v>1.9791437306081703</v>
      </c>
      <c r="M1686" s="19"/>
      <c r="N1686" s="19">
        <v>1.6691387189085052</v>
      </c>
      <c r="O1686" s="19"/>
      <c r="P1686" s="50">
        <v>0.62754477414845844</v>
      </c>
      <c r="R1686" s="9" t="s">
        <v>0</v>
      </c>
    </row>
    <row r="1687" spans="2:18" x14ac:dyDescent="0.2">
      <c r="B1687" s="25">
        <v>1457</v>
      </c>
      <c r="C1687" s="193">
        <v>0.43989228156117249</v>
      </c>
      <c r="D1687" s="19"/>
      <c r="E1687" s="19">
        <v>0.98430015036276375</v>
      </c>
      <c r="F1687" s="19"/>
      <c r="G1687" s="19">
        <v>0.40748633553874797</v>
      </c>
      <c r="H1687" s="19"/>
      <c r="I1687" s="19">
        <v>1.0805884655982856</v>
      </c>
      <c r="J1687" s="19"/>
      <c r="K1687" s="19">
        <v>0.25884484307285777</v>
      </c>
      <c r="L1687" s="19"/>
      <c r="M1687" s="19">
        <v>0.55241911555317647</v>
      </c>
      <c r="N1687" s="19"/>
      <c r="O1687" s="19">
        <v>0.9491963537169682</v>
      </c>
      <c r="P1687" s="50"/>
      <c r="R1687" s="9" t="s">
        <v>0</v>
      </c>
    </row>
    <row r="1688" spans="2:18" x14ac:dyDescent="0.2">
      <c r="B1688" s="25">
        <v>1458</v>
      </c>
      <c r="C1688" s="193">
        <v>0.12080361078732464</v>
      </c>
      <c r="D1688" s="19"/>
      <c r="E1688" s="19">
        <v>1.5642625627045896</v>
      </c>
      <c r="F1688" s="19"/>
      <c r="G1688" s="19">
        <v>0.48569356926359747</v>
      </c>
      <c r="H1688" s="19"/>
      <c r="I1688" s="19">
        <v>0.80216057891138826</v>
      </c>
      <c r="J1688" s="19"/>
      <c r="K1688" s="19">
        <v>0.35891764558986389</v>
      </c>
      <c r="L1688" s="19"/>
      <c r="M1688" s="19">
        <v>0.46405412532103951</v>
      </c>
      <c r="N1688" s="19"/>
      <c r="O1688" s="19">
        <v>0.22334867944582201</v>
      </c>
      <c r="P1688" s="50"/>
      <c r="R1688" s="9" t="s">
        <v>0</v>
      </c>
    </row>
    <row r="1689" spans="2:18" x14ac:dyDescent="0.2">
      <c r="B1689" s="25">
        <v>1459</v>
      </c>
      <c r="C1689" s="193">
        <v>0.16614381783017093</v>
      </c>
      <c r="D1689" s="19"/>
      <c r="E1689" s="19"/>
      <c r="F1689" s="19">
        <v>1.1468955475818365</v>
      </c>
      <c r="G1689" s="19"/>
      <c r="H1689" s="19">
        <v>1.1880517582498671</v>
      </c>
      <c r="I1689" s="19"/>
      <c r="J1689" s="19">
        <v>2.7537865704536824E-3</v>
      </c>
      <c r="K1689" s="19"/>
      <c r="L1689" s="19">
        <v>0.31854850165777698</v>
      </c>
      <c r="M1689" s="19"/>
      <c r="N1689" s="19">
        <v>0.42800669143197728</v>
      </c>
      <c r="O1689" s="19"/>
      <c r="P1689" s="50">
        <v>0.58369489126229546</v>
      </c>
      <c r="R1689" s="9" t="s">
        <v>0</v>
      </c>
    </row>
    <row r="1690" spans="2:18" x14ac:dyDescent="0.2">
      <c r="B1690" s="25">
        <v>1460</v>
      </c>
      <c r="C1690" s="193"/>
      <c r="D1690" s="19">
        <v>0.87804455035457873</v>
      </c>
      <c r="E1690" s="19"/>
      <c r="F1690" s="19">
        <v>1.2765163428384561</v>
      </c>
      <c r="G1690" s="19"/>
      <c r="H1690" s="19">
        <v>0.64605439055553404</v>
      </c>
      <c r="I1690" s="19"/>
      <c r="J1690" s="19">
        <v>1.7066065529044723</v>
      </c>
      <c r="K1690" s="19"/>
      <c r="L1690" s="19">
        <v>1.1437726496176286</v>
      </c>
      <c r="M1690" s="19"/>
      <c r="N1690" s="19">
        <v>1.6455653826356618</v>
      </c>
      <c r="O1690" s="19"/>
      <c r="P1690" s="50">
        <v>0.44688927761731329</v>
      </c>
      <c r="R1690" s="9" t="s">
        <v>0</v>
      </c>
    </row>
    <row r="1691" spans="2:18" x14ac:dyDescent="0.2">
      <c r="B1691" s="25">
        <v>1461</v>
      </c>
      <c r="C1691" s="193"/>
      <c r="D1691" s="19">
        <v>0.31846737615814291</v>
      </c>
      <c r="E1691" s="19"/>
      <c r="F1691" s="19">
        <v>0.5624686463217865</v>
      </c>
      <c r="G1691" s="19"/>
      <c r="H1691" s="19">
        <v>0.78394336215696014</v>
      </c>
      <c r="I1691" s="19"/>
      <c r="J1691" s="19">
        <v>9.1909553769689928E-2</v>
      </c>
      <c r="K1691" s="19"/>
      <c r="L1691" s="19">
        <v>0.82638121542645893</v>
      </c>
      <c r="M1691" s="19"/>
      <c r="N1691" s="19">
        <v>0.11120749062590808</v>
      </c>
      <c r="O1691" s="19"/>
      <c r="P1691" s="50">
        <v>0.301823673979004</v>
      </c>
      <c r="R1691" s="9" t="s">
        <v>0</v>
      </c>
    </row>
    <row r="1692" spans="2:18" x14ac:dyDescent="0.2">
      <c r="B1692" s="25">
        <v>1462</v>
      </c>
      <c r="C1692" s="193"/>
      <c r="D1692" s="19">
        <v>0.37069656077795127</v>
      </c>
      <c r="E1692" s="19"/>
      <c r="F1692" s="19">
        <v>1.6054813595997797</v>
      </c>
      <c r="G1692" s="19"/>
      <c r="H1692" s="19">
        <v>1.0639754428669028</v>
      </c>
      <c r="I1692" s="19"/>
      <c r="J1692" s="19">
        <v>1.591328620975808</v>
      </c>
      <c r="K1692" s="19"/>
      <c r="L1692" s="19">
        <v>0.88948383566778333</v>
      </c>
      <c r="M1692" s="19"/>
      <c r="N1692" s="19">
        <v>0.58712616272924101</v>
      </c>
      <c r="O1692" s="19"/>
      <c r="P1692" s="50">
        <v>0.53454057477416883</v>
      </c>
      <c r="R1692" s="9" t="s">
        <v>0</v>
      </c>
    </row>
    <row r="1693" spans="2:18" x14ac:dyDescent="0.2">
      <c r="B1693" s="25">
        <v>1463</v>
      </c>
      <c r="C1693" s="193">
        <v>0.38928135546509479</v>
      </c>
      <c r="D1693" s="19"/>
      <c r="E1693" s="19">
        <v>0.81911790220004554</v>
      </c>
      <c r="F1693" s="19"/>
      <c r="G1693" s="19">
        <v>0.18641136757929633</v>
      </c>
      <c r="H1693" s="19"/>
      <c r="I1693" s="19">
        <v>0.16534052105640801</v>
      </c>
      <c r="J1693" s="19"/>
      <c r="K1693" s="19">
        <v>0.67230999499364297</v>
      </c>
      <c r="L1693" s="19"/>
      <c r="M1693" s="19">
        <v>3.9809214062272072E-2</v>
      </c>
      <c r="N1693" s="19"/>
      <c r="O1693" s="19">
        <v>0.52690074996129999</v>
      </c>
      <c r="P1693" s="50"/>
      <c r="R1693" s="9" t="s">
        <v>0</v>
      </c>
    </row>
    <row r="1694" spans="2:18" x14ac:dyDescent="0.2">
      <c r="B1694" s="25">
        <v>1464</v>
      </c>
      <c r="C1694" s="193">
        <v>0.29033530895750237</v>
      </c>
      <c r="D1694" s="19"/>
      <c r="E1694" s="19"/>
      <c r="F1694" s="19">
        <v>1.1607240555020626E-2</v>
      </c>
      <c r="G1694" s="19">
        <v>0.74847170104385508</v>
      </c>
      <c r="H1694" s="19"/>
      <c r="I1694" s="19">
        <v>1.2083629385480461</v>
      </c>
      <c r="J1694" s="19"/>
      <c r="K1694" s="19">
        <v>2.0337282353437782</v>
      </c>
      <c r="L1694" s="19"/>
      <c r="M1694" s="19">
        <v>1.1360851310788671</v>
      </c>
      <c r="N1694" s="19"/>
      <c r="O1694" s="19">
        <v>0.53620605982833192</v>
      </c>
      <c r="P1694" s="50"/>
      <c r="R1694" s="9" t="s">
        <v>0</v>
      </c>
    </row>
    <row r="1695" spans="2:18" x14ac:dyDescent="0.2">
      <c r="B1695" s="25">
        <v>1465</v>
      </c>
      <c r="C1695" s="193"/>
      <c r="D1695" s="19">
        <v>0.13538650707290362</v>
      </c>
      <c r="E1695" s="19"/>
      <c r="F1695" s="19">
        <v>0.41028838997904193</v>
      </c>
      <c r="G1695" s="19">
        <v>0.73988335534575567</v>
      </c>
      <c r="H1695" s="19"/>
      <c r="I1695" s="19"/>
      <c r="J1695" s="19">
        <v>0.67765336459166869</v>
      </c>
      <c r="K1695" s="19">
        <v>0.22168890912480768</v>
      </c>
      <c r="L1695" s="19"/>
      <c r="M1695" s="19">
        <v>0.9267441361598322</v>
      </c>
      <c r="N1695" s="19"/>
      <c r="O1695" s="19">
        <v>0.38024375829480062</v>
      </c>
      <c r="P1695" s="50"/>
      <c r="R1695" s="9" t="s">
        <v>0</v>
      </c>
    </row>
    <row r="1696" spans="2:18" x14ac:dyDescent="0.2">
      <c r="B1696" s="25">
        <v>1466</v>
      </c>
      <c r="C1696" s="193"/>
      <c r="D1696" s="19">
        <v>0.97555538055300584</v>
      </c>
      <c r="E1696" s="19"/>
      <c r="F1696" s="19">
        <v>0.87168166883395859</v>
      </c>
      <c r="G1696" s="19"/>
      <c r="H1696" s="19">
        <v>1.9661005050628801</v>
      </c>
      <c r="I1696" s="19"/>
      <c r="J1696" s="19">
        <v>0.36480437875624433</v>
      </c>
      <c r="K1696" s="19"/>
      <c r="L1696" s="19">
        <v>1.0941133517828419</v>
      </c>
      <c r="M1696" s="19">
        <v>0.33154759736042005</v>
      </c>
      <c r="N1696" s="19"/>
      <c r="O1696" s="19"/>
      <c r="P1696" s="50">
        <v>0.24050326469138503</v>
      </c>
      <c r="R1696" s="9" t="s">
        <v>0</v>
      </c>
    </row>
    <row r="1697" spans="2:18" x14ac:dyDescent="0.2">
      <c r="B1697" s="25">
        <v>1467</v>
      </c>
      <c r="C1697" s="193">
        <v>1.0794124490305419</v>
      </c>
      <c r="D1697" s="19"/>
      <c r="E1697" s="19"/>
      <c r="F1697" s="19">
        <v>0.33273705179201479</v>
      </c>
      <c r="G1697" s="19">
        <v>1.4589445869937978</v>
      </c>
      <c r="H1697" s="19"/>
      <c r="I1697" s="19">
        <v>0.44395592627360725</v>
      </c>
      <c r="J1697" s="19"/>
      <c r="K1697" s="19">
        <v>1.3501191346528552E-2</v>
      </c>
      <c r="L1697" s="19"/>
      <c r="M1697" s="19">
        <v>0.48808038880465204</v>
      </c>
      <c r="N1697" s="19"/>
      <c r="O1697" s="19">
        <v>1.0879420359672209</v>
      </c>
      <c r="P1697" s="50"/>
      <c r="R1697" s="9" t="s">
        <v>0</v>
      </c>
    </row>
    <row r="1698" spans="2:18" x14ac:dyDescent="0.2">
      <c r="B1698" s="25">
        <v>1468</v>
      </c>
      <c r="C1698" s="193"/>
      <c r="D1698" s="19">
        <v>0.21496410137537314</v>
      </c>
      <c r="E1698" s="19"/>
      <c r="F1698" s="19">
        <v>1.1095748742056626</v>
      </c>
      <c r="G1698" s="19"/>
      <c r="H1698" s="19">
        <v>0.13286816490450443</v>
      </c>
      <c r="I1698" s="19"/>
      <c r="J1698" s="19">
        <v>0.53450254613480763</v>
      </c>
      <c r="K1698" s="19"/>
      <c r="L1698" s="19">
        <v>0.9593080021782121</v>
      </c>
      <c r="M1698" s="19">
        <v>0.32582959619538715</v>
      </c>
      <c r="N1698" s="19"/>
      <c r="O1698" s="19"/>
      <c r="P1698" s="50">
        <v>0.10098590128954096</v>
      </c>
      <c r="R1698" s="9" t="s">
        <v>0</v>
      </c>
    </row>
    <row r="1699" spans="2:18" x14ac:dyDescent="0.2">
      <c r="B1699" s="25">
        <v>1469</v>
      </c>
      <c r="C1699" s="193"/>
      <c r="D1699" s="19">
        <v>0.95110589286256708</v>
      </c>
      <c r="E1699" s="19"/>
      <c r="F1699" s="19">
        <v>2.7131187311214333E-2</v>
      </c>
      <c r="G1699" s="19"/>
      <c r="H1699" s="19">
        <v>0.48029120404047421</v>
      </c>
      <c r="I1699" s="19"/>
      <c r="J1699" s="19">
        <v>1.0905322453294011</v>
      </c>
      <c r="K1699" s="19"/>
      <c r="L1699" s="19">
        <v>1.0622138261831757</v>
      </c>
      <c r="M1699" s="19"/>
      <c r="N1699" s="19">
        <v>0.66550458231714205</v>
      </c>
      <c r="O1699" s="19"/>
      <c r="P1699" s="50">
        <v>0.98555437012164404</v>
      </c>
      <c r="R1699" s="9" t="s">
        <v>0</v>
      </c>
    </row>
    <row r="1700" spans="2:18" x14ac:dyDescent="0.2">
      <c r="B1700" s="25">
        <v>1470</v>
      </c>
      <c r="C1700" s="193"/>
      <c r="D1700" s="19">
        <v>0.30993467978858619</v>
      </c>
      <c r="E1700" s="19"/>
      <c r="F1700" s="19">
        <v>1.320085682580926</v>
      </c>
      <c r="G1700" s="19"/>
      <c r="H1700" s="19">
        <v>1.5558581692981577</v>
      </c>
      <c r="I1700" s="19"/>
      <c r="J1700" s="19">
        <v>0.1950110601922567</v>
      </c>
      <c r="K1700" s="19"/>
      <c r="L1700" s="19">
        <v>4.2689621817218824E-2</v>
      </c>
      <c r="M1700" s="19">
        <v>3.128879449275427E-2</v>
      </c>
      <c r="N1700" s="19"/>
      <c r="O1700" s="19"/>
      <c r="P1700" s="50">
        <v>0.10808730961994868</v>
      </c>
      <c r="R1700" s="9" t="s">
        <v>0</v>
      </c>
    </row>
    <row r="1701" spans="2:18" x14ac:dyDescent="0.2">
      <c r="B1701" s="25">
        <v>1471</v>
      </c>
      <c r="C1701" s="193"/>
      <c r="D1701" s="19">
        <v>0.97432476972740034</v>
      </c>
      <c r="E1701" s="19"/>
      <c r="F1701" s="19">
        <v>0.71272875260706492</v>
      </c>
      <c r="G1701" s="19"/>
      <c r="H1701" s="19">
        <v>0.97481132211789689</v>
      </c>
      <c r="I1701" s="19">
        <v>0.1576551822019665</v>
      </c>
      <c r="J1701" s="19"/>
      <c r="K1701" s="19"/>
      <c r="L1701" s="19">
        <v>0.31818754879286865</v>
      </c>
      <c r="M1701" s="19"/>
      <c r="N1701" s="19">
        <v>0.39478370929834344</v>
      </c>
      <c r="O1701" s="19"/>
      <c r="P1701" s="50">
        <v>9.1621364660493088E-2</v>
      </c>
      <c r="R1701" s="9" t="s">
        <v>0</v>
      </c>
    </row>
    <row r="1702" spans="2:18" x14ac:dyDescent="0.2">
      <c r="B1702" s="25">
        <v>1472</v>
      </c>
      <c r="C1702" s="193">
        <v>7.164674482256235E-2</v>
      </c>
      <c r="D1702" s="19"/>
      <c r="E1702" s="19">
        <v>0.14384663877863554</v>
      </c>
      <c r="F1702" s="19"/>
      <c r="G1702" s="19">
        <v>0.35830030689239534</v>
      </c>
      <c r="H1702" s="19"/>
      <c r="I1702" s="19"/>
      <c r="J1702" s="19">
        <v>1.3838161468503002E-2</v>
      </c>
      <c r="K1702" s="19">
        <v>0.2148675305804966</v>
      </c>
      <c r="L1702" s="19"/>
      <c r="M1702" s="19">
        <v>0.30934818543849185</v>
      </c>
      <c r="N1702" s="19"/>
      <c r="O1702" s="19"/>
      <c r="P1702" s="50">
        <v>4.9176761169047269E-2</v>
      </c>
      <c r="R1702" s="9" t="s">
        <v>0</v>
      </c>
    </row>
    <row r="1703" spans="2:18" x14ac:dyDescent="0.2">
      <c r="B1703" s="25">
        <v>1473</v>
      </c>
      <c r="C1703" s="193"/>
      <c r="D1703" s="19">
        <v>0.13640996737252256</v>
      </c>
      <c r="E1703" s="19"/>
      <c r="F1703" s="19">
        <v>0.33465816483236344</v>
      </c>
      <c r="G1703" s="19"/>
      <c r="H1703" s="19">
        <v>0.29217056299329636</v>
      </c>
      <c r="I1703" s="19"/>
      <c r="J1703" s="19">
        <v>0.4142205734330357</v>
      </c>
      <c r="K1703" s="19"/>
      <c r="L1703" s="19">
        <v>0.51225966004804036</v>
      </c>
      <c r="M1703" s="19"/>
      <c r="N1703" s="19">
        <v>0.18539784851047467</v>
      </c>
      <c r="O1703" s="19"/>
      <c r="P1703" s="50">
        <v>0.57278230810798325</v>
      </c>
      <c r="R1703" s="9" t="s">
        <v>0</v>
      </c>
    </row>
    <row r="1704" spans="2:18" x14ac:dyDescent="0.2">
      <c r="B1704" s="25">
        <v>1474</v>
      </c>
      <c r="C1704" s="193">
        <v>1.3226123292003691</v>
      </c>
      <c r="D1704" s="19"/>
      <c r="E1704" s="19">
        <v>0.62847476051895834</v>
      </c>
      <c r="F1704" s="19"/>
      <c r="G1704" s="19">
        <v>1.2207594535470629</v>
      </c>
      <c r="H1704" s="19"/>
      <c r="I1704" s="19">
        <v>0.55679132051502112</v>
      </c>
      <c r="J1704" s="19"/>
      <c r="K1704" s="19">
        <v>0.76012273585212808</v>
      </c>
      <c r="L1704" s="19"/>
      <c r="M1704" s="19">
        <v>0.58329013378714345</v>
      </c>
      <c r="N1704" s="19"/>
      <c r="O1704" s="19">
        <v>2.68918260224747E-2</v>
      </c>
      <c r="P1704" s="50"/>
      <c r="R1704" s="9" t="s">
        <v>0</v>
      </c>
    </row>
    <row r="1705" spans="2:18" x14ac:dyDescent="0.2">
      <c r="B1705" s="25">
        <v>1475</v>
      </c>
      <c r="C1705" s="193">
        <v>0.63755944130599229</v>
      </c>
      <c r="D1705" s="19"/>
      <c r="E1705" s="19"/>
      <c r="F1705" s="19">
        <v>0.6094063542156003</v>
      </c>
      <c r="G1705" s="19">
        <v>0.18785445643006798</v>
      </c>
      <c r="H1705" s="19"/>
      <c r="I1705" s="19"/>
      <c r="J1705" s="19">
        <v>0.32940864828691546</v>
      </c>
      <c r="K1705" s="19">
        <v>0.40102661735307416</v>
      </c>
      <c r="L1705" s="19"/>
      <c r="M1705" s="19"/>
      <c r="N1705" s="19">
        <v>2.6343695648628714E-2</v>
      </c>
      <c r="O1705" s="19"/>
      <c r="P1705" s="50">
        <v>0.1140465416249359</v>
      </c>
      <c r="R1705" s="9" t="s">
        <v>0</v>
      </c>
    </row>
    <row r="1706" spans="2:18" x14ac:dyDescent="0.2">
      <c r="B1706" s="25">
        <v>1476</v>
      </c>
      <c r="C1706" s="193">
        <v>2.6705720071219248E-2</v>
      </c>
      <c r="D1706" s="19"/>
      <c r="E1706" s="19"/>
      <c r="F1706" s="19">
        <v>0.99907148207631769</v>
      </c>
      <c r="G1706" s="19"/>
      <c r="H1706" s="19">
        <v>0.13296837723106894</v>
      </c>
      <c r="I1706" s="19"/>
      <c r="J1706" s="19">
        <v>9.438810465287005E-2</v>
      </c>
      <c r="K1706" s="19">
        <v>0.12690095548475816</v>
      </c>
      <c r="L1706" s="19"/>
      <c r="M1706" s="19"/>
      <c r="N1706" s="19">
        <v>0.24864335538140228</v>
      </c>
      <c r="O1706" s="19"/>
      <c r="P1706" s="50">
        <v>1.0392804988194584</v>
      </c>
      <c r="R1706" s="9" t="s">
        <v>0</v>
      </c>
    </row>
    <row r="1707" spans="2:18" x14ac:dyDescent="0.2">
      <c r="B1707" s="25">
        <v>1477</v>
      </c>
      <c r="C1707" s="193"/>
      <c r="D1707" s="19">
        <v>2.2492389942191191</v>
      </c>
      <c r="E1707" s="19"/>
      <c r="F1707" s="19">
        <v>1.5606668189909252</v>
      </c>
      <c r="G1707" s="19"/>
      <c r="H1707" s="19">
        <v>0.8514354475997894</v>
      </c>
      <c r="I1707" s="19"/>
      <c r="J1707" s="19">
        <v>1.0333448266436618</v>
      </c>
      <c r="K1707" s="19"/>
      <c r="L1707" s="19">
        <v>1.4558966449639539</v>
      </c>
      <c r="M1707" s="19"/>
      <c r="N1707" s="19">
        <v>1.8781063519971799</v>
      </c>
      <c r="O1707" s="19"/>
      <c r="P1707" s="50">
        <v>1.3130180888821135</v>
      </c>
      <c r="R1707" s="9" t="s">
        <v>0</v>
      </c>
    </row>
    <row r="1708" spans="2:18" x14ac:dyDescent="0.2">
      <c r="B1708" s="25">
        <v>1478</v>
      </c>
      <c r="C1708" s="193"/>
      <c r="D1708" s="19">
        <v>0.46490774715925198</v>
      </c>
      <c r="E1708" s="19"/>
      <c r="F1708" s="19">
        <v>0.20685782865159255</v>
      </c>
      <c r="G1708" s="19"/>
      <c r="H1708" s="19">
        <v>0.42708142951362238</v>
      </c>
      <c r="I1708" s="19"/>
      <c r="J1708" s="19">
        <v>1.266440213079234</v>
      </c>
      <c r="K1708" s="19"/>
      <c r="L1708" s="19">
        <v>2.5667652649914448E-2</v>
      </c>
      <c r="M1708" s="19"/>
      <c r="N1708" s="19">
        <v>0.88940891940118549</v>
      </c>
      <c r="O1708" s="19"/>
      <c r="P1708" s="50">
        <v>0.73781210969625277</v>
      </c>
      <c r="R1708" s="9" t="s">
        <v>0</v>
      </c>
    </row>
    <row r="1709" spans="2:18" x14ac:dyDescent="0.2">
      <c r="B1709" s="25">
        <v>1479</v>
      </c>
      <c r="C1709" s="193"/>
      <c r="D1709" s="19">
        <v>1.4760878552519878</v>
      </c>
      <c r="E1709" s="19"/>
      <c r="F1709" s="19">
        <v>1.3830526709776718</v>
      </c>
      <c r="G1709" s="19"/>
      <c r="H1709" s="19">
        <v>0.22617953096255602</v>
      </c>
      <c r="I1709" s="19"/>
      <c r="J1709" s="19">
        <v>1.3992556240626093</v>
      </c>
      <c r="K1709" s="19"/>
      <c r="L1709" s="19">
        <v>0.64562961508166516</v>
      </c>
      <c r="M1709" s="19"/>
      <c r="N1709" s="19">
        <v>1.264330336147979</v>
      </c>
      <c r="O1709" s="19"/>
      <c r="P1709" s="50">
        <v>0.70832916244110344</v>
      </c>
      <c r="R1709" s="9" t="s">
        <v>0</v>
      </c>
    </row>
    <row r="1710" spans="2:18" x14ac:dyDescent="0.2">
      <c r="B1710" s="25">
        <v>1480</v>
      </c>
      <c r="C1710" s="193"/>
      <c r="D1710" s="19">
        <v>0.33708761097110385</v>
      </c>
      <c r="E1710" s="19">
        <v>0.36248738039617473</v>
      </c>
      <c r="F1710" s="19"/>
      <c r="G1710" s="19">
        <v>4.5072351915754504E-2</v>
      </c>
      <c r="H1710" s="19"/>
      <c r="I1710" s="19"/>
      <c r="J1710" s="19">
        <v>0.71106532137252909</v>
      </c>
      <c r="K1710" s="19">
        <v>0.751349324355431</v>
      </c>
      <c r="L1710" s="19"/>
      <c r="M1710" s="19"/>
      <c r="N1710" s="19">
        <v>1.530811625644164</v>
      </c>
      <c r="O1710" s="19">
        <v>0.17862989771038806</v>
      </c>
      <c r="P1710" s="50"/>
      <c r="R1710" s="9" t="s">
        <v>0</v>
      </c>
    </row>
    <row r="1711" spans="2:18" x14ac:dyDescent="0.2">
      <c r="B1711" s="25">
        <v>1481</v>
      </c>
      <c r="C1711" s="193"/>
      <c r="D1711" s="19">
        <v>0.91573315986421766</v>
      </c>
      <c r="E1711" s="19"/>
      <c r="F1711" s="19">
        <v>0.35841392363695707</v>
      </c>
      <c r="G1711" s="19"/>
      <c r="H1711" s="19">
        <v>0.32263027957740015</v>
      </c>
      <c r="I1711" s="19"/>
      <c r="J1711" s="19">
        <v>0.43053811269272185</v>
      </c>
      <c r="K1711" s="19"/>
      <c r="L1711" s="19">
        <v>0.42644242261956039</v>
      </c>
      <c r="M1711" s="19"/>
      <c r="N1711" s="19">
        <v>1.9981113449920938</v>
      </c>
      <c r="O1711" s="19">
        <v>0.21494555072576954</v>
      </c>
      <c r="P1711" s="50"/>
      <c r="R1711" s="9" t="s">
        <v>0</v>
      </c>
    </row>
    <row r="1712" spans="2:18" x14ac:dyDescent="0.2">
      <c r="B1712" s="25">
        <v>1482</v>
      </c>
      <c r="C1712" s="193">
        <v>0.23269477736839475</v>
      </c>
      <c r="D1712" s="19"/>
      <c r="E1712" s="19"/>
      <c r="F1712" s="19">
        <v>0.2377045109232232</v>
      </c>
      <c r="G1712" s="19"/>
      <c r="H1712" s="19">
        <v>0.52321994563982466</v>
      </c>
      <c r="I1712" s="19"/>
      <c r="J1712" s="19">
        <v>0.34167265699327759</v>
      </c>
      <c r="K1712" s="19"/>
      <c r="L1712" s="19">
        <v>4.9976944008876159E-2</v>
      </c>
      <c r="M1712" s="19"/>
      <c r="N1712" s="19">
        <v>0.92800178199235595</v>
      </c>
      <c r="O1712" s="19"/>
      <c r="P1712" s="50">
        <v>0.16455410452854161</v>
      </c>
      <c r="R1712" s="9" t="s">
        <v>0</v>
      </c>
    </row>
    <row r="1713" spans="2:18" x14ac:dyDescent="0.2">
      <c r="B1713" s="25">
        <v>1483</v>
      </c>
      <c r="C1713" s="193">
        <v>0.91998683615827659</v>
      </c>
      <c r="D1713" s="19"/>
      <c r="E1713" s="19">
        <v>1.3089960741903806</v>
      </c>
      <c r="F1713" s="19"/>
      <c r="G1713" s="19">
        <v>0.34270602584905152</v>
      </c>
      <c r="H1713" s="19"/>
      <c r="I1713" s="19">
        <v>0.7240262563461658</v>
      </c>
      <c r="J1713" s="19"/>
      <c r="K1713" s="19">
        <v>1.6099193660331661</v>
      </c>
      <c r="L1713" s="19"/>
      <c r="M1713" s="19">
        <v>1.1473515935991732</v>
      </c>
      <c r="N1713" s="19"/>
      <c r="O1713" s="19">
        <v>0.97873142698922522</v>
      </c>
      <c r="P1713" s="50"/>
      <c r="R1713" s="9" t="s">
        <v>0</v>
      </c>
    </row>
    <row r="1714" spans="2:18" x14ac:dyDescent="0.2">
      <c r="B1714" s="25">
        <v>1484</v>
      </c>
      <c r="C1714" s="193"/>
      <c r="D1714" s="19">
        <v>0.41615647129222033</v>
      </c>
      <c r="E1714" s="19"/>
      <c r="F1714" s="19">
        <v>0.35942915596513286</v>
      </c>
      <c r="G1714" s="19"/>
      <c r="H1714" s="19">
        <v>1.1470633719883652</v>
      </c>
      <c r="I1714" s="19"/>
      <c r="J1714" s="19">
        <v>0.42728127298137369</v>
      </c>
      <c r="K1714" s="19"/>
      <c r="L1714" s="19">
        <v>1.3539360141215173</v>
      </c>
      <c r="M1714" s="19"/>
      <c r="N1714" s="19">
        <v>0.54440554767146188</v>
      </c>
      <c r="O1714" s="19"/>
      <c r="P1714" s="50">
        <v>1.6173760997874682</v>
      </c>
      <c r="R1714" s="9" t="s">
        <v>0</v>
      </c>
    </row>
    <row r="1715" spans="2:18" x14ac:dyDescent="0.2">
      <c r="B1715" s="25">
        <v>1485</v>
      </c>
      <c r="C1715" s="193"/>
      <c r="D1715" s="19">
        <v>1.2777318924820205</v>
      </c>
      <c r="E1715" s="19"/>
      <c r="F1715" s="19">
        <v>0.83653020256757549</v>
      </c>
      <c r="G1715" s="19">
        <v>0.22486027474222767</v>
      </c>
      <c r="H1715" s="19"/>
      <c r="I1715" s="19"/>
      <c r="J1715" s="19">
        <v>0.1774087370421045</v>
      </c>
      <c r="K1715" s="19"/>
      <c r="L1715" s="19">
        <v>0.18738687681584199</v>
      </c>
      <c r="M1715" s="19"/>
      <c r="N1715" s="19">
        <v>0.90622948256519975</v>
      </c>
      <c r="O1715" s="19"/>
      <c r="P1715" s="50">
        <v>0.40113636390324464</v>
      </c>
      <c r="R1715" s="9" t="s">
        <v>0</v>
      </c>
    </row>
    <row r="1716" spans="2:18" x14ac:dyDescent="0.2">
      <c r="B1716" s="25">
        <v>1486</v>
      </c>
      <c r="C1716" s="193">
        <v>0.61349347142498711</v>
      </c>
      <c r="D1716" s="19"/>
      <c r="E1716" s="19">
        <v>2.2020258788026964E-2</v>
      </c>
      <c r="F1716" s="19"/>
      <c r="G1716" s="19">
        <v>0.35274309686785987</v>
      </c>
      <c r="H1716" s="19"/>
      <c r="I1716" s="19">
        <v>0.25503269640074289</v>
      </c>
      <c r="J1716" s="19"/>
      <c r="K1716" s="19">
        <v>0.26312088029602237</v>
      </c>
      <c r="L1716" s="19"/>
      <c r="M1716" s="19">
        <v>7.6196761326631293E-2</v>
      </c>
      <c r="N1716" s="19"/>
      <c r="O1716" s="19">
        <v>5.0508852413023213E-2</v>
      </c>
      <c r="P1716" s="50"/>
      <c r="R1716" s="9" t="s">
        <v>0</v>
      </c>
    </row>
    <row r="1717" spans="2:18" x14ac:dyDescent="0.2">
      <c r="B1717" s="25">
        <v>1487</v>
      </c>
      <c r="C1717" s="193"/>
      <c r="D1717" s="19">
        <v>0.4853923373569396</v>
      </c>
      <c r="E1717" s="19"/>
      <c r="F1717" s="19">
        <v>0.60138955703029462</v>
      </c>
      <c r="G1717" s="19"/>
      <c r="H1717" s="19">
        <v>9.9057475199202744E-2</v>
      </c>
      <c r="I1717" s="19">
        <v>0.43332545788413401</v>
      </c>
      <c r="J1717" s="19"/>
      <c r="K1717" s="19">
        <v>0.38067182595864596</v>
      </c>
      <c r="L1717" s="19"/>
      <c r="M1717" s="19"/>
      <c r="N1717" s="19">
        <v>0.23110088731421147</v>
      </c>
      <c r="O1717" s="19"/>
      <c r="P1717" s="50">
        <v>0.34412380265987796</v>
      </c>
      <c r="R1717" s="9" t="s">
        <v>0</v>
      </c>
    </row>
    <row r="1718" spans="2:18" x14ac:dyDescent="0.2">
      <c r="B1718" s="25">
        <v>1488</v>
      </c>
      <c r="C1718" s="193"/>
      <c r="D1718" s="19">
        <v>0.18265293574660474</v>
      </c>
      <c r="E1718" s="19"/>
      <c r="F1718" s="19">
        <v>0.49919280939937632</v>
      </c>
      <c r="G1718" s="19"/>
      <c r="H1718" s="19">
        <v>2.8120216851394961E-2</v>
      </c>
      <c r="I1718" s="19"/>
      <c r="J1718" s="19">
        <v>0.92479676913340803</v>
      </c>
      <c r="K1718" s="19"/>
      <c r="L1718" s="19">
        <v>0.25128466944850075</v>
      </c>
      <c r="M1718" s="19">
        <v>0.59116075547323954</v>
      </c>
      <c r="N1718" s="19"/>
      <c r="O1718" s="19">
        <v>0.47414624420659174</v>
      </c>
      <c r="P1718" s="50"/>
      <c r="R1718" s="9" t="s">
        <v>0</v>
      </c>
    </row>
    <row r="1719" spans="2:18" x14ac:dyDescent="0.2">
      <c r="B1719" s="25">
        <v>1489</v>
      </c>
      <c r="C1719" s="193"/>
      <c r="D1719" s="19">
        <v>0.88495592994391548</v>
      </c>
      <c r="E1719" s="19">
        <v>3.1092238691579348E-3</v>
      </c>
      <c r="F1719" s="19"/>
      <c r="G1719" s="19">
        <v>0.47013820006096879</v>
      </c>
      <c r="H1719" s="19"/>
      <c r="I1719" s="19">
        <v>0.5822051468248256</v>
      </c>
      <c r="J1719" s="19"/>
      <c r="K1719" s="19">
        <v>5.4617250739278436E-2</v>
      </c>
      <c r="L1719" s="19"/>
      <c r="M1719" s="19"/>
      <c r="N1719" s="19">
        <v>0.10636670764027982</v>
      </c>
      <c r="O1719" s="19"/>
      <c r="P1719" s="50">
        <v>0.43421995754143483</v>
      </c>
      <c r="R1719" s="9" t="s">
        <v>0</v>
      </c>
    </row>
    <row r="1720" spans="2:18" x14ac:dyDescent="0.2">
      <c r="B1720" s="25">
        <v>1490</v>
      </c>
      <c r="C1720" s="193">
        <v>2.0067777713542467E-2</v>
      </c>
      <c r="D1720" s="19"/>
      <c r="E1720" s="19"/>
      <c r="F1720" s="19">
        <v>0.14900012364261478</v>
      </c>
      <c r="G1720" s="19"/>
      <c r="H1720" s="19">
        <v>6.0321060055179843E-2</v>
      </c>
      <c r="I1720" s="19"/>
      <c r="J1720" s="19">
        <v>0.45120354442828342</v>
      </c>
      <c r="K1720" s="19"/>
      <c r="L1720" s="19">
        <v>0.75207745705648166</v>
      </c>
      <c r="M1720" s="19"/>
      <c r="N1720" s="19">
        <v>0.17803896693332877</v>
      </c>
      <c r="O1720" s="19"/>
      <c r="P1720" s="50">
        <v>0.6790687121951251</v>
      </c>
      <c r="R1720" s="9" t="s">
        <v>0</v>
      </c>
    </row>
    <row r="1721" spans="2:18" x14ac:dyDescent="0.2">
      <c r="B1721" s="25">
        <v>1491</v>
      </c>
      <c r="C1721" s="193"/>
      <c r="D1721" s="19">
        <v>0.67557828535056208</v>
      </c>
      <c r="E1721" s="19">
        <v>0.24164235318054705</v>
      </c>
      <c r="F1721" s="19"/>
      <c r="G1721" s="19"/>
      <c r="H1721" s="19">
        <v>0.56665756247479615</v>
      </c>
      <c r="I1721" s="19"/>
      <c r="J1721" s="19">
        <v>0.2447234675381309</v>
      </c>
      <c r="K1721" s="19"/>
      <c r="L1721" s="19">
        <v>0.21803842612595281</v>
      </c>
      <c r="M1721" s="19"/>
      <c r="N1721" s="19">
        <v>1.0150776517919733</v>
      </c>
      <c r="O1721" s="19"/>
      <c r="P1721" s="50">
        <v>0.69800676340640078</v>
      </c>
      <c r="R1721" s="9" t="s">
        <v>0</v>
      </c>
    </row>
    <row r="1722" spans="2:18" x14ac:dyDescent="0.2">
      <c r="B1722" s="25">
        <v>1492</v>
      </c>
      <c r="C1722" s="193"/>
      <c r="D1722" s="19">
        <v>0.85475608336380493</v>
      </c>
      <c r="E1722" s="19"/>
      <c r="F1722" s="19">
        <v>1.6797836844468579</v>
      </c>
      <c r="G1722" s="19"/>
      <c r="H1722" s="19">
        <v>1.985710753261281</v>
      </c>
      <c r="I1722" s="19"/>
      <c r="J1722" s="19">
        <v>1.9670357720594474</v>
      </c>
      <c r="K1722" s="19"/>
      <c r="L1722" s="19">
        <v>1.6995609039465478</v>
      </c>
      <c r="M1722" s="19"/>
      <c r="N1722" s="19">
        <v>1.1123668893293372</v>
      </c>
      <c r="O1722" s="19"/>
      <c r="P1722" s="50">
        <v>1.5306728376371714</v>
      </c>
      <c r="R1722" s="9" t="s">
        <v>0</v>
      </c>
    </row>
    <row r="1723" spans="2:18" x14ac:dyDescent="0.2">
      <c r="B1723" s="25">
        <v>1493</v>
      </c>
      <c r="C1723" s="193"/>
      <c r="D1723" s="19">
        <v>1.4596443503954988</v>
      </c>
      <c r="E1723" s="19">
        <v>0.4349273382511229</v>
      </c>
      <c r="F1723" s="19"/>
      <c r="G1723" s="19"/>
      <c r="H1723" s="19">
        <v>1.7916507297825224</v>
      </c>
      <c r="I1723" s="19"/>
      <c r="J1723" s="19">
        <v>0.52271410990207534</v>
      </c>
      <c r="K1723" s="19"/>
      <c r="L1723" s="19">
        <v>0.73723176898863196</v>
      </c>
      <c r="M1723" s="19"/>
      <c r="N1723" s="19">
        <v>1.0048859292259671</v>
      </c>
      <c r="O1723" s="19"/>
      <c r="P1723" s="50">
        <v>0.50818897408239616</v>
      </c>
      <c r="R1723" s="9" t="s">
        <v>0</v>
      </c>
    </row>
    <row r="1724" spans="2:18" x14ac:dyDescent="0.2">
      <c r="B1724" s="25">
        <v>1494</v>
      </c>
      <c r="C1724" s="193">
        <v>1.3667552522820605</v>
      </c>
      <c r="D1724" s="19"/>
      <c r="E1724" s="19">
        <v>0.65049274409709268</v>
      </c>
      <c r="F1724" s="19"/>
      <c r="G1724" s="19">
        <v>1.1435275562833942</v>
      </c>
      <c r="H1724" s="19"/>
      <c r="I1724" s="19">
        <v>1.0007802454898995</v>
      </c>
      <c r="J1724" s="19"/>
      <c r="K1724" s="19">
        <v>0.64058351972341565</v>
      </c>
      <c r="L1724" s="19"/>
      <c r="M1724" s="19">
        <v>2.0127998120070352</v>
      </c>
      <c r="N1724" s="19"/>
      <c r="O1724" s="19">
        <v>1.3570849624635011</v>
      </c>
      <c r="P1724" s="50"/>
      <c r="R1724" s="9" t="s">
        <v>0</v>
      </c>
    </row>
    <row r="1725" spans="2:18" x14ac:dyDescent="0.2">
      <c r="B1725" s="25">
        <v>1495</v>
      </c>
      <c r="C1725" s="193">
        <v>1.4561042358360325</v>
      </c>
      <c r="D1725" s="19"/>
      <c r="E1725" s="19">
        <v>0.27554854625417152</v>
      </c>
      <c r="F1725" s="19"/>
      <c r="G1725" s="19">
        <v>0.41867169982704067</v>
      </c>
      <c r="H1725" s="19"/>
      <c r="I1725" s="19">
        <v>0.44168867188832772</v>
      </c>
      <c r="J1725" s="19"/>
      <c r="K1725" s="19">
        <v>1.142771958504647</v>
      </c>
      <c r="L1725" s="19"/>
      <c r="M1725" s="19">
        <v>1.5425065099331099</v>
      </c>
      <c r="N1725" s="19"/>
      <c r="O1725" s="19">
        <v>0.70063610417727162</v>
      </c>
      <c r="P1725" s="50"/>
      <c r="R1725" s="9" t="s">
        <v>0</v>
      </c>
    </row>
    <row r="1726" spans="2:18" x14ac:dyDescent="0.2">
      <c r="B1726" s="25">
        <v>1496</v>
      </c>
      <c r="C1726" s="193"/>
      <c r="D1726" s="19">
        <v>0.20271052437818154</v>
      </c>
      <c r="E1726" s="19"/>
      <c r="F1726" s="19">
        <v>0.40397981416069423</v>
      </c>
      <c r="G1726" s="19">
        <v>8.0039032098065149E-2</v>
      </c>
      <c r="H1726" s="19"/>
      <c r="I1726" s="19"/>
      <c r="J1726" s="19">
        <v>0.90970190184144828</v>
      </c>
      <c r="K1726" s="19"/>
      <c r="L1726" s="19">
        <v>0.57437199867607636</v>
      </c>
      <c r="M1726" s="19"/>
      <c r="N1726" s="19">
        <v>0.36758997745258948</v>
      </c>
      <c r="O1726" s="19">
        <v>0.19227702913528372</v>
      </c>
      <c r="P1726" s="50"/>
      <c r="R1726" s="9" t="s">
        <v>0</v>
      </c>
    </row>
    <row r="1727" spans="2:18" x14ac:dyDescent="0.2">
      <c r="B1727" s="25">
        <v>1497</v>
      </c>
      <c r="C1727" s="193">
        <v>0.50409365115927773</v>
      </c>
      <c r="D1727" s="19"/>
      <c r="E1727" s="19"/>
      <c r="F1727" s="19">
        <v>0.50739376879890818</v>
      </c>
      <c r="G1727" s="19">
        <v>0.31274462903451122</v>
      </c>
      <c r="H1727" s="19"/>
      <c r="I1727" s="19"/>
      <c r="J1727" s="19">
        <v>0.36816765034664745</v>
      </c>
      <c r="K1727" s="19"/>
      <c r="L1727" s="19">
        <v>9.3647222670626334E-2</v>
      </c>
      <c r="M1727" s="19"/>
      <c r="N1727" s="19">
        <v>0.16774261767725737</v>
      </c>
      <c r="O1727" s="19">
        <v>0.69811319671273442</v>
      </c>
      <c r="P1727" s="50"/>
      <c r="R1727" s="9" t="s">
        <v>0</v>
      </c>
    </row>
    <row r="1728" spans="2:18" x14ac:dyDescent="0.2">
      <c r="B1728" s="25">
        <v>1498</v>
      </c>
      <c r="C1728" s="193">
        <v>0.49130802815919422</v>
      </c>
      <c r="D1728" s="19"/>
      <c r="E1728" s="19">
        <v>0.83731019552309083</v>
      </c>
      <c r="F1728" s="19"/>
      <c r="G1728" s="19">
        <v>1.4328897948679031</v>
      </c>
      <c r="H1728" s="19"/>
      <c r="I1728" s="19">
        <v>0.66340577579029114</v>
      </c>
      <c r="J1728" s="19"/>
      <c r="K1728" s="19">
        <v>1.8739248532753874</v>
      </c>
      <c r="L1728" s="19"/>
      <c r="M1728" s="19"/>
      <c r="N1728" s="19">
        <v>0.39516482673198428</v>
      </c>
      <c r="O1728" s="19">
        <v>0.25251796289023665</v>
      </c>
      <c r="P1728" s="50"/>
      <c r="R1728" s="9" t="s">
        <v>0</v>
      </c>
    </row>
    <row r="1729" spans="2:18" x14ac:dyDescent="0.2">
      <c r="B1729" s="25">
        <v>1499</v>
      </c>
      <c r="C1729" s="193">
        <v>1.3809327699843186</v>
      </c>
      <c r="D1729" s="19"/>
      <c r="E1729" s="19">
        <v>1.5407381337687254</v>
      </c>
      <c r="F1729" s="19"/>
      <c r="G1729" s="19">
        <v>1.1091570152963786</v>
      </c>
      <c r="H1729" s="19"/>
      <c r="I1729" s="19">
        <v>1.4629640601373282</v>
      </c>
      <c r="J1729" s="19"/>
      <c r="K1729" s="19">
        <v>1.1435964824383362</v>
      </c>
      <c r="L1729" s="19"/>
      <c r="M1729" s="19">
        <v>1.2622583314039613</v>
      </c>
      <c r="N1729" s="19"/>
      <c r="O1729" s="19">
        <v>0.89970205925734659</v>
      </c>
      <c r="P1729" s="50"/>
      <c r="R1729" s="9" t="s">
        <v>0</v>
      </c>
    </row>
    <row r="1730" spans="2:18" x14ac:dyDescent="0.2">
      <c r="B1730" s="25">
        <v>1500</v>
      </c>
      <c r="C1730" s="193"/>
      <c r="D1730" s="19">
        <v>0.98320616667995597</v>
      </c>
      <c r="E1730" s="19"/>
      <c r="F1730" s="19">
        <v>0.43160115328598175</v>
      </c>
      <c r="G1730" s="19"/>
      <c r="H1730" s="19">
        <v>1.4816377343926537</v>
      </c>
      <c r="I1730" s="19"/>
      <c r="J1730" s="19">
        <v>0.64918712568557058</v>
      </c>
      <c r="K1730" s="19"/>
      <c r="L1730" s="19">
        <v>0.17941500516468845</v>
      </c>
      <c r="M1730" s="19"/>
      <c r="N1730" s="19">
        <v>0.30302793764840275</v>
      </c>
      <c r="O1730" s="19"/>
      <c r="P1730" s="50">
        <v>0.34522432998552288</v>
      </c>
      <c r="R1730" s="9" t="s">
        <v>0</v>
      </c>
    </row>
    <row r="1731" spans="2:18" x14ac:dyDescent="0.2">
      <c r="B1731" s="25">
        <v>1501</v>
      </c>
      <c r="C1731" s="193"/>
      <c r="D1731" s="19">
        <v>6.3023602862406922E-2</v>
      </c>
      <c r="E1731" s="19"/>
      <c r="F1731" s="19">
        <v>0.23783887871156875</v>
      </c>
      <c r="G1731" s="19"/>
      <c r="H1731" s="19">
        <v>0.15869634337311855</v>
      </c>
      <c r="I1731" s="19"/>
      <c r="J1731" s="19">
        <v>0.32106779391090734</v>
      </c>
      <c r="K1731" s="19"/>
      <c r="L1731" s="19">
        <v>1.2341106945180658</v>
      </c>
      <c r="M1731" s="19"/>
      <c r="N1731" s="19">
        <v>0.78568999670763418</v>
      </c>
      <c r="O1731" s="19"/>
      <c r="P1731" s="50">
        <v>0.10583210683247131</v>
      </c>
      <c r="R1731" s="9" t="s">
        <v>0</v>
      </c>
    </row>
    <row r="1732" spans="2:18" x14ac:dyDescent="0.2">
      <c r="B1732" s="25">
        <v>1502</v>
      </c>
      <c r="C1732" s="193"/>
      <c r="D1732" s="19">
        <v>0.51914971439343172</v>
      </c>
      <c r="E1732" s="19"/>
      <c r="F1732" s="19">
        <v>0.78430417142830189</v>
      </c>
      <c r="G1732" s="19"/>
      <c r="H1732" s="19">
        <v>0.19554928589915463</v>
      </c>
      <c r="I1732" s="19">
        <v>0.29531480067218813</v>
      </c>
      <c r="J1732" s="19"/>
      <c r="K1732" s="19"/>
      <c r="L1732" s="19">
        <v>0.12896638532462723</v>
      </c>
      <c r="M1732" s="19">
        <v>0.84229760101136808</v>
      </c>
      <c r="N1732" s="19"/>
      <c r="O1732" s="19"/>
      <c r="P1732" s="50">
        <v>0.1445714602602266</v>
      </c>
      <c r="R1732" s="9" t="s">
        <v>0</v>
      </c>
    </row>
    <row r="1733" spans="2:18" x14ac:dyDescent="0.2">
      <c r="B1733" s="25">
        <v>1503</v>
      </c>
      <c r="C1733" s="193">
        <v>0.83179060629576906</v>
      </c>
      <c r="D1733" s="19"/>
      <c r="E1733" s="19">
        <v>0.21507730621823312</v>
      </c>
      <c r="F1733" s="19"/>
      <c r="G1733" s="19"/>
      <c r="H1733" s="19">
        <v>0.49130610829887644</v>
      </c>
      <c r="I1733" s="19">
        <v>0.59545826392782297</v>
      </c>
      <c r="J1733" s="19"/>
      <c r="K1733" s="19"/>
      <c r="L1733" s="19">
        <v>0.69292544929363542</v>
      </c>
      <c r="M1733" s="19"/>
      <c r="N1733" s="19">
        <v>0.14712517924218549</v>
      </c>
      <c r="O1733" s="19"/>
      <c r="P1733" s="50">
        <v>0.63994802919358629</v>
      </c>
      <c r="R1733" s="9" t="s">
        <v>0</v>
      </c>
    </row>
    <row r="1734" spans="2:18" x14ac:dyDescent="0.2">
      <c r="B1734" s="25">
        <v>1504</v>
      </c>
      <c r="C1734" s="193">
        <v>0.36757517397580586</v>
      </c>
      <c r="D1734" s="19"/>
      <c r="E1734" s="19">
        <v>0.16167270008545961</v>
      </c>
      <c r="F1734" s="19"/>
      <c r="G1734" s="19">
        <v>0.9185699095147577</v>
      </c>
      <c r="H1734" s="19"/>
      <c r="I1734" s="19">
        <v>0.62776488429290167</v>
      </c>
      <c r="J1734" s="19"/>
      <c r="K1734" s="19">
        <v>0.19037193877761149</v>
      </c>
      <c r="L1734" s="19"/>
      <c r="M1734" s="19">
        <v>0.55627432592818848</v>
      </c>
      <c r="N1734" s="19"/>
      <c r="O1734" s="19">
        <v>0.57744566140854681</v>
      </c>
      <c r="P1734" s="50"/>
      <c r="R1734" s="9" t="s">
        <v>0</v>
      </c>
    </row>
    <row r="1735" spans="2:18" x14ac:dyDescent="0.2">
      <c r="B1735" s="25">
        <v>1505</v>
      </c>
      <c r="C1735" s="193"/>
      <c r="D1735" s="19">
        <v>5.4011476643336491E-2</v>
      </c>
      <c r="E1735" s="19"/>
      <c r="F1735" s="19">
        <v>7.7519554810646193E-2</v>
      </c>
      <c r="G1735" s="19"/>
      <c r="H1735" s="19">
        <v>0.21411381312332206</v>
      </c>
      <c r="I1735" s="19"/>
      <c r="J1735" s="19">
        <v>3.1742570586082239E-3</v>
      </c>
      <c r="K1735" s="19"/>
      <c r="L1735" s="19">
        <v>0.76291740139518638</v>
      </c>
      <c r="M1735" s="19"/>
      <c r="N1735" s="19">
        <v>0.15715492921064628</v>
      </c>
      <c r="O1735" s="19"/>
      <c r="P1735" s="50">
        <v>0.23811514127345329</v>
      </c>
      <c r="R1735" s="9" t="s">
        <v>0</v>
      </c>
    </row>
    <row r="1736" spans="2:18" x14ac:dyDescent="0.2">
      <c r="B1736" s="25">
        <v>1506</v>
      </c>
      <c r="C1736" s="193">
        <v>0.46996954765990373</v>
      </c>
      <c r="D1736" s="19"/>
      <c r="E1736" s="19"/>
      <c r="F1736" s="19">
        <v>0.21989726542891211</v>
      </c>
      <c r="G1736" s="19"/>
      <c r="H1736" s="19">
        <v>0.53175131741697179</v>
      </c>
      <c r="I1736" s="19"/>
      <c r="J1736" s="19">
        <v>0.95475895772965125</v>
      </c>
      <c r="K1736" s="19"/>
      <c r="L1736" s="19">
        <v>1.5438020846479212</v>
      </c>
      <c r="M1736" s="19"/>
      <c r="N1736" s="19">
        <v>0.65586345488867204</v>
      </c>
      <c r="O1736" s="19"/>
      <c r="P1736" s="50">
        <v>1.1467540796991713</v>
      </c>
      <c r="R1736" s="9" t="s">
        <v>0</v>
      </c>
    </row>
    <row r="1737" spans="2:18" x14ac:dyDescent="0.2">
      <c r="B1737" s="25">
        <v>1507</v>
      </c>
      <c r="C1737" s="193">
        <v>0.96266654163357124</v>
      </c>
      <c r="D1737" s="19"/>
      <c r="E1737" s="19">
        <v>1.2455442728490345</v>
      </c>
      <c r="F1737" s="19"/>
      <c r="G1737" s="19">
        <v>0.48414205335274635</v>
      </c>
      <c r="H1737" s="19"/>
      <c r="I1737" s="19">
        <v>1.412111263695742</v>
      </c>
      <c r="J1737" s="19"/>
      <c r="K1737" s="19">
        <v>1.9614013749957642</v>
      </c>
      <c r="L1737" s="19"/>
      <c r="M1737" s="19">
        <v>0.69384116463432099</v>
      </c>
      <c r="N1737" s="19"/>
      <c r="O1737" s="19">
        <v>2.0622878523258699</v>
      </c>
      <c r="P1737" s="50"/>
      <c r="R1737" s="9" t="s">
        <v>0</v>
      </c>
    </row>
    <row r="1738" spans="2:18" x14ac:dyDescent="0.2">
      <c r="B1738" s="25">
        <v>1508</v>
      </c>
      <c r="C1738" s="193">
        <v>0.52788301108952285</v>
      </c>
      <c r="D1738" s="19"/>
      <c r="E1738" s="19"/>
      <c r="F1738" s="19">
        <v>0.29543991067569814</v>
      </c>
      <c r="G1738" s="19">
        <v>1.0415990400252015</v>
      </c>
      <c r="H1738" s="19"/>
      <c r="I1738" s="19">
        <v>0.28395311917100369</v>
      </c>
      <c r="J1738" s="19"/>
      <c r="K1738" s="19"/>
      <c r="L1738" s="19">
        <v>1.2147623434037096</v>
      </c>
      <c r="M1738" s="19">
        <v>0.37426750255458507</v>
      </c>
      <c r="N1738" s="19"/>
      <c r="O1738" s="19">
        <v>0.17415925828672718</v>
      </c>
      <c r="P1738" s="50"/>
      <c r="R1738" s="9" t="s">
        <v>0</v>
      </c>
    </row>
    <row r="1739" spans="2:18" x14ac:dyDescent="0.2">
      <c r="B1739" s="25">
        <v>1509</v>
      </c>
      <c r="C1739" s="193">
        <v>1.8254644737619199</v>
      </c>
      <c r="D1739" s="19"/>
      <c r="E1739" s="19">
        <v>2.1195265969832353</v>
      </c>
      <c r="F1739" s="19"/>
      <c r="G1739" s="19">
        <v>1.8530685437200214</v>
      </c>
      <c r="H1739" s="19"/>
      <c r="I1739" s="19">
        <v>0.81003909793135032</v>
      </c>
      <c r="J1739" s="19"/>
      <c r="K1739" s="19">
        <v>0.95204631179030585</v>
      </c>
      <c r="L1739" s="19"/>
      <c r="M1739" s="19">
        <v>1.5156844335020054</v>
      </c>
      <c r="N1739" s="19"/>
      <c r="O1739" s="19">
        <v>2.2627835208920044</v>
      </c>
      <c r="P1739" s="50"/>
      <c r="R1739" s="9" t="s">
        <v>0</v>
      </c>
    </row>
    <row r="1740" spans="2:18" x14ac:dyDescent="0.2">
      <c r="B1740" s="25">
        <v>1510</v>
      </c>
      <c r="C1740" s="193"/>
      <c r="D1740" s="19">
        <v>0.31479021070732832</v>
      </c>
      <c r="E1740" s="19"/>
      <c r="F1740" s="19">
        <v>1.154854211563779</v>
      </c>
      <c r="G1740" s="19"/>
      <c r="H1740" s="19">
        <v>0.20309267782176843</v>
      </c>
      <c r="I1740" s="19"/>
      <c r="J1740" s="19">
        <v>1.0984719043888984</v>
      </c>
      <c r="K1740" s="19"/>
      <c r="L1740" s="19">
        <v>0.35535331980575563</v>
      </c>
      <c r="M1740" s="19">
        <v>5.9929034310080398E-2</v>
      </c>
      <c r="N1740" s="19"/>
      <c r="O1740" s="19"/>
      <c r="P1740" s="50">
        <v>0.72490861266909679</v>
      </c>
      <c r="R1740" s="9" t="s">
        <v>0</v>
      </c>
    </row>
    <row r="1741" spans="2:18" x14ac:dyDescent="0.2">
      <c r="B1741" s="25">
        <v>1511</v>
      </c>
      <c r="C1741" s="193">
        <v>0.6160541097827118</v>
      </c>
      <c r="D1741" s="19"/>
      <c r="E1741" s="19">
        <v>3.3751212625578071E-2</v>
      </c>
      <c r="F1741" s="19"/>
      <c r="G1741" s="19">
        <v>0.86477706205004723</v>
      </c>
      <c r="H1741" s="19"/>
      <c r="I1741" s="19">
        <v>0.495957117847172</v>
      </c>
      <c r="J1741" s="19"/>
      <c r="K1741" s="19">
        <v>0.57728495842732142</v>
      </c>
      <c r="L1741" s="19"/>
      <c r="M1741" s="19">
        <v>1.2778267138689801</v>
      </c>
      <c r="N1741" s="19"/>
      <c r="O1741" s="19">
        <v>0.52870714037787603</v>
      </c>
      <c r="P1741" s="50"/>
      <c r="R1741" s="9" t="s">
        <v>0</v>
      </c>
    </row>
    <row r="1742" spans="2:18" x14ac:dyDescent="0.2">
      <c r="B1742" s="25">
        <v>1512</v>
      </c>
      <c r="C1742" s="193">
        <v>1.5071002653733974</v>
      </c>
      <c r="D1742" s="19"/>
      <c r="E1742" s="19">
        <v>1.1611328722376302</v>
      </c>
      <c r="F1742" s="19"/>
      <c r="G1742" s="19">
        <v>1.4529093806370572</v>
      </c>
      <c r="H1742" s="19"/>
      <c r="I1742" s="19">
        <v>1.7815397102710748</v>
      </c>
      <c r="J1742" s="19"/>
      <c r="K1742" s="19">
        <v>1.838641028919108</v>
      </c>
      <c r="L1742" s="19"/>
      <c r="M1742" s="19">
        <v>1.6044876079909607</v>
      </c>
      <c r="N1742" s="19"/>
      <c r="O1742" s="19">
        <v>0.40053063862188515</v>
      </c>
      <c r="P1742" s="50"/>
      <c r="R1742" s="9" t="s">
        <v>0</v>
      </c>
    </row>
    <row r="1743" spans="2:18" x14ac:dyDescent="0.2">
      <c r="B1743" s="25">
        <v>1513</v>
      </c>
      <c r="C1743" s="193">
        <v>0.94247308476854619</v>
      </c>
      <c r="D1743" s="19"/>
      <c r="E1743" s="19">
        <v>0.87794980973951642</v>
      </c>
      <c r="F1743" s="19"/>
      <c r="G1743" s="19">
        <v>0.32120719564706196</v>
      </c>
      <c r="H1743" s="19"/>
      <c r="I1743" s="19">
        <v>0.88214313140067802</v>
      </c>
      <c r="J1743" s="19"/>
      <c r="K1743" s="19">
        <v>0.69819336309534252</v>
      </c>
      <c r="L1743" s="19"/>
      <c r="M1743" s="19">
        <v>0.47570221927048567</v>
      </c>
      <c r="N1743" s="19"/>
      <c r="O1743" s="19">
        <v>0.56014354408587896</v>
      </c>
      <c r="P1743" s="50"/>
      <c r="R1743" s="9" t="s">
        <v>0</v>
      </c>
    </row>
    <row r="1744" spans="2:18" x14ac:dyDescent="0.2">
      <c r="B1744" s="25">
        <v>1514</v>
      </c>
      <c r="C1744" s="193"/>
      <c r="D1744" s="19">
        <v>1.0238780535627949</v>
      </c>
      <c r="E1744" s="19"/>
      <c r="F1744" s="19">
        <v>0.96806491448675114</v>
      </c>
      <c r="G1744" s="19"/>
      <c r="H1744" s="19">
        <v>0.65381410207602186</v>
      </c>
      <c r="I1744" s="19"/>
      <c r="J1744" s="19">
        <v>5.5789001499957323E-2</v>
      </c>
      <c r="K1744" s="19"/>
      <c r="L1744" s="19">
        <v>0.86966174636615967</v>
      </c>
      <c r="M1744" s="19"/>
      <c r="N1744" s="19">
        <v>8.7543343407980728E-2</v>
      </c>
      <c r="O1744" s="19"/>
      <c r="P1744" s="50">
        <v>0.58517283292944478</v>
      </c>
      <c r="R1744" s="9" t="s">
        <v>0</v>
      </c>
    </row>
    <row r="1745" spans="2:18" x14ac:dyDescent="0.2">
      <c r="B1745" s="25">
        <v>1515</v>
      </c>
      <c r="C1745" s="193">
        <v>1.3551323260881529</v>
      </c>
      <c r="D1745" s="19"/>
      <c r="E1745" s="19">
        <v>1.1938401461709642</v>
      </c>
      <c r="F1745" s="19"/>
      <c r="G1745" s="19">
        <v>1.3896510816715848</v>
      </c>
      <c r="H1745" s="19"/>
      <c r="I1745" s="19">
        <v>1.6830022010482013</v>
      </c>
      <c r="J1745" s="19"/>
      <c r="K1745" s="19">
        <v>1.8413004922221976</v>
      </c>
      <c r="L1745" s="19"/>
      <c r="M1745" s="19">
        <v>0.73000915106992892</v>
      </c>
      <c r="N1745" s="19"/>
      <c r="O1745" s="19">
        <v>1.5814489651676764</v>
      </c>
      <c r="P1745" s="50"/>
      <c r="R1745" s="9" t="s">
        <v>0</v>
      </c>
    </row>
    <row r="1746" spans="2:18" x14ac:dyDescent="0.2">
      <c r="B1746" s="25">
        <v>1516</v>
      </c>
      <c r="C1746" s="193"/>
      <c r="D1746" s="19">
        <v>2.3424865854878947</v>
      </c>
      <c r="E1746" s="19"/>
      <c r="F1746" s="19">
        <v>2.0311345565839405</v>
      </c>
      <c r="G1746" s="19"/>
      <c r="H1746" s="19">
        <v>2.6700287986579778</v>
      </c>
      <c r="I1746" s="19"/>
      <c r="J1746" s="19">
        <v>1.2733573118585522</v>
      </c>
      <c r="K1746" s="19"/>
      <c r="L1746" s="19">
        <v>2.2090230938152993</v>
      </c>
      <c r="M1746" s="19"/>
      <c r="N1746" s="19">
        <v>2.2289590698636048</v>
      </c>
      <c r="O1746" s="19"/>
      <c r="P1746" s="50">
        <v>0.96202795457060308</v>
      </c>
      <c r="R1746" s="9" t="s">
        <v>0</v>
      </c>
    </row>
    <row r="1747" spans="2:18" x14ac:dyDescent="0.2">
      <c r="B1747" s="25">
        <v>1517</v>
      </c>
      <c r="C1747" s="193">
        <v>1.6711911158984225</v>
      </c>
      <c r="D1747" s="19"/>
      <c r="E1747" s="19">
        <v>1.4700651533013789</v>
      </c>
      <c r="F1747" s="19"/>
      <c r="G1747" s="19">
        <v>0.83274987891762475</v>
      </c>
      <c r="H1747" s="19"/>
      <c r="I1747" s="19">
        <v>0.43139664348017104</v>
      </c>
      <c r="J1747" s="19"/>
      <c r="K1747" s="19">
        <v>0.50834172059487903</v>
      </c>
      <c r="L1747" s="19"/>
      <c r="M1747" s="19">
        <v>0.33416430392765983</v>
      </c>
      <c r="N1747" s="19"/>
      <c r="O1747" s="19">
        <v>1.2320085102876586</v>
      </c>
      <c r="P1747" s="50"/>
      <c r="R1747" s="9" t="s">
        <v>0</v>
      </c>
    </row>
    <row r="1748" spans="2:18" x14ac:dyDescent="0.2">
      <c r="B1748" s="25">
        <v>1518</v>
      </c>
      <c r="C1748" s="193"/>
      <c r="D1748" s="19">
        <v>0.67713209271790209</v>
      </c>
      <c r="E1748" s="19"/>
      <c r="F1748" s="19">
        <v>0.23807783668294524</v>
      </c>
      <c r="G1748" s="19"/>
      <c r="H1748" s="19">
        <v>0.25965174856801798</v>
      </c>
      <c r="I1748" s="19"/>
      <c r="J1748" s="19">
        <v>0.58771670688360322</v>
      </c>
      <c r="K1748" s="19"/>
      <c r="L1748" s="19">
        <v>0.10074968476769043</v>
      </c>
      <c r="M1748" s="19"/>
      <c r="N1748" s="19">
        <v>1.3669383608809262</v>
      </c>
      <c r="O1748" s="19"/>
      <c r="P1748" s="50">
        <v>0.58419135145081014</v>
      </c>
      <c r="R1748" s="9" t="s">
        <v>0</v>
      </c>
    </row>
    <row r="1749" spans="2:18" x14ac:dyDescent="0.2">
      <c r="B1749" s="25">
        <v>1519</v>
      </c>
      <c r="C1749" s="193"/>
      <c r="D1749" s="19">
        <v>0.52572150692040009</v>
      </c>
      <c r="E1749" s="19"/>
      <c r="F1749" s="19">
        <v>1.6092459929504599</v>
      </c>
      <c r="G1749" s="19"/>
      <c r="H1749" s="19">
        <v>0.66282950495589421</v>
      </c>
      <c r="I1749" s="19"/>
      <c r="J1749" s="19">
        <v>0.20558772502378511</v>
      </c>
      <c r="K1749" s="19"/>
      <c r="L1749" s="19">
        <v>0.65944332472042466</v>
      </c>
      <c r="M1749" s="19"/>
      <c r="N1749" s="19">
        <v>0.44081608536805716</v>
      </c>
      <c r="O1749" s="19"/>
      <c r="P1749" s="50">
        <v>0.53922334214559531</v>
      </c>
      <c r="R1749" s="9" t="s">
        <v>0</v>
      </c>
    </row>
    <row r="1750" spans="2:18" x14ac:dyDescent="0.2">
      <c r="B1750" s="25">
        <v>1520</v>
      </c>
      <c r="C1750" s="193">
        <v>0.79872740320827085</v>
      </c>
      <c r="D1750" s="19"/>
      <c r="E1750" s="19">
        <v>0.74328751980878371</v>
      </c>
      <c r="F1750" s="19"/>
      <c r="G1750" s="19"/>
      <c r="H1750" s="19">
        <v>0.34737443832335935</v>
      </c>
      <c r="I1750" s="19">
        <v>0.12151578630080603</v>
      </c>
      <c r="J1750" s="19"/>
      <c r="K1750" s="19">
        <v>0.72425501386581925</v>
      </c>
      <c r="L1750" s="19"/>
      <c r="M1750" s="19"/>
      <c r="N1750" s="19">
        <v>0.19401608033827966</v>
      </c>
      <c r="O1750" s="19"/>
      <c r="P1750" s="50">
        <v>2.4232537857282188E-2</v>
      </c>
      <c r="R1750" s="9" t="s">
        <v>0</v>
      </c>
    </row>
    <row r="1751" spans="2:18" x14ac:dyDescent="0.2">
      <c r="B1751" s="25">
        <v>1521</v>
      </c>
      <c r="C1751" s="193"/>
      <c r="D1751" s="19">
        <v>0.48276623132985919</v>
      </c>
      <c r="E1751" s="19"/>
      <c r="F1751" s="19">
        <v>1.6443921350929653</v>
      </c>
      <c r="G1751" s="19"/>
      <c r="H1751" s="19">
        <v>1.7525396266683781</v>
      </c>
      <c r="I1751" s="19"/>
      <c r="J1751" s="19">
        <v>1.4749108984522095</v>
      </c>
      <c r="K1751" s="19"/>
      <c r="L1751" s="19">
        <v>0.89606906415727394</v>
      </c>
      <c r="M1751" s="19"/>
      <c r="N1751" s="19">
        <v>0.333259535510537</v>
      </c>
      <c r="O1751" s="19"/>
      <c r="P1751" s="50">
        <v>0.35662485875606165</v>
      </c>
      <c r="R1751" s="9" t="s">
        <v>0</v>
      </c>
    </row>
    <row r="1752" spans="2:18" x14ac:dyDescent="0.2">
      <c r="B1752" s="25">
        <v>1522</v>
      </c>
      <c r="C1752" s="193">
        <v>0.763505939806575</v>
      </c>
      <c r="D1752" s="19"/>
      <c r="E1752" s="19">
        <v>1.1702419967008333</v>
      </c>
      <c r="F1752" s="19"/>
      <c r="G1752" s="19">
        <v>0.19746241619506966</v>
      </c>
      <c r="H1752" s="19"/>
      <c r="I1752" s="19">
        <v>0.41850131050626438</v>
      </c>
      <c r="J1752" s="19"/>
      <c r="K1752" s="19">
        <v>0.50694708494447638</v>
      </c>
      <c r="L1752" s="19"/>
      <c r="M1752" s="19">
        <v>0.6226825416517443</v>
      </c>
      <c r="N1752" s="19"/>
      <c r="O1752" s="19">
        <v>1.1183734147110667</v>
      </c>
      <c r="P1752" s="50"/>
      <c r="R1752" s="9" t="s">
        <v>0</v>
      </c>
    </row>
    <row r="1753" spans="2:18" x14ac:dyDescent="0.2">
      <c r="B1753" s="25">
        <v>1523</v>
      </c>
      <c r="C1753" s="193">
        <v>0.10042516461782251</v>
      </c>
      <c r="D1753" s="19"/>
      <c r="E1753" s="19"/>
      <c r="F1753" s="19">
        <v>0.3736098959690865</v>
      </c>
      <c r="G1753" s="19"/>
      <c r="H1753" s="19">
        <v>1.208639557742299</v>
      </c>
      <c r="I1753" s="19"/>
      <c r="J1753" s="19">
        <v>0.72310885959573468</v>
      </c>
      <c r="K1753" s="19"/>
      <c r="L1753" s="19">
        <v>3.6466581120562995E-2</v>
      </c>
      <c r="M1753" s="19"/>
      <c r="N1753" s="19">
        <v>0.14662226355305627</v>
      </c>
      <c r="O1753" s="19">
        <v>3.6265660162123417E-2</v>
      </c>
      <c r="P1753" s="50"/>
      <c r="R1753" s="9" t="s">
        <v>0</v>
      </c>
    </row>
    <row r="1754" spans="2:18" x14ac:dyDescent="0.2">
      <c r="B1754" s="25">
        <v>1524</v>
      </c>
      <c r="C1754" s="193">
        <v>0.25521977496583215</v>
      </c>
      <c r="D1754" s="19"/>
      <c r="E1754" s="19"/>
      <c r="F1754" s="19">
        <v>1.2392950695348381E-2</v>
      </c>
      <c r="G1754" s="19">
        <v>0.38183583880906102</v>
      </c>
      <c r="H1754" s="19"/>
      <c r="I1754" s="19"/>
      <c r="J1754" s="19">
        <v>0.19241622762559174</v>
      </c>
      <c r="K1754" s="19">
        <v>7.8665623827104042E-2</v>
      </c>
      <c r="L1754" s="19"/>
      <c r="M1754" s="19">
        <v>0.87357525247012668</v>
      </c>
      <c r="N1754" s="19"/>
      <c r="O1754" s="19">
        <v>0.42317176716339161</v>
      </c>
      <c r="P1754" s="50"/>
      <c r="R1754" s="9" t="s">
        <v>0</v>
      </c>
    </row>
    <row r="1755" spans="2:18" x14ac:dyDescent="0.2">
      <c r="B1755" s="25">
        <v>1525</v>
      </c>
      <c r="C1755" s="193"/>
      <c r="D1755" s="19">
        <v>0.87786327898275673</v>
      </c>
      <c r="E1755" s="19">
        <v>0.802337405878225</v>
      </c>
      <c r="F1755" s="19"/>
      <c r="G1755" s="19">
        <v>0.26251373285508833</v>
      </c>
      <c r="H1755" s="19"/>
      <c r="I1755" s="19"/>
      <c r="J1755" s="19">
        <v>0.38464639873081885</v>
      </c>
      <c r="K1755" s="19">
        <v>0.49468530799589777</v>
      </c>
      <c r="L1755" s="19"/>
      <c r="M1755" s="19">
        <v>0.22572172030466764</v>
      </c>
      <c r="N1755" s="19"/>
      <c r="O1755" s="19">
        <v>0.64391397039208886</v>
      </c>
      <c r="P1755" s="50"/>
      <c r="R1755" s="9" t="s">
        <v>0</v>
      </c>
    </row>
    <row r="1756" spans="2:18" x14ac:dyDescent="0.2">
      <c r="B1756" s="25">
        <v>1526</v>
      </c>
      <c r="C1756" s="193"/>
      <c r="D1756" s="19">
        <v>0.25471752698996036</v>
      </c>
      <c r="E1756" s="19"/>
      <c r="F1756" s="19">
        <v>0.87870341795056794</v>
      </c>
      <c r="G1756" s="19"/>
      <c r="H1756" s="19">
        <v>0.67541433680517515</v>
      </c>
      <c r="I1756" s="19"/>
      <c r="J1756" s="19">
        <v>0.65680235385232388</v>
      </c>
      <c r="K1756" s="19">
        <v>4.4332438913960222E-2</v>
      </c>
      <c r="L1756" s="19"/>
      <c r="M1756" s="19"/>
      <c r="N1756" s="19">
        <v>0.46446008768050778</v>
      </c>
      <c r="O1756" s="19"/>
      <c r="P1756" s="50">
        <v>0.27673941074581643</v>
      </c>
      <c r="R1756" s="9" t="s">
        <v>0</v>
      </c>
    </row>
    <row r="1757" spans="2:18" x14ac:dyDescent="0.2">
      <c r="B1757" s="25">
        <v>1527</v>
      </c>
      <c r="C1757" s="193"/>
      <c r="D1757" s="19">
        <v>0.73479613978407032</v>
      </c>
      <c r="E1757" s="19"/>
      <c r="F1757" s="19">
        <v>1.7316915671815509</v>
      </c>
      <c r="G1757" s="19"/>
      <c r="H1757" s="19">
        <v>1.2124600319485241</v>
      </c>
      <c r="I1757" s="19"/>
      <c r="J1757" s="19">
        <v>1.8675317051627731</v>
      </c>
      <c r="K1757" s="19"/>
      <c r="L1757" s="19">
        <v>0.87816602752589235</v>
      </c>
      <c r="M1757" s="19"/>
      <c r="N1757" s="19">
        <v>1.0345250253933189</v>
      </c>
      <c r="O1757" s="19"/>
      <c r="P1757" s="50">
        <v>1.5130883577792644</v>
      </c>
      <c r="R1757" s="9" t="s">
        <v>0</v>
      </c>
    </row>
    <row r="1758" spans="2:18" x14ac:dyDescent="0.2">
      <c r="B1758" s="25">
        <v>1528</v>
      </c>
      <c r="C1758" s="193">
        <v>5.595665594372938E-2</v>
      </c>
      <c r="D1758" s="19"/>
      <c r="E1758" s="19">
        <v>1.2626740308418516</v>
      </c>
      <c r="F1758" s="19"/>
      <c r="G1758" s="19">
        <v>1.2072723287765668</v>
      </c>
      <c r="H1758" s="19"/>
      <c r="I1758" s="19">
        <v>0.88215611467824395</v>
      </c>
      <c r="J1758" s="19"/>
      <c r="K1758" s="19">
        <v>1.4303718461660337</v>
      </c>
      <c r="L1758" s="19"/>
      <c r="M1758" s="19">
        <v>0.25533783012144079</v>
      </c>
      <c r="N1758" s="19"/>
      <c r="O1758" s="19">
        <v>1.7610273617381818</v>
      </c>
      <c r="P1758" s="50"/>
      <c r="R1758" s="9" t="s">
        <v>0</v>
      </c>
    </row>
    <row r="1759" spans="2:18" x14ac:dyDescent="0.2">
      <c r="B1759" s="25">
        <v>1529</v>
      </c>
      <c r="C1759" s="193"/>
      <c r="D1759" s="19">
        <v>0.7704494356623246</v>
      </c>
      <c r="E1759" s="19"/>
      <c r="F1759" s="19">
        <v>1.0543675961886627</v>
      </c>
      <c r="G1759" s="19"/>
      <c r="H1759" s="19">
        <v>1.0226454323988714</v>
      </c>
      <c r="I1759" s="19"/>
      <c r="J1759" s="19">
        <v>1.4265650047957648</v>
      </c>
      <c r="K1759" s="19"/>
      <c r="L1759" s="19">
        <v>0.96289249068747107</v>
      </c>
      <c r="M1759" s="19"/>
      <c r="N1759" s="19">
        <v>0.93490715217971776</v>
      </c>
      <c r="O1759" s="19"/>
      <c r="P1759" s="50">
        <v>1.2540418148753318</v>
      </c>
      <c r="R1759" s="9" t="s">
        <v>0</v>
      </c>
    </row>
    <row r="1760" spans="2:18" x14ac:dyDescent="0.2">
      <c r="B1760" s="25">
        <v>1530</v>
      </c>
      <c r="C1760" s="193">
        <v>1.4185803562216694</v>
      </c>
      <c r="D1760" s="19"/>
      <c r="E1760" s="19">
        <v>0.9922180519877789</v>
      </c>
      <c r="F1760" s="19"/>
      <c r="G1760" s="19">
        <v>0.64085038997622346</v>
      </c>
      <c r="H1760" s="19"/>
      <c r="I1760" s="19">
        <v>0.56176180323419511</v>
      </c>
      <c r="J1760" s="19"/>
      <c r="K1760" s="19">
        <v>0.61671036409762969</v>
      </c>
      <c r="L1760" s="19"/>
      <c r="M1760" s="19">
        <v>1.4084740458328544</v>
      </c>
      <c r="N1760" s="19"/>
      <c r="O1760" s="19">
        <v>0.87866099690582378</v>
      </c>
      <c r="P1760" s="50"/>
      <c r="R1760" s="9" t="s">
        <v>0</v>
      </c>
    </row>
    <row r="1761" spans="2:18" x14ac:dyDescent="0.2">
      <c r="B1761" s="25">
        <v>1531</v>
      </c>
      <c r="C1761" s="193"/>
      <c r="D1761" s="19">
        <v>0.3081507401642839</v>
      </c>
      <c r="E1761" s="19">
        <v>0.9676493447884561</v>
      </c>
      <c r="F1761" s="19"/>
      <c r="G1761" s="19">
        <v>0.78257366589812993</v>
      </c>
      <c r="H1761" s="19"/>
      <c r="I1761" s="19">
        <v>4.6318799949782455E-2</v>
      </c>
      <c r="J1761" s="19"/>
      <c r="K1761" s="19">
        <v>0.79004395673003447</v>
      </c>
      <c r="L1761" s="19"/>
      <c r="M1761" s="19"/>
      <c r="N1761" s="19">
        <v>0.26478421902862881</v>
      </c>
      <c r="O1761" s="19">
        <v>0.8875564145183984</v>
      </c>
      <c r="P1761" s="50"/>
      <c r="R1761" s="9" t="s">
        <v>0</v>
      </c>
    </row>
    <row r="1762" spans="2:18" x14ac:dyDescent="0.2">
      <c r="B1762" s="25">
        <v>1532</v>
      </c>
      <c r="C1762" s="193">
        <v>1.6467989295845158</v>
      </c>
      <c r="D1762" s="19"/>
      <c r="E1762" s="19">
        <v>1.2431571699791035</v>
      </c>
      <c r="F1762" s="19"/>
      <c r="G1762" s="19">
        <v>1.316678330026388</v>
      </c>
      <c r="H1762" s="19"/>
      <c r="I1762" s="19">
        <v>2.4367091287758695</v>
      </c>
      <c r="J1762" s="19"/>
      <c r="K1762" s="19">
        <v>1.7703412943380015</v>
      </c>
      <c r="L1762" s="19"/>
      <c r="M1762" s="19">
        <v>0.94670391092522477</v>
      </c>
      <c r="N1762" s="19"/>
      <c r="O1762" s="19">
        <v>1.9156134753758358</v>
      </c>
      <c r="P1762" s="50"/>
      <c r="R1762" s="9" t="s">
        <v>0</v>
      </c>
    </row>
    <row r="1763" spans="2:18" x14ac:dyDescent="0.2">
      <c r="B1763" s="25">
        <v>1533</v>
      </c>
      <c r="C1763" s="193"/>
      <c r="D1763" s="19">
        <v>1.3402726584007214</v>
      </c>
      <c r="E1763" s="19"/>
      <c r="F1763" s="19">
        <v>4.4251245576747512E-2</v>
      </c>
      <c r="G1763" s="19"/>
      <c r="H1763" s="19">
        <v>0.47718431361705183</v>
      </c>
      <c r="I1763" s="19"/>
      <c r="J1763" s="19">
        <v>0.3155211257223588</v>
      </c>
      <c r="K1763" s="19"/>
      <c r="L1763" s="19">
        <v>1.1220657342572302</v>
      </c>
      <c r="M1763" s="19"/>
      <c r="N1763" s="19">
        <v>1.4567893748132714</v>
      </c>
      <c r="O1763" s="19"/>
      <c r="P1763" s="50">
        <v>0.48205264547672083</v>
      </c>
      <c r="R1763" s="9" t="s">
        <v>0</v>
      </c>
    </row>
    <row r="1764" spans="2:18" x14ac:dyDescent="0.2">
      <c r="B1764" s="25">
        <v>1534</v>
      </c>
      <c r="C1764" s="193"/>
      <c r="D1764" s="19">
        <v>0.75793998577722177</v>
      </c>
      <c r="E1764" s="19"/>
      <c r="F1764" s="19">
        <v>0.48528138514711228</v>
      </c>
      <c r="G1764" s="19"/>
      <c r="H1764" s="19">
        <v>0.82970924720310646</v>
      </c>
      <c r="I1764" s="19"/>
      <c r="J1764" s="19">
        <v>1.3395319144750455</v>
      </c>
      <c r="K1764" s="19"/>
      <c r="L1764" s="19">
        <v>0.64871833455092454</v>
      </c>
      <c r="M1764" s="19"/>
      <c r="N1764" s="19">
        <v>1.5690528483765103</v>
      </c>
      <c r="O1764" s="19"/>
      <c r="P1764" s="50">
        <v>1.2118664265001722</v>
      </c>
      <c r="R1764" s="9" t="s">
        <v>0</v>
      </c>
    </row>
    <row r="1765" spans="2:18" x14ac:dyDescent="0.2">
      <c r="B1765" s="25">
        <v>1535</v>
      </c>
      <c r="C1765" s="193"/>
      <c r="D1765" s="19">
        <v>0.8091757386140741</v>
      </c>
      <c r="E1765" s="19"/>
      <c r="F1765" s="19">
        <v>1.6840463752508885</v>
      </c>
      <c r="G1765" s="19"/>
      <c r="H1765" s="19">
        <v>0.50898918875184074</v>
      </c>
      <c r="I1765" s="19"/>
      <c r="J1765" s="19">
        <v>1.1292159529366497</v>
      </c>
      <c r="K1765" s="19"/>
      <c r="L1765" s="19">
        <v>0.98390756993398198</v>
      </c>
      <c r="M1765" s="19"/>
      <c r="N1765" s="19">
        <v>0.4521066174225693</v>
      </c>
      <c r="O1765" s="19"/>
      <c r="P1765" s="50">
        <v>1.004459018034608</v>
      </c>
      <c r="R1765" s="9" t="s">
        <v>0</v>
      </c>
    </row>
    <row r="1766" spans="2:18" x14ac:dyDescent="0.2">
      <c r="B1766" s="25">
        <v>1536</v>
      </c>
      <c r="C1766" s="193">
        <v>1.4706275463921601</v>
      </c>
      <c r="D1766" s="19"/>
      <c r="E1766" s="19">
        <v>0.33958184096899374</v>
      </c>
      <c r="F1766" s="19"/>
      <c r="G1766" s="19">
        <v>0.79557253316641463</v>
      </c>
      <c r="H1766" s="19"/>
      <c r="I1766" s="19">
        <v>0.44307485068577512</v>
      </c>
      <c r="J1766" s="19"/>
      <c r="K1766" s="19">
        <v>0.58144271557906413</v>
      </c>
      <c r="L1766" s="19"/>
      <c r="M1766" s="19">
        <v>0.8163371613146172</v>
      </c>
      <c r="N1766" s="19"/>
      <c r="O1766" s="19">
        <v>0.30423546425806841</v>
      </c>
      <c r="P1766" s="50"/>
      <c r="R1766" s="9" t="s">
        <v>0</v>
      </c>
    </row>
    <row r="1767" spans="2:18" x14ac:dyDescent="0.2">
      <c r="B1767" s="25">
        <v>1537</v>
      </c>
      <c r="C1767" s="193"/>
      <c r="D1767" s="19">
        <v>1.8489491775567175</v>
      </c>
      <c r="E1767" s="19"/>
      <c r="F1767" s="19">
        <v>0.80028504816439516</v>
      </c>
      <c r="G1767" s="19"/>
      <c r="H1767" s="19">
        <v>3.1518992249984057E-2</v>
      </c>
      <c r="I1767" s="19"/>
      <c r="J1767" s="19">
        <v>1.6852019314843634</v>
      </c>
      <c r="K1767" s="19"/>
      <c r="L1767" s="19">
        <v>1.2609813646154617</v>
      </c>
      <c r="M1767" s="19"/>
      <c r="N1767" s="19">
        <v>0.8541435923111097</v>
      </c>
      <c r="O1767" s="19"/>
      <c r="P1767" s="50">
        <v>1.3502293090856545</v>
      </c>
      <c r="R1767" s="9" t="s">
        <v>0</v>
      </c>
    </row>
    <row r="1768" spans="2:18" x14ac:dyDescent="0.2">
      <c r="B1768" s="25">
        <v>1538</v>
      </c>
      <c r="C1768" s="193">
        <v>0.23757621197852755</v>
      </c>
      <c r="D1768" s="19"/>
      <c r="E1768" s="19">
        <v>0.26568485420087573</v>
      </c>
      <c r="F1768" s="19"/>
      <c r="G1768" s="19">
        <v>0.5431234777128604</v>
      </c>
      <c r="H1768" s="19"/>
      <c r="I1768" s="19">
        <v>0.68503731417088698</v>
      </c>
      <c r="J1768" s="19"/>
      <c r="K1768" s="19">
        <v>0.46499699263834965</v>
      </c>
      <c r="L1768" s="19"/>
      <c r="M1768" s="19">
        <v>1.2218085480950855</v>
      </c>
      <c r="N1768" s="19"/>
      <c r="O1768" s="19">
        <v>0.53825666598111133</v>
      </c>
      <c r="P1768" s="50"/>
      <c r="R1768" s="9" t="s">
        <v>0</v>
      </c>
    </row>
    <row r="1769" spans="2:18" x14ac:dyDescent="0.2">
      <c r="B1769" s="25">
        <v>1539</v>
      </c>
      <c r="C1769" s="193"/>
      <c r="D1769" s="19">
        <v>1.7616904881604827</v>
      </c>
      <c r="E1769" s="19"/>
      <c r="F1769" s="19">
        <v>1.1132173852967688</v>
      </c>
      <c r="G1769" s="19"/>
      <c r="H1769" s="19">
        <v>0.66596324254696304</v>
      </c>
      <c r="I1769" s="19"/>
      <c r="J1769" s="19">
        <v>0.6208960209521337</v>
      </c>
      <c r="K1769" s="19"/>
      <c r="L1769" s="19">
        <v>0.73980440909216305</v>
      </c>
      <c r="M1769" s="19"/>
      <c r="N1769" s="19">
        <v>0.87250982651138043</v>
      </c>
      <c r="O1769" s="19"/>
      <c r="P1769" s="50">
        <v>1.1542432539089487</v>
      </c>
      <c r="R1769" s="9" t="s">
        <v>0</v>
      </c>
    </row>
    <row r="1770" spans="2:18" x14ac:dyDescent="0.2">
      <c r="B1770" s="25">
        <v>1540</v>
      </c>
      <c r="C1770" s="193"/>
      <c r="D1770" s="19">
        <v>1.4901331216997902</v>
      </c>
      <c r="E1770" s="19"/>
      <c r="F1770" s="19">
        <v>1.9706902205937999</v>
      </c>
      <c r="G1770" s="19"/>
      <c r="H1770" s="19">
        <v>1.8100501859199591</v>
      </c>
      <c r="I1770" s="19"/>
      <c r="J1770" s="19">
        <v>2.1803391136458363</v>
      </c>
      <c r="K1770" s="19"/>
      <c r="L1770" s="19">
        <v>1.4965288747153542</v>
      </c>
      <c r="M1770" s="19"/>
      <c r="N1770" s="19">
        <v>2.4075700204795178</v>
      </c>
      <c r="O1770" s="19"/>
      <c r="P1770" s="50">
        <v>2.4524694686909476</v>
      </c>
      <c r="R1770" s="9" t="s">
        <v>0</v>
      </c>
    </row>
    <row r="1771" spans="2:18" x14ac:dyDescent="0.2">
      <c r="B1771" s="25">
        <v>1541</v>
      </c>
      <c r="C1771" s="193"/>
      <c r="D1771" s="19">
        <v>0.3905307874735558</v>
      </c>
      <c r="E1771" s="19"/>
      <c r="F1771" s="19">
        <v>0.50278814148213169</v>
      </c>
      <c r="G1771" s="19">
        <v>0.47229493366597886</v>
      </c>
      <c r="H1771" s="19"/>
      <c r="I1771" s="19"/>
      <c r="J1771" s="19">
        <v>0.41926634481697683</v>
      </c>
      <c r="K1771" s="19">
        <v>0.27746352232807014</v>
      </c>
      <c r="L1771" s="19"/>
      <c r="M1771" s="19">
        <v>6.7714794370895642E-2</v>
      </c>
      <c r="N1771" s="19"/>
      <c r="O1771" s="19"/>
      <c r="P1771" s="50">
        <v>8.3033349066227169E-2</v>
      </c>
      <c r="R1771" s="9" t="s">
        <v>0</v>
      </c>
    </row>
    <row r="1772" spans="2:18" x14ac:dyDescent="0.2">
      <c r="B1772" s="25">
        <v>1542</v>
      </c>
      <c r="C1772" s="193"/>
      <c r="D1772" s="19">
        <v>1.9628782248333059</v>
      </c>
      <c r="E1772" s="19"/>
      <c r="F1772" s="19">
        <v>1.4459068834473301</v>
      </c>
      <c r="G1772" s="19"/>
      <c r="H1772" s="19">
        <v>1.4268257464673406</v>
      </c>
      <c r="I1772" s="19"/>
      <c r="J1772" s="19">
        <v>0.98875778677031445</v>
      </c>
      <c r="K1772" s="19"/>
      <c r="L1772" s="19">
        <v>0.27483716460160812</v>
      </c>
      <c r="M1772" s="19"/>
      <c r="N1772" s="19">
        <v>0.98634132703657473</v>
      </c>
      <c r="O1772" s="19"/>
      <c r="P1772" s="50">
        <v>0.64510695778868432</v>
      </c>
      <c r="R1772" s="9" t="s">
        <v>0</v>
      </c>
    </row>
    <row r="1773" spans="2:18" x14ac:dyDescent="0.2">
      <c r="B1773" s="25">
        <v>1543</v>
      </c>
      <c r="C1773" s="193">
        <v>7.4177688291004351E-2</v>
      </c>
      <c r="D1773" s="19"/>
      <c r="E1773" s="19"/>
      <c r="F1773" s="19">
        <v>1.0494499305709133</v>
      </c>
      <c r="G1773" s="19">
        <v>0.11493388749052012</v>
      </c>
      <c r="H1773" s="19"/>
      <c r="I1773" s="19"/>
      <c r="J1773" s="19">
        <v>0.34749843001366387</v>
      </c>
      <c r="K1773" s="19">
        <v>0.33941066019062793</v>
      </c>
      <c r="L1773" s="19"/>
      <c r="M1773" s="19"/>
      <c r="N1773" s="19">
        <v>0.65707507054549885</v>
      </c>
      <c r="O1773" s="19">
        <v>0.73899418851317145</v>
      </c>
      <c r="P1773" s="50"/>
      <c r="R1773" s="9" t="s">
        <v>0</v>
      </c>
    </row>
    <row r="1774" spans="2:18" x14ac:dyDescent="0.2">
      <c r="B1774" s="25">
        <v>1544</v>
      </c>
      <c r="C1774" s="193"/>
      <c r="D1774" s="19">
        <v>0.97842511917899944</v>
      </c>
      <c r="E1774" s="19">
        <v>0.5383532928934408</v>
      </c>
      <c r="F1774" s="19"/>
      <c r="G1774" s="19">
        <v>0.11548191747593309</v>
      </c>
      <c r="H1774" s="19"/>
      <c r="I1774" s="19"/>
      <c r="J1774" s="19">
        <v>0.5112967093475681</v>
      </c>
      <c r="K1774" s="19">
        <v>0.12683618002513491</v>
      </c>
      <c r="L1774" s="19"/>
      <c r="M1774" s="19">
        <v>2.0184184472197234E-2</v>
      </c>
      <c r="N1774" s="19"/>
      <c r="O1774" s="19"/>
      <c r="P1774" s="50">
        <v>0.50649287912999574</v>
      </c>
      <c r="R1774" s="9" t="s">
        <v>0</v>
      </c>
    </row>
    <row r="1775" spans="2:18" x14ac:dyDescent="0.2">
      <c r="B1775" s="25">
        <v>1545</v>
      </c>
      <c r="C1775" s="193"/>
      <c r="D1775" s="19">
        <v>0.70669893250204852</v>
      </c>
      <c r="E1775" s="19">
        <v>0.44510286421649431</v>
      </c>
      <c r="F1775" s="19"/>
      <c r="G1775" s="19"/>
      <c r="H1775" s="19">
        <v>0.75687027199946399</v>
      </c>
      <c r="I1775" s="19">
        <v>0.21755868891363767</v>
      </c>
      <c r="J1775" s="19"/>
      <c r="K1775" s="19">
        <v>0.35341383470782345</v>
      </c>
      <c r="L1775" s="19"/>
      <c r="M1775" s="19"/>
      <c r="N1775" s="19">
        <v>0.83883832609266185</v>
      </c>
      <c r="O1775" s="19"/>
      <c r="P1775" s="50">
        <v>0.15722015980926204</v>
      </c>
      <c r="R1775" s="9" t="s">
        <v>0</v>
      </c>
    </row>
    <row r="1776" spans="2:18" x14ac:dyDescent="0.2">
      <c r="B1776" s="25">
        <v>1546</v>
      </c>
      <c r="C1776" s="193"/>
      <c r="D1776" s="19">
        <v>2.1513720937066316</v>
      </c>
      <c r="E1776" s="19"/>
      <c r="F1776" s="19">
        <v>1.8620480815333733</v>
      </c>
      <c r="G1776" s="19"/>
      <c r="H1776" s="19">
        <v>2.63683309815932</v>
      </c>
      <c r="I1776" s="19"/>
      <c r="J1776" s="19">
        <v>1.8200715039272524</v>
      </c>
      <c r="K1776" s="19"/>
      <c r="L1776" s="19">
        <v>2.0290198270663691</v>
      </c>
      <c r="M1776" s="19"/>
      <c r="N1776" s="19">
        <v>1.8638669647146082</v>
      </c>
      <c r="O1776" s="19"/>
      <c r="P1776" s="50">
        <v>2.011790526681589</v>
      </c>
      <c r="R1776" s="9" t="s">
        <v>0</v>
      </c>
    </row>
    <row r="1777" spans="2:18" x14ac:dyDescent="0.2">
      <c r="B1777" s="25">
        <v>1547</v>
      </c>
      <c r="C1777" s="193">
        <v>0.64062065880246855</v>
      </c>
      <c r="D1777" s="19"/>
      <c r="E1777" s="19">
        <v>0.21947693229712917</v>
      </c>
      <c r="F1777" s="19"/>
      <c r="G1777" s="19"/>
      <c r="H1777" s="19">
        <v>0.24524852310311887</v>
      </c>
      <c r="I1777" s="19">
        <v>0.15630677520416744</v>
      </c>
      <c r="J1777" s="19"/>
      <c r="K1777" s="19">
        <v>0.38704651802723411</v>
      </c>
      <c r="L1777" s="19"/>
      <c r="M1777" s="19"/>
      <c r="N1777" s="19">
        <v>8.8865548815994802E-2</v>
      </c>
      <c r="O1777" s="19">
        <v>0.55797491288579937</v>
      </c>
      <c r="P1777" s="50"/>
      <c r="R1777" s="9" t="s">
        <v>0</v>
      </c>
    </row>
    <row r="1778" spans="2:18" x14ac:dyDescent="0.2">
      <c r="B1778" s="25">
        <v>1548</v>
      </c>
      <c r="C1778" s="193">
        <v>1.447576418675492</v>
      </c>
      <c r="D1778" s="19"/>
      <c r="E1778" s="19">
        <v>0.70867891901913493</v>
      </c>
      <c r="F1778" s="19"/>
      <c r="G1778" s="19">
        <v>0.21403791134635514</v>
      </c>
      <c r="H1778" s="19"/>
      <c r="I1778" s="19">
        <v>7.0423716217118001E-2</v>
      </c>
      <c r="J1778" s="19"/>
      <c r="K1778" s="19">
        <v>1.5040613431529577</v>
      </c>
      <c r="L1778" s="19"/>
      <c r="M1778" s="19">
        <v>0.48854437350019619</v>
      </c>
      <c r="N1778" s="19"/>
      <c r="O1778" s="19">
        <v>0.63687833260221993</v>
      </c>
      <c r="P1778" s="50"/>
      <c r="R1778" s="9" t="s">
        <v>0</v>
      </c>
    </row>
    <row r="1779" spans="2:18" x14ac:dyDescent="0.2">
      <c r="B1779" s="25">
        <v>1549</v>
      </c>
      <c r="C1779" s="193"/>
      <c r="D1779" s="19">
        <v>0.11705001636618212</v>
      </c>
      <c r="E1779" s="19"/>
      <c r="F1779" s="19">
        <v>0.87446907805849472</v>
      </c>
      <c r="G1779" s="19">
        <v>0.3106310067683366</v>
      </c>
      <c r="H1779" s="19"/>
      <c r="I1779" s="19">
        <v>0.32893027367654598</v>
      </c>
      <c r="J1779" s="19"/>
      <c r="K1779" s="19">
        <v>7.9435903754093665E-2</v>
      </c>
      <c r="L1779" s="19"/>
      <c r="M1779" s="19">
        <v>0.46957475185252961</v>
      </c>
      <c r="N1779" s="19"/>
      <c r="O1779" s="19">
        <v>0.39964198397973255</v>
      </c>
      <c r="P1779" s="50"/>
      <c r="R1779" s="9" t="s">
        <v>0</v>
      </c>
    </row>
    <row r="1780" spans="2:18" x14ac:dyDescent="0.2">
      <c r="B1780" s="25">
        <v>1550</v>
      </c>
      <c r="C1780" s="193"/>
      <c r="D1780" s="19">
        <v>0.3869181682461415</v>
      </c>
      <c r="E1780" s="19"/>
      <c r="F1780" s="19">
        <v>1.5016875094280147</v>
      </c>
      <c r="G1780" s="19"/>
      <c r="H1780" s="19">
        <v>0.55270404634449166</v>
      </c>
      <c r="I1780" s="19"/>
      <c r="J1780" s="19">
        <v>0.63057904951315669</v>
      </c>
      <c r="K1780" s="19"/>
      <c r="L1780" s="19">
        <v>0.61900048688898957</v>
      </c>
      <c r="M1780" s="19"/>
      <c r="N1780" s="19">
        <v>0.55075414544032653</v>
      </c>
      <c r="O1780" s="19"/>
      <c r="P1780" s="50">
        <v>0.65148404157289963</v>
      </c>
      <c r="R1780" s="9" t="s">
        <v>0</v>
      </c>
    </row>
    <row r="1781" spans="2:18" x14ac:dyDescent="0.2">
      <c r="B1781" s="25">
        <v>1551</v>
      </c>
      <c r="C1781" s="193"/>
      <c r="D1781" s="19">
        <v>0.43826564085255337</v>
      </c>
      <c r="E1781" s="19"/>
      <c r="F1781" s="19">
        <v>0.32787548992920779</v>
      </c>
      <c r="G1781" s="19">
        <v>0.4990260772704998</v>
      </c>
      <c r="H1781" s="19"/>
      <c r="I1781" s="19"/>
      <c r="J1781" s="19">
        <v>0.50532968076084983</v>
      </c>
      <c r="K1781" s="19"/>
      <c r="L1781" s="19">
        <v>0.19544242130615144</v>
      </c>
      <c r="M1781" s="19"/>
      <c r="N1781" s="19">
        <v>0.8997238471550324</v>
      </c>
      <c r="O1781" s="19"/>
      <c r="P1781" s="50">
        <v>0.69901509824155339</v>
      </c>
      <c r="R1781" s="9" t="s">
        <v>0</v>
      </c>
    </row>
    <row r="1782" spans="2:18" x14ac:dyDescent="0.2">
      <c r="B1782" s="25">
        <v>1552</v>
      </c>
      <c r="C1782" s="193"/>
      <c r="D1782" s="19">
        <v>1.1468038727760865</v>
      </c>
      <c r="E1782" s="19"/>
      <c r="F1782" s="19">
        <v>0.58235270024468988</v>
      </c>
      <c r="G1782" s="19"/>
      <c r="H1782" s="19">
        <v>1.0416185568184335</v>
      </c>
      <c r="I1782" s="19"/>
      <c r="J1782" s="19">
        <v>0.76154535470083884</v>
      </c>
      <c r="K1782" s="19"/>
      <c r="L1782" s="19">
        <v>0.42925968152183247</v>
      </c>
      <c r="M1782" s="19"/>
      <c r="N1782" s="19">
        <v>0.51774191519028823</v>
      </c>
      <c r="O1782" s="19"/>
      <c r="P1782" s="50">
        <v>9.5905017703258655E-2</v>
      </c>
      <c r="R1782" s="9" t="s">
        <v>0</v>
      </c>
    </row>
    <row r="1783" spans="2:18" x14ac:dyDescent="0.2">
      <c r="B1783" s="25">
        <v>1553</v>
      </c>
      <c r="C1783" s="193">
        <v>1.4295537936626592</v>
      </c>
      <c r="D1783" s="19"/>
      <c r="E1783" s="19">
        <v>0.34670297028054509</v>
      </c>
      <c r="F1783" s="19"/>
      <c r="G1783" s="19">
        <v>1.3740885360360515</v>
      </c>
      <c r="H1783" s="19"/>
      <c r="I1783" s="19">
        <v>2.0518660295787354</v>
      </c>
      <c r="J1783" s="19"/>
      <c r="K1783" s="19">
        <v>1.138383377822962</v>
      </c>
      <c r="L1783" s="19"/>
      <c r="M1783" s="19">
        <v>1.0261917337891475</v>
      </c>
      <c r="N1783" s="19"/>
      <c r="O1783" s="19">
        <v>0.86996759958281522</v>
      </c>
      <c r="P1783" s="50"/>
      <c r="R1783" s="9" t="s">
        <v>0</v>
      </c>
    </row>
    <row r="1784" spans="2:18" x14ac:dyDescent="0.2">
      <c r="B1784" s="25">
        <v>1554</v>
      </c>
      <c r="C1784" s="193">
        <v>0.35152466342149041</v>
      </c>
      <c r="D1784" s="19"/>
      <c r="E1784" s="19">
        <v>0.69610055494288403</v>
      </c>
      <c r="F1784" s="19"/>
      <c r="G1784" s="19">
        <v>0.81695968177368328</v>
      </c>
      <c r="H1784" s="19"/>
      <c r="I1784" s="19">
        <v>1.2853626233611388</v>
      </c>
      <c r="J1784" s="19"/>
      <c r="K1784" s="19">
        <v>0.29874763184597813</v>
      </c>
      <c r="L1784" s="19"/>
      <c r="M1784" s="19">
        <v>0.6879368196462855</v>
      </c>
      <c r="N1784" s="19"/>
      <c r="O1784" s="19">
        <v>1.1591643407454173</v>
      </c>
      <c r="P1784" s="50"/>
      <c r="R1784" s="9" t="s">
        <v>0</v>
      </c>
    </row>
    <row r="1785" spans="2:18" x14ac:dyDescent="0.2">
      <c r="B1785" s="25">
        <v>1555</v>
      </c>
      <c r="C1785" s="193"/>
      <c r="D1785" s="19">
        <v>0.80119226329874071</v>
      </c>
      <c r="E1785" s="19"/>
      <c r="F1785" s="19">
        <v>0.46463535505377385</v>
      </c>
      <c r="G1785" s="19"/>
      <c r="H1785" s="19">
        <v>1.599056256719243</v>
      </c>
      <c r="I1785" s="19"/>
      <c r="J1785" s="19">
        <v>0.66042371273107137</v>
      </c>
      <c r="K1785" s="19"/>
      <c r="L1785" s="19">
        <v>0.14683404804496838</v>
      </c>
      <c r="M1785" s="19"/>
      <c r="N1785" s="19">
        <v>0.61722327759696194</v>
      </c>
      <c r="O1785" s="19"/>
      <c r="P1785" s="50">
        <v>0.42424614894172513</v>
      </c>
      <c r="R1785" s="9" t="s">
        <v>0</v>
      </c>
    </row>
    <row r="1786" spans="2:18" x14ac:dyDescent="0.2">
      <c r="B1786" s="25">
        <v>1556</v>
      </c>
      <c r="C1786" s="193">
        <v>0.51044059373998174</v>
      </c>
      <c r="D1786" s="19"/>
      <c r="E1786" s="19"/>
      <c r="F1786" s="19">
        <v>1.0669359453335254</v>
      </c>
      <c r="G1786" s="19"/>
      <c r="H1786" s="19">
        <v>0.25083113974658294</v>
      </c>
      <c r="I1786" s="19"/>
      <c r="J1786" s="19">
        <v>5.6484155420968851E-2</v>
      </c>
      <c r="K1786" s="19"/>
      <c r="L1786" s="19">
        <v>0.10813248182051412</v>
      </c>
      <c r="M1786" s="19"/>
      <c r="N1786" s="19">
        <v>8.4976403025698838E-2</v>
      </c>
      <c r="O1786" s="19"/>
      <c r="P1786" s="50">
        <v>0.42342172287565366</v>
      </c>
      <c r="R1786" s="9" t="s">
        <v>0</v>
      </c>
    </row>
    <row r="1787" spans="2:18" x14ac:dyDescent="0.2">
      <c r="B1787" s="25">
        <v>1557</v>
      </c>
      <c r="C1787" s="193">
        <v>0.50656473731609764</v>
      </c>
      <c r="D1787" s="19"/>
      <c r="E1787" s="19"/>
      <c r="F1787" s="19">
        <v>0.37317537131151302</v>
      </c>
      <c r="G1787" s="19"/>
      <c r="H1787" s="19">
        <v>0.8553380242817229</v>
      </c>
      <c r="I1787" s="19">
        <v>0.26576006340733577</v>
      </c>
      <c r="J1787" s="19"/>
      <c r="K1787" s="19"/>
      <c r="L1787" s="19">
        <v>0.40435054173766616</v>
      </c>
      <c r="M1787" s="19"/>
      <c r="N1787" s="19">
        <v>0.49136832463126479</v>
      </c>
      <c r="O1787" s="19">
        <v>6.1404214485716722E-2</v>
      </c>
      <c r="P1787" s="50"/>
      <c r="R1787" s="9" t="s">
        <v>0</v>
      </c>
    </row>
    <row r="1788" spans="2:18" x14ac:dyDescent="0.2">
      <c r="B1788" s="25">
        <v>1558</v>
      </c>
      <c r="C1788" s="193"/>
      <c r="D1788" s="19">
        <v>0.11378169406967777</v>
      </c>
      <c r="E1788" s="19"/>
      <c r="F1788" s="19">
        <v>0.55733266114855184</v>
      </c>
      <c r="G1788" s="19">
        <v>0.12567039034221977</v>
      </c>
      <c r="H1788" s="19"/>
      <c r="I1788" s="19">
        <v>0.24679589271002703</v>
      </c>
      <c r="J1788" s="19"/>
      <c r="K1788" s="19"/>
      <c r="L1788" s="19">
        <v>0.4309662380128727</v>
      </c>
      <c r="M1788" s="19"/>
      <c r="N1788" s="19">
        <v>0.43030090718924768</v>
      </c>
      <c r="O1788" s="19"/>
      <c r="P1788" s="50">
        <v>0.74392310264269346</v>
      </c>
      <c r="R1788" s="9" t="s">
        <v>0</v>
      </c>
    </row>
    <row r="1789" spans="2:18" x14ac:dyDescent="0.2">
      <c r="B1789" s="25">
        <v>1559</v>
      </c>
      <c r="C1789" s="193"/>
      <c r="D1789" s="19">
        <v>0.38279415393049498</v>
      </c>
      <c r="E1789" s="19"/>
      <c r="F1789" s="19">
        <v>0.73128826508071221</v>
      </c>
      <c r="G1789" s="19">
        <v>0.16177825889983571</v>
      </c>
      <c r="H1789" s="19"/>
      <c r="I1789" s="19">
        <v>0.77415576418072296</v>
      </c>
      <c r="J1789" s="19"/>
      <c r="K1789" s="19">
        <v>0.60455913116391713</v>
      </c>
      <c r="L1789" s="19"/>
      <c r="M1789" s="19">
        <v>1.4701515150881026</v>
      </c>
      <c r="N1789" s="19"/>
      <c r="O1789" s="19">
        <v>0.92742806612310058</v>
      </c>
      <c r="P1789" s="50"/>
      <c r="R1789" s="9" t="s">
        <v>0</v>
      </c>
    </row>
    <row r="1790" spans="2:18" x14ac:dyDescent="0.2">
      <c r="B1790" s="25">
        <v>1560</v>
      </c>
      <c r="C1790" s="193">
        <v>0.35215157536955877</v>
      </c>
      <c r="D1790" s="19"/>
      <c r="E1790" s="19">
        <v>1.0288713452621621</v>
      </c>
      <c r="F1790" s="19"/>
      <c r="G1790" s="19">
        <v>0.41801897722360748</v>
      </c>
      <c r="H1790" s="19"/>
      <c r="I1790" s="19">
        <v>0.18424408827933811</v>
      </c>
      <c r="J1790" s="19"/>
      <c r="K1790" s="19">
        <v>0.86992781668314034</v>
      </c>
      <c r="L1790" s="19"/>
      <c r="M1790" s="19"/>
      <c r="N1790" s="19">
        <v>0.23358912036447521</v>
      </c>
      <c r="O1790" s="19"/>
      <c r="P1790" s="50">
        <v>0.24883831596974335</v>
      </c>
      <c r="R1790" s="9" t="s">
        <v>0</v>
      </c>
    </row>
    <row r="1791" spans="2:18" x14ac:dyDescent="0.2">
      <c r="B1791" s="25">
        <v>1561</v>
      </c>
      <c r="C1791" s="193">
        <v>5.1609258307723352E-2</v>
      </c>
      <c r="D1791" s="19"/>
      <c r="E1791" s="19"/>
      <c r="F1791" s="19">
        <v>0.63695804936457123</v>
      </c>
      <c r="G1791" s="19"/>
      <c r="H1791" s="19">
        <v>0.16299860300055782</v>
      </c>
      <c r="I1791" s="19">
        <v>0.34822943578789983</v>
      </c>
      <c r="J1791" s="19"/>
      <c r="K1791" s="19"/>
      <c r="L1791" s="19">
        <v>0.30541572855977434</v>
      </c>
      <c r="M1791" s="19"/>
      <c r="N1791" s="19">
        <v>0.92713724935076447</v>
      </c>
      <c r="O1791" s="19">
        <v>8.5383443237305442E-2</v>
      </c>
      <c r="P1791" s="50"/>
      <c r="R1791" s="9" t="s">
        <v>0</v>
      </c>
    </row>
    <row r="1792" spans="2:18" x14ac:dyDescent="0.2">
      <c r="B1792" s="25">
        <v>1562</v>
      </c>
      <c r="C1792" s="193">
        <v>0.82827657425363277</v>
      </c>
      <c r="D1792" s="19"/>
      <c r="E1792" s="19">
        <v>0.48268576500276772</v>
      </c>
      <c r="F1792" s="19"/>
      <c r="G1792" s="19">
        <v>1.0236304467472757</v>
      </c>
      <c r="H1792" s="19"/>
      <c r="I1792" s="19">
        <v>2.2914684946473316</v>
      </c>
      <c r="J1792" s="19"/>
      <c r="K1792" s="19">
        <v>7.6451308891211059E-2</v>
      </c>
      <c r="L1792" s="19"/>
      <c r="M1792" s="19">
        <v>0.65686588751705266</v>
      </c>
      <c r="N1792" s="19"/>
      <c r="O1792" s="19">
        <v>0.44353761625642835</v>
      </c>
      <c r="P1792" s="50"/>
      <c r="R1792" s="9" t="s">
        <v>0</v>
      </c>
    </row>
    <row r="1793" spans="2:18" x14ac:dyDescent="0.2">
      <c r="B1793" s="25">
        <v>1563</v>
      </c>
      <c r="C1793" s="193"/>
      <c r="D1793" s="19">
        <v>0.26584200689195292</v>
      </c>
      <c r="E1793" s="19"/>
      <c r="F1793" s="19">
        <v>0.4155014272696847</v>
      </c>
      <c r="G1793" s="19">
        <v>0.4180618978086369</v>
      </c>
      <c r="H1793" s="19"/>
      <c r="I1793" s="19">
        <v>0.24843401424460529</v>
      </c>
      <c r="J1793" s="19"/>
      <c r="K1793" s="19">
        <v>1.0478143439697756</v>
      </c>
      <c r="L1793" s="19"/>
      <c r="M1793" s="19">
        <v>0.79679842880173246</v>
      </c>
      <c r="N1793" s="19"/>
      <c r="O1793" s="19">
        <v>0.15664891638452938</v>
      </c>
      <c r="P1793" s="50"/>
      <c r="R1793" s="9" t="s">
        <v>0</v>
      </c>
    </row>
    <row r="1794" spans="2:18" x14ac:dyDescent="0.2">
      <c r="B1794" s="25">
        <v>1564</v>
      </c>
      <c r="C1794" s="193"/>
      <c r="D1794" s="19">
        <v>1.1782238864560399</v>
      </c>
      <c r="E1794" s="19"/>
      <c r="F1794" s="19">
        <v>0.83418423104587591</v>
      </c>
      <c r="G1794" s="19"/>
      <c r="H1794" s="19">
        <v>1.2920521505008258</v>
      </c>
      <c r="I1794" s="19"/>
      <c r="J1794" s="19">
        <v>0.99964896078902477</v>
      </c>
      <c r="K1794" s="19"/>
      <c r="L1794" s="19">
        <v>1.2309625239749351</v>
      </c>
      <c r="M1794" s="19"/>
      <c r="N1794" s="19">
        <v>0.83354008719916051</v>
      </c>
      <c r="O1794" s="19"/>
      <c r="P1794" s="50">
        <v>0.73664259921597397</v>
      </c>
      <c r="R1794" s="9" t="s">
        <v>0</v>
      </c>
    </row>
    <row r="1795" spans="2:18" x14ac:dyDescent="0.2">
      <c r="B1795" s="25">
        <v>1565</v>
      </c>
      <c r="C1795" s="193">
        <v>4.9450105990097797E-2</v>
      </c>
      <c r="D1795" s="19"/>
      <c r="E1795" s="19">
        <v>0.30966586511921518</v>
      </c>
      <c r="F1795" s="19"/>
      <c r="G1795" s="19">
        <v>0.25519147025511557</v>
      </c>
      <c r="H1795" s="19"/>
      <c r="I1795" s="19">
        <v>0.37437170268515174</v>
      </c>
      <c r="J1795" s="19"/>
      <c r="K1795" s="19">
        <v>0.62697699842472532</v>
      </c>
      <c r="L1795" s="19"/>
      <c r="M1795" s="19">
        <v>1.0654315667923948</v>
      </c>
      <c r="N1795" s="19"/>
      <c r="O1795" s="19">
        <v>0.82994727743079022</v>
      </c>
      <c r="P1795" s="50"/>
      <c r="R1795" s="9" t="s">
        <v>0</v>
      </c>
    </row>
    <row r="1796" spans="2:18" x14ac:dyDescent="0.2">
      <c r="B1796" s="25">
        <v>1566</v>
      </c>
      <c r="C1796" s="193">
        <v>1.6871578189619452</v>
      </c>
      <c r="D1796" s="19"/>
      <c r="E1796" s="19">
        <v>0.97899728412562026</v>
      </c>
      <c r="F1796" s="19"/>
      <c r="G1796" s="19">
        <v>1.2607199800484452</v>
      </c>
      <c r="H1796" s="19"/>
      <c r="I1796" s="19">
        <v>1.1180427085179667</v>
      </c>
      <c r="J1796" s="19"/>
      <c r="K1796" s="19">
        <v>0.25332774926171359</v>
      </c>
      <c r="L1796" s="19"/>
      <c r="M1796" s="19">
        <v>1.2718789815096063</v>
      </c>
      <c r="N1796" s="19"/>
      <c r="O1796" s="19">
        <v>0.79842682269474619</v>
      </c>
      <c r="P1796" s="50"/>
      <c r="R1796" s="9" t="s">
        <v>0</v>
      </c>
    </row>
    <row r="1797" spans="2:18" x14ac:dyDescent="0.2">
      <c r="B1797" s="25">
        <v>1567</v>
      </c>
      <c r="C1797" s="193"/>
      <c r="D1797" s="19">
        <v>0.37124276994984262</v>
      </c>
      <c r="E1797" s="19"/>
      <c r="F1797" s="19">
        <v>0.30870971221091997</v>
      </c>
      <c r="G1797" s="19"/>
      <c r="H1797" s="19">
        <v>0.9029604045853995</v>
      </c>
      <c r="I1797" s="19"/>
      <c r="J1797" s="19">
        <v>0.83363220445070219</v>
      </c>
      <c r="K1797" s="19"/>
      <c r="L1797" s="19">
        <v>0.59739396790625443</v>
      </c>
      <c r="M1797" s="19"/>
      <c r="N1797" s="19">
        <v>0.35746614580474634</v>
      </c>
      <c r="O1797" s="19">
        <v>0.37555181962286632</v>
      </c>
      <c r="P1797" s="50"/>
      <c r="R1797" s="9" t="s">
        <v>0</v>
      </c>
    </row>
    <row r="1798" spans="2:18" x14ac:dyDescent="0.2">
      <c r="B1798" s="25">
        <v>1568</v>
      </c>
      <c r="C1798" s="193">
        <v>0.88204877038259388</v>
      </c>
      <c r="D1798" s="19"/>
      <c r="E1798" s="19"/>
      <c r="F1798" s="19">
        <v>1.2060383922605758E-3</v>
      </c>
      <c r="G1798" s="19">
        <v>0.65951164396656625</v>
      </c>
      <c r="H1798" s="19"/>
      <c r="I1798" s="19"/>
      <c r="J1798" s="19">
        <v>2.1861660700375339E-2</v>
      </c>
      <c r="K1798" s="19"/>
      <c r="L1798" s="19">
        <v>0.23427644513343451</v>
      </c>
      <c r="M1798" s="19">
        <v>0.74097562881193935</v>
      </c>
      <c r="N1798" s="19"/>
      <c r="O1798" s="19">
        <v>0.82243880327603602</v>
      </c>
      <c r="P1798" s="50"/>
      <c r="R1798" s="9" t="s">
        <v>0</v>
      </c>
    </row>
    <row r="1799" spans="2:18" x14ac:dyDescent="0.2">
      <c r="B1799" s="25">
        <v>1569</v>
      </c>
      <c r="C1799" s="193"/>
      <c r="D1799" s="19">
        <v>1.7896712769564864</v>
      </c>
      <c r="E1799" s="19"/>
      <c r="F1799" s="19">
        <v>1.7433556868040827</v>
      </c>
      <c r="G1799" s="19"/>
      <c r="H1799" s="19">
        <v>0.90241135548391438</v>
      </c>
      <c r="I1799" s="19"/>
      <c r="J1799" s="19">
        <v>1.538550166474109</v>
      </c>
      <c r="K1799" s="19"/>
      <c r="L1799" s="19">
        <v>1.8839465488011022</v>
      </c>
      <c r="M1799" s="19"/>
      <c r="N1799" s="19">
        <v>1.7952577280441169</v>
      </c>
      <c r="O1799" s="19"/>
      <c r="P1799" s="50">
        <v>1.8555818398907293</v>
      </c>
      <c r="R1799" s="9" t="s">
        <v>0</v>
      </c>
    </row>
    <row r="1800" spans="2:18" x14ac:dyDescent="0.2">
      <c r="B1800" s="25">
        <v>1570</v>
      </c>
      <c r="C1800" s="193">
        <v>0.83549798622198423</v>
      </c>
      <c r="D1800" s="19"/>
      <c r="E1800" s="19">
        <v>0.37047452486851506</v>
      </c>
      <c r="F1800" s="19"/>
      <c r="G1800" s="19">
        <v>0.62166651787393568</v>
      </c>
      <c r="H1800" s="19"/>
      <c r="I1800" s="19">
        <v>4.4717703832784006E-2</v>
      </c>
      <c r="J1800" s="19"/>
      <c r="K1800" s="19">
        <v>0.64848875230144643</v>
      </c>
      <c r="L1800" s="19"/>
      <c r="M1800" s="19">
        <v>1.2361491183191136</v>
      </c>
      <c r="N1800" s="19"/>
      <c r="O1800" s="19">
        <v>0.35666714391496296</v>
      </c>
      <c r="P1800" s="50"/>
      <c r="R1800" s="9" t="s">
        <v>0</v>
      </c>
    </row>
    <row r="1801" spans="2:18" x14ac:dyDescent="0.2">
      <c r="B1801" s="25">
        <v>1571</v>
      </c>
      <c r="C1801" s="193">
        <v>0.38109513276113383</v>
      </c>
      <c r="D1801" s="19"/>
      <c r="E1801" s="19">
        <v>0.84609086776174103</v>
      </c>
      <c r="F1801" s="19"/>
      <c r="G1801" s="19">
        <v>2.070694632226346</v>
      </c>
      <c r="H1801" s="19"/>
      <c r="I1801" s="19">
        <v>0.35144166125166232</v>
      </c>
      <c r="J1801" s="19"/>
      <c r="K1801" s="19">
        <v>0.99263352238746327</v>
      </c>
      <c r="L1801" s="19"/>
      <c r="M1801" s="19">
        <v>0.35451443866433197</v>
      </c>
      <c r="N1801" s="19"/>
      <c r="O1801" s="19">
        <v>0.87845795892321554</v>
      </c>
      <c r="P1801" s="50"/>
      <c r="R1801" s="9" t="s">
        <v>0</v>
      </c>
    </row>
    <row r="1802" spans="2:18" x14ac:dyDescent="0.2">
      <c r="B1802" s="25">
        <v>1572</v>
      </c>
      <c r="C1802" s="193">
        <v>0.5027311122901853</v>
      </c>
      <c r="D1802" s="19"/>
      <c r="E1802" s="19">
        <v>0.84388915777403384</v>
      </c>
      <c r="F1802" s="19"/>
      <c r="G1802" s="19">
        <v>0.68817533187350144</v>
      </c>
      <c r="H1802" s="19"/>
      <c r="I1802" s="19"/>
      <c r="J1802" s="19">
        <v>0.63176322685573738</v>
      </c>
      <c r="K1802" s="19"/>
      <c r="L1802" s="19">
        <v>0.2749318352421441</v>
      </c>
      <c r="M1802" s="19"/>
      <c r="N1802" s="19">
        <v>0.22238304190168032</v>
      </c>
      <c r="O1802" s="19">
        <v>0.57684605956726454</v>
      </c>
      <c r="P1802" s="50"/>
      <c r="R1802" s="9" t="s">
        <v>0</v>
      </c>
    </row>
    <row r="1803" spans="2:18" x14ac:dyDescent="0.2">
      <c r="B1803" s="25">
        <v>1573</v>
      </c>
      <c r="C1803" s="193"/>
      <c r="D1803" s="19">
        <v>0.54246624939385546</v>
      </c>
      <c r="E1803" s="19"/>
      <c r="F1803" s="19">
        <v>0.44254534002623447</v>
      </c>
      <c r="G1803" s="19"/>
      <c r="H1803" s="19">
        <v>0.45024273609225723</v>
      </c>
      <c r="I1803" s="19"/>
      <c r="J1803" s="19">
        <v>1.6604124884085001</v>
      </c>
      <c r="K1803" s="19">
        <v>5.1092057205803246E-2</v>
      </c>
      <c r="L1803" s="19"/>
      <c r="M1803" s="19"/>
      <c r="N1803" s="19">
        <v>1.7124657297874608</v>
      </c>
      <c r="O1803" s="19"/>
      <c r="P1803" s="50">
        <v>1.1738855280490403</v>
      </c>
      <c r="R1803" s="9" t="s">
        <v>0</v>
      </c>
    </row>
    <row r="1804" spans="2:18" x14ac:dyDescent="0.2">
      <c r="B1804" s="25">
        <v>1574</v>
      </c>
      <c r="C1804" s="193">
        <v>1.0698471902824049</v>
      </c>
      <c r="D1804" s="19"/>
      <c r="E1804" s="19">
        <v>2.3261297908926764E-2</v>
      </c>
      <c r="F1804" s="19"/>
      <c r="G1804" s="19">
        <v>0.3013268916878884</v>
      </c>
      <c r="H1804" s="19"/>
      <c r="I1804" s="19"/>
      <c r="J1804" s="19">
        <v>1.1096523112970273</v>
      </c>
      <c r="K1804" s="19"/>
      <c r="L1804" s="19">
        <v>0.39519422760533879</v>
      </c>
      <c r="M1804" s="19">
        <v>0.83790426884404867</v>
      </c>
      <c r="N1804" s="19"/>
      <c r="O1804" s="19"/>
      <c r="P1804" s="50">
        <v>4.6277345794459492E-3</v>
      </c>
      <c r="R1804" s="9" t="s">
        <v>0</v>
      </c>
    </row>
    <row r="1805" spans="2:18" x14ac:dyDescent="0.2">
      <c r="B1805" s="25">
        <v>1575</v>
      </c>
      <c r="C1805" s="193"/>
      <c r="D1805" s="19">
        <v>0.1000888678498167</v>
      </c>
      <c r="E1805" s="19"/>
      <c r="F1805" s="19">
        <v>0.22251047372491894</v>
      </c>
      <c r="G1805" s="19">
        <v>0.38824561795342477</v>
      </c>
      <c r="H1805" s="19"/>
      <c r="I1805" s="19">
        <v>0.72500552603305435</v>
      </c>
      <c r="J1805" s="19"/>
      <c r="K1805" s="19">
        <v>0.20325679695725074</v>
      </c>
      <c r="L1805" s="19"/>
      <c r="M1805" s="19"/>
      <c r="N1805" s="19">
        <v>0.5613757076968503</v>
      </c>
      <c r="O1805" s="19">
        <v>1.2644398989258809</v>
      </c>
      <c r="P1805" s="50"/>
      <c r="R1805" s="9" t="s">
        <v>0</v>
      </c>
    </row>
    <row r="1806" spans="2:18" x14ac:dyDescent="0.2">
      <c r="B1806" s="25">
        <v>1576</v>
      </c>
      <c r="C1806" s="193">
        <v>0.14285654279667698</v>
      </c>
      <c r="D1806" s="19"/>
      <c r="E1806" s="19">
        <v>1.4216860287306872</v>
      </c>
      <c r="F1806" s="19"/>
      <c r="G1806" s="19">
        <v>0.813093990842923</v>
      </c>
      <c r="H1806" s="19"/>
      <c r="I1806" s="19">
        <v>0.90817639695550778</v>
      </c>
      <c r="J1806" s="19"/>
      <c r="K1806" s="19">
        <v>1.5797722540392334</v>
      </c>
      <c r="L1806" s="19"/>
      <c r="M1806" s="19">
        <v>0.49159908009568415</v>
      </c>
      <c r="N1806" s="19"/>
      <c r="O1806" s="19">
        <v>1.5306872908790219</v>
      </c>
      <c r="P1806" s="50"/>
      <c r="R1806" s="9" t="s">
        <v>0</v>
      </c>
    </row>
    <row r="1807" spans="2:18" x14ac:dyDescent="0.2">
      <c r="B1807" s="25">
        <v>1577</v>
      </c>
      <c r="C1807" s="193"/>
      <c r="D1807" s="19">
        <v>1.8462583256499809</v>
      </c>
      <c r="E1807" s="19"/>
      <c r="F1807" s="19">
        <v>0.49970709852061634</v>
      </c>
      <c r="G1807" s="19"/>
      <c r="H1807" s="19">
        <v>0.83204676131163102</v>
      </c>
      <c r="I1807" s="19"/>
      <c r="J1807" s="19">
        <v>0.67427894926957777</v>
      </c>
      <c r="K1807" s="19"/>
      <c r="L1807" s="19">
        <v>2.6009601472064124E-2</v>
      </c>
      <c r="M1807" s="19"/>
      <c r="N1807" s="19">
        <v>0.36739046601528613</v>
      </c>
      <c r="O1807" s="19"/>
      <c r="P1807" s="50">
        <v>0.8529780854360639</v>
      </c>
      <c r="R1807" s="9" t="s">
        <v>0</v>
      </c>
    </row>
    <row r="1808" spans="2:18" x14ac:dyDescent="0.2">
      <c r="B1808" s="25">
        <v>1578</v>
      </c>
      <c r="C1808" s="193"/>
      <c r="D1808" s="19">
        <v>0.47160653807565184</v>
      </c>
      <c r="E1808" s="19"/>
      <c r="F1808" s="19">
        <v>6.7904116992553373E-2</v>
      </c>
      <c r="G1808" s="19"/>
      <c r="H1808" s="19">
        <v>0.32696940822498521</v>
      </c>
      <c r="I1808" s="19"/>
      <c r="J1808" s="19">
        <v>0.90772150798620976</v>
      </c>
      <c r="K1808" s="19"/>
      <c r="L1808" s="19">
        <v>0.40719979609824103</v>
      </c>
      <c r="M1808" s="19"/>
      <c r="N1808" s="19">
        <v>1.1358190905336516</v>
      </c>
      <c r="O1808" s="19"/>
      <c r="P1808" s="50">
        <v>0.95973968491103678</v>
      </c>
      <c r="R1808" s="9" t="s">
        <v>0</v>
      </c>
    </row>
    <row r="1809" spans="2:18" x14ac:dyDescent="0.2">
      <c r="B1809" s="25">
        <v>1579</v>
      </c>
      <c r="C1809" s="193"/>
      <c r="D1809" s="19">
        <v>0.80171760953576421</v>
      </c>
      <c r="E1809" s="19"/>
      <c r="F1809" s="19">
        <v>1.0986533556889921</v>
      </c>
      <c r="G1809" s="19"/>
      <c r="H1809" s="19">
        <v>0.48890146720752931</v>
      </c>
      <c r="I1809" s="19"/>
      <c r="J1809" s="19">
        <v>0.30747700706602393</v>
      </c>
      <c r="K1809" s="19"/>
      <c r="L1809" s="19">
        <v>0.34889032244871643</v>
      </c>
      <c r="M1809" s="19"/>
      <c r="N1809" s="19">
        <v>0.9993331506943941</v>
      </c>
      <c r="O1809" s="19"/>
      <c r="P1809" s="50">
        <v>0.82326749139992839</v>
      </c>
      <c r="R1809" s="9" t="s">
        <v>0</v>
      </c>
    </row>
    <row r="1810" spans="2:18" x14ac:dyDescent="0.2">
      <c r="B1810" s="25">
        <v>1580</v>
      </c>
      <c r="C1810" s="193"/>
      <c r="D1810" s="19">
        <v>1.8564668472259114</v>
      </c>
      <c r="E1810" s="19"/>
      <c r="F1810" s="19">
        <v>2.4932993340517693</v>
      </c>
      <c r="G1810" s="19"/>
      <c r="H1810" s="19">
        <v>0.93927912474144148</v>
      </c>
      <c r="I1810" s="19"/>
      <c r="J1810" s="19">
        <v>0.15339023114491426</v>
      </c>
      <c r="K1810" s="19"/>
      <c r="L1810" s="19">
        <v>2.0262034541398553</v>
      </c>
      <c r="M1810" s="19"/>
      <c r="N1810" s="19">
        <v>2.7333136489600203</v>
      </c>
      <c r="O1810" s="19"/>
      <c r="P1810" s="50">
        <v>1.9427407003873078</v>
      </c>
      <c r="R1810" s="9" t="s">
        <v>0</v>
      </c>
    </row>
    <row r="1811" spans="2:18" x14ac:dyDescent="0.2">
      <c r="B1811" s="25">
        <v>1581</v>
      </c>
      <c r="C1811" s="193"/>
      <c r="D1811" s="19">
        <v>0.68603267896675912</v>
      </c>
      <c r="E1811" s="19"/>
      <c r="F1811" s="19">
        <v>1.4154194683685217</v>
      </c>
      <c r="G1811" s="19"/>
      <c r="H1811" s="19">
        <v>1.8852301485319685</v>
      </c>
      <c r="I1811" s="19"/>
      <c r="J1811" s="19">
        <v>1.2705074239550871</v>
      </c>
      <c r="K1811" s="19"/>
      <c r="L1811" s="19">
        <v>1.705321637799682</v>
      </c>
      <c r="M1811" s="19"/>
      <c r="N1811" s="19">
        <v>1.4034400934790434</v>
      </c>
      <c r="O1811" s="19"/>
      <c r="P1811" s="50">
        <v>1.04895390644713</v>
      </c>
      <c r="R1811" s="9" t="s">
        <v>0</v>
      </c>
    </row>
    <row r="1812" spans="2:18" x14ac:dyDescent="0.2">
      <c r="B1812" s="25">
        <v>1582</v>
      </c>
      <c r="C1812" s="193"/>
      <c r="D1812" s="19">
        <v>0.70782274015808544</v>
      </c>
      <c r="E1812" s="19">
        <v>0.45086608567983144</v>
      </c>
      <c r="F1812" s="19"/>
      <c r="G1812" s="19"/>
      <c r="H1812" s="19">
        <v>0.30146667133546118</v>
      </c>
      <c r="I1812" s="19"/>
      <c r="J1812" s="19">
        <v>0.22288810886263677</v>
      </c>
      <c r="K1812" s="19">
        <v>0.16772250327142715</v>
      </c>
      <c r="L1812" s="19"/>
      <c r="M1812" s="19"/>
      <c r="N1812" s="19">
        <v>2.4333820405034696E-2</v>
      </c>
      <c r="O1812" s="19"/>
      <c r="P1812" s="50">
        <v>0.28518691357144649</v>
      </c>
      <c r="R1812" s="9" t="s">
        <v>0</v>
      </c>
    </row>
    <row r="1813" spans="2:18" x14ac:dyDescent="0.2">
      <c r="B1813" s="25">
        <v>1583</v>
      </c>
      <c r="C1813" s="193">
        <v>0.39002867290759557</v>
      </c>
      <c r="D1813" s="19"/>
      <c r="E1813" s="19">
        <v>1.1722991078136913</v>
      </c>
      <c r="F1813" s="19"/>
      <c r="G1813" s="19"/>
      <c r="H1813" s="19">
        <v>0.28609742967229618</v>
      </c>
      <c r="I1813" s="19">
        <v>0.23702362868787924</v>
      </c>
      <c r="J1813" s="19"/>
      <c r="K1813" s="19">
        <v>0.36721535537078109</v>
      </c>
      <c r="L1813" s="19"/>
      <c r="M1813" s="19"/>
      <c r="N1813" s="19">
        <v>0.124180140226507</v>
      </c>
      <c r="O1813" s="19">
        <v>0.69901164308599051</v>
      </c>
      <c r="P1813" s="50"/>
      <c r="R1813" s="9" t="s">
        <v>0</v>
      </c>
    </row>
    <row r="1814" spans="2:18" x14ac:dyDescent="0.2">
      <c r="B1814" s="25">
        <v>1584</v>
      </c>
      <c r="C1814" s="193">
        <v>0.27088146062579449</v>
      </c>
      <c r="D1814" s="19"/>
      <c r="E1814" s="19">
        <v>2.9084276079916749E-2</v>
      </c>
      <c r="F1814" s="19"/>
      <c r="G1814" s="19">
        <v>0.27766317461615836</v>
      </c>
      <c r="H1814" s="19"/>
      <c r="I1814" s="19"/>
      <c r="J1814" s="19">
        <v>0.14853900759709102</v>
      </c>
      <c r="K1814" s="19"/>
      <c r="L1814" s="19">
        <v>0.31081128098047139</v>
      </c>
      <c r="M1814" s="19"/>
      <c r="N1814" s="19">
        <v>0.37844831085661057</v>
      </c>
      <c r="O1814" s="19"/>
      <c r="P1814" s="50">
        <v>0.45241521540889024</v>
      </c>
      <c r="R1814" s="9" t="s">
        <v>0</v>
      </c>
    </row>
    <row r="1815" spans="2:18" x14ac:dyDescent="0.2">
      <c r="B1815" s="25">
        <v>1585</v>
      </c>
      <c r="C1815" s="193"/>
      <c r="D1815" s="19">
        <v>0.34716012583292605</v>
      </c>
      <c r="E1815" s="19">
        <v>3.3023743475013405E-2</v>
      </c>
      <c r="F1815" s="19"/>
      <c r="G1815" s="19"/>
      <c r="H1815" s="19">
        <v>0.74943806361847243</v>
      </c>
      <c r="I1815" s="19">
        <v>1.0686155346844972</v>
      </c>
      <c r="J1815" s="19"/>
      <c r="K1815" s="19"/>
      <c r="L1815" s="19">
        <v>0.20969606937038604</v>
      </c>
      <c r="M1815" s="19"/>
      <c r="N1815" s="19">
        <v>0.84742996405159832</v>
      </c>
      <c r="O1815" s="19">
        <v>0.2967793765665882</v>
      </c>
      <c r="P1815" s="50"/>
      <c r="R1815" s="9" t="s">
        <v>0</v>
      </c>
    </row>
    <row r="1816" spans="2:18" x14ac:dyDescent="0.2">
      <c r="B1816" s="25">
        <v>1586</v>
      </c>
      <c r="C1816" s="193"/>
      <c r="D1816" s="19">
        <v>0.40911956625666818</v>
      </c>
      <c r="E1816" s="19"/>
      <c r="F1816" s="19">
        <v>1.5560159798829474</v>
      </c>
      <c r="G1816" s="19">
        <v>0.47043620962535232</v>
      </c>
      <c r="H1816" s="19"/>
      <c r="I1816" s="19"/>
      <c r="J1816" s="19">
        <v>0.85611447255273176</v>
      </c>
      <c r="K1816" s="19">
        <v>0.19461464454361732</v>
      </c>
      <c r="L1816" s="19"/>
      <c r="M1816" s="19"/>
      <c r="N1816" s="19">
        <v>9.3729124593752558E-2</v>
      </c>
      <c r="O1816" s="19"/>
      <c r="P1816" s="50">
        <v>0.22459652078888176</v>
      </c>
      <c r="R1816" s="9" t="s">
        <v>0</v>
      </c>
    </row>
    <row r="1817" spans="2:18" x14ac:dyDescent="0.2">
      <c r="B1817" s="25">
        <v>1587</v>
      </c>
      <c r="C1817" s="193">
        <v>0.45726720872962673</v>
      </c>
      <c r="D1817" s="19"/>
      <c r="E1817" s="19"/>
      <c r="F1817" s="19">
        <v>0.60030255391883658</v>
      </c>
      <c r="G1817" s="19">
        <v>0.41944139087880822</v>
      </c>
      <c r="H1817" s="19"/>
      <c r="I1817" s="19">
        <v>0.26521602554921997</v>
      </c>
      <c r="J1817" s="19"/>
      <c r="K1817" s="19">
        <v>0.62021359586912095</v>
      </c>
      <c r="L1817" s="19"/>
      <c r="M1817" s="19">
        <v>0.49012808509729194</v>
      </c>
      <c r="N1817" s="19"/>
      <c r="O1817" s="19"/>
      <c r="P1817" s="50">
        <v>0.14000698732678024</v>
      </c>
      <c r="R1817" s="9" t="s">
        <v>0</v>
      </c>
    </row>
    <row r="1818" spans="2:18" x14ac:dyDescent="0.2">
      <c r="B1818" s="25">
        <v>1588</v>
      </c>
      <c r="C1818" s="193">
        <v>0.42161059146736873</v>
      </c>
      <c r="D1818" s="19"/>
      <c r="E1818" s="19">
        <v>0.38588985222299821</v>
      </c>
      <c r="F1818" s="19"/>
      <c r="G1818" s="19">
        <v>0.96255492367984785</v>
      </c>
      <c r="H1818" s="19"/>
      <c r="I1818" s="19">
        <v>1.2914409524167985</v>
      </c>
      <c r="J1818" s="19"/>
      <c r="K1818" s="19">
        <v>3.2780079658697975E-2</v>
      </c>
      <c r="L1818" s="19"/>
      <c r="M1818" s="19">
        <v>0.53523517834055978</v>
      </c>
      <c r="N1818" s="19"/>
      <c r="O1818" s="19">
        <v>2.4807669828773513E-2</v>
      </c>
      <c r="P1818" s="50"/>
      <c r="R1818" s="9" t="s">
        <v>0</v>
      </c>
    </row>
    <row r="1819" spans="2:18" x14ac:dyDescent="0.2">
      <c r="B1819" s="25">
        <v>1589</v>
      </c>
      <c r="C1819" s="193">
        <v>1.5100676766877297</v>
      </c>
      <c r="D1819" s="19"/>
      <c r="E1819" s="19">
        <v>0.89082504984073196</v>
      </c>
      <c r="F1819" s="19"/>
      <c r="G1819" s="19">
        <v>0.16045261543563538</v>
      </c>
      <c r="H1819" s="19"/>
      <c r="I1819" s="19">
        <v>0.51770839844260119</v>
      </c>
      <c r="J1819" s="19"/>
      <c r="K1819" s="19">
        <v>0.1523535635613828</v>
      </c>
      <c r="L1819" s="19"/>
      <c r="M1819" s="19">
        <v>0.76960006934631764</v>
      </c>
      <c r="N1819" s="19"/>
      <c r="O1819" s="19"/>
      <c r="P1819" s="50">
        <v>0.70662920515984251</v>
      </c>
      <c r="R1819" s="9" t="s">
        <v>0</v>
      </c>
    </row>
    <row r="1820" spans="2:18" x14ac:dyDescent="0.2">
      <c r="B1820" s="25">
        <v>1590</v>
      </c>
      <c r="C1820" s="193"/>
      <c r="D1820" s="19">
        <v>0.85875079507121588</v>
      </c>
      <c r="E1820" s="19"/>
      <c r="F1820" s="19">
        <v>1.5522625867269255E-2</v>
      </c>
      <c r="G1820" s="19"/>
      <c r="H1820" s="19">
        <v>1.7192044552688275</v>
      </c>
      <c r="I1820" s="19"/>
      <c r="J1820" s="19">
        <v>1.105030782979211</v>
      </c>
      <c r="K1820" s="19"/>
      <c r="L1820" s="19">
        <v>0.44027045213971122</v>
      </c>
      <c r="M1820" s="19"/>
      <c r="N1820" s="19">
        <v>1.009125272461685</v>
      </c>
      <c r="O1820" s="19"/>
      <c r="P1820" s="50">
        <v>0.75671673677548723</v>
      </c>
      <c r="R1820" s="9" t="s">
        <v>0</v>
      </c>
    </row>
    <row r="1821" spans="2:18" x14ac:dyDescent="0.2">
      <c r="B1821" s="25">
        <v>1591</v>
      </c>
      <c r="C1821" s="193">
        <v>0.41250315486166061</v>
      </c>
      <c r="D1821" s="19"/>
      <c r="E1821" s="19"/>
      <c r="F1821" s="19">
        <v>0.48749200415444949</v>
      </c>
      <c r="G1821" s="19">
        <v>4.3965637403910046E-2</v>
      </c>
      <c r="H1821" s="19"/>
      <c r="I1821" s="19">
        <v>0.22086172408073731</v>
      </c>
      <c r="J1821" s="19"/>
      <c r="K1821" s="19"/>
      <c r="L1821" s="19">
        <v>1.2038579431293619</v>
      </c>
      <c r="M1821" s="19"/>
      <c r="N1821" s="19">
        <v>5.7690148413855669E-2</v>
      </c>
      <c r="O1821" s="19">
        <v>0.43626594696742116</v>
      </c>
      <c r="P1821" s="50"/>
      <c r="R1821" s="9" t="s">
        <v>0</v>
      </c>
    </row>
    <row r="1822" spans="2:18" x14ac:dyDescent="0.2">
      <c r="B1822" s="25">
        <v>1592</v>
      </c>
      <c r="C1822" s="193">
        <v>0.46401552274954216</v>
      </c>
      <c r="D1822" s="19"/>
      <c r="E1822" s="19">
        <v>0.7450413843606577</v>
      </c>
      <c r="F1822" s="19"/>
      <c r="G1822" s="19">
        <v>0.91211860321622817</v>
      </c>
      <c r="H1822" s="19"/>
      <c r="I1822" s="19">
        <v>0.42842014755216801</v>
      </c>
      <c r="J1822" s="19"/>
      <c r="K1822" s="19">
        <v>0.49886978415815092</v>
      </c>
      <c r="L1822" s="19"/>
      <c r="M1822" s="19">
        <v>0.94178810268166802</v>
      </c>
      <c r="N1822" s="19"/>
      <c r="O1822" s="19"/>
      <c r="P1822" s="50">
        <v>0.68970664291559092</v>
      </c>
      <c r="R1822" s="9" t="s">
        <v>0</v>
      </c>
    </row>
    <row r="1823" spans="2:18" x14ac:dyDescent="0.2">
      <c r="B1823" s="25">
        <v>1593</v>
      </c>
      <c r="C1823" s="193">
        <v>0.77157508731934721</v>
      </c>
      <c r="D1823" s="19"/>
      <c r="E1823" s="19"/>
      <c r="F1823" s="19">
        <v>0.47908790622313491</v>
      </c>
      <c r="G1823" s="19"/>
      <c r="H1823" s="19">
        <v>0.10196082478464498</v>
      </c>
      <c r="I1823" s="19"/>
      <c r="J1823" s="19">
        <v>0.72155159266866653</v>
      </c>
      <c r="K1823" s="19"/>
      <c r="L1823" s="19">
        <v>0.22294388936521056</v>
      </c>
      <c r="M1823" s="19"/>
      <c r="N1823" s="19">
        <v>0.82585089662543276</v>
      </c>
      <c r="O1823" s="19">
        <v>0.25182637245520711</v>
      </c>
      <c r="P1823" s="50"/>
      <c r="R1823" s="9" t="s">
        <v>0</v>
      </c>
    </row>
    <row r="1824" spans="2:18" x14ac:dyDescent="0.2">
      <c r="B1824" s="25">
        <v>1594</v>
      </c>
      <c r="C1824" s="193">
        <v>0.11334043864385936</v>
      </c>
      <c r="D1824" s="19"/>
      <c r="E1824" s="19">
        <v>0.52890814527732188</v>
      </c>
      <c r="F1824" s="19"/>
      <c r="G1824" s="19">
        <v>0.43933131379495172</v>
      </c>
      <c r="H1824" s="19"/>
      <c r="I1824" s="19"/>
      <c r="J1824" s="19">
        <v>0.28680924362872778</v>
      </c>
      <c r="K1824" s="19">
        <v>0.30422906013707396</v>
      </c>
      <c r="L1824" s="19"/>
      <c r="M1824" s="19">
        <v>0.67973516926774313</v>
      </c>
      <c r="N1824" s="19"/>
      <c r="O1824" s="19"/>
      <c r="P1824" s="50">
        <v>0.70516500971953378</v>
      </c>
      <c r="R1824" s="9" t="s">
        <v>0</v>
      </c>
    </row>
    <row r="1825" spans="2:18" x14ac:dyDescent="0.2">
      <c r="B1825" s="25">
        <v>1595</v>
      </c>
      <c r="C1825" s="193">
        <v>1.2505129969203526</v>
      </c>
      <c r="D1825" s="19"/>
      <c r="E1825" s="19">
        <v>0.94143753052629442</v>
      </c>
      <c r="F1825" s="19"/>
      <c r="G1825" s="19">
        <v>1.008467265134942</v>
      </c>
      <c r="H1825" s="19"/>
      <c r="I1825" s="19">
        <v>0.85568912507404671</v>
      </c>
      <c r="J1825" s="19"/>
      <c r="K1825" s="19">
        <v>0.64736047725100543</v>
      </c>
      <c r="L1825" s="19"/>
      <c r="M1825" s="19">
        <v>1.1444820323801752</v>
      </c>
      <c r="N1825" s="19"/>
      <c r="O1825" s="19">
        <v>1.8167939751602948</v>
      </c>
      <c r="P1825" s="50"/>
      <c r="R1825" s="9" t="s">
        <v>0</v>
      </c>
    </row>
    <row r="1826" spans="2:18" x14ac:dyDescent="0.2">
      <c r="B1826" s="25">
        <v>1596</v>
      </c>
      <c r="C1826" s="193">
        <v>0.76233830485083209</v>
      </c>
      <c r="D1826" s="19"/>
      <c r="E1826" s="19">
        <v>1.5250874762467648</v>
      </c>
      <c r="F1826" s="19"/>
      <c r="G1826" s="19">
        <v>1.5424610671737271</v>
      </c>
      <c r="H1826" s="19"/>
      <c r="I1826" s="19">
        <v>1.343224732699337</v>
      </c>
      <c r="J1826" s="19"/>
      <c r="K1826" s="19">
        <v>1.9914183100471887</v>
      </c>
      <c r="L1826" s="19"/>
      <c r="M1826" s="19">
        <v>0.79254059805291566</v>
      </c>
      <c r="N1826" s="19"/>
      <c r="O1826" s="19">
        <v>0.85239969041192853</v>
      </c>
      <c r="P1826" s="50"/>
      <c r="R1826" s="9" t="s">
        <v>0</v>
      </c>
    </row>
    <row r="1827" spans="2:18" x14ac:dyDescent="0.2">
      <c r="B1827" s="25">
        <v>1597</v>
      </c>
      <c r="C1827" s="193">
        <v>1.7874138231557599</v>
      </c>
      <c r="D1827" s="19"/>
      <c r="E1827" s="19">
        <v>0.98556883353050073</v>
      </c>
      <c r="F1827" s="19"/>
      <c r="G1827" s="19">
        <v>0.54750650276763602</v>
      </c>
      <c r="H1827" s="19"/>
      <c r="I1827" s="19">
        <v>0.21967906823096123</v>
      </c>
      <c r="J1827" s="19"/>
      <c r="K1827" s="19">
        <v>0.68398778400507987</v>
      </c>
      <c r="L1827" s="19"/>
      <c r="M1827" s="19">
        <v>1.4386555368034795</v>
      </c>
      <c r="N1827" s="19"/>
      <c r="O1827" s="19"/>
      <c r="P1827" s="50">
        <v>5.8116567597107066E-2</v>
      </c>
      <c r="R1827" s="9" t="s">
        <v>0</v>
      </c>
    </row>
    <row r="1828" spans="2:18" x14ac:dyDescent="0.2">
      <c r="B1828" s="25">
        <v>1598</v>
      </c>
      <c r="C1828" s="193"/>
      <c r="D1828" s="19">
        <v>0.55915465144818111</v>
      </c>
      <c r="E1828" s="19">
        <v>5.3789508246284964E-2</v>
      </c>
      <c r="F1828" s="19"/>
      <c r="G1828" s="19"/>
      <c r="H1828" s="19">
        <v>0.70909025976010731</v>
      </c>
      <c r="I1828" s="19">
        <v>0.59288777698044171</v>
      </c>
      <c r="J1828" s="19"/>
      <c r="K1828" s="19">
        <v>0.42739605540878273</v>
      </c>
      <c r="L1828" s="19"/>
      <c r="M1828" s="19"/>
      <c r="N1828" s="19">
        <v>0.82777273597573531</v>
      </c>
      <c r="O1828" s="19"/>
      <c r="P1828" s="50">
        <v>0.38527439431383859</v>
      </c>
      <c r="R1828" s="9" t="s">
        <v>0</v>
      </c>
    </row>
    <row r="1829" spans="2:18" x14ac:dyDescent="0.2">
      <c r="B1829" s="25">
        <v>1599</v>
      </c>
      <c r="C1829" s="193"/>
      <c r="D1829" s="19">
        <v>1.1341721845519677</v>
      </c>
      <c r="E1829" s="19"/>
      <c r="F1829" s="19">
        <v>0.92865508711931977</v>
      </c>
      <c r="G1829" s="19">
        <v>0.15923331788743597</v>
      </c>
      <c r="H1829" s="19"/>
      <c r="I1829" s="19">
        <v>0.10436576395369199</v>
      </c>
      <c r="J1829" s="19"/>
      <c r="K1829" s="19">
        <v>0.29531483514591012</v>
      </c>
      <c r="L1829" s="19"/>
      <c r="M1829" s="19">
        <v>0.6075758138676155</v>
      </c>
      <c r="N1829" s="19"/>
      <c r="O1829" s="19">
        <v>0.59621523751825567</v>
      </c>
      <c r="P1829" s="50"/>
      <c r="R1829" s="9" t="s">
        <v>0</v>
      </c>
    </row>
    <row r="1830" spans="2:18" x14ac:dyDescent="0.2">
      <c r="B1830" s="25">
        <v>1600</v>
      </c>
      <c r="C1830" s="193"/>
      <c r="D1830" s="19">
        <v>8.7733220957725316E-2</v>
      </c>
      <c r="E1830" s="19">
        <v>0.8480073725012891</v>
      </c>
      <c r="F1830" s="19"/>
      <c r="G1830" s="19">
        <v>0.46375687729835385</v>
      </c>
      <c r="H1830" s="19"/>
      <c r="I1830" s="19"/>
      <c r="J1830" s="19">
        <v>0.21263545854189647</v>
      </c>
      <c r="K1830" s="19">
        <v>0.6546449689989523</v>
      </c>
      <c r="L1830" s="19"/>
      <c r="M1830" s="19"/>
      <c r="N1830" s="19">
        <v>9.3609547973169338E-2</v>
      </c>
      <c r="O1830" s="19"/>
      <c r="P1830" s="50">
        <v>0.59947455557418983</v>
      </c>
      <c r="R1830" s="9" t="s">
        <v>0</v>
      </c>
    </row>
    <row r="1831" spans="2:18" x14ac:dyDescent="0.2">
      <c r="B1831" s="25">
        <v>1601</v>
      </c>
      <c r="C1831" s="193"/>
      <c r="D1831" s="19">
        <v>0.48243718247857409</v>
      </c>
      <c r="E1831" s="19"/>
      <c r="F1831" s="19">
        <v>0.82566057565935314</v>
      </c>
      <c r="G1831" s="19">
        <v>0.28319219833820464</v>
      </c>
      <c r="H1831" s="19"/>
      <c r="I1831" s="19"/>
      <c r="J1831" s="19">
        <v>1.996657814962308</v>
      </c>
      <c r="K1831" s="19"/>
      <c r="L1831" s="19">
        <v>0.37169770037086181</v>
      </c>
      <c r="M1831" s="19"/>
      <c r="N1831" s="19">
        <v>0.34160800292813776</v>
      </c>
      <c r="O1831" s="19"/>
      <c r="P1831" s="50">
        <v>0.70428945293296474</v>
      </c>
      <c r="R1831" s="9" t="s">
        <v>0</v>
      </c>
    </row>
    <row r="1832" spans="2:18" x14ac:dyDescent="0.2">
      <c r="B1832" s="25">
        <v>1602</v>
      </c>
      <c r="C1832" s="193">
        <v>0.1061408614440925</v>
      </c>
      <c r="D1832" s="19"/>
      <c r="E1832" s="19">
        <v>0.32301906148598625</v>
      </c>
      <c r="F1832" s="19"/>
      <c r="G1832" s="19"/>
      <c r="H1832" s="19">
        <v>7.4321127062812548E-2</v>
      </c>
      <c r="I1832" s="19"/>
      <c r="J1832" s="19">
        <v>0.71660716835596894</v>
      </c>
      <c r="K1832" s="19"/>
      <c r="L1832" s="19">
        <v>0.44536663376009844</v>
      </c>
      <c r="M1832" s="19">
        <v>0.46508399217813451</v>
      </c>
      <c r="N1832" s="19"/>
      <c r="O1832" s="19">
        <v>0.7748254137266849</v>
      </c>
      <c r="P1832" s="50"/>
      <c r="R1832" s="9" t="s">
        <v>0</v>
      </c>
    </row>
    <row r="1833" spans="2:18" x14ac:dyDescent="0.2">
      <c r="B1833" s="25">
        <v>1603</v>
      </c>
      <c r="C1833" s="193">
        <v>1.1296426745184687</v>
      </c>
      <c r="D1833" s="19"/>
      <c r="E1833" s="19">
        <v>1.102830791164024</v>
      </c>
      <c r="F1833" s="19"/>
      <c r="G1833" s="19">
        <v>1.1791805135783806</v>
      </c>
      <c r="H1833" s="19"/>
      <c r="I1833" s="19">
        <v>0.75668763028524022</v>
      </c>
      <c r="J1833" s="19"/>
      <c r="K1833" s="19">
        <v>2.1737304543385996</v>
      </c>
      <c r="L1833" s="19"/>
      <c r="M1833" s="19">
        <v>1.8637677978395655</v>
      </c>
      <c r="N1833" s="19"/>
      <c r="O1833" s="19">
        <v>0.82934377927118219</v>
      </c>
      <c r="P1833" s="50"/>
      <c r="R1833" s="9" t="s">
        <v>0</v>
      </c>
    </row>
    <row r="1834" spans="2:18" x14ac:dyDescent="0.2">
      <c r="B1834" s="25">
        <v>1604</v>
      </c>
      <c r="C1834" s="193">
        <v>1.7206762194702163</v>
      </c>
      <c r="D1834" s="19"/>
      <c r="E1834" s="19"/>
      <c r="F1834" s="19">
        <v>6.2811463095060568E-2</v>
      </c>
      <c r="G1834" s="19">
        <v>0.29605432781451074</v>
      </c>
      <c r="H1834" s="19"/>
      <c r="I1834" s="19">
        <v>9.6317475814523892E-2</v>
      </c>
      <c r="J1834" s="19"/>
      <c r="K1834" s="19">
        <v>0.86665063482673188</v>
      </c>
      <c r="L1834" s="19"/>
      <c r="M1834" s="19">
        <v>0.61447584664878829</v>
      </c>
      <c r="N1834" s="19"/>
      <c r="O1834" s="19">
        <v>1.4027207137262199</v>
      </c>
      <c r="P1834" s="50"/>
      <c r="R1834" s="9" t="s">
        <v>0</v>
      </c>
    </row>
    <row r="1835" spans="2:18" x14ac:dyDescent="0.2">
      <c r="B1835" s="25">
        <v>1605</v>
      </c>
      <c r="C1835" s="193"/>
      <c r="D1835" s="19">
        <v>1.454925530068969</v>
      </c>
      <c r="E1835" s="19"/>
      <c r="F1835" s="19">
        <v>1.6362323482162242</v>
      </c>
      <c r="G1835" s="19"/>
      <c r="H1835" s="19">
        <v>1.0968023631199244</v>
      </c>
      <c r="I1835" s="19"/>
      <c r="J1835" s="19">
        <v>1.3609852455328164</v>
      </c>
      <c r="K1835" s="19"/>
      <c r="L1835" s="19">
        <v>1.0236630783055978</v>
      </c>
      <c r="M1835" s="19"/>
      <c r="N1835" s="19">
        <v>0.9836842787507809</v>
      </c>
      <c r="O1835" s="19"/>
      <c r="P1835" s="50">
        <v>0.84160407338977861</v>
      </c>
      <c r="R1835" s="9" t="s">
        <v>0</v>
      </c>
    </row>
    <row r="1836" spans="2:18" x14ac:dyDescent="0.2">
      <c r="B1836" s="25">
        <v>1606</v>
      </c>
      <c r="C1836" s="193">
        <v>2.4312653973599264E-2</v>
      </c>
      <c r="D1836" s="19"/>
      <c r="E1836" s="19">
        <v>0.59919357107690685</v>
      </c>
      <c r="F1836" s="19"/>
      <c r="G1836" s="19">
        <v>1.020586753091024</v>
      </c>
      <c r="H1836" s="19"/>
      <c r="I1836" s="19">
        <v>0.1605201541288685</v>
      </c>
      <c r="J1836" s="19"/>
      <c r="K1836" s="19">
        <v>0.98364310648367181</v>
      </c>
      <c r="L1836" s="19"/>
      <c r="M1836" s="19">
        <v>0.46931329948021844</v>
      </c>
      <c r="N1836" s="19"/>
      <c r="O1836" s="19">
        <v>1.0306955624697893</v>
      </c>
      <c r="P1836" s="50"/>
      <c r="R1836" s="9" t="s">
        <v>0</v>
      </c>
    </row>
    <row r="1837" spans="2:18" x14ac:dyDescent="0.2">
      <c r="B1837" s="25">
        <v>1607</v>
      </c>
      <c r="C1837" s="193"/>
      <c r="D1837" s="19">
        <v>0.63195497794169653</v>
      </c>
      <c r="E1837" s="19"/>
      <c r="F1837" s="19">
        <v>0.99520805973505244</v>
      </c>
      <c r="G1837" s="19"/>
      <c r="H1837" s="19">
        <v>0.66503982419271235</v>
      </c>
      <c r="I1837" s="19"/>
      <c r="J1837" s="19">
        <v>0.47211756240118752</v>
      </c>
      <c r="K1837" s="19">
        <v>0.32974958253991848</v>
      </c>
      <c r="L1837" s="19"/>
      <c r="M1837" s="19"/>
      <c r="N1837" s="19">
        <v>0.97971954958972807</v>
      </c>
      <c r="O1837" s="19">
        <v>0.36523305794421757</v>
      </c>
      <c r="P1837" s="50"/>
      <c r="R1837" s="9" t="s">
        <v>0</v>
      </c>
    </row>
    <row r="1838" spans="2:18" x14ac:dyDescent="0.2">
      <c r="B1838" s="25">
        <v>1608</v>
      </c>
      <c r="C1838" s="193">
        <v>1.1990087931837725</v>
      </c>
      <c r="D1838" s="19"/>
      <c r="E1838" s="19">
        <v>0.55756812239212306</v>
      </c>
      <c r="F1838" s="19"/>
      <c r="G1838" s="19">
        <v>1.0518219273859843</v>
      </c>
      <c r="H1838" s="19"/>
      <c r="I1838" s="19">
        <v>0.95811500189370469</v>
      </c>
      <c r="J1838" s="19"/>
      <c r="K1838" s="19">
        <v>1.2643589035170684</v>
      </c>
      <c r="L1838" s="19"/>
      <c r="M1838" s="19">
        <v>1.9462058102101176</v>
      </c>
      <c r="N1838" s="19"/>
      <c r="O1838" s="19">
        <v>0.56285477054583488</v>
      </c>
      <c r="P1838" s="50"/>
      <c r="R1838" s="9" t="s">
        <v>0</v>
      </c>
    </row>
    <row r="1839" spans="2:18" x14ac:dyDescent="0.2">
      <c r="B1839" s="25">
        <v>1609</v>
      </c>
      <c r="C1839" s="193"/>
      <c r="D1839" s="19">
        <v>1.1039613198839029</v>
      </c>
      <c r="E1839" s="19"/>
      <c r="F1839" s="19">
        <v>0.5931534002828589</v>
      </c>
      <c r="G1839" s="19"/>
      <c r="H1839" s="19">
        <v>1.0948105930888177</v>
      </c>
      <c r="I1839" s="19"/>
      <c r="J1839" s="19">
        <v>1.3594119140947489</v>
      </c>
      <c r="K1839" s="19"/>
      <c r="L1839" s="19">
        <v>1.0962149651488082</v>
      </c>
      <c r="M1839" s="19"/>
      <c r="N1839" s="19">
        <v>0.59666492352782707</v>
      </c>
      <c r="O1839" s="19"/>
      <c r="P1839" s="50">
        <v>1.2816298171751468</v>
      </c>
      <c r="R1839" s="9" t="s">
        <v>0</v>
      </c>
    </row>
    <row r="1840" spans="2:18" x14ac:dyDescent="0.2">
      <c r="B1840" s="25">
        <v>1610</v>
      </c>
      <c r="C1840" s="193"/>
      <c r="D1840" s="19">
        <v>1.1022805256696875</v>
      </c>
      <c r="E1840" s="19"/>
      <c r="F1840" s="19">
        <v>0.33355810413758513</v>
      </c>
      <c r="G1840" s="19">
        <v>0.43258645057941081</v>
      </c>
      <c r="H1840" s="19"/>
      <c r="I1840" s="19"/>
      <c r="J1840" s="19">
        <v>2.7800846335026223E-2</v>
      </c>
      <c r="K1840" s="19"/>
      <c r="L1840" s="19">
        <v>1.1066215566370956</v>
      </c>
      <c r="M1840" s="19"/>
      <c r="N1840" s="19">
        <v>1.8693361505547977E-2</v>
      </c>
      <c r="O1840" s="19"/>
      <c r="P1840" s="50">
        <v>0.1423242932941815</v>
      </c>
      <c r="R1840" s="9" t="s">
        <v>0</v>
      </c>
    </row>
    <row r="1841" spans="2:18" x14ac:dyDescent="0.2">
      <c r="B1841" s="25">
        <v>1611</v>
      </c>
      <c r="C1841" s="193">
        <v>0.11176718608360804</v>
      </c>
      <c r="D1841" s="19"/>
      <c r="E1841" s="19">
        <v>0.68556337098548281</v>
      </c>
      <c r="F1841" s="19"/>
      <c r="G1841" s="19">
        <v>0.96569565146038117</v>
      </c>
      <c r="H1841" s="19"/>
      <c r="I1841" s="19">
        <v>0.78264314384424438</v>
      </c>
      <c r="J1841" s="19"/>
      <c r="K1841" s="19">
        <v>0.57505034802343158</v>
      </c>
      <c r="L1841" s="19"/>
      <c r="M1841" s="19">
        <v>0.84111691437667202</v>
      </c>
      <c r="N1841" s="19"/>
      <c r="O1841" s="19">
        <v>1.6361319980047566</v>
      </c>
      <c r="P1841" s="50"/>
      <c r="R1841" s="9" t="s">
        <v>0</v>
      </c>
    </row>
    <row r="1842" spans="2:18" x14ac:dyDescent="0.2">
      <c r="B1842" s="25">
        <v>1612</v>
      </c>
      <c r="C1842" s="193">
        <v>7.321341950503886E-2</v>
      </c>
      <c r="D1842" s="19"/>
      <c r="E1842" s="19">
        <v>0.30363786196700177</v>
      </c>
      <c r="F1842" s="19"/>
      <c r="G1842" s="19">
        <v>0.3222811143752114</v>
      </c>
      <c r="H1842" s="19"/>
      <c r="I1842" s="19"/>
      <c r="J1842" s="19">
        <v>0.45165628892770621</v>
      </c>
      <c r="K1842" s="19"/>
      <c r="L1842" s="19">
        <v>0.41688475886944015</v>
      </c>
      <c r="M1842" s="19"/>
      <c r="N1842" s="19">
        <v>0.52417931368621906</v>
      </c>
      <c r="O1842" s="19"/>
      <c r="P1842" s="50">
        <v>0.12429226366709137</v>
      </c>
      <c r="R1842" s="9" t="s">
        <v>0</v>
      </c>
    </row>
    <row r="1843" spans="2:18" x14ac:dyDescent="0.2">
      <c r="B1843" s="25">
        <v>1613</v>
      </c>
      <c r="C1843" s="193"/>
      <c r="D1843" s="19">
        <v>0.79603104552031767</v>
      </c>
      <c r="E1843" s="19"/>
      <c r="F1843" s="19">
        <v>1.0179149553178892</v>
      </c>
      <c r="G1843" s="19"/>
      <c r="H1843" s="19">
        <v>0.84807338227076667</v>
      </c>
      <c r="I1843" s="19"/>
      <c r="J1843" s="19">
        <v>0.55621084799509579</v>
      </c>
      <c r="K1843" s="19">
        <v>0.26465930043489871</v>
      </c>
      <c r="L1843" s="19"/>
      <c r="M1843" s="19"/>
      <c r="N1843" s="19">
        <v>1.3082110167265997</v>
      </c>
      <c r="O1843" s="19"/>
      <c r="P1843" s="50">
        <v>0.45665306648262749</v>
      </c>
      <c r="R1843" s="9" t="s">
        <v>0</v>
      </c>
    </row>
    <row r="1844" spans="2:18" x14ac:dyDescent="0.2">
      <c r="B1844" s="25">
        <v>1614</v>
      </c>
      <c r="C1844" s="193"/>
      <c r="D1844" s="19">
        <v>1.3163169086762367</v>
      </c>
      <c r="E1844" s="19"/>
      <c r="F1844" s="19">
        <v>1.3222580770294263</v>
      </c>
      <c r="G1844" s="19"/>
      <c r="H1844" s="19">
        <v>2.001229931529013</v>
      </c>
      <c r="I1844" s="19"/>
      <c r="J1844" s="19">
        <v>0.83509975818691462</v>
      </c>
      <c r="K1844" s="19"/>
      <c r="L1844" s="19">
        <v>0.51241332950051299</v>
      </c>
      <c r="M1844" s="19"/>
      <c r="N1844" s="19">
        <v>1.0428321630414026</v>
      </c>
      <c r="O1844" s="19"/>
      <c r="P1844" s="50">
        <v>0.97311484717114771</v>
      </c>
      <c r="R1844" s="9" t="s">
        <v>0</v>
      </c>
    </row>
    <row r="1845" spans="2:18" x14ac:dyDescent="0.2">
      <c r="B1845" s="25">
        <v>1615</v>
      </c>
      <c r="C1845" s="193"/>
      <c r="D1845" s="19">
        <v>9.8246221770835834E-2</v>
      </c>
      <c r="E1845" s="19">
        <v>0.1762494697823862</v>
      </c>
      <c r="F1845" s="19"/>
      <c r="G1845" s="19"/>
      <c r="H1845" s="19">
        <v>0.62477524116575867</v>
      </c>
      <c r="I1845" s="19"/>
      <c r="J1845" s="19">
        <v>8.2020125426733898E-2</v>
      </c>
      <c r="K1845" s="19">
        <v>6.4874908098452311E-2</v>
      </c>
      <c r="L1845" s="19"/>
      <c r="M1845" s="19"/>
      <c r="N1845" s="19">
        <v>0.51588951154953078</v>
      </c>
      <c r="O1845" s="19">
        <v>1.7719328899852491E-2</v>
      </c>
      <c r="P1845" s="50"/>
      <c r="R1845" s="9" t="s">
        <v>0</v>
      </c>
    </row>
    <row r="1846" spans="2:18" x14ac:dyDescent="0.2">
      <c r="B1846" s="25">
        <v>1616</v>
      </c>
      <c r="C1846" s="193"/>
      <c r="D1846" s="19">
        <v>0.11524634425332832</v>
      </c>
      <c r="E1846" s="19"/>
      <c r="F1846" s="19">
        <v>0.45242644168776991</v>
      </c>
      <c r="G1846" s="19">
        <v>1.0600429267036529</v>
      </c>
      <c r="H1846" s="19"/>
      <c r="I1846" s="19"/>
      <c r="J1846" s="19">
        <v>0.36418157409666863</v>
      </c>
      <c r="K1846" s="19"/>
      <c r="L1846" s="19">
        <v>8.4048423946682591E-3</v>
      </c>
      <c r="M1846" s="19"/>
      <c r="N1846" s="19">
        <v>0.4321529301953253</v>
      </c>
      <c r="O1846" s="19">
        <v>0.27472799048669061</v>
      </c>
      <c r="P1846" s="50"/>
      <c r="R1846" s="9" t="s">
        <v>0</v>
      </c>
    </row>
    <row r="1847" spans="2:18" x14ac:dyDescent="0.2">
      <c r="B1847" s="25">
        <v>1617</v>
      </c>
      <c r="C1847" s="193">
        <v>1.0903638916704261</v>
      </c>
      <c r="D1847" s="19"/>
      <c r="E1847" s="19">
        <v>0.85929987657193163</v>
      </c>
      <c r="F1847" s="19"/>
      <c r="G1847" s="19">
        <v>1.3805046554332516</v>
      </c>
      <c r="H1847" s="19"/>
      <c r="I1847" s="19">
        <v>1.3198102549683741</v>
      </c>
      <c r="J1847" s="19"/>
      <c r="K1847" s="19">
        <v>2.0545815197216037</v>
      </c>
      <c r="L1847" s="19"/>
      <c r="M1847" s="19">
        <v>1.7315743073559731</v>
      </c>
      <c r="N1847" s="19"/>
      <c r="O1847" s="19">
        <v>1.3116104108712368</v>
      </c>
      <c r="P1847" s="50"/>
      <c r="R1847" s="9" t="s">
        <v>0</v>
      </c>
    </row>
    <row r="1848" spans="2:18" x14ac:dyDescent="0.2">
      <c r="B1848" s="25">
        <v>1618</v>
      </c>
      <c r="C1848" s="193">
        <v>1.2875800913091704</v>
      </c>
      <c r="D1848" s="19"/>
      <c r="E1848" s="19">
        <v>0.12049316530494683</v>
      </c>
      <c r="F1848" s="19"/>
      <c r="G1848" s="19">
        <v>0.43742395766713538</v>
      </c>
      <c r="H1848" s="19"/>
      <c r="I1848" s="19">
        <v>0.12715977693979119</v>
      </c>
      <c r="J1848" s="19"/>
      <c r="K1848" s="19"/>
      <c r="L1848" s="19">
        <v>0.73746772105016967</v>
      </c>
      <c r="M1848" s="19"/>
      <c r="N1848" s="19">
        <v>0.36527695332764754</v>
      </c>
      <c r="O1848" s="19">
        <v>0.2412994794692237</v>
      </c>
      <c r="P1848" s="50"/>
      <c r="R1848" s="9" t="s">
        <v>0</v>
      </c>
    </row>
    <row r="1849" spans="2:18" x14ac:dyDescent="0.2">
      <c r="B1849" s="25">
        <v>1619</v>
      </c>
      <c r="C1849" s="193"/>
      <c r="D1849" s="19">
        <v>0.88739598589577884</v>
      </c>
      <c r="E1849" s="19"/>
      <c r="F1849" s="19">
        <v>1.2677426251621327</v>
      </c>
      <c r="G1849" s="19"/>
      <c r="H1849" s="19">
        <v>0.57521750293720109</v>
      </c>
      <c r="I1849" s="19"/>
      <c r="J1849" s="19">
        <v>1.1386356446220423</v>
      </c>
      <c r="K1849" s="19"/>
      <c r="L1849" s="19">
        <v>1.5779078024649986</v>
      </c>
      <c r="M1849" s="19"/>
      <c r="N1849" s="19">
        <v>1.3095060736264001</v>
      </c>
      <c r="O1849" s="19"/>
      <c r="P1849" s="50">
        <v>1.1136642845843228</v>
      </c>
      <c r="R1849" s="9" t="s">
        <v>0</v>
      </c>
    </row>
    <row r="1850" spans="2:18" x14ac:dyDescent="0.2">
      <c r="B1850" s="25">
        <v>1620</v>
      </c>
      <c r="C1850" s="193"/>
      <c r="D1850" s="19">
        <v>1.3229904152974745</v>
      </c>
      <c r="E1850" s="19">
        <v>0.40556086324886464</v>
      </c>
      <c r="F1850" s="19"/>
      <c r="G1850" s="19">
        <v>0.41547167581097294</v>
      </c>
      <c r="H1850" s="19"/>
      <c r="I1850" s="19"/>
      <c r="J1850" s="19">
        <v>0.70131012345242361</v>
      </c>
      <c r="K1850" s="19"/>
      <c r="L1850" s="19">
        <v>9.3372380564249374E-2</v>
      </c>
      <c r="M1850" s="19">
        <v>0.27696337658032233</v>
      </c>
      <c r="N1850" s="19"/>
      <c r="O1850" s="19"/>
      <c r="P1850" s="50">
        <v>0.97717288531487456</v>
      </c>
      <c r="R1850" s="9" t="s">
        <v>0</v>
      </c>
    </row>
    <row r="1851" spans="2:18" x14ac:dyDescent="0.2">
      <c r="B1851" s="25">
        <v>1621</v>
      </c>
      <c r="C1851" s="193"/>
      <c r="D1851" s="19">
        <v>0.70445345200269993</v>
      </c>
      <c r="E1851" s="19"/>
      <c r="F1851" s="19">
        <v>1.2233474791604102</v>
      </c>
      <c r="G1851" s="19"/>
      <c r="H1851" s="19">
        <v>1.3968845521655506</v>
      </c>
      <c r="I1851" s="19"/>
      <c r="J1851" s="19">
        <v>0.67206182478626542</v>
      </c>
      <c r="K1851" s="19"/>
      <c r="L1851" s="19">
        <v>9.763449354373184E-2</v>
      </c>
      <c r="M1851" s="19"/>
      <c r="N1851" s="19">
        <v>0.91868789711557486</v>
      </c>
      <c r="O1851" s="19"/>
      <c r="P1851" s="50">
        <v>0.88718776743469996</v>
      </c>
      <c r="R1851" s="9" t="s">
        <v>0</v>
      </c>
    </row>
    <row r="1852" spans="2:18" x14ac:dyDescent="0.2">
      <c r="B1852" s="25">
        <v>1622</v>
      </c>
      <c r="C1852" s="193">
        <v>0.29601571384044034</v>
      </c>
      <c r="D1852" s="19"/>
      <c r="E1852" s="19">
        <v>0.40017554686383849</v>
      </c>
      <c r="F1852" s="19"/>
      <c r="G1852" s="19"/>
      <c r="H1852" s="19">
        <v>0.75647153518190113</v>
      </c>
      <c r="I1852" s="19">
        <v>2.1565675251807092E-2</v>
      </c>
      <c r="J1852" s="19"/>
      <c r="K1852" s="19">
        <v>0.39790088534483853</v>
      </c>
      <c r="L1852" s="19"/>
      <c r="M1852" s="19"/>
      <c r="N1852" s="19">
        <v>0.15258091467513946</v>
      </c>
      <c r="O1852" s="19"/>
      <c r="P1852" s="50">
        <v>0.34361891499810238</v>
      </c>
      <c r="R1852" s="9" t="s">
        <v>0</v>
      </c>
    </row>
    <row r="1853" spans="2:18" x14ac:dyDescent="0.2">
      <c r="B1853" s="25">
        <v>1623</v>
      </c>
      <c r="C1853" s="193">
        <v>2.6351910438910493</v>
      </c>
      <c r="D1853" s="19"/>
      <c r="E1853" s="19">
        <v>2.6362549643409108</v>
      </c>
      <c r="F1853" s="19"/>
      <c r="G1853" s="19">
        <v>2.7501697597862695</v>
      </c>
      <c r="H1853" s="19"/>
      <c r="I1853" s="19">
        <v>2.1949057590509495</v>
      </c>
      <c r="J1853" s="19"/>
      <c r="K1853" s="19">
        <v>2.4581290105277267</v>
      </c>
      <c r="L1853" s="19"/>
      <c r="M1853" s="19">
        <v>2.7614025784068565</v>
      </c>
      <c r="N1853" s="19"/>
      <c r="O1853" s="19">
        <v>1.5586721942559252</v>
      </c>
      <c r="P1853" s="50"/>
      <c r="R1853" s="9" t="s">
        <v>0</v>
      </c>
    </row>
    <row r="1854" spans="2:18" x14ac:dyDescent="0.2">
      <c r="B1854" s="25">
        <v>1624</v>
      </c>
      <c r="C1854" s="193">
        <v>0.66541521873900533</v>
      </c>
      <c r="D1854" s="19"/>
      <c r="E1854" s="19">
        <v>0.80462680714397194</v>
      </c>
      <c r="F1854" s="19"/>
      <c r="G1854" s="19">
        <v>0.42449654408676324</v>
      </c>
      <c r="H1854" s="19"/>
      <c r="I1854" s="19">
        <v>1.5686526894065356</v>
      </c>
      <c r="J1854" s="19"/>
      <c r="K1854" s="19">
        <v>0.82345944659731152</v>
      </c>
      <c r="L1854" s="19"/>
      <c r="M1854" s="19">
        <v>0.45316318197435035</v>
      </c>
      <c r="N1854" s="19"/>
      <c r="O1854" s="19">
        <v>1.0927617498384612</v>
      </c>
      <c r="P1854" s="50"/>
      <c r="R1854" s="9" t="s">
        <v>0</v>
      </c>
    </row>
    <row r="1855" spans="2:18" x14ac:dyDescent="0.2">
      <c r="B1855" s="25">
        <v>1625</v>
      </c>
      <c r="C1855" s="193"/>
      <c r="D1855" s="19">
        <v>0.14848984176465699</v>
      </c>
      <c r="E1855" s="19"/>
      <c r="F1855" s="19">
        <v>6.602317763250358E-2</v>
      </c>
      <c r="G1855" s="19">
        <v>1.3892264797196574E-2</v>
      </c>
      <c r="H1855" s="19"/>
      <c r="I1855" s="19"/>
      <c r="J1855" s="19">
        <v>0.41946187341695307</v>
      </c>
      <c r="K1855" s="19">
        <v>0.129385354263608</v>
      </c>
      <c r="L1855" s="19"/>
      <c r="M1855" s="19"/>
      <c r="N1855" s="19">
        <v>0.5992411192574062</v>
      </c>
      <c r="O1855" s="19"/>
      <c r="P1855" s="50">
        <v>1.3021355630729861</v>
      </c>
      <c r="R1855" s="9" t="s">
        <v>0</v>
      </c>
    </row>
    <row r="1856" spans="2:18" x14ac:dyDescent="0.2">
      <c r="B1856" s="25">
        <v>1626</v>
      </c>
      <c r="C1856" s="193"/>
      <c r="D1856" s="19">
        <v>0.56640396484430544</v>
      </c>
      <c r="E1856" s="19"/>
      <c r="F1856" s="19">
        <v>0.37233034799164305</v>
      </c>
      <c r="G1856" s="19"/>
      <c r="H1856" s="19">
        <v>0.84224697035038154</v>
      </c>
      <c r="I1856" s="19"/>
      <c r="J1856" s="19">
        <v>0.94603754239309956</v>
      </c>
      <c r="K1856" s="19"/>
      <c r="L1856" s="19">
        <v>1.0917618801898596</v>
      </c>
      <c r="M1856" s="19"/>
      <c r="N1856" s="19">
        <v>0.53024510406140013</v>
      </c>
      <c r="O1856" s="19"/>
      <c r="P1856" s="50">
        <v>0.96833562626374303</v>
      </c>
      <c r="R1856" s="9" t="s">
        <v>0</v>
      </c>
    </row>
    <row r="1857" spans="2:18" x14ac:dyDescent="0.2">
      <c r="B1857" s="25">
        <v>1627</v>
      </c>
      <c r="C1857" s="193">
        <v>1.1348364857869961</v>
      </c>
      <c r="D1857" s="19"/>
      <c r="E1857" s="19"/>
      <c r="F1857" s="19">
        <v>9.2565889252522993E-4</v>
      </c>
      <c r="G1857" s="19">
        <v>1.0748345408672875</v>
      </c>
      <c r="H1857" s="19"/>
      <c r="I1857" s="19">
        <v>0.74156199747556339</v>
      </c>
      <c r="J1857" s="19"/>
      <c r="K1857" s="19"/>
      <c r="L1857" s="19">
        <v>0.7932435675954006</v>
      </c>
      <c r="M1857" s="19">
        <v>0.39768930326655433</v>
      </c>
      <c r="N1857" s="19"/>
      <c r="O1857" s="19">
        <v>0.43375101186505377</v>
      </c>
      <c r="P1857" s="50"/>
      <c r="R1857" s="9" t="s">
        <v>0</v>
      </c>
    </row>
    <row r="1858" spans="2:18" x14ac:dyDescent="0.2">
      <c r="B1858" s="25">
        <v>1628</v>
      </c>
      <c r="C1858" s="193"/>
      <c r="D1858" s="19">
        <v>1.0169564798445143</v>
      </c>
      <c r="E1858" s="19"/>
      <c r="F1858" s="19">
        <v>2.4193227925510854</v>
      </c>
      <c r="G1858" s="19"/>
      <c r="H1858" s="19">
        <v>1.7523081421447264</v>
      </c>
      <c r="I1858" s="19"/>
      <c r="J1858" s="19">
        <v>2.3662908082278857</v>
      </c>
      <c r="K1858" s="19"/>
      <c r="L1858" s="19">
        <v>2.9141647470624878</v>
      </c>
      <c r="M1858" s="19"/>
      <c r="N1858" s="19">
        <v>2.8042714741645529</v>
      </c>
      <c r="O1858" s="19"/>
      <c r="P1858" s="50">
        <v>0.97070740834078928</v>
      </c>
      <c r="R1858" s="9" t="s">
        <v>0</v>
      </c>
    </row>
    <row r="1859" spans="2:18" x14ac:dyDescent="0.2">
      <c r="B1859" s="25">
        <v>1629</v>
      </c>
      <c r="C1859" s="193">
        <v>0.29758502708522055</v>
      </c>
      <c r="D1859" s="19"/>
      <c r="E1859" s="19"/>
      <c r="F1859" s="19">
        <v>0.61532800059635073</v>
      </c>
      <c r="G1859" s="19"/>
      <c r="H1859" s="19">
        <v>3.6357261537459579E-2</v>
      </c>
      <c r="I1859" s="19"/>
      <c r="J1859" s="19">
        <v>0.35417359575490626</v>
      </c>
      <c r="K1859" s="19">
        <v>0.60742379498404797</v>
      </c>
      <c r="L1859" s="19"/>
      <c r="M1859" s="19"/>
      <c r="N1859" s="19">
        <v>1.0845030866057714</v>
      </c>
      <c r="O1859" s="19">
        <v>0.85734738250214571</v>
      </c>
      <c r="P1859" s="50"/>
      <c r="R1859" s="9" t="s">
        <v>0</v>
      </c>
    </row>
    <row r="1860" spans="2:18" x14ac:dyDescent="0.2">
      <c r="B1860" s="25">
        <v>1630</v>
      </c>
      <c r="C1860" s="193"/>
      <c r="D1860" s="19">
        <v>0.30186733387011982</v>
      </c>
      <c r="E1860" s="19"/>
      <c r="F1860" s="19">
        <v>0.14746047439208504</v>
      </c>
      <c r="G1860" s="19">
        <v>0.3723293127875516</v>
      </c>
      <c r="H1860" s="19"/>
      <c r="I1860" s="19"/>
      <c r="J1860" s="19">
        <v>0.34368490455941969</v>
      </c>
      <c r="K1860" s="19">
        <v>0.72332025641743558</v>
      </c>
      <c r="L1860" s="19"/>
      <c r="M1860" s="19">
        <v>0.23809274225663296</v>
      </c>
      <c r="N1860" s="19"/>
      <c r="O1860" s="19">
        <v>0.70787684003022167</v>
      </c>
      <c r="P1860" s="50"/>
      <c r="R1860" s="9" t="s">
        <v>0</v>
      </c>
    </row>
    <row r="1861" spans="2:18" x14ac:dyDescent="0.2">
      <c r="B1861" s="25">
        <v>1631</v>
      </c>
      <c r="C1861" s="193"/>
      <c r="D1861" s="19">
        <v>1.9029929309412732</v>
      </c>
      <c r="E1861" s="19"/>
      <c r="F1861" s="19">
        <v>1.5880768767345854</v>
      </c>
      <c r="G1861" s="19"/>
      <c r="H1861" s="19">
        <v>1.7984402423958388</v>
      </c>
      <c r="I1861" s="19"/>
      <c r="J1861" s="19">
        <v>2.410387503843793</v>
      </c>
      <c r="K1861" s="19"/>
      <c r="L1861" s="19">
        <v>2.3418817941486818</v>
      </c>
      <c r="M1861" s="19"/>
      <c r="N1861" s="19">
        <v>1.7619690354616337</v>
      </c>
      <c r="O1861" s="19"/>
      <c r="P1861" s="50">
        <v>2.7784719043007713</v>
      </c>
      <c r="R1861" s="9" t="s">
        <v>0</v>
      </c>
    </row>
    <row r="1862" spans="2:18" x14ac:dyDescent="0.2">
      <c r="B1862" s="25">
        <v>1632</v>
      </c>
      <c r="C1862" s="193"/>
      <c r="D1862" s="19">
        <v>0.56616393434284229</v>
      </c>
      <c r="E1862" s="19">
        <v>4.0020949866779794E-2</v>
      </c>
      <c r="F1862" s="19"/>
      <c r="G1862" s="19"/>
      <c r="H1862" s="19">
        <v>0.73091967999308061</v>
      </c>
      <c r="I1862" s="19"/>
      <c r="J1862" s="19">
        <v>0.67183547749758366</v>
      </c>
      <c r="K1862" s="19"/>
      <c r="L1862" s="19">
        <v>0.55045622337417899</v>
      </c>
      <c r="M1862" s="19"/>
      <c r="N1862" s="19">
        <v>0.26241020842751051</v>
      </c>
      <c r="O1862" s="19"/>
      <c r="P1862" s="50">
        <v>0.90078065439136201</v>
      </c>
      <c r="R1862" s="9" t="s">
        <v>0</v>
      </c>
    </row>
    <row r="1863" spans="2:18" x14ac:dyDescent="0.2">
      <c r="B1863" s="25">
        <v>1633</v>
      </c>
      <c r="C1863" s="193">
        <v>1.3252208907475536</v>
      </c>
      <c r="D1863" s="19"/>
      <c r="E1863" s="19">
        <v>0.72768219989134852</v>
      </c>
      <c r="F1863" s="19"/>
      <c r="G1863" s="19">
        <v>1.974565550135009</v>
      </c>
      <c r="H1863" s="19"/>
      <c r="I1863" s="19">
        <v>1.4448122071658955</v>
      </c>
      <c r="J1863" s="19"/>
      <c r="K1863" s="19">
        <v>1.2800371848619174</v>
      </c>
      <c r="L1863" s="19"/>
      <c r="M1863" s="19">
        <v>0.55412277296999113</v>
      </c>
      <c r="N1863" s="19"/>
      <c r="O1863" s="19">
        <v>1.8635772043090932</v>
      </c>
      <c r="P1863" s="50"/>
      <c r="R1863" s="9" t="s">
        <v>0</v>
      </c>
    </row>
    <row r="1864" spans="2:18" x14ac:dyDescent="0.2">
      <c r="B1864" s="25">
        <v>1634</v>
      </c>
      <c r="C1864" s="193">
        <v>2.0067754947783761E-2</v>
      </c>
      <c r="D1864" s="19"/>
      <c r="E1864" s="19"/>
      <c r="F1864" s="19">
        <v>0.68444310899448213</v>
      </c>
      <c r="G1864" s="19">
        <v>0.90150708257143874</v>
      </c>
      <c r="H1864" s="19"/>
      <c r="I1864" s="19">
        <v>3.5818875046030367E-2</v>
      </c>
      <c r="J1864" s="19"/>
      <c r="K1864" s="19">
        <v>0.19512258752788092</v>
      </c>
      <c r="L1864" s="19"/>
      <c r="M1864" s="19"/>
      <c r="N1864" s="19">
        <v>0.24429671363630845</v>
      </c>
      <c r="O1864" s="19"/>
      <c r="P1864" s="50">
        <v>0.50996964515175869</v>
      </c>
      <c r="R1864" s="9" t="s">
        <v>0</v>
      </c>
    </row>
    <row r="1865" spans="2:18" x14ac:dyDescent="0.2">
      <c r="B1865" s="25">
        <v>1635</v>
      </c>
      <c r="C1865" s="193"/>
      <c r="D1865" s="19">
        <v>0.34964543444731128</v>
      </c>
      <c r="E1865" s="19"/>
      <c r="F1865" s="19">
        <v>0.32881673565213332</v>
      </c>
      <c r="G1865" s="19"/>
      <c r="H1865" s="19">
        <v>0.4589242099640935</v>
      </c>
      <c r="I1865" s="19"/>
      <c r="J1865" s="19">
        <v>8.3802787737092113E-2</v>
      </c>
      <c r="K1865" s="19"/>
      <c r="L1865" s="19">
        <v>1.0949585864429787</v>
      </c>
      <c r="M1865" s="19"/>
      <c r="N1865" s="19">
        <v>0.31463924446197339</v>
      </c>
      <c r="O1865" s="19"/>
      <c r="P1865" s="50">
        <v>1.497926895284551</v>
      </c>
      <c r="R1865" s="9" t="s">
        <v>0</v>
      </c>
    </row>
    <row r="1866" spans="2:18" x14ac:dyDescent="0.2">
      <c r="B1866" s="25">
        <v>1636</v>
      </c>
      <c r="C1866" s="193"/>
      <c r="D1866" s="19">
        <v>0.96361908003229657</v>
      </c>
      <c r="E1866" s="19"/>
      <c r="F1866" s="19">
        <v>0.76585631767757767</v>
      </c>
      <c r="G1866" s="19"/>
      <c r="H1866" s="19">
        <v>0.90359452456634026</v>
      </c>
      <c r="I1866" s="19"/>
      <c r="J1866" s="19">
        <v>0.57319611982547802</v>
      </c>
      <c r="K1866" s="19"/>
      <c r="L1866" s="19">
        <v>0.50620216527748552</v>
      </c>
      <c r="M1866" s="19"/>
      <c r="N1866" s="19">
        <v>1.3079829902474829</v>
      </c>
      <c r="O1866" s="19"/>
      <c r="P1866" s="50">
        <v>1.4324007249816075</v>
      </c>
      <c r="R1866" s="9" t="s">
        <v>0</v>
      </c>
    </row>
    <row r="1867" spans="2:18" x14ac:dyDescent="0.2">
      <c r="B1867" s="25">
        <v>1637</v>
      </c>
      <c r="C1867" s="193"/>
      <c r="D1867" s="19">
        <v>0.73651689181022295</v>
      </c>
      <c r="E1867" s="19"/>
      <c r="F1867" s="19">
        <v>0.67989730899901457</v>
      </c>
      <c r="G1867" s="19"/>
      <c r="H1867" s="19">
        <v>0.60801701708492029</v>
      </c>
      <c r="I1867" s="19"/>
      <c r="J1867" s="19">
        <v>0.31534260870956676</v>
      </c>
      <c r="K1867" s="19"/>
      <c r="L1867" s="19">
        <v>1.2108189741754711</v>
      </c>
      <c r="M1867" s="19"/>
      <c r="N1867" s="19">
        <v>1.008799472458811</v>
      </c>
      <c r="O1867" s="19"/>
      <c r="P1867" s="50">
        <v>1.0256761218923449</v>
      </c>
      <c r="R1867" s="9" t="s">
        <v>0</v>
      </c>
    </row>
    <row r="1868" spans="2:18" x14ac:dyDescent="0.2">
      <c r="B1868" s="25">
        <v>1638</v>
      </c>
      <c r="C1868" s="193"/>
      <c r="D1868" s="19">
        <v>2.4866017700243921</v>
      </c>
      <c r="E1868" s="19"/>
      <c r="F1868" s="19">
        <v>2.6220559705040101</v>
      </c>
      <c r="G1868" s="19"/>
      <c r="H1868" s="19">
        <v>2.1700165237682221</v>
      </c>
      <c r="I1868" s="19"/>
      <c r="J1868" s="19">
        <v>1.9557103028490916</v>
      </c>
      <c r="K1868" s="19"/>
      <c r="L1868" s="19">
        <v>2.4141268364275823</v>
      </c>
      <c r="M1868" s="19"/>
      <c r="N1868" s="19">
        <v>1.623808145849259</v>
      </c>
      <c r="O1868" s="19"/>
      <c r="P1868" s="50">
        <v>2.798420775409443</v>
      </c>
      <c r="R1868" s="9" t="s">
        <v>0</v>
      </c>
    </row>
    <row r="1869" spans="2:18" x14ac:dyDescent="0.2">
      <c r="B1869" s="25">
        <v>1639</v>
      </c>
      <c r="C1869" s="193"/>
      <c r="D1869" s="19">
        <v>0.81850264354555546</v>
      </c>
      <c r="E1869" s="19"/>
      <c r="F1869" s="19">
        <v>1.0919518065258169</v>
      </c>
      <c r="G1869" s="19"/>
      <c r="H1869" s="19">
        <v>0.61289430717513704</v>
      </c>
      <c r="I1869" s="19"/>
      <c r="J1869" s="19">
        <v>1.0025107316426114</v>
      </c>
      <c r="K1869" s="19"/>
      <c r="L1869" s="19">
        <v>1.9931927681612303</v>
      </c>
      <c r="M1869" s="19"/>
      <c r="N1869" s="19">
        <v>0.28341171117172786</v>
      </c>
      <c r="O1869" s="19"/>
      <c r="P1869" s="50">
        <v>0.39729814577169437</v>
      </c>
      <c r="R1869" s="9" t="s">
        <v>0</v>
      </c>
    </row>
    <row r="1870" spans="2:18" x14ac:dyDescent="0.2">
      <c r="B1870" s="25">
        <v>1640</v>
      </c>
      <c r="C1870" s="193"/>
      <c r="D1870" s="19">
        <v>0.8850308628146607</v>
      </c>
      <c r="E1870" s="19"/>
      <c r="F1870" s="19">
        <v>8.4600615841531238E-2</v>
      </c>
      <c r="G1870" s="19"/>
      <c r="H1870" s="19">
        <v>0.52182854558728975</v>
      </c>
      <c r="I1870" s="19"/>
      <c r="J1870" s="19">
        <v>1.4931236738599081</v>
      </c>
      <c r="K1870" s="19"/>
      <c r="L1870" s="19">
        <v>1.2429663842337484</v>
      </c>
      <c r="M1870" s="19"/>
      <c r="N1870" s="19">
        <v>0.56023644636888181</v>
      </c>
      <c r="O1870" s="19"/>
      <c r="P1870" s="50">
        <v>0.82178128181295917</v>
      </c>
      <c r="R1870" s="9" t="s">
        <v>0</v>
      </c>
    </row>
    <row r="1871" spans="2:18" x14ac:dyDescent="0.2">
      <c r="B1871" s="25">
        <v>1641</v>
      </c>
      <c r="C1871" s="193"/>
      <c r="D1871" s="19">
        <v>0.85742240241840206</v>
      </c>
      <c r="E1871" s="19"/>
      <c r="F1871" s="19">
        <v>1.3946135711709204</v>
      </c>
      <c r="G1871" s="19"/>
      <c r="H1871" s="19">
        <v>1.0041733330908469</v>
      </c>
      <c r="I1871" s="19"/>
      <c r="J1871" s="19">
        <v>0.60328388374631825</v>
      </c>
      <c r="K1871" s="19"/>
      <c r="L1871" s="19">
        <v>0.77459105549914231</v>
      </c>
      <c r="M1871" s="19"/>
      <c r="N1871" s="19">
        <v>1.4404231784992294</v>
      </c>
      <c r="O1871" s="19"/>
      <c r="P1871" s="50">
        <v>1.3349203453249077</v>
      </c>
      <c r="R1871" s="9" t="s">
        <v>0</v>
      </c>
    </row>
    <row r="1872" spans="2:18" x14ac:dyDescent="0.2">
      <c r="B1872" s="25">
        <v>1642</v>
      </c>
      <c r="C1872" s="193">
        <v>0.77534252835146722</v>
      </c>
      <c r="D1872" s="19"/>
      <c r="E1872" s="19">
        <v>1.2439600857114677</v>
      </c>
      <c r="F1872" s="19"/>
      <c r="G1872" s="19">
        <v>2.3812739403598764</v>
      </c>
      <c r="H1872" s="19"/>
      <c r="I1872" s="19">
        <v>1.947054293668719</v>
      </c>
      <c r="J1872" s="19"/>
      <c r="K1872" s="19">
        <v>2.447147068284139</v>
      </c>
      <c r="L1872" s="19"/>
      <c r="M1872" s="19">
        <v>1.7862481716153014</v>
      </c>
      <c r="N1872" s="19"/>
      <c r="O1872" s="19">
        <v>1.6052390133503887</v>
      </c>
      <c r="P1872" s="50"/>
      <c r="R1872" s="9" t="s">
        <v>0</v>
      </c>
    </row>
    <row r="1873" spans="2:18" x14ac:dyDescent="0.2">
      <c r="B1873" s="25">
        <v>1643</v>
      </c>
      <c r="C1873" s="193"/>
      <c r="D1873" s="19">
        <v>1.7287178020099514</v>
      </c>
      <c r="E1873" s="19"/>
      <c r="F1873" s="19">
        <v>2.4472645822813455</v>
      </c>
      <c r="G1873" s="19"/>
      <c r="H1873" s="19">
        <v>2.8180315860676237</v>
      </c>
      <c r="I1873" s="19"/>
      <c r="J1873" s="19">
        <v>2.2916468945166986</v>
      </c>
      <c r="K1873" s="19"/>
      <c r="L1873" s="19">
        <v>2.0930662120912142</v>
      </c>
      <c r="M1873" s="19"/>
      <c r="N1873" s="19">
        <v>2.083055382996478</v>
      </c>
      <c r="O1873" s="19"/>
      <c r="P1873" s="50">
        <v>1.4242284926208535</v>
      </c>
      <c r="R1873" s="9" t="s">
        <v>0</v>
      </c>
    </row>
    <row r="1874" spans="2:18" x14ac:dyDescent="0.2">
      <c r="B1874" s="25">
        <v>1644</v>
      </c>
      <c r="C1874" s="193">
        <v>1.1796430846500063</v>
      </c>
      <c r="D1874" s="19"/>
      <c r="E1874" s="19"/>
      <c r="F1874" s="19">
        <v>0.19394393037488294</v>
      </c>
      <c r="G1874" s="19"/>
      <c r="H1874" s="19">
        <v>0.39880351924602331</v>
      </c>
      <c r="I1874" s="19"/>
      <c r="J1874" s="19">
        <v>1.233462514996555</v>
      </c>
      <c r="K1874" s="19">
        <v>2.8485813671205888E-2</v>
      </c>
      <c r="L1874" s="19"/>
      <c r="M1874" s="19"/>
      <c r="N1874" s="19">
        <v>0.14549754174263343</v>
      </c>
      <c r="O1874" s="19"/>
      <c r="P1874" s="50">
        <v>7.5984899196898728E-2</v>
      </c>
      <c r="R1874" s="9" t="s">
        <v>0</v>
      </c>
    </row>
    <row r="1875" spans="2:18" x14ac:dyDescent="0.2">
      <c r="B1875" s="25">
        <v>1645</v>
      </c>
      <c r="C1875" s="193"/>
      <c r="D1875" s="19">
        <v>1.2500291674461745</v>
      </c>
      <c r="E1875" s="19"/>
      <c r="F1875" s="19">
        <v>1.2479378842419711</v>
      </c>
      <c r="G1875" s="19"/>
      <c r="H1875" s="19">
        <v>1.0512913530534453</v>
      </c>
      <c r="I1875" s="19"/>
      <c r="J1875" s="19">
        <v>1.6636801231695375</v>
      </c>
      <c r="K1875" s="19"/>
      <c r="L1875" s="19">
        <v>0.58160860535679093</v>
      </c>
      <c r="M1875" s="19"/>
      <c r="N1875" s="19">
        <v>1.3266315969532885</v>
      </c>
      <c r="O1875" s="19"/>
      <c r="P1875" s="50">
        <v>0.587487474772451</v>
      </c>
      <c r="R1875" s="9" t="s">
        <v>0</v>
      </c>
    </row>
    <row r="1876" spans="2:18" x14ac:dyDescent="0.2">
      <c r="B1876" s="25">
        <v>1646</v>
      </c>
      <c r="C1876" s="193"/>
      <c r="D1876" s="19">
        <v>0.18015061840732779</v>
      </c>
      <c r="E1876" s="19"/>
      <c r="F1876" s="19">
        <v>1.1279995690121201</v>
      </c>
      <c r="G1876" s="19"/>
      <c r="H1876" s="19">
        <v>0.90638188666848929</v>
      </c>
      <c r="I1876" s="19"/>
      <c r="J1876" s="19">
        <v>0.40856408116510279</v>
      </c>
      <c r="K1876" s="19"/>
      <c r="L1876" s="19">
        <v>0.10008189044362402</v>
      </c>
      <c r="M1876" s="19"/>
      <c r="N1876" s="19">
        <v>0.18228684261573563</v>
      </c>
      <c r="O1876" s="19"/>
      <c r="P1876" s="50">
        <v>0.26581929534932902</v>
      </c>
      <c r="R1876" s="9" t="s">
        <v>0</v>
      </c>
    </row>
    <row r="1877" spans="2:18" x14ac:dyDescent="0.2">
      <c r="B1877" s="25">
        <v>1647</v>
      </c>
      <c r="C1877" s="193"/>
      <c r="D1877" s="19">
        <v>0.23752770780261612</v>
      </c>
      <c r="E1877" s="19"/>
      <c r="F1877" s="19">
        <v>0.79851833896117674</v>
      </c>
      <c r="G1877" s="19"/>
      <c r="H1877" s="19">
        <v>0.65061170545034097</v>
      </c>
      <c r="I1877" s="19"/>
      <c r="J1877" s="19">
        <v>0.62509575615559176</v>
      </c>
      <c r="K1877" s="19"/>
      <c r="L1877" s="19">
        <v>0.90513420695756008</v>
      </c>
      <c r="M1877" s="19"/>
      <c r="N1877" s="19">
        <v>0.23007740468771662</v>
      </c>
      <c r="O1877" s="19"/>
      <c r="P1877" s="50">
        <v>0.17526000896291455</v>
      </c>
      <c r="R1877" s="9" t="s">
        <v>0</v>
      </c>
    </row>
    <row r="1878" spans="2:18" x14ac:dyDescent="0.2">
      <c r="B1878" s="25">
        <v>1648</v>
      </c>
      <c r="C1878" s="193"/>
      <c r="D1878" s="19">
        <v>0.13755506886844687</v>
      </c>
      <c r="E1878" s="19"/>
      <c r="F1878" s="19">
        <v>0.52270699354377081</v>
      </c>
      <c r="G1878" s="19"/>
      <c r="H1878" s="19">
        <v>0.12171561672423072</v>
      </c>
      <c r="I1878" s="19">
        <v>0.7887171920077255</v>
      </c>
      <c r="J1878" s="19"/>
      <c r="K1878" s="19"/>
      <c r="L1878" s="19">
        <v>0.80148156495133771</v>
      </c>
      <c r="M1878" s="19">
        <v>2.4971750524110381E-2</v>
      </c>
      <c r="N1878" s="19"/>
      <c r="O1878" s="19"/>
      <c r="P1878" s="50">
        <v>0.95942909360238893</v>
      </c>
      <c r="R1878" s="9" t="s">
        <v>0</v>
      </c>
    </row>
    <row r="1879" spans="2:18" x14ac:dyDescent="0.2">
      <c r="B1879" s="25">
        <v>1649</v>
      </c>
      <c r="C1879" s="193"/>
      <c r="D1879" s="19">
        <v>8.9110189400684367E-2</v>
      </c>
      <c r="E1879" s="19">
        <v>0.81163028029711048</v>
      </c>
      <c r="F1879" s="19"/>
      <c r="G1879" s="19"/>
      <c r="H1879" s="19">
        <v>0.45606465298051935</v>
      </c>
      <c r="I1879" s="19"/>
      <c r="J1879" s="19">
        <v>0.47403305326293943</v>
      </c>
      <c r="K1879" s="19">
        <v>6.1968916317240712E-2</v>
      </c>
      <c r="L1879" s="19"/>
      <c r="M1879" s="19"/>
      <c r="N1879" s="19">
        <v>0.2123858292317497</v>
      </c>
      <c r="O1879" s="19">
        <v>0.36829250745430198</v>
      </c>
      <c r="P1879" s="50"/>
      <c r="R1879" s="9" t="s">
        <v>0</v>
      </c>
    </row>
    <row r="1880" spans="2:18" x14ac:dyDescent="0.2">
      <c r="B1880" s="25">
        <v>1650</v>
      </c>
      <c r="C1880" s="193"/>
      <c r="D1880" s="19">
        <v>1.2209746032134638</v>
      </c>
      <c r="E1880" s="19"/>
      <c r="F1880" s="19">
        <v>1.4086708165432251</v>
      </c>
      <c r="G1880" s="19"/>
      <c r="H1880" s="19">
        <v>0.72162005671329643</v>
      </c>
      <c r="I1880" s="19"/>
      <c r="J1880" s="19">
        <v>0.74578353017888788</v>
      </c>
      <c r="K1880" s="19"/>
      <c r="L1880" s="19">
        <v>0.5767597339630931</v>
      </c>
      <c r="M1880" s="19"/>
      <c r="N1880" s="19">
        <v>0.3713941790595145</v>
      </c>
      <c r="O1880" s="19"/>
      <c r="P1880" s="50">
        <v>0.58010062340433932</v>
      </c>
      <c r="R1880" s="9" t="s">
        <v>0</v>
      </c>
    </row>
    <row r="1881" spans="2:18" x14ac:dyDescent="0.2">
      <c r="B1881" s="25">
        <v>1651</v>
      </c>
      <c r="C1881" s="193"/>
      <c r="D1881" s="19">
        <v>0.7733713829001434</v>
      </c>
      <c r="E1881" s="19"/>
      <c r="F1881" s="19">
        <v>0.6437824099965973</v>
      </c>
      <c r="G1881" s="19"/>
      <c r="H1881" s="19">
        <v>0.91419828446395679</v>
      </c>
      <c r="I1881" s="19"/>
      <c r="J1881" s="19">
        <v>0.42036909737880168</v>
      </c>
      <c r="K1881" s="19"/>
      <c r="L1881" s="19">
        <v>0.57716484873869445</v>
      </c>
      <c r="M1881" s="19"/>
      <c r="N1881" s="19">
        <v>0.80604454130594838</v>
      </c>
      <c r="O1881" s="19"/>
      <c r="P1881" s="50">
        <v>1.7992632458650095</v>
      </c>
      <c r="R1881" s="9" t="s">
        <v>0</v>
      </c>
    </row>
    <row r="1882" spans="2:18" x14ac:dyDescent="0.2">
      <c r="B1882" s="25">
        <v>1652</v>
      </c>
      <c r="C1882" s="193">
        <v>0.95271354274230868</v>
      </c>
      <c r="D1882" s="19"/>
      <c r="E1882" s="19">
        <v>1.8815979919932462</v>
      </c>
      <c r="F1882" s="19"/>
      <c r="G1882" s="19">
        <v>2.0514042157853707</v>
      </c>
      <c r="H1882" s="19"/>
      <c r="I1882" s="19">
        <v>1.0144634698825967</v>
      </c>
      <c r="J1882" s="19"/>
      <c r="K1882" s="19">
        <v>0.62088239409368895</v>
      </c>
      <c r="L1882" s="19"/>
      <c r="M1882" s="19">
        <v>0.93558279517475262</v>
      </c>
      <c r="N1882" s="19"/>
      <c r="O1882" s="19"/>
      <c r="P1882" s="50">
        <v>0.1639017417155664</v>
      </c>
      <c r="R1882" s="9" t="s">
        <v>0</v>
      </c>
    </row>
    <row r="1883" spans="2:18" x14ac:dyDescent="0.2">
      <c r="B1883" s="25">
        <v>1653</v>
      </c>
      <c r="C1883" s="193">
        <v>1.2133239211292179</v>
      </c>
      <c r="D1883" s="19"/>
      <c r="E1883" s="19">
        <v>0.69447156406441135</v>
      </c>
      <c r="F1883" s="19"/>
      <c r="G1883" s="19">
        <v>1.9681872377478598</v>
      </c>
      <c r="H1883" s="19"/>
      <c r="I1883" s="19">
        <v>1.0402305084159982</v>
      </c>
      <c r="J1883" s="19"/>
      <c r="K1883" s="19">
        <v>1.4082858905542521</v>
      </c>
      <c r="L1883" s="19"/>
      <c r="M1883" s="19">
        <v>2.2576417786586727</v>
      </c>
      <c r="N1883" s="19"/>
      <c r="O1883" s="19">
        <v>0.17372406671721757</v>
      </c>
      <c r="P1883" s="50"/>
      <c r="R1883" s="9" t="s">
        <v>0</v>
      </c>
    </row>
    <row r="1884" spans="2:18" x14ac:dyDescent="0.2">
      <c r="B1884" s="25">
        <v>1654</v>
      </c>
      <c r="C1884" s="193">
        <v>1.0507111409370276</v>
      </c>
      <c r="D1884" s="19"/>
      <c r="E1884" s="19">
        <v>1.5093887824403684</v>
      </c>
      <c r="F1884" s="19"/>
      <c r="G1884" s="19">
        <v>1.0301708457597765</v>
      </c>
      <c r="H1884" s="19"/>
      <c r="I1884" s="19">
        <v>1.5979279594736633</v>
      </c>
      <c r="J1884" s="19"/>
      <c r="K1884" s="19">
        <v>1.0407997854647617</v>
      </c>
      <c r="L1884" s="19"/>
      <c r="M1884" s="19">
        <v>1.2390507354192524</v>
      </c>
      <c r="N1884" s="19"/>
      <c r="O1884" s="19">
        <v>1.5860096148531979</v>
      </c>
      <c r="P1884" s="50"/>
      <c r="R1884" s="9" t="s">
        <v>0</v>
      </c>
    </row>
    <row r="1885" spans="2:18" x14ac:dyDescent="0.2">
      <c r="B1885" s="25">
        <v>1655</v>
      </c>
      <c r="C1885" s="193"/>
      <c r="D1885" s="19">
        <v>0.26415881219802523</v>
      </c>
      <c r="E1885" s="19">
        <v>8.5878842449478437E-3</v>
      </c>
      <c r="F1885" s="19"/>
      <c r="G1885" s="19"/>
      <c r="H1885" s="19">
        <v>0.15957847304072831</v>
      </c>
      <c r="I1885" s="19"/>
      <c r="J1885" s="19">
        <v>0.28889325006916183</v>
      </c>
      <c r="K1885" s="19">
        <v>0.19732143135735858</v>
      </c>
      <c r="L1885" s="19"/>
      <c r="M1885" s="19">
        <v>0.33371493167678634</v>
      </c>
      <c r="N1885" s="19"/>
      <c r="O1885" s="19">
        <v>0.15379556765785479</v>
      </c>
      <c r="P1885" s="50"/>
      <c r="R1885" s="9" t="s">
        <v>0</v>
      </c>
    </row>
    <row r="1886" spans="2:18" x14ac:dyDescent="0.2">
      <c r="B1886" s="25">
        <v>1656</v>
      </c>
      <c r="C1886" s="193"/>
      <c r="D1886" s="19">
        <v>0.15321866493909853</v>
      </c>
      <c r="E1886" s="19">
        <v>0.44400971546441892</v>
      </c>
      <c r="F1886" s="19"/>
      <c r="G1886" s="19"/>
      <c r="H1886" s="19">
        <v>0.72008114260153622</v>
      </c>
      <c r="I1886" s="19"/>
      <c r="J1886" s="19">
        <v>0.66233228429751623</v>
      </c>
      <c r="K1886" s="19">
        <v>0.40261357851511342</v>
      </c>
      <c r="L1886" s="19"/>
      <c r="M1886" s="19">
        <v>0.75020832519811798</v>
      </c>
      <c r="N1886" s="19"/>
      <c r="O1886" s="19">
        <v>0.46273482683875439</v>
      </c>
      <c r="P1886" s="50"/>
      <c r="R1886" s="9" t="s">
        <v>0</v>
      </c>
    </row>
    <row r="1887" spans="2:18" x14ac:dyDescent="0.2">
      <c r="B1887" s="25">
        <v>1657</v>
      </c>
      <c r="C1887" s="193">
        <v>0.43764143807841405</v>
      </c>
      <c r="D1887" s="19"/>
      <c r="E1887" s="19">
        <v>0.76522734468267195</v>
      </c>
      <c r="F1887" s="19"/>
      <c r="G1887" s="19"/>
      <c r="H1887" s="19">
        <v>0.67961966092040971</v>
      </c>
      <c r="I1887" s="19">
        <v>1.4624913081406685</v>
      </c>
      <c r="J1887" s="19"/>
      <c r="K1887" s="19"/>
      <c r="L1887" s="19">
        <v>0.48840159235651204</v>
      </c>
      <c r="M1887" s="19">
        <v>0.34639409545448874</v>
      </c>
      <c r="N1887" s="19"/>
      <c r="O1887" s="19"/>
      <c r="P1887" s="50">
        <v>0.45547666531757841</v>
      </c>
      <c r="R1887" s="9" t="s">
        <v>0</v>
      </c>
    </row>
    <row r="1888" spans="2:18" x14ac:dyDescent="0.2">
      <c r="B1888" s="25">
        <v>1658</v>
      </c>
      <c r="C1888" s="193"/>
      <c r="D1888" s="19">
        <v>0.23299442307903226</v>
      </c>
      <c r="E1888" s="19">
        <v>0.20262556496224737</v>
      </c>
      <c r="F1888" s="19"/>
      <c r="G1888" s="19"/>
      <c r="H1888" s="19">
        <v>0.18734771472420544</v>
      </c>
      <c r="I1888" s="19">
        <v>0.73743518050345447</v>
      </c>
      <c r="J1888" s="19"/>
      <c r="K1888" s="19"/>
      <c r="L1888" s="19">
        <v>6.834418997119519E-3</v>
      </c>
      <c r="M1888" s="19"/>
      <c r="N1888" s="19">
        <v>2.6464552798305618E-2</v>
      </c>
      <c r="O1888" s="19"/>
      <c r="P1888" s="50">
        <v>0.26722506366666288</v>
      </c>
      <c r="R1888" s="9" t="s">
        <v>0</v>
      </c>
    </row>
    <row r="1889" spans="2:18" x14ac:dyDescent="0.2">
      <c r="B1889" s="25">
        <v>1659</v>
      </c>
      <c r="C1889" s="193"/>
      <c r="D1889" s="19">
        <v>1.0236504769444883</v>
      </c>
      <c r="E1889" s="19"/>
      <c r="F1889" s="19">
        <v>0.60801229283762082</v>
      </c>
      <c r="G1889" s="19"/>
      <c r="H1889" s="19">
        <v>1.7695377789198627</v>
      </c>
      <c r="I1889" s="19">
        <v>0.50191294327560643</v>
      </c>
      <c r="J1889" s="19"/>
      <c r="K1889" s="19"/>
      <c r="L1889" s="19">
        <v>0.56769563594845363</v>
      </c>
      <c r="M1889" s="19"/>
      <c r="N1889" s="19">
        <v>0.33535562542063146</v>
      </c>
      <c r="O1889" s="19"/>
      <c r="P1889" s="50">
        <v>0.41659856330784778</v>
      </c>
      <c r="R1889" s="9" t="s">
        <v>0</v>
      </c>
    </row>
    <row r="1890" spans="2:18" x14ac:dyDescent="0.2">
      <c r="B1890" s="25">
        <v>1660</v>
      </c>
      <c r="C1890" s="193">
        <v>0.7338813745569891</v>
      </c>
      <c r="D1890" s="19"/>
      <c r="E1890" s="19">
        <v>0.41865421924285812</v>
      </c>
      <c r="F1890" s="19"/>
      <c r="G1890" s="19">
        <v>0.51277443721789207</v>
      </c>
      <c r="H1890" s="19"/>
      <c r="I1890" s="19"/>
      <c r="J1890" s="19">
        <v>0.23436100648309138</v>
      </c>
      <c r="K1890" s="19">
        <v>0.81462139616782692</v>
      </c>
      <c r="L1890" s="19"/>
      <c r="M1890" s="19">
        <v>0.85055158055226898</v>
      </c>
      <c r="N1890" s="19"/>
      <c r="O1890" s="19"/>
      <c r="P1890" s="50">
        <v>0.20158949892376632</v>
      </c>
      <c r="R1890" s="9" t="s">
        <v>0</v>
      </c>
    </row>
    <row r="1891" spans="2:18" x14ac:dyDescent="0.2">
      <c r="B1891" s="25">
        <v>1661</v>
      </c>
      <c r="C1891" s="193"/>
      <c r="D1891" s="19">
        <v>0.24085284659842307</v>
      </c>
      <c r="E1891" s="19"/>
      <c r="F1891" s="19">
        <v>0.81252144150808059</v>
      </c>
      <c r="G1891" s="19">
        <v>3.2699584730298686E-3</v>
      </c>
      <c r="H1891" s="19"/>
      <c r="I1891" s="19"/>
      <c r="J1891" s="19">
        <v>0.48210920532095097</v>
      </c>
      <c r="K1891" s="19"/>
      <c r="L1891" s="19">
        <v>0.24831275189009563</v>
      </c>
      <c r="M1891" s="19"/>
      <c r="N1891" s="19">
        <v>0.48981804353379743</v>
      </c>
      <c r="O1891" s="19"/>
      <c r="P1891" s="50">
        <v>0.76925177408634959</v>
      </c>
      <c r="R1891" s="9" t="s">
        <v>0</v>
      </c>
    </row>
    <row r="1892" spans="2:18" x14ac:dyDescent="0.2">
      <c r="B1892" s="25">
        <v>1662</v>
      </c>
      <c r="C1892" s="193"/>
      <c r="D1892" s="19">
        <v>0.2612109085932956</v>
      </c>
      <c r="E1892" s="19"/>
      <c r="F1892" s="19">
        <v>0.7752017835054269</v>
      </c>
      <c r="G1892" s="19">
        <v>0.18150172912846688</v>
      </c>
      <c r="H1892" s="19"/>
      <c r="I1892" s="19">
        <v>0.2383504118184232</v>
      </c>
      <c r="J1892" s="19"/>
      <c r="K1892" s="19">
        <v>0.12169289925475554</v>
      </c>
      <c r="L1892" s="19"/>
      <c r="M1892" s="19"/>
      <c r="N1892" s="19">
        <v>0.18764454536830216</v>
      </c>
      <c r="O1892" s="19"/>
      <c r="P1892" s="50">
        <v>0.78809336500640681</v>
      </c>
      <c r="R1892" s="9" t="s">
        <v>0</v>
      </c>
    </row>
    <row r="1893" spans="2:18" x14ac:dyDescent="0.2">
      <c r="B1893" s="25">
        <v>1663</v>
      </c>
      <c r="C1893" s="193"/>
      <c r="D1893" s="19">
        <v>1.9645963761396106</v>
      </c>
      <c r="E1893" s="19"/>
      <c r="F1893" s="19">
        <v>2.1660973045129777</v>
      </c>
      <c r="G1893" s="19"/>
      <c r="H1893" s="19">
        <v>2.0932274122886652</v>
      </c>
      <c r="I1893" s="19"/>
      <c r="J1893" s="19">
        <v>1.8297829023179333</v>
      </c>
      <c r="K1893" s="19"/>
      <c r="L1893" s="19">
        <v>1.2622911723105255</v>
      </c>
      <c r="M1893" s="19"/>
      <c r="N1893" s="19">
        <v>0.7014072056125501</v>
      </c>
      <c r="O1893" s="19"/>
      <c r="P1893" s="50">
        <v>1.3544140011941972</v>
      </c>
      <c r="R1893" s="9" t="s">
        <v>0</v>
      </c>
    </row>
    <row r="1894" spans="2:18" x14ac:dyDescent="0.2">
      <c r="B1894" s="25">
        <v>1664</v>
      </c>
      <c r="C1894" s="193">
        <v>4.5922911233752493E-2</v>
      </c>
      <c r="D1894" s="19"/>
      <c r="E1894" s="19">
        <v>0.1093007447097165</v>
      </c>
      <c r="F1894" s="19"/>
      <c r="G1894" s="19"/>
      <c r="H1894" s="19">
        <v>0.14335010660083825</v>
      </c>
      <c r="I1894" s="19">
        <v>0.19146301748750208</v>
      </c>
      <c r="J1894" s="19"/>
      <c r="K1894" s="19">
        <v>1.2704135741204099</v>
      </c>
      <c r="L1894" s="19"/>
      <c r="M1894" s="19"/>
      <c r="N1894" s="19">
        <v>0.38007762827859898</v>
      </c>
      <c r="O1894" s="19">
        <v>0.49062870355608013</v>
      </c>
      <c r="P1894" s="50"/>
      <c r="R1894" s="9" t="s">
        <v>0</v>
      </c>
    </row>
    <row r="1895" spans="2:18" x14ac:dyDescent="0.2">
      <c r="B1895" s="25">
        <v>1665</v>
      </c>
      <c r="C1895" s="193">
        <v>0.78588382392876122</v>
      </c>
      <c r="D1895" s="19"/>
      <c r="E1895" s="19"/>
      <c r="F1895" s="19">
        <v>0.94944201438988296</v>
      </c>
      <c r="G1895" s="19"/>
      <c r="H1895" s="19">
        <v>0.24576721552890271</v>
      </c>
      <c r="I1895" s="19">
        <v>3.7299566077890367E-2</v>
      </c>
      <c r="J1895" s="19"/>
      <c r="K1895" s="19">
        <v>0.10420696055848089</v>
      </c>
      <c r="L1895" s="19"/>
      <c r="M1895" s="19">
        <v>0.94909187068301926</v>
      </c>
      <c r="N1895" s="19"/>
      <c r="O1895" s="19"/>
      <c r="P1895" s="50">
        <v>1.1983351234346407E-2</v>
      </c>
      <c r="R1895" s="9" t="s">
        <v>0</v>
      </c>
    </row>
    <row r="1896" spans="2:18" x14ac:dyDescent="0.2">
      <c r="B1896" s="25">
        <v>1666</v>
      </c>
      <c r="C1896" s="193">
        <v>0.40214573713171581</v>
      </c>
      <c r="D1896" s="19"/>
      <c r="E1896" s="19">
        <v>1.018820187638827</v>
      </c>
      <c r="F1896" s="19"/>
      <c r="G1896" s="19">
        <v>1.432862965308388</v>
      </c>
      <c r="H1896" s="19"/>
      <c r="I1896" s="19">
        <v>0.71185156301082686</v>
      </c>
      <c r="J1896" s="19"/>
      <c r="K1896" s="19">
        <v>0.93960503536446527</v>
      </c>
      <c r="L1896" s="19"/>
      <c r="M1896" s="19">
        <v>0.65118379607120724</v>
      </c>
      <c r="N1896" s="19"/>
      <c r="O1896" s="19">
        <v>0.84784361221769455</v>
      </c>
      <c r="P1896" s="50"/>
      <c r="R1896" s="9" t="s">
        <v>0</v>
      </c>
    </row>
    <row r="1897" spans="2:18" x14ac:dyDescent="0.2">
      <c r="B1897" s="25">
        <v>1667</v>
      </c>
      <c r="C1897" s="193">
        <v>0.1270997534139966</v>
      </c>
      <c r="D1897" s="19"/>
      <c r="E1897" s="19"/>
      <c r="F1897" s="19">
        <v>0.3215282300943047</v>
      </c>
      <c r="G1897" s="19"/>
      <c r="H1897" s="19">
        <v>0.41598957677734566</v>
      </c>
      <c r="I1897" s="19"/>
      <c r="J1897" s="19">
        <v>0.19368223207227001</v>
      </c>
      <c r="K1897" s="19"/>
      <c r="L1897" s="19">
        <v>0.21841627544024703</v>
      </c>
      <c r="M1897" s="19"/>
      <c r="N1897" s="19">
        <v>1.0227062813109431</v>
      </c>
      <c r="O1897" s="19"/>
      <c r="P1897" s="50">
        <v>0.25505126176832127</v>
      </c>
      <c r="R1897" s="9" t="s">
        <v>0</v>
      </c>
    </row>
    <row r="1898" spans="2:18" x14ac:dyDescent="0.2">
      <c r="B1898" s="25">
        <v>1668</v>
      </c>
      <c r="C1898" s="193"/>
      <c r="D1898" s="19">
        <v>0.14632324190880408</v>
      </c>
      <c r="E1898" s="19"/>
      <c r="F1898" s="19">
        <v>0.55072493673410228</v>
      </c>
      <c r="G1898" s="19"/>
      <c r="H1898" s="19">
        <v>0.2426817493167043</v>
      </c>
      <c r="I1898" s="19">
        <v>0.38876939874534056</v>
      </c>
      <c r="J1898" s="19"/>
      <c r="K1898" s="19"/>
      <c r="L1898" s="19">
        <v>0.54955679308448846</v>
      </c>
      <c r="M1898" s="19"/>
      <c r="N1898" s="19">
        <v>0.66204057270066563</v>
      </c>
      <c r="O1898" s="19"/>
      <c r="P1898" s="50">
        <v>0.48684546897458447</v>
      </c>
      <c r="R1898" s="9" t="s">
        <v>0</v>
      </c>
    </row>
    <row r="1899" spans="2:18" x14ac:dyDescent="0.2">
      <c r="B1899" s="25">
        <v>1669</v>
      </c>
      <c r="C1899" s="193">
        <v>1.4961135454409602</v>
      </c>
      <c r="D1899" s="19"/>
      <c r="E1899" s="19">
        <v>0.43813562090697672</v>
      </c>
      <c r="F1899" s="19"/>
      <c r="G1899" s="19"/>
      <c r="H1899" s="19">
        <v>0.60355056998204104</v>
      </c>
      <c r="I1899" s="19">
        <v>0.60151371752554539</v>
      </c>
      <c r="J1899" s="19"/>
      <c r="K1899" s="19">
        <v>0.63718029063921755</v>
      </c>
      <c r="L1899" s="19"/>
      <c r="M1899" s="19">
        <v>1.2160547745450334</v>
      </c>
      <c r="N1899" s="19"/>
      <c r="O1899" s="19">
        <v>1.5578186333202912</v>
      </c>
      <c r="P1899" s="50"/>
      <c r="R1899" s="9" t="s">
        <v>0</v>
      </c>
    </row>
    <row r="1900" spans="2:18" x14ac:dyDescent="0.2">
      <c r="B1900" s="25">
        <v>1670</v>
      </c>
      <c r="C1900" s="193"/>
      <c r="D1900" s="19">
        <v>1.7641682685205269</v>
      </c>
      <c r="E1900" s="19"/>
      <c r="F1900" s="19">
        <v>0.8202947199565287</v>
      </c>
      <c r="G1900" s="19"/>
      <c r="H1900" s="19">
        <v>1.3009578387931546</v>
      </c>
      <c r="I1900" s="19"/>
      <c r="J1900" s="19">
        <v>0.79195440592371635</v>
      </c>
      <c r="K1900" s="19"/>
      <c r="L1900" s="19">
        <v>0.31446033597465206</v>
      </c>
      <c r="M1900" s="19"/>
      <c r="N1900" s="19">
        <v>0.39049716609481711</v>
      </c>
      <c r="O1900" s="19"/>
      <c r="P1900" s="50">
        <v>0.94422623338090039</v>
      </c>
      <c r="R1900" s="9" t="s">
        <v>0</v>
      </c>
    </row>
    <row r="1901" spans="2:18" x14ac:dyDescent="0.2">
      <c r="B1901" s="25">
        <v>1671</v>
      </c>
      <c r="C1901" s="193"/>
      <c r="D1901" s="19">
        <v>0.14598180026200427</v>
      </c>
      <c r="E1901" s="19"/>
      <c r="F1901" s="19">
        <v>0.35486630641938843</v>
      </c>
      <c r="G1901" s="19"/>
      <c r="H1901" s="19">
        <v>0.43257973748099227</v>
      </c>
      <c r="I1901" s="19"/>
      <c r="J1901" s="19">
        <v>0.18395807065786116</v>
      </c>
      <c r="K1901" s="19"/>
      <c r="L1901" s="19">
        <v>0.48495383134934228</v>
      </c>
      <c r="M1901" s="19"/>
      <c r="N1901" s="19">
        <v>1.0556103223695941</v>
      </c>
      <c r="O1901" s="19"/>
      <c r="P1901" s="50">
        <v>3.2472984810095924E-2</v>
      </c>
      <c r="R1901" s="9" t="s">
        <v>0</v>
      </c>
    </row>
    <row r="1902" spans="2:18" x14ac:dyDescent="0.2">
      <c r="B1902" s="25">
        <v>1672</v>
      </c>
      <c r="C1902" s="193"/>
      <c r="D1902" s="19">
        <v>0.66411653825155048</v>
      </c>
      <c r="E1902" s="19">
        <v>0.78565720442156339</v>
      </c>
      <c r="F1902" s="19"/>
      <c r="G1902" s="19">
        <v>0.52278058648343517</v>
      </c>
      <c r="H1902" s="19"/>
      <c r="I1902" s="19">
        <v>0.25399266096937073</v>
      </c>
      <c r="J1902" s="19"/>
      <c r="K1902" s="19">
        <v>0.80862932359261552</v>
      </c>
      <c r="L1902" s="19"/>
      <c r="M1902" s="19">
        <v>0.22583795321072567</v>
      </c>
      <c r="N1902" s="19"/>
      <c r="O1902" s="19">
        <v>0.73258285410290935</v>
      </c>
      <c r="P1902" s="50"/>
      <c r="R1902" s="9" t="s">
        <v>0</v>
      </c>
    </row>
    <row r="1903" spans="2:18" x14ac:dyDescent="0.2">
      <c r="B1903" s="25">
        <v>1673</v>
      </c>
      <c r="C1903" s="193"/>
      <c r="D1903" s="19">
        <v>0.9358014243206868</v>
      </c>
      <c r="E1903" s="19"/>
      <c r="F1903" s="19">
        <v>0.17827201626226583</v>
      </c>
      <c r="G1903" s="19">
        <v>4.1467626983340417E-2</v>
      </c>
      <c r="H1903" s="19"/>
      <c r="I1903" s="19"/>
      <c r="J1903" s="19">
        <v>0.27878182698079906</v>
      </c>
      <c r="K1903" s="19"/>
      <c r="L1903" s="19">
        <v>1.3793373129761268</v>
      </c>
      <c r="M1903" s="19"/>
      <c r="N1903" s="19">
        <v>0.87839076981682751</v>
      </c>
      <c r="O1903" s="19"/>
      <c r="P1903" s="50">
        <v>0.14856528272403471</v>
      </c>
      <c r="R1903" s="9" t="s">
        <v>0</v>
      </c>
    </row>
    <row r="1904" spans="2:18" x14ac:dyDescent="0.2">
      <c r="B1904" s="25">
        <v>1674</v>
      </c>
      <c r="C1904" s="193">
        <v>0.92424702380034451</v>
      </c>
      <c r="D1904" s="19"/>
      <c r="E1904" s="19">
        <v>0.66975210918390693</v>
      </c>
      <c r="F1904" s="19"/>
      <c r="G1904" s="19">
        <v>0.75258989200760096</v>
      </c>
      <c r="H1904" s="19"/>
      <c r="I1904" s="19"/>
      <c r="J1904" s="19">
        <v>0.79898118396769147</v>
      </c>
      <c r="K1904" s="19">
        <v>0.19561237214579733</v>
      </c>
      <c r="L1904" s="19"/>
      <c r="M1904" s="19"/>
      <c r="N1904" s="19">
        <v>0.73163716891344988</v>
      </c>
      <c r="O1904" s="19">
        <v>0.14108142460567971</v>
      </c>
      <c r="P1904" s="50"/>
      <c r="R1904" s="9" t="s">
        <v>0</v>
      </c>
    </row>
    <row r="1905" spans="2:18" x14ac:dyDescent="0.2">
      <c r="B1905" s="25">
        <v>1675</v>
      </c>
      <c r="C1905" s="193">
        <v>0.53277104068546732</v>
      </c>
      <c r="D1905" s="19"/>
      <c r="E1905" s="19">
        <v>3.4998578294436769E-2</v>
      </c>
      <c r="F1905" s="19"/>
      <c r="G1905" s="19">
        <v>1.0000045641780251</v>
      </c>
      <c r="H1905" s="19"/>
      <c r="I1905" s="19">
        <v>1.1956805212113149</v>
      </c>
      <c r="J1905" s="19"/>
      <c r="K1905" s="19">
        <v>0.48653292533118081</v>
      </c>
      <c r="L1905" s="19"/>
      <c r="M1905" s="19">
        <v>4.3814527940225008E-2</v>
      </c>
      <c r="N1905" s="19"/>
      <c r="O1905" s="19">
        <v>1.1681653096507172</v>
      </c>
      <c r="P1905" s="50"/>
      <c r="R1905" s="9" t="s">
        <v>0</v>
      </c>
    </row>
    <row r="1906" spans="2:18" x14ac:dyDescent="0.2">
      <c r="B1906" s="25">
        <v>1676</v>
      </c>
      <c r="C1906" s="193"/>
      <c r="D1906" s="19">
        <v>0.47484891135568358</v>
      </c>
      <c r="E1906" s="19"/>
      <c r="F1906" s="19">
        <v>3.5312641300348745E-2</v>
      </c>
      <c r="G1906" s="19"/>
      <c r="H1906" s="19">
        <v>0.59052978457600247</v>
      </c>
      <c r="I1906" s="19"/>
      <c r="J1906" s="19">
        <v>0.64270299176489099</v>
      </c>
      <c r="K1906" s="19"/>
      <c r="L1906" s="19">
        <v>0.52524891376210014</v>
      </c>
      <c r="M1906" s="19"/>
      <c r="N1906" s="19">
        <v>1.0327857766626796</v>
      </c>
      <c r="O1906" s="19"/>
      <c r="P1906" s="50">
        <v>0.84260291701602674</v>
      </c>
      <c r="R1906" s="9" t="s">
        <v>0</v>
      </c>
    </row>
    <row r="1907" spans="2:18" x14ac:dyDescent="0.2">
      <c r="B1907" s="25">
        <v>1677</v>
      </c>
      <c r="C1907" s="193">
        <v>0.51038249882088238</v>
      </c>
      <c r="D1907" s="19"/>
      <c r="E1907" s="19"/>
      <c r="F1907" s="19">
        <v>0.53484624423750282</v>
      </c>
      <c r="G1907" s="19">
        <v>0.11993041059902314</v>
      </c>
      <c r="H1907" s="19"/>
      <c r="I1907" s="19"/>
      <c r="J1907" s="19">
        <v>0.79436823290350367</v>
      </c>
      <c r="K1907" s="19"/>
      <c r="L1907" s="19">
        <v>0.59143533689617978</v>
      </c>
      <c r="M1907" s="19"/>
      <c r="N1907" s="19">
        <v>1.6400908529163463</v>
      </c>
      <c r="O1907" s="19"/>
      <c r="P1907" s="50">
        <v>0.70994653035939592</v>
      </c>
      <c r="R1907" s="9" t="s">
        <v>0</v>
      </c>
    </row>
    <row r="1908" spans="2:18" x14ac:dyDescent="0.2">
      <c r="B1908" s="25">
        <v>1678</v>
      </c>
      <c r="C1908" s="193"/>
      <c r="D1908" s="19">
        <v>1.8766273051707019</v>
      </c>
      <c r="E1908" s="19"/>
      <c r="F1908" s="19">
        <v>1.2700414140469374</v>
      </c>
      <c r="G1908" s="19"/>
      <c r="H1908" s="19">
        <v>1.1499524348726502</v>
      </c>
      <c r="I1908" s="19"/>
      <c r="J1908" s="19">
        <v>1.2792704068147442</v>
      </c>
      <c r="K1908" s="19"/>
      <c r="L1908" s="19">
        <v>1.4299594268303173</v>
      </c>
      <c r="M1908" s="19"/>
      <c r="N1908" s="19">
        <v>1.5658958646847609</v>
      </c>
      <c r="O1908" s="19"/>
      <c r="P1908" s="50">
        <v>0.62541008701495382</v>
      </c>
      <c r="R1908" s="9" t="s">
        <v>0</v>
      </c>
    </row>
    <row r="1909" spans="2:18" x14ac:dyDescent="0.2">
      <c r="B1909" s="25">
        <v>1679</v>
      </c>
      <c r="C1909" s="193">
        <v>0.10618685938791084</v>
      </c>
      <c r="D1909" s="19"/>
      <c r="E1909" s="19">
        <v>1.2008453202541152</v>
      </c>
      <c r="F1909" s="19"/>
      <c r="G1909" s="19"/>
      <c r="H1909" s="19">
        <v>5.7666768366985588E-2</v>
      </c>
      <c r="I1909" s="19">
        <v>0.39336052226085289</v>
      </c>
      <c r="J1909" s="19"/>
      <c r="K1909" s="19">
        <v>0.53141587899617038</v>
      </c>
      <c r="L1909" s="19"/>
      <c r="M1909" s="19">
        <v>1.0287229102349931</v>
      </c>
      <c r="N1909" s="19"/>
      <c r="O1909" s="19">
        <v>1.1185885101136825</v>
      </c>
      <c r="P1909" s="50"/>
      <c r="R1909" s="9" t="s">
        <v>0</v>
      </c>
    </row>
    <row r="1910" spans="2:18" x14ac:dyDescent="0.2">
      <c r="B1910" s="25">
        <v>1680</v>
      </c>
      <c r="C1910" s="193">
        <v>0.29079116208742944</v>
      </c>
      <c r="D1910" s="19"/>
      <c r="E1910" s="19"/>
      <c r="F1910" s="19">
        <v>5.9977990592609484E-2</v>
      </c>
      <c r="G1910" s="19"/>
      <c r="H1910" s="19">
        <v>0.70335157244754754</v>
      </c>
      <c r="I1910" s="19">
        <v>0.3251686987981296</v>
      </c>
      <c r="J1910" s="19"/>
      <c r="K1910" s="19"/>
      <c r="L1910" s="19">
        <v>0.50430628262487831</v>
      </c>
      <c r="M1910" s="19"/>
      <c r="N1910" s="19">
        <v>0.45398812354859741</v>
      </c>
      <c r="O1910" s="19">
        <v>0.66101591098709511</v>
      </c>
      <c r="P1910" s="50"/>
      <c r="R1910" s="9" t="s">
        <v>0</v>
      </c>
    </row>
    <row r="1911" spans="2:18" x14ac:dyDescent="0.2">
      <c r="B1911" s="25">
        <v>1681</v>
      </c>
      <c r="C1911" s="193"/>
      <c r="D1911" s="19">
        <v>0.21609165550136147</v>
      </c>
      <c r="E1911" s="19"/>
      <c r="F1911" s="19">
        <v>0.7485305515486278</v>
      </c>
      <c r="G1911" s="19"/>
      <c r="H1911" s="19">
        <v>0.43620373103301208</v>
      </c>
      <c r="I1911" s="19">
        <v>0.16184512354350028</v>
      </c>
      <c r="J1911" s="19"/>
      <c r="K1911" s="19"/>
      <c r="L1911" s="19">
        <v>1.615634897544219</v>
      </c>
      <c r="M1911" s="19"/>
      <c r="N1911" s="19">
        <v>0.86730204772127273</v>
      </c>
      <c r="O1911" s="19"/>
      <c r="P1911" s="50">
        <v>1.2398030846153243</v>
      </c>
      <c r="R1911" s="9" t="s">
        <v>0</v>
      </c>
    </row>
    <row r="1912" spans="2:18" x14ac:dyDescent="0.2">
      <c r="B1912" s="25">
        <v>1682</v>
      </c>
      <c r="C1912" s="193">
        <v>1.6676971966000218</v>
      </c>
      <c r="D1912" s="19"/>
      <c r="E1912" s="19">
        <v>2.3832974258517652</v>
      </c>
      <c r="F1912" s="19"/>
      <c r="G1912" s="19">
        <v>1.8623547997851591</v>
      </c>
      <c r="H1912" s="19"/>
      <c r="I1912" s="19">
        <v>2.2395009338695293</v>
      </c>
      <c r="J1912" s="19"/>
      <c r="K1912" s="19">
        <v>1.6081320135426296</v>
      </c>
      <c r="L1912" s="19"/>
      <c r="M1912" s="19">
        <v>0.92509025359925889</v>
      </c>
      <c r="N1912" s="19"/>
      <c r="O1912" s="19">
        <v>1.3953255631115069</v>
      </c>
      <c r="P1912" s="50"/>
      <c r="R1912" s="9" t="s">
        <v>0</v>
      </c>
    </row>
    <row r="1913" spans="2:18" x14ac:dyDescent="0.2">
      <c r="B1913" s="25">
        <v>1683</v>
      </c>
      <c r="C1913" s="193">
        <v>1.9157464425258222</v>
      </c>
      <c r="D1913" s="19"/>
      <c r="E1913" s="19">
        <v>1.8581556359628466</v>
      </c>
      <c r="F1913" s="19"/>
      <c r="G1913" s="19">
        <v>0.32697531212439168</v>
      </c>
      <c r="H1913" s="19"/>
      <c r="I1913" s="19">
        <v>0.90142868455087899</v>
      </c>
      <c r="J1913" s="19"/>
      <c r="K1913" s="19">
        <v>0.92319002778650949</v>
      </c>
      <c r="L1913" s="19"/>
      <c r="M1913" s="19">
        <v>1.9148858612288175</v>
      </c>
      <c r="N1913" s="19"/>
      <c r="O1913" s="19">
        <v>1.651525096269767</v>
      </c>
      <c r="P1913" s="50"/>
      <c r="R1913" s="9" t="s">
        <v>0</v>
      </c>
    </row>
    <row r="1914" spans="2:18" x14ac:dyDescent="0.2">
      <c r="B1914" s="25">
        <v>1684</v>
      </c>
      <c r="C1914" s="193"/>
      <c r="D1914" s="19">
        <v>0.45928646677709178</v>
      </c>
      <c r="E1914" s="19">
        <v>0.2951260710907635</v>
      </c>
      <c r="F1914" s="19"/>
      <c r="G1914" s="19">
        <v>0.70329845019001391</v>
      </c>
      <c r="H1914" s="19"/>
      <c r="I1914" s="19"/>
      <c r="J1914" s="19">
        <v>1.1126803991812497</v>
      </c>
      <c r="K1914" s="19"/>
      <c r="L1914" s="19">
        <v>0.40636861921957651</v>
      </c>
      <c r="M1914" s="19"/>
      <c r="N1914" s="19">
        <v>0.31316479278792186</v>
      </c>
      <c r="O1914" s="19">
        <v>0.4574537239324396</v>
      </c>
      <c r="P1914" s="50"/>
      <c r="R1914" s="9" t="s">
        <v>0</v>
      </c>
    </row>
    <row r="1915" spans="2:18" x14ac:dyDescent="0.2">
      <c r="B1915" s="25">
        <v>1685</v>
      </c>
      <c r="C1915" s="193">
        <v>1.1137481836055527</v>
      </c>
      <c r="D1915" s="19"/>
      <c r="E1915" s="19">
        <v>9.9354345585608139E-3</v>
      </c>
      <c r="F1915" s="19"/>
      <c r="G1915" s="19">
        <v>0.88144618936963426</v>
      </c>
      <c r="H1915" s="19"/>
      <c r="I1915" s="19">
        <v>0.33695222877121483</v>
      </c>
      <c r="J1915" s="19"/>
      <c r="K1915" s="19">
        <v>0.98177282721806136</v>
      </c>
      <c r="L1915" s="19"/>
      <c r="M1915" s="19">
        <v>1.0051536074871017</v>
      </c>
      <c r="N1915" s="19"/>
      <c r="O1915" s="19">
        <v>0.59728313369302422</v>
      </c>
      <c r="P1915" s="50"/>
      <c r="R1915" s="9" t="s">
        <v>0</v>
      </c>
    </row>
    <row r="1916" spans="2:18" x14ac:dyDescent="0.2">
      <c r="B1916" s="25">
        <v>1686</v>
      </c>
      <c r="C1916" s="193">
        <v>0.83037227341299114</v>
      </c>
      <c r="D1916" s="19"/>
      <c r="E1916" s="19"/>
      <c r="F1916" s="19">
        <v>4.3215437936311461E-2</v>
      </c>
      <c r="G1916" s="19">
        <v>1.2395941995093203</v>
      </c>
      <c r="H1916" s="19"/>
      <c r="I1916" s="19">
        <v>1.4897152391038686</v>
      </c>
      <c r="J1916" s="19"/>
      <c r="K1916" s="19">
        <v>0.16719688412626135</v>
      </c>
      <c r="L1916" s="19"/>
      <c r="M1916" s="19">
        <v>0.39968905238903757</v>
      </c>
      <c r="N1916" s="19"/>
      <c r="O1916" s="19">
        <v>1.5157605607380225</v>
      </c>
      <c r="P1916" s="50"/>
      <c r="R1916" s="9" t="s">
        <v>0</v>
      </c>
    </row>
    <row r="1917" spans="2:18" x14ac:dyDescent="0.2">
      <c r="B1917" s="25">
        <v>1687</v>
      </c>
      <c r="C1917" s="193"/>
      <c r="D1917" s="19">
        <v>0.85495852697221852</v>
      </c>
      <c r="E1917" s="19"/>
      <c r="F1917" s="19">
        <v>0.90916396289184243</v>
      </c>
      <c r="G1917" s="19"/>
      <c r="H1917" s="19">
        <v>0.92267123451209243</v>
      </c>
      <c r="I1917" s="19">
        <v>8.3407983374044092E-2</v>
      </c>
      <c r="J1917" s="19"/>
      <c r="K1917" s="19"/>
      <c r="L1917" s="19">
        <v>0.37132418485600344</v>
      </c>
      <c r="M1917" s="19"/>
      <c r="N1917" s="19">
        <v>0.63637408895904646</v>
      </c>
      <c r="O1917" s="19"/>
      <c r="P1917" s="50">
        <v>0.77657078923871559</v>
      </c>
      <c r="R1917" s="9" t="s">
        <v>0</v>
      </c>
    </row>
    <row r="1918" spans="2:18" x14ac:dyDescent="0.2">
      <c r="B1918" s="25">
        <v>1688</v>
      </c>
      <c r="C1918" s="193"/>
      <c r="D1918" s="19">
        <v>0.66460607291676144</v>
      </c>
      <c r="E1918" s="19"/>
      <c r="F1918" s="19">
        <v>0.65073600660758768</v>
      </c>
      <c r="G1918" s="19"/>
      <c r="H1918" s="19">
        <v>1.2465076272349329</v>
      </c>
      <c r="I1918" s="19"/>
      <c r="J1918" s="19">
        <v>0.51985587654284138</v>
      </c>
      <c r="K1918" s="19"/>
      <c r="L1918" s="19">
        <v>1.4652886282384874</v>
      </c>
      <c r="M1918" s="19"/>
      <c r="N1918" s="19">
        <v>1.3991678715590126</v>
      </c>
      <c r="O1918" s="19"/>
      <c r="P1918" s="50">
        <v>0.30996927851627831</v>
      </c>
      <c r="R1918" s="9" t="s">
        <v>0</v>
      </c>
    </row>
    <row r="1919" spans="2:18" x14ac:dyDescent="0.2">
      <c r="B1919" s="25">
        <v>1689</v>
      </c>
      <c r="C1919" s="193"/>
      <c r="D1919" s="19">
        <v>0.6804550296965971</v>
      </c>
      <c r="E1919" s="19"/>
      <c r="F1919" s="19">
        <v>0.38067695284975855</v>
      </c>
      <c r="G1919" s="19"/>
      <c r="H1919" s="19">
        <v>1.3632060421912056</v>
      </c>
      <c r="I1919" s="19">
        <v>2.635391540323628E-2</v>
      </c>
      <c r="J1919" s="19"/>
      <c r="K1919" s="19"/>
      <c r="L1919" s="19">
        <v>0.92656497278684369</v>
      </c>
      <c r="M1919" s="19"/>
      <c r="N1919" s="19">
        <v>1.0389475973922104</v>
      </c>
      <c r="O1919" s="19"/>
      <c r="P1919" s="50">
        <v>0.65496856397650671</v>
      </c>
      <c r="R1919" s="9" t="s">
        <v>0</v>
      </c>
    </row>
    <row r="1920" spans="2:18" x14ac:dyDescent="0.2">
      <c r="B1920" s="25">
        <v>1690</v>
      </c>
      <c r="C1920" s="193">
        <v>1.0582095429203295</v>
      </c>
      <c r="D1920" s="19"/>
      <c r="E1920" s="19">
        <v>0.32923169042654621</v>
      </c>
      <c r="F1920" s="19"/>
      <c r="G1920" s="19">
        <v>8.9151086393904982E-2</v>
      </c>
      <c r="H1920" s="19"/>
      <c r="I1920" s="19">
        <v>0.62007647150848155</v>
      </c>
      <c r="J1920" s="19"/>
      <c r="K1920" s="19">
        <v>0.51855271450146767</v>
      </c>
      <c r="L1920" s="19"/>
      <c r="M1920" s="19">
        <v>0.54029945590210027</v>
      </c>
      <c r="N1920" s="19"/>
      <c r="O1920" s="19">
        <v>0.4617544758099057</v>
      </c>
      <c r="P1920" s="50"/>
      <c r="R1920" s="9" t="s">
        <v>0</v>
      </c>
    </row>
    <row r="1921" spans="2:18" x14ac:dyDescent="0.2">
      <c r="B1921" s="25">
        <v>1691</v>
      </c>
      <c r="C1921" s="193">
        <v>2.2261571654252004</v>
      </c>
      <c r="D1921" s="19"/>
      <c r="E1921" s="19">
        <v>1.8179758353585131</v>
      </c>
      <c r="F1921" s="19"/>
      <c r="G1921" s="19">
        <v>2.4882515373521028</v>
      </c>
      <c r="H1921" s="19"/>
      <c r="I1921" s="19">
        <v>2.0991774463316557</v>
      </c>
      <c r="J1921" s="19"/>
      <c r="K1921" s="19">
        <v>2.5453086942394485</v>
      </c>
      <c r="L1921" s="19"/>
      <c r="M1921" s="19">
        <v>1.8215946348628136</v>
      </c>
      <c r="N1921" s="19"/>
      <c r="O1921" s="19">
        <v>2.6126411118546575</v>
      </c>
      <c r="P1921" s="50"/>
      <c r="R1921" s="9" t="s">
        <v>0</v>
      </c>
    </row>
    <row r="1922" spans="2:18" x14ac:dyDescent="0.2">
      <c r="B1922" s="25">
        <v>1692</v>
      </c>
      <c r="C1922" s="193"/>
      <c r="D1922" s="19">
        <v>2.6822224281370097</v>
      </c>
      <c r="E1922" s="19"/>
      <c r="F1922" s="19">
        <v>2.8006114630764896</v>
      </c>
      <c r="G1922" s="19"/>
      <c r="H1922" s="19">
        <v>3.1794386876411025</v>
      </c>
      <c r="I1922" s="19"/>
      <c r="J1922" s="19">
        <v>2.2533498813276038</v>
      </c>
      <c r="K1922" s="19"/>
      <c r="L1922" s="19">
        <v>2.1388626967357371</v>
      </c>
      <c r="M1922" s="19"/>
      <c r="N1922" s="19">
        <v>2.2846034054019522</v>
      </c>
      <c r="O1922" s="19"/>
      <c r="P1922" s="50">
        <v>1.8234703205710998</v>
      </c>
      <c r="R1922" s="9" t="s">
        <v>0</v>
      </c>
    </row>
    <row r="1923" spans="2:18" x14ac:dyDescent="0.2">
      <c r="B1923" s="25">
        <v>1693</v>
      </c>
      <c r="C1923" s="193">
        <v>0.31276708577855677</v>
      </c>
      <c r="D1923" s="19"/>
      <c r="E1923" s="19">
        <v>0.35513569718714955</v>
      </c>
      <c r="F1923" s="19"/>
      <c r="G1923" s="19">
        <v>0.10999728328727322</v>
      </c>
      <c r="H1923" s="19"/>
      <c r="I1923" s="19">
        <v>0.85362798902670722</v>
      </c>
      <c r="J1923" s="19"/>
      <c r="K1923" s="19">
        <v>0.14063005922346028</v>
      </c>
      <c r="L1923" s="19"/>
      <c r="M1923" s="19">
        <v>0.23388837227512421</v>
      </c>
      <c r="N1923" s="19"/>
      <c r="O1923" s="19">
        <v>0.14046072152316444</v>
      </c>
      <c r="P1923" s="50"/>
      <c r="R1923" s="9" t="s">
        <v>0</v>
      </c>
    </row>
    <row r="1924" spans="2:18" x14ac:dyDescent="0.2">
      <c r="B1924" s="25">
        <v>1694</v>
      </c>
      <c r="C1924" s="193"/>
      <c r="D1924" s="19">
        <v>0.19612250880098531</v>
      </c>
      <c r="E1924" s="19">
        <v>0.24729456361955438</v>
      </c>
      <c r="F1924" s="19"/>
      <c r="G1924" s="19">
        <v>0.32470277898322786</v>
      </c>
      <c r="H1924" s="19"/>
      <c r="I1924" s="19"/>
      <c r="J1924" s="19">
        <v>0.17215576834236704</v>
      </c>
      <c r="K1924" s="19">
        <v>0.30629584389389447</v>
      </c>
      <c r="L1924" s="19"/>
      <c r="M1924" s="19">
        <v>4.8810031649726096E-2</v>
      </c>
      <c r="N1924" s="19"/>
      <c r="O1924" s="19">
        <v>1.175192040522352E-2</v>
      </c>
      <c r="P1924" s="50"/>
      <c r="R1924" s="9" t="s">
        <v>0</v>
      </c>
    </row>
    <row r="1925" spans="2:18" x14ac:dyDescent="0.2">
      <c r="B1925" s="25">
        <v>1695</v>
      </c>
      <c r="C1925" s="193"/>
      <c r="D1925" s="19">
        <v>0.76096004879700285</v>
      </c>
      <c r="E1925" s="19"/>
      <c r="F1925" s="19">
        <v>1.8512976916654127</v>
      </c>
      <c r="G1925" s="19"/>
      <c r="H1925" s="19">
        <v>1.0758782063392331</v>
      </c>
      <c r="I1925" s="19"/>
      <c r="J1925" s="19">
        <v>0.81256652859433531</v>
      </c>
      <c r="K1925" s="19"/>
      <c r="L1925" s="19">
        <v>0.94124380784313477</v>
      </c>
      <c r="M1925" s="19"/>
      <c r="N1925" s="19">
        <v>1.5096966935170011</v>
      </c>
      <c r="O1925" s="19"/>
      <c r="P1925" s="50">
        <v>1.0064343146821861</v>
      </c>
      <c r="R1925" s="9" t="s">
        <v>0</v>
      </c>
    </row>
    <row r="1926" spans="2:18" x14ac:dyDescent="0.2">
      <c r="B1926" s="25">
        <v>1696</v>
      </c>
      <c r="C1926" s="193"/>
      <c r="D1926" s="19">
        <v>0.18093449440036871</v>
      </c>
      <c r="E1926" s="19"/>
      <c r="F1926" s="19">
        <v>0.47768482971556142</v>
      </c>
      <c r="G1926" s="19"/>
      <c r="H1926" s="19">
        <v>0.34562472413247852</v>
      </c>
      <c r="I1926" s="19"/>
      <c r="J1926" s="19">
        <v>0.5401009377574717</v>
      </c>
      <c r="K1926" s="19"/>
      <c r="L1926" s="19">
        <v>7.8204475899040032E-2</v>
      </c>
      <c r="M1926" s="19"/>
      <c r="N1926" s="19">
        <v>0.13117062242099012</v>
      </c>
      <c r="O1926" s="19"/>
      <c r="P1926" s="50">
        <v>0.47723096833297679</v>
      </c>
      <c r="R1926" s="9" t="s">
        <v>0</v>
      </c>
    </row>
    <row r="1927" spans="2:18" x14ac:dyDescent="0.2">
      <c r="B1927" s="25">
        <v>1697</v>
      </c>
      <c r="C1927" s="193">
        <v>0.90158285426146101</v>
      </c>
      <c r="D1927" s="19"/>
      <c r="E1927" s="19"/>
      <c r="F1927" s="19">
        <v>0.46585815230605182</v>
      </c>
      <c r="G1927" s="19">
        <v>0.73862839682989256</v>
      </c>
      <c r="H1927" s="19"/>
      <c r="I1927" s="19"/>
      <c r="J1927" s="19">
        <v>0.20283632574171948</v>
      </c>
      <c r="K1927" s="19">
        <v>0.28772637962481712</v>
      </c>
      <c r="L1927" s="19"/>
      <c r="M1927" s="19"/>
      <c r="N1927" s="19">
        <v>1.3500682370039434</v>
      </c>
      <c r="O1927" s="19">
        <v>0.18786032022725976</v>
      </c>
      <c r="P1927" s="50"/>
      <c r="R1927" s="9" t="s">
        <v>0</v>
      </c>
    </row>
    <row r="1928" spans="2:18" x14ac:dyDescent="0.2">
      <c r="B1928" s="25">
        <v>1698</v>
      </c>
      <c r="C1928" s="193"/>
      <c r="D1928" s="19">
        <v>0.66078438006008178</v>
      </c>
      <c r="E1928" s="19">
        <v>8.2144672199150226E-2</v>
      </c>
      <c r="F1928" s="19"/>
      <c r="G1928" s="19"/>
      <c r="H1928" s="19">
        <v>0.85377990351532873</v>
      </c>
      <c r="I1928" s="19"/>
      <c r="J1928" s="19">
        <v>0.50263569883887871</v>
      </c>
      <c r="K1928" s="19"/>
      <c r="L1928" s="19">
        <v>0.13300199022112147</v>
      </c>
      <c r="M1928" s="19"/>
      <c r="N1928" s="19">
        <v>0.17330471248886689</v>
      </c>
      <c r="O1928" s="19">
        <v>0.5041898679034007</v>
      </c>
      <c r="P1928" s="50"/>
      <c r="R1928" s="9" t="s">
        <v>0</v>
      </c>
    </row>
    <row r="1929" spans="2:18" x14ac:dyDescent="0.2">
      <c r="B1929" s="25">
        <v>1699</v>
      </c>
      <c r="C1929" s="193">
        <v>0.58723901819466995</v>
      </c>
      <c r="D1929" s="19"/>
      <c r="E1929" s="19"/>
      <c r="F1929" s="19">
        <v>0.8751053536975868</v>
      </c>
      <c r="G1929" s="19">
        <v>0.56989313644891859</v>
      </c>
      <c r="H1929" s="19"/>
      <c r="I1929" s="19">
        <v>0.84982462224360222</v>
      </c>
      <c r="J1929" s="19"/>
      <c r="K1929" s="19">
        <v>0.27356153978559494</v>
      </c>
      <c r="L1929" s="19"/>
      <c r="M1929" s="19"/>
      <c r="N1929" s="19">
        <v>0.25002647987919285</v>
      </c>
      <c r="O1929" s="19"/>
      <c r="P1929" s="50">
        <v>0.36911110788873941</v>
      </c>
      <c r="R1929" s="9" t="s">
        <v>0</v>
      </c>
    </row>
    <row r="1930" spans="2:18" x14ac:dyDescent="0.2">
      <c r="B1930" s="25">
        <v>1700</v>
      </c>
      <c r="C1930" s="193"/>
      <c r="D1930" s="19">
        <v>1.2621061617553591</v>
      </c>
      <c r="E1930" s="19"/>
      <c r="F1930" s="19">
        <v>1.6684918311928842</v>
      </c>
      <c r="G1930" s="19"/>
      <c r="H1930" s="19">
        <v>1.2227041126290321</v>
      </c>
      <c r="I1930" s="19"/>
      <c r="J1930" s="19">
        <v>1.6299995143687493</v>
      </c>
      <c r="K1930" s="19"/>
      <c r="L1930" s="19">
        <v>2.0642465205022735</v>
      </c>
      <c r="M1930" s="19"/>
      <c r="N1930" s="19">
        <v>0.8147729461932961</v>
      </c>
      <c r="O1930" s="19"/>
      <c r="P1930" s="50">
        <v>0.84645809815381712</v>
      </c>
      <c r="R1930" s="9" t="s">
        <v>0</v>
      </c>
    </row>
    <row r="1931" spans="2:18" x14ac:dyDescent="0.2">
      <c r="B1931" s="25">
        <v>1701</v>
      </c>
      <c r="C1931" s="193"/>
      <c r="D1931" s="19">
        <v>1.1431187087244579</v>
      </c>
      <c r="E1931" s="19"/>
      <c r="F1931" s="19">
        <v>0.98402799046361944</v>
      </c>
      <c r="G1931" s="19"/>
      <c r="H1931" s="19">
        <v>1.4543694640329541</v>
      </c>
      <c r="I1931" s="19"/>
      <c r="J1931" s="19">
        <v>0.33037010392478106</v>
      </c>
      <c r="K1931" s="19"/>
      <c r="L1931" s="19">
        <v>0.68691763644181181</v>
      </c>
      <c r="M1931" s="19"/>
      <c r="N1931" s="19">
        <v>0.94123545639338724</v>
      </c>
      <c r="O1931" s="19"/>
      <c r="P1931" s="50">
        <v>1.3692559962612003</v>
      </c>
      <c r="R1931" s="9" t="s">
        <v>0</v>
      </c>
    </row>
    <row r="1932" spans="2:18" x14ac:dyDescent="0.2">
      <c r="B1932" s="25">
        <v>1702</v>
      </c>
      <c r="C1932" s="193">
        <v>0.14463621620764694</v>
      </c>
      <c r="D1932" s="19"/>
      <c r="E1932" s="19">
        <v>0.60411412432490852</v>
      </c>
      <c r="F1932" s="19"/>
      <c r="G1932" s="19">
        <v>0.31627828016273274</v>
      </c>
      <c r="H1932" s="19"/>
      <c r="I1932" s="19">
        <v>1.2190067550504891</v>
      </c>
      <c r="J1932" s="19"/>
      <c r="K1932" s="19">
        <v>1.7383781189006291</v>
      </c>
      <c r="L1932" s="19"/>
      <c r="M1932" s="19">
        <v>0.90329049895339841</v>
      </c>
      <c r="N1932" s="19"/>
      <c r="O1932" s="19">
        <v>0.50599601685629803</v>
      </c>
      <c r="P1932" s="50"/>
      <c r="R1932" s="9" t="s">
        <v>0</v>
      </c>
    </row>
    <row r="1933" spans="2:18" x14ac:dyDescent="0.2">
      <c r="B1933" s="25">
        <v>1703</v>
      </c>
      <c r="C1933" s="193"/>
      <c r="D1933" s="19">
        <v>0.18616831456550814</v>
      </c>
      <c r="E1933" s="19"/>
      <c r="F1933" s="19">
        <v>0.53188242768133509</v>
      </c>
      <c r="G1933" s="19"/>
      <c r="H1933" s="19">
        <v>0.6089169605341922</v>
      </c>
      <c r="I1933" s="19">
        <v>0.27554313780146822</v>
      </c>
      <c r="J1933" s="19"/>
      <c r="K1933" s="19"/>
      <c r="L1933" s="19">
        <v>0.65991638889283422</v>
      </c>
      <c r="M1933" s="19">
        <v>0.39234969273151205</v>
      </c>
      <c r="N1933" s="19"/>
      <c r="O1933" s="19"/>
      <c r="P1933" s="50">
        <v>1.2723092859577971</v>
      </c>
      <c r="R1933" s="9" t="s">
        <v>0</v>
      </c>
    </row>
    <row r="1934" spans="2:18" x14ac:dyDescent="0.2">
      <c r="B1934" s="25">
        <v>1704</v>
      </c>
      <c r="C1934" s="193">
        <v>1.8347123155752589</v>
      </c>
      <c r="D1934" s="19"/>
      <c r="E1934" s="19">
        <v>2.309847718238534</v>
      </c>
      <c r="F1934" s="19"/>
      <c r="G1934" s="19">
        <v>1.459339489948571</v>
      </c>
      <c r="H1934" s="19"/>
      <c r="I1934" s="19">
        <v>1.8248939610105188</v>
      </c>
      <c r="J1934" s="19"/>
      <c r="K1934" s="19">
        <v>1.6860701249293384</v>
      </c>
      <c r="L1934" s="19"/>
      <c r="M1934" s="19">
        <v>1.5125428055820087</v>
      </c>
      <c r="N1934" s="19"/>
      <c r="O1934" s="19">
        <v>1.2008735740209353</v>
      </c>
      <c r="P1934" s="50"/>
      <c r="R1934" s="9" t="s">
        <v>0</v>
      </c>
    </row>
    <row r="1935" spans="2:18" x14ac:dyDescent="0.2">
      <c r="B1935" s="25">
        <v>1705</v>
      </c>
      <c r="C1935" s="193">
        <v>2.1561947598403934</v>
      </c>
      <c r="D1935" s="19"/>
      <c r="E1935" s="19">
        <v>1.8089846016961342</v>
      </c>
      <c r="F1935" s="19"/>
      <c r="G1935" s="19">
        <v>1.4191936781436632</v>
      </c>
      <c r="H1935" s="19"/>
      <c r="I1935" s="19">
        <v>1.5160776895632997</v>
      </c>
      <c r="J1935" s="19"/>
      <c r="K1935" s="19">
        <v>1.1457195809514613</v>
      </c>
      <c r="L1935" s="19"/>
      <c r="M1935" s="19">
        <v>1.0720400068760929</v>
      </c>
      <c r="N1935" s="19"/>
      <c r="O1935" s="19">
        <v>1.3761032016592756</v>
      </c>
      <c r="P1935" s="50"/>
      <c r="R1935" s="9" t="s">
        <v>0</v>
      </c>
    </row>
    <row r="1936" spans="2:18" x14ac:dyDescent="0.2">
      <c r="B1936" s="25">
        <v>1706</v>
      </c>
      <c r="C1936" s="193">
        <v>0.31363156407551379</v>
      </c>
      <c r="D1936" s="19"/>
      <c r="E1936" s="19">
        <v>1.361190692886822</v>
      </c>
      <c r="F1936" s="19"/>
      <c r="G1936" s="19">
        <v>5.2911346066068392E-2</v>
      </c>
      <c r="H1936" s="19"/>
      <c r="I1936" s="19">
        <v>0.59686894955797709</v>
      </c>
      <c r="J1936" s="19"/>
      <c r="K1936" s="19">
        <v>3.2732333947451689E-2</v>
      </c>
      <c r="L1936" s="19"/>
      <c r="M1936" s="19">
        <v>0.48019013259693039</v>
      </c>
      <c r="N1936" s="19"/>
      <c r="O1936" s="19">
        <v>0.39778394194629524</v>
      </c>
      <c r="P1936" s="50"/>
      <c r="R1936" s="9" t="s">
        <v>0</v>
      </c>
    </row>
    <row r="1937" spans="2:18" x14ac:dyDescent="0.2">
      <c r="B1937" s="25">
        <v>1707</v>
      </c>
      <c r="C1937" s="193"/>
      <c r="D1937" s="19">
        <v>9.1620081219359856E-2</v>
      </c>
      <c r="E1937" s="19">
        <v>0.12520542435579815</v>
      </c>
      <c r="F1937" s="19"/>
      <c r="G1937" s="19">
        <v>0.96216924694950312</v>
      </c>
      <c r="H1937" s="19"/>
      <c r="I1937" s="19"/>
      <c r="J1937" s="19">
        <v>0.24690907221865294</v>
      </c>
      <c r="K1937" s="19"/>
      <c r="L1937" s="19">
        <v>0.26822515958548848</v>
      </c>
      <c r="M1937" s="19"/>
      <c r="N1937" s="19">
        <v>5.7233022227308521E-2</v>
      </c>
      <c r="O1937" s="19"/>
      <c r="P1937" s="50">
        <v>0.31519105016320415</v>
      </c>
      <c r="R1937" s="9" t="s">
        <v>0</v>
      </c>
    </row>
    <row r="1938" spans="2:18" x14ac:dyDescent="0.2">
      <c r="B1938" s="25">
        <v>1708</v>
      </c>
      <c r="C1938" s="193">
        <v>0.10143540970488961</v>
      </c>
      <c r="D1938" s="19"/>
      <c r="E1938" s="19"/>
      <c r="F1938" s="19">
        <v>0.76423592947262875</v>
      </c>
      <c r="G1938" s="19"/>
      <c r="H1938" s="19">
        <v>2.9158170756812832E-2</v>
      </c>
      <c r="I1938" s="19"/>
      <c r="J1938" s="19">
        <v>0.36733764710699551</v>
      </c>
      <c r="K1938" s="19"/>
      <c r="L1938" s="19">
        <v>0.33384454628148374</v>
      </c>
      <c r="M1938" s="19"/>
      <c r="N1938" s="19">
        <v>0.42544891837899762</v>
      </c>
      <c r="O1938" s="19">
        <v>0.56410837788601409</v>
      </c>
      <c r="P1938" s="50"/>
      <c r="R1938" s="9" t="s">
        <v>0</v>
      </c>
    </row>
    <row r="1939" spans="2:18" x14ac:dyDescent="0.2">
      <c r="B1939" s="25">
        <v>1709</v>
      </c>
      <c r="C1939" s="193">
        <v>0.85995656907193851</v>
      </c>
      <c r="D1939" s="19"/>
      <c r="E1939" s="19">
        <v>0.47555135101986706</v>
      </c>
      <c r="F1939" s="19"/>
      <c r="G1939" s="19"/>
      <c r="H1939" s="19">
        <v>0.1142388168357598</v>
      </c>
      <c r="I1939" s="19">
        <v>0.21076865265404143</v>
      </c>
      <c r="J1939" s="19"/>
      <c r="K1939" s="19">
        <v>0.84085243083026606</v>
      </c>
      <c r="L1939" s="19"/>
      <c r="M1939" s="19">
        <v>0.64710467424711215</v>
      </c>
      <c r="N1939" s="19"/>
      <c r="O1939" s="19">
        <v>0.71161500360970464</v>
      </c>
      <c r="P1939" s="50"/>
      <c r="R1939" s="9" t="s">
        <v>0</v>
      </c>
    </row>
    <row r="1940" spans="2:18" x14ac:dyDescent="0.2">
      <c r="B1940" s="25">
        <v>1710</v>
      </c>
      <c r="C1940" s="193">
        <v>0.31986230515496022</v>
      </c>
      <c r="D1940" s="19"/>
      <c r="E1940" s="19"/>
      <c r="F1940" s="19">
        <v>0.74048995699507036</v>
      </c>
      <c r="G1940" s="19"/>
      <c r="H1940" s="19">
        <v>0.49772460445490729</v>
      </c>
      <c r="I1940" s="19"/>
      <c r="J1940" s="19">
        <v>0.58079066172846705</v>
      </c>
      <c r="K1940" s="19"/>
      <c r="L1940" s="19">
        <v>1.0799492979380241</v>
      </c>
      <c r="M1940" s="19"/>
      <c r="N1940" s="19">
        <v>8.3706796538074765E-2</v>
      </c>
      <c r="O1940" s="19"/>
      <c r="P1940" s="50">
        <v>1.723219254298227</v>
      </c>
      <c r="R1940" s="9" t="s">
        <v>0</v>
      </c>
    </row>
    <row r="1941" spans="2:18" x14ac:dyDescent="0.2">
      <c r="B1941" s="25">
        <v>1711</v>
      </c>
      <c r="C1941" s="193"/>
      <c r="D1941" s="19">
        <v>2.3512600468774209E-2</v>
      </c>
      <c r="E1941" s="19">
        <v>0.13211081657188936</v>
      </c>
      <c r="F1941" s="19"/>
      <c r="G1941" s="19">
        <v>0.33872271969171236</v>
      </c>
      <c r="H1941" s="19"/>
      <c r="I1941" s="19"/>
      <c r="J1941" s="19">
        <v>8.622705049979501E-2</v>
      </c>
      <c r="K1941" s="19"/>
      <c r="L1941" s="19">
        <v>0.16563957361397647</v>
      </c>
      <c r="M1941" s="19">
        <v>0.57448342087405424</v>
      </c>
      <c r="N1941" s="19"/>
      <c r="O1941" s="19"/>
      <c r="P1941" s="50">
        <v>0.41634873463925048</v>
      </c>
      <c r="R1941" s="9" t="s">
        <v>0</v>
      </c>
    </row>
    <row r="1942" spans="2:18" x14ac:dyDescent="0.2">
      <c r="B1942" s="25">
        <v>1712</v>
      </c>
      <c r="C1942" s="193"/>
      <c r="D1942" s="19">
        <v>0.96074725843676601</v>
      </c>
      <c r="E1942" s="19">
        <v>0.10961614517552566</v>
      </c>
      <c r="F1942" s="19"/>
      <c r="G1942" s="19">
        <v>0.1744530813084996</v>
      </c>
      <c r="H1942" s="19"/>
      <c r="I1942" s="19">
        <v>0.30300012010858146</v>
      </c>
      <c r="J1942" s="19"/>
      <c r="K1942" s="19"/>
      <c r="L1942" s="19">
        <v>0.30259510387672894</v>
      </c>
      <c r="M1942" s="19">
        <v>0.43207040573118821</v>
      </c>
      <c r="N1942" s="19"/>
      <c r="O1942" s="19"/>
      <c r="P1942" s="50">
        <v>0.56859394714479561</v>
      </c>
      <c r="R1942" s="9" t="s">
        <v>0</v>
      </c>
    </row>
    <row r="1943" spans="2:18" x14ac:dyDescent="0.2">
      <c r="B1943" s="25">
        <v>1713</v>
      </c>
      <c r="C1943" s="193">
        <v>0.67108359268327344</v>
      </c>
      <c r="D1943" s="19"/>
      <c r="E1943" s="19">
        <v>1.960192671234716</v>
      </c>
      <c r="F1943" s="19"/>
      <c r="G1943" s="19">
        <v>1.1152111229222712</v>
      </c>
      <c r="H1943" s="19"/>
      <c r="I1943" s="19">
        <v>1.4758475451170476</v>
      </c>
      <c r="J1943" s="19"/>
      <c r="K1943" s="19">
        <v>1.8310596164420549</v>
      </c>
      <c r="L1943" s="19"/>
      <c r="M1943" s="19">
        <v>1.3393798816911895</v>
      </c>
      <c r="N1943" s="19"/>
      <c r="O1943" s="19">
        <v>1.8072734074394399</v>
      </c>
      <c r="P1943" s="50"/>
      <c r="R1943" s="9" t="s">
        <v>0</v>
      </c>
    </row>
    <row r="1944" spans="2:18" x14ac:dyDescent="0.2">
      <c r="B1944" s="25">
        <v>1714</v>
      </c>
      <c r="C1944" s="193"/>
      <c r="D1944" s="19">
        <v>0.40137710978453423</v>
      </c>
      <c r="E1944" s="19">
        <v>0.34729659203655316</v>
      </c>
      <c r="F1944" s="19"/>
      <c r="G1944" s="19"/>
      <c r="H1944" s="19">
        <v>1.1587039574919895</v>
      </c>
      <c r="I1944" s="19">
        <v>0.38787037291855536</v>
      </c>
      <c r="J1944" s="19"/>
      <c r="K1944" s="19">
        <v>0.28502381235832297</v>
      </c>
      <c r="L1944" s="19"/>
      <c r="M1944" s="19"/>
      <c r="N1944" s="19">
        <v>0.82972020317558548</v>
      </c>
      <c r="O1944" s="19"/>
      <c r="P1944" s="50">
        <v>3.0125692754577667E-2</v>
      </c>
      <c r="R1944" s="9" t="s">
        <v>0</v>
      </c>
    </row>
    <row r="1945" spans="2:18" x14ac:dyDescent="0.2">
      <c r="B1945" s="25">
        <v>1715</v>
      </c>
      <c r="C1945" s="193">
        <v>0.24080340501268288</v>
      </c>
      <c r="D1945" s="19"/>
      <c r="E1945" s="19"/>
      <c r="F1945" s="19">
        <v>3.9436403030160945E-2</v>
      </c>
      <c r="G1945" s="19"/>
      <c r="H1945" s="19">
        <v>0.24806780911849668</v>
      </c>
      <c r="I1945" s="19"/>
      <c r="J1945" s="19">
        <v>0.25263093853259877</v>
      </c>
      <c r="K1945" s="19">
        <v>0.19690877150125541</v>
      </c>
      <c r="L1945" s="19"/>
      <c r="M1945" s="19"/>
      <c r="N1945" s="19">
        <v>0.59013188481178369</v>
      </c>
      <c r="O1945" s="19"/>
      <c r="P1945" s="50">
        <v>8.5943627772861145E-2</v>
      </c>
      <c r="R1945" s="9" t="s">
        <v>0</v>
      </c>
    </row>
    <row r="1946" spans="2:18" x14ac:dyDescent="0.2">
      <c r="B1946" s="25">
        <v>1716</v>
      </c>
      <c r="C1946" s="193">
        <v>1.117061240736136</v>
      </c>
      <c r="D1946" s="19"/>
      <c r="E1946" s="19">
        <v>0.7045621891853574</v>
      </c>
      <c r="F1946" s="19"/>
      <c r="G1946" s="19">
        <v>1.2068623204644595</v>
      </c>
      <c r="H1946" s="19"/>
      <c r="I1946" s="19">
        <v>0.86799697450952595</v>
      </c>
      <c r="J1946" s="19"/>
      <c r="K1946" s="19">
        <v>1.0806785151835137</v>
      </c>
      <c r="L1946" s="19"/>
      <c r="M1946" s="19">
        <v>0.62390190095019082</v>
      </c>
      <c r="N1946" s="19"/>
      <c r="O1946" s="19">
        <v>0.75839953957460093</v>
      </c>
      <c r="P1946" s="50"/>
      <c r="R1946" s="9" t="s">
        <v>0</v>
      </c>
    </row>
    <row r="1947" spans="2:18" x14ac:dyDescent="0.2">
      <c r="B1947" s="25">
        <v>1717</v>
      </c>
      <c r="C1947" s="193"/>
      <c r="D1947" s="19">
        <v>0.3605876837836075</v>
      </c>
      <c r="E1947" s="19"/>
      <c r="F1947" s="19">
        <v>0.29947174346279648</v>
      </c>
      <c r="G1947" s="19">
        <v>0.46463473117911136</v>
      </c>
      <c r="H1947" s="19"/>
      <c r="I1947" s="19">
        <v>0.40308508745649146</v>
      </c>
      <c r="J1947" s="19"/>
      <c r="K1947" s="19">
        <v>0.24088680626059525</v>
      </c>
      <c r="L1947" s="19"/>
      <c r="M1947" s="19">
        <v>0.53533718501633898</v>
      </c>
      <c r="N1947" s="19"/>
      <c r="O1947" s="19"/>
      <c r="P1947" s="50">
        <v>0.36895058702267991</v>
      </c>
      <c r="R1947" s="9" t="s">
        <v>0</v>
      </c>
    </row>
    <row r="1948" spans="2:18" x14ac:dyDescent="0.2">
      <c r="B1948" s="25">
        <v>1718</v>
      </c>
      <c r="C1948" s="193">
        <v>0.95238729026379942</v>
      </c>
      <c r="D1948" s="19"/>
      <c r="E1948" s="19">
        <v>1.1504955183340932</v>
      </c>
      <c r="F1948" s="19"/>
      <c r="G1948" s="19">
        <v>0.19556565520137781</v>
      </c>
      <c r="H1948" s="19"/>
      <c r="I1948" s="19">
        <v>0.5753012662689716</v>
      </c>
      <c r="J1948" s="19"/>
      <c r="K1948" s="19">
        <v>1.0359147801184938</v>
      </c>
      <c r="L1948" s="19"/>
      <c r="M1948" s="19">
        <v>1.1196750349312672</v>
      </c>
      <c r="N1948" s="19"/>
      <c r="O1948" s="19">
        <v>1.5027256612899929</v>
      </c>
      <c r="P1948" s="50"/>
      <c r="R1948" s="9" t="s">
        <v>0</v>
      </c>
    </row>
    <row r="1949" spans="2:18" x14ac:dyDescent="0.2">
      <c r="B1949" s="25">
        <v>1719</v>
      </c>
      <c r="C1949" s="193">
        <v>7.3252501802086215E-2</v>
      </c>
      <c r="D1949" s="19"/>
      <c r="E1949" s="19">
        <v>0.40425871487560017</v>
      </c>
      <c r="F1949" s="19"/>
      <c r="G1949" s="19">
        <v>0.94928888574731352</v>
      </c>
      <c r="H1949" s="19"/>
      <c r="I1949" s="19"/>
      <c r="J1949" s="19">
        <v>0.25376908108166901</v>
      </c>
      <c r="K1949" s="19">
        <v>0.4696185854620783</v>
      </c>
      <c r="L1949" s="19"/>
      <c r="M1949" s="19">
        <v>1.0104168541681362</v>
      </c>
      <c r="N1949" s="19"/>
      <c r="O1949" s="19"/>
      <c r="P1949" s="50">
        <v>7.4635257735750212E-3</v>
      </c>
      <c r="R1949" s="9" t="s">
        <v>0</v>
      </c>
    </row>
    <row r="1950" spans="2:18" x14ac:dyDescent="0.2">
      <c r="B1950" s="25">
        <v>1720</v>
      </c>
      <c r="C1950" s="193"/>
      <c r="D1950" s="19">
        <v>4.9125768223193617E-2</v>
      </c>
      <c r="E1950" s="19"/>
      <c r="F1950" s="19">
        <v>0.32542993651564633</v>
      </c>
      <c r="G1950" s="19">
        <v>3.0836672071153579E-2</v>
      </c>
      <c r="H1950" s="19"/>
      <c r="I1950" s="19">
        <v>1.4335894588597868</v>
      </c>
      <c r="J1950" s="19"/>
      <c r="K1950" s="19"/>
      <c r="L1950" s="19">
        <v>0.27824092916780357</v>
      </c>
      <c r="M1950" s="19"/>
      <c r="N1950" s="19">
        <v>4.7598643104226943E-2</v>
      </c>
      <c r="O1950" s="19"/>
      <c r="P1950" s="50">
        <v>0.71809915087047538</v>
      </c>
      <c r="R1950" s="9" t="s">
        <v>0</v>
      </c>
    </row>
    <row r="1951" spans="2:18" x14ac:dyDescent="0.2">
      <c r="B1951" s="25">
        <v>1721</v>
      </c>
      <c r="C1951" s="193">
        <v>0.25483849577558854</v>
      </c>
      <c r="D1951" s="19"/>
      <c r="E1951" s="19">
        <v>0.53740231291925011</v>
      </c>
      <c r="F1951" s="19"/>
      <c r="G1951" s="19"/>
      <c r="H1951" s="19">
        <v>0.10059111873917105</v>
      </c>
      <c r="I1951" s="19"/>
      <c r="J1951" s="19">
        <v>0.75522234238209174</v>
      </c>
      <c r="K1951" s="19"/>
      <c r="L1951" s="19">
        <v>0.90548052841425608</v>
      </c>
      <c r="M1951" s="19"/>
      <c r="N1951" s="19">
        <v>0.70997166982103666</v>
      </c>
      <c r="O1951" s="19"/>
      <c r="P1951" s="50">
        <v>1.2604552910901746E-2</v>
      </c>
      <c r="R1951" s="9" t="s">
        <v>0</v>
      </c>
    </row>
    <row r="1952" spans="2:18" x14ac:dyDescent="0.2">
      <c r="B1952" s="25">
        <v>1722</v>
      </c>
      <c r="C1952" s="193"/>
      <c r="D1952" s="19">
        <v>0.31029277361836555</v>
      </c>
      <c r="E1952" s="19"/>
      <c r="F1952" s="19">
        <v>0.51012782107881594</v>
      </c>
      <c r="G1952" s="19">
        <v>0.16587411870561694</v>
      </c>
      <c r="H1952" s="19"/>
      <c r="I1952" s="19">
        <v>0.14882589341833774</v>
      </c>
      <c r="J1952" s="19"/>
      <c r="K1952" s="19">
        <v>0.68404781061559616</v>
      </c>
      <c r="L1952" s="19"/>
      <c r="M1952" s="19"/>
      <c r="N1952" s="19">
        <v>0.7782048937684356</v>
      </c>
      <c r="O1952" s="19"/>
      <c r="P1952" s="50">
        <v>1.1821530351163476</v>
      </c>
      <c r="R1952" s="9" t="s">
        <v>0</v>
      </c>
    </row>
    <row r="1953" spans="2:18" x14ac:dyDescent="0.2">
      <c r="B1953" s="25">
        <v>1723</v>
      </c>
      <c r="C1953" s="193">
        <v>0.48123032467583887</v>
      </c>
      <c r="D1953" s="19"/>
      <c r="E1953" s="19">
        <v>1.2961586534806397</v>
      </c>
      <c r="F1953" s="19"/>
      <c r="G1953" s="19">
        <v>1.0166653539580399</v>
      </c>
      <c r="H1953" s="19"/>
      <c r="I1953" s="19">
        <v>9.4724810866074052E-2</v>
      </c>
      <c r="J1953" s="19"/>
      <c r="K1953" s="19">
        <v>1.3082397889783133</v>
      </c>
      <c r="L1953" s="19"/>
      <c r="M1953" s="19">
        <v>1.198241136393581</v>
      </c>
      <c r="N1953" s="19"/>
      <c r="O1953" s="19">
        <v>0.35028617300376225</v>
      </c>
      <c r="P1953" s="50"/>
      <c r="R1953" s="9" t="s">
        <v>0</v>
      </c>
    </row>
    <row r="1954" spans="2:18" x14ac:dyDescent="0.2">
      <c r="B1954" s="25">
        <v>1724</v>
      </c>
      <c r="C1954" s="193">
        <v>0.26833614756806362</v>
      </c>
      <c r="D1954" s="19"/>
      <c r="E1954" s="19">
        <v>0.53776581577831517</v>
      </c>
      <c r="F1954" s="19"/>
      <c r="G1954" s="19"/>
      <c r="H1954" s="19">
        <v>0.15909386957329813</v>
      </c>
      <c r="I1954" s="19">
        <v>0.72599718397650637</v>
      </c>
      <c r="J1954" s="19"/>
      <c r="K1954" s="19">
        <v>0.88016278373776868</v>
      </c>
      <c r="L1954" s="19"/>
      <c r="M1954" s="19">
        <v>0.47425342507296592</v>
      </c>
      <c r="N1954" s="19"/>
      <c r="O1954" s="19">
        <v>0.9271997542915964</v>
      </c>
      <c r="P1954" s="50"/>
      <c r="R1954" s="9" t="s">
        <v>0</v>
      </c>
    </row>
    <row r="1955" spans="2:18" x14ac:dyDescent="0.2">
      <c r="B1955" s="25">
        <v>1725</v>
      </c>
      <c r="C1955" s="193">
        <v>0.23397629980151699</v>
      </c>
      <c r="D1955" s="19"/>
      <c r="E1955" s="19">
        <v>0.25811826351198452</v>
      </c>
      <c r="F1955" s="19"/>
      <c r="G1955" s="19">
        <v>0.25876788515190829</v>
      </c>
      <c r="H1955" s="19"/>
      <c r="I1955" s="19">
        <v>0.30500091691341308</v>
      </c>
      <c r="J1955" s="19"/>
      <c r="K1955" s="19"/>
      <c r="L1955" s="19">
        <v>0.55717514925035394</v>
      </c>
      <c r="M1955" s="19"/>
      <c r="N1955" s="19">
        <v>0.41394893555514473</v>
      </c>
      <c r="O1955" s="19"/>
      <c r="P1955" s="50">
        <v>0.45253735484670965</v>
      </c>
      <c r="R1955" s="9" t="s">
        <v>0</v>
      </c>
    </row>
    <row r="1956" spans="2:18" x14ac:dyDescent="0.2">
      <c r="B1956" s="25">
        <v>1726</v>
      </c>
      <c r="C1956" s="193"/>
      <c r="D1956" s="19">
        <v>2.0061922298122514</v>
      </c>
      <c r="E1956" s="19"/>
      <c r="F1956" s="19">
        <v>2.7184696665574126</v>
      </c>
      <c r="G1956" s="19"/>
      <c r="H1956" s="19">
        <v>1.4297140074320855</v>
      </c>
      <c r="I1956" s="19"/>
      <c r="J1956" s="19">
        <v>2.0576737715975524</v>
      </c>
      <c r="K1956" s="19"/>
      <c r="L1956" s="19">
        <v>3.0864414666710611</v>
      </c>
      <c r="M1956" s="19"/>
      <c r="N1956" s="19">
        <v>1.3525652932820362</v>
      </c>
      <c r="O1956" s="19"/>
      <c r="P1956" s="50">
        <v>2.1412400122503095</v>
      </c>
      <c r="R1956" s="9" t="s">
        <v>0</v>
      </c>
    </row>
    <row r="1957" spans="2:18" x14ac:dyDescent="0.2">
      <c r="B1957" s="25">
        <v>1727</v>
      </c>
      <c r="C1957" s="193">
        <v>0.35352252608723939</v>
      </c>
      <c r="D1957" s="19"/>
      <c r="E1957" s="19">
        <v>1.1209700585284541</v>
      </c>
      <c r="F1957" s="19"/>
      <c r="G1957" s="19">
        <v>4.4010470146408354E-2</v>
      </c>
      <c r="H1957" s="19"/>
      <c r="I1957" s="19">
        <v>0.37018716002588958</v>
      </c>
      <c r="J1957" s="19"/>
      <c r="K1957" s="19">
        <v>1.687223399121639</v>
      </c>
      <c r="L1957" s="19"/>
      <c r="M1957" s="19">
        <v>1.0142726490762739</v>
      </c>
      <c r="N1957" s="19"/>
      <c r="O1957" s="19">
        <v>0.641916875931133</v>
      </c>
      <c r="P1957" s="50"/>
      <c r="R1957" s="9" t="s">
        <v>0</v>
      </c>
    </row>
    <row r="1958" spans="2:18" x14ac:dyDescent="0.2">
      <c r="B1958" s="25">
        <v>1728</v>
      </c>
      <c r="C1958" s="193"/>
      <c r="D1958" s="19">
        <v>2.3829463723162378</v>
      </c>
      <c r="E1958" s="19"/>
      <c r="F1958" s="19">
        <v>1.9810711956089535</v>
      </c>
      <c r="G1958" s="19"/>
      <c r="H1958" s="19">
        <v>1.1489793800041437</v>
      </c>
      <c r="I1958" s="19"/>
      <c r="J1958" s="19">
        <v>1.1992476247575772</v>
      </c>
      <c r="K1958" s="19"/>
      <c r="L1958" s="19">
        <v>1.7812796269956102</v>
      </c>
      <c r="M1958" s="19"/>
      <c r="N1958" s="19">
        <v>1.7798370476340124</v>
      </c>
      <c r="O1958" s="19"/>
      <c r="P1958" s="50">
        <v>0.97248679749635314</v>
      </c>
      <c r="R1958" s="9" t="s">
        <v>0</v>
      </c>
    </row>
    <row r="1959" spans="2:18" x14ac:dyDescent="0.2">
      <c r="B1959" s="25">
        <v>1729</v>
      </c>
      <c r="C1959" s="193"/>
      <c r="D1959" s="19">
        <v>2.3623171975555515</v>
      </c>
      <c r="E1959" s="19"/>
      <c r="F1959" s="19">
        <v>1.5697054747271932</v>
      </c>
      <c r="G1959" s="19"/>
      <c r="H1959" s="19">
        <v>2.6057996837321173</v>
      </c>
      <c r="I1959" s="19"/>
      <c r="J1959" s="19">
        <v>2.7064701173979202</v>
      </c>
      <c r="K1959" s="19"/>
      <c r="L1959" s="19">
        <v>1.6550945530811603</v>
      </c>
      <c r="M1959" s="19"/>
      <c r="N1959" s="19">
        <v>2.7265281552352403</v>
      </c>
      <c r="O1959" s="19"/>
      <c r="P1959" s="50">
        <v>2.2134248273594634</v>
      </c>
      <c r="R1959" s="9" t="s">
        <v>0</v>
      </c>
    </row>
    <row r="1960" spans="2:18" x14ac:dyDescent="0.2">
      <c r="B1960" s="25">
        <v>1730</v>
      </c>
      <c r="C1960" s="193"/>
      <c r="D1960" s="19">
        <v>0.84070657890659561</v>
      </c>
      <c r="E1960" s="19"/>
      <c r="F1960" s="19">
        <v>2.1199215062074526</v>
      </c>
      <c r="G1960" s="19"/>
      <c r="H1960" s="19">
        <v>2.0161759029731692</v>
      </c>
      <c r="I1960" s="19"/>
      <c r="J1960" s="19">
        <v>2.0894251998663713</v>
      </c>
      <c r="K1960" s="19"/>
      <c r="L1960" s="19">
        <v>1.9034697511393499</v>
      </c>
      <c r="M1960" s="19"/>
      <c r="N1960" s="19">
        <v>2.2029679744605293</v>
      </c>
      <c r="O1960" s="19"/>
      <c r="P1960" s="50">
        <v>1.2815578912895884</v>
      </c>
      <c r="R1960" s="9" t="s">
        <v>0</v>
      </c>
    </row>
    <row r="1961" spans="2:18" x14ac:dyDescent="0.2">
      <c r="B1961" s="25">
        <v>1731</v>
      </c>
      <c r="C1961" s="193">
        <v>0.42756452009334489</v>
      </c>
      <c r="D1961" s="19"/>
      <c r="E1961" s="19"/>
      <c r="F1961" s="19">
        <v>0.37297175098988761</v>
      </c>
      <c r="G1961" s="19"/>
      <c r="H1961" s="19">
        <v>0.35729167023982689</v>
      </c>
      <c r="I1961" s="19"/>
      <c r="J1961" s="19">
        <v>1.0939959378694299</v>
      </c>
      <c r="K1961" s="19"/>
      <c r="L1961" s="19">
        <v>0.72923223149858163</v>
      </c>
      <c r="M1961" s="19">
        <v>1.174549074935648E-2</v>
      </c>
      <c r="N1961" s="19"/>
      <c r="O1961" s="19"/>
      <c r="P1961" s="50">
        <v>0.57632023151453338</v>
      </c>
      <c r="R1961" s="9" t="s">
        <v>0</v>
      </c>
    </row>
    <row r="1962" spans="2:18" x14ac:dyDescent="0.2">
      <c r="B1962" s="25">
        <v>1732</v>
      </c>
      <c r="C1962" s="193"/>
      <c r="D1962" s="19">
        <v>1.6909008474524065</v>
      </c>
      <c r="E1962" s="19"/>
      <c r="F1962" s="19">
        <v>1.8572050244714606</v>
      </c>
      <c r="G1962" s="19"/>
      <c r="H1962" s="19">
        <v>0.84264768711646609</v>
      </c>
      <c r="I1962" s="19"/>
      <c r="J1962" s="19">
        <v>1.8010129036623508</v>
      </c>
      <c r="K1962" s="19"/>
      <c r="L1962" s="19">
        <v>1.2689762478794426</v>
      </c>
      <c r="M1962" s="19"/>
      <c r="N1962" s="19">
        <v>0.95734439329716925</v>
      </c>
      <c r="O1962" s="19"/>
      <c r="P1962" s="50">
        <v>1.6037379240642691</v>
      </c>
      <c r="R1962" s="9" t="s">
        <v>0</v>
      </c>
    </row>
    <row r="1963" spans="2:18" x14ac:dyDescent="0.2">
      <c r="B1963" s="25">
        <v>1733</v>
      </c>
      <c r="C1963" s="193">
        <v>3.1356975528256436E-3</v>
      </c>
      <c r="D1963" s="19"/>
      <c r="E1963" s="19">
        <v>0.23157014167956544</v>
      </c>
      <c r="F1963" s="19"/>
      <c r="G1963" s="19">
        <v>0.7069196221760421</v>
      </c>
      <c r="H1963" s="19"/>
      <c r="I1963" s="19">
        <v>0.74451246667508264</v>
      </c>
      <c r="J1963" s="19"/>
      <c r="K1963" s="19">
        <v>0.57215782061187448</v>
      </c>
      <c r="L1963" s="19"/>
      <c r="M1963" s="19"/>
      <c r="N1963" s="19">
        <v>1.7580125371277042E-2</v>
      </c>
      <c r="O1963" s="19">
        <v>0.24901838541625987</v>
      </c>
      <c r="P1963" s="50"/>
      <c r="R1963" s="9" t="s">
        <v>0</v>
      </c>
    </row>
    <row r="1964" spans="2:18" x14ac:dyDescent="0.2">
      <c r="B1964" s="25">
        <v>1734</v>
      </c>
      <c r="C1964" s="193">
        <v>0.47372101189404353</v>
      </c>
      <c r="D1964" s="19"/>
      <c r="E1964" s="19"/>
      <c r="F1964" s="19">
        <v>1.0115027968869745</v>
      </c>
      <c r="G1964" s="19"/>
      <c r="H1964" s="19">
        <v>0.25779682542354948</v>
      </c>
      <c r="I1964" s="19"/>
      <c r="J1964" s="19">
        <v>0.37500025282448068</v>
      </c>
      <c r="K1964" s="19">
        <v>0.49208064560977594</v>
      </c>
      <c r="L1964" s="19"/>
      <c r="M1964" s="19">
        <v>0.47424261472880602</v>
      </c>
      <c r="N1964" s="19"/>
      <c r="O1964" s="19">
        <v>0.51540874303155682</v>
      </c>
      <c r="P1964" s="50"/>
      <c r="R1964" s="9" t="s">
        <v>0</v>
      </c>
    </row>
    <row r="1965" spans="2:18" x14ac:dyDescent="0.2">
      <c r="B1965" s="25">
        <v>1735</v>
      </c>
      <c r="C1965" s="193">
        <v>0.11566315748880027</v>
      </c>
      <c r="D1965" s="19"/>
      <c r="E1965" s="19"/>
      <c r="F1965" s="19">
        <v>0.14811417958584674</v>
      </c>
      <c r="G1965" s="19"/>
      <c r="H1965" s="19">
        <v>0.35949057213207458</v>
      </c>
      <c r="I1965" s="19"/>
      <c r="J1965" s="19">
        <v>1.1651379539751165</v>
      </c>
      <c r="K1965" s="19">
        <v>2.1775799455531746E-3</v>
      </c>
      <c r="L1965" s="19"/>
      <c r="M1965" s="19">
        <v>9.4615925168746146E-2</v>
      </c>
      <c r="N1965" s="19"/>
      <c r="O1965" s="19">
        <v>0.30467988397301332</v>
      </c>
      <c r="P1965" s="50"/>
      <c r="R1965" s="9" t="s">
        <v>0</v>
      </c>
    </row>
    <row r="1966" spans="2:18" x14ac:dyDescent="0.2">
      <c r="B1966" s="25">
        <v>1736</v>
      </c>
      <c r="C1966" s="193">
        <v>0.66106658655910067</v>
      </c>
      <c r="D1966" s="19"/>
      <c r="E1966" s="19">
        <v>1.2304629610077595</v>
      </c>
      <c r="F1966" s="19"/>
      <c r="G1966" s="19">
        <v>0.78520275942145101</v>
      </c>
      <c r="H1966" s="19"/>
      <c r="I1966" s="19">
        <v>0.55854910086755727</v>
      </c>
      <c r="J1966" s="19"/>
      <c r="K1966" s="19">
        <v>0.64769475247052521</v>
      </c>
      <c r="L1966" s="19"/>
      <c r="M1966" s="19">
        <v>0.3508617619122863</v>
      </c>
      <c r="N1966" s="19"/>
      <c r="O1966" s="19">
        <v>0.41728782056263253</v>
      </c>
      <c r="P1966" s="50"/>
      <c r="R1966" s="9" t="s">
        <v>0</v>
      </c>
    </row>
    <row r="1967" spans="2:18" x14ac:dyDescent="0.2">
      <c r="B1967" s="25">
        <v>1737</v>
      </c>
      <c r="C1967" s="193">
        <v>0.36678982692657208</v>
      </c>
      <c r="D1967" s="19"/>
      <c r="E1967" s="19">
        <v>0.10621565288326947</v>
      </c>
      <c r="F1967" s="19"/>
      <c r="G1967" s="19">
        <v>0.16024104940323636</v>
      </c>
      <c r="H1967" s="19"/>
      <c r="I1967" s="19"/>
      <c r="J1967" s="19">
        <v>0.23029511969687178</v>
      </c>
      <c r="K1967" s="19">
        <v>6.9858919506925438E-2</v>
      </c>
      <c r="L1967" s="19"/>
      <c r="M1967" s="19">
        <v>0.43115288451575962</v>
      </c>
      <c r="N1967" s="19"/>
      <c r="O1967" s="19">
        <v>8.2445063445068648E-2</v>
      </c>
      <c r="P1967" s="50"/>
      <c r="R1967" s="9" t="s">
        <v>0</v>
      </c>
    </row>
    <row r="1968" spans="2:18" x14ac:dyDescent="0.2">
      <c r="B1968" s="25">
        <v>1738</v>
      </c>
      <c r="C1968" s="193">
        <v>0.43936846979189348</v>
      </c>
      <c r="D1968" s="19"/>
      <c r="E1968" s="19">
        <v>0.29304906766842864</v>
      </c>
      <c r="F1968" s="19"/>
      <c r="G1968" s="19">
        <v>0.8109820106276916</v>
      </c>
      <c r="H1968" s="19"/>
      <c r="I1968" s="19">
        <v>1.8022846391373601</v>
      </c>
      <c r="J1968" s="19"/>
      <c r="K1968" s="19">
        <v>0.97797346351162462</v>
      </c>
      <c r="L1968" s="19"/>
      <c r="M1968" s="19">
        <v>1.5169430766239365</v>
      </c>
      <c r="N1968" s="19"/>
      <c r="O1968" s="19">
        <v>0.36830534664940356</v>
      </c>
      <c r="P1968" s="50"/>
      <c r="R1968" s="9" t="s">
        <v>0</v>
      </c>
    </row>
    <row r="1969" spans="2:18" x14ac:dyDescent="0.2">
      <c r="B1969" s="25">
        <v>1739</v>
      </c>
      <c r="C1969" s="193"/>
      <c r="D1969" s="19">
        <v>1.085022405231105</v>
      </c>
      <c r="E1969" s="19"/>
      <c r="F1969" s="19">
        <v>1.5003244488975229</v>
      </c>
      <c r="G1969" s="19"/>
      <c r="H1969" s="19">
        <v>1.2641243464293914</v>
      </c>
      <c r="I1969" s="19"/>
      <c r="J1969" s="19">
        <v>0.40529702237473564</v>
      </c>
      <c r="K1969" s="19"/>
      <c r="L1969" s="19">
        <v>1.0600374840473583</v>
      </c>
      <c r="M1969" s="19">
        <v>2.3289462823372121E-2</v>
      </c>
      <c r="N1969" s="19"/>
      <c r="O1969" s="19"/>
      <c r="P1969" s="50">
        <v>1.6271681656249986</v>
      </c>
      <c r="R1969" s="9" t="s">
        <v>0</v>
      </c>
    </row>
    <row r="1970" spans="2:18" x14ac:dyDescent="0.2">
      <c r="B1970" s="25">
        <v>1740</v>
      </c>
      <c r="C1970" s="193"/>
      <c r="D1970" s="19">
        <v>1.9189751228270946</v>
      </c>
      <c r="E1970" s="19"/>
      <c r="F1970" s="19">
        <v>1.5528982278234886</v>
      </c>
      <c r="G1970" s="19"/>
      <c r="H1970" s="19">
        <v>0.85175513277517489</v>
      </c>
      <c r="I1970" s="19"/>
      <c r="J1970" s="19">
        <v>1.4727951402961208</v>
      </c>
      <c r="K1970" s="19"/>
      <c r="L1970" s="19">
        <v>0.97043060681658955</v>
      </c>
      <c r="M1970" s="19"/>
      <c r="N1970" s="19">
        <v>1.2479599463966793</v>
      </c>
      <c r="O1970" s="19"/>
      <c r="P1970" s="50">
        <v>0.90141555675338314</v>
      </c>
      <c r="R1970" s="9" t="s">
        <v>0</v>
      </c>
    </row>
    <row r="1971" spans="2:18" x14ac:dyDescent="0.2">
      <c r="B1971" s="25">
        <v>1741</v>
      </c>
      <c r="C1971" s="193"/>
      <c r="D1971" s="19">
        <v>0.48153866656725341</v>
      </c>
      <c r="E1971" s="19"/>
      <c r="F1971" s="19">
        <v>0.38769935861416283</v>
      </c>
      <c r="G1971" s="19"/>
      <c r="H1971" s="19">
        <v>0.6608631488823884</v>
      </c>
      <c r="I1971" s="19"/>
      <c r="J1971" s="19">
        <v>0.70997141530551766</v>
      </c>
      <c r="K1971" s="19">
        <v>0.17288506221067215</v>
      </c>
      <c r="L1971" s="19"/>
      <c r="M1971" s="19"/>
      <c r="N1971" s="19">
        <v>2.6179719927812026E-2</v>
      </c>
      <c r="O1971" s="19"/>
      <c r="P1971" s="50">
        <v>0.35708019123798879</v>
      </c>
      <c r="R1971" s="9" t="s">
        <v>0</v>
      </c>
    </row>
    <row r="1972" spans="2:18" x14ac:dyDescent="0.2">
      <c r="B1972" s="25">
        <v>1742</v>
      </c>
      <c r="C1972" s="193">
        <v>1.2720531676428288</v>
      </c>
      <c r="D1972" s="19"/>
      <c r="E1972" s="19">
        <v>1.3103509445710355</v>
      </c>
      <c r="F1972" s="19"/>
      <c r="G1972" s="19">
        <v>1.0104964216821497</v>
      </c>
      <c r="H1972" s="19"/>
      <c r="I1972" s="19"/>
      <c r="J1972" s="19">
        <v>0.86396010851214244</v>
      </c>
      <c r="K1972" s="19">
        <v>0.55554400034969276</v>
      </c>
      <c r="L1972" s="19"/>
      <c r="M1972" s="19"/>
      <c r="N1972" s="19">
        <v>0.54864664147959963</v>
      </c>
      <c r="O1972" s="19">
        <v>0.57942842124842375</v>
      </c>
      <c r="P1972" s="50"/>
      <c r="R1972" s="9" t="s">
        <v>0</v>
      </c>
    </row>
    <row r="1973" spans="2:18" x14ac:dyDescent="0.2">
      <c r="B1973" s="25">
        <v>1743</v>
      </c>
      <c r="C1973" s="193">
        <v>0.205617473410563</v>
      </c>
      <c r="D1973" s="19"/>
      <c r="E1973" s="19"/>
      <c r="F1973" s="19">
        <v>5.1040965315401025E-2</v>
      </c>
      <c r="G1973" s="19">
        <v>0.96439843924390489</v>
      </c>
      <c r="H1973" s="19"/>
      <c r="I1973" s="19"/>
      <c r="J1973" s="19">
        <v>0.21217335600503875</v>
      </c>
      <c r="K1973" s="19">
        <v>0.27325656863308051</v>
      </c>
      <c r="L1973" s="19"/>
      <c r="M1973" s="19">
        <v>0.30026288936625828</v>
      </c>
      <c r="N1973" s="19"/>
      <c r="O1973" s="19">
        <v>0.2464116305920224</v>
      </c>
      <c r="P1973" s="50"/>
      <c r="R1973" s="9" t="s">
        <v>0</v>
      </c>
    </row>
    <row r="1974" spans="2:18" x14ac:dyDescent="0.2">
      <c r="B1974" s="25">
        <v>1744</v>
      </c>
      <c r="C1974" s="193">
        <v>5.3723209221261496E-2</v>
      </c>
      <c r="D1974" s="19"/>
      <c r="E1974" s="19">
        <v>0.49475411713293055</v>
      </c>
      <c r="F1974" s="19"/>
      <c r="G1974" s="19">
        <v>1.2336413886646438</v>
      </c>
      <c r="H1974" s="19"/>
      <c r="I1974" s="19">
        <v>0.8137781127028535</v>
      </c>
      <c r="J1974" s="19"/>
      <c r="K1974" s="19">
        <v>1.1528898359086277</v>
      </c>
      <c r="L1974" s="19"/>
      <c r="M1974" s="19">
        <v>0.86775276636043297</v>
      </c>
      <c r="N1974" s="19"/>
      <c r="O1974" s="19">
        <v>0.72650693574374092</v>
      </c>
      <c r="P1974" s="50"/>
      <c r="R1974" s="9" t="s">
        <v>0</v>
      </c>
    </row>
    <row r="1975" spans="2:18" x14ac:dyDescent="0.2">
      <c r="B1975" s="25">
        <v>1745</v>
      </c>
      <c r="C1975" s="193">
        <v>1.0743691295986026</v>
      </c>
      <c r="D1975" s="19"/>
      <c r="E1975" s="19">
        <v>0.72593250258853037</v>
      </c>
      <c r="F1975" s="19"/>
      <c r="G1975" s="19">
        <v>1.0231812862075349</v>
      </c>
      <c r="H1975" s="19"/>
      <c r="I1975" s="19">
        <v>1.7913614975300631</v>
      </c>
      <c r="J1975" s="19"/>
      <c r="K1975" s="19">
        <v>0.49699152158838045</v>
      </c>
      <c r="L1975" s="19"/>
      <c r="M1975" s="19">
        <v>0.74438263984619479</v>
      </c>
      <c r="N1975" s="19"/>
      <c r="O1975" s="19">
        <v>0.40045029336503885</v>
      </c>
      <c r="P1975" s="50"/>
      <c r="R1975" s="9" t="s">
        <v>0</v>
      </c>
    </row>
    <row r="1976" spans="2:18" x14ac:dyDescent="0.2">
      <c r="B1976" s="25">
        <v>1746</v>
      </c>
      <c r="C1976" s="193">
        <v>0.27169643102978014</v>
      </c>
      <c r="D1976" s="19"/>
      <c r="E1976" s="19">
        <v>0.25249602872270571</v>
      </c>
      <c r="F1976" s="19"/>
      <c r="G1976" s="19"/>
      <c r="H1976" s="19">
        <v>0.24391400317655576</v>
      </c>
      <c r="I1976" s="19">
        <v>0.12568739971568918</v>
      </c>
      <c r="J1976" s="19"/>
      <c r="K1976" s="19"/>
      <c r="L1976" s="19">
        <v>0.17363113358862531</v>
      </c>
      <c r="M1976" s="19">
        <v>0.62843353903725641</v>
      </c>
      <c r="N1976" s="19"/>
      <c r="O1976" s="19"/>
      <c r="P1976" s="50">
        <v>0.22494115052768052</v>
      </c>
      <c r="R1976" s="9" t="s">
        <v>0</v>
      </c>
    </row>
    <row r="1977" spans="2:18" x14ac:dyDescent="0.2">
      <c r="B1977" s="25">
        <v>1747</v>
      </c>
      <c r="C1977" s="193"/>
      <c r="D1977" s="19">
        <v>0.46876393227192914</v>
      </c>
      <c r="E1977" s="19"/>
      <c r="F1977" s="19">
        <v>0.55196287171657432</v>
      </c>
      <c r="G1977" s="19">
        <v>1.3346699395861454</v>
      </c>
      <c r="H1977" s="19"/>
      <c r="I1977" s="19"/>
      <c r="J1977" s="19">
        <v>7.2738442910777884E-2</v>
      </c>
      <c r="K1977" s="19">
        <v>0.22405048568254005</v>
      </c>
      <c r="L1977" s="19"/>
      <c r="M1977" s="19"/>
      <c r="N1977" s="19">
        <v>1.0801690193021463</v>
      </c>
      <c r="O1977" s="19"/>
      <c r="P1977" s="50">
        <v>7.5077992844607866E-2</v>
      </c>
      <c r="R1977" s="9" t="s">
        <v>0</v>
      </c>
    </row>
    <row r="1978" spans="2:18" x14ac:dyDescent="0.2">
      <c r="B1978" s="25">
        <v>1748</v>
      </c>
      <c r="C1978" s="193">
        <v>0.77764268581768603</v>
      </c>
      <c r="D1978" s="19"/>
      <c r="E1978" s="19"/>
      <c r="F1978" s="19">
        <v>0.69014261183638781</v>
      </c>
      <c r="G1978" s="19">
        <v>0.4037257383958367</v>
      </c>
      <c r="H1978" s="19"/>
      <c r="I1978" s="19">
        <v>1.022077202435046</v>
      </c>
      <c r="J1978" s="19"/>
      <c r="K1978" s="19">
        <v>0.10587993429460855</v>
      </c>
      <c r="L1978" s="19"/>
      <c r="M1978" s="19">
        <v>0.64140226505519438</v>
      </c>
      <c r="N1978" s="19"/>
      <c r="O1978" s="19">
        <v>0.33721235927893656</v>
      </c>
      <c r="P1978" s="50"/>
      <c r="R1978" s="9" t="s">
        <v>0</v>
      </c>
    </row>
    <row r="1979" spans="2:18" x14ac:dyDescent="0.2">
      <c r="B1979" s="25">
        <v>1749</v>
      </c>
      <c r="C1979" s="193">
        <v>0.65970419170995442</v>
      </c>
      <c r="D1979" s="19"/>
      <c r="E1979" s="19">
        <v>1.3435633854372031</v>
      </c>
      <c r="F1979" s="19"/>
      <c r="G1979" s="19">
        <v>0.92292411406174124</v>
      </c>
      <c r="H1979" s="19"/>
      <c r="I1979" s="19">
        <v>0.23388144853416462</v>
      </c>
      <c r="J1979" s="19"/>
      <c r="K1979" s="19">
        <v>0.16348800624977902</v>
      </c>
      <c r="L1979" s="19"/>
      <c r="M1979" s="19">
        <v>0.25433550528853399</v>
      </c>
      <c r="N1979" s="19"/>
      <c r="O1979" s="19">
        <v>0.80202399994721874</v>
      </c>
      <c r="P1979" s="50"/>
      <c r="R1979" s="9" t="s">
        <v>0</v>
      </c>
    </row>
    <row r="1980" spans="2:18" x14ac:dyDescent="0.2">
      <c r="B1980" s="25">
        <v>1750</v>
      </c>
      <c r="C1980" s="193">
        <v>1.3034342216027499</v>
      </c>
      <c r="D1980" s="19"/>
      <c r="E1980" s="19">
        <v>1.5759307394977913</v>
      </c>
      <c r="F1980" s="19"/>
      <c r="G1980" s="19">
        <v>0.88627625409274646</v>
      </c>
      <c r="H1980" s="19"/>
      <c r="I1980" s="19">
        <v>1.0885572925762725</v>
      </c>
      <c r="J1980" s="19"/>
      <c r="K1980" s="19">
        <v>0.83118446932196632</v>
      </c>
      <c r="L1980" s="19"/>
      <c r="M1980" s="19">
        <v>1.4140528146032261</v>
      </c>
      <c r="N1980" s="19"/>
      <c r="O1980" s="19">
        <v>1.0219635772129401</v>
      </c>
      <c r="P1980" s="50"/>
      <c r="R1980" s="9" t="s">
        <v>0</v>
      </c>
    </row>
    <row r="1981" spans="2:18" x14ac:dyDescent="0.2">
      <c r="B1981" s="25">
        <v>1751</v>
      </c>
      <c r="C1981" s="193">
        <v>0.33282767386204837</v>
      </c>
      <c r="D1981" s="19"/>
      <c r="E1981" s="19"/>
      <c r="F1981" s="19">
        <v>0.21184009425503394</v>
      </c>
      <c r="G1981" s="19">
        <v>0.65587377833997462</v>
      </c>
      <c r="H1981" s="19"/>
      <c r="I1981" s="19">
        <v>0.57649725800615859</v>
      </c>
      <c r="J1981" s="19"/>
      <c r="K1981" s="19">
        <v>0.67407471813910236</v>
      </c>
      <c r="L1981" s="19"/>
      <c r="M1981" s="19"/>
      <c r="N1981" s="19">
        <v>0.14568580685223223</v>
      </c>
      <c r="O1981" s="19">
        <v>0.91803141728674942</v>
      </c>
      <c r="P1981" s="50"/>
      <c r="R1981" s="9" t="s">
        <v>0</v>
      </c>
    </row>
    <row r="1982" spans="2:18" x14ac:dyDescent="0.2">
      <c r="B1982" s="25">
        <v>1752</v>
      </c>
      <c r="C1982" s="193"/>
      <c r="D1982" s="19">
        <v>3.6673567171537823E-2</v>
      </c>
      <c r="E1982" s="19">
        <v>0.81558208335530613</v>
      </c>
      <c r="F1982" s="19"/>
      <c r="G1982" s="19">
        <v>0.70687249851999534</v>
      </c>
      <c r="H1982" s="19"/>
      <c r="I1982" s="19"/>
      <c r="J1982" s="19">
        <v>0.11205234144427249</v>
      </c>
      <c r="K1982" s="19">
        <v>0.93189444612362116</v>
      </c>
      <c r="L1982" s="19"/>
      <c r="M1982" s="19">
        <v>0.37600082928455253</v>
      </c>
      <c r="N1982" s="19"/>
      <c r="O1982" s="19">
        <v>0.42514019449684104</v>
      </c>
      <c r="P1982" s="50"/>
      <c r="R1982" s="9" t="s">
        <v>0</v>
      </c>
    </row>
    <row r="1983" spans="2:18" x14ac:dyDescent="0.2">
      <c r="B1983" s="25">
        <v>1753</v>
      </c>
      <c r="C1983" s="193"/>
      <c r="D1983" s="19">
        <v>1.3290504918716406</v>
      </c>
      <c r="E1983" s="19"/>
      <c r="F1983" s="19">
        <v>1.3327872207207363</v>
      </c>
      <c r="G1983" s="19"/>
      <c r="H1983" s="19">
        <v>1.0041884491524828</v>
      </c>
      <c r="I1983" s="19"/>
      <c r="J1983" s="19">
        <v>0.11733310768392562</v>
      </c>
      <c r="K1983" s="19"/>
      <c r="L1983" s="19">
        <v>1.1273774835399459</v>
      </c>
      <c r="M1983" s="19"/>
      <c r="N1983" s="19">
        <v>7.1702322468608054E-2</v>
      </c>
      <c r="O1983" s="19"/>
      <c r="P1983" s="50">
        <v>6.0874146767862895E-2</v>
      </c>
      <c r="R1983" s="9" t="s">
        <v>0</v>
      </c>
    </row>
    <row r="1984" spans="2:18" x14ac:dyDescent="0.2">
      <c r="B1984" s="25">
        <v>1754</v>
      </c>
      <c r="C1984" s="193"/>
      <c r="D1984" s="19">
        <v>0.54485773897012391</v>
      </c>
      <c r="E1984" s="19"/>
      <c r="F1984" s="19">
        <v>0.83203450454451444</v>
      </c>
      <c r="G1984" s="19"/>
      <c r="H1984" s="19">
        <v>0.94868057720164756</v>
      </c>
      <c r="I1984" s="19"/>
      <c r="J1984" s="19">
        <v>1.5972560548170598</v>
      </c>
      <c r="K1984" s="19"/>
      <c r="L1984" s="19">
        <v>1.7559134915147798</v>
      </c>
      <c r="M1984" s="19"/>
      <c r="N1984" s="19">
        <v>1.6825334534525103</v>
      </c>
      <c r="O1984" s="19"/>
      <c r="P1984" s="50">
        <v>1.4219291446138924</v>
      </c>
      <c r="R1984" s="9" t="s">
        <v>0</v>
      </c>
    </row>
    <row r="1985" spans="2:18" x14ac:dyDescent="0.2">
      <c r="B1985" s="25">
        <v>1755</v>
      </c>
      <c r="C1985" s="193">
        <v>1.1485581599033654</v>
      </c>
      <c r="D1985" s="19"/>
      <c r="E1985" s="19">
        <v>1.3077029307877439</v>
      </c>
      <c r="F1985" s="19"/>
      <c r="G1985" s="19">
        <v>1.1905857691683321</v>
      </c>
      <c r="H1985" s="19"/>
      <c r="I1985" s="19">
        <v>0.60911707693250394</v>
      </c>
      <c r="J1985" s="19"/>
      <c r="K1985" s="19">
        <v>0.6964028125724433</v>
      </c>
      <c r="L1985" s="19"/>
      <c r="M1985" s="19">
        <v>0.19485572514747454</v>
      </c>
      <c r="N1985" s="19"/>
      <c r="O1985" s="19"/>
      <c r="P1985" s="50">
        <v>0.57562174641373753</v>
      </c>
      <c r="R1985" s="9" t="s">
        <v>0</v>
      </c>
    </row>
    <row r="1986" spans="2:18" x14ac:dyDescent="0.2">
      <c r="B1986" s="25">
        <v>1756</v>
      </c>
      <c r="C1986" s="193">
        <v>0.27764633314030507</v>
      </c>
      <c r="D1986" s="19"/>
      <c r="E1986" s="19">
        <v>0.42348182513030203</v>
      </c>
      <c r="F1986" s="19"/>
      <c r="G1986" s="19">
        <v>0.57456532971384455</v>
      </c>
      <c r="H1986" s="19"/>
      <c r="I1986" s="19">
        <v>1.0516662582520004</v>
      </c>
      <c r="J1986" s="19"/>
      <c r="K1986" s="19">
        <v>0.1333108833900617</v>
      </c>
      <c r="L1986" s="19"/>
      <c r="M1986" s="19">
        <v>0.19015560507007959</v>
      </c>
      <c r="N1986" s="19"/>
      <c r="O1986" s="19">
        <v>1.0427074855815706</v>
      </c>
      <c r="P1986" s="50"/>
      <c r="R1986" s="9" t="s">
        <v>0</v>
      </c>
    </row>
    <row r="1987" spans="2:18" x14ac:dyDescent="0.2">
      <c r="B1987" s="25">
        <v>1757</v>
      </c>
      <c r="C1987" s="193">
        <v>0.49843335454184606</v>
      </c>
      <c r="D1987" s="19"/>
      <c r="E1987" s="19">
        <v>0.80449130663558199</v>
      </c>
      <c r="F1987" s="19"/>
      <c r="G1987" s="19">
        <v>0.41389074491925681</v>
      </c>
      <c r="H1987" s="19"/>
      <c r="I1987" s="19">
        <v>0.59486209317202576</v>
      </c>
      <c r="J1987" s="19"/>
      <c r="K1987" s="19">
        <v>0.80611092033811971</v>
      </c>
      <c r="L1987" s="19"/>
      <c r="M1987" s="19"/>
      <c r="N1987" s="19">
        <v>0.10731771523874824</v>
      </c>
      <c r="O1987" s="19">
        <v>2.1096644984137169E-2</v>
      </c>
      <c r="P1987" s="50"/>
      <c r="R1987" s="9" t="s">
        <v>0</v>
      </c>
    </row>
    <row r="1988" spans="2:18" x14ac:dyDescent="0.2">
      <c r="B1988" s="25">
        <v>1758</v>
      </c>
      <c r="C1988" s="193">
        <v>2.3945909869150217</v>
      </c>
      <c r="D1988" s="19"/>
      <c r="E1988" s="19">
        <v>2.3744883153555847</v>
      </c>
      <c r="F1988" s="19"/>
      <c r="G1988" s="19">
        <v>2.8522343304561035</v>
      </c>
      <c r="H1988" s="19"/>
      <c r="I1988" s="19">
        <v>3.084657548566097</v>
      </c>
      <c r="J1988" s="19"/>
      <c r="K1988" s="19">
        <v>2.1481618538298575</v>
      </c>
      <c r="L1988" s="19"/>
      <c r="M1988" s="19">
        <v>1.3550636768946189</v>
      </c>
      <c r="N1988" s="19"/>
      <c r="O1988" s="19">
        <v>1.3748773535410668</v>
      </c>
      <c r="P1988" s="50"/>
      <c r="R1988" s="9" t="s">
        <v>0</v>
      </c>
    </row>
    <row r="1989" spans="2:18" x14ac:dyDescent="0.2">
      <c r="B1989" s="25">
        <v>1759</v>
      </c>
      <c r="C1989" s="193">
        <v>1.2053911827104029</v>
      </c>
      <c r="D1989" s="19"/>
      <c r="E1989" s="19">
        <v>0.69826237493951926</v>
      </c>
      <c r="F1989" s="19"/>
      <c r="G1989" s="19">
        <v>0.65850350303004146</v>
      </c>
      <c r="H1989" s="19"/>
      <c r="I1989" s="19">
        <v>0.41401923988609191</v>
      </c>
      <c r="J1989" s="19"/>
      <c r="K1989" s="19"/>
      <c r="L1989" s="19">
        <v>0.37764463507442569</v>
      </c>
      <c r="M1989" s="19">
        <v>0.54310387671377547</v>
      </c>
      <c r="N1989" s="19"/>
      <c r="O1989" s="19">
        <v>0.29921427692465008</v>
      </c>
      <c r="P1989" s="50"/>
      <c r="R1989" s="9" t="s">
        <v>0</v>
      </c>
    </row>
    <row r="1990" spans="2:18" x14ac:dyDescent="0.2">
      <c r="B1990" s="25">
        <v>1760</v>
      </c>
      <c r="C1990" s="193">
        <v>0.74852339533420753</v>
      </c>
      <c r="D1990" s="19"/>
      <c r="E1990" s="19"/>
      <c r="F1990" s="19">
        <v>0.27068471181850673</v>
      </c>
      <c r="G1990" s="19">
        <v>0.69809997627944997</v>
      </c>
      <c r="H1990" s="19"/>
      <c r="I1990" s="19">
        <v>0.52141015732131035</v>
      </c>
      <c r="J1990" s="19"/>
      <c r="K1990" s="19">
        <v>0.795031670119145</v>
      </c>
      <c r="L1990" s="19"/>
      <c r="M1990" s="19">
        <v>0.78365810654715251</v>
      </c>
      <c r="N1990" s="19"/>
      <c r="O1990" s="19">
        <v>0.87451805613959832</v>
      </c>
      <c r="P1990" s="50"/>
      <c r="R1990" s="9" t="s">
        <v>0</v>
      </c>
    </row>
    <row r="1991" spans="2:18" x14ac:dyDescent="0.2">
      <c r="B1991" s="25">
        <v>1761</v>
      </c>
      <c r="C1991" s="193"/>
      <c r="D1991" s="19">
        <v>1.8609454386921732E-2</v>
      </c>
      <c r="E1991" s="19">
        <v>0.63402111173770881</v>
      </c>
      <c r="F1991" s="19"/>
      <c r="G1991" s="19">
        <v>1.1912294010088211</v>
      </c>
      <c r="H1991" s="19"/>
      <c r="I1991" s="19">
        <v>0.1578788047408117</v>
      </c>
      <c r="J1991" s="19"/>
      <c r="K1991" s="19">
        <v>0.36234723565228871</v>
      </c>
      <c r="L1991" s="19"/>
      <c r="M1991" s="19">
        <v>0.55745524277365588</v>
      </c>
      <c r="N1991" s="19"/>
      <c r="O1991" s="19">
        <v>0.79477178450549812</v>
      </c>
      <c r="P1991" s="50"/>
      <c r="R1991" s="9" t="s">
        <v>0</v>
      </c>
    </row>
    <row r="1992" spans="2:18" x14ac:dyDescent="0.2">
      <c r="B1992" s="25">
        <v>1762</v>
      </c>
      <c r="C1992" s="193">
        <v>0.67110616204172202</v>
      </c>
      <c r="D1992" s="19"/>
      <c r="E1992" s="19">
        <v>1.1820625691866133</v>
      </c>
      <c r="F1992" s="19"/>
      <c r="G1992" s="19">
        <v>0.63808723494425701</v>
      </c>
      <c r="H1992" s="19"/>
      <c r="I1992" s="19">
        <v>0.82346302108095992</v>
      </c>
      <c r="J1992" s="19"/>
      <c r="K1992" s="19">
        <v>0.49669802050886463</v>
      </c>
      <c r="L1992" s="19"/>
      <c r="M1992" s="19">
        <v>1.7048282989204462</v>
      </c>
      <c r="N1992" s="19"/>
      <c r="O1992" s="19">
        <v>0.8243592011972265</v>
      </c>
      <c r="P1992" s="50"/>
      <c r="R1992" s="9" t="s">
        <v>0</v>
      </c>
    </row>
    <row r="1993" spans="2:18" x14ac:dyDescent="0.2">
      <c r="B1993" s="25">
        <v>1763</v>
      </c>
      <c r="C1993" s="193">
        <v>0.62285010140256369</v>
      </c>
      <c r="D1993" s="19"/>
      <c r="E1993" s="19">
        <v>0.89445210555520926</v>
      </c>
      <c r="F1993" s="19"/>
      <c r="G1993" s="19"/>
      <c r="H1993" s="19">
        <v>8.8517985587763956E-2</v>
      </c>
      <c r="I1993" s="19">
        <v>1.3406951413421007</v>
      </c>
      <c r="J1993" s="19"/>
      <c r="K1993" s="19">
        <v>0.90779387986025928</v>
      </c>
      <c r="L1993" s="19"/>
      <c r="M1993" s="19">
        <v>0.29251108456923075</v>
      </c>
      <c r="N1993" s="19"/>
      <c r="O1993" s="19">
        <v>0.66867387986091076</v>
      </c>
      <c r="P1993" s="50"/>
      <c r="R1993" s="9" t="s">
        <v>0</v>
      </c>
    </row>
    <row r="1994" spans="2:18" x14ac:dyDescent="0.2">
      <c r="B1994" s="25">
        <v>1764</v>
      </c>
      <c r="C1994" s="193">
        <v>0.62760054331989212</v>
      </c>
      <c r="D1994" s="19"/>
      <c r="E1994" s="19">
        <v>0.38741833374591295</v>
      </c>
      <c r="F1994" s="19"/>
      <c r="G1994" s="19">
        <v>0.96167117368134603</v>
      </c>
      <c r="H1994" s="19"/>
      <c r="I1994" s="19">
        <v>0.4325656149854008</v>
      </c>
      <c r="J1994" s="19"/>
      <c r="K1994" s="19">
        <v>0.38892161960651783</v>
      </c>
      <c r="L1994" s="19"/>
      <c r="M1994" s="19">
        <v>0.85448495670086211</v>
      </c>
      <c r="N1994" s="19"/>
      <c r="O1994" s="19">
        <v>0.23453535177856843</v>
      </c>
      <c r="P1994" s="50"/>
      <c r="R1994" s="9" t="s">
        <v>0</v>
      </c>
    </row>
    <row r="1995" spans="2:18" x14ac:dyDescent="0.2">
      <c r="B1995" s="25">
        <v>1765</v>
      </c>
      <c r="C1995" s="193"/>
      <c r="D1995" s="19">
        <v>0.23346671900181115</v>
      </c>
      <c r="E1995" s="19">
        <v>0.84990692761893705</v>
      </c>
      <c r="F1995" s="19"/>
      <c r="G1995" s="19"/>
      <c r="H1995" s="19">
        <v>0.13452324867709828</v>
      </c>
      <c r="I1995" s="19">
        <v>0.72860241862829211</v>
      </c>
      <c r="J1995" s="19"/>
      <c r="K1995" s="19"/>
      <c r="L1995" s="19">
        <v>0.89898329765457352</v>
      </c>
      <c r="M1995" s="19"/>
      <c r="N1995" s="19">
        <v>1.5868352760756047E-2</v>
      </c>
      <c r="O1995" s="19">
        <v>0.33744676166319348</v>
      </c>
      <c r="P1995" s="50"/>
      <c r="R1995" s="9" t="s">
        <v>0</v>
      </c>
    </row>
    <row r="1996" spans="2:18" x14ac:dyDescent="0.2">
      <c r="B1996" s="25">
        <v>1766</v>
      </c>
      <c r="C1996" s="193"/>
      <c r="D1996" s="19">
        <v>0.37526612978612706</v>
      </c>
      <c r="E1996" s="19">
        <v>0.33156444500163645</v>
      </c>
      <c r="F1996" s="19"/>
      <c r="G1996" s="19">
        <v>0.84463765734373264</v>
      </c>
      <c r="H1996" s="19"/>
      <c r="I1996" s="19">
        <v>0.82546255941023983</v>
      </c>
      <c r="J1996" s="19"/>
      <c r="K1996" s="19">
        <v>0.35328962052431967</v>
      </c>
      <c r="L1996" s="19"/>
      <c r="M1996" s="19"/>
      <c r="N1996" s="19">
        <v>0.79064261975247363</v>
      </c>
      <c r="O1996" s="19"/>
      <c r="P1996" s="50">
        <v>0.10221040816580597</v>
      </c>
      <c r="R1996" s="9" t="s">
        <v>0</v>
      </c>
    </row>
    <row r="1997" spans="2:18" x14ac:dyDescent="0.2">
      <c r="B1997" s="25">
        <v>1767</v>
      </c>
      <c r="C1997" s="193"/>
      <c r="D1997" s="19">
        <v>2.7949513686903044E-2</v>
      </c>
      <c r="E1997" s="19">
        <v>0.41102941558313522</v>
      </c>
      <c r="F1997" s="19"/>
      <c r="G1997" s="19">
        <v>1.0530261748288077</v>
      </c>
      <c r="H1997" s="19"/>
      <c r="I1997" s="19">
        <v>2.2068142894506971E-2</v>
      </c>
      <c r="J1997" s="19"/>
      <c r="K1997" s="19">
        <v>0.74328163824661453</v>
      </c>
      <c r="L1997" s="19"/>
      <c r="M1997" s="19"/>
      <c r="N1997" s="19">
        <v>5.703156878405876E-2</v>
      </c>
      <c r="O1997" s="19">
        <v>1.0005796781432077</v>
      </c>
      <c r="P1997" s="50"/>
      <c r="R1997" s="9" t="s">
        <v>0</v>
      </c>
    </row>
    <row r="1998" spans="2:18" x14ac:dyDescent="0.2">
      <c r="B1998" s="25">
        <v>1768</v>
      </c>
      <c r="C1998" s="193"/>
      <c r="D1998" s="19">
        <v>0.56412675848706673</v>
      </c>
      <c r="E1998" s="19"/>
      <c r="F1998" s="19">
        <v>1.5176534966843751</v>
      </c>
      <c r="G1998" s="19"/>
      <c r="H1998" s="19">
        <v>0.69196976781117681</v>
      </c>
      <c r="I1998" s="19">
        <v>0.43154803692040256</v>
      </c>
      <c r="J1998" s="19"/>
      <c r="K1998" s="19">
        <v>0.14120844938646421</v>
      </c>
      <c r="L1998" s="19"/>
      <c r="M1998" s="19"/>
      <c r="N1998" s="19">
        <v>7.8637373524960107E-3</v>
      </c>
      <c r="O1998" s="19"/>
      <c r="P1998" s="50">
        <v>1.0861530903409651</v>
      </c>
      <c r="R1998" s="9" t="s">
        <v>0</v>
      </c>
    </row>
    <row r="1999" spans="2:18" x14ac:dyDescent="0.2">
      <c r="B1999" s="25">
        <v>1769</v>
      </c>
      <c r="C1999" s="193"/>
      <c r="D1999" s="19">
        <v>7.4511612250388021E-2</v>
      </c>
      <c r="E1999" s="19">
        <v>0.24068152156483152</v>
      </c>
      <c r="F1999" s="19"/>
      <c r="G1999" s="19">
        <v>0.7982592738015617</v>
      </c>
      <c r="H1999" s="19"/>
      <c r="I1999" s="19">
        <v>0.11850513113143331</v>
      </c>
      <c r="J1999" s="19"/>
      <c r="K1999" s="19">
        <v>0.42024352272272508</v>
      </c>
      <c r="L1999" s="19"/>
      <c r="M1999" s="19">
        <v>0.13145980418370745</v>
      </c>
      <c r="N1999" s="19"/>
      <c r="O1999" s="19"/>
      <c r="P1999" s="50">
        <v>8.7743872278626692E-2</v>
      </c>
      <c r="R1999" s="9" t="s">
        <v>0</v>
      </c>
    </row>
    <row r="2000" spans="2:18" x14ac:dyDescent="0.2">
      <c r="B2000" s="25">
        <v>1770</v>
      </c>
      <c r="C2000" s="193"/>
      <c r="D2000" s="19">
        <v>0.36645052901944558</v>
      </c>
      <c r="E2000" s="19"/>
      <c r="F2000" s="19">
        <v>0.52691611414252726</v>
      </c>
      <c r="G2000" s="19"/>
      <c r="H2000" s="19">
        <v>0.99404600759284434</v>
      </c>
      <c r="I2000" s="19"/>
      <c r="J2000" s="19">
        <v>0.48717861252671835</v>
      </c>
      <c r="K2000" s="19"/>
      <c r="L2000" s="19">
        <v>1.1992004177270423</v>
      </c>
      <c r="M2000" s="19"/>
      <c r="N2000" s="19">
        <v>0.67099192622121273</v>
      </c>
      <c r="O2000" s="19">
        <v>0.18729466929596678</v>
      </c>
      <c r="P2000" s="50"/>
      <c r="R2000" s="9" t="s">
        <v>0</v>
      </c>
    </row>
    <row r="2001" spans="2:18" x14ac:dyDescent="0.2">
      <c r="B2001" s="25">
        <v>1771</v>
      </c>
      <c r="C2001" s="193"/>
      <c r="D2001" s="19">
        <v>0.67263644131136002</v>
      </c>
      <c r="E2001" s="19">
        <v>0.39295132292018192</v>
      </c>
      <c r="F2001" s="19"/>
      <c r="G2001" s="19"/>
      <c r="H2001" s="19">
        <v>0.2214929098357965</v>
      </c>
      <c r="I2001" s="19">
        <v>0.53483607521263876</v>
      </c>
      <c r="J2001" s="19"/>
      <c r="K2001" s="19"/>
      <c r="L2001" s="19">
        <v>0.37217723702832961</v>
      </c>
      <c r="M2001" s="19">
        <v>0.64788558231338034</v>
      </c>
      <c r="N2001" s="19"/>
      <c r="O2001" s="19"/>
      <c r="P2001" s="50">
        <v>0.13909926299817146</v>
      </c>
      <c r="R2001" s="9" t="s">
        <v>0</v>
      </c>
    </row>
    <row r="2002" spans="2:18" x14ac:dyDescent="0.2">
      <c r="B2002" s="25">
        <v>1772</v>
      </c>
      <c r="C2002" s="193"/>
      <c r="D2002" s="19">
        <v>1.2174375210266173</v>
      </c>
      <c r="E2002" s="19"/>
      <c r="F2002" s="19">
        <v>0.58604358254622002</v>
      </c>
      <c r="G2002" s="19"/>
      <c r="H2002" s="19">
        <v>1.7449383868344779</v>
      </c>
      <c r="I2002" s="19"/>
      <c r="J2002" s="19">
        <v>0.68769446218741193</v>
      </c>
      <c r="K2002" s="19"/>
      <c r="L2002" s="19">
        <v>0.41884008611114099</v>
      </c>
      <c r="M2002" s="19"/>
      <c r="N2002" s="19">
        <v>0.87115932315917377</v>
      </c>
      <c r="O2002" s="19"/>
      <c r="P2002" s="50">
        <v>0.49280074551954406</v>
      </c>
      <c r="R2002" s="9" t="s">
        <v>0</v>
      </c>
    </row>
    <row r="2003" spans="2:18" x14ac:dyDescent="0.2">
      <c r="B2003" s="25">
        <v>1773</v>
      </c>
      <c r="C2003" s="193">
        <v>0.91011381880229147</v>
      </c>
      <c r="D2003" s="19"/>
      <c r="E2003" s="19">
        <v>1.1980273492390634</v>
      </c>
      <c r="F2003" s="19"/>
      <c r="G2003" s="19">
        <v>1.1079445890682718</v>
      </c>
      <c r="H2003" s="19"/>
      <c r="I2003" s="19">
        <v>1.2169193263779239</v>
      </c>
      <c r="J2003" s="19"/>
      <c r="K2003" s="19">
        <v>0.98978530711667467</v>
      </c>
      <c r="L2003" s="19"/>
      <c r="M2003" s="19">
        <v>1.7306599920792585</v>
      </c>
      <c r="N2003" s="19"/>
      <c r="O2003" s="19">
        <v>0.58233697688011676</v>
      </c>
      <c r="P2003" s="50"/>
      <c r="R2003" s="9" t="s">
        <v>0</v>
      </c>
    </row>
    <row r="2004" spans="2:18" x14ac:dyDescent="0.2">
      <c r="B2004" s="25">
        <v>1774</v>
      </c>
      <c r="C2004" s="193"/>
      <c r="D2004" s="19">
        <v>0.23428773002994954</v>
      </c>
      <c r="E2004" s="19">
        <v>0.65571171679918183</v>
      </c>
      <c r="F2004" s="19"/>
      <c r="G2004" s="19">
        <v>0.43243875103353568</v>
      </c>
      <c r="H2004" s="19"/>
      <c r="I2004" s="19">
        <v>0.49823392131127825</v>
      </c>
      <c r="J2004" s="19"/>
      <c r="K2004" s="19"/>
      <c r="L2004" s="19">
        <v>9.7118805850846465E-2</v>
      </c>
      <c r="M2004" s="19">
        <v>7.3600007524495401E-2</v>
      </c>
      <c r="N2004" s="19"/>
      <c r="O2004" s="19">
        <v>0.10637066169466915</v>
      </c>
      <c r="P2004" s="50"/>
      <c r="R2004" s="9" t="s">
        <v>0</v>
      </c>
    </row>
    <row r="2005" spans="2:18" x14ac:dyDescent="0.2">
      <c r="B2005" s="25">
        <v>1775</v>
      </c>
      <c r="C2005" s="193"/>
      <c r="D2005" s="19">
        <v>1.3943145689869265</v>
      </c>
      <c r="E2005" s="19"/>
      <c r="F2005" s="19">
        <v>1.1639583882914972</v>
      </c>
      <c r="G2005" s="19"/>
      <c r="H2005" s="19">
        <v>1.6022069738131317</v>
      </c>
      <c r="I2005" s="19"/>
      <c r="J2005" s="19">
        <v>1.5044515664183993</v>
      </c>
      <c r="K2005" s="19"/>
      <c r="L2005" s="19">
        <v>1.4006238178351522</v>
      </c>
      <c r="M2005" s="19"/>
      <c r="N2005" s="19">
        <v>1.9926024665880826</v>
      </c>
      <c r="O2005" s="19"/>
      <c r="P2005" s="50">
        <v>2.1800421512034736</v>
      </c>
      <c r="R2005" s="9" t="s">
        <v>0</v>
      </c>
    </row>
    <row r="2006" spans="2:18" x14ac:dyDescent="0.2">
      <c r="B2006" s="25">
        <v>1776</v>
      </c>
      <c r="C2006" s="193"/>
      <c r="D2006" s="19">
        <v>0.86641331577296943</v>
      </c>
      <c r="E2006" s="19"/>
      <c r="F2006" s="19">
        <v>0.979101347915867</v>
      </c>
      <c r="G2006" s="19"/>
      <c r="H2006" s="19">
        <v>0.7469247115278016</v>
      </c>
      <c r="I2006" s="19"/>
      <c r="J2006" s="19">
        <v>0.39634108057658807</v>
      </c>
      <c r="K2006" s="19"/>
      <c r="L2006" s="19">
        <v>0.92196819904460758</v>
      </c>
      <c r="M2006" s="19"/>
      <c r="N2006" s="19">
        <v>8.8448729974200974E-2</v>
      </c>
      <c r="O2006" s="19"/>
      <c r="P2006" s="50">
        <v>1.1561391777561691</v>
      </c>
      <c r="R2006" s="9" t="s">
        <v>0</v>
      </c>
    </row>
    <row r="2007" spans="2:18" x14ac:dyDescent="0.2">
      <c r="B2007" s="25">
        <v>1777</v>
      </c>
      <c r="C2007" s="193">
        <v>0.51360282957984082</v>
      </c>
      <c r="D2007" s="19"/>
      <c r="E2007" s="19"/>
      <c r="F2007" s="19">
        <v>1.1563792462700186</v>
      </c>
      <c r="G2007" s="19"/>
      <c r="H2007" s="19">
        <v>0.33856690538470791</v>
      </c>
      <c r="I2007" s="19"/>
      <c r="J2007" s="19">
        <v>0.42074845249163595</v>
      </c>
      <c r="K2007" s="19"/>
      <c r="L2007" s="19">
        <v>0.60513401050553184</v>
      </c>
      <c r="M2007" s="19"/>
      <c r="N2007" s="19">
        <v>0.31672585857718216</v>
      </c>
      <c r="O2007" s="19">
        <v>0.50887957004519668</v>
      </c>
      <c r="P2007" s="50"/>
      <c r="R2007" s="9" t="s">
        <v>0</v>
      </c>
    </row>
    <row r="2008" spans="2:18" x14ac:dyDescent="0.2">
      <c r="B2008" s="25">
        <v>1778</v>
      </c>
      <c r="C2008" s="193"/>
      <c r="D2008" s="19">
        <v>0.97157028640924037</v>
      </c>
      <c r="E2008" s="19"/>
      <c r="F2008" s="19">
        <v>0.32179089899572977</v>
      </c>
      <c r="G2008" s="19">
        <v>1.3838845885578445E-2</v>
      </c>
      <c r="H2008" s="19"/>
      <c r="I2008" s="19">
        <v>0.28790878311811802</v>
      </c>
      <c r="J2008" s="19"/>
      <c r="K2008" s="19">
        <v>0.19762691461839321</v>
      </c>
      <c r="L2008" s="19"/>
      <c r="M2008" s="19"/>
      <c r="N2008" s="19">
        <v>0.7080289823361241</v>
      </c>
      <c r="O2008" s="19"/>
      <c r="P2008" s="50">
        <v>1.3338322145515675</v>
      </c>
      <c r="R2008" s="9" t="s">
        <v>0</v>
      </c>
    </row>
    <row r="2009" spans="2:18" x14ac:dyDescent="0.2">
      <c r="B2009" s="25">
        <v>1779</v>
      </c>
      <c r="C2009" s="193">
        <v>2.6270783070680417</v>
      </c>
      <c r="D2009" s="19"/>
      <c r="E2009" s="19">
        <v>1.7680966877840605</v>
      </c>
      <c r="F2009" s="19"/>
      <c r="G2009" s="19">
        <v>1.7538884524830418</v>
      </c>
      <c r="H2009" s="19"/>
      <c r="I2009" s="19">
        <v>1.9793645809329923</v>
      </c>
      <c r="J2009" s="19"/>
      <c r="K2009" s="19">
        <v>1.4778949180151035</v>
      </c>
      <c r="L2009" s="19"/>
      <c r="M2009" s="19">
        <v>1.8196656070566533</v>
      </c>
      <c r="N2009" s="19"/>
      <c r="O2009" s="19">
        <v>1.9518303581154091</v>
      </c>
      <c r="P2009" s="50"/>
      <c r="R2009" s="9" t="s">
        <v>0</v>
      </c>
    </row>
    <row r="2010" spans="2:18" x14ac:dyDescent="0.2">
      <c r="B2010" s="25">
        <v>1780</v>
      </c>
      <c r="C2010" s="193"/>
      <c r="D2010" s="19">
        <v>3.1270451644285804</v>
      </c>
      <c r="E2010" s="19"/>
      <c r="F2010" s="19">
        <v>2.8318885818146509</v>
      </c>
      <c r="G2010" s="19"/>
      <c r="H2010" s="19">
        <v>1.6784663544734142</v>
      </c>
      <c r="I2010" s="19"/>
      <c r="J2010" s="19">
        <v>2.4169266850427142</v>
      </c>
      <c r="K2010" s="19"/>
      <c r="L2010" s="19">
        <v>1.2738756035212371</v>
      </c>
      <c r="M2010" s="19"/>
      <c r="N2010" s="19">
        <v>2.3241108458114987</v>
      </c>
      <c r="O2010" s="19"/>
      <c r="P2010" s="50">
        <v>1.7146567414558631</v>
      </c>
      <c r="R2010" s="9" t="s">
        <v>0</v>
      </c>
    </row>
    <row r="2011" spans="2:18" x14ac:dyDescent="0.2">
      <c r="B2011" s="25">
        <v>1781</v>
      </c>
      <c r="C2011" s="193"/>
      <c r="D2011" s="19">
        <v>0.77224174093349807</v>
      </c>
      <c r="E2011" s="19"/>
      <c r="F2011" s="19">
        <v>1.6373908574822846</v>
      </c>
      <c r="G2011" s="19"/>
      <c r="H2011" s="19">
        <v>0.93220388642598928</v>
      </c>
      <c r="I2011" s="19"/>
      <c r="J2011" s="19">
        <v>1.4242428190053043</v>
      </c>
      <c r="K2011" s="19"/>
      <c r="L2011" s="19">
        <v>0.46451964906296717</v>
      </c>
      <c r="M2011" s="19"/>
      <c r="N2011" s="19">
        <v>1.0044333621470831</v>
      </c>
      <c r="O2011" s="19"/>
      <c r="P2011" s="50">
        <v>0.83142916918315435</v>
      </c>
      <c r="R2011" s="9" t="s">
        <v>0</v>
      </c>
    </row>
    <row r="2012" spans="2:18" x14ac:dyDescent="0.2">
      <c r="B2012" s="25">
        <v>1782</v>
      </c>
      <c r="C2012" s="193">
        <v>0.27563877335760922</v>
      </c>
      <c r="D2012" s="19"/>
      <c r="E2012" s="19">
        <v>0.82786931824674481</v>
      </c>
      <c r="F2012" s="19"/>
      <c r="G2012" s="19">
        <v>1.3577587170785306</v>
      </c>
      <c r="H2012" s="19"/>
      <c r="I2012" s="19">
        <v>0.68899940414739791</v>
      </c>
      <c r="J2012" s="19"/>
      <c r="K2012" s="19">
        <v>1.6094700790135212</v>
      </c>
      <c r="L2012" s="19"/>
      <c r="M2012" s="19">
        <v>0.41077521898569952</v>
      </c>
      <c r="N2012" s="19"/>
      <c r="O2012" s="19">
        <v>0.92952347563275173</v>
      </c>
      <c r="P2012" s="50"/>
      <c r="R2012" s="9" t="s">
        <v>0</v>
      </c>
    </row>
    <row r="2013" spans="2:18" x14ac:dyDescent="0.2">
      <c r="B2013" s="25">
        <v>1783</v>
      </c>
      <c r="C2013" s="193">
        <v>0.90555142230510477</v>
      </c>
      <c r="D2013" s="19"/>
      <c r="E2013" s="19">
        <v>0.64928904894814832</v>
      </c>
      <c r="F2013" s="19"/>
      <c r="G2013" s="19"/>
      <c r="H2013" s="19">
        <v>0.14764536049144344</v>
      </c>
      <c r="I2013" s="19">
        <v>0.43509185916919174</v>
      </c>
      <c r="J2013" s="19"/>
      <c r="K2013" s="19">
        <v>0.38783021873047435</v>
      </c>
      <c r="L2013" s="19"/>
      <c r="M2013" s="19">
        <v>1.0638873777745892</v>
      </c>
      <c r="N2013" s="19"/>
      <c r="O2013" s="19">
        <v>1.1221397647728131</v>
      </c>
      <c r="P2013" s="50"/>
      <c r="R2013" s="9" t="s">
        <v>0</v>
      </c>
    </row>
    <row r="2014" spans="2:18" x14ac:dyDescent="0.2">
      <c r="B2014" s="25">
        <v>1784</v>
      </c>
      <c r="C2014" s="193"/>
      <c r="D2014" s="19">
        <v>0.90433132275191419</v>
      </c>
      <c r="E2014" s="19"/>
      <c r="F2014" s="19">
        <v>0.55899690344919173</v>
      </c>
      <c r="G2014" s="19"/>
      <c r="H2014" s="19">
        <v>0.3114372688812661</v>
      </c>
      <c r="I2014" s="19"/>
      <c r="J2014" s="19">
        <v>0.13577628797444541</v>
      </c>
      <c r="K2014" s="19"/>
      <c r="L2014" s="19">
        <v>0.56486280678901557</v>
      </c>
      <c r="M2014" s="19">
        <v>0.1092070116091288</v>
      </c>
      <c r="N2014" s="19"/>
      <c r="O2014" s="19"/>
      <c r="P2014" s="50">
        <v>1.3760867723556358</v>
      </c>
      <c r="R2014" s="9" t="s">
        <v>0</v>
      </c>
    </row>
    <row r="2015" spans="2:18" x14ac:dyDescent="0.2">
      <c r="B2015" s="25">
        <v>1785</v>
      </c>
      <c r="C2015" s="193"/>
      <c r="D2015" s="19">
        <v>0.34391233665613929</v>
      </c>
      <c r="E2015" s="19">
        <v>0.19329350618673818</v>
      </c>
      <c r="F2015" s="19"/>
      <c r="G2015" s="19">
        <v>0.84497817758489191</v>
      </c>
      <c r="H2015" s="19"/>
      <c r="I2015" s="19"/>
      <c r="J2015" s="19">
        <v>0.50504845181402136</v>
      </c>
      <c r="K2015" s="19"/>
      <c r="L2015" s="19">
        <v>0.54302391675178552</v>
      </c>
      <c r="M2015" s="19"/>
      <c r="N2015" s="19">
        <v>0.12635873959271701</v>
      </c>
      <c r="O2015" s="19">
        <v>0.32189068140375904</v>
      </c>
      <c r="P2015" s="50"/>
      <c r="R2015" s="9" t="s">
        <v>0</v>
      </c>
    </row>
    <row r="2016" spans="2:18" x14ac:dyDescent="0.2">
      <c r="B2016" s="25">
        <v>1786</v>
      </c>
      <c r="C2016" s="193"/>
      <c r="D2016" s="19">
        <v>1.0961536676987107</v>
      </c>
      <c r="E2016" s="19"/>
      <c r="F2016" s="19">
        <v>0.37711340376307323</v>
      </c>
      <c r="G2016" s="19">
        <v>0.45451282214977834</v>
      </c>
      <c r="H2016" s="19"/>
      <c r="I2016" s="19"/>
      <c r="J2016" s="19">
        <v>0.33660772268537048</v>
      </c>
      <c r="K2016" s="19">
        <v>3.1182928593748056E-2</v>
      </c>
      <c r="L2016" s="19"/>
      <c r="M2016" s="19">
        <v>2.8186754714022787E-2</v>
      </c>
      <c r="N2016" s="19"/>
      <c r="O2016" s="19">
        <v>0.12355365513358887</v>
      </c>
      <c r="P2016" s="50"/>
      <c r="R2016" s="9" t="s">
        <v>0</v>
      </c>
    </row>
    <row r="2017" spans="2:18" x14ac:dyDescent="0.2">
      <c r="B2017" s="25">
        <v>1787</v>
      </c>
      <c r="C2017" s="193"/>
      <c r="D2017" s="19">
        <v>0.27475598722610628</v>
      </c>
      <c r="E2017" s="19"/>
      <c r="F2017" s="19">
        <v>0.29315585642930819</v>
      </c>
      <c r="G2017" s="19"/>
      <c r="H2017" s="19">
        <v>0.51086882734905892</v>
      </c>
      <c r="I2017" s="19"/>
      <c r="J2017" s="19">
        <v>0.88169251095281864</v>
      </c>
      <c r="K2017" s="19">
        <v>0.18622713426236995</v>
      </c>
      <c r="L2017" s="19"/>
      <c r="M2017" s="19">
        <v>0.27890132883624991</v>
      </c>
      <c r="N2017" s="19"/>
      <c r="O2017" s="19">
        <v>8.0014290179722156E-2</v>
      </c>
      <c r="P2017" s="50"/>
      <c r="R2017" s="9" t="s">
        <v>0</v>
      </c>
    </row>
    <row r="2018" spans="2:18" x14ac:dyDescent="0.2">
      <c r="B2018" s="25">
        <v>1788</v>
      </c>
      <c r="C2018" s="193">
        <v>0.29723577527098866</v>
      </c>
      <c r="D2018" s="19"/>
      <c r="E2018" s="19">
        <v>1.219739566145041</v>
      </c>
      <c r="F2018" s="19"/>
      <c r="G2018" s="19">
        <v>1.2614827088871889</v>
      </c>
      <c r="H2018" s="19"/>
      <c r="I2018" s="19">
        <v>0.9032774333698621</v>
      </c>
      <c r="J2018" s="19"/>
      <c r="K2018" s="19">
        <v>1.1297878146657709</v>
      </c>
      <c r="L2018" s="19"/>
      <c r="M2018" s="19">
        <v>0.78596495078114814</v>
      </c>
      <c r="N2018" s="19"/>
      <c r="O2018" s="19">
        <v>0.97499925016266564</v>
      </c>
      <c r="P2018" s="50"/>
      <c r="R2018" s="9" t="s">
        <v>0</v>
      </c>
    </row>
    <row r="2019" spans="2:18" x14ac:dyDescent="0.2">
      <c r="B2019" s="25">
        <v>1789</v>
      </c>
      <c r="C2019" s="193">
        <v>0.90365379312688576</v>
      </c>
      <c r="D2019" s="19"/>
      <c r="E2019" s="19">
        <v>0.85530592073853173</v>
      </c>
      <c r="F2019" s="19"/>
      <c r="G2019" s="19">
        <v>0.48499967698100455</v>
      </c>
      <c r="H2019" s="19"/>
      <c r="I2019" s="19">
        <v>0.89785564082982394</v>
      </c>
      <c r="J2019" s="19"/>
      <c r="K2019" s="19">
        <v>0.76275648482289227</v>
      </c>
      <c r="L2019" s="19"/>
      <c r="M2019" s="19">
        <v>1.4506649684551451</v>
      </c>
      <c r="N2019" s="19"/>
      <c r="O2019" s="19">
        <v>1.1684025740040973</v>
      </c>
      <c r="P2019" s="50"/>
      <c r="R2019" s="9" t="s">
        <v>0</v>
      </c>
    </row>
    <row r="2020" spans="2:18" x14ac:dyDescent="0.2">
      <c r="B2020" s="25">
        <v>1790</v>
      </c>
      <c r="C2020" s="193">
        <v>0.2636927066643423</v>
      </c>
      <c r="D2020" s="19"/>
      <c r="E2020" s="19"/>
      <c r="F2020" s="19">
        <v>1.3576175310698038</v>
      </c>
      <c r="G2020" s="19"/>
      <c r="H2020" s="19">
        <v>0.74822726429886233</v>
      </c>
      <c r="I2020" s="19">
        <v>0.22169560776979802</v>
      </c>
      <c r="J2020" s="19"/>
      <c r="K2020" s="19">
        <v>0.5942611168433749</v>
      </c>
      <c r="L2020" s="19"/>
      <c r="M2020" s="19"/>
      <c r="N2020" s="19">
        <v>0.27323716076954302</v>
      </c>
      <c r="O2020" s="19"/>
      <c r="P2020" s="50">
        <v>0.82736159491123606</v>
      </c>
      <c r="R2020" s="9" t="s">
        <v>0</v>
      </c>
    </row>
    <row r="2021" spans="2:18" x14ac:dyDescent="0.2">
      <c r="B2021" s="25">
        <v>1791</v>
      </c>
      <c r="C2021" s="193">
        <v>0.28580915481100322</v>
      </c>
      <c r="D2021" s="19"/>
      <c r="E2021" s="19">
        <v>9.3039401319104875E-2</v>
      </c>
      <c r="F2021" s="19"/>
      <c r="G2021" s="19"/>
      <c r="H2021" s="19">
        <v>0.41526051481989329</v>
      </c>
      <c r="I2021" s="19"/>
      <c r="J2021" s="19">
        <v>0.10179821681572127</v>
      </c>
      <c r="K2021" s="19">
        <v>0.28779342007534997</v>
      </c>
      <c r="L2021" s="19"/>
      <c r="M2021" s="19"/>
      <c r="N2021" s="19">
        <v>7.5103264270226872E-2</v>
      </c>
      <c r="O2021" s="19"/>
      <c r="P2021" s="50">
        <v>0.11761212536045175</v>
      </c>
      <c r="R2021" s="9" t="s">
        <v>0</v>
      </c>
    </row>
    <row r="2022" spans="2:18" x14ac:dyDescent="0.2">
      <c r="B2022" s="25">
        <v>1792</v>
      </c>
      <c r="C2022" s="193"/>
      <c r="D2022" s="19">
        <v>0.10639839284027117</v>
      </c>
      <c r="E2022" s="19"/>
      <c r="F2022" s="19">
        <v>1.7401319090251297</v>
      </c>
      <c r="G2022" s="19"/>
      <c r="H2022" s="19">
        <v>1.2437652944256499</v>
      </c>
      <c r="I2022" s="19"/>
      <c r="J2022" s="19">
        <v>1.659841054698775</v>
      </c>
      <c r="K2022" s="19"/>
      <c r="L2022" s="19">
        <v>1.8663084376791261</v>
      </c>
      <c r="M2022" s="19"/>
      <c r="N2022" s="19">
        <v>0.58876938693171066</v>
      </c>
      <c r="O2022" s="19"/>
      <c r="P2022" s="50">
        <v>1.6395759669532552</v>
      </c>
      <c r="R2022" s="9" t="s">
        <v>0</v>
      </c>
    </row>
    <row r="2023" spans="2:18" x14ac:dyDescent="0.2">
      <c r="B2023" s="25">
        <v>1793</v>
      </c>
      <c r="C2023" s="193"/>
      <c r="D2023" s="19">
        <v>0.76743247298306161</v>
      </c>
      <c r="E2023" s="19"/>
      <c r="F2023" s="19">
        <v>0.86482903433948544</v>
      </c>
      <c r="G2023" s="19"/>
      <c r="H2023" s="19">
        <v>0.34099845116131838</v>
      </c>
      <c r="I2023" s="19"/>
      <c r="J2023" s="19">
        <v>4.3708372967474894E-2</v>
      </c>
      <c r="K2023" s="19"/>
      <c r="L2023" s="19">
        <v>0.32200460725041491</v>
      </c>
      <c r="M2023" s="19"/>
      <c r="N2023" s="19">
        <v>0.89279201008302744</v>
      </c>
      <c r="O2023" s="19"/>
      <c r="P2023" s="50">
        <v>0.64354567736339863</v>
      </c>
      <c r="R2023" s="9" t="s">
        <v>0</v>
      </c>
    </row>
    <row r="2024" spans="2:18" x14ac:dyDescent="0.2">
      <c r="B2024" s="25">
        <v>1794</v>
      </c>
      <c r="C2024" s="193">
        <v>0.79630013620221118</v>
      </c>
      <c r="D2024" s="19"/>
      <c r="E2024" s="19">
        <v>0.5313217195487886</v>
      </c>
      <c r="F2024" s="19"/>
      <c r="G2024" s="19"/>
      <c r="H2024" s="19">
        <v>0.16928636203246641</v>
      </c>
      <c r="I2024" s="19">
        <v>1.7599542689807917</v>
      </c>
      <c r="J2024" s="19"/>
      <c r="K2024" s="19">
        <v>0.80465933671002965</v>
      </c>
      <c r="L2024" s="19"/>
      <c r="M2024" s="19">
        <v>1.5934225956476833</v>
      </c>
      <c r="N2024" s="19"/>
      <c r="O2024" s="19">
        <v>1.1606927469356854</v>
      </c>
      <c r="P2024" s="50"/>
      <c r="R2024" s="9" t="s">
        <v>0</v>
      </c>
    </row>
    <row r="2025" spans="2:18" x14ac:dyDescent="0.2">
      <c r="B2025" s="25">
        <v>1795</v>
      </c>
      <c r="C2025" s="193"/>
      <c r="D2025" s="19">
        <v>0.95297147574557817</v>
      </c>
      <c r="E2025" s="19"/>
      <c r="F2025" s="19">
        <v>1.0813302663270645</v>
      </c>
      <c r="G2025" s="19"/>
      <c r="H2025" s="19">
        <v>0.55095387073136282</v>
      </c>
      <c r="I2025" s="19"/>
      <c r="J2025" s="19">
        <v>1.3379331496507367</v>
      </c>
      <c r="K2025" s="19"/>
      <c r="L2025" s="19">
        <v>0.63970541378331247</v>
      </c>
      <c r="M2025" s="19"/>
      <c r="N2025" s="19">
        <v>0.99965786370561749</v>
      </c>
      <c r="O2025" s="19"/>
      <c r="P2025" s="50">
        <v>1.0698076075431424</v>
      </c>
      <c r="R2025" s="9" t="s">
        <v>0</v>
      </c>
    </row>
    <row r="2026" spans="2:18" x14ac:dyDescent="0.2">
      <c r="B2026" s="25">
        <v>1796</v>
      </c>
      <c r="C2026" s="193"/>
      <c r="D2026" s="19">
        <v>0.65719679441703571</v>
      </c>
      <c r="E2026" s="19">
        <v>0.23381225253917579</v>
      </c>
      <c r="F2026" s="19"/>
      <c r="G2026" s="19"/>
      <c r="H2026" s="19">
        <v>1.0895885345817058</v>
      </c>
      <c r="I2026" s="19"/>
      <c r="J2026" s="19">
        <v>0.49450560138324817</v>
      </c>
      <c r="K2026" s="19"/>
      <c r="L2026" s="19">
        <v>1.2659267615114569</v>
      </c>
      <c r="M2026" s="19"/>
      <c r="N2026" s="19">
        <v>0.48647897258142347</v>
      </c>
      <c r="O2026" s="19"/>
      <c r="P2026" s="50">
        <v>0.51068160367615045</v>
      </c>
      <c r="R2026" s="9" t="s">
        <v>0</v>
      </c>
    </row>
    <row r="2027" spans="2:18" x14ac:dyDescent="0.2">
      <c r="B2027" s="25">
        <v>1797</v>
      </c>
      <c r="C2027" s="193">
        <v>1.2421509280459455</v>
      </c>
      <c r="D2027" s="19"/>
      <c r="E2027" s="19">
        <v>1.4346514117592364</v>
      </c>
      <c r="F2027" s="19"/>
      <c r="G2027" s="19">
        <v>2.4065553406818028</v>
      </c>
      <c r="H2027" s="19"/>
      <c r="I2027" s="19">
        <v>0.8188138642924635</v>
      </c>
      <c r="J2027" s="19"/>
      <c r="K2027" s="19">
        <v>9.232556132511411E-3</v>
      </c>
      <c r="L2027" s="19"/>
      <c r="M2027" s="19">
        <v>0.97656423533916104</v>
      </c>
      <c r="N2027" s="19"/>
      <c r="O2027" s="19">
        <v>1.9755944817412332</v>
      </c>
      <c r="P2027" s="50"/>
      <c r="R2027" s="9" t="s">
        <v>0</v>
      </c>
    </row>
    <row r="2028" spans="2:18" x14ac:dyDescent="0.2">
      <c r="B2028" s="25">
        <v>1798</v>
      </c>
      <c r="C2028" s="193">
        <v>2.0728707649068672</v>
      </c>
      <c r="D2028" s="19"/>
      <c r="E2028" s="19">
        <v>2.3656525048144563</v>
      </c>
      <c r="F2028" s="19"/>
      <c r="G2028" s="19">
        <v>2.2911530281653447</v>
      </c>
      <c r="H2028" s="19"/>
      <c r="I2028" s="19">
        <v>1.052033750997831</v>
      </c>
      <c r="J2028" s="19"/>
      <c r="K2028" s="19">
        <v>2.3220406262453408</v>
      </c>
      <c r="L2028" s="19"/>
      <c r="M2028" s="19">
        <v>2.2076323349891518</v>
      </c>
      <c r="N2028" s="19"/>
      <c r="O2028" s="19">
        <v>2.3171175439689242</v>
      </c>
      <c r="P2028" s="50"/>
      <c r="R2028" s="9" t="s">
        <v>0</v>
      </c>
    </row>
    <row r="2029" spans="2:18" x14ac:dyDescent="0.2">
      <c r="B2029" s="25">
        <v>1799</v>
      </c>
      <c r="C2029" s="193"/>
      <c r="D2029" s="19">
        <v>0.36625466237831689</v>
      </c>
      <c r="E2029" s="19"/>
      <c r="F2029" s="19">
        <v>0.58327031740540192</v>
      </c>
      <c r="G2029" s="19"/>
      <c r="H2029" s="19">
        <v>0.72008941648063785</v>
      </c>
      <c r="I2029" s="19"/>
      <c r="J2029" s="19">
        <v>0.25325044876585395</v>
      </c>
      <c r="K2029" s="19"/>
      <c r="L2029" s="19">
        <v>0.26751437188914917</v>
      </c>
      <c r="M2029" s="19"/>
      <c r="N2029" s="19">
        <v>8.7468167564000887E-2</v>
      </c>
      <c r="O2029" s="19"/>
      <c r="P2029" s="50">
        <v>0.73328421525417853</v>
      </c>
      <c r="R2029" s="9" t="s">
        <v>0</v>
      </c>
    </row>
    <row r="2030" spans="2:18" x14ac:dyDescent="0.2">
      <c r="B2030" s="25">
        <v>1800</v>
      </c>
      <c r="C2030" s="193"/>
      <c r="D2030" s="19">
        <v>1.3496786568060661</v>
      </c>
      <c r="E2030" s="19"/>
      <c r="F2030" s="19">
        <v>1.1155372085278885</v>
      </c>
      <c r="G2030" s="19"/>
      <c r="H2030" s="19">
        <v>0.4851767697150644</v>
      </c>
      <c r="I2030" s="19"/>
      <c r="J2030" s="19">
        <v>1.1703391415633513</v>
      </c>
      <c r="K2030" s="19"/>
      <c r="L2030" s="19">
        <v>0.84100127061057839</v>
      </c>
      <c r="M2030" s="19"/>
      <c r="N2030" s="19">
        <v>1.2014314995764965</v>
      </c>
      <c r="O2030" s="19"/>
      <c r="P2030" s="50">
        <v>2.1122997928891141</v>
      </c>
      <c r="R2030" s="9" t="s">
        <v>0</v>
      </c>
    </row>
    <row r="2031" spans="2:18" x14ac:dyDescent="0.2">
      <c r="B2031" s="25">
        <v>1801</v>
      </c>
      <c r="C2031" s="193"/>
      <c r="D2031" s="19">
        <v>0.25259753126027051</v>
      </c>
      <c r="E2031" s="19"/>
      <c r="F2031" s="19">
        <v>0.34490455251101415</v>
      </c>
      <c r="G2031" s="19">
        <v>0.54681353534900035</v>
      </c>
      <c r="H2031" s="19"/>
      <c r="I2031" s="19">
        <v>4.5398715718529888E-2</v>
      </c>
      <c r="J2031" s="19"/>
      <c r="K2031" s="19">
        <v>1.1067846103556453</v>
      </c>
      <c r="L2031" s="19"/>
      <c r="M2031" s="19">
        <v>0.49024523605530118</v>
      </c>
      <c r="N2031" s="19"/>
      <c r="O2031" s="19"/>
      <c r="P2031" s="50">
        <v>0.99081309553976893</v>
      </c>
      <c r="R2031" s="9" t="s">
        <v>0</v>
      </c>
    </row>
    <row r="2032" spans="2:18" x14ac:dyDescent="0.2">
      <c r="B2032" s="25">
        <v>1802</v>
      </c>
      <c r="C2032" s="193"/>
      <c r="D2032" s="19">
        <v>1.0233410634716935</v>
      </c>
      <c r="E2032" s="19"/>
      <c r="F2032" s="19">
        <v>0.83940171254487106</v>
      </c>
      <c r="G2032" s="19">
        <v>0.4597008720036011</v>
      </c>
      <c r="H2032" s="19"/>
      <c r="I2032" s="19">
        <v>5.7714120794274681E-2</v>
      </c>
      <c r="J2032" s="19"/>
      <c r="K2032" s="19"/>
      <c r="L2032" s="19">
        <v>1.0490225944073674</v>
      </c>
      <c r="M2032" s="19"/>
      <c r="N2032" s="19">
        <v>0.85674193422458955</v>
      </c>
      <c r="O2032" s="19"/>
      <c r="P2032" s="50">
        <v>0.46632205188719716</v>
      </c>
      <c r="R2032" s="9" t="s">
        <v>0</v>
      </c>
    </row>
    <row r="2033" spans="2:18" x14ac:dyDescent="0.2">
      <c r="B2033" s="25">
        <v>1803</v>
      </c>
      <c r="C2033" s="193"/>
      <c r="D2033" s="19">
        <v>0.7635058327940234</v>
      </c>
      <c r="E2033" s="19"/>
      <c r="F2033" s="19">
        <v>0.4516662133920088</v>
      </c>
      <c r="G2033" s="19">
        <v>0.50674881220742696</v>
      </c>
      <c r="H2033" s="19"/>
      <c r="I2033" s="19">
        <v>0.62091162260640165</v>
      </c>
      <c r="J2033" s="19"/>
      <c r="K2033" s="19"/>
      <c r="L2033" s="19">
        <v>0.450628132281715</v>
      </c>
      <c r="M2033" s="19"/>
      <c r="N2033" s="19">
        <v>0.69260188248831744</v>
      </c>
      <c r="O2033" s="19">
        <v>0.77181902264045943</v>
      </c>
      <c r="P2033" s="50"/>
      <c r="R2033" s="9" t="s">
        <v>0</v>
      </c>
    </row>
    <row r="2034" spans="2:18" x14ac:dyDescent="0.2">
      <c r="B2034" s="25">
        <v>1804</v>
      </c>
      <c r="C2034" s="193">
        <v>0.27989173555399133</v>
      </c>
      <c r="D2034" s="19"/>
      <c r="E2034" s="19">
        <v>0.39485092104059738</v>
      </c>
      <c r="F2034" s="19"/>
      <c r="G2034" s="19">
        <v>0.38220496352983274</v>
      </c>
      <c r="H2034" s="19"/>
      <c r="I2034" s="19"/>
      <c r="J2034" s="19">
        <v>0.41819774459314812</v>
      </c>
      <c r="K2034" s="19"/>
      <c r="L2034" s="19">
        <v>0.92221047368711839</v>
      </c>
      <c r="M2034" s="19">
        <v>0.45121203515488323</v>
      </c>
      <c r="N2034" s="19"/>
      <c r="O2034" s="19"/>
      <c r="P2034" s="50">
        <v>0.28786170898685737</v>
      </c>
      <c r="R2034" s="9" t="s">
        <v>0</v>
      </c>
    </row>
    <row r="2035" spans="2:18" x14ac:dyDescent="0.2">
      <c r="B2035" s="25">
        <v>1805</v>
      </c>
      <c r="C2035" s="193">
        <v>2.2518726380020149</v>
      </c>
      <c r="D2035" s="19"/>
      <c r="E2035" s="19">
        <v>1.0732525170468215</v>
      </c>
      <c r="F2035" s="19"/>
      <c r="G2035" s="19">
        <v>1.3462626360433343</v>
      </c>
      <c r="H2035" s="19"/>
      <c r="I2035" s="19">
        <v>0.90024769539908522</v>
      </c>
      <c r="J2035" s="19"/>
      <c r="K2035" s="19">
        <v>1.4613842357792601</v>
      </c>
      <c r="L2035" s="19"/>
      <c r="M2035" s="19">
        <v>1.4784243875125955</v>
      </c>
      <c r="N2035" s="19"/>
      <c r="O2035" s="19">
        <v>2.2232782821824988</v>
      </c>
      <c r="P2035" s="50"/>
      <c r="R2035" s="9" t="s">
        <v>0</v>
      </c>
    </row>
    <row r="2036" spans="2:18" x14ac:dyDescent="0.2">
      <c r="B2036" s="25">
        <v>1806</v>
      </c>
      <c r="C2036" s="193"/>
      <c r="D2036" s="19">
        <v>0.16949321177253038</v>
      </c>
      <c r="E2036" s="19"/>
      <c r="F2036" s="19">
        <v>5.4669075443802534E-2</v>
      </c>
      <c r="G2036" s="19"/>
      <c r="H2036" s="19">
        <v>0.32200726444082478</v>
      </c>
      <c r="I2036" s="19"/>
      <c r="J2036" s="19">
        <v>0.18553908375176895</v>
      </c>
      <c r="K2036" s="19"/>
      <c r="L2036" s="19">
        <v>0.91813524544582192</v>
      </c>
      <c r="M2036" s="19">
        <v>0.16537516203347338</v>
      </c>
      <c r="N2036" s="19"/>
      <c r="O2036" s="19">
        <v>0.30719538757076581</v>
      </c>
      <c r="P2036" s="50"/>
      <c r="R2036" s="9" t="s">
        <v>0</v>
      </c>
    </row>
    <row r="2037" spans="2:18" x14ac:dyDescent="0.2">
      <c r="B2037" s="25">
        <v>1807</v>
      </c>
      <c r="C2037" s="193">
        <v>0.58552081290438074</v>
      </c>
      <c r="D2037" s="19"/>
      <c r="E2037" s="19">
        <v>1.8137867467456612</v>
      </c>
      <c r="F2037" s="19"/>
      <c r="G2037" s="19">
        <v>0.51287561769032697</v>
      </c>
      <c r="H2037" s="19"/>
      <c r="I2037" s="19">
        <v>1.7600179855681435</v>
      </c>
      <c r="J2037" s="19"/>
      <c r="K2037" s="19">
        <v>1.3017073889449102</v>
      </c>
      <c r="L2037" s="19"/>
      <c r="M2037" s="19">
        <v>1.2211062738716971</v>
      </c>
      <c r="N2037" s="19"/>
      <c r="O2037" s="19">
        <v>1.2485262289430781</v>
      </c>
      <c r="P2037" s="50"/>
      <c r="R2037" s="9" t="s">
        <v>0</v>
      </c>
    </row>
    <row r="2038" spans="2:18" x14ac:dyDescent="0.2">
      <c r="B2038" s="25">
        <v>1808</v>
      </c>
      <c r="C2038" s="193"/>
      <c r="D2038" s="19">
        <v>1.0322709082618757</v>
      </c>
      <c r="E2038" s="19"/>
      <c r="F2038" s="19">
        <v>8.6511169923611575E-2</v>
      </c>
      <c r="G2038" s="19"/>
      <c r="H2038" s="19">
        <v>1.0128663378114833</v>
      </c>
      <c r="I2038" s="19"/>
      <c r="J2038" s="19">
        <v>0.12091979563118911</v>
      </c>
      <c r="K2038" s="19"/>
      <c r="L2038" s="19">
        <v>1.1411114535801907</v>
      </c>
      <c r="M2038" s="19"/>
      <c r="N2038" s="19">
        <v>1.1714039492169275</v>
      </c>
      <c r="O2038" s="19"/>
      <c r="P2038" s="50">
        <v>0.85830509129624477</v>
      </c>
      <c r="R2038" s="9" t="s">
        <v>0</v>
      </c>
    </row>
    <row r="2039" spans="2:18" x14ac:dyDescent="0.2">
      <c r="B2039" s="25">
        <v>1809</v>
      </c>
      <c r="C2039" s="193">
        <v>0.31672699717486053</v>
      </c>
      <c r="D2039" s="19"/>
      <c r="E2039" s="19"/>
      <c r="F2039" s="19">
        <v>0.10262661416692911</v>
      </c>
      <c r="G2039" s="19"/>
      <c r="H2039" s="19">
        <v>0.48122090024788217</v>
      </c>
      <c r="I2039" s="19"/>
      <c r="J2039" s="19">
        <v>0.2942804403877613</v>
      </c>
      <c r="K2039" s="19">
        <v>4.2739219092354369E-2</v>
      </c>
      <c r="L2039" s="19"/>
      <c r="M2039" s="19">
        <v>9.0181538226250593E-2</v>
      </c>
      <c r="N2039" s="19"/>
      <c r="O2039" s="19">
        <v>0.28471700615875689</v>
      </c>
      <c r="P2039" s="50"/>
      <c r="R2039" s="9" t="s">
        <v>0</v>
      </c>
    </row>
    <row r="2040" spans="2:18" x14ac:dyDescent="0.2">
      <c r="B2040" s="25">
        <v>1810</v>
      </c>
      <c r="C2040" s="193">
        <v>0.14439707940025429</v>
      </c>
      <c r="D2040" s="19"/>
      <c r="E2040" s="19"/>
      <c r="F2040" s="19">
        <v>0.92535887944470752</v>
      </c>
      <c r="G2040" s="19"/>
      <c r="H2040" s="19">
        <v>0.17275495621466164</v>
      </c>
      <c r="I2040" s="19"/>
      <c r="J2040" s="19">
        <v>0.25442254498879951</v>
      </c>
      <c r="K2040" s="19">
        <v>0.11740024841436016</v>
      </c>
      <c r="L2040" s="19"/>
      <c r="M2040" s="19">
        <v>0.55184083130330619</v>
      </c>
      <c r="N2040" s="19"/>
      <c r="O2040" s="19">
        <v>0.57810177182629296</v>
      </c>
      <c r="P2040" s="50"/>
      <c r="R2040" s="9" t="s">
        <v>0</v>
      </c>
    </row>
    <row r="2041" spans="2:18" x14ac:dyDescent="0.2">
      <c r="B2041" s="25">
        <v>1811</v>
      </c>
      <c r="C2041" s="193"/>
      <c r="D2041" s="19">
        <v>0.78961317264278152</v>
      </c>
      <c r="E2041" s="19"/>
      <c r="F2041" s="19">
        <v>0.57305360804621797</v>
      </c>
      <c r="G2041" s="19"/>
      <c r="H2041" s="19">
        <v>1.7176483422692075</v>
      </c>
      <c r="I2041" s="19"/>
      <c r="J2041" s="19">
        <v>1.3790547046672155</v>
      </c>
      <c r="K2041" s="19"/>
      <c r="L2041" s="19">
        <v>1.0491903970701637</v>
      </c>
      <c r="M2041" s="19"/>
      <c r="N2041" s="19">
        <v>1.9770838309905312</v>
      </c>
      <c r="O2041" s="19"/>
      <c r="P2041" s="50">
        <v>1.3207139958061549</v>
      </c>
      <c r="R2041" s="9" t="s">
        <v>0</v>
      </c>
    </row>
    <row r="2042" spans="2:18" x14ac:dyDescent="0.2">
      <c r="B2042" s="25">
        <v>1812</v>
      </c>
      <c r="C2042" s="193"/>
      <c r="D2042" s="19">
        <v>1.341818336262505E-2</v>
      </c>
      <c r="E2042" s="19"/>
      <c r="F2042" s="19">
        <v>0.44983455284265766</v>
      </c>
      <c r="G2042" s="19">
        <v>0.50148633002852405</v>
      </c>
      <c r="H2042" s="19"/>
      <c r="I2042" s="19">
        <v>0.68448466414843412</v>
      </c>
      <c r="J2042" s="19"/>
      <c r="K2042" s="19">
        <v>0.66288765818367779</v>
      </c>
      <c r="L2042" s="19"/>
      <c r="M2042" s="19">
        <v>0.97119438991777363</v>
      </c>
      <c r="N2042" s="19"/>
      <c r="O2042" s="19">
        <v>0.99163722753720773</v>
      </c>
      <c r="P2042" s="50"/>
      <c r="R2042" s="9" t="s">
        <v>0</v>
      </c>
    </row>
    <row r="2043" spans="2:18" x14ac:dyDescent="0.2">
      <c r="B2043" s="25">
        <v>1813</v>
      </c>
      <c r="C2043" s="193"/>
      <c r="D2043" s="19">
        <v>1.0485412105405056</v>
      </c>
      <c r="E2043" s="19">
        <v>0.24114754977427502</v>
      </c>
      <c r="F2043" s="19"/>
      <c r="G2043" s="19"/>
      <c r="H2043" s="19">
        <v>0.21184176305056215</v>
      </c>
      <c r="I2043" s="19"/>
      <c r="J2043" s="19">
        <v>1.0772696401275415</v>
      </c>
      <c r="K2043" s="19"/>
      <c r="L2043" s="19">
        <v>0.89906733509227155</v>
      </c>
      <c r="M2043" s="19"/>
      <c r="N2043" s="19">
        <v>1.5886348626675084</v>
      </c>
      <c r="O2043" s="19"/>
      <c r="P2043" s="50">
        <v>1.3484669387175534</v>
      </c>
      <c r="R2043" s="9" t="s">
        <v>0</v>
      </c>
    </row>
    <row r="2044" spans="2:18" x14ac:dyDescent="0.2">
      <c r="B2044" s="25">
        <v>1814</v>
      </c>
      <c r="C2044" s="193"/>
      <c r="D2044" s="19">
        <v>2.8466206625074877</v>
      </c>
      <c r="E2044" s="19"/>
      <c r="F2044" s="19">
        <v>1.9679300624656246</v>
      </c>
      <c r="G2044" s="19"/>
      <c r="H2044" s="19">
        <v>2.8291397045453146</v>
      </c>
      <c r="I2044" s="19"/>
      <c r="J2044" s="19">
        <v>2.2941848335813586</v>
      </c>
      <c r="K2044" s="19"/>
      <c r="L2044" s="19">
        <v>1.8477240793154432</v>
      </c>
      <c r="M2044" s="19"/>
      <c r="N2044" s="19">
        <v>2.100286030124519</v>
      </c>
      <c r="O2044" s="19"/>
      <c r="P2044" s="50">
        <v>2.2731371273127725</v>
      </c>
      <c r="R2044" s="9" t="s">
        <v>0</v>
      </c>
    </row>
    <row r="2045" spans="2:18" x14ac:dyDescent="0.2">
      <c r="B2045" s="25">
        <v>1815</v>
      </c>
      <c r="C2045" s="193">
        <v>0.50529486629786191</v>
      </c>
      <c r="D2045" s="19"/>
      <c r="E2045" s="19">
        <v>1.024663496070076</v>
      </c>
      <c r="F2045" s="19"/>
      <c r="G2045" s="19"/>
      <c r="H2045" s="19">
        <v>0.23926891070053058</v>
      </c>
      <c r="I2045" s="19"/>
      <c r="J2045" s="19">
        <v>4.3694109282892205E-2</v>
      </c>
      <c r="K2045" s="19">
        <v>0.33493215391819336</v>
      </c>
      <c r="L2045" s="19"/>
      <c r="M2045" s="19">
        <v>0.29499722473659468</v>
      </c>
      <c r="N2045" s="19"/>
      <c r="O2045" s="19">
        <v>0.74807119720893156</v>
      </c>
      <c r="P2045" s="50"/>
      <c r="R2045" s="9" t="s">
        <v>0</v>
      </c>
    </row>
    <row r="2046" spans="2:18" x14ac:dyDescent="0.2">
      <c r="B2046" s="25">
        <v>1816</v>
      </c>
      <c r="C2046" s="193"/>
      <c r="D2046" s="19">
        <v>1.0478619733595329</v>
      </c>
      <c r="E2046" s="19"/>
      <c r="F2046" s="19">
        <v>0.16159516697954818</v>
      </c>
      <c r="G2046" s="19"/>
      <c r="H2046" s="19">
        <v>1.3253448875775578</v>
      </c>
      <c r="I2046" s="19"/>
      <c r="J2046" s="19">
        <v>0.59000876118194356</v>
      </c>
      <c r="K2046" s="19"/>
      <c r="L2046" s="19">
        <v>1.1634550395157843</v>
      </c>
      <c r="M2046" s="19"/>
      <c r="N2046" s="19">
        <v>0.80311562414609683</v>
      </c>
      <c r="O2046" s="19"/>
      <c r="P2046" s="50">
        <v>0.98502741904548807</v>
      </c>
      <c r="R2046" s="9" t="s">
        <v>0</v>
      </c>
    </row>
    <row r="2047" spans="2:18" x14ac:dyDescent="0.2">
      <c r="B2047" s="25">
        <v>1817</v>
      </c>
      <c r="C2047" s="193">
        <v>1.1903726826079892</v>
      </c>
      <c r="D2047" s="19"/>
      <c r="E2047" s="19"/>
      <c r="F2047" s="19">
        <v>1.1844133910974222</v>
      </c>
      <c r="G2047" s="19">
        <v>8.6996129899744118E-2</v>
      </c>
      <c r="H2047" s="19"/>
      <c r="I2047" s="19">
        <v>0.90063100969239718</v>
      </c>
      <c r="J2047" s="19"/>
      <c r="K2047" s="19">
        <v>0.14317997047289469</v>
      </c>
      <c r="L2047" s="19"/>
      <c r="M2047" s="19"/>
      <c r="N2047" s="19">
        <v>9.7190356901576166E-2</v>
      </c>
      <c r="O2047" s="19"/>
      <c r="P2047" s="50">
        <v>9.0366105371893393E-2</v>
      </c>
      <c r="R2047" s="9" t="s">
        <v>0</v>
      </c>
    </row>
    <row r="2048" spans="2:18" x14ac:dyDescent="0.2">
      <c r="B2048" s="25">
        <v>1818</v>
      </c>
      <c r="C2048" s="193"/>
      <c r="D2048" s="19">
        <v>0.33086913114614591</v>
      </c>
      <c r="E2048" s="19"/>
      <c r="F2048" s="19">
        <v>0.61247980999070839</v>
      </c>
      <c r="G2048" s="19"/>
      <c r="H2048" s="19">
        <v>1.0138895707238726</v>
      </c>
      <c r="I2048" s="19">
        <v>0.10541207670038517</v>
      </c>
      <c r="J2048" s="19"/>
      <c r="K2048" s="19"/>
      <c r="L2048" s="19">
        <v>0.4124605661908442</v>
      </c>
      <c r="M2048" s="19"/>
      <c r="N2048" s="19">
        <v>0.94510784260175773</v>
      </c>
      <c r="O2048" s="19">
        <v>1.1317658697811401</v>
      </c>
      <c r="P2048" s="50"/>
      <c r="R2048" s="9" t="s">
        <v>0</v>
      </c>
    </row>
    <row r="2049" spans="2:18" x14ac:dyDescent="0.2">
      <c r="B2049" s="25">
        <v>1819</v>
      </c>
      <c r="C2049" s="193">
        <v>0.95767754091481605</v>
      </c>
      <c r="D2049" s="19"/>
      <c r="E2049" s="19">
        <v>1.0876130806198432</v>
      </c>
      <c r="F2049" s="19"/>
      <c r="G2049" s="19">
        <v>1.0348145118173531</v>
      </c>
      <c r="H2049" s="19"/>
      <c r="I2049" s="19">
        <v>1.3320045985948077</v>
      </c>
      <c r="J2049" s="19"/>
      <c r="K2049" s="19">
        <v>3.8105264168510393E-2</v>
      </c>
      <c r="L2049" s="19"/>
      <c r="M2049" s="19">
        <v>1.1304693593970332</v>
      </c>
      <c r="N2049" s="19"/>
      <c r="O2049" s="19">
        <v>1.3776873998253043</v>
      </c>
      <c r="P2049" s="50"/>
      <c r="R2049" s="9" t="s">
        <v>0</v>
      </c>
    </row>
    <row r="2050" spans="2:18" x14ac:dyDescent="0.2">
      <c r="B2050" s="25">
        <v>1820</v>
      </c>
      <c r="C2050" s="193"/>
      <c r="D2050" s="19">
        <v>4.4239758837528585E-2</v>
      </c>
      <c r="E2050" s="19">
        <v>0.38918767078796268</v>
      </c>
      <c r="F2050" s="19"/>
      <c r="G2050" s="19"/>
      <c r="H2050" s="19">
        <v>0.38186837127195689</v>
      </c>
      <c r="I2050" s="19"/>
      <c r="J2050" s="19">
        <v>0.64766820931361535</v>
      </c>
      <c r="K2050" s="19"/>
      <c r="L2050" s="19">
        <v>0.19527076785713221</v>
      </c>
      <c r="M2050" s="19">
        <v>0.12240198429613935</v>
      </c>
      <c r="N2050" s="19"/>
      <c r="O2050" s="19">
        <v>0.19671002646167696</v>
      </c>
      <c r="P2050" s="50"/>
      <c r="R2050" s="9" t="s">
        <v>0</v>
      </c>
    </row>
    <row r="2051" spans="2:18" x14ac:dyDescent="0.2">
      <c r="B2051" s="25">
        <v>1821</v>
      </c>
      <c r="C2051" s="193">
        <v>1.492348007871628</v>
      </c>
      <c r="D2051" s="19"/>
      <c r="E2051" s="19">
        <v>1.3637584095510979</v>
      </c>
      <c r="F2051" s="19"/>
      <c r="G2051" s="19"/>
      <c r="H2051" s="19">
        <v>0.28644884167792606</v>
      </c>
      <c r="I2051" s="19">
        <v>0.76287230130933292</v>
      </c>
      <c r="J2051" s="19"/>
      <c r="K2051" s="19">
        <v>0.53874720314731273</v>
      </c>
      <c r="L2051" s="19"/>
      <c r="M2051" s="19">
        <v>0.5239897495564505</v>
      </c>
      <c r="N2051" s="19"/>
      <c r="O2051" s="19">
        <v>0.26223977143296845</v>
      </c>
      <c r="P2051" s="50"/>
      <c r="R2051" s="9" t="s">
        <v>0</v>
      </c>
    </row>
    <row r="2052" spans="2:18" x14ac:dyDescent="0.2">
      <c r="B2052" s="25">
        <v>1822</v>
      </c>
      <c r="C2052" s="193"/>
      <c r="D2052" s="19">
        <v>0.33028591761367709</v>
      </c>
      <c r="E2052" s="19"/>
      <c r="F2052" s="19">
        <v>7.9689209432989364E-3</v>
      </c>
      <c r="G2052" s="19"/>
      <c r="H2052" s="19">
        <v>0.8509961236821838</v>
      </c>
      <c r="I2052" s="19"/>
      <c r="J2052" s="19">
        <v>0.9548552283572973</v>
      </c>
      <c r="K2052" s="19">
        <v>0.6755352312526699</v>
      </c>
      <c r="L2052" s="19"/>
      <c r="M2052" s="19">
        <v>0.1686029036784511</v>
      </c>
      <c r="N2052" s="19"/>
      <c r="O2052" s="19">
        <v>0.12926080953342017</v>
      </c>
      <c r="P2052" s="50"/>
      <c r="R2052" s="9" t="s">
        <v>0</v>
      </c>
    </row>
    <row r="2053" spans="2:18" x14ac:dyDescent="0.2">
      <c r="B2053" s="25">
        <v>1823</v>
      </c>
      <c r="C2053" s="193">
        <v>0.73980654049564454</v>
      </c>
      <c r="D2053" s="19"/>
      <c r="E2053" s="19"/>
      <c r="F2053" s="19">
        <v>4.2532861130024954E-2</v>
      </c>
      <c r="G2053" s="19">
        <v>0.80647464694501891</v>
      </c>
      <c r="H2053" s="19"/>
      <c r="I2053" s="19">
        <v>1.391642608259585</v>
      </c>
      <c r="J2053" s="19"/>
      <c r="K2053" s="19">
        <v>1.0632744017745122</v>
      </c>
      <c r="L2053" s="19"/>
      <c r="M2053" s="19">
        <v>0.76396637872929818</v>
      </c>
      <c r="N2053" s="19"/>
      <c r="O2053" s="19">
        <v>0.59199765844756935</v>
      </c>
      <c r="P2053" s="50"/>
      <c r="R2053" s="9" t="s">
        <v>0</v>
      </c>
    </row>
    <row r="2054" spans="2:18" x14ac:dyDescent="0.2">
      <c r="B2054" s="25">
        <v>1824</v>
      </c>
      <c r="C2054" s="193">
        <v>0.72219887880115785</v>
      </c>
      <c r="D2054" s="19"/>
      <c r="E2054" s="19">
        <v>7.0089172328249669E-2</v>
      </c>
      <c r="F2054" s="19"/>
      <c r="G2054" s="19"/>
      <c r="H2054" s="19">
        <v>0.58718090002542622</v>
      </c>
      <c r="I2054" s="19">
        <v>0.20878576486257006</v>
      </c>
      <c r="J2054" s="19"/>
      <c r="K2054" s="19"/>
      <c r="L2054" s="19">
        <v>0.17323123601927265</v>
      </c>
      <c r="M2054" s="19"/>
      <c r="N2054" s="19">
        <v>0.48926301073094669</v>
      </c>
      <c r="O2054" s="19"/>
      <c r="P2054" s="50">
        <v>0.34102670502171817</v>
      </c>
      <c r="R2054" s="9" t="s">
        <v>0</v>
      </c>
    </row>
    <row r="2055" spans="2:18" x14ac:dyDescent="0.2">
      <c r="B2055" s="25">
        <v>1825</v>
      </c>
      <c r="C2055" s="193">
        <v>1.2957627294376577</v>
      </c>
      <c r="D2055" s="19"/>
      <c r="E2055" s="19">
        <v>1.0149990531355551</v>
      </c>
      <c r="F2055" s="19"/>
      <c r="G2055" s="19">
        <v>1.7414181239498701</v>
      </c>
      <c r="H2055" s="19"/>
      <c r="I2055" s="19">
        <v>2.8334246909412628</v>
      </c>
      <c r="J2055" s="19"/>
      <c r="K2055" s="19">
        <v>1.2167165419793935</v>
      </c>
      <c r="L2055" s="19"/>
      <c r="M2055" s="19">
        <v>1.2340202205232818</v>
      </c>
      <c r="N2055" s="19"/>
      <c r="O2055" s="19">
        <v>0.70882364405530629</v>
      </c>
      <c r="P2055" s="50"/>
      <c r="R2055" s="9" t="s">
        <v>0</v>
      </c>
    </row>
    <row r="2056" spans="2:18" x14ac:dyDescent="0.2">
      <c r="B2056" s="25">
        <v>1826</v>
      </c>
      <c r="C2056" s="193"/>
      <c r="D2056" s="19">
        <v>0.5364876722090739</v>
      </c>
      <c r="E2056" s="19">
        <v>6.2640967750424728E-2</v>
      </c>
      <c r="F2056" s="19"/>
      <c r="G2056" s="19"/>
      <c r="H2056" s="19">
        <v>0.3649192923279076</v>
      </c>
      <c r="I2056" s="19"/>
      <c r="J2056" s="19">
        <v>6.4005734735733295E-3</v>
      </c>
      <c r="K2056" s="19"/>
      <c r="L2056" s="19">
        <v>0.59755780170330752</v>
      </c>
      <c r="M2056" s="19"/>
      <c r="N2056" s="19">
        <v>0.33209165654964878</v>
      </c>
      <c r="O2056" s="19">
        <v>0.26354849516981621</v>
      </c>
      <c r="P2056" s="50"/>
      <c r="R2056" s="9" t="s">
        <v>0</v>
      </c>
    </row>
    <row r="2057" spans="2:18" x14ac:dyDescent="0.2">
      <c r="B2057" s="25">
        <v>1827</v>
      </c>
      <c r="C2057" s="193"/>
      <c r="D2057" s="19">
        <v>0.14081055278993204</v>
      </c>
      <c r="E2057" s="19"/>
      <c r="F2057" s="19">
        <v>0.41244111410965961</v>
      </c>
      <c r="G2057" s="19"/>
      <c r="H2057" s="19">
        <v>0.78069374167557737</v>
      </c>
      <c r="I2057" s="19"/>
      <c r="J2057" s="19">
        <v>0.76740566460344861</v>
      </c>
      <c r="K2057" s="19">
        <v>0.84570493262562529</v>
      </c>
      <c r="L2057" s="19"/>
      <c r="M2057" s="19"/>
      <c r="N2057" s="19">
        <v>1.1214022802231498</v>
      </c>
      <c r="O2057" s="19"/>
      <c r="P2057" s="50">
        <v>0.27953647428481432</v>
      </c>
      <c r="R2057" s="9" t="s">
        <v>0</v>
      </c>
    </row>
    <row r="2058" spans="2:18" x14ac:dyDescent="0.2">
      <c r="B2058" s="25">
        <v>1828</v>
      </c>
      <c r="C2058" s="193">
        <v>0.56077935780786914</v>
      </c>
      <c r="D2058" s="19"/>
      <c r="E2058" s="19">
        <v>0.70316261813037317</v>
      </c>
      <c r="F2058" s="19"/>
      <c r="G2058" s="19">
        <v>0.22890191006876545</v>
      </c>
      <c r="H2058" s="19"/>
      <c r="I2058" s="19"/>
      <c r="J2058" s="19">
        <v>0.14290283922723496</v>
      </c>
      <c r="K2058" s="19"/>
      <c r="L2058" s="19">
        <v>0.38776369869353772</v>
      </c>
      <c r="M2058" s="19">
        <v>0.24830158620468354</v>
      </c>
      <c r="N2058" s="19"/>
      <c r="O2058" s="19">
        <v>0.15487206565800576</v>
      </c>
      <c r="P2058" s="50"/>
      <c r="R2058" s="9" t="s">
        <v>0</v>
      </c>
    </row>
    <row r="2059" spans="2:18" x14ac:dyDescent="0.2">
      <c r="B2059" s="25">
        <v>1829</v>
      </c>
      <c r="C2059" s="193"/>
      <c r="D2059" s="19">
        <v>0.47216455022698361</v>
      </c>
      <c r="E2059" s="19"/>
      <c r="F2059" s="19">
        <v>3.4598507805655265E-2</v>
      </c>
      <c r="G2059" s="19"/>
      <c r="H2059" s="19">
        <v>0.72823843807186539</v>
      </c>
      <c r="I2059" s="19">
        <v>9.3563879621004764E-2</v>
      </c>
      <c r="J2059" s="19"/>
      <c r="K2059" s="19">
        <v>0.24828628466364547</v>
      </c>
      <c r="L2059" s="19"/>
      <c r="M2059" s="19"/>
      <c r="N2059" s="19">
        <v>0.87617297144365203</v>
      </c>
      <c r="O2059" s="19"/>
      <c r="P2059" s="50">
        <v>0.50110007301079784</v>
      </c>
      <c r="R2059" s="9" t="s">
        <v>0</v>
      </c>
    </row>
    <row r="2060" spans="2:18" x14ac:dyDescent="0.2">
      <c r="B2060" s="25">
        <v>1830</v>
      </c>
      <c r="C2060" s="193"/>
      <c r="D2060" s="19">
        <v>0.88341460387996329</v>
      </c>
      <c r="E2060" s="19"/>
      <c r="F2060" s="19">
        <v>1.3311327570321492</v>
      </c>
      <c r="G2060" s="19"/>
      <c r="H2060" s="19">
        <v>1.5114383852833939</v>
      </c>
      <c r="I2060" s="19"/>
      <c r="J2060" s="19">
        <v>0.51174195347944973</v>
      </c>
      <c r="K2060" s="19"/>
      <c r="L2060" s="19">
        <v>0.64407915227689594</v>
      </c>
      <c r="M2060" s="19"/>
      <c r="N2060" s="19">
        <v>0.97330323361992277</v>
      </c>
      <c r="O2060" s="19"/>
      <c r="P2060" s="50">
        <v>0.75035444459497935</v>
      </c>
      <c r="R2060" s="9" t="s">
        <v>0</v>
      </c>
    </row>
    <row r="2061" spans="2:18" x14ac:dyDescent="0.2">
      <c r="B2061" s="25">
        <v>1831</v>
      </c>
      <c r="C2061" s="193">
        <v>0.76584823648799127</v>
      </c>
      <c r="D2061" s="19"/>
      <c r="E2061" s="19"/>
      <c r="F2061" s="19">
        <v>7.14366599556059E-2</v>
      </c>
      <c r="G2061" s="19"/>
      <c r="H2061" s="19">
        <v>0.37991125087691818</v>
      </c>
      <c r="I2061" s="19"/>
      <c r="J2061" s="19">
        <v>0.26718428749379608</v>
      </c>
      <c r="K2061" s="19"/>
      <c r="L2061" s="19">
        <v>5.4392319833648513E-2</v>
      </c>
      <c r="M2061" s="19">
        <v>0.6525967851799902</v>
      </c>
      <c r="N2061" s="19"/>
      <c r="O2061" s="19">
        <v>0.13879460447084416</v>
      </c>
      <c r="P2061" s="50"/>
      <c r="R2061" s="9" t="s">
        <v>0</v>
      </c>
    </row>
    <row r="2062" spans="2:18" x14ac:dyDescent="0.2">
      <c r="B2062" s="25">
        <v>1832</v>
      </c>
      <c r="C2062" s="193"/>
      <c r="D2062" s="19">
        <v>1.4898426492274075</v>
      </c>
      <c r="E2062" s="19"/>
      <c r="F2062" s="19">
        <v>1.0914281440610738</v>
      </c>
      <c r="G2062" s="19"/>
      <c r="H2062" s="19">
        <v>1.1740242769394804</v>
      </c>
      <c r="I2062" s="19"/>
      <c r="J2062" s="19">
        <v>0.74378154464314306</v>
      </c>
      <c r="K2062" s="19"/>
      <c r="L2062" s="19">
        <v>0.97576876518951905</v>
      </c>
      <c r="M2062" s="19"/>
      <c r="N2062" s="19">
        <v>0.77484097077813474</v>
      </c>
      <c r="O2062" s="19"/>
      <c r="P2062" s="50">
        <v>1.3454317315535049</v>
      </c>
      <c r="R2062" s="9" t="s">
        <v>0</v>
      </c>
    </row>
    <row r="2063" spans="2:18" x14ac:dyDescent="0.2">
      <c r="B2063" s="25">
        <v>1833</v>
      </c>
      <c r="C2063" s="193">
        <v>0.62335955548387079</v>
      </c>
      <c r="D2063" s="19"/>
      <c r="E2063" s="19"/>
      <c r="F2063" s="19">
        <v>6.1952269713334139E-2</v>
      </c>
      <c r="G2063" s="19"/>
      <c r="H2063" s="19">
        <v>1.0693477994412757</v>
      </c>
      <c r="I2063" s="19"/>
      <c r="J2063" s="19">
        <v>0.93109443694230376</v>
      </c>
      <c r="K2063" s="19">
        <v>0.1927766864775978</v>
      </c>
      <c r="L2063" s="19"/>
      <c r="M2063" s="19">
        <v>0.43835388365963035</v>
      </c>
      <c r="N2063" s="19"/>
      <c r="O2063" s="19">
        <v>0.57564960554515754</v>
      </c>
      <c r="P2063" s="50"/>
      <c r="R2063" s="9" t="s">
        <v>0</v>
      </c>
    </row>
    <row r="2064" spans="2:18" x14ac:dyDescent="0.2">
      <c r="B2064" s="25">
        <v>1834</v>
      </c>
      <c r="C2064" s="193">
        <v>0.38724864459392233</v>
      </c>
      <c r="D2064" s="19"/>
      <c r="E2064" s="19">
        <v>0.76229520119739991</v>
      </c>
      <c r="F2064" s="19"/>
      <c r="G2064" s="19">
        <v>0.35763449373818046</v>
      </c>
      <c r="H2064" s="19"/>
      <c r="I2064" s="19">
        <v>0.21108365467315332</v>
      </c>
      <c r="J2064" s="19"/>
      <c r="K2064" s="19">
        <v>0.83729522748267649</v>
      </c>
      <c r="L2064" s="19"/>
      <c r="M2064" s="19"/>
      <c r="N2064" s="19">
        <v>1.5135649957602361E-2</v>
      </c>
      <c r="O2064" s="19">
        <v>0.53238464050191281</v>
      </c>
      <c r="P2064" s="50"/>
      <c r="R2064" s="9" t="s">
        <v>0</v>
      </c>
    </row>
    <row r="2065" spans="2:18" x14ac:dyDescent="0.2">
      <c r="B2065" s="25">
        <v>1835</v>
      </c>
      <c r="C2065" s="193"/>
      <c r="D2065" s="19">
        <v>0.25158822955113114</v>
      </c>
      <c r="E2065" s="19">
        <v>0.90848355901343314</v>
      </c>
      <c r="F2065" s="19"/>
      <c r="G2065" s="19">
        <v>9.643703475430139E-2</v>
      </c>
      <c r="H2065" s="19"/>
      <c r="I2065" s="19">
        <v>0.64716396869432535</v>
      </c>
      <c r="J2065" s="19"/>
      <c r="K2065" s="19"/>
      <c r="L2065" s="19">
        <v>2.0826710497903092E-2</v>
      </c>
      <c r="M2065" s="19">
        <v>0.85330106287977181</v>
      </c>
      <c r="N2065" s="19"/>
      <c r="O2065" s="19">
        <v>0.1552873595492017</v>
      </c>
      <c r="P2065" s="50"/>
      <c r="R2065" s="9" t="s">
        <v>0</v>
      </c>
    </row>
    <row r="2066" spans="2:18" x14ac:dyDescent="0.2">
      <c r="B2066" s="25">
        <v>1836</v>
      </c>
      <c r="C2066" s="193"/>
      <c r="D2066" s="19">
        <v>1.1747952437227651</v>
      </c>
      <c r="E2066" s="19"/>
      <c r="F2066" s="19">
        <v>2.0003138833673191</v>
      </c>
      <c r="G2066" s="19"/>
      <c r="H2066" s="19">
        <v>0.87828926455235401</v>
      </c>
      <c r="I2066" s="19"/>
      <c r="J2066" s="19">
        <v>1.1794063834247752</v>
      </c>
      <c r="K2066" s="19"/>
      <c r="L2066" s="19">
        <v>1.634380332985558</v>
      </c>
      <c r="M2066" s="19"/>
      <c r="N2066" s="19">
        <v>0.23784290804143352</v>
      </c>
      <c r="O2066" s="19"/>
      <c r="P2066" s="50">
        <v>0.79538266434006288</v>
      </c>
      <c r="R2066" s="9" t="s">
        <v>0</v>
      </c>
    </row>
    <row r="2067" spans="2:18" x14ac:dyDescent="0.2">
      <c r="B2067" s="25">
        <v>1837</v>
      </c>
      <c r="C2067" s="193"/>
      <c r="D2067" s="19">
        <v>1.7157463361501657</v>
      </c>
      <c r="E2067" s="19"/>
      <c r="F2067" s="19">
        <v>1.0526064190677844</v>
      </c>
      <c r="G2067" s="19"/>
      <c r="H2067" s="19">
        <v>1.4864168411436995</v>
      </c>
      <c r="I2067" s="19"/>
      <c r="J2067" s="19">
        <v>1.2927922875697504</v>
      </c>
      <c r="K2067" s="19"/>
      <c r="L2067" s="19">
        <v>1.3953142789509816</v>
      </c>
      <c r="M2067" s="19"/>
      <c r="N2067" s="19">
        <v>1.1707760665009084</v>
      </c>
      <c r="O2067" s="19"/>
      <c r="P2067" s="50">
        <v>1.0985438258524343</v>
      </c>
      <c r="R2067" s="9" t="s">
        <v>0</v>
      </c>
    </row>
    <row r="2068" spans="2:18" x14ac:dyDescent="0.2">
      <c r="B2068" s="25">
        <v>1838</v>
      </c>
      <c r="C2068" s="193">
        <v>0.89701297618638343</v>
      </c>
      <c r="D2068" s="19"/>
      <c r="E2068" s="19">
        <v>0.8547381573376942</v>
      </c>
      <c r="F2068" s="19"/>
      <c r="G2068" s="19">
        <v>0.71648944672395709</v>
      </c>
      <c r="H2068" s="19"/>
      <c r="I2068" s="19">
        <v>0.34310956111115215</v>
      </c>
      <c r="J2068" s="19"/>
      <c r="K2068" s="19">
        <v>1.634230420022051</v>
      </c>
      <c r="L2068" s="19"/>
      <c r="M2068" s="19">
        <v>1.1779754183572448</v>
      </c>
      <c r="N2068" s="19"/>
      <c r="O2068" s="19">
        <v>0.31431491426976826</v>
      </c>
      <c r="P2068" s="50"/>
      <c r="R2068" s="9" t="s">
        <v>0</v>
      </c>
    </row>
    <row r="2069" spans="2:18" x14ac:dyDescent="0.2">
      <c r="B2069" s="25">
        <v>1839</v>
      </c>
      <c r="C2069" s="193">
        <v>0.9871284963724416</v>
      </c>
      <c r="D2069" s="19"/>
      <c r="E2069" s="19">
        <v>1.7315242666457755</v>
      </c>
      <c r="F2069" s="19"/>
      <c r="G2069" s="19">
        <v>0.91878428615767849</v>
      </c>
      <c r="H2069" s="19"/>
      <c r="I2069" s="19">
        <v>0.51606672878204241</v>
      </c>
      <c r="J2069" s="19"/>
      <c r="K2069" s="19">
        <v>1.2164128990055738</v>
      </c>
      <c r="L2069" s="19"/>
      <c r="M2069" s="19">
        <v>1.0351252609999597</v>
      </c>
      <c r="N2069" s="19"/>
      <c r="O2069" s="19">
        <v>7.7991338893029644E-2</v>
      </c>
      <c r="P2069" s="50"/>
      <c r="R2069" s="9" t="s">
        <v>0</v>
      </c>
    </row>
    <row r="2070" spans="2:18" x14ac:dyDescent="0.2">
      <c r="B2070" s="25">
        <v>1840</v>
      </c>
      <c r="C2070" s="193"/>
      <c r="D2070" s="19">
        <v>0.21228413772490209</v>
      </c>
      <c r="E2070" s="19"/>
      <c r="F2070" s="19">
        <v>0.82344689118768399</v>
      </c>
      <c r="G2070" s="19"/>
      <c r="H2070" s="19">
        <v>0.58072012636188042</v>
      </c>
      <c r="I2070" s="19"/>
      <c r="J2070" s="19">
        <v>0.47063100637276667</v>
      </c>
      <c r="K2070" s="19"/>
      <c r="L2070" s="19">
        <v>0.66765098349038199</v>
      </c>
      <c r="M2070" s="19"/>
      <c r="N2070" s="19">
        <v>0.66886836663113958</v>
      </c>
      <c r="O2070" s="19"/>
      <c r="P2070" s="50">
        <v>0.65937311894107775</v>
      </c>
      <c r="R2070" s="9" t="s">
        <v>0</v>
      </c>
    </row>
    <row r="2071" spans="2:18" x14ac:dyDescent="0.2">
      <c r="B2071" s="25">
        <v>1841</v>
      </c>
      <c r="C2071" s="193"/>
      <c r="D2071" s="19">
        <v>1.4201275156883219E-2</v>
      </c>
      <c r="E2071" s="19"/>
      <c r="F2071" s="19">
        <v>0.91206679347312236</v>
      </c>
      <c r="G2071" s="19"/>
      <c r="H2071" s="19">
        <v>6.9820243028299797E-2</v>
      </c>
      <c r="I2071" s="19"/>
      <c r="J2071" s="19">
        <v>0.78382308818198065</v>
      </c>
      <c r="K2071" s="19"/>
      <c r="L2071" s="19">
        <v>1.6255383264179961E-2</v>
      </c>
      <c r="M2071" s="19"/>
      <c r="N2071" s="19">
        <v>0.30834033484445328</v>
      </c>
      <c r="O2071" s="19">
        <v>0.24505979595198693</v>
      </c>
      <c r="P2071" s="50"/>
      <c r="R2071" s="9" t="s">
        <v>0</v>
      </c>
    </row>
    <row r="2072" spans="2:18" x14ac:dyDescent="0.2">
      <c r="B2072" s="25">
        <v>1842</v>
      </c>
      <c r="C2072" s="193"/>
      <c r="D2072" s="19">
        <v>1.1627236429778864</v>
      </c>
      <c r="E2072" s="19"/>
      <c r="F2072" s="19">
        <v>0.81853484412621802</v>
      </c>
      <c r="G2072" s="19"/>
      <c r="H2072" s="19">
        <v>0.77454662707575328</v>
      </c>
      <c r="I2072" s="19"/>
      <c r="J2072" s="19">
        <v>1.0794136483025354</v>
      </c>
      <c r="K2072" s="19"/>
      <c r="L2072" s="19">
        <v>0.84765807292894357</v>
      </c>
      <c r="M2072" s="19"/>
      <c r="N2072" s="19">
        <v>1.2600462243726567</v>
      </c>
      <c r="O2072" s="19"/>
      <c r="P2072" s="50">
        <v>0.44761354441294732</v>
      </c>
      <c r="R2072" s="9" t="s">
        <v>0</v>
      </c>
    </row>
    <row r="2073" spans="2:18" x14ac:dyDescent="0.2">
      <c r="B2073" s="25">
        <v>1843</v>
      </c>
      <c r="C2073" s="193">
        <v>0.10210835316037795</v>
      </c>
      <c r="D2073" s="19"/>
      <c r="E2073" s="19">
        <v>0.53365069456379599</v>
      </c>
      <c r="F2073" s="19"/>
      <c r="G2073" s="19">
        <v>0.99393513827913627</v>
      </c>
      <c r="H2073" s="19"/>
      <c r="I2073" s="19">
        <v>0.63008359819793769</v>
      </c>
      <c r="J2073" s="19"/>
      <c r="K2073" s="19">
        <v>0.41289090490821101</v>
      </c>
      <c r="L2073" s="19"/>
      <c r="M2073" s="19">
        <v>0.60801955363790983</v>
      </c>
      <c r="N2073" s="19"/>
      <c r="O2073" s="19"/>
      <c r="P2073" s="50">
        <v>0.2718641370820597</v>
      </c>
      <c r="R2073" s="9" t="s">
        <v>0</v>
      </c>
    </row>
    <row r="2074" spans="2:18" x14ac:dyDescent="0.2">
      <c r="B2074" s="25">
        <v>1844</v>
      </c>
      <c r="C2074" s="193"/>
      <c r="D2074" s="19">
        <v>0.15526955134551595</v>
      </c>
      <c r="E2074" s="19"/>
      <c r="F2074" s="19">
        <v>1.4312300344265874</v>
      </c>
      <c r="G2074" s="19"/>
      <c r="H2074" s="19">
        <v>1.4794955821075719</v>
      </c>
      <c r="I2074" s="19"/>
      <c r="J2074" s="19">
        <v>1.1092668753254391</v>
      </c>
      <c r="K2074" s="19"/>
      <c r="L2074" s="19">
        <v>0.61465688338203051</v>
      </c>
      <c r="M2074" s="19"/>
      <c r="N2074" s="19">
        <v>0.74932856726768449</v>
      </c>
      <c r="O2074" s="19"/>
      <c r="P2074" s="50">
        <v>1.1928463940209753</v>
      </c>
      <c r="R2074" s="9" t="s">
        <v>0</v>
      </c>
    </row>
    <row r="2075" spans="2:18" x14ac:dyDescent="0.2">
      <c r="B2075" s="25">
        <v>1845</v>
      </c>
      <c r="C2075" s="193"/>
      <c r="D2075" s="19">
        <v>0.52477967632580558</v>
      </c>
      <c r="E2075" s="19">
        <v>0.56522061209604035</v>
      </c>
      <c r="F2075" s="19"/>
      <c r="G2075" s="19"/>
      <c r="H2075" s="19">
        <v>0.5350262588899718</v>
      </c>
      <c r="I2075" s="19"/>
      <c r="J2075" s="19">
        <v>0.54145697200787291</v>
      </c>
      <c r="K2075" s="19">
        <v>0.26540366965601053</v>
      </c>
      <c r="L2075" s="19"/>
      <c r="M2075" s="19"/>
      <c r="N2075" s="19">
        <v>0.2061115653079949</v>
      </c>
      <c r="O2075" s="19"/>
      <c r="P2075" s="50">
        <v>0.13800324781218212</v>
      </c>
      <c r="R2075" s="9" t="s">
        <v>0</v>
      </c>
    </row>
    <row r="2076" spans="2:18" x14ac:dyDescent="0.2">
      <c r="B2076" s="25">
        <v>1846</v>
      </c>
      <c r="C2076" s="193"/>
      <c r="D2076" s="19">
        <v>0.81514067708244187</v>
      </c>
      <c r="E2076" s="19"/>
      <c r="F2076" s="19">
        <v>0.96727097218572367</v>
      </c>
      <c r="G2076" s="19">
        <v>0.16798488624828786</v>
      </c>
      <c r="H2076" s="19"/>
      <c r="I2076" s="19"/>
      <c r="J2076" s="19">
        <v>0.52207387055016408</v>
      </c>
      <c r="K2076" s="19"/>
      <c r="L2076" s="19">
        <v>1.0953731774347586</v>
      </c>
      <c r="M2076" s="19"/>
      <c r="N2076" s="19">
        <v>0.7624611050581126</v>
      </c>
      <c r="O2076" s="19"/>
      <c r="P2076" s="50">
        <v>0.45700441064810771</v>
      </c>
      <c r="R2076" s="9" t="s">
        <v>0</v>
      </c>
    </row>
    <row r="2077" spans="2:18" x14ac:dyDescent="0.2">
      <c r="B2077" s="25">
        <v>1847</v>
      </c>
      <c r="C2077" s="193"/>
      <c r="D2077" s="19">
        <v>0.80782848995965872</v>
      </c>
      <c r="E2077" s="19">
        <v>0.18788413257208206</v>
      </c>
      <c r="F2077" s="19"/>
      <c r="G2077" s="19">
        <v>0.52242869851708318</v>
      </c>
      <c r="H2077" s="19"/>
      <c r="I2077" s="19">
        <v>0.92932246107488203</v>
      </c>
      <c r="J2077" s="19"/>
      <c r="K2077" s="19"/>
      <c r="L2077" s="19">
        <v>0.28280295716687309</v>
      </c>
      <c r="M2077" s="19"/>
      <c r="N2077" s="19">
        <v>0.32496112334724053</v>
      </c>
      <c r="O2077" s="19"/>
      <c r="P2077" s="50">
        <v>0.38886035693766968</v>
      </c>
      <c r="R2077" s="9" t="s">
        <v>0</v>
      </c>
    </row>
    <row r="2078" spans="2:18" x14ac:dyDescent="0.2">
      <c r="B2078" s="25">
        <v>1848</v>
      </c>
      <c r="C2078" s="193">
        <v>0.79503250049757912</v>
      </c>
      <c r="D2078" s="19"/>
      <c r="E2078" s="19"/>
      <c r="F2078" s="19">
        <v>0.51976602058659371</v>
      </c>
      <c r="G2078" s="19"/>
      <c r="H2078" s="19">
        <v>9.5213161017974224E-2</v>
      </c>
      <c r="I2078" s="19">
        <v>0.25734784723784138</v>
      </c>
      <c r="J2078" s="19"/>
      <c r="K2078" s="19">
        <v>0.60065269870257776</v>
      </c>
      <c r="L2078" s="19"/>
      <c r="M2078" s="19">
        <v>0.77253184139796938</v>
      </c>
      <c r="N2078" s="19"/>
      <c r="O2078" s="19">
        <v>0.21368739480032853</v>
      </c>
      <c r="P2078" s="50"/>
      <c r="R2078" s="9" t="s">
        <v>0</v>
      </c>
    </row>
    <row r="2079" spans="2:18" x14ac:dyDescent="0.2">
      <c r="B2079" s="25">
        <v>1849</v>
      </c>
      <c r="C2079" s="193"/>
      <c r="D2079" s="19">
        <v>1.3827900569553875</v>
      </c>
      <c r="E2079" s="19"/>
      <c r="F2079" s="19">
        <v>0.35358729473661693</v>
      </c>
      <c r="G2079" s="19"/>
      <c r="H2079" s="19">
        <v>0.5986390978863847</v>
      </c>
      <c r="I2079" s="19"/>
      <c r="J2079" s="19">
        <v>1.4829737722622369</v>
      </c>
      <c r="K2079" s="19"/>
      <c r="L2079" s="19">
        <v>0.9317853976018865</v>
      </c>
      <c r="M2079" s="19"/>
      <c r="N2079" s="19">
        <v>0.76851183878679619</v>
      </c>
      <c r="O2079" s="19"/>
      <c r="P2079" s="50">
        <v>8.7884846224224891E-2</v>
      </c>
      <c r="R2079" s="9" t="s">
        <v>0</v>
      </c>
    </row>
    <row r="2080" spans="2:18" x14ac:dyDescent="0.2">
      <c r="B2080" s="25">
        <v>1850</v>
      </c>
      <c r="C2080" s="193">
        <v>0.1775479329429791</v>
      </c>
      <c r="D2080" s="19"/>
      <c r="E2080" s="19">
        <v>1.0141901221373208</v>
      </c>
      <c r="F2080" s="19"/>
      <c r="G2080" s="19">
        <v>1.587367455456508</v>
      </c>
      <c r="H2080" s="19"/>
      <c r="I2080" s="19">
        <v>1.0472206878266554</v>
      </c>
      <c r="J2080" s="19"/>
      <c r="K2080" s="19"/>
      <c r="L2080" s="19">
        <v>0.23770975197488337</v>
      </c>
      <c r="M2080" s="19"/>
      <c r="N2080" s="19">
        <v>0.14365270269982974</v>
      </c>
      <c r="O2080" s="19">
        <v>0.2693490762556518</v>
      </c>
      <c r="P2080" s="50"/>
      <c r="R2080" s="9" t="s">
        <v>0</v>
      </c>
    </row>
    <row r="2081" spans="2:18" x14ac:dyDescent="0.2">
      <c r="B2081" s="25">
        <v>1851</v>
      </c>
      <c r="C2081" s="193"/>
      <c r="D2081" s="19">
        <v>1.3913055483165098</v>
      </c>
      <c r="E2081" s="19"/>
      <c r="F2081" s="19">
        <v>1.4281811929040822</v>
      </c>
      <c r="G2081" s="19"/>
      <c r="H2081" s="19">
        <v>1.3673188785844321</v>
      </c>
      <c r="I2081" s="19"/>
      <c r="J2081" s="19">
        <v>1.2494559324984655</v>
      </c>
      <c r="K2081" s="19"/>
      <c r="L2081" s="19">
        <v>0.71066929114558097</v>
      </c>
      <c r="M2081" s="19"/>
      <c r="N2081" s="19">
        <v>1.6226178372336661</v>
      </c>
      <c r="O2081" s="19"/>
      <c r="P2081" s="50">
        <v>2.0094703166810381</v>
      </c>
      <c r="R2081" s="9" t="s">
        <v>0</v>
      </c>
    </row>
    <row r="2082" spans="2:18" x14ac:dyDescent="0.2">
      <c r="B2082" s="25">
        <v>1852</v>
      </c>
      <c r="C2082" s="193"/>
      <c r="D2082" s="19">
        <v>1.9459659090838233</v>
      </c>
      <c r="E2082" s="19"/>
      <c r="F2082" s="19">
        <v>1.8967167820219144</v>
      </c>
      <c r="G2082" s="19"/>
      <c r="H2082" s="19">
        <v>1.5696019932366398</v>
      </c>
      <c r="I2082" s="19"/>
      <c r="J2082" s="19">
        <v>1.9113307234387644</v>
      </c>
      <c r="K2082" s="19"/>
      <c r="L2082" s="19">
        <v>1.6391876700615984</v>
      </c>
      <c r="M2082" s="19"/>
      <c r="N2082" s="19">
        <v>1.4196594061732588</v>
      </c>
      <c r="O2082" s="19"/>
      <c r="P2082" s="50">
        <v>1.6179938632457709</v>
      </c>
      <c r="R2082" s="9" t="s">
        <v>0</v>
      </c>
    </row>
    <row r="2083" spans="2:18" x14ac:dyDescent="0.2">
      <c r="B2083" s="25">
        <v>1853</v>
      </c>
      <c r="C2083" s="193">
        <v>1.5852715086385922</v>
      </c>
      <c r="D2083" s="19"/>
      <c r="E2083" s="19">
        <v>0.97215449303713675</v>
      </c>
      <c r="F2083" s="19"/>
      <c r="G2083" s="19">
        <v>2.1356718979275664</v>
      </c>
      <c r="H2083" s="19"/>
      <c r="I2083" s="19">
        <v>0.60539783517013579</v>
      </c>
      <c r="J2083" s="19"/>
      <c r="K2083" s="19">
        <v>1.6300846175987207</v>
      </c>
      <c r="L2083" s="19"/>
      <c r="M2083" s="19"/>
      <c r="N2083" s="19">
        <v>0.77112222247975248</v>
      </c>
      <c r="O2083" s="19">
        <v>0.64774640213729628</v>
      </c>
      <c r="P2083" s="50"/>
      <c r="R2083" s="9" t="s">
        <v>0</v>
      </c>
    </row>
    <row r="2084" spans="2:18" x14ac:dyDescent="0.2">
      <c r="B2084" s="25">
        <v>1854</v>
      </c>
      <c r="C2084" s="193"/>
      <c r="D2084" s="19">
        <v>1.0489122251921839</v>
      </c>
      <c r="E2084" s="19">
        <v>0.12996046420276727</v>
      </c>
      <c r="F2084" s="19"/>
      <c r="G2084" s="19"/>
      <c r="H2084" s="19">
        <v>1.1214338059718283</v>
      </c>
      <c r="I2084" s="19"/>
      <c r="J2084" s="19">
        <v>1.2224407780736624</v>
      </c>
      <c r="K2084" s="19"/>
      <c r="L2084" s="19">
        <v>1.4150233209408754</v>
      </c>
      <c r="M2084" s="19"/>
      <c r="N2084" s="19">
        <v>1.5198605821724211</v>
      </c>
      <c r="O2084" s="19"/>
      <c r="P2084" s="50">
        <v>1.2593783982847269</v>
      </c>
      <c r="R2084" s="9" t="s">
        <v>0</v>
      </c>
    </row>
    <row r="2085" spans="2:18" x14ac:dyDescent="0.2">
      <c r="B2085" s="25">
        <v>1855</v>
      </c>
      <c r="C2085" s="193">
        <v>0.31411865645360404</v>
      </c>
      <c r="D2085" s="19"/>
      <c r="E2085" s="19">
        <v>0.56442294386164615</v>
      </c>
      <c r="F2085" s="19"/>
      <c r="G2085" s="19">
        <v>0.80965347779716279</v>
      </c>
      <c r="H2085" s="19"/>
      <c r="I2085" s="19">
        <v>0.69614959473459348</v>
      </c>
      <c r="J2085" s="19"/>
      <c r="K2085" s="19">
        <v>0.36965532069693152</v>
      </c>
      <c r="L2085" s="19"/>
      <c r="M2085" s="19"/>
      <c r="N2085" s="19">
        <v>2.6235212498656207E-2</v>
      </c>
      <c r="O2085" s="19"/>
      <c r="P2085" s="50">
        <v>0.30679675532505696</v>
      </c>
      <c r="R2085" s="9" t="s">
        <v>0</v>
      </c>
    </row>
    <row r="2086" spans="2:18" x14ac:dyDescent="0.2">
      <c r="B2086" s="25">
        <v>1856</v>
      </c>
      <c r="C2086" s="193">
        <v>0.85086951548510459</v>
      </c>
      <c r="D2086" s="19"/>
      <c r="E2086" s="19">
        <v>1.6713194104892</v>
      </c>
      <c r="F2086" s="19"/>
      <c r="G2086" s="19">
        <v>0.34724540602664111</v>
      </c>
      <c r="H2086" s="19"/>
      <c r="I2086" s="19">
        <v>1.1453868290840659</v>
      </c>
      <c r="J2086" s="19"/>
      <c r="K2086" s="19">
        <v>1.1967405809525056</v>
      </c>
      <c r="L2086" s="19"/>
      <c r="M2086" s="19">
        <v>0.79573432900870578</v>
      </c>
      <c r="N2086" s="19"/>
      <c r="O2086" s="19">
        <v>0.39319313621004365</v>
      </c>
      <c r="P2086" s="50"/>
      <c r="R2086" s="9" t="s">
        <v>0</v>
      </c>
    </row>
    <row r="2087" spans="2:18" x14ac:dyDescent="0.2">
      <c r="B2087" s="25">
        <v>1857</v>
      </c>
      <c r="C2087" s="193">
        <v>0.23677729182279367</v>
      </c>
      <c r="D2087" s="19"/>
      <c r="E2087" s="19"/>
      <c r="F2087" s="19">
        <v>0.36325463948918923</v>
      </c>
      <c r="G2087" s="19"/>
      <c r="H2087" s="19">
        <v>0.82912718729300761</v>
      </c>
      <c r="I2087" s="19"/>
      <c r="J2087" s="19">
        <v>0.13168990070292114</v>
      </c>
      <c r="K2087" s="19">
        <v>0.16350148057380245</v>
      </c>
      <c r="L2087" s="19"/>
      <c r="M2087" s="19">
        <v>0.27517121242357101</v>
      </c>
      <c r="N2087" s="19"/>
      <c r="O2087" s="19"/>
      <c r="P2087" s="50">
        <v>0.93889834839609865</v>
      </c>
      <c r="R2087" s="9" t="s">
        <v>0</v>
      </c>
    </row>
    <row r="2088" spans="2:18" x14ac:dyDescent="0.2">
      <c r="B2088" s="25">
        <v>1858</v>
      </c>
      <c r="C2088" s="193"/>
      <c r="D2088" s="19">
        <v>0.93123827238255885</v>
      </c>
      <c r="E2088" s="19"/>
      <c r="F2088" s="19">
        <v>1.4888874445362457</v>
      </c>
      <c r="G2088" s="19"/>
      <c r="H2088" s="19">
        <v>0.50016347617681545</v>
      </c>
      <c r="I2088" s="19"/>
      <c r="J2088" s="19">
        <v>1.4626492489725536</v>
      </c>
      <c r="K2088" s="19"/>
      <c r="L2088" s="19">
        <v>1.0077170114743361</v>
      </c>
      <c r="M2088" s="19"/>
      <c r="N2088" s="19">
        <v>0.77978474353704896</v>
      </c>
      <c r="O2088" s="19"/>
      <c r="P2088" s="50">
        <v>0.78302484655389537</v>
      </c>
      <c r="R2088" s="9" t="s">
        <v>0</v>
      </c>
    </row>
    <row r="2089" spans="2:18" x14ac:dyDescent="0.2">
      <c r="B2089" s="25">
        <v>1859</v>
      </c>
      <c r="C2089" s="193">
        <v>7.5149564916547368E-2</v>
      </c>
      <c r="D2089" s="19"/>
      <c r="E2089" s="19">
        <v>0.42701896221599289</v>
      </c>
      <c r="F2089" s="19"/>
      <c r="G2089" s="19">
        <v>0.49250711435427263</v>
      </c>
      <c r="H2089" s="19"/>
      <c r="I2089" s="19">
        <v>1.045069506965399</v>
      </c>
      <c r="J2089" s="19"/>
      <c r="K2089" s="19">
        <v>0.88793165158825627</v>
      </c>
      <c r="L2089" s="19"/>
      <c r="M2089" s="19">
        <v>1.2541477372105778</v>
      </c>
      <c r="N2089" s="19"/>
      <c r="O2089" s="19">
        <v>0.61336166849629936</v>
      </c>
      <c r="P2089" s="50"/>
      <c r="R2089" s="9" t="s">
        <v>0</v>
      </c>
    </row>
    <row r="2090" spans="2:18" x14ac:dyDescent="0.2">
      <c r="B2090" s="25">
        <v>1860</v>
      </c>
      <c r="C2090" s="193"/>
      <c r="D2090" s="19">
        <v>0.96384907842466272</v>
      </c>
      <c r="E2090" s="19"/>
      <c r="F2090" s="19">
        <v>0.42106036032935173</v>
      </c>
      <c r="G2090" s="19"/>
      <c r="H2090" s="19">
        <v>7.6012155309171825E-2</v>
      </c>
      <c r="I2090" s="19"/>
      <c r="J2090" s="19">
        <v>0.19860751480913466</v>
      </c>
      <c r="K2090" s="19"/>
      <c r="L2090" s="19">
        <v>0.42014383333403899</v>
      </c>
      <c r="M2090" s="19"/>
      <c r="N2090" s="19">
        <v>0.37131578288829076</v>
      </c>
      <c r="O2090" s="19"/>
      <c r="P2090" s="50">
        <v>0.74376944986649984</v>
      </c>
      <c r="R2090" s="9" t="s">
        <v>0</v>
      </c>
    </row>
    <row r="2091" spans="2:18" x14ac:dyDescent="0.2">
      <c r="B2091" s="25">
        <v>1861</v>
      </c>
      <c r="C2091" s="193">
        <v>0.16857396439919217</v>
      </c>
      <c r="D2091" s="19"/>
      <c r="E2091" s="19">
        <v>0.51217791241207611</v>
      </c>
      <c r="F2091" s="19"/>
      <c r="G2091" s="19">
        <v>0.20195349182530167</v>
      </c>
      <c r="H2091" s="19"/>
      <c r="I2091" s="19">
        <v>0.6659081016803392</v>
      </c>
      <c r="J2091" s="19"/>
      <c r="K2091" s="19">
        <v>0.18943997180543018</v>
      </c>
      <c r="L2091" s="19"/>
      <c r="M2091" s="19">
        <v>0.53062503418495655</v>
      </c>
      <c r="N2091" s="19"/>
      <c r="O2091" s="19">
        <v>0.79012263814321204</v>
      </c>
      <c r="P2091" s="50"/>
      <c r="R2091" s="9" t="s">
        <v>0</v>
      </c>
    </row>
    <row r="2092" spans="2:18" x14ac:dyDescent="0.2">
      <c r="B2092" s="25">
        <v>1862</v>
      </c>
      <c r="C2092" s="193">
        <v>0.82121250772275101</v>
      </c>
      <c r="D2092" s="19"/>
      <c r="E2092" s="19">
        <v>1.3377259103694299</v>
      </c>
      <c r="F2092" s="19"/>
      <c r="G2092" s="19"/>
      <c r="H2092" s="19">
        <v>0.27154944413905396</v>
      </c>
      <c r="I2092" s="19">
        <v>7.2177045671492371E-2</v>
      </c>
      <c r="J2092" s="19"/>
      <c r="K2092" s="19"/>
      <c r="L2092" s="19">
        <v>0.19608368459546172</v>
      </c>
      <c r="M2092" s="19">
        <v>0.49557499356741602</v>
      </c>
      <c r="N2092" s="19"/>
      <c r="O2092" s="19">
        <v>0.58632747201137525</v>
      </c>
      <c r="P2092" s="50"/>
      <c r="R2092" s="9" t="s">
        <v>0</v>
      </c>
    </row>
    <row r="2093" spans="2:18" x14ac:dyDescent="0.2">
      <c r="B2093" s="25">
        <v>1863</v>
      </c>
      <c r="C2093" s="193">
        <v>0.45227783613829259</v>
      </c>
      <c r="D2093" s="19"/>
      <c r="E2093" s="19"/>
      <c r="F2093" s="19">
        <v>0.21532386615027321</v>
      </c>
      <c r="G2093" s="19"/>
      <c r="H2093" s="19">
        <v>0.87202422944695057</v>
      </c>
      <c r="I2093" s="19">
        <v>0.54684817865238255</v>
      </c>
      <c r="J2093" s="19"/>
      <c r="K2093" s="19"/>
      <c r="L2093" s="19">
        <v>0.20448362867975703</v>
      </c>
      <c r="M2093" s="19"/>
      <c r="N2093" s="19">
        <v>0.72572986467777778</v>
      </c>
      <c r="O2093" s="19"/>
      <c r="P2093" s="50">
        <v>2.5323171272299973E-2</v>
      </c>
      <c r="R2093" s="9" t="s">
        <v>0</v>
      </c>
    </row>
    <row r="2094" spans="2:18" x14ac:dyDescent="0.2">
      <c r="B2094" s="25">
        <v>1864</v>
      </c>
      <c r="C2094" s="193">
        <v>1.1384801562675182</v>
      </c>
      <c r="D2094" s="19"/>
      <c r="E2094" s="19">
        <v>0.68768331511948455</v>
      </c>
      <c r="F2094" s="19"/>
      <c r="G2094" s="19">
        <v>1.057723909775897</v>
      </c>
      <c r="H2094" s="19"/>
      <c r="I2094" s="19">
        <v>0.30513127092047548</v>
      </c>
      <c r="J2094" s="19"/>
      <c r="K2094" s="19">
        <v>0.71409200568586706</v>
      </c>
      <c r="L2094" s="19"/>
      <c r="M2094" s="19">
        <v>0.37022622200027022</v>
      </c>
      <c r="N2094" s="19"/>
      <c r="O2094" s="19"/>
      <c r="P2094" s="50">
        <v>6.2078071976353497E-2</v>
      </c>
      <c r="R2094" s="9" t="s">
        <v>0</v>
      </c>
    </row>
    <row r="2095" spans="2:18" x14ac:dyDescent="0.2">
      <c r="B2095" s="25">
        <v>1865</v>
      </c>
      <c r="C2095" s="193"/>
      <c r="D2095" s="19">
        <v>0.87789253964662084</v>
      </c>
      <c r="E2095" s="19"/>
      <c r="F2095" s="19">
        <v>0.43779887607107709</v>
      </c>
      <c r="G2095" s="19"/>
      <c r="H2095" s="19">
        <v>0.13606798094744715</v>
      </c>
      <c r="I2095" s="19"/>
      <c r="J2095" s="19">
        <v>0.13160630344036586</v>
      </c>
      <c r="K2095" s="19"/>
      <c r="L2095" s="19">
        <v>1.4049137488152603</v>
      </c>
      <c r="M2095" s="19"/>
      <c r="N2095" s="19">
        <v>1.1881451791270334</v>
      </c>
      <c r="O2095" s="19"/>
      <c r="P2095" s="50">
        <v>1.2943194613431341</v>
      </c>
      <c r="R2095" s="9" t="s">
        <v>0</v>
      </c>
    </row>
    <row r="2096" spans="2:18" x14ac:dyDescent="0.2">
      <c r="B2096" s="25">
        <v>1866</v>
      </c>
      <c r="C2096" s="193"/>
      <c r="D2096" s="19">
        <v>2.0209189226481516</v>
      </c>
      <c r="E2096" s="19"/>
      <c r="F2096" s="19">
        <v>2.9872159620839587</v>
      </c>
      <c r="G2096" s="19"/>
      <c r="H2096" s="19">
        <v>3.1559799479916877</v>
      </c>
      <c r="I2096" s="19"/>
      <c r="J2096" s="19">
        <v>3.3029576058602719</v>
      </c>
      <c r="K2096" s="19"/>
      <c r="L2096" s="19">
        <v>3.0008209874472604</v>
      </c>
      <c r="M2096" s="19"/>
      <c r="N2096" s="19">
        <v>2.3042138046816691</v>
      </c>
      <c r="O2096" s="19"/>
      <c r="P2096" s="50">
        <v>2.5365474662442331</v>
      </c>
      <c r="R2096" s="9" t="s">
        <v>0</v>
      </c>
    </row>
    <row r="2097" spans="2:18" x14ac:dyDescent="0.2">
      <c r="B2097" s="25">
        <v>1867</v>
      </c>
      <c r="C2097" s="193"/>
      <c r="D2097" s="19">
        <v>0.54003267948409939</v>
      </c>
      <c r="E2097" s="19"/>
      <c r="F2097" s="19">
        <v>6.6782121688545665E-2</v>
      </c>
      <c r="G2097" s="19"/>
      <c r="H2097" s="19">
        <v>0.33779508487670201</v>
      </c>
      <c r="I2097" s="19">
        <v>0.10244682257420273</v>
      </c>
      <c r="J2097" s="19"/>
      <c r="K2097" s="19">
        <v>5.1470586506681074E-3</v>
      </c>
      <c r="L2097" s="19"/>
      <c r="M2097" s="19">
        <v>0.43639947448218536</v>
      </c>
      <c r="N2097" s="19"/>
      <c r="O2097" s="19">
        <v>0.40736770719296528</v>
      </c>
      <c r="P2097" s="50"/>
      <c r="R2097" s="9" t="s">
        <v>0</v>
      </c>
    </row>
    <row r="2098" spans="2:18" x14ac:dyDescent="0.2">
      <c r="B2098" s="25">
        <v>1868</v>
      </c>
      <c r="C2098" s="193">
        <v>1.6106296856055684</v>
      </c>
      <c r="D2098" s="19"/>
      <c r="E2098" s="19">
        <v>1.519626590197225</v>
      </c>
      <c r="F2098" s="19"/>
      <c r="G2098" s="19">
        <v>1.6105051501853733</v>
      </c>
      <c r="H2098" s="19"/>
      <c r="I2098" s="19">
        <v>0.56996015527516786</v>
      </c>
      <c r="J2098" s="19"/>
      <c r="K2098" s="19">
        <v>0.89896128448000545</v>
      </c>
      <c r="L2098" s="19"/>
      <c r="M2098" s="19">
        <v>0.81335084059390372</v>
      </c>
      <c r="N2098" s="19"/>
      <c r="O2098" s="19">
        <v>0.93673937281474928</v>
      </c>
      <c r="P2098" s="50"/>
      <c r="R2098" s="9" t="s">
        <v>0</v>
      </c>
    </row>
    <row r="2099" spans="2:18" x14ac:dyDescent="0.2">
      <c r="B2099" s="25">
        <v>1869</v>
      </c>
      <c r="C2099" s="193">
        <v>0.42720119632513487</v>
      </c>
      <c r="D2099" s="19"/>
      <c r="E2099" s="19">
        <v>1.2022800710466205E-2</v>
      </c>
      <c r="F2099" s="19"/>
      <c r="G2099" s="19">
        <v>1.2784017235215184</v>
      </c>
      <c r="H2099" s="19"/>
      <c r="I2099" s="19">
        <v>0.94482660506126437</v>
      </c>
      <c r="J2099" s="19"/>
      <c r="K2099" s="19">
        <v>1.273762183214415</v>
      </c>
      <c r="L2099" s="19"/>
      <c r="M2099" s="19">
        <v>1.3044903945893642</v>
      </c>
      <c r="N2099" s="19"/>
      <c r="O2099" s="19">
        <v>0.17165870510900127</v>
      </c>
      <c r="P2099" s="50"/>
      <c r="R2099" s="9" t="s">
        <v>0</v>
      </c>
    </row>
    <row r="2100" spans="2:18" x14ac:dyDescent="0.2">
      <c r="B2100" s="25">
        <v>1870</v>
      </c>
      <c r="C2100" s="193"/>
      <c r="D2100" s="19">
        <v>0.99140866984190656</v>
      </c>
      <c r="E2100" s="19"/>
      <c r="F2100" s="19">
        <v>1.0130589637343603</v>
      </c>
      <c r="G2100" s="19"/>
      <c r="H2100" s="19">
        <v>1.6016466797518802</v>
      </c>
      <c r="I2100" s="19"/>
      <c r="J2100" s="19">
        <v>1.2730208162711087</v>
      </c>
      <c r="K2100" s="19"/>
      <c r="L2100" s="19">
        <v>1.2117749820158088E-2</v>
      </c>
      <c r="M2100" s="19"/>
      <c r="N2100" s="19">
        <v>1.2633415980037319</v>
      </c>
      <c r="O2100" s="19"/>
      <c r="P2100" s="50">
        <v>0.70876675446594506</v>
      </c>
      <c r="R2100" s="9" t="s">
        <v>0</v>
      </c>
    </row>
    <row r="2101" spans="2:18" x14ac:dyDescent="0.2">
      <c r="B2101" s="25">
        <v>1871</v>
      </c>
      <c r="C2101" s="193">
        <v>1.2275580121811751</v>
      </c>
      <c r="D2101" s="19"/>
      <c r="E2101" s="19">
        <v>0.83242750536295929</v>
      </c>
      <c r="F2101" s="19"/>
      <c r="G2101" s="19">
        <v>0.88800933564166273</v>
      </c>
      <c r="H2101" s="19"/>
      <c r="I2101" s="19">
        <v>0.85193629348972166</v>
      </c>
      <c r="J2101" s="19"/>
      <c r="K2101" s="19">
        <v>0.48345010949892869</v>
      </c>
      <c r="L2101" s="19"/>
      <c r="M2101" s="19">
        <v>0.6801349077702592</v>
      </c>
      <c r="N2101" s="19"/>
      <c r="O2101" s="19">
        <v>0.84981597000546116</v>
      </c>
      <c r="P2101" s="50"/>
      <c r="R2101" s="9" t="s">
        <v>0</v>
      </c>
    </row>
    <row r="2102" spans="2:18" x14ac:dyDescent="0.2">
      <c r="B2102" s="25">
        <v>1872</v>
      </c>
      <c r="C2102" s="193"/>
      <c r="D2102" s="19">
        <v>0.56405761250655273</v>
      </c>
      <c r="E2102" s="19">
        <v>0.34708571294061363</v>
      </c>
      <c r="F2102" s="19"/>
      <c r="G2102" s="19">
        <v>0.17070583371859577</v>
      </c>
      <c r="H2102" s="19"/>
      <c r="I2102" s="19"/>
      <c r="J2102" s="19">
        <v>0.68675248319276905</v>
      </c>
      <c r="K2102" s="19">
        <v>3.4876474222811663E-2</v>
      </c>
      <c r="L2102" s="19"/>
      <c r="M2102" s="19"/>
      <c r="N2102" s="19">
        <v>0.2551187219881027</v>
      </c>
      <c r="O2102" s="19"/>
      <c r="P2102" s="50">
        <v>0.16663821707112311</v>
      </c>
      <c r="R2102" s="9" t="s">
        <v>0</v>
      </c>
    </row>
    <row r="2103" spans="2:18" x14ac:dyDescent="0.2">
      <c r="B2103" s="25">
        <v>1873</v>
      </c>
      <c r="C2103" s="193"/>
      <c r="D2103" s="19">
        <v>0.86560947828714607</v>
      </c>
      <c r="E2103" s="19"/>
      <c r="F2103" s="19">
        <v>1.1334493667219152</v>
      </c>
      <c r="G2103" s="19"/>
      <c r="H2103" s="19">
        <v>0.66251839177589833</v>
      </c>
      <c r="I2103" s="19"/>
      <c r="J2103" s="19">
        <v>0.89250288023728586</v>
      </c>
      <c r="K2103" s="19"/>
      <c r="L2103" s="19">
        <v>1.098540605099311</v>
      </c>
      <c r="M2103" s="19"/>
      <c r="N2103" s="19">
        <v>0.71325081640603571</v>
      </c>
      <c r="O2103" s="19"/>
      <c r="P2103" s="50">
        <v>0.33689801186742857</v>
      </c>
      <c r="R2103" s="9" t="s">
        <v>0</v>
      </c>
    </row>
    <row r="2104" spans="2:18" x14ac:dyDescent="0.2">
      <c r="B2104" s="25">
        <v>1874</v>
      </c>
      <c r="C2104" s="193"/>
      <c r="D2104" s="19">
        <v>0.63330901294210906</v>
      </c>
      <c r="E2104" s="19">
        <v>9.6074306465334408E-2</v>
      </c>
      <c r="F2104" s="19"/>
      <c r="G2104" s="19"/>
      <c r="H2104" s="19">
        <v>0.99968157072910391</v>
      </c>
      <c r="I2104" s="19"/>
      <c r="J2104" s="19">
        <v>1.5574748850734699</v>
      </c>
      <c r="K2104" s="19"/>
      <c r="L2104" s="19">
        <v>0.56386477007356728</v>
      </c>
      <c r="M2104" s="19"/>
      <c r="N2104" s="19">
        <v>2.1299518815792777</v>
      </c>
      <c r="O2104" s="19"/>
      <c r="P2104" s="50">
        <v>0.53253585256764358</v>
      </c>
      <c r="R2104" s="9" t="s">
        <v>0</v>
      </c>
    </row>
    <row r="2105" spans="2:18" x14ac:dyDescent="0.2">
      <c r="B2105" s="25">
        <v>1875</v>
      </c>
      <c r="C2105" s="193"/>
      <c r="D2105" s="19">
        <v>1.080562433506383</v>
      </c>
      <c r="E2105" s="19"/>
      <c r="F2105" s="19">
        <v>1.5284738244670308</v>
      </c>
      <c r="G2105" s="19">
        <v>0.13652088069622878</v>
      </c>
      <c r="H2105" s="19"/>
      <c r="I2105" s="19"/>
      <c r="J2105" s="19">
        <v>0.29638655818108495</v>
      </c>
      <c r="K2105" s="19">
        <v>0.11643767027901447</v>
      </c>
      <c r="L2105" s="19"/>
      <c r="M2105" s="19">
        <v>0.7173891395456532</v>
      </c>
      <c r="N2105" s="19"/>
      <c r="O2105" s="19">
        <v>7.4476027417997914E-2</v>
      </c>
      <c r="P2105" s="50"/>
      <c r="R2105" s="9" t="s">
        <v>0</v>
      </c>
    </row>
    <row r="2106" spans="2:18" x14ac:dyDescent="0.2">
      <c r="B2106" s="25">
        <v>1876</v>
      </c>
      <c r="C2106" s="193">
        <v>0.37795195877106835</v>
      </c>
      <c r="D2106" s="19"/>
      <c r="E2106" s="19">
        <v>1.0855455047137477</v>
      </c>
      <c r="F2106" s="19"/>
      <c r="G2106" s="19">
        <v>0.38251847597901545</v>
      </c>
      <c r="H2106" s="19"/>
      <c r="I2106" s="19">
        <v>0.47880884463907897</v>
      </c>
      <c r="J2106" s="19"/>
      <c r="K2106" s="19"/>
      <c r="L2106" s="19">
        <v>0.43585030570491362</v>
      </c>
      <c r="M2106" s="19">
        <v>3.2808496282719757E-2</v>
      </c>
      <c r="N2106" s="19"/>
      <c r="O2106" s="19">
        <v>0.18709380593453845</v>
      </c>
      <c r="P2106" s="50"/>
      <c r="R2106" s="9" t="s">
        <v>0</v>
      </c>
    </row>
    <row r="2107" spans="2:18" x14ac:dyDescent="0.2">
      <c r="B2107" s="25">
        <v>1877</v>
      </c>
      <c r="C2107" s="193"/>
      <c r="D2107" s="19">
        <v>0.38315833437084562</v>
      </c>
      <c r="E2107" s="19"/>
      <c r="F2107" s="19">
        <v>0.22220810084152887</v>
      </c>
      <c r="G2107" s="19">
        <v>0.27946357594521382</v>
      </c>
      <c r="H2107" s="19"/>
      <c r="I2107" s="19"/>
      <c r="J2107" s="19">
        <v>0.23832698822264065</v>
      </c>
      <c r="K2107" s="19"/>
      <c r="L2107" s="19">
        <v>0.60164235013957978</v>
      </c>
      <c r="M2107" s="19">
        <v>0.16558569962724157</v>
      </c>
      <c r="N2107" s="19"/>
      <c r="O2107" s="19"/>
      <c r="P2107" s="50">
        <v>0.45388698940030203</v>
      </c>
      <c r="R2107" s="9" t="s">
        <v>0</v>
      </c>
    </row>
    <row r="2108" spans="2:18" x14ac:dyDescent="0.2">
      <c r="B2108" s="25">
        <v>1878</v>
      </c>
      <c r="C2108" s="193">
        <v>4.2357301354252863E-2</v>
      </c>
      <c r="D2108" s="19"/>
      <c r="E2108" s="19">
        <v>3.1113829980259314E-2</v>
      </c>
      <c r="F2108" s="19"/>
      <c r="G2108" s="19">
        <v>0.22989866807074483</v>
      </c>
      <c r="H2108" s="19"/>
      <c r="I2108" s="19"/>
      <c r="J2108" s="19">
        <v>0.76282858721387803</v>
      </c>
      <c r="K2108" s="19"/>
      <c r="L2108" s="19">
        <v>0.10741115429032071</v>
      </c>
      <c r="M2108" s="19">
        <v>1.6016601142928327E-2</v>
      </c>
      <c r="N2108" s="19"/>
      <c r="O2108" s="19">
        <v>0.39828550542941338</v>
      </c>
      <c r="P2108" s="50"/>
      <c r="R2108" s="9" t="s">
        <v>0</v>
      </c>
    </row>
    <row r="2109" spans="2:18" x14ac:dyDescent="0.2">
      <c r="B2109" s="25">
        <v>1879</v>
      </c>
      <c r="C2109" s="193">
        <v>0.63957695490914979</v>
      </c>
      <c r="D2109" s="19"/>
      <c r="E2109" s="19">
        <v>0.70974706060343073</v>
      </c>
      <c r="F2109" s="19"/>
      <c r="G2109" s="19">
        <v>0.49049620495053708</v>
      </c>
      <c r="H2109" s="19"/>
      <c r="I2109" s="19">
        <v>0.95929286986224405</v>
      </c>
      <c r="J2109" s="19"/>
      <c r="K2109" s="19">
        <v>0.80730387864912445</v>
      </c>
      <c r="L2109" s="19"/>
      <c r="M2109" s="19">
        <v>0.64503967790591721</v>
      </c>
      <c r="N2109" s="19"/>
      <c r="O2109" s="19">
        <v>0.48866903449660198</v>
      </c>
      <c r="P2109" s="50"/>
      <c r="R2109" s="9" t="s">
        <v>0</v>
      </c>
    </row>
    <row r="2110" spans="2:18" x14ac:dyDescent="0.2">
      <c r="B2110" s="25">
        <v>1880</v>
      </c>
      <c r="C2110" s="193">
        <v>0.38603878071782688</v>
      </c>
      <c r="D2110" s="19"/>
      <c r="E2110" s="19">
        <v>0.63259381592967978</v>
      </c>
      <c r="F2110" s="19"/>
      <c r="G2110" s="19">
        <v>0.17196526059690478</v>
      </c>
      <c r="H2110" s="19"/>
      <c r="I2110" s="19">
        <v>0.16012045395514091</v>
      </c>
      <c r="J2110" s="19"/>
      <c r="K2110" s="19">
        <v>0.83557310414882424</v>
      </c>
      <c r="L2110" s="19"/>
      <c r="M2110" s="19">
        <v>0.75114446336720142</v>
      </c>
      <c r="N2110" s="19"/>
      <c r="O2110" s="19">
        <v>0.79956648467273173</v>
      </c>
      <c r="P2110" s="50"/>
      <c r="R2110" s="9" t="s">
        <v>0</v>
      </c>
    </row>
    <row r="2111" spans="2:18" x14ac:dyDescent="0.2">
      <c r="B2111" s="25">
        <v>1881</v>
      </c>
      <c r="C2111" s="193"/>
      <c r="D2111" s="19">
        <v>0.78891036725101382</v>
      </c>
      <c r="E2111" s="19"/>
      <c r="F2111" s="19">
        <v>0.43721649281399705</v>
      </c>
      <c r="G2111" s="19">
        <v>0.31449571491912959</v>
      </c>
      <c r="H2111" s="19"/>
      <c r="I2111" s="19"/>
      <c r="J2111" s="19">
        <v>0.753763007911323</v>
      </c>
      <c r="K2111" s="19"/>
      <c r="L2111" s="19">
        <v>0.20962873267943455</v>
      </c>
      <c r="M2111" s="19"/>
      <c r="N2111" s="19">
        <v>0.35370598034120498</v>
      </c>
      <c r="O2111" s="19"/>
      <c r="P2111" s="50">
        <v>0.94585916029781347</v>
      </c>
      <c r="R2111" s="9" t="s">
        <v>0</v>
      </c>
    </row>
    <row r="2112" spans="2:18" x14ac:dyDescent="0.2">
      <c r="B2112" s="25">
        <v>1882</v>
      </c>
      <c r="C2112" s="193"/>
      <c r="D2112" s="19">
        <v>0.69191600895357985</v>
      </c>
      <c r="E2112" s="19">
        <v>0.33353107794516129</v>
      </c>
      <c r="F2112" s="19"/>
      <c r="G2112" s="19"/>
      <c r="H2112" s="19">
        <v>4.0047620007542889E-2</v>
      </c>
      <c r="I2112" s="19">
        <v>0.75845649500107681</v>
      </c>
      <c r="J2112" s="19"/>
      <c r="K2112" s="19"/>
      <c r="L2112" s="19">
        <v>0.15540142110346292</v>
      </c>
      <c r="M2112" s="19"/>
      <c r="N2112" s="19">
        <v>0.35971278589648631</v>
      </c>
      <c r="O2112" s="19">
        <v>0.45530677100021733</v>
      </c>
      <c r="P2112" s="50"/>
      <c r="R2112" s="9" t="s">
        <v>0</v>
      </c>
    </row>
    <row r="2113" spans="2:18" x14ac:dyDescent="0.2">
      <c r="B2113" s="25">
        <v>1883</v>
      </c>
      <c r="C2113" s="193">
        <v>1.7980024710291189</v>
      </c>
      <c r="D2113" s="19"/>
      <c r="E2113" s="19">
        <v>0.87943290259143791</v>
      </c>
      <c r="F2113" s="19"/>
      <c r="G2113" s="19">
        <v>1.5006207839750156</v>
      </c>
      <c r="H2113" s="19"/>
      <c r="I2113" s="19">
        <v>1.8350258638066252</v>
      </c>
      <c r="J2113" s="19"/>
      <c r="K2113" s="19">
        <v>1.4429054468290208</v>
      </c>
      <c r="L2113" s="19"/>
      <c r="M2113" s="19">
        <v>1.772410600747921</v>
      </c>
      <c r="N2113" s="19"/>
      <c r="O2113" s="19">
        <v>1.3343562816703238</v>
      </c>
      <c r="P2113" s="50"/>
      <c r="R2113" s="9" t="s">
        <v>0</v>
      </c>
    </row>
    <row r="2114" spans="2:18" x14ac:dyDescent="0.2">
      <c r="B2114" s="25">
        <v>1884</v>
      </c>
      <c r="C2114" s="193">
        <v>0.74554898620895582</v>
      </c>
      <c r="D2114" s="19"/>
      <c r="E2114" s="19">
        <v>1.5314917398650787</v>
      </c>
      <c r="F2114" s="19"/>
      <c r="G2114" s="19">
        <v>1.0397651933122922</v>
      </c>
      <c r="H2114" s="19"/>
      <c r="I2114" s="19">
        <v>0.8277300858565052</v>
      </c>
      <c r="J2114" s="19"/>
      <c r="K2114" s="19">
        <v>0.87126002937790858</v>
      </c>
      <c r="L2114" s="19"/>
      <c r="M2114" s="19">
        <v>0.96296663065133881</v>
      </c>
      <c r="N2114" s="19"/>
      <c r="O2114" s="19">
        <v>1.1940399901729355</v>
      </c>
      <c r="P2114" s="50"/>
      <c r="R2114" s="9" t="s">
        <v>0</v>
      </c>
    </row>
    <row r="2115" spans="2:18" x14ac:dyDescent="0.2">
      <c r="B2115" s="25">
        <v>1885</v>
      </c>
      <c r="C2115" s="193">
        <v>0.82497411092643713</v>
      </c>
      <c r="D2115" s="19"/>
      <c r="E2115" s="19">
        <v>0.10197259429808389</v>
      </c>
      <c r="F2115" s="19"/>
      <c r="G2115" s="19">
        <v>1.2513130995890684</v>
      </c>
      <c r="H2115" s="19"/>
      <c r="I2115" s="19">
        <v>1.5329944709294381</v>
      </c>
      <c r="J2115" s="19"/>
      <c r="K2115" s="19">
        <v>0.86127499487637948</v>
      </c>
      <c r="L2115" s="19"/>
      <c r="M2115" s="19">
        <v>1.6221843986479931</v>
      </c>
      <c r="N2115" s="19"/>
      <c r="O2115" s="19">
        <v>2.425805675616775</v>
      </c>
      <c r="P2115" s="50"/>
      <c r="R2115" s="9" t="s">
        <v>0</v>
      </c>
    </row>
    <row r="2116" spans="2:18" x14ac:dyDescent="0.2">
      <c r="B2116" s="25">
        <v>1886</v>
      </c>
      <c r="C2116" s="193">
        <v>0.14950896140113581</v>
      </c>
      <c r="D2116" s="19"/>
      <c r="E2116" s="19">
        <v>0.46520391767167762</v>
      </c>
      <c r="F2116" s="19"/>
      <c r="G2116" s="19">
        <v>0.70653737253017435</v>
      </c>
      <c r="H2116" s="19"/>
      <c r="I2116" s="19">
        <v>0.23842472745772986</v>
      </c>
      <c r="J2116" s="19"/>
      <c r="K2116" s="19"/>
      <c r="L2116" s="19">
        <v>2.1909523611294033E-2</v>
      </c>
      <c r="M2116" s="19"/>
      <c r="N2116" s="19">
        <v>0.58455945875747151</v>
      </c>
      <c r="O2116" s="19">
        <v>0.41294378915204705</v>
      </c>
      <c r="P2116" s="50"/>
      <c r="R2116" s="9" t="s">
        <v>0</v>
      </c>
    </row>
    <row r="2117" spans="2:18" x14ac:dyDescent="0.2">
      <c r="B2117" s="25">
        <v>1887</v>
      </c>
      <c r="C2117" s="193"/>
      <c r="D2117" s="19">
        <v>0.31334499241956254</v>
      </c>
      <c r="E2117" s="19">
        <v>0.6566716692149448</v>
      </c>
      <c r="F2117" s="19"/>
      <c r="G2117" s="19">
        <v>0.1243179691393738</v>
      </c>
      <c r="H2117" s="19"/>
      <c r="I2117" s="19">
        <v>0.37442318537899338</v>
      </c>
      <c r="J2117" s="19"/>
      <c r="K2117" s="19">
        <v>0.39619250234738007</v>
      </c>
      <c r="L2117" s="19"/>
      <c r="M2117" s="19"/>
      <c r="N2117" s="19">
        <v>0.20222636978085973</v>
      </c>
      <c r="O2117" s="19"/>
      <c r="P2117" s="50">
        <v>0.36230867443992093</v>
      </c>
      <c r="R2117" s="9" t="s">
        <v>0</v>
      </c>
    </row>
    <row r="2118" spans="2:18" x14ac:dyDescent="0.2">
      <c r="B2118" s="25">
        <v>1888</v>
      </c>
      <c r="C2118" s="193">
        <v>1.0565552370733737</v>
      </c>
      <c r="D2118" s="19"/>
      <c r="E2118" s="19">
        <v>0.29957684037856863</v>
      </c>
      <c r="F2118" s="19"/>
      <c r="G2118" s="19"/>
      <c r="H2118" s="19">
        <v>0.41517403129190866</v>
      </c>
      <c r="I2118" s="19">
        <v>0.15230141283051277</v>
      </c>
      <c r="J2118" s="19"/>
      <c r="K2118" s="19">
        <v>0.99372306683887845</v>
      </c>
      <c r="L2118" s="19"/>
      <c r="M2118" s="19">
        <v>0.30615468835063814</v>
      </c>
      <c r="N2118" s="19"/>
      <c r="O2118" s="19"/>
      <c r="P2118" s="50">
        <v>0.27670434032827462</v>
      </c>
      <c r="R2118" s="9" t="s">
        <v>0</v>
      </c>
    </row>
    <row r="2119" spans="2:18" x14ac:dyDescent="0.2">
      <c r="B2119" s="25">
        <v>1889</v>
      </c>
      <c r="C2119" s="193">
        <v>1.6560104784289447</v>
      </c>
      <c r="D2119" s="19"/>
      <c r="E2119" s="19">
        <v>1.5080968500888661</v>
      </c>
      <c r="F2119" s="19"/>
      <c r="G2119" s="19">
        <v>0.84151669661005868</v>
      </c>
      <c r="H2119" s="19"/>
      <c r="I2119" s="19">
        <v>1.9331025111446838</v>
      </c>
      <c r="J2119" s="19"/>
      <c r="K2119" s="19">
        <v>1.6446446864209094</v>
      </c>
      <c r="L2119" s="19"/>
      <c r="M2119" s="19">
        <v>0.69344267227623468</v>
      </c>
      <c r="N2119" s="19"/>
      <c r="O2119" s="19">
        <v>0.86706830533330836</v>
      </c>
      <c r="P2119" s="50"/>
      <c r="R2119" s="9" t="s">
        <v>0</v>
      </c>
    </row>
    <row r="2120" spans="2:18" x14ac:dyDescent="0.2">
      <c r="B2120" s="25">
        <v>1890</v>
      </c>
      <c r="C2120" s="193"/>
      <c r="D2120" s="19">
        <v>1.3359085609813692</v>
      </c>
      <c r="E2120" s="19"/>
      <c r="F2120" s="19">
        <v>0.47797233341745354</v>
      </c>
      <c r="G2120" s="19"/>
      <c r="H2120" s="19">
        <v>1.028450541651994</v>
      </c>
      <c r="I2120" s="19"/>
      <c r="J2120" s="19">
        <v>1.0493909176998253</v>
      </c>
      <c r="K2120" s="19"/>
      <c r="L2120" s="19">
        <v>1.449877660775857</v>
      </c>
      <c r="M2120" s="19"/>
      <c r="N2120" s="19">
        <v>0.97882358003431025</v>
      </c>
      <c r="O2120" s="19"/>
      <c r="P2120" s="50">
        <v>0.88073247662294118</v>
      </c>
      <c r="R2120" s="9" t="s">
        <v>0</v>
      </c>
    </row>
    <row r="2121" spans="2:18" x14ac:dyDescent="0.2">
      <c r="B2121" s="25">
        <v>1891</v>
      </c>
      <c r="C2121" s="193"/>
      <c r="D2121" s="19">
        <v>0.27958950020497447</v>
      </c>
      <c r="E2121" s="19"/>
      <c r="F2121" s="19">
        <v>1.6658017415847135</v>
      </c>
      <c r="G2121" s="19"/>
      <c r="H2121" s="19">
        <v>0.5403426255130046</v>
      </c>
      <c r="I2121" s="19"/>
      <c r="J2121" s="19">
        <v>0.55505554739560681</v>
      </c>
      <c r="K2121" s="19">
        <v>0.15665199040646774</v>
      </c>
      <c r="L2121" s="19"/>
      <c r="M2121" s="19"/>
      <c r="N2121" s="19">
        <v>1.671325209682158</v>
      </c>
      <c r="O2121" s="19"/>
      <c r="P2121" s="50">
        <v>1.4391430086750903</v>
      </c>
      <c r="R2121" s="9" t="s">
        <v>0</v>
      </c>
    </row>
    <row r="2122" spans="2:18" x14ac:dyDescent="0.2">
      <c r="B2122" s="25">
        <v>1892</v>
      </c>
      <c r="C2122" s="193"/>
      <c r="D2122" s="19">
        <v>0.65921346698779959</v>
      </c>
      <c r="E2122" s="19"/>
      <c r="F2122" s="19">
        <v>1.5017575440529332</v>
      </c>
      <c r="G2122" s="19"/>
      <c r="H2122" s="19">
        <v>0.29025945555031585</v>
      </c>
      <c r="I2122" s="19"/>
      <c r="J2122" s="19">
        <v>1.816718676480114</v>
      </c>
      <c r="K2122" s="19"/>
      <c r="L2122" s="19">
        <v>0.53213779062070299</v>
      </c>
      <c r="M2122" s="19"/>
      <c r="N2122" s="19">
        <v>1.5692940893617071</v>
      </c>
      <c r="O2122" s="19"/>
      <c r="P2122" s="50">
        <v>1.0116219199831513</v>
      </c>
      <c r="R2122" s="9" t="s">
        <v>0</v>
      </c>
    </row>
    <row r="2123" spans="2:18" x14ac:dyDescent="0.2">
      <c r="B2123" s="25">
        <v>1893</v>
      </c>
      <c r="C2123" s="193"/>
      <c r="D2123" s="19">
        <v>0.40195556472087657</v>
      </c>
      <c r="E2123" s="19"/>
      <c r="F2123" s="19">
        <v>2.3620874648330452E-2</v>
      </c>
      <c r="G2123" s="19"/>
      <c r="H2123" s="19">
        <v>0.17103720132077879</v>
      </c>
      <c r="I2123" s="19"/>
      <c r="J2123" s="19">
        <v>0.10727671701187695</v>
      </c>
      <c r="K2123" s="19"/>
      <c r="L2123" s="19">
        <v>0.22004687674928083</v>
      </c>
      <c r="M2123" s="19">
        <v>6.5418044596384062E-2</v>
      </c>
      <c r="N2123" s="19"/>
      <c r="O2123" s="19"/>
      <c r="P2123" s="50">
        <v>0.94593883684464453</v>
      </c>
      <c r="R2123" s="9" t="s">
        <v>0</v>
      </c>
    </row>
    <row r="2124" spans="2:18" x14ac:dyDescent="0.2">
      <c r="B2124" s="25">
        <v>1894</v>
      </c>
      <c r="C2124" s="193"/>
      <c r="D2124" s="19">
        <v>1.0243424964223813</v>
      </c>
      <c r="E2124" s="19">
        <v>0.20687581710643929</v>
      </c>
      <c r="F2124" s="19"/>
      <c r="G2124" s="19"/>
      <c r="H2124" s="19">
        <v>0.79930215013260197</v>
      </c>
      <c r="I2124" s="19"/>
      <c r="J2124" s="19">
        <v>0.87022141602763081</v>
      </c>
      <c r="K2124" s="19"/>
      <c r="L2124" s="19">
        <v>0.32696549341286785</v>
      </c>
      <c r="M2124" s="19"/>
      <c r="N2124" s="19">
        <v>0.62263852334778025</v>
      </c>
      <c r="O2124" s="19"/>
      <c r="P2124" s="50">
        <v>1.1594269528518371</v>
      </c>
      <c r="R2124" s="9" t="s">
        <v>0</v>
      </c>
    </row>
    <row r="2125" spans="2:18" x14ac:dyDescent="0.2">
      <c r="B2125" s="25">
        <v>1895</v>
      </c>
      <c r="C2125" s="193">
        <v>0.48015886741916025</v>
      </c>
      <c r="D2125" s="19"/>
      <c r="E2125" s="19">
        <v>0.75898491181829364</v>
      </c>
      <c r="F2125" s="19"/>
      <c r="G2125" s="19"/>
      <c r="H2125" s="19">
        <v>0.66472293870714971</v>
      </c>
      <c r="I2125" s="19">
        <v>0.20155879977869204</v>
      </c>
      <c r="J2125" s="19"/>
      <c r="K2125" s="19">
        <v>0.51699454772268494</v>
      </c>
      <c r="L2125" s="19"/>
      <c r="M2125" s="19"/>
      <c r="N2125" s="19">
        <v>1.1157171499625613</v>
      </c>
      <c r="O2125" s="19"/>
      <c r="P2125" s="50">
        <v>0.2836979216738868</v>
      </c>
      <c r="R2125" s="9" t="s">
        <v>0</v>
      </c>
    </row>
    <row r="2126" spans="2:18" x14ac:dyDescent="0.2">
      <c r="B2126" s="25">
        <v>1896</v>
      </c>
      <c r="C2126" s="193">
        <v>0.27792073342213441</v>
      </c>
      <c r="D2126" s="19"/>
      <c r="E2126" s="19">
        <v>0.36038337907413304</v>
      </c>
      <c r="F2126" s="19"/>
      <c r="G2126" s="19">
        <v>0.43319962487912334</v>
      </c>
      <c r="H2126" s="19"/>
      <c r="I2126" s="19"/>
      <c r="J2126" s="19">
        <v>0.42702694857871487</v>
      </c>
      <c r="K2126" s="19">
        <v>0.10877703611192382</v>
      </c>
      <c r="L2126" s="19"/>
      <c r="M2126" s="19"/>
      <c r="N2126" s="19">
        <v>5.985803030531138E-2</v>
      </c>
      <c r="O2126" s="19">
        <v>1.2569422465643404E-3</v>
      </c>
      <c r="P2126" s="50"/>
      <c r="R2126" s="9" t="s">
        <v>0</v>
      </c>
    </row>
    <row r="2127" spans="2:18" x14ac:dyDescent="0.2">
      <c r="B2127" s="25">
        <v>1897</v>
      </c>
      <c r="C2127" s="193"/>
      <c r="D2127" s="19">
        <v>0.56511569735619294</v>
      </c>
      <c r="E2127" s="19"/>
      <c r="F2127" s="19">
        <v>0.12969890224752359</v>
      </c>
      <c r="G2127" s="19">
        <v>0.56213292927524605</v>
      </c>
      <c r="H2127" s="19"/>
      <c r="I2127" s="19"/>
      <c r="J2127" s="19">
        <v>0.56782553658459289</v>
      </c>
      <c r="K2127" s="19"/>
      <c r="L2127" s="19">
        <v>1.0659824396389819</v>
      </c>
      <c r="M2127" s="19"/>
      <c r="N2127" s="19">
        <v>0.25715982823767219</v>
      </c>
      <c r="O2127" s="19"/>
      <c r="P2127" s="50">
        <v>1.9903119006158345E-2</v>
      </c>
      <c r="R2127" s="9" t="s">
        <v>0</v>
      </c>
    </row>
    <row r="2128" spans="2:18" x14ac:dyDescent="0.2">
      <c r="B2128" s="25">
        <v>1898</v>
      </c>
      <c r="C2128" s="193"/>
      <c r="D2128" s="19">
        <v>1.3933541184522087</v>
      </c>
      <c r="E2128" s="19">
        <v>3.6989589011591266E-2</v>
      </c>
      <c r="F2128" s="19"/>
      <c r="G2128" s="19">
        <v>0.34983261813305294</v>
      </c>
      <c r="H2128" s="19"/>
      <c r="I2128" s="19"/>
      <c r="J2128" s="19">
        <v>0.57718271182596892</v>
      </c>
      <c r="K2128" s="19"/>
      <c r="L2128" s="19">
        <v>1.336001207658345</v>
      </c>
      <c r="M2128" s="19">
        <v>0.13606844673787127</v>
      </c>
      <c r="N2128" s="19"/>
      <c r="O2128" s="19"/>
      <c r="P2128" s="50">
        <v>0.36722903413677982</v>
      </c>
      <c r="R2128" s="9" t="s">
        <v>0</v>
      </c>
    </row>
    <row r="2129" spans="2:18" x14ac:dyDescent="0.2">
      <c r="B2129" s="25">
        <v>1899</v>
      </c>
      <c r="C2129" s="193"/>
      <c r="D2129" s="19">
        <v>1.6463463391609767</v>
      </c>
      <c r="E2129" s="19"/>
      <c r="F2129" s="19">
        <v>2.2547019657776173</v>
      </c>
      <c r="G2129" s="19"/>
      <c r="H2129" s="19">
        <v>2.6473241421400173</v>
      </c>
      <c r="I2129" s="19"/>
      <c r="J2129" s="19">
        <v>1.6996123302020105</v>
      </c>
      <c r="K2129" s="19"/>
      <c r="L2129" s="19">
        <v>1.3063875115657508</v>
      </c>
      <c r="M2129" s="19"/>
      <c r="N2129" s="19">
        <v>1.6446058689770924</v>
      </c>
      <c r="O2129" s="19"/>
      <c r="P2129" s="50">
        <v>1.8826170266065685</v>
      </c>
      <c r="R2129" s="9" t="s">
        <v>0</v>
      </c>
    </row>
    <row r="2130" spans="2:18" x14ac:dyDescent="0.2">
      <c r="B2130" s="25">
        <v>1900</v>
      </c>
      <c r="C2130" s="193"/>
      <c r="D2130" s="19">
        <v>0.79631991846472594</v>
      </c>
      <c r="E2130" s="19">
        <v>9.4597155937938798E-2</v>
      </c>
      <c r="F2130" s="19"/>
      <c r="G2130" s="19">
        <v>0.71176469676011211</v>
      </c>
      <c r="H2130" s="19"/>
      <c r="I2130" s="19"/>
      <c r="J2130" s="19">
        <v>0.13678822507891866</v>
      </c>
      <c r="K2130" s="19">
        <v>0.40500346027140033</v>
      </c>
      <c r="L2130" s="19"/>
      <c r="M2130" s="19"/>
      <c r="N2130" s="19">
        <v>0.11807075208758978</v>
      </c>
      <c r="O2130" s="19"/>
      <c r="P2130" s="50">
        <v>4.8350126344354136E-2</v>
      </c>
      <c r="R2130" s="9" t="s">
        <v>0</v>
      </c>
    </row>
    <row r="2131" spans="2:18" x14ac:dyDescent="0.2">
      <c r="B2131" s="25">
        <v>1901</v>
      </c>
      <c r="C2131" s="193"/>
      <c r="D2131" s="19">
        <v>0.39517071993030811</v>
      </c>
      <c r="E2131" s="19">
        <v>1.497288857793337E-2</v>
      </c>
      <c r="F2131" s="19"/>
      <c r="G2131" s="19"/>
      <c r="H2131" s="19">
        <v>8.135981231868282E-2</v>
      </c>
      <c r="I2131" s="19">
        <v>0.4942102422005239</v>
      </c>
      <c r="J2131" s="19"/>
      <c r="K2131" s="19"/>
      <c r="L2131" s="19">
        <v>0.41608478029089613</v>
      </c>
      <c r="M2131" s="19">
        <v>0.39662060901517937</v>
      </c>
      <c r="N2131" s="19"/>
      <c r="O2131" s="19">
        <v>0.34160871176082724</v>
      </c>
      <c r="P2131" s="50"/>
      <c r="R2131" s="9" t="s">
        <v>0</v>
      </c>
    </row>
    <row r="2132" spans="2:18" x14ac:dyDescent="0.2">
      <c r="B2132" s="25">
        <v>1902</v>
      </c>
      <c r="C2132" s="193"/>
      <c r="D2132" s="19">
        <v>0.32558575468282108</v>
      </c>
      <c r="E2132" s="19"/>
      <c r="F2132" s="19">
        <v>0.27564247054280094</v>
      </c>
      <c r="G2132" s="19">
        <v>0.19139005599275019</v>
      </c>
      <c r="H2132" s="19"/>
      <c r="I2132" s="19">
        <v>4.8634834766528773E-2</v>
      </c>
      <c r="J2132" s="19"/>
      <c r="K2132" s="19">
        <v>4.6029697639919528E-2</v>
      </c>
      <c r="L2132" s="19"/>
      <c r="M2132" s="19">
        <v>4.4065386320398532E-2</v>
      </c>
      <c r="N2132" s="19"/>
      <c r="O2132" s="19">
        <v>0.38136467747658642</v>
      </c>
      <c r="P2132" s="50"/>
      <c r="R2132" s="9" t="s">
        <v>0</v>
      </c>
    </row>
    <row r="2133" spans="2:18" x14ac:dyDescent="0.2">
      <c r="B2133" s="25">
        <v>1903</v>
      </c>
      <c r="C2133" s="193">
        <v>0.41364602177421361</v>
      </c>
      <c r="D2133" s="19"/>
      <c r="E2133" s="19">
        <v>1.0499537063118793</v>
      </c>
      <c r="F2133" s="19"/>
      <c r="G2133" s="19">
        <v>0.90214258552596394</v>
      </c>
      <c r="H2133" s="19"/>
      <c r="I2133" s="19"/>
      <c r="J2133" s="19">
        <v>0.36437438806327155</v>
      </c>
      <c r="K2133" s="19">
        <v>0.71020819945713742</v>
      </c>
      <c r="L2133" s="19"/>
      <c r="M2133" s="19">
        <v>0.35298708680385232</v>
      </c>
      <c r="N2133" s="19"/>
      <c r="O2133" s="19"/>
      <c r="P2133" s="50">
        <v>0.46961608460763771</v>
      </c>
      <c r="R2133" s="9" t="s">
        <v>0</v>
      </c>
    </row>
    <row r="2134" spans="2:18" x14ac:dyDescent="0.2">
      <c r="B2134" s="25">
        <v>1904</v>
      </c>
      <c r="C2134" s="193">
        <v>0.62499209986937154</v>
      </c>
      <c r="D2134" s="19"/>
      <c r="E2134" s="19">
        <v>0.45869169208016797</v>
      </c>
      <c r="F2134" s="19"/>
      <c r="G2134" s="19">
        <v>0.19763560184910198</v>
      </c>
      <c r="H2134" s="19"/>
      <c r="I2134" s="19">
        <v>1.5562935976033858</v>
      </c>
      <c r="J2134" s="19"/>
      <c r="K2134" s="19">
        <v>1.4550865905347383</v>
      </c>
      <c r="L2134" s="19"/>
      <c r="M2134" s="19">
        <v>0.35824462601079066</v>
      </c>
      <c r="N2134" s="19"/>
      <c r="O2134" s="19">
        <v>0.28146201400846782</v>
      </c>
      <c r="P2134" s="50"/>
      <c r="R2134" s="9" t="s">
        <v>0</v>
      </c>
    </row>
    <row r="2135" spans="2:18" x14ac:dyDescent="0.2">
      <c r="B2135" s="25">
        <v>1905</v>
      </c>
      <c r="C2135" s="193"/>
      <c r="D2135" s="19">
        <v>1.144089585371977</v>
      </c>
      <c r="E2135" s="19"/>
      <c r="F2135" s="19">
        <v>1.881934211095375</v>
      </c>
      <c r="G2135" s="19"/>
      <c r="H2135" s="19">
        <v>1.9978576268318602</v>
      </c>
      <c r="I2135" s="19"/>
      <c r="J2135" s="19">
        <v>2.413651640258152</v>
      </c>
      <c r="K2135" s="19"/>
      <c r="L2135" s="19">
        <v>0.73628515414667262</v>
      </c>
      <c r="M2135" s="19"/>
      <c r="N2135" s="19">
        <v>2.0307884060993988</v>
      </c>
      <c r="O2135" s="19"/>
      <c r="P2135" s="50">
        <v>1.5851432765136304</v>
      </c>
      <c r="R2135" s="9" t="s">
        <v>0</v>
      </c>
    </row>
    <row r="2136" spans="2:18" x14ac:dyDescent="0.2">
      <c r="B2136" s="25">
        <v>1906</v>
      </c>
      <c r="C2136" s="193">
        <v>0.58493726424873005</v>
      </c>
      <c r="D2136" s="19"/>
      <c r="E2136" s="19">
        <v>0.98397945915573659</v>
      </c>
      <c r="F2136" s="19"/>
      <c r="G2136" s="19">
        <v>0.73268180571493524</v>
      </c>
      <c r="H2136" s="19"/>
      <c r="I2136" s="19">
        <v>0.57136991593174813</v>
      </c>
      <c r="J2136" s="19"/>
      <c r="K2136" s="19">
        <v>0.69744862549389552</v>
      </c>
      <c r="L2136" s="19"/>
      <c r="M2136" s="19">
        <v>0.5317932641053611</v>
      </c>
      <c r="N2136" s="19"/>
      <c r="O2136" s="19">
        <v>0.20224177394266465</v>
      </c>
      <c r="P2136" s="50"/>
      <c r="R2136" s="9" t="s">
        <v>0</v>
      </c>
    </row>
    <row r="2137" spans="2:18" x14ac:dyDescent="0.2">
      <c r="B2137" s="25">
        <v>1907</v>
      </c>
      <c r="C2137" s="193">
        <v>4.6671064133727555E-2</v>
      </c>
      <c r="D2137" s="19"/>
      <c r="E2137" s="19">
        <v>0.34574932649273638</v>
      </c>
      <c r="F2137" s="19"/>
      <c r="G2137" s="19">
        <v>0.22301636729845448</v>
      </c>
      <c r="H2137" s="19"/>
      <c r="I2137" s="19">
        <v>0.17432803281798326</v>
      </c>
      <c r="J2137" s="19"/>
      <c r="K2137" s="19">
        <v>1.2688174012059541</v>
      </c>
      <c r="L2137" s="19"/>
      <c r="M2137" s="19">
        <v>1.2556922165364583</v>
      </c>
      <c r="N2137" s="19"/>
      <c r="O2137" s="19">
        <v>0.92031128066602363</v>
      </c>
      <c r="P2137" s="50"/>
      <c r="R2137" s="9" t="s">
        <v>0</v>
      </c>
    </row>
    <row r="2138" spans="2:18" x14ac:dyDescent="0.2">
      <c r="B2138" s="25">
        <v>1908</v>
      </c>
      <c r="C2138" s="193">
        <v>0.50748142716816314</v>
      </c>
      <c r="D2138" s="19"/>
      <c r="E2138" s="19">
        <v>1.0021360640677957</v>
      </c>
      <c r="F2138" s="19"/>
      <c r="G2138" s="19"/>
      <c r="H2138" s="19">
        <v>8.3426365605111366E-2</v>
      </c>
      <c r="I2138" s="19">
        <v>0.71444840648636943</v>
      </c>
      <c r="J2138" s="19"/>
      <c r="K2138" s="19">
        <v>0.66949788927218645</v>
      </c>
      <c r="L2138" s="19"/>
      <c r="M2138" s="19">
        <v>0.91422597211442103</v>
      </c>
      <c r="N2138" s="19"/>
      <c r="O2138" s="19">
        <v>1.299113462366343</v>
      </c>
      <c r="P2138" s="50"/>
      <c r="R2138" s="9" t="s">
        <v>0</v>
      </c>
    </row>
    <row r="2139" spans="2:18" x14ac:dyDescent="0.2">
      <c r="B2139" s="25">
        <v>1909</v>
      </c>
      <c r="C2139" s="193">
        <v>1.0985921212412246</v>
      </c>
      <c r="D2139" s="19"/>
      <c r="E2139" s="19">
        <v>0.18358406781586856</v>
      </c>
      <c r="F2139" s="19"/>
      <c r="G2139" s="19">
        <v>0.66901040916275001</v>
      </c>
      <c r="H2139" s="19"/>
      <c r="I2139" s="19"/>
      <c r="J2139" s="19">
        <v>0.22162460574348952</v>
      </c>
      <c r="K2139" s="19">
        <v>0.54535392086402334</v>
      </c>
      <c r="L2139" s="19"/>
      <c r="M2139" s="19">
        <v>0.28074961541114107</v>
      </c>
      <c r="N2139" s="19"/>
      <c r="O2139" s="19">
        <v>0.13147688130687171</v>
      </c>
      <c r="P2139" s="50"/>
      <c r="R2139" s="9" t="s">
        <v>0</v>
      </c>
    </row>
    <row r="2140" spans="2:18" x14ac:dyDescent="0.2">
      <c r="B2140" s="25">
        <v>1910</v>
      </c>
      <c r="C2140" s="193">
        <v>0.22981963026886776</v>
      </c>
      <c r="D2140" s="19"/>
      <c r="E2140" s="19"/>
      <c r="F2140" s="19">
        <v>0.19459031185791248</v>
      </c>
      <c r="G2140" s="19"/>
      <c r="H2140" s="19">
        <v>6.0840239085307696E-2</v>
      </c>
      <c r="I2140" s="19">
        <v>0.18328946775623808</v>
      </c>
      <c r="J2140" s="19"/>
      <c r="K2140" s="19">
        <v>0.17645884666722628</v>
      </c>
      <c r="L2140" s="19"/>
      <c r="M2140" s="19"/>
      <c r="N2140" s="19">
        <v>0.41453596334375764</v>
      </c>
      <c r="O2140" s="19"/>
      <c r="P2140" s="50">
        <v>0.12282402563269103</v>
      </c>
      <c r="R2140" s="9" t="s">
        <v>0</v>
      </c>
    </row>
    <row r="2141" spans="2:18" x14ac:dyDescent="0.2">
      <c r="B2141" s="25">
        <v>1911</v>
      </c>
      <c r="C2141" s="193"/>
      <c r="D2141" s="19">
        <v>0.75307001085681646</v>
      </c>
      <c r="E2141" s="19"/>
      <c r="F2141" s="19">
        <v>0.76877433284965813</v>
      </c>
      <c r="G2141" s="19"/>
      <c r="H2141" s="19">
        <v>0.68171490624602904</v>
      </c>
      <c r="I2141" s="19"/>
      <c r="J2141" s="19">
        <v>0.53359877582244164</v>
      </c>
      <c r="K2141" s="19"/>
      <c r="L2141" s="19">
        <v>0.94430421446031665</v>
      </c>
      <c r="M2141" s="19"/>
      <c r="N2141" s="19">
        <v>0.34097401944576777</v>
      </c>
      <c r="O2141" s="19"/>
      <c r="P2141" s="50">
        <v>0.59555571656309847</v>
      </c>
      <c r="R2141" s="9" t="s">
        <v>0</v>
      </c>
    </row>
    <row r="2142" spans="2:18" x14ac:dyDescent="0.2">
      <c r="B2142" s="25">
        <v>1912</v>
      </c>
      <c r="C2142" s="193">
        <v>2.1054956614316431</v>
      </c>
      <c r="D2142" s="19"/>
      <c r="E2142" s="19">
        <v>1.5483907611766994</v>
      </c>
      <c r="F2142" s="19"/>
      <c r="G2142" s="19">
        <v>1.528926978303504</v>
      </c>
      <c r="H2142" s="19"/>
      <c r="I2142" s="19">
        <v>1.0777046597403825</v>
      </c>
      <c r="J2142" s="19"/>
      <c r="K2142" s="19">
        <v>0.88718886236654182</v>
      </c>
      <c r="L2142" s="19"/>
      <c r="M2142" s="19">
        <v>1.6566149598196627</v>
      </c>
      <c r="N2142" s="19"/>
      <c r="O2142" s="19">
        <v>2.1675888725365224</v>
      </c>
      <c r="P2142" s="50"/>
      <c r="R2142" s="9" t="s">
        <v>0</v>
      </c>
    </row>
    <row r="2143" spans="2:18" x14ac:dyDescent="0.2">
      <c r="B2143" s="25">
        <v>1913</v>
      </c>
      <c r="C2143" s="193">
        <v>1.5926724886442114</v>
      </c>
      <c r="D2143" s="19"/>
      <c r="E2143" s="19">
        <v>0.43348206490141922</v>
      </c>
      <c r="F2143" s="19"/>
      <c r="G2143" s="19">
        <v>1.03040051243136</v>
      </c>
      <c r="H2143" s="19"/>
      <c r="I2143" s="19">
        <v>0.96452390722542747</v>
      </c>
      <c r="J2143" s="19"/>
      <c r="K2143" s="19">
        <v>0.61282448340716933</v>
      </c>
      <c r="L2143" s="19"/>
      <c r="M2143" s="19">
        <v>0.84634485887788335</v>
      </c>
      <c r="N2143" s="19"/>
      <c r="O2143" s="19"/>
      <c r="P2143" s="50">
        <v>0.29174078468208275</v>
      </c>
      <c r="R2143" s="9" t="s">
        <v>0</v>
      </c>
    </row>
    <row r="2144" spans="2:18" x14ac:dyDescent="0.2">
      <c r="B2144" s="25">
        <v>1914</v>
      </c>
      <c r="C2144" s="193"/>
      <c r="D2144" s="19">
        <v>1.4926344277057841</v>
      </c>
      <c r="E2144" s="19"/>
      <c r="F2144" s="19">
        <v>2.4651913541296544</v>
      </c>
      <c r="G2144" s="19">
        <v>6.6865690404431022E-2</v>
      </c>
      <c r="H2144" s="19"/>
      <c r="I2144" s="19"/>
      <c r="J2144" s="19">
        <v>1.6324651948110191</v>
      </c>
      <c r="K2144" s="19"/>
      <c r="L2144" s="19">
        <v>1.3289027346206668</v>
      </c>
      <c r="M2144" s="19"/>
      <c r="N2144" s="19">
        <v>1.1497948596328618</v>
      </c>
      <c r="O2144" s="19"/>
      <c r="P2144" s="50">
        <v>0.59279811086440914</v>
      </c>
      <c r="R2144" s="9" t="s">
        <v>0</v>
      </c>
    </row>
    <row r="2145" spans="2:18" x14ac:dyDescent="0.2">
      <c r="B2145" s="25">
        <v>1915</v>
      </c>
      <c r="C2145" s="193"/>
      <c r="D2145" s="19">
        <v>1.142805688587758</v>
      </c>
      <c r="E2145" s="19"/>
      <c r="F2145" s="19">
        <v>1.793977920712617</v>
      </c>
      <c r="G2145" s="19"/>
      <c r="H2145" s="19">
        <v>1.8070898049391437</v>
      </c>
      <c r="I2145" s="19"/>
      <c r="J2145" s="19">
        <v>1.1663276586732541</v>
      </c>
      <c r="K2145" s="19"/>
      <c r="L2145" s="19">
        <v>1.606914620404837</v>
      </c>
      <c r="M2145" s="19"/>
      <c r="N2145" s="19">
        <v>1.3583829013417463</v>
      </c>
      <c r="O2145" s="19"/>
      <c r="P2145" s="50">
        <v>1.0875225899133554</v>
      </c>
      <c r="R2145" s="9" t="s">
        <v>0</v>
      </c>
    </row>
    <row r="2146" spans="2:18" x14ac:dyDescent="0.2">
      <c r="B2146" s="25">
        <v>1916</v>
      </c>
      <c r="C2146" s="193">
        <v>1.4658433869788781</v>
      </c>
      <c r="D2146" s="19"/>
      <c r="E2146" s="19">
        <v>1.7597177207290924</v>
      </c>
      <c r="F2146" s="19"/>
      <c r="G2146" s="19">
        <v>2.0172150559387583</v>
      </c>
      <c r="H2146" s="19"/>
      <c r="I2146" s="19">
        <v>1.196729302727823</v>
      </c>
      <c r="J2146" s="19"/>
      <c r="K2146" s="19">
        <v>0.93043580247892055</v>
      </c>
      <c r="L2146" s="19"/>
      <c r="M2146" s="19">
        <v>1.3218968147234849</v>
      </c>
      <c r="N2146" s="19"/>
      <c r="O2146" s="19">
        <v>1.7161749480209139</v>
      </c>
      <c r="P2146" s="50"/>
      <c r="R2146" s="9" t="s">
        <v>0</v>
      </c>
    </row>
    <row r="2147" spans="2:18" x14ac:dyDescent="0.2">
      <c r="B2147" s="25">
        <v>1917</v>
      </c>
      <c r="C2147" s="193"/>
      <c r="D2147" s="19">
        <v>1.5706623936543511</v>
      </c>
      <c r="E2147" s="19"/>
      <c r="F2147" s="19">
        <v>1.8644147268969959</v>
      </c>
      <c r="G2147" s="19"/>
      <c r="H2147" s="19">
        <v>1.3627363576871998</v>
      </c>
      <c r="I2147" s="19"/>
      <c r="J2147" s="19">
        <v>0.86102641115294465</v>
      </c>
      <c r="K2147" s="19"/>
      <c r="L2147" s="19">
        <v>1.4776140687448927</v>
      </c>
      <c r="M2147" s="19"/>
      <c r="N2147" s="19">
        <v>1.6947080910960477</v>
      </c>
      <c r="O2147" s="19"/>
      <c r="P2147" s="50">
        <v>1.1986574967731942</v>
      </c>
      <c r="R2147" s="9" t="s">
        <v>0</v>
      </c>
    </row>
    <row r="2148" spans="2:18" x14ac:dyDescent="0.2">
      <c r="B2148" s="25">
        <v>1918</v>
      </c>
      <c r="C2148" s="193"/>
      <c r="D2148" s="19">
        <v>1.4220441752679329</v>
      </c>
      <c r="E2148" s="19"/>
      <c r="F2148" s="19">
        <v>0.86799222864436654</v>
      </c>
      <c r="G2148" s="19"/>
      <c r="H2148" s="19">
        <v>1.1194649603432745</v>
      </c>
      <c r="I2148" s="19"/>
      <c r="J2148" s="19">
        <v>0.53785877495513679</v>
      </c>
      <c r="K2148" s="19"/>
      <c r="L2148" s="19">
        <v>2.4402966937123196</v>
      </c>
      <c r="M2148" s="19"/>
      <c r="N2148" s="19">
        <v>1.3407869172009026</v>
      </c>
      <c r="O2148" s="19"/>
      <c r="P2148" s="50">
        <v>0.87164012826705184</v>
      </c>
      <c r="R2148" s="9" t="s">
        <v>0</v>
      </c>
    </row>
    <row r="2149" spans="2:18" x14ac:dyDescent="0.2">
      <c r="B2149" s="25">
        <v>1919</v>
      </c>
      <c r="C2149" s="193"/>
      <c r="D2149" s="19">
        <v>1.4172092018341687</v>
      </c>
      <c r="E2149" s="19"/>
      <c r="F2149" s="19">
        <v>1.1246298236670809</v>
      </c>
      <c r="G2149" s="19"/>
      <c r="H2149" s="19">
        <v>1.2429351239032238</v>
      </c>
      <c r="I2149" s="19"/>
      <c r="J2149" s="19">
        <v>1.4291640900453011</v>
      </c>
      <c r="K2149" s="19"/>
      <c r="L2149" s="19">
        <v>0.75036774505309856</v>
      </c>
      <c r="M2149" s="19"/>
      <c r="N2149" s="19">
        <v>2.1849365901550324</v>
      </c>
      <c r="O2149" s="19"/>
      <c r="P2149" s="50">
        <v>1.4100547369623315</v>
      </c>
      <c r="R2149" s="9" t="s">
        <v>0</v>
      </c>
    </row>
    <row r="2150" spans="2:18" x14ac:dyDescent="0.2">
      <c r="B2150" s="25">
        <v>1920</v>
      </c>
      <c r="C2150" s="193"/>
      <c r="D2150" s="19">
        <v>0.75491738490296356</v>
      </c>
      <c r="E2150" s="19"/>
      <c r="F2150" s="19">
        <v>8.3374079843573856E-4</v>
      </c>
      <c r="G2150" s="19"/>
      <c r="H2150" s="19">
        <v>0.11036240914462367</v>
      </c>
      <c r="I2150" s="19"/>
      <c r="J2150" s="19">
        <v>0.86671082918644904</v>
      </c>
      <c r="K2150" s="19"/>
      <c r="L2150" s="19">
        <v>0.14364989896882427</v>
      </c>
      <c r="M2150" s="19"/>
      <c r="N2150" s="19">
        <v>1.667639803582514</v>
      </c>
      <c r="O2150" s="19"/>
      <c r="P2150" s="50">
        <v>0.60722676361937045</v>
      </c>
      <c r="R2150" s="9" t="s">
        <v>0</v>
      </c>
    </row>
    <row r="2151" spans="2:18" x14ac:dyDescent="0.2">
      <c r="B2151" s="25">
        <v>1921</v>
      </c>
      <c r="C2151" s="193">
        <v>2.9525981967042529</v>
      </c>
      <c r="D2151" s="19"/>
      <c r="E2151" s="19">
        <v>1.5114310653148186</v>
      </c>
      <c r="F2151" s="19"/>
      <c r="G2151" s="19">
        <v>1.0574159662426101</v>
      </c>
      <c r="H2151" s="19"/>
      <c r="I2151" s="19">
        <v>1.6511966666088769</v>
      </c>
      <c r="J2151" s="19"/>
      <c r="K2151" s="19">
        <v>1.7976449012693418</v>
      </c>
      <c r="L2151" s="19"/>
      <c r="M2151" s="19">
        <v>1.4415961959191226</v>
      </c>
      <c r="N2151" s="19"/>
      <c r="O2151" s="19">
        <v>1.0889818128899924</v>
      </c>
      <c r="P2151" s="50"/>
      <c r="R2151" s="9" t="s">
        <v>0</v>
      </c>
    </row>
    <row r="2152" spans="2:18" x14ac:dyDescent="0.2">
      <c r="B2152" s="25">
        <v>1922</v>
      </c>
      <c r="C2152" s="193"/>
      <c r="D2152" s="19">
        <v>0.98759434537105595</v>
      </c>
      <c r="E2152" s="19"/>
      <c r="F2152" s="19">
        <v>0.67825190868773999</v>
      </c>
      <c r="G2152" s="19"/>
      <c r="H2152" s="19">
        <v>0.51710543117919028</v>
      </c>
      <c r="I2152" s="19"/>
      <c r="J2152" s="19">
        <v>0.75222170047490378</v>
      </c>
      <c r="K2152" s="19"/>
      <c r="L2152" s="19">
        <v>0.55477410627762536</v>
      </c>
      <c r="M2152" s="19">
        <v>0.36421022349727666</v>
      </c>
      <c r="N2152" s="19"/>
      <c r="O2152" s="19"/>
      <c r="P2152" s="50">
        <v>0.38718031979581485</v>
      </c>
      <c r="R2152" s="9" t="s">
        <v>0</v>
      </c>
    </row>
    <row r="2153" spans="2:18" x14ac:dyDescent="0.2">
      <c r="B2153" s="25">
        <v>1923</v>
      </c>
      <c r="C2153" s="193"/>
      <c r="D2153" s="19">
        <v>0.15448257042394251</v>
      </c>
      <c r="E2153" s="19"/>
      <c r="F2153" s="19">
        <v>0.62192543776622888</v>
      </c>
      <c r="G2153" s="19"/>
      <c r="H2153" s="19">
        <v>1.2089410019582529</v>
      </c>
      <c r="I2153" s="19">
        <v>7.6260939603744915E-2</v>
      </c>
      <c r="J2153" s="19"/>
      <c r="K2153" s="19"/>
      <c r="L2153" s="19">
        <v>0.16067674942042157</v>
      </c>
      <c r="M2153" s="19"/>
      <c r="N2153" s="19">
        <v>0.35892385919592362</v>
      </c>
      <c r="O2153" s="19"/>
      <c r="P2153" s="50">
        <v>1.0366570323792017</v>
      </c>
      <c r="R2153" s="9" t="s">
        <v>0</v>
      </c>
    </row>
    <row r="2154" spans="2:18" x14ac:dyDescent="0.2">
      <c r="B2154" s="25">
        <v>1924</v>
      </c>
      <c r="C2154" s="193"/>
      <c r="D2154" s="19">
        <v>0.77718735717026577</v>
      </c>
      <c r="E2154" s="19"/>
      <c r="F2154" s="19">
        <v>0.65123032850025231</v>
      </c>
      <c r="G2154" s="19"/>
      <c r="H2154" s="19">
        <v>1.1689698848031338</v>
      </c>
      <c r="I2154" s="19"/>
      <c r="J2154" s="19">
        <v>0.97933761802226826</v>
      </c>
      <c r="K2154" s="19"/>
      <c r="L2154" s="19">
        <v>0.35449171594481538</v>
      </c>
      <c r="M2154" s="19"/>
      <c r="N2154" s="19">
        <v>0.64129240998001646</v>
      </c>
      <c r="O2154" s="19"/>
      <c r="P2154" s="50">
        <v>0.30805757583890425</v>
      </c>
      <c r="R2154" s="9" t="s">
        <v>0</v>
      </c>
    </row>
    <row r="2155" spans="2:18" x14ac:dyDescent="0.2">
      <c r="B2155" s="25">
        <v>1925</v>
      </c>
      <c r="C2155" s="193">
        <v>1.7702540730134051</v>
      </c>
      <c r="D2155" s="19"/>
      <c r="E2155" s="19">
        <v>0.9679956666777515</v>
      </c>
      <c r="F2155" s="19"/>
      <c r="G2155" s="19">
        <v>2.0612525366682375</v>
      </c>
      <c r="H2155" s="19"/>
      <c r="I2155" s="19">
        <v>1.3414372917433528</v>
      </c>
      <c r="J2155" s="19"/>
      <c r="K2155" s="19">
        <v>1.0848443786958502</v>
      </c>
      <c r="L2155" s="19"/>
      <c r="M2155" s="19">
        <v>1.0174922178098074</v>
      </c>
      <c r="N2155" s="19"/>
      <c r="O2155" s="19">
        <v>1.582036227083415</v>
      </c>
      <c r="P2155" s="50"/>
      <c r="R2155" s="9" t="s">
        <v>0</v>
      </c>
    </row>
    <row r="2156" spans="2:18" x14ac:dyDescent="0.2">
      <c r="B2156" s="25">
        <v>1926</v>
      </c>
      <c r="C2156" s="193"/>
      <c r="D2156" s="19">
        <v>0.56439071851478262</v>
      </c>
      <c r="E2156" s="19"/>
      <c r="F2156" s="19">
        <v>8.5547263865832723E-2</v>
      </c>
      <c r="G2156" s="19"/>
      <c r="H2156" s="19">
        <v>0.25921062080662827</v>
      </c>
      <c r="I2156" s="19"/>
      <c r="J2156" s="19">
        <v>0.15106402451398379</v>
      </c>
      <c r="K2156" s="19"/>
      <c r="L2156" s="19">
        <v>1.2979078143512166</v>
      </c>
      <c r="M2156" s="19"/>
      <c r="N2156" s="19">
        <v>0.75100265701581792</v>
      </c>
      <c r="O2156" s="19">
        <v>0.94634385036281354</v>
      </c>
      <c r="P2156" s="50"/>
      <c r="R2156" s="9" t="s">
        <v>0</v>
      </c>
    </row>
    <row r="2157" spans="2:18" x14ac:dyDescent="0.2">
      <c r="B2157" s="25">
        <v>1927</v>
      </c>
      <c r="C2157" s="193"/>
      <c r="D2157" s="19">
        <v>1.6723038548769729</v>
      </c>
      <c r="E2157" s="19"/>
      <c r="F2157" s="19">
        <v>1.76025752158222</v>
      </c>
      <c r="G2157" s="19"/>
      <c r="H2157" s="19">
        <v>1.0358502770807234</v>
      </c>
      <c r="I2157" s="19"/>
      <c r="J2157" s="19">
        <v>0.43466329246856877</v>
      </c>
      <c r="K2157" s="19"/>
      <c r="L2157" s="19">
        <v>0.75756888222636676</v>
      </c>
      <c r="M2157" s="19"/>
      <c r="N2157" s="19">
        <v>1.1371097731212449</v>
      </c>
      <c r="O2157" s="19"/>
      <c r="P2157" s="50">
        <v>1.3255367532110727</v>
      </c>
      <c r="R2157" s="9" t="s">
        <v>0</v>
      </c>
    </row>
    <row r="2158" spans="2:18" x14ac:dyDescent="0.2">
      <c r="B2158" s="25">
        <v>1928</v>
      </c>
      <c r="C2158" s="193">
        <v>0.6382351495138201</v>
      </c>
      <c r="D2158" s="19"/>
      <c r="E2158" s="19">
        <v>0.68173493614356151</v>
      </c>
      <c r="F2158" s="19"/>
      <c r="G2158" s="19">
        <v>1.1201431941884754</v>
      </c>
      <c r="H2158" s="19"/>
      <c r="I2158" s="19">
        <v>1.2536427554443514</v>
      </c>
      <c r="J2158" s="19"/>
      <c r="K2158" s="19">
        <v>0.68895682926852009</v>
      </c>
      <c r="L2158" s="19"/>
      <c r="M2158" s="19">
        <v>1.5521188731549853</v>
      </c>
      <c r="N2158" s="19"/>
      <c r="O2158" s="19">
        <v>0.8324659250107912</v>
      </c>
      <c r="P2158" s="50"/>
      <c r="R2158" s="9" t="s">
        <v>0</v>
      </c>
    </row>
    <row r="2159" spans="2:18" x14ac:dyDescent="0.2">
      <c r="B2159" s="25">
        <v>1929</v>
      </c>
      <c r="C2159" s="193"/>
      <c r="D2159" s="19">
        <v>0.44918197291046252</v>
      </c>
      <c r="E2159" s="19">
        <v>0.61004279284736695</v>
      </c>
      <c r="F2159" s="19"/>
      <c r="G2159" s="19">
        <v>0.3641212348102289</v>
      </c>
      <c r="H2159" s="19"/>
      <c r="I2159" s="19">
        <v>0.48190594921186058</v>
      </c>
      <c r="J2159" s="19"/>
      <c r="K2159" s="19">
        <v>1.7208783110469052E-2</v>
      </c>
      <c r="L2159" s="19"/>
      <c r="M2159" s="19">
        <v>0.89071095048109172</v>
      </c>
      <c r="N2159" s="19"/>
      <c r="O2159" s="19">
        <v>0.41577425102059007</v>
      </c>
      <c r="P2159" s="50"/>
      <c r="R2159" s="9" t="s">
        <v>0</v>
      </c>
    </row>
    <row r="2160" spans="2:18" x14ac:dyDescent="0.2">
      <c r="B2160" s="25">
        <v>1930</v>
      </c>
      <c r="C2160" s="193">
        <v>0.4448291423546617</v>
      </c>
      <c r="D2160" s="19"/>
      <c r="E2160" s="19">
        <v>0.26010276471986626</v>
      </c>
      <c r="F2160" s="19"/>
      <c r="G2160" s="19"/>
      <c r="H2160" s="19">
        <v>0.15864001716028203</v>
      </c>
      <c r="I2160" s="19">
        <v>1.2152447698329727</v>
      </c>
      <c r="J2160" s="19"/>
      <c r="K2160" s="19">
        <v>0.94618611409527087</v>
      </c>
      <c r="L2160" s="19"/>
      <c r="M2160" s="19">
        <v>0.84945488790443757</v>
      </c>
      <c r="N2160" s="19"/>
      <c r="O2160" s="19">
        <v>8.2285465046971054E-2</v>
      </c>
      <c r="P2160" s="50"/>
      <c r="R2160" s="9" t="s">
        <v>0</v>
      </c>
    </row>
    <row r="2161" spans="2:18" x14ac:dyDescent="0.2">
      <c r="B2161" s="25">
        <v>1931</v>
      </c>
      <c r="C2161" s="193"/>
      <c r="D2161" s="19">
        <v>0.11409215806812173</v>
      </c>
      <c r="E2161" s="19">
        <v>0.35194859935429751</v>
      </c>
      <c r="F2161" s="19"/>
      <c r="G2161" s="19"/>
      <c r="H2161" s="19">
        <v>0.79887381162277382</v>
      </c>
      <c r="I2161" s="19">
        <v>0.14310333431151587</v>
      </c>
      <c r="J2161" s="19"/>
      <c r="K2161" s="19"/>
      <c r="L2161" s="19">
        <v>1.6923581602414921</v>
      </c>
      <c r="M2161" s="19">
        <v>0.50616832119248401</v>
      </c>
      <c r="N2161" s="19"/>
      <c r="O2161" s="19"/>
      <c r="P2161" s="50">
        <v>0.3122153422360891</v>
      </c>
      <c r="R2161" s="9" t="s">
        <v>0</v>
      </c>
    </row>
    <row r="2162" spans="2:18" x14ac:dyDescent="0.2">
      <c r="B2162" s="25">
        <v>1932</v>
      </c>
      <c r="C2162" s="193"/>
      <c r="D2162" s="19">
        <v>2.887863769851065</v>
      </c>
      <c r="E2162" s="19"/>
      <c r="F2162" s="19">
        <v>1.5736944094894483</v>
      </c>
      <c r="G2162" s="19"/>
      <c r="H2162" s="19">
        <v>1.1984954313588747</v>
      </c>
      <c r="I2162" s="19"/>
      <c r="J2162" s="19">
        <v>2.2371581498595186</v>
      </c>
      <c r="K2162" s="19"/>
      <c r="L2162" s="19">
        <v>1.8962708532537802</v>
      </c>
      <c r="M2162" s="19"/>
      <c r="N2162" s="19">
        <v>1.7133373818251529</v>
      </c>
      <c r="O2162" s="19"/>
      <c r="P2162" s="50">
        <v>0.90295443497554684</v>
      </c>
      <c r="R2162" s="9" t="s">
        <v>0</v>
      </c>
    </row>
    <row r="2163" spans="2:18" x14ac:dyDescent="0.2">
      <c r="B2163" s="25">
        <v>1933</v>
      </c>
      <c r="C2163" s="193">
        <v>1.156945225166859</v>
      </c>
      <c r="D2163" s="19"/>
      <c r="E2163" s="19">
        <v>1.577403442753039</v>
      </c>
      <c r="F2163" s="19"/>
      <c r="G2163" s="19">
        <v>1.2470496504257409</v>
      </c>
      <c r="H2163" s="19"/>
      <c r="I2163" s="19">
        <v>0.51261220880052782</v>
      </c>
      <c r="J2163" s="19"/>
      <c r="K2163" s="19">
        <v>1.1139366780557372</v>
      </c>
      <c r="L2163" s="19"/>
      <c r="M2163" s="19">
        <v>0.94253913168049297</v>
      </c>
      <c r="N2163" s="19"/>
      <c r="O2163" s="19">
        <v>0.87663422334246743</v>
      </c>
      <c r="P2163" s="50"/>
      <c r="R2163" s="9" t="s">
        <v>0</v>
      </c>
    </row>
    <row r="2164" spans="2:18" x14ac:dyDescent="0.2">
      <c r="B2164" s="25">
        <v>1934</v>
      </c>
      <c r="C2164" s="193">
        <v>1.3973727514488989</v>
      </c>
      <c r="D2164" s="19"/>
      <c r="E2164" s="19"/>
      <c r="F2164" s="19">
        <v>0.35737415018019963</v>
      </c>
      <c r="G2164" s="19">
        <v>7.1831580947512755E-2</v>
      </c>
      <c r="H2164" s="19"/>
      <c r="I2164" s="19"/>
      <c r="J2164" s="19">
        <v>0.51292714297477848</v>
      </c>
      <c r="K2164" s="19"/>
      <c r="L2164" s="19">
        <v>0.16733135217533329</v>
      </c>
      <c r="M2164" s="19">
        <v>0.36194206565373782</v>
      </c>
      <c r="N2164" s="19"/>
      <c r="O2164" s="19">
        <v>0.64981129809159888</v>
      </c>
      <c r="P2164" s="50"/>
      <c r="R2164" s="9" t="s">
        <v>0</v>
      </c>
    </row>
    <row r="2165" spans="2:18" x14ac:dyDescent="0.2">
      <c r="B2165" s="25">
        <v>1935</v>
      </c>
      <c r="C2165" s="193">
        <v>0.66246247415919335</v>
      </c>
      <c r="D2165" s="19"/>
      <c r="E2165" s="19"/>
      <c r="F2165" s="19">
        <v>0.59044574203583933</v>
      </c>
      <c r="G2165" s="19">
        <v>7.9897492701840211E-2</v>
      </c>
      <c r="H2165" s="19"/>
      <c r="I2165" s="19"/>
      <c r="J2165" s="19">
        <v>0.38673844880310743</v>
      </c>
      <c r="K2165" s="19">
        <v>0.14373435678085722</v>
      </c>
      <c r="L2165" s="19"/>
      <c r="M2165" s="19"/>
      <c r="N2165" s="19">
        <v>3.994984770555135E-2</v>
      </c>
      <c r="O2165" s="19">
        <v>0.55027686405469789</v>
      </c>
      <c r="P2165" s="50"/>
      <c r="R2165" s="9" t="s">
        <v>0</v>
      </c>
    </row>
    <row r="2166" spans="2:18" x14ac:dyDescent="0.2">
      <c r="B2166" s="25">
        <v>1936</v>
      </c>
      <c r="C2166" s="193">
        <v>0.37221998982137933</v>
      </c>
      <c r="D2166" s="19"/>
      <c r="E2166" s="19"/>
      <c r="F2166" s="19">
        <v>0.33806789736604609</v>
      </c>
      <c r="G2166" s="19"/>
      <c r="H2166" s="19">
        <v>3.9918134971979213E-2</v>
      </c>
      <c r="I2166" s="19"/>
      <c r="J2166" s="19">
        <v>0.43549037587195183</v>
      </c>
      <c r="K2166" s="19"/>
      <c r="L2166" s="19">
        <v>0.1560722769566924</v>
      </c>
      <c r="M2166" s="19"/>
      <c r="N2166" s="19">
        <v>0.26211270475860055</v>
      </c>
      <c r="O2166" s="19"/>
      <c r="P2166" s="50">
        <v>0.24196966312290757</v>
      </c>
      <c r="R2166" s="9" t="s">
        <v>0</v>
      </c>
    </row>
    <row r="2167" spans="2:18" x14ac:dyDescent="0.2">
      <c r="B2167" s="25">
        <v>1937</v>
      </c>
      <c r="C2167" s="193"/>
      <c r="D2167" s="19">
        <v>1.7132025479825539</v>
      </c>
      <c r="E2167" s="19"/>
      <c r="F2167" s="19">
        <v>1.6852521093385311</v>
      </c>
      <c r="G2167" s="19"/>
      <c r="H2167" s="19">
        <v>0.75049933961493864</v>
      </c>
      <c r="I2167" s="19"/>
      <c r="J2167" s="19">
        <v>1.1158425769847897</v>
      </c>
      <c r="K2167" s="19"/>
      <c r="L2167" s="19">
        <v>0.1929989725374906</v>
      </c>
      <c r="M2167" s="19"/>
      <c r="N2167" s="19">
        <v>0.44013315280147536</v>
      </c>
      <c r="O2167" s="19"/>
      <c r="P2167" s="50">
        <v>1.0262164257563959</v>
      </c>
      <c r="R2167" s="9" t="s">
        <v>0</v>
      </c>
    </row>
    <row r="2168" spans="2:18" x14ac:dyDescent="0.2">
      <c r="B2168" s="25">
        <v>1938</v>
      </c>
      <c r="C2168" s="193">
        <v>0.1650738108358441</v>
      </c>
      <c r="D2168" s="19"/>
      <c r="E2168" s="19"/>
      <c r="F2168" s="19">
        <v>1.0077213341036064</v>
      </c>
      <c r="G2168" s="19">
        <v>6.0144764495060912E-2</v>
      </c>
      <c r="H2168" s="19"/>
      <c r="I2168" s="19"/>
      <c r="J2168" s="19">
        <v>0.94026610384543841</v>
      </c>
      <c r="K2168" s="19"/>
      <c r="L2168" s="19">
        <v>0.7642413543262323</v>
      </c>
      <c r="M2168" s="19"/>
      <c r="N2168" s="19">
        <v>0.72480553395934999</v>
      </c>
      <c r="O2168" s="19"/>
      <c r="P2168" s="50">
        <v>0.81516161562479428</v>
      </c>
      <c r="R2168" s="9" t="s">
        <v>0</v>
      </c>
    </row>
    <row r="2169" spans="2:18" x14ac:dyDescent="0.2">
      <c r="B2169" s="25">
        <v>1939</v>
      </c>
      <c r="C2169" s="193"/>
      <c r="D2169" s="19">
        <v>0.35461424925631602</v>
      </c>
      <c r="E2169" s="19"/>
      <c r="F2169" s="19">
        <v>0.60715656366003912</v>
      </c>
      <c r="G2169" s="19">
        <v>0.37162971047537524</v>
      </c>
      <c r="H2169" s="19"/>
      <c r="I2169" s="19">
        <v>0.4360055413859858</v>
      </c>
      <c r="J2169" s="19"/>
      <c r="K2169" s="19"/>
      <c r="L2169" s="19">
        <v>0.23882996354757033</v>
      </c>
      <c r="M2169" s="19">
        <v>0.82986624454523628</v>
      </c>
      <c r="N2169" s="19"/>
      <c r="O2169" s="19"/>
      <c r="P2169" s="50">
        <v>5.1982664821586713E-2</v>
      </c>
      <c r="R2169" s="9" t="s">
        <v>0</v>
      </c>
    </row>
    <row r="2170" spans="2:18" x14ac:dyDescent="0.2">
      <c r="B2170" s="25">
        <v>1940</v>
      </c>
      <c r="C2170" s="193"/>
      <c r="D2170" s="19">
        <v>1.3052929479478563</v>
      </c>
      <c r="E2170" s="19"/>
      <c r="F2170" s="19">
        <v>0.77971226350929634</v>
      </c>
      <c r="G2170" s="19"/>
      <c r="H2170" s="19">
        <v>1.0586944611797482</v>
      </c>
      <c r="I2170" s="19"/>
      <c r="J2170" s="19">
        <v>0.97423691815352254</v>
      </c>
      <c r="K2170" s="19"/>
      <c r="L2170" s="19">
        <v>1.9340657068753961</v>
      </c>
      <c r="M2170" s="19"/>
      <c r="N2170" s="19">
        <v>1.7609417229829722</v>
      </c>
      <c r="O2170" s="19"/>
      <c r="P2170" s="50">
        <v>2.0031296813876263</v>
      </c>
      <c r="R2170" s="9" t="s">
        <v>0</v>
      </c>
    </row>
    <row r="2171" spans="2:18" x14ac:dyDescent="0.2">
      <c r="B2171" s="25">
        <v>1941</v>
      </c>
      <c r="C2171" s="193">
        <v>1.2642897911768949</v>
      </c>
      <c r="D2171" s="19"/>
      <c r="E2171" s="19">
        <v>1.5917147319476452</v>
      </c>
      <c r="F2171" s="19"/>
      <c r="G2171" s="19">
        <v>1.1109862627514981</v>
      </c>
      <c r="H2171" s="19"/>
      <c r="I2171" s="19">
        <v>1.4194071126231484</v>
      </c>
      <c r="J2171" s="19"/>
      <c r="K2171" s="19">
        <v>1.1016671835151739</v>
      </c>
      <c r="L2171" s="19"/>
      <c r="M2171" s="19">
        <v>1.71266735602986</v>
      </c>
      <c r="N2171" s="19"/>
      <c r="O2171" s="19">
        <v>1.2644082612319567</v>
      </c>
      <c r="P2171" s="50"/>
      <c r="R2171" s="9" t="s">
        <v>0</v>
      </c>
    </row>
    <row r="2172" spans="2:18" x14ac:dyDescent="0.2">
      <c r="B2172" s="25">
        <v>1942</v>
      </c>
      <c r="C2172" s="193">
        <v>1.3501244086052164</v>
      </c>
      <c r="D2172" s="19"/>
      <c r="E2172" s="19">
        <v>0.94092451997812743</v>
      </c>
      <c r="F2172" s="19"/>
      <c r="G2172" s="19">
        <v>1.5162370347466829</v>
      </c>
      <c r="H2172" s="19"/>
      <c r="I2172" s="19">
        <v>0.13266310767059256</v>
      </c>
      <c r="J2172" s="19"/>
      <c r="K2172" s="19">
        <v>1.8842452792010687</v>
      </c>
      <c r="L2172" s="19"/>
      <c r="M2172" s="19">
        <v>1.549766123040297</v>
      </c>
      <c r="N2172" s="19"/>
      <c r="O2172" s="19">
        <v>0.37627544705305904</v>
      </c>
      <c r="P2172" s="50"/>
      <c r="R2172" s="9" t="s">
        <v>0</v>
      </c>
    </row>
    <row r="2173" spans="2:18" x14ac:dyDescent="0.2">
      <c r="B2173" s="25">
        <v>1943</v>
      </c>
      <c r="C2173" s="193"/>
      <c r="D2173" s="19">
        <v>0.23617852811524198</v>
      </c>
      <c r="E2173" s="19"/>
      <c r="F2173" s="19">
        <v>3.9719005827769348E-2</v>
      </c>
      <c r="G2173" s="19"/>
      <c r="H2173" s="19">
        <v>0.26406245682393031</v>
      </c>
      <c r="I2173" s="19">
        <v>0.21852397242142579</v>
      </c>
      <c r="J2173" s="19"/>
      <c r="K2173" s="19"/>
      <c r="L2173" s="19">
        <v>0.19680708358932925</v>
      </c>
      <c r="M2173" s="19">
        <v>0.26716206180948976</v>
      </c>
      <c r="N2173" s="19"/>
      <c r="O2173" s="19">
        <v>0.87270984626537029</v>
      </c>
      <c r="P2173" s="50"/>
      <c r="R2173" s="9" t="s">
        <v>0</v>
      </c>
    </row>
    <row r="2174" spans="2:18" x14ac:dyDescent="0.2">
      <c r="B2174" s="25">
        <v>1944</v>
      </c>
      <c r="C2174" s="193">
        <v>3.7317445653456446E-2</v>
      </c>
      <c r="D2174" s="19"/>
      <c r="E2174" s="19">
        <v>0.25503567709794317</v>
      </c>
      <c r="F2174" s="19"/>
      <c r="G2174" s="19"/>
      <c r="H2174" s="19">
        <v>0.433268672158724</v>
      </c>
      <c r="I2174" s="19"/>
      <c r="J2174" s="19">
        <v>0.20086333892900463</v>
      </c>
      <c r="K2174" s="19">
        <v>0.45559721423202132</v>
      </c>
      <c r="L2174" s="19"/>
      <c r="M2174" s="19">
        <v>0.31735131843949727</v>
      </c>
      <c r="N2174" s="19"/>
      <c r="O2174" s="19">
        <v>0.97545804010973047</v>
      </c>
      <c r="P2174" s="50"/>
      <c r="R2174" s="9" t="s">
        <v>0</v>
      </c>
    </row>
    <row r="2175" spans="2:18" x14ac:dyDescent="0.2">
      <c r="B2175" s="25">
        <v>1945</v>
      </c>
      <c r="C2175" s="193"/>
      <c r="D2175" s="19">
        <v>0.65207177337631395</v>
      </c>
      <c r="E2175" s="19"/>
      <c r="F2175" s="19">
        <v>1.1668063743561079</v>
      </c>
      <c r="G2175" s="19"/>
      <c r="H2175" s="19">
        <v>1.4413776585731777</v>
      </c>
      <c r="I2175" s="19"/>
      <c r="J2175" s="19">
        <v>0.85993310868245665</v>
      </c>
      <c r="K2175" s="19"/>
      <c r="L2175" s="19">
        <v>0.55610369600958331</v>
      </c>
      <c r="M2175" s="19"/>
      <c r="N2175" s="19">
        <v>1.3647479618706382</v>
      </c>
      <c r="O2175" s="19">
        <v>4.8660710574102838E-2</v>
      </c>
      <c r="P2175" s="50"/>
      <c r="R2175" s="9" t="s">
        <v>0</v>
      </c>
    </row>
    <row r="2176" spans="2:18" x14ac:dyDescent="0.2">
      <c r="B2176" s="25">
        <v>1946</v>
      </c>
      <c r="C2176" s="193"/>
      <c r="D2176" s="19">
        <v>0.47331643113291227</v>
      </c>
      <c r="E2176" s="19"/>
      <c r="F2176" s="19">
        <v>0.46422335582745344</v>
      </c>
      <c r="G2176" s="19"/>
      <c r="H2176" s="19">
        <v>0.11102273965511752</v>
      </c>
      <c r="I2176" s="19"/>
      <c r="J2176" s="19">
        <v>0.70656662388131442</v>
      </c>
      <c r="K2176" s="19">
        <v>0.20276558653368904</v>
      </c>
      <c r="L2176" s="19"/>
      <c r="M2176" s="19">
        <v>0.20001479148289106</v>
      </c>
      <c r="N2176" s="19"/>
      <c r="O2176" s="19">
        <v>0.29651643948055684</v>
      </c>
      <c r="P2176" s="50"/>
      <c r="R2176" s="9" t="s">
        <v>0</v>
      </c>
    </row>
    <row r="2177" spans="2:18" x14ac:dyDescent="0.2">
      <c r="B2177" s="25">
        <v>1947</v>
      </c>
      <c r="C2177" s="193">
        <v>0.29678968819738372</v>
      </c>
      <c r="D2177" s="19"/>
      <c r="E2177" s="19">
        <v>0.65895137532691306</v>
      </c>
      <c r="F2177" s="19"/>
      <c r="G2177" s="19">
        <v>1.0756643432750532</v>
      </c>
      <c r="H2177" s="19"/>
      <c r="I2177" s="19">
        <v>1.2539226262218057</v>
      </c>
      <c r="J2177" s="19"/>
      <c r="K2177" s="19"/>
      <c r="L2177" s="19">
        <v>8.0910084182806832E-2</v>
      </c>
      <c r="M2177" s="19"/>
      <c r="N2177" s="19">
        <v>0.88359306438725982</v>
      </c>
      <c r="O2177" s="19"/>
      <c r="P2177" s="50">
        <v>0.75801122963602385</v>
      </c>
      <c r="R2177" s="9" t="s">
        <v>0</v>
      </c>
    </row>
    <row r="2178" spans="2:18" x14ac:dyDescent="0.2">
      <c r="B2178" s="25">
        <v>1948</v>
      </c>
      <c r="C2178" s="193"/>
      <c r="D2178" s="19">
        <v>1.3277510272181745</v>
      </c>
      <c r="E2178" s="19"/>
      <c r="F2178" s="19">
        <v>1.0886720990937853</v>
      </c>
      <c r="G2178" s="19"/>
      <c r="H2178" s="19">
        <v>1.8219538432660056</v>
      </c>
      <c r="I2178" s="19"/>
      <c r="J2178" s="19">
        <v>1.8096167310976938</v>
      </c>
      <c r="K2178" s="19"/>
      <c r="L2178" s="19">
        <v>0.96438582090868363</v>
      </c>
      <c r="M2178" s="19"/>
      <c r="N2178" s="19">
        <v>1.2944747312971638</v>
      </c>
      <c r="O2178" s="19"/>
      <c r="P2178" s="50">
        <v>0.97200006254548832</v>
      </c>
      <c r="R2178" s="9" t="s">
        <v>0</v>
      </c>
    </row>
    <row r="2179" spans="2:18" x14ac:dyDescent="0.2">
      <c r="B2179" s="25">
        <v>1949</v>
      </c>
      <c r="C2179" s="193">
        <v>1.2668266546287292</v>
      </c>
      <c r="D2179" s="19"/>
      <c r="E2179" s="19">
        <v>0.63644291335563685</v>
      </c>
      <c r="F2179" s="19"/>
      <c r="G2179" s="19">
        <v>0.55052507943356732</v>
      </c>
      <c r="H2179" s="19"/>
      <c r="I2179" s="19"/>
      <c r="J2179" s="19">
        <v>0.35506749639125257</v>
      </c>
      <c r="K2179" s="19">
        <v>4.8623638082311613E-2</v>
      </c>
      <c r="L2179" s="19"/>
      <c r="M2179" s="19">
        <v>0.48382443044059509</v>
      </c>
      <c r="N2179" s="19"/>
      <c r="O2179" s="19">
        <v>0.27626846627136914</v>
      </c>
      <c r="P2179" s="50"/>
      <c r="R2179" s="9" t="s">
        <v>0</v>
      </c>
    </row>
    <row r="2180" spans="2:18" x14ac:dyDescent="0.2">
      <c r="B2180" s="25">
        <v>1950</v>
      </c>
      <c r="C2180" s="193">
        <v>0.61216491056277123</v>
      </c>
      <c r="D2180" s="19"/>
      <c r="E2180" s="19">
        <v>0.43105221097241159</v>
      </c>
      <c r="F2180" s="19"/>
      <c r="G2180" s="19"/>
      <c r="H2180" s="19">
        <v>2.4668043735360738E-2</v>
      </c>
      <c r="I2180" s="19">
        <v>1.268540336001482</v>
      </c>
      <c r="J2180" s="19"/>
      <c r="K2180" s="19">
        <v>0.55846213780701914</v>
      </c>
      <c r="L2180" s="19"/>
      <c r="M2180" s="19">
        <v>0.56945818452936681</v>
      </c>
      <c r="N2180" s="19"/>
      <c r="O2180" s="19">
        <v>1.4991125171339243</v>
      </c>
      <c r="P2180" s="50"/>
      <c r="R2180" s="9" t="s">
        <v>0</v>
      </c>
    </row>
    <row r="2181" spans="2:18" x14ac:dyDescent="0.2">
      <c r="B2181" s="25">
        <v>1951</v>
      </c>
      <c r="C2181" s="193">
        <v>0.13841758834295839</v>
      </c>
      <c r="D2181" s="19"/>
      <c r="E2181" s="19">
        <v>0.16366017615377201</v>
      </c>
      <c r="F2181" s="19"/>
      <c r="G2181" s="19"/>
      <c r="H2181" s="19">
        <v>0.43564378899182932</v>
      </c>
      <c r="I2181" s="19">
        <v>0.43008340812227591</v>
      </c>
      <c r="J2181" s="19"/>
      <c r="K2181" s="19">
        <v>0.20245232346075734</v>
      </c>
      <c r="L2181" s="19"/>
      <c r="M2181" s="19">
        <v>0.40579387082068008</v>
      </c>
      <c r="N2181" s="19"/>
      <c r="O2181" s="19"/>
      <c r="P2181" s="50">
        <v>0.14696000374807686</v>
      </c>
      <c r="R2181" s="9" t="s">
        <v>0</v>
      </c>
    </row>
    <row r="2182" spans="2:18" x14ac:dyDescent="0.2">
      <c r="B2182" s="25">
        <v>1952</v>
      </c>
      <c r="C2182" s="193">
        <v>0.43961074619537061</v>
      </c>
      <c r="D2182" s="19"/>
      <c r="E2182" s="19">
        <v>8.6972608465993514E-2</v>
      </c>
      <c r="F2182" s="19"/>
      <c r="G2182" s="19">
        <v>5.3485239788475532E-2</v>
      </c>
      <c r="H2182" s="19"/>
      <c r="I2182" s="19"/>
      <c r="J2182" s="19">
        <v>0.552341585777119</v>
      </c>
      <c r="K2182" s="19">
        <v>0.99385780236720844</v>
      </c>
      <c r="L2182" s="19"/>
      <c r="M2182" s="19"/>
      <c r="N2182" s="19">
        <v>0.86378757860173738</v>
      </c>
      <c r="O2182" s="19">
        <v>0.77556418666521387</v>
      </c>
      <c r="P2182" s="50"/>
      <c r="R2182" s="9" t="s">
        <v>0</v>
      </c>
    </row>
    <row r="2183" spans="2:18" x14ac:dyDescent="0.2">
      <c r="B2183" s="25">
        <v>1953</v>
      </c>
      <c r="C2183" s="193"/>
      <c r="D2183" s="19">
        <v>0.91312514339777351</v>
      </c>
      <c r="E2183" s="19"/>
      <c r="F2183" s="19">
        <v>1.0493402752692591</v>
      </c>
      <c r="G2183" s="19">
        <v>0.47565788941885123</v>
      </c>
      <c r="H2183" s="19"/>
      <c r="I2183" s="19"/>
      <c r="J2183" s="19">
        <v>0.34475481310057721</v>
      </c>
      <c r="K2183" s="19"/>
      <c r="L2183" s="19">
        <v>0.44005217207447728</v>
      </c>
      <c r="M2183" s="19"/>
      <c r="N2183" s="19">
        <v>0.30806471346719683</v>
      </c>
      <c r="O2183" s="19"/>
      <c r="P2183" s="50">
        <v>0.1139454769582878</v>
      </c>
      <c r="R2183" s="9" t="s">
        <v>0</v>
      </c>
    </row>
    <row r="2184" spans="2:18" x14ac:dyDescent="0.2">
      <c r="B2184" s="25">
        <v>1954</v>
      </c>
      <c r="C2184" s="193">
        <v>0.45690120566329706</v>
      </c>
      <c r="D2184" s="19"/>
      <c r="E2184" s="19">
        <v>1.3373360299071351</v>
      </c>
      <c r="F2184" s="19"/>
      <c r="G2184" s="19">
        <v>1.6818468147865588</v>
      </c>
      <c r="H2184" s="19"/>
      <c r="I2184" s="19">
        <v>0.19182931734655403</v>
      </c>
      <c r="J2184" s="19"/>
      <c r="K2184" s="19">
        <v>0.21400777615373026</v>
      </c>
      <c r="L2184" s="19"/>
      <c r="M2184" s="19">
        <v>0.98745368454642657</v>
      </c>
      <c r="N2184" s="19"/>
      <c r="O2184" s="19">
        <v>1.5998741797913543</v>
      </c>
      <c r="P2184" s="50"/>
      <c r="R2184" s="9" t="s">
        <v>0</v>
      </c>
    </row>
    <row r="2185" spans="2:18" x14ac:dyDescent="0.2">
      <c r="B2185" s="25">
        <v>1955</v>
      </c>
      <c r="C2185" s="193">
        <v>0.28309928647624266</v>
      </c>
      <c r="D2185" s="19"/>
      <c r="E2185" s="19"/>
      <c r="F2185" s="19">
        <v>0.45368421265804243</v>
      </c>
      <c r="G2185" s="19"/>
      <c r="H2185" s="19">
        <v>0.20719766384978389</v>
      </c>
      <c r="I2185" s="19">
        <v>0.81968551601470363</v>
      </c>
      <c r="J2185" s="19"/>
      <c r="K2185" s="19">
        <v>0.88332863395569083</v>
      </c>
      <c r="L2185" s="19"/>
      <c r="M2185" s="19">
        <v>2.9310989569234204E-2</v>
      </c>
      <c r="N2185" s="19"/>
      <c r="O2185" s="19">
        <v>0.63231100111513905</v>
      </c>
      <c r="P2185" s="50"/>
      <c r="R2185" s="9" t="s">
        <v>0</v>
      </c>
    </row>
    <row r="2186" spans="2:18" x14ac:dyDescent="0.2">
      <c r="B2186" s="25">
        <v>1956</v>
      </c>
      <c r="C2186" s="193"/>
      <c r="D2186" s="19">
        <v>1.8120831436633529</v>
      </c>
      <c r="E2186" s="19"/>
      <c r="F2186" s="19">
        <v>2.0776334776959473</v>
      </c>
      <c r="G2186" s="19"/>
      <c r="H2186" s="19">
        <v>0.25806770996580192</v>
      </c>
      <c r="I2186" s="19"/>
      <c r="J2186" s="19">
        <v>1.9111218016848441</v>
      </c>
      <c r="K2186" s="19"/>
      <c r="L2186" s="19">
        <v>1.1503643880267949</v>
      </c>
      <c r="M2186" s="19"/>
      <c r="N2186" s="19">
        <v>1.7889677388479102</v>
      </c>
      <c r="O2186" s="19"/>
      <c r="P2186" s="50">
        <v>1.7402198828301667</v>
      </c>
      <c r="R2186" s="9" t="s">
        <v>0</v>
      </c>
    </row>
    <row r="2187" spans="2:18" x14ac:dyDescent="0.2">
      <c r="B2187" s="25">
        <v>1957</v>
      </c>
      <c r="C2187" s="193"/>
      <c r="D2187" s="19">
        <v>0.25001717377082439</v>
      </c>
      <c r="E2187" s="19">
        <v>0.49930730882217977</v>
      </c>
      <c r="F2187" s="19"/>
      <c r="G2187" s="19">
        <v>0.4295614307855834</v>
      </c>
      <c r="H2187" s="19"/>
      <c r="I2187" s="19">
        <v>0.39455303970920552</v>
      </c>
      <c r="J2187" s="19"/>
      <c r="K2187" s="19">
        <v>0.64349048821524912</v>
      </c>
      <c r="L2187" s="19"/>
      <c r="M2187" s="19">
        <v>1.1065258716152382</v>
      </c>
      <c r="N2187" s="19"/>
      <c r="O2187" s="19"/>
      <c r="P2187" s="50">
        <v>0.30393193711995126</v>
      </c>
      <c r="R2187" s="9" t="s">
        <v>0</v>
      </c>
    </row>
    <row r="2188" spans="2:18" x14ac:dyDescent="0.2">
      <c r="B2188" s="25">
        <v>1958</v>
      </c>
      <c r="C2188" s="193">
        <v>0.61356297037703866</v>
      </c>
      <c r="D2188" s="19"/>
      <c r="E2188" s="19">
        <v>0.7139640053965961</v>
      </c>
      <c r="F2188" s="19"/>
      <c r="G2188" s="19">
        <v>0.91484856429032624</v>
      </c>
      <c r="H2188" s="19"/>
      <c r="I2188" s="19">
        <v>0.76635597379190878</v>
      </c>
      <c r="J2188" s="19"/>
      <c r="K2188" s="19">
        <v>0.50792926219312196</v>
      </c>
      <c r="L2188" s="19"/>
      <c r="M2188" s="19">
        <v>0.24374435068014524</v>
      </c>
      <c r="N2188" s="19"/>
      <c r="O2188" s="19"/>
      <c r="P2188" s="50">
        <v>0.14351459683289422</v>
      </c>
      <c r="R2188" s="9" t="s">
        <v>0</v>
      </c>
    </row>
    <row r="2189" spans="2:18" x14ac:dyDescent="0.2">
      <c r="B2189" s="25">
        <v>1959</v>
      </c>
      <c r="C2189" s="193"/>
      <c r="D2189" s="19">
        <v>0.42800755170805121</v>
      </c>
      <c r="E2189" s="19"/>
      <c r="F2189" s="19">
        <v>0.52706105541555825</v>
      </c>
      <c r="G2189" s="19"/>
      <c r="H2189" s="19">
        <v>3.0782047778645617E-2</v>
      </c>
      <c r="I2189" s="19"/>
      <c r="J2189" s="19">
        <v>0.40879347242226421</v>
      </c>
      <c r="K2189" s="19"/>
      <c r="L2189" s="19">
        <v>0.55219419932317715</v>
      </c>
      <c r="M2189" s="19"/>
      <c r="N2189" s="19">
        <v>0.62515012212888299</v>
      </c>
      <c r="O2189" s="19"/>
      <c r="P2189" s="50">
        <v>0.3652629743189939</v>
      </c>
      <c r="R2189" s="9" t="s">
        <v>0</v>
      </c>
    </row>
    <row r="2190" spans="2:18" x14ac:dyDescent="0.2">
      <c r="B2190" s="25">
        <v>1960</v>
      </c>
      <c r="C2190" s="193"/>
      <c r="D2190" s="19">
        <v>2.4369413151321879</v>
      </c>
      <c r="E2190" s="19"/>
      <c r="F2190" s="19">
        <v>1.9077454789617099</v>
      </c>
      <c r="G2190" s="19"/>
      <c r="H2190" s="19">
        <v>1.84736139795128</v>
      </c>
      <c r="I2190" s="19"/>
      <c r="J2190" s="19">
        <v>2.014574360124032</v>
      </c>
      <c r="K2190" s="19"/>
      <c r="L2190" s="19">
        <v>0.9964283030759632</v>
      </c>
      <c r="M2190" s="19"/>
      <c r="N2190" s="19">
        <v>2.2524012768175994</v>
      </c>
      <c r="O2190" s="19"/>
      <c r="P2190" s="50">
        <v>1.0507184669770122</v>
      </c>
      <c r="R2190" s="9" t="s">
        <v>0</v>
      </c>
    </row>
    <row r="2191" spans="2:18" x14ac:dyDescent="0.2">
      <c r="B2191" s="25">
        <v>1961</v>
      </c>
      <c r="C2191" s="193"/>
      <c r="D2191" s="19">
        <v>0.6513248272054013</v>
      </c>
      <c r="E2191" s="19"/>
      <c r="F2191" s="19">
        <v>0.11233023453327849</v>
      </c>
      <c r="G2191" s="19"/>
      <c r="H2191" s="19">
        <v>0.50418975461292292</v>
      </c>
      <c r="I2191" s="19">
        <v>0.65449741787084792</v>
      </c>
      <c r="J2191" s="19"/>
      <c r="K2191" s="19">
        <v>0.37261137870904104</v>
      </c>
      <c r="L2191" s="19"/>
      <c r="M2191" s="19">
        <v>0.15564276563367285</v>
      </c>
      <c r="N2191" s="19"/>
      <c r="O2191" s="19"/>
      <c r="P2191" s="50">
        <v>4.7904785631475058E-2</v>
      </c>
      <c r="R2191" s="9" t="s">
        <v>0</v>
      </c>
    </row>
    <row r="2192" spans="2:18" x14ac:dyDescent="0.2">
      <c r="B2192" s="25">
        <v>1962</v>
      </c>
      <c r="C2192" s="193">
        <v>5.7463247258186891E-2</v>
      </c>
      <c r="D2192" s="19"/>
      <c r="E2192" s="19"/>
      <c r="F2192" s="19">
        <v>0.18284923318534146</v>
      </c>
      <c r="G2192" s="19">
        <v>1.0086301858690974</v>
      </c>
      <c r="H2192" s="19"/>
      <c r="I2192" s="19"/>
      <c r="J2192" s="19">
        <v>0.18411476748471156</v>
      </c>
      <c r="K2192" s="19">
        <v>1.4247182756355141</v>
      </c>
      <c r="L2192" s="19"/>
      <c r="M2192" s="19">
        <v>0.53079305904312546</v>
      </c>
      <c r="N2192" s="19"/>
      <c r="O2192" s="19"/>
      <c r="P2192" s="50">
        <v>0.2912002759440101</v>
      </c>
      <c r="R2192" s="9" t="s">
        <v>0</v>
      </c>
    </row>
    <row r="2193" spans="2:18" x14ac:dyDescent="0.2">
      <c r="B2193" s="25">
        <v>1963</v>
      </c>
      <c r="C2193" s="193">
        <v>0.53340691172437016</v>
      </c>
      <c r="D2193" s="19"/>
      <c r="E2193" s="19">
        <v>0.97378958188292153</v>
      </c>
      <c r="F2193" s="19"/>
      <c r="G2193" s="19">
        <v>0.25227900205773596</v>
      </c>
      <c r="H2193" s="19"/>
      <c r="I2193" s="19"/>
      <c r="J2193" s="19">
        <v>0.6648415809905367</v>
      </c>
      <c r="K2193" s="19">
        <v>0.56245911694120843</v>
      </c>
      <c r="L2193" s="19"/>
      <c r="M2193" s="19"/>
      <c r="N2193" s="19">
        <v>0.24553356520854464</v>
      </c>
      <c r="O2193" s="19">
        <v>1.0566394295847754</v>
      </c>
      <c r="P2193" s="50"/>
      <c r="R2193" s="9" t="s">
        <v>0</v>
      </c>
    </row>
    <row r="2194" spans="2:18" x14ac:dyDescent="0.2">
      <c r="B2194" s="25">
        <v>1964</v>
      </c>
      <c r="C2194" s="193">
        <v>0.13411487270230738</v>
      </c>
      <c r="D2194" s="19"/>
      <c r="E2194" s="19">
        <v>5.7327351462742746E-2</v>
      </c>
      <c r="F2194" s="19"/>
      <c r="G2194" s="19">
        <v>0.36835959898543197</v>
      </c>
      <c r="H2194" s="19"/>
      <c r="I2194" s="19">
        <v>0.46448418781039041</v>
      </c>
      <c r="J2194" s="19"/>
      <c r="K2194" s="19">
        <v>8.2691745611395515E-2</v>
      </c>
      <c r="L2194" s="19"/>
      <c r="M2194" s="19">
        <v>0.74582719261256192</v>
      </c>
      <c r="N2194" s="19"/>
      <c r="O2194" s="19"/>
      <c r="P2194" s="50">
        <v>0.71098126927817273</v>
      </c>
      <c r="R2194" s="9" t="s">
        <v>0</v>
      </c>
    </row>
    <row r="2195" spans="2:18" x14ac:dyDescent="0.2">
      <c r="B2195" s="25">
        <v>1965</v>
      </c>
      <c r="C2195" s="193"/>
      <c r="D2195" s="19">
        <v>2.2447487071202894</v>
      </c>
      <c r="E2195" s="19"/>
      <c r="F2195" s="19">
        <v>1.1951731589591086</v>
      </c>
      <c r="G2195" s="19"/>
      <c r="H2195" s="19">
        <v>0.82470287626986605</v>
      </c>
      <c r="I2195" s="19"/>
      <c r="J2195" s="19">
        <v>1.6932259256327631</v>
      </c>
      <c r="K2195" s="19"/>
      <c r="L2195" s="19">
        <v>1.2364632685505172</v>
      </c>
      <c r="M2195" s="19"/>
      <c r="N2195" s="19">
        <v>1.832357686563</v>
      </c>
      <c r="O2195" s="19"/>
      <c r="P2195" s="50">
        <v>1.4299600910559309</v>
      </c>
      <c r="R2195" s="9" t="s">
        <v>0</v>
      </c>
    </row>
    <row r="2196" spans="2:18" x14ac:dyDescent="0.2">
      <c r="B2196" s="25">
        <v>1966</v>
      </c>
      <c r="C2196" s="193"/>
      <c r="D2196" s="19">
        <v>1.5136747931439141</v>
      </c>
      <c r="E2196" s="19"/>
      <c r="F2196" s="19">
        <v>1.3898259162797628</v>
      </c>
      <c r="G2196" s="19"/>
      <c r="H2196" s="19">
        <v>1.7322007333935754</v>
      </c>
      <c r="I2196" s="19"/>
      <c r="J2196" s="19">
        <v>1.3905027509403713</v>
      </c>
      <c r="K2196" s="19"/>
      <c r="L2196" s="19">
        <v>1.6246697039198548</v>
      </c>
      <c r="M2196" s="19"/>
      <c r="N2196" s="19">
        <v>1.561474610151562</v>
      </c>
      <c r="O2196" s="19"/>
      <c r="P2196" s="50">
        <v>1.8456528441129418</v>
      </c>
      <c r="R2196" s="9" t="s">
        <v>0</v>
      </c>
    </row>
    <row r="2197" spans="2:18" x14ac:dyDescent="0.2">
      <c r="B2197" s="25">
        <v>1967</v>
      </c>
      <c r="C2197" s="193"/>
      <c r="D2197" s="19">
        <v>0.98761692703946813</v>
      </c>
      <c r="E2197" s="19"/>
      <c r="F2197" s="19">
        <v>0.89865868214688516</v>
      </c>
      <c r="G2197" s="19"/>
      <c r="H2197" s="19">
        <v>1.2382568931301601</v>
      </c>
      <c r="I2197" s="19"/>
      <c r="J2197" s="19">
        <v>0.35153598099752381</v>
      </c>
      <c r="K2197" s="19"/>
      <c r="L2197" s="19">
        <v>0.80051954900241307</v>
      </c>
      <c r="M2197" s="19"/>
      <c r="N2197" s="19">
        <v>0.96596497867240483</v>
      </c>
      <c r="O2197" s="19"/>
      <c r="P2197" s="50">
        <v>2.0748774844181517</v>
      </c>
      <c r="R2197" s="9" t="s">
        <v>0</v>
      </c>
    </row>
    <row r="2198" spans="2:18" x14ac:dyDescent="0.2">
      <c r="B2198" s="25">
        <v>1968</v>
      </c>
      <c r="C2198" s="193"/>
      <c r="D2198" s="19">
        <v>1.0974357135141968</v>
      </c>
      <c r="E2198" s="19"/>
      <c r="F2198" s="19">
        <v>0.68789414598122123</v>
      </c>
      <c r="G2198" s="19">
        <v>0.26806766018588851</v>
      </c>
      <c r="H2198" s="19"/>
      <c r="I2198" s="19">
        <v>0.25432932974187961</v>
      </c>
      <c r="J2198" s="19"/>
      <c r="K2198" s="19"/>
      <c r="L2198" s="19">
        <v>8.0006250666024625E-2</v>
      </c>
      <c r="M2198" s="19"/>
      <c r="N2198" s="19">
        <v>0.2418020741687632</v>
      </c>
      <c r="O2198" s="19"/>
      <c r="P2198" s="50">
        <v>1.8120498601879281E-2</v>
      </c>
      <c r="R2198" s="9" t="s">
        <v>0</v>
      </c>
    </row>
    <row r="2199" spans="2:18" x14ac:dyDescent="0.2">
      <c r="B2199" s="25">
        <v>1969</v>
      </c>
      <c r="C2199" s="193"/>
      <c r="D2199" s="19">
        <v>0.5639903433245933</v>
      </c>
      <c r="E2199" s="19"/>
      <c r="F2199" s="19">
        <v>1.0977219400286826</v>
      </c>
      <c r="G2199" s="19"/>
      <c r="H2199" s="19">
        <v>0.8215280419047073</v>
      </c>
      <c r="I2199" s="19"/>
      <c r="J2199" s="19">
        <v>0.78558897986629017</v>
      </c>
      <c r="K2199" s="19"/>
      <c r="L2199" s="19">
        <v>0.52239618497866536</v>
      </c>
      <c r="M2199" s="19"/>
      <c r="N2199" s="19">
        <v>0.12983749884995266</v>
      </c>
      <c r="O2199" s="19"/>
      <c r="P2199" s="50">
        <v>1.4776429961817628</v>
      </c>
      <c r="R2199" s="9" t="s">
        <v>0</v>
      </c>
    </row>
    <row r="2200" spans="2:18" x14ac:dyDescent="0.2">
      <c r="B2200" s="25">
        <v>1970</v>
      </c>
      <c r="C2200" s="193"/>
      <c r="D2200" s="19">
        <v>2.0346732959696001</v>
      </c>
      <c r="E2200" s="19"/>
      <c r="F2200" s="19">
        <v>1.4902190485501923</v>
      </c>
      <c r="G2200" s="19"/>
      <c r="H2200" s="19">
        <v>1.5444006387601339</v>
      </c>
      <c r="I2200" s="19"/>
      <c r="J2200" s="19">
        <v>1.4105197494692938</v>
      </c>
      <c r="K2200" s="19"/>
      <c r="L2200" s="19">
        <v>1.1620521329635736</v>
      </c>
      <c r="M2200" s="19"/>
      <c r="N2200" s="19">
        <v>0.85997972601315842</v>
      </c>
      <c r="O2200" s="19"/>
      <c r="P2200" s="50">
        <v>1.0556227003190728</v>
      </c>
      <c r="R2200" s="9" t="s">
        <v>0</v>
      </c>
    </row>
    <row r="2201" spans="2:18" x14ac:dyDescent="0.2">
      <c r="B2201" s="25">
        <v>1971</v>
      </c>
      <c r="C2201" s="193"/>
      <c r="D2201" s="19">
        <v>0.93488602884609096</v>
      </c>
      <c r="E2201" s="19"/>
      <c r="F2201" s="19">
        <v>0.43664781152372734</v>
      </c>
      <c r="G2201" s="19"/>
      <c r="H2201" s="19">
        <v>0.29250725856705184</v>
      </c>
      <c r="I2201" s="19">
        <v>8.5502271967349094E-2</v>
      </c>
      <c r="J2201" s="19"/>
      <c r="K2201" s="19"/>
      <c r="L2201" s="19">
        <v>1.2566997645211826</v>
      </c>
      <c r="M2201" s="19">
        <v>0.47840812006272443</v>
      </c>
      <c r="N2201" s="19"/>
      <c r="O2201" s="19"/>
      <c r="P2201" s="50">
        <v>0.43891814016594638</v>
      </c>
      <c r="R2201" s="9" t="s">
        <v>0</v>
      </c>
    </row>
    <row r="2202" spans="2:18" x14ac:dyDescent="0.2">
      <c r="B2202" s="25">
        <v>1972</v>
      </c>
      <c r="C2202" s="193">
        <v>1.1320104901922807</v>
      </c>
      <c r="D2202" s="19"/>
      <c r="E2202" s="19">
        <v>1.0632706768890179</v>
      </c>
      <c r="F2202" s="19"/>
      <c r="G2202" s="19">
        <v>0.85814186955168381</v>
      </c>
      <c r="H2202" s="19"/>
      <c r="I2202" s="19">
        <v>1.6379209349616148</v>
      </c>
      <c r="J2202" s="19"/>
      <c r="K2202" s="19">
        <v>1.5768267853158351</v>
      </c>
      <c r="L2202" s="19"/>
      <c r="M2202" s="19">
        <v>0.96469489265228892</v>
      </c>
      <c r="N2202" s="19"/>
      <c r="O2202" s="19">
        <v>0.78337155799586033</v>
      </c>
      <c r="P2202" s="50"/>
      <c r="R2202" s="9" t="s">
        <v>0</v>
      </c>
    </row>
    <row r="2203" spans="2:18" x14ac:dyDescent="0.2">
      <c r="B2203" s="25">
        <v>1973</v>
      </c>
      <c r="C2203" s="193"/>
      <c r="D2203" s="19">
        <v>1.2627946967197183</v>
      </c>
      <c r="E2203" s="19"/>
      <c r="F2203" s="19">
        <v>1.5841131963243593</v>
      </c>
      <c r="G2203" s="19"/>
      <c r="H2203" s="19">
        <v>2.0009590897209448</v>
      </c>
      <c r="I2203" s="19"/>
      <c r="J2203" s="19">
        <v>2.1728061391870725</v>
      </c>
      <c r="K2203" s="19"/>
      <c r="L2203" s="19">
        <v>1.3679340615929023</v>
      </c>
      <c r="M2203" s="19"/>
      <c r="N2203" s="19">
        <v>1.4549109989733924</v>
      </c>
      <c r="O2203" s="19"/>
      <c r="P2203" s="50">
        <v>1.5860706883189604</v>
      </c>
      <c r="R2203" s="9" t="s">
        <v>0</v>
      </c>
    </row>
    <row r="2204" spans="2:18" x14ac:dyDescent="0.2">
      <c r="B2204" s="25">
        <v>1974</v>
      </c>
      <c r="C2204" s="193"/>
      <c r="D2204" s="19">
        <v>0.37528981384770055</v>
      </c>
      <c r="E2204" s="19"/>
      <c r="F2204" s="19">
        <v>0.21087209376397339</v>
      </c>
      <c r="G2204" s="19">
        <v>0.80664946503485879</v>
      </c>
      <c r="H2204" s="19"/>
      <c r="I2204" s="19">
        <v>0.80516810162094299</v>
      </c>
      <c r="J2204" s="19"/>
      <c r="K2204" s="19">
        <v>0.31789545197182212</v>
      </c>
      <c r="L2204" s="19"/>
      <c r="M2204" s="19"/>
      <c r="N2204" s="19">
        <v>0.22918460094500567</v>
      </c>
      <c r="O2204" s="19">
        <v>6.3595797502464359E-3</v>
      </c>
      <c r="P2204" s="50"/>
      <c r="R2204" s="9" t="s">
        <v>0</v>
      </c>
    </row>
    <row r="2205" spans="2:18" x14ac:dyDescent="0.2">
      <c r="B2205" s="25">
        <v>1975</v>
      </c>
      <c r="C2205" s="193"/>
      <c r="D2205" s="19">
        <v>0.23474150578805053</v>
      </c>
      <c r="E2205" s="19">
        <v>0.91363517318818088</v>
      </c>
      <c r="F2205" s="19"/>
      <c r="G2205" s="19">
        <v>0.25517397871306713</v>
      </c>
      <c r="H2205" s="19"/>
      <c r="I2205" s="19">
        <v>0.83162402215111342</v>
      </c>
      <c r="J2205" s="19"/>
      <c r="K2205" s="19">
        <v>0.89096148765204086</v>
      </c>
      <c r="L2205" s="19"/>
      <c r="M2205" s="19">
        <v>0.71401268310594246</v>
      </c>
      <c r="N2205" s="19"/>
      <c r="O2205" s="19">
        <v>0.44430518531739144</v>
      </c>
      <c r="P2205" s="50"/>
      <c r="R2205" s="9" t="s">
        <v>0</v>
      </c>
    </row>
    <row r="2206" spans="2:18" x14ac:dyDescent="0.2">
      <c r="B2206" s="25">
        <v>1976</v>
      </c>
      <c r="C2206" s="193"/>
      <c r="D2206" s="19">
        <v>2.2274293009098622</v>
      </c>
      <c r="E2206" s="19"/>
      <c r="F2206" s="19">
        <v>1.8749778620717765</v>
      </c>
      <c r="G2206" s="19"/>
      <c r="H2206" s="19">
        <v>0.81693647884916254</v>
      </c>
      <c r="I2206" s="19"/>
      <c r="J2206" s="19">
        <v>1.3229873884485079</v>
      </c>
      <c r="K2206" s="19"/>
      <c r="L2206" s="19">
        <v>2.1453072372959716</v>
      </c>
      <c r="M2206" s="19"/>
      <c r="N2206" s="19">
        <v>1.6758957056855217</v>
      </c>
      <c r="O2206" s="19"/>
      <c r="P2206" s="50">
        <v>1.2916230952033971</v>
      </c>
      <c r="R2206" s="9" t="s">
        <v>0</v>
      </c>
    </row>
    <row r="2207" spans="2:18" x14ac:dyDescent="0.2">
      <c r="B2207" s="25">
        <v>1977</v>
      </c>
      <c r="C2207" s="193">
        <v>1.1409046084872647</v>
      </c>
      <c r="D2207" s="19"/>
      <c r="E2207" s="19">
        <v>0.51345085496502474</v>
      </c>
      <c r="F2207" s="19"/>
      <c r="G2207" s="19">
        <v>1.2456791160872882</v>
      </c>
      <c r="H2207" s="19"/>
      <c r="I2207" s="19">
        <v>1.1466350480268148</v>
      </c>
      <c r="J2207" s="19"/>
      <c r="K2207" s="19">
        <v>0.85959611310093831</v>
      </c>
      <c r="L2207" s="19"/>
      <c r="M2207" s="19">
        <v>0.63226018323945798</v>
      </c>
      <c r="N2207" s="19"/>
      <c r="O2207" s="19">
        <v>1.478464462658184</v>
      </c>
      <c r="P2207" s="50"/>
      <c r="R2207" s="9" t="s">
        <v>0</v>
      </c>
    </row>
    <row r="2208" spans="2:18" x14ac:dyDescent="0.2">
      <c r="B2208" s="25">
        <v>1978</v>
      </c>
      <c r="C2208" s="193">
        <v>0.13027282355923339</v>
      </c>
      <c r="D2208" s="19"/>
      <c r="E2208" s="19">
        <v>9.730307278357278E-2</v>
      </c>
      <c r="F2208" s="19"/>
      <c r="G2208" s="19">
        <v>0.504344028257526</v>
      </c>
      <c r="H2208" s="19"/>
      <c r="I2208" s="19">
        <v>0.60560479701215419</v>
      </c>
      <c r="J2208" s="19"/>
      <c r="K2208" s="19">
        <v>0.41911584682806324</v>
      </c>
      <c r="L2208" s="19"/>
      <c r="M2208" s="19">
        <v>0.24795963435536433</v>
      </c>
      <c r="N2208" s="19"/>
      <c r="O2208" s="19"/>
      <c r="P2208" s="50">
        <v>4.0639823533058367E-2</v>
      </c>
      <c r="R2208" s="9" t="s">
        <v>0</v>
      </c>
    </row>
    <row r="2209" spans="2:18" x14ac:dyDescent="0.2">
      <c r="B2209" s="25">
        <v>1979</v>
      </c>
      <c r="C2209" s="193"/>
      <c r="D2209" s="19">
        <v>1.0155592415361463</v>
      </c>
      <c r="E2209" s="19"/>
      <c r="F2209" s="19">
        <v>1.1340132581606703</v>
      </c>
      <c r="G2209" s="19"/>
      <c r="H2209" s="19">
        <v>1.438842982965703</v>
      </c>
      <c r="I2209" s="19"/>
      <c r="J2209" s="19">
        <v>1.7872949384649901</v>
      </c>
      <c r="K2209" s="19"/>
      <c r="L2209" s="19">
        <v>0.8332216355001989</v>
      </c>
      <c r="M2209" s="19"/>
      <c r="N2209" s="19">
        <v>0.86179079548854687</v>
      </c>
      <c r="O2209" s="19"/>
      <c r="P2209" s="50">
        <v>1.5685053003360885</v>
      </c>
      <c r="R2209" s="9" t="s">
        <v>0</v>
      </c>
    </row>
    <row r="2210" spans="2:18" x14ac:dyDescent="0.2">
      <c r="B2210" s="25">
        <v>1980</v>
      </c>
      <c r="C2210" s="193"/>
      <c r="D2210" s="19">
        <v>1.809669858206677</v>
      </c>
      <c r="E2210" s="19"/>
      <c r="F2210" s="19">
        <v>0.24621654747319882</v>
      </c>
      <c r="G2210" s="19"/>
      <c r="H2210" s="19">
        <v>0.55663288831614899</v>
      </c>
      <c r="I2210" s="19"/>
      <c r="J2210" s="19">
        <v>1.8176140386345649</v>
      </c>
      <c r="K2210" s="19"/>
      <c r="L2210" s="19">
        <v>1.2635232219630987</v>
      </c>
      <c r="M2210" s="19"/>
      <c r="N2210" s="19">
        <v>1.4067805723303404</v>
      </c>
      <c r="O2210" s="19"/>
      <c r="P2210" s="50">
        <v>0.82668750529705137</v>
      </c>
      <c r="R2210" s="9" t="s">
        <v>0</v>
      </c>
    </row>
    <row r="2211" spans="2:18" x14ac:dyDescent="0.2">
      <c r="B2211" s="25">
        <v>1981</v>
      </c>
      <c r="C2211" s="193">
        <v>0.39242349880819466</v>
      </c>
      <c r="D2211" s="19"/>
      <c r="E2211" s="19"/>
      <c r="F2211" s="19">
        <v>0.95843376788515566</v>
      </c>
      <c r="G2211" s="19"/>
      <c r="H2211" s="19">
        <v>0.30291080801745562</v>
      </c>
      <c r="I2211" s="19"/>
      <c r="J2211" s="19">
        <v>0.61063494334412471</v>
      </c>
      <c r="K2211" s="19">
        <v>0.19803789100368313</v>
      </c>
      <c r="L2211" s="19"/>
      <c r="M2211" s="19">
        <v>1.116049014177084</v>
      </c>
      <c r="N2211" s="19"/>
      <c r="O2211" s="19"/>
      <c r="P2211" s="50">
        <v>0.21729949238029028</v>
      </c>
      <c r="R2211" s="9" t="s">
        <v>0</v>
      </c>
    </row>
    <row r="2212" spans="2:18" x14ac:dyDescent="0.2">
      <c r="B2212" s="25">
        <v>1982</v>
      </c>
      <c r="C2212" s="193"/>
      <c r="D2212" s="19">
        <v>0.81428036835605466</v>
      </c>
      <c r="E2212" s="19"/>
      <c r="F2212" s="19">
        <v>0.90247853603440542</v>
      </c>
      <c r="G2212" s="19">
        <v>0.32702559270534087</v>
      </c>
      <c r="H2212" s="19"/>
      <c r="I2212" s="19">
        <v>0.102522935984092</v>
      </c>
      <c r="J2212" s="19"/>
      <c r="K2212" s="19"/>
      <c r="L2212" s="19">
        <v>0.21759078720376351</v>
      </c>
      <c r="M2212" s="19"/>
      <c r="N2212" s="19">
        <v>0.43294926098295472</v>
      </c>
      <c r="O2212" s="19"/>
      <c r="P2212" s="50">
        <v>0.52035351089456394</v>
      </c>
      <c r="R2212" s="9" t="s">
        <v>0</v>
      </c>
    </row>
    <row r="2213" spans="2:18" x14ac:dyDescent="0.2">
      <c r="B2213" s="25">
        <v>1983</v>
      </c>
      <c r="C2213" s="193"/>
      <c r="D2213" s="19">
        <v>0.34395195544858864</v>
      </c>
      <c r="E2213" s="19">
        <v>0.24236269421696344</v>
      </c>
      <c r="F2213" s="19"/>
      <c r="G2213" s="19"/>
      <c r="H2213" s="19">
        <v>0.31872450446939066</v>
      </c>
      <c r="I2213" s="19">
        <v>0.39510408825272064</v>
      </c>
      <c r="J2213" s="19"/>
      <c r="K2213" s="19">
        <v>0.47862739343358773</v>
      </c>
      <c r="L2213" s="19"/>
      <c r="M2213" s="19">
        <v>1.1412886070221269</v>
      </c>
      <c r="N2213" s="19"/>
      <c r="O2213" s="19">
        <v>3.8251643822234102E-2</v>
      </c>
      <c r="P2213" s="50"/>
      <c r="R2213" s="9" t="s">
        <v>0</v>
      </c>
    </row>
    <row r="2214" spans="2:18" x14ac:dyDescent="0.2">
      <c r="B2214" s="25">
        <v>1984</v>
      </c>
      <c r="C2214" s="193"/>
      <c r="D2214" s="19">
        <v>0.72807777278595498</v>
      </c>
      <c r="E2214" s="19"/>
      <c r="F2214" s="19">
        <v>0.76549793421603252</v>
      </c>
      <c r="G2214" s="19"/>
      <c r="H2214" s="19">
        <v>1.9336725018434475</v>
      </c>
      <c r="I2214" s="19"/>
      <c r="J2214" s="19">
        <v>1.6850748562450673</v>
      </c>
      <c r="K2214" s="19"/>
      <c r="L2214" s="19">
        <v>0.36939801657963334</v>
      </c>
      <c r="M2214" s="19"/>
      <c r="N2214" s="19">
        <v>1.0693012223922471</v>
      </c>
      <c r="O2214" s="19"/>
      <c r="P2214" s="50">
        <v>0.41276631134414093</v>
      </c>
      <c r="R2214" s="9" t="s">
        <v>0</v>
      </c>
    </row>
    <row r="2215" spans="2:18" x14ac:dyDescent="0.2">
      <c r="B2215" s="25">
        <v>1985</v>
      </c>
      <c r="C2215" s="193"/>
      <c r="D2215" s="19">
        <v>0.86995404970452961</v>
      </c>
      <c r="E2215" s="19"/>
      <c r="F2215" s="19">
        <v>1.0445356707722995</v>
      </c>
      <c r="G2215" s="19"/>
      <c r="H2215" s="19">
        <v>0.93987429113196275</v>
      </c>
      <c r="I2215" s="19"/>
      <c r="J2215" s="19">
        <v>1.7092622526905186</v>
      </c>
      <c r="K2215" s="19"/>
      <c r="L2215" s="19">
        <v>1.4569899969855511</v>
      </c>
      <c r="M2215" s="19">
        <v>9.095521598322269E-2</v>
      </c>
      <c r="N2215" s="19"/>
      <c r="O2215" s="19"/>
      <c r="P2215" s="50">
        <v>0.66672246560962234</v>
      </c>
      <c r="R2215" s="9" t="s">
        <v>0</v>
      </c>
    </row>
    <row r="2216" spans="2:18" x14ac:dyDescent="0.2">
      <c r="B2216" s="25">
        <v>1986</v>
      </c>
      <c r="C2216" s="193">
        <v>1.3719712815848641</v>
      </c>
      <c r="D2216" s="19"/>
      <c r="E2216" s="19">
        <v>0.9017676875898043</v>
      </c>
      <c r="F2216" s="19"/>
      <c r="G2216" s="19">
        <v>1.1835948267853245</v>
      </c>
      <c r="H2216" s="19"/>
      <c r="I2216" s="19">
        <v>8.5188832270883696E-2</v>
      </c>
      <c r="J2216" s="19"/>
      <c r="K2216" s="19">
        <v>0.19467295079284419</v>
      </c>
      <c r="L2216" s="19"/>
      <c r="M2216" s="19">
        <v>0.85475817412871002</v>
      </c>
      <c r="N2216" s="19"/>
      <c r="O2216" s="19">
        <v>8.6657127942981374E-2</v>
      </c>
      <c r="P2216" s="50"/>
      <c r="R2216" s="9" t="s">
        <v>0</v>
      </c>
    </row>
    <row r="2217" spans="2:18" x14ac:dyDescent="0.2">
      <c r="B2217" s="25">
        <v>1987</v>
      </c>
      <c r="C2217" s="193">
        <v>1.3419727202973937</v>
      </c>
      <c r="D2217" s="19"/>
      <c r="E2217" s="19">
        <v>1.7472583066368006</v>
      </c>
      <c r="F2217" s="19"/>
      <c r="G2217" s="19">
        <v>0.18154250709400663</v>
      </c>
      <c r="H2217" s="19"/>
      <c r="I2217" s="19"/>
      <c r="J2217" s="19">
        <v>4.5013377289520352E-2</v>
      </c>
      <c r="K2217" s="19">
        <v>1.5732942204718818</v>
      </c>
      <c r="L2217" s="19"/>
      <c r="M2217" s="19">
        <v>0.16699678986788929</v>
      </c>
      <c r="N2217" s="19"/>
      <c r="O2217" s="19">
        <v>1.317259295196429</v>
      </c>
      <c r="P2217" s="50"/>
      <c r="R2217" s="9" t="s">
        <v>0</v>
      </c>
    </row>
    <row r="2218" spans="2:18" x14ac:dyDescent="0.2">
      <c r="B2218" s="25">
        <v>1988</v>
      </c>
      <c r="C2218" s="193"/>
      <c r="D2218" s="19">
        <v>0.26803282149231056</v>
      </c>
      <c r="E2218" s="19"/>
      <c r="F2218" s="19">
        <v>0.43071748415025213</v>
      </c>
      <c r="G2218" s="19"/>
      <c r="H2218" s="19">
        <v>0.53223530085836501</v>
      </c>
      <c r="I2218" s="19"/>
      <c r="J2218" s="19">
        <v>7.1845026363597117E-2</v>
      </c>
      <c r="K2218" s="19"/>
      <c r="L2218" s="19">
        <v>0.58312036998787176</v>
      </c>
      <c r="M2218" s="19"/>
      <c r="N2218" s="19">
        <v>1.4937555074426314</v>
      </c>
      <c r="O2218" s="19"/>
      <c r="P2218" s="50">
        <v>2.5422794674815029E-2</v>
      </c>
      <c r="R2218" s="9" t="s">
        <v>0</v>
      </c>
    </row>
    <row r="2219" spans="2:18" x14ac:dyDescent="0.2">
      <c r="B2219" s="25">
        <v>1989</v>
      </c>
      <c r="C2219" s="193">
        <v>1.4669291281758443</v>
      </c>
      <c r="D2219" s="19"/>
      <c r="E2219" s="19">
        <v>0.31131106846794376</v>
      </c>
      <c r="F2219" s="19"/>
      <c r="G2219" s="19"/>
      <c r="H2219" s="19">
        <v>0.40726701496108564</v>
      </c>
      <c r="I2219" s="19">
        <v>1.2449884545764642</v>
      </c>
      <c r="J2219" s="19"/>
      <c r="K2219" s="19">
        <v>0.88246725778142676</v>
      </c>
      <c r="L2219" s="19"/>
      <c r="M2219" s="19">
        <v>1.6353241632613036E-2</v>
      </c>
      <c r="N2219" s="19"/>
      <c r="O2219" s="19">
        <v>0.27897947094811837</v>
      </c>
      <c r="P2219" s="50"/>
      <c r="R2219" s="9" t="s">
        <v>0</v>
      </c>
    </row>
    <row r="2220" spans="2:18" x14ac:dyDescent="0.2">
      <c r="B2220" s="25">
        <v>1990</v>
      </c>
      <c r="C2220" s="193"/>
      <c r="D2220" s="19">
        <v>0.35880154536382725</v>
      </c>
      <c r="E2220" s="19">
        <v>3.6731998474670687E-2</v>
      </c>
      <c r="F2220" s="19"/>
      <c r="G2220" s="19"/>
      <c r="H2220" s="19">
        <v>0.92083624798175079</v>
      </c>
      <c r="I2220" s="19"/>
      <c r="J2220" s="19">
        <v>0.11957218280951486</v>
      </c>
      <c r="K2220" s="19"/>
      <c r="L2220" s="19">
        <v>0.85971515843245117</v>
      </c>
      <c r="M2220" s="19"/>
      <c r="N2220" s="19">
        <v>0.50467803167022263</v>
      </c>
      <c r="O2220" s="19"/>
      <c r="P2220" s="50">
        <v>0.71723529426164812</v>
      </c>
      <c r="R2220" s="9" t="s">
        <v>0</v>
      </c>
    </row>
    <row r="2221" spans="2:18" x14ac:dyDescent="0.2">
      <c r="B2221" s="25">
        <v>1991</v>
      </c>
      <c r="C2221" s="193"/>
      <c r="D2221" s="19">
        <v>0.20954250054792234</v>
      </c>
      <c r="E2221" s="19"/>
      <c r="F2221" s="19">
        <v>0.45100972846666831</v>
      </c>
      <c r="G2221" s="19">
        <v>0.62586080727196991</v>
      </c>
      <c r="H2221" s="19"/>
      <c r="I2221" s="19">
        <v>0.44036659693838293</v>
      </c>
      <c r="J2221" s="19"/>
      <c r="K2221" s="19">
        <v>0.89349814683147388</v>
      </c>
      <c r="L2221" s="19"/>
      <c r="M2221" s="19">
        <v>6.5425212252836207E-3</v>
      </c>
      <c r="N2221" s="19"/>
      <c r="O2221" s="19">
        <v>0.38840011228057825</v>
      </c>
      <c r="P2221" s="50"/>
      <c r="R2221" s="9" t="s">
        <v>0</v>
      </c>
    </row>
    <row r="2222" spans="2:18" x14ac:dyDescent="0.2">
      <c r="B2222" s="25">
        <v>1992</v>
      </c>
      <c r="C2222" s="193">
        <v>0.70889608125848935</v>
      </c>
      <c r="D2222" s="19"/>
      <c r="E2222" s="19">
        <v>0.6183570164465606</v>
      </c>
      <c r="F2222" s="19"/>
      <c r="G2222" s="19">
        <v>0.67774620479198389</v>
      </c>
      <c r="H2222" s="19"/>
      <c r="I2222" s="19">
        <v>0.71491852969047376</v>
      </c>
      <c r="J2222" s="19"/>
      <c r="K2222" s="19">
        <v>0.98641525750300696</v>
      </c>
      <c r="L2222" s="19"/>
      <c r="M2222" s="19">
        <v>0.82246861869420551</v>
      </c>
      <c r="N2222" s="19"/>
      <c r="O2222" s="19">
        <v>0.55272295445712671</v>
      </c>
      <c r="P2222" s="50"/>
      <c r="R2222" s="9" t="s">
        <v>0</v>
      </c>
    </row>
    <row r="2223" spans="2:18" x14ac:dyDescent="0.2">
      <c r="B2223" s="25">
        <v>1993</v>
      </c>
      <c r="C2223" s="193"/>
      <c r="D2223" s="19">
        <v>0.1530173074190421</v>
      </c>
      <c r="E2223" s="19">
        <v>0.79606291113377847</v>
      </c>
      <c r="F2223" s="19"/>
      <c r="G2223" s="19">
        <v>0.24802738861144866</v>
      </c>
      <c r="H2223" s="19"/>
      <c r="I2223" s="19">
        <v>9.4875910981848249E-2</v>
      </c>
      <c r="J2223" s="19"/>
      <c r="K2223" s="19">
        <v>3.9028600350924235E-3</v>
      </c>
      <c r="L2223" s="19"/>
      <c r="M2223" s="19">
        <v>0.60134615348080356</v>
      </c>
      <c r="N2223" s="19"/>
      <c r="O2223" s="19">
        <v>0.3829741368659545</v>
      </c>
      <c r="P2223" s="50"/>
      <c r="R2223" s="9" t="s">
        <v>0</v>
      </c>
    </row>
    <row r="2224" spans="2:18" x14ac:dyDescent="0.2">
      <c r="B2224" s="25">
        <v>1994</v>
      </c>
      <c r="C2224" s="193"/>
      <c r="D2224" s="19">
        <v>1.6375226871388089</v>
      </c>
      <c r="E2224" s="19">
        <v>0.15899706484042098</v>
      </c>
      <c r="F2224" s="19"/>
      <c r="G2224" s="19"/>
      <c r="H2224" s="19">
        <v>1.0875406151948823</v>
      </c>
      <c r="I2224" s="19"/>
      <c r="J2224" s="19">
        <v>0.63411841695515014</v>
      </c>
      <c r="K2224" s="19"/>
      <c r="L2224" s="19">
        <v>0.35585090852479906</v>
      </c>
      <c r="M2224" s="19">
        <v>0.29986923828743728</v>
      </c>
      <c r="N2224" s="19"/>
      <c r="O2224" s="19"/>
      <c r="P2224" s="50">
        <v>0.8216239787403733</v>
      </c>
      <c r="R2224" s="9" t="s">
        <v>0</v>
      </c>
    </row>
    <row r="2225" spans="2:18" x14ac:dyDescent="0.2">
      <c r="B2225" s="25">
        <v>1995</v>
      </c>
      <c r="C2225" s="193"/>
      <c r="D2225" s="19">
        <v>1.9212670116196051</v>
      </c>
      <c r="E2225" s="19"/>
      <c r="F2225" s="19">
        <v>0.78978675252924058</v>
      </c>
      <c r="G2225" s="19"/>
      <c r="H2225" s="19">
        <v>0.4838480604659402</v>
      </c>
      <c r="I2225" s="19"/>
      <c r="J2225" s="19">
        <v>0.82177124667549384</v>
      </c>
      <c r="K2225" s="19"/>
      <c r="L2225" s="19">
        <v>0.7274525135314206</v>
      </c>
      <c r="M2225" s="19"/>
      <c r="N2225" s="19">
        <v>1.026987139861254</v>
      </c>
      <c r="O2225" s="19"/>
      <c r="P2225" s="50">
        <v>1.7982884995918897</v>
      </c>
      <c r="R2225" s="9" t="s">
        <v>0</v>
      </c>
    </row>
    <row r="2226" spans="2:18" x14ac:dyDescent="0.2">
      <c r="B2226" s="25">
        <v>1996</v>
      </c>
      <c r="C2226" s="193">
        <v>1.9865129498942136</v>
      </c>
      <c r="D2226" s="19"/>
      <c r="E2226" s="19">
        <v>2.5313653839941952</v>
      </c>
      <c r="F2226" s="19"/>
      <c r="G2226" s="19">
        <v>2.9905283672253447</v>
      </c>
      <c r="H2226" s="19"/>
      <c r="I2226" s="19">
        <v>3.0902404170464903</v>
      </c>
      <c r="J2226" s="19"/>
      <c r="K2226" s="19">
        <v>2.7955732602043972</v>
      </c>
      <c r="L2226" s="19"/>
      <c r="M2226" s="19">
        <v>1.855401728688902</v>
      </c>
      <c r="N2226" s="19"/>
      <c r="O2226" s="19">
        <v>3.0033358111348067</v>
      </c>
      <c r="P2226" s="50"/>
      <c r="R2226" s="9" t="s">
        <v>0</v>
      </c>
    </row>
    <row r="2227" spans="2:18" x14ac:dyDescent="0.2">
      <c r="B2227" s="25">
        <v>1997</v>
      </c>
      <c r="C2227" s="193"/>
      <c r="D2227" s="19">
        <v>1.5640018709717562</v>
      </c>
      <c r="E2227" s="19"/>
      <c r="F2227" s="19">
        <v>0.72836810494766269</v>
      </c>
      <c r="G2227" s="19"/>
      <c r="H2227" s="19">
        <v>0.93362419107343042</v>
      </c>
      <c r="I2227" s="19"/>
      <c r="J2227" s="19">
        <v>1.3480805323980376</v>
      </c>
      <c r="K2227" s="19"/>
      <c r="L2227" s="19">
        <v>1.0573466860608782</v>
      </c>
      <c r="M2227" s="19"/>
      <c r="N2227" s="19">
        <v>1.2872443311564061</v>
      </c>
      <c r="O2227" s="19"/>
      <c r="P2227" s="50">
        <v>1.3548300975447138</v>
      </c>
      <c r="R2227" s="9" t="s">
        <v>0</v>
      </c>
    </row>
    <row r="2228" spans="2:18" x14ac:dyDescent="0.2">
      <c r="B2228" s="25">
        <v>1998</v>
      </c>
      <c r="C2228" s="193"/>
      <c r="D2228" s="19">
        <v>0.38536348979008267</v>
      </c>
      <c r="E2228" s="19"/>
      <c r="F2228" s="19">
        <v>0.3601085420889627</v>
      </c>
      <c r="G2228" s="19"/>
      <c r="H2228" s="19">
        <v>0.47729778705858178</v>
      </c>
      <c r="I2228" s="19">
        <v>0.26570170603924814</v>
      </c>
      <c r="J2228" s="19"/>
      <c r="K2228" s="19">
        <v>2.0907002878729913E-2</v>
      </c>
      <c r="L2228" s="19"/>
      <c r="M2228" s="19">
        <v>0.23232069226878529</v>
      </c>
      <c r="N2228" s="19"/>
      <c r="O2228" s="19">
        <v>0.62354604631570332</v>
      </c>
      <c r="P2228" s="50"/>
      <c r="R2228" s="9" t="s">
        <v>0</v>
      </c>
    </row>
    <row r="2229" spans="2:18" x14ac:dyDescent="0.2">
      <c r="B2229" s="25">
        <v>1999</v>
      </c>
      <c r="C2229" s="193"/>
      <c r="D2229" s="19">
        <v>0.25225748301030693</v>
      </c>
      <c r="E2229" s="19">
        <v>1.1522213978861588</v>
      </c>
      <c r="F2229" s="19"/>
      <c r="G2229" s="19">
        <v>0.73770147022995225</v>
      </c>
      <c r="H2229" s="19"/>
      <c r="I2229" s="19">
        <v>0.7771066895857659</v>
      </c>
      <c r="J2229" s="19"/>
      <c r="K2229" s="19"/>
      <c r="L2229" s="19">
        <v>0.8767243711595577</v>
      </c>
      <c r="M2229" s="19">
        <v>0.18134420642393173</v>
      </c>
      <c r="N2229" s="19"/>
      <c r="O2229" s="19"/>
      <c r="P2229" s="50">
        <v>0.7919883995130429</v>
      </c>
      <c r="R2229" s="9" t="s">
        <v>0</v>
      </c>
    </row>
    <row r="2230" spans="2:18" x14ac:dyDescent="0.2">
      <c r="B2230" s="25">
        <v>2000</v>
      </c>
      <c r="C2230" s="193"/>
      <c r="D2230" s="19">
        <v>0.51249462429448045</v>
      </c>
      <c r="E2230" s="19"/>
      <c r="F2230" s="19">
        <v>0.99455863484215157</v>
      </c>
      <c r="G2230" s="19">
        <v>0.51851869047541388</v>
      </c>
      <c r="H2230" s="19"/>
      <c r="I2230" s="19"/>
      <c r="J2230" s="19">
        <v>1.2952032496282364</v>
      </c>
      <c r="K2230" s="19"/>
      <c r="L2230" s="19">
        <v>0.90019192526626646</v>
      </c>
      <c r="M2230" s="19">
        <v>1.4513907505149243E-2</v>
      </c>
      <c r="N2230" s="19"/>
      <c r="O2230" s="19"/>
      <c r="P2230" s="50">
        <v>0.74950626513563978</v>
      </c>
      <c r="R2230" s="9" t="s">
        <v>0</v>
      </c>
    </row>
    <row r="2231" spans="2:18" x14ac:dyDescent="0.2">
      <c r="B2231" s="25">
        <v>2001</v>
      </c>
      <c r="C2231" s="193"/>
      <c r="D2231" s="19">
        <v>0.81335814406356399</v>
      </c>
      <c r="E2231" s="19">
        <v>0.4483927004144026</v>
      </c>
      <c r="F2231" s="19"/>
      <c r="G2231" s="19">
        <v>1.0663220420121415</v>
      </c>
      <c r="H2231" s="19"/>
      <c r="I2231" s="19"/>
      <c r="J2231" s="19">
        <v>0.70774743350722047</v>
      </c>
      <c r="K2231" s="19"/>
      <c r="L2231" s="19">
        <v>5.4946565782395776E-2</v>
      </c>
      <c r="M2231" s="19"/>
      <c r="N2231" s="19">
        <v>0.2361277680324064</v>
      </c>
      <c r="O2231" s="19"/>
      <c r="P2231" s="50">
        <v>0.25760837705082884</v>
      </c>
      <c r="R2231" s="9" t="s">
        <v>0</v>
      </c>
    </row>
    <row r="2232" spans="2:18" x14ac:dyDescent="0.2">
      <c r="B2232" s="25">
        <v>2002</v>
      </c>
      <c r="C2232" s="193"/>
      <c r="D2232" s="19">
        <v>1.4109861420103544</v>
      </c>
      <c r="E2232" s="19"/>
      <c r="F2232" s="19">
        <v>2.087000393514876</v>
      </c>
      <c r="G2232" s="19"/>
      <c r="H2232" s="19">
        <v>2.2987005966813974</v>
      </c>
      <c r="I2232" s="19"/>
      <c r="J2232" s="19">
        <v>3.2749791791471683</v>
      </c>
      <c r="K2232" s="19"/>
      <c r="L2232" s="19">
        <v>2.3974733028077799</v>
      </c>
      <c r="M2232" s="19"/>
      <c r="N2232" s="19">
        <v>1.8318816737394568</v>
      </c>
      <c r="O2232" s="19"/>
      <c r="P2232" s="50">
        <v>1.4802543725697357</v>
      </c>
      <c r="R2232" s="9" t="s">
        <v>0</v>
      </c>
    </row>
    <row r="2233" spans="2:18" x14ac:dyDescent="0.2">
      <c r="B2233" s="25">
        <v>2003</v>
      </c>
      <c r="C2233" s="193"/>
      <c r="D2233" s="19">
        <v>5.2233927418173318E-3</v>
      </c>
      <c r="E2233" s="19">
        <v>0.77549521653651565</v>
      </c>
      <c r="F2233" s="19"/>
      <c r="G2233" s="19">
        <v>1.1913371506650745</v>
      </c>
      <c r="H2233" s="19"/>
      <c r="I2233" s="19">
        <v>1.1869961780974263</v>
      </c>
      <c r="J2233" s="19"/>
      <c r="K2233" s="19">
        <v>1.4797326963589459</v>
      </c>
      <c r="L2233" s="19"/>
      <c r="M2233" s="19"/>
      <c r="N2233" s="19">
        <v>6.4670212293356205E-2</v>
      </c>
      <c r="O2233" s="19">
        <v>0.54992240389754143</v>
      </c>
      <c r="P2233" s="50"/>
      <c r="R2233" s="9" t="s">
        <v>0</v>
      </c>
    </row>
    <row r="2234" spans="2:18" x14ac:dyDescent="0.2">
      <c r="B2234" s="25">
        <v>2004</v>
      </c>
      <c r="C2234" s="193">
        <v>0.60253643132708845</v>
      </c>
      <c r="D2234" s="19"/>
      <c r="E2234" s="19">
        <v>0.10764098333407743</v>
      </c>
      <c r="F2234" s="19"/>
      <c r="G2234" s="19">
        <v>0.71133105216595571</v>
      </c>
      <c r="H2234" s="19"/>
      <c r="I2234" s="19">
        <v>0.14018368552206983</v>
      </c>
      <c r="J2234" s="19"/>
      <c r="K2234" s="19">
        <v>0.83242070157444925</v>
      </c>
      <c r="L2234" s="19"/>
      <c r="M2234" s="19">
        <v>0.33512600011684074</v>
      </c>
      <c r="N2234" s="19"/>
      <c r="O2234" s="19">
        <v>0.47140307687652977</v>
      </c>
      <c r="P2234" s="50"/>
      <c r="R2234" s="9" t="s">
        <v>0</v>
      </c>
    </row>
    <row r="2235" spans="2:18" x14ac:dyDescent="0.2">
      <c r="B2235" s="25">
        <v>2005</v>
      </c>
      <c r="C2235" s="193"/>
      <c r="D2235" s="19">
        <v>7.5755731973194074E-2</v>
      </c>
      <c r="E2235" s="19"/>
      <c r="F2235" s="19">
        <v>0.26437877828359069</v>
      </c>
      <c r="G2235" s="19"/>
      <c r="H2235" s="19">
        <v>0.61909422906107858</v>
      </c>
      <c r="I2235" s="19">
        <v>0.23179104487393618</v>
      </c>
      <c r="J2235" s="19"/>
      <c r="K2235" s="19">
        <v>0.27416519379462806</v>
      </c>
      <c r="L2235" s="19"/>
      <c r="M2235" s="19">
        <v>0.31588069767061722</v>
      </c>
      <c r="N2235" s="19"/>
      <c r="O2235" s="19"/>
      <c r="P2235" s="50">
        <v>0.76570689135606973</v>
      </c>
      <c r="R2235" s="9" t="s">
        <v>0</v>
      </c>
    </row>
    <row r="2236" spans="2:18" x14ac:dyDescent="0.2">
      <c r="B2236" s="25">
        <v>2006</v>
      </c>
      <c r="C2236" s="193"/>
      <c r="D2236" s="19">
        <v>0.27000931267449341</v>
      </c>
      <c r="E2236" s="19">
        <v>0.25278725415833586</v>
      </c>
      <c r="F2236" s="19"/>
      <c r="G2236" s="19"/>
      <c r="H2236" s="19">
        <v>1.3000455854048323</v>
      </c>
      <c r="I2236" s="19"/>
      <c r="J2236" s="19">
        <v>0.30376893204438216</v>
      </c>
      <c r="K2236" s="19"/>
      <c r="L2236" s="19">
        <v>0.85006481198432482</v>
      </c>
      <c r="M2236" s="19"/>
      <c r="N2236" s="19">
        <v>0.92924189557212922</v>
      </c>
      <c r="O2236" s="19"/>
      <c r="P2236" s="50">
        <v>0.23441187938217928</v>
      </c>
      <c r="R2236" s="9" t="s">
        <v>0</v>
      </c>
    </row>
    <row r="2237" spans="2:18" x14ac:dyDescent="0.2">
      <c r="B2237" s="25">
        <v>2007</v>
      </c>
      <c r="C2237" s="193"/>
      <c r="D2237" s="19">
        <v>1.5867856238839055</v>
      </c>
      <c r="E2237" s="19"/>
      <c r="F2237" s="19">
        <v>1.9542176894175911</v>
      </c>
      <c r="G2237" s="19"/>
      <c r="H2237" s="19">
        <v>1.5329950255369966</v>
      </c>
      <c r="I2237" s="19"/>
      <c r="J2237" s="19">
        <v>1.7918642019656874</v>
      </c>
      <c r="K2237" s="19"/>
      <c r="L2237" s="19">
        <v>1.5068772266932657</v>
      </c>
      <c r="M2237" s="19"/>
      <c r="N2237" s="19">
        <v>1.7637872193796806</v>
      </c>
      <c r="O2237" s="19"/>
      <c r="P2237" s="50">
        <v>2.4345140137177248</v>
      </c>
      <c r="R2237" s="9" t="s">
        <v>0</v>
      </c>
    </row>
    <row r="2238" spans="2:18" x14ac:dyDescent="0.2">
      <c r="B2238" s="25">
        <v>2008</v>
      </c>
      <c r="C2238" s="193"/>
      <c r="D2238" s="19">
        <v>0.47495442821995848</v>
      </c>
      <c r="E2238" s="19"/>
      <c r="F2238" s="19">
        <v>0.55494018499175279</v>
      </c>
      <c r="G2238" s="19">
        <v>1.5603421132471034</v>
      </c>
      <c r="H2238" s="19"/>
      <c r="I2238" s="19">
        <v>0.15304480356205891</v>
      </c>
      <c r="J2238" s="19"/>
      <c r="K2238" s="19"/>
      <c r="L2238" s="19">
        <v>0.39948105500175696</v>
      </c>
      <c r="M2238" s="19">
        <v>0.33898027406009329</v>
      </c>
      <c r="N2238" s="19"/>
      <c r="O2238" s="19"/>
      <c r="P2238" s="50">
        <v>0.59307117796315412</v>
      </c>
      <c r="R2238" s="9" t="s">
        <v>0</v>
      </c>
    </row>
    <row r="2239" spans="2:18" x14ac:dyDescent="0.2">
      <c r="B2239" s="25">
        <v>2009</v>
      </c>
      <c r="C2239" s="193"/>
      <c r="D2239" s="19">
        <v>0.87462939145476271</v>
      </c>
      <c r="E2239" s="19"/>
      <c r="F2239" s="19">
        <v>0.36714677884352181</v>
      </c>
      <c r="G2239" s="19">
        <v>0.57119491172766235</v>
      </c>
      <c r="H2239" s="19"/>
      <c r="I2239" s="19">
        <v>0.608655693312385</v>
      </c>
      <c r="J2239" s="19"/>
      <c r="K2239" s="19"/>
      <c r="L2239" s="19">
        <v>0.31883801772636633</v>
      </c>
      <c r="M2239" s="19"/>
      <c r="N2239" s="19">
        <v>0.43147310266231126</v>
      </c>
      <c r="O2239" s="19">
        <v>0.3586580157516111</v>
      </c>
      <c r="P2239" s="50"/>
      <c r="R2239" s="9" t="s">
        <v>0</v>
      </c>
    </row>
    <row r="2240" spans="2:18" x14ac:dyDescent="0.2">
      <c r="B2240" s="25">
        <v>2010</v>
      </c>
      <c r="C2240" s="193"/>
      <c r="D2240" s="19">
        <v>0.7617667622152231</v>
      </c>
      <c r="E2240" s="19"/>
      <c r="F2240" s="19">
        <v>1.5544870297508879</v>
      </c>
      <c r="G2240" s="19"/>
      <c r="H2240" s="19">
        <v>2.2253125015388329</v>
      </c>
      <c r="I2240" s="19"/>
      <c r="J2240" s="19">
        <v>1.5688182014343488</v>
      </c>
      <c r="K2240" s="19"/>
      <c r="L2240" s="19">
        <v>1.1688050274292772</v>
      </c>
      <c r="M2240" s="19"/>
      <c r="N2240" s="19">
        <v>2.3922010336708661</v>
      </c>
      <c r="O2240" s="19"/>
      <c r="P2240" s="50">
        <v>1.8719603632638009</v>
      </c>
      <c r="R2240" s="9" t="s">
        <v>0</v>
      </c>
    </row>
    <row r="2241" spans="2:18" x14ac:dyDescent="0.2">
      <c r="B2241" s="25">
        <v>2011</v>
      </c>
      <c r="C2241" s="193">
        <v>1.2132065424580447</v>
      </c>
      <c r="D2241" s="19"/>
      <c r="E2241" s="19">
        <v>1.3380869251054504</v>
      </c>
      <c r="F2241" s="19"/>
      <c r="G2241" s="19">
        <v>1.6182626414587775</v>
      </c>
      <c r="H2241" s="19"/>
      <c r="I2241" s="19">
        <v>0.69282128993306602</v>
      </c>
      <c r="J2241" s="19"/>
      <c r="K2241" s="19">
        <v>0.80821071766064623</v>
      </c>
      <c r="L2241" s="19"/>
      <c r="M2241" s="19">
        <v>1.8526616495353176</v>
      </c>
      <c r="N2241" s="19"/>
      <c r="O2241" s="19">
        <v>0.9608631949119586</v>
      </c>
      <c r="P2241" s="50"/>
      <c r="R2241" s="9" t="s">
        <v>0</v>
      </c>
    </row>
    <row r="2242" spans="2:18" x14ac:dyDescent="0.2">
      <c r="B2242" s="25">
        <v>2012</v>
      </c>
      <c r="C2242" s="193"/>
      <c r="D2242" s="19">
        <v>0.5440948478600568</v>
      </c>
      <c r="E2242" s="19">
        <v>0.82523290988280129</v>
      </c>
      <c r="F2242" s="19"/>
      <c r="G2242" s="19">
        <v>0.46776536087822812</v>
      </c>
      <c r="H2242" s="19"/>
      <c r="I2242" s="19">
        <v>0.53087336553708142</v>
      </c>
      <c r="J2242" s="19"/>
      <c r="K2242" s="19">
        <v>0.27311119968273662</v>
      </c>
      <c r="L2242" s="19"/>
      <c r="M2242" s="19">
        <v>0.84030309404423009</v>
      </c>
      <c r="N2242" s="19"/>
      <c r="O2242" s="19">
        <v>0.3181906649966752</v>
      </c>
      <c r="P2242" s="50"/>
      <c r="R2242" s="9" t="s">
        <v>0</v>
      </c>
    </row>
    <row r="2243" spans="2:18" x14ac:dyDescent="0.2">
      <c r="B2243" s="25">
        <v>2013</v>
      </c>
      <c r="C2243" s="193"/>
      <c r="D2243" s="19">
        <v>1.3623216178265789</v>
      </c>
      <c r="E2243" s="19"/>
      <c r="F2243" s="19">
        <v>1.4444911263385811</v>
      </c>
      <c r="G2243" s="19"/>
      <c r="H2243" s="19">
        <v>1.0822779803715366</v>
      </c>
      <c r="I2243" s="19"/>
      <c r="J2243" s="19">
        <v>0.42276021117517559</v>
      </c>
      <c r="K2243" s="19"/>
      <c r="L2243" s="19">
        <v>0.43380698616705737</v>
      </c>
      <c r="M2243" s="19">
        <v>4.2141121415248811E-2</v>
      </c>
      <c r="N2243" s="19"/>
      <c r="O2243" s="19"/>
      <c r="P2243" s="50">
        <v>1.7848800573708119</v>
      </c>
      <c r="R2243" s="9" t="s">
        <v>0</v>
      </c>
    </row>
    <row r="2244" spans="2:18" x14ac:dyDescent="0.2">
      <c r="B2244" s="25">
        <v>2014</v>
      </c>
      <c r="C2244" s="193"/>
      <c r="D2244" s="19">
        <v>0.805681969948562</v>
      </c>
      <c r="E2244" s="19">
        <v>0.49863487577384374</v>
      </c>
      <c r="F2244" s="19"/>
      <c r="G2244" s="19"/>
      <c r="H2244" s="19">
        <v>0.9486344213133272</v>
      </c>
      <c r="I2244" s="19">
        <v>0.35801793690899447</v>
      </c>
      <c r="J2244" s="19"/>
      <c r="K2244" s="19"/>
      <c r="L2244" s="19">
        <v>1.0701886726171985</v>
      </c>
      <c r="M2244" s="19"/>
      <c r="N2244" s="19">
        <v>0.31799045249066671</v>
      </c>
      <c r="O2244" s="19"/>
      <c r="P2244" s="50">
        <v>1.6518787521284148</v>
      </c>
      <c r="R2244" s="9" t="s">
        <v>0</v>
      </c>
    </row>
    <row r="2245" spans="2:18" x14ac:dyDescent="0.2">
      <c r="B2245" s="25">
        <v>2015</v>
      </c>
      <c r="C2245" s="193"/>
      <c r="D2245" s="19">
        <v>0.87569257481100171</v>
      </c>
      <c r="E2245" s="19"/>
      <c r="F2245" s="19">
        <v>1.5640926378677842</v>
      </c>
      <c r="G2245" s="19"/>
      <c r="H2245" s="19">
        <v>1.7252925792444691</v>
      </c>
      <c r="I2245" s="19"/>
      <c r="J2245" s="19">
        <v>1.0925465858346133</v>
      </c>
      <c r="K2245" s="19"/>
      <c r="L2245" s="19">
        <v>1.8491472032593326</v>
      </c>
      <c r="M2245" s="19"/>
      <c r="N2245" s="19">
        <v>1.8113113029983368</v>
      </c>
      <c r="O2245" s="19"/>
      <c r="P2245" s="50">
        <v>0.29862458384569068</v>
      </c>
      <c r="R2245" s="9" t="s">
        <v>0</v>
      </c>
    </row>
    <row r="2246" spans="2:18" x14ac:dyDescent="0.2">
      <c r="B2246" s="25">
        <v>2016</v>
      </c>
      <c r="C2246" s="193"/>
      <c r="D2246" s="19">
        <v>0.94796936410447752</v>
      </c>
      <c r="E2246" s="19"/>
      <c r="F2246" s="19">
        <v>0.104588860439918</v>
      </c>
      <c r="G2246" s="19">
        <v>0.85285386699277166</v>
      </c>
      <c r="H2246" s="19"/>
      <c r="I2246" s="19"/>
      <c r="J2246" s="19">
        <v>0.46646837949488285</v>
      </c>
      <c r="K2246" s="19"/>
      <c r="L2246" s="19">
        <v>0.7572882168211803</v>
      </c>
      <c r="M2246" s="19">
        <v>0.67204333961919949</v>
      </c>
      <c r="N2246" s="19"/>
      <c r="O2246" s="19">
        <v>0.89784268974574011</v>
      </c>
      <c r="P2246" s="50"/>
      <c r="R2246" s="9" t="s">
        <v>0</v>
      </c>
    </row>
    <row r="2247" spans="2:18" x14ac:dyDescent="0.2">
      <c r="B2247" s="25">
        <v>2017</v>
      </c>
      <c r="C2247" s="193">
        <v>0.96384194441381676</v>
      </c>
      <c r="D2247" s="19"/>
      <c r="E2247" s="19">
        <v>1.4245014092277213</v>
      </c>
      <c r="F2247" s="19"/>
      <c r="G2247" s="19"/>
      <c r="H2247" s="19">
        <v>0.13754569408582765</v>
      </c>
      <c r="I2247" s="19">
        <v>1.2438617732230373</v>
      </c>
      <c r="J2247" s="19"/>
      <c r="K2247" s="19">
        <v>0.47038470273173055</v>
      </c>
      <c r="L2247" s="19"/>
      <c r="M2247" s="19">
        <v>0.4704436859174701</v>
      </c>
      <c r="N2247" s="19"/>
      <c r="O2247" s="19">
        <v>1.142233191027896</v>
      </c>
      <c r="P2247" s="50"/>
      <c r="R2247" s="9" t="s">
        <v>0</v>
      </c>
    </row>
    <row r="2248" spans="2:18" x14ac:dyDescent="0.2">
      <c r="B2248" s="25">
        <v>2018</v>
      </c>
      <c r="C2248" s="193"/>
      <c r="D2248" s="19">
        <v>1.2703582223966279</v>
      </c>
      <c r="E2248" s="19"/>
      <c r="F2248" s="19">
        <v>0.2457720614749036</v>
      </c>
      <c r="G2248" s="19">
        <v>0.23524782996145466</v>
      </c>
      <c r="H2248" s="19"/>
      <c r="I2248" s="19"/>
      <c r="J2248" s="19">
        <v>0.42989228586622574</v>
      </c>
      <c r="K2248" s="19">
        <v>0.69217683209568759</v>
      </c>
      <c r="L2248" s="19"/>
      <c r="M2248" s="19"/>
      <c r="N2248" s="19">
        <v>0.37325553147279589</v>
      </c>
      <c r="O2248" s="19"/>
      <c r="P2248" s="50">
        <v>1.0818898656200542</v>
      </c>
      <c r="R2248" s="9" t="s">
        <v>0</v>
      </c>
    </row>
    <row r="2249" spans="2:18" x14ac:dyDescent="0.2">
      <c r="B2249" s="25">
        <v>2019</v>
      </c>
      <c r="C2249" s="193"/>
      <c r="D2249" s="19">
        <v>1.8036068201231585</v>
      </c>
      <c r="E2249" s="19"/>
      <c r="F2249" s="19">
        <v>2.6207598993601624</v>
      </c>
      <c r="G2249" s="19"/>
      <c r="H2249" s="19">
        <v>3.2971006145147528</v>
      </c>
      <c r="I2249" s="19"/>
      <c r="J2249" s="19">
        <v>2.0934331604594627</v>
      </c>
      <c r="K2249" s="19"/>
      <c r="L2249" s="19">
        <v>1.8711312202120569</v>
      </c>
      <c r="M2249" s="19"/>
      <c r="N2249" s="19">
        <v>2.4779562313153627</v>
      </c>
      <c r="O2249" s="19"/>
      <c r="P2249" s="50">
        <v>1.5894760851224463</v>
      </c>
      <c r="R2249" s="9" t="s">
        <v>0</v>
      </c>
    </row>
    <row r="2250" spans="2:18" x14ac:dyDescent="0.2">
      <c r="B2250" s="25">
        <v>2020</v>
      </c>
      <c r="C2250" s="193"/>
      <c r="D2250" s="19">
        <v>0.92781694619502353</v>
      </c>
      <c r="E2250" s="19"/>
      <c r="F2250" s="19">
        <v>1.1452393569705757</v>
      </c>
      <c r="G2250" s="19"/>
      <c r="H2250" s="19">
        <v>2.2579339959692901</v>
      </c>
      <c r="I2250" s="19"/>
      <c r="J2250" s="19">
        <v>0.60618224462900661</v>
      </c>
      <c r="K2250" s="19"/>
      <c r="L2250" s="19">
        <v>1.7594717335635999</v>
      </c>
      <c r="M2250" s="19"/>
      <c r="N2250" s="19">
        <v>0.12675197101869354</v>
      </c>
      <c r="O2250" s="19"/>
      <c r="P2250" s="50">
        <v>1.1072236939225895</v>
      </c>
      <c r="R2250" s="9" t="s">
        <v>0</v>
      </c>
    </row>
    <row r="2251" spans="2:18" x14ac:dyDescent="0.2">
      <c r="B2251" s="25">
        <v>2021</v>
      </c>
      <c r="C2251" s="193">
        <v>0.42398486432596472</v>
      </c>
      <c r="D2251" s="19"/>
      <c r="E2251" s="19">
        <v>0.29085889848485164</v>
      </c>
      <c r="F2251" s="19"/>
      <c r="G2251" s="19"/>
      <c r="H2251" s="19">
        <v>0.33166469994461278</v>
      </c>
      <c r="I2251" s="19"/>
      <c r="J2251" s="19">
        <v>0.64476244059709453</v>
      </c>
      <c r="K2251" s="19">
        <v>0.22745139180091739</v>
      </c>
      <c r="L2251" s="19"/>
      <c r="M2251" s="19">
        <v>0.4634351878013766</v>
      </c>
      <c r="N2251" s="19"/>
      <c r="O2251" s="19">
        <v>5.0545717609307941E-2</v>
      </c>
      <c r="P2251" s="50"/>
      <c r="R2251" s="9" t="s">
        <v>0</v>
      </c>
    </row>
    <row r="2252" spans="2:18" x14ac:dyDescent="0.2">
      <c r="B2252" s="25">
        <v>2022</v>
      </c>
      <c r="C2252" s="193">
        <v>1.2522087443448333</v>
      </c>
      <c r="D2252" s="19"/>
      <c r="E2252" s="19">
        <v>1.762857839495994</v>
      </c>
      <c r="F2252" s="19"/>
      <c r="G2252" s="19">
        <v>2.1464196332711327</v>
      </c>
      <c r="H2252" s="19"/>
      <c r="I2252" s="19">
        <v>2.062293891918793</v>
      </c>
      <c r="J2252" s="19"/>
      <c r="K2252" s="19">
        <v>2.1803227304635096</v>
      </c>
      <c r="L2252" s="19"/>
      <c r="M2252" s="19">
        <v>2.1053299938504808</v>
      </c>
      <c r="N2252" s="19"/>
      <c r="O2252" s="19">
        <v>2.4754375556440995</v>
      </c>
      <c r="P2252" s="50"/>
      <c r="R2252" s="9" t="s">
        <v>0</v>
      </c>
    </row>
    <row r="2253" spans="2:18" x14ac:dyDescent="0.2">
      <c r="B2253" s="25">
        <v>2023</v>
      </c>
      <c r="C2253" s="193">
        <v>1.2468716762625549</v>
      </c>
      <c r="D2253" s="19"/>
      <c r="E2253" s="19">
        <v>1.174869692540969</v>
      </c>
      <c r="F2253" s="19"/>
      <c r="G2253" s="19">
        <v>1.7371252228704297</v>
      </c>
      <c r="H2253" s="19"/>
      <c r="I2253" s="19">
        <v>1.0055164584843894</v>
      </c>
      <c r="J2253" s="19"/>
      <c r="K2253" s="19">
        <v>0.96607191840387285</v>
      </c>
      <c r="L2253" s="19"/>
      <c r="M2253" s="19">
        <v>1.4645057323499622</v>
      </c>
      <c r="N2253" s="19"/>
      <c r="O2253" s="19">
        <v>2.2256606526061873</v>
      </c>
      <c r="P2253" s="50"/>
      <c r="R2253" s="9" t="s">
        <v>0</v>
      </c>
    </row>
    <row r="2254" spans="2:18" x14ac:dyDescent="0.2">
      <c r="B2254" s="25">
        <v>2024</v>
      </c>
      <c r="C2254" s="193">
        <v>0.27585958012264244</v>
      </c>
      <c r="D2254" s="19"/>
      <c r="E2254" s="19"/>
      <c r="F2254" s="19">
        <v>1.3735222915005767</v>
      </c>
      <c r="G2254" s="19">
        <v>5.0186324407813353E-3</v>
      </c>
      <c r="H2254" s="19"/>
      <c r="I2254" s="19">
        <v>0.11754238162076225</v>
      </c>
      <c r="J2254" s="19"/>
      <c r="K2254" s="19"/>
      <c r="L2254" s="19">
        <v>0.33305732065669236</v>
      </c>
      <c r="M2254" s="19">
        <v>4.9523180906220488E-2</v>
      </c>
      <c r="N2254" s="19"/>
      <c r="O2254" s="19"/>
      <c r="P2254" s="50">
        <v>0.24946234679917115</v>
      </c>
      <c r="R2254" s="9" t="s">
        <v>0</v>
      </c>
    </row>
    <row r="2255" spans="2:18" x14ac:dyDescent="0.2">
      <c r="B2255" s="25">
        <v>2025</v>
      </c>
      <c r="C2255" s="193">
        <v>0.64440599662977449</v>
      </c>
      <c r="D2255" s="19"/>
      <c r="E2255" s="19"/>
      <c r="F2255" s="19">
        <v>0.80559335718157576</v>
      </c>
      <c r="G2255" s="19">
        <v>4.8913398480960373E-2</v>
      </c>
      <c r="H2255" s="19"/>
      <c r="I2255" s="19"/>
      <c r="J2255" s="19">
        <v>8.8550039115820826E-3</v>
      </c>
      <c r="K2255" s="19"/>
      <c r="L2255" s="19">
        <v>0.33018857525604428</v>
      </c>
      <c r="M2255" s="19">
        <v>0.82985655598491093</v>
      </c>
      <c r="N2255" s="19"/>
      <c r="O2255" s="19"/>
      <c r="P2255" s="50">
        <v>0.15978007358563884</v>
      </c>
      <c r="R2255" s="9" t="s">
        <v>0</v>
      </c>
    </row>
    <row r="2256" spans="2:18" x14ac:dyDescent="0.2">
      <c r="B2256" s="25">
        <v>2026</v>
      </c>
      <c r="C2256" s="193"/>
      <c r="D2256" s="19">
        <v>1.0900940197372053</v>
      </c>
      <c r="E2256" s="19"/>
      <c r="F2256" s="19">
        <v>0.87524723001157878</v>
      </c>
      <c r="G2256" s="19"/>
      <c r="H2256" s="19">
        <v>0.6502978841806657</v>
      </c>
      <c r="I2256" s="19"/>
      <c r="J2256" s="19">
        <v>0.40683366190707426</v>
      </c>
      <c r="K2256" s="19"/>
      <c r="L2256" s="19">
        <v>1.5260707272687219</v>
      </c>
      <c r="M2256" s="19"/>
      <c r="N2256" s="19">
        <v>1.8029324711004941</v>
      </c>
      <c r="O2256" s="19"/>
      <c r="P2256" s="50">
        <v>1.2149713494061505</v>
      </c>
      <c r="R2256" s="9" t="s">
        <v>0</v>
      </c>
    </row>
    <row r="2257" spans="2:18" x14ac:dyDescent="0.2">
      <c r="B2257" s="25">
        <v>2027</v>
      </c>
      <c r="C2257" s="193">
        <v>0.13072305764444228</v>
      </c>
      <c r="D2257" s="19"/>
      <c r="E2257" s="19">
        <v>0.50067908699197028</v>
      </c>
      <c r="F2257" s="19"/>
      <c r="G2257" s="19">
        <v>0.81264802894743393</v>
      </c>
      <c r="H2257" s="19"/>
      <c r="I2257" s="19"/>
      <c r="J2257" s="19">
        <v>0.2331942883292854</v>
      </c>
      <c r="K2257" s="19">
        <v>0.87801356757366644</v>
      </c>
      <c r="L2257" s="19"/>
      <c r="M2257" s="19">
        <v>0.15467583558232123</v>
      </c>
      <c r="N2257" s="19"/>
      <c r="O2257" s="19"/>
      <c r="P2257" s="50">
        <v>1.2020406263898976E-2</v>
      </c>
      <c r="R2257" s="9" t="s">
        <v>0</v>
      </c>
    </row>
    <row r="2258" spans="2:18" x14ac:dyDescent="0.2">
      <c r="B2258" s="25">
        <v>2028</v>
      </c>
      <c r="C2258" s="193">
        <v>0.55764347377691026</v>
      </c>
      <c r="D2258" s="19"/>
      <c r="E2258" s="19">
        <v>0.44623239039052781</v>
      </c>
      <c r="F2258" s="19"/>
      <c r="G2258" s="19"/>
      <c r="H2258" s="19">
        <v>0.31700637223260397</v>
      </c>
      <c r="I2258" s="19">
        <v>0.73136451713112116</v>
      </c>
      <c r="J2258" s="19"/>
      <c r="K2258" s="19">
        <v>0.28645417733346917</v>
      </c>
      <c r="L2258" s="19"/>
      <c r="M2258" s="19">
        <v>0.45281333849288385</v>
      </c>
      <c r="N2258" s="19"/>
      <c r="O2258" s="19"/>
      <c r="P2258" s="50">
        <v>0.58481558429314984</v>
      </c>
      <c r="R2258" s="9" t="s">
        <v>0</v>
      </c>
    </row>
    <row r="2259" spans="2:18" x14ac:dyDescent="0.2">
      <c r="B2259" s="25">
        <v>2029</v>
      </c>
      <c r="C2259" s="193">
        <v>2.2768460715990506</v>
      </c>
      <c r="D2259" s="19"/>
      <c r="E2259" s="19">
        <v>1.3782867283235225</v>
      </c>
      <c r="F2259" s="19"/>
      <c r="G2259" s="19">
        <v>2.156295432197429</v>
      </c>
      <c r="H2259" s="19"/>
      <c r="I2259" s="19">
        <v>1.4211185496959438</v>
      </c>
      <c r="J2259" s="19"/>
      <c r="K2259" s="19">
        <v>2.4632517675559114</v>
      </c>
      <c r="L2259" s="19"/>
      <c r="M2259" s="19">
        <v>2.0884399616455314</v>
      </c>
      <c r="N2259" s="19"/>
      <c r="O2259" s="19">
        <v>2.5254172362162115</v>
      </c>
      <c r="P2259" s="50"/>
      <c r="R2259" s="9" t="s">
        <v>0</v>
      </c>
    </row>
    <row r="2260" spans="2:18" x14ac:dyDescent="0.2">
      <c r="B2260" s="25">
        <v>2030</v>
      </c>
      <c r="C2260" s="193">
        <v>0.45335018678213057</v>
      </c>
      <c r="D2260" s="19"/>
      <c r="E2260" s="19"/>
      <c r="F2260" s="19">
        <v>0.13424336489051744</v>
      </c>
      <c r="G2260" s="19"/>
      <c r="H2260" s="19">
        <v>0.23206389079538489</v>
      </c>
      <c r="I2260" s="19">
        <v>7.9854329333574267E-2</v>
      </c>
      <c r="J2260" s="19"/>
      <c r="K2260" s="19"/>
      <c r="L2260" s="19">
        <v>7.6368384850737811E-2</v>
      </c>
      <c r="M2260" s="19">
        <v>0.35279537480845491</v>
      </c>
      <c r="N2260" s="19"/>
      <c r="O2260" s="19">
        <v>0.20125707812579313</v>
      </c>
      <c r="P2260" s="50"/>
      <c r="R2260" s="9" t="s">
        <v>0</v>
      </c>
    </row>
    <row r="2261" spans="2:18" x14ac:dyDescent="0.2">
      <c r="B2261" s="25">
        <v>2031</v>
      </c>
      <c r="C2261" s="193">
        <v>2.0667737322684561</v>
      </c>
      <c r="D2261" s="19"/>
      <c r="E2261" s="19">
        <v>1.3159446729603963</v>
      </c>
      <c r="F2261" s="19"/>
      <c r="G2261" s="19">
        <v>1.7310305823168932</v>
      </c>
      <c r="H2261" s="19"/>
      <c r="I2261" s="19">
        <v>2.146966871377137</v>
      </c>
      <c r="J2261" s="19"/>
      <c r="K2261" s="19">
        <v>3.2444244867628065</v>
      </c>
      <c r="L2261" s="19"/>
      <c r="M2261" s="19">
        <v>2.2116668590047288</v>
      </c>
      <c r="N2261" s="19"/>
      <c r="O2261" s="19">
        <v>2.6716914756177363</v>
      </c>
      <c r="P2261" s="50"/>
      <c r="R2261" s="9" t="s">
        <v>0</v>
      </c>
    </row>
    <row r="2262" spans="2:18" x14ac:dyDescent="0.2">
      <c r="B2262" s="25">
        <v>2032</v>
      </c>
      <c r="C2262" s="193">
        <v>0.25736501451586413</v>
      </c>
      <c r="D2262" s="19"/>
      <c r="E2262" s="19"/>
      <c r="F2262" s="19">
        <v>0.20276622878302547</v>
      </c>
      <c r="G2262" s="19"/>
      <c r="H2262" s="19">
        <v>0.42738281065354544</v>
      </c>
      <c r="I2262" s="19"/>
      <c r="J2262" s="19">
        <v>0.18150696942856012</v>
      </c>
      <c r="K2262" s="19">
        <v>0.62259801438663931</v>
      </c>
      <c r="L2262" s="19"/>
      <c r="M2262" s="19">
        <v>1.5430685966911717</v>
      </c>
      <c r="N2262" s="19"/>
      <c r="O2262" s="19">
        <v>0.74332277137694225</v>
      </c>
      <c r="P2262" s="50"/>
      <c r="R2262" s="9" t="s">
        <v>0</v>
      </c>
    </row>
    <row r="2263" spans="2:18" x14ac:dyDescent="0.2">
      <c r="B2263" s="25">
        <v>2033</v>
      </c>
      <c r="C2263" s="193"/>
      <c r="D2263" s="19">
        <v>0.60955080684594665</v>
      </c>
      <c r="E2263" s="19"/>
      <c r="F2263" s="19">
        <v>1.6297009973883372</v>
      </c>
      <c r="G2263" s="19"/>
      <c r="H2263" s="19">
        <v>1.2970185531288687</v>
      </c>
      <c r="I2263" s="19"/>
      <c r="J2263" s="19">
        <v>1.2602497438278877</v>
      </c>
      <c r="K2263" s="19"/>
      <c r="L2263" s="19">
        <v>2.2993751687015744</v>
      </c>
      <c r="M2263" s="19"/>
      <c r="N2263" s="19">
        <v>1.8127330650265927</v>
      </c>
      <c r="O2263" s="19"/>
      <c r="P2263" s="50">
        <v>1.1285396707370909</v>
      </c>
      <c r="R2263" s="9" t="s">
        <v>0</v>
      </c>
    </row>
    <row r="2264" spans="2:18" x14ac:dyDescent="0.2">
      <c r="B2264" s="25">
        <v>2034</v>
      </c>
      <c r="C2264" s="193"/>
      <c r="D2264" s="19">
        <v>2.9808782336242668E-3</v>
      </c>
      <c r="E2264" s="19"/>
      <c r="F2264" s="19">
        <v>0.84769281112910655</v>
      </c>
      <c r="G2264" s="19">
        <v>0.36949625680073112</v>
      </c>
      <c r="H2264" s="19"/>
      <c r="I2264" s="19"/>
      <c r="J2264" s="19">
        <v>7.9836904650546336E-3</v>
      </c>
      <c r="K2264" s="19"/>
      <c r="L2264" s="19">
        <v>0.64251998988280701</v>
      </c>
      <c r="M2264" s="19">
        <v>0.2290852861357468</v>
      </c>
      <c r="N2264" s="19"/>
      <c r="O2264" s="19"/>
      <c r="P2264" s="50">
        <v>0.78755127549155068</v>
      </c>
      <c r="R2264" s="9" t="s">
        <v>0</v>
      </c>
    </row>
    <row r="2265" spans="2:18" x14ac:dyDescent="0.2">
      <c r="B2265" s="25">
        <v>2035</v>
      </c>
      <c r="C2265" s="193"/>
      <c r="D2265" s="19">
        <v>0.35228091535354616</v>
      </c>
      <c r="E2265" s="19"/>
      <c r="F2265" s="19">
        <v>2.039216328468656</v>
      </c>
      <c r="G2265" s="19"/>
      <c r="H2265" s="19">
        <v>0.66357259242480937</v>
      </c>
      <c r="I2265" s="19"/>
      <c r="J2265" s="19">
        <v>0.97459601131547713</v>
      </c>
      <c r="K2265" s="19">
        <v>3.7348148097194007E-2</v>
      </c>
      <c r="L2265" s="19"/>
      <c r="M2265" s="19"/>
      <c r="N2265" s="19">
        <v>0.29781655388764072</v>
      </c>
      <c r="O2265" s="19"/>
      <c r="P2265" s="50">
        <v>0.89186864007843147</v>
      </c>
      <c r="R2265" s="9" t="s">
        <v>0</v>
      </c>
    </row>
    <row r="2266" spans="2:18" x14ac:dyDescent="0.2">
      <c r="B2266" s="25">
        <v>2036</v>
      </c>
      <c r="C2266" s="193"/>
      <c r="D2266" s="19">
        <v>0.85586988984792089</v>
      </c>
      <c r="E2266" s="19"/>
      <c r="F2266" s="19">
        <v>1.1907966694850634</v>
      </c>
      <c r="G2266" s="19"/>
      <c r="H2266" s="19">
        <v>0.30521670094075409</v>
      </c>
      <c r="I2266" s="19"/>
      <c r="J2266" s="19">
        <v>1.0519144086272085</v>
      </c>
      <c r="K2266" s="19"/>
      <c r="L2266" s="19">
        <v>0.92997823041179217</v>
      </c>
      <c r="M2266" s="19"/>
      <c r="N2266" s="19">
        <v>0.97605436520997246</v>
      </c>
      <c r="O2266" s="19"/>
      <c r="P2266" s="50">
        <v>0.72725743759147754</v>
      </c>
      <c r="R2266" s="9" t="s">
        <v>0</v>
      </c>
    </row>
    <row r="2267" spans="2:18" x14ac:dyDescent="0.2">
      <c r="B2267" s="25">
        <v>2037</v>
      </c>
      <c r="C2267" s="193"/>
      <c r="D2267" s="19">
        <v>0.4221681745356286</v>
      </c>
      <c r="E2267" s="19">
        <v>0.18540359924964961</v>
      </c>
      <c r="F2267" s="19"/>
      <c r="G2267" s="19"/>
      <c r="H2267" s="19">
        <v>0.14323889194458839</v>
      </c>
      <c r="I2267" s="19"/>
      <c r="J2267" s="19">
        <v>0.80595640773859756</v>
      </c>
      <c r="K2267" s="19"/>
      <c r="L2267" s="19">
        <v>0.12053257417339053</v>
      </c>
      <c r="M2267" s="19"/>
      <c r="N2267" s="19">
        <v>0.18401812014572017</v>
      </c>
      <c r="O2267" s="19">
        <v>0.15109062322493963</v>
      </c>
      <c r="P2267" s="50"/>
      <c r="R2267" s="9" t="s">
        <v>0</v>
      </c>
    </row>
    <row r="2268" spans="2:18" x14ac:dyDescent="0.2">
      <c r="B2268" s="25">
        <v>2038</v>
      </c>
      <c r="C2268" s="193"/>
      <c r="D2268" s="19">
        <v>2.5268211847019373</v>
      </c>
      <c r="E2268" s="19"/>
      <c r="F2268" s="19">
        <v>1.4511283524637302</v>
      </c>
      <c r="G2268" s="19"/>
      <c r="H2268" s="19">
        <v>2.3926830490099902</v>
      </c>
      <c r="I2268" s="19"/>
      <c r="J2268" s="19">
        <v>1.8627217237884985</v>
      </c>
      <c r="K2268" s="19"/>
      <c r="L2268" s="19">
        <v>1.8250528742925112</v>
      </c>
      <c r="M2268" s="19"/>
      <c r="N2268" s="19">
        <v>2.4226312174738887</v>
      </c>
      <c r="O2268" s="19"/>
      <c r="P2268" s="50">
        <v>2.8156733521801245</v>
      </c>
      <c r="R2268" s="9" t="s">
        <v>0</v>
      </c>
    </row>
    <row r="2269" spans="2:18" x14ac:dyDescent="0.2">
      <c r="B2269" s="25">
        <v>2039</v>
      </c>
      <c r="C2269" s="193">
        <v>1.8601207881700512</v>
      </c>
      <c r="D2269" s="19"/>
      <c r="E2269" s="19">
        <v>1.8022308415594281</v>
      </c>
      <c r="F2269" s="19"/>
      <c r="G2269" s="19">
        <v>1.3324609790357356</v>
      </c>
      <c r="H2269" s="19"/>
      <c r="I2269" s="19">
        <v>1.1907944279477733</v>
      </c>
      <c r="J2269" s="19"/>
      <c r="K2269" s="19">
        <v>1.4590624716963385</v>
      </c>
      <c r="L2269" s="19"/>
      <c r="M2269" s="19">
        <v>1.5627999739982852</v>
      </c>
      <c r="N2269" s="19"/>
      <c r="O2269" s="19">
        <v>2.5785828307240548</v>
      </c>
      <c r="P2269" s="50"/>
      <c r="R2269" s="9" t="s">
        <v>0</v>
      </c>
    </row>
    <row r="2270" spans="2:18" x14ac:dyDescent="0.2">
      <c r="B2270" s="25">
        <v>2040</v>
      </c>
      <c r="C2270" s="193">
        <v>0.7280673285546696</v>
      </c>
      <c r="D2270" s="19"/>
      <c r="E2270" s="19"/>
      <c r="F2270" s="19">
        <v>0.12636000227235289</v>
      </c>
      <c r="G2270" s="19">
        <v>0.73328862718027776</v>
      </c>
      <c r="H2270" s="19"/>
      <c r="I2270" s="19">
        <v>7.8070976335044118E-2</v>
      </c>
      <c r="J2270" s="19"/>
      <c r="K2270" s="19"/>
      <c r="L2270" s="19">
        <v>0.41309743482496425</v>
      </c>
      <c r="M2270" s="19"/>
      <c r="N2270" s="19">
        <v>2.3208909663597382E-2</v>
      </c>
      <c r="O2270" s="19"/>
      <c r="P2270" s="50">
        <v>0.113520179882238</v>
      </c>
      <c r="R2270" s="9" t="s">
        <v>0</v>
      </c>
    </row>
    <row r="2271" spans="2:18" x14ac:dyDescent="0.2">
      <c r="B2271" s="25">
        <v>2041</v>
      </c>
      <c r="C2271" s="193"/>
      <c r="D2271" s="19">
        <v>6.1322052812364788E-2</v>
      </c>
      <c r="E2271" s="19"/>
      <c r="F2271" s="19">
        <v>0.10556834169617609</v>
      </c>
      <c r="G2271" s="19">
        <v>0.36298459445506548</v>
      </c>
      <c r="H2271" s="19"/>
      <c r="I2271" s="19"/>
      <c r="J2271" s="19">
        <v>0.41513887013681827</v>
      </c>
      <c r="K2271" s="19"/>
      <c r="L2271" s="19">
        <v>0.47405747695515799</v>
      </c>
      <c r="M2271" s="19">
        <v>0.47190519395919506</v>
      </c>
      <c r="N2271" s="19"/>
      <c r="O2271" s="19"/>
      <c r="P2271" s="50">
        <v>0.20398243409087513</v>
      </c>
      <c r="R2271" s="9" t="s">
        <v>0</v>
      </c>
    </row>
    <row r="2272" spans="2:18" x14ac:dyDescent="0.2">
      <c r="B2272" s="25">
        <v>2042</v>
      </c>
      <c r="C2272" s="193">
        <v>1.2277188688071448</v>
      </c>
      <c r="D2272" s="19"/>
      <c r="E2272" s="19">
        <v>1.7735302674563131</v>
      </c>
      <c r="F2272" s="19"/>
      <c r="G2272" s="19">
        <v>0.32194291591019658</v>
      </c>
      <c r="H2272" s="19"/>
      <c r="I2272" s="19">
        <v>1.6204284713858514</v>
      </c>
      <c r="J2272" s="19"/>
      <c r="K2272" s="19">
        <v>0.47548392450344751</v>
      </c>
      <c r="L2272" s="19"/>
      <c r="M2272" s="19">
        <v>1.5524579955200666</v>
      </c>
      <c r="N2272" s="19"/>
      <c r="O2272" s="19">
        <v>1.704708281952436</v>
      </c>
      <c r="P2272" s="50"/>
      <c r="R2272" s="9" t="s">
        <v>0</v>
      </c>
    </row>
    <row r="2273" spans="2:18" x14ac:dyDescent="0.2">
      <c r="B2273" s="25">
        <v>2043</v>
      </c>
      <c r="C2273" s="193">
        <v>2.5738902156913195</v>
      </c>
      <c r="D2273" s="19"/>
      <c r="E2273" s="19">
        <v>1.344956857579283</v>
      </c>
      <c r="F2273" s="19"/>
      <c r="G2273" s="19">
        <v>2.1406516316121502</v>
      </c>
      <c r="H2273" s="19"/>
      <c r="I2273" s="19">
        <v>1.7269975034813481</v>
      </c>
      <c r="J2273" s="19"/>
      <c r="K2273" s="19">
        <v>1.0006922154828608</v>
      </c>
      <c r="L2273" s="19"/>
      <c r="M2273" s="19">
        <v>2.1383211678365783</v>
      </c>
      <c r="N2273" s="19"/>
      <c r="O2273" s="19">
        <v>1.9219327994629696</v>
      </c>
      <c r="P2273" s="50"/>
      <c r="R2273" s="9" t="s">
        <v>0</v>
      </c>
    </row>
    <row r="2274" spans="2:18" x14ac:dyDescent="0.2">
      <c r="B2274" s="25">
        <v>2044</v>
      </c>
      <c r="C2274" s="193">
        <v>1.769034041522157</v>
      </c>
      <c r="D2274" s="19"/>
      <c r="E2274" s="19">
        <v>0.48763167610524277</v>
      </c>
      <c r="F2274" s="19"/>
      <c r="G2274" s="19">
        <v>1.6210371592891777</v>
      </c>
      <c r="H2274" s="19"/>
      <c r="I2274" s="19">
        <v>1.8996976519484159</v>
      </c>
      <c r="J2274" s="19"/>
      <c r="K2274" s="19">
        <v>0.57399962209787414</v>
      </c>
      <c r="L2274" s="19"/>
      <c r="M2274" s="19">
        <v>1.1117577857152796</v>
      </c>
      <c r="N2274" s="19"/>
      <c r="O2274" s="19">
        <v>1.35725807338857</v>
      </c>
      <c r="P2274" s="50"/>
      <c r="R2274" s="9" t="s">
        <v>0</v>
      </c>
    </row>
    <row r="2275" spans="2:18" x14ac:dyDescent="0.2">
      <c r="B2275" s="25">
        <v>2045</v>
      </c>
      <c r="C2275" s="193">
        <v>1.3680942061114818E-2</v>
      </c>
      <c r="D2275" s="19"/>
      <c r="E2275" s="19">
        <v>0.85737322127190807</v>
      </c>
      <c r="F2275" s="19"/>
      <c r="G2275" s="19"/>
      <c r="H2275" s="19">
        <v>0.95155540917696491</v>
      </c>
      <c r="I2275" s="19">
        <v>0.64638437876641486</v>
      </c>
      <c r="J2275" s="19"/>
      <c r="K2275" s="19"/>
      <c r="L2275" s="19">
        <v>0.56074155538787152</v>
      </c>
      <c r="M2275" s="19">
        <v>0.52561784441360626</v>
      </c>
      <c r="N2275" s="19"/>
      <c r="O2275" s="19">
        <v>0.91841935495344573</v>
      </c>
      <c r="P2275" s="50"/>
      <c r="R2275" s="9" t="s">
        <v>0</v>
      </c>
    </row>
    <row r="2276" spans="2:18" x14ac:dyDescent="0.2">
      <c r="B2276" s="25">
        <v>2046</v>
      </c>
      <c r="C2276" s="193"/>
      <c r="D2276" s="19">
        <v>0.45510074707739523</v>
      </c>
      <c r="E2276" s="19"/>
      <c r="F2276" s="19">
        <v>1.417142734483269</v>
      </c>
      <c r="G2276" s="19">
        <v>0.59476920564407576</v>
      </c>
      <c r="H2276" s="19"/>
      <c r="I2276" s="19"/>
      <c r="J2276" s="19">
        <v>0.871864021309816</v>
      </c>
      <c r="K2276" s="19"/>
      <c r="L2276" s="19">
        <v>0.36309654190530405</v>
      </c>
      <c r="M2276" s="19"/>
      <c r="N2276" s="19">
        <v>0.87460124469421174</v>
      </c>
      <c r="O2276" s="19"/>
      <c r="P2276" s="50">
        <v>6.5105443345430489E-2</v>
      </c>
      <c r="R2276" s="9" t="s">
        <v>0</v>
      </c>
    </row>
    <row r="2277" spans="2:18" x14ac:dyDescent="0.2">
      <c r="B2277" s="25">
        <v>2047</v>
      </c>
      <c r="C2277" s="193">
        <v>0.5126826925736967</v>
      </c>
      <c r="D2277" s="19"/>
      <c r="E2277" s="19"/>
      <c r="F2277" s="19">
        <v>0.37702011144731024</v>
      </c>
      <c r="G2277" s="19"/>
      <c r="H2277" s="19">
        <v>0.32345356733461067</v>
      </c>
      <c r="I2277" s="19">
        <v>0.39585381805043551</v>
      </c>
      <c r="J2277" s="19"/>
      <c r="K2277" s="19"/>
      <c r="L2277" s="19">
        <v>0.828637990801395</v>
      </c>
      <c r="M2277" s="19"/>
      <c r="N2277" s="19">
        <v>0.24271997274399038</v>
      </c>
      <c r="O2277" s="19">
        <v>7.0253848046883796E-2</v>
      </c>
      <c r="P2277" s="50"/>
      <c r="R2277" s="9" t="s">
        <v>0</v>
      </c>
    </row>
    <row r="2278" spans="2:18" x14ac:dyDescent="0.2">
      <c r="B2278" s="25">
        <v>2048</v>
      </c>
      <c r="C2278" s="193">
        <v>2.574537089205871</v>
      </c>
      <c r="D2278" s="19"/>
      <c r="E2278" s="19">
        <v>0.39147407144253676</v>
      </c>
      <c r="F2278" s="19"/>
      <c r="G2278" s="19">
        <v>1.5366981780444358</v>
      </c>
      <c r="H2278" s="19"/>
      <c r="I2278" s="19">
        <v>1.116064291950948</v>
      </c>
      <c r="J2278" s="19"/>
      <c r="K2278" s="19">
        <v>1.1891061914727796</v>
      </c>
      <c r="L2278" s="19"/>
      <c r="M2278" s="19">
        <v>1.7475053049545575</v>
      </c>
      <c r="N2278" s="19"/>
      <c r="O2278" s="19">
        <v>1.2333824281555894</v>
      </c>
      <c r="P2278" s="50"/>
      <c r="R2278" s="9" t="s">
        <v>0</v>
      </c>
    </row>
    <row r="2279" spans="2:18" x14ac:dyDescent="0.2">
      <c r="B2279" s="25">
        <v>2049</v>
      </c>
      <c r="C2279" s="193">
        <v>0.49194513899931963</v>
      </c>
      <c r="D2279" s="19"/>
      <c r="E2279" s="19"/>
      <c r="F2279" s="19">
        <v>0.95985412970527717</v>
      </c>
      <c r="G2279" s="19"/>
      <c r="H2279" s="19">
        <v>0.32209804738193903</v>
      </c>
      <c r="I2279" s="19"/>
      <c r="J2279" s="19">
        <v>0.19216862719320427</v>
      </c>
      <c r="K2279" s="19">
        <v>0.58318928255539959</v>
      </c>
      <c r="L2279" s="19"/>
      <c r="M2279" s="19"/>
      <c r="N2279" s="19">
        <v>0.15614972910292305</v>
      </c>
      <c r="O2279" s="19"/>
      <c r="P2279" s="50">
        <v>0.67545692359784926</v>
      </c>
      <c r="R2279" s="9" t="s">
        <v>0</v>
      </c>
    </row>
    <row r="2280" spans="2:18" x14ac:dyDescent="0.2">
      <c r="B2280" s="25">
        <v>2050</v>
      </c>
      <c r="C2280" s="193"/>
      <c r="D2280" s="19">
        <v>0.56151720247542825</v>
      </c>
      <c r="E2280" s="19">
        <v>0.15806839285807392</v>
      </c>
      <c r="F2280" s="19"/>
      <c r="G2280" s="19"/>
      <c r="H2280" s="19">
        <v>0.92076402450857986</v>
      </c>
      <c r="I2280" s="19"/>
      <c r="J2280" s="19">
        <v>0.1325282028341431</v>
      </c>
      <c r="K2280" s="19">
        <v>0.15483102686751229</v>
      </c>
      <c r="L2280" s="19"/>
      <c r="M2280" s="19"/>
      <c r="N2280" s="19">
        <v>0.52969709964695277</v>
      </c>
      <c r="O2280" s="19">
        <v>0.12980007759415224</v>
      </c>
      <c r="P2280" s="50"/>
      <c r="R2280" s="9" t="s">
        <v>0</v>
      </c>
    </row>
    <row r="2281" spans="2:18" x14ac:dyDescent="0.2">
      <c r="B2281" s="25">
        <v>2051</v>
      </c>
      <c r="C2281" s="193"/>
      <c r="D2281" s="19">
        <v>0.39921925680223352</v>
      </c>
      <c r="E2281" s="19"/>
      <c r="F2281" s="19">
        <v>0.44659851780748672</v>
      </c>
      <c r="G2281" s="19"/>
      <c r="H2281" s="19">
        <v>0.62648046310534944</v>
      </c>
      <c r="I2281" s="19"/>
      <c r="J2281" s="19">
        <v>0.87831999477359335</v>
      </c>
      <c r="K2281" s="19">
        <v>0.30218614957549683</v>
      </c>
      <c r="L2281" s="19"/>
      <c r="M2281" s="19"/>
      <c r="N2281" s="19">
        <v>0.58551887258828761</v>
      </c>
      <c r="O2281" s="19"/>
      <c r="P2281" s="50">
        <v>0.82991393776529032</v>
      </c>
      <c r="R2281" s="9" t="s">
        <v>0</v>
      </c>
    </row>
    <row r="2282" spans="2:18" x14ac:dyDescent="0.2">
      <c r="B2282" s="25">
        <v>2052</v>
      </c>
      <c r="C2282" s="193">
        <v>0.70654206942885023</v>
      </c>
      <c r="D2282" s="19"/>
      <c r="E2282" s="19">
        <v>0.79585432899450026</v>
      </c>
      <c r="F2282" s="19"/>
      <c r="G2282" s="19">
        <v>0.79418464624559137</v>
      </c>
      <c r="H2282" s="19"/>
      <c r="I2282" s="19">
        <v>1.1869293482157461</v>
      </c>
      <c r="J2282" s="19"/>
      <c r="K2282" s="19">
        <v>1.2320336350131667</v>
      </c>
      <c r="L2282" s="19"/>
      <c r="M2282" s="19">
        <v>0.58065123699883547</v>
      </c>
      <c r="N2282" s="19"/>
      <c r="O2282" s="19">
        <v>1.4035013743316274</v>
      </c>
      <c r="P2282" s="50"/>
      <c r="R2282" s="9" t="s">
        <v>0</v>
      </c>
    </row>
    <row r="2283" spans="2:18" x14ac:dyDescent="0.2">
      <c r="B2283" s="25">
        <v>2053</v>
      </c>
      <c r="C2283" s="193">
        <v>1.8653391200044498</v>
      </c>
      <c r="D2283" s="19"/>
      <c r="E2283" s="19">
        <v>1.8786592434231237</v>
      </c>
      <c r="F2283" s="19"/>
      <c r="G2283" s="19">
        <v>1.0626716613669056</v>
      </c>
      <c r="H2283" s="19"/>
      <c r="I2283" s="19">
        <v>1.400454019238738</v>
      </c>
      <c r="J2283" s="19"/>
      <c r="K2283" s="19">
        <v>0.85629391735344584</v>
      </c>
      <c r="L2283" s="19"/>
      <c r="M2283" s="19">
        <v>1.3382602559991235</v>
      </c>
      <c r="N2283" s="19"/>
      <c r="O2283" s="19">
        <v>0.64947011862685411</v>
      </c>
      <c r="P2283" s="50"/>
      <c r="R2283" s="9" t="s">
        <v>0</v>
      </c>
    </row>
    <row r="2284" spans="2:18" x14ac:dyDescent="0.2">
      <c r="B2284" s="25">
        <v>2054</v>
      </c>
      <c r="C2284" s="193"/>
      <c r="D2284" s="19">
        <v>0.62975332410110574</v>
      </c>
      <c r="E2284" s="19"/>
      <c r="F2284" s="19">
        <v>1.5474404290846686</v>
      </c>
      <c r="G2284" s="19"/>
      <c r="H2284" s="19">
        <v>0.19371160161056847</v>
      </c>
      <c r="I2284" s="19"/>
      <c r="J2284" s="19">
        <v>0.1570464811918042</v>
      </c>
      <c r="K2284" s="19"/>
      <c r="L2284" s="19">
        <v>0.69019174170662478</v>
      </c>
      <c r="M2284" s="19"/>
      <c r="N2284" s="19">
        <v>1.3927877496930126</v>
      </c>
      <c r="O2284" s="19"/>
      <c r="P2284" s="50">
        <v>0.44958394919271483</v>
      </c>
      <c r="R2284" s="9" t="s">
        <v>0</v>
      </c>
    </row>
    <row r="2285" spans="2:18" x14ac:dyDescent="0.2">
      <c r="B2285" s="25">
        <v>2055</v>
      </c>
      <c r="C2285" s="193"/>
      <c r="D2285" s="19">
        <v>1.0017429023136097</v>
      </c>
      <c r="E2285" s="19">
        <v>5.9643934841461098E-2</v>
      </c>
      <c r="F2285" s="19"/>
      <c r="G2285" s="19"/>
      <c r="H2285" s="19">
        <v>1.308596869355068</v>
      </c>
      <c r="I2285" s="19"/>
      <c r="J2285" s="19">
        <v>0.76289183571969599</v>
      </c>
      <c r="K2285" s="19"/>
      <c r="L2285" s="19">
        <v>0.27284474084209942</v>
      </c>
      <c r="M2285" s="19"/>
      <c r="N2285" s="19">
        <v>5.5016287321994387E-2</v>
      </c>
      <c r="O2285" s="19"/>
      <c r="P2285" s="50">
        <v>0.60834411654880316</v>
      </c>
      <c r="R2285" s="9" t="s">
        <v>0</v>
      </c>
    </row>
    <row r="2286" spans="2:18" x14ac:dyDescent="0.2">
      <c r="B2286" s="25">
        <v>2056</v>
      </c>
      <c r="C2286" s="193"/>
      <c r="D2286" s="19">
        <v>0.707416542776656</v>
      </c>
      <c r="E2286" s="19"/>
      <c r="F2286" s="19">
        <v>0.35816283601437521</v>
      </c>
      <c r="G2286" s="19"/>
      <c r="H2286" s="19">
        <v>0.61583590225631446</v>
      </c>
      <c r="I2286" s="19"/>
      <c r="J2286" s="19">
        <v>1.1638713165766694</v>
      </c>
      <c r="K2286" s="19">
        <v>0.4298546117704522</v>
      </c>
      <c r="L2286" s="19"/>
      <c r="M2286" s="19"/>
      <c r="N2286" s="19">
        <v>0.14159971292823045</v>
      </c>
      <c r="O2286" s="19"/>
      <c r="P2286" s="50">
        <v>0.45031652930075872</v>
      </c>
      <c r="R2286" s="9" t="s">
        <v>0</v>
      </c>
    </row>
    <row r="2287" spans="2:18" x14ac:dyDescent="0.2">
      <c r="B2287" s="25">
        <v>2057</v>
      </c>
      <c r="C2287" s="193"/>
      <c r="D2287" s="19">
        <v>1.3138350264847485</v>
      </c>
      <c r="E2287" s="19"/>
      <c r="F2287" s="19">
        <v>1.0824721371544059</v>
      </c>
      <c r="G2287" s="19"/>
      <c r="H2287" s="19">
        <v>1.0825573566750264</v>
      </c>
      <c r="I2287" s="19"/>
      <c r="J2287" s="19">
        <v>1.0622675082751043</v>
      </c>
      <c r="K2287" s="19"/>
      <c r="L2287" s="19">
        <v>1.5697750271793638</v>
      </c>
      <c r="M2287" s="19"/>
      <c r="N2287" s="19">
        <v>0.70758543955265507</v>
      </c>
      <c r="O2287" s="19"/>
      <c r="P2287" s="50">
        <v>0.88550840746204051</v>
      </c>
      <c r="R2287" s="9" t="s">
        <v>0</v>
      </c>
    </row>
    <row r="2288" spans="2:18" x14ac:dyDescent="0.2">
      <c r="B2288" s="25">
        <v>2058</v>
      </c>
      <c r="C2288" s="193"/>
      <c r="D2288" s="19">
        <v>0.10876099106291544</v>
      </c>
      <c r="E2288" s="19"/>
      <c r="F2288" s="19">
        <v>0.56320250657553339</v>
      </c>
      <c r="G2288" s="19"/>
      <c r="H2288" s="19">
        <v>9.3217320970271689E-2</v>
      </c>
      <c r="I2288" s="19"/>
      <c r="J2288" s="19">
        <v>0.10822384401752613</v>
      </c>
      <c r="K2288" s="19">
        <v>0.70640472244414187</v>
      </c>
      <c r="L2288" s="19"/>
      <c r="M2288" s="19">
        <v>0.24450040050382438</v>
      </c>
      <c r="N2288" s="19"/>
      <c r="O2288" s="19">
        <v>0.67270490833166563</v>
      </c>
      <c r="P2288" s="50"/>
      <c r="R2288" s="9" t="s">
        <v>0</v>
      </c>
    </row>
    <row r="2289" spans="2:18" x14ac:dyDescent="0.2">
      <c r="B2289" s="25">
        <v>2059</v>
      </c>
      <c r="C2289" s="193">
        <v>1.7730271823397616</v>
      </c>
      <c r="D2289" s="19"/>
      <c r="E2289" s="19">
        <v>2.0429087603329918</v>
      </c>
      <c r="F2289" s="19"/>
      <c r="G2289" s="19">
        <v>0.89804055142800809</v>
      </c>
      <c r="H2289" s="19"/>
      <c r="I2289" s="19">
        <v>1.3750156047747932</v>
      </c>
      <c r="J2289" s="19"/>
      <c r="K2289" s="19">
        <v>0.74126034512303896</v>
      </c>
      <c r="L2289" s="19"/>
      <c r="M2289" s="19">
        <v>1.4077936990010436</v>
      </c>
      <c r="N2289" s="19"/>
      <c r="O2289" s="19">
        <v>1.2605855054665394</v>
      </c>
      <c r="P2289" s="50"/>
      <c r="R2289" s="9" t="s">
        <v>0</v>
      </c>
    </row>
    <row r="2290" spans="2:18" x14ac:dyDescent="0.2">
      <c r="B2290" s="25">
        <v>2060</v>
      </c>
      <c r="C2290" s="193"/>
      <c r="D2290" s="19">
        <v>1.7090682286057062</v>
      </c>
      <c r="E2290" s="19"/>
      <c r="F2290" s="19">
        <v>0.98433109067052182</v>
      </c>
      <c r="G2290" s="19"/>
      <c r="H2290" s="19">
        <v>1.6536044547281423</v>
      </c>
      <c r="I2290" s="19"/>
      <c r="J2290" s="19">
        <v>1.2323004194960483</v>
      </c>
      <c r="K2290" s="19"/>
      <c r="L2290" s="19">
        <v>2.2508103753243534</v>
      </c>
      <c r="M2290" s="19"/>
      <c r="N2290" s="19">
        <v>0.69203834626589922</v>
      </c>
      <c r="O2290" s="19"/>
      <c r="P2290" s="50">
        <v>2.2627447371604688</v>
      </c>
      <c r="R2290" s="9" t="s">
        <v>0</v>
      </c>
    </row>
    <row r="2291" spans="2:18" x14ac:dyDescent="0.2">
      <c r="B2291" s="25">
        <v>2061</v>
      </c>
      <c r="C2291" s="193"/>
      <c r="D2291" s="19">
        <v>0.13983216340451296</v>
      </c>
      <c r="E2291" s="19"/>
      <c r="F2291" s="19">
        <v>1.4736063808692264</v>
      </c>
      <c r="G2291" s="19"/>
      <c r="H2291" s="19">
        <v>1.2430260512281108</v>
      </c>
      <c r="I2291" s="19"/>
      <c r="J2291" s="19">
        <v>1.7971770776938834</v>
      </c>
      <c r="K2291" s="19"/>
      <c r="L2291" s="19">
        <v>0.8064510650005472</v>
      </c>
      <c r="M2291" s="19"/>
      <c r="N2291" s="19">
        <v>1.1063027109961165</v>
      </c>
      <c r="O2291" s="19"/>
      <c r="P2291" s="50">
        <v>0.52598286692581842</v>
      </c>
      <c r="R2291" s="9" t="s">
        <v>0</v>
      </c>
    </row>
    <row r="2292" spans="2:18" x14ac:dyDescent="0.2">
      <c r="B2292" s="25">
        <v>2062</v>
      </c>
      <c r="C2292" s="193"/>
      <c r="D2292" s="19">
        <v>0.21404002498719144</v>
      </c>
      <c r="E2292" s="19"/>
      <c r="F2292" s="19">
        <v>0.41602926208514085</v>
      </c>
      <c r="G2292" s="19"/>
      <c r="H2292" s="19">
        <v>0.107038866719823</v>
      </c>
      <c r="I2292" s="19"/>
      <c r="J2292" s="19">
        <v>0.34199455494990372</v>
      </c>
      <c r="K2292" s="19"/>
      <c r="L2292" s="19">
        <v>0.85070261985551854</v>
      </c>
      <c r="M2292" s="19"/>
      <c r="N2292" s="19">
        <v>0.10688219054506434</v>
      </c>
      <c r="O2292" s="19"/>
      <c r="P2292" s="50">
        <v>0.92495118432130097</v>
      </c>
      <c r="R2292" s="9" t="s">
        <v>0</v>
      </c>
    </row>
    <row r="2293" spans="2:18" x14ac:dyDescent="0.2">
      <c r="B2293" s="25">
        <v>2063</v>
      </c>
      <c r="C2293" s="193"/>
      <c r="D2293" s="19">
        <v>0.1546519014534786</v>
      </c>
      <c r="E2293" s="19"/>
      <c r="F2293" s="19">
        <v>0.15278738334028347</v>
      </c>
      <c r="G2293" s="19">
        <v>8.0906879042118005E-2</v>
      </c>
      <c r="H2293" s="19"/>
      <c r="I2293" s="19">
        <v>0.61170919860739792</v>
      </c>
      <c r="J2293" s="19"/>
      <c r="K2293" s="19">
        <v>1.1310866413553402</v>
      </c>
      <c r="L2293" s="19"/>
      <c r="M2293" s="19">
        <v>0.26428184079507488</v>
      </c>
      <c r="N2293" s="19"/>
      <c r="O2293" s="19">
        <v>1.5899493573126418</v>
      </c>
      <c r="P2293" s="50"/>
      <c r="R2293" s="9" t="s">
        <v>0</v>
      </c>
    </row>
    <row r="2294" spans="2:18" x14ac:dyDescent="0.2">
      <c r="B2294" s="25">
        <v>2064</v>
      </c>
      <c r="C2294" s="193"/>
      <c r="D2294" s="19">
        <v>0.5584789517903328</v>
      </c>
      <c r="E2294" s="19"/>
      <c r="F2294" s="19">
        <v>1.374955093001335</v>
      </c>
      <c r="G2294" s="19"/>
      <c r="H2294" s="19">
        <v>1.5218113561357478</v>
      </c>
      <c r="I2294" s="19"/>
      <c r="J2294" s="19">
        <v>0.71970699716790554</v>
      </c>
      <c r="K2294" s="19"/>
      <c r="L2294" s="19">
        <v>0.62962789258286167</v>
      </c>
      <c r="M2294" s="19"/>
      <c r="N2294" s="19">
        <v>0.64388963445195269</v>
      </c>
      <c r="O2294" s="19"/>
      <c r="P2294" s="50">
        <v>1.3925819571048643</v>
      </c>
      <c r="R2294" s="9" t="s">
        <v>0</v>
      </c>
    </row>
    <row r="2295" spans="2:18" x14ac:dyDescent="0.2">
      <c r="B2295" s="25">
        <v>2065</v>
      </c>
      <c r="C2295" s="193">
        <v>0.73094386918396381</v>
      </c>
      <c r="D2295" s="19"/>
      <c r="E2295" s="19"/>
      <c r="F2295" s="19">
        <v>1.6852685021935161E-2</v>
      </c>
      <c r="G2295" s="19">
        <v>7.1495589239193455E-2</v>
      </c>
      <c r="H2295" s="19"/>
      <c r="I2295" s="19">
        <v>0.20886865297692894</v>
      </c>
      <c r="J2295" s="19"/>
      <c r="K2295" s="19"/>
      <c r="L2295" s="19">
        <v>7.1996313867725675E-2</v>
      </c>
      <c r="M2295" s="19">
        <v>5.6886664139054501E-2</v>
      </c>
      <c r="N2295" s="19"/>
      <c r="O2295" s="19"/>
      <c r="P2295" s="50">
        <v>0.67919059591312381</v>
      </c>
      <c r="R2295" s="9" t="s">
        <v>0</v>
      </c>
    </row>
    <row r="2296" spans="2:18" x14ac:dyDescent="0.2">
      <c r="B2296" s="25">
        <v>2066</v>
      </c>
      <c r="C2296" s="193"/>
      <c r="D2296" s="19">
        <v>1.2395665968463152</v>
      </c>
      <c r="E2296" s="19"/>
      <c r="F2296" s="19">
        <v>1.4244537924630296</v>
      </c>
      <c r="G2296" s="19"/>
      <c r="H2296" s="19">
        <v>1.6769970463623505</v>
      </c>
      <c r="I2296" s="19"/>
      <c r="J2296" s="19">
        <v>1.2841850089306217</v>
      </c>
      <c r="K2296" s="19"/>
      <c r="L2296" s="19">
        <v>1.1280452114484461</v>
      </c>
      <c r="M2296" s="19"/>
      <c r="N2296" s="19">
        <v>1.0968679964030636</v>
      </c>
      <c r="O2296" s="19"/>
      <c r="P2296" s="50">
        <v>1.4201670858758306</v>
      </c>
      <c r="R2296" s="9" t="s">
        <v>0</v>
      </c>
    </row>
    <row r="2297" spans="2:18" x14ac:dyDescent="0.2">
      <c r="B2297" s="25">
        <v>2067</v>
      </c>
      <c r="C2297" s="193"/>
      <c r="D2297" s="19">
        <v>4.7095497617840714E-5</v>
      </c>
      <c r="E2297" s="19"/>
      <c r="F2297" s="19">
        <v>0.35424304499834697</v>
      </c>
      <c r="G2297" s="19">
        <v>0.57063802729984847</v>
      </c>
      <c r="H2297" s="19"/>
      <c r="I2297" s="19"/>
      <c r="J2297" s="19">
        <v>0.21649745137356532</v>
      </c>
      <c r="K2297" s="19"/>
      <c r="L2297" s="19">
        <v>0.13088147643531758</v>
      </c>
      <c r="M2297" s="19">
        <v>0.57898156478483775</v>
      </c>
      <c r="N2297" s="19"/>
      <c r="O2297" s="19">
        <v>0.5299103620620651</v>
      </c>
      <c r="P2297" s="50"/>
      <c r="R2297" s="9" t="s">
        <v>0</v>
      </c>
    </row>
    <row r="2298" spans="2:18" x14ac:dyDescent="0.2">
      <c r="B2298" s="25">
        <v>2068</v>
      </c>
      <c r="C2298" s="193"/>
      <c r="D2298" s="19">
        <v>0.4852267347959725</v>
      </c>
      <c r="E2298" s="19"/>
      <c r="F2298" s="19">
        <v>1.8805549810306601E-2</v>
      </c>
      <c r="G2298" s="19">
        <v>0.31162289942182614</v>
      </c>
      <c r="H2298" s="19"/>
      <c r="I2298" s="19"/>
      <c r="J2298" s="19">
        <v>0.12840873457805455</v>
      </c>
      <c r="K2298" s="19"/>
      <c r="L2298" s="19">
        <v>0.10965802836116388</v>
      </c>
      <c r="M2298" s="19">
        <v>0.11617807401726356</v>
      </c>
      <c r="N2298" s="19"/>
      <c r="O2298" s="19"/>
      <c r="P2298" s="50">
        <v>0.39539743117536252</v>
      </c>
      <c r="R2298" s="9" t="s">
        <v>0</v>
      </c>
    </row>
    <row r="2299" spans="2:18" x14ac:dyDescent="0.2">
      <c r="B2299" s="25">
        <v>2069</v>
      </c>
      <c r="C2299" s="193"/>
      <c r="D2299" s="19">
        <v>1.7152661420532976E-2</v>
      </c>
      <c r="E2299" s="19"/>
      <c r="F2299" s="19">
        <v>1.0955999140335972</v>
      </c>
      <c r="G2299" s="19"/>
      <c r="H2299" s="19">
        <v>0.32464658471189545</v>
      </c>
      <c r="I2299" s="19"/>
      <c r="J2299" s="19">
        <v>1.1107754148721891</v>
      </c>
      <c r="K2299" s="19"/>
      <c r="L2299" s="19">
        <v>5.7300277726223404E-2</v>
      </c>
      <c r="M2299" s="19"/>
      <c r="N2299" s="19">
        <v>6.9090389777556022E-2</v>
      </c>
      <c r="O2299" s="19"/>
      <c r="P2299" s="50">
        <v>0.31781388552887418</v>
      </c>
      <c r="R2299" s="9" t="s">
        <v>0</v>
      </c>
    </row>
    <row r="2300" spans="2:18" x14ac:dyDescent="0.2">
      <c r="B2300" s="25">
        <v>2070</v>
      </c>
      <c r="C2300" s="193"/>
      <c r="D2300" s="19">
        <v>0.11558473284699752</v>
      </c>
      <c r="E2300" s="19">
        <v>5.601430760440089E-2</v>
      </c>
      <c r="F2300" s="19"/>
      <c r="G2300" s="19"/>
      <c r="H2300" s="19">
        <v>0.14144177088695853</v>
      </c>
      <c r="I2300" s="19">
        <v>0.89929389824157224</v>
      </c>
      <c r="J2300" s="19"/>
      <c r="K2300" s="19">
        <v>1.3847084392440951</v>
      </c>
      <c r="L2300" s="19"/>
      <c r="M2300" s="19">
        <v>0.18227418459552081</v>
      </c>
      <c r="N2300" s="19"/>
      <c r="O2300" s="19">
        <v>1.0110003346779857</v>
      </c>
      <c r="P2300" s="50"/>
      <c r="R2300" s="9" t="s">
        <v>0</v>
      </c>
    </row>
    <row r="2301" spans="2:18" x14ac:dyDescent="0.2">
      <c r="B2301" s="25">
        <v>2071</v>
      </c>
      <c r="C2301" s="193">
        <v>0.84776717871036056</v>
      </c>
      <c r="D2301" s="19"/>
      <c r="E2301" s="19">
        <v>5.4485780971495014E-2</v>
      </c>
      <c r="F2301" s="19"/>
      <c r="G2301" s="19">
        <v>0.17820873667702938</v>
      </c>
      <c r="H2301" s="19"/>
      <c r="I2301" s="19">
        <v>0.58658339569400242</v>
      </c>
      <c r="J2301" s="19"/>
      <c r="K2301" s="19">
        <v>1.2221915643702532</v>
      </c>
      <c r="L2301" s="19"/>
      <c r="M2301" s="19">
        <v>0.82628884556731963</v>
      </c>
      <c r="N2301" s="19"/>
      <c r="O2301" s="19">
        <v>1.2826840733486935</v>
      </c>
      <c r="P2301" s="50"/>
      <c r="R2301" s="9" t="s">
        <v>0</v>
      </c>
    </row>
    <row r="2302" spans="2:18" x14ac:dyDescent="0.2">
      <c r="B2302" s="25">
        <v>2072</v>
      </c>
      <c r="C2302" s="193">
        <v>0.24250086435098286</v>
      </c>
      <c r="D2302" s="19"/>
      <c r="E2302" s="19"/>
      <c r="F2302" s="19">
        <v>0.10230236354417187</v>
      </c>
      <c r="G2302" s="19">
        <v>0.54161003161994348</v>
      </c>
      <c r="H2302" s="19"/>
      <c r="I2302" s="19">
        <v>1.0159574069317452</v>
      </c>
      <c r="J2302" s="19"/>
      <c r="K2302" s="19">
        <v>0.73011224079588044</v>
      </c>
      <c r="L2302" s="19"/>
      <c r="M2302" s="19">
        <v>0.24994509899251838</v>
      </c>
      <c r="N2302" s="19"/>
      <c r="O2302" s="19">
        <v>1.0140920228299719</v>
      </c>
      <c r="P2302" s="50"/>
      <c r="R2302" s="9" t="s">
        <v>0</v>
      </c>
    </row>
    <row r="2303" spans="2:18" x14ac:dyDescent="0.2">
      <c r="B2303" s="25">
        <v>2073</v>
      </c>
      <c r="C2303" s="193">
        <v>0.3096919960336853</v>
      </c>
      <c r="D2303" s="19"/>
      <c r="E2303" s="19"/>
      <c r="F2303" s="19">
        <v>0.46871918845266386</v>
      </c>
      <c r="G2303" s="19">
        <v>0.2421410868926214</v>
      </c>
      <c r="H2303" s="19"/>
      <c r="I2303" s="19">
        <v>0.59442319063474436</v>
      </c>
      <c r="J2303" s="19"/>
      <c r="K2303" s="19">
        <v>0.34514099599367687</v>
      </c>
      <c r="L2303" s="19"/>
      <c r="M2303" s="19"/>
      <c r="N2303" s="19">
        <v>0.14810698202098929</v>
      </c>
      <c r="O2303" s="19">
        <v>0.22023458762425638</v>
      </c>
      <c r="P2303" s="50"/>
      <c r="R2303" s="9" t="s">
        <v>0</v>
      </c>
    </row>
    <row r="2304" spans="2:18" x14ac:dyDescent="0.2">
      <c r="B2304" s="25">
        <v>2074</v>
      </c>
      <c r="C2304" s="193"/>
      <c r="D2304" s="19">
        <v>0.11226374396292188</v>
      </c>
      <c r="E2304" s="19">
        <v>0.92770229475839916</v>
      </c>
      <c r="F2304" s="19"/>
      <c r="G2304" s="19"/>
      <c r="H2304" s="19">
        <v>4.432037508645105E-2</v>
      </c>
      <c r="I2304" s="19">
        <v>0.20193562310523464</v>
      </c>
      <c r="J2304" s="19"/>
      <c r="K2304" s="19">
        <v>8.1530828361493515E-2</v>
      </c>
      <c r="L2304" s="19"/>
      <c r="M2304" s="19"/>
      <c r="N2304" s="19">
        <v>0.70190444391063045</v>
      </c>
      <c r="O2304" s="19"/>
      <c r="P2304" s="50">
        <v>0.82988436285285294</v>
      </c>
      <c r="R2304" s="9" t="s">
        <v>0</v>
      </c>
    </row>
    <row r="2305" spans="2:18" x14ac:dyDescent="0.2">
      <c r="B2305" s="25">
        <v>2075</v>
      </c>
      <c r="C2305" s="193"/>
      <c r="D2305" s="19">
        <v>1.3287330128878294</v>
      </c>
      <c r="E2305" s="19">
        <v>0.57300137061341561</v>
      </c>
      <c r="F2305" s="19"/>
      <c r="G2305" s="19">
        <v>1.9076328484887904E-2</v>
      </c>
      <c r="H2305" s="19"/>
      <c r="I2305" s="19"/>
      <c r="J2305" s="19">
        <v>0.65332196147713029</v>
      </c>
      <c r="K2305" s="19"/>
      <c r="L2305" s="19">
        <v>0.88329068219355533</v>
      </c>
      <c r="M2305" s="19"/>
      <c r="N2305" s="19">
        <v>0.80942399220844774</v>
      </c>
      <c r="O2305" s="19">
        <v>0.46428836636385501</v>
      </c>
      <c r="P2305" s="50"/>
      <c r="R2305" s="9" t="s">
        <v>0</v>
      </c>
    </row>
    <row r="2306" spans="2:18" x14ac:dyDescent="0.2">
      <c r="B2306" s="25">
        <v>2076</v>
      </c>
      <c r="C2306" s="193">
        <v>1.3534638121356863</v>
      </c>
      <c r="D2306" s="19"/>
      <c r="E2306" s="19">
        <v>1.1529465569733925</v>
      </c>
      <c r="F2306" s="19"/>
      <c r="G2306" s="19">
        <v>1.9453542166060522</v>
      </c>
      <c r="H2306" s="19"/>
      <c r="I2306" s="19">
        <v>1.3202244357511619</v>
      </c>
      <c r="J2306" s="19"/>
      <c r="K2306" s="19">
        <v>1.6634238044083887</v>
      </c>
      <c r="L2306" s="19"/>
      <c r="M2306" s="19">
        <v>1.0033055563716153</v>
      </c>
      <c r="N2306" s="19"/>
      <c r="O2306" s="19">
        <v>0.7952546043590959</v>
      </c>
      <c r="P2306" s="50"/>
      <c r="R2306" s="9" t="s">
        <v>0</v>
      </c>
    </row>
    <row r="2307" spans="2:18" x14ac:dyDescent="0.2">
      <c r="B2307" s="25">
        <v>2077</v>
      </c>
      <c r="C2307" s="193"/>
      <c r="D2307" s="19">
        <v>1.7547116293580935</v>
      </c>
      <c r="E2307" s="19"/>
      <c r="F2307" s="19">
        <v>1.212671962918372</v>
      </c>
      <c r="G2307" s="19"/>
      <c r="H2307" s="19">
        <v>1.8616249877414737</v>
      </c>
      <c r="I2307" s="19"/>
      <c r="J2307" s="19">
        <v>2.33645669115498</v>
      </c>
      <c r="K2307" s="19"/>
      <c r="L2307" s="19">
        <v>1.3786978658832791</v>
      </c>
      <c r="M2307" s="19"/>
      <c r="N2307" s="19">
        <v>0.82451692082201467</v>
      </c>
      <c r="O2307" s="19"/>
      <c r="P2307" s="50">
        <v>1.4659510719607656</v>
      </c>
      <c r="R2307" s="9" t="s">
        <v>0</v>
      </c>
    </row>
    <row r="2308" spans="2:18" x14ac:dyDescent="0.2">
      <c r="B2308" s="25">
        <v>2078</v>
      </c>
      <c r="C2308" s="193"/>
      <c r="D2308" s="19">
        <v>0.89946148634033596</v>
      </c>
      <c r="E2308" s="19"/>
      <c r="F2308" s="19">
        <v>1.1111679083882162</v>
      </c>
      <c r="G2308" s="19"/>
      <c r="H2308" s="19">
        <v>0.19112725512961859</v>
      </c>
      <c r="I2308" s="19"/>
      <c r="J2308" s="19">
        <v>0.875072412266933</v>
      </c>
      <c r="K2308" s="19"/>
      <c r="L2308" s="19">
        <v>0.46284739598135</v>
      </c>
      <c r="M2308" s="19"/>
      <c r="N2308" s="19">
        <v>1.069217174888498</v>
      </c>
      <c r="O2308" s="19"/>
      <c r="P2308" s="50">
        <v>1.1851263749419676</v>
      </c>
      <c r="R2308" s="9" t="s">
        <v>0</v>
      </c>
    </row>
    <row r="2309" spans="2:18" x14ac:dyDescent="0.2">
      <c r="B2309" s="25">
        <v>2079</v>
      </c>
      <c r="C2309" s="193"/>
      <c r="D2309" s="19">
        <v>0.29364440897486122</v>
      </c>
      <c r="E2309" s="19"/>
      <c r="F2309" s="19">
        <v>1.0117930663861179</v>
      </c>
      <c r="G2309" s="19"/>
      <c r="H2309" s="19">
        <v>0.16907946453727943</v>
      </c>
      <c r="I2309" s="19"/>
      <c r="J2309" s="19">
        <v>0.195714996186278</v>
      </c>
      <c r="K2309" s="19"/>
      <c r="L2309" s="19">
        <v>0.5825330238620261</v>
      </c>
      <c r="M2309" s="19"/>
      <c r="N2309" s="19">
        <v>3.8960016216782495E-2</v>
      </c>
      <c r="O2309" s="19">
        <v>0.53245103295838025</v>
      </c>
      <c r="P2309" s="50"/>
      <c r="R2309" s="9" t="s">
        <v>0</v>
      </c>
    </row>
    <row r="2310" spans="2:18" x14ac:dyDescent="0.2">
      <c r="B2310" s="25">
        <v>2080</v>
      </c>
      <c r="C2310" s="193"/>
      <c r="D2310" s="19">
        <v>1.2575965233578967</v>
      </c>
      <c r="E2310" s="19"/>
      <c r="F2310" s="19">
        <v>1.9108790977940369</v>
      </c>
      <c r="G2310" s="19"/>
      <c r="H2310" s="19">
        <v>1.1905706230516899</v>
      </c>
      <c r="I2310" s="19"/>
      <c r="J2310" s="19">
        <v>1.7178411566262821</v>
      </c>
      <c r="K2310" s="19"/>
      <c r="L2310" s="19">
        <v>2.2513314960045405</v>
      </c>
      <c r="M2310" s="19"/>
      <c r="N2310" s="19">
        <v>0.22511441668256604</v>
      </c>
      <c r="O2310" s="19"/>
      <c r="P2310" s="50">
        <v>2.1017599312769519</v>
      </c>
      <c r="R2310" s="9" t="s">
        <v>0</v>
      </c>
    </row>
    <row r="2311" spans="2:18" x14ac:dyDescent="0.2">
      <c r="B2311" s="25">
        <v>2081</v>
      </c>
      <c r="C2311" s="193"/>
      <c r="D2311" s="19">
        <v>8.5061600863287457E-2</v>
      </c>
      <c r="E2311" s="19"/>
      <c r="F2311" s="19">
        <v>0.23005754931447506</v>
      </c>
      <c r="G2311" s="19"/>
      <c r="H2311" s="19">
        <v>0.33092893302264281</v>
      </c>
      <c r="I2311" s="19">
        <v>0.30210981821945843</v>
      </c>
      <c r="J2311" s="19"/>
      <c r="K2311" s="19"/>
      <c r="L2311" s="19">
        <v>2.3413954592366004E-2</v>
      </c>
      <c r="M2311" s="19"/>
      <c r="N2311" s="19">
        <v>0.74261564686514825</v>
      </c>
      <c r="O2311" s="19">
        <v>0.75130504007663457</v>
      </c>
      <c r="P2311" s="50"/>
      <c r="R2311" s="9" t="s">
        <v>0</v>
      </c>
    </row>
    <row r="2312" spans="2:18" x14ac:dyDescent="0.2">
      <c r="B2312" s="25">
        <v>2082</v>
      </c>
      <c r="C2312" s="193"/>
      <c r="D2312" s="19">
        <v>2.4372072406064534E-2</v>
      </c>
      <c r="E2312" s="19"/>
      <c r="F2312" s="19">
        <v>1.010192743111435</v>
      </c>
      <c r="G2312" s="19"/>
      <c r="H2312" s="19">
        <v>0.85970123192851244</v>
      </c>
      <c r="I2312" s="19"/>
      <c r="J2312" s="19">
        <v>1.6741691232069862</v>
      </c>
      <c r="K2312" s="19"/>
      <c r="L2312" s="19">
        <v>9.1974733429300515E-2</v>
      </c>
      <c r="M2312" s="19"/>
      <c r="N2312" s="19">
        <v>0.89548080105795669</v>
      </c>
      <c r="O2312" s="19"/>
      <c r="P2312" s="50">
        <v>0.96720486770780523</v>
      </c>
      <c r="R2312" s="9" t="s">
        <v>0</v>
      </c>
    </row>
    <row r="2313" spans="2:18" x14ac:dyDescent="0.2">
      <c r="B2313" s="25">
        <v>2083</v>
      </c>
      <c r="C2313" s="193"/>
      <c r="D2313" s="19">
        <v>1.4558429647024089</v>
      </c>
      <c r="E2313" s="19"/>
      <c r="F2313" s="19">
        <v>0.13082070901825801</v>
      </c>
      <c r="G2313" s="19"/>
      <c r="H2313" s="19">
        <v>1.8062302608772383</v>
      </c>
      <c r="I2313" s="19"/>
      <c r="J2313" s="19">
        <v>1.8845247767308617</v>
      </c>
      <c r="K2313" s="19"/>
      <c r="L2313" s="19">
        <v>0.31740131358209051</v>
      </c>
      <c r="M2313" s="19"/>
      <c r="N2313" s="19">
        <v>1.7938963354997939</v>
      </c>
      <c r="O2313" s="19"/>
      <c r="P2313" s="50">
        <v>1.7315076558230011</v>
      </c>
      <c r="R2313" s="9" t="s">
        <v>0</v>
      </c>
    </row>
    <row r="2314" spans="2:18" x14ac:dyDescent="0.2">
      <c r="B2314" s="25">
        <v>2084</v>
      </c>
      <c r="C2314" s="193">
        <v>0.91491236343065541</v>
      </c>
      <c r="D2314" s="19"/>
      <c r="E2314" s="19">
        <v>0.94944806619278699</v>
      </c>
      <c r="F2314" s="19"/>
      <c r="G2314" s="19">
        <v>0.88937798523325662</v>
      </c>
      <c r="H2314" s="19"/>
      <c r="I2314" s="19">
        <v>1.7177759574643432</v>
      </c>
      <c r="J2314" s="19"/>
      <c r="K2314" s="19">
        <v>2.0006749073648735</v>
      </c>
      <c r="L2314" s="19"/>
      <c r="M2314" s="19">
        <v>1.2373773308144804</v>
      </c>
      <c r="N2314" s="19"/>
      <c r="O2314" s="19">
        <v>1.22831753585229</v>
      </c>
      <c r="P2314" s="50"/>
      <c r="R2314" s="9" t="s">
        <v>0</v>
      </c>
    </row>
    <row r="2315" spans="2:18" x14ac:dyDescent="0.2">
      <c r="B2315" s="25">
        <v>2085</v>
      </c>
      <c r="C2315" s="193">
        <v>0.1692154582416768</v>
      </c>
      <c r="D2315" s="19"/>
      <c r="E2315" s="19">
        <v>0.44016970394063448</v>
      </c>
      <c r="F2315" s="19"/>
      <c r="G2315" s="19">
        <v>0.4666692300852216</v>
      </c>
      <c r="H2315" s="19"/>
      <c r="I2315" s="19">
        <v>0.6045342826629293</v>
      </c>
      <c r="J2315" s="19"/>
      <c r="K2315" s="19">
        <v>0.76214575786479632</v>
      </c>
      <c r="L2315" s="19"/>
      <c r="M2315" s="19"/>
      <c r="N2315" s="19">
        <v>0.76542867954680116</v>
      </c>
      <c r="O2315" s="19"/>
      <c r="P2315" s="50">
        <v>0.23013675414087706</v>
      </c>
      <c r="R2315" s="9" t="s">
        <v>0</v>
      </c>
    </row>
    <row r="2316" spans="2:18" x14ac:dyDescent="0.2">
      <c r="B2316" s="25">
        <v>2086</v>
      </c>
      <c r="C2316" s="193"/>
      <c r="D2316" s="19">
        <v>0.43183957434469333</v>
      </c>
      <c r="E2316" s="19"/>
      <c r="F2316" s="19">
        <v>0.45400172543442952</v>
      </c>
      <c r="G2316" s="19"/>
      <c r="H2316" s="19">
        <v>0.34510729954247527</v>
      </c>
      <c r="I2316" s="19">
        <v>0.1658668306593655</v>
      </c>
      <c r="J2316" s="19"/>
      <c r="K2316" s="19"/>
      <c r="L2316" s="19">
        <v>0.48449657330701568</v>
      </c>
      <c r="M2316" s="19"/>
      <c r="N2316" s="19">
        <v>0.50730191280285974</v>
      </c>
      <c r="O2316" s="19"/>
      <c r="P2316" s="50">
        <v>0.54997126334339608</v>
      </c>
      <c r="R2316" s="9" t="s">
        <v>0</v>
      </c>
    </row>
    <row r="2317" spans="2:18" x14ac:dyDescent="0.2">
      <c r="B2317" s="25">
        <v>2087</v>
      </c>
      <c r="C2317" s="193">
        <v>1.1504035976780111</v>
      </c>
      <c r="D2317" s="19"/>
      <c r="E2317" s="19">
        <v>1.7983380896045711</v>
      </c>
      <c r="F2317" s="19"/>
      <c r="G2317" s="19">
        <v>0.68608430399672227</v>
      </c>
      <c r="H2317" s="19"/>
      <c r="I2317" s="19">
        <v>0.24703534600537932</v>
      </c>
      <c r="J2317" s="19"/>
      <c r="K2317" s="19">
        <v>0.86290540187170273</v>
      </c>
      <c r="L2317" s="19"/>
      <c r="M2317" s="19">
        <v>0.76560896590555294</v>
      </c>
      <c r="N2317" s="19"/>
      <c r="O2317" s="19">
        <v>7.1687505452592143E-2</v>
      </c>
      <c r="P2317" s="50"/>
      <c r="R2317" s="9" t="s">
        <v>0</v>
      </c>
    </row>
    <row r="2318" spans="2:18" x14ac:dyDescent="0.2">
      <c r="B2318" s="25">
        <v>2088</v>
      </c>
      <c r="C2318" s="193">
        <v>0.18950069956492757</v>
      </c>
      <c r="D2318" s="19"/>
      <c r="E2318" s="19">
        <v>0.20545214677679866</v>
      </c>
      <c r="F2318" s="19"/>
      <c r="G2318" s="19">
        <v>0.65596335402596229</v>
      </c>
      <c r="H2318" s="19"/>
      <c r="I2318" s="19"/>
      <c r="J2318" s="19">
        <v>0.13765294747912038</v>
      </c>
      <c r="K2318" s="19">
        <v>0.59090164037099735</v>
      </c>
      <c r="L2318" s="19"/>
      <c r="M2318" s="19">
        <v>0.36223000884285811</v>
      </c>
      <c r="N2318" s="19"/>
      <c r="O2318" s="19">
        <v>0.47668046775149958</v>
      </c>
      <c r="P2318" s="50"/>
      <c r="R2318" s="9" t="s">
        <v>0</v>
      </c>
    </row>
    <row r="2319" spans="2:18" x14ac:dyDescent="0.2">
      <c r="B2319" s="25">
        <v>2089</v>
      </c>
      <c r="C2319" s="193">
        <v>0.83447463968099822</v>
      </c>
      <c r="D2319" s="19"/>
      <c r="E2319" s="19"/>
      <c r="F2319" s="19">
        <v>0.28594701461303124</v>
      </c>
      <c r="G2319" s="19">
        <v>0.5724035737860812</v>
      </c>
      <c r="H2319" s="19"/>
      <c r="I2319" s="19"/>
      <c r="J2319" s="19">
        <v>7.4315115792959227E-2</v>
      </c>
      <c r="K2319" s="19">
        <v>0.37097830291227424</v>
      </c>
      <c r="L2319" s="19"/>
      <c r="M2319" s="19"/>
      <c r="N2319" s="19">
        <v>9.8704955013780488E-2</v>
      </c>
      <c r="O2319" s="19">
        <v>0.1225120817905518</v>
      </c>
      <c r="P2319" s="50"/>
      <c r="R2319" s="9" t="s">
        <v>0</v>
      </c>
    </row>
    <row r="2320" spans="2:18" x14ac:dyDescent="0.2">
      <c r="B2320" s="25">
        <v>2090</v>
      </c>
      <c r="C2320" s="193">
        <v>7.0463378934299672E-2</v>
      </c>
      <c r="D2320" s="19"/>
      <c r="E2320" s="19">
        <v>0.27303556333819501</v>
      </c>
      <c r="F2320" s="19"/>
      <c r="G2320" s="19"/>
      <c r="H2320" s="19">
        <v>1.0285725451833463</v>
      </c>
      <c r="I2320" s="19"/>
      <c r="J2320" s="19">
        <v>0.19529136562404925</v>
      </c>
      <c r="K2320" s="19">
        <v>0.68223767497289045</v>
      </c>
      <c r="L2320" s="19"/>
      <c r="M2320" s="19">
        <v>0.10150960930738676</v>
      </c>
      <c r="N2320" s="19"/>
      <c r="O2320" s="19"/>
      <c r="P2320" s="50">
        <v>0.18164702436501354</v>
      </c>
      <c r="R2320" s="9" t="s">
        <v>0</v>
      </c>
    </row>
    <row r="2321" spans="2:18" x14ac:dyDescent="0.2">
      <c r="B2321" s="25">
        <v>2091</v>
      </c>
      <c r="C2321" s="193"/>
      <c r="D2321" s="19">
        <v>0.58835454831938105</v>
      </c>
      <c r="E2321" s="19"/>
      <c r="F2321" s="19">
        <v>0.776841207666084</v>
      </c>
      <c r="G2321" s="19"/>
      <c r="H2321" s="19">
        <v>0.50757728894786136</v>
      </c>
      <c r="I2321" s="19"/>
      <c r="J2321" s="19">
        <v>0.80184777343813929</v>
      </c>
      <c r="K2321" s="19"/>
      <c r="L2321" s="19">
        <v>1.9447346757385331</v>
      </c>
      <c r="M2321" s="19"/>
      <c r="N2321" s="19">
        <v>0.73434464252149845</v>
      </c>
      <c r="O2321" s="19"/>
      <c r="P2321" s="50">
        <v>0.69319891353902563</v>
      </c>
      <c r="R2321" s="9" t="s">
        <v>0</v>
      </c>
    </row>
    <row r="2322" spans="2:18" x14ac:dyDescent="0.2">
      <c r="B2322" s="25">
        <v>2092</v>
      </c>
      <c r="C2322" s="193"/>
      <c r="D2322" s="19">
        <v>1.3517304561780612</v>
      </c>
      <c r="E2322" s="19"/>
      <c r="F2322" s="19">
        <v>0.56799603025063727</v>
      </c>
      <c r="G2322" s="19"/>
      <c r="H2322" s="19">
        <v>0.5932794645831545</v>
      </c>
      <c r="I2322" s="19"/>
      <c r="J2322" s="19">
        <v>1.0879949791554508</v>
      </c>
      <c r="K2322" s="19"/>
      <c r="L2322" s="19">
        <v>0.59625720308599528</v>
      </c>
      <c r="M2322" s="19"/>
      <c r="N2322" s="19">
        <v>1.0494951994155812</v>
      </c>
      <c r="O2322" s="19"/>
      <c r="P2322" s="50">
        <v>1.5790093055844825</v>
      </c>
      <c r="R2322" s="9" t="s">
        <v>0</v>
      </c>
    </row>
    <row r="2323" spans="2:18" x14ac:dyDescent="0.2">
      <c r="B2323" s="25">
        <v>2093</v>
      </c>
      <c r="C2323" s="193"/>
      <c r="D2323" s="19">
        <v>0.24505801805206859</v>
      </c>
      <c r="E2323" s="19">
        <v>0.30603600913356455</v>
      </c>
      <c r="F2323" s="19"/>
      <c r="G2323" s="19">
        <v>0.1740040892347719</v>
      </c>
      <c r="H2323" s="19"/>
      <c r="I2323" s="19">
        <v>0.20631235008023283</v>
      </c>
      <c r="J2323" s="19"/>
      <c r="K2323" s="19"/>
      <c r="L2323" s="19">
        <v>0.12995108847803913</v>
      </c>
      <c r="M2323" s="19">
        <v>4.2688084055165922E-2</v>
      </c>
      <c r="N2323" s="19"/>
      <c r="O2323" s="19">
        <v>0.17685571111029846</v>
      </c>
      <c r="P2323" s="50"/>
      <c r="R2323" s="9" t="s">
        <v>0</v>
      </c>
    </row>
    <row r="2324" spans="2:18" x14ac:dyDescent="0.2">
      <c r="B2324" s="25">
        <v>2094</v>
      </c>
      <c r="C2324" s="193">
        <v>1.7544650916741584</v>
      </c>
      <c r="D2324" s="19"/>
      <c r="E2324" s="19">
        <v>1.6504993469684346</v>
      </c>
      <c r="F2324" s="19"/>
      <c r="G2324" s="19">
        <v>0.8468668880132888</v>
      </c>
      <c r="H2324" s="19"/>
      <c r="I2324" s="19">
        <v>1.8187094015398788</v>
      </c>
      <c r="J2324" s="19"/>
      <c r="K2324" s="19">
        <v>1.2674850071666965</v>
      </c>
      <c r="L2324" s="19"/>
      <c r="M2324" s="19">
        <v>1.691855792357976</v>
      </c>
      <c r="N2324" s="19"/>
      <c r="O2324" s="19">
        <v>1.3782428100507165</v>
      </c>
      <c r="P2324" s="50"/>
      <c r="R2324" s="9" t="s">
        <v>0</v>
      </c>
    </row>
    <row r="2325" spans="2:18" x14ac:dyDescent="0.2">
      <c r="B2325" s="25">
        <v>2095</v>
      </c>
      <c r="C2325" s="193"/>
      <c r="D2325" s="19">
        <v>0.92118781721289367</v>
      </c>
      <c r="E2325" s="19"/>
      <c r="F2325" s="19">
        <v>0.8600161962920293</v>
      </c>
      <c r="G2325" s="19">
        <v>0.1771501872268437</v>
      </c>
      <c r="H2325" s="19"/>
      <c r="I2325" s="19">
        <v>3.9296115310073237E-2</v>
      </c>
      <c r="J2325" s="19"/>
      <c r="K2325" s="19">
        <v>2.0443060782849652E-2</v>
      </c>
      <c r="L2325" s="19"/>
      <c r="M2325" s="19">
        <v>0.9369944387895166</v>
      </c>
      <c r="N2325" s="19"/>
      <c r="O2325" s="19"/>
      <c r="P2325" s="50">
        <v>8.6912927387395492E-2</v>
      </c>
      <c r="R2325" s="9" t="s">
        <v>0</v>
      </c>
    </row>
    <row r="2326" spans="2:18" x14ac:dyDescent="0.2">
      <c r="B2326" s="25">
        <v>2096</v>
      </c>
      <c r="C2326" s="193"/>
      <c r="D2326" s="19">
        <v>3.9411755374285984E-2</v>
      </c>
      <c r="E2326" s="19">
        <v>0.39184257684867446</v>
      </c>
      <c r="F2326" s="19"/>
      <c r="G2326" s="19">
        <v>0.11262687814864589</v>
      </c>
      <c r="H2326" s="19"/>
      <c r="I2326" s="19">
        <v>0.59395762351153225</v>
      </c>
      <c r="J2326" s="19"/>
      <c r="K2326" s="19">
        <v>1.7131936616776349</v>
      </c>
      <c r="L2326" s="19"/>
      <c r="M2326" s="19">
        <v>0.24313373477930397</v>
      </c>
      <c r="N2326" s="19"/>
      <c r="O2326" s="19">
        <v>0.16764279597898921</v>
      </c>
      <c r="P2326" s="50"/>
      <c r="R2326" s="9" t="s">
        <v>0</v>
      </c>
    </row>
    <row r="2327" spans="2:18" x14ac:dyDescent="0.2">
      <c r="B2327" s="25">
        <v>2097</v>
      </c>
      <c r="C2327" s="193"/>
      <c r="D2327" s="19">
        <v>0.83218653956367561</v>
      </c>
      <c r="E2327" s="19"/>
      <c r="F2327" s="19">
        <v>0.32894223654939647</v>
      </c>
      <c r="G2327" s="19"/>
      <c r="H2327" s="19">
        <v>1.3734091920905649</v>
      </c>
      <c r="I2327" s="19"/>
      <c r="J2327" s="19">
        <v>0.83064507054474812</v>
      </c>
      <c r="K2327" s="19"/>
      <c r="L2327" s="19">
        <v>1.3551712680838142</v>
      </c>
      <c r="M2327" s="19"/>
      <c r="N2327" s="19">
        <v>1.1788502644824601</v>
      </c>
      <c r="O2327" s="19"/>
      <c r="P2327" s="50">
        <v>0.66387940122365607</v>
      </c>
      <c r="R2327" s="9" t="s">
        <v>0</v>
      </c>
    </row>
    <row r="2328" spans="2:18" x14ac:dyDescent="0.2">
      <c r="B2328" s="25">
        <v>2098</v>
      </c>
      <c r="C2328" s="193">
        <v>0.19687660826873774</v>
      </c>
      <c r="D2328" s="19"/>
      <c r="E2328" s="19"/>
      <c r="F2328" s="19">
        <v>0.45663039596150867</v>
      </c>
      <c r="G2328" s="19"/>
      <c r="H2328" s="19">
        <v>0.80236285436375854</v>
      </c>
      <c r="I2328" s="19">
        <v>0.21398735259528454</v>
      </c>
      <c r="J2328" s="19"/>
      <c r="K2328" s="19">
        <v>0.10924867852344791</v>
      </c>
      <c r="L2328" s="19"/>
      <c r="M2328" s="19"/>
      <c r="N2328" s="19">
        <v>1.4546486870835859E-2</v>
      </c>
      <c r="O2328" s="19"/>
      <c r="P2328" s="50">
        <v>0.531954623413602</v>
      </c>
      <c r="R2328" s="9" t="s">
        <v>0</v>
      </c>
    </row>
    <row r="2329" spans="2:18" x14ac:dyDescent="0.2">
      <c r="B2329" s="25">
        <v>2099</v>
      </c>
      <c r="C2329" s="193"/>
      <c r="D2329" s="19">
        <v>1.3933696438749594</v>
      </c>
      <c r="E2329" s="19"/>
      <c r="F2329" s="19">
        <v>1.2048970454761689</v>
      </c>
      <c r="G2329" s="19"/>
      <c r="H2329" s="19">
        <v>1.6545308656860604</v>
      </c>
      <c r="I2329" s="19"/>
      <c r="J2329" s="19">
        <v>2.648999510801739</v>
      </c>
      <c r="K2329" s="19"/>
      <c r="L2329" s="19">
        <v>2.2081247426518011</v>
      </c>
      <c r="M2329" s="19"/>
      <c r="N2329" s="19">
        <v>3.0277584696995166</v>
      </c>
      <c r="O2329" s="19"/>
      <c r="P2329" s="50">
        <v>1.2990294455829372</v>
      </c>
      <c r="R2329" s="9" t="s">
        <v>0</v>
      </c>
    </row>
    <row r="2330" spans="2:18" x14ac:dyDescent="0.2">
      <c r="B2330" s="25">
        <v>2100</v>
      </c>
      <c r="C2330" s="193">
        <v>0.67100275180364488</v>
      </c>
      <c r="D2330" s="19"/>
      <c r="E2330" s="19">
        <v>0.82086602879410286</v>
      </c>
      <c r="F2330" s="19"/>
      <c r="G2330" s="19">
        <v>0.60960404514303956</v>
      </c>
      <c r="H2330" s="19"/>
      <c r="I2330" s="19">
        <v>1.394277207254996</v>
      </c>
      <c r="J2330" s="19"/>
      <c r="K2330" s="19">
        <v>2.2414490852802436</v>
      </c>
      <c r="L2330" s="19"/>
      <c r="M2330" s="19">
        <v>1.6309576837078632</v>
      </c>
      <c r="N2330" s="19"/>
      <c r="O2330" s="19">
        <v>1.0574220441750666</v>
      </c>
      <c r="P2330" s="50"/>
      <c r="R2330" s="9" t="s">
        <v>0</v>
      </c>
    </row>
    <row r="2331" spans="2:18" x14ac:dyDescent="0.2">
      <c r="B2331" s="25">
        <v>2101</v>
      </c>
      <c r="C2331" s="193"/>
      <c r="D2331" s="19">
        <v>1.351417107634503</v>
      </c>
      <c r="E2331" s="19"/>
      <c r="F2331" s="19">
        <v>0.88020630040962966</v>
      </c>
      <c r="G2331" s="19"/>
      <c r="H2331" s="19">
        <v>0.79603219355383426</v>
      </c>
      <c r="I2331" s="19"/>
      <c r="J2331" s="19">
        <v>1.0034733627521042</v>
      </c>
      <c r="K2331" s="19"/>
      <c r="L2331" s="19">
        <v>0.45412400508422535</v>
      </c>
      <c r="M2331" s="19"/>
      <c r="N2331" s="19">
        <v>0.65772320147921581</v>
      </c>
      <c r="O2331" s="19"/>
      <c r="P2331" s="50">
        <v>0.31528660082238003</v>
      </c>
      <c r="R2331" s="9" t="s">
        <v>0</v>
      </c>
    </row>
    <row r="2332" spans="2:18" x14ac:dyDescent="0.2">
      <c r="B2332" s="25">
        <v>2102</v>
      </c>
      <c r="C2332" s="193"/>
      <c r="D2332" s="19">
        <v>0.11013192642788835</v>
      </c>
      <c r="E2332" s="19">
        <v>0.79783201929176362</v>
      </c>
      <c r="F2332" s="19"/>
      <c r="G2332" s="19">
        <v>0.2466131486372197</v>
      </c>
      <c r="H2332" s="19"/>
      <c r="I2332" s="19">
        <v>0.4574291614952839</v>
      </c>
      <c r="J2332" s="19"/>
      <c r="K2332" s="19"/>
      <c r="L2332" s="19">
        <v>8.8377838122909044E-2</v>
      </c>
      <c r="M2332" s="19">
        <v>0.33422980350062931</v>
      </c>
      <c r="N2332" s="19"/>
      <c r="O2332" s="19">
        <v>0.96814418031440896</v>
      </c>
      <c r="P2332" s="50"/>
      <c r="R2332" s="9" t="s">
        <v>0</v>
      </c>
    </row>
    <row r="2333" spans="2:18" x14ac:dyDescent="0.2">
      <c r="B2333" s="25">
        <v>2103</v>
      </c>
      <c r="C2333" s="193"/>
      <c r="D2333" s="19">
        <v>2.8609124285920575E-2</v>
      </c>
      <c r="E2333" s="19">
        <v>0.16697168756998895</v>
      </c>
      <c r="F2333" s="19"/>
      <c r="G2333" s="19"/>
      <c r="H2333" s="19">
        <v>0.202767607376313</v>
      </c>
      <c r="I2333" s="19"/>
      <c r="J2333" s="19">
        <v>0.53593185086802386</v>
      </c>
      <c r="K2333" s="19"/>
      <c r="L2333" s="19">
        <v>0.49997872754320527</v>
      </c>
      <c r="M2333" s="19"/>
      <c r="N2333" s="19">
        <v>0.60347893128056929</v>
      </c>
      <c r="O2333" s="19"/>
      <c r="P2333" s="50">
        <v>0.25316638021090032</v>
      </c>
      <c r="R2333" s="9" t="s">
        <v>0</v>
      </c>
    </row>
    <row r="2334" spans="2:18" x14ac:dyDescent="0.2">
      <c r="B2334" s="25">
        <v>2104</v>
      </c>
      <c r="C2334" s="193">
        <v>0.50194718150182083</v>
      </c>
      <c r="D2334" s="19"/>
      <c r="E2334" s="19">
        <v>0.14414774965769386</v>
      </c>
      <c r="F2334" s="19"/>
      <c r="G2334" s="19">
        <v>0.57304482917505073</v>
      </c>
      <c r="H2334" s="19"/>
      <c r="I2334" s="19">
        <v>0.30991675638378252</v>
      </c>
      <c r="J2334" s="19"/>
      <c r="K2334" s="19">
        <v>1.579300531714231</v>
      </c>
      <c r="L2334" s="19"/>
      <c r="M2334" s="19">
        <v>0.83943448737259374</v>
      </c>
      <c r="N2334" s="19"/>
      <c r="O2334" s="19">
        <v>1.2122791833193649</v>
      </c>
      <c r="P2334" s="50"/>
      <c r="R2334" s="9" t="s">
        <v>0</v>
      </c>
    </row>
    <row r="2335" spans="2:18" x14ac:dyDescent="0.2">
      <c r="B2335" s="25">
        <v>2105</v>
      </c>
      <c r="C2335" s="193"/>
      <c r="D2335" s="19">
        <v>1.0036633447232954</v>
      </c>
      <c r="E2335" s="19"/>
      <c r="F2335" s="19">
        <v>1.3183289179278954</v>
      </c>
      <c r="G2335" s="19">
        <v>0.41022539147628684</v>
      </c>
      <c r="H2335" s="19"/>
      <c r="I2335" s="19"/>
      <c r="J2335" s="19">
        <v>1.8390878661795711</v>
      </c>
      <c r="K2335" s="19"/>
      <c r="L2335" s="19">
        <v>0.93075638986709541</v>
      </c>
      <c r="M2335" s="19"/>
      <c r="N2335" s="19">
        <v>1.7722367407382191</v>
      </c>
      <c r="O2335" s="19"/>
      <c r="P2335" s="50">
        <v>0.19884696651169828</v>
      </c>
      <c r="R2335" s="9" t="s">
        <v>0</v>
      </c>
    </row>
    <row r="2336" spans="2:18" x14ac:dyDescent="0.2">
      <c r="B2336" s="25">
        <v>2106</v>
      </c>
      <c r="C2336" s="193"/>
      <c r="D2336" s="19">
        <v>1.6142303547174661</v>
      </c>
      <c r="E2336" s="19"/>
      <c r="F2336" s="19">
        <v>2.158335560139625</v>
      </c>
      <c r="G2336" s="19"/>
      <c r="H2336" s="19">
        <v>1.4432842415346716</v>
      </c>
      <c r="I2336" s="19"/>
      <c r="J2336" s="19">
        <v>2.0263491279132113</v>
      </c>
      <c r="K2336" s="19"/>
      <c r="L2336" s="19">
        <v>1.8404267652775037</v>
      </c>
      <c r="M2336" s="19"/>
      <c r="N2336" s="19">
        <v>1.2160224602990004</v>
      </c>
      <c r="O2336" s="19"/>
      <c r="P2336" s="50">
        <v>1.135720811516558</v>
      </c>
      <c r="R2336" s="9" t="s">
        <v>0</v>
      </c>
    </row>
    <row r="2337" spans="2:18" x14ac:dyDescent="0.2">
      <c r="B2337" s="25">
        <v>2107</v>
      </c>
      <c r="C2337" s="193">
        <v>0.45581026635336019</v>
      </c>
      <c r="D2337" s="19"/>
      <c r="E2337" s="19">
        <v>0.22367596820170008</v>
      </c>
      <c r="F2337" s="19"/>
      <c r="G2337" s="19">
        <v>0.20591095441702933</v>
      </c>
      <c r="H2337" s="19"/>
      <c r="I2337" s="19"/>
      <c r="J2337" s="19">
        <v>5.3052363625795088E-2</v>
      </c>
      <c r="K2337" s="19">
        <v>0.8380013472097475</v>
      </c>
      <c r="L2337" s="19"/>
      <c r="M2337" s="19"/>
      <c r="N2337" s="19">
        <v>0.26726127680316875</v>
      </c>
      <c r="O2337" s="19">
        <v>0.64244848025639811</v>
      </c>
      <c r="P2337" s="50"/>
      <c r="R2337" s="9" t="s">
        <v>0</v>
      </c>
    </row>
    <row r="2338" spans="2:18" x14ac:dyDescent="0.2">
      <c r="B2338" s="25">
        <v>2108</v>
      </c>
      <c r="C2338" s="193">
        <v>1.3961040195376029</v>
      </c>
      <c r="D2338" s="19"/>
      <c r="E2338" s="19">
        <v>1.6609935260608377</v>
      </c>
      <c r="F2338" s="19"/>
      <c r="G2338" s="19">
        <v>0.42295972015860273</v>
      </c>
      <c r="H2338" s="19"/>
      <c r="I2338" s="19">
        <v>0.16458705346446312</v>
      </c>
      <c r="J2338" s="19"/>
      <c r="K2338" s="19">
        <v>0.92333055725609214</v>
      </c>
      <c r="L2338" s="19"/>
      <c r="M2338" s="19">
        <v>0.52504640080495157</v>
      </c>
      <c r="N2338" s="19"/>
      <c r="O2338" s="19">
        <v>1.4726293618563422</v>
      </c>
      <c r="P2338" s="50"/>
      <c r="R2338" s="9" t="s">
        <v>0</v>
      </c>
    </row>
    <row r="2339" spans="2:18" x14ac:dyDescent="0.2">
      <c r="B2339" s="25">
        <v>2109</v>
      </c>
      <c r="C2339" s="193">
        <v>1.0280371507157033</v>
      </c>
      <c r="D2339" s="19"/>
      <c r="E2339" s="19">
        <v>0.62853356675282801</v>
      </c>
      <c r="F2339" s="19"/>
      <c r="G2339" s="19"/>
      <c r="H2339" s="19">
        <v>0.32569545064390681</v>
      </c>
      <c r="I2339" s="19">
        <v>0.18752351204943477</v>
      </c>
      <c r="J2339" s="19"/>
      <c r="K2339" s="19">
        <v>1.4718568207759142</v>
      </c>
      <c r="L2339" s="19"/>
      <c r="M2339" s="19">
        <v>0.2605141953221668</v>
      </c>
      <c r="N2339" s="19"/>
      <c r="O2339" s="19">
        <v>0.81432087838355949</v>
      </c>
      <c r="P2339" s="50"/>
      <c r="R2339" s="9" t="s">
        <v>0</v>
      </c>
    </row>
    <row r="2340" spans="2:18" x14ac:dyDescent="0.2">
      <c r="B2340" s="25">
        <v>2110</v>
      </c>
      <c r="C2340" s="193">
        <v>0.53299245893530756</v>
      </c>
      <c r="D2340" s="19"/>
      <c r="E2340" s="19">
        <v>1.23455268838442</v>
      </c>
      <c r="F2340" s="19"/>
      <c r="G2340" s="19"/>
      <c r="H2340" s="19">
        <v>0.10351833481614381</v>
      </c>
      <c r="I2340" s="19">
        <v>0.73823994239572011</v>
      </c>
      <c r="J2340" s="19"/>
      <c r="K2340" s="19">
        <v>1.6835147641562358</v>
      </c>
      <c r="L2340" s="19"/>
      <c r="M2340" s="19"/>
      <c r="N2340" s="19">
        <v>0.91649326175726897</v>
      </c>
      <c r="O2340" s="19">
        <v>0.71501984381653028</v>
      </c>
      <c r="P2340" s="50"/>
      <c r="R2340" s="9" t="s">
        <v>0</v>
      </c>
    </row>
    <row r="2341" spans="2:18" x14ac:dyDescent="0.2">
      <c r="B2341" s="25">
        <v>2111</v>
      </c>
      <c r="C2341" s="193">
        <v>0.79060961030834076</v>
      </c>
      <c r="D2341" s="19"/>
      <c r="E2341" s="19">
        <v>0.48545253748828554</v>
      </c>
      <c r="F2341" s="19"/>
      <c r="G2341" s="19">
        <v>1.4106426305038082</v>
      </c>
      <c r="H2341" s="19"/>
      <c r="I2341" s="19">
        <v>0.7539240025047802</v>
      </c>
      <c r="J2341" s="19"/>
      <c r="K2341" s="19">
        <v>1.2402293153215411</v>
      </c>
      <c r="L2341" s="19"/>
      <c r="M2341" s="19">
        <v>1.162650111142272</v>
      </c>
      <c r="N2341" s="19"/>
      <c r="O2341" s="19">
        <v>0.29004553758806306</v>
      </c>
      <c r="P2341" s="50"/>
      <c r="R2341" s="9" t="s">
        <v>0</v>
      </c>
    </row>
    <row r="2342" spans="2:18" x14ac:dyDescent="0.2">
      <c r="B2342" s="25">
        <v>2112</v>
      </c>
      <c r="C2342" s="193"/>
      <c r="D2342" s="19">
        <v>1.3641354945971969</v>
      </c>
      <c r="E2342" s="19"/>
      <c r="F2342" s="19">
        <v>0.9677933335559068</v>
      </c>
      <c r="G2342" s="19"/>
      <c r="H2342" s="19">
        <v>1.0581205873930424</v>
      </c>
      <c r="I2342" s="19"/>
      <c r="J2342" s="19">
        <v>0.75273444390935107</v>
      </c>
      <c r="K2342" s="19"/>
      <c r="L2342" s="19">
        <v>0.76434213431683951</v>
      </c>
      <c r="M2342" s="19"/>
      <c r="N2342" s="19">
        <v>0.68101499006671862</v>
      </c>
      <c r="O2342" s="19"/>
      <c r="P2342" s="50">
        <v>0.47258977610544584</v>
      </c>
      <c r="R2342" s="9" t="s">
        <v>0</v>
      </c>
    </row>
    <row r="2343" spans="2:18" x14ac:dyDescent="0.2">
      <c r="B2343" s="25">
        <v>2113</v>
      </c>
      <c r="C2343" s="193">
        <v>1.3843258291149123</v>
      </c>
      <c r="D2343" s="19"/>
      <c r="E2343" s="19">
        <v>0.55643969888302225</v>
      </c>
      <c r="F2343" s="19"/>
      <c r="G2343" s="19">
        <v>0.89837140199700838</v>
      </c>
      <c r="H2343" s="19"/>
      <c r="I2343" s="19">
        <v>1.3835582206673296</v>
      </c>
      <c r="J2343" s="19"/>
      <c r="K2343" s="19">
        <v>1.024519510619506</v>
      </c>
      <c r="L2343" s="19"/>
      <c r="M2343" s="19">
        <v>0.79424219968068821</v>
      </c>
      <c r="N2343" s="19"/>
      <c r="O2343" s="19">
        <v>0.4266319639449303</v>
      </c>
      <c r="P2343" s="50"/>
      <c r="R2343" s="9" t="s">
        <v>0</v>
      </c>
    </row>
    <row r="2344" spans="2:18" x14ac:dyDescent="0.2">
      <c r="B2344" s="25">
        <v>2114</v>
      </c>
      <c r="C2344" s="193">
        <v>0.59625763451284819</v>
      </c>
      <c r="D2344" s="19"/>
      <c r="E2344" s="19">
        <v>0.53524536524927446</v>
      </c>
      <c r="F2344" s="19"/>
      <c r="G2344" s="19">
        <v>2.6449588316347881E-2</v>
      </c>
      <c r="H2344" s="19"/>
      <c r="I2344" s="19"/>
      <c r="J2344" s="19">
        <v>1.6865987009654818E-2</v>
      </c>
      <c r="K2344" s="19">
        <v>0.77237779124749939</v>
      </c>
      <c r="L2344" s="19"/>
      <c r="M2344" s="19">
        <v>0.53766910725011119</v>
      </c>
      <c r="N2344" s="19"/>
      <c r="O2344" s="19"/>
      <c r="P2344" s="50">
        <v>8.2755446186040083E-2</v>
      </c>
      <c r="R2344" s="9" t="s">
        <v>0</v>
      </c>
    </row>
    <row r="2345" spans="2:18" x14ac:dyDescent="0.2">
      <c r="B2345" s="25">
        <v>2115</v>
      </c>
      <c r="C2345" s="193">
        <v>1.0318272307839078</v>
      </c>
      <c r="D2345" s="19"/>
      <c r="E2345" s="19"/>
      <c r="F2345" s="19">
        <v>0.97497275774294168</v>
      </c>
      <c r="G2345" s="19">
        <v>0.25807401131430935</v>
      </c>
      <c r="H2345" s="19"/>
      <c r="I2345" s="19">
        <v>0.31521470070884011</v>
      </c>
      <c r="J2345" s="19"/>
      <c r="K2345" s="19"/>
      <c r="L2345" s="19">
        <v>0.3048916280388001</v>
      </c>
      <c r="M2345" s="19">
        <v>0.43251421790939282</v>
      </c>
      <c r="N2345" s="19"/>
      <c r="O2345" s="19"/>
      <c r="P2345" s="50">
        <v>0.34416196831475038</v>
      </c>
      <c r="R2345" s="9" t="s">
        <v>0</v>
      </c>
    </row>
    <row r="2346" spans="2:18" x14ac:dyDescent="0.2">
      <c r="B2346" s="25">
        <v>2116</v>
      </c>
      <c r="C2346" s="193">
        <v>0.18147985596045096</v>
      </c>
      <c r="D2346" s="19"/>
      <c r="E2346" s="19"/>
      <c r="F2346" s="19">
        <v>0.15165689856806205</v>
      </c>
      <c r="G2346" s="19">
        <v>0.42521089164994125</v>
      </c>
      <c r="H2346" s="19"/>
      <c r="I2346" s="19">
        <v>0.46113359431889001</v>
      </c>
      <c r="J2346" s="19"/>
      <c r="K2346" s="19">
        <v>0.29053901092474588</v>
      </c>
      <c r="L2346" s="19"/>
      <c r="M2346" s="19">
        <v>0.80091356107674305</v>
      </c>
      <c r="N2346" s="19"/>
      <c r="O2346" s="19">
        <v>0.69296554653836395</v>
      </c>
      <c r="P2346" s="50"/>
      <c r="R2346" s="9" t="s">
        <v>0</v>
      </c>
    </row>
    <row r="2347" spans="2:18" x14ac:dyDescent="0.2">
      <c r="B2347" s="25">
        <v>2117</v>
      </c>
      <c r="C2347" s="193"/>
      <c r="D2347" s="19">
        <v>0.69864880634027571</v>
      </c>
      <c r="E2347" s="19"/>
      <c r="F2347" s="19">
        <v>1.6295633279707149</v>
      </c>
      <c r="G2347" s="19"/>
      <c r="H2347" s="19">
        <v>0.95930005321838763</v>
      </c>
      <c r="I2347" s="19"/>
      <c r="J2347" s="19">
        <v>0.98379967897225384</v>
      </c>
      <c r="K2347" s="19"/>
      <c r="L2347" s="19">
        <v>0.32844690562102463</v>
      </c>
      <c r="M2347" s="19"/>
      <c r="N2347" s="19">
        <v>0.66518715054063027</v>
      </c>
      <c r="O2347" s="19"/>
      <c r="P2347" s="50">
        <v>0.86465264654063134</v>
      </c>
      <c r="R2347" s="9" t="s">
        <v>0</v>
      </c>
    </row>
    <row r="2348" spans="2:18" x14ac:dyDescent="0.2">
      <c r="B2348" s="25">
        <v>2118</v>
      </c>
      <c r="C2348" s="193"/>
      <c r="D2348" s="19">
        <v>1.0162475786226652</v>
      </c>
      <c r="E2348" s="19"/>
      <c r="F2348" s="19">
        <v>0.60305275812466252</v>
      </c>
      <c r="G2348" s="19"/>
      <c r="H2348" s="19">
        <v>2.0471968391074835</v>
      </c>
      <c r="I2348" s="19"/>
      <c r="J2348" s="19">
        <v>1.0348168775316438</v>
      </c>
      <c r="K2348" s="19"/>
      <c r="L2348" s="19">
        <v>0.48543164363375685</v>
      </c>
      <c r="M2348" s="19"/>
      <c r="N2348" s="19">
        <v>0.92580403331965067</v>
      </c>
      <c r="O2348" s="19"/>
      <c r="P2348" s="50">
        <v>0.32524510736666423</v>
      </c>
      <c r="R2348" s="9" t="s">
        <v>0</v>
      </c>
    </row>
    <row r="2349" spans="2:18" x14ac:dyDescent="0.2">
      <c r="B2349" s="25">
        <v>2119</v>
      </c>
      <c r="C2349" s="193"/>
      <c r="D2349" s="19">
        <v>0.55334170952115236</v>
      </c>
      <c r="E2349" s="19"/>
      <c r="F2349" s="19">
        <v>0.81119225611423784</v>
      </c>
      <c r="G2349" s="19"/>
      <c r="H2349" s="19">
        <v>0.60399406676309497</v>
      </c>
      <c r="I2349" s="19">
        <v>0.17242863055759253</v>
      </c>
      <c r="J2349" s="19"/>
      <c r="K2349" s="19"/>
      <c r="L2349" s="19">
        <v>0.87810589862130117</v>
      </c>
      <c r="M2349" s="19">
        <v>0.19484027075704688</v>
      </c>
      <c r="N2349" s="19"/>
      <c r="O2349" s="19"/>
      <c r="P2349" s="50">
        <v>0.33828366839778079</v>
      </c>
      <c r="R2349" s="9" t="s">
        <v>0</v>
      </c>
    </row>
    <row r="2350" spans="2:18" x14ac:dyDescent="0.2">
      <c r="B2350" s="25">
        <v>2120</v>
      </c>
      <c r="C2350" s="193">
        <v>0.3443671060138927</v>
      </c>
      <c r="D2350" s="19"/>
      <c r="E2350" s="19">
        <v>1.3632358013251524</v>
      </c>
      <c r="F2350" s="19"/>
      <c r="G2350" s="19">
        <v>0.17260003308339864</v>
      </c>
      <c r="H2350" s="19"/>
      <c r="I2350" s="19">
        <v>0.38518493426786493</v>
      </c>
      <c r="J2350" s="19"/>
      <c r="K2350" s="19">
        <v>0.37410199914080922</v>
      </c>
      <c r="L2350" s="19"/>
      <c r="M2350" s="19"/>
      <c r="N2350" s="19">
        <v>0.30014711894811408</v>
      </c>
      <c r="O2350" s="19">
        <v>0.3900465040321151</v>
      </c>
      <c r="P2350" s="50"/>
      <c r="R2350" s="9" t="s">
        <v>0</v>
      </c>
    </row>
    <row r="2351" spans="2:18" x14ac:dyDescent="0.2">
      <c r="B2351" s="25">
        <v>2121</v>
      </c>
      <c r="C2351" s="193">
        <v>1.1323350519423494</v>
      </c>
      <c r="D2351" s="19"/>
      <c r="E2351" s="19">
        <v>0.79868927794238997</v>
      </c>
      <c r="F2351" s="19"/>
      <c r="G2351" s="19">
        <v>1.1267056528610067</v>
      </c>
      <c r="H2351" s="19"/>
      <c r="I2351" s="19">
        <v>1.5805732261061476</v>
      </c>
      <c r="J2351" s="19"/>
      <c r="K2351" s="19">
        <v>0.55243526013299527</v>
      </c>
      <c r="L2351" s="19"/>
      <c r="M2351" s="19">
        <v>0.85077862179958774</v>
      </c>
      <c r="N2351" s="19"/>
      <c r="O2351" s="19">
        <v>1.0767055801606853</v>
      </c>
      <c r="P2351" s="50"/>
      <c r="R2351" s="9" t="s">
        <v>0</v>
      </c>
    </row>
    <row r="2352" spans="2:18" x14ac:dyDescent="0.2">
      <c r="B2352" s="25">
        <v>2122</v>
      </c>
      <c r="C2352" s="193"/>
      <c r="D2352" s="19">
        <v>1.4389281993504031</v>
      </c>
      <c r="E2352" s="19"/>
      <c r="F2352" s="19">
        <v>1.8853106163228746</v>
      </c>
      <c r="G2352" s="19"/>
      <c r="H2352" s="19">
        <v>1.0608338710394514</v>
      </c>
      <c r="I2352" s="19"/>
      <c r="J2352" s="19">
        <v>1.1534276867337152</v>
      </c>
      <c r="K2352" s="19"/>
      <c r="L2352" s="19">
        <v>1.0618251261593361</v>
      </c>
      <c r="M2352" s="19"/>
      <c r="N2352" s="19">
        <v>1.3208739452273457</v>
      </c>
      <c r="O2352" s="19"/>
      <c r="P2352" s="50">
        <v>1.4979739880125897</v>
      </c>
      <c r="R2352" s="9" t="s">
        <v>0</v>
      </c>
    </row>
    <row r="2353" spans="2:18" x14ac:dyDescent="0.2">
      <c r="B2353" s="25">
        <v>2123</v>
      </c>
      <c r="C2353" s="193"/>
      <c r="D2353" s="19">
        <v>0.34597003610679128</v>
      </c>
      <c r="E2353" s="19">
        <v>0.86550402985524566</v>
      </c>
      <c r="F2353" s="19"/>
      <c r="G2353" s="19"/>
      <c r="H2353" s="19">
        <v>0.31153595342217788</v>
      </c>
      <c r="I2353" s="19"/>
      <c r="J2353" s="19">
        <v>0.41118274815566613</v>
      </c>
      <c r="K2353" s="19"/>
      <c r="L2353" s="19">
        <v>0.357598050403858</v>
      </c>
      <c r="M2353" s="19">
        <v>0.77018847017772551</v>
      </c>
      <c r="N2353" s="19"/>
      <c r="O2353" s="19"/>
      <c r="P2353" s="50">
        <v>0.10219597923192771</v>
      </c>
      <c r="R2353" s="9" t="s">
        <v>0</v>
      </c>
    </row>
    <row r="2354" spans="2:18" x14ac:dyDescent="0.2">
      <c r="B2354" s="25">
        <v>2124</v>
      </c>
      <c r="C2354" s="193"/>
      <c r="D2354" s="19">
        <v>0.93798969206140215</v>
      </c>
      <c r="E2354" s="19"/>
      <c r="F2354" s="19">
        <v>0.92615041753413418</v>
      </c>
      <c r="G2354" s="19"/>
      <c r="H2354" s="19">
        <v>0.37869838082747148</v>
      </c>
      <c r="I2354" s="19"/>
      <c r="J2354" s="19">
        <v>0.14503730794334982</v>
      </c>
      <c r="K2354" s="19"/>
      <c r="L2354" s="19">
        <v>1.4879192397360056E-2</v>
      </c>
      <c r="M2354" s="19">
        <v>0.21020235169365228</v>
      </c>
      <c r="N2354" s="19"/>
      <c r="O2354" s="19"/>
      <c r="P2354" s="50">
        <v>0.2571055429825847</v>
      </c>
      <c r="R2354" s="9" t="s">
        <v>0</v>
      </c>
    </row>
    <row r="2355" spans="2:18" x14ac:dyDescent="0.2">
      <c r="B2355" s="25">
        <v>2125</v>
      </c>
      <c r="C2355" s="193">
        <v>0.5611366672820528</v>
      </c>
      <c r="D2355" s="19"/>
      <c r="E2355" s="19">
        <v>0.40479757768383917</v>
      </c>
      <c r="F2355" s="19"/>
      <c r="G2355" s="19"/>
      <c r="H2355" s="19">
        <v>0.28558133648927175</v>
      </c>
      <c r="I2355" s="19">
        <v>0.3072930630467674</v>
      </c>
      <c r="J2355" s="19"/>
      <c r="K2355" s="19">
        <v>0.48665479022175506</v>
      </c>
      <c r="L2355" s="19"/>
      <c r="M2355" s="19">
        <v>0.35383109393553314</v>
      </c>
      <c r="N2355" s="19"/>
      <c r="O2355" s="19">
        <v>8.3798746055898862E-2</v>
      </c>
      <c r="P2355" s="50"/>
      <c r="R2355" s="9" t="s">
        <v>0</v>
      </c>
    </row>
    <row r="2356" spans="2:18" x14ac:dyDescent="0.2">
      <c r="B2356" s="25">
        <v>2126</v>
      </c>
      <c r="C2356" s="193">
        <v>0.24754298811972705</v>
      </c>
      <c r="D2356" s="19"/>
      <c r="E2356" s="19"/>
      <c r="F2356" s="19">
        <v>0.90561382278627711</v>
      </c>
      <c r="G2356" s="19"/>
      <c r="H2356" s="19">
        <v>0.55511907725736764</v>
      </c>
      <c r="I2356" s="19"/>
      <c r="J2356" s="19">
        <v>0.10354410241805141</v>
      </c>
      <c r="K2356" s="19"/>
      <c r="L2356" s="19">
        <v>0.32532125618309654</v>
      </c>
      <c r="M2356" s="19">
        <v>0.23844315147243184</v>
      </c>
      <c r="N2356" s="19"/>
      <c r="O2356" s="19">
        <v>4.6336863950546585E-2</v>
      </c>
      <c r="P2356" s="50"/>
      <c r="R2356" s="9" t="s">
        <v>0</v>
      </c>
    </row>
    <row r="2357" spans="2:18" x14ac:dyDescent="0.2">
      <c r="B2357" s="25">
        <v>2127</v>
      </c>
      <c r="C2357" s="193"/>
      <c r="D2357" s="19">
        <v>1.9676684487638398</v>
      </c>
      <c r="E2357" s="19"/>
      <c r="F2357" s="19">
        <v>1.4790747881139348</v>
      </c>
      <c r="G2357" s="19"/>
      <c r="H2357" s="19">
        <v>0.40935408821787983</v>
      </c>
      <c r="I2357" s="19"/>
      <c r="J2357" s="19">
        <v>1.48523080957939</v>
      </c>
      <c r="K2357" s="19"/>
      <c r="L2357" s="19">
        <v>1.4574149718521698</v>
      </c>
      <c r="M2357" s="19"/>
      <c r="N2357" s="19">
        <v>1.3946641091465428</v>
      </c>
      <c r="O2357" s="19"/>
      <c r="P2357" s="50">
        <v>1.0925924702075915</v>
      </c>
      <c r="R2357" s="9" t="s">
        <v>0</v>
      </c>
    </row>
    <row r="2358" spans="2:18" x14ac:dyDescent="0.2">
      <c r="B2358" s="25">
        <v>2128</v>
      </c>
      <c r="C2358" s="193">
        <v>0.12667985886175417</v>
      </c>
      <c r="D2358" s="19"/>
      <c r="E2358" s="19">
        <v>1.3096880548257968</v>
      </c>
      <c r="F2358" s="19"/>
      <c r="G2358" s="19"/>
      <c r="H2358" s="19">
        <v>0.39351178602187548</v>
      </c>
      <c r="I2358" s="19">
        <v>0.81588702808848812</v>
      </c>
      <c r="J2358" s="19"/>
      <c r="K2358" s="19"/>
      <c r="L2358" s="19">
        <v>0.17045487634150935</v>
      </c>
      <c r="M2358" s="19">
        <v>0.55576948435970153</v>
      </c>
      <c r="N2358" s="19"/>
      <c r="O2358" s="19">
        <v>3.4077348745792865E-2</v>
      </c>
      <c r="P2358" s="50"/>
      <c r="R2358" s="9" t="s">
        <v>0</v>
      </c>
    </row>
    <row r="2359" spans="2:18" x14ac:dyDescent="0.2">
      <c r="B2359" s="25">
        <v>2129</v>
      </c>
      <c r="C2359" s="193"/>
      <c r="D2359" s="19">
        <v>2.444298115593643</v>
      </c>
      <c r="E2359" s="19"/>
      <c r="F2359" s="19">
        <v>0.92545172826553657</v>
      </c>
      <c r="G2359" s="19"/>
      <c r="H2359" s="19">
        <v>0.42931546008103055</v>
      </c>
      <c r="I2359" s="19"/>
      <c r="J2359" s="19">
        <v>1.9709650035713064</v>
      </c>
      <c r="K2359" s="19"/>
      <c r="L2359" s="19">
        <v>1.0198233047848608</v>
      </c>
      <c r="M2359" s="19"/>
      <c r="N2359" s="19">
        <v>1.3033557008030963</v>
      </c>
      <c r="O2359" s="19"/>
      <c r="P2359" s="50">
        <v>0.93333468462119162</v>
      </c>
      <c r="R2359" s="9" t="s">
        <v>0</v>
      </c>
    </row>
    <row r="2360" spans="2:18" x14ac:dyDescent="0.2">
      <c r="B2360" s="25">
        <v>2130</v>
      </c>
      <c r="C2360" s="193"/>
      <c r="D2360" s="19">
        <v>0.46715674410981273</v>
      </c>
      <c r="E2360" s="19"/>
      <c r="F2360" s="19">
        <v>1.3674855847910161</v>
      </c>
      <c r="G2360" s="19"/>
      <c r="H2360" s="19">
        <v>0.43194919020562983</v>
      </c>
      <c r="I2360" s="19"/>
      <c r="J2360" s="19">
        <v>0.52818604492405874</v>
      </c>
      <c r="K2360" s="19">
        <v>0.1436194915822227</v>
      </c>
      <c r="L2360" s="19"/>
      <c r="M2360" s="19"/>
      <c r="N2360" s="19">
        <v>0.79840054139536709</v>
      </c>
      <c r="O2360" s="19"/>
      <c r="P2360" s="50">
        <v>0.36537878282282188</v>
      </c>
      <c r="R2360" s="9" t="s">
        <v>0</v>
      </c>
    </row>
    <row r="2361" spans="2:18" x14ac:dyDescent="0.2">
      <c r="B2361" s="25">
        <v>2131</v>
      </c>
      <c r="C2361" s="193"/>
      <c r="D2361" s="19">
        <v>0.65103176023789477</v>
      </c>
      <c r="E2361" s="19"/>
      <c r="F2361" s="19">
        <v>0.41875860780639729</v>
      </c>
      <c r="G2361" s="19"/>
      <c r="H2361" s="19">
        <v>0.45857978467430049</v>
      </c>
      <c r="I2361" s="19"/>
      <c r="J2361" s="19">
        <v>0.73074111866092306</v>
      </c>
      <c r="K2361" s="19"/>
      <c r="L2361" s="19">
        <v>0.41724885095741682</v>
      </c>
      <c r="M2361" s="19"/>
      <c r="N2361" s="19">
        <v>0.47639547040885216</v>
      </c>
      <c r="O2361" s="19"/>
      <c r="P2361" s="50">
        <v>1.092588247601288</v>
      </c>
      <c r="R2361" s="9" t="s">
        <v>0</v>
      </c>
    </row>
    <row r="2362" spans="2:18" x14ac:dyDescent="0.2">
      <c r="B2362" s="25">
        <v>2132</v>
      </c>
      <c r="C2362" s="193"/>
      <c r="D2362" s="19">
        <v>1.4302403151466534</v>
      </c>
      <c r="E2362" s="19"/>
      <c r="F2362" s="19">
        <v>0.66858563526885506</v>
      </c>
      <c r="G2362" s="19"/>
      <c r="H2362" s="19">
        <v>0.33266071126595009</v>
      </c>
      <c r="I2362" s="19">
        <v>0.23174383866355308</v>
      </c>
      <c r="J2362" s="19"/>
      <c r="K2362" s="19"/>
      <c r="L2362" s="19">
        <v>1.1957939262056243</v>
      </c>
      <c r="M2362" s="19"/>
      <c r="N2362" s="19">
        <v>2.1239223951872606</v>
      </c>
      <c r="O2362" s="19"/>
      <c r="P2362" s="50">
        <v>0.99928735295327642</v>
      </c>
      <c r="R2362" s="9" t="s">
        <v>0</v>
      </c>
    </row>
    <row r="2363" spans="2:18" x14ac:dyDescent="0.2">
      <c r="B2363" s="25">
        <v>2133</v>
      </c>
      <c r="C2363" s="193">
        <v>1.5937855197042021</v>
      </c>
      <c r="D2363" s="19"/>
      <c r="E2363" s="19">
        <v>1.7006337779434613</v>
      </c>
      <c r="F2363" s="19"/>
      <c r="G2363" s="19">
        <v>0.94355373844470158</v>
      </c>
      <c r="H2363" s="19"/>
      <c r="I2363" s="19">
        <v>1.676942420883355</v>
      </c>
      <c r="J2363" s="19"/>
      <c r="K2363" s="19">
        <v>2.0994331989730179</v>
      </c>
      <c r="L2363" s="19"/>
      <c r="M2363" s="19">
        <v>1.2876963622326065</v>
      </c>
      <c r="N2363" s="19"/>
      <c r="O2363" s="19">
        <v>1.7982033495908258</v>
      </c>
      <c r="P2363" s="50"/>
      <c r="R2363" s="9" t="s">
        <v>0</v>
      </c>
    </row>
    <row r="2364" spans="2:18" x14ac:dyDescent="0.2">
      <c r="B2364" s="25">
        <v>2134</v>
      </c>
      <c r="C2364" s="193"/>
      <c r="D2364" s="19">
        <v>0.86128780108486003</v>
      </c>
      <c r="E2364" s="19"/>
      <c r="F2364" s="19">
        <v>0.94424691581594933</v>
      </c>
      <c r="G2364" s="19"/>
      <c r="H2364" s="19">
        <v>0.75646938483848103</v>
      </c>
      <c r="I2364" s="19"/>
      <c r="J2364" s="19">
        <v>1.6692586106191385</v>
      </c>
      <c r="K2364" s="19"/>
      <c r="L2364" s="19">
        <v>1.2619996782221545</v>
      </c>
      <c r="M2364" s="19"/>
      <c r="N2364" s="19">
        <v>1.4760228337808214</v>
      </c>
      <c r="O2364" s="19"/>
      <c r="P2364" s="50">
        <v>0.81667464832016701</v>
      </c>
      <c r="R2364" s="9" t="s">
        <v>0</v>
      </c>
    </row>
    <row r="2365" spans="2:18" x14ac:dyDescent="0.2">
      <c r="B2365" s="25">
        <v>2135</v>
      </c>
      <c r="C2365" s="193"/>
      <c r="D2365" s="19">
        <v>0.20837091179758466</v>
      </c>
      <c r="E2365" s="19"/>
      <c r="F2365" s="19">
        <v>1.3583404246511366</v>
      </c>
      <c r="G2365" s="19"/>
      <c r="H2365" s="19">
        <v>0.79052293601952006</v>
      </c>
      <c r="I2365" s="19"/>
      <c r="J2365" s="19">
        <v>0.43257700478216637</v>
      </c>
      <c r="K2365" s="19">
        <v>0.58199777316782042</v>
      </c>
      <c r="L2365" s="19"/>
      <c r="M2365" s="19"/>
      <c r="N2365" s="19">
        <v>0.96749705967350008</v>
      </c>
      <c r="O2365" s="19"/>
      <c r="P2365" s="50">
        <v>0.36984340728751491</v>
      </c>
      <c r="R2365" s="9" t="s">
        <v>0</v>
      </c>
    </row>
    <row r="2366" spans="2:18" x14ac:dyDescent="0.2">
      <c r="B2366" s="25">
        <v>2136</v>
      </c>
      <c r="C2366" s="193">
        <v>1.4591792209455476</v>
      </c>
      <c r="D2366" s="19"/>
      <c r="E2366" s="19">
        <v>0.51295458222307477</v>
      </c>
      <c r="F2366" s="19"/>
      <c r="G2366" s="19">
        <v>0.13137140230848157</v>
      </c>
      <c r="H2366" s="19"/>
      <c r="I2366" s="19">
        <v>1.3811696609333493</v>
      </c>
      <c r="J2366" s="19"/>
      <c r="K2366" s="19">
        <v>0.85549106894001825</v>
      </c>
      <c r="L2366" s="19"/>
      <c r="M2366" s="19">
        <v>0.83004733773683437</v>
      </c>
      <c r="N2366" s="19"/>
      <c r="O2366" s="19">
        <v>0.47643946760510048</v>
      </c>
      <c r="P2366" s="50"/>
      <c r="R2366" s="9" t="s">
        <v>0</v>
      </c>
    </row>
    <row r="2367" spans="2:18" x14ac:dyDescent="0.2">
      <c r="B2367" s="25">
        <v>2137</v>
      </c>
      <c r="C2367" s="193">
        <v>1.1127712017661577</v>
      </c>
      <c r="D2367" s="19"/>
      <c r="E2367" s="19">
        <v>1.7439088532542719</v>
      </c>
      <c r="F2367" s="19"/>
      <c r="G2367" s="19">
        <v>1.7620569515030764</v>
      </c>
      <c r="H2367" s="19"/>
      <c r="I2367" s="19">
        <v>1.4858864352378334</v>
      </c>
      <c r="J2367" s="19"/>
      <c r="K2367" s="19">
        <v>1.2154594153724407</v>
      </c>
      <c r="L2367" s="19"/>
      <c r="M2367" s="19">
        <v>1.1255144009829079</v>
      </c>
      <c r="N2367" s="19"/>
      <c r="O2367" s="19"/>
      <c r="P2367" s="50">
        <v>7.2355788062870033E-2</v>
      </c>
      <c r="R2367" s="9" t="s">
        <v>0</v>
      </c>
    </row>
    <row r="2368" spans="2:18" x14ac:dyDescent="0.2">
      <c r="B2368" s="25">
        <v>2138</v>
      </c>
      <c r="C2368" s="193"/>
      <c r="D2368" s="19">
        <v>1.0858402040350992</v>
      </c>
      <c r="E2368" s="19"/>
      <c r="F2368" s="19">
        <v>0.8459829808336059</v>
      </c>
      <c r="G2368" s="19"/>
      <c r="H2368" s="19">
        <v>1.1915435850277254</v>
      </c>
      <c r="I2368" s="19"/>
      <c r="J2368" s="19">
        <v>1.5205814848304122</v>
      </c>
      <c r="K2368" s="19"/>
      <c r="L2368" s="19">
        <v>2.1648603354613414</v>
      </c>
      <c r="M2368" s="19"/>
      <c r="N2368" s="19">
        <v>1.9330141505807668</v>
      </c>
      <c r="O2368" s="19"/>
      <c r="P2368" s="50">
        <v>1.6665929212089432</v>
      </c>
      <c r="R2368" s="9" t="s">
        <v>0</v>
      </c>
    </row>
    <row r="2369" spans="2:18" x14ac:dyDescent="0.2">
      <c r="B2369" s="25">
        <v>2139</v>
      </c>
      <c r="C2369" s="193">
        <v>0.17086100360866832</v>
      </c>
      <c r="D2369" s="19"/>
      <c r="E2369" s="19"/>
      <c r="F2369" s="19">
        <v>0.37142275258678209</v>
      </c>
      <c r="G2369" s="19">
        <v>0.73886953296572366</v>
      </c>
      <c r="H2369" s="19"/>
      <c r="I2369" s="19"/>
      <c r="J2369" s="19">
        <v>0.23602247342174795</v>
      </c>
      <c r="K2369" s="19">
        <v>0.22594448356603195</v>
      </c>
      <c r="L2369" s="19"/>
      <c r="M2369" s="19">
        <v>0.25661228062166996</v>
      </c>
      <c r="N2369" s="19"/>
      <c r="O2369" s="19"/>
      <c r="P2369" s="50">
        <v>0.19692081029420863</v>
      </c>
      <c r="R2369" s="9" t="s">
        <v>0</v>
      </c>
    </row>
    <row r="2370" spans="2:18" x14ac:dyDescent="0.2">
      <c r="B2370" s="25">
        <v>2140</v>
      </c>
      <c r="C2370" s="193"/>
      <c r="D2370" s="19">
        <v>0.65716352629920083</v>
      </c>
      <c r="E2370" s="19">
        <v>0.3164732363234628</v>
      </c>
      <c r="F2370" s="19"/>
      <c r="G2370" s="19"/>
      <c r="H2370" s="19">
        <v>0.69586707641476531</v>
      </c>
      <c r="I2370" s="19"/>
      <c r="J2370" s="19">
        <v>0.81258798416083389</v>
      </c>
      <c r="K2370" s="19"/>
      <c r="L2370" s="19">
        <v>1.4017311777017758</v>
      </c>
      <c r="M2370" s="19"/>
      <c r="N2370" s="19">
        <v>6.6745296653246522E-2</v>
      </c>
      <c r="O2370" s="19"/>
      <c r="P2370" s="50">
        <v>0.3627686597851898</v>
      </c>
      <c r="R2370" s="9" t="s">
        <v>0</v>
      </c>
    </row>
    <row r="2371" spans="2:18" x14ac:dyDescent="0.2">
      <c r="B2371" s="25">
        <v>2141</v>
      </c>
      <c r="C2371" s="193">
        <v>1.4727592219248213</v>
      </c>
      <c r="D2371" s="19"/>
      <c r="E2371" s="19">
        <v>1.294023459724815</v>
      </c>
      <c r="F2371" s="19"/>
      <c r="G2371" s="19">
        <v>1.495152431146161</v>
      </c>
      <c r="H2371" s="19"/>
      <c r="I2371" s="19">
        <v>1.9338536181192885</v>
      </c>
      <c r="J2371" s="19"/>
      <c r="K2371" s="19">
        <v>1.2644317243540544</v>
      </c>
      <c r="L2371" s="19"/>
      <c r="M2371" s="19">
        <v>1.8576097504144762</v>
      </c>
      <c r="N2371" s="19"/>
      <c r="O2371" s="19">
        <v>1.6176361053566453</v>
      </c>
      <c r="P2371" s="50"/>
      <c r="R2371" s="9" t="s">
        <v>0</v>
      </c>
    </row>
    <row r="2372" spans="2:18" x14ac:dyDescent="0.2">
      <c r="B2372" s="25">
        <v>2142</v>
      </c>
      <c r="C2372" s="193">
        <v>1.2699932465856518</v>
      </c>
      <c r="D2372" s="19"/>
      <c r="E2372" s="19">
        <v>1.6861549832473919</v>
      </c>
      <c r="F2372" s="19"/>
      <c r="G2372" s="19">
        <v>0.95740531503805282</v>
      </c>
      <c r="H2372" s="19"/>
      <c r="I2372" s="19">
        <v>0.91840440849081351</v>
      </c>
      <c r="J2372" s="19"/>
      <c r="K2372" s="19">
        <v>1.6473022430493165</v>
      </c>
      <c r="L2372" s="19"/>
      <c r="M2372" s="19"/>
      <c r="N2372" s="19">
        <v>0.8360509298246761</v>
      </c>
      <c r="O2372" s="19">
        <v>1.0663750131873058</v>
      </c>
      <c r="P2372" s="50"/>
      <c r="R2372" s="9" t="s">
        <v>0</v>
      </c>
    </row>
    <row r="2373" spans="2:18" x14ac:dyDescent="0.2">
      <c r="B2373" s="25">
        <v>2143</v>
      </c>
      <c r="C2373" s="193"/>
      <c r="D2373" s="19">
        <v>2.4029788587080456</v>
      </c>
      <c r="E2373" s="19"/>
      <c r="F2373" s="19">
        <v>1.9363109714993834</v>
      </c>
      <c r="G2373" s="19"/>
      <c r="H2373" s="19">
        <v>1.6494439328677053</v>
      </c>
      <c r="I2373" s="19"/>
      <c r="J2373" s="19">
        <v>2.3889700257715871</v>
      </c>
      <c r="K2373" s="19"/>
      <c r="L2373" s="19">
        <v>2.6818716415323296</v>
      </c>
      <c r="M2373" s="19"/>
      <c r="N2373" s="19">
        <v>1.9590023881096288</v>
      </c>
      <c r="O2373" s="19"/>
      <c r="P2373" s="50">
        <v>2.0962677679613924</v>
      </c>
      <c r="R2373" s="9" t="s">
        <v>0</v>
      </c>
    </row>
    <row r="2374" spans="2:18" x14ac:dyDescent="0.2">
      <c r="B2374" s="25">
        <v>2144</v>
      </c>
      <c r="C2374" s="193"/>
      <c r="D2374" s="19">
        <v>0.1269231171275404</v>
      </c>
      <c r="E2374" s="19"/>
      <c r="F2374" s="19">
        <v>0.74557439285245197</v>
      </c>
      <c r="G2374" s="19">
        <v>0.92683345065688083</v>
      </c>
      <c r="H2374" s="19"/>
      <c r="I2374" s="19">
        <v>0.18962885145622591</v>
      </c>
      <c r="J2374" s="19"/>
      <c r="K2374" s="19"/>
      <c r="L2374" s="19">
        <v>1.6911575934686562E-2</v>
      </c>
      <c r="M2374" s="19"/>
      <c r="N2374" s="19">
        <v>0.14762496050826604</v>
      </c>
      <c r="O2374" s="19"/>
      <c r="P2374" s="50">
        <v>8.5097172518599509E-2</v>
      </c>
      <c r="R2374" s="9" t="s">
        <v>0</v>
      </c>
    </row>
    <row r="2375" spans="2:18" x14ac:dyDescent="0.2">
      <c r="B2375" s="25">
        <v>2145</v>
      </c>
      <c r="C2375" s="193"/>
      <c r="D2375" s="19">
        <v>0.88135086310634536</v>
      </c>
      <c r="E2375" s="19"/>
      <c r="F2375" s="19">
        <v>1.122345600362578</v>
      </c>
      <c r="G2375" s="19"/>
      <c r="H2375" s="19">
        <v>1.3905467619868557</v>
      </c>
      <c r="I2375" s="19"/>
      <c r="J2375" s="19">
        <v>1.3606640482266179</v>
      </c>
      <c r="K2375" s="19"/>
      <c r="L2375" s="19">
        <v>1.2718229018819569</v>
      </c>
      <c r="M2375" s="19"/>
      <c r="N2375" s="19">
        <v>1.6263782383857914</v>
      </c>
      <c r="O2375" s="19"/>
      <c r="P2375" s="50">
        <v>1.2920226664463106</v>
      </c>
      <c r="R2375" s="9" t="s">
        <v>0</v>
      </c>
    </row>
    <row r="2376" spans="2:18" x14ac:dyDescent="0.2">
      <c r="B2376" s="25">
        <v>2146</v>
      </c>
      <c r="C2376" s="193"/>
      <c r="D2376" s="19">
        <v>0.10211495613641321</v>
      </c>
      <c r="E2376" s="19">
        <v>6.5914195194893541E-2</v>
      </c>
      <c r="F2376" s="19"/>
      <c r="G2376" s="19">
        <v>0.15526497730476632</v>
      </c>
      <c r="H2376" s="19"/>
      <c r="I2376" s="19"/>
      <c r="J2376" s="19">
        <v>0.47461304746976918</v>
      </c>
      <c r="K2376" s="19"/>
      <c r="L2376" s="19">
        <v>5.5833066762614771E-2</v>
      </c>
      <c r="M2376" s="19"/>
      <c r="N2376" s="19">
        <v>0.40027073094812327</v>
      </c>
      <c r="O2376" s="19">
        <v>0.84139178882285026</v>
      </c>
      <c r="P2376" s="50"/>
      <c r="R2376" s="9" t="s">
        <v>0</v>
      </c>
    </row>
    <row r="2377" spans="2:18" x14ac:dyDescent="0.2">
      <c r="B2377" s="25">
        <v>2147</v>
      </c>
      <c r="C2377" s="193">
        <v>0.23905816120404991</v>
      </c>
      <c r="D2377" s="19"/>
      <c r="E2377" s="19">
        <v>0.72612448053347678</v>
      </c>
      <c r="F2377" s="19"/>
      <c r="G2377" s="19">
        <v>1.04841003676228</v>
      </c>
      <c r="H2377" s="19"/>
      <c r="I2377" s="19">
        <v>0.63749276734909688</v>
      </c>
      <c r="J2377" s="19"/>
      <c r="K2377" s="19">
        <v>0.62380957908623624</v>
      </c>
      <c r="L2377" s="19"/>
      <c r="M2377" s="19">
        <v>0.11238763618266384</v>
      </c>
      <c r="N2377" s="19"/>
      <c r="O2377" s="19">
        <v>0.72834017544976726</v>
      </c>
      <c r="P2377" s="50"/>
      <c r="R2377" s="9" t="s">
        <v>0</v>
      </c>
    </row>
    <row r="2378" spans="2:18" x14ac:dyDescent="0.2">
      <c r="B2378" s="25">
        <v>2148</v>
      </c>
      <c r="C2378" s="193">
        <v>0.63947804286515497</v>
      </c>
      <c r="D2378" s="19"/>
      <c r="E2378" s="19">
        <v>0.95324710510829791</v>
      </c>
      <c r="F2378" s="19"/>
      <c r="G2378" s="19">
        <v>1.6070884325682635</v>
      </c>
      <c r="H2378" s="19"/>
      <c r="I2378" s="19">
        <v>1.8999865910116231</v>
      </c>
      <c r="J2378" s="19"/>
      <c r="K2378" s="19">
        <v>1.6464401427548632</v>
      </c>
      <c r="L2378" s="19"/>
      <c r="M2378" s="19">
        <v>0.69423857077546047</v>
      </c>
      <c r="N2378" s="19"/>
      <c r="O2378" s="19">
        <v>0.60857171525193565</v>
      </c>
      <c r="P2378" s="50"/>
      <c r="R2378" s="9" t="s">
        <v>0</v>
      </c>
    </row>
    <row r="2379" spans="2:18" x14ac:dyDescent="0.2">
      <c r="B2379" s="25">
        <v>2149</v>
      </c>
      <c r="C2379" s="193"/>
      <c r="D2379" s="19">
        <v>1.1505076206201368</v>
      </c>
      <c r="E2379" s="19"/>
      <c r="F2379" s="19">
        <v>1.1567137629455744</v>
      </c>
      <c r="G2379" s="19"/>
      <c r="H2379" s="19">
        <v>1.9928527414852903</v>
      </c>
      <c r="I2379" s="19"/>
      <c r="J2379" s="19">
        <v>1.0378017938065232</v>
      </c>
      <c r="K2379" s="19"/>
      <c r="L2379" s="19">
        <v>1.0003425310411755</v>
      </c>
      <c r="M2379" s="19"/>
      <c r="N2379" s="19">
        <v>1.6104092403752108</v>
      </c>
      <c r="O2379" s="19"/>
      <c r="P2379" s="50">
        <v>1.3132945461636771</v>
      </c>
      <c r="R2379" s="9" t="s">
        <v>0</v>
      </c>
    </row>
    <row r="2380" spans="2:18" x14ac:dyDescent="0.2">
      <c r="B2380" s="25">
        <v>2150</v>
      </c>
      <c r="C2380" s="193"/>
      <c r="D2380" s="19">
        <v>0.89521553399293707</v>
      </c>
      <c r="E2380" s="19"/>
      <c r="F2380" s="19">
        <v>1.5465429192976656</v>
      </c>
      <c r="G2380" s="19"/>
      <c r="H2380" s="19">
        <v>1.1048384063716816</v>
      </c>
      <c r="I2380" s="19"/>
      <c r="J2380" s="19">
        <v>1.4228790421896311</v>
      </c>
      <c r="K2380" s="19"/>
      <c r="L2380" s="19">
        <v>0.68132000766793954</v>
      </c>
      <c r="M2380" s="19"/>
      <c r="N2380" s="19">
        <v>0.90295544094978997</v>
      </c>
      <c r="O2380" s="19"/>
      <c r="P2380" s="50">
        <v>0.60971932392866623</v>
      </c>
      <c r="R2380" s="9" t="s">
        <v>0</v>
      </c>
    </row>
    <row r="2381" spans="2:18" x14ac:dyDescent="0.2">
      <c r="B2381" s="25">
        <v>2151</v>
      </c>
      <c r="C2381" s="193"/>
      <c r="D2381" s="19">
        <v>0.75730561148892117</v>
      </c>
      <c r="E2381" s="19"/>
      <c r="F2381" s="19">
        <v>0.21838658620832543</v>
      </c>
      <c r="G2381" s="19"/>
      <c r="H2381" s="19">
        <v>0.2721616606549398</v>
      </c>
      <c r="I2381" s="19">
        <v>0.53971429910292801</v>
      </c>
      <c r="J2381" s="19"/>
      <c r="K2381" s="19"/>
      <c r="L2381" s="19">
        <v>7.1292198331455767E-2</v>
      </c>
      <c r="M2381" s="19"/>
      <c r="N2381" s="19">
        <v>4.3054552873721369E-2</v>
      </c>
      <c r="O2381" s="19"/>
      <c r="P2381" s="50">
        <v>0.64840629475090006</v>
      </c>
      <c r="R2381" s="9" t="s">
        <v>0</v>
      </c>
    </row>
    <row r="2382" spans="2:18" x14ac:dyDescent="0.2">
      <c r="B2382" s="25">
        <v>2152</v>
      </c>
      <c r="C2382" s="193"/>
      <c r="D2382" s="19">
        <v>0.3360069192684319</v>
      </c>
      <c r="E2382" s="19"/>
      <c r="F2382" s="19">
        <v>0.73443853098978096</v>
      </c>
      <c r="G2382" s="19"/>
      <c r="H2382" s="19">
        <v>1.1242378070285912</v>
      </c>
      <c r="I2382" s="19"/>
      <c r="J2382" s="19">
        <v>0.70145713130199916</v>
      </c>
      <c r="K2382" s="19"/>
      <c r="L2382" s="19">
        <v>0.33149555934775726</v>
      </c>
      <c r="M2382" s="19"/>
      <c r="N2382" s="19">
        <v>0.16034921547374428</v>
      </c>
      <c r="O2382" s="19"/>
      <c r="P2382" s="50">
        <v>0.7337981569115628</v>
      </c>
      <c r="R2382" s="9" t="s">
        <v>0</v>
      </c>
    </row>
    <row r="2383" spans="2:18" x14ac:dyDescent="0.2">
      <c r="B2383" s="25">
        <v>2153</v>
      </c>
      <c r="C2383" s="193"/>
      <c r="D2383" s="19">
        <v>0.45556900189541977</v>
      </c>
      <c r="E2383" s="19"/>
      <c r="F2383" s="19">
        <v>0.12177478667385218</v>
      </c>
      <c r="G2383" s="19"/>
      <c r="H2383" s="19">
        <v>0.8600954694022126</v>
      </c>
      <c r="I2383" s="19"/>
      <c r="J2383" s="19">
        <v>0.16449409983987046</v>
      </c>
      <c r="K2383" s="19"/>
      <c r="L2383" s="19">
        <v>0.77219548698735452</v>
      </c>
      <c r="M2383" s="19">
        <v>0.23860482225211613</v>
      </c>
      <c r="N2383" s="19"/>
      <c r="O2383" s="19"/>
      <c r="P2383" s="50">
        <v>0.12005312755077213</v>
      </c>
      <c r="R2383" s="9" t="s">
        <v>0</v>
      </c>
    </row>
    <row r="2384" spans="2:18" x14ac:dyDescent="0.2">
      <c r="B2384" s="25">
        <v>2154</v>
      </c>
      <c r="C2384" s="193"/>
      <c r="D2384" s="19">
        <v>0.77580854905120444</v>
      </c>
      <c r="E2384" s="19"/>
      <c r="F2384" s="19">
        <v>0.92443020823092026</v>
      </c>
      <c r="G2384" s="19"/>
      <c r="H2384" s="19">
        <v>5.9656144352623466E-2</v>
      </c>
      <c r="I2384" s="19"/>
      <c r="J2384" s="19">
        <v>9.0238485796101289E-2</v>
      </c>
      <c r="K2384" s="19">
        <v>0.20126480753630707</v>
      </c>
      <c r="L2384" s="19"/>
      <c r="M2384" s="19"/>
      <c r="N2384" s="19">
        <v>0.59826210117613143</v>
      </c>
      <c r="O2384" s="19">
        <v>8.1072330406149487E-2</v>
      </c>
      <c r="P2384" s="50"/>
      <c r="R2384" s="9" t="s">
        <v>0</v>
      </c>
    </row>
    <row r="2385" spans="2:18" x14ac:dyDescent="0.2">
      <c r="B2385" s="25">
        <v>2155</v>
      </c>
      <c r="C2385" s="193">
        <v>0.67337938272335063</v>
      </c>
      <c r="D2385" s="19"/>
      <c r="E2385" s="19"/>
      <c r="F2385" s="19">
        <v>0.34379657210052478</v>
      </c>
      <c r="G2385" s="19">
        <v>0.1308483051119993</v>
      </c>
      <c r="H2385" s="19"/>
      <c r="I2385" s="19">
        <v>1.2961776736172852</v>
      </c>
      <c r="J2385" s="19"/>
      <c r="K2385" s="19">
        <v>0.17749985147163391</v>
      </c>
      <c r="L2385" s="19"/>
      <c r="M2385" s="19">
        <v>0.18653750870602528</v>
      </c>
      <c r="N2385" s="19"/>
      <c r="O2385" s="19">
        <v>0.13599498948027122</v>
      </c>
      <c r="P2385" s="50"/>
      <c r="R2385" s="9" t="s">
        <v>0</v>
      </c>
    </row>
    <row r="2386" spans="2:18" x14ac:dyDescent="0.2">
      <c r="B2386" s="25">
        <v>2156</v>
      </c>
      <c r="C2386" s="193">
        <v>1.5095197134644809</v>
      </c>
      <c r="D2386" s="19"/>
      <c r="E2386" s="19">
        <v>0.31777994137181281</v>
      </c>
      <c r="F2386" s="19"/>
      <c r="G2386" s="19">
        <v>1.3435096899076813</v>
      </c>
      <c r="H2386" s="19"/>
      <c r="I2386" s="19">
        <v>1.6042521402687626</v>
      </c>
      <c r="J2386" s="19"/>
      <c r="K2386" s="19">
        <v>0.77356894431739287</v>
      </c>
      <c r="L2386" s="19"/>
      <c r="M2386" s="19">
        <v>6.1102327401471299E-2</v>
      </c>
      <c r="N2386" s="19"/>
      <c r="O2386" s="19">
        <v>0.635564619924739</v>
      </c>
      <c r="P2386" s="50"/>
      <c r="R2386" s="9" t="s">
        <v>0</v>
      </c>
    </row>
    <row r="2387" spans="2:18" x14ac:dyDescent="0.2">
      <c r="B2387" s="25">
        <v>2157</v>
      </c>
      <c r="C2387" s="193">
        <v>1.074248870139622</v>
      </c>
      <c r="D2387" s="19"/>
      <c r="E2387" s="19">
        <v>0.45948459510810785</v>
      </c>
      <c r="F2387" s="19"/>
      <c r="G2387" s="19">
        <v>1.0547159402943023</v>
      </c>
      <c r="H2387" s="19"/>
      <c r="I2387" s="19">
        <v>0.72826736085251997</v>
      </c>
      <c r="J2387" s="19"/>
      <c r="K2387" s="19">
        <v>0.48701115428478148</v>
      </c>
      <c r="L2387" s="19"/>
      <c r="M2387" s="19">
        <v>0.86679127879586571</v>
      </c>
      <c r="N2387" s="19"/>
      <c r="O2387" s="19">
        <v>2.0549926035326496</v>
      </c>
      <c r="P2387" s="50"/>
      <c r="R2387" s="9" t="s">
        <v>0</v>
      </c>
    </row>
    <row r="2388" spans="2:18" x14ac:dyDescent="0.2">
      <c r="B2388" s="25">
        <v>2158</v>
      </c>
      <c r="C2388" s="193">
        <v>0.72595899941563247</v>
      </c>
      <c r="D2388" s="19"/>
      <c r="E2388" s="19">
        <v>1.6055992972817599</v>
      </c>
      <c r="F2388" s="19"/>
      <c r="G2388" s="19">
        <v>1.7453891872533966</v>
      </c>
      <c r="H2388" s="19"/>
      <c r="I2388" s="19">
        <v>1.3864164183690362</v>
      </c>
      <c r="J2388" s="19"/>
      <c r="K2388" s="19">
        <v>1.7333787754453474</v>
      </c>
      <c r="L2388" s="19"/>
      <c r="M2388" s="19">
        <v>0.48042427873186633</v>
      </c>
      <c r="N2388" s="19"/>
      <c r="O2388" s="19">
        <v>1.5342169597897826</v>
      </c>
      <c r="P2388" s="50"/>
      <c r="R2388" s="9" t="s">
        <v>0</v>
      </c>
    </row>
    <row r="2389" spans="2:18" x14ac:dyDescent="0.2">
      <c r="B2389" s="25">
        <v>2159</v>
      </c>
      <c r="C2389" s="193"/>
      <c r="D2389" s="19">
        <v>1.5069552761190319</v>
      </c>
      <c r="E2389" s="19"/>
      <c r="F2389" s="19">
        <v>0.80156716483039525</v>
      </c>
      <c r="G2389" s="19"/>
      <c r="H2389" s="19">
        <v>2.5125324944046725</v>
      </c>
      <c r="I2389" s="19"/>
      <c r="J2389" s="19">
        <v>1.1473026024358357</v>
      </c>
      <c r="K2389" s="19"/>
      <c r="L2389" s="19">
        <v>2.2151572873965959</v>
      </c>
      <c r="M2389" s="19"/>
      <c r="N2389" s="19">
        <v>1.0281727978862631</v>
      </c>
      <c r="O2389" s="19"/>
      <c r="P2389" s="50">
        <v>1.6082967837163111</v>
      </c>
      <c r="R2389" s="9" t="s">
        <v>0</v>
      </c>
    </row>
    <row r="2390" spans="2:18" x14ac:dyDescent="0.2">
      <c r="B2390" s="25">
        <v>2160</v>
      </c>
      <c r="C2390" s="193"/>
      <c r="D2390" s="19">
        <v>0.21816581625431819</v>
      </c>
      <c r="E2390" s="19"/>
      <c r="F2390" s="19">
        <v>0.31724121349740442</v>
      </c>
      <c r="G2390" s="19"/>
      <c r="H2390" s="19">
        <v>0.66202468795790259</v>
      </c>
      <c r="I2390" s="19"/>
      <c r="J2390" s="19">
        <v>0.65567542403630874</v>
      </c>
      <c r="K2390" s="19"/>
      <c r="L2390" s="19">
        <v>0.28187862377641487</v>
      </c>
      <c r="M2390" s="19"/>
      <c r="N2390" s="19">
        <v>1.4003787740514493</v>
      </c>
      <c r="O2390" s="19">
        <v>0.72789677557629673</v>
      </c>
      <c r="P2390" s="50"/>
      <c r="R2390" s="9" t="s">
        <v>0</v>
      </c>
    </row>
    <row r="2391" spans="2:18" x14ac:dyDescent="0.2">
      <c r="B2391" s="25">
        <v>2161</v>
      </c>
      <c r="C2391" s="193">
        <v>0.28028758447985785</v>
      </c>
      <c r="D2391" s="19"/>
      <c r="E2391" s="19">
        <v>0.84288001645495558</v>
      </c>
      <c r="F2391" s="19"/>
      <c r="G2391" s="19">
        <v>0.43539511523934321</v>
      </c>
      <c r="H2391" s="19"/>
      <c r="I2391" s="19">
        <v>0.78156589829685763</v>
      </c>
      <c r="J2391" s="19"/>
      <c r="K2391" s="19"/>
      <c r="L2391" s="19">
        <v>8.9600838352222353E-4</v>
      </c>
      <c r="M2391" s="19">
        <v>0.90266158486528691</v>
      </c>
      <c r="N2391" s="19"/>
      <c r="O2391" s="19">
        <v>0.49107989297120258</v>
      </c>
      <c r="P2391" s="50"/>
      <c r="R2391" s="9" t="s">
        <v>0</v>
      </c>
    </row>
    <row r="2392" spans="2:18" x14ac:dyDescent="0.2">
      <c r="B2392" s="25">
        <v>2162</v>
      </c>
      <c r="C2392" s="193"/>
      <c r="D2392" s="19">
        <v>0.40032807088236233</v>
      </c>
      <c r="E2392" s="19"/>
      <c r="F2392" s="19">
        <v>2.0904136504579451</v>
      </c>
      <c r="G2392" s="19"/>
      <c r="H2392" s="19">
        <v>2.0502476801450547</v>
      </c>
      <c r="I2392" s="19"/>
      <c r="J2392" s="19">
        <v>1.1956965550603638</v>
      </c>
      <c r="K2392" s="19">
        <v>0.29604184615339169</v>
      </c>
      <c r="L2392" s="19"/>
      <c r="M2392" s="19"/>
      <c r="N2392" s="19">
        <v>1.3640964697904558</v>
      </c>
      <c r="O2392" s="19"/>
      <c r="P2392" s="50">
        <v>0.4049230715428267</v>
      </c>
      <c r="R2392" s="9" t="s">
        <v>0</v>
      </c>
    </row>
    <row r="2393" spans="2:18" x14ac:dyDescent="0.2">
      <c r="B2393" s="25">
        <v>2163</v>
      </c>
      <c r="C2393" s="193"/>
      <c r="D2393" s="19">
        <v>0.98751944615542908</v>
      </c>
      <c r="E2393" s="19"/>
      <c r="F2393" s="19">
        <v>0.10376206593742689</v>
      </c>
      <c r="G2393" s="19"/>
      <c r="H2393" s="19">
        <v>0.28114689915867441</v>
      </c>
      <c r="I2393" s="19"/>
      <c r="J2393" s="19">
        <v>0.78555285347760462</v>
      </c>
      <c r="K2393" s="19">
        <v>0.38112220934968377</v>
      </c>
      <c r="L2393" s="19"/>
      <c r="M2393" s="19"/>
      <c r="N2393" s="19">
        <v>1.1342602522428711</v>
      </c>
      <c r="O2393" s="19">
        <v>0.32703846877432063</v>
      </c>
      <c r="P2393" s="50"/>
      <c r="R2393" s="9" t="s">
        <v>0</v>
      </c>
    </row>
    <row r="2394" spans="2:18" x14ac:dyDescent="0.2">
      <c r="B2394" s="25">
        <v>2164</v>
      </c>
      <c r="C2394" s="193"/>
      <c r="D2394" s="19">
        <v>4.900206358839472E-2</v>
      </c>
      <c r="E2394" s="19"/>
      <c r="F2394" s="19">
        <v>0.55032023006788922</v>
      </c>
      <c r="G2394" s="19"/>
      <c r="H2394" s="19">
        <v>0.66001789434121094</v>
      </c>
      <c r="I2394" s="19"/>
      <c r="J2394" s="19">
        <v>0.4403739839918519</v>
      </c>
      <c r="K2394" s="19">
        <v>6.7116458544144164E-2</v>
      </c>
      <c r="L2394" s="19"/>
      <c r="M2394" s="19"/>
      <c r="N2394" s="19">
        <v>1.244088309705274</v>
      </c>
      <c r="O2394" s="19"/>
      <c r="P2394" s="50">
        <v>0.32998901831842292</v>
      </c>
      <c r="R2394" s="9" t="s">
        <v>0</v>
      </c>
    </row>
    <row r="2395" spans="2:18" x14ac:dyDescent="0.2">
      <c r="B2395" s="25">
        <v>2165</v>
      </c>
      <c r="C2395" s="193"/>
      <c r="D2395" s="19">
        <v>0.30443792768912153</v>
      </c>
      <c r="E2395" s="19"/>
      <c r="F2395" s="19">
        <v>1.301560375439498</v>
      </c>
      <c r="G2395" s="19"/>
      <c r="H2395" s="19">
        <v>0.62672245196863541</v>
      </c>
      <c r="I2395" s="19"/>
      <c r="J2395" s="19">
        <v>0.68697736706388568</v>
      </c>
      <c r="K2395" s="19"/>
      <c r="L2395" s="19">
        <v>0.70239677613933682</v>
      </c>
      <c r="M2395" s="19"/>
      <c r="N2395" s="19">
        <v>0.8876267796328916</v>
      </c>
      <c r="O2395" s="19"/>
      <c r="P2395" s="50">
        <v>0.22830031761874398</v>
      </c>
      <c r="R2395" s="9" t="s">
        <v>0</v>
      </c>
    </row>
    <row r="2396" spans="2:18" x14ac:dyDescent="0.2">
      <c r="B2396" s="25">
        <v>2166</v>
      </c>
      <c r="C2396" s="193"/>
      <c r="D2396" s="19">
        <v>7.8764587702271807E-2</v>
      </c>
      <c r="E2396" s="19"/>
      <c r="F2396" s="19">
        <v>0.58610548966293896</v>
      </c>
      <c r="G2396" s="19"/>
      <c r="H2396" s="19">
        <v>1.4180116814453823</v>
      </c>
      <c r="I2396" s="19">
        <v>0.19954282480227928</v>
      </c>
      <c r="J2396" s="19"/>
      <c r="K2396" s="19"/>
      <c r="L2396" s="19">
        <v>0.39844762789030419</v>
      </c>
      <c r="M2396" s="19"/>
      <c r="N2396" s="19">
        <v>0.88506879034234709</v>
      </c>
      <c r="O2396" s="19">
        <v>0.16621921693759178</v>
      </c>
      <c r="P2396" s="50"/>
      <c r="R2396" s="9" t="s">
        <v>0</v>
      </c>
    </row>
    <row r="2397" spans="2:18" x14ac:dyDescent="0.2">
      <c r="B2397" s="25">
        <v>2167</v>
      </c>
      <c r="C2397" s="193"/>
      <c r="D2397" s="19">
        <v>0.47898226088720758</v>
      </c>
      <c r="E2397" s="19"/>
      <c r="F2397" s="19">
        <v>1.4041582017501453</v>
      </c>
      <c r="G2397" s="19"/>
      <c r="H2397" s="19">
        <v>1.4420810638853181</v>
      </c>
      <c r="I2397" s="19"/>
      <c r="J2397" s="19">
        <v>1.0011141740198737</v>
      </c>
      <c r="K2397" s="19"/>
      <c r="L2397" s="19">
        <v>0.44636149485428256</v>
      </c>
      <c r="M2397" s="19"/>
      <c r="N2397" s="19">
        <v>0.49102690931554266</v>
      </c>
      <c r="O2397" s="19"/>
      <c r="P2397" s="50">
        <v>1.3036061255461167</v>
      </c>
      <c r="R2397" s="9" t="s">
        <v>0</v>
      </c>
    </row>
    <row r="2398" spans="2:18" x14ac:dyDescent="0.2">
      <c r="B2398" s="25">
        <v>2168</v>
      </c>
      <c r="C2398" s="193">
        <v>1.1168855403976501</v>
      </c>
      <c r="D2398" s="19"/>
      <c r="E2398" s="19"/>
      <c r="F2398" s="19">
        <v>0.90551166892443147</v>
      </c>
      <c r="G2398" s="19">
        <v>1.3487517219766973</v>
      </c>
      <c r="H2398" s="19"/>
      <c r="I2398" s="19">
        <v>0.45389263721944922</v>
      </c>
      <c r="J2398" s="19"/>
      <c r="K2398" s="19">
        <v>0.14638712749759261</v>
      </c>
      <c r="L2398" s="19"/>
      <c r="M2398" s="19">
        <v>0.24464223088429388</v>
      </c>
      <c r="N2398" s="19"/>
      <c r="O2398" s="19">
        <v>0.58643355604813729</v>
      </c>
      <c r="P2398" s="50"/>
      <c r="R2398" s="9" t="s">
        <v>0</v>
      </c>
    </row>
    <row r="2399" spans="2:18" x14ac:dyDescent="0.2">
      <c r="B2399" s="25">
        <v>2169</v>
      </c>
      <c r="C2399" s="193"/>
      <c r="D2399" s="19">
        <v>2.1382108209359969</v>
      </c>
      <c r="E2399" s="19"/>
      <c r="F2399" s="19">
        <v>2.3024465952144708</v>
      </c>
      <c r="G2399" s="19"/>
      <c r="H2399" s="19">
        <v>1.0867600372830597</v>
      </c>
      <c r="I2399" s="19"/>
      <c r="J2399" s="19">
        <v>1.9414091028671496</v>
      </c>
      <c r="K2399" s="19"/>
      <c r="L2399" s="19">
        <v>1.3931735736300808</v>
      </c>
      <c r="M2399" s="19"/>
      <c r="N2399" s="19">
        <v>1.6830387230479114</v>
      </c>
      <c r="O2399" s="19"/>
      <c r="P2399" s="50">
        <v>0.92060145772006474</v>
      </c>
      <c r="R2399" s="9" t="s">
        <v>0</v>
      </c>
    </row>
    <row r="2400" spans="2:18" x14ac:dyDescent="0.2">
      <c r="B2400" s="25">
        <v>2170</v>
      </c>
      <c r="C2400" s="193">
        <v>0.47992294277151271</v>
      </c>
      <c r="D2400" s="19"/>
      <c r="E2400" s="19"/>
      <c r="F2400" s="19">
        <v>0.32691932581055805</v>
      </c>
      <c r="G2400" s="19"/>
      <c r="H2400" s="19">
        <v>0.2713981979413943</v>
      </c>
      <c r="I2400" s="19"/>
      <c r="J2400" s="19">
        <v>0.38939145759598992</v>
      </c>
      <c r="K2400" s="19"/>
      <c r="L2400" s="19">
        <v>0.76505362978218194</v>
      </c>
      <c r="M2400" s="19"/>
      <c r="N2400" s="19">
        <v>0.65421459765817691</v>
      </c>
      <c r="O2400" s="19"/>
      <c r="P2400" s="50">
        <v>0.23808279207849967</v>
      </c>
      <c r="R2400" s="9" t="s">
        <v>0</v>
      </c>
    </row>
    <row r="2401" spans="2:18" x14ac:dyDescent="0.2">
      <c r="B2401" s="25">
        <v>2171</v>
      </c>
      <c r="C2401" s="193"/>
      <c r="D2401" s="19">
        <v>0.71946908288812073</v>
      </c>
      <c r="E2401" s="19"/>
      <c r="F2401" s="19">
        <v>0.73890798718852668</v>
      </c>
      <c r="G2401" s="19"/>
      <c r="H2401" s="19">
        <v>0.71275998499175763</v>
      </c>
      <c r="I2401" s="19"/>
      <c r="J2401" s="19">
        <v>0.42301300788046853</v>
      </c>
      <c r="K2401" s="19"/>
      <c r="L2401" s="19">
        <v>1.1503838862713911</v>
      </c>
      <c r="M2401" s="19"/>
      <c r="N2401" s="19">
        <v>0.68102410351295262</v>
      </c>
      <c r="O2401" s="19"/>
      <c r="P2401" s="50">
        <v>0.45545675989949547</v>
      </c>
      <c r="R2401" s="9" t="s">
        <v>0</v>
      </c>
    </row>
    <row r="2402" spans="2:18" x14ac:dyDescent="0.2">
      <c r="B2402" s="25">
        <v>2172</v>
      </c>
      <c r="C2402" s="193"/>
      <c r="D2402" s="19">
        <v>0.78940939078709982</v>
      </c>
      <c r="E2402" s="19"/>
      <c r="F2402" s="19">
        <v>1.1340766855445363</v>
      </c>
      <c r="G2402" s="19"/>
      <c r="H2402" s="19">
        <v>0.73783355158440433</v>
      </c>
      <c r="I2402" s="19"/>
      <c r="J2402" s="19">
        <v>1.6788193460639222</v>
      </c>
      <c r="K2402" s="19"/>
      <c r="L2402" s="19">
        <v>0.67744602075684712</v>
      </c>
      <c r="M2402" s="19"/>
      <c r="N2402" s="19">
        <v>0.34874102074550289</v>
      </c>
      <c r="O2402" s="19"/>
      <c r="P2402" s="50">
        <v>6.3228714605682704E-2</v>
      </c>
      <c r="R2402" s="9" t="s">
        <v>0</v>
      </c>
    </row>
    <row r="2403" spans="2:18" x14ac:dyDescent="0.2">
      <c r="B2403" s="25">
        <v>2173</v>
      </c>
      <c r="C2403" s="193">
        <v>0.37459645800470887</v>
      </c>
      <c r="D2403" s="19"/>
      <c r="E2403" s="19">
        <v>0.74443374745777469</v>
      </c>
      <c r="F2403" s="19"/>
      <c r="G2403" s="19">
        <v>1.2268847357008532</v>
      </c>
      <c r="H2403" s="19"/>
      <c r="I2403" s="19">
        <v>0.96211170431664783</v>
      </c>
      <c r="J2403" s="19"/>
      <c r="K2403" s="19">
        <v>1.7797986062346745</v>
      </c>
      <c r="L2403" s="19"/>
      <c r="M2403" s="19">
        <v>1.0147074605851427</v>
      </c>
      <c r="N2403" s="19"/>
      <c r="O2403" s="19"/>
      <c r="P2403" s="50">
        <v>7.3788709135112776E-2</v>
      </c>
      <c r="R2403" s="9" t="s">
        <v>0</v>
      </c>
    </row>
    <row r="2404" spans="2:18" x14ac:dyDescent="0.2">
      <c r="B2404" s="25">
        <v>2174</v>
      </c>
      <c r="C2404" s="193">
        <v>0.3849890646014163</v>
      </c>
      <c r="D2404" s="19"/>
      <c r="E2404" s="19">
        <v>0.9310959041658724</v>
      </c>
      <c r="F2404" s="19"/>
      <c r="G2404" s="19">
        <v>1.1233488609254987</v>
      </c>
      <c r="H2404" s="19"/>
      <c r="I2404" s="19">
        <v>0.75415591182996988</v>
      </c>
      <c r="J2404" s="19"/>
      <c r="K2404" s="19">
        <v>0.67777777074525813</v>
      </c>
      <c r="L2404" s="19"/>
      <c r="M2404" s="19">
        <v>1.542171762769827</v>
      </c>
      <c r="N2404" s="19"/>
      <c r="O2404" s="19">
        <v>1.0679960564316344</v>
      </c>
      <c r="P2404" s="50"/>
      <c r="R2404" s="9" t="s">
        <v>0</v>
      </c>
    </row>
    <row r="2405" spans="2:18" x14ac:dyDescent="0.2">
      <c r="B2405" s="25">
        <v>2175</v>
      </c>
      <c r="C2405" s="193"/>
      <c r="D2405" s="19">
        <v>0.51421154998875229</v>
      </c>
      <c r="E2405" s="19"/>
      <c r="F2405" s="19">
        <v>0.20703230470402123</v>
      </c>
      <c r="G2405" s="19"/>
      <c r="H2405" s="19">
        <v>0.1026193267005694</v>
      </c>
      <c r="I2405" s="19">
        <v>0.46068583570699562</v>
      </c>
      <c r="J2405" s="19"/>
      <c r="K2405" s="19"/>
      <c r="L2405" s="19">
        <v>0.97433817016954039</v>
      </c>
      <c r="M2405" s="19"/>
      <c r="N2405" s="19">
        <v>0.11847816615689009</v>
      </c>
      <c r="O2405" s="19"/>
      <c r="P2405" s="50">
        <v>6.9388586028000063E-2</v>
      </c>
      <c r="R2405" s="9" t="s">
        <v>0</v>
      </c>
    </row>
    <row r="2406" spans="2:18" x14ac:dyDescent="0.2">
      <c r="B2406" s="25">
        <v>2176</v>
      </c>
      <c r="C2406" s="193"/>
      <c r="D2406" s="19">
        <v>0.47152493499029924</v>
      </c>
      <c r="E2406" s="19">
        <v>0.72400088759848769</v>
      </c>
      <c r="F2406" s="19"/>
      <c r="G2406" s="19">
        <v>0.62125959171489764</v>
      </c>
      <c r="H2406" s="19"/>
      <c r="I2406" s="19"/>
      <c r="J2406" s="19">
        <v>0.30840502397689751</v>
      </c>
      <c r="K2406" s="19">
        <v>0.61442665349202141</v>
      </c>
      <c r="L2406" s="19"/>
      <c r="M2406" s="19"/>
      <c r="N2406" s="19">
        <v>1.1904500446965378</v>
      </c>
      <c r="O2406" s="19"/>
      <c r="P2406" s="50">
        <v>0.9106098900227878</v>
      </c>
      <c r="R2406" s="9" t="s">
        <v>0</v>
      </c>
    </row>
    <row r="2407" spans="2:18" x14ac:dyDescent="0.2">
      <c r="B2407" s="25">
        <v>2177</v>
      </c>
      <c r="C2407" s="193"/>
      <c r="D2407" s="19">
        <v>0.38768958838987949</v>
      </c>
      <c r="E2407" s="19"/>
      <c r="F2407" s="19">
        <v>0.11781542309472405</v>
      </c>
      <c r="G2407" s="19"/>
      <c r="H2407" s="19">
        <v>0.35213052440925435</v>
      </c>
      <c r="I2407" s="19"/>
      <c r="J2407" s="19">
        <v>0.6173955309880933</v>
      </c>
      <c r="K2407" s="19"/>
      <c r="L2407" s="19">
        <v>0.14285288666512852</v>
      </c>
      <c r="M2407" s="19"/>
      <c r="N2407" s="19">
        <v>0.36633882355381564</v>
      </c>
      <c r="O2407" s="19">
        <v>0.21382468089060058</v>
      </c>
      <c r="P2407" s="50"/>
      <c r="R2407" s="9" t="s">
        <v>0</v>
      </c>
    </row>
    <row r="2408" spans="2:18" x14ac:dyDescent="0.2">
      <c r="B2408" s="25">
        <v>2178</v>
      </c>
      <c r="C2408" s="193">
        <v>0.49496997890407474</v>
      </c>
      <c r="D2408" s="19"/>
      <c r="E2408" s="19">
        <v>0.28019788263023948</v>
      </c>
      <c r="F2408" s="19"/>
      <c r="G2408" s="19">
        <v>0.41115157889790171</v>
      </c>
      <c r="H2408" s="19"/>
      <c r="I2408" s="19"/>
      <c r="J2408" s="19">
        <v>0.2862211015315857</v>
      </c>
      <c r="K2408" s="19">
        <v>0.58971882163198264</v>
      </c>
      <c r="L2408" s="19"/>
      <c r="M2408" s="19">
        <v>0.29196277553652922</v>
      </c>
      <c r="N2408" s="19"/>
      <c r="O2408" s="19">
        <v>0.52568945474821083</v>
      </c>
      <c r="P2408" s="50"/>
      <c r="R2408" s="9" t="s">
        <v>0</v>
      </c>
    </row>
    <row r="2409" spans="2:18" x14ac:dyDescent="0.2">
      <c r="B2409" s="25">
        <v>2179</v>
      </c>
      <c r="C2409" s="193">
        <v>0.24983649414808853</v>
      </c>
      <c r="D2409" s="19"/>
      <c r="E2409" s="19">
        <v>0.35067158893460981</v>
      </c>
      <c r="F2409" s="19"/>
      <c r="G2409" s="19">
        <v>0.51230593904596</v>
      </c>
      <c r="H2409" s="19"/>
      <c r="I2409" s="19">
        <v>0.61261777874703804</v>
      </c>
      <c r="J2409" s="19"/>
      <c r="K2409" s="19">
        <v>0.82807238504342129</v>
      </c>
      <c r="L2409" s="19"/>
      <c r="M2409" s="19"/>
      <c r="N2409" s="19">
        <v>4.9087826604741772E-2</v>
      </c>
      <c r="O2409" s="19">
        <v>1.6026820687184242</v>
      </c>
      <c r="P2409" s="50"/>
      <c r="R2409" s="9" t="s">
        <v>0</v>
      </c>
    </row>
    <row r="2410" spans="2:18" x14ac:dyDescent="0.2">
      <c r="B2410" s="25">
        <v>2180</v>
      </c>
      <c r="C2410" s="193">
        <v>1.3265833308119377</v>
      </c>
      <c r="D2410" s="19"/>
      <c r="E2410" s="19">
        <v>2.0846767165070892</v>
      </c>
      <c r="F2410" s="19"/>
      <c r="G2410" s="19">
        <v>1.3060647667990184</v>
      </c>
      <c r="H2410" s="19"/>
      <c r="I2410" s="19">
        <v>2.4244708595866369</v>
      </c>
      <c r="J2410" s="19"/>
      <c r="K2410" s="19">
        <v>1.2787839550909563</v>
      </c>
      <c r="L2410" s="19"/>
      <c r="M2410" s="19">
        <v>1.7737290768877148</v>
      </c>
      <c r="N2410" s="19"/>
      <c r="O2410" s="19">
        <v>1.6382391745046978</v>
      </c>
      <c r="P2410" s="50"/>
      <c r="R2410" s="9" t="s">
        <v>0</v>
      </c>
    </row>
    <row r="2411" spans="2:18" x14ac:dyDescent="0.2">
      <c r="B2411" s="25">
        <v>2181</v>
      </c>
      <c r="C2411" s="193"/>
      <c r="D2411" s="19">
        <v>0.80579126762930564</v>
      </c>
      <c r="E2411" s="19"/>
      <c r="F2411" s="19">
        <v>0.73313367244001226</v>
      </c>
      <c r="G2411" s="19"/>
      <c r="H2411" s="19">
        <v>1.1283537734724094</v>
      </c>
      <c r="I2411" s="19"/>
      <c r="J2411" s="19">
        <v>0.52422775193655402</v>
      </c>
      <c r="K2411" s="19"/>
      <c r="L2411" s="19">
        <v>1.1703343829378023</v>
      </c>
      <c r="M2411" s="19"/>
      <c r="N2411" s="19">
        <v>1.5109483370059995</v>
      </c>
      <c r="O2411" s="19"/>
      <c r="P2411" s="50">
        <v>1.2575540972156527</v>
      </c>
      <c r="R2411" s="9" t="s">
        <v>0</v>
      </c>
    </row>
    <row r="2412" spans="2:18" x14ac:dyDescent="0.2">
      <c r="B2412" s="25">
        <v>2182</v>
      </c>
      <c r="C2412" s="193">
        <v>1.02545175558472</v>
      </c>
      <c r="D2412" s="19"/>
      <c r="E2412" s="19">
        <v>1.2344537656349932</v>
      </c>
      <c r="F2412" s="19"/>
      <c r="G2412" s="19"/>
      <c r="H2412" s="19">
        <v>0.17541659666462539</v>
      </c>
      <c r="I2412" s="19">
        <v>5.0745441785675277E-2</v>
      </c>
      <c r="J2412" s="19"/>
      <c r="K2412" s="19">
        <v>0.53854784322568849</v>
      </c>
      <c r="L2412" s="19"/>
      <c r="M2412" s="19"/>
      <c r="N2412" s="19">
        <v>0.73004281620052891</v>
      </c>
      <c r="O2412" s="19">
        <v>0.4328270100658887</v>
      </c>
      <c r="P2412" s="50"/>
      <c r="R2412" s="9" t="s">
        <v>0</v>
      </c>
    </row>
    <row r="2413" spans="2:18" x14ac:dyDescent="0.2">
      <c r="B2413" s="25">
        <v>2183</v>
      </c>
      <c r="C2413" s="193"/>
      <c r="D2413" s="19">
        <v>0.8730763895793634</v>
      </c>
      <c r="E2413" s="19"/>
      <c r="F2413" s="19">
        <v>0.43110497330667824</v>
      </c>
      <c r="G2413" s="19"/>
      <c r="H2413" s="19">
        <v>1.250522905084348</v>
      </c>
      <c r="I2413" s="19"/>
      <c r="J2413" s="19">
        <v>0.43991232734899915</v>
      </c>
      <c r="K2413" s="19"/>
      <c r="L2413" s="19">
        <v>0.88557674894477123</v>
      </c>
      <c r="M2413" s="19"/>
      <c r="N2413" s="19">
        <v>0.59977477914019717</v>
      </c>
      <c r="O2413" s="19"/>
      <c r="P2413" s="50">
        <v>0.24995824289509322</v>
      </c>
      <c r="R2413" s="9" t="s">
        <v>0</v>
      </c>
    </row>
    <row r="2414" spans="2:18" x14ac:dyDescent="0.2">
      <c r="B2414" s="25">
        <v>2184</v>
      </c>
      <c r="C2414" s="193"/>
      <c r="D2414" s="19">
        <v>9.1445578917723466E-2</v>
      </c>
      <c r="E2414" s="19">
        <v>0.21168877687098325</v>
      </c>
      <c r="F2414" s="19"/>
      <c r="G2414" s="19"/>
      <c r="H2414" s="19">
        <v>0.49006211967611468</v>
      </c>
      <c r="I2414" s="19"/>
      <c r="J2414" s="19">
        <v>0.90238114115134471</v>
      </c>
      <c r="K2414" s="19"/>
      <c r="L2414" s="19">
        <v>0.68369604933806361</v>
      </c>
      <c r="M2414" s="19"/>
      <c r="N2414" s="19">
        <v>0.36249901438181453</v>
      </c>
      <c r="O2414" s="19">
        <v>0.5149547422811056</v>
      </c>
      <c r="P2414" s="50"/>
      <c r="R2414" s="9" t="s">
        <v>0</v>
      </c>
    </row>
    <row r="2415" spans="2:18" x14ac:dyDescent="0.2">
      <c r="B2415" s="25">
        <v>2185</v>
      </c>
      <c r="C2415" s="193">
        <v>0.41734955402505419</v>
      </c>
      <c r="D2415" s="19"/>
      <c r="E2415" s="19"/>
      <c r="F2415" s="19">
        <v>0.97907515528253442</v>
      </c>
      <c r="G2415" s="19"/>
      <c r="H2415" s="19">
        <v>0.33387121595811065</v>
      </c>
      <c r="I2415" s="19"/>
      <c r="J2415" s="19">
        <v>0.15104667576864336</v>
      </c>
      <c r="K2415" s="19"/>
      <c r="L2415" s="19">
        <v>0.43422708191852705</v>
      </c>
      <c r="M2415" s="19">
        <v>0.32846445119376205</v>
      </c>
      <c r="N2415" s="19"/>
      <c r="O2415" s="19"/>
      <c r="P2415" s="50">
        <v>0.21167001959872139</v>
      </c>
      <c r="R2415" s="9" t="s">
        <v>0</v>
      </c>
    </row>
    <row r="2416" spans="2:18" x14ac:dyDescent="0.2">
      <c r="B2416" s="25">
        <v>2186</v>
      </c>
      <c r="C2416" s="193">
        <v>0.94598371926512048</v>
      </c>
      <c r="D2416" s="19"/>
      <c r="E2416" s="19"/>
      <c r="F2416" s="19">
        <v>5.7942863084869793E-4</v>
      </c>
      <c r="G2416" s="19">
        <v>0.3413214462631467</v>
      </c>
      <c r="H2416" s="19"/>
      <c r="I2416" s="19">
        <v>0.63696659595266159</v>
      </c>
      <c r="J2416" s="19"/>
      <c r="K2416" s="19">
        <v>0.24357158879709825</v>
      </c>
      <c r="L2416" s="19"/>
      <c r="M2416" s="19">
        <v>0.27673357725078818</v>
      </c>
      <c r="N2416" s="19"/>
      <c r="O2416" s="19">
        <v>0.69437400136201477</v>
      </c>
      <c r="P2416" s="50"/>
      <c r="R2416" s="9" t="s">
        <v>0</v>
      </c>
    </row>
    <row r="2417" spans="2:18" x14ac:dyDescent="0.2">
      <c r="B2417" s="25">
        <v>2187</v>
      </c>
      <c r="C2417" s="193">
        <v>0.90323958455147402</v>
      </c>
      <c r="D2417" s="19"/>
      <c r="E2417" s="19">
        <v>0.35389713123862265</v>
      </c>
      <c r="F2417" s="19"/>
      <c r="G2417" s="19">
        <v>1.1021716713428218</v>
      </c>
      <c r="H2417" s="19"/>
      <c r="I2417" s="19">
        <v>0.81869591727850255</v>
      </c>
      <c r="J2417" s="19"/>
      <c r="K2417" s="19">
        <v>0.40325802378298814</v>
      </c>
      <c r="L2417" s="19"/>
      <c r="M2417" s="19">
        <v>0.88530547084892552</v>
      </c>
      <c r="N2417" s="19"/>
      <c r="O2417" s="19">
        <v>0.90213449133008827</v>
      </c>
      <c r="P2417" s="50"/>
      <c r="R2417" s="9" t="s">
        <v>0</v>
      </c>
    </row>
    <row r="2418" spans="2:18" x14ac:dyDescent="0.2">
      <c r="B2418" s="25">
        <v>2188</v>
      </c>
      <c r="C2418" s="193">
        <v>1.5473643738317406</v>
      </c>
      <c r="D2418" s="19"/>
      <c r="E2418" s="19">
        <v>4.3541386421131104E-2</v>
      </c>
      <c r="F2418" s="19"/>
      <c r="G2418" s="19">
        <v>6.5802186785255762E-2</v>
      </c>
      <c r="H2418" s="19"/>
      <c r="I2418" s="19">
        <v>6.5558995286910338E-2</v>
      </c>
      <c r="J2418" s="19"/>
      <c r="K2418" s="19"/>
      <c r="L2418" s="19">
        <v>0.18255361954522634</v>
      </c>
      <c r="M2418" s="19"/>
      <c r="N2418" s="19">
        <v>0.47993388051462016</v>
      </c>
      <c r="O2418" s="19"/>
      <c r="P2418" s="50">
        <v>0.81340456347654844</v>
      </c>
      <c r="R2418" s="9" t="s">
        <v>0</v>
      </c>
    </row>
    <row r="2419" spans="2:18" x14ac:dyDescent="0.2">
      <c r="B2419" s="25">
        <v>2189</v>
      </c>
      <c r="C2419" s="193">
        <v>0.63293035346076432</v>
      </c>
      <c r="D2419" s="19"/>
      <c r="E2419" s="19">
        <v>0.76319147166544432</v>
      </c>
      <c r="F2419" s="19"/>
      <c r="G2419" s="19">
        <v>0.45030533913855431</v>
      </c>
      <c r="H2419" s="19"/>
      <c r="I2419" s="19">
        <v>0.20236523367655951</v>
      </c>
      <c r="J2419" s="19"/>
      <c r="K2419" s="19">
        <v>0.44922381174326442</v>
      </c>
      <c r="L2419" s="19"/>
      <c r="M2419" s="19"/>
      <c r="N2419" s="19">
        <v>0.32662088457843164</v>
      </c>
      <c r="O2419" s="19"/>
      <c r="P2419" s="50">
        <v>0.33985252519941639</v>
      </c>
      <c r="R2419" s="9" t="s">
        <v>0</v>
      </c>
    </row>
    <row r="2420" spans="2:18" x14ac:dyDescent="0.2">
      <c r="B2420" s="25">
        <v>2190</v>
      </c>
      <c r="C2420" s="193"/>
      <c r="D2420" s="19">
        <v>1.7812163589729726</v>
      </c>
      <c r="E2420" s="19"/>
      <c r="F2420" s="19">
        <v>1.6713638131337785</v>
      </c>
      <c r="G2420" s="19"/>
      <c r="H2420" s="19">
        <v>1.5104116753946353</v>
      </c>
      <c r="I2420" s="19"/>
      <c r="J2420" s="19">
        <v>0.79273108589054864</v>
      </c>
      <c r="K2420" s="19"/>
      <c r="L2420" s="19">
        <v>1.8670753271065563</v>
      </c>
      <c r="M2420" s="19"/>
      <c r="N2420" s="19">
        <v>1.6354515842357478</v>
      </c>
      <c r="O2420" s="19"/>
      <c r="P2420" s="50">
        <v>0.78014045600618542</v>
      </c>
      <c r="R2420" s="9" t="s">
        <v>0</v>
      </c>
    </row>
    <row r="2421" spans="2:18" x14ac:dyDescent="0.2">
      <c r="B2421" s="25">
        <v>2191</v>
      </c>
      <c r="C2421" s="193">
        <v>0.41381403150451274</v>
      </c>
      <c r="D2421" s="19"/>
      <c r="E2421" s="19">
        <v>4.0487893241272617E-2</v>
      </c>
      <c r="F2421" s="19"/>
      <c r="G2421" s="19">
        <v>0.39302303709425318</v>
      </c>
      <c r="H2421" s="19"/>
      <c r="I2421" s="19">
        <v>0.51840473771686335</v>
      </c>
      <c r="J2421" s="19"/>
      <c r="K2421" s="19">
        <v>0.5551185008581494</v>
      </c>
      <c r="L2421" s="19"/>
      <c r="M2421" s="19"/>
      <c r="N2421" s="19">
        <v>0.16903336681902906</v>
      </c>
      <c r="O2421" s="19">
        <v>0.52260841799334368</v>
      </c>
      <c r="P2421" s="50"/>
      <c r="R2421" s="9" t="s">
        <v>0</v>
      </c>
    </row>
    <row r="2422" spans="2:18" x14ac:dyDescent="0.2">
      <c r="B2422" s="25">
        <v>2192</v>
      </c>
      <c r="C2422" s="193">
        <v>0.44356237218066258</v>
      </c>
      <c r="D2422" s="19"/>
      <c r="E2422" s="19">
        <v>0.28844991267655812</v>
      </c>
      <c r="F2422" s="19"/>
      <c r="G2422" s="19">
        <v>0.47306195919167121</v>
      </c>
      <c r="H2422" s="19"/>
      <c r="I2422" s="19">
        <v>0.46386537364242436</v>
      </c>
      <c r="J2422" s="19"/>
      <c r="K2422" s="19">
        <v>1.0777803153766541</v>
      </c>
      <c r="L2422" s="19"/>
      <c r="M2422" s="19">
        <v>1.1245627010807895</v>
      </c>
      <c r="N2422" s="19"/>
      <c r="O2422" s="19"/>
      <c r="P2422" s="50">
        <v>0.23288118239604502</v>
      </c>
      <c r="R2422" s="9" t="s">
        <v>0</v>
      </c>
    </row>
    <row r="2423" spans="2:18" x14ac:dyDescent="0.2">
      <c r="B2423" s="25">
        <v>2193</v>
      </c>
      <c r="C2423" s="193">
        <v>0.83028464765104693</v>
      </c>
      <c r="D2423" s="19"/>
      <c r="E2423" s="19">
        <v>1.9315461715851412</v>
      </c>
      <c r="F2423" s="19"/>
      <c r="G2423" s="19">
        <v>1.2169485415079198</v>
      </c>
      <c r="H2423" s="19"/>
      <c r="I2423" s="19">
        <v>1.0183618355569277</v>
      </c>
      <c r="J2423" s="19"/>
      <c r="K2423" s="19">
        <v>1.3852810415633627</v>
      </c>
      <c r="L2423" s="19"/>
      <c r="M2423" s="19">
        <v>0.45392747048290438</v>
      </c>
      <c r="N2423" s="19"/>
      <c r="O2423" s="19">
        <v>1.354267222007606</v>
      </c>
      <c r="P2423" s="50"/>
      <c r="R2423" s="9" t="s">
        <v>0</v>
      </c>
    </row>
    <row r="2424" spans="2:18" x14ac:dyDescent="0.2">
      <c r="B2424" s="25">
        <v>2194</v>
      </c>
      <c r="C2424" s="193">
        <v>0.55552240128049646</v>
      </c>
      <c r="D2424" s="19"/>
      <c r="E2424" s="19">
        <v>8.6262342648291065E-2</v>
      </c>
      <c r="F2424" s="19"/>
      <c r="G2424" s="19">
        <v>0.10472051215866621</v>
      </c>
      <c r="H2424" s="19"/>
      <c r="I2424" s="19">
        <v>0.27766086955948732</v>
      </c>
      <c r="J2424" s="19"/>
      <c r="K2424" s="19">
        <v>0.80327519915675993</v>
      </c>
      <c r="L2424" s="19"/>
      <c r="M2424" s="19"/>
      <c r="N2424" s="19">
        <v>0.18564807240688344</v>
      </c>
      <c r="O2424" s="19">
        <v>0.74874026362919199</v>
      </c>
      <c r="P2424" s="50"/>
      <c r="R2424" s="9" t="s">
        <v>0</v>
      </c>
    </row>
    <row r="2425" spans="2:18" x14ac:dyDescent="0.2">
      <c r="B2425" s="25">
        <v>2195</v>
      </c>
      <c r="C2425" s="193"/>
      <c r="D2425" s="19">
        <v>1.3640102835309982</v>
      </c>
      <c r="E2425" s="19"/>
      <c r="F2425" s="19">
        <v>2.1694325715091192</v>
      </c>
      <c r="G2425" s="19"/>
      <c r="H2425" s="19">
        <v>2.5364919526846816</v>
      </c>
      <c r="I2425" s="19"/>
      <c r="J2425" s="19">
        <v>1.9127882900635398</v>
      </c>
      <c r="K2425" s="19"/>
      <c r="L2425" s="19">
        <v>1.5756711983483571</v>
      </c>
      <c r="M2425" s="19"/>
      <c r="N2425" s="19">
        <v>1.8827560623185513</v>
      </c>
      <c r="O2425" s="19"/>
      <c r="P2425" s="50">
        <v>1.9204344578800008</v>
      </c>
      <c r="R2425" s="9" t="s">
        <v>0</v>
      </c>
    </row>
    <row r="2426" spans="2:18" x14ac:dyDescent="0.2">
      <c r="B2426" s="25">
        <v>2196</v>
      </c>
      <c r="C2426" s="193"/>
      <c r="D2426" s="19">
        <v>0.52815041317675027</v>
      </c>
      <c r="E2426" s="19">
        <v>0.35827025719737515</v>
      </c>
      <c r="F2426" s="19"/>
      <c r="G2426" s="19">
        <v>0.69393660875766627</v>
      </c>
      <c r="H2426" s="19"/>
      <c r="I2426" s="19">
        <v>0.86647774651552134</v>
      </c>
      <c r="J2426" s="19"/>
      <c r="K2426" s="19">
        <v>0.96095741556643621</v>
      </c>
      <c r="L2426" s="19"/>
      <c r="M2426" s="19">
        <v>0.37008578040572332</v>
      </c>
      <c r="N2426" s="19"/>
      <c r="O2426" s="19">
        <v>0.42151658434515515</v>
      </c>
      <c r="P2426" s="50"/>
      <c r="R2426" s="9" t="s">
        <v>0</v>
      </c>
    </row>
    <row r="2427" spans="2:18" x14ac:dyDescent="0.2">
      <c r="B2427" s="25">
        <v>2197</v>
      </c>
      <c r="C2427" s="193">
        <v>0.51652280541990303</v>
      </c>
      <c r="D2427" s="19"/>
      <c r="E2427" s="19">
        <v>0.25771569497939228</v>
      </c>
      <c r="F2427" s="19"/>
      <c r="G2427" s="19">
        <v>0.92504498741301178</v>
      </c>
      <c r="H2427" s="19"/>
      <c r="I2427" s="19">
        <v>1.3427189898088594</v>
      </c>
      <c r="J2427" s="19"/>
      <c r="K2427" s="19">
        <v>0.40579466817129578</v>
      </c>
      <c r="L2427" s="19"/>
      <c r="M2427" s="19"/>
      <c r="N2427" s="19">
        <v>0.23897945637781196</v>
      </c>
      <c r="O2427" s="19">
        <v>0.74049330785120482</v>
      </c>
      <c r="P2427" s="50"/>
      <c r="R2427" s="9" t="s">
        <v>0</v>
      </c>
    </row>
    <row r="2428" spans="2:18" x14ac:dyDescent="0.2">
      <c r="B2428" s="25">
        <v>2198</v>
      </c>
      <c r="C2428" s="193">
        <v>0.24030838294545742</v>
      </c>
      <c r="D2428" s="19"/>
      <c r="E2428" s="19">
        <v>1.3456180529134094</v>
      </c>
      <c r="F2428" s="19"/>
      <c r="G2428" s="19">
        <v>1.3679661624234483</v>
      </c>
      <c r="H2428" s="19"/>
      <c r="I2428" s="19">
        <v>1.4857139041021894</v>
      </c>
      <c r="J2428" s="19"/>
      <c r="K2428" s="19">
        <v>0.59594129671111773</v>
      </c>
      <c r="L2428" s="19"/>
      <c r="M2428" s="19">
        <v>1.7484946867565532</v>
      </c>
      <c r="N2428" s="19"/>
      <c r="O2428" s="19">
        <v>1.3834039874052939</v>
      </c>
      <c r="P2428" s="50"/>
      <c r="R2428" s="9" t="s">
        <v>0</v>
      </c>
    </row>
    <row r="2429" spans="2:18" x14ac:dyDescent="0.2">
      <c r="B2429" s="25">
        <v>2199</v>
      </c>
      <c r="C2429" s="193"/>
      <c r="D2429" s="19">
        <v>0.25063670257554127</v>
      </c>
      <c r="E2429" s="19"/>
      <c r="F2429" s="19">
        <v>0.69358987448305065</v>
      </c>
      <c r="G2429" s="19"/>
      <c r="H2429" s="19">
        <v>0.72730630679101327</v>
      </c>
      <c r="I2429" s="19"/>
      <c r="J2429" s="19">
        <v>1.9472667663866865</v>
      </c>
      <c r="K2429" s="19"/>
      <c r="L2429" s="19">
        <v>0.7115971193967795</v>
      </c>
      <c r="M2429" s="19"/>
      <c r="N2429" s="19">
        <v>0.6000069536143976</v>
      </c>
      <c r="O2429" s="19"/>
      <c r="P2429" s="50">
        <v>1.6987191447088299</v>
      </c>
      <c r="R2429" s="9" t="s">
        <v>0</v>
      </c>
    </row>
    <row r="2430" spans="2:18" x14ac:dyDescent="0.2">
      <c r="B2430" s="25">
        <v>2200</v>
      </c>
      <c r="C2430" s="193"/>
      <c r="D2430" s="19">
        <v>0.60223858772995953</v>
      </c>
      <c r="E2430" s="19">
        <v>9.3938636386301858E-2</v>
      </c>
      <c r="F2430" s="19"/>
      <c r="G2430" s="19">
        <v>0.37504302378458027</v>
      </c>
      <c r="H2430" s="19"/>
      <c r="I2430" s="19"/>
      <c r="J2430" s="19">
        <v>0.17325153281058825</v>
      </c>
      <c r="K2430" s="19">
        <v>0.13241035781231594</v>
      </c>
      <c r="L2430" s="19"/>
      <c r="M2430" s="19">
        <v>0.3553469746407571</v>
      </c>
      <c r="N2430" s="19"/>
      <c r="O2430" s="19">
        <v>0.12961566086291015</v>
      </c>
      <c r="P2430" s="50"/>
      <c r="R2430" s="9" t="s">
        <v>0</v>
      </c>
    </row>
    <row r="2431" spans="2:18" x14ac:dyDescent="0.2">
      <c r="B2431" s="25">
        <v>2201</v>
      </c>
      <c r="C2431" s="193"/>
      <c r="D2431" s="19">
        <v>0.54027274946066939</v>
      </c>
      <c r="E2431" s="19"/>
      <c r="F2431" s="19">
        <v>0.61510964902115195</v>
      </c>
      <c r="G2431" s="19"/>
      <c r="H2431" s="19">
        <v>0.87802442540873349</v>
      </c>
      <c r="I2431" s="19">
        <v>0.13298142642857663</v>
      </c>
      <c r="J2431" s="19"/>
      <c r="K2431" s="19"/>
      <c r="L2431" s="19">
        <v>0.41915949938810237</v>
      </c>
      <c r="M2431" s="19"/>
      <c r="N2431" s="19">
        <v>1.0772337065909789</v>
      </c>
      <c r="O2431" s="19"/>
      <c r="P2431" s="50">
        <v>0.14479440571176563</v>
      </c>
      <c r="R2431" s="9" t="s">
        <v>0</v>
      </c>
    </row>
    <row r="2432" spans="2:18" x14ac:dyDescent="0.2">
      <c r="B2432" s="25">
        <v>2202</v>
      </c>
      <c r="C2432" s="193"/>
      <c r="D2432" s="19">
        <v>0.75581783165831662</v>
      </c>
      <c r="E2432" s="19"/>
      <c r="F2432" s="19">
        <v>0.22338808622706052</v>
      </c>
      <c r="G2432" s="19"/>
      <c r="H2432" s="19">
        <v>0.59239479430462794</v>
      </c>
      <c r="I2432" s="19"/>
      <c r="J2432" s="19">
        <v>0.45411696554893782</v>
      </c>
      <c r="K2432" s="19"/>
      <c r="L2432" s="19">
        <v>0.30846773955564455</v>
      </c>
      <c r="M2432" s="19">
        <v>8.8855203672480454E-2</v>
      </c>
      <c r="N2432" s="19"/>
      <c r="O2432" s="19"/>
      <c r="P2432" s="50">
        <v>0.16732859010722234</v>
      </c>
      <c r="R2432" s="9" t="s">
        <v>0</v>
      </c>
    </row>
    <row r="2433" spans="2:18" x14ac:dyDescent="0.2">
      <c r="B2433" s="25">
        <v>2203</v>
      </c>
      <c r="C2433" s="193"/>
      <c r="D2433" s="19">
        <v>0.21098842319011388</v>
      </c>
      <c r="E2433" s="19">
        <v>0.26334071403825832</v>
      </c>
      <c r="F2433" s="19"/>
      <c r="G2433" s="19">
        <v>0.18288718771990389</v>
      </c>
      <c r="H2433" s="19"/>
      <c r="I2433" s="19">
        <v>0.84113570040425423</v>
      </c>
      <c r="J2433" s="19"/>
      <c r="K2433" s="19">
        <v>0.70854869086832806</v>
      </c>
      <c r="L2433" s="19"/>
      <c r="M2433" s="19">
        <v>1.1983445652918396</v>
      </c>
      <c r="N2433" s="19"/>
      <c r="O2433" s="19">
        <v>0.69172781025594132</v>
      </c>
      <c r="P2433" s="50"/>
      <c r="R2433" s="9" t="s">
        <v>0</v>
      </c>
    </row>
    <row r="2434" spans="2:18" x14ac:dyDescent="0.2">
      <c r="B2434" s="25">
        <v>2204</v>
      </c>
      <c r="C2434" s="193"/>
      <c r="D2434" s="19">
        <v>1.2343333983124973</v>
      </c>
      <c r="E2434" s="19"/>
      <c r="F2434" s="19">
        <v>0.26513547624689837</v>
      </c>
      <c r="G2434" s="19"/>
      <c r="H2434" s="19">
        <v>0.52057398562666513</v>
      </c>
      <c r="I2434" s="19"/>
      <c r="J2434" s="19">
        <v>1.1429544108124068</v>
      </c>
      <c r="K2434" s="19"/>
      <c r="L2434" s="19">
        <v>1.171388510253909</v>
      </c>
      <c r="M2434" s="19"/>
      <c r="N2434" s="19">
        <v>0.46976343290648898</v>
      </c>
      <c r="O2434" s="19"/>
      <c r="P2434" s="50">
        <v>0.83386614190864339</v>
      </c>
      <c r="R2434" s="9" t="s">
        <v>0</v>
      </c>
    </row>
    <row r="2435" spans="2:18" x14ac:dyDescent="0.2">
      <c r="B2435" s="25">
        <v>2205</v>
      </c>
      <c r="C2435" s="193">
        <v>0.96130334398295969</v>
      </c>
      <c r="D2435" s="19"/>
      <c r="E2435" s="19">
        <v>0.83436620703548159</v>
      </c>
      <c r="F2435" s="19"/>
      <c r="G2435" s="19">
        <v>0.86637674566775158</v>
      </c>
      <c r="H2435" s="19"/>
      <c r="I2435" s="19"/>
      <c r="J2435" s="19">
        <v>0.29434487886567123</v>
      </c>
      <c r="K2435" s="19">
        <v>0.34741206547335485</v>
      </c>
      <c r="L2435" s="19"/>
      <c r="M2435" s="19">
        <v>0.30978028698704474</v>
      </c>
      <c r="N2435" s="19"/>
      <c r="O2435" s="19">
        <v>6.7581206054424983E-2</v>
      </c>
      <c r="P2435" s="50"/>
      <c r="R2435" s="9" t="s">
        <v>0</v>
      </c>
    </row>
    <row r="2436" spans="2:18" x14ac:dyDescent="0.2">
      <c r="B2436" s="25">
        <v>2206</v>
      </c>
      <c r="C2436" s="193"/>
      <c r="D2436" s="19">
        <v>0.51144576546392417</v>
      </c>
      <c r="E2436" s="19"/>
      <c r="F2436" s="19">
        <v>0.4875492188023271</v>
      </c>
      <c r="G2436" s="19"/>
      <c r="H2436" s="19">
        <v>0.11707626714172158</v>
      </c>
      <c r="I2436" s="19">
        <v>0.64665132912397438</v>
      </c>
      <c r="J2436" s="19"/>
      <c r="K2436" s="19">
        <v>0.17293974971989418</v>
      </c>
      <c r="L2436" s="19"/>
      <c r="M2436" s="19">
        <v>0.28458435472351862</v>
      </c>
      <c r="N2436" s="19"/>
      <c r="O2436" s="19">
        <v>2.1907643619962756E-2</v>
      </c>
      <c r="P2436" s="50"/>
      <c r="R2436" s="9" t="s">
        <v>0</v>
      </c>
    </row>
    <row r="2437" spans="2:18" x14ac:dyDescent="0.2">
      <c r="B2437" s="25">
        <v>2207</v>
      </c>
      <c r="C2437" s="193">
        <v>0.91694434913719725</v>
      </c>
      <c r="D2437" s="19"/>
      <c r="E2437" s="19">
        <v>1.5624997053479637</v>
      </c>
      <c r="F2437" s="19"/>
      <c r="G2437" s="19">
        <v>2.1254921914831995</v>
      </c>
      <c r="H2437" s="19"/>
      <c r="I2437" s="19">
        <v>1.2381861352303221</v>
      </c>
      <c r="J2437" s="19"/>
      <c r="K2437" s="19">
        <v>1.0736931515801982</v>
      </c>
      <c r="L2437" s="19"/>
      <c r="M2437" s="19">
        <v>1.6768444985067481</v>
      </c>
      <c r="N2437" s="19"/>
      <c r="O2437" s="19">
        <v>1.0692525684401195</v>
      </c>
      <c r="P2437" s="50"/>
      <c r="R2437" s="9" t="s">
        <v>0</v>
      </c>
    </row>
    <row r="2438" spans="2:18" x14ac:dyDescent="0.2">
      <c r="B2438" s="25">
        <v>2208</v>
      </c>
      <c r="C2438" s="193">
        <v>7.2925268695732889E-2</v>
      </c>
      <c r="D2438" s="19"/>
      <c r="E2438" s="19">
        <v>0.45539494966978744</v>
      </c>
      <c r="F2438" s="19"/>
      <c r="G2438" s="19">
        <v>8.3653828477853659E-2</v>
      </c>
      <c r="H2438" s="19"/>
      <c r="I2438" s="19"/>
      <c r="J2438" s="19">
        <v>0.143316346287677</v>
      </c>
      <c r="K2438" s="19">
        <v>0.70179089211471568</v>
      </c>
      <c r="L2438" s="19"/>
      <c r="M2438" s="19">
        <v>0.65110517689165859</v>
      </c>
      <c r="N2438" s="19"/>
      <c r="O2438" s="19">
        <v>0.30118018579280464</v>
      </c>
      <c r="P2438" s="50"/>
      <c r="R2438" s="9" t="s">
        <v>0</v>
      </c>
    </row>
    <row r="2439" spans="2:18" x14ac:dyDescent="0.2">
      <c r="B2439" s="25">
        <v>2209</v>
      </c>
      <c r="C2439" s="193">
        <v>0.35984502121219131</v>
      </c>
      <c r="D2439" s="19"/>
      <c r="E2439" s="19">
        <v>0.22711026862399109</v>
      </c>
      <c r="F2439" s="19"/>
      <c r="G2439" s="19">
        <v>0.51866077587898862</v>
      </c>
      <c r="H2439" s="19"/>
      <c r="I2439" s="19"/>
      <c r="J2439" s="19">
        <v>0.8045218599544004</v>
      </c>
      <c r="K2439" s="19">
        <v>0.59638114156273148</v>
      </c>
      <c r="L2439" s="19"/>
      <c r="M2439" s="19">
        <v>1.138898953944824</v>
      </c>
      <c r="N2439" s="19"/>
      <c r="O2439" s="19"/>
      <c r="P2439" s="50">
        <v>0.19464694491342233</v>
      </c>
      <c r="R2439" s="9" t="s">
        <v>0</v>
      </c>
    </row>
    <row r="2440" spans="2:18" x14ac:dyDescent="0.2">
      <c r="B2440" s="25">
        <v>2210</v>
      </c>
      <c r="C2440" s="193">
        <v>6.0712956740702873E-2</v>
      </c>
      <c r="D2440" s="19"/>
      <c r="E2440" s="19">
        <v>0.33969125245650872</v>
      </c>
      <c r="F2440" s="19"/>
      <c r="G2440" s="19">
        <v>0.93458033399801077</v>
      </c>
      <c r="H2440" s="19"/>
      <c r="I2440" s="19"/>
      <c r="J2440" s="19">
        <v>6.7423507775164759E-2</v>
      </c>
      <c r="K2440" s="19">
        <v>0.28404479909300479</v>
      </c>
      <c r="L2440" s="19"/>
      <c r="M2440" s="19">
        <v>4.0459742161000102E-2</v>
      </c>
      <c r="N2440" s="19"/>
      <c r="O2440" s="19">
        <v>0.84402902181143258</v>
      </c>
      <c r="P2440" s="50"/>
      <c r="R2440" s="9" t="s">
        <v>0</v>
      </c>
    </row>
    <row r="2441" spans="2:18" x14ac:dyDescent="0.2">
      <c r="B2441" s="25">
        <v>2211</v>
      </c>
      <c r="C2441" s="193"/>
      <c r="D2441" s="19">
        <v>1.1887020611334553</v>
      </c>
      <c r="E2441" s="19"/>
      <c r="F2441" s="19">
        <v>0.46886657236929019</v>
      </c>
      <c r="G2441" s="19"/>
      <c r="H2441" s="19">
        <v>1.4754809175928936</v>
      </c>
      <c r="I2441" s="19"/>
      <c r="J2441" s="19">
        <v>1.2392124353766942</v>
      </c>
      <c r="K2441" s="19"/>
      <c r="L2441" s="19">
        <v>1.7139433591517919</v>
      </c>
      <c r="M2441" s="19"/>
      <c r="N2441" s="19">
        <v>1.2868258117455509</v>
      </c>
      <c r="O2441" s="19"/>
      <c r="P2441" s="50">
        <v>0.5011893312287734</v>
      </c>
      <c r="R2441" s="9" t="s">
        <v>0</v>
      </c>
    </row>
    <row r="2442" spans="2:18" x14ac:dyDescent="0.2">
      <c r="B2442" s="25">
        <v>2212</v>
      </c>
      <c r="C2442" s="193"/>
      <c r="D2442" s="19">
        <v>0.83430166996265964</v>
      </c>
      <c r="E2442" s="19"/>
      <c r="F2442" s="19">
        <v>1.5442067466546583</v>
      </c>
      <c r="G2442" s="19"/>
      <c r="H2442" s="19">
        <v>1.1579920954120537</v>
      </c>
      <c r="I2442" s="19"/>
      <c r="J2442" s="19">
        <v>1.7464208464029551</v>
      </c>
      <c r="K2442" s="19"/>
      <c r="L2442" s="19">
        <v>2.1958103045886208</v>
      </c>
      <c r="M2442" s="19"/>
      <c r="N2442" s="19">
        <v>1.5401907970280768</v>
      </c>
      <c r="O2442" s="19"/>
      <c r="P2442" s="50">
        <v>2.0984810149887161</v>
      </c>
      <c r="R2442" s="9" t="s">
        <v>0</v>
      </c>
    </row>
    <row r="2443" spans="2:18" x14ac:dyDescent="0.2">
      <c r="B2443" s="25">
        <v>2213</v>
      </c>
      <c r="C2443" s="193">
        <v>0.67043085640906452</v>
      </c>
      <c r="D2443" s="19"/>
      <c r="E2443" s="19">
        <v>1.8307843257541776</v>
      </c>
      <c r="F2443" s="19"/>
      <c r="G2443" s="19">
        <v>1.0491179029166615</v>
      </c>
      <c r="H2443" s="19"/>
      <c r="I2443" s="19">
        <v>1.5397626245074258</v>
      </c>
      <c r="J2443" s="19"/>
      <c r="K2443" s="19">
        <v>0.63324404126348299</v>
      </c>
      <c r="L2443" s="19"/>
      <c r="M2443" s="19">
        <v>1.7193837274549117</v>
      </c>
      <c r="N2443" s="19"/>
      <c r="O2443" s="19">
        <v>0.8473156477619106</v>
      </c>
      <c r="P2443" s="50"/>
      <c r="R2443" s="9" t="s">
        <v>0</v>
      </c>
    </row>
    <row r="2444" spans="2:18" x14ac:dyDescent="0.2">
      <c r="B2444" s="25">
        <v>2214</v>
      </c>
      <c r="C2444" s="193"/>
      <c r="D2444" s="19">
        <v>1.1791874829667776E-2</v>
      </c>
      <c r="E2444" s="19"/>
      <c r="F2444" s="19">
        <v>0.38053102486580626</v>
      </c>
      <c r="G2444" s="19"/>
      <c r="H2444" s="19">
        <v>0.53581196748277404</v>
      </c>
      <c r="I2444" s="19">
        <v>0.84249203895788505</v>
      </c>
      <c r="J2444" s="19"/>
      <c r="K2444" s="19">
        <v>9.3776052068169358E-3</v>
      </c>
      <c r="L2444" s="19"/>
      <c r="M2444" s="19"/>
      <c r="N2444" s="19">
        <v>0.71212748052594799</v>
      </c>
      <c r="O2444" s="19"/>
      <c r="P2444" s="50">
        <v>1.8584176172363993</v>
      </c>
      <c r="R2444" s="9" t="s">
        <v>0</v>
      </c>
    </row>
    <row r="2445" spans="2:18" x14ac:dyDescent="0.2">
      <c r="B2445" s="25">
        <v>2215</v>
      </c>
      <c r="C2445" s="193">
        <v>0.76428119795886407</v>
      </c>
      <c r="D2445" s="19"/>
      <c r="E2445" s="19">
        <v>1.5076121523025989</v>
      </c>
      <c r="F2445" s="19"/>
      <c r="G2445" s="19">
        <v>0.92562987026325738</v>
      </c>
      <c r="H2445" s="19"/>
      <c r="I2445" s="19">
        <v>1.1627186936585274</v>
      </c>
      <c r="J2445" s="19"/>
      <c r="K2445" s="19">
        <v>8.157081911117546E-2</v>
      </c>
      <c r="L2445" s="19"/>
      <c r="M2445" s="19">
        <v>0.78970371144819962</v>
      </c>
      <c r="N2445" s="19"/>
      <c r="O2445" s="19">
        <v>1.6282622564667291</v>
      </c>
      <c r="P2445" s="50"/>
      <c r="R2445" s="9" t="s">
        <v>0</v>
      </c>
    </row>
    <row r="2446" spans="2:18" x14ac:dyDescent="0.2">
      <c r="B2446" s="25">
        <v>2216</v>
      </c>
      <c r="C2446" s="193"/>
      <c r="D2446" s="19">
        <v>2.859796708100848</v>
      </c>
      <c r="E2446" s="19"/>
      <c r="F2446" s="19">
        <v>2.1683960216136953</v>
      </c>
      <c r="G2446" s="19"/>
      <c r="H2446" s="19">
        <v>2.7255552123906059</v>
      </c>
      <c r="I2446" s="19"/>
      <c r="J2446" s="19">
        <v>2.0172788741525602</v>
      </c>
      <c r="K2446" s="19"/>
      <c r="L2446" s="19">
        <v>0.96719459477912184</v>
      </c>
      <c r="M2446" s="19"/>
      <c r="N2446" s="19">
        <v>2.2531681282814837</v>
      </c>
      <c r="O2446" s="19"/>
      <c r="P2446" s="50">
        <v>3.0532376494637541</v>
      </c>
      <c r="R2446" s="9" t="s">
        <v>0</v>
      </c>
    </row>
    <row r="2447" spans="2:18" x14ac:dyDescent="0.2">
      <c r="B2447" s="25">
        <v>2217</v>
      </c>
      <c r="C2447" s="193">
        <v>1.5323159151403531</v>
      </c>
      <c r="D2447" s="19"/>
      <c r="E2447" s="19">
        <v>0.42629746913051103</v>
      </c>
      <c r="F2447" s="19"/>
      <c r="G2447" s="19">
        <v>1.0961973758714991</v>
      </c>
      <c r="H2447" s="19"/>
      <c r="I2447" s="19">
        <v>0.75159181146147092</v>
      </c>
      <c r="J2447" s="19"/>
      <c r="K2447" s="19">
        <v>0.16305049059820073</v>
      </c>
      <c r="L2447" s="19"/>
      <c r="M2447" s="19">
        <v>0.24167146501580256</v>
      </c>
      <c r="N2447" s="19"/>
      <c r="O2447" s="19">
        <v>0.28042337874885448</v>
      </c>
      <c r="P2447" s="50"/>
      <c r="R2447" s="9" t="s">
        <v>0</v>
      </c>
    </row>
    <row r="2448" spans="2:18" x14ac:dyDescent="0.2">
      <c r="B2448" s="25">
        <v>2218</v>
      </c>
      <c r="C2448" s="193"/>
      <c r="D2448" s="19">
        <v>0.59691789255638306</v>
      </c>
      <c r="E2448" s="19"/>
      <c r="F2448" s="19">
        <v>0.82610625271143379</v>
      </c>
      <c r="G2448" s="19"/>
      <c r="H2448" s="19">
        <v>8.9233219045601359E-2</v>
      </c>
      <c r="I2448" s="19"/>
      <c r="J2448" s="19">
        <v>0.37086079259824561</v>
      </c>
      <c r="K2448" s="19">
        <v>1.6617632206504907E-2</v>
      </c>
      <c r="L2448" s="19"/>
      <c r="M2448" s="19">
        <v>1.9151880578743914E-2</v>
      </c>
      <c r="N2448" s="19"/>
      <c r="O2448" s="19"/>
      <c r="P2448" s="50">
        <v>0.53027403272791951</v>
      </c>
      <c r="R2448" s="9" t="s">
        <v>0</v>
      </c>
    </row>
    <row r="2449" spans="2:18" x14ac:dyDescent="0.2">
      <c r="B2449" s="25">
        <v>2219</v>
      </c>
      <c r="C2449" s="193">
        <v>4.8010445130673166E-2</v>
      </c>
      <c r="D2449" s="19"/>
      <c r="E2449" s="19">
        <v>0.48021611777853962</v>
      </c>
      <c r="F2449" s="19"/>
      <c r="G2449" s="19">
        <v>1.0028391020427341</v>
      </c>
      <c r="H2449" s="19"/>
      <c r="I2449" s="19">
        <v>1.6091385903592577</v>
      </c>
      <c r="J2449" s="19"/>
      <c r="K2449" s="19"/>
      <c r="L2449" s="19">
        <v>0.5965389733281663</v>
      </c>
      <c r="M2449" s="19">
        <v>0.60362180290583678</v>
      </c>
      <c r="N2449" s="19"/>
      <c r="O2449" s="19"/>
      <c r="P2449" s="50">
        <v>0.29921991775755352</v>
      </c>
      <c r="R2449" s="9" t="s">
        <v>0</v>
      </c>
    </row>
    <row r="2450" spans="2:18" x14ac:dyDescent="0.2">
      <c r="B2450" s="25">
        <v>2220</v>
      </c>
      <c r="C2450" s="193">
        <v>0.32567265607822532</v>
      </c>
      <c r="D2450" s="19"/>
      <c r="E2450" s="19">
        <v>8.0728887644473141E-2</v>
      </c>
      <c r="F2450" s="19"/>
      <c r="G2450" s="19"/>
      <c r="H2450" s="19">
        <v>0.66710049243964076</v>
      </c>
      <c r="I2450" s="19">
        <v>0.83672580046668887</v>
      </c>
      <c r="J2450" s="19"/>
      <c r="K2450" s="19">
        <v>0.30146388838058397</v>
      </c>
      <c r="L2450" s="19"/>
      <c r="M2450" s="19"/>
      <c r="N2450" s="19">
        <v>0.3628874397008004</v>
      </c>
      <c r="O2450" s="19">
        <v>1.0076399194063443</v>
      </c>
      <c r="P2450" s="50"/>
      <c r="R2450" s="9" t="s">
        <v>0</v>
      </c>
    </row>
    <row r="2451" spans="2:18" x14ac:dyDescent="0.2">
      <c r="B2451" s="25">
        <v>2221</v>
      </c>
      <c r="C2451" s="193"/>
      <c r="D2451" s="19">
        <v>1.5915637052543825</v>
      </c>
      <c r="E2451" s="19"/>
      <c r="F2451" s="19">
        <v>2.7533704230931884</v>
      </c>
      <c r="G2451" s="19"/>
      <c r="H2451" s="19">
        <v>3.1356739936855704</v>
      </c>
      <c r="I2451" s="19"/>
      <c r="J2451" s="19">
        <v>2.2228782981346602</v>
      </c>
      <c r="K2451" s="19"/>
      <c r="L2451" s="19">
        <v>2.343403956594408</v>
      </c>
      <c r="M2451" s="19"/>
      <c r="N2451" s="19">
        <v>2.0335444299180896</v>
      </c>
      <c r="O2451" s="19"/>
      <c r="P2451" s="50">
        <v>2.0338697078290027</v>
      </c>
      <c r="R2451" s="9" t="s">
        <v>0</v>
      </c>
    </row>
    <row r="2452" spans="2:18" x14ac:dyDescent="0.2">
      <c r="B2452" s="25">
        <v>2222</v>
      </c>
      <c r="C2452" s="193"/>
      <c r="D2452" s="19">
        <v>0.83723633058565916</v>
      </c>
      <c r="E2452" s="19"/>
      <c r="F2452" s="19">
        <v>0.39563373162302012</v>
      </c>
      <c r="G2452" s="19"/>
      <c r="H2452" s="19">
        <v>0.27226274302535436</v>
      </c>
      <c r="I2452" s="19">
        <v>0.19872911934213228</v>
      </c>
      <c r="J2452" s="19"/>
      <c r="K2452" s="19"/>
      <c r="L2452" s="19">
        <v>0.44232085755758033</v>
      </c>
      <c r="M2452" s="19"/>
      <c r="N2452" s="19">
        <v>0.90219933449540179</v>
      </c>
      <c r="O2452" s="19">
        <v>1.4484014921248255E-2</v>
      </c>
      <c r="P2452" s="50"/>
      <c r="R2452" s="9" t="s">
        <v>0</v>
      </c>
    </row>
    <row r="2453" spans="2:18" x14ac:dyDescent="0.2">
      <c r="B2453" s="25">
        <v>2223</v>
      </c>
      <c r="C2453" s="193"/>
      <c r="D2453" s="19">
        <v>0.68536597690021428</v>
      </c>
      <c r="E2453" s="19">
        <v>1.219558482802932</v>
      </c>
      <c r="F2453" s="19"/>
      <c r="G2453" s="19">
        <v>0.43354984046832401</v>
      </c>
      <c r="H2453" s="19"/>
      <c r="I2453" s="19"/>
      <c r="J2453" s="19">
        <v>4.2471859739311314E-2</v>
      </c>
      <c r="K2453" s="19">
        <v>0.66125566830126481</v>
      </c>
      <c r="L2453" s="19"/>
      <c r="M2453" s="19">
        <v>0.92301682408399499</v>
      </c>
      <c r="N2453" s="19"/>
      <c r="O2453" s="19">
        <v>1.012621520180391</v>
      </c>
      <c r="P2453" s="50"/>
      <c r="R2453" s="9" t="s">
        <v>0</v>
      </c>
    </row>
    <row r="2454" spans="2:18" x14ac:dyDescent="0.2">
      <c r="B2454" s="25">
        <v>2224</v>
      </c>
      <c r="C2454" s="193">
        <v>0.49690278214542555</v>
      </c>
      <c r="D2454" s="19"/>
      <c r="E2454" s="19">
        <v>1.2277862321954376</v>
      </c>
      <c r="F2454" s="19"/>
      <c r="G2454" s="19">
        <v>1.681725857370731</v>
      </c>
      <c r="H2454" s="19"/>
      <c r="I2454" s="19">
        <v>1.2517861100795391</v>
      </c>
      <c r="J2454" s="19"/>
      <c r="K2454" s="19">
        <v>0.93103249933732346</v>
      </c>
      <c r="L2454" s="19"/>
      <c r="M2454" s="19">
        <v>0.14018151850757643</v>
      </c>
      <c r="N2454" s="19"/>
      <c r="O2454" s="19">
        <v>4.5128313341454791E-2</v>
      </c>
      <c r="P2454" s="50"/>
      <c r="R2454" s="9" t="s">
        <v>0</v>
      </c>
    </row>
    <row r="2455" spans="2:18" x14ac:dyDescent="0.2">
      <c r="B2455" s="25">
        <v>2225</v>
      </c>
      <c r="C2455" s="193">
        <v>1.1630898665960703</v>
      </c>
      <c r="D2455" s="19"/>
      <c r="E2455" s="19">
        <v>0.19615768914172618</v>
      </c>
      <c r="F2455" s="19"/>
      <c r="G2455" s="19">
        <v>9.4555647303782797E-2</v>
      </c>
      <c r="H2455" s="19"/>
      <c r="I2455" s="19">
        <v>0.57453769865156012</v>
      </c>
      <c r="J2455" s="19"/>
      <c r="K2455" s="19">
        <v>0.44654365993461653</v>
      </c>
      <c r="L2455" s="19"/>
      <c r="M2455" s="19">
        <v>1.5540472751598837</v>
      </c>
      <c r="N2455" s="19"/>
      <c r="O2455" s="19">
        <v>1.6318069817474397</v>
      </c>
      <c r="P2455" s="50"/>
      <c r="R2455" s="9" t="s">
        <v>0</v>
      </c>
    </row>
    <row r="2456" spans="2:18" x14ac:dyDescent="0.2">
      <c r="B2456" s="25">
        <v>2226</v>
      </c>
      <c r="C2456" s="193">
        <v>0.17179020699452541</v>
      </c>
      <c r="D2456" s="19"/>
      <c r="E2456" s="19">
        <v>0.52450438584993053</v>
      </c>
      <c r="F2456" s="19"/>
      <c r="G2456" s="19">
        <v>1.3070057065079119</v>
      </c>
      <c r="H2456" s="19"/>
      <c r="I2456" s="19">
        <v>5.1524055513101602E-2</v>
      </c>
      <c r="J2456" s="19"/>
      <c r="K2456" s="19">
        <v>0.45081534911944937</v>
      </c>
      <c r="L2456" s="19"/>
      <c r="M2456" s="19">
        <v>0.65525986791368229</v>
      </c>
      <c r="N2456" s="19"/>
      <c r="O2456" s="19">
        <v>0.36230591906202025</v>
      </c>
      <c r="P2456" s="50"/>
      <c r="R2456" s="9" t="s">
        <v>0</v>
      </c>
    </row>
    <row r="2457" spans="2:18" x14ac:dyDescent="0.2">
      <c r="B2457" s="25">
        <v>2227</v>
      </c>
      <c r="C2457" s="193">
        <v>2.2515589747356404</v>
      </c>
      <c r="D2457" s="19"/>
      <c r="E2457" s="19">
        <v>2.0677378758858445</v>
      </c>
      <c r="F2457" s="19"/>
      <c r="G2457" s="19">
        <v>2.1288168009301995</v>
      </c>
      <c r="H2457" s="19"/>
      <c r="I2457" s="19">
        <v>2.5713042853967432</v>
      </c>
      <c r="J2457" s="19"/>
      <c r="K2457" s="19">
        <v>2.2116269541800353</v>
      </c>
      <c r="L2457" s="19"/>
      <c r="M2457" s="19">
        <v>1.8019266658517661</v>
      </c>
      <c r="N2457" s="19"/>
      <c r="O2457" s="19">
        <v>2.1784608048073766</v>
      </c>
      <c r="P2457" s="50"/>
      <c r="R2457" s="9" t="s">
        <v>0</v>
      </c>
    </row>
    <row r="2458" spans="2:18" x14ac:dyDescent="0.2">
      <c r="B2458" s="25">
        <v>2228</v>
      </c>
      <c r="C2458" s="193"/>
      <c r="D2458" s="19">
        <v>1.173364951222404</v>
      </c>
      <c r="E2458" s="19"/>
      <c r="F2458" s="19">
        <v>1.2314630567687681</v>
      </c>
      <c r="G2458" s="19">
        <v>0.63539639345745624</v>
      </c>
      <c r="H2458" s="19"/>
      <c r="I2458" s="19">
        <v>0.89862646931689505</v>
      </c>
      <c r="J2458" s="19"/>
      <c r="K2458" s="19"/>
      <c r="L2458" s="19">
        <v>1.0925466805370898</v>
      </c>
      <c r="M2458" s="19">
        <v>0.20910167533279292</v>
      </c>
      <c r="N2458" s="19"/>
      <c r="O2458" s="19"/>
      <c r="P2458" s="50">
        <v>0.56332377489090768</v>
      </c>
      <c r="R2458" s="9" t="s">
        <v>0</v>
      </c>
    </row>
    <row r="2459" spans="2:18" x14ac:dyDescent="0.2">
      <c r="B2459" s="25">
        <v>2229</v>
      </c>
      <c r="C2459" s="193">
        <v>1.8754658312294092</v>
      </c>
      <c r="D2459" s="19"/>
      <c r="E2459" s="19">
        <v>1.1215061083623028</v>
      </c>
      <c r="F2459" s="19"/>
      <c r="G2459" s="19">
        <v>1.6685386562143281</v>
      </c>
      <c r="H2459" s="19"/>
      <c r="I2459" s="19">
        <v>0.63317916331189128</v>
      </c>
      <c r="J2459" s="19"/>
      <c r="K2459" s="19">
        <v>0.80486471257628545</v>
      </c>
      <c r="L2459" s="19"/>
      <c r="M2459" s="19">
        <v>0.61012128204234728</v>
      </c>
      <c r="N2459" s="19"/>
      <c r="O2459" s="19">
        <v>0.84330332070880498</v>
      </c>
      <c r="P2459" s="50"/>
      <c r="R2459" s="9" t="s">
        <v>0</v>
      </c>
    </row>
    <row r="2460" spans="2:18" x14ac:dyDescent="0.2">
      <c r="B2460" s="25">
        <v>2230</v>
      </c>
      <c r="C2460" s="193">
        <v>0.46469143705918298</v>
      </c>
      <c r="D2460" s="19"/>
      <c r="E2460" s="19">
        <v>0.49978628142795656</v>
      </c>
      <c r="F2460" s="19"/>
      <c r="G2460" s="19">
        <v>1.0434267678775599</v>
      </c>
      <c r="H2460" s="19"/>
      <c r="I2460" s="19"/>
      <c r="J2460" s="19">
        <v>1.7288867153496718E-2</v>
      </c>
      <c r="K2460" s="19">
        <v>1.160129343115931</v>
      </c>
      <c r="L2460" s="19"/>
      <c r="M2460" s="19">
        <v>1.4001253218714473</v>
      </c>
      <c r="N2460" s="19"/>
      <c r="O2460" s="19">
        <v>0.22065423675670823</v>
      </c>
      <c r="P2460" s="50"/>
      <c r="R2460" s="9" t="s">
        <v>0</v>
      </c>
    </row>
    <row r="2461" spans="2:18" x14ac:dyDescent="0.2">
      <c r="B2461" s="25">
        <v>2231</v>
      </c>
      <c r="C2461" s="193"/>
      <c r="D2461" s="19">
        <v>0.11869934618341982</v>
      </c>
      <c r="E2461" s="19"/>
      <c r="F2461" s="19">
        <v>0.69607482464575865</v>
      </c>
      <c r="G2461" s="19"/>
      <c r="H2461" s="19">
        <v>0.18368829620176449</v>
      </c>
      <c r="I2461" s="19"/>
      <c r="J2461" s="19">
        <v>1.2876026878074145</v>
      </c>
      <c r="K2461" s="19"/>
      <c r="L2461" s="19">
        <v>0.14440528526586427</v>
      </c>
      <c r="M2461" s="19"/>
      <c r="N2461" s="19">
        <v>0.22498079811786109</v>
      </c>
      <c r="O2461" s="19"/>
      <c r="P2461" s="50">
        <v>0.89088368223250181</v>
      </c>
      <c r="R2461" s="9" t="s">
        <v>0</v>
      </c>
    </row>
    <row r="2462" spans="2:18" x14ac:dyDescent="0.2">
      <c r="B2462" s="25">
        <v>2232</v>
      </c>
      <c r="C2462" s="193"/>
      <c r="D2462" s="19">
        <v>0.33500949023055804</v>
      </c>
      <c r="E2462" s="19">
        <v>0.49382768347320644</v>
      </c>
      <c r="F2462" s="19"/>
      <c r="G2462" s="19">
        <v>0.69878043689088443</v>
      </c>
      <c r="H2462" s="19"/>
      <c r="I2462" s="19">
        <v>1.0874493649278485</v>
      </c>
      <c r="J2462" s="19"/>
      <c r="K2462" s="19">
        <v>1.0149404794613552</v>
      </c>
      <c r="L2462" s="19"/>
      <c r="M2462" s="19">
        <v>4.3485203086383963E-2</v>
      </c>
      <c r="N2462" s="19"/>
      <c r="O2462" s="19">
        <v>0.52779156423249041</v>
      </c>
      <c r="P2462" s="50"/>
      <c r="R2462" s="9" t="s">
        <v>0</v>
      </c>
    </row>
    <row r="2463" spans="2:18" x14ac:dyDescent="0.2">
      <c r="B2463" s="25">
        <v>2233</v>
      </c>
      <c r="C2463" s="193">
        <v>1.270248229088077</v>
      </c>
      <c r="D2463" s="19"/>
      <c r="E2463" s="19">
        <v>0.80370092338344146</v>
      </c>
      <c r="F2463" s="19"/>
      <c r="G2463" s="19">
        <v>1.4114819584183635</v>
      </c>
      <c r="H2463" s="19"/>
      <c r="I2463" s="19">
        <v>1.2499543159947462</v>
      </c>
      <c r="J2463" s="19"/>
      <c r="K2463" s="19">
        <v>1.4291605996031882</v>
      </c>
      <c r="L2463" s="19"/>
      <c r="M2463" s="19">
        <v>1.5113343262175711</v>
      </c>
      <c r="N2463" s="19"/>
      <c r="O2463" s="19">
        <v>1.4242600584563798</v>
      </c>
      <c r="P2463" s="50"/>
      <c r="R2463" s="9" t="s">
        <v>0</v>
      </c>
    </row>
    <row r="2464" spans="2:18" x14ac:dyDescent="0.2">
      <c r="B2464" s="25">
        <v>2234</v>
      </c>
      <c r="C2464" s="193">
        <v>1.1016172281738412</v>
      </c>
      <c r="D2464" s="19"/>
      <c r="E2464" s="19">
        <v>1.5828790118624256</v>
      </c>
      <c r="F2464" s="19"/>
      <c r="G2464" s="19">
        <v>0.71168647082929093</v>
      </c>
      <c r="H2464" s="19"/>
      <c r="I2464" s="19">
        <v>1.4750993104172025</v>
      </c>
      <c r="J2464" s="19"/>
      <c r="K2464" s="19">
        <v>1.6746819847556229</v>
      </c>
      <c r="L2464" s="19"/>
      <c r="M2464" s="19">
        <v>1.6957449961875073</v>
      </c>
      <c r="N2464" s="19"/>
      <c r="O2464" s="19">
        <v>1.8402654891614516</v>
      </c>
      <c r="P2464" s="50"/>
      <c r="R2464" s="9" t="s">
        <v>0</v>
      </c>
    </row>
    <row r="2465" spans="2:18" x14ac:dyDescent="0.2">
      <c r="B2465" s="25">
        <v>2235</v>
      </c>
      <c r="C2465" s="193"/>
      <c r="D2465" s="19">
        <v>1.0110359773333228</v>
      </c>
      <c r="E2465" s="19"/>
      <c r="F2465" s="19">
        <v>0.37464558600684283</v>
      </c>
      <c r="G2465" s="19"/>
      <c r="H2465" s="19">
        <v>0.75477647369189471</v>
      </c>
      <c r="I2465" s="19"/>
      <c r="J2465" s="19">
        <v>0.8536993032089476</v>
      </c>
      <c r="K2465" s="19"/>
      <c r="L2465" s="19">
        <v>1.634715065015238</v>
      </c>
      <c r="M2465" s="19"/>
      <c r="N2465" s="19">
        <v>0.51474620033132612</v>
      </c>
      <c r="O2465" s="19">
        <v>0.13418550081782846</v>
      </c>
      <c r="P2465" s="50"/>
      <c r="R2465" s="9" t="s">
        <v>0</v>
      </c>
    </row>
    <row r="2466" spans="2:18" x14ac:dyDescent="0.2">
      <c r="B2466" s="25">
        <v>2236</v>
      </c>
      <c r="C2466" s="193">
        <v>1.6524483116128432</v>
      </c>
      <c r="D2466" s="19"/>
      <c r="E2466" s="19">
        <v>1.7216490282187271</v>
      </c>
      <c r="F2466" s="19"/>
      <c r="G2466" s="19">
        <v>1.2578436944541596</v>
      </c>
      <c r="H2466" s="19"/>
      <c r="I2466" s="19">
        <v>2.4680046526002544</v>
      </c>
      <c r="J2466" s="19"/>
      <c r="K2466" s="19">
        <v>1.5764171050698161</v>
      </c>
      <c r="L2466" s="19"/>
      <c r="M2466" s="19">
        <v>1.8285783423386379</v>
      </c>
      <c r="N2466" s="19"/>
      <c r="O2466" s="19">
        <v>1.5671282294917515</v>
      </c>
      <c r="P2466" s="50"/>
      <c r="R2466" s="9" t="s">
        <v>0</v>
      </c>
    </row>
    <row r="2467" spans="2:18" x14ac:dyDescent="0.2">
      <c r="B2467" s="25">
        <v>2237</v>
      </c>
      <c r="C2467" s="193"/>
      <c r="D2467" s="19">
        <v>0.46353407591293971</v>
      </c>
      <c r="E2467" s="19">
        <v>0.74275912793502141</v>
      </c>
      <c r="F2467" s="19"/>
      <c r="G2467" s="19">
        <v>0.90655647490356039</v>
      </c>
      <c r="H2467" s="19"/>
      <c r="I2467" s="19">
        <v>7.4043320165656068E-2</v>
      </c>
      <c r="J2467" s="19"/>
      <c r="K2467" s="19">
        <v>5.8893475536043863E-2</v>
      </c>
      <c r="L2467" s="19"/>
      <c r="M2467" s="19">
        <v>0.59773336141630762</v>
      </c>
      <c r="N2467" s="19"/>
      <c r="O2467" s="19">
        <v>0.88197881053764904</v>
      </c>
      <c r="P2467" s="50"/>
      <c r="R2467" s="9" t="s">
        <v>0</v>
      </c>
    </row>
    <row r="2468" spans="2:18" x14ac:dyDescent="0.2">
      <c r="B2468" s="25">
        <v>2238</v>
      </c>
      <c r="C2468" s="193"/>
      <c r="D2468" s="19">
        <v>0.92187736462134806</v>
      </c>
      <c r="E2468" s="19">
        <v>0.28790068208315261</v>
      </c>
      <c r="F2468" s="19"/>
      <c r="G2468" s="19"/>
      <c r="H2468" s="19">
        <v>0.27879930160335342</v>
      </c>
      <c r="I2468" s="19">
        <v>0.53725388252576523</v>
      </c>
      <c r="J2468" s="19"/>
      <c r="K2468" s="19"/>
      <c r="L2468" s="19">
        <v>0.22899934232929917</v>
      </c>
      <c r="M2468" s="19"/>
      <c r="N2468" s="19">
        <v>0.82951904064012849</v>
      </c>
      <c r="O2468" s="19"/>
      <c r="P2468" s="50">
        <v>0.38360469878237791</v>
      </c>
      <c r="R2468" s="9" t="s">
        <v>0</v>
      </c>
    </row>
    <row r="2469" spans="2:18" x14ac:dyDescent="0.2">
      <c r="B2469" s="25">
        <v>2239</v>
      </c>
      <c r="C2469" s="193">
        <v>0.32484048713176</v>
      </c>
      <c r="D2469" s="19"/>
      <c r="E2469" s="19">
        <v>1.5903287123913632</v>
      </c>
      <c r="F2469" s="19"/>
      <c r="G2469" s="19">
        <v>1.7857278922045805</v>
      </c>
      <c r="H2469" s="19"/>
      <c r="I2469" s="19">
        <v>1.2079558810270874</v>
      </c>
      <c r="J2469" s="19"/>
      <c r="K2469" s="19">
        <v>0.78426981754851832</v>
      </c>
      <c r="L2469" s="19"/>
      <c r="M2469" s="19">
        <v>1.2016442548016648</v>
      </c>
      <c r="N2469" s="19"/>
      <c r="O2469" s="19">
        <v>0.37175579025451566</v>
      </c>
      <c r="P2469" s="50"/>
      <c r="R2469" s="9" t="s">
        <v>0</v>
      </c>
    </row>
    <row r="2470" spans="2:18" x14ac:dyDescent="0.2">
      <c r="B2470" s="25">
        <v>2240</v>
      </c>
      <c r="C2470" s="193"/>
      <c r="D2470" s="19">
        <v>1.1370876835541279</v>
      </c>
      <c r="E2470" s="19"/>
      <c r="F2470" s="19">
        <v>1.6217162157112592</v>
      </c>
      <c r="G2470" s="19"/>
      <c r="H2470" s="19">
        <v>0.70370753662621277</v>
      </c>
      <c r="I2470" s="19"/>
      <c r="J2470" s="19">
        <v>0.72946429179935413</v>
      </c>
      <c r="K2470" s="19"/>
      <c r="L2470" s="19">
        <v>1.0413303364023021</v>
      </c>
      <c r="M2470" s="19"/>
      <c r="N2470" s="19">
        <v>1.1249174109949496</v>
      </c>
      <c r="O2470" s="19"/>
      <c r="P2470" s="50">
        <v>1.3786000560538507</v>
      </c>
      <c r="R2470" s="9" t="s">
        <v>0</v>
      </c>
    </row>
    <row r="2471" spans="2:18" x14ac:dyDescent="0.2">
      <c r="B2471" s="25">
        <v>2241</v>
      </c>
      <c r="C2471" s="193"/>
      <c r="D2471" s="19">
        <v>1.0233755201221126</v>
      </c>
      <c r="E2471" s="19"/>
      <c r="F2471" s="19">
        <v>0.25630584341196283</v>
      </c>
      <c r="G2471" s="19"/>
      <c r="H2471" s="19">
        <v>1.0590300146879339</v>
      </c>
      <c r="I2471" s="19"/>
      <c r="J2471" s="19">
        <v>1.5822310531375339</v>
      </c>
      <c r="K2471" s="19"/>
      <c r="L2471" s="19">
        <v>1.1535914962627887</v>
      </c>
      <c r="M2471" s="19">
        <v>4.963284598239223E-4</v>
      </c>
      <c r="N2471" s="19"/>
      <c r="O2471" s="19"/>
      <c r="P2471" s="50">
        <v>0.704627214735013</v>
      </c>
      <c r="R2471" s="9" t="s">
        <v>0</v>
      </c>
    </row>
    <row r="2472" spans="2:18" x14ac:dyDescent="0.2">
      <c r="B2472" s="25">
        <v>2242</v>
      </c>
      <c r="C2472" s="193"/>
      <c r="D2472" s="19">
        <v>0.97021212368380882</v>
      </c>
      <c r="E2472" s="19"/>
      <c r="F2472" s="19">
        <v>0.41690848554696852</v>
      </c>
      <c r="G2472" s="19"/>
      <c r="H2472" s="19">
        <v>0.32517202586731453</v>
      </c>
      <c r="I2472" s="19">
        <v>3.6197786281339643E-3</v>
      </c>
      <c r="J2472" s="19"/>
      <c r="K2472" s="19">
        <v>2.8251576615172285E-2</v>
      </c>
      <c r="L2472" s="19"/>
      <c r="M2472" s="19"/>
      <c r="N2472" s="19">
        <v>9.1057769550075177E-2</v>
      </c>
      <c r="O2472" s="19"/>
      <c r="P2472" s="50">
        <v>0.19095495427159631</v>
      </c>
      <c r="R2472" s="9" t="s">
        <v>0</v>
      </c>
    </row>
    <row r="2473" spans="2:18" x14ac:dyDescent="0.2">
      <c r="B2473" s="25">
        <v>2243</v>
      </c>
      <c r="C2473" s="193">
        <v>0.14924067836504445</v>
      </c>
      <c r="D2473" s="19"/>
      <c r="E2473" s="19">
        <v>2.354813098133802E-4</v>
      </c>
      <c r="F2473" s="19"/>
      <c r="G2473" s="19">
        <v>0.18511168281037188</v>
      </c>
      <c r="H2473" s="19"/>
      <c r="I2473" s="19"/>
      <c r="J2473" s="19">
        <v>0.66114500821804123</v>
      </c>
      <c r="K2473" s="19">
        <v>0.7661651720588788</v>
      </c>
      <c r="L2473" s="19"/>
      <c r="M2473" s="19"/>
      <c r="N2473" s="19">
        <v>2.5190086969212364E-2</v>
      </c>
      <c r="O2473" s="19">
        <v>0.32651982577021865</v>
      </c>
      <c r="P2473" s="50"/>
      <c r="R2473" s="9" t="s">
        <v>0</v>
      </c>
    </row>
    <row r="2474" spans="2:18" x14ac:dyDescent="0.2">
      <c r="B2474" s="25">
        <v>2244</v>
      </c>
      <c r="C2474" s="193"/>
      <c r="D2474" s="19">
        <v>0.23914202463627199</v>
      </c>
      <c r="E2474" s="19">
        <v>0.60565944673479277</v>
      </c>
      <c r="F2474" s="19"/>
      <c r="G2474" s="19"/>
      <c r="H2474" s="19">
        <v>1.030792782738525</v>
      </c>
      <c r="I2474" s="19"/>
      <c r="J2474" s="19">
        <v>0.44081641877360811</v>
      </c>
      <c r="K2474" s="19"/>
      <c r="L2474" s="19">
        <v>0.70983183118983928</v>
      </c>
      <c r="M2474" s="19"/>
      <c r="N2474" s="19">
        <v>0.88175431359082834</v>
      </c>
      <c r="O2474" s="19"/>
      <c r="P2474" s="50">
        <v>0.28171705130559638</v>
      </c>
      <c r="R2474" s="9" t="s">
        <v>0</v>
      </c>
    </row>
    <row r="2475" spans="2:18" x14ac:dyDescent="0.2">
      <c r="B2475" s="25">
        <v>2245</v>
      </c>
      <c r="C2475" s="193">
        <v>0.52283193823775453</v>
      </c>
      <c r="D2475" s="19"/>
      <c r="E2475" s="19">
        <v>0.33370817569856914</v>
      </c>
      <c r="F2475" s="19"/>
      <c r="G2475" s="19">
        <v>1.0278717178892851</v>
      </c>
      <c r="H2475" s="19"/>
      <c r="I2475" s="19">
        <v>0.81456044666400351</v>
      </c>
      <c r="J2475" s="19"/>
      <c r="K2475" s="19">
        <v>0.62767628766799821</v>
      </c>
      <c r="L2475" s="19"/>
      <c r="M2475" s="19">
        <v>1.0910936197164984</v>
      </c>
      <c r="N2475" s="19"/>
      <c r="O2475" s="19">
        <v>0.73891907754454567</v>
      </c>
      <c r="P2475" s="50"/>
      <c r="R2475" s="9" t="s">
        <v>0</v>
      </c>
    </row>
    <row r="2476" spans="2:18" x14ac:dyDescent="0.2">
      <c r="B2476" s="25">
        <v>2246</v>
      </c>
      <c r="C2476" s="193">
        <v>0.33158488137965364</v>
      </c>
      <c r="D2476" s="19"/>
      <c r="E2476" s="19">
        <v>0.66894721719452732</v>
      </c>
      <c r="F2476" s="19"/>
      <c r="G2476" s="19">
        <v>1.1312374302303352</v>
      </c>
      <c r="H2476" s="19"/>
      <c r="I2476" s="19">
        <v>0.50278018364913579</v>
      </c>
      <c r="J2476" s="19"/>
      <c r="K2476" s="19">
        <v>1.7262863971516269</v>
      </c>
      <c r="L2476" s="19"/>
      <c r="M2476" s="19">
        <v>0.30551591638902525</v>
      </c>
      <c r="N2476" s="19"/>
      <c r="O2476" s="19">
        <v>0.55212193797403386</v>
      </c>
      <c r="P2476" s="50"/>
      <c r="R2476" s="9" t="s">
        <v>0</v>
      </c>
    </row>
    <row r="2477" spans="2:18" x14ac:dyDescent="0.2">
      <c r="B2477" s="25">
        <v>2247</v>
      </c>
      <c r="C2477" s="193">
        <v>0.28445434087811028</v>
      </c>
      <c r="D2477" s="19"/>
      <c r="E2477" s="19">
        <v>6.302562966580888E-2</v>
      </c>
      <c r="F2477" s="19"/>
      <c r="G2477" s="19">
        <v>0.80014653018058812</v>
      </c>
      <c r="H2477" s="19"/>
      <c r="I2477" s="19">
        <v>0.29033325156063927</v>
      </c>
      <c r="J2477" s="19"/>
      <c r="K2477" s="19"/>
      <c r="L2477" s="19">
        <v>0.26755325320200191</v>
      </c>
      <c r="M2477" s="19"/>
      <c r="N2477" s="19">
        <v>0.39888919693347996</v>
      </c>
      <c r="O2477" s="19"/>
      <c r="P2477" s="50">
        <v>0.3605872611240849</v>
      </c>
      <c r="R2477" s="9" t="s">
        <v>0</v>
      </c>
    </row>
    <row r="2478" spans="2:18" x14ac:dyDescent="0.2">
      <c r="B2478" s="25">
        <v>2248</v>
      </c>
      <c r="C2478" s="193"/>
      <c r="D2478" s="19">
        <v>0.70273702979601982</v>
      </c>
      <c r="E2478" s="19"/>
      <c r="F2478" s="19">
        <v>0.86961040880915341</v>
      </c>
      <c r="G2478" s="19"/>
      <c r="H2478" s="19">
        <v>1.5632822507189947</v>
      </c>
      <c r="I2478" s="19"/>
      <c r="J2478" s="19">
        <v>0.70649192014938467</v>
      </c>
      <c r="K2478" s="19"/>
      <c r="L2478" s="19">
        <v>1.2211578284806375</v>
      </c>
      <c r="M2478" s="19"/>
      <c r="N2478" s="19">
        <v>0.92917364549543913</v>
      </c>
      <c r="O2478" s="19"/>
      <c r="P2478" s="50">
        <v>1.0602836277835384</v>
      </c>
      <c r="R2478" s="9" t="s">
        <v>0</v>
      </c>
    </row>
    <row r="2479" spans="2:18" x14ac:dyDescent="0.2">
      <c r="B2479" s="25">
        <v>2249</v>
      </c>
      <c r="C2479" s="193">
        <v>2.555349567352299</v>
      </c>
      <c r="D2479" s="19"/>
      <c r="E2479" s="19">
        <v>1.7784351372370908</v>
      </c>
      <c r="F2479" s="19"/>
      <c r="G2479" s="19">
        <v>1.3712730915596971</v>
      </c>
      <c r="H2479" s="19"/>
      <c r="I2479" s="19">
        <v>1.8175157154706487</v>
      </c>
      <c r="J2479" s="19"/>
      <c r="K2479" s="19">
        <v>1.4672899145033504</v>
      </c>
      <c r="L2479" s="19"/>
      <c r="M2479" s="19">
        <v>1.7993097600793102</v>
      </c>
      <c r="N2479" s="19"/>
      <c r="O2479" s="19">
        <v>2.0752903036573862</v>
      </c>
      <c r="P2479" s="50"/>
      <c r="R2479" s="9" t="s">
        <v>0</v>
      </c>
    </row>
    <row r="2480" spans="2:18" x14ac:dyDescent="0.2">
      <c r="B2480" s="25">
        <v>2250</v>
      </c>
      <c r="C2480" s="193"/>
      <c r="D2480" s="19">
        <v>0.95589772127575767</v>
      </c>
      <c r="E2480" s="19">
        <v>0.5771598643356276</v>
      </c>
      <c r="F2480" s="19"/>
      <c r="G2480" s="19">
        <v>0.9284073702261445</v>
      </c>
      <c r="H2480" s="19"/>
      <c r="I2480" s="19">
        <v>0.38838692353850057</v>
      </c>
      <c r="J2480" s="19"/>
      <c r="K2480" s="19">
        <v>0.57141704305680996</v>
      </c>
      <c r="L2480" s="19"/>
      <c r="M2480" s="19">
        <v>0.62509813000467485</v>
      </c>
      <c r="N2480" s="19"/>
      <c r="O2480" s="19">
        <v>7.1688592666918419E-2</v>
      </c>
      <c r="P2480" s="50"/>
      <c r="R2480" s="9" t="s">
        <v>0</v>
      </c>
    </row>
    <row r="2481" spans="2:18" x14ac:dyDescent="0.2">
      <c r="B2481" s="25">
        <v>2251</v>
      </c>
      <c r="C2481" s="193"/>
      <c r="D2481" s="19">
        <v>0.80682251722928555</v>
      </c>
      <c r="E2481" s="19"/>
      <c r="F2481" s="19">
        <v>0.91213482153670744</v>
      </c>
      <c r="G2481" s="19">
        <v>0.16908624651224749</v>
      </c>
      <c r="H2481" s="19"/>
      <c r="I2481" s="19"/>
      <c r="J2481" s="19">
        <v>0.36074977136368713</v>
      </c>
      <c r="K2481" s="19"/>
      <c r="L2481" s="19">
        <v>1.2623722323941295</v>
      </c>
      <c r="M2481" s="19"/>
      <c r="N2481" s="19">
        <v>0.77537612037623416</v>
      </c>
      <c r="O2481" s="19"/>
      <c r="P2481" s="50">
        <v>0.39023859899202817</v>
      </c>
      <c r="R2481" s="9" t="s">
        <v>0</v>
      </c>
    </row>
    <row r="2482" spans="2:18" x14ac:dyDescent="0.2">
      <c r="B2482" s="25">
        <v>2252</v>
      </c>
      <c r="C2482" s="193">
        <v>0.74445397127590052</v>
      </c>
      <c r="D2482" s="19"/>
      <c r="E2482" s="19">
        <v>1.0381987872285827</v>
      </c>
      <c r="F2482" s="19"/>
      <c r="G2482" s="19">
        <v>0.77858361577113644</v>
      </c>
      <c r="H2482" s="19"/>
      <c r="I2482" s="19">
        <v>0.62837885170820207</v>
      </c>
      <c r="J2482" s="19"/>
      <c r="K2482" s="19">
        <v>1.6281640672208861</v>
      </c>
      <c r="L2482" s="19"/>
      <c r="M2482" s="19">
        <v>1.3129081642875575</v>
      </c>
      <c r="N2482" s="19"/>
      <c r="O2482" s="19">
        <v>1.2331492351526752</v>
      </c>
      <c r="P2482" s="50"/>
      <c r="R2482" s="9" t="s">
        <v>0</v>
      </c>
    </row>
    <row r="2483" spans="2:18" x14ac:dyDescent="0.2">
      <c r="B2483" s="25">
        <v>2253</v>
      </c>
      <c r="C2483" s="193">
        <v>1.6558454195261882</v>
      </c>
      <c r="D2483" s="19"/>
      <c r="E2483" s="19">
        <v>1.3801341271527132</v>
      </c>
      <c r="F2483" s="19"/>
      <c r="G2483" s="19">
        <v>1.6582938110595744</v>
      </c>
      <c r="H2483" s="19"/>
      <c r="I2483" s="19">
        <v>1.4049611557732995</v>
      </c>
      <c r="J2483" s="19"/>
      <c r="K2483" s="19">
        <v>0.84408358964030417</v>
      </c>
      <c r="L2483" s="19"/>
      <c r="M2483" s="19">
        <v>1.184755254958878</v>
      </c>
      <c r="N2483" s="19"/>
      <c r="O2483" s="19">
        <v>2.543122285451541</v>
      </c>
      <c r="P2483" s="50"/>
      <c r="R2483" s="9" t="s">
        <v>0</v>
      </c>
    </row>
    <row r="2484" spans="2:18" x14ac:dyDescent="0.2">
      <c r="B2484" s="25">
        <v>2254</v>
      </c>
      <c r="C2484" s="193">
        <v>1.6199973290001604</v>
      </c>
      <c r="D2484" s="19"/>
      <c r="E2484" s="19">
        <v>0.5173006981314181</v>
      </c>
      <c r="F2484" s="19"/>
      <c r="G2484" s="19">
        <v>1.130448245983239</v>
      </c>
      <c r="H2484" s="19"/>
      <c r="I2484" s="19">
        <v>1.1524461314293519</v>
      </c>
      <c r="J2484" s="19"/>
      <c r="K2484" s="19">
        <v>1.5823241929396163</v>
      </c>
      <c r="L2484" s="19"/>
      <c r="M2484" s="19">
        <v>1.3503387577718009</v>
      </c>
      <c r="N2484" s="19"/>
      <c r="O2484" s="19">
        <v>1.5114230961440183</v>
      </c>
      <c r="P2484" s="50"/>
      <c r="R2484" s="9" t="s">
        <v>0</v>
      </c>
    </row>
    <row r="2485" spans="2:18" x14ac:dyDescent="0.2">
      <c r="B2485" s="25">
        <v>2255</v>
      </c>
      <c r="C2485" s="193">
        <v>0.63024683619049338</v>
      </c>
      <c r="D2485" s="19"/>
      <c r="E2485" s="19">
        <v>0.64048128447869501</v>
      </c>
      <c r="F2485" s="19"/>
      <c r="G2485" s="19"/>
      <c r="H2485" s="19">
        <v>0.77217347471737741</v>
      </c>
      <c r="I2485" s="19"/>
      <c r="J2485" s="19">
        <v>0.11044894396317997</v>
      </c>
      <c r="K2485" s="19"/>
      <c r="L2485" s="19">
        <v>0.87574295210389141</v>
      </c>
      <c r="M2485" s="19">
        <v>0.4945263466319576</v>
      </c>
      <c r="N2485" s="19"/>
      <c r="O2485" s="19"/>
      <c r="P2485" s="50">
        <v>0.17839890833336844</v>
      </c>
      <c r="R2485" s="9" t="s">
        <v>0</v>
      </c>
    </row>
    <row r="2486" spans="2:18" x14ac:dyDescent="0.2">
      <c r="B2486" s="25">
        <v>2256</v>
      </c>
      <c r="C2486" s="193"/>
      <c r="D2486" s="19">
        <v>0.85806818775527394</v>
      </c>
      <c r="E2486" s="19">
        <v>0.24402560067038936</v>
      </c>
      <c r="F2486" s="19"/>
      <c r="G2486" s="19">
        <v>0.4827697083384479</v>
      </c>
      <c r="H2486" s="19"/>
      <c r="I2486" s="19"/>
      <c r="J2486" s="19">
        <v>3.7246403606275551E-3</v>
      </c>
      <c r="K2486" s="19">
        <v>0.8666822437172037</v>
      </c>
      <c r="L2486" s="19"/>
      <c r="M2486" s="19"/>
      <c r="N2486" s="19">
        <v>0.39670188133196482</v>
      </c>
      <c r="O2486" s="19">
        <v>4.3635726018538953E-3</v>
      </c>
      <c r="P2486" s="50"/>
      <c r="R2486" s="9" t="s">
        <v>0</v>
      </c>
    </row>
    <row r="2487" spans="2:18" x14ac:dyDescent="0.2">
      <c r="B2487" s="25">
        <v>2257</v>
      </c>
      <c r="C2487" s="193"/>
      <c r="D2487" s="19">
        <v>0.28996870166786359</v>
      </c>
      <c r="E2487" s="19"/>
      <c r="F2487" s="19">
        <v>0.97173750337938491</v>
      </c>
      <c r="G2487" s="19"/>
      <c r="H2487" s="19">
        <v>0.15188919908349832</v>
      </c>
      <c r="I2487" s="19"/>
      <c r="J2487" s="19">
        <v>0.93502496807208668</v>
      </c>
      <c r="K2487" s="19"/>
      <c r="L2487" s="19">
        <v>1.1573775449251607</v>
      </c>
      <c r="M2487" s="19"/>
      <c r="N2487" s="19">
        <v>0.39982799706085798</v>
      </c>
      <c r="O2487" s="19"/>
      <c r="P2487" s="50">
        <v>0.83899817600481252</v>
      </c>
      <c r="R2487" s="9" t="s">
        <v>0</v>
      </c>
    </row>
    <row r="2488" spans="2:18" x14ac:dyDescent="0.2">
      <c r="B2488" s="25">
        <v>2258</v>
      </c>
      <c r="C2488" s="193"/>
      <c r="D2488" s="19">
        <v>2.2383941460360814</v>
      </c>
      <c r="E2488" s="19"/>
      <c r="F2488" s="19">
        <v>0.28861888429772448</v>
      </c>
      <c r="G2488" s="19"/>
      <c r="H2488" s="19">
        <v>0.33792837240887957</v>
      </c>
      <c r="I2488" s="19"/>
      <c r="J2488" s="19">
        <v>1.2193965508180589</v>
      </c>
      <c r="K2488" s="19"/>
      <c r="L2488" s="19">
        <v>0.7625641843902724</v>
      </c>
      <c r="M2488" s="19"/>
      <c r="N2488" s="19">
        <v>1.2150961792788846</v>
      </c>
      <c r="O2488" s="19"/>
      <c r="P2488" s="50">
        <v>1.4477601513834082</v>
      </c>
      <c r="R2488" s="9" t="s">
        <v>0</v>
      </c>
    </row>
    <row r="2489" spans="2:18" x14ac:dyDescent="0.2">
      <c r="B2489" s="25">
        <v>2259</v>
      </c>
      <c r="C2489" s="193">
        <v>2.2220087313714215E-3</v>
      </c>
      <c r="D2489" s="19"/>
      <c r="E2489" s="19">
        <v>1.7231225760939786</v>
      </c>
      <c r="F2489" s="19"/>
      <c r="G2489" s="19"/>
      <c r="H2489" s="19">
        <v>0.15783436175243451</v>
      </c>
      <c r="I2489" s="19">
        <v>0.56112960842796256</v>
      </c>
      <c r="J2489" s="19"/>
      <c r="K2489" s="19">
        <v>7.9908973479404941E-2</v>
      </c>
      <c r="L2489" s="19"/>
      <c r="M2489" s="19">
        <v>0.60827256560379905</v>
      </c>
      <c r="N2489" s="19"/>
      <c r="O2489" s="19">
        <v>1.1382769035969431</v>
      </c>
      <c r="P2489" s="50"/>
      <c r="R2489" s="9" t="s">
        <v>0</v>
      </c>
    </row>
    <row r="2490" spans="2:18" x14ac:dyDescent="0.2">
      <c r="B2490" s="25">
        <v>2260</v>
      </c>
      <c r="C2490" s="193">
        <v>0.41666517837830264</v>
      </c>
      <c r="D2490" s="19"/>
      <c r="E2490" s="19">
        <v>7.3037317117049153E-2</v>
      </c>
      <c r="F2490" s="19"/>
      <c r="G2490" s="19">
        <v>0.98071100433956337</v>
      </c>
      <c r="H2490" s="19"/>
      <c r="I2490" s="19">
        <v>0.10794491296714254</v>
      </c>
      <c r="J2490" s="19"/>
      <c r="K2490" s="19"/>
      <c r="L2490" s="19">
        <v>0.73073368628287383</v>
      </c>
      <c r="M2490" s="19">
        <v>0.20793809249449011</v>
      </c>
      <c r="N2490" s="19"/>
      <c r="O2490" s="19">
        <v>0.25538832776801973</v>
      </c>
      <c r="P2490" s="50"/>
      <c r="R2490" s="9" t="s">
        <v>0</v>
      </c>
    </row>
    <row r="2491" spans="2:18" x14ac:dyDescent="0.2">
      <c r="B2491" s="25">
        <v>2261</v>
      </c>
      <c r="C2491" s="193"/>
      <c r="D2491" s="19">
        <v>1.0702138356186914</v>
      </c>
      <c r="E2491" s="19"/>
      <c r="F2491" s="19">
        <v>1.1197289502007086</v>
      </c>
      <c r="G2491" s="19"/>
      <c r="H2491" s="19">
        <v>0.11031008018980264</v>
      </c>
      <c r="I2491" s="19"/>
      <c r="J2491" s="19">
        <v>1.3056342576915931</v>
      </c>
      <c r="K2491" s="19"/>
      <c r="L2491" s="19">
        <v>1.3566839831364745</v>
      </c>
      <c r="M2491" s="19"/>
      <c r="N2491" s="19">
        <v>1.3726604109244112</v>
      </c>
      <c r="O2491" s="19"/>
      <c r="P2491" s="50">
        <v>1.1566343799569909</v>
      </c>
      <c r="R2491" s="9" t="s">
        <v>0</v>
      </c>
    </row>
    <row r="2492" spans="2:18" x14ac:dyDescent="0.2">
      <c r="B2492" s="25">
        <v>2262</v>
      </c>
      <c r="C2492" s="193">
        <v>2.4004509509028948</v>
      </c>
      <c r="D2492" s="19"/>
      <c r="E2492" s="19">
        <v>1.8467348408005619</v>
      </c>
      <c r="F2492" s="19"/>
      <c r="G2492" s="19">
        <v>2.1700851899074909</v>
      </c>
      <c r="H2492" s="19"/>
      <c r="I2492" s="19">
        <v>2.001764339107011</v>
      </c>
      <c r="J2492" s="19"/>
      <c r="K2492" s="19">
        <v>1.5421773657840125</v>
      </c>
      <c r="L2492" s="19"/>
      <c r="M2492" s="19">
        <v>1.4165594012004841</v>
      </c>
      <c r="N2492" s="19"/>
      <c r="O2492" s="19">
        <v>1.7164728732921701</v>
      </c>
      <c r="P2492" s="50"/>
      <c r="R2492" s="9" t="s">
        <v>0</v>
      </c>
    </row>
    <row r="2493" spans="2:18" x14ac:dyDescent="0.2">
      <c r="B2493" s="25">
        <v>2263</v>
      </c>
      <c r="C2493" s="193"/>
      <c r="D2493" s="19">
        <v>6.2954997780297769E-2</v>
      </c>
      <c r="E2493" s="19"/>
      <c r="F2493" s="19">
        <v>0.63270138707965895</v>
      </c>
      <c r="G2493" s="19"/>
      <c r="H2493" s="19">
        <v>0.65936236508290824</v>
      </c>
      <c r="I2493" s="19"/>
      <c r="J2493" s="19">
        <v>0.2659094198034877</v>
      </c>
      <c r="K2493" s="19"/>
      <c r="L2493" s="19">
        <v>0.85690905772264392</v>
      </c>
      <c r="M2493" s="19"/>
      <c r="N2493" s="19">
        <v>0.81831670287809355</v>
      </c>
      <c r="O2493" s="19">
        <v>0.10980858521152929</v>
      </c>
      <c r="P2493" s="50"/>
      <c r="R2493" s="9" t="s">
        <v>0</v>
      </c>
    </row>
    <row r="2494" spans="2:18" x14ac:dyDescent="0.2">
      <c r="B2494" s="25">
        <v>2264</v>
      </c>
      <c r="C2494" s="193">
        <v>1.6565563647575399</v>
      </c>
      <c r="D2494" s="19"/>
      <c r="E2494" s="19">
        <v>1.1763498962319916</v>
      </c>
      <c r="F2494" s="19"/>
      <c r="G2494" s="19">
        <v>2.264657791861219</v>
      </c>
      <c r="H2494" s="19"/>
      <c r="I2494" s="19">
        <v>1.1167399362092354</v>
      </c>
      <c r="J2494" s="19"/>
      <c r="K2494" s="19">
        <v>1.4129069020409026</v>
      </c>
      <c r="L2494" s="19"/>
      <c r="M2494" s="19">
        <v>2.4942823786251576</v>
      </c>
      <c r="N2494" s="19"/>
      <c r="O2494" s="19">
        <v>1.2442101216597288</v>
      </c>
      <c r="P2494" s="50"/>
      <c r="R2494" s="9" t="s">
        <v>0</v>
      </c>
    </row>
    <row r="2495" spans="2:18" x14ac:dyDescent="0.2">
      <c r="B2495" s="25">
        <v>2265</v>
      </c>
      <c r="C2495" s="193">
        <v>1.2966496712639128</v>
      </c>
      <c r="D2495" s="19"/>
      <c r="E2495" s="19">
        <v>1.1455417238935526</v>
      </c>
      <c r="F2495" s="19"/>
      <c r="G2495" s="19">
        <v>1.5377356593114935</v>
      </c>
      <c r="H2495" s="19"/>
      <c r="I2495" s="19">
        <v>1.0368884230316515</v>
      </c>
      <c r="J2495" s="19"/>
      <c r="K2495" s="19">
        <v>1.0029898039431913</v>
      </c>
      <c r="L2495" s="19"/>
      <c r="M2495" s="19">
        <v>1.1752524687155002</v>
      </c>
      <c r="N2495" s="19"/>
      <c r="O2495" s="19">
        <v>0.2714302797108436</v>
      </c>
      <c r="P2495" s="50"/>
      <c r="R2495" s="9" t="s">
        <v>0</v>
      </c>
    </row>
    <row r="2496" spans="2:18" x14ac:dyDescent="0.2">
      <c r="B2496" s="25">
        <v>2266</v>
      </c>
      <c r="C2496" s="193">
        <v>0.60022819466901611</v>
      </c>
      <c r="D2496" s="19"/>
      <c r="E2496" s="19">
        <v>0.31846557201055214</v>
      </c>
      <c r="F2496" s="19"/>
      <c r="G2496" s="19"/>
      <c r="H2496" s="19">
        <v>0.15057835254969168</v>
      </c>
      <c r="I2496" s="19">
        <v>0.38155944538220349</v>
      </c>
      <c r="J2496" s="19"/>
      <c r="K2496" s="19"/>
      <c r="L2496" s="19">
        <v>0.3409218784394083</v>
      </c>
      <c r="M2496" s="19">
        <v>0.31301383808377564</v>
      </c>
      <c r="N2496" s="19"/>
      <c r="O2496" s="19"/>
      <c r="P2496" s="50">
        <v>3.1805463682853918E-2</v>
      </c>
      <c r="R2496" s="9" t="s">
        <v>0</v>
      </c>
    </row>
    <row r="2497" spans="2:18" x14ac:dyDescent="0.2">
      <c r="B2497" s="25">
        <v>2267</v>
      </c>
      <c r="C2497" s="193"/>
      <c r="D2497" s="19">
        <v>0.9352778945472201</v>
      </c>
      <c r="E2497" s="19">
        <v>0.67139854459824033</v>
      </c>
      <c r="F2497" s="19"/>
      <c r="G2497" s="19">
        <v>0.18725037639333866</v>
      </c>
      <c r="H2497" s="19"/>
      <c r="I2497" s="19">
        <v>0.51923833126247476</v>
      </c>
      <c r="J2497" s="19"/>
      <c r="K2497" s="19"/>
      <c r="L2497" s="19">
        <v>3.8009224666450174E-2</v>
      </c>
      <c r="M2497" s="19">
        <v>0.10667770090790714</v>
      </c>
      <c r="N2497" s="19"/>
      <c r="O2497" s="19">
        <v>0.93011629765893478</v>
      </c>
      <c r="P2497" s="50"/>
      <c r="R2497" s="9" t="s">
        <v>0</v>
      </c>
    </row>
    <row r="2498" spans="2:18" x14ac:dyDescent="0.2">
      <c r="B2498" s="25">
        <v>2268</v>
      </c>
      <c r="C2498" s="193">
        <v>1.7123675917596406</v>
      </c>
      <c r="D2498" s="19"/>
      <c r="E2498" s="19">
        <v>2.1517517519600613</v>
      </c>
      <c r="F2498" s="19"/>
      <c r="G2498" s="19">
        <v>1.896086474636469</v>
      </c>
      <c r="H2498" s="19"/>
      <c r="I2498" s="19">
        <v>1.9192351485004511</v>
      </c>
      <c r="J2498" s="19"/>
      <c r="K2498" s="19">
        <v>1.5422382329337256</v>
      </c>
      <c r="L2498" s="19"/>
      <c r="M2498" s="19">
        <v>2.0030746501021857</v>
      </c>
      <c r="N2498" s="19"/>
      <c r="O2498" s="19">
        <v>1.6733250897449454</v>
      </c>
      <c r="P2498" s="50"/>
      <c r="R2498" s="9" t="s">
        <v>0</v>
      </c>
    </row>
    <row r="2499" spans="2:18" x14ac:dyDescent="0.2">
      <c r="B2499" s="25">
        <v>2269</v>
      </c>
      <c r="C2499" s="193">
        <v>1.1517922115691162</v>
      </c>
      <c r="D2499" s="19"/>
      <c r="E2499" s="19">
        <v>9.4995142398275195E-2</v>
      </c>
      <c r="F2499" s="19"/>
      <c r="G2499" s="19">
        <v>0.47774200933494598</v>
      </c>
      <c r="H2499" s="19"/>
      <c r="I2499" s="19">
        <v>1.0216758834677306</v>
      </c>
      <c r="J2499" s="19"/>
      <c r="K2499" s="19">
        <v>1.3538678956997079</v>
      </c>
      <c r="L2499" s="19"/>
      <c r="M2499" s="19"/>
      <c r="N2499" s="19">
        <v>6.9820918828483541E-2</v>
      </c>
      <c r="O2499" s="19"/>
      <c r="P2499" s="50">
        <v>0.11197779272932747</v>
      </c>
      <c r="R2499" s="9" t="s">
        <v>0</v>
      </c>
    </row>
    <row r="2500" spans="2:18" x14ac:dyDescent="0.2">
      <c r="B2500" s="25">
        <v>2270</v>
      </c>
      <c r="C2500" s="193"/>
      <c r="D2500" s="19">
        <v>0.12254032388995528</v>
      </c>
      <c r="E2500" s="19"/>
      <c r="F2500" s="19">
        <v>0.18716069783710337</v>
      </c>
      <c r="G2500" s="19">
        <v>0.23979327692729877</v>
      </c>
      <c r="H2500" s="19"/>
      <c r="I2500" s="19"/>
      <c r="J2500" s="19">
        <v>0.39768483171164726</v>
      </c>
      <c r="K2500" s="19"/>
      <c r="L2500" s="19">
        <v>0.78289737775040658</v>
      </c>
      <c r="M2500" s="19"/>
      <c r="N2500" s="19">
        <v>0.10680599102416333</v>
      </c>
      <c r="O2500" s="19"/>
      <c r="P2500" s="50">
        <v>1.3568244839587995</v>
      </c>
      <c r="R2500" s="9" t="s">
        <v>0</v>
      </c>
    </row>
    <row r="2501" spans="2:18" x14ac:dyDescent="0.2">
      <c r="B2501" s="25">
        <v>2271</v>
      </c>
      <c r="C2501" s="193"/>
      <c r="D2501" s="19">
        <v>1.2705400882942242</v>
      </c>
      <c r="E2501" s="19"/>
      <c r="F2501" s="19">
        <v>2.030693483343283</v>
      </c>
      <c r="G2501" s="19"/>
      <c r="H2501" s="19">
        <v>2.3333377993099287</v>
      </c>
      <c r="I2501" s="19"/>
      <c r="J2501" s="19">
        <v>1.1089824109728625</v>
      </c>
      <c r="K2501" s="19"/>
      <c r="L2501" s="19">
        <v>1.2331064423406826</v>
      </c>
      <c r="M2501" s="19"/>
      <c r="N2501" s="19">
        <v>1.3265065195871431</v>
      </c>
      <c r="O2501" s="19"/>
      <c r="P2501" s="50">
        <v>1.7345047914034026</v>
      </c>
      <c r="R2501" s="9" t="s">
        <v>0</v>
      </c>
    </row>
    <row r="2502" spans="2:18" x14ac:dyDescent="0.2">
      <c r="B2502" s="25">
        <v>2272</v>
      </c>
      <c r="C2502" s="193">
        <v>0.39243364403519942</v>
      </c>
      <c r="D2502" s="19"/>
      <c r="E2502" s="19">
        <v>0.5425433879064393</v>
      </c>
      <c r="F2502" s="19"/>
      <c r="G2502" s="19"/>
      <c r="H2502" s="19">
        <v>3.0754867417228084E-2</v>
      </c>
      <c r="I2502" s="19">
        <v>0.62657418000483267</v>
      </c>
      <c r="J2502" s="19"/>
      <c r="K2502" s="19">
        <v>0.57125972709603901</v>
      </c>
      <c r="L2502" s="19"/>
      <c r="M2502" s="19"/>
      <c r="N2502" s="19">
        <v>0.25431264609470994</v>
      </c>
      <c r="O2502" s="19">
        <v>1.0567775189114503</v>
      </c>
      <c r="P2502" s="50"/>
      <c r="R2502" s="9" t="s">
        <v>0</v>
      </c>
    </row>
    <row r="2503" spans="2:18" x14ac:dyDescent="0.2">
      <c r="B2503" s="25">
        <v>2273</v>
      </c>
      <c r="C2503" s="193"/>
      <c r="D2503" s="19">
        <v>0.11823996947692417</v>
      </c>
      <c r="E2503" s="19"/>
      <c r="F2503" s="19">
        <v>0.21028746660811984</v>
      </c>
      <c r="G2503" s="19"/>
      <c r="H2503" s="19">
        <v>1.192566074732198</v>
      </c>
      <c r="I2503" s="19"/>
      <c r="J2503" s="19">
        <v>1.3055890484270682</v>
      </c>
      <c r="K2503" s="19"/>
      <c r="L2503" s="19">
        <v>1.1196582742438603</v>
      </c>
      <c r="M2503" s="19"/>
      <c r="N2503" s="19">
        <v>1.1539401906604685</v>
      </c>
      <c r="O2503" s="19"/>
      <c r="P2503" s="50">
        <v>1.0748803068363524</v>
      </c>
      <c r="R2503" s="9" t="s">
        <v>0</v>
      </c>
    </row>
    <row r="2504" spans="2:18" x14ac:dyDescent="0.2">
      <c r="B2504" s="25">
        <v>2274</v>
      </c>
      <c r="C2504" s="193"/>
      <c r="D2504" s="19">
        <v>0.66413777755110681</v>
      </c>
      <c r="E2504" s="19"/>
      <c r="F2504" s="19">
        <v>1.2768536990006347</v>
      </c>
      <c r="G2504" s="19"/>
      <c r="H2504" s="19">
        <v>1.8559408523835321</v>
      </c>
      <c r="I2504" s="19"/>
      <c r="J2504" s="19">
        <v>0.71064368528257194</v>
      </c>
      <c r="K2504" s="19"/>
      <c r="L2504" s="19">
        <v>1.9557025590080113</v>
      </c>
      <c r="M2504" s="19"/>
      <c r="N2504" s="19">
        <v>1.1805453780326116</v>
      </c>
      <c r="O2504" s="19"/>
      <c r="P2504" s="50">
        <v>1.4734622190276887</v>
      </c>
      <c r="R2504" s="9" t="s">
        <v>0</v>
      </c>
    </row>
    <row r="2505" spans="2:18" x14ac:dyDescent="0.2">
      <c r="B2505" s="25">
        <v>2275</v>
      </c>
      <c r="C2505" s="193">
        <v>0.64268149139844022</v>
      </c>
      <c r="D2505" s="19"/>
      <c r="E2505" s="19"/>
      <c r="F2505" s="19">
        <v>6.6350463661796991E-2</v>
      </c>
      <c r="G2505" s="19"/>
      <c r="H2505" s="19">
        <v>0.66860696725053903</v>
      </c>
      <c r="I2505" s="19"/>
      <c r="J2505" s="19">
        <v>0.42660223388381618</v>
      </c>
      <c r="K2505" s="19"/>
      <c r="L2505" s="19">
        <v>0.61282152037204884</v>
      </c>
      <c r="M2505" s="19"/>
      <c r="N2505" s="19">
        <v>1.7784533181159873E-2</v>
      </c>
      <c r="O2505" s="19"/>
      <c r="P2505" s="50">
        <v>0.40908313940800156</v>
      </c>
      <c r="R2505" s="9" t="s">
        <v>0</v>
      </c>
    </row>
    <row r="2506" spans="2:18" x14ac:dyDescent="0.2">
      <c r="B2506" s="25">
        <v>2276</v>
      </c>
      <c r="C2506" s="193"/>
      <c r="D2506" s="19">
        <v>0.32575324508623987</v>
      </c>
      <c r="E2506" s="19"/>
      <c r="F2506" s="19">
        <v>1.1306196012222951</v>
      </c>
      <c r="G2506" s="19"/>
      <c r="H2506" s="19">
        <v>0.73093638378897297</v>
      </c>
      <c r="I2506" s="19"/>
      <c r="J2506" s="19">
        <v>1.4728529240630797</v>
      </c>
      <c r="K2506" s="19"/>
      <c r="L2506" s="19">
        <v>0.11550586429166711</v>
      </c>
      <c r="M2506" s="19"/>
      <c r="N2506" s="19">
        <v>0.45699218189696517</v>
      </c>
      <c r="O2506" s="19"/>
      <c r="P2506" s="50">
        <v>0.28541422538630234</v>
      </c>
      <c r="R2506" s="9" t="s">
        <v>0</v>
      </c>
    </row>
    <row r="2507" spans="2:18" x14ac:dyDescent="0.2">
      <c r="B2507" s="25">
        <v>2277</v>
      </c>
      <c r="C2507" s="193"/>
      <c r="D2507" s="19">
        <v>0.34815114827791593</v>
      </c>
      <c r="E2507" s="19"/>
      <c r="F2507" s="19">
        <v>0.69282229609329449</v>
      </c>
      <c r="G2507" s="19"/>
      <c r="H2507" s="19">
        <v>0.24417690873321024</v>
      </c>
      <c r="I2507" s="19"/>
      <c r="J2507" s="19">
        <v>0.2231695543827181</v>
      </c>
      <c r="K2507" s="19">
        <v>0.34668313712145893</v>
      </c>
      <c r="L2507" s="19"/>
      <c r="M2507" s="19">
        <v>0.3234246351851201</v>
      </c>
      <c r="N2507" s="19"/>
      <c r="O2507" s="19"/>
      <c r="P2507" s="50">
        <v>4.5710095037019748E-2</v>
      </c>
      <c r="R2507" s="9" t="s">
        <v>0</v>
      </c>
    </row>
    <row r="2508" spans="2:18" x14ac:dyDescent="0.2">
      <c r="B2508" s="25">
        <v>2278</v>
      </c>
      <c r="C2508" s="193">
        <v>0.71634039752078182</v>
      </c>
      <c r="D2508" s="19"/>
      <c r="E2508" s="19"/>
      <c r="F2508" s="19">
        <v>6.5549888955215768E-2</v>
      </c>
      <c r="G2508" s="19">
        <v>1.0843154012547911</v>
      </c>
      <c r="H2508" s="19"/>
      <c r="I2508" s="19">
        <v>0.5092287959269246</v>
      </c>
      <c r="J2508" s="19"/>
      <c r="K2508" s="19">
        <v>0.85128270888711433</v>
      </c>
      <c r="L2508" s="19"/>
      <c r="M2508" s="19"/>
      <c r="N2508" s="19">
        <v>0.20065583795674888</v>
      </c>
      <c r="O2508" s="19"/>
      <c r="P2508" s="50">
        <v>2.8127116754255815E-2</v>
      </c>
      <c r="R2508" s="9" t="s">
        <v>0</v>
      </c>
    </row>
    <row r="2509" spans="2:18" x14ac:dyDescent="0.2">
      <c r="B2509" s="25">
        <v>2279</v>
      </c>
      <c r="C2509" s="193">
        <v>0.40685553442295769</v>
      </c>
      <c r="D2509" s="19"/>
      <c r="E2509" s="19">
        <v>0.2684634499247513</v>
      </c>
      <c r="F2509" s="19"/>
      <c r="G2509" s="19">
        <v>1.193230981343059</v>
      </c>
      <c r="H2509" s="19"/>
      <c r="I2509" s="19"/>
      <c r="J2509" s="19">
        <v>0.32667306592430423</v>
      </c>
      <c r="K2509" s="19"/>
      <c r="L2509" s="19">
        <v>0.29112160311249485</v>
      </c>
      <c r="M2509" s="19">
        <v>0.89304300165171357</v>
      </c>
      <c r="N2509" s="19"/>
      <c r="O2509" s="19"/>
      <c r="P2509" s="50">
        <v>1.9371825162529117E-2</v>
      </c>
      <c r="R2509" s="9" t="s">
        <v>0</v>
      </c>
    </row>
    <row r="2510" spans="2:18" x14ac:dyDescent="0.2">
      <c r="B2510" s="25">
        <v>2280</v>
      </c>
      <c r="C2510" s="193">
        <v>0.8435075037375116</v>
      </c>
      <c r="D2510" s="19"/>
      <c r="E2510" s="19">
        <v>0.73110029845493041</v>
      </c>
      <c r="F2510" s="19"/>
      <c r="G2510" s="19">
        <v>0.57272059673435904</v>
      </c>
      <c r="H2510" s="19"/>
      <c r="I2510" s="19"/>
      <c r="J2510" s="19">
        <v>3.2436408664075947E-2</v>
      </c>
      <c r="K2510" s="19">
        <v>0.33911923830281143</v>
      </c>
      <c r="L2510" s="19"/>
      <c r="M2510" s="19">
        <v>0.89235566478941031</v>
      </c>
      <c r="N2510" s="19"/>
      <c r="O2510" s="19">
        <v>1.4273854088750162</v>
      </c>
      <c r="P2510" s="50"/>
      <c r="R2510" s="9" t="s">
        <v>0</v>
      </c>
    </row>
    <row r="2511" spans="2:18" x14ac:dyDescent="0.2">
      <c r="B2511" s="25">
        <v>2281</v>
      </c>
      <c r="C2511" s="193">
        <v>0.88762039741324172</v>
      </c>
      <c r="D2511" s="19"/>
      <c r="E2511" s="19">
        <v>1.4136917979689665</v>
      </c>
      <c r="F2511" s="19"/>
      <c r="G2511" s="19"/>
      <c r="H2511" s="19">
        <v>0.51741668735684865</v>
      </c>
      <c r="I2511" s="19">
        <v>5.2728404505233951E-2</v>
      </c>
      <c r="J2511" s="19"/>
      <c r="K2511" s="19">
        <v>0.41922096674616299</v>
      </c>
      <c r="L2511" s="19"/>
      <c r="M2511" s="19">
        <v>0.14077041366391785</v>
      </c>
      <c r="N2511" s="19"/>
      <c r="O2511" s="19"/>
      <c r="P2511" s="50">
        <v>0.89156327332701735</v>
      </c>
      <c r="R2511" s="9" t="s">
        <v>0</v>
      </c>
    </row>
    <row r="2512" spans="2:18" x14ac:dyDescent="0.2">
      <c r="B2512" s="25">
        <v>2282</v>
      </c>
      <c r="C2512" s="193"/>
      <c r="D2512" s="19">
        <v>1.6253722581579417</v>
      </c>
      <c r="E2512" s="19"/>
      <c r="F2512" s="19">
        <v>1.1620763481049063</v>
      </c>
      <c r="G2512" s="19"/>
      <c r="H2512" s="19">
        <v>1.6765315312706861</v>
      </c>
      <c r="I2512" s="19"/>
      <c r="J2512" s="19">
        <v>0.81332720944536285</v>
      </c>
      <c r="K2512" s="19"/>
      <c r="L2512" s="19">
        <v>1.6039657843883572</v>
      </c>
      <c r="M2512" s="19"/>
      <c r="N2512" s="19">
        <v>1.3306686570720763</v>
      </c>
      <c r="O2512" s="19"/>
      <c r="P2512" s="50">
        <v>1.8843363197312006</v>
      </c>
      <c r="R2512" s="9" t="s">
        <v>0</v>
      </c>
    </row>
    <row r="2513" spans="2:18" x14ac:dyDescent="0.2">
      <c r="B2513" s="25">
        <v>2283</v>
      </c>
      <c r="C2513" s="193"/>
      <c r="D2513" s="19">
        <v>1.7399611329389946</v>
      </c>
      <c r="E2513" s="19"/>
      <c r="F2513" s="19">
        <v>1.17193596383836</v>
      </c>
      <c r="G2513" s="19"/>
      <c r="H2513" s="19">
        <v>1.2320717385513225</v>
      </c>
      <c r="I2513" s="19"/>
      <c r="J2513" s="19">
        <v>0.6849029358730313</v>
      </c>
      <c r="K2513" s="19"/>
      <c r="L2513" s="19">
        <v>0.3051917415727225</v>
      </c>
      <c r="M2513" s="19">
        <v>0.29279040863372024</v>
      </c>
      <c r="N2513" s="19"/>
      <c r="O2513" s="19"/>
      <c r="P2513" s="50">
        <v>0.93184511124464919</v>
      </c>
      <c r="R2513" s="9" t="s">
        <v>0</v>
      </c>
    </row>
    <row r="2514" spans="2:18" x14ac:dyDescent="0.2">
      <c r="B2514" s="25">
        <v>2284</v>
      </c>
      <c r="C2514" s="193"/>
      <c r="D2514" s="19">
        <v>1.4158654125449248</v>
      </c>
      <c r="E2514" s="19"/>
      <c r="F2514" s="19">
        <v>1.8411243285409091</v>
      </c>
      <c r="G2514" s="19"/>
      <c r="H2514" s="19">
        <v>1.5437221300532522</v>
      </c>
      <c r="I2514" s="19"/>
      <c r="J2514" s="19">
        <v>1.8325446845569242</v>
      </c>
      <c r="K2514" s="19"/>
      <c r="L2514" s="19">
        <v>1.0608605211274744</v>
      </c>
      <c r="M2514" s="19"/>
      <c r="N2514" s="19">
        <v>2.1981827592165954</v>
      </c>
      <c r="O2514" s="19"/>
      <c r="P2514" s="50">
        <v>0.94924929327979768</v>
      </c>
      <c r="R2514" s="9" t="s">
        <v>0</v>
      </c>
    </row>
    <row r="2515" spans="2:18" x14ac:dyDescent="0.2">
      <c r="B2515" s="25">
        <v>2285</v>
      </c>
      <c r="C2515" s="193"/>
      <c r="D2515" s="19">
        <v>0.9239880717122112</v>
      </c>
      <c r="E2515" s="19"/>
      <c r="F2515" s="19">
        <v>0.19034521848874078</v>
      </c>
      <c r="G2515" s="19"/>
      <c r="H2515" s="19">
        <v>0.33801149905135019</v>
      </c>
      <c r="I2515" s="19"/>
      <c r="J2515" s="19">
        <v>0.74680569022484566</v>
      </c>
      <c r="K2515" s="19"/>
      <c r="L2515" s="19">
        <v>0.96421004986221392</v>
      </c>
      <c r="M2515" s="19"/>
      <c r="N2515" s="19">
        <v>1.1611905753510818</v>
      </c>
      <c r="O2515" s="19">
        <v>0.77160963994999776</v>
      </c>
      <c r="P2515" s="50"/>
      <c r="R2515" s="9" t="s">
        <v>0</v>
      </c>
    </row>
    <row r="2516" spans="2:18" x14ac:dyDescent="0.2">
      <c r="B2516" s="25">
        <v>2286</v>
      </c>
      <c r="C2516" s="193">
        <v>0.65985457549597548</v>
      </c>
      <c r="D2516" s="19"/>
      <c r="E2516" s="19"/>
      <c r="F2516" s="19">
        <v>0.6718567967487713</v>
      </c>
      <c r="G2516" s="19"/>
      <c r="H2516" s="19">
        <v>0.16071712188411966</v>
      </c>
      <c r="I2516" s="19"/>
      <c r="J2516" s="19">
        <v>0.31808619889535722</v>
      </c>
      <c r="K2516" s="19">
        <v>0.71943959987896944</v>
      </c>
      <c r="L2516" s="19"/>
      <c r="M2516" s="19"/>
      <c r="N2516" s="19">
        <v>0.2261737144096948</v>
      </c>
      <c r="O2516" s="19"/>
      <c r="P2516" s="50">
        <v>1.0646951974380279</v>
      </c>
      <c r="R2516" s="9" t="s">
        <v>0</v>
      </c>
    </row>
    <row r="2517" spans="2:18" x14ac:dyDescent="0.2">
      <c r="B2517" s="25">
        <v>2287</v>
      </c>
      <c r="C2517" s="193">
        <v>0.48585082614494002</v>
      </c>
      <c r="D2517" s="19"/>
      <c r="E2517" s="19">
        <v>0.15557849952725195</v>
      </c>
      <c r="F2517" s="19"/>
      <c r="G2517" s="19">
        <v>0.4373053957777589</v>
      </c>
      <c r="H2517" s="19"/>
      <c r="I2517" s="19">
        <v>0.7405225965103287</v>
      </c>
      <c r="J2517" s="19"/>
      <c r="K2517" s="19"/>
      <c r="L2517" s="19">
        <v>1.9177132206699445E-2</v>
      </c>
      <c r="M2517" s="19"/>
      <c r="N2517" s="19">
        <v>0.14890050575396951</v>
      </c>
      <c r="O2517" s="19"/>
      <c r="P2517" s="50">
        <v>0.10855352486592526</v>
      </c>
      <c r="R2517" s="9" t="s">
        <v>0</v>
      </c>
    </row>
    <row r="2518" spans="2:18" x14ac:dyDescent="0.2">
      <c r="B2518" s="25">
        <v>2288</v>
      </c>
      <c r="C2518" s="193">
        <v>5.1914245564922384E-2</v>
      </c>
      <c r="D2518" s="19"/>
      <c r="E2518" s="19"/>
      <c r="F2518" s="19">
        <v>0.68130433868994034</v>
      </c>
      <c r="G2518" s="19"/>
      <c r="H2518" s="19">
        <v>0.83553924005281588</v>
      </c>
      <c r="I2518" s="19">
        <v>2.164361126393349E-2</v>
      </c>
      <c r="J2518" s="19"/>
      <c r="K2518" s="19"/>
      <c r="L2518" s="19">
        <v>1.731254894994646</v>
      </c>
      <c r="M2518" s="19"/>
      <c r="N2518" s="19">
        <v>1.1846108058040905</v>
      </c>
      <c r="O2518" s="19"/>
      <c r="P2518" s="50">
        <v>1.865406978435237</v>
      </c>
      <c r="R2518" s="9" t="s">
        <v>0</v>
      </c>
    </row>
    <row r="2519" spans="2:18" x14ac:dyDescent="0.2">
      <c r="B2519" s="25">
        <v>2289</v>
      </c>
      <c r="C2519" s="193"/>
      <c r="D2519" s="19">
        <v>0.62421667179282125</v>
      </c>
      <c r="E2519" s="19"/>
      <c r="F2519" s="19">
        <v>0.65558069664820295</v>
      </c>
      <c r="G2519" s="19"/>
      <c r="H2519" s="19">
        <v>0.2872797837891421</v>
      </c>
      <c r="I2519" s="19"/>
      <c r="J2519" s="19">
        <v>1.8548192491501989</v>
      </c>
      <c r="K2519" s="19"/>
      <c r="L2519" s="19">
        <v>0.97725831552628228</v>
      </c>
      <c r="M2519" s="19"/>
      <c r="N2519" s="19">
        <v>1.3189001374662948</v>
      </c>
      <c r="O2519" s="19"/>
      <c r="P2519" s="50">
        <v>0.14776932702034426</v>
      </c>
      <c r="R2519" s="9" t="s">
        <v>0</v>
      </c>
    </row>
    <row r="2520" spans="2:18" x14ac:dyDescent="0.2">
      <c r="B2520" s="25">
        <v>2290</v>
      </c>
      <c r="C2520" s="193">
        <v>0.94680319881678887</v>
      </c>
      <c r="D2520" s="19"/>
      <c r="E2520" s="19">
        <v>0.79268977567337506</v>
      </c>
      <c r="F2520" s="19"/>
      <c r="G2520" s="19">
        <v>1.1867218134631119</v>
      </c>
      <c r="H2520" s="19"/>
      <c r="I2520" s="19">
        <v>1.0452033589291823</v>
      </c>
      <c r="J2520" s="19"/>
      <c r="K2520" s="19">
        <v>1.0831064413855471</v>
      </c>
      <c r="L2520" s="19"/>
      <c r="M2520" s="19">
        <v>0.35820423878767799</v>
      </c>
      <c r="N2520" s="19"/>
      <c r="O2520" s="19">
        <v>0.83766001976369797</v>
      </c>
      <c r="P2520" s="50"/>
      <c r="R2520" s="9" t="s">
        <v>0</v>
      </c>
    </row>
    <row r="2521" spans="2:18" x14ac:dyDescent="0.2">
      <c r="B2521" s="25">
        <v>2291</v>
      </c>
      <c r="C2521" s="193">
        <v>0.57713510001380319</v>
      </c>
      <c r="D2521" s="19"/>
      <c r="E2521" s="19">
        <v>0.97631405486748124</v>
      </c>
      <c r="F2521" s="19"/>
      <c r="G2521" s="19"/>
      <c r="H2521" s="19">
        <v>0.38408131492860326</v>
      </c>
      <c r="I2521" s="19"/>
      <c r="J2521" s="19">
        <v>0.56506889491029422</v>
      </c>
      <c r="K2521" s="19">
        <v>4.4748415199915639E-2</v>
      </c>
      <c r="L2521" s="19"/>
      <c r="M2521" s="19">
        <v>0.89169407672773704</v>
      </c>
      <c r="N2521" s="19"/>
      <c r="O2521" s="19">
        <v>6.6682315179689991E-2</v>
      </c>
      <c r="P2521" s="50"/>
      <c r="R2521" s="9" t="s">
        <v>0</v>
      </c>
    </row>
    <row r="2522" spans="2:18" x14ac:dyDescent="0.2">
      <c r="B2522" s="25">
        <v>2292</v>
      </c>
      <c r="C2522" s="193"/>
      <c r="D2522" s="19">
        <v>1.8640582939913495</v>
      </c>
      <c r="E2522" s="19"/>
      <c r="F2522" s="19">
        <v>1.6056151907952525</v>
      </c>
      <c r="G2522" s="19"/>
      <c r="H2522" s="19">
        <v>0.84798966282516874</v>
      </c>
      <c r="I2522" s="19"/>
      <c r="J2522" s="19">
        <v>1.9476743500573501</v>
      </c>
      <c r="K2522" s="19"/>
      <c r="L2522" s="19">
        <v>1.5169644164759617</v>
      </c>
      <c r="M2522" s="19"/>
      <c r="N2522" s="19">
        <v>1.5012086832173195</v>
      </c>
      <c r="O2522" s="19"/>
      <c r="P2522" s="50">
        <v>1.4470314894992868</v>
      </c>
      <c r="R2522" s="9" t="s">
        <v>0</v>
      </c>
    </row>
    <row r="2523" spans="2:18" x14ac:dyDescent="0.2">
      <c r="B2523" s="25">
        <v>2293</v>
      </c>
      <c r="C2523" s="193"/>
      <c r="D2523" s="19">
        <v>0.73467081843347115</v>
      </c>
      <c r="E2523" s="19">
        <v>0.58561618611636623</v>
      </c>
      <c r="F2523" s="19"/>
      <c r="G2523" s="19"/>
      <c r="H2523" s="19">
        <v>0.66979405213737564</v>
      </c>
      <c r="I2523" s="19"/>
      <c r="J2523" s="19">
        <v>0.30370021425959182</v>
      </c>
      <c r="K2523" s="19"/>
      <c r="L2523" s="19">
        <v>0.74343780635215806</v>
      </c>
      <c r="M2523" s="19"/>
      <c r="N2523" s="19">
        <v>0.83684970632547495</v>
      </c>
      <c r="O2523" s="19"/>
      <c r="P2523" s="50">
        <v>0.55737240333760052</v>
      </c>
      <c r="R2523" s="9" t="s">
        <v>0</v>
      </c>
    </row>
    <row r="2524" spans="2:18" x14ac:dyDescent="0.2">
      <c r="B2524" s="25">
        <v>2294</v>
      </c>
      <c r="C2524" s="193">
        <v>0.52698713620054904</v>
      </c>
      <c r="D2524" s="19"/>
      <c r="E2524" s="19">
        <v>0.98975504703852979</v>
      </c>
      <c r="F2524" s="19"/>
      <c r="G2524" s="19">
        <v>0.99227979976557101</v>
      </c>
      <c r="H2524" s="19"/>
      <c r="I2524" s="19">
        <v>1.3643414408791363</v>
      </c>
      <c r="J2524" s="19"/>
      <c r="K2524" s="19">
        <v>1.2606988061695559</v>
      </c>
      <c r="L2524" s="19"/>
      <c r="M2524" s="19"/>
      <c r="N2524" s="19">
        <v>0.18771712701886339</v>
      </c>
      <c r="O2524" s="19">
        <v>1.5433320950955203</v>
      </c>
      <c r="P2524" s="50"/>
      <c r="R2524" s="9" t="s">
        <v>0</v>
      </c>
    </row>
    <row r="2525" spans="2:18" x14ac:dyDescent="0.2">
      <c r="B2525" s="25">
        <v>2295</v>
      </c>
      <c r="C2525" s="193"/>
      <c r="D2525" s="19">
        <v>0.46393950715536925</v>
      </c>
      <c r="E2525" s="19"/>
      <c r="F2525" s="19">
        <v>9.0907013187175201E-2</v>
      </c>
      <c r="G2525" s="19"/>
      <c r="H2525" s="19">
        <v>0.5868089815018066</v>
      </c>
      <c r="I2525" s="19">
        <v>0.37362527259777623</v>
      </c>
      <c r="J2525" s="19"/>
      <c r="K2525" s="19"/>
      <c r="L2525" s="19">
        <v>0.12213555042219262</v>
      </c>
      <c r="M2525" s="19"/>
      <c r="N2525" s="19">
        <v>0.2645382852706587</v>
      </c>
      <c r="O2525" s="19"/>
      <c r="P2525" s="50">
        <v>1.3822086215034957</v>
      </c>
      <c r="R2525" s="9" t="s">
        <v>0</v>
      </c>
    </row>
    <row r="2526" spans="2:18" x14ac:dyDescent="0.2">
      <c r="B2526" s="25">
        <v>2296</v>
      </c>
      <c r="C2526" s="193">
        <v>0.2769951477671721</v>
      </c>
      <c r="D2526" s="19"/>
      <c r="E2526" s="19"/>
      <c r="F2526" s="19">
        <v>7.3107375028876848E-2</v>
      </c>
      <c r="G2526" s="19">
        <v>0.69524380511551898</v>
      </c>
      <c r="H2526" s="19"/>
      <c r="I2526" s="19">
        <v>2.6668210192596006E-3</v>
      </c>
      <c r="J2526" s="19"/>
      <c r="K2526" s="19">
        <v>0.30722396746893749</v>
      </c>
      <c r="L2526" s="19"/>
      <c r="M2526" s="19">
        <v>0.58495221524221319</v>
      </c>
      <c r="N2526" s="19"/>
      <c r="O2526" s="19">
        <v>0.17423364932808943</v>
      </c>
      <c r="P2526" s="50"/>
      <c r="R2526" s="9" t="s">
        <v>0</v>
      </c>
    </row>
    <row r="2527" spans="2:18" x14ac:dyDescent="0.2">
      <c r="B2527" s="25">
        <v>2297</v>
      </c>
      <c r="C2527" s="193"/>
      <c r="D2527" s="19">
        <v>1.2428410778970747</v>
      </c>
      <c r="E2527" s="19"/>
      <c r="F2527" s="19">
        <v>0.61781008649755509</v>
      </c>
      <c r="G2527" s="19"/>
      <c r="H2527" s="19">
        <v>2.7108133855216603</v>
      </c>
      <c r="I2527" s="19"/>
      <c r="J2527" s="19">
        <v>0.24475082183171357</v>
      </c>
      <c r="K2527" s="19"/>
      <c r="L2527" s="19">
        <v>0.84060848991233661</v>
      </c>
      <c r="M2527" s="19"/>
      <c r="N2527" s="19">
        <v>1.1277127133913303</v>
      </c>
      <c r="O2527" s="19"/>
      <c r="P2527" s="50">
        <v>1.203001562945877</v>
      </c>
      <c r="R2527" s="9" t="s">
        <v>0</v>
      </c>
    </row>
    <row r="2528" spans="2:18" x14ac:dyDescent="0.2">
      <c r="B2528" s="25">
        <v>2298</v>
      </c>
      <c r="C2528" s="193">
        <v>0.47882057403210854</v>
      </c>
      <c r="D2528" s="19"/>
      <c r="E2528" s="19">
        <v>0.78757698093724293</v>
      </c>
      <c r="F2528" s="19"/>
      <c r="G2528" s="19">
        <v>0.49042099638913084</v>
      </c>
      <c r="H2528" s="19"/>
      <c r="I2528" s="19">
        <v>0.12141377760553582</v>
      </c>
      <c r="J2528" s="19"/>
      <c r="K2528" s="19"/>
      <c r="L2528" s="19">
        <v>0.71517551012562852</v>
      </c>
      <c r="M2528" s="19"/>
      <c r="N2528" s="19">
        <v>7.965673207959309E-2</v>
      </c>
      <c r="O2528" s="19">
        <v>0.85894267920085343</v>
      </c>
      <c r="P2528" s="50"/>
      <c r="R2528" s="9" t="s">
        <v>0</v>
      </c>
    </row>
    <row r="2529" spans="2:18" x14ac:dyDescent="0.2">
      <c r="B2529" s="25">
        <v>2299</v>
      </c>
      <c r="C2529" s="193"/>
      <c r="D2529" s="19">
        <v>1.4217119105993621</v>
      </c>
      <c r="E2529" s="19"/>
      <c r="F2529" s="19">
        <v>0.60232850993505105</v>
      </c>
      <c r="G2529" s="19">
        <v>0.36934897438762282</v>
      </c>
      <c r="H2529" s="19"/>
      <c r="I2529" s="19">
        <v>5.6131199366544537E-2</v>
      </c>
      <c r="J2529" s="19"/>
      <c r="K2529" s="19">
        <v>0.38500668168117735</v>
      </c>
      <c r="L2529" s="19"/>
      <c r="M2529" s="19">
        <v>0.36026716649318941</v>
      </c>
      <c r="N2529" s="19"/>
      <c r="O2529" s="19"/>
      <c r="P2529" s="50">
        <v>0.18960389561151372</v>
      </c>
      <c r="R2529" s="9" t="s">
        <v>0</v>
      </c>
    </row>
    <row r="2530" spans="2:18" x14ac:dyDescent="0.2">
      <c r="B2530" s="25">
        <v>2300</v>
      </c>
      <c r="C2530" s="193">
        <v>0.3650776087470875</v>
      </c>
      <c r="D2530" s="19"/>
      <c r="E2530" s="19">
        <v>4.6608900775242705E-2</v>
      </c>
      <c r="F2530" s="19"/>
      <c r="G2530" s="19"/>
      <c r="H2530" s="19">
        <v>0.33175178425497809</v>
      </c>
      <c r="I2530" s="19"/>
      <c r="J2530" s="19">
        <v>0.50003829420749824</v>
      </c>
      <c r="K2530" s="19"/>
      <c r="L2530" s="19">
        <v>0.19770244453429553</v>
      </c>
      <c r="M2530" s="19"/>
      <c r="N2530" s="19">
        <v>0.30620308409285563</v>
      </c>
      <c r="O2530" s="19">
        <v>0.54006729878801896</v>
      </c>
      <c r="P2530" s="50"/>
      <c r="R2530" s="9" t="s">
        <v>0</v>
      </c>
    </row>
    <row r="2531" spans="2:18" x14ac:dyDescent="0.2">
      <c r="B2531" s="25">
        <v>2301</v>
      </c>
      <c r="C2531" s="193"/>
      <c r="D2531" s="19">
        <v>0.19173323855374363</v>
      </c>
      <c r="E2531" s="19"/>
      <c r="F2531" s="19">
        <v>0.67222532610852437</v>
      </c>
      <c r="G2531" s="19"/>
      <c r="H2531" s="19">
        <v>0.28835364031969529</v>
      </c>
      <c r="I2531" s="19">
        <v>0.32508595485948183</v>
      </c>
      <c r="J2531" s="19"/>
      <c r="K2531" s="19">
        <v>0.18786027507968869</v>
      </c>
      <c r="L2531" s="19"/>
      <c r="M2531" s="19">
        <v>1.0151594666659769</v>
      </c>
      <c r="N2531" s="19"/>
      <c r="O2531" s="19"/>
      <c r="P2531" s="50">
        <v>0.20074006270378608</v>
      </c>
      <c r="R2531" s="9" t="s">
        <v>0</v>
      </c>
    </row>
    <row r="2532" spans="2:18" x14ac:dyDescent="0.2">
      <c r="B2532" s="25">
        <v>2302</v>
      </c>
      <c r="C2532" s="193">
        <v>1.2530949316830855</v>
      </c>
      <c r="D2532" s="19"/>
      <c r="E2532" s="19">
        <v>0.22988749295173308</v>
      </c>
      <c r="F2532" s="19"/>
      <c r="G2532" s="19">
        <v>0.83103111209293845</v>
      </c>
      <c r="H2532" s="19"/>
      <c r="I2532" s="19">
        <v>0.79968361646671782</v>
      </c>
      <c r="J2532" s="19"/>
      <c r="K2532" s="19">
        <v>1.2878966060692509</v>
      </c>
      <c r="L2532" s="19"/>
      <c r="M2532" s="19">
        <v>1.3117434493024256</v>
      </c>
      <c r="N2532" s="19"/>
      <c r="O2532" s="19">
        <v>0.34244426620320711</v>
      </c>
      <c r="P2532" s="50"/>
      <c r="R2532" s="9" t="s">
        <v>0</v>
      </c>
    </row>
    <row r="2533" spans="2:18" x14ac:dyDescent="0.2">
      <c r="B2533" s="25">
        <v>2303</v>
      </c>
      <c r="C2533" s="193"/>
      <c r="D2533" s="19">
        <v>4.8077142270355859E-2</v>
      </c>
      <c r="E2533" s="19"/>
      <c r="F2533" s="19">
        <v>0.16839344094958644</v>
      </c>
      <c r="G2533" s="19">
        <v>0.88065012590554659</v>
      </c>
      <c r="H2533" s="19"/>
      <c r="I2533" s="19">
        <v>2.7968333707774753E-2</v>
      </c>
      <c r="J2533" s="19"/>
      <c r="K2533" s="19">
        <v>0.16838883937402832</v>
      </c>
      <c r="L2533" s="19"/>
      <c r="M2533" s="19">
        <v>1.1866457034877247</v>
      </c>
      <c r="N2533" s="19"/>
      <c r="O2533" s="19"/>
      <c r="P2533" s="50">
        <v>0.11424465447451509</v>
      </c>
      <c r="R2533" s="9" t="s">
        <v>0</v>
      </c>
    </row>
    <row r="2534" spans="2:18" x14ac:dyDescent="0.2">
      <c r="B2534" s="25">
        <v>2304</v>
      </c>
      <c r="C2534" s="193"/>
      <c r="D2534" s="19">
        <v>1.3355130136444662</v>
      </c>
      <c r="E2534" s="19"/>
      <c r="F2534" s="19">
        <v>0.69883250807097552</v>
      </c>
      <c r="G2534" s="19"/>
      <c r="H2534" s="19">
        <v>1.2935483248609698</v>
      </c>
      <c r="I2534" s="19"/>
      <c r="J2534" s="19">
        <v>0.99665281789089932</v>
      </c>
      <c r="K2534" s="19"/>
      <c r="L2534" s="19">
        <v>0.9904458934133803</v>
      </c>
      <c r="M2534" s="19"/>
      <c r="N2534" s="19">
        <v>1.8569018784474718</v>
      </c>
      <c r="O2534" s="19"/>
      <c r="P2534" s="50">
        <v>1.3570927785929219</v>
      </c>
      <c r="R2534" s="9" t="s">
        <v>0</v>
      </c>
    </row>
    <row r="2535" spans="2:18" x14ac:dyDescent="0.2">
      <c r="B2535" s="25">
        <v>2305</v>
      </c>
      <c r="C2535" s="193">
        <v>0.74606117035413089</v>
      </c>
      <c r="D2535" s="19"/>
      <c r="E2535" s="19">
        <v>1.1552521912408893</v>
      </c>
      <c r="F2535" s="19"/>
      <c r="G2535" s="19">
        <v>0.62001404200752452</v>
      </c>
      <c r="H2535" s="19"/>
      <c r="I2535" s="19">
        <v>0.67043539920334516</v>
      </c>
      <c r="J2535" s="19"/>
      <c r="K2535" s="19">
        <v>1.3776151756096207</v>
      </c>
      <c r="L2535" s="19"/>
      <c r="M2535" s="19">
        <v>0.98941134467901293</v>
      </c>
      <c r="N2535" s="19"/>
      <c r="O2535" s="19">
        <v>0.69801588165699002</v>
      </c>
      <c r="P2535" s="50"/>
      <c r="R2535" s="9" t="s">
        <v>0</v>
      </c>
    </row>
    <row r="2536" spans="2:18" x14ac:dyDescent="0.2">
      <c r="B2536" s="25">
        <v>2306</v>
      </c>
      <c r="C2536" s="193"/>
      <c r="D2536" s="19">
        <v>1.1693766156293899</v>
      </c>
      <c r="E2536" s="19"/>
      <c r="F2536" s="19">
        <v>2.1146957905084651</v>
      </c>
      <c r="G2536" s="19"/>
      <c r="H2536" s="19">
        <v>1.9587404658154184</v>
      </c>
      <c r="I2536" s="19"/>
      <c r="J2536" s="19">
        <v>2.2724387904568584</v>
      </c>
      <c r="K2536" s="19"/>
      <c r="L2536" s="19">
        <v>1.7418033942942408</v>
      </c>
      <c r="M2536" s="19"/>
      <c r="N2536" s="19">
        <v>1.5242893356451328</v>
      </c>
      <c r="O2536" s="19"/>
      <c r="P2536" s="50">
        <v>1.8760819998660696</v>
      </c>
      <c r="R2536" s="9" t="s">
        <v>0</v>
      </c>
    </row>
    <row r="2537" spans="2:18" x14ac:dyDescent="0.2">
      <c r="B2537" s="25">
        <v>2307</v>
      </c>
      <c r="C2537" s="193"/>
      <c r="D2537" s="19">
        <v>1.0299584201973271</v>
      </c>
      <c r="E2537" s="19"/>
      <c r="F2537" s="19">
        <v>1.6127529549458672</v>
      </c>
      <c r="G2537" s="19"/>
      <c r="H2537" s="19">
        <v>1.1985025008269272</v>
      </c>
      <c r="I2537" s="19"/>
      <c r="J2537" s="19">
        <v>1.3525757935938965</v>
      </c>
      <c r="K2537" s="19">
        <v>5.8423196069891645E-2</v>
      </c>
      <c r="L2537" s="19"/>
      <c r="M2537" s="19"/>
      <c r="N2537" s="19">
        <v>1.5012146060295002</v>
      </c>
      <c r="O2537" s="19"/>
      <c r="P2537" s="50">
        <v>0.55309886214415804</v>
      </c>
      <c r="R2537" s="9" t="s">
        <v>0</v>
      </c>
    </row>
    <row r="2538" spans="2:18" x14ac:dyDescent="0.2">
      <c r="B2538" s="25">
        <v>2308</v>
      </c>
      <c r="C2538" s="193"/>
      <c r="D2538" s="19">
        <v>0.10805808591779954</v>
      </c>
      <c r="E2538" s="19">
        <v>0.4658062694485568</v>
      </c>
      <c r="F2538" s="19"/>
      <c r="G2538" s="19">
        <v>0.45109995797448998</v>
      </c>
      <c r="H2538" s="19"/>
      <c r="I2538" s="19"/>
      <c r="J2538" s="19">
        <v>0.51188165865295254</v>
      </c>
      <c r="K2538" s="19">
        <v>3.3165663255624395E-2</v>
      </c>
      <c r="L2538" s="19"/>
      <c r="M2538" s="19"/>
      <c r="N2538" s="19">
        <v>0.23941634541889431</v>
      </c>
      <c r="O2538" s="19"/>
      <c r="P2538" s="50">
        <v>0.26488938193444339</v>
      </c>
      <c r="R2538" s="9" t="s">
        <v>0</v>
      </c>
    </row>
    <row r="2539" spans="2:18" x14ac:dyDescent="0.2">
      <c r="B2539" s="25">
        <v>2309</v>
      </c>
      <c r="C2539" s="193"/>
      <c r="D2539" s="19">
        <v>0.98810883225718582</v>
      </c>
      <c r="E2539" s="19">
        <v>0.22001440353310553</v>
      </c>
      <c r="F2539" s="19"/>
      <c r="G2539" s="19"/>
      <c r="H2539" s="19">
        <v>0.64858413529507575</v>
      </c>
      <c r="I2539" s="19"/>
      <c r="J2539" s="19">
        <v>0.30829428649556762</v>
      </c>
      <c r="K2539" s="19">
        <v>3.1361785532310664E-2</v>
      </c>
      <c r="L2539" s="19"/>
      <c r="M2539" s="19">
        <v>0.18871297500705048</v>
      </c>
      <c r="N2539" s="19"/>
      <c r="O2539" s="19"/>
      <c r="P2539" s="50">
        <v>0.70904519016914125</v>
      </c>
      <c r="R2539" s="9" t="s">
        <v>0</v>
      </c>
    </row>
    <row r="2540" spans="2:18" x14ac:dyDescent="0.2">
      <c r="B2540" s="25">
        <v>2310</v>
      </c>
      <c r="C2540" s="193"/>
      <c r="D2540" s="19">
        <v>0.16867077916546644</v>
      </c>
      <c r="E2540" s="19"/>
      <c r="F2540" s="19">
        <v>1.3210694665367355</v>
      </c>
      <c r="G2540" s="19">
        <v>0.90463368989819515</v>
      </c>
      <c r="H2540" s="19"/>
      <c r="I2540" s="19">
        <v>0.2127809003268667</v>
      </c>
      <c r="J2540" s="19"/>
      <c r="K2540" s="19"/>
      <c r="L2540" s="19">
        <v>0.11420815574687605</v>
      </c>
      <c r="M2540" s="19"/>
      <c r="N2540" s="19">
        <v>0.33275904785403043</v>
      </c>
      <c r="O2540" s="19">
        <v>4.0487040891859477E-2</v>
      </c>
      <c r="P2540" s="50"/>
      <c r="R2540" s="9" t="s">
        <v>0</v>
      </c>
    </row>
    <row r="2541" spans="2:18" x14ac:dyDescent="0.2">
      <c r="B2541" s="25">
        <v>2311</v>
      </c>
      <c r="C2541" s="193">
        <v>1.1955241957472593</v>
      </c>
      <c r="D2541" s="19"/>
      <c r="E2541" s="19">
        <v>2.5529622215785928</v>
      </c>
      <c r="F2541" s="19"/>
      <c r="G2541" s="19">
        <v>1.1944363342793978</v>
      </c>
      <c r="H2541" s="19"/>
      <c r="I2541" s="19">
        <v>2.253846851323297</v>
      </c>
      <c r="J2541" s="19"/>
      <c r="K2541" s="19">
        <v>1.9418164783082474</v>
      </c>
      <c r="L2541" s="19"/>
      <c r="M2541" s="19">
        <v>0.4408634823508516</v>
      </c>
      <c r="N2541" s="19"/>
      <c r="O2541" s="19">
        <v>1.5473762371001505</v>
      </c>
      <c r="P2541" s="50"/>
      <c r="R2541" s="9" t="s">
        <v>0</v>
      </c>
    </row>
    <row r="2542" spans="2:18" x14ac:dyDescent="0.2">
      <c r="B2542" s="25">
        <v>2312</v>
      </c>
      <c r="C2542" s="193">
        <v>1.1282934779654463</v>
      </c>
      <c r="D2542" s="19"/>
      <c r="E2542" s="19">
        <v>1.7566116129235838</v>
      </c>
      <c r="F2542" s="19"/>
      <c r="G2542" s="19">
        <v>1.4053647062367689</v>
      </c>
      <c r="H2542" s="19"/>
      <c r="I2542" s="19">
        <v>1.0778932952131164</v>
      </c>
      <c r="J2542" s="19"/>
      <c r="K2542" s="19">
        <v>2.289424467241398E-2</v>
      </c>
      <c r="L2542" s="19"/>
      <c r="M2542" s="19">
        <v>0.88365134054931016</v>
      </c>
      <c r="N2542" s="19"/>
      <c r="O2542" s="19">
        <v>0.95866379426481618</v>
      </c>
      <c r="P2542" s="50"/>
      <c r="R2542" s="9" t="s">
        <v>0</v>
      </c>
    </row>
    <row r="2543" spans="2:18" x14ac:dyDescent="0.2">
      <c r="B2543" s="25">
        <v>2313</v>
      </c>
      <c r="C2543" s="193"/>
      <c r="D2543" s="19">
        <v>1.5264683191578055</v>
      </c>
      <c r="E2543" s="19"/>
      <c r="F2543" s="19">
        <v>0.91028029393511556</v>
      </c>
      <c r="G2543" s="19"/>
      <c r="H2543" s="19">
        <v>1.6092730288813741</v>
      </c>
      <c r="I2543" s="19"/>
      <c r="J2543" s="19">
        <v>0.13196458910998202</v>
      </c>
      <c r="K2543" s="19"/>
      <c r="L2543" s="19">
        <v>0.86986620341832144</v>
      </c>
      <c r="M2543" s="19"/>
      <c r="N2543" s="19">
        <v>1.9360940060435143</v>
      </c>
      <c r="O2543" s="19"/>
      <c r="P2543" s="50">
        <v>1.2163813366596015</v>
      </c>
      <c r="R2543" s="9" t="s">
        <v>0</v>
      </c>
    </row>
    <row r="2544" spans="2:18" x14ac:dyDescent="0.2">
      <c r="B2544" s="25">
        <v>2314</v>
      </c>
      <c r="C2544" s="193"/>
      <c r="D2544" s="19">
        <v>0.34526274032360538</v>
      </c>
      <c r="E2544" s="19"/>
      <c r="F2544" s="19">
        <v>0.5647133386774924</v>
      </c>
      <c r="G2544" s="19"/>
      <c r="H2544" s="19">
        <v>0.4600767465687286</v>
      </c>
      <c r="I2544" s="19"/>
      <c r="J2544" s="19">
        <v>1.397327557590158</v>
      </c>
      <c r="K2544" s="19"/>
      <c r="L2544" s="19">
        <v>0.76756784093591124</v>
      </c>
      <c r="M2544" s="19"/>
      <c r="N2544" s="19">
        <v>0.85088642669456294</v>
      </c>
      <c r="O2544" s="19"/>
      <c r="P2544" s="50">
        <v>1.1303777264665305</v>
      </c>
      <c r="R2544" s="9" t="s">
        <v>0</v>
      </c>
    </row>
    <row r="2545" spans="2:18" x14ac:dyDescent="0.2">
      <c r="B2545" s="25">
        <v>2315</v>
      </c>
      <c r="C2545" s="193">
        <v>1.6368736317713404</v>
      </c>
      <c r="D2545" s="19"/>
      <c r="E2545" s="19">
        <v>0.3676272724571083</v>
      </c>
      <c r="F2545" s="19"/>
      <c r="G2545" s="19">
        <v>0.95353211459329901</v>
      </c>
      <c r="H2545" s="19"/>
      <c r="I2545" s="19">
        <v>0.32910841801250112</v>
      </c>
      <c r="J2545" s="19"/>
      <c r="K2545" s="19">
        <v>1.0074206003523702</v>
      </c>
      <c r="L2545" s="19"/>
      <c r="M2545" s="19">
        <v>0.24743694964279075</v>
      </c>
      <c r="N2545" s="19"/>
      <c r="O2545" s="19">
        <v>0.60048552461124716</v>
      </c>
      <c r="P2545" s="50"/>
      <c r="R2545" s="9" t="s">
        <v>0</v>
      </c>
    </row>
    <row r="2546" spans="2:18" x14ac:dyDescent="0.2">
      <c r="B2546" s="25">
        <v>2316</v>
      </c>
      <c r="C2546" s="193">
        <v>0.34125213598834059</v>
      </c>
      <c r="D2546" s="19"/>
      <c r="E2546" s="19">
        <v>0.20927509701739536</v>
      </c>
      <c r="F2546" s="19"/>
      <c r="G2546" s="19">
        <v>0.37162489463689974</v>
      </c>
      <c r="H2546" s="19"/>
      <c r="I2546" s="19">
        <v>0.54752336406957869</v>
      </c>
      <c r="J2546" s="19"/>
      <c r="K2546" s="19">
        <v>0.39615077441006397</v>
      </c>
      <c r="L2546" s="19"/>
      <c r="M2546" s="19">
        <v>0.13603020243254316</v>
      </c>
      <c r="N2546" s="19"/>
      <c r="O2546" s="19">
        <v>0.46420546280678854</v>
      </c>
      <c r="P2546" s="50"/>
      <c r="R2546" s="9" t="s">
        <v>0</v>
      </c>
    </row>
    <row r="2547" spans="2:18" x14ac:dyDescent="0.2">
      <c r="B2547" s="25">
        <v>2317</v>
      </c>
      <c r="C2547" s="193">
        <v>1.3261806470892337</v>
      </c>
      <c r="D2547" s="19"/>
      <c r="E2547" s="19">
        <v>0.80128166283666546</v>
      </c>
      <c r="F2547" s="19"/>
      <c r="G2547" s="19">
        <v>0.93641220908260459</v>
      </c>
      <c r="H2547" s="19"/>
      <c r="I2547" s="19">
        <v>0.51442922889752563</v>
      </c>
      <c r="J2547" s="19"/>
      <c r="K2547" s="19">
        <v>1.0215595657370706</v>
      </c>
      <c r="L2547" s="19"/>
      <c r="M2547" s="19">
        <v>0.41834888230348016</v>
      </c>
      <c r="N2547" s="19"/>
      <c r="O2547" s="19">
        <v>0.92762622285804908</v>
      </c>
      <c r="P2547" s="50"/>
      <c r="R2547" s="9" t="s">
        <v>0</v>
      </c>
    </row>
    <row r="2548" spans="2:18" x14ac:dyDescent="0.2">
      <c r="B2548" s="25">
        <v>2318</v>
      </c>
      <c r="C2548" s="193"/>
      <c r="D2548" s="19">
        <v>0.84896814850537328</v>
      </c>
      <c r="E2548" s="19"/>
      <c r="F2548" s="19">
        <v>1.2370702840170331</v>
      </c>
      <c r="G2548" s="19"/>
      <c r="H2548" s="19">
        <v>1.7339637603404778</v>
      </c>
      <c r="I2548" s="19"/>
      <c r="J2548" s="19">
        <v>0.96956674871014648</v>
      </c>
      <c r="K2548" s="19"/>
      <c r="L2548" s="19">
        <v>1.5046118098922512</v>
      </c>
      <c r="M2548" s="19"/>
      <c r="N2548" s="19">
        <v>1.6354641537613483</v>
      </c>
      <c r="O2548" s="19"/>
      <c r="P2548" s="50">
        <v>1.2091608653477348</v>
      </c>
      <c r="R2548" s="9" t="s">
        <v>0</v>
      </c>
    </row>
    <row r="2549" spans="2:18" x14ac:dyDescent="0.2">
      <c r="B2549" s="25">
        <v>2319</v>
      </c>
      <c r="C2549" s="193"/>
      <c r="D2549" s="19">
        <v>0.57865163024978838</v>
      </c>
      <c r="E2549" s="19"/>
      <c r="F2549" s="19">
        <v>0.76831270765355353</v>
      </c>
      <c r="G2549" s="19"/>
      <c r="H2549" s="19">
        <v>0.38099883930559308</v>
      </c>
      <c r="I2549" s="19">
        <v>0.16123446102972436</v>
      </c>
      <c r="J2549" s="19"/>
      <c r="K2549" s="19"/>
      <c r="L2549" s="19">
        <v>1.7274050817694757</v>
      </c>
      <c r="M2549" s="19"/>
      <c r="N2549" s="19">
        <v>1.3186000110521039</v>
      </c>
      <c r="O2549" s="19"/>
      <c r="P2549" s="50">
        <v>0.47859827041897318</v>
      </c>
      <c r="R2549" s="9" t="s">
        <v>0</v>
      </c>
    </row>
    <row r="2550" spans="2:18" x14ac:dyDescent="0.2">
      <c r="B2550" s="25">
        <v>2320</v>
      </c>
      <c r="C2550" s="193"/>
      <c r="D2550" s="19">
        <v>1.2017673197795529</v>
      </c>
      <c r="E2550" s="19"/>
      <c r="F2550" s="19">
        <v>0.84449274263116858</v>
      </c>
      <c r="G2550" s="19"/>
      <c r="H2550" s="19">
        <v>0.66959665086780507</v>
      </c>
      <c r="I2550" s="19"/>
      <c r="J2550" s="19">
        <v>1.5721890941566838</v>
      </c>
      <c r="K2550" s="19"/>
      <c r="L2550" s="19">
        <v>0.56136647518258032</v>
      </c>
      <c r="M2550" s="19"/>
      <c r="N2550" s="19">
        <v>0.96035381429610467</v>
      </c>
      <c r="O2550" s="19"/>
      <c r="P2550" s="50">
        <v>1.0875429712268907</v>
      </c>
      <c r="R2550" s="9" t="s">
        <v>0</v>
      </c>
    </row>
    <row r="2551" spans="2:18" x14ac:dyDescent="0.2">
      <c r="B2551" s="25">
        <v>2321</v>
      </c>
      <c r="C2551" s="193"/>
      <c r="D2551" s="19">
        <v>0.14914869321058558</v>
      </c>
      <c r="E2551" s="19">
        <v>0.12517650529587171</v>
      </c>
      <c r="F2551" s="19"/>
      <c r="G2551" s="19">
        <v>0.63325994807481101</v>
      </c>
      <c r="H2551" s="19"/>
      <c r="I2551" s="19"/>
      <c r="J2551" s="19">
        <v>0.56409402314279378</v>
      </c>
      <c r="K2551" s="19">
        <v>2.6007154921611146E-2</v>
      </c>
      <c r="L2551" s="19"/>
      <c r="M2551" s="19">
        <v>0.65850341233199339</v>
      </c>
      <c r="N2551" s="19"/>
      <c r="O2551" s="19"/>
      <c r="P2551" s="50">
        <v>4.969691194618428E-2</v>
      </c>
      <c r="R2551" s="9" t="s">
        <v>0</v>
      </c>
    </row>
    <row r="2552" spans="2:18" x14ac:dyDescent="0.2">
      <c r="B2552" s="25">
        <v>2322</v>
      </c>
      <c r="C2552" s="193">
        <v>0.33151230693671047</v>
      </c>
      <c r="D2552" s="19"/>
      <c r="E2552" s="19"/>
      <c r="F2552" s="19">
        <v>0.13267108641086978</v>
      </c>
      <c r="G2552" s="19"/>
      <c r="H2552" s="19">
        <v>0.84238286039108534</v>
      </c>
      <c r="I2552" s="19"/>
      <c r="J2552" s="19">
        <v>1.5375512755895195</v>
      </c>
      <c r="K2552" s="19"/>
      <c r="L2552" s="19">
        <v>0.46354076708925146</v>
      </c>
      <c r="M2552" s="19"/>
      <c r="N2552" s="19">
        <v>2.4594244172523625E-2</v>
      </c>
      <c r="O2552" s="19"/>
      <c r="P2552" s="50">
        <v>0.32483682434793498</v>
      </c>
      <c r="R2552" s="9" t="s">
        <v>0</v>
      </c>
    </row>
    <row r="2553" spans="2:18" x14ac:dyDescent="0.2">
      <c r="B2553" s="25">
        <v>2323</v>
      </c>
      <c r="C2553" s="193">
        <v>1.2172310686168804</v>
      </c>
      <c r="D2553" s="19"/>
      <c r="E2553" s="19">
        <v>0.39324903639932246</v>
      </c>
      <c r="F2553" s="19"/>
      <c r="G2553" s="19">
        <v>0.56779274100682497</v>
      </c>
      <c r="H2553" s="19"/>
      <c r="I2553" s="19">
        <v>0.4997830910096292</v>
      </c>
      <c r="J2553" s="19"/>
      <c r="K2553" s="19">
        <v>0.77421494433350968</v>
      </c>
      <c r="L2553" s="19"/>
      <c r="M2553" s="19">
        <v>0.66468973091733619</v>
      </c>
      <c r="N2553" s="19"/>
      <c r="O2553" s="19">
        <v>0.70164105310517644</v>
      </c>
      <c r="P2553" s="50"/>
      <c r="R2553" s="9" t="s">
        <v>0</v>
      </c>
    </row>
    <row r="2554" spans="2:18" x14ac:dyDescent="0.2">
      <c r="B2554" s="25">
        <v>2324</v>
      </c>
      <c r="C2554" s="193"/>
      <c r="D2554" s="19">
        <v>0.65617944206621692</v>
      </c>
      <c r="E2554" s="19"/>
      <c r="F2554" s="19">
        <v>0.35675604241206299</v>
      </c>
      <c r="G2554" s="19"/>
      <c r="H2554" s="19">
        <v>0.3933256256089494</v>
      </c>
      <c r="I2554" s="19"/>
      <c r="J2554" s="19">
        <v>0.5500515490450878</v>
      </c>
      <c r="K2554" s="19"/>
      <c r="L2554" s="19">
        <v>1.0266397452586726</v>
      </c>
      <c r="M2554" s="19"/>
      <c r="N2554" s="19">
        <v>0.73619683497126287</v>
      </c>
      <c r="O2554" s="19"/>
      <c r="P2554" s="50">
        <v>1.1021780222982809</v>
      </c>
      <c r="R2554" s="9" t="s">
        <v>0</v>
      </c>
    </row>
    <row r="2555" spans="2:18" x14ac:dyDescent="0.2">
      <c r="B2555" s="25">
        <v>2325</v>
      </c>
      <c r="C2555" s="193">
        <v>1.9397913457882447</v>
      </c>
      <c r="D2555" s="19"/>
      <c r="E2555" s="19">
        <v>1.9823760163491588</v>
      </c>
      <c r="F2555" s="19"/>
      <c r="G2555" s="19">
        <v>0.80347516501901439</v>
      </c>
      <c r="H2555" s="19"/>
      <c r="I2555" s="19">
        <v>1.7566200211363057</v>
      </c>
      <c r="J2555" s="19"/>
      <c r="K2555" s="19">
        <v>1.3428582612105562</v>
      </c>
      <c r="L2555" s="19"/>
      <c r="M2555" s="19">
        <v>1.9034742556785358</v>
      </c>
      <c r="N2555" s="19"/>
      <c r="O2555" s="19">
        <v>1.8597232075132928</v>
      </c>
      <c r="P2555" s="50"/>
      <c r="R2555" s="9" t="s">
        <v>0</v>
      </c>
    </row>
    <row r="2556" spans="2:18" x14ac:dyDescent="0.2">
      <c r="B2556" s="25">
        <v>2326</v>
      </c>
      <c r="C2556" s="193">
        <v>0.47173359334337805</v>
      </c>
      <c r="D2556" s="19"/>
      <c r="E2556" s="19">
        <v>0.29150894294235424</v>
      </c>
      <c r="F2556" s="19"/>
      <c r="G2556" s="19"/>
      <c r="H2556" s="19">
        <v>0.30946803071105622</v>
      </c>
      <c r="I2556" s="19">
        <v>0.27050374694233614</v>
      </c>
      <c r="J2556" s="19"/>
      <c r="K2556" s="19">
        <v>0.27193242613238133</v>
      </c>
      <c r="L2556" s="19"/>
      <c r="M2556" s="19">
        <v>1.1428854729735518</v>
      </c>
      <c r="N2556" s="19"/>
      <c r="O2556" s="19">
        <v>0.52552471484133034</v>
      </c>
      <c r="P2556" s="50"/>
      <c r="R2556" s="9" t="s">
        <v>0</v>
      </c>
    </row>
    <row r="2557" spans="2:18" x14ac:dyDescent="0.2">
      <c r="B2557" s="25">
        <v>2327</v>
      </c>
      <c r="C2557" s="193">
        <v>0.29772536658651833</v>
      </c>
      <c r="D2557" s="19"/>
      <c r="E2557" s="19">
        <v>1.0538858059318534</v>
      </c>
      <c r="F2557" s="19"/>
      <c r="G2557" s="19">
        <v>0.67629387816760045</v>
      </c>
      <c r="H2557" s="19"/>
      <c r="I2557" s="19">
        <v>0.75320704925817628</v>
      </c>
      <c r="J2557" s="19"/>
      <c r="K2557" s="19">
        <v>8.0467719867043819E-2</v>
      </c>
      <c r="L2557" s="19"/>
      <c r="M2557" s="19">
        <v>0.46770221799109435</v>
      </c>
      <c r="N2557" s="19"/>
      <c r="O2557" s="19">
        <v>1.4880015128654243</v>
      </c>
      <c r="P2557" s="50"/>
      <c r="R2557" s="9" t="s">
        <v>0</v>
      </c>
    </row>
    <row r="2558" spans="2:18" x14ac:dyDescent="0.2">
      <c r="B2558" s="25">
        <v>2328</v>
      </c>
      <c r="C2558" s="193"/>
      <c r="D2558" s="19">
        <v>0.6669211344833148</v>
      </c>
      <c r="E2558" s="19"/>
      <c r="F2558" s="19">
        <v>1.1625015030574892</v>
      </c>
      <c r="G2558" s="19"/>
      <c r="H2558" s="19">
        <v>1.1729590962379171</v>
      </c>
      <c r="I2558" s="19"/>
      <c r="J2558" s="19">
        <v>0.99864220059044317</v>
      </c>
      <c r="K2558" s="19"/>
      <c r="L2558" s="19">
        <v>0.47754669979467423</v>
      </c>
      <c r="M2558" s="19"/>
      <c r="N2558" s="19">
        <v>0.52833503421728589</v>
      </c>
      <c r="O2558" s="19"/>
      <c r="P2558" s="50">
        <v>0.57493716467923317</v>
      </c>
      <c r="R2558" s="9" t="s">
        <v>0</v>
      </c>
    </row>
    <row r="2559" spans="2:18" x14ac:dyDescent="0.2">
      <c r="B2559" s="25">
        <v>2329</v>
      </c>
      <c r="C2559" s="193"/>
      <c r="D2559" s="19">
        <v>0.63444894839577426</v>
      </c>
      <c r="E2559" s="19">
        <v>4.0826862773606164E-2</v>
      </c>
      <c r="F2559" s="19"/>
      <c r="G2559" s="19"/>
      <c r="H2559" s="19">
        <v>0.34302265522567738</v>
      </c>
      <c r="I2559" s="19"/>
      <c r="J2559" s="19">
        <v>0.20616569521785286</v>
      </c>
      <c r="K2559" s="19">
        <v>0.28077052189013652</v>
      </c>
      <c r="L2559" s="19"/>
      <c r="M2559" s="19"/>
      <c r="N2559" s="19">
        <v>0.47461252939475579</v>
      </c>
      <c r="O2559" s="19"/>
      <c r="P2559" s="50">
        <v>0.43294722865959828</v>
      </c>
      <c r="R2559" s="9" t="s">
        <v>0</v>
      </c>
    </row>
    <row r="2560" spans="2:18" x14ac:dyDescent="0.2">
      <c r="B2560" s="25">
        <v>2330</v>
      </c>
      <c r="C2560" s="193">
        <v>0.34389936187591619</v>
      </c>
      <c r="D2560" s="19"/>
      <c r="E2560" s="19">
        <v>0.60957690508559959</v>
      </c>
      <c r="F2560" s="19"/>
      <c r="G2560" s="19">
        <v>0.78123719081914744</v>
      </c>
      <c r="H2560" s="19"/>
      <c r="I2560" s="19"/>
      <c r="J2560" s="19">
        <v>7.4448885363606939E-3</v>
      </c>
      <c r="K2560" s="19"/>
      <c r="L2560" s="19">
        <v>0.29614646642234882</v>
      </c>
      <c r="M2560" s="19"/>
      <c r="N2560" s="19">
        <v>0.41449788817175098</v>
      </c>
      <c r="O2560" s="19">
        <v>0.61730910594034316</v>
      </c>
      <c r="P2560" s="50"/>
      <c r="R2560" s="9" t="s">
        <v>0</v>
      </c>
    </row>
    <row r="2561" spans="2:18" x14ac:dyDescent="0.2">
      <c r="B2561" s="25">
        <v>2331</v>
      </c>
      <c r="C2561" s="193"/>
      <c r="D2561" s="19">
        <v>1.5707239356082021</v>
      </c>
      <c r="E2561" s="19"/>
      <c r="F2561" s="19">
        <v>2.6106972398961452</v>
      </c>
      <c r="G2561" s="19"/>
      <c r="H2561" s="19">
        <v>2.3146665413822807</v>
      </c>
      <c r="I2561" s="19"/>
      <c r="J2561" s="19">
        <v>1.9936234855991029</v>
      </c>
      <c r="K2561" s="19"/>
      <c r="L2561" s="19">
        <v>2.2136355576184736</v>
      </c>
      <c r="M2561" s="19"/>
      <c r="N2561" s="19">
        <v>2.1603631277811886</v>
      </c>
      <c r="O2561" s="19"/>
      <c r="P2561" s="50">
        <v>2.9408413447641859</v>
      </c>
      <c r="R2561" s="9" t="s">
        <v>0</v>
      </c>
    </row>
    <row r="2562" spans="2:18" x14ac:dyDescent="0.2">
      <c r="B2562" s="25">
        <v>2332</v>
      </c>
      <c r="C2562" s="193">
        <v>0.10393184816580857</v>
      </c>
      <c r="D2562" s="19"/>
      <c r="E2562" s="19"/>
      <c r="F2562" s="19">
        <v>1.3766264939128128</v>
      </c>
      <c r="G2562" s="19"/>
      <c r="H2562" s="19">
        <v>0.23003331041697592</v>
      </c>
      <c r="I2562" s="19"/>
      <c r="J2562" s="19">
        <v>0.84845416444699662</v>
      </c>
      <c r="K2562" s="19">
        <v>0.95735911846583988</v>
      </c>
      <c r="L2562" s="19"/>
      <c r="M2562" s="19"/>
      <c r="N2562" s="19">
        <v>0.61555099242170397</v>
      </c>
      <c r="O2562" s="19">
        <v>1.2249846386299974</v>
      </c>
      <c r="P2562" s="50"/>
      <c r="R2562" s="9" t="s">
        <v>0</v>
      </c>
    </row>
    <row r="2563" spans="2:18" x14ac:dyDescent="0.2">
      <c r="B2563" s="25">
        <v>2333</v>
      </c>
      <c r="C2563" s="193"/>
      <c r="D2563" s="19">
        <v>1.6047540566937692</v>
      </c>
      <c r="E2563" s="19"/>
      <c r="F2563" s="19">
        <v>0.75686283727538761</v>
      </c>
      <c r="G2563" s="19">
        <v>0.46403682003040014</v>
      </c>
      <c r="H2563" s="19"/>
      <c r="I2563" s="19">
        <v>0.27239065320112948</v>
      </c>
      <c r="J2563" s="19"/>
      <c r="K2563" s="19"/>
      <c r="L2563" s="19">
        <v>0.20174513195642477</v>
      </c>
      <c r="M2563" s="19"/>
      <c r="N2563" s="19">
        <v>1.2818823526207823</v>
      </c>
      <c r="O2563" s="19"/>
      <c r="P2563" s="50">
        <v>0.47449792644031841</v>
      </c>
      <c r="R2563" s="9" t="s">
        <v>0</v>
      </c>
    </row>
    <row r="2564" spans="2:18" x14ac:dyDescent="0.2">
      <c r="B2564" s="25">
        <v>2334</v>
      </c>
      <c r="C2564" s="193"/>
      <c r="D2564" s="19">
        <v>0.33797922331156</v>
      </c>
      <c r="E2564" s="19"/>
      <c r="F2564" s="19">
        <v>0.82843340612545924</v>
      </c>
      <c r="G2564" s="19"/>
      <c r="H2564" s="19">
        <v>1.3841141824252259</v>
      </c>
      <c r="I2564" s="19"/>
      <c r="J2564" s="19">
        <v>0.23797303722820867</v>
      </c>
      <c r="K2564" s="19">
        <v>0.31067118672015676</v>
      </c>
      <c r="L2564" s="19"/>
      <c r="M2564" s="19"/>
      <c r="N2564" s="19">
        <v>8.5238431704598133E-2</v>
      </c>
      <c r="O2564" s="19">
        <v>0.94009766704458575</v>
      </c>
      <c r="P2564" s="50"/>
      <c r="R2564" s="9" t="s">
        <v>0</v>
      </c>
    </row>
    <row r="2565" spans="2:18" x14ac:dyDescent="0.2">
      <c r="B2565" s="25">
        <v>2335</v>
      </c>
      <c r="C2565" s="193"/>
      <c r="D2565" s="19">
        <v>0.27419260823832775</v>
      </c>
      <c r="E2565" s="19"/>
      <c r="F2565" s="19">
        <v>0.98705156603498634</v>
      </c>
      <c r="G2565" s="19"/>
      <c r="H2565" s="19">
        <v>1.0626738912106735</v>
      </c>
      <c r="I2565" s="19"/>
      <c r="J2565" s="19">
        <v>0.42905933602488189</v>
      </c>
      <c r="K2565" s="19"/>
      <c r="L2565" s="19">
        <v>1.9138136539831296</v>
      </c>
      <c r="M2565" s="19"/>
      <c r="N2565" s="19">
        <v>1.1125172942998276</v>
      </c>
      <c r="O2565" s="19"/>
      <c r="P2565" s="50">
        <v>0.35129350470030918</v>
      </c>
      <c r="R2565" s="9" t="s">
        <v>0</v>
      </c>
    </row>
    <row r="2566" spans="2:18" x14ac:dyDescent="0.2">
      <c r="B2566" s="25">
        <v>2336</v>
      </c>
      <c r="C2566" s="193"/>
      <c r="D2566" s="19">
        <v>2.13947544311922</v>
      </c>
      <c r="E2566" s="19"/>
      <c r="F2566" s="19">
        <v>3.3028017724552239</v>
      </c>
      <c r="G2566" s="19"/>
      <c r="H2566" s="19">
        <v>2.1452153703270391</v>
      </c>
      <c r="I2566" s="19"/>
      <c r="J2566" s="19">
        <v>2.2945758559906562</v>
      </c>
      <c r="K2566" s="19"/>
      <c r="L2566" s="19">
        <v>2.8146149893533452</v>
      </c>
      <c r="M2566" s="19"/>
      <c r="N2566" s="19">
        <v>2.507121581119427</v>
      </c>
      <c r="O2566" s="19"/>
      <c r="P2566" s="50">
        <v>2.7121444123577536</v>
      </c>
      <c r="R2566" s="9" t="s">
        <v>0</v>
      </c>
    </row>
    <row r="2567" spans="2:18" x14ac:dyDescent="0.2">
      <c r="B2567" s="25">
        <v>2337</v>
      </c>
      <c r="C2567" s="193"/>
      <c r="D2567" s="19">
        <v>0.68359654956246652</v>
      </c>
      <c r="E2567" s="19"/>
      <c r="F2567" s="19">
        <v>1.086321871206577</v>
      </c>
      <c r="G2567" s="19"/>
      <c r="H2567" s="19">
        <v>0.47000825966227516</v>
      </c>
      <c r="I2567" s="19"/>
      <c r="J2567" s="19">
        <v>0.8659099541307449</v>
      </c>
      <c r="K2567" s="19"/>
      <c r="L2567" s="19">
        <v>1.7164392965175588</v>
      </c>
      <c r="M2567" s="19"/>
      <c r="N2567" s="19">
        <v>1.1902873613018858</v>
      </c>
      <c r="O2567" s="19"/>
      <c r="P2567" s="50">
        <v>1.2201748573249045</v>
      </c>
      <c r="R2567" s="9" t="s">
        <v>0</v>
      </c>
    </row>
    <row r="2568" spans="2:18" x14ac:dyDescent="0.2">
      <c r="B2568" s="25">
        <v>2338</v>
      </c>
      <c r="C2568" s="193"/>
      <c r="D2568" s="19">
        <v>0.25670617418850694</v>
      </c>
      <c r="E2568" s="19"/>
      <c r="F2568" s="19">
        <v>0.55556948025137642</v>
      </c>
      <c r="G2568" s="19">
        <v>2.125312710280608E-2</v>
      </c>
      <c r="H2568" s="19"/>
      <c r="I2568" s="19"/>
      <c r="J2568" s="19">
        <v>0.51413588340997385</v>
      </c>
      <c r="K2568" s="19"/>
      <c r="L2568" s="19">
        <v>0.58764095039716957</v>
      </c>
      <c r="M2568" s="19"/>
      <c r="N2568" s="19">
        <v>0.23883665496672982</v>
      </c>
      <c r="O2568" s="19"/>
      <c r="P2568" s="50">
        <v>0.783477208082478</v>
      </c>
      <c r="R2568" s="9" t="s">
        <v>0</v>
      </c>
    </row>
    <row r="2569" spans="2:18" x14ac:dyDescent="0.2">
      <c r="B2569" s="25">
        <v>2339</v>
      </c>
      <c r="C2569" s="193"/>
      <c r="D2569" s="19">
        <v>1.7240239895532254</v>
      </c>
      <c r="E2569" s="19"/>
      <c r="F2569" s="19">
        <v>1.548854992065597</v>
      </c>
      <c r="G2569" s="19"/>
      <c r="H2569" s="19">
        <v>1.6016303887339924</v>
      </c>
      <c r="I2569" s="19"/>
      <c r="J2569" s="19">
        <v>2.6627172486934927</v>
      </c>
      <c r="K2569" s="19"/>
      <c r="L2569" s="19">
        <v>2.8985115534544459</v>
      </c>
      <c r="M2569" s="19"/>
      <c r="N2569" s="19">
        <v>1.482510771824284</v>
      </c>
      <c r="O2569" s="19"/>
      <c r="P2569" s="50">
        <v>1.9590412095780552</v>
      </c>
      <c r="R2569" s="9" t="s">
        <v>0</v>
      </c>
    </row>
    <row r="2570" spans="2:18" x14ac:dyDescent="0.2">
      <c r="B2570" s="25">
        <v>2340</v>
      </c>
      <c r="C2570" s="193">
        <v>0.71683397545483274</v>
      </c>
      <c r="D2570" s="19"/>
      <c r="E2570" s="19">
        <v>1.1722161359888423</v>
      </c>
      <c r="F2570" s="19"/>
      <c r="G2570" s="19">
        <v>0.87635383900582653</v>
      </c>
      <c r="H2570" s="19"/>
      <c r="I2570" s="19"/>
      <c r="J2570" s="19">
        <v>0.33148928203174055</v>
      </c>
      <c r="K2570" s="19">
        <v>0.16037784582972181</v>
      </c>
      <c r="L2570" s="19"/>
      <c r="M2570" s="19">
        <v>0.82164700501573307</v>
      </c>
      <c r="N2570" s="19"/>
      <c r="O2570" s="19">
        <v>0.70921182012768991</v>
      </c>
      <c r="P2570" s="50"/>
      <c r="R2570" s="9" t="s">
        <v>0</v>
      </c>
    </row>
    <row r="2571" spans="2:18" x14ac:dyDescent="0.2">
      <c r="B2571" s="25">
        <v>2341</v>
      </c>
      <c r="C2571" s="193"/>
      <c r="D2571" s="19">
        <v>0.7283377638124815</v>
      </c>
      <c r="E2571" s="19">
        <v>0.75710554475542502</v>
      </c>
      <c r="F2571" s="19"/>
      <c r="G2571" s="19">
        <v>7.7054184060274367E-2</v>
      </c>
      <c r="H2571" s="19"/>
      <c r="I2571" s="19"/>
      <c r="J2571" s="19">
        <v>4.0452174389134142E-2</v>
      </c>
      <c r="K2571" s="19">
        <v>0.21750979801204293</v>
      </c>
      <c r="L2571" s="19"/>
      <c r="M2571" s="19">
        <v>0.64881395218776639</v>
      </c>
      <c r="N2571" s="19"/>
      <c r="O2571" s="19">
        <v>5.899851680184932E-3</v>
      </c>
      <c r="P2571" s="50"/>
      <c r="R2571" s="9" t="s">
        <v>0</v>
      </c>
    </row>
    <row r="2572" spans="2:18" x14ac:dyDescent="0.2">
      <c r="B2572" s="25">
        <v>2342</v>
      </c>
      <c r="C2572" s="193"/>
      <c r="D2572" s="19">
        <v>1.6866595827048365</v>
      </c>
      <c r="E2572" s="19"/>
      <c r="F2572" s="19">
        <v>1.3329463329168176</v>
      </c>
      <c r="G2572" s="19"/>
      <c r="H2572" s="19">
        <v>0.431788927751172</v>
      </c>
      <c r="I2572" s="19"/>
      <c r="J2572" s="19">
        <v>1.2647920384539626</v>
      </c>
      <c r="K2572" s="19"/>
      <c r="L2572" s="19">
        <v>0.96434032987621854</v>
      </c>
      <c r="M2572" s="19"/>
      <c r="N2572" s="19">
        <v>1.2214594806538863</v>
      </c>
      <c r="O2572" s="19"/>
      <c r="P2572" s="50">
        <v>1.6688704669203267</v>
      </c>
      <c r="R2572" s="9" t="s">
        <v>0</v>
      </c>
    </row>
    <row r="2573" spans="2:18" x14ac:dyDescent="0.2">
      <c r="B2573" s="25">
        <v>2343</v>
      </c>
      <c r="C2573" s="193">
        <v>0.9282920026551833</v>
      </c>
      <c r="D2573" s="19"/>
      <c r="E2573" s="19">
        <v>7.958804322928674E-2</v>
      </c>
      <c r="F2573" s="19"/>
      <c r="G2573" s="19"/>
      <c r="H2573" s="19">
        <v>9.2828086927651529E-2</v>
      </c>
      <c r="I2573" s="19"/>
      <c r="J2573" s="19">
        <v>2.2105131218655885E-2</v>
      </c>
      <c r="K2573" s="19">
        <v>0.53363970437211106</v>
      </c>
      <c r="L2573" s="19"/>
      <c r="M2573" s="19"/>
      <c r="N2573" s="19">
        <v>0.27938508802251849</v>
      </c>
      <c r="O2573" s="19"/>
      <c r="P2573" s="50">
        <v>0.94376578161748859</v>
      </c>
      <c r="R2573" s="9" t="s">
        <v>0</v>
      </c>
    </row>
    <row r="2574" spans="2:18" x14ac:dyDescent="0.2">
      <c r="B2574" s="25">
        <v>2344</v>
      </c>
      <c r="C2574" s="193"/>
      <c r="D2574" s="19">
        <v>1.4965547013853762</v>
      </c>
      <c r="E2574" s="19"/>
      <c r="F2574" s="19">
        <v>0.21691991548099496</v>
      </c>
      <c r="G2574" s="19"/>
      <c r="H2574" s="19">
        <v>0.47825916647798827</v>
      </c>
      <c r="I2574" s="19"/>
      <c r="J2574" s="19">
        <v>0.36132719454011131</v>
      </c>
      <c r="K2574" s="19"/>
      <c r="L2574" s="19">
        <v>1.2738737119826398</v>
      </c>
      <c r="M2574" s="19"/>
      <c r="N2574" s="19">
        <v>1.0109881575940107</v>
      </c>
      <c r="O2574" s="19"/>
      <c r="P2574" s="50">
        <v>0.82442323595223488</v>
      </c>
      <c r="R2574" s="9" t="s">
        <v>0</v>
      </c>
    </row>
    <row r="2575" spans="2:18" x14ac:dyDescent="0.2">
      <c r="B2575" s="25">
        <v>2345</v>
      </c>
      <c r="C2575" s="193"/>
      <c r="D2575" s="19">
        <v>0.5589827378105533</v>
      </c>
      <c r="E2575" s="19"/>
      <c r="F2575" s="19">
        <v>0.88681365914763</v>
      </c>
      <c r="G2575" s="19"/>
      <c r="H2575" s="19">
        <v>0.27357199547494959</v>
      </c>
      <c r="I2575" s="19"/>
      <c r="J2575" s="19">
        <v>0.7207007144222175</v>
      </c>
      <c r="K2575" s="19"/>
      <c r="L2575" s="19">
        <v>0.61879896262298795</v>
      </c>
      <c r="M2575" s="19"/>
      <c r="N2575" s="19">
        <v>0.81932065649196084</v>
      </c>
      <c r="O2575" s="19"/>
      <c r="P2575" s="50">
        <v>0.70441622499184586</v>
      </c>
      <c r="R2575" s="9" t="s">
        <v>0</v>
      </c>
    </row>
    <row r="2576" spans="2:18" x14ac:dyDescent="0.2">
      <c r="B2576" s="25">
        <v>2346</v>
      </c>
      <c r="C2576" s="193">
        <v>1.6599989561069646</v>
      </c>
      <c r="D2576" s="19"/>
      <c r="E2576" s="19">
        <v>1.5153396462808166</v>
      </c>
      <c r="F2576" s="19"/>
      <c r="G2576" s="19">
        <v>1.53644891518166</v>
      </c>
      <c r="H2576" s="19"/>
      <c r="I2576" s="19">
        <v>1.1242431736456766</v>
      </c>
      <c r="J2576" s="19"/>
      <c r="K2576" s="19">
        <v>2.1917910387958255</v>
      </c>
      <c r="L2576" s="19"/>
      <c r="M2576" s="19">
        <v>1.8386793399663544</v>
      </c>
      <c r="N2576" s="19"/>
      <c r="O2576" s="19">
        <v>1.5323980190602406</v>
      </c>
      <c r="P2576" s="50"/>
      <c r="R2576" s="9" t="s">
        <v>0</v>
      </c>
    </row>
    <row r="2577" spans="2:18" x14ac:dyDescent="0.2">
      <c r="B2577" s="25">
        <v>2347</v>
      </c>
      <c r="C2577" s="193"/>
      <c r="D2577" s="19">
        <v>0.60135039322630857</v>
      </c>
      <c r="E2577" s="19"/>
      <c r="F2577" s="19">
        <v>0.4583143267303631</v>
      </c>
      <c r="G2577" s="19">
        <v>0.38000048098918732</v>
      </c>
      <c r="H2577" s="19"/>
      <c r="I2577" s="19"/>
      <c r="J2577" s="19">
        <v>4.6701196812534616E-2</v>
      </c>
      <c r="K2577" s="19">
        <v>5.6005492227100941E-3</v>
      </c>
      <c r="L2577" s="19"/>
      <c r="M2577" s="19">
        <v>0.54676839200225213</v>
      </c>
      <c r="N2577" s="19"/>
      <c r="O2577" s="19"/>
      <c r="P2577" s="50">
        <v>0.28938997935259814</v>
      </c>
      <c r="R2577" s="9" t="s">
        <v>0</v>
      </c>
    </row>
    <row r="2578" spans="2:18" x14ac:dyDescent="0.2">
      <c r="B2578" s="25">
        <v>2348</v>
      </c>
      <c r="C2578" s="193">
        <v>0.87285408754792504</v>
      </c>
      <c r="D2578" s="19"/>
      <c r="E2578" s="19">
        <v>0.6778099512660235</v>
      </c>
      <c r="F2578" s="19"/>
      <c r="G2578" s="19">
        <v>0.41567526531346632</v>
      </c>
      <c r="H2578" s="19"/>
      <c r="I2578" s="19">
        <v>0.54702704117996193</v>
      </c>
      <c r="J2578" s="19"/>
      <c r="K2578" s="19">
        <v>1.1904900405417433</v>
      </c>
      <c r="L2578" s="19"/>
      <c r="M2578" s="19">
        <v>0.89488365994873043</v>
      </c>
      <c r="N2578" s="19"/>
      <c r="O2578" s="19">
        <v>0.87423000031792986</v>
      </c>
      <c r="P2578" s="50"/>
      <c r="R2578" s="9" t="s">
        <v>0</v>
      </c>
    </row>
    <row r="2579" spans="2:18" x14ac:dyDescent="0.2">
      <c r="B2579" s="25">
        <v>2349</v>
      </c>
      <c r="C2579" s="193">
        <v>4.0496673810167657E-3</v>
      </c>
      <c r="D2579" s="19"/>
      <c r="E2579" s="19">
        <v>0.41976858802950762</v>
      </c>
      <c r="F2579" s="19"/>
      <c r="G2579" s="19"/>
      <c r="H2579" s="19">
        <v>0.17106516379166853</v>
      </c>
      <c r="I2579" s="19"/>
      <c r="J2579" s="19">
        <v>0.56311114256878347</v>
      </c>
      <c r="K2579" s="19"/>
      <c r="L2579" s="19">
        <v>0.99449436302826566</v>
      </c>
      <c r="M2579" s="19"/>
      <c r="N2579" s="19">
        <v>0.45092274770732521</v>
      </c>
      <c r="O2579" s="19"/>
      <c r="P2579" s="50">
        <v>0.26912929522001389</v>
      </c>
      <c r="R2579" s="9" t="s">
        <v>0</v>
      </c>
    </row>
    <row r="2580" spans="2:18" x14ac:dyDescent="0.2">
      <c r="B2580" s="25">
        <v>2350</v>
      </c>
      <c r="C2580" s="193"/>
      <c r="D2580" s="19">
        <v>0.64759131136425152</v>
      </c>
      <c r="E2580" s="19"/>
      <c r="F2580" s="19">
        <v>0.22286470254556193</v>
      </c>
      <c r="G2580" s="19">
        <v>0.63335160990368755</v>
      </c>
      <c r="H2580" s="19"/>
      <c r="I2580" s="19">
        <v>0.77122213144316509</v>
      </c>
      <c r="J2580" s="19"/>
      <c r="K2580" s="19"/>
      <c r="L2580" s="19">
        <v>0.76652483637784574</v>
      </c>
      <c r="M2580" s="19"/>
      <c r="N2580" s="19">
        <v>0.27911364858991616</v>
      </c>
      <c r="O2580" s="19"/>
      <c r="P2580" s="50">
        <v>0.28131035186156966</v>
      </c>
      <c r="R2580" s="9" t="s">
        <v>0</v>
      </c>
    </row>
    <row r="2581" spans="2:18" x14ac:dyDescent="0.2">
      <c r="B2581" s="25">
        <v>2351</v>
      </c>
      <c r="C2581" s="193"/>
      <c r="D2581" s="19">
        <v>0.34565123042507317</v>
      </c>
      <c r="E2581" s="19">
        <v>3.766725696258158E-2</v>
      </c>
      <c r="F2581" s="19"/>
      <c r="G2581" s="19">
        <v>0.70800677957158098</v>
      </c>
      <c r="H2581" s="19"/>
      <c r="I2581" s="19"/>
      <c r="J2581" s="19">
        <v>6.4744823445492025E-2</v>
      </c>
      <c r="K2581" s="19">
        <v>9.6455697990900577E-2</v>
      </c>
      <c r="L2581" s="19"/>
      <c r="M2581" s="19"/>
      <c r="N2581" s="19">
        <v>4.7416478841535201E-2</v>
      </c>
      <c r="O2581" s="19">
        <v>0.52155663254540741</v>
      </c>
      <c r="P2581" s="50"/>
      <c r="R2581" s="9" t="s">
        <v>0</v>
      </c>
    </row>
    <row r="2582" spans="2:18" x14ac:dyDescent="0.2">
      <c r="B2582" s="25">
        <v>2352</v>
      </c>
      <c r="C2582" s="193"/>
      <c r="D2582" s="19">
        <v>0.22895038423395059</v>
      </c>
      <c r="E2582" s="19"/>
      <c r="F2582" s="19">
        <v>0.36394057469019592</v>
      </c>
      <c r="G2582" s="19"/>
      <c r="H2582" s="19">
        <v>0.25170828265054424</v>
      </c>
      <c r="I2582" s="19"/>
      <c r="J2582" s="19">
        <v>0.34828512325058475</v>
      </c>
      <c r="K2582" s="19"/>
      <c r="L2582" s="19">
        <v>5.2658713728926762E-2</v>
      </c>
      <c r="M2582" s="19"/>
      <c r="N2582" s="19">
        <v>4.9213595343108166E-2</v>
      </c>
      <c r="O2582" s="19"/>
      <c r="P2582" s="50">
        <v>0.46538041303995065</v>
      </c>
      <c r="R2582" s="9" t="s">
        <v>0</v>
      </c>
    </row>
    <row r="2583" spans="2:18" x14ac:dyDescent="0.2">
      <c r="B2583" s="25">
        <v>2353</v>
      </c>
      <c r="C2583" s="193">
        <v>1.2165234724484164</v>
      </c>
      <c r="D2583" s="19"/>
      <c r="E2583" s="19"/>
      <c r="F2583" s="19">
        <v>0.13572456539888428</v>
      </c>
      <c r="G2583" s="19">
        <v>0.41514835768069558</v>
      </c>
      <c r="H2583" s="19"/>
      <c r="I2583" s="19">
        <v>0.1731728229419868</v>
      </c>
      <c r="J2583" s="19"/>
      <c r="K2583" s="19">
        <v>0.5189027745376269</v>
      </c>
      <c r="L2583" s="19"/>
      <c r="M2583" s="19">
        <v>0.59215647933285387</v>
      </c>
      <c r="N2583" s="19"/>
      <c r="O2583" s="19">
        <v>1.3138667784895379</v>
      </c>
      <c r="P2583" s="50"/>
      <c r="R2583" s="9" t="s">
        <v>0</v>
      </c>
    </row>
    <row r="2584" spans="2:18" x14ac:dyDescent="0.2">
      <c r="B2584" s="25">
        <v>2354</v>
      </c>
      <c r="C2584" s="193"/>
      <c r="D2584" s="19">
        <v>5.457035585014864E-2</v>
      </c>
      <c r="E2584" s="19"/>
      <c r="F2584" s="19">
        <v>0.10004340691530693</v>
      </c>
      <c r="G2584" s="19"/>
      <c r="H2584" s="19">
        <v>0.47723240330100175</v>
      </c>
      <c r="I2584" s="19"/>
      <c r="J2584" s="19">
        <v>0.43974112531184417</v>
      </c>
      <c r="K2584" s="19"/>
      <c r="L2584" s="19">
        <v>0.15208602104888436</v>
      </c>
      <c r="M2584" s="19"/>
      <c r="N2584" s="19">
        <v>0.78853594859212894</v>
      </c>
      <c r="O2584" s="19"/>
      <c r="P2584" s="50">
        <v>1.3366350487845235</v>
      </c>
      <c r="R2584" s="9" t="s">
        <v>0</v>
      </c>
    </row>
    <row r="2585" spans="2:18" x14ac:dyDescent="0.2">
      <c r="B2585" s="25">
        <v>2355</v>
      </c>
      <c r="C2585" s="193">
        <v>0.25711226320951097</v>
      </c>
      <c r="D2585" s="19"/>
      <c r="E2585" s="19"/>
      <c r="F2585" s="19">
        <v>0.66900757151810508</v>
      </c>
      <c r="G2585" s="19">
        <v>0.32786858139077235</v>
      </c>
      <c r="H2585" s="19"/>
      <c r="I2585" s="19"/>
      <c r="J2585" s="19">
        <v>0.47061400135677134</v>
      </c>
      <c r="K2585" s="19">
        <v>0.25644204639422069</v>
      </c>
      <c r="L2585" s="19"/>
      <c r="M2585" s="19"/>
      <c r="N2585" s="19">
        <v>0.60523113987262211</v>
      </c>
      <c r="O2585" s="19">
        <v>0.14612254596181851</v>
      </c>
      <c r="P2585" s="50"/>
      <c r="R2585" s="9" t="s">
        <v>0</v>
      </c>
    </row>
    <row r="2586" spans="2:18" x14ac:dyDescent="0.2">
      <c r="B2586" s="25">
        <v>2356</v>
      </c>
      <c r="C2586" s="193">
        <v>1.1083781184844698E-3</v>
      </c>
      <c r="D2586" s="19"/>
      <c r="E2586" s="19"/>
      <c r="F2586" s="19">
        <v>0.58817551460260709</v>
      </c>
      <c r="G2586" s="19">
        <v>0.71346091360039221</v>
      </c>
      <c r="H2586" s="19"/>
      <c r="I2586" s="19"/>
      <c r="J2586" s="19">
        <v>0.52356305153987615</v>
      </c>
      <c r="K2586" s="19">
        <v>0.69684125246484363</v>
      </c>
      <c r="L2586" s="19"/>
      <c r="M2586" s="19">
        <v>1.262678908420934</v>
      </c>
      <c r="N2586" s="19"/>
      <c r="O2586" s="19">
        <v>0.22005258118099202</v>
      </c>
      <c r="P2586" s="50"/>
      <c r="R2586" s="9" t="s">
        <v>0</v>
      </c>
    </row>
    <row r="2587" spans="2:18" x14ac:dyDescent="0.2">
      <c r="B2587" s="25">
        <v>2357</v>
      </c>
      <c r="C2587" s="193">
        <v>5.5000569156643059E-2</v>
      </c>
      <c r="D2587" s="19"/>
      <c r="E2587" s="19">
        <v>0.51804165854136242</v>
      </c>
      <c r="F2587" s="19"/>
      <c r="G2587" s="19"/>
      <c r="H2587" s="19">
        <v>0.9208668533063723</v>
      </c>
      <c r="I2587" s="19"/>
      <c r="J2587" s="19">
        <v>0.46012312915692788</v>
      </c>
      <c r="K2587" s="19">
        <v>0.3369284193706597</v>
      </c>
      <c r="L2587" s="19"/>
      <c r="M2587" s="19"/>
      <c r="N2587" s="19">
        <v>0.40647788362768777</v>
      </c>
      <c r="O2587" s="19"/>
      <c r="P2587" s="50">
        <v>0.85018446281420668</v>
      </c>
      <c r="R2587" s="9" t="s">
        <v>0</v>
      </c>
    </row>
    <row r="2588" spans="2:18" x14ac:dyDescent="0.2">
      <c r="B2588" s="25">
        <v>2358</v>
      </c>
      <c r="C2588" s="193"/>
      <c r="D2588" s="19">
        <v>1.938520474955961</v>
      </c>
      <c r="E2588" s="19"/>
      <c r="F2588" s="19">
        <v>1.293324527898936</v>
      </c>
      <c r="G2588" s="19"/>
      <c r="H2588" s="19">
        <v>1.6793881921688161</v>
      </c>
      <c r="I2588" s="19"/>
      <c r="J2588" s="19">
        <v>2.2978179911487131</v>
      </c>
      <c r="K2588" s="19"/>
      <c r="L2588" s="19">
        <v>1.4421483233949748</v>
      </c>
      <c r="M2588" s="19"/>
      <c r="N2588" s="19">
        <v>1.3352078611674094</v>
      </c>
      <c r="O2588" s="19"/>
      <c r="P2588" s="50">
        <v>1.6537816873498401</v>
      </c>
      <c r="R2588" s="9" t="s">
        <v>0</v>
      </c>
    </row>
    <row r="2589" spans="2:18" x14ac:dyDescent="0.2">
      <c r="B2589" s="25">
        <v>2359</v>
      </c>
      <c r="C2589" s="193"/>
      <c r="D2589" s="19">
        <v>0.12061811350096645</v>
      </c>
      <c r="E2589" s="19"/>
      <c r="F2589" s="19">
        <v>0.77022684470115188</v>
      </c>
      <c r="G2589" s="19"/>
      <c r="H2589" s="19">
        <v>1.502987834750265</v>
      </c>
      <c r="I2589" s="19"/>
      <c r="J2589" s="19">
        <v>0.41670198960493343</v>
      </c>
      <c r="K2589" s="19"/>
      <c r="L2589" s="19">
        <v>0.77008939960597278</v>
      </c>
      <c r="M2589" s="19"/>
      <c r="N2589" s="19">
        <v>0.52157063943999571</v>
      </c>
      <c r="O2589" s="19"/>
      <c r="P2589" s="50">
        <v>0.7564722163120815</v>
      </c>
      <c r="R2589" s="9" t="s">
        <v>0</v>
      </c>
    </row>
    <row r="2590" spans="2:18" x14ac:dyDescent="0.2">
      <c r="B2590" s="25">
        <v>2360</v>
      </c>
      <c r="C2590" s="193">
        <v>1.2656512806573277</v>
      </c>
      <c r="D2590" s="19"/>
      <c r="E2590" s="19"/>
      <c r="F2590" s="19">
        <v>0.10843980883095812</v>
      </c>
      <c r="G2590" s="19"/>
      <c r="H2590" s="19">
        <v>0.35093676889615194</v>
      </c>
      <c r="I2590" s="19"/>
      <c r="J2590" s="19">
        <v>0.61675240172088408</v>
      </c>
      <c r="K2590" s="19">
        <v>2.0054659455887823E-2</v>
      </c>
      <c r="L2590" s="19"/>
      <c r="M2590" s="19">
        <v>0.18871653897470941</v>
      </c>
      <c r="N2590" s="19"/>
      <c r="O2590" s="19"/>
      <c r="P2590" s="50">
        <v>9.9001462112942515E-2</v>
      </c>
      <c r="R2590" s="9" t="s">
        <v>0</v>
      </c>
    </row>
    <row r="2591" spans="2:18" x14ac:dyDescent="0.2">
      <c r="B2591" s="25">
        <v>2361</v>
      </c>
      <c r="C2591" s="193"/>
      <c r="D2591" s="19">
        <v>0.31672274158675484</v>
      </c>
      <c r="E2591" s="19"/>
      <c r="F2591" s="19">
        <v>0.67052670442694562</v>
      </c>
      <c r="G2591" s="19"/>
      <c r="H2591" s="19">
        <v>0.45764878392290975</v>
      </c>
      <c r="I2591" s="19"/>
      <c r="J2591" s="19">
        <v>0.62128828468687469</v>
      </c>
      <c r="K2591" s="19"/>
      <c r="L2591" s="19">
        <v>0.12098834861154899</v>
      </c>
      <c r="M2591" s="19"/>
      <c r="N2591" s="19">
        <v>1.3762570766282951</v>
      </c>
      <c r="O2591" s="19"/>
      <c r="P2591" s="50">
        <v>0.81051130096946178</v>
      </c>
      <c r="R2591" s="9" t="s">
        <v>0</v>
      </c>
    </row>
    <row r="2592" spans="2:18" x14ac:dyDescent="0.2">
      <c r="B2592" s="25">
        <v>2362</v>
      </c>
      <c r="C2592" s="193">
        <v>1.2941967235574277</v>
      </c>
      <c r="D2592" s="19"/>
      <c r="E2592" s="19">
        <v>0.3298773449718147</v>
      </c>
      <c r="F2592" s="19"/>
      <c r="G2592" s="19">
        <v>5.9148254644870321E-2</v>
      </c>
      <c r="H2592" s="19"/>
      <c r="I2592" s="19"/>
      <c r="J2592" s="19">
        <v>0.96075395520409301</v>
      </c>
      <c r="K2592" s="19">
        <v>0.12742333386377799</v>
      </c>
      <c r="L2592" s="19"/>
      <c r="M2592" s="19"/>
      <c r="N2592" s="19">
        <v>0.76622980509417871</v>
      </c>
      <c r="O2592" s="19">
        <v>0.43931314515248121</v>
      </c>
      <c r="P2592" s="50"/>
      <c r="R2592" s="9" t="s">
        <v>0</v>
      </c>
    </row>
    <row r="2593" spans="2:18" x14ac:dyDescent="0.2">
      <c r="B2593" s="25">
        <v>2363</v>
      </c>
      <c r="C2593" s="193">
        <v>0.131009977896272</v>
      </c>
      <c r="D2593" s="19"/>
      <c r="E2593" s="19">
        <v>0.29408600072478031</v>
      </c>
      <c r="F2593" s="19"/>
      <c r="G2593" s="19">
        <v>0.49269926147379645</v>
      </c>
      <c r="H2593" s="19"/>
      <c r="I2593" s="19"/>
      <c r="J2593" s="19">
        <v>0.16466360401724128</v>
      </c>
      <c r="K2593" s="19"/>
      <c r="L2593" s="19">
        <v>3.6942770562683906E-2</v>
      </c>
      <c r="M2593" s="19"/>
      <c r="N2593" s="19">
        <v>0.54107017137707836</v>
      </c>
      <c r="O2593" s="19">
        <v>0.23757984862135323</v>
      </c>
      <c r="P2593" s="50"/>
      <c r="R2593" s="9" t="s">
        <v>0</v>
      </c>
    </row>
    <row r="2594" spans="2:18" x14ac:dyDescent="0.2">
      <c r="B2594" s="25">
        <v>2364</v>
      </c>
      <c r="C2594" s="193"/>
      <c r="D2594" s="19">
        <v>0.22168106875380733</v>
      </c>
      <c r="E2594" s="19"/>
      <c r="F2594" s="19">
        <v>0.33228240060097813</v>
      </c>
      <c r="G2594" s="19"/>
      <c r="H2594" s="19">
        <v>0.39909440549243996</v>
      </c>
      <c r="I2594" s="19"/>
      <c r="J2594" s="19">
        <v>0.24292895102369205</v>
      </c>
      <c r="K2594" s="19">
        <v>0.39269832546269512</v>
      </c>
      <c r="L2594" s="19"/>
      <c r="M2594" s="19">
        <v>0.72456228928719313</v>
      </c>
      <c r="N2594" s="19"/>
      <c r="O2594" s="19">
        <v>0.45982345918624884</v>
      </c>
      <c r="P2594" s="50"/>
      <c r="R2594" s="9" t="s">
        <v>0</v>
      </c>
    </row>
    <row r="2595" spans="2:18" x14ac:dyDescent="0.2">
      <c r="B2595" s="25">
        <v>2365</v>
      </c>
      <c r="C2595" s="193"/>
      <c r="D2595" s="19">
        <v>1.6256737632728611</v>
      </c>
      <c r="E2595" s="19"/>
      <c r="F2595" s="19">
        <v>1.7230323793040601</v>
      </c>
      <c r="G2595" s="19"/>
      <c r="H2595" s="19">
        <v>1.3209389543071732</v>
      </c>
      <c r="I2595" s="19"/>
      <c r="J2595" s="19">
        <v>1.9888944831914122</v>
      </c>
      <c r="K2595" s="19"/>
      <c r="L2595" s="19">
        <v>1.6639263050739801</v>
      </c>
      <c r="M2595" s="19"/>
      <c r="N2595" s="19">
        <v>1.564184626377874</v>
      </c>
      <c r="O2595" s="19"/>
      <c r="P2595" s="50">
        <v>1.2954697269004156</v>
      </c>
      <c r="R2595" s="9" t="s">
        <v>0</v>
      </c>
    </row>
    <row r="2596" spans="2:18" x14ac:dyDescent="0.2">
      <c r="B2596" s="25">
        <v>2366</v>
      </c>
      <c r="C2596" s="193"/>
      <c r="D2596" s="19">
        <v>8.4620850490561381E-2</v>
      </c>
      <c r="E2596" s="19"/>
      <c r="F2596" s="19">
        <v>0.13474625954583466</v>
      </c>
      <c r="G2596" s="19">
        <v>0.11778706120059812</v>
      </c>
      <c r="H2596" s="19"/>
      <c r="I2596" s="19">
        <v>9.0291967805725279E-2</v>
      </c>
      <c r="J2596" s="19"/>
      <c r="K2596" s="19">
        <v>2.1082758726227273E-2</v>
      </c>
      <c r="L2596" s="19"/>
      <c r="M2596" s="19">
        <v>0.15422113945970284</v>
      </c>
      <c r="N2596" s="19"/>
      <c r="O2596" s="19">
        <v>0.11718921691687141</v>
      </c>
      <c r="P2596" s="50"/>
      <c r="R2596" s="9" t="s">
        <v>0</v>
      </c>
    </row>
    <row r="2597" spans="2:18" x14ac:dyDescent="0.2">
      <c r="B2597" s="25">
        <v>2367</v>
      </c>
      <c r="C2597" s="193"/>
      <c r="D2597" s="19">
        <v>0.42907598608305536</v>
      </c>
      <c r="E2597" s="19"/>
      <c r="F2597" s="19">
        <v>0.89785118687572496</v>
      </c>
      <c r="G2597" s="19"/>
      <c r="H2597" s="19">
        <v>1.0591556369773487</v>
      </c>
      <c r="I2597" s="19"/>
      <c r="J2597" s="19">
        <v>1.32593975926193</v>
      </c>
      <c r="K2597" s="19"/>
      <c r="L2597" s="19">
        <v>2.0958484292443349</v>
      </c>
      <c r="M2597" s="19"/>
      <c r="N2597" s="19">
        <v>1.0344216603240408</v>
      </c>
      <c r="O2597" s="19"/>
      <c r="P2597" s="50">
        <v>1.9876394444344372</v>
      </c>
      <c r="R2597" s="9" t="s">
        <v>0</v>
      </c>
    </row>
    <row r="2598" spans="2:18" x14ac:dyDescent="0.2">
      <c r="B2598" s="25">
        <v>2368</v>
      </c>
      <c r="C2598" s="193"/>
      <c r="D2598" s="19">
        <v>1.5422638610749548</v>
      </c>
      <c r="E2598" s="19"/>
      <c r="F2598" s="19">
        <v>0.94205115341236723</v>
      </c>
      <c r="G2598" s="19"/>
      <c r="H2598" s="19">
        <v>0.81123132233332762</v>
      </c>
      <c r="I2598" s="19"/>
      <c r="J2598" s="19">
        <v>1.2506058594088398</v>
      </c>
      <c r="K2598" s="19"/>
      <c r="L2598" s="19">
        <v>1.0596689086907163</v>
      </c>
      <c r="M2598" s="19"/>
      <c r="N2598" s="19">
        <v>0.57062367503610723</v>
      </c>
      <c r="O2598" s="19"/>
      <c r="P2598" s="50">
        <v>3.8499410305418168E-2</v>
      </c>
      <c r="R2598" s="9" t="s">
        <v>0</v>
      </c>
    </row>
    <row r="2599" spans="2:18" x14ac:dyDescent="0.2">
      <c r="B2599" s="25">
        <v>2369</v>
      </c>
      <c r="C2599" s="193"/>
      <c r="D2599" s="19">
        <v>0.60295063612517075</v>
      </c>
      <c r="E2599" s="19"/>
      <c r="F2599" s="19">
        <v>1.9221621925543506</v>
      </c>
      <c r="G2599" s="19"/>
      <c r="H2599" s="19">
        <v>0.73919541593672444</v>
      </c>
      <c r="I2599" s="19"/>
      <c r="J2599" s="19">
        <v>0.36557499529247756</v>
      </c>
      <c r="K2599" s="19"/>
      <c r="L2599" s="19">
        <v>1.3171729694719998</v>
      </c>
      <c r="M2599" s="19"/>
      <c r="N2599" s="19">
        <v>2.1748785305255143</v>
      </c>
      <c r="O2599" s="19"/>
      <c r="P2599" s="50">
        <v>1.2125398918324441</v>
      </c>
      <c r="R2599" s="9" t="s">
        <v>0</v>
      </c>
    </row>
    <row r="2600" spans="2:18" x14ac:dyDescent="0.2">
      <c r="B2600" s="25">
        <v>2370</v>
      </c>
      <c r="C2600" s="193">
        <v>0.26287092973091142</v>
      </c>
      <c r="D2600" s="19"/>
      <c r="E2600" s="19">
        <v>0.98565423400867858</v>
      </c>
      <c r="F2600" s="19"/>
      <c r="G2600" s="19">
        <v>1.2046949297406493</v>
      </c>
      <c r="H2600" s="19"/>
      <c r="I2600" s="19">
        <v>1.0818298392647629</v>
      </c>
      <c r="J2600" s="19"/>
      <c r="K2600" s="19">
        <v>1.5985797361790508</v>
      </c>
      <c r="L2600" s="19"/>
      <c r="M2600" s="19">
        <v>1.3604952950948035</v>
      </c>
      <c r="N2600" s="19"/>
      <c r="O2600" s="19">
        <v>2.3080497150453998</v>
      </c>
      <c r="P2600" s="50"/>
      <c r="R2600" s="9" t="s">
        <v>0</v>
      </c>
    </row>
    <row r="2601" spans="2:18" x14ac:dyDescent="0.2">
      <c r="B2601" s="25">
        <v>2371</v>
      </c>
      <c r="C2601" s="193">
        <v>6.5743092389916019E-2</v>
      </c>
      <c r="D2601" s="19"/>
      <c r="E2601" s="19"/>
      <c r="F2601" s="19">
        <v>0.32534391382964289</v>
      </c>
      <c r="G2601" s="19"/>
      <c r="H2601" s="19">
        <v>1.2051017134685513</v>
      </c>
      <c r="I2601" s="19"/>
      <c r="J2601" s="19">
        <v>0.6722593398128287</v>
      </c>
      <c r="K2601" s="19"/>
      <c r="L2601" s="19">
        <v>0.80078945059162998</v>
      </c>
      <c r="M2601" s="19">
        <v>0.18926129138463205</v>
      </c>
      <c r="N2601" s="19"/>
      <c r="O2601" s="19"/>
      <c r="P2601" s="50">
        <v>0.46487794416103084</v>
      </c>
      <c r="R2601" s="9" t="s">
        <v>0</v>
      </c>
    </row>
    <row r="2602" spans="2:18" x14ac:dyDescent="0.2">
      <c r="B2602" s="25">
        <v>2372</v>
      </c>
      <c r="C2602" s="193">
        <v>1.2106437822261933</v>
      </c>
      <c r="D2602" s="19"/>
      <c r="E2602" s="19">
        <v>0.91468730947709953</v>
      </c>
      <c r="F2602" s="19"/>
      <c r="G2602" s="19"/>
      <c r="H2602" s="19">
        <v>0.83242276560005812</v>
      </c>
      <c r="I2602" s="19">
        <v>0.86977809071108847</v>
      </c>
      <c r="J2602" s="19"/>
      <c r="K2602" s="19">
        <v>0.44455449383759194</v>
      </c>
      <c r="L2602" s="19"/>
      <c r="M2602" s="19">
        <v>1.5310115015974486</v>
      </c>
      <c r="N2602" s="19"/>
      <c r="O2602" s="19">
        <v>0.50303801250562308</v>
      </c>
      <c r="P2602" s="50"/>
      <c r="R2602" s="9" t="s">
        <v>0</v>
      </c>
    </row>
    <row r="2603" spans="2:18" x14ac:dyDescent="0.2">
      <c r="B2603" s="25">
        <v>2373</v>
      </c>
      <c r="C2603" s="193">
        <v>0.70371455031333252</v>
      </c>
      <c r="D2603" s="19"/>
      <c r="E2603" s="19"/>
      <c r="F2603" s="19">
        <v>0.50759432269822968</v>
      </c>
      <c r="G2603" s="19">
        <v>5.1953880247771797E-2</v>
      </c>
      <c r="H2603" s="19"/>
      <c r="I2603" s="19">
        <v>0.47387797208118004</v>
      </c>
      <c r="J2603" s="19"/>
      <c r="K2603" s="19"/>
      <c r="L2603" s="19">
        <v>6.9753371187436727E-2</v>
      </c>
      <c r="M2603" s="19"/>
      <c r="N2603" s="19">
        <v>0.14389494840212638</v>
      </c>
      <c r="O2603" s="19"/>
      <c r="P2603" s="50">
        <v>2.3996415518781219E-2</v>
      </c>
      <c r="R2603" s="9" t="s">
        <v>0</v>
      </c>
    </row>
    <row r="2604" spans="2:18" x14ac:dyDescent="0.2">
      <c r="B2604" s="25">
        <v>2374</v>
      </c>
      <c r="C2604" s="193">
        <v>0.1289991824725899</v>
      </c>
      <c r="D2604" s="19"/>
      <c r="E2604" s="19"/>
      <c r="F2604" s="19">
        <v>1.0288408993849815E-3</v>
      </c>
      <c r="G2604" s="19">
        <v>1.5766063970870499E-2</v>
      </c>
      <c r="H2604" s="19"/>
      <c r="I2604" s="19">
        <v>0.32319110545474805</v>
      </c>
      <c r="J2604" s="19"/>
      <c r="K2604" s="19"/>
      <c r="L2604" s="19">
        <v>0.82227767907925442</v>
      </c>
      <c r="M2604" s="19">
        <v>0.31832100659645496</v>
      </c>
      <c r="N2604" s="19"/>
      <c r="O2604" s="19"/>
      <c r="P2604" s="50">
        <v>4.0018413366104469E-2</v>
      </c>
      <c r="R2604" s="9" t="s">
        <v>0</v>
      </c>
    </row>
    <row r="2605" spans="2:18" x14ac:dyDescent="0.2">
      <c r="B2605" s="25">
        <v>2375</v>
      </c>
      <c r="C2605" s="193"/>
      <c r="D2605" s="19">
        <v>0.22618412493656245</v>
      </c>
      <c r="E2605" s="19"/>
      <c r="F2605" s="19">
        <v>0.40754818993103631</v>
      </c>
      <c r="G2605" s="19">
        <v>0.34624070246126337</v>
      </c>
      <c r="H2605" s="19"/>
      <c r="I2605" s="19"/>
      <c r="J2605" s="19">
        <v>9.7846058031704347E-2</v>
      </c>
      <c r="K2605" s="19">
        <v>0.28350836406364655</v>
      </c>
      <c r="L2605" s="19"/>
      <c r="M2605" s="19"/>
      <c r="N2605" s="19">
        <v>0.24444652429764979</v>
      </c>
      <c r="O2605" s="19">
        <v>0.12540565676374918</v>
      </c>
      <c r="P2605" s="50"/>
      <c r="R2605" s="9" t="s">
        <v>0</v>
      </c>
    </row>
    <row r="2606" spans="2:18" x14ac:dyDescent="0.2">
      <c r="B2606" s="25">
        <v>2376</v>
      </c>
      <c r="C2606" s="193">
        <v>1.7417218741624596</v>
      </c>
      <c r="D2606" s="19"/>
      <c r="E2606" s="19">
        <v>1.6543290426013406</v>
      </c>
      <c r="F2606" s="19"/>
      <c r="G2606" s="19">
        <v>1.8469606660746449</v>
      </c>
      <c r="H2606" s="19"/>
      <c r="I2606" s="19">
        <v>0.9710634837788148</v>
      </c>
      <c r="J2606" s="19"/>
      <c r="K2606" s="19">
        <v>1.2105792525296661</v>
      </c>
      <c r="L2606" s="19"/>
      <c r="M2606" s="19">
        <v>1.1306363277945455</v>
      </c>
      <c r="N2606" s="19"/>
      <c r="O2606" s="19">
        <v>1.1891646058622245</v>
      </c>
      <c r="P2606" s="50"/>
      <c r="R2606" s="9" t="s">
        <v>0</v>
      </c>
    </row>
    <row r="2607" spans="2:18" x14ac:dyDescent="0.2">
      <c r="B2607" s="25">
        <v>2377</v>
      </c>
      <c r="C2607" s="193"/>
      <c r="D2607" s="19">
        <v>0.51630017928274985</v>
      </c>
      <c r="E2607" s="19">
        <v>4.4250069530237135E-2</v>
      </c>
      <c r="F2607" s="19"/>
      <c r="G2607" s="19"/>
      <c r="H2607" s="19">
        <v>1.224165058666935</v>
      </c>
      <c r="I2607" s="19"/>
      <c r="J2607" s="19">
        <v>1.5390639357413942</v>
      </c>
      <c r="K2607" s="19"/>
      <c r="L2607" s="19">
        <v>1.1876105880500256</v>
      </c>
      <c r="M2607" s="19"/>
      <c r="N2607" s="19">
        <v>0.72005354687876022</v>
      </c>
      <c r="O2607" s="19"/>
      <c r="P2607" s="50">
        <v>0.25498857114076895</v>
      </c>
      <c r="R2607" s="9" t="s">
        <v>0</v>
      </c>
    </row>
    <row r="2608" spans="2:18" x14ac:dyDescent="0.2">
      <c r="B2608" s="25">
        <v>2378</v>
      </c>
      <c r="C2608" s="193"/>
      <c r="D2608" s="19">
        <v>0.65075734805995844</v>
      </c>
      <c r="E2608" s="19"/>
      <c r="F2608" s="19">
        <v>0.36931868878978885</v>
      </c>
      <c r="G2608" s="19"/>
      <c r="H2608" s="19">
        <v>1.2965516597862905</v>
      </c>
      <c r="I2608" s="19"/>
      <c r="J2608" s="19">
        <v>0.95605706461519468</v>
      </c>
      <c r="K2608" s="19"/>
      <c r="L2608" s="19">
        <v>1.795572929332514</v>
      </c>
      <c r="M2608" s="19"/>
      <c r="N2608" s="19">
        <v>0.61245166309567844</v>
      </c>
      <c r="O2608" s="19"/>
      <c r="P2608" s="50">
        <v>0.22476082426788763</v>
      </c>
      <c r="R2608" s="9" t="s">
        <v>0</v>
      </c>
    </row>
    <row r="2609" spans="2:18" x14ac:dyDescent="0.2">
      <c r="B2609" s="25">
        <v>2379</v>
      </c>
      <c r="C2609" s="193"/>
      <c r="D2609" s="19">
        <v>0.76221498508762964</v>
      </c>
      <c r="E2609" s="19"/>
      <c r="F2609" s="19">
        <v>1.3595693528390822</v>
      </c>
      <c r="G2609" s="19"/>
      <c r="H2609" s="19">
        <v>1.7287848352451864</v>
      </c>
      <c r="I2609" s="19"/>
      <c r="J2609" s="19">
        <v>1.8474011481228136</v>
      </c>
      <c r="K2609" s="19"/>
      <c r="L2609" s="19">
        <v>1.5494836852737151</v>
      </c>
      <c r="M2609" s="19"/>
      <c r="N2609" s="19">
        <v>1.7576169722060679</v>
      </c>
      <c r="O2609" s="19"/>
      <c r="P2609" s="50">
        <v>1.0504100463196993</v>
      </c>
      <c r="R2609" s="9" t="s">
        <v>0</v>
      </c>
    </row>
    <row r="2610" spans="2:18" x14ac:dyDescent="0.2">
      <c r="B2610" s="25">
        <v>2380</v>
      </c>
      <c r="C2610" s="193"/>
      <c r="D2610" s="19">
        <v>0.73713307323529087</v>
      </c>
      <c r="E2610" s="19"/>
      <c r="F2610" s="19">
        <v>1.4446155089405903</v>
      </c>
      <c r="G2610" s="19"/>
      <c r="H2610" s="19">
        <v>1.8747780783871417</v>
      </c>
      <c r="I2610" s="19"/>
      <c r="J2610" s="19">
        <v>2.8849597874713324</v>
      </c>
      <c r="K2610" s="19"/>
      <c r="L2610" s="19">
        <v>0.82311887409780926</v>
      </c>
      <c r="M2610" s="19"/>
      <c r="N2610" s="19">
        <v>1.9436404042676487</v>
      </c>
      <c r="O2610" s="19"/>
      <c r="P2610" s="50">
        <v>2.3846280236623763</v>
      </c>
      <c r="R2610" s="9" t="s">
        <v>0</v>
      </c>
    </row>
    <row r="2611" spans="2:18" x14ac:dyDescent="0.2">
      <c r="B2611" s="25">
        <v>2381</v>
      </c>
      <c r="C2611" s="193">
        <v>0.85786635110376019</v>
      </c>
      <c r="D2611" s="19"/>
      <c r="E2611" s="19">
        <v>1.915696930268354</v>
      </c>
      <c r="F2611" s="19"/>
      <c r="G2611" s="19">
        <v>1.8104616136558536</v>
      </c>
      <c r="H2611" s="19"/>
      <c r="I2611" s="19">
        <v>2.1631596978241476</v>
      </c>
      <c r="J2611" s="19"/>
      <c r="K2611" s="19">
        <v>1.8464997645728018</v>
      </c>
      <c r="L2611" s="19"/>
      <c r="M2611" s="19">
        <v>2.3559361434512085</v>
      </c>
      <c r="N2611" s="19"/>
      <c r="O2611" s="19">
        <v>1.8809583554275808</v>
      </c>
      <c r="P2611" s="50"/>
      <c r="R2611" s="9" t="s">
        <v>0</v>
      </c>
    </row>
    <row r="2612" spans="2:18" x14ac:dyDescent="0.2">
      <c r="B2612" s="25">
        <v>2382</v>
      </c>
      <c r="C2612" s="193"/>
      <c r="D2612" s="19">
        <v>0.98559023699803394</v>
      </c>
      <c r="E2612" s="19"/>
      <c r="F2612" s="19">
        <v>1.6471435632112943</v>
      </c>
      <c r="G2612" s="19"/>
      <c r="H2612" s="19">
        <v>0.26934594704071296</v>
      </c>
      <c r="I2612" s="19"/>
      <c r="J2612" s="19">
        <v>1.7619333866982081</v>
      </c>
      <c r="K2612" s="19"/>
      <c r="L2612" s="19">
        <v>1.93419033800919</v>
      </c>
      <c r="M2612" s="19"/>
      <c r="N2612" s="19">
        <v>2.2732174846872195</v>
      </c>
      <c r="O2612" s="19"/>
      <c r="P2612" s="50">
        <v>1.7795412395279311</v>
      </c>
      <c r="R2612" s="9" t="s">
        <v>0</v>
      </c>
    </row>
    <row r="2613" spans="2:18" x14ac:dyDescent="0.2">
      <c r="B2613" s="25">
        <v>2383</v>
      </c>
      <c r="C2613" s="193"/>
      <c r="D2613" s="19">
        <v>0.6372557061747004</v>
      </c>
      <c r="E2613" s="19"/>
      <c r="F2613" s="19">
        <v>0.11033843059407941</v>
      </c>
      <c r="G2613" s="19"/>
      <c r="H2613" s="19">
        <v>0.16043320525083896</v>
      </c>
      <c r="I2613" s="19"/>
      <c r="J2613" s="19">
        <v>0.95917799112266311</v>
      </c>
      <c r="K2613" s="19"/>
      <c r="L2613" s="19">
        <v>1.5774695685859077</v>
      </c>
      <c r="M2613" s="19">
        <v>0.43420645550365605</v>
      </c>
      <c r="N2613" s="19"/>
      <c r="O2613" s="19"/>
      <c r="P2613" s="50">
        <v>0.69960993689476125</v>
      </c>
      <c r="R2613" s="9" t="s">
        <v>0</v>
      </c>
    </row>
    <row r="2614" spans="2:18" x14ac:dyDescent="0.2">
      <c r="B2614" s="25">
        <v>2384</v>
      </c>
      <c r="C2614" s="193">
        <v>1.9411951667288252</v>
      </c>
      <c r="D2614" s="19"/>
      <c r="E2614" s="19">
        <v>1.8469079125972487</v>
      </c>
      <c r="F2614" s="19"/>
      <c r="G2614" s="19">
        <v>2.204975341248506</v>
      </c>
      <c r="H2614" s="19"/>
      <c r="I2614" s="19">
        <v>2.4917534554185288</v>
      </c>
      <c r="J2614" s="19"/>
      <c r="K2614" s="19">
        <v>2.1404080441212034</v>
      </c>
      <c r="L2614" s="19"/>
      <c r="M2614" s="19">
        <v>1.951937611488326</v>
      </c>
      <c r="N2614" s="19"/>
      <c r="O2614" s="19">
        <v>1.6167637377971535</v>
      </c>
      <c r="P2614" s="50"/>
      <c r="R2614" s="9" t="s">
        <v>0</v>
      </c>
    </row>
    <row r="2615" spans="2:18" x14ac:dyDescent="0.2">
      <c r="B2615" s="25">
        <v>2385</v>
      </c>
      <c r="C2615" s="193">
        <v>1.5583185926103549</v>
      </c>
      <c r="D2615" s="19"/>
      <c r="E2615" s="19">
        <v>1.695472716131379</v>
      </c>
      <c r="F2615" s="19"/>
      <c r="G2615" s="19">
        <v>1.2713378659510102</v>
      </c>
      <c r="H2615" s="19"/>
      <c r="I2615" s="19">
        <v>1.7745296928648464</v>
      </c>
      <c r="J2615" s="19"/>
      <c r="K2615" s="19">
        <v>1.2081416150031312</v>
      </c>
      <c r="L2615" s="19"/>
      <c r="M2615" s="19">
        <v>1.303003915651725</v>
      </c>
      <c r="N2615" s="19"/>
      <c r="O2615" s="19">
        <v>1.3599003621415124</v>
      </c>
      <c r="P2615" s="50"/>
      <c r="R2615" s="9" t="s">
        <v>0</v>
      </c>
    </row>
    <row r="2616" spans="2:18" x14ac:dyDescent="0.2">
      <c r="B2616" s="25">
        <v>2386</v>
      </c>
      <c r="C2616" s="193"/>
      <c r="D2616" s="19">
        <v>1.5023930536614845</v>
      </c>
      <c r="E2616" s="19"/>
      <c r="F2616" s="19">
        <v>2.3208393682339277</v>
      </c>
      <c r="G2616" s="19"/>
      <c r="H2616" s="19">
        <v>2.1792808171964624</v>
      </c>
      <c r="I2616" s="19"/>
      <c r="J2616" s="19">
        <v>1.7270907381920215</v>
      </c>
      <c r="K2616" s="19"/>
      <c r="L2616" s="19">
        <v>2.3021854553303482</v>
      </c>
      <c r="M2616" s="19"/>
      <c r="N2616" s="19">
        <v>1.8058149624050257</v>
      </c>
      <c r="O2616" s="19"/>
      <c r="P2616" s="50">
        <v>2.2644833796563084</v>
      </c>
      <c r="R2616" s="9" t="s">
        <v>0</v>
      </c>
    </row>
    <row r="2617" spans="2:18" x14ac:dyDescent="0.2">
      <c r="B2617" s="25">
        <v>2387</v>
      </c>
      <c r="C2617" s="193"/>
      <c r="D2617" s="19">
        <v>0.33227852217333154</v>
      </c>
      <c r="E2617" s="19"/>
      <c r="F2617" s="19">
        <v>0.4103634714641487</v>
      </c>
      <c r="G2617" s="19"/>
      <c r="H2617" s="19">
        <v>0.10070210279658741</v>
      </c>
      <c r="I2617" s="19">
        <v>0.29138965312801068</v>
      </c>
      <c r="J2617" s="19"/>
      <c r="K2617" s="19"/>
      <c r="L2617" s="19">
        <v>0.12715310766816182</v>
      </c>
      <c r="M2617" s="19">
        <v>0.18920141552609807</v>
      </c>
      <c r="N2617" s="19"/>
      <c r="O2617" s="19">
        <v>0.81817602354239061</v>
      </c>
      <c r="P2617" s="50"/>
      <c r="R2617" s="9" t="s">
        <v>0</v>
      </c>
    </row>
    <row r="2618" spans="2:18" x14ac:dyDescent="0.2">
      <c r="B2618" s="25">
        <v>2388</v>
      </c>
      <c r="C2618" s="193"/>
      <c r="D2618" s="19">
        <v>1.4422120449076017</v>
      </c>
      <c r="E2618" s="19"/>
      <c r="F2618" s="19">
        <v>0.37097534425864964</v>
      </c>
      <c r="G2618" s="19"/>
      <c r="H2618" s="19">
        <v>0.40567433217350313</v>
      </c>
      <c r="I2618" s="19"/>
      <c r="J2618" s="19">
        <v>1.8397973243526957</v>
      </c>
      <c r="K2618" s="19"/>
      <c r="L2618" s="19">
        <v>1.3449368011935496</v>
      </c>
      <c r="M2618" s="19"/>
      <c r="N2618" s="19">
        <v>1.7682758634793325</v>
      </c>
      <c r="O2618" s="19"/>
      <c r="P2618" s="50">
        <v>1.2473650202195909</v>
      </c>
      <c r="R2618" s="9" t="s">
        <v>0</v>
      </c>
    </row>
    <row r="2619" spans="2:18" x14ac:dyDescent="0.2">
      <c r="B2619" s="25">
        <v>2389</v>
      </c>
      <c r="C2619" s="193"/>
      <c r="D2619" s="19">
        <v>0.65274056672605363</v>
      </c>
      <c r="E2619" s="19"/>
      <c r="F2619" s="19">
        <v>0.57205669989592689</v>
      </c>
      <c r="G2619" s="19"/>
      <c r="H2619" s="19">
        <v>0.32908204990796708</v>
      </c>
      <c r="I2619" s="19"/>
      <c r="J2619" s="19">
        <v>1.4674864220254631</v>
      </c>
      <c r="K2619" s="19"/>
      <c r="L2619" s="19">
        <v>0.49016177226774899</v>
      </c>
      <c r="M2619" s="19"/>
      <c r="N2619" s="19">
        <v>0.93940177563817973</v>
      </c>
      <c r="O2619" s="19"/>
      <c r="P2619" s="50">
        <v>1.4775790770382957</v>
      </c>
      <c r="R2619" s="9" t="s">
        <v>0</v>
      </c>
    </row>
    <row r="2620" spans="2:18" x14ac:dyDescent="0.2">
      <c r="B2620" s="25">
        <v>2390</v>
      </c>
      <c r="C2620" s="193"/>
      <c r="D2620" s="19">
        <v>2.3509950862807449</v>
      </c>
      <c r="E2620" s="19"/>
      <c r="F2620" s="19">
        <v>2.3284759579387102</v>
      </c>
      <c r="G2620" s="19"/>
      <c r="H2620" s="19">
        <v>1.1578475406552333</v>
      </c>
      <c r="I2620" s="19"/>
      <c r="J2620" s="19">
        <v>2.8623911280680705</v>
      </c>
      <c r="K2620" s="19"/>
      <c r="L2620" s="19">
        <v>0.84434952945363639</v>
      </c>
      <c r="M2620" s="19"/>
      <c r="N2620" s="19">
        <v>1.5325574211151833</v>
      </c>
      <c r="O2620" s="19"/>
      <c r="P2620" s="50">
        <v>2.1952540682215975</v>
      </c>
      <c r="R2620" s="9" t="s">
        <v>0</v>
      </c>
    </row>
    <row r="2621" spans="2:18" x14ac:dyDescent="0.2">
      <c r="B2621" s="25">
        <v>2391</v>
      </c>
      <c r="C2621" s="193">
        <v>0.11591484076150438</v>
      </c>
      <c r="D2621" s="19"/>
      <c r="E2621" s="19">
        <v>1.0598542592998041</v>
      </c>
      <c r="F2621" s="19"/>
      <c r="G2621" s="19">
        <v>0.67749129330746605</v>
      </c>
      <c r="H2621" s="19"/>
      <c r="I2621" s="19">
        <v>1.3516812575665711</v>
      </c>
      <c r="J2621" s="19"/>
      <c r="K2621" s="19">
        <v>0.88634188491355592</v>
      </c>
      <c r="L2621" s="19"/>
      <c r="M2621" s="19">
        <v>0.16882139921464712</v>
      </c>
      <c r="N2621" s="19"/>
      <c r="O2621" s="19">
        <v>0.34714063357121883</v>
      </c>
      <c r="P2621" s="50"/>
      <c r="R2621" s="9" t="s">
        <v>0</v>
      </c>
    </row>
    <row r="2622" spans="2:18" x14ac:dyDescent="0.2">
      <c r="B2622" s="25">
        <v>2392</v>
      </c>
      <c r="C2622" s="193">
        <v>1.1604375013774526</v>
      </c>
      <c r="D2622" s="19"/>
      <c r="E2622" s="19">
        <v>0.37688202401101256</v>
      </c>
      <c r="F2622" s="19"/>
      <c r="G2622" s="19">
        <v>1.0031592692661997</v>
      </c>
      <c r="H2622" s="19"/>
      <c r="I2622" s="19">
        <v>0.24414693711615562</v>
      </c>
      <c r="J2622" s="19"/>
      <c r="K2622" s="19">
        <v>1.6576757650737777</v>
      </c>
      <c r="L2622" s="19"/>
      <c r="M2622" s="19">
        <v>0.73567653400595079</v>
      </c>
      <c r="N2622" s="19"/>
      <c r="O2622" s="19"/>
      <c r="P2622" s="50">
        <v>0.1059048174187133</v>
      </c>
      <c r="R2622" s="9" t="s">
        <v>0</v>
      </c>
    </row>
    <row r="2623" spans="2:18" x14ac:dyDescent="0.2">
      <c r="B2623" s="25">
        <v>2393</v>
      </c>
      <c r="C2623" s="193"/>
      <c r="D2623" s="19">
        <v>0.83814309791050723</v>
      </c>
      <c r="E2623" s="19">
        <v>5.0219802615535776E-2</v>
      </c>
      <c r="F2623" s="19"/>
      <c r="G2623" s="19"/>
      <c r="H2623" s="19">
        <v>0.98749039248495096</v>
      </c>
      <c r="I2623" s="19"/>
      <c r="J2623" s="19">
        <v>0.25605593093766593</v>
      </c>
      <c r="K2623" s="19"/>
      <c r="L2623" s="19">
        <v>0.54236820915249484</v>
      </c>
      <c r="M2623" s="19"/>
      <c r="N2623" s="19">
        <v>0.33021602222470881</v>
      </c>
      <c r="O2623" s="19">
        <v>0.15909706270435905</v>
      </c>
      <c r="P2623" s="50"/>
      <c r="R2623" s="9" t="s">
        <v>0</v>
      </c>
    </row>
    <row r="2624" spans="2:18" x14ac:dyDescent="0.2">
      <c r="B2624" s="25">
        <v>2394</v>
      </c>
      <c r="C2624" s="193"/>
      <c r="D2624" s="19">
        <v>0.96673179495117734</v>
      </c>
      <c r="E2624" s="19"/>
      <c r="F2624" s="19">
        <v>1.195413358272343</v>
      </c>
      <c r="G2624" s="19"/>
      <c r="H2624" s="19">
        <v>2.1339434623169908</v>
      </c>
      <c r="I2624" s="19"/>
      <c r="J2624" s="19">
        <v>0.88297110238953747</v>
      </c>
      <c r="K2624" s="19"/>
      <c r="L2624" s="19">
        <v>2.3553810957613774</v>
      </c>
      <c r="M2624" s="19"/>
      <c r="N2624" s="19">
        <v>1.924829879392927</v>
      </c>
      <c r="O2624" s="19"/>
      <c r="P2624" s="50">
        <v>2.0182881705895044</v>
      </c>
      <c r="R2624" s="9" t="s">
        <v>0</v>
      </c>
    </row>
    <row r="2625" spans="2:18" x14ac:dyDescent="0.2">
      <c r="B2625" s="25">
        <v>2395</v>
      </c>
      <c r="C2625" s="193">
        <v>0.86786101263849702</v>
      </c>
      <c r="D2625" s="19"/>
      <c r="E2625" s="19">
        <v>1.029506431342522</v>
      </c>
      <c r="F2625" s="19"/>
      <c r="G2625" s="19">
        <v>0.55159653135201081</v>
      </c>
      <c r="H2625" s="19"/>
      <c r="I2625" s="19">
        <v>0.91556044369509382</v>
      </c>
      <c r="J2625" s="19"/>
      <c r="K2625" s="19">
        <v>1.2468972168841794</v>
      </c>
      <c r="L2625" s="19"/>
      <c r="M2625" s="19">
        <v>0.99251671484244919</v>
      </c>
      <c r="N2625" s="19"/>
      <c r="O2625" s="19">
        <v>0.13342276476998829</v>
      </c>
      <c r="P2625" s="50"/>
      <c r="R2625" s="9" t="s">
        <v>0</v>
      </c>
    </row>
    <row r="2626" spans="2:18" x14ac:dyDescent="0.2">
      <c r="B2626" s="25">
        <v>2396</v>
      </c>
      <c r="C2626" s="193"/>
      <c r="D2626" s="19">
        <v>4.9742985604021572E-2</v>
      </c>
      <c r="E2626" s="19"/>
      <c r="F2626" s="19">
        <v>0.32115871766657844</v>
      </c>
      <c r="G2626" s="19">
        <v>0.29518318911918651</v>
      </c>
      <c r="H2626" s="19"/>
      <c r="I2626" s="19"/>
      <c r="J2626" s="19">
        <v>1.057701017320152</v>
      </c>
      <c r="K2626" s="19"/>
      <c r="L2626" s="19">
        <v>0.36445032369798669</v>
      </c>
      <c r="M2626" s="19"/>
      <c r="N2626" s="19">
        <v>1.058798098947944</v>
      </c>
      <c r="O2626" s="19"/>
      <c r="P2626" s="50">
        <v>0.37952498085633685</v>
      </c>
      <c r="R2626" s="9" t="s">
        <v>0</v>
      </c>
    </row>
    <row r="2627" spans="2:18" x14ac:dyDescent="0.2">
      <c r="B2627" s="25">
        <v>2397</v>
      </c>
      <c r="C2627" s="193">
        <v>1.6752117423761159</v>
      </c>
      <c r="D2627" s="19"/>
      <c r="E2627" s="19">
        <v>1.2410413730922101</v>
      </c>
      <c r="F2627" s="19"/>
      <c r="G2627" s="19">
        <v>1.4919577434183477</v>
      </c>
      <c r="H2627" s="19"/>
      <c r="I2627" s="19">
        <v>1.2396599097357155</v>
      </c>
      <c r="J2627" s="19"/>
      <c r="K2627" s="19">
        <v>1.9469381430914701</v>
      </c>
      <c r="L2627" s="19"/>
      <c r="M2627" s="19">
        <v>0.52887699491168039</v>
      </c>
      <c r="N2627" s="19"/>
      <c r="O2627" s="19">
        <v>1.1517771903960725</v>
      </c>
      <c r="P2627" s="50"/>
      <c r="R2627" s="9" t="s">
        <v>0</v>
      </c>
    </row>
    <row r="2628" spans="2:18" x14ac:dyDescent="0.2">
      <c r="B2628" s="25">
        <v>2398</v>
      </c>
      <c r="C2628" s="193"/>
      <c r="D2628" s="19">
        <v>1.1316503239536679</v>
      </c>
      <c r="E2628" s="19"/>
      <c r="F2628" s="19">
        <v>1.748243959842853</v>
      </c>
      <c r="G2628" s="19"/>
      <c r="H2628" s="19">
        <v>1.5306897030169444</v>
      </c>
      <c r="I2628" s="19"/>
      <c r="J2628" s="19">
        <v>0.48257612723819865</v>
      </c>
      <c r="K2628" s="19"/>
      <c r="L2628" s="19">
        <v>1.0699445291445899</v>
      </c>
      <c r="M2628" s="19"/>
      <c r="N2628" s="19">
        <v>1.5620049794254431</v>
      </c>
      <c r="O2628" s="19"/>
      <c r="P2628" s="50">
        <v>0.77451042814258741</v>
      </c>
      <c r="R2628" s="9" t="s">
        <v>0</v>
      </c>
    </row>
    <row r="2629" spans="2:18" x14ac:dyDescent="0.2">
      <c r="B2629" s="25">
        <v>2399</v>
      </c>
      <c r="C2629" s="193">
        <v>1.0000119045596316</v>
      </c>
      <c r="D2629" s="19"/>
      <c r="E2629" s="19">
        <v>0.1597750922651808</v>
      </c>
      <c r="F2629" s="19"/>
      <c r="G2629" s="19">
        <v>0.6863747474095202</v>
      </c>
      <c r="H2629" s="19"/>
      <c r="I2629" s="19">
        <v>0.47000134713615421</v>
      </c>
      <c r="J2629" s="19"/>
      <c r="K2629" s="19">
        <v>0.56757508579650551</v>
      </c>
      <c r="L2629" s="19"/>
      <c r="M2629" s="19">
        <v>0.55049507523535612</v>
      </c>
      <c r="N2629" s="19"/>
      <c r="O2629" s="19">
        <v>0.65499326760621346</v>
      </c>
      <c r="P2629" s="50"/>
      <c r="R2629" s="9" t="s">
        <v>0</v>
      </c>
    </row>
    <row r="2630" spans="2:18" x14ac:dyDescent="0.2">
      <c r="B2630" s="25">
        <v>2400</v>
      </c>
      <c r="C2630" s="193"/>
      <c r="D2630" s="19">
        <v>6.6792644849179253E-2</v>
      </c>
      <c r="E2630" s="19"/>
      <c r="F2630" s="19">
        <v>0.36519645616132668</v>
      </c>
      <c r="G2630" s="19"/>
      <c r="H2630" s="19">
        <v>0.54029739809255573</v>
      </c>
      <c r="I2630" s="19"/>
      <c r="J2630" s="19">
        <v>1.2632563327279167</v>
      </c>
      <c r="K2630" s="19"/>
      <c r="L2630" s="19">
        <v>0.44295373710503616</v>
      </c>
      <c r="M2630" s="19"/>
      <c r="N2630" s="19">
        <v>0.71726670803378056</v>
      </c>
      <c r="O2630" s="19"/>
      <c r="P2630" s="50">
        <v>0.99996813767000192</v>
      </c>
      <c r="R2630" s="9" t="s">
        <v>0</v>
      </c>
    </row>
    <row r="2631" spans="2:18" x14ac:dyDescent="0.2">
      <c r="B2631" s="25">
        <v>2401</v>
      </c>
      <c r="C2631" s="193"/>
      <c r="D2631" s="19">
        <v>0.3899529688971195</v>
      </c>
      <c r="E2631" s="19">
        <v>0.2465535500819345</v>
      </c>
      <c r="F2631" s="19"/>
      <c r="G2631" s="19">
        <v>0.57179848402098588</v>
      </c>
      <c r="H2631" s="19"/>
      <c r="I2631" s="19">
        <v>7.2682790693928287E-2</v>
      </c>
      <c r="J2631" s="19"/>
      <c r="K2631" s="19">
        <v>0.65466285552051151</v>
      </c>
      <c r="L2631" s="19"/>
      <c r="M2631" s="19">
        <v>0.13119534848152783</v>
      </c>
      <c r="N2631" s="19"/>
      <c r="O2631" s="19">
        <v>0.40900901937178319</v>
      </c>
      <c r="P2631" s="50"/>
      <c r="R2631" s="9" t="s">
        <v>0</v>
      </c>
    </row>
    <row r="2632" spans="2:18" x14ac:dyDescent="0.2">
      <c r="B2632" s="25">
        <v>2402</v>
      </c>
      <c r="C2632" s="193">
        <v>0.77523402420725263</v>
      </c>
      <c r="D2632" s="19"/>
      <c r="E2632" s="19">
        <v>1.4077237907930413</v>
      </c>
      <c r="F2632" s="19"/>
      <c r="G2632" s="19">
        <v>1.4175960807941601</v>
      </c>
      <c r="H2632" s="19"/>
      <c r="I2632" s="19">
        <v>1.1306109905825734</v>
      </c>
      <c r="J2632" s="19"/>
      <c r="K2632" s="19">
        <v>0.40287156320726802</v>
      </c>
      <c r="L2632" s="19"/>
      <c r="M2632" s="19">
        <v>5.6737536531041355E-2</v>
      </c>
      <c r="N2632" s="19"/>
      <c r="O2632" s="19"/>
      <c r="P2632" s="50">
        <v>0.17193921148161267</v>
      </c>
      <c r="R2632" s="9" t="s">
        <v>0</v>
      </c>
    </row>
    <row r="2633" spans="2:18" x14ac:dyDescent="0.2">
      <c r="B2633" s="25">
        <v>2403</v>
      </c>
      <c r="C2633" s="193">
        <v>0.8983563816279927</v>
      </c>
      <c r="D2633" s="19"/>
      <c r="E2633" s="19"/>
      <c r="F2633" s="19">
        <v>0.26553159236496482</v>
      </c>
      <c r="G2633" s="19"/>
      <c r="H2633" s="19">
        <v>4.4110753119752863E-2</v>
      </c>
      <c r="I2633" s="19"/>
      <c r="J2633" s="19">
        <v>0.20235470003534187</v>
      </c>
      <c r="K2633" s="19"/>
      <c r="L2633" s="19">
        <v>0.49438487720384433</v>
      </c>
      <c r="M2633" s="19"/>
      <c r="N2633" s="19">
        <v>0.19829580344669745</v>
      </c>
      <c r="O2633" s="19">
        <v>0.24864181002123556</v>
      </c>
      <c r="P2633" s="50"/>
      <c r="R2633" s="9" t="s">
        <v>0</v>
      </c>
    </row>
    <row r="2634" spans="2:18" x14ac:dyDescent="0.2">
      <c r="B2634" s="25">
        <v>2404</v>
      </c>
      <c r="C2634" s="193"/>
      <c r="D2634" s="19">
        <v>0.56345661498098831</v>
      </c>
      <c r="E2634" s="19"/>
      <c r="F2634" s="19">
        <v>0.89246331621870201</v>
      </c>
      <c r="G2634" s="19"/>
      <c r="H2634" s="19">
        <v>1.0267486828153849</v>
      </c>
      <c r="I2634" s="19"/>
      <c r="J2634" s="19">
        <v>1.6430735670001608</v>
      </c>
      <c r="K2634" s="19"/>
      <c r="L2634" s="19">
        <v>1.6382080164144552</v>
      </c>
      <c r="M2634" s="19"/>
      <c r="N2634" s="19">
        <v>1.1103783148019233</v>
      </c>
      <c r="O2634" s="19"/>
      <c r="P2634" s="50">
        <v>1.7190197587864378</v>
      </c>
      <c r="R2634" s="9" t="s">
        <v>0</v>
      </c>
    </row>
    <row r="2635" spans="2:18" x14ac:dyDescent="0.2">
      <c r="B2635" s="25">
        <v>2405</v>
      </c>
      <c r="C2635" s="193">
        <v>0.48970652299647671</v>
      </c>
      <c r="D2635" s="19"/>
      <c r="E2635" s="19">
        <v>0.76493073216338359</v>
      </c>
      <c r="F2635" s="19"/>
      <c r="G2635" s="19">
        <v>1.0471345813023032</v>
      </c>
      <c r="H2635" s="19"/>
      <c r="I2635" s="19"/>
      <c r="J2635" s="19">
        <v>0.57862390109358919</v>
      </c>
      <c r="K2635" s="19"/>
      <c r="L2635" s="19">
        <v>0.5847101235577612</v>
      </c>
      <c r="M2635" s="19">
        <v>0.51101806911430792</v>
      </c>
      <c r="N2635" s="19"/>
      <c r="O2635" s="19">
        <v>0.28056592876371955</v>
      </c>
      <c r="P2635" s="50"/>
      <c r="R2635" s="9" t="s">
        <v>0</v>
      </c>
    </row>
    <row r="2636" spans="2:18" x14ac:dyDescent="0.2">
      <c r="B2636" s="25">
        <v>2406</v>
      </c>
      <c r="C2636" s="193"/>
      <c r="D2636" s="19">
        <v>0.83286795788588996</v>
      </c>
      <c r="E2636" s="19"/>
      <c r="F2636" s="19">
        <v>0.12335740969741875</v>
      </c>
      <c r="G2636" s="19"/>
      <c r="H2636" s="19">
        <v>0.99081701358577623</v>
      </c>
      <c r="I2636" s="19"/>
      <c r="J2636" s="19">
        <v>0.89563695300484014</v>
      </c>
      <c r="K2636" s="19"/>
      <c r="L2636" s="19">
        <v>0.48866844917122709</v>
      </c>
      <c r="M2636" s="19"/>
      <c r="N2636" s="19">
        <v>0.32338764197894854</v>
      </c>
      <c r="O2636" s="19"/>
      <c r="P2636" s="50">
        <v>1.2179960500925082</v>
      </c>
      <c r="R2636" s="9" t="s">
        <v>0</v>
      </c>
    </row>
    <row r="2637" spans="2:18" x14ac:dyDescent="0.2">
      <c r="B2637" s="25">
        <v>2407</v>
      </c>
      <c r="C2637" s="193"/>
      <c r="D2637" s="19">
        <v>8.8729207232936494E-2</v>
      </c>
      <c r="E2637" s="19">
        <v>0.64465875967426722</v>
      </c>
      <c r="F2637" s="19"/>
      <c r="G2637" s="19">
        <v>3.5583125838550431E-2</v>
      </c>
      <c r="H2637" s="19"/>
      <c r="I2637" s="19">
        <v>9.2476622279115211E-2</v>
      </c>
      <c r="J2637" s="19"/>
      <c r="K2637" s="19">
        <v>0.68124701213321959</v>
      </c>
      <c r="L2637" s="19"/>
      <c r="M2637" s="19">
        <v>0.2577985688536768</v>
      </c>
      <c r="N2637" s="19"/>
      <c r="O2637" s="19"/>
      <c r="P2637" s="50">
        <v>0.24317479062565947</v>
      </c>
      <c r="R2637" s="9" t="s">
        <v>0</v>
      </c>
    </row>
    <row r="2638" spans="2:18" x14ac:dyDescent="0.2">
      <c r="B2638" s="25">
        <v>2408</v>
      </c>
      <c r="C2638" s="193">
        <v>0.67444391457901154</v>
      </c>
      <c r="D2638" s="19"/>
      <c r="E2638" s="19">
        <v>0.45005783076365957</v>
      </c>
      <c r="F2638" s="19"/>
      <c r="G2638" s="19"/>
      <c r="H2638" s="19">
        <v>6.9386993282690587E-2</v>
      </c>
      <c r="I2638" s="19">
        <v>0.37923884461172103</v>
      </c>
      <c r="J2638" s="19"/>
      <c r="K2638" s="19"/>
      <c r="L2638" s="19">
        <v>0.63615781678833894</v>
      </c>
      <c r="M2638" s="19">
        <v>0.72428646039026212</v>
      </c>
      <c r="N2638" s="19"/>
      <c r="O2638" s="19">
        <v>1.3413739790135273</v>
      </c>
      <c r="P2638" s="50"/>
      <c r="R2638" s="9" t="s">
        <v>0</v>
      </c>
    </row>
    <row r="2639" spans="2:18" x14ac:dyDescent="0.2">
      <c r="B2639" s="25">
        <v>2409</v>
      </c>
      <c r="C2639" s="193">
        <v>4.5195926229268338E-2</v>
      </c>
      <c r="D2639" s="19"/>
      <c r="E2639" s="19">
        <v>0.57431224171935602</v>
      </c>
      <c r="F2639" s="19"/>
      <c r="G2639" s="19"/>
      <c r="H2639" s="19">
        <v>7.5701143034148627E-2</v>
      </c>
      <c r="I2639" s="19">
        <v>1.1267050440810396</v>
      </c>
      <c r="J2639" s="19"/>
      <c r="K2639" s="19">
        <v>0.49678673905194837</v>
      </c>
      <c r="L2639" s="19"/>
      <c r="M2639" s="19">
        <v>0.38333351457598314</v>
      </c>
      <c r="N2639" s="19"/>
      <c r="O2639" s="19">
        <v>0.62040418068355374</v>
      </c>
      <c r="P2639" s="50"/>
      <c r="R2639" s="9" t="s">
        <v>0</v>
      </c>
    </row>
    <row r="2640" spans="2:18" x14ac:dyDescent="0.2">
      <c r="B2640" s="25">
        <v>2410</v>
      </c>
      <c r="C2640" s="193"/>
      <c r="D2640" s="19">
        <v>0.67451696957079588</v>
      </c>
      <c r="E2640" s="19">
        <v>0.51154982359659207</v>
      </c>
      <c r="F2640" s="19"/>
      <c r="G2640" s="19">
        <v>2.9589150520582013E-2</v>
      </c>
      <c r="H2640" s="19"/>
      <c r="I2640" s="19">
        <v>6.445427485141951E-2</v>
      </c>
      <c r="J2640" s="19"/>
      <c r="K2640" s="19">
        <v>0.67975096675913749</v>
      </c>
      <c r="L2640" s="19"/>
      <c r="M2640" s="19"/>
      <c r="N2640" s="19">
        <v>0.35505537831424688</v>
      </c>
      <c r="O2640" s="19">
        <v>0.2608389870535866</v>
      </c>
      <c r="P2640" s="50"/>
      <c r="R2640" s="9" t="s">
        <v>0</v>
      </c>
    </row>
    <row r="2641" spans="2:18" x14ac:dyDescent="0.2">
      <c r="B2641" s="25">
        <v>2411</v>
      </c>
      <c r="C2641" s="193">
        <v>0.42745299293770112</v>
      </c>
      <c r="D2641" s="19"/>
      <c r="E2641" s="19">
        <v>0.46473289428841563</v>
      </c>
      <c r="F2641" s="19"/>
      <c r="G2641" s="19">
        <v>0.58063189981821783</v>
      </c>
      <c r="H2641" s="19"/>
      <c r="I2641" s="19">
        <v>2.782601949291505E-2</v>
      </c>
      <c r="J2641" s="19"/>
      <c r="K2641" s="19">
        <v>0.66108991724567834</v>
      </c>
      <c r="L2641" s="19"/>
      <c r="M2641" s="19">
        <v>0.52599850071661458</v>
      </c>
      <c r="N2641" s="19"/>
      <c r="O2641" s="19">
        <v>0.85523559221392287</v>
      </c>
      <c r="P2641" s="50"/>
      <c r="R2641" s="9" t="s">
        <v>0</v>
      </c>
    </row>
    <row r="2642" spans="2:18" x14ac:dyDescent="0.2">
      <c r="B2642" s="25">
        <v>2412</v>
      </c>
      <c r="C2642" s="193">
        <v>1.3384461884272827</v>
      </c>
      <c r="D2642" s="19"/>
      <c r="E2642" s="19"/>
      <c r="F2642" s="19">
        <v>0.25500280236535761</v>
      </c>
      <c r="G2642" s="19">
        <v>0.94211151632055223</v>
      </c>
      <c r="H2642" s="19"/>
      <c r="I2642" s="19">
        <v>1.0275339404696957</v>
      </c>
      <c r="J2642" s="19"/>
      <c r="K2642" s="19">
        <v>0.38082114882249013</v>
      </c>
      <c r="L2642" s="19"/>
      <c r="M2642" s="19">
        <v>0.36147283271200564</v>
      </c>
      <c r="N2642" s="19"/>
      <c r="O2642" s="19"/>
      <c r="P2642" s="50">
        <v>7.2034780680899385E-2</v>
      </c>
      <c r="R2642" s="9" t="s">
        <v>0</v>
      </c>
    </row>
    <row r="2643" spans="2:18" x14ac:dyDescent="0.2">
      <c r="B2643" s="25">
        <v>2413</v>
      </c>
      <c r="C2643" s="193"/>
      <c r="D2643" s="19">
        <v>2.2653963093120129E-3</v>
      </c>
      <c r="E2643" s="19">
        <v>4.2186502441241065E-2</v>
      </c>
      <c r="F2643" s="19"/>
      <c r="G2643" s="19"/>
      <c r="H2643" s="19">
        <v>2.8176190349365443E-2</v>
      </c>
      <c r="I2643" s="19">
        <v>0.8282854176939024</v>
      </c>
      <c r="J2643" s="19"/>
      <c r="K2643" s="19">
        <v>0.30147906525055174</v>
      </c>
      <c r="L2643" s="19"/>
      <c r="M2643" s="19">
        <v>0.3812651992571679</v>
      </c>
      <c r="N2643" s="19"/>
      <c r="O2643" s="19">
        <v>0.29588022332130942</v>
      </c>
      <c r="P2643" s="50"/>
      <c r="R2643" s="9" t="s">
        <v>0</v>
      </c>
    </row>
    <row r="2644" spans="2:18" x14ac:dyDescent="0.2">
      <c r="B2644" s="25">
        <v>2414</v>
      </c>
      <c r="C2644" s="193"/>
      <c r="D2644" s="19">
        <v>1.6253417495108538</v>
      </c>
      <c r="E2644" s="19">
        <v>4.1163536507560538E-3</v>
      </c>
      <c r="F2644" s="19"/>
      <c r="G2644" s="19">
        <v>0.1675806866290532</v>
      </c>
      <c r="H2644" s="19"/>
      <c r="I2644" s="19"/>
      <c r="J2644" s="19">
        <v>1.0086023614415642</v>
      </c>
      <c r="K2644" s="19">
        <v>0.39732023951000078</v>
      </c>
      <c r="L2644" s="19"/>
      <c r="M2644" s="19"/>
      <c r="N2644" s="19">
        <v>0.70014189368626256</v>
      </c>
      <c r="O2644" s="19"/>
      <c r="P2644" s="50">
        <v>0.41003738780065213</v>
      </c>
      <c r="R2644" s="9" t="s">
        <v>0</v>
      </c>
    </row>
    <row r="2645" spans="2:18" x14ac:dyDescent="0.2">
      <c r="B2645" s="25">
        <v>2415</v>
      </c>
      <c r="C2645" s="193"/>
      <c r="D2645" s="19">
        <v>0.13412600100791919</v>
      </c>
      <c r="E2645" s="19">
        <v>1.0890307428968675</v>
      </c>
      <c r="F2645" s="19"/>
      <c r="G2645" s="19">
        <v>0.20051470918333938</v>
      </c>
      <c r="H2645" s="19"/>
      <c r="I2645" s="19">
        <v>0.9327963973141703</v>
      </c>
      <c r="J2645" s="19"/>
      <c r="K2645" s="19">
        <v>0.11001421985567318</v>
      </c>
      <c r="L2645" s="19"/>
      <c r="M2645" s="19">
        <v>0.98009425644874482</v>
      </c>
      <c r="N2645" s="19"/>
      <c r="O2645" s="19">
        <v>0.33546658275435953</v>
      </c>
      <c r="P2645" s="50"/>
      <c r="R2645" s="9" t="s">
        <v>0</v>
      </c>
    </row>
    <row r="2646" spans="2:18" x14ac:dyDescent="0.2">
      <c r="B2646" s="25">
        <v>2416</v>
      </c>
      <c r="C2646" s="193"/>
      <c r="D2646" s="19">
        <v>0.59785052638610747</v>
      </c>
      <c r="E2646" s="19"/>
      <c r="F2646" s="19">
        <v>0.90848213043665516</v>
      </c>
      <c r="G2646" s="19"/>
      <c r="H2646" s="19">
        <v>1.3890743263812357</v>
      </c>
      <c r="I2646" s="19">
        <v>3.6887468689247728E-2</v>
      </c>
      <c r="J2646" s="19"/>
      <c r="K2646" s="19"/>
      <c r="L2646" s="19">
        <v>0.85327367631544038</v>
      </c>
      <c r="M2646" s="19"/>
      <c r="N2646" s="19">
        <v>0.63137091787570798</v>
      </c>
      <c r="O2646" s="19"/>
      <c r="P2646" s="50">
        <v>0.75540115410694453</v>
      </c>
      <c r="R2646" s="9" t="s">
        <v>0</v>
      </c>
    </row>
    <row r="2647" spans="2:18" x14ac:dyDescent="0.2">
      <c r="B2647" s="25">
        <v>2417</v>
      </c>
      <c r="C2647" s="193"/>
      <c r="D2647" s="19">
        <v>0.44284340720415016</v>
      </c>
      <c r="E2647" s="19"/>
      <c r="F2647" s="19">
        <v>0.84041052694078078</v>
      </c>
      <c r="G2647" s="19"/>
      <c r="H2647" s="19">
        <v>0.85735121082140575</v>
      </c>
      <c r="I2647" s="19"/>
      <c r="J2647" s="19">
        <v>0.25381983117915347</v>
      </c>
      <c r="K2647" s="19"/>
      <c r="L2647" s="19">
        <v>1.8667016264273992</v>
      </c>
      <c r="M2647" s="19"/>
      <c r="N2647" s="19">
        <v>1.5170702164130661</v>
      </c>
      <c r="O2647" s="19"/>
      <c r="P2647" s="50">
        <v>1.0312372651424206</v>
      </c>
      <c r="R2647" s="9" t="s">
        <v>0</v>
      </c>
    </row>
    <row r="2648" spans="2:18" x14ac:dyDescent="0.2">
      <c r="B2648" s="25">
        <v>2418</v>
      </c>
      <c r="C2648" s="193"/>
      <c r="D2648" s="19">
        <v>0.69336938764065714</v>
      </c>
      <c r="E2648" s="19">
        <v>6.5143306394404327E-2</v>
      </c>
      <c r="F2648" s="19"/>
      <c r="G2648" s="19">
        <v>6.1101125844858981E-2</v>
      </c>
      <c r="H2648" s="19"/>
      <c r="I2648" s="19">
        <v>7.0871349515304591E-2</v>
      </c>
      <c r="J2648" s="19"/>
      <c r="K2648" s="19"/>
      <c r="L2648" s="19">
        <v>1.1404282618963579</v>
      </c>
      <c r="M2648" s="19"/>
      <c r="N2648" s="19">
        <v>0.40953670990740498</v>
      </c>
      <c r="O2648" s="19"/>
      <c r="P2648" s="50">
        <v>0.58131120361491917</v>
      </c>
      <c r="R2648" s="9" t="s">
        <v>0</v>
      </c>
    </row>
    <row r="2649" spans="2:18" x14ac:dyDescent="0.2">
      <c r="B2649" s="25">
        <v>2419</v>
      </c>
      <c r="C2649" s="193"/>
      <c r="D2649" s="19">
        <v>0.33585820422896412</v>
      </c>
      <c r="E2649" s="19">
        <v>0.34913194985188634</v>
      </c>
      <c r="F2649" s="19"/>
      <c r="G2649" s="19">
        <v>0.48505724776651216</v>
      </c>
      <c r="H2649" s="19"/>
      <c r="I2649" s="19"/>
      <c r="J2649" s="19">
        <v>1.0343178808974673</v>
      </c>
      <c r="K2649" s="19"/>
      <c r="L2649" s="19">
        <v>0.29182721748316764</v>
      </c>
      <c r="M2649" s="19"/>
      <c r="N2649" s="19">
        <v>0.21886404606824761</v>
      </c>
      <c r="O2649" s="19"/>
      <c r="P2649" s="50">
        <v>0.14701217628708957</v>
      </c>
      <c r="R2649" s="9" t="s">
        <v>0</v>
      </c>
    </row>
    <row r="2650" spans="2:18" x14ac:dyDescent="0.2">
      <c r="B2650" s="25">
        <v>2420</v>
      </c>
      <c r="C2650" s="193"/>
      <c r="D2650" s="19">
        <v>0.6913020569001912</v>
      </c>
      <c r="E2650" s="19"/>
      <c r="F2650" s="19">
        <v>0.14752704302052505</v>
      </c>
      <c r="G2650" s="19"/>
      <c r="H2650" s="19">
        <v>0.10152274731611799</v>
      </c>
      <c r="I2650" s="19"/>
      <c r="J2650" s="19">
        <v>0.96262577359195989</v>
      </c>
      <c r="K2650" s="19">
        <v>0.39209725365490805</v>
      </c>
      <c r="L2650" s="19"/>
      <c r="M2650" s="19"/>
      <c r="N2650" s="19">
        <v>0.30536296379772232</v>
      </c>
      <c r="O2650" s="19">
        <v>7.5592395979091717E-2</v>
      </c>
      <c r="P2650" s="50"/>
      <c r="R2650" s="9" t="s">
        <v>0</v>
      </c>
    </row>
    <row r="2651" spans="2:18" x14ac:dyDescent="0.2">
      <c r="B2651" s="25">
        <v>2421</v>
      </c>
      <c r="C2651" s="193"/>
      <c r="D2651" s="19">
        <v>0.73153062667451574</v>
      </c>
      <c r="E2651" s="19">
        <v>2.077146546918816E-2</v>
      </c>
      <c r="F2651" s="19"/>
      <c r="G2651" s="19"/>
      <c r="H2651" s="19">
        <v>1.4276234543410311</v>
      </c>
      <c r="I2651" s="19"/>
      <c r="J2651" s="19">
        <v>0.59430642680526191</v>
      </c>
      <c r="K2651" s="19"/>
      <c r="L2651" s="19">
        <v>0.81029579041102917</v>
      </c>
      <c r="M2651" s="19"/>
      <c r="N2651" s="19">
        <v>0.63668211529875118</v>
      </c>
      <c r="O2651" s="19"/>
      <c r="P2651" s="50">
        <v>0.28796677743179128</v>
      </c>
      <c r="R2651" s="9" t="s">
        <v>0</v>
      </c>
    </row>
    <row r="2652" spans="2:18" x14ac:dyDescent="0.2">
      <c r="B2652" s="25">
        <v>2422</v>
      </c>
      <c r="C2652" s="193">
        <v>0.98844497916658025</v>
      </c>
      <c r="D2652" s="19"/>
      <c r="E2652" s="19">
        <v>1.7854727818355582</v>
      </c>
      <c r="F2652" s="19"/>
      <c r="G2652" s="19">
        <v>1.2508484375749629</v>
      </c>
      <c r="H2652" s="19"/>
      <c r="I2652" s="19">
        <v>0.79967345771401066</v>
      </c>
      <c r="J2652" s="19"/>
      <c r="K2652" s="19">
        <v>0.57052645983288319</v>
      </c>
      <c r="L2652" s="19"/>
      <c r="M2652" s="19">
        <v>1.0796178040172311</v>
      </c>
      <c r="N2652" s="19"/>
      <c r="O2652" s="19">
        <v>1.0775276671259655</v>
      </c>
      <c r="P2652" s="50"/>
      <c r="R2652" s="9" t="s">
        <v>0</v>
      </c>
    </row>
    <row r="2653" spans="2:18" x14ac:dyDescent="0.2">
      <c r="B2653" s="25">
        <v>2423</v>
      </c>
      <c r="C2653" s="193"/>
      <c r="D2653" s="19">
        <v>0.38498783585701113</v>
      </c>
      <c r="E2653" s="19">
        <v>0.12549114967788694</v>
      </c>
      <c r="F2653" s="19"/>
      <c r="G2653" s="19"/>
      <c r="H2653" s="19">
        <v>0.22339548971549342</v>
      </c>
      <c r="I2653" s="19"/>
      <c r="J2653" s="19">
        <v>0.57350063966556475</v>
      </c>
      <c r="K2653" s="19">
        <v>0.51889742409501916</v>
      </c>
      <c r="L2653" s="19"/>
      <c r="M2653" s="19">
        <v>0.83388495317559863</v>
      </c>
      <c r="N2653" s="19"/>
      <c r="O2653" s="19">
        <v>0.39539838443228986</v>
      </c>
      <c r="P2653" s="50"/>
      <c r="R2653" s="9" t="s">
        <v>0</v>
      </c>
    </row>
    <row r="2654" spans="2:18" x14ac:dyDescent="0.2">
      <c r="B2654" s="25">
        <v>2424</v>
      </c>
      <c r="C2654" s="193"/>
      <c r="D2654" s="19">
        <v>0.88961581182690974</v>
      </c>
      <c r="E2654" s="19"/>
      <c r="F2654" s="19">
        <v>1.228752286205987</v>
      </c>
      <c r="G2654" s="19"/>
      <c r="H2654" s="19">
        <v>0.75859559212440164</v>
      </c>
      <c r="I2654" s="19"/>
      <c r="J2654" s="19">
        <v>0.32993019645940419</v>
      </c>
      <c r="K2654" s="19"/>
      <c r="L2654" s="19">
        <v>0.64285466800878732</v>
      </c>
      <c r="M2654" s="19"/>
      <c r="N2654" s="19">
        <v>0.59709071056555052</v>
      </c>
      <c r="O2654" s="19">
        <v>8.859041004146162E-2</v>
      </c>
      <c r="P2654" s="50"/>
      <c r="R2654" s="9" t="s">
        <v>0</v>
      </c>
    </row>
    <row r="2655" spans="2:18" x14ac:dyDescent="0.2">
      <c r="B2655" s="25">
        <v>2425</v>
      </c>
      <c r="C2655" s="193">
        <v>0.37730761690285525</v>
      </c>
      <c r="D2655" s="19"/>
      <c r="E2655" s="19"/>
      <c r="F2655" s="19">
        <v>1.1360712644723154</v>
      </c>
      <c r="G2655" s="19"/>
      <c r="H2655" s="19">
        <v>1.0581365226064847</v>
      </c>
      <c r="I2655" s="19"/>
      <c r="J2655" s="19">
        <v>0.61849010043202812</v>
      </c>
      <c r="K2655" s="19"/>
      <c r="L2655" s="19">
        <v>1.1153846547032997</v>
      </c>
      <c r="M2655" s="19"/>
      <c r="N2655" s="19">
        <v>0.50570982870919745</v>
      </c>
      <c r="O2655" s="19"/>
      <c r="P2655" s="50">
        <v>0.53389650757526241</v>
      </c>
      <c r="R2655" s="9" t="s">
        <v>0</v>
      </c>
    </row>
    <row r="2656" spans="2:18" x14ac:dyDescent="0.2">
      <c r="B2656" s="25">
        <v>2426</v>
      </c>
      <c r="C2656" s="193"/>
      <c r="D2656" s="19">
        <v>0.85010337034912886</v>
      </c>
      <c r="E2656" s="19"/>
      <c r="F2656" s="19">
        <v>0.94592842229308005</v>
      </c>
      <c r="G2656" s="19"/>
      <c r="H2656" s="19">
        <v>1.60730758442555</v>
      </c>
      <c r="I2656" s="19"/>
      <c r="J2656" s="19">
        <v>1.2080683417424889</v>
      </c>
      <c r="K2656" s="19"/>
      <c r="L2656" s="19">
        <v>1.6782420626948313</v>
      </c>
      <c r="M2656" s="19"/>
      <c r="N2656" s="19">
        <v>1.6460073011484724</v>
      </c>
      <c r="O2656" s="19"/>
      <c r="P2656" s="50">
        <v>0.61417693957941255</v>
      </c>
      <c r="R2656" s="9" t="s">
        <v>0</v>
      </c>
    </row>
    <row r="2657" spans="2:18" x14ac:dyDescent="0.2">
      <c r="B2657" s="25">
        <v>2427</v>
      </c>
      <c r="C2657" s="193">
        <v>0.72840826886017906</v>
      </c>
      <c r="D2657" s="19"/>
      <c r="E2657" s="19">
        <v>0.57955369064701101</v>
      </c>
      <c r="F2657" s="19"/>
      <c r="G2657" s="19">
        <v>0.1056376104762293</v>
      </c>
      <c r="H2657" s="19"/>
      <c r="I2657" s="19">
        <v>1.1244217680357582</v>
      </c>
      <c r="J2657" s="19"/>
      <c r="K2657" s="19">
        <v>4.4701718218627381E-2</v>
      </c>
      <c r="L2657" s="19"/>
      <c r="M2657" s="19"/>
      <c r="N2657" s="19">
        <v>0.21981975445283541</v>
      </c>
      <c r="O2657" s="19">
        <v>1.8597809064713571E-2</v>
      </c>
      <c r="P2657" s="50"/>
      <c r="R2657" s="9" t="s">
        <v>0</v>
      </c>
    </row>
    <row r="2658" spans="2:18" x14ac:dyDescent="0.2">
      <c r="B2658" s="25">
        <v>2428</v>
      </c>
      <c r="C2658" s="193">
        <v>0.70124420648537544</v>
      </c>
      <c r="D2658" s="19"/>
      <c r="E2658" s="19">
        <v>1.457884218575402</v>
      </c>
      <c r="F2658" s="19"/>
      <c r="G2658" s="19">
        <v>1.4598548290040214</v>
      </c>
      <c r="H2658" s="19"/>
      <c r="I2658" s="19">
        <v>1.0253606531847499</v>
      </c>
      <c r="J2658" s="19"/>
      <c r="K2658" s="19">
        <v>1.11844620434567</v>
      </c>
      <c r="L2658" s="19"/>
      <c r="M2658" s="19">
        <v>1.9480738585139721</v>
      </c>
      <c r="N2658" s="19"/>
      <c r="O2658" s="19">
        <v>1.4496474623211837</v>
      </c>
      <c r="P2658" s="50"/>
      <c r="R2658" s="9" t="s">
        <v>0</v>
      </c>
    </row>
    <row r="2659" spans="2:18" x14ac:dyDescent="0.2">
      <c r="B2659" s="25">
        <v>2429</v>
      </c>
      <c r="C2659" s="193"/>
      <c r="D2659" s="19">
        <v>0.80770234728783541</v>
      </c>
      <c r="E2659" s="19">
        <v>0.18964781123378724</v>
      </c>
      <c r="F2659" s="19"/>
      <c r="G2659" s="19">
        <v>0.59322982915598055</v>
      </c>
      <c r="H2659" s="19"/>
      <c r="I2659" s="19">
        <v>9.9787817525679737E-2</v>
      </c>
      <c r="J2659" s="19"/>
      <c r="K2659" s="19">
        <v>0.24647297075034902</v>
      </c>
      <c r="L2659" s="19"/>
      <c r="M2659" s="19">
        <v>0.37410409911006193</v>
      </c>
      <c r="N2659" s="19"/>
      <c r="O2659" s="19">
        <v>0.41893785008233897</v>
      </c>
      <c r="P2659" s="50"/>
      <c r="R2659" s="9" t="s">
        <v>0</v>
      </c>
    </row>
    <row r="2660" spans="2:18" x14ac:dyDescent="0.2">
      <c r="B2660" s="25">
        <v>2430</v>
      </c>
      <c r="C2660" s="193">
        <v>0.42981690247751569</v>
      </c>
      <c r="D2660" s="19"/>
      <c r="E2660" s="19">
        <v>0.25234974131711974</v>
      </c>
      <c r="F2660" s="19"/>
      <c r="G2660" s="19">
        <v>0.22967359204057786</v>
      </c>
      <c r="H2660" s="19"/>
      <c r="I2660" s="19">
        <v>0.18583888467071669</v>
      </c>
      <c r="J2660" s="19"/>
      <c r="K2660" s="19">
        <v>0.73651445100208546</v>
      </c>
      <c r="L2660" s="19"/>
      <c r="M2660" s="19">
        <v>7.0157570686672138E-2</v>
      </c>
      <c r="N2660" s="19"/>
      <c r="O2660" s="19">
        <v>9.6228637984484777E-2</v>
      </c>
      <c r="P2660" s="50"/>
      <c r="R2660" s="9" t="s">
        <v>0</v>
      </c>
    </row>
    <row r="2661" spans="2:18" x14ac:dyDescent="0.2">
      <c r="B2661" s="25">
        <v>2431</v>
      </c>
      <c r="C2661" s="193"/>
      <c r="D2661" s="19">
        <v>0.27422977294630502</v>
      </c>
      <c r="E2661" s="19">
        <v>0.33555668321241955</v>
      </c>
      <c r="F2661" s="19"/>
      <c r="G2661" s="19">
        <v>0.3084968227685928</v>
      </c>
      <c r="H2661" s="19"/>
      <c r="I2661" s="19">
        <v>0.19585503825662742</v>
      </c>
      <c r="J2661" s="19"/>
      <c r="K2661" s="19">
        <v>0.61020224587792959</v>
      </c>
      <c r="L2661" s="19"/>
      <c r="M2661" s="19"/>
      <c r="N2661" s="19">
        <v>0.37651658353880774</v>
      </c>
      <c r="O2661" s="19"/>
      <c r="P2661" s="50">
        <v>0.28074837303260569</v>
      </c>
      <c r="R2661" s="9" t="s">
        <v>0</v>
      </c>
    </row>
    <row r="2662" spans="2:18" x14ac:dyDescent="0.2">
      <c r="B2662" s="25">
        <v>2432</v>
      </c>
      <c r="C2662" s="193"/>
      <c r="D2662" s="19">
        <v>0.42636807012123867</v>
      </c>
      <c r="E2662" s="19">
        <v>0.28934537346869804</v>
      </c>
      <c r="F2662" s="19"/>
      <c r="G2662" s="19">
        <v>0.45903821216034102</v>
      </c>
      <c r="H2662" s="19"/>
      <c r="I2662" s="19">
        <v>0.21447539228665347</v>
      </c>
      <c r="J2662" s="19"/>
      <c r="K2662" s="19"/>
      <c r="L2662" s="19">
        <v>0.32735654346790938</v>
      </c>
      <c r="M2662" s="19">
        <v>0.96750230359597778</v>
      </c>
      <c r="N2662" s="19"/>
      <c r="O2662" s="19">
        <v>0.59182413278361123</v>
      </c>
      <c r="P2662" s="50"/>
      <c r="R2662" s="9" t="s">
        <v>0</v>
      </c>
    </row>
    <row r="2663" spans="2:18" x14ac:dyDescent="0.2">
      <c r="B2663" s="25">
        <v>2433</v>
      </c>
      <c r="C2663" s="193"/>
      <c r="D2663" s="19">
        <v>0.56501433580053095</v>
      </c>
      <c r="E2663" s="19"/>
      <c r="F2663" s="19">
        <v>1.1550948906985239</v>
      </c>
      <c r="G2663" s="19"/>
      <c r="H2663" s="19">
        <v>0.57818019839146484</v>
      </c>
      <c r="I2663" s="19"/>
      <c r="J2663" s="19">
        <v>0.56459872217913842</v>
      </c>
      <c r="K2663" s="19"/>
      <c r="L2663" s="19">
        <v>0.65267503107269631</v>
      </c>
      <c r="M2663" s="19"/>
      <c r="N2663" s="19">
        <v>1.0471808287877131</v>
      </c>
      <c r="O2663" s="19"/>
      <c r="P2663" s="50">
        <v>0.775528092852102</v>
      </c>
      <c r="R2663" s="9" t="s">
        <v>0</v>
      </c>
    </row>
    <row r="2664" spans="2:18" x14ac:dyDescent="0.2">
      <c r="B2664" s="25">
        <v>2434</v>
      </c>
      <c r="C2664" s="193"/>
      <c r="D2664" s="19">
        <v>0.51057859843437636</v>
      </c>
      <c r="E2664" s="19"/>
      <c r="F2664" s="19">
        <v>0.47550549085985916</v>
      </c>
      <c r="G2664" s="19">
        <v>9.9668503241021177E-3</v>
      </c>
      <c r="H2664" s="19"/>
      <c r="I2664" s="19"/>
      <c r="J2664" s="19">
        <v>0.23321924613841266</v>
      </c>
      <c r="K2664" s="19"/>
      <c r="L2664" s="19">
        <v>0.69488592332698362</v>
      </c>
      <c r="M2664" s="19">
        <v>0.59688416223309904</v>
      </c>
      <c r="N2664" s="19"/>
      <c r="O2664" s="19"/>
      <c r="P2664" s="50">
        <v>1.6035928707711249</v>
      </c>
      <c r="R2664" s="9" t="s">
        <v>0</v>
      </c>
    </row>
    <row r="2665" spans="2:18" x14ac:dyDescent="0.2">
      <c r="B2665" s="25">
        <v>2435</v>
      </c>
      <c r="C2665" s="193">
        <v>0.57226239408710267</v>
      </c>
      <c r="D2665" s="19"/>
      <c r="E2665" s="19">
        <v>0.27462942933774165</v>
      </c>
      <c r="F2665" s="19"/>
      <c r="G2665" s="19"/>
      <c r="H2665" s="19">
        <v>0.94299463486751867</v>
      </c>
      <c r="I2665" s="19">
        <v>0.77287967277053182</v>
      </c>
      <c r="J2665" s="19"/>
      <c r="K2665" s="19">
        <v>1.4126748255805026</v>
      </c>
      <c r="L2665" s="19"/>
      <c r="M2665" s="19">
        <v>0.67645493965320147</v>
      </c>
      <c r="N2665" s="19"/>
      <c r="O2665" s="19">
        <v>1.5488458826695781</v>
      </c>
      <c r="P2665" s="50"/>
      <c r="R2665" s="9" t="s">
        <v>0</v>
      </c>
    </row>
    <row r="2666" spans="2:18" x14ac:dyDescent="0.2">
      <c r="B2666" s="25">
        <v>2436</v>
      </c>
      <c r="C2666" s="193">
        <v>1.1618689167061045</v>
      </c>
      <c r="D2666" s="19"/>
      <c r="E2666" s="19">
        <v>1.2798357021249567</v>
      </c>
      <c r="F2666" s="19"/>
      <c r="G2666" s="19">
        <v>1.5988585309120058</v>
      </c>
      <c r="H2666" s="19"/>
      <c r="I2666" s="19">
        <v>0.65110877869034745</v>
      </c>
      <c r="J2666" s="19"/>
      <c r="K2666" s="19">
        <v>4.7107969844924241E-2</v>
      </c>
      <c r="L2666" s="19"/>
      <c r="M2666" s="19">
        <v>1.0870388590264479</v>
      </c>
      <c r="N2666" s="19"/>
      <c r="O2666" s="19">
        <v>0.76177480885071036</v>
      </c>
      <c r="P2666" s="50"/>
      <c r="R2666" s="9" t="s">
        <v>0</v>
      </c>
    </row>
    <row r="2667" spans="2:18" x14ac:dyDescent="0.2">
      <c r="B2667" s="25">
        <v>2437</v>
      </c>
      <c r="C2667" s="193">
        <v>0.86359278385289417</v>
      </c>
      <c r="D2667" s="19"/>
      <c r="E2667" s="19"/>
      <c r="F2667" s="19">
        <v>0.12240429275782158</v>
      </c>
      <c r="G2667" s="19">
        <v>4.5199115731289242E-2</v>
      </c>
      <c r="H2667" s="19"/>
      <c r="I2667" s="19">
        <v>0.28573774744130481</v>
      </c>
      <c r="J2667" s="19"/>
      <c r="K2667" s="19"/>
      <c r="L2667" s="19">
        <v>0.39397106800622689</v>
      </c>
      <c r="M2667" s="19"/>
      <c r="N2667" s="19">
        <v>0.34143560511883758</v>
      </c>
      <c r="O2667" s="19"/>
      <c r="P2667" s="50">
        <v>0.65945523224902014</v>
      </c>
      <c r="R2667" s="9" t="s">
        <v>0</v>
      </c>
    </row>
    <row r="2668" spans="2:18" x14ac:dyDescent="0.2">
      <c r="B2668" s="25">
        <v>2438</v>
      </c>
      <c r="C2668" s="193"/>
      <c r="D2668" s="19">
        <v>0.63090667190574901</v>
      </c>
      <c r="E2668" s="19">
        <v>0.21280922986810274</v>
      </c>
      <c r="F2668" s="19"/>
      <c r="G2668" s="19"/>
      <c r="H2668" s="19">
        <v>1.0257946878647826</v>
      </c>
      <c r="I2668" s="19"/>
      <c r="J2668" s="19">
        <v>0.14683931377730777</v>
      </c>
      <c r="K2668" s="19"/>
      <c r="L2668" s="19">
        <v>0.64381503047434208</v>
      </c>
      <c r="M2668" s="19"/>
      <c r="N2668" s="19">
        <v>4.7118140260593938E-2</v>
      </c>
      <c r="O2668" s="19"/>
      <c r="P2668" s="50">
        <v>0.71519769439001968</v>
      </c>
      <c r="R2668" s="9" t="s">
        <v>0</v>
      </c>
    </row>
    <row r="2669" spans="2:18" x14ac:dyDescent="0.2">
      <c r="B2669" s="25">
        <v>2439</v>
      </c>
      <c r="C2669" s="193"/>
      <c r="D2669" s="19">
        <v>1.4006137457270606E-3</v>
      </c>
      <c r="E2669" s="19">
        <v>0.88511620164965987</v>
      </c>
      <c r="F2669" s="19"/>
      <c r="G2669" s="19">
        <v>7.0552448270526355E-2</v>
      </c>
      <c r="H2669" s="19"/>
      <c r="I2669" s="19">
        <v>0.56569100757637258</v>
      </c>
      <c r="J2669" s="19"/>
      <c r="K2669" s="19"/>
      <c r="L2669" s="19">
        <v>0.22373416728833723</v>
      </c>
      <c r="M2669" s="19">
        <v>0.5583317006096703</v>
      </c>
      <c r="N2669" s="19"/>
      <c r="O2669" s="19">
        <v>0.20949501013541866</v>
      </c>
      <c r="P2669" s="50"/>
      <c r="R2669" s="9" t="s">
        <v>0</v>
      </c>
    </row>
    <row r="2670" spans="2:18" x14ac:dyDescent="0.2">
      <c r="B2670" s="25">
        <v>2440</v>
      </c>
      <c r="C2670" s="193"/>
      <c r="D2670" s="19">
        <v>0.38069183936009915</v>
      </c>
      <c r="E2670" s="19"/>
      <c r="F2670" s="19">
        <v>0.65513408260385331</v>
      </c>
      <c r="G2670" s="19"/>
      <c r="H2670" s="19">
        <v>0.24934061910266006</v>
      </c>
      <c r="I2670" s="19">
        <v>0.23581180146045549</v>
      </c>
      <c r="J2670" s="19"/>
      <c r="K2670" s="19"/>
      <c r="L2670" s="19">
        <v>0.21331909263625728</v>
      </c>
      <c r="M2670" s="19"/>
      <c r="N2670" s="19">
        <v>0.61787437033488679</v>
      </c>
      <c r="O2670" s="19"/>
      <c r="P2670" s="50">
        <v>0.60781628756913519</v>
      </c>
      <c r="R2670" s="9" t="s">
        <v>0</v>
      </c>
    </row>
    <row r="2671" spans="2:18" x14ac:dyDescent="0.2">
      <c r="B2671" s="25">
        <v>2441</v>
      </c>
      <c r="C2671" s="193">
        <v>1.2553521038580544</v>
      </c>
      <c r="D2671" s="19"/>
      <c r="E2671" s="19"/>
      <c r="F2671" s="19">
        <v>0.1009831198168194</v>
      </c>
      <c r="G2671" s="19">
        <v>0.86959840155753798</v>
      </c>
      <c r="H2671" s="19"/>
      <c r="I2671" s="19">
        <v>0.24264370355703213</v>
      </c>
      <c r="J2671" s="19"/>
      <c r="K2671" s="19">
        <v>0.79619605390873072</v>
      </c>
      <c r="L2671" s="19"/>
      <c r="M2671" s="19">
        <v>0.47006828278490154</v>
      </c>
      <c r="N2671" s="19"/>
      <c r="O2671" s="19">
        <v>1.1853279723513421</v>
      </c>
      <c r="P2671" s="50"/>
      <c r="R2671" s="9" t="s">
        <v>0</v>
      </c>
    </row>
    <row r="2672" spans="2:18" x14ac:dyDescent="0.2">
      <c r="B2672" s="25">
        <v>2442</v>
      </c>
      <c r="C2672" s="193"/>
      <c r="D2672" s="19">
        <v>2.4125704046432976</v>
      </c>
      <c r="E2672" s="19"/>
      <c r="F2672" s="19">
        <v>1.036528685859057</v>
      </c>
      <c r="G2672" s="19"/>
      <c r="H2672" s="19">
        <v>1.7305581038289355</v>
      </c>
      <c r="I2672" s="19"/>
      <c r="J2672" s="19">
        <v>1.6166993213155485</v>
      </c>
      <c r="K2672" s="19"/>
      <c r="L2672" s="19">
        <v>2.0347354318322277</v>
      </c>
      <c r="M2672" s="19"/>
      <c r="N2672" s="19">
        <v>1.9461642194228967</v>
      </c>
      <c r="O2672" s="19"/>
      <c r="P2672" s="50">
        <v>2.6581096558404345</v>
      </c>
      <c r="R2672" s="9" t="s">
        <v>0</v>
      </c>
    </row>
    <row r="2673" spans="2:18" x14ac:dyDescent="0.2">
      <c r="B2673" s="25">
        <v>2443</v>
      </c>
      <c r="C2673" s="193">
        <v>5.8133954309684446E-2</v>
      </c>
      <c r="D2673" s="19"/>
      <c r="E2673" s="19"/>
      <c r="F2673" s="19">
        <v>0.90004847142590849</v>
      </c>
      <c r="G2673" s="19">
        <v>1.0355660159140829</v>
      </c>
      <c r="H2673" s="19"/>
      <c r="I2673" s="19">
        <v>0.40839204858036443</v>
      </c>
      <c r="J2673" s="19"/>
      <c r="K2673" s="19"/>
      <c r="L2673" s="19">
        <v>9.4310388881575738E-2</v>
      </c>
      <c r="M2673" s="19"/>
      <c r="N2673" s="19">
        <v>0.19855557081548031</v>
      </c>
      <c r="O2673" s="19"/>
      <c r="P2673" s="50">
        <v>0.29569081731206476</v>
      </c>
      <c r="R2673" s="9" t="s">
        <v>0</v>
      </c>
    </row>
    <row r="2674" spans="2:18" x14ac:dyDescent="0.2">
      <c r="B2674" s="25">
        <v>2444</v>
      </c>
      <c r="C2674" s="193">
        <v>0.20914065601564608</v>
      </c>
      <c r="D2674" s="19"/>
      <c r="E2674" s="19">
        <v>1.1327897017999145</v>
      </c>
      <c r="F2674" s="19"/>
      <c r="G2674" s="19">
        <v>0.7385876139875438</v>
      </c>
      <c r="H2674" s="19"/>
      <c r="I2674" s="19">
        <v>0.73020979945766895</v>
      </c>
      <c r="J2674" s="19"/>
      <c r="K2674" s="19">
        <v>0.8682049975050331</v>
      </c>
      <c r="L2674" s="19"/>
      <c r="M2674" s="19">
        <v>0.83438225610484085</v>
      </c>
      <c r="N2674" s="19"/>
      <c r="O2674" s="19">
        <v>0.13989347211363121</v>
      </c>
      <c r="P2674" s="50"/>
      <c r="R2674" s="9" t="s">
        <v>0</v>
      </c>
    </row>
    <row r="2675" spans="2:18" x14ac:dyDescent="0.2">
      <c r="B2675" s="25">
        <v>2445</v>
      </c>
      <c r="C2675" s="193"/>
      <c r="D2675" s="19">
        <v>0.49089510976076778</v>
      </c>
      <c r="E2675" s="19"/>
      <c r="F2675" s="19">
        <v>1.019670389189038</v>
      </c>
      <c r="G2675" s="19"/>
      <c r="H2675" s="19">
        <v>0.2948300864456303</v>
      </c>
      <c r="I2675" s="19"/>
      <c r="J2675" s="19">
        <v>0.11561053912916451</v>
      </c>
      <c r="K2675" s="19"/>
      <c r="L2675" s="19">
        <v>0.39093463724057392</v>
      </c>
      <c r="M2675" s="19">
        <v>9.3876208842252409E-2</v>
      </c>
      <c r="N2675" s="19"/>
      <c r="O2675" s="19"/>
      <c r="P2675" s="50">
        <v>1.0533043869675247</v>
      </c>
      <c r="R2675" s="9" t="s">
        <v>0</v>
      </c>
    </row>
    <row r="2676" spans="2:18" x14ac:dyDescent="0.2">
      <c r="B2676" s="25">
        <v>2446</v>
      </c>
      <c r="C2676" s="193">
        <v>1.9167377729073778</v>
      </c>
      <c r="D2676" s="19"/>
      <c r="E2676" s="19">
        <v>1.1032342976870848</v>
      </c>
      <c r="F2676" s="19"/>
      <c r="G2676" s="19">
        <v>1.5547403317659614</v>
      </c>
      <c r="H2676" s="19"/>
      <c r="I2676" s="19">
        <v>1.8653570444733469</v>
      </c>
      <c r="J2676" s="19"/>
      <c r="K2676" s="19">
        <v>1.1471189743094454</v>
      </c>
      <c r="L2676" s="19"/>
      <c r="M2676" s="19">
        <v>1.8613474405845924</v>
      </c>
      <c r="N2676" s="19"/>
      <c r="O2676" s="19">
        <v>1.2094185321633786</v>
      </c>
      <c r="P2676" s="50"/>
      <c r="R2676" s="9" t="s">
        <v>0</v>
      </c>
    </row>
    <row r="2677" spans="2:18" x14ac:dyDescent="0.2">
      <c r="B2677" s="25">
        <v>2447</v>
      </c>
      <c r="C2677" s="193">
        <v>0.68532494953925727</v>
      </c>
      <c r="D2677" s="19"/>
      <c r="E2677" s="19"/>
      <c r="F2677" s="19">
        <v>0.28957854210509631</v>
      </c>
      <c r="G2677" s="19"/>
      <c r="H2677" s="19">
        <v>0.27735694273408185</v>
      </c>
      <c r="I2677" s="19">
        <v>0.35831180283806968</v>
      </c>
      <c r="J2677" s="19"/>
      <c r="K2677" s="19"/>
      <c r="L2677" s="19">
        <v>0.18105314303097628</v>
      </c>
      <c r="M2677" s="19">
        <v>0.62481855552836241</v>
      </c>
      <c r="N2677" s="19"/>
      <c r="O2677" s="19">
        <v>0.15205706494905483</v>
      </c>
      <c r="P2677" s="50"/>
      <c r="R2677" s="9" t="s">
        <v>0</v>
      </c>
    </row>
    <row r="2678" spans="2:18" x14ac:dyDescent="0.2">
      <c r="B2678" s="25">
        <v>2448</v>
      </c>
      <c r="C2678" s="193"/>
      <c r="D2678" s="19">
        <v>0.65721745227652917</v>
      </c>
      <c r="E2678" s="19"/>
      <c r="F2678" s="19">
        <v>0.41255251342311128</v>
      </c>
      <c r="G2678" s="19"/>
      <c r="H2678" s="19">
        <v>1.1443282682332745</v>
      </c>
      <c r="I2678" s="19"/>
      <c r="J2678" s="19">
        <v>0.88911219536604813</v>
      </c>
      <c r="K2678" s="19"/>
      <c r="L2678" s="19">
        <v>0.24997431460173361</v>
      </c>
      <c r="M2678" s="19"/>
      <c r="N2678" s="19">
        <v>1.0542321183144445</v>
      </c>
      <c r="O2678" s="19">
        <v>0.20243517508877018</v>
      </c>
      <c r="P2678" s="50"/>
      <c r="R2678" s="9" t="s">
        <v>0</v>
      </c>
    </row>
    <row r="2679" spans="2:18" x14ac:dyDescent="0.2">
      <c r="B2679" s="25">
        <v>2449</v>
      </c>
      <c r="C2679" s="193">
        <v>0.80414861827914996</v>
      </c>
      <c r="D2679" s="19"/>
      <c r="E2679" s="19">
        <v>0.6230746291232433</v>
      </c>
      <c r="F2679" s="19"/>
      <c r="G2679" s="19">
        <v>0.71155342190435245</v>
      </c>
      <c r="H2679" s="19"/>
      <c r="I2679" s="19"/>
      <c r="J2679" s="19">
        <v>0.9493322400124492</v>
      </c>
      <c r="K2679" s="19"/>
      <c r="L2679" s="19">
        <v>0.46131080796140239</v>
      </c>
      <c r="M2679" s="19"/>
      <c r="N2679" s="19">
        <v>0.59187181086549601</v>
      </c>
      <c r="O2679" s="19"/>
      <c r="P2679" s="50">
        <v>0.41580555657575707</v>
      </c>
      <c r="R2679" s="9" t="s">
        <v>0</v>
      </c>
    </row>
    <row r="2680" spans="2:18" x14ac:dyDescent="0.2">
      <c r="B2680" s="25">
        <v>2450</v>
      </c>
      <c r="C2680" s="193">
        <v>0.36697500949574197</v>
      </c>
      <c r="D2680" s="19"/>
      <c r="E2680" s="19">
        <v>1.0630698194396733</v>
      </c>
      <c r="F2680" s="19"/>
      <c r="G2680" s="19">
        <v>1.4000918468650958</v>
      </c>
      <c r="H2680" s="19"/>
      <c r="I2680" s="19">
        <v>1.113074270540356</v>
      </c>
      <c r="J2680" s="19"/>
      <c r="K2680" s="19">
        <v>0.94752229391830212</v>
      </c>
      <c r="L2680" s="19"/>
      <c r="M2680" s="19">
        <v>0.60265035858220006</v>
      </c>
      <c r="N2680" s="19"/>
      <c r="O2680" s="19"/>
      <c r="P2680" s="50">
        <v>5.7388586128422854E-2</v>
      </c>
      <c r="R2680" s="9" t="s">
        <v>0</v>
      </c>
    </row>
    <row r="2681" spans="2:18" x14ac:dyDescent="0.2">
      <c r="B2681" s="25">
        <v>2451</v>
      </c>
      <c r="C2681" s="193">
        <v>1.7410198745167924</v>
      </c>
      <c r="D2681" s="19"/>
      <c r="E2681" s="19">
        <v>2.0279772296174898</v>
      </c>
      <c r="F2681" s="19"/>
      <c r="G2681" s="19">
        <v>1.5732843847943641</v>
      </c>
      <c r="H2681" s="19"/>
      <c r="I2681" s="19">
        <v>1.4141060672817083</v>
      </c>
      <c r="J2681" s="19"/>
      <c r="K2681" s="19">
        <v>1.1675506681179955</v>
      </c>
      <c r="L2681" s="19"/>
      <c r="M2681" s="19">
        <v>1.3159789974495459</v>
      </c>
      <c r="N2681" s="19"/>
      <c r="O2681" s="19">
        <v>1.4037736012749564</v>
      </c>
      <c r="P2681" s="50"/>
      <c r="R2681" s="9" t="s">
        <v>0</v>
      </c>
    </row>
    <row r="2682" spans="2:18" x14ac:dyDescent="0.2">
      <c r="B2682" s="25">
        <v>2452</v>
      </c>
      <c r="C2682" s="193"/>
      <c r="D2682" s="19">
        <v>1.8761019854202785</v>
      </c>
      <c r="E2682" s="19"/>
      <c r="F2682" s="19">
        <v>2.4688842004175791</v>
      </c>
      <c r="G2682" s="19"/>
      <c r="H2682" s="19">
        <v>2.091668006026786</v>
      </c>
      <c r="I2682" s="19"/>
      <c r="J2682" s="19">
        <v>2.5901899751940971</v>
      </c>
      <c r="K2682" s="19"/>
      <c r="L2682" s="19">
        <v>1.4677154873496354</v>
      </c>
      <c r="M2682" s="19"/>
      <c r="N2682" s="19">
        <v>2.3510236288814053</v>
      </c>
      <c r="O2682" s="19"/>
      <c r="P2682" s="50">
        <v>1.9919479971018414</v>
      </c>
      <c r="R2682" s="9" t="s">
        <v>0</v>
      </c>
    </row>
    <row r="2683" spans="2:18" x14ac:dyDescent="0.2">
      <c r="B2683" s="25">
        <v>2453</v>
      </c>
      <c r="C2683" s="193">
        <v>0.92546653530763601</v>
      </c>
      <c r="D2683" s="19"/>
      <c r="E2683" s="19">
        <v>1.2523012930009154</v>
      </c>
      <c r="F2683" s="19"/>
      <c r="G2683" s="19">
        <v>0.10560639647572925</v>
      </c>
      <c r="H2683" s="19"/>
      <c r="I2683" s="19">
        <v>1.0859494982706073</v>
      </c>
      <c r="J2683" s="19"/>
      <c r="K2683" s="19"/>
      <c r="L2683" s="19">
        <v>0.2554507763918189</v>
      </c>
      <c r="M2683" s="19">
        <v>0.9133332357951891</v>
      </c>
      <c r="N2683" s="19"/>
      <c r="O2683" s="19">
        <v>4.4607162587684879E-2</v>
      </c>
      <c r="P2683" s="50"/>
      <c r="R2683" s="9" t="s">
        <v>0</v>
      </c>
    </row>
    <row r="2684" spans="2:18" x14ac:dyDescent="0.2">
      <c r="B2684" s="25">
        <v>2454</v>
      </c>
      <c r="C2684" s="193"/>
      <c r="D2684" s="19">
        <v>0.82279969694190058</v>
      </c>
      <c r="E2684" s="19"/>
      <c r="F2684" s="19">
        <v>0.49276953387899175</v>
      </c>
      <c r="G2684" s="19"/>
      <c r="H2684" s="19">
        <v>1.1064511657005123</v>
      </c>
      <c r="I2684" s="19">
        <v>8.9778887817366315E-2</v>
      </c>
      <c r="J2684" s="19"/>
      <c r="K2684" s="19"/>
      <c r="L2684" s="19">
        <v>0.94683008135147084</v>
      </c>
      <c r="M2684" s="19">
        <v>0.36384861038730321</v>
      </c>
      <c r="N2684" s="19"/>
      <c r="O2684" s="19"/>
      <c r="P2684" s="50">
        <v>0.78767912425245656</v>
      </c>
      <c r="R2684" s="9" t="s">
        <v>0</v>
      </c>
    </row>
    <row r="2685" spans="2:18" x14ac:dyDescent="0.2">
      <c r="B2685" s="25">
        <v>2455</v>
      </c>
      <c r="C2685" s="193">
        <v>0.97809622387512529</v>
      </c>
      <c r="D2685" s="19"/>
      <c r="E2685" s="19">
        <v>1.7929697659607893</v>
      </c>
      <c r="F2685" s="19"/>
      <c r="G2685" s="19">
        <v>0.32839293704332645</v>
      </c>
      <c r="H2685" s="19"/>
      <c r="I2685" s="19">
        <v>0.65358032046349002</v>
      </c>
      <c r="J2685" s="19"/>
      <c r="K2685" s="19">
        <v>1.0689893126913388</v>
      </c>
      <c r="L2685" s="19"/>
      <c r="M2685" s="19">
        <v>0.38109620566523666</v>
      </c>
      <c r="N2685" s="19"/>
      <c r="O2685" s="19">
        <v>1.0590250129660477</v>
      </c>
      <c r="P2685" s="50"/>
      <c r="R2685" s="9" t="s">
        <v>0</v>
      </c>
    </row>
    <row r="2686" spans="2:18" x14ac:dyDescent="0.2">
      <c r="B2686" s="25">
        <v>2456</v>
      </c>
      <c r="C2686" s="193">
        <v>1.1640726446156036</v>
      </c>
      <c r="D2686" s="19"/>
      <c r="E2686" s="19">
        <v>1.1351835954045641</v>
      </c>
      <c r="F2686" s="19"/>
      <c r="G2686" s="19">
        <v>1.4109124864501863</v>
      </c>
      <c r="H2686" s="19"/>
      <c r="I2686" s="19">
        <v>0.79976967332174242</v>
      </c>
      <c r="J2686" s="19"/>
      <c r="K2686" s="19">
        <v>1.4429605392518312</v>
      </c>
      <c r="L2686" s="19"/>
      <c r="M2686" s="19">
        <v>1.4844457768223045</v>
      </c>
      <c r="N2686" s="19"/>
      <c r="O2686" s="19">
        <v>2.0027184297442941</v>
      </c>
      <c r="P2686" s="50"/>
      <c r="R2686" s="9" t="s">
        <v>0</v>
      </c>
    </row>
    <row r="2687" spans="2:18" x14ac:dyDescent="0.2">
      <c r="B2687" s="25">
        <v>2457</v>
      </c>
      <c r="C2687" s="193">
        <v>0.86812378858718009</v>
      </c>
      <c r="D2687" s="19"/>
      <c r="E2687" s="19">
        <v>1.0391231363598477</v>
      </c>
      <c r="F2687" s="19"/>
      <c r="G2687" s="19">
        <v>0.85723782625693379</v>
      </c>
      <c r="H2687" s="19"/>
      <c r="I2687" s="19">
        <v>0.43267156338067869</v>
      </c>
      <c r="J2687" s="19"/>
      <c r="K2687" s="19">
        <v>0.27109573856477559</v>
      </c>
      <c r="L2687" s="19"/>
      <c r="M2687" s="19">
        <v>0.86139889891900134</v>
      </c>
      <c r="N2687" s="19"/>
      <c r="O2687" s="19">
        <v>1.2135434028704135</v>
      </c>
      <c r="P2687" s="50"/>
      <c r="R2687" s="9" t="s">
        <v>0</v>
      </c>
    </row>
    <row r="2688" spans="2:18" x14ac:dyDescent="0.2">
      <c r="B2688" s="25">
        <v>2458</v>
      </c>
      <c r="C2688" s="193">
        <v>1.7252954972842209</v>
      </c>
      <c r="D2688" s="19"/>
      <c r="E2688" s="19">
        <v>1.5729212560754247</v>
      </c>
      <c r="F2688" s="19"/>
      <c r="G2688" s="19">
        <v>0.66109866975236486</v>
      </c>
      <c r="H2688" s="19"/>
      <c r="I2688" s="19">
        <v>0.92119650050162594</v>
      </c>
      <c r="J2688" s="19"/>
      <c r="K2688" s="19">
        <v>1.7644313175404671</v>
      </c>
      <c r="L2688" s="19"/>
      <c r="M2688" s="19">
        <v>1.762274239375017</v>
      </c>
      <c r="N2688" s="19"/>
      <c r="O2688" s="19">
        <v>1.5458402433341796</v>
      </c>
      <c r="P2688" s="50"/>
      <c r="R2688" s="9" t="s">
        <v>0</v>
      </c>
    </row>
    <row r="2689" spans="2:18" x14ac:dyDescent="0.2">
      <c r="B2689" s="25">
        <v>2459</v>
      </c>
      <c r="C2689" s="193">
        <v>0.14573866767925134</v>
      </c>
      <c r="D2689" s="19"/>
      <c r="E2689" s="19"/>
      <c r="F2689" s="19">
        <v>1.2951896292379876</v>
      </c>
      <c r="G2689" s="19"/>
      <c r="H2689" s="19">
        <v>0.74970562219246872</v>
      </c>
      <c r="I2689" s="19"/>
      <c r="J2689" s="19">
        <v>0.1867892747466148</v>
      </c>
      <c r="K2689" s="19">
        <v>0.21849734257520992</v>
      </c>
      <c r="L2689" s="19"/>
      <c r="M2689" s="19">
        <v>3.7698337157764175E-2</v>
      </c>
      <c r="N2689" s="19"/>
      <c r="O2689" s="19"/>
      <c r="P2689" s="50">
        <v>0.51856308494047365</v>
      </c>
      <c r="R2689" s="9" t="s">
        <v>0</v>
      </c>
    </row>
    <row r="2690" spans="2:18" x14ac:dyDescent="0.2">
      <c r="B2690" s="25">
        <v>2460</v>
      </c>
      <c r="C2690" s="193">
        <v>0.58018742170018933</v>
      </c>
      <c r="D2690" s="19"/>
      <c r="E2690" s="19"/>
      <c r="F2690" s="19">
        <v>0.21751554808025461</v>
      </c>
      <c r="G2690" s="19">
        <v>5.2071956954151413E-2</v>
      </c>
      <c r="H2690" s="19"/>
      <c r="I2690" s="19">
        <v>0.24532207341716267</v>
      </c>
      <c r="J2690" s="19"/>
      <c r="K2690" s="19">
        <v>0.49383760141658839</v>
      </c>
      <c r="L2690" s="19"/>
      <c r="M2690" s="19">
        <v>0.24837507981800958</v>
      </c>
      <c r="N2690" s="19"/>
      <c r="O2690" s="19"/>
      <c r="P2690" s="50">
        <v>1.1576822703191401</v>
      </c>
      <c r="R2690" s="9" t="s">
        <v>0</v>
      </c>
    </row>
    <row r="2691" spans="2:18" x14ac:dyDescent="0.2">
      <c r="B2691" s="25">
        <v>2461</v>
      </c>
      <c r="C2691" s="193">
        <v>0.91518319615954591</v>
      </c>
      <c r="D2691" s="19"/>
      <c r="E2691" s="19"/>
      <c r="F2691" s="19">
        <v>3.2881444934289114E-2</v>
      </c>
      <c r="G2691" s="19">
        <v>0.1130669362768804</v>
      </c>
      <c r="H2691" s="19"/>
      <c r="I2691" s="19">
        <v>0.18853783650535108</v>
      </c>
      <c r="J2691" s="19"/>
      <c r="K2691" s="19"/>
      <c r="L2691" s="19">
        <v>0.84323852324701765</v>
      </c>
      <c r="M2691" s="19">
        <v>4.5887593198093775E-2</v>
      </c>
      <c r="N2691" s="19"/>
      <c r="O2691" s="19">
        <v>0.87393565313413524</v>
      </c>
      <c r="P2691" s="50"/>
      <c r="R2691" s="9" t="s">
        <v>0</v>
      </c>
    </row>
    <row r="2692" spans="2:18" x14ac:dyDescent="0.2">
      <c r="B2692" s="25">
        <v>2462</v>
      </c>
      <c r="C2692" s="193">
        <v>0.20506088196491534</v>
      </c>
      <c r="D2692" s="19"/>
      <c r="E2692" s="19">
        <v>0.28265518330494455</v>
      </c>
      <c r="F2692" s="19"/>
      <c r="G2692" s="19"/>
      <c r="H2692" s="19">
        <v>0.46601279980813698</v>
      </c>
      <c r="I2692" s="19"/>
      <c r="J2692" s="19">
        <v>0.30241638324231446</v>
      </c>
      <c r="K2692" s="19">
        <v>3.2720314014292887E-2</v>
      </c>
      <c r="L2692" s="19"/>
      <c r="M2692" s="19"/>
      <c r="N2692" s="19">
        <v>0.4127678462929722</v>
      </c>
      <c r="O2692" s="19">
        <v>5.2653121721872476E-2</v>
      </c>
      <c r="P2692" s="50"/>
      <c r="R2692" s="9" t="s">
        <v>0</v>
      </c>
    </row>
    <row r="2693" spans="2:18" x14ac:dyDescent="0.2">
      <c r="B2693" s="25">
        <v>2463</v>
      </c>
      <c r="C2693" s="193"/>
      <c r="D2693" s="19">
        <v>2.601707829235592</v>
      </c>
      <c r="E2693" s="19"/>
      <c r="F2693" s="19">
        <v>1.0109574747002337</v>
      </c>
      <c r="G2693" s="19">
        <v>3.4953943189612757E-2</v>
      </c>
      <c r="H2693" s="19"/>
      <c r="I2693" s="19"/>
      <c r="J2693" s="19">
        <v>1.8399821863568144</v>
      </c>
      <c r="K2693" s="19"/>
      <c r="L2693" s="19">
        <v>1.1173354835197582</v>
      </c>
      <c r="M2693" s="19"/>
      <c r="N2693" s="19">
        <v>2.0384776060321204</v>
      </c>
      <c r="O2693" s="19"/>
      <c r="P2693" s="50">
        <v>2.0813929828120754</v>
      </c>
      <c r="R2693" s="9" t="s">
        <v>0</v>
      </c>
    </row>
    <row r="2694" spans="2:18" x14ac:dyDescent="0.2">
      <c r="B2694" s="25">
        <v>2464</v>
      </c>
      <c r="C2694" s="193">
        <v>0.57902795481378189</v>
      </c>
      <c r="D2694" s="19"/>
      <c r="E2694" s="19">
        <v>9.9079561924054926E-2</v>
      </c>
      <c r="F2694" s="19"/>
      <c r="G2694" s="19"/>
      <c r="H2694" s="19">
        <v>0.18572268226920283</v>
      </c>
      <c r="I2694" s="19">
        <v>0.83312812930217406</v>
      </c>
      <c r="J2694" s="19"/>
      <c r="K2694" s="19">
        <v>0.14187868278096832</v>
      </c>
      <c r="L2694" s="19"/>
      <c r="M2694" s="19">
        <v>0.50425627537958551</v>
      </c>
      <c r="N2694" s="19"/>
      <c r="O2694" s="19"/>
      <c r="P2694" s="50">
        <v>0.31063433239013405</v>
      </c>
      <c r="R2694" s="9" t="s">
        <v>0</v>
      </c>
    </row>
    <row r="2695" spans="2:18" x14ac:dyDescent="0.2">
      <c r="B2695" s="25">
        <v>2465</v>
      </c>
      <c r="C2695" s="193"/>
      <c r="D2695" s="19">
        <v>1.1401224233108789</v>
      </c>
      <c r="E2695" s="19"/>
      <c r="F2695" s="19">
        <v>1.4118306590908112</v>
      </c>
      <c r="G2695" s="19"/>
      <c r="H2695" s="19">
        <v>0.83318700165622306</v>
      </c>
      <c r="I2695" s="19"/>
      <c r="J2695" s="19">
        <v>0.11290702104529921</v>
      </c>
      <c r="K2695" s="19"/>
      <c r="L2695" s="19">
        <v>0.31504350306282941</v>
      </c>
      <c r="M2695" s="19"/>
      <c r="N2695" s="19">
        <v>0.21764936378060273</v>
      </c>
      <c r="O2695" s="19">
        <v>5.0925638455181957E-2</v>
      </c>
      <c r="P2695" s="50"/>
      <c r="R2695" s="9" t="s">
        <v>0</v>
      </c>
    </row>
    <row r="2696" spans="2:18" x14ac:dyDescent="0.2">
      <c r="B2696" s="25">
        <v>2466</v>
      </c>
      <c r="C2696" s="193">
        <v>0.13049701553113507</v>
      </c>
      <c r="D2696" s="19"/>
      <c r="E2696" s="19"/>
      <c r="F2696" s="19">
        <v>0.91927959843805085</v>
      </c>
      <c r="G2696" s="19"/>
      <c r="H2696" s="19">
        <v>0.68788569461889115</v>
      </c>
      <c r="I2696" s="19">
        <v>5.5962338715018461E-2</v>
      </c>
      <c r="J2696" s="19"/>
      <c r="K2696" s="19"/>
      <c r="L2696" s="19">
        <v>0.79365434166306559</v>
      </c>
      <c r="M2696" s="19"/>
      <c r="N2696" s="19">
        <v>0.6496665665474004</v>
      </c>
      <c r="O2696" s="19"/>
      <c r="P2696" s="50">
        <v>0.41155701891281904</v>
      </c>
      <c r="R2696" s="9" t="s">
        <v>0</v>
      </c>
    </row>
    <row r="2697" spans="2:18" x14ac:dyDescent="0.2">
      <c r="B2697" s="25">
        <v>2467</v>
      </c>
      <c r="C2697" s="193">
        <v>0.42127604370042515</v>
      </c>
      <c r="D2697" s="19"/>
      <c r="E2697" s="19"/>
      <c r="F2697" s="19">
        <v>0.51318231620611487</v>
      </c>
      <c r="G2697" s="19"/>
      <c r="H2697" s="19">
        <v>0.73139855802775</v>
      </c>
      <c r="I2697" s="19"/>
      <c r="J2697" s="19">
        <v>0.32557690118510696</v>
      </c>
      <c r="K2697" s="19"/>
      <c r="L2697" s="19">
        <v>1.2625198543626976</v>
      </c>
      <c r="M2697" s="19"/>
      <c r="N2697" s="19">
        <v>0.36331836716876958</v>
      </c>
      <c r="O2697" s="19"/>
      <c r="P2697" s="50">
        <v>0.43302256436104997</v>
      </c>
      <c r="R2697" s="9" t="s">
        <v>0</v>
      </c>
    </row>
    <row r="2698" spans="2:18" x14ac:dyDescent="0.2">
      <c r="B2698" s="25">
        <v>2468</v>
      </c>
      <c r="C2698" s="193">
        <v>0.37738624403093607</v>
      </c>
      <c r="D2698" s="19"/>
      <c r="E2698" s="19">
        <v>0.24554670922663729</v>
      </c>
      <c r="F2698" s="19"/>
      <c r="G2698" s="19">
        <v>1.6878819880050761E-2</v>
      </c>
      <c r="H2698" s="19"/>
      <c r="I2698" s="19"/>
      <c r="J2698" s="19">
        <v>0.94074823891911319</v>
      </c>
      <c r="K2698" s="19">
        <v>0.15623590546399391</v>
      </c>
      <c r="L2698" s="19"/>
      <c r="M2698" s="19">
        <v>0.11246295194606176</v>
      </c>
      <c r="N2698" s="19"/>
      <c r="O2698" s="19"/>
      <c r="P2698" s="50">
        <v>0.97405586616898121</v>
      </c>
      <c r="R2698" s="9" t="s">
        <v>0</v>
      </c>
    </row>
    <row r="2699" spans="2:18" x14ac:dyDescent="0.2">
      <c r="B2699" s="25">
        <v>2469</v>
      </c>
      <c r="C2699" s="193">
        <v>6.955454295705546E-2</v>
      </c>
      <c r="D2699" s="19"/>
      <c r="E2699" s="19"/>
      <c r="F2699" s="19">
        <v>0.4838244386661058</v>
      </c>
      <c r="G2699" s="19">
        <v>0.69459225101318933</v>
      </c>
      <c r="H2699" s="19"/>
      <c r="I2699" s="19">
        <v>0.95499136434548437</v>
      </c>
      <c r="J2699" s="19"/>
      <c r="K2699" s="19"/>
      <c r="L2699" s="19">
        <v>0.52951011832358563</v>
      </c>
      <c r="M2699" s="19">
        <v>0.36560092044961195</v>
      </c>
      <c r="N2699" s="19"/>
      <c r="O2699" s="19">
        <v>0.97954317252341283</v>
      </c>
      <c r="P2699" s="50"/>
      <c r="R2699" s="9" t="s">
        <v>0</v>
      </c>
    </row>
    <row r="2700" spans="2:18" x14ac:dyDescent="0.2">
      <c r="B2700" s="25">
        <v>2470</v>
      </c>
      <c r="C2700" s="193">
        <v>3.0278592500372232</v>
      </c>
      <c r="D2700" s="19"/>
      <c r="E2700" s="19">
        <v>2.0771829419133629</v>
      </c>
      <c r="F2700" s="19"/>
      <c r="G2700" s="19">
        <v>2.7743404990778848</v>
      </c>
      <c r="H2700" s="19"/>
      <c r="I2700" s="19">
        <v>2.4690922202730983</v>
      </c>
      <c r="J2700" s="19"/>
      <c r="K2700" s="19">
        <v>2.5519585398039695</v>
      </c>
      <c r="L2700" s="19"/>
      <c r="M2700" s="19">
        <v>2.735308678508102</v>
      </c>
      <c r="N2700" s="19"/>
      <c r="O2700" s="19">
        <v>2.0272361155378293</v>
      </c>
      <c r="P2700" s="50"/>
      <c r="R2700" s="9" t="s">
        <v>0</v>
      </c>
    </row>
    <row r="2701" spans="2:18" x14ac:dyDescent="0.2">
      <c r="B2701" s="25">
        <v>2471</v>
      </c>
      <c r="C2701" s="193">
        <v>1.4492988620292138</v>
      </c>
      <c r="D2701" s="19"/>
      <c r="E2701" s="19"/>
      <c r="F2701" s="19">
        <v>0.67404139772307303</v>
      </c>
      <c r="G2701" s="19">
        <v>1.3587083912099804</v>
      </c>
      <c r="H2701" s="19"/>
      <c r="I2701" s="19">
        <v>1.0581898988824066</v>
      </c>
      <c r="J2701" s="19"/>
      <c r="K2701" s="19">
        <v>0.22555662178300689</v>
      </c>
      <c r="L2701" s="19"/>
      <c r="M2701" s="19"/>
      <c r="N2701" s="19">
        <v>0.58878771731123658</v>
      </c>
      <c r="O2701" s="19">
        <v>0.52138945488691835</v>
      </c>
      <c r="P2701" s="50"/>
      <c r="R2701" s="9" t="s">
        <v>0</v>
      </c>
    </row>
    <row r="2702" spans="2:18" x14ac:dyDescent="0.2">
      <c r="B2702" s="25">
        <v>2472</v>
      </c>
      <c r="C2702" s="193">
        <v>0.4188348673946547</v>
      </c>
      <c r="D2702" s="19"/>
      <c r="E2702" s="19"/>
      <c r="F2702" s="19">
        <v>0.29319418476262821</v>
      </c>
      <c r="G2702" s="19">
        <v>0.51687351184003649</v>
      </c>
      <c r="H2702" s="19"/>
      <c r="I2702" s="19"/>
      <c r="J2702" s="19">
        <v>0.17412961226873488</v>
      </c>
      <c r="K2702" s="19"/>
      <c r="L2702" s="19">
        <v>0.65758877312031772</v>
      </c>
      <c r="M2702" s="19"/>
      <c r="N2702" s="19">
        <v>0.77878301728627308</v>
      </c>
      <c r="O2702" s="19"/>
      <c r="P2702" s="50">
        <v>0.29971777410054529</v>
      </c>
      <c r="R2702" s="9" t="s">
        <v>0</v>
      </c>
    </row>
    <row r="2703" spans="2:18" x14ac:dyDescent="0.2">
      <c r="B2703" s="25">
        <v>2473</v>
      </c>
      <c r="C2703" s="193"/>
      <c r="D2703" s="19">
        <v>0.27335465269848824</v>
      </c>
      <c r="E2703" s="19">
        <v>0.63722302994564928</v>
      </c>
      <c r="F2703" s="19"/>
      <c r="G2703" s="19">
        <v>3.1048983999524288E-2</v>
      </c>
      <c r="H2703" s="19"/>
      <c r="I2703" s="19">
        <v>0.61155226831582732</v>
      </c>
      <c r="J2703" s="19"/>
      <c r="K2703" s="19">
        <v>0.79495619139066509</v>
      </c>
      <c r="L2703" s="19"/>
      <c r="M2703" s="19">
        <v>0.24799552701336741</v>
      </c>
      <c r="N2703" s="19"/>
      <c r="O2703" s="19">
        <v>0.56421378911626008</v>
      </c>
      <c r="P2703" s="50"/>
      <c r="R2703" s="9" t="s">
        <v>0</v>
      </c>
    </row>
    <row r="2704" spans="2:18" x14ac:dyDescent="0.2">
      <c r="B2704" s="25">
        <v>2474</v>
      </c>
      <c r="C2704" s="193"/>
      <c r="D2704" s="19">
        <v>0.93626289866574441</v>
      </c>
      <c r="E2704" s="19">
        <v>0.29852950916803311</v>
      </c>
      <c r="F2704" s="19"/>
      <c r="G2704" s="19"/>
      <c r="H2704" s="19">
        <v>0.85719737194345635</v>
      </c>
      <c r="I2704" s="19">
        <v>1.4448359305234915</v>
      </c>
      <c r="J2704" s="19"/>
      <c r="K2704" s="19">
        <v>8.6088722596993031E-2</v>
      </c>
      <c r="L2704" s="19"/>
      <c r="M2704" s="19">
        <v>0.57237247387015955</v>
      </c>
      <c r="N2704" s="19"/>
      <c r="O2704" s="19"/>
      <c r="P2704" s="50">
        <v>0.24337237863836717</v>
      </c>
      <c r="R2704" s="9" t="s">
        <v>0</v>
      </c>
    </row>
    <row r="2705" spans="2:18" x14ac:dyDescent="0.2">
      <c r="B2705" s="25">
        <v>2475</v>
      </c>
      <c r="C2705" s="193">
        <v>1.6236195038781175E-2</v>
      </c>
      <c r="D2705" s="19"/>
      <c r="E2705" s="19">
        <v>0.70460608942232572</v>
      </c>
      <c r="F2705" s="19"/>
      <c r="G2705" s="19">
        <v>3.6970313089874793E-2</v>
      </c>
      <c r="H2705" s="19"/>
      <c r="I2705" s="19"/>
      <c r="J2705" s="19">
        <v>0.56116998883933644</v>
      </c>
      <c r="K2705" s="19">
        <v>0.40524521414759401</v>
      </c>
      <c r="L2705" s="19"/>
      <c r="M2705" s="19"/>
      <c r="N2705" s="19">
        <v>0.39758251494196617</v>
      </c>
      <c r="O2705" s="19">
        <v>0.31088080279633551</v>
      </c>
      <c r="P2705" s="50"/>
      <c r="R2705" s="9" t="s">
        <v>0</v>
      </c>
    </row>
    <row r="2706" spans="2:18" x14ac:dyDescent="0.2">
      <c r="B2706" s="25">
        <v>2476</v>
      </c>
      <c r="C2706" s="193">
        <v>1.2274015183028446</v>
      </c>
      <c r="D2706" s="19"/>
      <c r="E2706" s="19">
        <v>0.26074687371298566</v>
      </c>
      <c r="F2706" s="19"/>
      <c r="G2706" s="19">
        <v>1.2411821399824741</v>
      </c>
      <c r="H2706" s="19"/>
      <c r="I2706" s="19">
        <v>1.1103304021725777</v>
      </c>
      <c r="J2706" s="19"/>
      <c r="K2706" s="19">
        <v>0.82689025999349852</v>
      </c>
      <c r="L2706" s="19"/>
      <c r="M2706" s="19">
        <v>1.4505661981100919</v>
      </c>
      <c r="N2706" s="19"/>
      <c r="O2706" s="19">
        <v>0.53129795736292573</v>
      </c>
      <c r="P2706" s="50"/>
      <c r="R2706" s="9" t="s">
        <v>0</v>
      </c>
    </row>
    <row r="2707" spans="2:18" x14ac:dyDescent="0.2">
      <c r="B2707" s="25">
        <v>2477</v>
      </c>
      <c r="C2707" s="193"/>
      <c r="D2707" s="19">
        <v>0.52476396339224085</v>
      </c>
      <c r="E2707" s="19"/>
      <c r="F2707" s="19">
        <v>0.67276088894322161</v>
      </c>
      <c r="G2707" s="19"/>
      <c r="H2707" s="19">
        <v>0.62777295896168717</v>
      </c>
      <c r="I2707" s="19"/>
      <c r="J2707" s="19">
        <v>0.27173749862119451</v>
      </c>
      <c r="K2707" s="19"/>
      <c r="L2707" s="19">
        <v>1.3778425895412931</v>
      </c>
      <c r="M2707" s="19"/>
      <c r="N2707" s="19">
        <v>0.51470585311616246</v>
      </c>
      <c r="O2707" s="19"/>
      <c r="P2707" s="50">
        <v>0.16940422167872249</v>
      </c>
      <c r="R2707" s="9" t="s">
        <v>0</v>
      </c>
    </row>
    <row r="2708" spans="2:18" x14ac:dyDescent="0.2">
      <c r="B2708" s="25">
        <v>2478</v>
      </c>
      <c r="C2708" s="193">
        <v>0.17244052942670487</v>
      </c>
      <c r="D2708" s="19"/>
      <c r="E2708" s="19">
        <v>0.55331060798654086</v>
      </c>
      <c r="F2708" s="19"/>
      <c r="G2708" s="19">
        <v>0.3722554608317864</v>
      </c>
      <c r="H2708" s="19"/>
      <c r="I2708" s="19">
        <v>0.1772687854554586</v>
      </c>
      <c r="J2708" s="19"/>
      <c r="K2708" s="19">
        <v>0.13649588951178429</v>
      </c>
      <c r="L2708" s="19"/>
      <c r="M2708" s="19"/>
      <c r="N2708" s="19">
        <v>0.81651780746030245</v>
      </c>
      <c r="O2708" s="19">
        <v>0.1966688419110954</v>
      </c>
      <c r="P2708" s="50"/>
      <c r="R2708" s="9" t="s">
        <v>0</v>
      </c>
    </row>
    <row r="2709" spans="2:18" x14ac:dyDescent="0.2">
      <c r="B2709" s="25">
        <v>2479</v>
      </c>
      <c r="C2709" s="193"/>
      <c r="D2709" s="19">
        <v>0.15412230709795727</v>
      </c>
      <c r="E2709" s="19"/>
      <c r="F2709" s="19">
        <v>0.54506053367692309</v>
      </c>
      <c r="G2709" s="19"/>
      <c r="H2709" s="19">
        <v>1.279480753395225</v>
      </c>
      <c r="I2709" s="19"/>
      <c r="J2709" s="19">
        <v>1.2941259037845367</v>
      </c>
      <c r="K2709" s="19"/>
      <c r="L2709" s="19">
        <v>0.65075737707705394</v>
      </c>
      <c r="M2709" s="19"/>
      <c r="N2709" s="19">
        <v>1.1606873567092721</v>
      </c>
      <c r="O2709" s="19"/>
      <c r="P2709" s="50">
        <v>0.98925081919861579</v>
      </c>
      <c r="R2709" s="9" t="s">
        <v>0</v>
      </c>
    </row>
    <row r="2710" spans="2:18" x14ac:dyDescent="0.2">
      <c r="B2710" s="25">
        <v>2480</v>
      </c>
      <c r="C2710" s="193"/>
      <c r="D2710" s="19">
        <v>0.23559817737687849</v>
      </c>
      <c r="E2710" s="19"/>
      <c r="F2710" s="19">
        <v>0.65579828838880772</v>
      </c>
      <c r="G2710" s="19">
        <v>0.13992928205862934</v>
      </c>
      <c r="H2710" s="19"/>
      <c r="I2710" s="19"/>
      <c r="J2710" s="19">
        <v>0.41001567616930457</v>
      </c>
      <c r="K2710" s="19"/>
      <c r="L2710" s="19">
        <v>0.89594600641157407</v>
      </c>
      <c r="M2710" s="19"/>
      <c r="N2710" s="19">
        <v>2.6923432277259567E-2</v>
      </c>
      <c r="O2710" s="19"/>
      <c r="P2710" s="50">
        <v>1.3154926900054507E-2</v>
      </c>
      <c r="R2710" s="9" t="s">
        <v>0</v>
      </c>
    </row>
    <row r="2711" spans="2:18" x14ac:dyDescent="0.2">
      <c r="B2711" s="25">
        <v>2481</v>
      </c>
      <c r="C2711" s="193"/>
      <c r="D2711" s="19">
        <v>0.4706290773920086</v>
      </c>
      <c r="E2711" s="19"/>
      <c r="F2711" s="19">
        <v>0.13382611056560023</v>
      </c>
      <c r="G2711" s="19"/>
      <c r="H2711" s="19">
        <v>0.15524511948397191</v>
      </c>
      <c r="I2711" s="19"/>
      <c r="J2711" s="19">
        <v>0.83756068285677754</v>
      </c>
      <c r="K2711" s="19"/>
      <c r="L2711" s="19">
        <v>0.61332365210251893</v>
      </c>
      <c r="M2711" s="19"/>
      <c r="N2711" s="19">
        <v>1.6143721149000173E-2</v>
      </c>
      <c r="O2711" s="19"/>
      <c r="P2711" s="50">
        <v>0.12895965939961646</v>
      </c>
      <c r="R2711" s="9" t="s">
        <v>0</v>
      </c>
    </row>
    <row r="2712" spans="2:18" x14ac:dyDescent="0.2">
      <c r="B2712" s="25">
        <v>2482</v>
      </c>
      <c r="C2712" s="193"/>
      <c r="D2712" s="19">
        <v>1.4462371735153756</v>
      </c>
      <c r="E2712" s="19"/>
      <c r="F2712" s="19">
        <v>1.3634683102316532</v>
      </c>
      <c r="G2712" s="19"/>
      <c r="H2712" s="19">
        <v>1.4587208680901633</v>
      </c>
      <c r="I2712" s="19"/>
      <c r="J2712" s="19">
        <v>1.5864606135051302</v>
      </c>
      <c r="K2712" s="19"/>
      <c r="L2712" s="19">
        <v>1.5522347331645983</v>
      </c>
      <c r="M2712" s="19"/>
      <c r="N2712" s="19">
        <v>2.5727646173427132</v>
      </c>
      <c r="O2712" s="19"/>
      <c r="P2712" s="50">
        <v>2.6263644855687098</v>
      </c>
      <c r="R2712" s="9" t="s">
        <v>0</v>
      </c>
    </row>
    <row r="2713" spans="2:18" x14ac:dyDescent="0.2">
      <c r="B2713" s="25">
        <v>2483</v>
      </c>
      <c r="C2713" s="193">
        <v>0.60631831749211273</v>
      </c>
      <c r="D2713" s="19"/>
      <c r="E2713" s="19"/>
      <c r="F2713" s="19">
        <v>7.4961606429165425E-2</v>
      </c>
      <c r="G2713" s="19">
        <v>0.56089758822890634</v>
      </c>
      <c r="H2713" s="19"/>
      <c r="I2713" s="19">
        <v>1.0526411588041151</v>
      </c>
      <c r="J2713" s="19"/>
      <c r="K2713" s="19">
        <v>0.21532081490921606</v>
      </c>
      <c r="L2713" s="19"/>
      <c r="M2713" s="19">
        <v>0.74142340181906374</v>
      </c>
      <c r="N2713" s="19"/>
      <c r="O2713" s="19">
        <v>0.33245222254169093</v>
      </c>
      <c r="P2713" s="50"/>
      <c r="R2713" s="9" t="s">
        <v>0</v>
      </c>
    </row>
    <row r="2714" spans="2:18" x14ac:dyDescent="0.2">
      <c r="B2714" s="25">
        <v>2484</v>
      </c>
      <c r="C2714" s="193"/>
      <c r="D2714" s="19">
        <v>0.4990005849898197</v>
      </c>
      <c r="E2714" s="19"/>
      <c r="F2714" s="19">
        <v>1.0391007850345615</v>
      </c>
      <c r="G2714" s="19"/>
      <c r="H2714" s="19">
        <v>1.2261614894572141</v>
      </c>
      <c r="I2714" s="19"/>
      <c r="J2714" s="19">
        <v>1.4968015112948225</v>
      </c>
      <c r="K2714" s="19"/>
      <c r="L2714" s="19">
        <v>0.68308622873153413</v>
      </c>
      <c r="M2714" s="19"/>
      <c r="N2714" s="19">
        <v>1.2087667444126671</v>
      </c>
      <c r="O2714" s="19"/>
      <c r="P2714" s="50">
        <v>1.0039873713267731</v>
      </c>
      <c r="R2714" s="9" t="s">
        <v>0</v>
      </c>
    </row>
    <row r="2715" spans="2:18" x14ac:dyDescent="0.2">
      <c r="B2715" s="25">
        <v>2485</v>
      </c>
      <c r="C2715" s="193"/>
      <c r="D2715" s="19">
        <v>0.18059831311499414</v>
      </c>
      <c r="E2715" s="19"/>
      <c r="F2715" s="19">
        <v>0.45557795179725885</v>
      </c>
      <c r="G2715" s="19">
        <v>0.24943573603684249</v>
      </c>
      <c r="H2715" s="19"/>
      <c r="I2715" s="19">
        <v>0.29999677986473577</v>
      </c>
      <c r="J2715" s="19"/>
      <c r="K2715" s="19">
        <v>5.0480027848740429E-2</v>
      </c>
      <c r="L2715" s="19"/>
      <c r="M2715" s="19">
        <v>6.0886204732157202E-2</v>
      </c>
      <c r="N2715" s="19"/>
      <c r="O2715" s="19">
        <v>0.16377028250085837</v>
      </c>
      <c r="P2715" s="50"/>
      <c r="R2715" s="9" t="s">
        <v>0</v>
      </c>
    </row>
    <row r="2716" spans="2:18" x14ac:dyDescent="0.2">
      <c r="B2716" s="25">
        <v>2486</v>
      </c>
      <c r="C2716" s="193"/>
      <c r="D2716" s="19">
        <v>0.68782619374535281</v>
      </c>
      <c r="E2716" s="19"/>
      <c r="F2716" s="19">
        <v>0.84887861039766721</v>
      </c>
      <c r="G2716" s="19"/>
      <c r="H2716" s="19">
        <v>7.4650785535229816E-2</v>
      </c>
      <c r="I2716" s="19"/>
      <c r="J2716" s="19">
        <v>0.41777993394757978</v>
      </c>
      <c r="K2716" s="19">
        <v>0.22171806622567772</v>
      </c>
      <c r="L2716" s="19"/>
      <c r="M2716" s="19"/>
      <c r="N2716" s="19">
        <v>1.1223470662908621E-2</v>
      </c>
      <c r="O2716" s="19">
        <v>0.9271628013023786</v>
      </c>
      <c r="P2716" s="50"/>
      <c r="R2716" s="9" t="s">
        <v>0</v>
      </c>
    </row>
    <row r="2717" spans="2:18" x14ac:dyDescent="0.2">
      <c r="B2717" s="25">
        <v>2487</v>
      </c>
      <c r="C2717" s="193"/>
      <c r="D2717" s="19">
        <v>1.4032550630549347</v>
      </c>
      <c r="E2717" s="19"/>
      <c r="F2717" s="19">
        <v>1.7272296548282382</v>
      </c>
      <c r="G2717" s="19"/>
      <c r="H2717" s="19">
        <v>1.7154805842133896</v>
      </c>
      <c r="I2717" s="19"/>
      <c r="J2717" s="19">
        <v>1.1624191944800213</v>
      </c>
      <c r="K2717" s="19"/>
      <c r="L2717" s="19">
        <v>1.2029287562426032</v>
      </c>
      <c r="M2717" s="19"/>
      <c r="N2717" s="19">
        <v>1.1971094531087092</v>
      </c>
      <c r="O2717" s="19"/>
      <c r="P2717" s="50">
        <v>0.45657967680371908</v>
      </c>
      <c r="R2717" s="9" t="s">
        <v>0</v>
      </c>
    </row>
    <row r="2718" spans="2:18" x14ac:dyDescent="0.2">
      <c r="B2718" s="25">
        <v>2488</v>
      </c>
      <c r="C2718" s="193"/>
      <c r="D2718" s="19">
        <v>5.7167375094199528E-3</v>
      </c>
      <c r="E2718" s="19"/>
      <c r="F2718" s="19">
        <v>0.27842435584393865</v>
      </c>
      <c r="G2718" s="19">
        <v>0.39175086312573404</v>
      </c>
      <c r="H2718" s="19"/>
      <c r="I2718" s="19">
        <v>2.9420261309605941E-2</v>
      </c>
      <c r="J2718" s="19"/>
      <c r="K2718" s="19">
        <v>0.12799600936350075</v>
      </c>
      <c r="L2718" s="19"/>
      <c r="M2718" s="19">
        <v>2.9724725220930476E-2</v>
      </c>
      <c r="N2718" s="19"/>
      <c r="O2718" s="19">
        <v>0.92874801036360544</v>
      </c>
      <c r="P2718" s="50"/>
      <c r="R2718" s="9" t="s">
        <v>0</v>
      </c>
    </row>
    <row r="2719" spans="2:18" x14ac:dyDescent="0.2">
      <c r="B2719" s="25">
        <v>2489</v>
      </c>
      <c r="C2719" s="193">
        <v>0.43005969852643794</v>
      </c>
      <c r="D2719" s="19"/>
      <c r="E2719" s="19">
        <v>1.5556028764729753E-2</v>
      </c>
      <c r="F2719" s="19"/>
      <c r="G2719" s="19"/>
      <c r="H2719" s="19">
        <v>0.20011241754295322</v>
      </c>
      <c r="I2719" s="19">
        <v>0.63608588546295242</v>
      </c>
      <c r="J2719" s="19"/>
      <c r="K2719" s="19">
        <v>0.293482796026169</v>
      </c>
      <c r="L2719" s="19"/>
      <c r="M2719" s="19"/>
      <c r="N2719" s="19">
        <v>0.95543972984104641</v>
      </c>
      <c r="O2719" s="19">
        <v>0.93494122828451065</v>
      </c>
      <c r="P2719" s="50"/>
      <c r="R2719" s="9" t="s">
        <v>0</v>
      </c>
    </row>
    <row r="2720" spans="2:18" x14ac:dyDescent="0.2">
      <c r="B2720" s="25">
        <v>2490</v>
      </c>
      <c r="C2720" s="193">
        <v>1.1046625609472185</v>
      </c>
      <c r="D2720" s="19"/>
      <c r="E2720" s="19"/>
      <c r="F2720" s="19">
        <v>0.44283773726564574</v>
      </c>
      <c r="G2720" s="19"/>
      <c r="H2720" s="19">
        <v>0.16816903401124622</v>
      </c>
      <c r="I2720" s="19">
        <v>0.37136372613130686</v>
      </c>
      <c r="J2720" s="19"/>
      <c r="K2720" s="19"/>
      <c r="L2720" s="19">
        <v>0.39565799419680114</v>
      </c>
      <c r="M2720" s="19"/>
      <c r="N2720" s="19">
        <v>0.37111706180430432</v>
      </c>
      <c r="O2720" s="19">
        <v>9.1118329692266395E-2</v>
      </c>
      <c r="P2720" s="50"/>
      <c r="R2720" s="9" t="s">
        <v>0</v>
      </c>
    </row>
    <row r="2721" spans="2:18" x14ac:dyDescent="0.2">
      <c r="B2721" s="25">
        <v>2491</v>
      </c>
      <c r="C2721" s="193"/>
      <c r="D2721" s="19">
        <v>0.4125221992946661</v>
      </c>
      <c r="E2721" s="19"/>
      <c r="F2721" s="19">
        <v>0.80361499323454177</v>
      </c>
      <c r="G2721" s="19">
        <v>9.9483458789602075E-3</v>
      </c>
      <c r="H2721" s="19"/>
      <c r="I2721" s="19"/>
      <c r="J2721" s="19">
        <v>0.68641586526977372</v>
      </c>
      <c r="K2721" s="19"/>
      <c r="L2721" s="19">
        <v>2.7796137238488203E-2</v>
      </c>
      <c r="M2721" s="19"/>
      <c r="N2721" s="19">
        <v>1.2099758149270754</v>
      </c>
      <c r="O2721" s="19">
        <v>0.32052134798860177</v>
      </c>
      <c r="P2721" s="50"/>
      <c r="R2721" s="9" t="s">
        <v>0</v>
      </c>
    </row>
    <row r="2722" spans="2:18" x14ac:dyDescent="0.2">
      <c r="B2722" s="25">
        <v>2492</v>
      </c>
      <c r="C2722" s="193">
        <v>1.4330239620360314</v>
      </c>
      <c r="D2722" s="19"/>
      <c r="E2722" s="19">
        <v>1.5386593300479621</v>
      </c>
      <c r="F2722" s="19"/>
      <c r="G2722" s="19">
        <v>1.9131350284707025</v>
      </c>
      <c r="H2722" s="19"/>
      <c r="I2722" s="19">
        <v>1.8545345872743411</v>
      </c>
      <c r="J2722" s="19"/>
      <c r="K2722" s="19">
        <v>0.44086484228922779</v>
      </c>
      <c r="L2722" s="19"/>
      <c r="M2722" s="19">
        <v>1.7378915430766897</v>
      </c>
      <c r="N2722" s="19"/>
      <c r="O2722" s="19">
        <v>1.0647968653956177</v>
      </c>
      <c r="P2722" s="50"/>
      <c r="R2722" s="9" t="s">
        <v>0</v>
      </c>
    </row>
    <row r="2723" spans="2:18" x14ac:dyDescent="0.2">
      <c r="B2723" s="25">
        <v>2493</v>
      </c>
      <c r="C2723" s="193"/>
      <c r="D2723" s="19">
        <v>5.0420582367871274E-2</v>
      </c>
      <c r="E2723" s="19">
        <v>0.23998881697653934</v>
      </c>
      <c r="F2723" s="19"/>
      <c r="G2723" s="19"/>
      <c r="H2723" s="19">
        <v>0.83292714400575085</v>
      </c>
      <c r="I2723" s="19"/>
      <c r="J2723" s="19">
        <v>0.73820258716613796</v>
      </c>
      <c r="K2723" s="19"/>
      <c r="L2723" s="19">
        <v>0.58413119162480076</v>
      </c>
      <c r="M2723" s="19"/>
      <c r="N2723" s="19">
        <v>0.22694998464170379</v>
      </c>
      <c r="O2723" s="19"/>
      <c r="P2723" s="50">
        <v>0.44653680160028725</v>
      </c>
      <c r="R2723" s="9" t="s">
        <v>0</v>
      </c>
    </row>
    <row r="2724" spans="2:18" x14ac:dyDescent="0.2">
      <c r="B2724" s="25">
        <v>2494</v>
      </c>
      <c r="C2724" s="193">
        <v>0.41670811561906812</v>
      </c>
      <c r="D2724" s="19"/>
      <c r="E2724" s="19">
        <v>1.1331098875535581</v>
      </c>
      <c r="F2724" s="19"/>
      <c r="G2724" s="19">
        <v>0.93808359022991328</v>
      </c>
      <c r="H2724" s="19"/>
      <c r="I2724" s="19">
        <v>0.84540942202359848</v>
      </c>
      <c r="J2724" s="19"/>
      <c r="K2724" s="19">
        <v>5.7609882549486631E-2</v>
      </c>
      <c r="L2724" s="19"/>
      <c r="M2724" s="19">
        <v>0.34736006086924526</v>
      </c>
      <c r="N2724" s="19"/>
      <c r="O2724" s="19">
        <v>0.53753062015250075</v>
      </c>
      <c r="P2724" s="50"/>
      <c r="R2724" s="9" t="s">
        <v>0</v>
      </c>
    </row>
    <row r="2725" spans="2:18" x14ac:dyDescent="0.2">
      <c r="B2725" s="25">
        <v>2495</v>
      </c>
      <c r="C2725" s="193">
        <v>0.84952910848272789</v>
      </c>
      <c r="D2725" s="19"/>
      <c r="E2725" s="19">
        <v>0.33934682492103779</v>
      </c>
      <c r="F2725" s="19"/>
      <c r="G2725" s="19">
        <v>0.76166140097257418</v>
      </c>
      <c r="H2725" s="19"/>
      <c r="I2725" s="19">
        <v>0.41231405974509627</v>
      </c>
      <c r="J2725" s="19"/>
      <c r="K2725" s="19">
        <v>0.67559410254639995</v>
      </c>
      <c r="L2725" s="19"/>
      <c r="M2725" s="19">
        <v>1.7710645624786328</v>
      </c>
      <c r="N2725" s="19"/>
      <c r="O2725" s="19">
        <v>0.29318074472615452</v>
      </c>
      <c r="P2725" s="50"/>
      <c r="R2725" s="9" t="s">
        <v>0</v>
      </c>
    </row>
    <row r="2726" spans="2:18" x14ac:dyDescent="0.2">
      <c r="B2726" s="25">
        <v>2496</v>
      </c>
      <c r="C2726" s="193">
        <v>0.49881926031630675</v>
      </c>
      <c r="D2726" s="19"/>
      <c r="E2726" s="19">
        <v>1.4507613538467539</v>
      </c>
      <c r="F2726" s="19"/>
      <c r="G2726" s="19">
        <v>1.1418750424186932</v>
      </c>
      <c r="H2726" s="19"/>
      <c r="I2726" s="19">
        <v>0.7992203002117555</v>
      </c>
      <c r="J2726" s="19"/>
      <c r="K2726" s="19"/>
      <c r="L2726" s="19">
        <v>5.305931980535375E-2</v>
      </c>
      <c r="M2726" s="19">
        <v>0.93558473108938889</v>
      </c>
      <c r="N2726" s="19"/>
      <c r="O2726" s="19">
        <v>1.6731892192350186</v>
      </c>
      <c r="P2726" s="50"/>
      <c r="R2726" s="9" t="s">
        <v>0</v>
      </c>
    </row>
    <row r="2727" spans="2:18" x14ac:dyDescent="0.2">
      <c r="B2727" s="25">
        <v>2497</v>
      </c>
      <c r="C2727" s="193">
        <v>1.5556267928122181</v>
      </c>
      <c r="D2727" s="19"/>
      <c r="E2727" s="19">
        <v>2.2241391650735398</v>
      </c>
      <c r="F2727" s="19"/>
      <c r="G2727" s="19">
        <v>1.6916802567144569</v>
      </c>
      <c r="H2727" s="19"/>
      <c r="I2727" s="19">
        <v>1.3113923756133623</v>
      </c>
      <c r="J2727" s="19"/>
      <c r="K2727" s="19">
        <v>1.6741547171598212</v>
      </c>
      <c r="L2727" s="19"/>
      <c r="M2727" s="19">
        <v>1.1340873468936927</v>
      </c>
      <c r="N2727" s="19"/>
      <c r="O2727" s="19">
        <v>0.75675435226647803</v>
      </c>
      <c r="P2727" s="50"/>
      <c r="R2727" s="9" t="s">
        <v>0</v>
      </c>
    </row>
    <row r="2728" spans="2:18" x14ac:dyDescent="0.2">
      <c r="B2728" s="25">
        <v>2498</v>
      </c>
      <c r="C2728" s="193">
        <v>2.1706527566297211</v>
      </c>
      <c r="D2728" s="19"/>
      <c r="E2728" s="19">
        <v>2.3774070998271872</v>
      </c>
      <c r="F2728" s="19"/>
      <c r="G2728" s="19">
        <v>1.3588743227336604</v>
      </c>
      <c r="H2728" s="19"/>
      <c r="I2728" s="19">
        <v>2.288032651731764</v>
      </c>
      <c r="J2728" s="19"/>
      <c r="K2728" s="19">
        <v>2.310734612852972</v>
      </c>
      <c r="L2728" s="19"/>
      <c r="M2728" s="19">
        <v>1.4500362895857937</v>
      </c>
      <c r="N2728" s="19"/>
      <c r="O2728" s="19">
        <v>1.4759201680430003</v>
      </c>
      <c r="P2728" s="50"/>
      <c r="R2728" s="9" t="s">
        <v>0</v>
      </c>
    </row>
    <row r="2729" spans="2:18" x14ac:dyDescent="0.2">
      <c r="B2729" s="25">
        <v>2499</v>
      </c>
      <c r="C2729" s="193">
        <v>0.90360277715212389</v>
      </c>
      <c r="D2729" s="19"/>
      <c r="E2729" s="19">
        <v>0.85957339590866355</v>
      </c>
      <c r="F2729" s="19"/>
      <c r="G2729" s="19">
        <v>1.0312103455955648</v>
      </c>
      <c r="H2729" s="19"/>
      <c r="I2729" s="19"/>
      <c r="J2729" s="19">
        <v>0.24398947639280566</v>
      </c>
      <c r="K2729" s="19">
        <v>0.46084968416594152</v>
      </c>
      <c r="L2729" s="19"/>
      <c r="M2729" s="19">
        <v>0.36361183119029594</v>
      </c>
      <c r="N2729" s="19"/>
      <c r="O2729" s="19">
        <v>0.29872223023925876</v>
      </c>
      <c r="P2729" s="50"/>
      <c r="R2729" s="9" t="s">
        <v>0</v>
      </c>
    </row>
    <row r="2730" spans="2:18" x14ac:dyDescent="0.2">
      <c r="B2730" s="25">
        <v>2500</v>
      </c>
      <c r="C2730" s="193">
        <v>0.2003466456917892</v>
      </c>
      <c r="D2730" s="19"/>
      <c r="E2730" s="19">
        <v>0.37815348822551231</v>
      </c>
      <c r="F2730" s="19"/>
      <c r="G2730" s="19">
        <v>0.34150243542235109</v>
      </c>
      <c r="H2730" s="19"/>
      <c r="I2730" s="19"/>
      <c r="J2730" s="19">
        <v>0.10211874872089631</v>
      </c>
      <c r="K2730" s="19"/>
      <c r="L2730" s="19">
        <v>0.10577994392780085</v>
      </c>
      <c r="M2730" s="19">
        <v>0.20666706365462559</v>
      </c>
      <c r="N2730" s="19"/>
      <c r="O2730" s="19">
        <v>0.39310633602396572</v>
      </c>
      <c r="P2730" s="50"/>
      <c r="R2730" s="9" t="s">
        <v>0</v>
      </c>
    </row>
    <row r="2731" spans="2:18" x14ac:dyDescent="0.2">
      <c r="B2731" s="25">
        <v>2501</v>
      </c>
      <c r="C2731" s="193">
        <v>0.29366937766665185</v>
      </c>
      <c r="D2731" s="19"/>
      <c r="E2731" s="19">
        <v>0.5368045619964289</v>
      </c>
      <c r="F2731" s="19"/>
      <c r="G2731" s="19">
        <v>1.4130768844719142</v>
      </c>
      <c r="H2731" s="19"/>
      <c r="I2731" s="19">
        <v>0.35234695600375726</v>
      </c>
      <c r="J2731" s="19"/>
      <c r="K2731" s="19">
        <v>0.47111433500649691</v>
      </c>
      <c r="L2731" s="19"/>
      <c r="M2731" s="19">
        <v>0.48686004216214562</v>
      </c>
      <c r="N2731" s="19"/>
      <c r="O2731" s="19">
        <v>0.14364228637530413</v>
      </c>
      <c r="P2731" s="50"/>
      <c r="R2731" s="9" t="s">
        <v>0</v>
      </c>
    </row>
    <row r="2732" spans="2:18" x14ac:dyDescent="0.2">
      <c r="B2732" s="25">
        <v>2502</v>
      </c>
      <c r="C2732" s="193">
        <v>0.82750902384993996</v>
      </c>
      <c r="D2732" s="19"/>
      <c r="E2732" s="19">
        <v>0.64869749751705519</v>
      </c>
      <c r="F2732" s="19"/>
      <c r="G2732" s="19">
        <v>0.18955447839677217</v>
      </c>
      <c r="H2732" s="19"/>
      <c r="I2732" s="19"/>
      <c r="J2732" s="19">
        <v>1.0850292797059042</v>
      </c>
      <c r="K2732" s="19"/>
      <c r="L2732" s="19">
        <v>0.504962383304566</v>
      </c>
      <c r="M2732" s="19"/>
      <c r="N2732" s="19">
        <v>6.9294998529627848E-4</v>
      </c>
      <c r="O2732" s="19">
        <v>0.30709892678410278</v>
      </c>
      <c r="P2732" s="50"/>
      <c r="R2732" s="9" t="s">
        <v>0</v>
      </c>
    </row>
    <row r="2733" spans="2:18" x14ac:dyDescent="0.2">
      <c r="B2733" s="25">
        <v>2503</v>
      </c>
      <c r="C2733" s="193"/>
      <c r="D2733" s="19">
        <v>1.3394951721122539</v>
      </c>
      <c r="E2733" s="19"/>
      <c r="F2733" s="19">
        <v>0.67425174021017953</v>
      </c>
      <c r="G2733" s="19"/>
      <c r="H2733" s="19">
        <v>0.54612528662782278</v>
      </c>
      <c r="I2733" s="19"/>
      <c r="J2733" s="19">
        <v>1.0948579600390742</v>
      </c>
      <c r="K2733" s="19"/>
      <c r="L2733" s="19">
        <v>1.1514851138487059</v>
      </c>
      <c r="M2733" s="19"/>
      <c r="N2733" s="19">
        <v>1.5895214163003308</v>
      </c>
      <c r="O2733" s="19"/>
      <c r="P2733" s="50">
        <v>0.93440334114126167</v>
      </c>
      <c r="R2733" s="9" t="s">
        <v>0</v>
      </c>
    </row>
    <row r="2734" spans="2:18" x14ac:dyDescent="0.2">
      <c r="B2734" s="25">
        <v>2504</v>
      </c>
      <c r="C2734" s="193">
        <v>0.35346193217007243</v>
      </c>
      <c r="D2734" s="19"/>
      <c r="E2734" s="19">
        <v>0.19372694025135051</v>
      </c>
      <c r="F2734" s="19"/>
      <c r="G2734" s="19">
        <v>0.9534555844939242</v>
      </c>
      <c r="H2734" s="19"/>
      <c r="I2734" s="19">
        <v>0.86313491788653918</v>
      </c>
      <c r="J2734" s="19"/>
      <c r="K2734" s="19">
        <v>1.2797998019296142</v>
      </c>
      <c r="L2734" s="19"/>
      <c r="M2734" s="19">
        <v>0.51331496537425614</v>
      </c>
      <c r="N2734" s="19"/>
      <c r="O2734" s="19">
        <v>1.4999440610625907</v>
      </c>
      <c r="P2734" s="50"/>
      <c r="R2734" s="9" t="s">
        <v>0</v>
      </c>
    </row>
    <row r="2735" spans="2:18" x14ac:dyDescent="0.2">
      <c r="B2735" s="25">
        <v>2505</v>
      </c>
      <c r="C2735" s="193">
        <v>1.3880375069213322</v>
      </c>
      <c r="D2735" s="19"/>
      <c r="E2735" s="19">
        <v>2.4712460345588938</v>
      </c>
      <c r="F2735" s="19"/>
      <c r="G2735" s="19">
        <v>1.4182646127798084</v>
      </c>
      <c r="H2735" s="19"/>
      <c r="I2735" s="19">
        <v>1.9434230161367798</v>
      </c>
      <c r="J2735" s="19"/>
      <c r="K2735" s="19">
        <v>1.1451460584627833</v>
      </c>
      <c r="L2735" s="19"/>
      <c r="M2735" s="19">
        <v>1.8868261201914651</v>
      </c>
      <c r="N2735" s="19"/>
      <c r="O2735" s="19">
        <v>1.7643437042355843</v>
      </c>
      <c r="P2735" s="50"/>
      <c r="R2735" s="9" t="s">
        <v>0</v>
      </c>
    </row>
    <row r="2736" spans="2:18" x14ac:dyDescent="0.2">
      <c r="B2736" s="25">
        <v>2506</v>
      </c>
      <c r="C2736" s="193"/>
      <c r="D2736" s="19">
        <v>0.80716432858363429</v>
      </c>
      <c r="E2736" s="19"/>
      <c r="F2736" s="19">
        <v>1.0885930203752316</v>
      </c>
      <c r="G2736" s="19"/>
      <c r="H2736" s="19">
        <v>0.32793593949893018</v>
      </c>
      <c r="I2736" s="19"/>
      <c r="J2736" s="19">
        <v>0.85051636483570725</v>
      </c>
      <c r="K2736" s="19"/>
      <c r="L2736" s="19">
        <v>0.49598019651701036</v>
      </c>
      <c r="M2736" s="19">
        <v>0.13136932272223067</v>
      </c>
      <c r="N2736" s="19"/>
      <c r="O2736" s="19"/>
      <c r="P2736" s="50">
        <v>0.62297024567822001</v>
      </c>
      <c r="R2736" s="9" t="s">
        <v>0</v>
      </c>
    </row>
    <row r="2737" spans="2:18" x14ac:dyDescent="0.2">
      <c r="B2737" s="25">
        <v>2507</v>
      </c>
      <c r="C2737" s="193"/>
      <c r="D2737" s="19">
        <v>1.7896034879164993</v>
      </c>
      <c r="E2737" s="19"/>
      <c r="F2737" s="19">
        <v>1.2426887391004675</v>
      </c>
      <c r="G2737" s="19"/>
      <c r="H2737" s="19">
        <v>1.6693432847217951</v>
      </c>
      <c r="I2737" s="19"/>
      <c r="J2737" s="19">
        <v>1.3199722588929008</v>
      </c>
      <c r="K2737" s="19"/>
      <c r="L2737" s="19">
        <v>2.2179067294039632</v>
      </c>
      <c r="M2737" s="19"/>
      <c r="N2737" s="19">
        <v>1.643052526837437</v>
      </c>
      <c r="O2737" s="19"/>
      <c r="P2737" s="50">
        <v>1.41725386946014</v>
      </c>
      <c r="R2737" s="9" t="s">
        <v>0</v>
      </c>
    </row>
    <row r="2738" spans="2:18" x14ac:dyDescent="0.2">
      <c r="B2738" s="25">
        <v>2508</v>
      </c>
      <c r="C2738" s="193"/>
      <c r="D2738" s="19">
        <v>1.0720553840643552</v>
      </c>
      <c r="E2738" s="19"/>
      <c r="F2738" s="19">
        <v>1.6340990903420838</v>
      </c>
      <c r="G2738" s="19"/>
      <c r="H2738" s="19">
        <v>1.535386210946269</v>
      </c>
      <c r="I2738" s="19"/>
      <c r="J2738" s="19">
        <v>1.4118758960377722</v>
      </c>
      <c r="K2738" s="19"/>
      <c r="L2738" s="19">
        <v>1.0667117730993845</v>
      </c>
      <c r="M2738" s="19"/>
      <c r="N2738" s="19">
        <v>0.71169426697938676</v>
      </c>
      <c r="O2738" s="19"/>
      <c r="P2738" s="50">
        <v>1.4221902250928355</v>
      </c>
      <c r="R2738" s="9" t="s">
        <v>0</v>
      </c>
    </row>
    <row r="2739" spans="2:18" x14ac:dyDescent="0.2">
      <c r="B2739" s="25">
        <v>2509</v>
      </c>
      <c r="C2739" s="193">
        <v>1.0583597138674705</v>
      </c>
      <c r="D2739" s="19"/>
      <c r="E2739" s="19"/>
      <c r="F2739" s="19">
        <v>0.26002323928235682</v>
      </c>
      <c r="G2739" s="19">
        <v>0.15553301642382281</v>
      </c>
      <c r="H2739" s="19"/>
      <c r="I2739" s="19">
        <v>0.83864652333689815</v>
      </c>
      <c r="J2739" s="19"/>
      <c r="K2739" s="19">
        <v>0.16675679633034537</v>
      </c>
      <c r="L2739" s="19"/>
      <c r="M2739" s="19">
        <v>0.16360631610016604</v>
      </c>
      <c r="N2739" s="19"/>
      <c r="O2739" s="19">
        <v>1.0815545398861814</v>
      </c>
      <c r="P2739" s="50"/>
      <c r="R2739" s="9" t="s">
        <v>0</v>
      </c>
    </row>
    <row r="2740" spans="2:18" x14ac:dyDescent="0.2">
      <c r="B2740" s="25">
        <v>2510</v>
      </c>
      <c r="C2740" s="193">
        <v>0.44858051035521501</v>
      </c>
      <c r="D2740" s="19"/>
      <c r="E2740" s="19">
        <v>0.72967210952815875</v>
      </c>
      <c r="F2740" s="19"/>
      <c r="G2740" s="19">
        <v>0.73839062768262098</v>
      </c>
      <c r="H2740" s="19"/>
      <c r="I2740" s="19">
        <v>1.1534978428083054</v>
      </c>
      <c r="J2740" s="19"/>
      <c r="K2740" s="19">
        <v>0.66574811395229549</v>
      </c>
      <c r="L2740" s="19"/>
      <c r="M2740" s="19">
        <v>0.5040502734457355</v>
      </c>
      <c r="N2740" s="19"/>
      <c r="O2740" s="19">
        <v>1.0960571343845389</v>
      </c>
      <c r="P2740" s="50"/>
      <c r="R2740" s="9" t="s">
        <v>0</v>
      </c>
    </row>
    <row r="2741" spans="2:18" x14ac:dyDescent="0.2">
      <c r="B2741" s="25">
        <v>2511</v>
      </c>
      <c r="C2741" s="193">
        <v>0.46738403355903063</v>
      </c>
      <c r="D2741" s="19"/>
      <c r="E2741" s="19"/>
      <c r="F2741" s="19">
        <v>1.7614741005281802</v>
      </c>
      <c r="G2741" s="19"/>
      <c r="H2741" s="19">
        <v>0.92270438532165322</v>
      </c>
      <c r="I2741" s="19"/>
      <c r="J2741" s="19">
        <v>0.69795150381647852</v>
      </c>
      <c r="K2741" s="19"/>
      <c r="L2741" s="19">
        <v>0.10253365083286164</v>
      </c>
      <c r="M2741" s="19"/>
      <c r="N2741" s="19">
        <v>1.0494828034899828</v>
      </c>
      <c r="O2741" s="19"/>
      <c r="P2741" s="50">
        <v>0.43147577380357266</v>
      </c>
      <c r="R2741" s="9" t="s">
        <v>0</v>
      </c>
    </row>
    <row r="2742" spans="2:18" x14ac:dyDescent="0.2">
      <c r="B2742" s="25">
        <v>2512</v>
      </c>
      <c r="C2742" s="193"/>
      <c r="D2742" s="19">
        <v>0.13009409046844414</v>
      </c>
      <c r="E2742" s="19"/>
      <c r="F2742" s="19">
        <v>0.70468842830356626</v>
      </c>
      <c r="G2742" s="19"/>
      <c r="H2742" s="19">
        <v>1.2840818440610993E-2</v>
      </c>
      <c r="I2742" s="19"/>
      <c r="J2742" s="19">
        <v>1.4490507819391714</v>
      </c>
      <c r="K2742" s="19"/>
      <c r="L2742" s="19">
        <v>0.9110078426940319</v>
      </c>
      <c r="M2742" s="19">
        <v>2.6770015024374368E-2</v>
      </c>
      <c r="N2742" s="19"/>
      <c r="O2742" s="19"/>
      <c r="P2742" s="50">
        <v>1.1685445834205495</v>
      </c>
      <c r="R2742" s="9" t="s">
        <v>0</v>
      </c>
    </row>
    <row r="2743" spans="2:18" x14ac:dyDescent="0.2">
      <c r="B2743" s="25">
        <v>2513</v>
      </c>
      <c r="C2743" s="193">
        <v>0.88409660940844015</v>
      </c>
      <c r="D2743" s="19"/>
      <c r="E2743" s="19">
        <v>0.65447323705587779</v>
      </c>
      <c r="F2743" s="19"/>
      <c r="G2743" s="19">
        <v>0.61975449889578682</v>
      </c>
      <c r="H2743" s="19"/>
      <c r="I2743" s="19">
        <v>0.21302347319006132</v>
      </c>
      <c r="J2743" s="19"/>
      <c r="K2743" s="19">
        <v>0.31848625184126494</v>
      </c>
      <c r="L2743" s="19"/>
      <c r="M2743" s="19">
        <v>9.239342614173883E-2</v>
      </c>
      <c r="N2743" s="19"/>
      <c r="O2743" s="19">
        <v>0.65352668901933253</v>
      </c>
      <c r="P2743" s="50"/>
      <c r="R2743" s="9" t="s">
        <v>0</v>
      </c>
    </row>
    <row r="2744" spans="2:18" x14ac:dyDescent="0.2">
      <c r="B2744" s="25">
        <v>2514</v>
      </c>
      <c r="C2744" s="193"/>
      <c r="D2744" s="19">
        <v>6.2641806281447471E-2</v>
      </c>
      <c r="E2744" s="19">
        <v>0.34741445555689709</v>
      </c>
      <c r="F2744" s="19"/>
      <c r="G2744" s="19">
        <v>0.31623764339417726</v>
      </c>
      <c r="H2744" s="19"/>
      <c r="I2744" s="19"/>
      <c r="J2744" s="19">
        <v>0.53046976665612766</v>
      </c>
      <c r="K2744" s="19">
        <v>0.19131454673291914</v>
      </c>
      <c r="L2744" s="19"/>
      <c r="M2744" s="19">
        <v>0.29182874455667424</v>
      </c>
      <c r="N2744" s="19"/>
      <c r="O2744" s="19">
        <v>9.7657683990964278E-2</v>
      </c>
      <c r="P2744" s="50"/>
      <c r="R2744" s="9" t="s">
        <v>0</v>
      </c>
    </row>
    <row r="2745" spans="2:18" x14ac:dyDescent="0.2">
      <c r="B2745" s="25">
        <v>2515</v>
      </c>
      <c r="C2745" s="193">
        <v>0.78618051629169572</v>
      </c>
      <c r="D2745" s="19"/>
      <c r="E2745" s="19">
        <v>7.8596048398841517E-2</v>
      </c>
      <c r="F2745" s="19"/>
      <c r="G2745" s="19">
        <v>0.5920720970493244</v>
      </c>
      <c r="H2745" s="19"/>
      <c r="I2745" s="19">
        <v>0.15499918897384907</v>
      </c>
      <c r="J2745" s="19"/>
      <c r="K2745" s="19">
        <v>0.17447553651745473</v>
      </c>
      <c r="L2745" s="19"/>
      <c r="M2745" s="19">
        <v>0.46266218928895891</v>
      </c>
      <c r="N2745" s="19"/>
      <c r="O2745" s="19">
        <v>0.161562309161361</v>
      </c>
      <c r="P2745" s="50"/>
      <c r="R2745" s="9" t="s">
        <v>0</v>
      </c>
    </row>
    <row r="2746" spans="2:18" x14ac:dyDescent="0.2">
      <c r="B2746" s="25">
        <v>2516</v>
      </c>
      <c r="C2746" s="193"/>
      <c r="D2746" s="19">
        <v>0.86888245852675361</v>
      </c>
      <c r="E2746" s="19"/>
      <c r="F2746" s="19">
        <v>0.75626896075870265</v>
      </c>
      <c r="G2746" s="19"/>
      <c r="H2746" s="19">
        <v>1.335230398515914</v>
      </c>
      <c r="I2746" s="19"/>
      <c r="J2746" s="19">
        <v>1.1121384139902364</v>
      </c>
      <c r="K2746" s="19"/>
      <c r="L2746" s="19">
        <v>0.48831583376424981</v>
      </c>
      <c r="M2746" s="19">
        <v>0.31282666041130214</v>
      </c>
      <c r="N2746" s="19"/>
      <c r="O2746" s="19"/>
      <c r="P2746" s="50">
        <v>1.6162623131774809</v>
      </c>
      <c r="R2746" s="9" t="s">
        <v>0</v>
      </c>
    </row>
    <row r="2747" spans="2:18" x14ac:dyDescent="0.2">
      <c r="B2747" s="25">
        <v>2517</v>
      </c>
      <c r="C2747" s="193">
        <v>1.1821849861981557</v>
      </c>
      <c r="D2747" s="19"/>
      <c r="E2747" s="19"/>
      <c r="F2747" s="19">
        <v>0.2820537668622361</v>
      </c>
      <c r="G2747" s="19"/>
      <c r="H2747" s="19">
        <v>5.0391041070678962E-3</v>
      </c>
      <c r="I2747" s="19">
        <v>0.41920247330951649</v>
      </c>
      <c r="J2747" s="19"/>
      <c r="K2747" s="19">
        <v>0.51784014333099992</v>
      </c>
      <c r="L2747" s="19"/>
      <c r="M2747" s="19">
        <v>8.4077816371889422E-2</v>
      </c>
      <c r="N2747" s="19"/>
      <c r="O2747" s="19">
        <v>0.363036199241484</v>
      </c>
      <c r="P2747" s="50"/>
      <c r="R2747" s="9" t="s">
        <v>0</v>
      </c>
    </row>
    <row r="2748" spans="2:18" x14ac:dyDescent="0.2">
      <c r="B2748" s="25">
        <v>2518</v>
      </c>
      <c r="C2748" s="193">
        <v>0.2187073572519464</v>
      </c>
      <c r="D2748" s="19"/>
      <c r="E2748" s="19">
        <v>0.58057529877791436</v>
      </c>
      <c r="F2748" s="19"/>
      <c r="G2748" s="19"/>
      <c r="H2748" s="19">
        <v>8.1868312509472643E-2</v>
      </c>
      <c r="I2748" s="19">
        <v>0.19108341810653887</v>
      </c>
      <c r="J2748" s="19"/>
      <c r="K2748" s="19">
        <v>0.17759366537791815</v>
      </c>
      <c r="L2748" s="19"/>
      <c r="M2748" s="19">
        <v>0.18365017932521108</v>
      </c>
      <c r="N2748" s="19"/>
      <c r="O2748" s="19">
        <v>0.46751838220794023</v>
      </c>
      <c r="P2748" s="50"/>
      <c r="R2748" s="9" t="s">
        <v>0</v>
      </c>
    </row>
    <row r="2749" spans="2:18" x14ac:dyDescent="0.2">
      <c r="B2749" s="25">
        <v>2519</v>
      </c>
      <c r="C2749" s="193"/>
      <c r="D2749" s="19">
        <v>1.2187572365632404</v>
      </c>
      <c r="E2749" s="19"/>
      <c r="F2749" s="19">
        <v>1.1085281941976672</v>
      </c>
      <c r="G2749" s="19">
        <v>0.88646303688189143</v>
      </c>
      <c r="H2749" s="19"/>
      <c r="I2749" s="19"/>
      <c r="J2749" s="19">
        <v>0.46733568208811682</v>
      </c>
      <c r="K2749" s="19"/>
      <c r="L2749" s="19">
        <v>0.98053825789792926</v>
      </c>
      <c r="M2749" s="19"/>
      <c r="N2749" s="19">
        <v>0.20278982581493088</v>
      </c>
      <c r="O2749" s="19"/>
      <c r="P2749" s="50">
        <v>0.74565793985254858</v>
      </c>
      <c r="R2749" s="9" t="s">
        <v>0</v>
      </c>
    </row>
    <row r="2750" spans="2:18" x14ac:dyDescent="0.2">
      <c r="B2750" s="25">
        <v>2520</v>
      </c>
      <c r="C2750" s="193"/>
      <c r="D2750" s="19">
        <v>2.0816870724036987</v>
      </c>
      <c r="E2750" s="19"/>
      <c r="F2750" s="19">
        <v>2.7103424490234405</v>
      </c>
      <c r="G2750" s="19"/>
      <c r="H2750" s="19">
        <v>2.0472687951253925</v>
      </c>
      <c r="I2750" s="19"/>
      <c r="J2750" s="19">
        <v>1.9336041638217583</v>
      </c>
      <c r="K2750" s="19"/>
      <c r="L2750" s="19">
        <v>2.3873713524481852</v>
      </c>
      <c r="M2750" s="19"/>
      <c r="N2750" s="19">
        <v>2.2111716773392143</v>
      </c>
      <c r="O2750" s="19"/>
      <c r="P2750" s="50">
        <v>1.9180540406676772</v>
      </c>
      <c r="R2750" s="9" t="s">
        <v>0</v>
      </c>
    </row>
    <row r="2751" spans="2:18" x14ac:dyDescent="0.2">
      <c r="B2751" s="25">
        <v>2521</v>
      </c>
      <c r="C2751" s="193">
        <v>2.2679396311404276</v>
      </c>
      <c r="D2751" s="19"/>
      <c r="E2751" s="19">
        <v>1.9728543617039545</v>
      </c>
      <c r="F2751" s="19"/>
      <c r="G2751" s="19">
        <v>2.5555473940799236</v>
      </c>
      <c r="H2751" s="19"/>
      <c r="I2751" s="19">
        <v>1.7870061726497584</v>
      </c>
      <c r="J2751" s="19"/>
      <c r="K2751" s="19">
        <v>1.5013498727889751</v>
      </c>
      <c r="L2751" s="19"/>
      <c r="M2751" s="19">
        <v>1.9448784395891687</v>
      </c>
      <c r="N2751" s="19"/>
      <c r="O2751" s="19">
        <v>1.9277816314682741</v>
      </c>
      <c r="P2751" s="50"/>
      <c r="R2751" s="9" t="s">
        <v>0</v>
      </c>
    </row>
    <row r="2752" spans="2:18" x14ac:dyDescent="0.2">
      <c r="B2752" s="25">
        <v>2522</v>
      </c>
      <c r="C2752" s="193"/>
      <c r="D2752" s="19">
        <v>0.18894371346643954</v>
      </c>
      <c r="E2752" s="19">
        <v>0.18049895975495536</v>
      </c>
      <c r="F2752" s="19"/>
      <c r="G2752" s="19">
        <v>0.46873019002565763</v>
      </c>
      <c r="H2752" s="19"/>
      <c r="I2752" s="19"/>
      <c r="J2752" s="19">
        <v>2.4588560688990065E-2</v>
      </c>
      <c r="K2752" s="19"/>
      <c r="L2752" s="19">
        <v>0.47577456169984988</v>
      </c>
      <c r="M2752" s="19">
        <v>0.21795585629036501</v>
      </c>
      <c r="N2752" s="19"/>
      <c r="O2752" s="19"/>
      <c r="P2752" s="50">
        <v>0.57163723123180232</v>
      </c>
      <c r="R2752" s="9" t="s">
        <v>0</v>
      </c>
    </row>
    <row r="2753" spans="2:18" x14ac:dyDescent="0.2">
      <c r="B2753" s="25">
        <v>2523</v>
      </c>
      <c r="C2753" s="193">
        <v>7.4626647960032419E-2</v>
      </c>
      <c r="D2753" s="19"/>
      <c r="E2753" s="19">
        <v>0.59926476787275051</v>
      </c>
      <c r="F2753" s="19"/>
      <c r="G2753" s="19"/>
      <c r="H2753" s="19">
        <v>8.5178191389054914E-2</v>
      </c>
      <c r="I2753" s="19"/>
      <c r="J2753" s="19">
        <v>0.41045810295840107</v>
      </c>
      <c r="K2753" s="19"/>
      <c r="L2753" s="19">
        <v>2.7934536371867203E-2</v>
      </c>
      <c r="M2753" s="19"/>
      <c r="N2753" s="19">
        <v>0.35145106512827073</v>
      </c>
      <c r="O2753" s="19">
        <v>1.0406129968042717</v>
      </c>
      <c r="P2753" s="50"/>
      <c r="R2753" s="9" t="s">
        <v>0</v>
      </c>
    </row>
    <row r="2754" spans="2:18" x14ac:dyDescent="0.2">
      <c r="B2754" s="25">
        <v>2524</v>
      </c>
      <c r="C2754" s="193">
        <v>0.99052230432844457</v>
      </c>
      <c r="D2754" s="19"/>
      <c r="E2754" s="19">
        <v>0.49944591893297063</v>
      </c>
      <c r="F2754" s="19"/>
      <c r="G2754" s="19">
        <v>0.53432408280476285</v>
      </c>
      <c r="H2754" s="19"/>
      <c r="I2754" s="19">
        <v>0.16361418378056813</v>
      </c>
      <c r="J2754" s="19"/>
      <c r="K2754" s="19">
        <v>0.48045158585397446</v>
      </c>
      <c r="L2754" s="19"/>
      <c r="M2754" s="19"/>
      <c r="N2754" s="19">
        <v>0.14246742804259868</v>
      </c>
      <c r="O2754" s="19">
        <v>6.0819712384691339E-2</v>
      </c>
      <c r="P2754" s="50"/>
      <c r="R2754" s="9" t="s">
        <v>0</v>
      </c>
    </row>
    <row r="2755" spans="2:18" x14ac:dyDescent="0.2">
      <c r="B2755" s="25">
        <v>2525</v>
      </c>
      <c r="C2755" s="193">
        <v>0.11261017445700855</v>
      </c>
      <c r="D2755" s="19"/>
      <c r="E2755" s="19"/>
      <c r="F2755" s="19">
        <v>1.0715089294867337</v>
      </c>
      <c r="G2755" s="19"/>
      <c r="H2755" s="19">
        <v>0.81316461083265623</v>
      </c>
      <c r="I2755" s="19"/>
      <c r="J2755" s="19">
        <v>1.1158639941852675</v>
      </c>
      <c r="K2755" s="19"/>
      <c r="L2755" s="19">
        <v>1.0370580039540132</v>
      </c>
      <c r="M2755" s="19"/>
      <c r="N2755" s="19">
        <v>0.7134264863509534</v>
      </c>
      <c r="O2755" s="19"/>
      <c r="P2755" s="50">
        <v>0.73110418621655859</v>
      </c>
      <c r="R2755" s="9" t="s">
        <v>0</v>
      </c>
    </row>
    <row r="2756" spans="2:18" x14ac:dyDescent="0.2">
      <c r="B2756" s="25">
        <v>2526</v>
      </c>
      <c r="C2756" s="193"/>
      <c r="D2756" s="19">
        <v>0.55143883256596682</v>
      </c>
      <c r="E2756" s="19"/>
      <c r="F2756" s="19">
        <v>0.35861037468747903</v>
      </c>
      <c r="G2756" s="19"/>
      <c r="H2756" s="19">
        <v>0.60880499903296248</v>
      </c>
      <c r="I2756" s="19"/>
      <c r="J2756" s="19">
        <v>0.62074648313646064</v>
      </c>
      <c r="K2756" s="19"/>
      <c r="L2756" s="19">
        <v>0.98982888964489535</v>
      </c>
      <c r="M2756" s="19"/>
      <c r="N2756" s="19">
        <v>0.33117441544754117</v>
      </c>
      <c r="O2756" s="19"/>
      <c r="P2756" s="50">
        <v>1.1413331706403844</v>
      </c>
      <c r="R2756" s="9" t="s">
        <v>0</v>
      </c>
    </row>
    <row r="2757" spans="2:18" x14ac:dyDescent="0.2">
      <c r="B2757" s="25">
        <v>2527</v>
      </c>
      <c r="C2757" s="193"/>
      <c r="D2757" s="19">
        <v>1.011214743455193</v>
      </c>
      <c r="E2757" s="19"/>
      <c r="F2757" s="19">
        <v>0.39732794628092633</v>
      </c>
      <c r="G2757" s="19"/>
      <c r="H2757" s="19">
        <v>1.0062815064122912</v>
      </c>
      <c r="I2757" s="19"/>
      <c r="J2757" s="19">
        <v>0.76752799806221783</v>
      </c>
      <c r="K2757" s="19"/>
      <c r="L2757" s="19">
        <v>0.62776046076775516</v>
      </c>
      <c r="M2757" s="19"/>
      <c r="N2757" s="19">
        <v>0.2261111070500085</v>
      </c>
      <c r="O2757" s="19"/>
      <c r="P2757" s="50">
        <v>1.2459660403693147</v>
      </c>
      <c r="R2757" s="9" t="s">
        <v>0</v>
      </c>
    </row>
    <row r="2758" spans="2:18" x14ac:dyDescent="0.2">
      <c r="B2758" s="25">
        <v>2528</v>
      </c>
      <c r="C2758" s="193">
        <v>1.4352594919724615</v>
      </c>
      <c r="D2758" s="19"/>
      <c r="E2758" s="19">
        <v>0.76951580357734661</v>
      </c>
      <c r="F2758" s="19"/>
      <c r="G2758" s="19">
        <v>1.6810766610580357</v>
      </c>
      <c r="H2758" s="19"/>
      <c r="I2758" s="19">
        <v>2.0941669330919077</v>
      </c>
      <c r="J2758" s="19"/>
      <c r="K2758" s="19">
        <v>1.913513409365748</v>
      </c>
      <c r="L2758" s="19"/>
      <c r="M2758" s="19">
        <v>1.4418375345499328</v>
      </c>
      <c r="N2758" s="19"/>
      <c r="O2758" s="19">
        <v>1.6838026743264025</v>
      </c>
      <c r="P2758" s="50"/>
      <c r="R2758" s="9" t="s">
        <v>0</v>
      </c>
    </row>
    <row r="2759" spans="2:18" x14ac:dyDescent="0.2">
      <c r="B2759" s="25">
        <v>2529</v>
      </c>
      <c r="C2759" s="193"/>
      <c r="D2759" s="19">
        <v>0.22288683249020233</v>
      </c>
      <c r="E2759" s="19">
        <v>0.2823780188013057</v>
      </c>
      <c r="F2759" s="19"/>
      <c r="G2759" s="19">
        <v>0.67409227021496165</v>
      </c>
      <c r="H2759" s="19"/>
      <c r="I2759" s="19">
        <v>0.44015225448983464</v>
      </c>
      <c r="J2759" s="19"/>
      <c r="K2759" s="19"/>
      <c r="L2759" s="19">
        <v>0.14315108848892935</v>
      </c>
      <c r="M2759" s="19">
        <v>1.5748102821331289</v>
      </c>
      <c r="N2759" s="19"/>
      <c r="O2759" s="19">
        <v>0.91773779152476254</v>
      </c>
      <c r="P2759" s="50"/>
      <c r="R2759" s="9" t="s">
        <v>0</v>
      </c>
    </row>
    <row r="2760" spans="2:18" x14ac:dyDescent="0.2">
      <c r="B2760" s="25">
        <v>2530</v>
      </c>
      <c r="C2760" s="193"/>
      <c r="D2760" s="19">
        <v>0.57367738670659063</v>
      </c>
      <c r="E2760" s="19">
        <v>0.8605811914776027</v>
      </c>
      <c r="F2760" s="19"/>
      <c r="G2760" s="19">
        <v>0.64206519685856345</v>
      </c>
      <c r="H2760" s="19"/>
      <c r="I2760" s="19">
        <v>0.31462597055392866</v>
      </c>
      <c r="J2760" s="19"/>
      <c r="K2760" s="19"/>
      <c r="L2760" s="19">
        <v>0.92597932794482452</v>
      </c>
      <c r="M2760" s="19"/>
      <c r="N2760" s="19">
        <v>0.78614822530701223</v>
      </c>
      <c r="O2760" s="19">
        <v>0.28698194618324002</v>
      </c>
      <c r="P2760" s="50"/>
      <c r="R2760" s="9" t="s">
        <v>0</v>
      </c>
    </row>
    <row r="2761" spans="2:18" x14ac:dyDescent="0.2">
      <c r="B2761" s="25">
        <v>2531</v>
      </c>
      <c r="C2761" s="193">
        <v>1.968942273829501E-2</v>
      </c>
      <c r="D2761" s="19"/>
      <c r="E2761" s="19">
        <v>0.3276175053501082</v>
      </c>
      <c r="F2761" s="19"/>
      <c r="G2761" s="19"/>
      <c r="H2761" s="19">
        <v>0.60619889913875513</v>
      </c>
      <c r="I2761" s="19">
        <v>0.5003201318164382</v>
      </c>
      <c r="J2761" s="19"/>
      <c r="K2761" s="19"/>
      <c r="L2761" s="19">
        <v>0.267735948726052</v>
      </c>
      <c r="M2761" s="19">
        <v>0.36706496610734568</v>
      </c>
      <c r="N2761" s="19"/>
      <c r="O2761" s="19"/>
      <c r="P2761" s="50">
        <v>0.29658948114056566</v>
      </c>
      <c r="R2761" s="9" t="s">
        <v>0</v>
      </c>
    </row>
    <row r="2762" spans="2:18" x14ac:dyDescent="0.2">
      <c r="B2762" s="25">
        <v>2532</v>
      </c>
      <c r="C2762" s="193"/>
      <c r="D2762" s="19">
        <v>1.4841710226312488</v>
      </c>
      <c r="E2762" s="19"/>
      <c r="F2762" s="19">
        <v>1.456623867989784</v>
      </c>
      <c r="G2762" s="19"/>
      <c r="H2762" s="19">
        <v>0.61154920086859976</v>
      </c>
      <c r="I2762" s="19"/>
      <c r="J2762" s="19">
        <v>0.76036080549647767</v>
      </c>
      <c r="K2762" s="19"/>
      <c r="L2762" s="19">
        <v>0.48169487962132723</v>
      </c>
      <c r="M2762" s="19"/>
      <c r="N2762" s="19">
        <v>0.85932855859199153</v>
      </c>
      <c r="O2762" s="19"/>
      <c r="P2762" s="50">
        <v>0.96681605167092244</v>
      </c>
      <c r="R2762" s="9" t="s">
        <v>0</v>
      </c>
    </row>
    <row r="2763" spans="2:18" x14ac:dyDescent="0.2">
      <c r="B2763" s="25">
        <v>2533</v>
      </c>
      <c r="C2763" s="193"/>
      <c r="D2763" s="19">
        <v>0.57508756863232202</v>
      </c>
      <c r="E2763" s="19"/>
      <c r="F2763" s="19">
        <v>1.5111373164979269</v>
      </c>
      <c r="G2763" s="19"/>
      <c r="H2763" s="19">
        <v>0.26134830082768817</v>
      </c>
      <c r="I2763" s="19"/>
      <c r="J2763" s="19">
        <v>0.85836528639000431</v>
      </c>
      <c r="K2763" s="19"/>
      <c r="L2763" s="19">
        <v>0.12561018041541389</v>
      </c>
      <c r="M2763" s="19"/>
      <c r="N2763" s="19">
        <v>1.1391114592898919</v>
      </c>
      <c r="O2763" s="19"/>
      <c r="P2763" s="50">
        <v>0.69154081764673914</v>
      </c>
      <c r="R2763" s="9" t="s">
        <v>0</v>
      </c>
    </row>
    <row r="2764" spans="2:18" x14ac:dyDescent="0.2">
      <c r="B2764" s="25">
        <v>2534</v>
      </c>
      <c r="C2764" s="193">
        <v>2.6277131032701644</v>
      </c>
      <c r="D2764" s="19"/>
      <c r="E2764" s="19">
        <v>1.7069844698965693</v>
      </c>
      <c r="F2764" s="19"/>
      <c r="G2764" s="19">
        <v>2.7427295509950809</v>
      </c>
      <c r="H2764" s="19"/>
      <c r="I2764" s="19">
        <v>1.7888086610662166</v>
      </c>
      <c r="J2764" s="19"/>
      <c r="K2764" s="19">
        <v>1.2400191230976527</v>
      </c>
      <c r="L2764" s="19"/>
      <c r="M2764" s="19">
        <v>1.3600794757545756</v>
      </c>
      <c r="N2764" s="19"/>
      <c r="O2764" s="19">
        <v>2.6836894189309226</v>
      </c>
      <c r="P2764" s="50"/>
      <c r="R2764" s="9" t="s">
        <v>0</v>
      </c>
    </row>
    <row r="2765" spans="2:18" x14ac:dyDescent="0.2">
      <c r="B2765" s="25">
        <v>2535</v>
      </c>
      <c r="C2765" s="193">
        <v>1.2328100582916633E-2</v>
      </c>
      <c r="D2765" s="19"/>
      <c r="E2765" s="19">
        <v>0.82132026054776586</v>
      </c>
      <c r="F2765" s="19"/>
      <c r="G2765" s="19">
        <v>1.5552389409075722</v>
      </c>
      <c r="H2765" s="19"/>
      <c r="I2765" s="19">
        <v>1.6303569615121722</v>
      </c>
      <c r="J2765" s="19"/>
      <c r="K2765" s="19">
        <v>0.68253892265682703</v>
      </c>
      <c r="L2765" s="19"/>
      <c r="M2765" s="19">
        <v>1.4714053107716902</v>
      </c>
      <c r="N2765" s="19"/>
      <c r="O2765" s="19">
        <v>1.9933744492043468</v>
      </c>
      <c r="P2765" s="50"/>
      <c r="R2765" s="9" t="s">
        <v>0</v>
      </c>
    </row>
    <row r="2766" spans="2:18" x14ac:dyDescent="0.2">
      <c r="B2766" s="25">
        <v>2536</v>
      </c>
      <c r="C2766" s="193">
        <v>0.56266539856522058</v>
      </c>
      <c r="D2766" s="19"/>
      <c r="E2766" s="19">
        <v>0.72070038025090655</v>
      </c>
      <c r="F2766" s="19"/>
      <c r="G2766" s="19">
        <v>2.2913819268161784</v>
      </c>
      <c r="H2766" s="19"/>
      <c r="I2766" s="19">
        <v>1.2452107107377386</v>
      </c>
      <c r="J2766" s="19"/>
      <c r="K2766" s="19">
        <v>0.83791646587285229</v>
      </c>
      <c r="L2766" s="19"/>
      <c r="M2766" s="19">
        <v>1.1596376478973165</v>
      </c>
      <c r="N2766" s="19"/>
      <c r="O2766" s="19">
        <v>1.2791859246353974</v>
      </c>
      <c r="P2766" s="50"/>
      <c r="R2766" s="9" t="s">
        <v>0</v>
      </c>
    </row>
    <row r="2767" spans="2:18" x14ac:dyDescent="0.2">
      <c r="B2767" s="25">
        <v>2537</v>
      </c>
      <c r="C2767" s="193"/>
      <c r="D2767" s="19">
        <v>1.8619581632157678</v>
      </c>
      <c r="E2767" s="19"/>
      <c r="F2767" s="19">
        <v>1.0266581667201076</v>
      </c>
      <c r="G2767" s="19"/>
      <c r="H2767" s="19">
        <v>0.53236500887435301</v>
      </c>
      <c r="I2767" s="19"/>
      <c r="J2767" s="19">
        <v>0.58953373332269998</v>
      </c>
      <c r="K2767" s="19"/>
      <c r="L2767" s="19">
        <v>1.5111910448027828</v>
      </c>
      <c r="M2767" s="19"/>
      <c r="N2767" s="19">
        <v>0.1636189739336891</v>
      </c>
      <c r="O2767" s="19"/>
      <c r="P2767" s="50">
        <v>1.3925447848231596</v>
      </c>
      <c r="R2767" s="9" t="s">
        <v>0</v>
      </c>
    </row>
    <row r="2768" spans="2:18" x14ac:dyDescent="0.2">
      <c r="B2768" s="25">
        <v>2538</v>
      </c>
      <c r="C2768" s="193"/>
      <c r="D2768" s="19">
        <v>0.12457151772258576</v>
      </c>
      <c r="E2768" s="19"/>
      <c r="F2768" s="19">
        <v>0.14388677201175884</v>
      </c>
      <c r="G2768" s="19"/>
      <c r="H2768" s="19">
        <v>0.22076736658073806</v>
      </c>
      <c r="I2768" s="19"/>
      <c r="J2768" s="19">
        <v>0.96235943114837097</v>
      </c>
      <c r="K2768" s="19"/>
      <c r="L2768" s="19">
        <v>0.55106582601763476</v>
      </c>
      <c r="M2768" s="19">
        <v>0.56568886221045334</v>
      </c>
      <c r="N2768" s="19"/>
      <c r="O2768" s="19">
        <v>0.14794094592504878</v>
      </c>
      <c r="P2768" s="50"/>
      <c r="R2768" s="9" t="s">
        <v>0</v>
      </c>
    </row>
    <row r="2769" spans="2:18" x14ac:dyDescent="0.2">
      <c r="B2769" s="25">
        <v>2539</v>
      </c>
      <c r="C2769" s="193">
        <v>9.4887452252868501E-2</v>
      </c>
      <c r="D2769" s="19"/>
      <c r="E2769" s="19"/>
      <c r="F2769" s="19">
        <v>0.88616867889459239</v>
      </c>
      <c r="G2769" s="19"/>
      <c r="H2769" s="19">
        <v>0.13344013388937725</v>
      </c>
      <c r="I2769" s="19"/>
      <c r="J2769" s="19">
        <v>0.21068889134592983</v>
      </c>
      <c r="K2769" s="19">
        <v>0.20717129833098336</v>
      </c>
      <c r="L2769" s="19"/>
      <c r="M2769" s="19">
        <v>0.31496225052823112</v>
      </c>
      <c r="N2769" s="19"/>
      <c r="O2769" s="19">
        <v>8.5100970178329342E-3</v>
      </c>
      <c r="P2769" s="50"/>
      <c r="R2769" s="9" t="s">
        <v>0</v>
      </c>
    </row>
    <row r="2770" spans="2:18" x14ac:dyDescent="0.2">
      <c r="B2770" s="25">
        <v>2540</v>
      </c>
      <c r="C2770" s="193">
        <v>0.70798582439779423</v>
      </c>
      <c r="D2770" s="19"/>
      <c r="E2770" s="19">
        <v>0.32827123768454014</v>
      </c>
      <c r="F2770" s="19"/>
      <c r="G2770" s="19"/>
      <c r="H2770" s="19">
        <v>0.13145085535427897</v>
      </c>
      <c r="I2770" s="19">
        <v>7.1370638317365754E-3</v>
      </c>
      <c r="J2770" s="19"/>
      <c r="K2770" s="19">
        <v>0.33910043284514596</v>
      </c>
      <c r="L2770" s="19"/>
      <c r="M2770" s="19">
        <v>0.10820810989166255</v>
      </c>
      <c r="N2770" s="19"/>
      <c r="O2770" s="19"/>
      <c r="P2770" s="50">
        <v>0.65462291551959273</v>
      </c>
      <c r="R2770" s="9" t="s">
        <v>0</v>
      </c>
    </row>
    <row r="2771" spans="2:18" x14ac:dyDescent="0.2">
      <c r="B2771" s="25">
        <v>2541</v>
      </c>
      <c r="C2771" s="193">
        <v>1.0984004524852771</v>
      </c>
      <c r="D2771" s="19"/>
      <c r="E2771" s="19"/>
      <c r="F2771" s="19">
        <v>8.581257427918984E-2</v>
      </c>
      <c r="G2771" s="19">
        <v>0.19155481325487791</v>
      </c>
      <c r="H2771" s="19"/>
      <c r="I2771" s="19">
        <v>0.55052077717644199</v>
      </c>
      <c r="J2771" s="19"/>
      <c r="K2771" s="19">
        <v>1.1120660174483195</v>
      </c>
      <c r="L2771" s="19"/>
      <c r="M2771" s="19">
        <v>0.67408640115225493</v>
      </c>
      <c r="N2771" s="19"/>
      <c r="O2771" s="19">
        <v>1.0063757283522106</v>
      </c>
      <c r="P2771" s="50"/>
      <c r="R2771" s="9" t="s">
        <v>0</v>
      </c>
    </row>
    <row r="2772" spans="2:18" x14ac:dyDescent="0.2">
      <c r="B2772" s="25">
        <v>2542</v>
      </c>
      <c r="C2772" s="193">
        <v>2.3471062606192499</v>
      </c>
      <c r="D2772" s="19"/>
      <c r="E2772" s="19">
        <v>2.9860817046223285</v>
      </c>
      <c r="F2772" s="19"/>
      <c r="G2772" s="19">
        <v>2.6660993245562286</v>
      </c>
      <c r="H2772" s="19"/>
      <c r="I2772" s="19">
        <v>2.4394730997698963</v>
      </c>
      <c r="J2772" s="19"/>
      <c r="K2772" s="19">
        <v>2.2472199506299155</v>
      </c>
      <c r="L2772" s="19"/>
      <c r="M2772" s="19">
        <v>3.0028123218685829</v>
      </c>
      <c r="N2772" s="19"/>
      <c r="O2772" s="19">
        <v>3.4331576484416972</v>
      </c>
      <c r="P2772" s="50"/>
      <c r="R2772" s="9" t="s">
        <v>0</v>
      </c>
    </row>
    <row r="2773" spans="2:18" x14ac:dyDescent="0.2">
      <c r="B2773" s="25">
        <v>2543</v>
      </c>
      <c r="C2773" s="193">
        <v>0.26381585654481138</v>
      </c>
      <c r="D2773" s="19"/>
      <c r="E2773" s="19">
        <v>0.1204121695797753</v>
      </c>
      <c r="F2773" s="19"/>
      <c r="G2773" s="19"/>
      <c r="H2773" s="19">
        <v>0.19068905559128704</v>
      </c>
      <c r="I2773" s="19">
        <v>0.66873198075220708</v>
      </c>
      <c r="J2773" s="19"/>
      <c r="K2773" s="19"/>
      <c r="L2773" s="19">
        <v>0.38343956803674456</v>
      </c>
      <c r="M2773" s="19">
        <v>1.080997268209223</v>
      </c>
      <c r="N2773" s="19"/>
      <c r="O2773" s="19">
        <v>3.6356414585189831E-2</v>
      </c>
      <c r="P2773" s="50"/>
      <c r="R2773" s="9" t="s">
        <v>0</v>
      </c>
    </row>
    <row r="2774" spans="2:18" x14ac:dyDescent="0.2">
      <c r="B2774" s="25">
        <v>2544</v>
      </c>
      <c r="C2774" s="193"/>
      <c r="D2774" s="19">
        <v>0.57302523844520781</v>
      </c>
      <c r="E2774" s="19"/>
      <c r="F2774" s="19">
        <v>0.13764167526985902</v>
      </c>
      <c r="G2774" s="19"/>
      <c r="H2774" s="19">
        <v>0.55142245413379287</v>
      </c>
      <c r="I2774" s="19"/>
      <c r="J2774" s="19">
        <v>9.3287990106183834E-3</v>
      </c>
      <c r="K2774" s="19"/>
      <c r="L2774" s="19">
        <v>0.88061225632494322</v>
      </c>
      <c r="M2774" s="19">
        <v>0.36057662722725509</v>
      </c>
      <c r="N2774" s="19"/>
      <c r="O2774" s="19"/>
      <c r="P2774" s="50">
        <v>6.9603377013959092E-2</v>
      </c>
      <c r="R2774" s="9" t="s">
        <v>0</v>
      </c>
    </row>
    <row r="2775" spans="2:18" x14ac:dyDescent="0.2">
      <c r="B2775" s="25">
        <v>2545</v>
      </c>
      <c r="C2775" s="193"/>
      <c r="D2775" s="19">
        <v>1.1129059800026095</v>
      </c>
      <c r="E2775" s="19"/>
      <c r="F2775" s="19">
        <v>2.380451016133474</v>
      </c>
      <c r="G2775" s="19"/>
      <c r="H2775" s="19">
        <v>1.4616263962702654</v>
      </c>
      <c r="I2775" s="19"/>
      <c r="J2775" s="19">
        <v>1.980686235732567</v>
      </c>
      <c r="K2775" s="19"/>
      <c r="L2775" s="19">
        <v>1.201297269672162</v>
      </c>
      <c r="M2775" s="19"/>
      <c r="N2775" s="19">
        <v>1.8211115668253943</v>
      </c>
      <c r="O2775" s="19"/>
      <c r="P2775" s="50">
        <v>2.2215994732337978</v>
      </c>
      <c r="R2775" s="9" t="s">
        <v>0</v>
      </c>
    </row>
    <row r="2776" spans="2:18" x14ac:dyDescent="0.2">
      <c r="B2776" s="25">
        <v>2546</v>
      </c>
      <c r="C2776" s="193">
        <v>0.65135200282380235</v>
      </c>
      <c r="D2776" s="19"/>
      <c r="E2776" s="19">
        <v>1.3149835425367922</v>
      </c>
      <c r="F2776" s="19"/>
      <c r="G2776" s="19">
        <v>1.8037880683763141</v>
      </c>
      <c r="H2776" s="19"/>
      <c r="I2776" s="19">
        <v>1.6353423560185469</v>
      </c>
      <c r="J2776" s="19"/>
      <c r="K2776" s="19">
        <v>1.9410967191574795</v>
      </c>
      <c r="L2776" s="19"/>
      <c r="M2776" s="19">
        <v>1.1962557820304121</v>
      </c>
      <c r="N2776" s="19"/>
      <c r="O2776" s="19">
        <v>0.79103003308321151</v>
      </c>
      <c r="P2776" s="50"/>
      <c r="R2776" s="9" t="s">
        <v>0</v>
      </c>
    </row>
    <row r="2777" spans="2:18" x14ac:dyDescent="0.2">
      <c r="B2777" s="25">
        <v>2547</v>
      </c>
      <c r="C2777" s="193">
        <v>1.0766687196009275</v>
      </c>
      <c r="D2777" s="19"/>
      <c r="E2777" s="19">
        <v>0.99220800025952705</v>
      </c>
      <c r="F2777" s="19"/>
      <c r="G2777" s="19">
        <v>0.92485418751398418</v>
      </c>
      <c r="H2777" s="19"/>
      <c r="I2777" s="19">
        <v>1.0350763821328215</v>
      </c>
      <c r="J2777" s="19"/>
      <c r="K2777" s="19">
        <v>0.91641381453380621</v>
      </c>
      <c r="L2777" s="19"/>
      <c r="M2777" s="19">
        <v>0.8552961230303644</v>
      </c>
      <c r="N2777" s="19"/>
      <c r="O2777" s="19">
        <v>1.5687582989956499</v>
      </c>
      <c r="P2777" s="50"/>
      <c r="R2777" s="9" t="s">
        <v>0</v>
      </c>
    </row>
    <row r="2778" spans="2:18" x14ac:dyDescent="0.2">
      <c r="B2778" s="25">
        <v>2548</v>
      </c>
      <c r="C2778" s="193"/>
      <c r="D2778" s="19">
        <v>0.85661629907037473</v>
      </c>
      <c r="E2778" s="19"/>
      <c r="F2778" s="19">
        <v>0.47674204696800299</v>
      </c>
      <c r="G2778" s="19"/>
      <c r="H2778" s="19">
        <v>0.19383104837868145</v>
      </c>
      <c r="I2778" s="19"/>
      <c r="J2778" s="19">
        <v>6.5295839124330998E-2</v>
      </c>
      <c r="K2778" s="19"/>
      <c r="L2778" s="19">
        <v>9.2136113217496901E-2</v>
      </c>
      <c r="M2778" s="19">
        <v>2.1972996960484745E-2</v>
      </c>
      <c r="N2778" s="19"/>
      <c r="O2778" s="19"/>
      <c r="P2778" s="50">
        <v>0.39201418144376027</v>
      </c>
      <c r="R2778" s="9" t="s">
        <v>0</v>
      </c>
    </row>
    <row r="2779" spans="2:18" x14ac:dyDescent="0.2">
      <c r="B2779" s="25">
        <v>2549</v>
      </c>
      <c r="C2779" s="193"/>
      <c r="D2779" s="19">
        <v>0.18162148210884568</v>
      </c>
      <c r="E2779" s="19"/>
      <c r="F2779" s="19">
        <v>0.87756923396504072</v>
      </c>
      <c r="G2779" s="19"/>
      <c r="H2779" s="19">
        <v>0.8873139936836496</v>
      </c>
      <c r="I2779" s="19"/>
      <c r="J2779" s="19">
        <v>0.45540801013625221</v>
      </c>
      <c r="K2779" s="19"/>
      <c r="L2779" s="19">
        <v>1.9032884849337868</v>
      </c>
      <c r="M2779" s="19">
        <v>0.30542395313287635</v>
      </c>
      <c r="N2779" s="19"/>
      <c r="O2779" s="19"/>
      <c r="P2779" s="50">
        <v>1.0183231160078969</v>
      </c>
      <c r="R2779" s="9" t="s">
        <v>0</v>
      </c>
    </row>
    <row r="2780" spans="2:18" x14ac:dyDescent="0.2">
      <c r="B2780" s="25">
        <v>2550</v>
      </c>
      <c r="C2780" s="193"/>
      <c r="D2780" s="19">
        <v>1.6227972735314073</v>
      </c>
      <c r="E2780" s="19"/>
      <c r="F2780" s="19">
        <v>0.68359400794176239</v>
      </c>
      <c r="G2780" s="19"/>
      <c r="H2780" s="19">
        <v>0.50386097335123037</v>
      </c>
      <c r="I2780" s="19"/>
      <c r="J2780" s="19">
        <v>0.25595739126033279</v>
      </c>
      <c r="K2780" s="19"/>
      <c r="L2780" s="19">
        <v>0.66151745028052966</v>
      </c>
      <c r="M2780" s="19"/>
      <c r="N2780" s="19">
        <v>1.7965362780955074</v>
      </c>
      <c r="O2780" s="19"/>
      <c r="P2780" s="50">
        <v>0.68623347698755688</v>
      </c>
      <c r="R2780" s="9" t="s">
        <v>0</v>
      </c>
    </row>
    <row r="2781" spans="2:18" x14ac:dyDescent="0.2">
      <c r="B2781" s="25">
        <v>2551</v>
      </c>
      <c r="C2781" s="193">
        <v>0.35118491299546767</v>
      </c>
      <c r="D2781" s="19"/>
      <c r="E2781" s="19">
        <v>0.96495625192546053</v>
      </c>
      <c r="F2781" s="19"/>
      <c r="G2781" s="19">
        <v>0.88089199658025785</v>
      </c>
      <c r="H2781" s="19"/>
      <c r="I2781" s="19">
        <v>0.43517395563694428</v>
      </c>
      <c r="J2781" s="19"/>
      <c r="K2781" s="19">
        <v>1.4769966054151438</v>
      </c>
      <c r="L2781" s="19"/>
      <c r="M2781" s="19">
        <v>1.6411923043566563</v>
      </c>
      <c r="N2781" s="19"/>
      <c r="O2781" s="19"/>
      <c r="P2781" s="50">
        <v>0.15275368023645169</v>
      </c>
      <c r="R2781" s="9" t="s">
        <v>0</v>
      </c>
    </row>
    <row r="2782" spans="2:18" x14ac:dyDescent="0.2">
      <c r="B2782" s="25">
        <v>2552</v>
      </c>
      <c r="C2782" s="193">
        <v>0.41426701893139506</v>
      </c>
      <c r="D2782" s="19"/>
      <c r="E2782" s="19">
        <v>0.21382150724281668</v>
      </c>
      <c r="F2782" s="19"/>
      <c r="G2782" s="19"/>
      <c r="H2782" s="19">
        <v>0.22524223984665809</v>
      </c>
      <c r="I2782" s="19">
        <v>0.39537511047984841</v>
      </c>
      <c r="J2782" s="19"/>
      <c r="K2782" s="19"/>
      <c r="L2782" s="19">
        <v>0.10679143979865124</v>
      </c>
      <c r="M2782" s="19">
        <v>0.36677648083321213</v>
      </c>
      <c r="N2782" s="19"/>
      <c r="O2782" s="19">
        <v>0.33853205367292583</v>
      </c>
      <c r="P2782" s="50"/>
      <c r="R2782" s="9" t="s">
        <v>0</v>
      </c>
    </row>
    <row r="2783" spans="2:18" x14ac:dyDescent="0.2">
      <c r="B2783" s="25">
        <v>2553</v>
      </c>
      <c r="C2783" s="193">
        <v>0.41545258525650991</v>
      </c>
      <c r="D2783" s="19"/>
      <c r="E2783" s="19">
        <v>0.9423070933134301</v>
      </c>
      <c r="F2783" s="19"/>
      <c r="G2783" s="19">
        <v>0.89811412568648863</v>
      </c>
      <c r="H2783" s="19"/>
      <c r="I2783" s="19">
        <v>0.42751911449854824</v>
      </c>
      <c r="J2783" s="19"/>
      <c r="K2783" s="19">
        <v>0.56712642568434268</v>
      </c>
      <c r="L2783" s="19"/>
      <c r="M2783" s="19">
        <v>1.119063932024436</v>
      </c>
      <c r="N2783" s="19"/>
      <c r="O2783" s="19">
        <v>2.2626781370818914</v>
      </c>
      <c r="P2783" s="50"/>
      <c r="R2783" s="9" t="s">
        <v>0</v>
      </c>
    </row>
    <row r="2784" spans="2:18" x14ac:dyDescent="0.2">
      <c r="B2784" s="25">
        <v>2554</v>
      </c>
      <c r="C2784" s="193"/>
      <c r="D2784" s="19">
        <v>1.7050199728026847</v>
      </c>
      <c r="E2784" s="19">
        <v>0.34552601953762657</v>
      </c>
      <c r="F2784" s="19"/>
      <c r="G2784" s="19"/>
      <c r="H2784" s="19">
        <v>0.48646272659532519</v>
      </c>
      <c r="I2784" s="19"/>
      <c r="J2784" s="19">
        <v>1.3029047770798874</v>
      </c>
      <c r="K2784" s="19"/>
      <c r="L2784" s="19">
        <v>1.2005728648667859</v>
      </c>
      <c r="M2784" s="19"/>
      <c r="N2784" s="19">
        <v>0.76826979946605711</v>
      </c>
      <c r="O2784" s="19"/>
      <c r="P2784" s="50">
        <v>1.615432626797036</v>
      </c>
      <c r="R2784" s="9" t="s">
        <v>0</v>
      </c>
    </row>
    <row r="2785" spans="2:18" x14ac:dyDescent="0.2">
      <c r="B2785" s="25">
        <v>2555</v>
      </c>
      <c r="C2785" s="193"/>
      <c r="D2785" s="19">
        <v>0.76291580241613932</v>
      </c>
      <c r="E2785" s="19"/>
      <c r="F2785" s="19">
        <v>0.84571098991111393</v>
      </c>
      <c r="G2785" s="19"/>
      <c r="H2785" s="19">
        <v>0.91870152693089613</v>
      </c>
      <c r="I2785" s="19"/>
      <c r="J2785" s="19">
        <v>0.46607317669922937</v>
      </c>
      <c r="K2785" s="19"/>
      <c r="L2785" s="19">
        <v>1.4890564771892114</v>
      </c>
      <c r="M2785" s="19"/>
      <c r="N2785" s="19">
        <v>0.57694849471096088</v>
      </c>
      <c r="O2785" s="19"/>
      <c r="P2785" s="50">
        <v>0.30486076868437528</v>
      </c>
      <c r="R2785" s="9" t="s">
        <v>0</v>
      </c>
    </row>
    <row r="2786" spans="2:18" x14ac:dyDescent="0.2">
      <c r="B2786" s="25">
        <v>2556</v>
      </c>
      <c r="C2786" s="193"/>
      <c r="D2786" s="19">
        <v>0.55690148702300502</v>
      </c>
      <c r="E2786" s="19"/>
      <c r="F2786" s="19">
        <v>0.81482562319069285</v>
      </c>
      <c r="G2786" s="19"/>
      <c r="H2786" s="19">
        <v>0.42068824725964132</v>
      </c>
      <c r="I2786" s="19"/>
      <c r="J2786" s="19">
        <v>0.81787926245868892</v>
      </c>
      <c r="K2786" s="19"/>
      <c r="L2786" s="19">
        <v>0.7947514067274023</v>
      </c>
      <c r="M2786" s="19">
        <v>0.2192215478512782</v>
      </c>
      <c r="N2786" s="19"/>
      <c r="O2786" s="19"/>
      <c r="P2786" s="50">
        <v>0.4903977311232981</v>
      </c>
      <c r="R2786" s="9" t="s">
        <v>0</v>
      </c>
    </row>
    <row r="2787" spans="2:18" x14ac:dyDescent="0.2">
      <c r="B2787" s="25">
        <v>2557</v>
      </c>
      <c r="C2787" s="193">
        <v>5.7185280840369314E-2</v>
      </c>
      <c r="D2787" s="19"/>
      <c r="E2787" s="19">
        <v>1.0529434796714863</v>
      </c>
      <c r="F2787" s="19"/>
      <c r="G2787" s="19">
        <v>0.32750249832016842</v>
      </c>
      <c r="H2787" s="19"/>
      <c r="I2787" s="19">
        <v>0.96541653510442849</v>
      </c>
      <c r="J2787" s="19"/>
      <c r="K2787" s="19"/>
      <c r="L2787" s="19">
        <v>6.5765771992097571E-2</v>
      </c>
      <c r="M2787" s="19">
        <v>0.55924546098479289</v>
      </c>
      <c r="N2787" s="19"/>
      <c r="O2787" s="19">
        <v>0.67990965111230706</v>
      </c>
      <c r="P2787" s="50"/>
      <c r="R2787" s="9" t="s">
        <v>0</v>
      </c>
    </row>
    <row r="2788" spans="2:18" x14ac:dyDescent="0.2">
      <c r="B2788" s="25">
        <v>2558</v>
      </c>
      <c r="C2788" s="193"/>
      <c r="D2788" s="19">
        <v>1.0738174150676632</v>
      </c>
      <c r="E2788" s="19"/>
      <c r="F2788" s="19">
        <v>2.3608663349287249</v>
      </c>
      <c r="G2788" s="19"/>
      <c r="H2788" s="19">
        <v>1.6140625673383979</v>
      </c>
      <c r="I2788" s="19"/>
      <c r="J2788" s="19">
        <v>1.4502832527003464</v>
      </c>
      <c r="K2788" s="19"/>
      <c r="L2788" s="19">
        <v>1.610674958770677</v>
      </c>
      <c r="M2788" s="19"/>
      <c r="N2788" s="19">
        <v>1.8883304081078065</v>
      </c>
      <c r="O2788" s="19"/>
      <c r="P2788" s="50">
        <v>0.76798048186330914</v>
      </c>
      <c r="R2788" s="9" t="s">
        <v>0</v>
      </c>
    </row>
    <row r="2789" spans="2:18" x14ac:dyDescent="0.2">
      <c r="B2789" s="25">
        <v>2559</v>
      </c>
      <c r="C2789" s="193"/>
      <c r="D2789" s="19">
        <v>0.19089592496302341</v>
      </c>
      <c r="E2789" s="19">
        <v>0.41207578296182268</v>
      </c>
      <c r="F2789" s="19"/>
      <c r="G2789" s="19"/>
      <c r="H2789" s="19">
        <v>0.64499279339380067</v>
      </c>
      <c r="I2789" s="19"/>
      <c r="J2789" s="19">
        <v>0.35967030036825109</v>
      </c>
      <c r="K2789" s="19"/>
      <c r="L2789" s="19">
        <v>0.11789336894653232</v>
      </c>
      <c r="M2789" s="19">
        <v>0.14723967531527241</v>
      </c>
      <c r="N2789" s="19"/>
      <c r="O2789" s="19">
        <v>0.28972601624379485</v>
      </c>
      <c r="P2789" s="50"/>
      <c r="R2789" s="9" t="s">
        <v>0</v>
      </c>
    </row>
    <row r="2790" spans="2:18" x14ac:dyDescent="0.2">
      <c r="B2790" s="25">
        <v>2560</v>
      </c>
      <c r="C2790" s="193">
        <v>0.36908244456648248</v>
      </c>
      <c r="D2790" s="19"/>
      <c r="E2790" s="19"/>
      <c r="F2790" s="19">
        <v>0.8656652967927897</v>
      </c>
      <c r="G2790" s="19"/>
      <c r="H2790" s="19">
        <v>0.711213261646785</v>
      </c>
      <c r="I2790" s="19"/>
      <c r="J2790" s="19">
        <v>0.4161153043492809</v>
      </c>
      <c r="K2790" s="19"/>
      <c r="L2790" s="19">
        <v>0.39709706339308137</v>
      </c>
      <c r="M2790" s="19"/>
      <c r="N2790" s="19">
        <v>0.64368771676599801</v>
      </c>
      <c r="O2790" s="19"/>
      <c r="P2790" s="50">
        <v>7.5700545318751922E-2</v>
      </c>
      <c r="R2790" s="9" t="s">
        <v>0</v>
      </c>
    </row>
    <row r="2791" spans="2:18" x14ac:dyDescent="0.2">
      <c r="B2791" s="25">
        <v>2561</v>
      </c>
      <c r="C2791" s="193"/>
      <c r="D2791" s="19">
        <v>0.49455319822725574</v>
      </c>
      <c r="E2791" s="19"/>
      <c r="F2791" s="19">
        <v>0.54984341241162382</v>
      </c>
      <c r="G2791" s="19"/>
      <c r="H2791" s="19">
        <v>0.33399240061524399</v>
      </c>
      <c r="I2791" s="19"/>
      <c r="J2791" s="19">
        <v>0.25797703295389895</v>
      </c>
      <c r="K2791" s="19"/>
      <c r="L2791" s="19">
        <v>0.25850401089137248</v>
      </c>
      <c r="M2791" s="19">
        <v>0.46502859662718676</v>
      </c>
      <c r="N2791" s="19"/>
      <c r="O2791" s="19"/>
      <c r="P2791" s="50">
        <v>0.66596273784845694</v>
      </c>
      <c r="R2791" s="9" t="s">
        <v>0</v>
      </c>
    </row>
    <row r="2792" spans="2:18" x14ac:dyDescent="0.2">
      <c r="B2792" s="25">
        <v>2562</v>
      </c>
      <c r="C2792" s="193">
        <v>0.70517075454342659</v>
      </c>
      <c r="D2792" s="19"/>
      <c r="E2792" s="19">
        <v>0.12078034419243386</v>
      </c>
      <c r="F2792" s="19"/>
      <c r="G2792" s="19">
        <v>0.72728618429190672</v>
      </c>
      <c r="H2792" s="19"/>
      <c r="I2792" s="19">
        <v>0.66067841653548942</v>
      </c>
      <c r="J2792" s="19"/>
      <c r="K2792" s="19">
        <v>0.40966806045239884</v>
      </c>
      <c r="L2792" s="19"/>
      <c r="M2792" s="19"/>
      <c r="N2792" s="19">
        <v>1.3853065578208276E-2</v>
      </c>
      <c r="O2792" s="19">
        <v>0.89589567528675951</v>
      </c>
      <c r="P2792" s="50"/>
      <c r="R2792" s="9" t="s">
        <v>0</v>
      </c>
    </row>
    <row r="2793" spans="2:18" x14ac:dyDescent="0.2">
      <c r="B2793" s="25">
        <v>2563</v>
      </c>
      <c r="C2793" s="193"/>
      <c r="D2793" s="19">
        <v>1.086878480466134</v>
      </c>
      <c r="E2793" s="19"/>
      <c r="F2793" s="19">
        <v>0.84467577152629969</v>
      </c>
      <c r="G2793" s="19">
        <v>0.35252299714900565</v>
      </c>
      <c r="H2793" s="19"/>
      <c r="I2793" s="19"/>
      <c r="J2793" s="19">
        <v>1.3009579244986162</v>
      </c>
      <c r="K2793" s="19"/>
      <c r="L2793" s="19">
        <v>0.5118375919415038</v>
      </c>
      <c r="M2793" s="19"/>
      <c r="N2793" s="19">
        <v>0.41125305849139565</v>
      </c>
      <c r="O2793" s="19"/>
      <c r="P2793" s="50">
        <v>0.63489927897366139</v>
      </c>
      <c r="R2793" s="9" t="s">
        <v>0</v>
      </c>
    </row>
    <row r="2794" spans="2:18" x14ac:dyDescent="0.2">
      <c r="B2794" s="25">
        <v>2564</v>
      </c>
      <c r="C2794" s="193"/>
      <c r="D2794" s="19">
        <v>0.16328676979677198</v>
      </c>
      <c r="E2794" s="19"/>
      <c r="F2794" s="19">
        <v>0.99308698347813062</v>
      </c>
      <c r="G2794" s="19">
        <v>0.11222261284437549</v>
      </c>
      <c r="H2794" s="19"/>
      <c r="I2794" s="19">
        <v>0.59259041115219335</v>
      </c>
      <c r="J2794" s="19"/>
      <c r="K2794" s="19"/>
      <c r="L2794" s="19">
        <v>0.66039014570003873</v>
      </c>
      <c r="M2794" s="19"/>
      <c r="N2794" s="19">
        <v>0.51374818419365464</v>
      </c>
      <c r="O2794" s="19"/>
      <c r="P2794" s="50">
        <v>0.22054888108560072</v>
      </c>
      <c r="R2794" s="9" t="s">
        <v>0</v>
      </c>
    </row>
    <row r="2795" spans="2:18" x14ac:dyDescent="0.2">
      <c r="B2795" s="25">
        <v>2565</v>
      </c>
      <c r="C2795" s="193"/>
      <c r="D2795" s="19">
        <v>0.75528887927474708</v>
      </c>
      <c r="E2795" s="19"/>
      <c r="F2795" s="19">
        <v>1.1570340350144876</v>
      </c>
      <c r="G2795" s="19">
        <v>0.44919596637219539</v>
      </c>
      <c r="H2795" s="19"/>
      <c r="I2795" s="19"/>
      <c r="J2795" s="19">
        <v>0.74380186738840748</v>
      </c>
      <c r="K2795" s="19"/>
      <c r="L2795" s="19">
        <v>3.8368971080872095E-2</v>
      </c>
      <c r="M2795" s="19"/>
      <c r="N2795" s="19">
        <v>0.56191492268063137</v>
      </c>
      <c r="O2795" s="19"/>
      <c r="P2795" s="50">
        <v>0.90655863674982839</v>
      </c>
      <c r="R2795" s="9" t="s">
        <v>0</v>
      </c>
    </row>
    <row r="2796" spans="2:18" x14ac:dyDescent="0.2">
      <c r="B2796" s="25">
        <v>2566</v>
      </c>
      <c r="C2796" s="193">
        <v>0.3805537696119084</v>
      </c>
      <c r="D2796" s="19"/>
      <c r="E2796" s="19">
        <v>0.47282150824088953</v>
      </c>
      <c r="F2796" s="19"/>
      <c r="G2796" s="19">
        <v>0.16806506567848817</v>
      </c>
      <c r="H2796" s="19"/>
      <c r="I2796" s="19">
        <v>1.3547669465140317</v>
      </c>
      <c r="J2796" s="19"/>
      <c r="K2796" s="19">
        <v>1.0684247009460444</v>
      </c>
      <c r="L2796" s="19"/>
      <c r="M2796" s="19">
        <v>5.6943665641018132E-2</v>
      </c>
      <c r="N2796" s="19"/>
      <c r="O2796" s="19">
        <v>0.2341018918910347</v>
      </c>
      <c r="P2796" s="50"/>
      <c r="R2796" s="9" t="s">
        <v>0</v>
      </c>
    </row>
    <row r="2797" spans="2:18" x14ac:dyDescent="0.2">
      <c r="B2797" s="25">
        <v>2567</v>
      </c>
      <c r="C2797" s="193"/>
      <c r="D2797" s="19">
        <v>1.2551965603488524</v>
      </c>
      <c r="E2797" s="19"/>
      <c r="F2797" s="19">
        <v>0.47774470354667309</v>
      </c>
      <c r="G2797" s="19"/>
      <c r="H2797" s="19">
        <v>0.45913296408384041</v>
      </c>
      <c r="I2797" s="19"/>
      <c r="J2797" s="19">
        <v>0.97595986885449681</v>
      </c>
      <c r="K2797" s="19"/>
      <c r="L2797" s="19">
        <v>0.29632367997263775</v>
      </c>
      <c r="M2797" s="19"/>
      <c r="N2797" s="19">
        <v>0.78029656537329695</v>
      </c>
      <c r="O2797" s="19">
        <v>0.13434738629078066</v>
      </c>
      <c r="P2797" s="50"/>
      <c r="R2797" s="9" t="s">
        <v>0</v>
      </c>
    </row>
    <row r="2798" spans="2:18" x14ac:dyDescent="0.2">
      <c r="B2798" s="25">
        <v>2568</v>
      </c>
      <c r="C2798" s="193"/>
      <c r="D2798" s="19">
        <v>0.64763777634720132</v>
      </c>
      <c r="E2798" s="19"/>
      <c r="F2798" s="19">
        <v>1.3275983041302666</v>
      </c>
      <c r="G2798" s="19"/>
      <c r="H2798" s="19">
        <v>0.64600836111355164</v>
      </c>
      <c r="I2798" s="19"/>
      <c r="J2798" s="19">
        <v>1.2707104497242485</v>
      </c>
      <c r="K2798" s="19"/>
      <c r="L2798" s="19">
        <v>1.5120381989494789</v>
      </c>
      <c r="M2798" s="19"/>
      <c r="N2798" s="19">
        <v>0.57874208535312543</v>
      </c>
      <c r="O2798" s="19"/>
      <c r="P2798" s="50">
        <v>0.87127014954670945</v>
      </c>
      <c r="R2798" s="9" t="s">
        <v>0</v>
      </c>
    </row>
    <row r="2799" spans="2:18" x14ac:dyDescent="0.2">
      <c r="B2799" s="25">
        <v>2569</v>
      </c>
      <c r="C2799" s="193">
        <v>0.8397902123054849</v>
      </c>
      <c r="D2799" s="19"/>
      <c r="E2799" s="19">
        <v>1.9971988899262798</v>
      </c>
      <c r="F2799" s="19"/>
      <c r="G2799" s="19">
        <v>6.1660068987252563E-2</v>
      </c>
      <c r="H2799" s="19"/>
      <c r="I2799" s="19"/>
      <c r="J2799" s="19">
        <v>3.3148689995214121E-2</v>
      </c>
      <c r="K2799" s="19">
        <v>0.40865693247924484</v>
      </c>
      <c r="L2799" s="19"/>
      <c r="M2799" s="19">
        <v>0.28145314123600795</v>
      </c>
      <c r="N2799" s="19"/>
      <c r="O2799" s="19"/>
      <c r="P2799" s="50">
        <v>2.0209359505552794E-2</v>
      </c>
      <c r="R2799" s="9" t="s">
        <v>0</v>
      </c>
    </row>
    <row r="2800" spans="2:18" x14ac:dyDescent="0.2">
      <c r="B2800" s="25">
        <v>2570</v>
      </c>
      <c r="C2800" s="193">
        <v>1.0455489572546757</v>
      </c>
      <c r="D2800" s="19"/>
      <c r="E2800" s="19">
        <v>0.78374653042774067</v>
      </c>
      <c r="F2800" s="19"/>
      <c r="G2800" s="19">
        <v>0.37050327617265633</v>
      </c>
      <c r="H2800" s="19"/>
      <c r="I2800" s="19">
        <v>1.2260087177555736</v>
      </c>
      <c r="J2800" s="19"/>
      <c r="K2800" s="19">
        <v>0.6909357740891463</v>
      </c>
      <c r="L2800" s="19"/>
      <c r="M2800" s="19">
        <v>0.5971382838595013</v>
      </c>
      <c r="N2800" s="19"/>
      <c r="O2800" s="19">
        <v>0.1815335518053956</v>
      </c>
      <c r="P2800" s="50"/>
      <c r="R2800" s="9" t="s">
        <v>0</v>
      </c>
    </row>
    <row r="2801" spans="2:18" x14ac:dyDescent="0.2">
      <c r="B2801" s="25">
        <v>2571</v>
      </c>
      <c r="C2801" s="193">
        <v>0.48362496416404932</v>
      </c>
      <c r="D2801" s="19"/>
      <c r="E2801" s="19">
        <v>0.70872957460978347</v>
      </c>
      <c r="F2801" s="19"/>
      <c r="G2801" s="19">
        <v>0.64838403519105092</v>
      </c>
      <c r="H2801" s="19"/>
      <c r="I2801" s="19">
        <v>0.22762036649031361</v>
      </c>
      <c r="J2801" s="19"/>
      <c r="K2801" s="19">
        <v>0.29054097742958634</v>
      </c>
      <c r="L2801" s="19"/>
      <c r="M2801" s="19">
        <v>1.1286934513145113</v>
      </c>
      <c r="N2801" s="19"/>
      <c r="O2801" s="19">
        <v>0.36259049239954422</v>
      </c>
      <c r="P2801" s="50"/>
      <c r="R2801" s="9" t="s">
        <v>0</v>
      </c>
    </row>
    <row r="2802" spans="2:18" x14ac:dyDescent="0.2">
      <c r="B2802" s="25">
        <v>2572</v>
      </c>
      <c r="C2802" s="193">
        <v>0.37515983902116873</v>
      </c>
      <c r="D2802" s="19"/>
      <c r="E2802" s="19">
        <v>1.528974459108327</v>
      </c>
      <c r="F2802" s="19"/>
      <c r="G2802" s="19">
        <v>0.31940917862951285</v>
      </c>
      <c r="H2802" s="19"/>
      <c r="I2802" s="19">
        <v>1.5531424423250013</v>
      </c>
      <c r="J2802" s="19"/>
      <c r="K2802" s="19">
        <v>0.75160895353610391</v>
      </c>
      <c r="L2802" s="19"/>
      <c r="M2802" s="19">
        <v>0.89083000912618482</v>
      </c>
      <c r="N2802" s="19"/>
      <c r="O2802" s="19">
        <v>0.87571500880294073</v>
      </c>
      <c r="P2802" s="50"/>
      <c r="R2802" s="9" t="s">
        <v>0</v>
      </c>
    </row>
    <row r="2803" spans="2:18" x14ac:dyDescent="0.2">
      <c r="B2803" s="25">
        <v>2573</v>
      </c>
      <c r="C2803" s="193"/>
      <c r="D2803" s="19">
        <v>0.79674012355217694</v>
      </c>
      <c r="E2803" s="19">
        <v>1.2123616450809878</v>
      </c>
      <c r="F2803" s="19"/>
      <c r="G2803" s="19">
        <v>0.10115766450196433</v>
      </c>
      <c r="H2803" s="19"/>
      <c r="I2803" s="19"/>
      <c r="J2803" s="19">
        <v>0.18515297792461025</v>
      </c>
      <c r="K2803" s="19">
        <v>0.72614118791410998</v>
      </c>
      <c r="L2803" s="19"/>
      <c r="M2803" s="19">
        <v>0.73522434863347297</v>
      </c>
      <c r="N2803" s="19"/>
      <c r="O2803" s="19">
        <v>0.67917333952017955</v>
      </c>
      <c r="P2803" s="50"/>
      <c r="R2803" s="9" t="s">
        <v>0</v>
      </c>
    </row>
    <row r="2804" spans="2:18" x14ac:dyDescent="0.2">
      <c r="B2804" s="25">
        <v>2574</v>
      </c>
      <c r="C2804" s="193"/>
      <c r="D2804" s="19">
        <v>0.46733634093655901</v>
      </c>
      <c r="E2804" s="19"/>
      <c r="F2804" s="19">
        <v>0.74402139893666841</v>
      </c>
      <c r="G2804" s="19"/>
      <c r="H2804" s="19">
        <v>0.72750785917120542</v>
      </c>
      <c r="I2804" s="19"/>
      <c r="J2804" s="19">
        <v>1.7040282642961639</v>
      </c>
      <c r="K2804" s="19">
        <v>4.5079920029641646E-2</v>
      </c>
      <c r="L2804" s="19"/>
      <c r="M2804" s="19"/>
      <c r="N2804" s="19">
        <v>0.64009779728689675</v>
      </c>
      <c r="O2804" s="19"/>
      <c r="P2804" s="50">
        <v>0.29204377062958325</v>
      </c>
      <c r="R2804" s="9" t="s">
        <v>0</v>
      </c>
    </row>
    <row r="2805" spans="2:18" x14ac:dyDescent="0.2">
      <c r="B2805" s="25">
        <v>2575</v>
      </c>
      <c r="C2805" s="193"/>
      <c r="D2805" s="19">
        <v>0.76026929335580329</v>
      </c>
      <c r="E2805" s="19"/>
      <c r="F2805" s="19">
        <v>0.70206872503203277</v>
      </c>
      <c r="G2805" s="19"/>
      <c r="H2805" s="19">
        <v>5.5144824690527956E-2</v>
      </c>
      <c r="I2805" s="19"/>
      <c r="J2805" s="19">
        <v>0.27735579262527432</v>
      </c>
      <c r="K2805" s="19"/>
      <c r="L2805" s="19">
        <v>0.10239740744412372</v>
      </c>
      <c r="M2805" s="19"/>
      <c r="N2805" s="19">
        <v>0.69267905312843259</v>
      </c>
      <c r="O2805" s="19"/>
      <c r="P2805" s="50">
        <v>0.31282528617181632</v>
      </c>
      <c r="R2805" s="9" t="s">
        <v>0</v>
      </c>
    </row>
    <row r="2806" spans="2:18" x14ac:dyDescent="0.2">
      <c r="B2806" s="25">
        <v>2576</v>
      </c>
      <c r="C2806" s="193"/>
      <c r="D2806" s="19">
        <v>0.12075728722277668</v>
      </c>
      <c r="E2806" s="19">
        <v>0.2751210630392471</v>
      </c>
      <c r="F2806" s="19"/>
      <c r="G2806" s="19"/>
      <c r="H2806" s="19">
        <v>0.80864681113376091</v>
      </c>
      <c r="I2806" s="19"/>
      <c r="J2806" s="19">
        <v>3.5077787951841237E-2</v>
      </c>
      <c r="K2806" s="19">
        <v>0.15109481271105532</v>
      </c>
      <c r="L2806" s="19"/>
      <c r="M2806" s="19"/>
      <c r="N2806" s="19">
        <v>0.96648961817604528</v>
      </c>
      <c r="O2806" s="19"/>
      <c r="P2806" s="50">
        <v>0.10322909377122913</v>
      </c>
      <c r="R2806" s="9" t="s">
        <v>0</v>
      </c>
    </row>
    <row r="2807" spans="2:18" x14ac:dyDescent="0.2">
      <c r="B2807" s="25">
        <v>2577</v>
      </c>
      <c r="C2807" s="193"/>
      <c r="D2807" s="19">
        <v>1.4944072998761564</v>
      </c>
      <c r="E2807" s="19"/>
      <c r="F2807" s="19">
        <v>0.97673303931016553</v>
      </c>
      <c r="G2807" s="19"/>
      <c r="H2807" s="19">
        <v>0.35761787112299936</v>
      </c>
      <c r="I2807" s="19"/>
      <c r="J2807" s="19">
        <v>0.97427548134919595</v>
      </c>
      <c r="K2807" s="19"/>
      <c r="L2807" s="19">
        <v>0.32025611371750273</v>
      </c>
      <c r="M2807" s="19"/>
      <c r="N2807" s="19">
        <v>1.2705077796803073</v>
      </c>
      <c r="O2807" s="19"/>
      <c r="P2807" s="50">
        <v>0.5080906349243175</v>
      </c>
      <c r="R2807" s="9" t="s">
        <v>0</v>
      </c>
    </row>
    <row r="2808" spans="2:18" x14ac:dyDescent="0.2">
      <c r="B2808" s="25">
        <v>2578</v>
      </c>
      <c r="C2808" s="193">
        <v>0.53320230070651209</v>
      </c>
      <c r="D2808" s="19"/>
      <c r="E2808" s="19">
        <v>0.47525423679191686</v>
      </c>
      <c r="F2808" s="19"/>
      <c r="G2808" s="19">
        <v>0.50246553219194701</v>
      </c>
      <c r="H2808" s="19"/>
      <c r="I2808" s="19">
        <v>0.59774939629999757</v>
      </c>
      <c r="J2808" s="19"/>
      <c r="K2808" s="19">
        <v>0.11916634549882185</v>
      </c>
      <c r="L2808" s="19"/>
      <c r="M2808" s="19">
        <v>0.36591533871326659</v>
      </c>
      <c r="N2808" s="19"/>
      <c r="O2808" s="19">
        <v>0.38799757243308436</v>
      </c>
      <c r="P2808" s="50"/>
      <c r="R2808" s="9" t="s">
        <v>0</v>
      </c>
    </row>
    <row r="2809" spans="2:18" x14ac:dyDescent="0.2">
      <c r="B2809" s="25">
        <v>2579</v>
      </c>
      <c r="C2809" s="193"/>
      <c r="D2809" s="19">
        <v>1.3850570545717438</v>
      </c>
      <c r="E2809" s="19">
        <v>0.43219704052050761</v>
      </c>
      <c r="F2809" s="19"/>
      <c r="G2809" s="19">
        <v>0.10388312380434611</v>
      </c>
      <c r="H2809" s="19"/>
      <c r="I2809" s="19">
        <v>0.43698616452993433</v>
      </c>
      <c r="J2809" s="19"/>
      <c r="K2809" s="19">
        <v>0.68373749407436724</v>
      </c>
      <c r="L2809" s="19"/>
      <c r="M2809" s="19">
        <v>0.34620924818428922</v>
      </c>
      <c r="N2809" s="19"/>
      <c r="O2809" s="19">
        <v>0.4601940765926506</v>
      </c>
      <c r="P2809" s="50"/>
      <c r="R2809" s="9" t="s">
        <v>0</v>
      </c>
    </row>
    <row r="2810" spans="2:18" x14ac:dyDescent="0.2">
      <c r="B2810" s="25">
        <v>2580</v>
      </c>
      <c r="C2810" s="193"/>
      <c r="D2810" s="19">
        <v>1.5707915718931873</v>
      </c>
      <c r="E2810" s="19"/>
      <c r="F2810" s="19">
        <v>0.70822822187717249</v>
      </c>
      <c r="G2810" s="19"/>
      <c r="H2810" s="19">
        <v>0.75633913250562379</v>
      </c>
      <c r="I2810" s="19">
        <v>0.16791725011659861</v>
      </c>
      <c r="J2810" s="19"/>
      <c r="K2810" s="19"/>
      <c r="L2810" s="19">
        <v>1.4438919749518921</v>
      </c>
      <c r="M2810" s="19"/>
      <c r="N2810" s="19">
        <v>1.1232529264669855</v>
      </c>
      <c r="O2810" s="19"/>
      <c r="P2810" s="50">
        <v>1.6913067147790233</v>
      </c>
      <c r="R2810" s="9" t="s">
        <v>0</v>
      </c>
    </row>
    <row r="2811" spans="2:18" x14ac:dyDescent="0.2">
      <c r="B2811" s="25">
        <v>2581</v>
      </c>
      <c r="C2811" s="193"/>
      <c r="D2811" s="19">
        <v>0.7589196918451625</v>
      </c>
      <c r="E2811" s="19"/>
      <c r="F2811" s="19">
        <v>0.20279797583516021</v>
      </c>
      <c r="G2811" s="19"/>
      <c r="H2811" s="19">
        <v>1.096965372693083</v>
      </c>
      <c r="I2811" s="19"/>
      <c r="J2811" s="19">
        <v>0.83768310320376826</v>
      </c>
      <c r="K2811" s="19"/>
      <c r="L2811" s="19">
        <v>0.94907441132694337</v>
      </c>
      <c r="M2811" s="19"/>
      <c r="N2811" s="19">
        <v>0.74238980096123208</v>
      </c>
      <c r="O2811" s="19"/>
      <c r="P2811" s="50">
        <v>1.4788744661056599</v>
      </c>
      <c r="R2811" s="9" t="s">
        <v>0</v>
      </c>
    </row>
    <row r="2812" spans="2:18" x14ac:dyDescent="0.2">
      <c r="B2812" s="25">
        <v>2582</v>
      </c>
      <c r="C2812" s="193">
        <v>0.25400068488897964</v>
      </c>
      <c r="D2812" s="19"/>
      <c r="E2812" s="19">
        <v>0.28896743405555586</v>
      </c>
      <c r="F2812" s="19"/>
      <c r="G2812" s="19"/>
      <c r="H2812" s="19">
        <v>0.95922355263296766</v>
      </c>
      <c r="I2812" s="19"/>
      <c r="J2812" s="19">
        <v>0.72449141416187979</v>
      </c>
      <c r="K2812" s="19"/>
      <c r="L2812" s="19">
        <v>1.9054705453162898E-2</v>
      </c>
      <c r="M2812" s="19">
        <v>0.60247203277390582</v>
      </c>
      <c r="N2812" s="19"/>
      <c r="O2812" s="19">
        <v>0.13820058594048812</v>
      </c>
      <c r="P2812" s="50"/>
      <c r="R2812" s="9" t="s">
        <v>0</v>
      </c>
    </row>
    <row r="2813" spans="2:18" x14ac:dyDescent="0.2">
      <c r="B2813" s="25">
        <v>2583</v>
      </c>
      <c r="C2813" s="193"/>
      <c r="D2813" s="19">
        <v>0.61833091830237785</v>
      </c>
      <c r="E2813" s="19"/>
      <c r="F2813" s="19">
        <v>6.5940686540122181E-2</v>
      </c>
      <c r="G2813" s="19"/>
      <c r="H2813" s="19">
        <v>0.1595689547112969</v>
      </c>
      <c r="I2813" s="19"/>
      <c r="J2813" s="19">
        <v>0.26701184253803695</v>
      </c>
      <c r="K2813" s="19"/>
      <c r="L2813" s="19">
        <v>0.72160495072554209</v>
      </c>
      <c r="M2813" s="19"/>
      <c r="N2813" s="19">
        <v>0.24220759334686434</v>
      </c>
      <c r="O2813" s="19"/>
      <c r="P2813" s="50">
        <v>0.48882266057784646</v>
      </c>
      <c r="R2813" s="9" t="s">
        <v>0</v>
      </c>
    </row>
    <row r="2814" spans="2:18" x14ac:dyDescent="0.2">
      <c r="B2814" s="25">
        <v>2584</v>
      </c>
      <c r="C2814" s="193">
        <v>1.5490124091575204</v>
      </c>
      <c r="D2814" s="19"/>
      <c r="E2814" s="19">
        <v>0.6214650839511936</v>
      </c>
      <c r="F2814" s="19"/>
      <c r="G2814" s="19">
        <v>1.114528036774834</v>
      </c>
      <c r="H2814" s="19"/>
      <c r="I2814" s="19">
        <v>1.5541962413850343</v>
      </c>
      <c r="J2814" s="19"/>
      <c r="K2814" s="19">
        <v>1.0950066372369684</v>
      </c>
      <c r="L2814" s="19"/>
      <c r="M2814" s="19">
        <v>1.1415186530713055</v>
      </c>
      <c r="N2814" s="19"/>
      <c r="O2814" s="19">
        <v>0.96401909751531667</v>
      </c>
      <c r="P2814" s="50"/>
      <c r="R2814" s="9" t="s">
        <v>0</v>
      </c>
    </row>
    <row r="2815" spans="2:18" x14ac:dyDescent="0.2">
      <c r="B2815" s="25">
        <v>2585</v>
      </c>
      <c r="C2815" s="193">
        <v>1.218877609728652</v>
      </c>
      <c r="D2815" s="19"/>
      <c r="E2815" s="19">
        <v>0.414338751820303</v>
      </c>
      <c r="F2815" s="19"/>
      <c r="G2815" s="19">
        <v>0.74565691896836317</v>
      </c>
      <c r="H2815" s="19"/>
      <c r="I2815" s="19">
        <v>1.2691866659375446</v>
      </c>
      <c r="J2815" s="19"/>
      <c r="K2815" s="19">
        <v>0.89394431391156937</v>
      </c>
      <c r="L2815" s="19"/>
      <c r="M2815" s="19">
        <v>0.77632263433196846</v>
      </c>
      <c r="N2815" s="19"/>
      <c r="O2815" s="19">
        <v>1.2914332282124417</v>
      </c>
      <c r="P2815" s="50"/>
      <c r="R2815" s="9" t="s">
        <v>0</v>
      </c>
    </row>
    <row r="2816" spans="2:18" x14ac:dyDescent="0.2">
      <c r="B2816" s="25">
        <v>2586</v>
      </c>
      <c r="C2816" s="193">
        <v>0.278676327241762</v>
      </c>
      <c r="D2816" s="19"/>
      <c r="E2816" s="19"/>
      <c r="F2816" s="19">
        <v>1.2353258802456824</v>
      </c>
      <c r="G2816" s="19">
        <v>0.51124302362110652</v>
      </c>
      <c r="H2816" s="19"/>
      <c r="I2816" s="19"/>
      <c r="J2816" s="19">
        <v>0.74553584434436471</v>
      </c>
      <c r="K2816" s="19"/>
      <c r="L2816" s="19">
        <v>0.33032387723194878</v>
      </c>
      <c r="M2816" s="19"/>
      <c r="N2816" s="19">
        <v>0.45498786461056606</v>
      </c>
      <c r="O2816" s="19">
        <v>0.18975678919089758</v>
      </c>
      <c r="P2816" s="50"/>
      <c r="R2816" s="9" t="s">
        <v>0</v>
      </c>
    </row>
    <row r="2817" spans="2:18" x14ac:dyDescent="0.2">
      <c r="B2817" s="25">
        <v>2587</v>
      </c>
      <c r="C2817" s="193">
        <v>6.6350224846904185E-2</v>
      </c>
      <c r="D2817" s="19"/>
      <c r="E2817" s="19">
        <v>0.96966849503166186</v>
      </c>
      <c r="F2817" s="19"/>
      <c r="G2817" s="19">
        <v>1.4909131614615458</v>
      </c>
      <c r="H2817" s="19"/>
      <c r="I2817" s="19">
        <v>1.517883701005655</v>
      </c>
      <c r="J2817" s="19"/>
      <c r="K2817" s="19">
        <v>0.29960131986781974</v>
      </c>
      <c r="L2817" s="19"/>
      <c r="M2817" s="19">
        <v>0.96603680396944558</v>
      </c>
      <c r="N2817" s="19"/>
      <c r="O2817" s="19">
        <v>0.39921879307299241</v>
      </c>
      <c r="P2817" s="50"/>
      <c r="R2817" s="9" t="s">
        <v>0</v>
      </c>
    </row>
    <row r="2818" spans="2:18" x14ac:dyDescent="0.2">
      <c r="B2818" s="25">
        <v>2588</v>
      </c>
      <c r="C2818" s="193"/>
      <c r="D2818" s="19">
        <v>0.35986171279990486</v>
      </c>
      <c r="E2818" s="19">
        <v>0.30556075018572221</v>
      </c>
      <c r="F2818" s="19"/>
      <c r="G2818" s="19"/>
      <c r="H2818" s="19">
        <v>0.53475436601737425</v>
      </c>
      <c r="I2818" s="19">
        <v>0.26850650750342464</v>
      </c>
      <c r="J2818" s="19"/>
      <c r="K2818" s="19"/>
      <c r="L2818" s="19">
        <v>0.14609130949351126</v>
      </c>
      <c r="M2818" s="19"/>
      <c r="N2818" s="19">
        <v>8.098890393716307E-2</v>
      </c>
      <c r="O2818" s="19"/>
      <c r="P2818" s="50">
        <v>0.61316953784258388</v>
      </c>
      <c r="R2818" s="9" t="s">
        <v>0</v>
      </c>
    </row>
    <row r="2819" spans="2:18" x14ac:dyDescent="0.2">
      <c r="B2819" s="25">
        <v>2589</v>
      </c>
      <c r="C2819" s="193">
        <v>0.59408220325017091</v>
      </c>
      <c r="D2819" s="19"/>
      <c r="E2819" s="19">
        <v>0.14471063840966855</v>
      </c>
      <c r="F2819" s="19"/>
      <c r="G2819" s="19"/>
      <c r="H2819" s="19">
        <v>0.28764026532578368</v>
      </c>
      <c r="I2819" s="19"/>
      <c r="J2819" s="19">
        <v>0.2664891886505466</v>
      </c>
      <c r="K2819" s="19">
        <v>0.46663088961457222</v>
      </c>
      <c r="L2819" s="19"/>
      <c r="M2819" s="19">
        <v>1.4949907717995472</v>
      </c>
      <c r="N2819" s="19"/>
      <c r="O2819" s="19">
        <v>5.3353300177939747E-3</v>
      </c>
      <c r="P2819" s="50"/>
      <c r="R2819" s="9" t="s">
        <v>0</v>
      </c>
    </row>
    <row r="2820" spans="2:18" x14ac:dyDescent="0.2">
      <c r="B2820" s="25">
        <v>2590</v>
      </c>
      <c r="C2820" s="193"/>
      <c r="D2820" s="19">
        <v>0.25122222349877588</v>
      </c>
      <c r="E2820" s="19"/>
      <c r="F2820" s="19">
        <v>0.28360009959109783</v>
      </c>
      <c r="G2820" s="19"/>
      <c r="H2820" s="19">
        <v>0.1308174654373887</v>
      </c>
      <c r="I2820" s="19"/>
      <c r="J2820" s="19">
        <v>0.57643216007438192</v>
      </c>
      <c r="K2820" s="19"/>
      <c r="L2820" s="19">
        <v>0.15598409911747843</v>
      </c>
      <c r="M2820" s="19"/>
      <c r="N2820" s="19">
        <v>0.67024504059798673</v>
      </c>
      <c r="O2820" s="19"/>
      <c r="P2820" s="50">
        <v>0.79305783137055519</v>
      </c>
      <c r="R2820" s="9" t="s">
        <v>0</v>
      </c>
    </row>
    <row r="2821" spans="2:18" x14ac:dyDescent="0.2">
      <c r="B2821" s="25">
        <v>2591</v>
      </c>
      <c r="C2821" s="193"/>
      <c r="D2821" s="19">
        <v>1.709713119794839</v>
      </c>
      <c r="E2821" s="19"/>
      <c r="F2821" s="19">
        <v>1.2419937916852615</v>
      </c>
      <c r="G2821" s="19"/>
      <c r="H2821" s="19">
        <v>1.8026971922698958</v>
      </c>
      <c r="I2821" s="19"/>
      <c r="J2821" s="19">
        <v>2.1274794383831583</v>
      </c>
      <c r="K2821" s="19"/>
      <c r="L2821" s="19">
        <v>1.7298002178232348</v>
      </c>
      <c r="M2821" s="19"/>
      <c r="N2821" s="19">
        <v>2.240448652670767</v>
      </c>
      <c r="O2821" s="19"/>
      <c r="P2821" s="50">
        <v>1.3592936875514181</v>
      </c>
      <c r="R2821" s="9" t="s">
        <v>0</v>
      </c>
    </row>
    <row r="2822" spans="2:18" x14ac:dyDescent="0.2">
      <c r="B2822" s="25">
        <v>2592</v>
      </c>
      <c r="C2822" s="193"/>
      <c r="D2822" s="19">
        <v>0.67342588157045413</v>
      </c>
      <c r="E2822" s="19">
        <v>0.71404359104126591</v>
      </c>
      <c r="F2822" s="19"/>
      <c r="G2822" s="19"/>
      <c r="H2822" s="19">
        <v>0.29471187259744025</v>
      </c>
      <c r="I2822" s="19"/>
      <c r="J2822" s="19">
        <v>0.32115046863567481</v>
      </c>
      <c r="K2822" s="19"/>
      <c r="L2822" s="19">
        <v>0.25849001076968947</v>
      </c>
      <c r="M2822" s="19"/>
      <c r="N2822" s="19">
        <v>8.3565286131426358E-2</v>
      </c>
      <c r="O2822" s="19"/>
      <c r="P2822" s="50">
        <v>1.3586272417576848</v>
      </c>
      <c r="R2822" s="9" t="s">
        <v>0</v>
      </c>
    </row>
    <row r="2823" spans="2:18" x14ac:dyDescent="0.2">
      <c r="B2823" s="25">
        <v>2593</v>
      </c>
      <c r="C2823" s="193">
        <v>0.22856474043700184</v>
      </c>
      <c r="D2823" s="19"/>
      <c r="E2823" s="19">
        <v>0.61488636121989659</v>
      </c>
      <c r="F2823" s="19"/>
      <c r="G2823" s="19">
        <v>0.40714905748799401</v>
      </c>
      <c r="H2823" s="19"/>
      <c r="I2823" s="19">
        <v>1.201387960080543</v>
      </c>
      <c r="J2823" s="19"/>
      <c r="K2823" s="19">
        <v>1.4507466318630653</v>
      </c>
      <c r="L2823" s="19"/>
      <c r="M2823" s="19">
        <v>1.6483497134760798</v>
      </c>
      <c r="N2823" s="19"/>
      <c r="O2823" s="19">
        <v>0.82222269331083009</v>
      </c>
      <c r="P2823" s="50"/>
      <c r="R2823" s="9" t="s">
        <v>0</v>
      </c>
    </row>
    <row r="2824" spans="2:18" x14ac:dyDescent="0.2">
      <c r="B2824" s="25">
        <v>2594</v>
      </c>
      <c r="C2824" s="193"/>
      <c r="D2824" s="19">
        <v>0.52641426720395723</v>
      </c>
      <c r="E2824" s="19">
        <v>0.2226371849990619</v>
      </c>
      <c r="F2824" s="19"/>
      <c r="G2824" s="19">
        <v>0.28447091538304442</v>
      </c>
      <c r="H2824" s="19"/>
      <c r="I2824" s="19"/>
      <c r="J2824" s="19">
        <v>3.7427962731948178E-2</v>
      </c>
      <c r="K2824" s="19">
        <v>0.51195600475356662</v>
      </c>
      <c r="L2824" s="19"/>
      <c r="M2824" s="19">
        <v>0.29033823226896199</v>
      </c>
      <c r="N2824" s="19"/>
      <c r="O2824" s="19"/>
      <c r="P2824" s="50">
        <v>1.1528253059732267</v>
      </c>
      <c r="R2824" s="9" t="s">
        <v>0</v>
      </c>
    </row>
    <row r="2825" spans="2:18" x14ac:dyDescent="0.2">
      <c r="B2825" s="25">
        <v>2595</v>
      </c>
      <c r="C2825" s="193"/>
      <c r="D2825" s="19">
        <v>0.44861800487717041</v>
      </c>
      <c r="E2825" s="19"/>
      <c r="F2825" s="19">
        <v>0.32484143854872222</v>
      </c>
      <c r="G2825" s="19"/>
      <c r="H2825" s="19">
        <v>0.16010972228916692</v>
      </c>
      <c r="I2825" s="19">
        <v>0.21577875875348118</v>
      </c>
      <c r="J2825" s="19"/>
      <c r="K2825" s="19">
        <v>9.7827560196328503E-2</v>
      </c>
      <c r="L2825" s="19"/>
      <c r="M2825" s="19">
        <v>0.21712307016036594</v>
      </c>
      <c r="N2825" s="19"/>
      <c r="O2825" s="19"/>
      <c r="P2825" s="50">
        <v>1.2503693719060636</v>
      </c>
      <c r="R2825" s="9" t="s">
        <v>0</v>
      </c>
    </row>
    <row r="2826" spans="2:18" x14ac:dyDescent="0.2">
      <c r="B2826" s="25">
        <v>2596</v>
      </c>
      <c r="C2826" s="193"/>
      <c r="D2826" s="19">
        <v>0.58068231210279819</v>
      </c>
      <c r="E2826" s="19"/>
      <c r="F2826" s="19">
        <v>1.0089115549315015</v>
      </c>
      <c r="G2826" s="19"/>
      <c r="H2826" s="19">
        <v>1.1306090205100883</v>
      </c>
      <c r="I2826" s="19"/>
      <c r="J2826" s="19">
        <v>1.3279313111590043</v>
      </c>
      <c r="K2826" s="19"/>
      <c r="L2826" s="19">
        <v>0.12238583624315212</v>
      </c>
      <c r="M2826" s="19"/>
      <c r="N2826" s="19">
        <v>0.26145476322423994</v>
      </c>
      <c r="O2826" s="19"/>
      <c r="P2826" s="50">
        <v>1.575395367677654</v>
      </c>
      <c r="R2826" s="9" t="s">
        <v>0</v>
      </c>
    </row>
    <row r="2827" spans="2:18" x14ac:dyDescent="0.2">
      <c r="B2827" s="25">
        <v>2597</v>
      </c>
      <c r="C2827" s="193">
        <v>0.21954553059465731</v>
      </c>
      <c r="D2827" s="19"/>
      <c r="E2827" s="19"/>
      <c r="F2827" s="19">
        <v>0.50312673958157539</v>
      </c>
      <c r="G2827" s="19"/>
      <c r="H2827" s="19">
        <v>0.25684873875720005</v>
      </c>
      <c r="I2827" s="19"/>
      <c r="J2827" s="19">
        <v>0.85241208724829542</v>
      </c>
      <c r="K2827" s="19"/>
      <c r="L2827" s="19">
        <v>0.51244033642026032</v>
      </c>
      <c r="M2827" s="19"/>
      <c r="N2827" s="19">
        <v>0.14095812869975669</v>
      </c>
      <c r="O2827" s="19">
        <v>0.88464752886733788</v>
      </c>
      <c r="P2827" s="50"/>
      <c r="R2827" s="9" t="s">
        <v>0</v>
      </c>
    </row>
    <row r="2828" spans="2:18" x14ac:dyDescent="0.2">
      <c r="B2828" s="25">
        <v>2598</v>
      </c>
      <c r="C2828" s="193"/>
      <c r="D2828" s="19">
        <v>1.7548946843892805</v>
      </c>
      <c r="E2828" s="19"/>
      <c r="F2828" s="19">
        <v>1.419231166904116</v>
      </c>
      <c r="G2828" s="19"/>
      <c r="H2828" s="19">
        <v>1.0645834231406479</v>
      </c>
      <c r="I2828" s="19"/>
      <c r="J2828" s="19">
        <v>2.0770237767607282</v>
      </c>
      <c r="K2828" s="19"/>
      <c r="L2828" s="19">
        <v>1.0703160010463744</v>
      </c>
      <c r="M2828" s="19"/>
      <c r="N2828" s="19">
        <v>2.1052911845759357</v>
      </c>
      <c r="O2828" s="19"/>
      <c r="P2828" s="50">
        <v>1.4739902130088085</v>
      </c>
      <c r="R2828" s="9" t="s">
        <v>0</v>
      </c>
    </row>
    <row r="2829" spans="2:18" x14ac:dyDescent="0.2">
      <c r="B2829" s="25">
        <v>2599</v>
      </c>
      <c r="C2829" s="193"/>
      <c r="D2829" s="19">
        <v>1.9406183712352798</v>
      </c>
      <c r="E2829" s="19"/>
      <c r="F2829" s="19">
        <v>0.66595930821167848</v>
      </c>
      <c r="G2829" s="19"/>
      <c r="H2829" s="19">
        <v>0.69598856967811684</v>
      </c>
      <c r="I2829" s="19"/>
      <c r="J2829" s="19">
        <v>0.57232192782621993</v>
      </c>
      <c r="K2829" s="19"/>
      <c r="L2829" s="19">
        <v>1.3604763805630375</v>
      </c>
      <c r="M2829" s="19"/>
      <c r="N2829" s="19">
        <v>0.49329038470734837</v>
      </c>
      <c r="O2829" s="19"/>
      <c r="P2829" s="50">
        <v>0.6137446897919826</v>
      </c>
      <c r="R2829" s="9" t="s">
        <v>0</v>
      </c>
    </row>
    <row r="2830" spans="2:18" x14ac:dyDescent="0.2">
      <c r="B2830" s="25">
        <v>2600</v>
      </c>
      <c r="C2830" s="193"/>
      <c r="D2830" s="19">
        <v>0.93518446969375568</v>
      </c>
      <c r="E2830" s="19"/>
      <c r="F2830" s="19">
        <v>0.31829278323467808</v>
      </c>
      <c r="G2830" s="19"/>
      <c r="H2830" s="19">
        <v>0.83532367256608886</v>
      </c>
      <c r="I2830" s="19"/>
      <c r="J2830" s="19">
        <v>0.37346769716218153</v>
      </c>
      <c r="K2830" s="19"/>
      <c r="L2830" s="19">
        <v>0.69280201628271865</v>
      </c>
      <c r="M2830" s="19"/>
      <c r="N2830" s="19">
        <v>0.46407197035663666</v>
      </c>
      <c r="O2830" s="19"/>
      <c r="P2830" s="50">
        <v>0.98773397351809222</v>
      </c>
      <c r="R2830" s="9" t="s">
        <v>0</v>
      </c>
    </row>
    <row r="2831" spans="2:18" x14ac:dyDescent="0.2">
      <c r="B2831" s="25">
        <v>2601</v>
      </c>
      <c r="C2831" s="193">
        <v>0.96995165214525625</v>
      </c>
      <c r="D2831" s="19"/>
      <c r="E2831" s="19">
        <v>4.8496044372241198E-2</v>
      </c>
      <c r="F2831" s="19"/>
      <c r="G2831" s="19">
        <v>0.2599740751222071</v>
      </c>
      <c r="H2831" s="19"/>
      <c r="I2831" s="19">
        <v>0.29595983059577269</v>
      </c>
      <c r="J2831" s="19"/>
      <c r="K2831" s="19">
        <v>0.48939580881505851</v>
      </c>
      <c r="L2831" s="19"/>
      <c r="M2831" s="19">
        <v>0.20410018959526319</v>
      </c>
      <c r="N2831" s="19"/>
      <c r="O2831" s="19">
        <v>0.53197341314309365</v>
      </c>
      <c r="P2831" s="50"/>
      <c r="R2831" s="9" t="s">
        <v>0</v>
      </c>
    </row>
    <row r="2832" spans="2:18" x14ac:dyDescent="0.2">
      <c r="B2832" s="25">
        <v>2602</v>
      </c>
      <c r="C2832" s="193">
        <v>2.1516335012488761</v>
      </c>
      <c r="D2832" s="19"/>
      <c r="E2832" s="19">
        <v>2.6482202293488357</v>
      </c>
      <c r="F2832" s="19"/>
      <c r="G2832" s="19">
        <v>1.9903421767834821</v>
      </c>
      <c r="H2832" s="19"/>
      <c r="I2832" s="19">
        <v>1.9342229943419953</v>
      </c>
      <c r="J2832" s="19"/>
      <c r="K2832" s="19">
        <v>1.6876497081399464</v>
      </c>
      <c r="L2832" s="19"/>
      <c r="M2832" s="19">
        <v>2.2298290843758948</v>
      </c>
      <c r="N2832" s="19"/>
      <c r="O2832" s="19">
        <v>0.8868700645474773</v>
      </c>
      <c r="P2832" s="50"/>
      <c r="R2832" s="9" t="s">
        <v>0</v>
      </c>
    </row>
    <row r="2833" spans="2:18" x14ac:dyDescent="0.2">
      <c r="B2833" s="25">
        <v>2603</v>
      </c>
      <c r="C2833" s="193">
        <v>0.38801278998985228</v>
      </c>
      <c r="D2833" s="19"/>
      <c r="E2833" s="19">
        <v>0.8917045537018975</v>
      </c>
      <c r="F2833" s="19"/>
      <c r="G2833" s="19"/>
      <c r="H2833" s="19">
        <v>0.3359880473955002</v>
      </c>
      <c r="I2833" s="19">
        <v>0.53298593427333507</v>
      </c>
      <c r="J2833" s="19"/>
      <c r="K2833" s="19">
        <v>0.61961499150409027</v>
      </c>
      <c r="L2833" s="19"/>
      <c r="M2833" s="19">
        <v>0.47472396768242831</v>
      </c>
      <c r="N2833" s="19"/>
      <c r="O2833" s="19">
        <v>0.30486898035682231</v>
      </c>
      <c r="P2833" s="50"/>
      <c r="R2833" s="9" t="s">
        <v>0</v>
      </c>
    </row>
    <row r="2834" spans="2:18" x14ac:dyDescent="0.2">
      <c r="B2834" s="25">
        <v>2604</v>
      </c>
      <c r="C2834" s="193">
        <v>0.10620693205667701</v>
      </c>
      <c r="D2834" s="19"/>
      <c r="E2834" s="19">
        <v>0.3335925710604401</v>
      </c>
      <c r="F2834" s="19"/>
      <c r="G2834" s="19">
        <v>1.2981765648615697</v>
      </c>
      <c r="H2834" s="19"/>
      <c r="I2834" s="19">
        <v>1.1425773926315752</v>
      </c>
      <c r="J2834" s="19"/>
      <c r="K2834" s="19">
        <v>1.3004784816338186</v>
      </c>
      <c r="L2834" s="19"/>
      <c r="M2834" s="19">
        <v>1.0344700160032854</v>
      </c>
      <c r="N2834" s="19"/>
      <c r="O2834" s="19">
        <v>1.0395071015792385</v>
      </c>
      <c r="P2834" s="50"/>
      <c r="R2834" s="9" t="s">
        <v>0</v>
      </c>
    </row>
    <row r="2835" spans="2:18" x14ac:dyDescent="0.2">
      <c r="B2835" s="25">
        <v>2605</v>
      </c>
      <c r="C2835" s="193"/>
      <c r="D2835" s="19">
        <v>0.32934999196947395</v>
      </c>
      <c r="E2835" s="19">
        <v>0.30031123543871091</v>
      </c>
      <c r="F2835" s="19"/>
      <c r="G2835" s="19"/>
      <c r="H2835" s="19">
        <v>0.33058640283935331</v>
      </c>
      <c r="I2835" s="19">
        <v>0.10605653401772988</v>
      </c>
      <c r="J2835" s="19"/>
      <c r="K2835" s="19">
        <v>0.24594036270647504</v>
      </c>
      <c r="L2835" s="19"/>
      <c r="M2835" s="19"/>
      <c r="N2835" s="19">
        <v>0.72944614974530197</v>
      </c>
      <c r="O2835" s="19"/>
      <c r="P2835" s="50">
        <v>1.002152470412605</v>
      </c>
      <c r="R2835" s="9" t="s">
        <v>0</v>
      </c>
    </row>
    <row r="2836" spans="2:18" x14ac:dyDescent="0.2">
      <c r="B2836" s="25">
        <v>2606</v>
      </c>
      <c r="C2836" s="193"/>
      <c r="D2836" s="19">
        <v>7.87756330721196E-2</v>
      </c>
      <c r="E2836" s="19"/>
      <c r="F2836" s="19">
        <v>1.335316197859032</v>
      </c>
      <c r="G2836" s="19"/>
      <c r="H2836" s="19">
        <v>1.1021943719098883</v>
      </c>
      <c r="I2836" s="19"/>
      <c r="J2836" s="19">
        <v>0.60925912129010229</v>
      </c>
      <c r="K2836" s="19"/>
      <c r="L2836" s="19">
        <v>1.2435129424521032</v>
      </c>
      <c r="M2836" s="19"/>
      <c r="N2836" s="19">
        <v>0.55001883343188629</v>
      </c>
      <c r="O2836" s="19"/>
      <c r="P2836" s="50">
        <v>0.90412264183650237</v>
      </c>
      <c r="R2836" s="9" t="s">
        <v>0</v>
      </c>
    </row>
    <row r="2837" spans="2:18" x14ac:dyDescent="0.2">
      <c r="B2837" s="25">
        <v>2607</v>
      </c>
      <c r="C2837" s="193">
        <v>0.69544235659462073</v>
      </c>
      <c r="D2837" s="19"/>
      <c r="E2837" s="19">
        <v>0.7739372440237452</v>
      </c>
      <c r="F2837" s="19"/>
      <c r="G2837" s="19">
        <v>0.3429898186808949</v>
      </c>
      <c r="H2837" s="19"/>
      <c r="I2837" s="19">
        <v>1.0073772793281699</v>
      </c>
      <c r="J2837" s="19"/>
      <c r="K2837" s="19">
        <v>0.7755446295664371</v>
      </c>
      <c r="L2837" s="19"/>
      <c r="M2837" s="19">
        <v>1.8968797137697251</v>
      </c>
      <c r="N2837" s="19"/>
      <c r="O2837" s="19">
        <v>0.36598275213303644</v>
      </c>
      <c r="P2837" s="50"/>
      <c r="R2837" s="9" t="s">
        <v>0</v>
      </c>
    </row>
    <row r="2838" spans="2:18" x14ac:dyDescent="0.2">
      <c r="B2838" s="25">
        <v>2608</v>
      </c>
      <c r="C2838" s="193"/>
      <c r="D2838" s="19">
        <v>0.92036096389156019</v>
      </c>
      <c r="E2838" s="19"/>
      <c r="F2838" s="19">
        <v>0.28054770351403102</v>
      </c>
      <c r="G2838" s="19"/>
      <c r="H2838" s="19">
        <v>1.5120826079540906</v>
      </c>
      <c r="I2838" s="19"/>
      <c r="J2838" s="19">
        <v>1.1545162512312093</v>
      </c>
      <c r="K2838" s="19"/>
      <c r="L2838" s="19">
        <v>0.854907271089972</v>
      </c>
      <c r="M2838" s="19"/>
      <c r="N2838" s="19">
        <v>0.43417757324564676</v>
      </c>
      <c r="O2838" s="19"/>
      <c r="P2838" s="50">
        <v>0.25262804559821594</v>
      </c>
      <c r="R2838" s="9" t="s">
        <v>0</v>
      </c>
    </row>
    <row r="2839" spans="2:18" x14ac:dyDescent="0.2">
      <c r="B2839" s="25">
        <v>2609</v>
      </c>
      <c r="C2839" s="193"/>
      <c r="D2839" s="19">
        <v>0.73277815122511303</v>
      </c>
      <c r="E2839" s="19"/>
      <c r="F2839" s="19">
        <v>1.42374565541869</v>
      </c>
      <c r="G2839" s="19"/>
      <c r="H2839" s="19">
        <v>0.67442954661070365</v>
      </c>
      <c r="I2839" s="19"/>
      <c r="J2839" s="19">
        <v>1.1352890128021949</v>
      </c>
      <c r="K2839" s="19"/>
      <c r="L2839" s="19">
        <v>0.70802456293468785</v>
      </c>
      <c r="M2839" s="19"/>
      <c r="N2839" s="19">
        <v>1.025419535068437</v>
      </c>
      <c r="O2839" s="19"/>
      <c r="P2839" s="50">
        <v>0.78330044263695153</v>
      </c>
      <c r="R2839" s="9" t="s">
        <v>0</v>
      </c>
    </row>
    <row r="2840" spans="2:18" x14ac:dyDescent="0.2">
      <c r="B2840" s="25">
        <v>2610</v>
      </c>
      <c r="C2840" s="193"/>
      <c r="D2840" s="19">
        <v>1.2852978579925605</v>
      </c>
      <c r="E2840" s="19"/>
      <c r="F2840" s="19">
        <v>0.66154580757215942</v>
      </c>
      <c r="G2840" s="19"/>
      <c r="H2840" s="19">
        <v>1.1133249322951546</v>
      </c>
      <c r="I2840" s="19"/>
      <c r="J2840" s="19">
        <v>7.3769583808419387E-2</v>
      </c>
      <c r="K2840" s="19"/>
      <c r="L2840" s="19">
        <v>0.20448057728217903</v>
      </c>
      <c r="M2840" s="19"/>
      <c r="N2840" s="19">
        <v>0.25002054253025685</v>
      </c>
      <c r="O2840" s="19">
        <v>0.26479779236799295</v>
      </c>
      <c r="P2840" s="50"/>
      <c r="R2840" s="9" t="s">
        <v>0</v>
      </c>
    </row>
    <row r="2841" spans="2:18" x14ac:dyDescent="0.2">
      <c r="B2841" s="25">
        <v>2611</v>
      </c>
      <c r="C2841" s="193"/>
      <c r="D2841" s="19">
        <v>0.9785016633826269</v>
      </c>
      <c r="E2841" s="19"/>
      <c r="F2841" s="19">
        <v>0.62593866473138671</v>
      </c>
      <c r="G2841" s="19"/>
      <c r="H2841" s="19">
        <v>0.60495818777373089</v>
      </c>
      <c r="I2841" s="19"/>
      <c r="J2841" s="19">
        <v>0.41985643659686062</v>
      </c>
      <c r="K2841" s="19"/>
      <c r="L2841" s="19">
        <v>0.21331266124036424</v>
      </c>
      <c r="M2841" s="19"/>
      <c r="N2841" s="19">
        <v>0.77504531858847658</v>
      </c>
      <c r="O2841" s="19"/>
      <c r="P2841" s="50">
        <v>0.50488301189617502</v>
      </c>
      <c r="R2841" s="9" t="s">
        <v>0</v>
      </c>
    </row>
    <row r="2842" spans="2:18" x14ac:dyDescent="0.2">
      <c r="B2842" s="25">
        <v>2612</v>
      </c>
      <c r="C2842" s="193"/>
      <c r="D2842" s="19">
        <v>0.76236987782278132</v>
      </c>
      <c r="E2842" s="19"/>
      <c r="F2842" s="19">
        <v>0.55529847054715664</v>
      </c>
      <c r="G2842" s="19"/>
      <c r="H2842" s="19">
        <v>0.86225330227039843</v>
      </c>
      <c r="I2842" s="19">
        <v>0.42961238745594899</v>
      </c>
      <c r="J2842" s="19"/>
      <c r="K2842" s="19">
        <v>0.21824420194091776</v>
      </c>
      <c r="L2842" s="19"/>
      <c r="M2842" s="19"/>
      <c r="N2842" s="19">
        <v>0.56873082324098423</v>
      </c>
      <c r="O2842" s="19"/>
      <c r="P2842" s="50">
        <v>9.1799782211772901E-2</v>
      </c>
      <c r="R2842" s="9" t="s">
        <v>0</v>
      </c>
    </row>
    <row r="2843" spans="2:18" x14ac:dyDescent="0.2">
      <c r="B2843" s="25">
        <v>2613</v>
      </c>
      <c r="C2843" s="193">
        <v>1.0137212757436365</v>
      </c>
      <c r="D2843" s="19"/>
      <c r="E2843" s="19">
        <v>2.1331731170843451</v>
      </c>
      <c r="F2843" s="19"/>
      <c r="G2843" s="19"/>
      <c r="H2843" s="19">
        <v>4.9541169662706996E-2</v>
      </c>
      <c r="I2843" s="19">
        <v>0.81926979330678584</v>
      </c>
      <c r="J2843" s="19"/>
      <c r="K2843" s="19">
        <v>0.52970698793459881</v>
      </c>
      <c r="L2843" s="19"/>
      <c r="M2843" s="19">
        <v>1.0516890078796299</v>
      </c>
      <c r="N2843" s="19"/>
      <c r="O2843" s="19">
        <v>1.3695895363502244</v>
      </c>
      <c r="P2843" s="50"/>
      <c r="R2843" s="9" t="s">
        <v>0</v>
      </c>
    </row>
    <row r="2844" spans="2:18" x14ac:dyDescent="0.2">
      <c r="B2844" s="25">
        <v>2614</v>
      </c>
      <c r="C2844" s="193">
        <v>1.3428464363687793</v>
      </c>
      <c r="D2844" s="19"/>
      <c r="E2844" s="19">
        <v>0.54290000957594609</v>
      </c>
      <c r="F2844" s="19"/>
      <c r="G2844" s="19"/>
      <c r="H2844" s="19">
        <v>2.4320103046590494E-3</v>
      </c>
      <c r="I2844" s="19">
        <v>0.45495851978173196</v>
      </c>
      <c r="J2844" s="19"/>
      <c r="K2844" s="19">
        <v>0.90418494625845913</v>
      </c>
      <c r="L2844" s="19"/>
      <c r="M2844" s="19">
        <v>0.36146548071750817</v>
      </c>
      <c r="N2844" s="19"/>
      <c r="O2844" s="19">
        <v>1.3841716775084991</v>
      </c>
      <c r="P2844" s="50"/>
      <c r="R2844" s="9" t="s">
        <v>0</v>
      </c>
    </row>
    <row r="2845" spans="2:18" x14ac:dyDescent="0.2">
      <c r="B2845" s="25">
        <v>2615</v>
      </c>
      <c r="C2845" s="193"/>
      <c r="D2845" s="19">
        <v>0.85045312340913715</v>
      </c>
      <c r="E2845" s="19"/>
      <c r="F2845" s="19">
        <v>0.71669439745513142</v>
      </c>
      <c r="G2845" s="19">
        <v>0.10872337361655482</v>
      </c>
      <c r="H2845" s="19"/>
      <c r="I2845" s="19"/>
      <c r="J2845" s="19">
        <v>0.47580037265459957</v>
      </c>
      <c r="K2845" s="19">
        <v>0.97326247570495528</v>
      </c>
      <c r="L2845" s="19"/>
      <c r="M2845" s="19"/>
      <c r="N2845" s="19">
        <v>0.41864723350683808</v>
      </c>
      <c r="O2845" s="19">
        <v>0.15335004406976349</v>
      </c>
      <c r="P2845" s="50"/>
      <c r="R2845" s="9" t="s">
        <v>0</v>
      </c>
    </row>
    <row r="2846" spans="2:18" x14ac:dyDescent="0.2">
      <c r="B2846" s="25">
        <v>2616</v>
      </c>
      <c r="C2846" s="193"/>
      <c r="D2846" s="19">
        <v>1.8545426085317263</v>
      </c>
      <c r="E2846" s="19"/>
      <c r="F2846" s="19">
        <v>0.35321095070673353</v>
      </c>
      <c r="G2846" s="19"/>
      <c r="H2846" s="19">
        <v>1.5082405027717036</v>
      </c>
      <c r="I2846" s="19"/>
      <c r="J2846" s="19">
        <v>1.4144204151223549</v>
      </c>
      <c r="K2846" s="19"/>
      <c r="L2846" s="19">
        <v>1.3586857702621196</v>
      </c>
      <c r="M2846" s="19"/>
      <c r="N2846" s="19">
        <v>1.1701297105681931</v>
      </c>
      <c r="O2846" s="19"/>
      <c r="P2846" s="50">
        <v>1.3263263337023063</v>
      </c>
      <c r="R2846" s="9" t="s">
        <v>0</v>
      </c>
    </row>
    <row r="2847" spans="2:18" x14ac:dyDescent="0.2">
      <c r="B2847" s="25">
        <v>2617</v>
      </c>
      <c r="C2847" s="193"/>
      <c r="D2847" s="19">
        <v>0.46267143099649599</v>
      </c>
      <c r="E2847" s="19"/>
      <c r="F2847" s="19">
        <v>0.4386415118967143</v>
      </c>
      <c r="G2847" s="19"/>
      <c r="H2847" s="19">
        <v>0.92706256824285194</v>
      </c>
      <c r="I2847" s="19">
        <v>0.33345477048836303</v>
      </c>
      <c r="J2847" s="19"/>
      <c r="K2847" s="19"/>
      <c r="L2847" s="19">
        <v>1.3428334761929495</v>
      </c>
      <c r="M2847" s="19"/>
      <c r="N2847" s="19">
        <v>0.81927272105164339</v>
      </c>
      <c r="O2847" s="19"/>
      <c r="P2847" s="50">
        <v>0.84059398315191403</v>
      </c>
      <c r="R2847" s="9" t="s">
        <v>0</v>
      </c>
    </row>
    <row r="2848" spans="2:18" x14ac:dyDescent="0.2">
      <c r="B2848" s="25">
        <v>2618</v>
      </c>
      <c r="C2848" s="193">
        <v>1.2331722547885884</v>
      </c>
      <c r="D2848" s="19"/>
      <c r="E2848" s="19">
        <v>0.77277297919207188</v>
      </c>
      <c r="F2848" s="19"/>
      <c r="G2848" s="19">
        <v>1.5706621320143619</v>
      </c>
      <c r="H2848" s="19"/>
      <c r="I2848" s="19">
        <v>0.81383231158961566</v>
      </c>
      <c r="J2848" s="19"/>
      <c r="K2848" s="19">
        <v>0.5578315099701564</v>
      </c>
      <c r="L2848" s="19"/>
      <c r="M2848" s="19">
        <v>1.6472395794727086</v>
      </c>
      <c r="N2848" s="19"/>
      <c r="O2848" s="19">
        <v>0.44394096170924097</v>
      </c>
      <c r="P2848" s="50"/>
      <c r="R2848" s="9" t="s">
        <v>0</v>
      </c>
    </row>
    <row r="2849" spans="2:18" x14ac:dyDescent="0.2">
      <c r="B2849" s="25">
        <v>2619</v>
      </c>
      <c r="C2849" s="193">
        <v>1.0795551086945085</v>
      </c>
      <c r="D2849" s="19"/>
      <c r="E2849" s="19">
        <v>8.4289109991545125E-2</v>
      </c>
      <c r="F2849" s="19"/>
      <c r="G2849" s="19">
        <v>0.401902363172846</v>
      </c>
      <c r="H2849" s="19"/>
      <c r="I2849" s="19">
        <v>0.91967758530463806</v>
      </c>
      <c r="J2849" s="19"/>
      <c r="K2849" s="19">
        <v>1.263829391149591</v>
      </c>
      <c r="L2849" s="19"/>
      <c r="M2849" s="19">
        <v>9.0779980069493171E-2</v>
      </c>
      <c r="N2849" s="19"/>
      <c r="O2849" s="19">
        <v>1.380215385478885</v>
      </c>
      <c r="P2849" s="50"/>
      <c r="R2849" s="9" t="s">
        <v>0</v>
      </c>
    </row>
    <row r="2850" spans="2:18" x14ac:dyDescent="0.2">
      <c r="B2850" s="25">
        <v>2620</v>
      </c>
      <c r="C2850" s="193"/>
      <c r="D2850" s="19">
        <v>0.8549082647763554</v>
      </c>
      <c r="E2850" s="19">
        <v>0.22095930841475026</v>
      </c>
      <c r="F2850" s="19"/>
      <c r="G2850" s="19"/>
      <c r="H2850" s="19">
        <v>0.6031730030199377</v>
      </c>
      <c r="I2850" s="19"/>
      <c r="J2850" s="19">
        <v>0.12674464943792532</v>
      </c>
      <c r="K2850" s="19"/>
      <c r="L2850" s="19">
        <v>1.51086585641946E-2</v>
      </c>
      <c r="M2850" s="19"/>
      <c r="N2850" s="19">
        <v>0.40482130958392709</v>
      </c>
      <c r="O2850" s="19">
        <v>0.16333123348549228</v>
      </c>
      <c r="P2850" s="50"/>
      <c r="R2850" s="9" t="s">
        <v>0</v>
      </c>
    </row>
    <row r="2851" spans="2:18" x14ac:dyDescent="0.2">
      <c r="B2851" s="25">
        <v>2621</v>
      </c>
      <c r="C2851" s="193">
        <v>1.5713982208942403</v>
      </c>
      <c r="D2851" s="19"/>
      <c r="E2851" s="19">
        <v>1.5851757864973763</v>
      </c>
      <c r="F2851" s="19"/>
      <c r="G2851" s="19">
        <v>0.43500759461755145</v>
      </c>
      <c r="H2851" s="19"/>
      <c r="I2851" s="19">
        <v>2.1934190222192367</v>
      </c>
      <c r="J2851" s="19"/>
      <c r="K2851" s="19">
        <v>1.5178238145165777</v>
      </c>
      <c r="L2851" s="19"/>
      <c r="M2851" s="19">
        <v>1.8797749452919321</v>
      </c>
      <c r="N2851" s="19"/>
      <c r="O2851" s="19">
        <v>2.3359500421173998</v>
      </c>
      <c r="P2851" s="50"/>
      <c r="R2851" s="9" t="s">
        <v>0</v>
      </c>
    </row>
    <row r="2852" spans="2:18" x14ac:dyDescent="0.2">
      <c r="B2852" s="25">
        <v>2622</v>
      </c>
      <c r="C2852" s="193"/>
      <c r="D2852" s="19">
        <v>0.54862244860487008</v>
      </c>
      <c r="E2852" s="19"/>
      <c r="F2852" s="19">
        <v>0.87963647200836781</v>
      </c>
      <c r="G2852" s="19"/>
      <c r="H2852" s="19">
        <v>4.1984548586908218E-4</v>
      </c>
      <c r="I2852" s="19"/>
      <c r="J2852" s="19">
        <v>0.77801499018486209</v>
      </c>
      <c r="K2852" s="19"/>
      <c r="L2852" s="19">
        <v>0.68754593852055268</v>
      </c>
      <c r="M2852" s="19"/>
      <c r="N2852" s="19">
        <v>1.0594002230541029</v>
      </c>
      <c r="O2852" s="19"/>
      <c r="P2852" s="50">
        <v>0.53634660097515285</v>
      </c>
      <c r="R2852" s="9" t="s">
        <v>0</v>
      </c>
    </row>
    <row r="2853" spans="2:18" x14ac:dyDescent="0.2">
      <c r="B2853" s="25">
        <v>2623</v>
      </c>
      <c r="C2853" s="193"/>
      <c r="D2853" s="19">
        <v>1.3532080673000801</v>
      </c>
      <c r="E2853" s="19"/>
      <c r="F2853" s="19">
        <v>0.3601251662225658</v>
      </c>
      <c r="G2853" s="19"/>
      <c r="H2853" s="19">
        <v>0.43067013851210673</v>
      </c>
      <c r="I2853" s="19"/>
      <c r="J2853" s="19">
        <v>1.5346615596111646</v>
      </c>
      <c r="K2853" s="19"/>
      <c r="L2853" s="19">
        <v>0.76104351995703545</v>
      </c>
      <c r="M2853" s="19"/>
      <c r="N2853" s="19">
        <v>1.8778427251954617</v>
      </c>
      <c r="O2853" s="19"/>
      <c r="P2853" s="50">
        <v>1.389416436821282</v>
      </c>
      <c r="R2853" s="9" t="s">
        <v>0</v>
      </c>
    </row>
    <row r="2854" spans="2:18" x14ac:dyDescent="0.2">
      <c r="B2854" s="25">
        <v>2624</v>
      </c>
      <c r="C2854" s="193">
        <v>1.0851067804795971</v>
      </c>
      <c r="D2854" s="19"/>
      <c r="E2854" s="19">
        <v>0.81661802929211225</v>
      </c>
      <c r="F2854" s="19"/>
      <c r="G2854" s="19">
        <v>0.95671698069386435</v>
      </c>
      <c r="H2854" s="19"/>
      <c r="I2854" s="19">
        <v>0.85375405184211317</v>
      </c>
      <c r="J2854" s="19"/>
      <c r="K2854" s="19">
        <v>1.0656297151596044</v>
      </c>
      <c r="L2854" s="19"/>
      <c r="M2854" s="19">
        <v>0.57694128186852556</v>
      </c>
      <c r="N2854" s="19"/>
      <c r="O2854" s="19">
        <v>0.91400081694713187</v>
      </c>
      <c r="P2854" s="50"/>
      <c r="R2854" s="9" t="s">
        <v>0</v>
      </c>
    </row>
    <row r="2855" spans="2:18" x14ac:dyDescent="0.2">
      <c r="B2855" s="25">
        <v>2625</v>
      </c>
      <c r="C2855" s="193"/>
      <c r="D2855" s="19">
        <v>2.26444242097201</v>
      </c>
      <c r="E2855" s="19"/>
      <c r="F2855" s="19">
        <v>1.3953709688167513</v>
      </c>
      <c r="G2855" s="19"/>
      <c r="H2855" s="19">
        <v>1.4245248075860033</v>
      </c>
      <c r="I2855" s="19"/>
      <c r="J2855" s="19">
        <v>1.0936610788592116</v>
      </c>
      <c r="K2855" s="19"/>
      <c r="L2855" s="19">
        <v>1.2208911587685134</v>
      </c>
      <c r="M2855" s="19"/>
      <c r="N2855" s="19">
        <v>0.70485869291964232</v>
      </c>
      <c r="O2855" s="19"/>
      <c r="P2855" s="50">
        <v>1.0492381802140018</v>
      </c>
      <c r="R2855" s="9" t="s">
        <v>0</v>
      </c>
    </row>
    <row r="2856" spans="2:18" x14ac:dyDescent="0.2">
      <c r="B2856" s="25">
        <v>2626</v>
      </c>
      <c r="C2856" s="193">
        <v>0.15267551800444087</v>
      </c>
      <c r="D2856" s="19"/>
      <c r="E2856" s="19">
        <v>0.41479691155798964</v>
      </c>
      <c r="F2856" s="19"/>
      <c r="G2856" s="19"/>
      <c r="H2856" s="19">
        <v>0.32447640614282675</v>
      </c>
      <c r="I2856" s="19">
        <v>0.21724718468456797</v>
      </c>
      <c r="J2856" s="19"/>
      <c r="K2856" s="19">
        <v>0.38797139979101342</v>
      </c>
      <c r="L2856" s="19"/>
      <c r="M2856" s="19">
        <v>0.22096707807914945</v>
      </c>
      <c r="N2856" s="19"/>
      <c r="O2856" s="19">
        <v>0.53801896207213451</v>
      </c>
      <c r="P2856" s="50"/>
      <c r="R2856" s="9" t="s">
        <v>0</v>
      </c>
    </row>
    <row r="2857" spans="2:18" x14ac:dyDescent="0.2">
      <c r="B2857" s="25">
        <v>2627</v>
      </c>
      <c r="C2857" s="193"/>
      <c r="D2857" s="19">
        <v>7.1561596703163532E-2</v>
      </c>
      <c r="E2857" s="19">
        <v>0.16799373947402663</v>
      </c>
      <c r="F2857" s="19"/>
      <c r="G2857" s="19">
        <v>0.55152448620983952</v>
      </c>
      <c r="H2857" s="19"/>
      <c r="I2857" s="19">
        <v>0.67172794900321986</v>
      </c>
      <c r="J2857" s="19"/>
      <c r="K2857" s="19">
        <v>0.22940280328827609</v>
      </c>
      <c r="L2857" s="19"/>
      <c r="M2857" s="19">
        <v>1.3454193341049105</v>
      </c>
      <c r="N2857" s="19"/>
      <c r="O2857" s="19"/>
      <c r="P2857" s="50">
        <v>2.7966541300178949E-3</v>
      </c>
      <c r="R2857" s="9" t="s">
        <v>0</v>
      </c>
    </row>
    <row r="2858" spans="2:18" x14ac:dyDescent="0.2">
      <c r="B2858" s="25">
        <v>2628</v>
      </c>
      <c r="C2858" s="193">
        <v>2.0016071372007844</v>
      </c>
      <c r="D2858" s="19"/>
      <c r="E2858" s="19">
        <v>3.0932910142616872</v>
      </c>
      <c r="F2858" s="19"/>
      <c r="G2858" s="19">
        <v>2.6916226992141277</v>
      </c>
      <c r="H2858" s="19"/>
      <c r="I2858" s="19">
        <v>2.1730092528586855</v>
      </c>
      <c r="J2858" s="19"/>
      <c r="K2858" s="19">
        <v>2.1622591283276091</v>
      </c>
      <c r="L2858" s="19"/>
      <c r="M2858" s="19">
        <v>1.6167530382380579</v>
      </c>
      <c r="N2858" s="19"/>
      <c r="O2858" s="19">
        <v>1.8057251215547732</v>
      </c>
      <c r="P2858" s="50"/>
      <c r="R2858" s="9" t="s">
        <v>0</v>
      </c>
    </row>
    <row r="2859" spans="2:18" x14ac:dyDescent="0.2">
      <c r="B2859" s="25">
        <v>2629</v>
      </c>
      <c r="C2859" s="193">
        <v>0.10462733086668333</v>
      </c>
      <c r="D2859" s="19"/>
      <c r="E2859" s="19">
        <v>0.37074612669024165</v>
      </c>
      <c r="F2859" s="19"/>
      <c r="G2859" s="19">
        <v>0.71289151111815952</v>
      </c>
      <c r="H2859" s="19"/>
      <c r="I2859" s="19"/>
      <c r="J2859" s="19">
        <v>0.31371335863585609</v>
      </c>
      <c r="K2859" s="19">
        <v>0.85254302580087127</v>
      </c>
      <c r="L2859" s="19"/>
      <c r="M2859" s="19">
        <v>0.42075166834962718</v>
      </c>
      <c r="N2859" s="19"/>
      <c r="O2859" s="19">
        <v>5.9336516182875651E-3</v>
      </c>
      <c r="P2859" s="50"/>
      <c r="R2859" s="9" t="s">
        <v>0</v>
      </c>
    </row>
    <row r="2860" spans="2:18" x14ac:dyDescent="0.2">
      <c r="B2860" s="25">
        <v>2630</v>
      </c>
      <c r="C2860" s="193">
        <v>1.4055169999516151</v>
      </c>
      <c r="D2860" s="19"/>
      <c r="E2860" s="19">
        <v>0.2735443525697685</v>
      </c>
      <c r="F2860" s="19"/>
      <c r="G2860" s="19">
        <v>0.52636257387183993</v>
      </c>
      <c r="H2860" s="19"/>
      <c r="I2860" s="19">
        <v>1.4031682215909225</v>
      </c>
      <c r="J2860" s="19"/>
      <c r="K2860" s="19"/>
      <c r="L2860" s="19">
        <v>0.23386909051112137</v>
      </c>
      <c r="M2860" s="19">
        <v>0.55525628789091952</v>
      </c>
      <c r="N2860" s="19"/>
      <c r="O2860" s="19">
        <v>0.52352208115779797</v>
      </c>
      <c r="P2860" s="50"/>
      <c r="R2860" s="9" t="s">
        <v>0</v>
      </c>
    </row>
    <row r="2861" spans="2:18" x14ac:dyDescent="0.2">
      <c r="B2861" s="25">
        <v>2631</v>
      </c>
      <c r="C2861" s="193">
        <v>1.9083025895916956</v>
      </c>
      <c r="D2861" s="19"/>
      <c r="E2861" s="19">
        <v>1.3933574056806304</v>
      </c>
      <c r="F2861" s="19"/>
      <c r="G2861" s="19">
        <v>1.0414351338102006</v>
      </c>
      <c r="H2861" s="19"/>
      <c r="I2861" s="19">
        <v>1.4916590843300388</v>
      </c>
      <c r="J2861" s="19"/>
      <c r="K2861" s="19">
        <v>2.171937100129222</v>
      </c>
      <c r="L2861" s="19"/>
      <c r="M2861" s="19">
        <v>1.7532373843089468</v>
      </c>
      <c r="N2861" s="19"/>
      <c r="O2861" s="19">
        <v>2.161835893190041</v>
      </c>
      <c r="P2861" s="50"/>
      <c r="R2861" s="9" t="s">
        <v>0</v>
      </c>
    </row>
    <row r="2862" spans="2:18" x14ac:dyDescent="0.2">
      <c r="B2862" s="25">
        <v>2632</v>
      </c>
      <c r="C2862" s="193">
        <v>1.5115431275233129</v>
      </c>
      <c r="D2862" s="19"/>
      <c r="E2862" s="19">
        <v>1.4163622752447762</v>
      </c>
      <c r="F2862" s="19"/>
      <c r="G2862" s="19">
        <v>1.9716427061593678</v>
      </c>
      <c r="H2862" s="19"/>
      <c r="I2862" s="19">
        <v>0.20049830969369564</v>
      </c>
      <c r="J2862" s="19"/>
      <c r="K2862" s="19">
        <v>2.4789026555490961</v>
      </c>
      <c r="L2862" s="19"/>
      <c r="M2862" s="19">
        <v>1.8519957493796817</v>
      </c>
      <c r="N2862" s="19"/>
      <c r="O2862" s="19">
        <v>1.1390060712472525</v>
      </c>
      <c r="P2862" s="50"/>
      <c r="R2862" s="9" t="s">
        <v>0</v>
      </c>
    </row>
    <row r="2863" spans="2:18" x14ac:dyDescent="0.2">
      <c r="B2863" s="25">
        <v>2633</v>
      </c>
      <c r="C2863" s="193">
        <v>1.1067480909287535</v>
      </c>
      <c r="D2863" s="19"/>
      <c r="E2863" s="19">
        <v>0.6891278313956849</v>
      </c>
      <c r="F2863" s="19"/>
      <c r="G2863" s="19">
        <v>1.7203653023717418</v>
      </c>
      <c r="H2863" s="19"/>
      <c r="I2863" s="19">
        <v>0.51796210766831841</v>
      </c>
      <c r="J2863" s="19"/>
      <c r="K2863" s="19">
        <v>1.4183471740887326</v>
      </c>
      <c r="L2863" s="19"/>
      <c r="M2863" s="19">
        <v>0.9758979781955035</v>
      </c>
      <c r="N2863" s="19"/>
      <c r="O2863" s="19">
        <v>0.45524318095881722</v>
      </c>
      <c r="P2863" s="50"/>
      <c r="R2863" s="9" t="s">
        <v>0</v>
      </c>
    </row>
    <row r="2864" spans="2:18" x14ac:dyDescent="0.2">
      <c r="B2864" s="25">
        <v>2634</v>
      </c>
      <c r="C2864" s="193">
        <v>0.2223354807859671</v>
      </c>
      <c r="D2864" s="19"/>
      <c r="E2864" s="19"/>
      <c r="F2864" s="19">
        <v>0.25354733147735797</v>
      </c>
      <c r="G2864" s="19"/>
      <c r="H2864" s="19">
        <v>0.36230388146789877</v>
      </c>
      <c r="I2864" s="19"/>
      <c r="J2864" s="19">
        <v>1.0188535933107294</v>
      </c>
      <c r="K2864" s="19">
        <v>0.46600772174790384</v>
      </c>
      <c r="L2864" s="19"/>
      <c r="M2864" s="19"/>
      <c r="N2864" s="19">
        <v>0.97900945494094882</v>
      </c>
      <c r="O2864" s="19"/>
      <c r="P2864" s="50">
        <v>1.0919378225059493</v>
      </c>
      <c r="R2864" s="9" t="s">
        <v>0</v>
      </c>
    </row>
    <row r="2865" spans="2:18" x14ac:dyDescent="0.2">
      <c r="B2865" s="25">
        <v>2635</v>
      </c>
      <c r="C2865" s="193"/>
      <c r="D2865" s="19">
        <v>0.45453232640382424</v>
      </c>
      <c r="E2865" s="19"/>
      <c r="F2865" s="19">
        <v>0.48239235871000946</v>
      </c>
      <c r="G2865" s="19"/>
      <c r="H2865" s="19">
        <v>0.84159316540943196</v>
      </c>
      <c r="I2865" s="19"/>
      <c r="J2865" s="19">
        <v>0.22761554943059228</v>
      </c>
      <c r="K2865" s="19"/>
      <c r="L2865" s="19">
        <v>0.67581573533168859</v>
      </c>
      <c r="M2865" s="19"/>
      <c r="N2865" s="19">
        <v>1.67634604236036</v>
      </c>
      <c r="O2865" s="19"/>
      <c r="P2865" s="50">
        <v>0.53863976156480275</v>
      </c>
      <c r="R2865" s="9" t="s">
        <v>0</v>
      </c>
    </row>
    <row r="2866" spans="2:18" x14ac:dyDescent="0.2">
      <c r="B2866" s="25">
        <v>2636</v>
      </c>
      <c r="C2866" s="193"/>
      <c r="D2866" s="19">
        <v>0.91304184612796513</v>
      </c>
      <c r="E2866" s="19">
        <v>0.20892928810334832</v>
      </c>
      <c r="F2866" s="19"/>
      <c r="G2866" s="19"/>
      <c r="H2866" s="19">
        <v>3.2896019266070331E-2</v>
      </c>
      <c r="I2866" s="19"/>
      <c r="J2866" s="19">
        <v>0.5258358605656509</v>
      </c>
      <c r="K2866" s="19">
        <v>1.2860683878175017E-2</v>
      </c>
      <c r="L2866" s="19"/>
      <c r="M2866" s="19"/>
      <c r="N2866" s="19">
        <v>0.53961742822251257</v>
      </c>
      <c r="O2866" s="19"/>
      <c r="P2866" s="50">
        <v>1.0044774178916123E-2</v>
      </c>
      <c r="R2866" s="9" t="s">
        <v>0</v>
      </c>
    </row>
    <row r="2867" spans="2:18" x14ac:dyDescent="0.2">
      <c r="B2867" s="25">
        <v>2637</v>
      </c>
      <c r="C2867" s="193"/>
      <c r="D2867" s="19">
        <v>0.95786679773303629</v>
      </c>
      <c r="E2867" s="19"/>
      <c r="F2867" s="19">
        <v>1.9551535119296106</v>
      </c>
      <c r="G2867" s="19"/>
      <c r="H2867" s="19">
        <v>1.0979478374545433</v>
      </c>
      <c r="I2867" s="19">
        <v>3.4012560571177824E-2</v>
      </c>
      <c r="J2867" s="19"/>
      <c r="K2867" s="19"/>
      <c r="L2867" s="19">
        <v>1.3358968220108616</v>
      </c>
      <c r="M2867" s="19"/>
      <c r="N2867" s="19">
        <v>1.3702689588302757</v>
      </c>
      <c r="O2867" s="19"/>
      <c r="P2867" s="50">
        <v>2.2436727277059396</v>
      </c>
      <c r="R2867" s="9" t="s">
        <v>0</v>
      </c>
    </row>
    <row r="2868" spans="2:18" x14ac:dyDescent="0.2">
      <c r="B2868" s="25">
        <v>2638</v>
      </c>
      <c r="C2868" s="193"/>
      <c r="D2868" s="19">
        <v>0.33907362156109799</v>
      </c>
      <c r="E2868" s="19">
        <v>0.33234227720861714</v>
      </c>
      <c r="F2868" s="19"/>
      <c r="G2868" s="19"/>
      <c r="H2868" s="19">
        <v>0.30474338884342944</v>
      </c>
      <c r="I2868" s="19"/>
      <c r="J2868" s="19">
        <v>0.44736120935172785</v>
      </c>
      <c r="K2868" s="19"/>
      <c r="L2868" s="19">
        <v>0.1046099258402424</v>
      </c>
      <c r="M2868" s="19">
        <v>0.78893532535044952</v>
      </c>
      <c r="N2868" s="19"/>
      <c r="O2868" s="19">
        <v>0.71974804758094246</v>
      </c>
      <c r="P2868" s="50"/>
      <c r="R2868" s="9" t="s">
        <v>0</v>
      </c>
    </row>
    <row r="2869" spans="2:18" x14ac:dyDescent="0.2">
      <c r="B2869" s="25">
        <v>2639</v>
      </c>
      <c r="C2869" s="193">
        <v>0.26641045528178708</v>
      </c>
      <c r="D2869" s="19"/>
      <c r="E2869" s="19"/>
      <c r="F2869" s="19">
        <v>0.92551454659748922</v>
      </c>
      <c r="G2869" s="19"/>
      <c r="H2869" s="19">
        <v>0.11706495559524009</v>
      </c>
      <c r="I2869" s="19"/>
      <c r="J2869" s="19">
        <v>0.95109197382902466</v>
      </c>
      <c r="K2869" s="19"/>
      <c r="L2869" s="19">
        <v>1.0886994555353566</v>
      </c>
      <c r="M2869" s="19"/>
      <c r="N2869" s="19">
        <v>0.25277826587572477</v>
      </c>
      <c r="O2869" s="19"/>
      <c r="P2869" s="50">
        <v>1.174424883498848</v>
      </c>
      <c r="R2869" s="9" t="s">
        <v>0</v>
      </c>
    </row>
    <row r="2870" spans="2:18" x14ac:dyDescent="0.2">
      <c r="B2870" s="25">
        <v>2640</v>
      </c>
      <c r="C2870" s="193">
        <v>0.49883807929533147</v>
      </c>
      <c r="D2870" s="19"/>
      <c r="E2870" s="19">
        <v>0.39151439844528002</v>
      </c>
      <c r="F2870" s="19"/>
      <c r="G2870" s="19">
        <v>0.50040685160512111</v>
      </c>
      <c r="H2870" s="19"/>
      <c r="I2870" s="19">
        <v>0.47053369323048333</v>
      </c>
      <c r="J2870" s="19"/>
      <c r="K2870" s="19">
        <v>0.99960388829953761</v>
      </c>
      <c r="L2870" s="19"/>
      <c r="M2870" s="19">
        <v>0.70531237166600758</v>
      </c>
      <c r="N2870" s="19"/>
      <c r="O2870" s="19">
        <v>0.67270131196207761</v>
      </c>
      <c r="P2870" s="50"/>
      <c r="R2870" s="9" t="s">
        <v>0</v>
      </c>
    </row>
    <row r="2871" spans="2:18" x14ac:dyDescent="0.2">
      <c r="B2871" s="25">
        <v>2641</v>
      </c>
      <c r="C2871" s="193">
        <v>0.2419431878121289</v>
      </c>
      <c r="D2871" s="19"/>
      <c r="E2871" s="19">
        <v>0.57721086118908005</v>
      </c>
      <c r="F2871" s="19"/>
      <c r="G2871" s="19">
        <v>0.47235005795864421</v>
      </c>
      <c r="H2871" s="19"/>
      <c r="I2871" s="19">
        <v>1.6944063332525121</v>
      </c>
      <c r="J2871" s="19"/>
      <c r="K2871" s="19">
        <v>0.27802371279863436</v>
      </c>
      <c r="L2871" s="19"/>
      <c r="M2871" s="19">
        <v>0.19303752165173854</v>
      </c>
      <c r="N2871" s="19"/>
      <c r="O2871" s="19">
        <v>0.36548449339734135</v>
      </c>
      <c r="P2871" s="50"/>
      <c r="R2871" s="9" t="s">
        <v>0</v>
      </c>
    </row>
    <row r="2872" spans="2:18" x14ac:dyDescent="0.2">
      <c r="B2872" s="25">
        <v>2642</v>
      </c>
      <c r="C2872" s="193">
        <v>0.67870617051866211</v>
      </c>
      <c r="D2872" s="19"/>
      <c r="E2872" s="19">
        <v>0.69076125684903689</v>
      </c>
      <c r="F2872" s="19"/>
      <c r="G2872" s="19">
        <v>0.89641394573490518</v>
      </c>
      <c r="H2872" s="19"/>
      <c r="I2872" s="19">
        <v>0.86719746573875489</v>
      </c>
      <c r="J2872" s="19"/>
      <c r="K2872" s="19">
        <v>0.83897414947521931</v>
      </c>
      <c r="L2872" s="19"/>
      <c r="M2872" s="19">
        <v>0.31214113972598956</v>
      </c>
      <c r="N2872" s="19"/>
      <c r="O2872" s="19">
        <v>1.5981174730781218</v>
      </c>
      <c r="P2872" s="50"/>
      <c r="R2872" s="9" t="s">
        <v>0</v>
      </c>
    </row>
    <row r="2873" spans="2:18" x14ac:dyDescent="0.2">
      <c r="B2873" s="25">
        <v>2643</v>
      </c>
      <c r="C2873" s="193">
        <v>0.14448183207175114</v>
      </c>
      <c r="D2873" s="19"/>
      <c r="E2873" s="19"/>
      <c r="F2873" s="19">
        <v>8.9032978684992339E-2</v>
      </c>
      <c r="G2873" s="19"/>
      <c r="H2873" s="19">
        <v>0.23621826036813059</v>
      </c>
      <c r="I2873" s="19">
        <v>6.7705177480193113E-2</v>
      </c>
      <c r="J2873" s="19"/>
      <c r="K2873" s="19">
        <v>0.15499541836669034</v>
      </c>
      <c r="L2873" s="19"/>
      <c r="M2873" s="19"/>
      <c r="N2873" s="19">
        <v>0.1443886152838568</v>
      </c>
      <c r="O2873" s="19">
        <v>0.21147077373809647</v>
      </c>
      <c r="P2873" s="50"/>
      <c r="R2873" s="9" t="s">
        <v>0</v>
      </c>
    </row>
    <row r="2874" spans="2:18" x14ac:dyDescent="0.2">
      <c r="B2874" s="25">
        <v>2644</v>
      </c>
      <c r="C2874" s="193"/>
      <c r="D2874" s="19">
        <v>1.0729876087829182</v>
      </c>
      <c r="E2874" s="19"/>
      <c r="F2874" s="19">
        <v>1.2304606817509645</v>
      </c>
      <c r="G2874" s="19"/>
      <c r="H2874" s="19">
        <v>1.6974448050165543</v>
      </c>
      <c r="I2874" s="19"/>
      <c r="J2874" s="19">
        <v>0.75470787392622829</v>
      </c>
      <c r="K2874" s="19"/>
      <c r="L2874" s="19">
        <v>1.1186598759449922</v>
      </c>
      <c r="M2874" s="19"/>
      <c r="N2874" s="19">
        <v>2.2084127548340398</v>
      </c>
      <c r="O2874" s="19"/>
      <c r="P2874" s="50">
        <v>0.79875273669842184</v>
      </c>
      <c r="R2874" s="9" t="s">
        <v>0</v>
      </c>
    </row>
    <row r="2875" spans="2:18" x14ac:dyDescent="0.2">
      <c r="B2875" s="25">
        <v>2645</v>
      </c>
      <c r="C2875" s="193"/>
      <c r="D2875" s="19">
        <v>0.93553536215764255</v>
      </c>
      <c r="E2875" s="19"/>
      <c r="F2875" s="19">
        <v>0.71667617984600418</v>
      </c>
      <c r="G2875" s="19"/>
      <c r="H2875" s="19">
        <v>0.70564977367986237</v>
      </c>
      <c r="I2875" s="19"/>
      <c r="J2875" s="19">
        <v>0.87839269347922999</v>
      </c>
      <c r="K2875" s="19"/>
      <c r="L2875" s="19">
        <v>1.1362547923956965</v>
      </c>
      <c r="M2875" s="19"/>
      <c r="N2875" s="19">
        <v>0.44772052116643496</v>
      </c>
      <c r="O2875" s="19"/>
      <c r="P2875" s="50">
        <v>1.0491588592082448</v>
      </c>
      <c r="R2875" s="9" t="s">
        <v>0</v>
      </c>
    </row>
    <row r="2876" spans="2:18" x14ac:dyDescent="0.2">
      <c r="B2876" s="25">
        <v>2646</v>
      </c>
      <c r="C2876" s="193">
        <v>2.425526764073636</v>
      </c>
      <c r="D2876" s="19"/>
      <c r="E2876" s="19">
        <v>3.0277571550870581</v>
      </c>
      <c r="F2876" s="19"/>
      <c r="G2876" s="19">
        <v>1.9670922471943268</v>
      </c>
      <c r="H2876" s="19"/>
      <c r="I2876" s="19">
        <v>3.8710614376165835</v>
      </c>
      <c r="J2876" s="19"/>
      <c r="K2876" s="19">
        <v>3.3482451273714511</v>
      </c>
      <c r="L2876" s="19"/>
      <c r="M2876" s="19">
        <v>3.4446049850472655</v>
      </c>
      <c r="N2876" s="19"/>
      <c r="O2876" s="19">
        <v>3.4636109130368471</v>
      </c>
      <c r="P2876" s="50"/>
      <c r="R2876" s="9" t="s">
        <v>0</v>
      </c>
    </row>
    <row r="2877" spans="2:18" x14ac:dyDescent="0.2">
      <c r="B2877" s="25">
        <v>2647</v>
      </c>
      <c r="C2877" s="193"/>
      <c r="D2877" s="19">
        <v>3.1190275111087709</v>
      </c>
      <c r="E2877" s="19"/>
      <c r="F2877" s="19">
        <v>3.0175183171636122</v>
      </c>
      <c r="G2877" s="19"/>
      <c r="H2877" s="19">
        <v>2.0690274769547377</v>
      </c>
      <c r="I2877" s="19"/>
      <c r="J2877" s="19">
        <v>2.8108609593045286</v>
      </c>
      <c r="K2877" s="19"/>
      <c r="L2877" s="19">
        <v>3.0865879558137701</v>
      </c>
      <c r="M2877" s="19"/>
      <c r="N2877" s="19">
        <v>2.642658851002083</v>
      </c>
      <c r="O2877" s="19"/>
      <c r="P2877" s="50">
        <v>2.8152202447875254</v>
      </c>
      <c r="R2877" s="9" t="s">
        <v>0</v>
      </c>
    </row>
    <row r="2878" spans="2:18" x14ac:dyDescent="0.2">
      <c r="B2878" s="25">
        <v>2648</v>
      </c>
      <c r="C2878" s="193"/>
      <c r="D2878" s="19">
        <v>0.74646805167792107</v>
      </c>
      <c r="E2878" s="19"/>
      <c r="F2878" s="19">
        <v>0.22787649555442319</v>
      </c>
      <c r="G2878" s="19"/>
      <c r="H2878" s="19">
        <v>0.56275027877305184</v>
      </c>
      <c r="I2878" s="19"/>
      <c r="J2878" s="19">
        <v>0.41844726225876205</v>
      </c>
      <c r="K2878" s="19"/>
      <c r="L2878" s="19">
        <v>0.93584186951969417</v>
      </c>
      <c r="M2878" s="19"/>
      <c r="N2878" s="19">
        <v>0.35485932278922039</v>
      </c>
      <c r="O2878" s="19"/>
      <c r="P2878" s="50">
        <v>0.54997792463964412</v>
      </c>
      <c r="R2878" s="9" t="s">
        <v>0</v>
      </c>
    </row>
    <row r="2879" spans="2:18" x14ac:dyDescent="0.2">
      <c r="B2879" s="25">
        <v>2649</v>
      </c>
      <c r="C2879" s="193">
        <v>5.1976156558237875E-2</v>
      </c>
      <c r="D2879" s="19"/>
      <c r="E2879" s="19">
        <v>7.3072492222131746E-2</v>
      </c>
      <c r="F2879" s="19"/>
      <c r="G2879" s="19"/>
      <c r="H2879" s="19">
        <v>0.1958653598928867</v>
      </c>
      <c r="I2879" s="19">
        <v>0.30886362778753768</v>
      </c>
      <c r="J2879" s="19"/>
      <c r="K2879" s="19"/>
      <c r="L2879" s="19">
        <v>8.8326671838580945E-4</v>
      </c>
      <c r="M2879" s="19">
        <v>0.37249232437576296</v>
      </c>
      <c r="N2879" s="19"/>
      <c r="O2879" s="19"/>
      <c r="P2879" s="50">
        <v>0.21218762750185396</v>
      </c>
      <c r="R2879" s="9" t="s">
        <v>0</v>
      </c>
    </row>
    <row r="2880" spans="2:18" x14ac:dyDescent="0.2">
      <c r="B2880" s="25">
        <v>2650</v>
      </c>
      <c r="C2880" s="193">
        <v>0.70340775535355515</v>
      </c>
      <c r="D2880" s="19"/>
      <c r="E2880" s="19"/>
      <c r="F2880" s="19">
        <v>0.13323810681780549</v>
      </c>
      <c r="G2880" s="19">
        <v>1.2915440258453885</v>
      </c>
      <c r="H2880" s="19"/>
      <c r="I2880" s="19">
        <v>1.3208339934296103</v>
      </c>
      <c r="J2880" s="19"/>
      <c r="K2880" s="19">
        <v>1.2567488194960326</v>
      </c>
      <c r="L2880" s="19"/>
      <c r="M2880" s="19">
        <v>0.53548231210480124</v>
      </c>
      <c r="N2880" s="19"/>
      <c r="O2880" s="19">
        <v>0.9747381225594951</v>
      </c>
      <c r="P2880" s="50"/>
      <c r="R2880" s="9" t="s">
        <v>0</v>
      </c>
    </row>
    <row r="2881" spans="2:18" x14ac:dyDescent="0.2">
      <c r="B2881" s="25">
        <v>2651</v>
      </c>
      <c r="C2881" s="193">
        <v>0.34348397535347303</v>
      </c>
      <c r="D2881" s="19"/>
      <c r="E2881" s="19">
        <v>0.82621377277234187</v>
      </c>
      <c r="F2881" s="19"/>
      <c r="G2881" s="19">
        <v>1.0129508448861679</v>
      </c>
      <c r="H2881" s="19"/>
      <c r="I2881" s="19">
        <v>0.52809580685641955</v>
      </c>
      <c r="J2881" s="19"/>
      <c r="K2881" s="19">
        <v>0.99126426298873616</v>
      </c>
      <c r="L2881" s="19"/>
      <c r="M2881" s="19"/>
      <c r="N2881" s="19">
        <v>0.19396949267913921</v>
      </c>
      <c r="O2881" s="19">
        <v>0.80561444678405725</v>
      </c>
      <c r="P2881" s="50"/>
      <c r="R2881" s="9" t="s">
        <v>0</v>
      </c>
    </row>
    <row r="2882" spans="2:18" x14ac:dyDescent="0.2">
      <c r="B2882" s="25">
        <v>2652</v>
      </c>
      <c r="C2882" s="193">
        <v>1.8417268482504199</v>
      </c>
      <c r="D2882" s="19"/>
      <c r="E2882" s="19">
        <v>1.340121973729069</v>
      </c>
      <c r="F2882" s="19"/>
      <c r="G2882" s="19">
        <v>2.0202924054372366</v>
      </c>
      <c r="H2882" s="19"/>
      <c r="I2882" s="19">
        <v>1.6274394110697543</v>
      </c>
      <c r="J2882" s="19"/>
      <c r="K2882" s="19">
        <v>2.1126580606244723</v>
      </c>
      <c r="L2882" s="19"/>
      <c r="M2882" s="19">
        <v>1.5000027571039711</v>
      </c>
      <c r="N2882" s="19"/>
      <c r="O2882" s="19">
        <v>2.294876078255649</v>
      </c>
      <c r="P2882" s="50"/>
      <c r="R2882" s="9" t="s">
        <v>0</v>
      </c>
    </row>
    <row r="2883" spans="2:18" x14ac:dyDescent="0.2">
      <c r="B2883" s="25">
        <v>2653</v>
      </c>
      <c r="C2883" s="193"/>
      <c r="D2883" s="19">
        <v>0.4173514425565778</v>
      </c>
      <c r="E2883" s="19"/>
      <c r="F2883" s="19">
        <v>0.71341498714710172</v>
      </c>
      <c r="G2883" s="19"/>
      <c r="H2883" s="19">
        <v>0.69964275430764844</v>
      </c>
      <c r="I2883" s="19">
        <v>0.17729886783895782</v>
      </c>
      <c r="J2883" s="19"/>
      <c r="K2883" s="19">
        <v>8.3764033964130305E-2</v>
      </c>
      <c r="L2883" s="19"/>
      <c r="M2883" s="19">
        <v>0.70588102111351758</v>
      </c>
      <c r="N2883" s="19"/>
      <c r="O2883" s="19">
        <v>0.21073060718430256</v>
      </c>
      <c r="P2883" s="50"/>
      <c r="R2883" s="9" t="s">
        <v>0</v>
      </c>
    </row>
    <row r="2884" spans="2:18" x14ac:dyDescent="0.2">
      <c r="B2884" s="25">
        <v>2654</v>
      </c>
      <c r="C2884" s="193">
        <v>1.2703586683803079</v>
      </c>
      <c r="D2884" s="19"/>
      <c r="E2884" s="19">
        <v>1.3405461825648401</v>
      </c>
      <c r="F2884" s="19"/>
      <c r="G2884" s="19">
        <v>0.90481186022799853</v>
      </c>
      <c r="H2884" s="19"/>
      <c r="I2884" s="19">
        <v>0.31647015139387619</v>
      </c>
      <c r="J2884" s="19"/>
      <c r="K2884" s="19">
        <v>0.85517204314104323</v>
      </c>
      <c r="L2884" s="19"/>
      <c r="M2884" s="19">
        <v>0.41435057085995342</v>
      </c>
      <c r="N2884" s="19"/>
      <c r="O2884" s="19">
        <v>0.10048066765789637</v>
      </c>
      <c r="P2884" s="50"/>
      <c r="R2884" s="9" t="s">
        <v>0</v>
      </c>
    </row>
    <row r="2885" spans="2:18" x14ac:dyDescent="0.2">
      <c r="B2885" s="25">
        <v>2655</v>
      </c>
      <c r="C2885" s="193">
        <v>0.11371934894515209</v>
      </c>
      <c r="D2885" s="19"/>
      <c r="E2885" s="19">
        <v>4.2892013546252494E-2</v>
      </c>
      <c r="F2885" s="19"/>
      <c r="G2885" s="19">
        <v>1.0877818445094306E-2</v>
      </c>
      <c r="H2885" s="19"/>
      <c r="I2885" s="19"/>
      <c r="J2885" s="19">
        <v>0.49734563666810877</v>
      </c>
      <c r="K2885" s="19"/>
      <c r="L2885" s="19">
        <v>0.7346206307984009</v>
      </c>
      <c r="M2885" s="19"/>
      <c r="N2885" s="19">
        <v>1.8750414838299816</v>
      </c>
      <c r="O2885" s="19">
        <v>0.11437224792672529</v>
      </c>
      <c r="P2885" s="50"/>
      <c r="R2885" s="9" t="s">
        <v>0</v>
      </c>
    </row>
    <row r="2886" spans="2:18" x14ac:dyDescent="0.2">
      <c r="B2886" s="25">
        <v>2656</v>
      </c>
      <c r="C2886" s="193"/>
      <c r="D2886" s="19">
        <v>0.58403843972531333</v>
      </c>
      <c r="E2886" s="19">
        <v>0.4431891117642287</v>
      </c>
      <c r="F2886" s="19"/>
      <c r="G2886" s="19">
        <v>6.8883831881411645E-2</v>
      </c>
      <c r="H2886" s="19"/>
      <c r="I2886" s="19">
        <v>0.27704936952021519</v>
      </c>
      <c r="J2886" s="19"/>
      <c r="K2886" s="19">
        <v>0.17314363255850926</v>
      </c>
      <c r="L2886" s="19"/>
      <c r="M2886" s="19">
        <v>0.24246528179130183</v>
      </c>
      <c r="N2886" s="19"/>
      <c r="O2886" s="19"/>
      <c r="P2886" s="50">
        <v>0.4421891073374713</v>
      </c>
      <c r="R2886" s="9" t="s">
        <v>0</v>
      </c>
    </row>
    <row r="2887" spans="2:18" x14ac:dyDescent="0.2">
      <c r="B2887" s="25">
        <v>2657</v>
      </c>
      <c r="C2887" s="193"/>
      <c r="D2887" s="19">
        <v>1.4314552087202772</v>
      </c>
      <c r="E2887" s="19"/>
      <c r="F2887" s="19">
        <v>1.208696432340187</v>
      </c>
      <c r="G2887" s="19"/>
      <c r="H2887" s="19">
        <v>0.95518079804278122</v>
      </c>
      <c r="I2887" s="19"/>
      <c r="J2887" s="19">
        <v>1.3318240000737585</v>
      </c>
      <c r="K2887" s="19"/>
      <c r="L2887" s="19">
        <v>1.0041136815552676</v>
      </c>
      <c r="M2887" s="19"/>
      <c r="N2887" s="19">
        <v>1.303958261447542</v>
      </c>
      <c r="O2887" s="19"/>
      <c r="P2887" s="50">
        <v>0.16010372514738416</v>
      </c>
      <c r="R2887" s="9" t="s">
        <v>0</v>
      </c>
    </row>
    <row r="2888" spans="2:18" x14ac:dyDescent="0.2">
      <c r="B2888" s="25">
        <v>2658</v>
      </c>
      <c r="C2888" s="193"/>
      <c r="D2888" s="19">
        <v>0.74634726190096912</v>
      </c>
      <c r="E2888" s="19"/>
      <c r="F2888" s="19">
        <v>0.61345681035753763</v>
      </c>
      <c r="G2888" s="19"/>
      <c r="H2888" s="19">
        <v>0.18120506887616536</v>
      </c>
      <c r="I2888" s="19"/>
      <c r="J2888" s="19">
        <v>0.65557320615681813</v>
      </c>
      <c r="K2888" s="19"/>
      <c r="L2888" s="19">
        <v>0.63662134827443084</v>
      </c>
      <c r="M2888" s="19"/>
      <c r="N2888" s="19">
        <v>0.46771363930320892</v>
      </c>
      <c r="O2888" s="19"/>
      <c r="P2888" s="50">
        <v>0.67510290673372353</v>
      </c>
      <c r="R2888" s="9" t="s">
        <v>0</v>
      </c>
    </row>
    <row r="2889" spans="2:18" x14ac:dyDescent="0.2">
      <c r="B2889" s="25">
        <v>2659</v>
      </c>
      <c r="C2889" s="193">
        <v>0.36124346891733894</v>
      </c>
      <c r="D2889" s="19"/>
      <c r="E2889" s="19">
        <v>0.56986870693274505</v>
      </c>
      <c r="F2889" s="19"/>
      <c r="G2889" s="19">
        <v>0.72271933389372855</v>
      </c>
      <c r="H2889" s="19"/>
      <c r="I2889" s="19"/>
      <c r="J2889" s="19">
        <v>0.71408308217288097</v>
      </c>
      <c r="K2889" s="19">
        <v>0.20420628313636141</v>
      </c>
      <c r="L2889" s="19"/>
      <c r="M2889" s="19">
        <v>1.3893996050271149</v>
      </c>
      <c r="N2889" s="19"/>
      <c r="O2889" s="19">
        <v>0.55629685704759391</v>
      </c>
      <c r="P2889" s="50"/>
      <c r="R2889" s="9" t="s">
        <v>0</v>
      </c>
    </row>
    <row r="2890" spans="2:18" x14ac:dyDescent="0.2">
      <c r="B2890" s="25">
        <v>2660</v>
      </c>
      <c r="C2890" s="193">
        <v>0.63309439250583988</v>
      </c>
      <c r="D2890" s="19"/>
      <c r="E2890" s="19"/>
      <c r="F2890" s="19">
        <v>0.22294077465400236</v>
      </c>
      <c r="G2890" s="19"/>
      <c r="H2890" s="19">
        <v>0.14010153312882051</v>
      </c>
      <c r="I2890" s="19">
        <v>0.86367753990835749</v>
      </c>
      <c r="J2890" s="19"/>
      <c r="K2890" s="19">
        <v>1.1612683215341724</v>
      </c>
      <c r="L2890" s="19"/>
      <c r="M2890" s="19"/>
      <c r="N2890" s="19">
        <v>9.6718340003844896E-2</v>
      </c>
      <c r="O2890" s="19">
        <v>0.60560481671930844</v>
      </c>
      <c r="P2890" s="50"/>
      <c r="R2890" s="9" t="s">
        <v>0</v>
      </c>
    </row>
    <row r="2891" spans="2:18" x14ac:dyDescent="0.2">
      <c r="B2891" s="25">
        <v>2661</v>
      </c>
      <c r="C2891" s="193">
        <v>0.91305701717814391</v>
      </c>
      <c r="D2891" s="19"/>
      <c r="E2891" s="19">
        <v>0.19053101939110209</v>
      </c>
      <c r="F2891" s="19"/>
      <c r="G2891" s="19">
        <v>0.62232108112890316</v>
      </c>
      <c r="H2891" s="19"/>
      <c r="I2891" s="19">
        <v>1.3523255362115998</v>
      </c>
      <c r="J2891" s="19"/>
      <c r="K2891" s="19">
        <v>0.51293399943408369</v>
      </c>
      <c r="L2891" s="19"/>
      <c r="M2891" s="19">
        <v>1.2489783490010986</v>
      </c>
      <c r="N2891" s="19"/>
      <c r="O2891" s="19">
        <v>4.0349266946398711E-2</v>
      </c>
      <c r="P2891" s="50"/>
      <c r="R2891" s="9" t="s">
        <v>0</v>
      </c>
    </row>
    <row r="2892" spans="2:18" x14ac:dyDescent="0.2">
      <c r="B2892" s="25">
        <v>2662</v>
      </c>
      <c r="C2892" s="193">
        <v>1.7606604929275793</v>
      </c>
      <c r="D2892" s="19"/>
      <c r="E2892" s="19">
        <v>1.8819055259323478</v>
      </c>
      <c r="F2892" s="19"/>
      <c r="G2892" s="19">
        <v>1.3786265233924235</v>
      </c>
      <c r="H2892" s="19"/>
      <c r="I2892" s="19">
        <v>2.3824373177076072</v>
      </c>
      <c r="J2892" s="19"/>
      <c r="K2892" s="19">
        <v>1.780614521922671</v>
      </c>
      <c r="L2892" s="19"/>
      <c r="M2892" s="19">
        <v>1.0434600030559293</v>
      </c>
      <c r="N2892" s="19"/>
      <c r="O2892" s="19">
        <v>1.3007605339239336</v>
      </c>
      <c r="P2892" s="50"/>
      <c r="R2892" s="9" t="s">
        <v>0</v>
      </c>
    </row>
    <row r="2893" spans="2:18" x14ac:dyDescent="0.2">
      <c r="B2893" s="25">
        <v>2663</v>
      </c>
      <c r="C2893" s="193">
        <v>0.8623282559354627</v>
      </c>
      <c r="D2893" s="19"/>
      <c r="E2893" s="19">
        <v>1.2640586187207918</v>
      </c>
      <c r="F2893" s="19"/>
      <c r="G2893" s="19">
        <v>1.2527452779565804</v>
      </c>
      <c r="H2893" s="19"/>
      <c r="I2893" s="19">
        <v>0.82788189003418811</v>
      </c>
      <c r="J2893" s="19"/>
      <c r="K2893" s="19"/>
      <c r="L2893" s="19">
        <v>2.0076957607683136E-2</v>
      </c>
      <c r="M2893" s="19">
        <v>1.0346474966067649</v>
      </c>
      <c r="N2893" s="19"/>
      <c r="O2893" s="19">
        <v>1.0780114112790882</v>
      </c>
      <c r="P2893" s="50"/>
      <c r="R2893" s="9" t="s">
        <v>0</v>
      </c>
    </row>
    <row r="2894" spans="2:18" x14ac:dyDescent="0.2">
      <c r="B2894" s="25">
        <v>2664</v>
      </c>
      <c r="C2894" s="193"/>
      <c r="D2894" s="19">
        <v>3.9482229174353602E-2</v>
      </c>
      <c r="E2894" s="19"/>
      <c r="F2894" s="19">
        <v>1.6895307805129767</v>
      </c>
      <c r="G2894" s="19"/>
      <c r="H2894" s="19">
        <v>0.79191959081687957</v>
      </c>
      <c r="I2894" s="19"/>
      <c r="J2894" s="19">
        <v>0.25167401665795286</v>
      </c>
      <c r="K2894" s="19"/>
      <c r="L2894" s="19">
        <v>0.20410007314861275</v>
      </c>
      <c r="M2894" s="19"/>
      <c r="N2894" s="19">
        <v>0.84441218357376735</v>
      </c>
      <c r="O2894" s="19"/>
      <c r="P2894" s="50">
        <v>0.69379403467890111</v>
      </c>
      <c r="R2894" s="9" t="s">
        <v>0</v>
      </c>
    </row>
    <row r="2895" spans="2:18" x14ac:dyDescent="0.2">
      <c r="B2895" s="25">
        <v>2665</v>
      </c>
      <c r="C2895" s="193"/>
      <c r="D2895" s="19">
        <v>0.96618762315192508</v>
      </c>
      <c r="E2895" s="19"/>
      <c r="F2895" s="19">
        <v>0.85055686486257687</v>
      </c>
      <c r="G2895" s="19"/>
      <c r="H2895" s="19">
        <v>0.69752466587329442</v>
      </c>
      <c r="I2895" s="19"/>
      <c r="J2895" s="19">
        <v>0.63540996953003581</v>
      </c>
      <c r="K2895" s="19"/>
      <c r="L2895" s="19">
        <v>0.60932341723371974</v>
      </c>
      <c r="M2895" s="19"/>
      <c r="N2895" s="19">
        <v>1.3619322680119448</v>
      </c>
      <c r="O2895" s="19"/>
      <c r="P2895" s="50">
        <v>0.93333218454290479</v>
      </c>
      <c r="R2895" s="9" t="s">
        <v>0</v>
      </c>
    </row>
    <row r="2896" spans="2:18" x14ac:dyDescent="0.2">
      <c r="B2896" s="25">
        <v>2666</v>
      </c>
      <c r="C2896" s="193"/>
      <c r="D2896" s="19">
        <v>0.42710058551498004</v>
      </c>
      <c r="E2896" s="19"/>
      <c r="F2896" s="19">
        <v>0.10582347043647787</v>
      </c>
      <c r="G2896" s="19">
        <v>0.16339714909119865</v>
      </c>
      <c r="H2896" s="19"/>
      <c r="I2896" s="19">
        <v>0.13966540170888558</v>
      </c>
      <c r="J2896" s="19"/>
      <c r="K2896" s="19">
        <v>0.18060239471030148</v>
      </c>
      <c r="L2896" s="19"/>
      <c r="M2896" s="19"/>
      <c r="N2896" s="19">
        <v>0.15153211216292847</v>
      </c>
      <c r="O2896" s="19"/>
      <c r="P2896" s="50">
        <v>0.79283923304828607</v>
      </c>
      <c r="R2896" s="9" t="s">
        <v>0</v>
      </c>
    </row>
    <row r="2897" spans="2:18" x14ac:dyDescent="0.2">
      <c r="B2897" s="25">
        <v>2667</v>
      </c>
      <c r="C2897" s="193"/>
      <c r="D2897" s="19">
        <v>0.26202757705189705</v>
      </c>
      <c r="E2897" s="19">
        <v>0.54032732395466443</v>
      </c>
      <c r="F2897" s="19"/>
      <c r="G2897" s="19">
        <v>0.3565784313939685</v>
      </c>
      <c r="H2897" s="19"/>
      <c r="I2897" s="19">
        <v>0.42882845914974482</v>
      </c>
      <c r="J2897" s="19"/>
      <c r="K2897" s="19">
        <v>9.0406031574089205E-2</v>
      </c>
      <c r="L2897" s="19"/>
      <c r="M2897" s="19"/>
      <c r="N2897" s="19">
        <v>0.38374893747867656</v>
      </c>
      <c r="O2897" s="19">
        <v>0.90109747154796493</v>
      </c>
      <c r="P2897" s="50"/>
      <c r="R2897" s="9" t="s">
        <v>0</v>
      </c>
    </row>
    <row r="2898" spans="2:18" x14ac:dyDescent="0.2">
      <c r="B2898" s="25">
        <v>2668</v>
      </c>
      <c r="C2898" s="193"/>
      <c r="D2898" s="19">
        <v>0.37905967099729304</v>
      </c>
      <c r="E2898" s="19"/>
      <c r="F2898" s="19">
        <v>0.92992451464875836</v>
      </c>
      <c r="G2898" s="19"/>
      <c r="H2898" s="19">
        <v>0.24412645052025131</v>
      </c>
      <c r="I2898" s="19"/>
      <c r="J2898" s="19">
        <v>0.71564979372139526</v>
      </c>
      <c r="K2898" s="19"/>
      <c r="L2898" s="19">
        <v>1.6442536558675225</v>
      </c>
      <c r="M2898" s="19"/>
      <c r="N2898" s="19">
        <v>0.96616026041345193</v>
      </c>
      <c r="O2898" s="19">
        <v>0.40322925545400112</v>
      </c>
      <c r="P2898" s="50"/>
      <c r="R2898" s="9" t="s">
        <v>0</v>
      </c>
    </row>
    <row r="2899" spans="2:18" x14ac:dyDescent="0.2">
      <c r="B2899" s="25">
        <v>2669</v>
      </c>
      <c r="C2899" s="193"/>
      <c r="D2899" s="19">
        <v>1.0943722210619169</v>
      </c>
      <c r="E2899" s="19"/>
      <c r="F2899" s="19">
        <v>0.32070973567292604</v>
      </c>
      <c r="G2899" s="19"/>
      <c r="H2899" s="19">
        <v>0.20237336165646519</v>
      </c>
      <c r="I2899" s="19"/>
      <c r="J2899" s="19">
        <v>0.10588560957191397</v>
      </c>
      <c r="K2899" s="19"/>
      <c r="L2899" s="19">
        <v>2.3613523060744948E-2</v>
      </c>
      <c r="M2899" s="19">
        <v>0.52663081304006609</v>
      </c>
      <c r="N2899" s="19"/>
      <c r="O2899" s="19"/>
      <c r="P2899" s="50">
        <v>0.39688091728864583</v>
      </c>
      <c r="R2899" s="9" t="s">
        <v>0</v>
      </c>
    </row>
    <row r="2900" spans="2:18" x14ac:dyDescent="0.2">
      <c r="B2900" s="25">
        <v>2670</v>
      </c>
      <c r="C2900" s="193"/>
      <c r="D2900" s="19">
        <v>0.55699300466627211</v>
      </c>
      <c r="E2900" s="19"/>
      <c r="F2900" s="19">
        <v>5.0712819485427456E-3</v>
      </c>
      <c r="G2900" s="19"/>
      <c r="H2900" s="19">
        <v>0.92870480426875257</v>
      </c>
      <c r="I2900" s="19"/>
      <c r="J2900" s="19">
        <v>0.67795367581707933</v>
      </c>
      <c r="K2900" s="19"/>
      <c r="L2900" s="19">
        <v>0.836129404313111</v>
      </c>
      <c r="M2900" s="19"/>
      <c r="N2900" s="19">
        <v>0.69200818307147216</v>
      </c>
      <c r="O2900" s="19"/>
      <c r="P2900" s="50">
        <v>1.0803998459922837</v>
      </c>
      <c r="R2900" s="9" t="s">
        <v>0</v>
      </c>
    </row>
    <row r="2901" spans="2:18" x14ac:dyDescent="0.2">
      <c r="B2901" s="25">
        <v>2671</v>
      </c>
      <c r="C2901" s="193"/>
      <c r="D2901" s="19">
        <v>0.3114459557110244</v>
      </c>
      <c r="E2901" s="19"/>
      <c r="F2901" s="19">
        <v>0.4806880356867746</v>
      </c>
      <c r="G2901" s="19"/>
      <c r="H2901" s="19">
        <v>0.70769068196232743</v>
      </c>
      <c r="I2901" s="19"/>
      <c r="J2901" s="19">
        <v>0.3291788219733609</v>
      </c>
      <c r="K2901" s="19"/>
      <c r="L2901" s="19">
        <v>0.71788881596875564</v>
      </c>
      <c r="M2901" s="19"/>
      <c r="N2901" s="19">
        <v>0.89199026867939368</v>
      </c>
      <c r="O2901" s="19">
        <v>1.1473195896720901E-2</v>
      </c>
      <c r="P2901" s="50"/>
      <c r="R2901" s="9" t="s">
        <v>0</v>
      </c>
    </row>
    <row r="2902" spans="2:18" x14ac:dyDescent="0.2">
      <c r="B2902" s="25">
        <v>2672</v>
      </c>
      <c r="C2902" s="193">
        <v>0.89914216279696457</v>
      </c>
      <c r="D2902" s="19"/>
      <c r="E2902" s="19"/>
      <c r="F2902" s="19">
        <v>7.5679713540517867E-3</v>
      </c>
      <c r="G2902" s="19"/>
      <c r="H2902" s="19">
        <v>0.23457681566782412</v>
      </c>
      <c r="I2902" s="19">
        <v>0.63326632174642861</v>
      </c>
      <c r="J2902" s="19"/>
      <c r="K2902" s="19">
        <v>0.14739774956258411</v>
      </c>
      <c r="L2902" s="19"/>
      <c r="M2902" s="19"/>
      <c r="N2902" s="19">
        <v>0.86593904679016498</v>
      </c>
      <c r="O2902" s="19">
        <v>6.4636821569956274E-2</v>
      </c>
      <c r="P2902" s="50"/>
      <c r="R2902" s="9" t="s">
        <v>0</v>
      </c>
    </row>
    <row r="2903" spans="2:18" x14ac:dyDescent="0.2">
      <c r="B2903" s="25">
        <v>2673</v>
      </c>
      <c r="C2903" s="193">
        <v>1.3821608414665958</v>
      </c>
      <c r="D2903" s="19"/>
      <c r="E2903" s="19">
        <v>1.7694546111888081</v>
      </c>
      <c r="F2903" s="19"/>
      <c r="G2903" s="19">
        <v>1.7992397066452777</v>
      </c>
      <c r="H2903" s="19"/>
      <c r="I2903" s="19">
        <v>2.2452244976316491</v>
      </c>
      <c r="J2903" s="19"/>
      <c r="K2903" s="19">
        <v>0.89338361478994865</v>
      </c>
      <c r="L2903" s="19"/>
      <c r="M2903" s="19">
        <v>1.7930774158078315</v>
      </c>
      <c r="N2903" s="19"/>
      <c r="O2903" s="19">
        <v>2.054407578488699</v>
      </c>
      <c r="P2903" s="50"/>
      <c r="R2903" s="9" t="s">
        <v>0</v>
      </c>
    </row>
    <row r="2904" spans="2:18" x14ac:dyDescent="0.2">
      <c r="B2904" s="25">
        <v>2674</v>
      </c>
      <c r="C2904" s="193">
        <v>0.74853483492452078</v>
      </c>
      <c r="D2904" s="19"/>
      <c r="E2904" s="19"/>
      <c r="F2904" s="19">
        <v>0.44111921803124737</v>
      </c>
      <c r="G2904" s="19"/>
      <c r="H2904" s="19">
        <v>1.1546034591074208</v>
      </c>
      <c r="I2904" s="19"/>
      <c r="J2904" s="19">
        <v>0.39556448104656511</v>
      </c>
      <c r="K2904" s="19"/>
      <c r="L2904" s="19">
        <v>0.11834580478847806</v>
      </c>
      <c r="M2904" s="19"/>
      <c r="N2904" s="19">
        <v>0.35482135225653644</v>
      </c>
      <c r="O2904" s="19"/>
      <c r="P2904" s="50">
        <v>0.29832115633466511</v>
      </c>
      <c r="R2904" s="9" t="s">
        <v>0</v>
      </c>
    </row>
    <row r="2905" spans="2:18" x14ac:dyDescent="0.2">
      <c r="B2905" s="25">
        <v>2675</v>
      </c>
      <c r="C2905" s="193"/>
      <c r="D2905" s="19">
        <v>0.95727664528441681</v>
      </c>
      <c r="E2905" s="19"/>
      <c r="F2905" s="19">
        <v>1.1811338759344781</v>
      </c>
      <c r="G2905" s="19"/>
      <c r="H2905" s="19">
        <v>1.0072626799313174</v>
      </c>
      <c r="I2905" s="19"/>
      <c r="J2905" s="19">
        <v>0.79034473520562076</v>
      </c>
      <c r="K2905" s="19"/>
      <c r="L2905" s="19">
        <v>1.5461910239782535</v>
      </c>
      <c r="M2905" s="19"/>
      <c r="N2905" s="19">
        <v>0.66320026602508719</v>
      </c>
      <c r="O2905" s="19"/>
      <c r="P2905" s="50">
        <v>1.7999281962091176E-2</v>
      </c>
      <c r="R2905" s="9" t="s">
        <v>0</v>
      </c>
    </row>
    <row r="2906" spans="2:18" x14ac:dyDescent="0.2">
      <c r="B2906" s="25">
        <v>2676</v>
      </c>
      <c r="C2906" s="193"/>
      <c r="D2906" s="19">
        <v>1.3450739408412493</v>
      </c>
      <c r="E2906" s="19"/>
      <c r="F2906" s="19">
        <v>0.89114307915705548</v>
      </c>
      <c r="G2906" s="19"/>
      <c r="H2906" s="19">
        <v>1.5844678283004185</v>
      </c>
      <c r="I2906" s="19"/>
      <c r="J2906" s="19">
        <v>0.75254866495570893</v>
      </c>
      <c r="K2906" s="19"/>
      <c r="L2906" s="19">
        <v>0.74887030936006171</v>
      </c>
      <c r="M2906" s="19"/>
      <c r="N2906" s="19">
        <v>1.1496452327487425</v>
      </c>
      <c r="O2906" s="19"/>
      <c r="P2906" s="50">
        <v>1.5712781342709776</v>
      </c>
      <c r="R2906" s="9" t="s">
        <v>0</v>
      </c>
    </row>
    <row r="2907" spans="2:18" x14ac:dyDescent="0.2">
      <c r="B2907" s="25">
        <v>2677</v>
      </c>
      <c r="C2907" s="193"/>
      <c r="D2907" s="19">
        <v>0.87547656439415233</v>
      </c>
      <c r="E2907" s="19">
        <v>4.6952439637496186E-2</v>
      </c>
      <c r="F2907" s="19"/>
      <c r="G2907" s="19"/>
      <c r="H2907" s="19">
        <v>0.43005224555746491</v>
      </c>
      <c r="I2907" s="19"/>
      <c r="J2907" s="19">
        <v>0.76335371350201009</v>
      </c>
      <c r="K2907" s="19"/>
      <c r="L2907" s="19">
        <v>1.125079004061186</v>
      </c>
      <c r="M2907" s="19"/>
      <c r="N2907" s="19">
        <v>0.82848187922507199</v>
      </c>
      <c r="O2907" s="19"/>
      <c r="P2907" s="50">
        <v>0.38526598745602186</v>
      </c>
      <c r="R2907" s="9" t="s">
        <v>0</v>
      </c>
    </row>
    <row r="2908" spans="2:18" x14ac:dyDescent="0.2">
      <c r="B2908" s="25">
        <v>2678</v>
      </c>
      <c r="C2908" s="193">
        <v>2.7997244083502686</v>
      </c>
      <c r="D2908" s="19"/>
      <c r="E2908" s="19">
        <v>1.5272099593624753</v>
      </c>
      <c r="F2908" s="19"/>
      <c r="G2908" s="19">
        <v>2.2533069111632167</v>
      </c>
      <c r="H2908" s="19"/>
      <c r="I2908" s="19">
        <v>1.554750167651727</v>
      </c>
      <c r="J2908" s="19"/>
      <c r="K2908" s="19">
        <v>1.7903186177620443</v>
      </c>
      <c r="L2908" s="19"/>
      <c r="M2908" s="19">
        <v>1.7646487337176864</v>
      </c>
      <c r="N2908" s="19"/>
      <c r="O2908" s="19">
        <v>2.2737292392464772</v>
      </c>
      <c r="P2908" s="50"/>
      <c r="R2908" s="9" t="s">
        <v>0</v>
      </c>
    </row>
    <row r="2909" spans="2:18" x14ac:dyDescent="0.2">
      <c r="B2909" s="25">
        <v>2679</v>
      </c>
      <c r="C2909" s="193"/>
      <c r="D2909" s="19">
        <v>1.0146174490606406</v>
      </c>
      <c r="E2909" s="19"/>
      <c r="F2909" s="19">
        <v>0.72224216938333408</v>
      </c>
      <c r="G2909" s="19">
        <v>0.63150844527391325</v>
      </c>
      <c r="H2909" s="19"/>
      <c r="I2909" s="19">
        <v>0.46514151710686552</v>
      </c>
      <c r="J2909" s="19"/>
      <c r="K2909" s="19"/>
      <c r="L2909" s="19">
        <v>2.4113775003030687E-2</v>
      </c>
      <c r="M2909" s="19"/>
      <c r="N2909" s="19">
        <v>0.78595678563985327</v>
      </c>
      <c r="O2909" s="19"/>
      <c r="P2909" s="50">
        <v>0.4081449046567181</v>
      </c>
      <c r="R2909" s="9" t="s">
        <v>0</v>
      </c>
    </row>
    <row r="2910" spans="2:18" x14ac:dyDescent="0.2">
      <c r="B2910" s="25">
        <v>2680</v>
      </c>
      <c r="C2910" s="193"/>
      <c r="D2910" s="19">
        <v>2.922996379583611E-2</v>
      </c>
      <c r="E2910" s="19">
        <v>1.1105671950626503</v>
      </c>
      <c r="F2910" s="19"/>
      <c r="G2910" s="19"/>
      <c r="H2910" s="19">
        <v>0.24603223718907608</v>
      </c>
      <c r="I2910" s="19">
        <v>1.2638055579814811E-2</v>
      </c>
      <c r="J2910" s="19"/>
      <c r="K2910" s="19">
        <v>0.20024830673406901</v>
      </c>
      <c r="L2910" s="19"/>
      <c r="M2910" s="19">
        <v>0.66142086373298214</v>
      </c>
      <c r="N2910" s="19"/>
      <c r="O2910" s="19"/>
      <c r="P2910" s="50">
        <v>9.8466568394645938E-3</v>
      </c>
      <c r="R2910" s="9" t="s">
        <v>0</v>
      </c>
    </row>
    <row r="2911" spans="2:18" x14ac:dyDescent="0.2">
      <c r="B2911" s="25">
        <v>2681</v>
      </c>
      <c r="C2911" s="193">
        <v>9.6318570385199156E-2</v>
      </c>
      <c r="D2911" s="19"/>
      <c r="E2911" s="19">
        <v>0.79816049158343294</v>
      </c>
      <c r="F2911" s="19"/>
      <c r="G2911" s="19">
        <v>0.69056258147770955</v>
      </c>
      <c r="H2911" s="19"/>
      <c r="I2911" s="19">
        <v>0.37011915971177906</v>
      </c>
      <c r="J2911" s="19"/>
      <c r="K2911" s="19">
        <v>0.47823695414594558</v>
      </c>
      <c r="L2911" s="19"/>
      <c r="M2911" s="19">
        <v>0.84024788502215597</v>
      </c>
      <c r="N2911" s="19"/>
      <c r="O2911" s="19">
        <v>0.29268909496376211</v>
      </c>
      <c r="P2911" s="50"/>
      <c r="R2911" s="9" t="s">
        <v>0</v>
      </c>
    </row>
    <row r="2912" spans="2:18" x14ac:dyDescent="0.2">
      <c r="B2912" s="25">
        <v>2682</v>
      </c>
      <c r="C2912" s="193"/>
      <c r="D2912" s="19">
        <v>1.8357235314493083</v>
      </c>
      <c r="E2912" s="19"/>
      <c r="F2912" s="19">
        <v>1.2315283042877287</v>
      </c>
      <c r="G2912" s="19"/>
      <c r="H2912" s="19">
        <v>0.75333587573934346</v>
      </c>
      <c r="I2912" s="19"/>
      <c r="J2912" s="19">
        <v>0.87135245815300533</v>
      </c>
      <c r="K2912" s="19"/>
      <c r="L2912" s="19">
        <v>0.99779108282319506</v>
      </c>
      <c r="M2912" s="19"/>
      <c r="N2912" s="19">
        <v>1.8260189483950529</v>
      </c>
      <c r="O2912" s="19"/>
      <c r="P2912" s="50">
        <v>0.51875601389868398</v>
      </c>
      <c r="R2912" s="9" t="s">
        <v>0</v>
      </c>
    </row>
    <row r="2913" spans="2:18" x14ac:dyDescent="0.2">
      <c r="B2913" s="25">
        <v>2683</v>
      </c>
      <c r="C2913" s="193"/>
      <c r="D2913" s="19">
        <v>1.9752703301442904</v>
      </c>
      <c r="E2913" s="19"/>
      <c r="F2913" s="19">
        <v>2.1161689802448316</v>
      </c>
      <c r="G2913" s="19"/>
      <c r="H2913" s="19">
        <v>1.7510140116792543</v>
      </c>
      <c r="I2913" s="19"/>
      <c r="J2913" s="19">
        <v>1.7564813777662083</v>
      </c>
      <c r="K2913" s="19"/>
      <c r="L2913" s="19">
        <v>1.6951157207387491</v>
      </c>
      <c r="M2913" s="19"/>
      <c r="N2913" s="19">
        <v>1.8483549336243137</v>
      </c>
      <c r="O2913" s="19"/>
      <c r="P2913" s="50">
        <v>1.9121348669884193</v>
      </c>
      <c r="R2913" s="9" t="s">
        <v>0</v>
      </c>
    </row>
    <row r="2914" spans="2:18" x14ac:dyDescent="0.2">
      <c r="B2914" s="25">
        <v>2684</v>
      </c>
      <c r="C2914" s="193">
        <v>7.3933448053097928E-2</v>
      </c>
      <c r="D2914" s="19"/>
      <c r="E2914" s="19">
        <v>0.74855070816875124</v>
      </c>
      <c r="F2914" s="19"/>
      <c r="G2914" s="19">
        <v>0.75820204830204196</v>
      </c>
      <c r="H2914" s="19"/>
      <c r="I2914" s="19"/>
      <c r="J2914" s="19">
        <v>0.4147356186777269</v>
      </c>
      <c r="K2914" s="19">
        <v>0.15597364960323382</v>
      </c>
      <c r="L2914" s="19"/>
      <c r="M2914" s="19">
        <v>0.24475087811681626</v>
      </c>
      <c r="N2914" s="19"/>
      <c r="O2914" s="19">
        <v>0.31947289332244883</v>
      </c>
      <c r="P2914" s="50"/>
      <c r="R2914" s="9" t="s">
        <v>0</v>
      </c>
    </row>
    <row r="2915" spans="2:18" x14ac:dyDescent="0.2">
      <c r="B2915" s="25">
        <v>2685</v>
      </c>
      <c r="C2915" s="193">
        <v>0.13633789674229116</v>
      </c>
      <c r="D2915" s="19"/>
      <c r="E2915" s="19"/>
      <c r="F2915" s="19">
        <v>0.35193932112687287</v>
      </c>
      <c r="G2915" s="19"/>
      <c r="H2915" s="19">
        <v>0.24138523645662466</v>
      </c>
      <c r="I2915" s="19"/>
      <c r="J2915" s="19">
        <v>1.2131523854799517</v>
      </c>
      <c r="K2915" s="19"/>
      <c r="L2915" s="19">
        <v>0.52766480862860565</v>
      </c>
      <c r="M2915" s="19"/>
      <c r="N2915" s="19">
        <v>0.73549043029031613</v>
      </c>
      <c r="O2915" s="19">
        <v>0.62218771131228257</v>
      </c>
      <c r="P2915" s="50"/>
      <c r="R2915" s="9" t="s">
        <v>0</v>
      </c>
    </row>
    <row r="2916" spans="2:18" x14ac:dyDescent="0.2">
      <c r="B2916" s="25">
        <v>2686</v>
      </c>
      <c r="C2916" s="193"/>
      <c r="D2916" s="19">
        <v>0.22957747125463918</v>
      </c>
      <c r="E2916" s="19"/>
      <c r="F2916" s="19">
        <v>1.0977625998669069</v>
      </c>
      <c r="G2916" s="19"/>
      <c r="H2916" s="19">
        <v>1.4239282251598833</v>
      </c>
      <c r="I2916" s="19"/>
      <c r="J2916" s="19">
        <v>1.0518902091376923</v>
      </c>
      <c r="K2916" s="19"/>
      <c r="L2916" s="19">
        <v>0.52348882625793958</v>
      </c>
      <c r="M2916" s="19"/>
      <c r="N2916" s="19">
        <v>1.3279348235976101</v>
      </c>
      <c r="O2916" s="19"/>
      <c r="P2916" s="50">
        <v>1.2969374631164017</v>
      </c>
      <c r="R2916" s="9" t="s">
        <v>0</v>
      </c>
    </row>
    <row r="2917" spans="2:18" x14ac:dyDescent="0.2">
      <c r="B2917" s="25">
        <v>2687</v>
      </c>
      <c r="C2917" s="193"/>
      <c r="D2917" s="19">
        <v>1.5801042123410882</v>
      </c>
      <c r="E2917" s="19"/>
      <c r="F2917" s="19">
        <v>1.9771165581738182</v>
      </c>
      <c r="G2917" s="19"/>
      <c r="H2917" s="19">
        <v>1.0014404856822292</v>
      </c>
      <c r="I2917" s="19"/>
      <c r="J2917" s="19">
        <v>1.5799070502305188</v>
      </c>
      <c r="K2917" s="19"/>
      <c r="L2917" s="19">
        <v>1.6018334398933687</v>
      </c>
      <c r="M2917" s="19"/>
      <c r="N2917" s="19">
        <v>0.14871130153855708</v>
      </c>
      <c r="O2917" s="19"/>
      <c r="P2917" s="50">
        <v>1.8901024230522045</v>
      </c>
      <c r="R2917" s="9" t="s">
        <v>0</v>
      </c>
    </row>
    <row r="2918" spans="2:18" x14ac:dyDescent="0.2">
      <c r="B2918" s="25">
        <v>2688</v>
      </c>
      <c r="C2918" s="193"/>
      <c r="D2918" s="19">
        <v>1.1802657363194087</v>
      </c>
      <c r="E2918" s="19"/>
      <c r="F2918" s="19">
        <v>1.1119419252297822</v>
      </c>
      <c r="G2918" s="19"/>
      <c r="H2918" s="19">
        <v>1.3642823634092214</v>
      </c>
      <c r="I2918" s="19"/>
      <c r="J2918" s="19">
        <v>0.92891666071983803</v>
      </c>
      <c r="K2918" s="19"/>
      <c r="L2918" s="19">
        <v>1.2680191521076163</v>
      </c>
      <c r="M2918" s="19"/>
      <c r="N2918" s="19">
        <v>0.94549810853582028</v>
      </c>
      <c r="O2918" s="19"/>
      <c r="P2918" s="50">
        <v>1.5659128140452128</v>
      </c>
      <c r="R2918" s="9" t="s">
        <v>0</v>
      </c>
    </row>
    <row r="2919" spans="2:18" x14ac:dyDescent="0.2">
      <c r="B2919" s="25">
        <v>2689</v>
      </c>
      <c r="C2919" s="193"/>
      <c r="D2919" s="19">
        <v>0.83112975157256652</v>
      </c>
      <c r="E2919" s="19">
        <v>5.4450667063666944E-3</v>
      </c>
      <c r="F2919" s="19"/>
      <c r="G2919" s="19"/>
      <c r="H2919" s="19">
        <v>0.57465118873970689</v>
      </c>
      <c r="I2919" s="19"/>
      <c r="J2919" s="19">
        <v>0.22521106856439818</v>
      </c>
      <c r="K2919" s="19"/>
      <c r="L2919" s="19">
        <v>0.17233026194350987</v>
      </c>
      <c r="M2919" s="19"/>
      <c r="N2919" s="19">
        <v>0.79413013195691828</v>
      </c>
      <c r="O2919" s="19"/>
      <c r="P2919" s="50">
        <v>0.38332044464241399</v>
      </c>
      <c r="R2919" s="9" t="s">
        <v>0</v>
      </c>
    </row>
    <row r="2920" spans="2:18" x14ac:dyDescent="0.2">
      <c r="B2920" s="25">
        <v>2690</v>
      </c>
      <c r="C2920" s="193">
        <v>0.44183293119194605</v>
      </c>
      <c r="D2920" s="19"/>
      <c r="E2920" s="19"/>
      <c r="F2920" s="19">
        <v>4.7312940546229067E-2</v>
      </c>
      <c r="G2920" s="19">
        <v>0.50536982057414248</v>
      </c>
      <c r="H2920" s="19"/>
      <c r="I2920" s="19">
        <v>0.29742498216985341</v>
      </c>
      <c r="J2920" s="19"/>
      <c r="K2920" s="19">
        <v>1.7091771785850649</v>
      </c>
      <c r="L2920" s="19"/>
      <c r="M2920" s="19">
        <v>8.2071447241358564E-2</v>
      </c>
      <c r="N2920" s="19"/>
      <c r="O2920" s="19">
        <v>0.18072154740171428</v>
      </c>
      <c r="P2920" s="50"/>
      <c r="R2920" s="9" t="s">
        <v>0</v>
      </c>
    </row>
    <row r="2921" spans="2:18" x14ac:dyDescent="0.2">
      <c r="B2921" s="25">
        <v>2691</v>
      </c>
      <c r="C2921" s="193">
        <v>1.6777618122054625</v>
      </c>
      <c r="D2921" s="19"/>
      <c r="E2921" s="19">
        <v>1.025838536233149</v>
      </c>
      <c r="F2921" s="19"/>
      <c r="G2921" s="19">
        <v>1.0272940460151274</v>
      </c>
      <c r="H2921" s="19"/>
      <c r="I2921" s="19">
        <v>1.1115577618111614</v>
      </c>
      <c r="J2921" s="19"/>
      <c r="K2921" s="19">
        <v>1.3266698235548446</v>
      </c>
      <c r="L2921" s="19"/>
      <c r="M2921" s="19">
        <v>0.70140039588925107</v>
      </c>
      <c r="N2921" s="19"/>
      <c r="O2921" s="19">
        <v>1.0811689921897287</v>
      </c>
      <c r="P2921" s="50"/>
      <c r="R2921" s="9" t="s">
        <v>0</v>
      </c>
    </row>
    <row r="2922" spans="2:18" x14ac:dyDescent="0.2">
      <c r="B2922" s="25">
        <v>2692</v>
      </c>
      <c r="C2922" s="193">
        <v>1.1999126391555772</v>
      </c>
      <c r="D2922" s="19"/>
      <c r="E2922" s="19">
        <v>1.1353848011094105</v>
      </c>
      <c r="F2922" s="19"/>
      <c r="G2922" s="19">
        <v>1.8886487214250869</v>
      </c>
      <c r="H2922" s="19"/>
      <c r="I2922" s="19">
        <v>1.2379072470825798</v>
      </c>
      <c r="J2922" s="19"/>
      <c r="K2922" s="19">
        <v>0.75714943596366313</v>
      </c>
      <c r="L2922" s="19"/>
      <c r="M2922" s="19">
        <v>1.4168757571622161</v>
      </c>
      <c r="N2922" s="19"/>
      <c r="O2922" s="19">
        <v>0.87915051298283275</v>
      </c>
      <c r="P2922" s="50"/>
      <c r="R2922" s="9" t="s">
        <v>0</v>
      </c>
    </row>
    <row r="2923" spans="2:18" x14ac:dyDescent="0.2">
      <c r="B2923" s="25">
        <v>2693</v>
      </c>
      <c r="C2923" s="193"/>
      <c r="D2923" s="19">
        <v>0.69731504984785453</v>
      </c>
      <c r="E2923" s="19"/>
      <c r="F2923" s="19">
        <v>1.1064310022901396</v>
      </c>
      <c r="G2923" s="19"/>
      <c r="H2923" s="19">
        <v>0.92708310645844938</v>
      </c>
      <c r="I2923" s="19"/>
      <c r="J2923" s="19">
        <v>0.68309946011379619</v>
      </c>
      <c r="K2923" s="19"/>
      <c r="L2923" s="19">
        <v>1.3684705520698517</v>
      </c>
      <c r="M2923" s="19"/>
      <c r="N2923" s="19">
        <v>1.3192643200198069</v>
      </c>
      <c r="O2923" s="19"/>
      <c r="P2923" s="50">
        <v>0.56715509943558773</v>
      </c>
      <c r="R2923" s="9" t="s">
        <v>0</v>
      </c>
    </row>
    <row r="2924" spans="2:18" x14ac:dyDescent="0.2">
      <c r="B2924" s="25">
        <v>2694</v>
      </c>
      <c r="C2924" s="193">
        <v>0.82975615882737375</v>
      </c>
      <c r="D2924" s="19"/>
      <c r="E2924" s="19">
        <v>1.0850036707618562</v>
      </c>
      <c r="F2924" s="19"/>
      <c r="G2924" s="19">
        <v>0.69012306029245796</v>
      </c>
      <c r="H2924" s="19"/>
      <c r="I2924" s="19">
        <v>0.73185489372628443</v>
      </c>
      <c r="J2924" s="19"/>
      <c r="K2924" s="19">
        <v>0.889901170712878</v>
      </c>
      <c r="L2924" s="19"/>
      <c r="M2924" s="19">
        <v>1.0497800530975814</v>
      </c>
      <c r="N2924" s="19"/>
      <c r="O2924" s="19">
        <v>0.13986398263268032</v>
      </c>
      <c r="P2924" s="50"/>
      <c r="R2924" s="9" t="s">
        <v>0</v>
      </c>
    </row>
    <row r="2925" spans="2:18" x14ac:dyDescent="0.2">
      <c r="B2925" s="25">
        <v>2695</v>
      </c>
      <c r="C2925" s="193">
        <v>0.65060394771127006</v>
      </c>
      <c r="D2925" s="19"/>
      <c r="E2925" s="19">
        <v>0.10766924069949101</v>
      </c>
      <c r="F2925" s="19"/>
      <c r="G2925" s="19">
        <v>0.89428832704099637</v>
      </c>
      <c r="H2925" s="19"/>
      <c r="I2925" s="19">
        <v>1.3874284555077292</v>
      </c>
      <c r="J2925" s="19"/>
      <c r="K2925" s="19">
        <v>1.0575437125673723</v>
      </c>
      <c r="L2925" s="19"/>
      <c r="M2925" s="19">
        <v>0.60298853428818111</v>
      </c>
      <c r="N2925" s="19"/>
      <c r="O2925" s="19">
        <v>0.3355878664091686</v>
      </c>
      <c r="P2925" s="50"/>
      <c r="R2925" s="9" t="s">
        <v>0</v>
      </c>
    </row>
    <row r="2926" spans="2:18" x14ac:dyDescent="0.2">
      <c r="B2926" s="25">
        <v>2696</v>
      </c>
      <c r="C2926" s="193">
        <v>0.85851042941675437</v>
      </c>
      <c r="D2926" s="19"/>
      <c r="E2926" s="19">
        <v>0.83468940471320718</v>
      </c>
      <c r="F2926" s="19"/>
      <c r="G2926" s="19">
        <v>1.2766505309742473</v>
      </c>
      <c r="H2926" s="19"/>
      <c r="I2926" s="19">
        <v>0.11792753660717062</v>
      </c>
      <c r="J2926" s="19"/>
      <c r="K2926" s="19">
        <v>1.391399616357708</v>
      </c>
      <c r="L2926" s="19"/>
      <c r="M2926" s="19">
        <v>0.75491810642495816</v>
      </c>
      <c r="N2926" s="19"/>
      <c r="O2926" s="19">
        <v>1.1255505359044746</v>
      </c>
      <c r="P2926" s="50"/>
      <c r="R2926" s="9" t="s">
        <v>0</v>
      </c>
    </row>
    <row r="2927" spans="2:18" x14ac:dyDescent="0.2">
      <c r="B2927" s="25">
        <v>2697</v>
      </c>
      <c r="C2927" s="193"/>
      <c r="D2927" s="19">
        <v>0.51947392345338483</v>
      </c>
      <c r="E2927" s="19">
        <v>1.2954602613184941E-2</v>
      </c>
      <c r="F2927" s="19"/>
      <c r="G2927" s="19"/>
      <c r="H2927" s="19">
        <v>0.52821361226945107</v>
      </c>
      <c r="I2927" s="19"/>
      <c r="J2927" s="19">
        <v>0.11915477677827543</v>
      </c>
      <c r="K2927" s="19"/>
      <c r="L2927" s="19">
        <v>0.42891571062263678</v>
      </c>
      <c r="M2927" s="19"/>
      <c r="N2927" s="19">
        <v>0.42060551660248402</v>
      </c>
      <c r="O2927" s="19"/>
      <c r="P2927" s="50">
        <v>1.1327211321040056</v>
      </c>
      <c r="R2927" s="9" t="s">
        <v>0</v>
      </c>
    </row>
    <row r="2928" spans="2:18" x14ac:dyDescent="0.2">
      <c r="B2928" s="25">
        <v>2698</v>
      </c>
      <c r="C2928" s="193"/>
      <c r="D2928" s="19">
        <v>2.5102259874336461</v>
      </c>
      <c r="E2928" s="19"/>
      <c r="F2928" s="19">
        <v>2.4040556899892755</v>
      </c>
      <c r="G2928" s="19"/>
      <c r="H2928" s="19">
        <v>1.9707386740933857</v>
      </c>
      <c r="I2928" s="19"/>
      <c r="J2928" s="19">
        <v>1.6812285385297718</v>
      </c>
      <c r="K2928" s="19"/>
      <c r="L2928" s="19">
        <v>1.4955744382751388</v>
      </c>
      <c r="M2928" s="19"/>
      <c r="N2928" s="19">
        <v>1.8829367146865028</v>
      </c>
      <c r="O2928" s="19"/>
      <c r="P2928" s="50">
        <v>2.0617599133227587</v>
      </c>
      <c r="R2928" s="9" t="s">
        <v>0</v>
      </c>
    </row>
    <row r="2929" spans="2:18" x14ac:dyDescent="0.2">
      <c r="B2929" s="25">
        <v>2699</v>
      </c>
      <c r="C2929" s="193"/>
      <c r="D2929" s="19">
        <v>0.13489308624182789</v>
      </c>
      <c r="E2929" s="19"/>
      <c r="F2929" s="19">
        <v>0.7018254284603056</v>
      </c>
      <c r="G2929" s="19"/>
      <c r="H2929" s="19">
        <v>0.68833362678542664</v>
      </c>
      <c r="I2929" s="19">
        <v>0.12849773418486529</v>
      </c>
      <c r="J2929" s="19"/>
      <c r="K2929" s="19">
        <v>0.36528607326836621</v>
      </c>
      <c r="L2929" s="19"/>
      <c r="M2929" s="19"/>
      <c r="N2929" s="19">
        <v>0.73372164353476566</v>
      </c>
      <c r="O2929" s="19"/>
      <c r="P2929" s="50">
        <v>0.52131091821048725</v>
      </c>
      <c r="R2929" s="9" t="s">
        <v>0</v>
      </c>
    </row>
    <row r="2930" spans="2:18" x14ac:dyDescent="0.2">
      <c r="B2930" s="25">
        <v>2700</v>
      </c>
      <c r="C2930" s="193">
        <v>0.51576388204993817</v>
      </c>
      <c r="D2930" s="19"/>
      <c r="E2930" s="19">
        <v>0.50753354781949467</v>
      </c>
      <c r="F2930" s="19"/>
      <c r="G2930" s="19">
        <v>4.2793755997232674E-2</v>
      </c>
      <c r="H2930" s="19"/>
      <c r="I2930" s="19">
        <v>0.43234411570964187</v>
      </c>
      <c r="J2930" s="19"/>
      <c r="K2930" s="19">
        <v>0.27078405327626437</v>
      </c>
      <c r="L2930" s="19"/>
      <c r="M2930" s="19">
        <v>0.63394396848264345</v>
      </c>
      <c r="N2930" s="19"/>
      <c r="O2930" s="19">
        <v>0.89828123722315079</v>
      </c>
      <c r="P2930" s="50"/>
      <c r="R2930" s="9" t="s">
        <v>0</v>
      </c>
    </row>
    <row r="2931" spans="2:18" x14ac:dyDescent="0.2">
      <c r="B2931" s="25">
        <v>2701</v>
      </c>
      <c r="C2931" s="193"/>
      <c r="D2931" s="19">
        <v>0.63802849113663995</v>
      </c>
      <c r="E2931" s="19">
        <v>0.45117758431812427</v>
      </c>
      <c r="F2931" s="19"/>
      <c r="G2931" s="19">
        <v>0.77127429935684222</v>
      </c>
      <c r="H2931" s="19"/>
      <c r="I2931" s="19">
        <v>0.63477528477580836</v>
      </c>
      <c r="J2931" s="19"/>
      <c r="K2931" s="19">
        <v>0.6511424024935808</v>
      </c>
      <c r="L2931" s="19"/>
      <c r="M2931" s="19"/>
      <c r="N2931" s="19">
        <v>0.3018042544995253</v>
      </c>
      <c r="O2931" s="19">
        <v>0.43635090742623728</v>
      </c>
      <c r="P2931" s="50"/>
      <c r="R2931" s="9" t="s">
        <v>0</v>
      </c>
    </row>
    <row r="2932" spans="2:18" x14ac:dyDescent="0.2">
      <c r="B2932" s="25">
        <v>2702</v>
      </c>
      <c r="C2932" s="193"/>
      <c r="D2932" s="19">
        <v>0.7159339961070964</v>
      </c>
      <c r="E2932" s="19"/>
      <c r="F2932" s="19">
        <v>0.93408210474157494</v>
      </c>
      <c r="G2932" s="19"/>
      <c r="H2932" s="19">
        <v>0.48009931993768218</v>
      </c>
      <c r="I2932" s="19"/>
      <c r="J2932" s="19">
        <v>1.2024017582216586</v>
      </c>
      <c r="K2932" s="19"/>
      <c r="L2932" s="19">
        <v>0.94871042984142173</v>
      </c>
      <c r="M2932" s="19"/>
      <c r="N2932" s="19">
        <v>0.55689547599643985</v>
      </c>
      <c r="O2932" s="19">
        <v>0.79310838318717614</v>
      </c>
      <c r="P2932" s="50"/>
      <c r="R2932" s="9" t="s">
        <v>0</v>
      </c>
    </row>
    <row r="2933" spans="2:18" x14ac:dyDescent="0.2">
      <c r="B2933" s="25">
        <v>2703</v>
      </c>
      <c r="C2933" s="193">
        <v>0.57746960214420218</v>
      </c>
      <c r="D2933" s="19"/>
      <c r="E2933" s="19"/>
      <c r="F2933" s="19">
        <v>0.12939581484319893</v>
      </c>
      <c r="G2933" s="19"/>
      <c r="H2933" s="19">
        <v>0.26938103261024848</v>
      </c>
      <c r="I2933" s="19"/>
      <c r="J2933" s="19">
        <v>0.27422865457510032</v>
      </c>
      <c r="K2933" s="19">
        <v>4.6406648791899617E-2</v>
      </c>
      <c r="L2933" s="19"/>
      <c r="M2933" s="19">
        <v>0.31488619437009718</v>
      </c>
      <c r="N2933" s="19"/>
      <c r="O2933" s="19">
        <v>1.0337553479339585</v>
      </c>
      <c r="P2933" s="50"/>
      <c r="R2933" s="9" t="s">
        <v>0</v>
      </c>
    </row>
    <row r="2934" spans="2:18" x14ac:dyDescent="0.2">
      <c r="B2934" s="25">
        <v>2704</v>
      </c>
      <c r="C2934" s="193">
        <v>0.1130958926014517</v>
      </c>
      <c r="D2934" s="19"/>
      <c r="E2934" s="19"/>
      <c r="F2934" s="19">
        <v>1.433909741545226</v>
      </c>
      <c r="G2934" s="19">
        <v>4.5593675211707034E-2</v>
      </c>
      <c r="H2934" s="19"/>
      <c r="I2934" s="19"/>
      <c r="J2934" s="19">
        <v>0.70541550709025691</v>
      </c>
      <c r="K2934" s="19"/>
      <c r="L2934" s="19">
        <v>0.29496019702643705</v>
      </c>
      <c r="M2934" s="19"/>
      <c r="N2934" s="19">
        <v>1.4246542381537703</v>
      </c>
      <c r="O2934" s="19"/>
      <c r="P2934" s="50">
        <v>0.10542389879491386</v>
      </c>
      <c r="R2934" s="9" t="s">
        <v>0</v>
      </c>
    </row>
    <row r="2935" spans="2:18" x14ac:dyDescent="0.2">
      <c r="B2935" s="25">
        <v>2705</v>
      </c>
      <c r="C2935" s="193">
        <v>0.12516051331680411</v>
      </c>
      <c r="D2935" s="19"/>
      <c r="E2935" s="19">
        <v>1.2735611202416695</v>
      </c>
      <c r="F2935" s="19"/>
      <c r="G2935" s="19">
        <v>0.87428055986691189</v>
      </c>
      <c r="H2935" s="19"/>
      <c r="I2935" s="19">
        <v>1.37708079842333</v>
      </c>
      <c r="J2935" s="19"/>
      <c r="K2935" s="19">
        <v>0.27146208145160605</v>
      </c>
      <c r="L2935" s="19"/>
      <c r="M2935" s="19">
        <v>0.63962260324410491</v>
      </c>
      <c r="N2935" s="19"/>
      <c r="O2935" s="19">
        <v>0.40738821198130315</v>
      </c>
      <c r="P2935" s="50"/>
      <c r="R2935" s="9" t="s">
        <v>0</v>
      </c>
    </row>
    <row r="2936" spans="2:18" x14ac:dyDescent="0.2">
      <c r="B2936" s="25">
        <v>2706</v>
      </c>
      <c r="C2936" s="193">
        <v>0.18700568522576685</v>
      </c>
      <c r="D2936" s="19"/>
      <c r="E2936" s="19">
        <v>7.5161530502999676E-3</v>
      </c>
      <c r="F2936" s="19"/>
      <c r="G2936" s="19"/>
      <c r="H2936" s="19">
        <v>0.3316553690472353</v>
      </c>
      <c r="I2936" s="19"/>
      <c r="J2936" s="19">
        <v>0.63910695275260421</v>
      </c>
      <c r="K2936" s="19"/>
      <c r="L2936" s="19">
        <v>0.1210317058235834</v>
      </c>
      <c r="M2936" s="19"/>
      <c r="N2936" s="19">
        <v>0.27435145023855467</v>
      </c>
      <c r="O2936" s="19"/>
      <c r="P2936" s="50">
        <v>3.40964995532787E-3</v>
      </c>
      <c r="R2936" s="9" t="s">
        <v>0</v>
      </c>
    </row>
    <row r="2937" spans="2:18" x14ac:dyDescent="0.2">
      <c r="B2937" s="25">
        <v>2707</v>
      </c>
      <c r="C2937" s="193">
        <v>1.1788281210243339</v>
      </c>
      <c r="D2937" s="19"/>
      <c r="E2937" s="19">
        <v>1.8717222083610123</v>
      </c>
      <c r="F2937" s="19"/>
      <c r="G2937" s="19">
        <v>1.1465568259802921</v>
      </c>
      <c r="H2937" s="19"/>
      <c r="I2937" s="19">
        <v>1.7024652805469502</v>
      </c>
      <c r="J2937" s="19"/>
      <c r="K2937" s="19">
        <v>1.2962017981267577</v>
      </c>
      <c r="L2937" s="19"/>
      <c r="M2937" s="19">
        <v>0.62869517254004914</v>
      </c>
      <c r="N2937" s="19"/>
      <c r="O2937" s="19">
        <v>0.85702271319735956</v>
      </c>
      <c r="P2937" s="50"/>
      <c r="R2937" s="9" t="s">
        <v>0</v>
      </c>
    </row>
    <row r="2938" spans="2:18" x14ac:dyDescent="0.2">
      <c r="B2938" s="25">
        <v>2708</v>
      </c>
      <c r="C2938" s="193"/>
      <c r="D2938" s="19">
        <v>0.68950637760235201</v>
      </c>
      <c r="E2938" s="19"/>
      <c r="F2938" s="19">
        <v>1.3048561302281572</v>
      </c>
      <c r="G2938" s="19"/>
      <c r="H2938" s="19">
        <v>0.86824143192597403</v>
      </c>
      <c r="I2938" s="19"/>
      <c r="J2938" s="19">
        <v>0.54092157054967271</v>
      </c>
      <c r="K2938" s="19"/>
      <c r="L2938" s="19">
        <v>1.1071573667422312</v>
      </c>
      <c r="M2938" s="19">
        <v>0.36032019844776858</v>
      </c>
      <c r="N2938" s="19"/>
      <c r="O2938" s="19"/>
      <c r="P2938" s="50">
        <v>0.18023244303615341</v>
      </c>
      <c r="R2938" s="9" t="s">
        <v>0</v>
      </c>
    </row>
    <row r="2939" spans="2:18" x14ac:dyDescent="0.2">
      <c r="B2939" s="25">
        <v>2709</v>
      </c>
      <c r="C2939" s="193">
        <v>0.47840791581939146</v>
      </c>
      <c r="D2939" s="19"/>
      <c r="E2939" s="19"/>
      <c r="F2939" s="19">
        <v>0.56963624354066134</v>
      </c>
      <c r="G2939" s="19"/>
      <c r="H2939" s="19">
        <v>6.394622463410464E-2</v>
      </c>
      <c r="I2939" s="19">
        <v>0.12722578400702128</v>
      </c>
      <c r="J2939" s="19"/>
      <c r="K2939" s="19"/>
      <c r="L2939" s="19">
        <v>0.1985700149686539</v>
      </c>
      <c r="M2939" s="19">
        <v>5.7685887490584203E-2</v>
      </c>
      <c r="N2939" s="19"/>
      <c r="O2939" s="19"/>
      <c r="P2939" s="50">
        <v>0.44663356345444893</v>
      </c>
      <c r="R2939" s="9" t="s">
        <v>0</v>
      </c>
    </row>
    <row r="2940" spans="2:18" x14ac:dyDescent="0.2">
      <c r="B2940" s="25">
        <v>2710</v>
      </c>
      <c r="C2940" s="193"/>
      <c r="D2940" s="19">
        <v>0.26521889823958567</v>
      </c>
      <c r="E2940" s="19"/>
      <c r="F2940" s="19">
        <v>6.8729397157562849E-2</v>
      </c>
      <c r="G2940" s="19">
        <v>0.79245980689616324</v>
      </c>
      <c r="H2940" s="19"/>
      <c r="I2940" s="19"/>
      <c r="J2940" s="19">
        <v>0.23107518927733389</v>
      </c>
      <c r="K2940" s="19"/>
      <c r="L2940" s="19">
        <v>2.1194421665162548E-2</v>
      </c>
      <c r="M2940" s="19">
        <v>0.18553018838633895</v>
      </c>
      <c r="N2940" s="19"/>
      <c r="O2940" s="19">
        <v>0.42093436051111599</v>
      </c>
      <c r="P2940" s="50"/>
      <c r="R2940" s="9" t="s">
        <v>0</v>
      </c>
    </row>
    <row r="2941" spans="2:18" x14ac:dyDescent="0.2">
      <c r="B2941" s="25">
        <v>2711</v>
      </c>
      <c r="C2941" s="193"/>
      <c r="D2941" s="19">
        <v>0.62049224427535488</v>
      </c>
      <c r="E2941" s="19"/>
      <c r="F2941" s="19">
        <v>8.9767979227327557E-2</v>
      </c>
      <c r="G2941" s="19"/>
      <c r="H2941" s="19">
        <v>1.2415090481118094</v>
      </c>
      <c r="I2941" s="19"/>
      <c r="J2941" s="19">
        <v>0.52864390330977429</v>
      </c>
      <c r="K2941" s="19">
        <v>0.54717530331675246</v>
      </c>
      <c r="L2941" s="19"/>
      <c r="M2941" s="19">
        <v>0.15236890495767216</v>
      </c>
      <c r="N2941" s="19"/>
      <c r="O2941" s="19">
        <v>0.32052463683936738</v>
      </c>
      <c r="P2941" s="50"/>
      <c r="R2941" s="9" t="s">
        <v>0</v>
      </c>
    </row>
    <row r="2942" spans="2:18" x14ac:dyDescent="0.2">
      <c r="B2942" s="25">
        <v>2712</v>
      </c>
      <c r="C2942" s="193">
        <v>0.20769994814876494</v>
      </c>
      <c r="D2942" s="19"/>
      <c r="E2942" s="19">
        <v>0.47506011633320772</v>
      </c>
      <c r="F2942" s="19"/>
      <c r="G2942" s="19">
        <v>0.36610873700035645</v>
      </c>
      <c r="H2942" s="19"/>
      <c r="I2942" s="19">
        <v>0.88907177100174362</v>
      </c>
      <c r="J2942" s="19"/>
      <c r="K2942" s="19">
        <v>1.2560362840401207</v>
      </c>
      <c r="L2942" s="19"/>
      <c r="M2942" s="19">
        <v>1.1348789695231822</v>
      </c>
      <c r="N2942" s="19"/>
      <c r="O2942" s="19">
        <v>0.87608734195835036</v>
      </c>
      <c r="P2942" s="50"/>
      <c r="R2942" s="9" t="s">
        <v>0</v>
      </c>
    </row>
    <row r="2943" spans="2:18" x14ac:dyDescent="0.2">
      <c r="B2943" s="25">
        <v>2713</v>
      </c>
      <c r="C2943" s="193">
        <v>1.0242376994293001</v>
      </c>
      <c r="D2943" s="19"/>
      <c r="E2943" s="19">
        <v>1.0760208509236722</v>
      </c>
      <c r="F2943" s="19"/>
      <c r="G2943" s="19">
        <v>0.95714661187868211</v>
      </c>
      <c r="H2943" s="19"/>
      <c r="I2943" s="19">
        <v>0.66088483467607095</v>
      </c>
      <c r="J2943" s="19"/>
      <c r="K2943" s="19">
        <v>1.2009086173307393</v>
      </c>
      <c r="L2943" s="19"/>
      <c r="M2943" s="19">
        <v>0.29032818009961825</v>
      </c>
      <c r="N2943" s="19"/>
      <c r="O2943" s="19">
        <v>1.5569470919750916</v>
      </c>
      <c r="P2943" s="50"/>
      <c r="R2943" s="9" t="s">
        <v>0</v>
      </c>
    </row>
    <row r="2944" spans="2:18" x14ac:dyDescent="0.2">
      <c r="B2944" s="25">
        <v>2714</v>
      </c>
      <c r="C2944" s="193"/>
      <c r="D2944" s="19">
        <v>0.72042888152589057</v>
      </c>
      <c r="E2944" s="19"/>
      <c r="F2944" s="19">
        <v>0.46503166663430456</v>
      </c>
      <c r="G2944" s="19"/>
      <c r="H2944" s="19">
        <v>1.4961564071380791</v>
      </c>
      <c r="I2944" s="19"/>
      <c r="J2944" s="19">
        <v>1.258510668217965</v>
      </c>
      <c r="K2944" s="19"/>
      <c r="L2944" s="19">
        <v>0.26171046683058447</v>
      </c>
      <c r="M2944" s="19"/>
      <c r="N2944" s="19">
        <v>1.8856534709163101E-2</v>
      </c>
      <c r="O2944" s="19"/>
      <c r="P2944" s="50">
        <v>0.17377835305186706</v>
      </c>
      <c r="R2944" s="9" t="s">
        <v>0</v>
      </c>
    </row>
    <row r="2945" spans="2:18" x14ac:dyDescent="0.2">
      <c r="B2945" s="25">
        <v>2715</v>
      </c>
      <c r="C2945" s="193">
        <v>0.64224701325330391</v>
      </c>
      <c r="D2945" s="19"/>
      <c r="E2945" s="19">
        <v>8.0089199178226239E-2</v>
      </c>
      <c r="F2945" s="19"/>
      <c r="G2945" s="19">
        <v>1.1755802612473851</v>
      </c>
      <c r="H2945" s="19"/>
      <c r="I2945" s="19">
        <v>0.43907714971739814</v>
      </c>
      <c r="J2945" s="19"/>
      <c r="K2945" s="19">
        <v>1.2268893132632757</v>
      </c>
      <c r="L2945" s="19"/>
      <c r="M2945" s="19">
        <v>0.38166765236690808</v>
      </c>
      <c r="N2945" s="19"/>
      <c r="O2945" s="19">
        <v>0.34099593455273441</v>
      </c>
      <c r="P2945" s="50"/>
      <c r="R2945" s="9" t="s">
        <v>0</v>
      </c>
    </row>
    <row r="2946" spans="2:18" x14ac:dyDescent="0.2">
      <c r="B2946" s="25">
        <v>2716</v>
      </c>
      <c r="C2946" s="193"/>
      <c r="D2946" s="19">
        <v>1.3244340237205643E-2</v>
      </c>
      <c r="E2946" s="19">
        <v>0.18390892873415279</v>
      </c>
      <c r="F2946" s="19"/>
      <c r="G2946" s="19"/>
      <c r="H2946" s="19">
        <v>0.22039301747013404</v>
      </c>
      <c r="I2946" s="19"/>
      <c r="J2946" s="19">
        <v>0.37354941641305722</v>
      </c>
      <c r="K2946" s="19"/>
      <c r="L2946" s="19">
        <v>0.62266313938137807</v>
      </c>
      <c r="M2946" s="19"/>
      <c r="N2946" s="19">
        <v>0.68215231690383937</v>
      </c>
      <c r="O2946" s="19">
        <v>9.5487701485051868E-2</v>
      </c>
      <c r="P2946" s="50"/>
      <c r="R2946" s="9" t="s">
        <v>0</v>
      </c>
    </row>
    <row r="2947" spans="2:18" x14ac:dyDescent="0.2">
      <c r="B2947" s="25">
        <v>2717</v>
      </c>
      <c r="C2947" s="193"/>
      <c r="D2947" s="19">
        <v>0.79474091308432304</v>
      </c>
      <c r="E2947" s="19"/>
      <c r="F2947" s="19">
        <v>1.2691243995328896</v>
      </c>
      <c r="G2947" s="19"/>
      <c r="H2947" s="19">
        <v>1.1299086270578664</v>
      </c>
      <c r="I2947" s="19"/>
      <c r="J2947" s="19">
        <v>1.4160945861850347</v>
      </c>
      <c r="K2947" s="19"/>
      <c r="L2947" s="19">
        <v>0.78066288689655627</v>
      </c>
      <c r="M2947" s="19"/>
      <c r="N2947" s="19">
        <v>1.1376668963654228</v>
      </c>
      <c r="O2947" s="19"/>
      <c r="P2947" s="50">
        <v>1.9142356680987926</v>
      </c>
      <c r="R2947" s="9" t="s">
        <v>0</v>
      </c>
    </row>
    <row r="2948" spans="2:18" x14ac:dyDescent="0.2">
      <c r="B2948" s="25">
        <v>2718</v>
      </c>
      <c r="C2948" s="193"/>
      <c r="D2948" s="19">
        <v>0.39668581029014538</v>
      </c>
      <c r="E2948" s="19"/>
      <c r="F2948" s="19">
        <v>0.84308830068148077</v>
      </c>
      <c r="G2948" s="19"/>
      <c r="H2948" s="19">
        <v>1.4794239258337571</v>
      </c>
      <c r="I2948" s="19"/>
      <c r="J2948" s="19">
        <v>0.23080821995519712</v>
      </c>
      <c r="K2948" s="19"/>
      <c r="L2948" s="19">
        <v>0.38321663397577288</v>
      </c>
      <c r="M2948" s="19"/>
      <c r="N2948" s="19">
        <v>0.40661105288040311</v>
      </c>
      <c r="O2948" s="19">
        <v>9.7991979151394376E-2</v>
      </c>
      <c r="P2948" s="50"/>
      <c r="R2948" s="9" t="s">
        <v>0</v>
      </c>
    </row>
    <row r="2949" spans="2:18" x14ac:dyDescent="0.2">
      <c r="B2949" s="25">
        <v>2719</v>
      </c>
      <c r="C2949" s="193"/>
      <c r="D2949" s="19">
        <v>1.5599681431586039</v>
      </c>
      <c r="E2949" s="19"/>
      <c r="F2949" s="19">
        <v>1.9024115163485109</v>
      </c>
      <c r="G2949" s="19"/>
      <c r="H2949" s="19">
        <v>1.4422847942781967</v>
      </c>
      <c r="I2949" s="19"/>
      <c r="J2949" s="19">
        <v>1.8159002711129333</v>
      </c>
      <c r="K2949" s="19"/>
      <c r="L2949" s="19">
        <v>1.1409560770943965</v>
      </c>
      <c r="M2949" s="19"/>
      <c r="N2949" s="19">
        <v>0.8313943362401921</v>
      </c>
      <c r="O2949" s="19"/>
      <c r="P2949" s="50">
        <v>1.4313631917644964</v>
      </c>
      <c r="R2949" s="9" t="s">
        <v>0</v>
      </c>
    </row>
    <row r="2950" spans="2:18" x14ac:dyDescent="0.2">
      <c r="B2950" s="25">
        <v>2720</v>
      </c>
      <c r="C2950" s="193">
        <v>0.83494510262350718</v>
      </c>
      <c r="D2950" s="19"/>
      <c r="E2950" s="19">
        <v>0.97322371450034495</v>
      </c>
      <c r="F2950" s="19"/>
      <c r="G2950" s="19">
        <v>0.80655896069314426</v>
      </c>
      <c r="H2950" s="19"/>
      <c r="I2950" s="19">
        <v>0.18515984232832272</v>
      </c>
      <c r="J2950" s="19"/>
      <c r="K2950" s="19">
        <v>1.0578833261675955</v>
      </c>
      <c r="L2950" s="19"/>
      <c r="M2950" s="19">
        <v>1.1983523461019945</v>
      </c>
      <c r="N2950" s="19"/>
      <c r="O2950" s="19">
        <v>0.47151288189456952</v>
      </c>
      <c r="P2950" s="50"/>
      <c r="R2950" s="9" t="s">
        <v>0</v>
      </c>
    </row>
    <row r="2951" spans="2:18" x14ac:dyDescent="0.2">
      <c r="B2951" s="25">
        <v>2721</v>
      </c>
      <c r="C2951" s="193"/>
      <c r="D2951" s="19">
        <v>0.86752815240250114</v>
      </c>
      <c r="E2951" s="19"/>
      <c r="F2951" s="19">
        <v>0.25819909975222693</v>
      </c>
      <c r="G2951" s="19"/>
      <c r="H2951" s="19">
        <v>0.71992089442899398</v>
      </c>
      <c r="I2951" s="19"/>
      <c r="J2951" s="19">
        <v>0.57282680017110443</v>
      </c>
      <c r="K2951" s="19">
        <v>0.26203696896735357</v>
      </c>
      <c r="L2951" s="19"/>
      <c r="M2951" s="19"/>
      <c r="N2951" s="19">
        <v>1.1489286208042628</v>
      </c>
      <c r="O2951" s="19">
        <v>0.83972772305830523</v>
      </c>
      <c r="P2951" s="50"/>
      <c r="R2951" s="9" t="s">
        <v>0</v>
      </c>
    </row>
    <row r="2952" spans="2:18" x14ac:dyDescent="0.2">
      <c r="B2952" s="25">
        <v>2722</v>
      </c>
      <c r="C2952" s="193">
        <v>2.7930994620980473E-2</v>
      </c>
      <c r="D2952" s="19"/>
      <c r="E2952" s="19"/>
      <c r="F2952" s="19">
        <v>0.70617858636271802</v>
      </c>
      <c r="G2952" s="19"/>
      <c r="H2952" s="19">
        <v>0.54550784718825351</v>
      </c>
      <c r="I2952" s="19"/>
      <c r="J2952" s="19">
        <v>0.61206838617565029</v>
      </c>
      <c r="K2952" s="19"/>
      <c r="L2952" s="19">
        <v>0.39678087013916774</v>
      </c>
      <c r="M2952" s="19"/>
      <c r="N2952" s="19">
        <v>0.41699024514772293</v>
      </c>
      <c r="O2952" s="19"/>
      <c r="P2952" s="50">
        <v>0.11406346918562084</v>
      </c>
      <c r="R2952" s="9" t="s">
        <v>0</v>
      </c>
    </row>
    <row r="2953" spans="2:18" x14ac:dyDescent="0.2">
      <c r="B2953" s="25">
        <v>2723</v>
      </c>
      <c r="C2953" s="193"/>
      <c r="D2953" s="19">
        <v>1.0437618301452332</v>
      </c>
      <c r="E2953" s="19"/>
      <c r="F2953" s="19">
        <v>0.9336055986706413</v>
      </c>
      <c r="G2953" s="19"/>
      <c r="H2953" s="19">
        <v>0.29462771212272792</v>
      </c>
      <c r="I2953" s="19"/>
      <c r="J2953" s="19">
        <v>1.5431992138998352</v>
      </c>
      <c r="K2953" s="19"/>
      <c r="L2953" s="19">
        <v>1.8086634444996372</v>
      </c>
      <c r="M2953" s="19"/>
      <c r="N2953" s="19">
        <v>0.82366647347504973</v>
      </c>
      <c r="O2953" s="19"/>
      <c r="P2953" s="50">
        <v>0.48495030746733153</v>
      </c>
      <c r="R2953" s="9" t="s">
        <v>0</v>
      </c>
    </row>
    <row r="2954" spans="2:18" x14ac:dyDescent="0.2">
      <c r="B2954" s="25">
        <v>2724</v>
      </c>
      <c r="C2954" s="193">
        <v>0.40948598378175566</v>
      </c>
      <c r="D2954" s="19"/>
      <c r="E2954" s="19">
        <v>0.27637613883898121</v>
      </c>
      <c r="F2954" s="19"/>
      <c r="G2954" s="19">
        <v>0.58280290829063486</v>
      </c>
      <c r="H2954" s="19"/>
      <c r="I2954" s="19"/>
      <c r="J2954" s="19">
        <v>0.63138936008936186</v>
      </c>
      <c r="K2954" s="19">
        <v>0.57819376958176938</v>
      </c>
      <c r="L2954" s="19"/>
      <c r="M2954" s="19"/>
      <c r="N2954" s="19">
        <v>0.75532699981148532</v>
      </c>
      <c r="O2954" s="19">
        <v>8.7239063475059483E-2</v>
      </c>
      <c r="P2954" s="50"/>
      <c r="R2954" s="9" t="s">
        <v>0</v>
      </c>
    </row>
    <row r="2955" spans="2:18" x14ac:dyDescent="0.2">
      <c r="B2955" s="25">
        <v>2725</v>
      </c>
      <c r="C2955" s="193"/>
      <c r="D2955" s="19">
        <v>0.48964018117307284</v>
      </c>
      <c r="E2955" s="19"/>
      <c r="F2955" s="19">
        <v>1.2867805354013071</v>
      </c>
      <c r="G2955" s="19"/>
      <c r="H2955" s="19">
        <v>1.6862144376927719</v>
      </c>
      <c r="I2955" s="19"/>
      <c r="J2955" s="19">
        <v>0.29737847607780882</v>
      </c>
      <c r="K2955" s="19">
        <v>3.5205040168097043E-2</v>
      </c>
      <c r="L2955" s="19"/>
      <c r="M2955" s="19"/>
      <c r="N2955" s="19">
        <v>0.29833798164649111</v>
      </c>
      <c r="O2955" s="19"/>
      <c r="P2955" s="50">
        <v>1.2268409503768125</v>
      </c>
      <c r="R2955" s="9" t="s">
        <v>0</v>
      </c>
    </row>
    <row r="2956" spans="2:18" x14ac:dyDescent="0.2">
      <c r="B2956" s="25">
        <v>2726</v>
      </c>
      <c r="C2956" s="193">
        <v>0.33206414211650154</v>
      </c>
      <c r="D2956" s="19"/>
      <c r="E2956" s="19"/>
      <c r="F2956" s="19">
        <v>2.0657716985331545E-2</v>
      </c>
      <c r="G2956" s="19">
        <v>0.14453491229376647</v>
      </c>
      <c r="H2956" s="19"/>
      <c r="I2956" s="19">
        <v>0.49527004712335859</v>
      </c>
      <c r="J2956" s="19"/>
      <c r="K2956" s="19"/>
      <c r="L2956" s="19">
        <v>0.43629307099260634</v>
      </c>
      <c r="M2956" s="19">
        <v>0.10510006767552302</v>
      </c>
      <c r="N2956" s="19"/>
      <c r="O2956" s="19">
        <v>6.2654544697744743E-2</v>
      </c>
      <c r="P2956" s="50"/>
      <c r="R2956" s="9" t="s">
        <v>0</v>
      </c>
    </row>
    <row r="2957" spans="2:18" x14ac:dyDescent="0.2">
      <c r="B2957" s="25">
        <v>2727</v>
      </c>
      <c r="C2957" s="193">
        <v>1.715775549575054</v>
      </c>
      <c r="D2957" s="19"/>
      <c r="E2957" s="19">
        <v>1.493565243636809</v>
      </c>
      <c r="F2957" s="19"/>
      <c r="G2957" s="19">
        <v>1.722458063066479</v>
      </c>
      <c r="H2957" s="19"/>
      <c r="I2957" s="19">
        <v>1.4830433187054342</v>
      </c>
      <c r="J2957" s="19"/>
      <c r="K2957" s="19">
        <v>1.2561160831087912</v>
      </c>
      <c r="L2957" s="19"/>
      <c r="M2957" s="19">
        <v>2.0682669791130976</v>
      </c>
      <c r="N2957" s="19"/>
      <c r="O2957" s="19">
        <v>2.4513985142473698</v>
      </c>
      <c r="P2957" s="50"/>
      <c r="R2957" s="9" t="s">
        <v>0</v>
      </c>
    </row>
    <row r="2958" spans="2:18" x14ac:dyDescent="0.2">
      <c r="B2958" s="25">
        <v>2728</v>
      </c>
      <c r="C2958" s="193"/>
      <c r="D2958" s="19">
        <v>0.11646894835767486</v>
      </c>
      <c r="E2958" s="19"/>
      <c r="F2958" s="19">
        <v>0.92933142705915528</v>
      </c>
      <c r="G2958" s="19"/>
      <c r="H2958" s="19">
        <v>6.2722684469658715E-2</v>
      </c>
      <c r="I2958" s="19"/>
      <c r="J2958" s="19">
        <v>0.34289309558804504</v>
      </c>
      <c r="K2958" s="19"/>
      <c r="L2958" s="19">
        <v>0.41922821021377443</v>
      </c>
      <c r="M2958" s="19">
        <v>0.40840308399753744</v>
      </c>
      <c r="N2958" s="19"/>
      <c r="O2958" s="19"/>
      <c r="P2958" s="50">
        <v>0.21997732886433227</v>
      </c>
      <c r="R2958" s="9" t="s">
        <v>0</v>
      </c>
    </row>
    <row r="2959" spans="2:18" x14ac:dyDescent="0.2">
      <c r="B2959" s="25">
        <v>2729</v>
      </c>
      <c r="C2959" s="193">
        <v>0.21254728865256556</v>
      </c>
      <c r="D2959" s="19"/>
      <c r="E2959" s="19">
        <v>6.8011169456819648E-2</v>
      </c>
      <c r="F2959" s="19"/>
      <c r="G2959" s="19"/>
      <c r="H2959" s="19">
        <v>0.31029188778159289</v>
      </c>
      <c r="I2959" s="19">
        <v>0.13451633265807886</v>
      </c>
      <c r="J2959" s="19"/>
      <c r="K2959" s="19"/>
      <c r="L2959" s="19">
        <v>0.14640438252432844</v>
      </c>
      <c r="M2959" s="19"/>
      <c r="N2959" s="19">
        <v>0.3749580207898619</v>
      </c>
      <c r="O2959" s="19">
        <v>1.0024136699112101</v>
      </c>
      <c r="P2959" s="50"/>
      <c r="R2959" s="9" t="s">
        <v>0</v>
      </c>
    </row>
    <row r="2960" spans="2:18" x14ac:dyDescent="0.2">
      <c r="B2960" s="25">
        <v>2730</v>
      </c>
      <c r="C2960" s="193"/>
      <c r="D2960" s="19">
        <v>1.7648383141956314</v>
      </c>
      <c r="E2960" s="19"/>
      <c r="F2960" s="19">
        <v>2.2225194733257672</v>
      </c>
      <c r="G2960" s="19"/>
      <c r="H2960" s="19">
        <v>1.3551877358036544</v>
      </c>
      <c r="I2960" s="19"/>
      <c r="J2960" s="19">
        <v>1.6213746730468239</v>
      </c>
      <c r="K2960" s="19"/>
      <c r="L2960" s="19">
        <v>1.7054290677322022</v>
      </c>
      <c r="M2960" s="19"/>
      <c r="N2960" s="19">
        <v>2.0903799253326296</v>
      </c>
      <c r="O2960" s="19"/>
      <c r="P2960" s="50">
        <v>1.003480745078092</v>
      </c>
      <c r="R2960" s="9" t="s">
        <v>0</v>
      </c>
    </row>
    <row r="2961" spans="2:18" x14ac:dyDescent="0.2">
      <c r="B2961" s="25">
        <v>2731</v>
      </c>
      <c r="C2961" s="193">
        <v>1.4477697942945753</v>
      </c>
      <c r="D2961" s="19"/>
      <c r="E2961" s="19">
        <v>0.84333830409416366</v>
      </c>
      <c r="F2961" s="19"/>
      <c r="G2961" s="19"/>
      <c r="H2961" s="19">
        <v>9.4836741536521843E-2</v>
      </c>
      <c r="I2961" s="19">
        <v>0.77729512926457989</v>
      </c>
      <c r="J2961" s="19"/>
      <c r="K2961" s="19">
        <v>0.65472901434223318</v>
      </c>
      <c r="L2961" s="19"/>
      <c r="M2961" s="19">
        <v>1.5886331675255874</v>
      </c>
      <c r="N2961" s="19"/>
      <c r="O2961" s="19"/>
      <c r="P2961" s="50">
        <v>0.27803627770323192</v>
      </c>
      <c r="R2961" s="9" t="s">
        <v>0</v>
      </c>
    </row>
    <row r="2962" spans="2:18" x14ac:dyDescent="0.2">
      <c r="B2962" s="25">
        <v>2732</v>
      </c>
      <c r="C2962" s="193">
        <v>0.69224725200676329</v>
      </c>
      <c r="D2962" s="19"/>
      <c r="E2962" s="19">
        <v>0.23754499907672275</v>
      </c>
      <c r="F2962" s="19"/>
      <c r="G2962" s="19">
        <v>8.2907368200116779E-2</v>
      </c>
      <c r="H2962" s="19"/>
      <c r="I2962" s="19">
        <v>0.79501020339864803</v>
      </c>
      <c r="J2962" s="19"/>
      <c r="K2962" s="19">
        <v>0.19699807447321085</v>
      </c>
      <c r="L2962" s="19"/>
      <c r="M2962" s="19">
        <v>1.1208640877192568</v>
      </c>
      <c r="N2962" s="19"/>
      <c r="O2962" s="19">
        <v>2.3495021427497695E-2</v>
      </c>
      <c r="P2962" s="50"/>
      <c r="R2962" s="9" t="s">
        <v>0</v>
      </c>
    </row>
    <row r="2963" spans="2:18" x14ac:dyDescent="0.2">
      <c r="B2963" s="25">
        <v>2733</v>
      </c>
      <c r="C2963" s="193">
        <v>1.2171659820214584</v>
      </c>
      <c r="D2963" s="19"/>
      <c r="E2963" s="19">
        <v>0.20641574332766083</v>
      </c>
      <c r="F2963" s="19"/>
      <c r="G2963" s="19"/>
      <c r="H2963" s="19">
        <v>0.63738980594682249</v>
      </c>
      <c r="I2963" s="19">
        <v>3.8866364998658122E-2</v>
      </c>
      <c r="J2963" s="19"/>
      <c r="K2963" s="19">
        <v>0.66243316861894153</v>
      </c>
      <c r="L2963" s="19"/>
      <c r="M2963" s="19">
        <v>0.86622239856649674</v>
      </c>
      <c r="N2963" s="19"/>
      <c r="O2963" s="19">
        <v>0.47319356013503988</v>
      </c>
      <c r="P2963" s="50"/>
      <c r="R2963" s="9" t="s">
        <v>0</v>
      </c>
    </row>
    <row r="2964" spans="2:18" x14ac:dyDescent="0.2">
      <c r="B2964" s="25">
        <v>2734</v>
      </c>
      <c r="C2964" s="193"/>
      <c r="D2964" s="19">
        <v>1.4294340193770585</v>
      </c>
      <c r="E2964" s="19"/>
      <c r="F2964" s="19">
        <v>1.4630463201779718</v>
      </c>
      <c r="G2964" s="19"/>
      <c r="H2964" s="19">
        <v>2.1620653254832152</v>
      </c>
      <c r="I2964" s="19"/>
      <c r="J2964" s="19">
        <v>1.3222481565556445</v>
      </c>
      <c r="K2964" s="19"/>
      <c r="L2964" s="19">
        <v>1.0172060679269466</v>
      </c>
      <c r="M2964" s="19"/>
      <c r="N2964" s="19">
        <v>1.518351889825492</v>
      </c>
      <c r="O2964" s="19"/>
      <c r="P2964" s="50">
        <v>1.9124094394460875</v>
      </c>
      <c r="R2964" s="9" t="s">
        <v>0</v>
      </c>
    </row>
    <row r="2965" spans="2:18" x14ac:dyDescent="0.2">
      <c r="B2965" s="25">
        <v>2735</v>
      </c>
      <c r="C2965" s="193"/>
      <c r="D2965" s="19">
        <v>8.3142554910579758E-2</v>
      </c>
      <c r="E2965" s="19">
        <v>0.5782238339079907</v>
      </c>
      <c r="F2965" s="19"/>
      <c r="G2965" s="19">
        <v>0.40987425699842106</v>
      </c>
      <c r="H2965" s="19"/>
      <c r="I2965" s="19"/>
      <c r="J2965" s="19">
        <v>0.60723004176609574</v>
      </c>
      <c r="K2965" s="19">
        <v>0.25205732299897343</v>
      </c>
      <c r="L2965" s="19"/>
      <c r="M2965" s="19">
        <v>0.64898496786421933</v>
      </c>
      <c r="N2965" s="19"/>
      <c r="O2965" s="19">
        <v>0.79820457249398147</v>
      </c>
      <c r="P2965" s="50"/>
      <c r="R2965" s="9" t="s">
        <v>0</v>
      </c>
    </row>
    <row r="2966" spans="2:18" x14ac:dyDescent="0.2">
      <c r="B2966" s="25">
        <v>2736</v>
      </c>
      <c r="C2966" s="193"/>
      <c r="D2966" s="19">
        <v>0.93451826932092275</v>
      </c>
      <c r="E2966" s="19"/>
      <c r="F2966" s="19">
        <v>1.9023780333641316</v>
      </c>
      <c r="G2966" s="19"/>
      <c r="H2966" s="19">
        <v>1.0815809282009352</v>
      </c>
      <c r="I2966" s="19"/>
      <c r="J2966" s="19">
        <v>0.37037037023476221</v>
      </c>
      <c r="K2966" s="19"/>
      <c r="L2966" s="19">
        <v>0.86186155609759596</v>
      </c>
      <c r="M2966" s="19"/>
      <c r="N2966" s="19">
        <v>0.69095821000988011</v>
      </c>
      <c r="O2966" s="19"/>
      <c r="P2966" s="50">
        <v>1.0661768502258717</v>
      </c>
      <c r="R2966" s="9" t="s">
        <v>0</v>
      </c>
    </row>
    <row r="2967" spans="2:18" x14ac:dyDescent="0.2">
      <c r="B2967" s="25">
        <v>2737</v>
      </c>
      <c r="C2967" s="193">
        <v>0.20710754672599507</v>
      </c>
      <c r="D2967" s="19"/>
      <c r="E2967" s="19"/>
      <c r="F2967" s="19">
        <v>0.97096186833489084</v>
      </c>
      <c r="G2967" s="19"/>
      <c r="H2967" s="19">
        <v>0.81806702049129332</v>
      </c>
      <c r="I2967" s="19"/>
      <c r="J2967" s="19">
        <v>0.98529073481409057</v>
      </c>
      <c r="K2967" s="19"/>
      <c r="L2967" s="19">
        <v>0.78157512073108659</v>
      </c>
      <c r="M2967" s="19"/>
      <c r="N2967" s="19">
        <v>0.31285538845893912</v>
      </c>
      <c r="O2967" s="19"/>
      <c r="P2967" s="50">
        <v>1.1786277163607508</v>
      </c>
      <c r="R2967" s="9" t="s">
        <v>0</v>
      </c>
    </row>
    <row r="2968" spans="2:18" x14ac:dyDescent="0.2">
      <c r="B2968" s="25">
        <v>2738</v>
      </c>
      <c r="C2968" s="193"/>
      <c r="D2968" s="19">
        <v>0.81358416486666074</v>
      </c>
      <c r="E2968" s="19"/>
      <c r="F2968" s="19">
        <v>0.89555760785844907</v>
      </c>
      <c r="G2968" s="19"/>
      <c r="H2968" s="19">
        <v>0.40332158834982584</v>
      </c>
      <c r="I2968" s="19">
        <v>0.25153128082047471</v>
      </c>
      <c r="J2968" s="19"/>
      <c r="K2968" s="19"/>
      <c r="L2968" s="19">
        <v>0.70102935959790957</v>
      </c>
      <c r="M2968" s="19"/>
      <c r="N2968" s="19">
        <v>0.93008069766351753</v>
      </c>
      <c r="O2968" s="19"/>
      <c r="P2968" s="50">
        <v>0.53958870220213717</v>
      </c>
      <c r="R2968" s="9" t="s">
        <v>0</v>
      </c>
    </row>
    <row r="2969" spans="2:18" x14ac:dyDescent="0.2">
      <c r="B2969" s="25">
        <v>2739</v>
      </c>
      <c r="C2969" s="193"/>
      <c r="D2969" s="19">
        <v>1.7265858592865266</v>
      </c>
      <c r="E2969" s="19"/>
      <c r="F2969" s="19">
        <v>1.9545268004395362</v>
      </c>
      <c r="G2969" s="19"/>
      <c r="H2969" s="19">
        <v>0.43471921349566578</v>
      </c>
      <c r="I2969" s="19"/>
      <c r="J2969" s="19">
        <v>2.5080097240687467</v>
      </c>
      <c r="K2969" s="19"/>
      <c r="L2969" s="19">
        <v>0.64370946354717851</v>
      </c>
      <c r="M2969" s="19"/>
      <c r="N2969" s="19">
        <v>1.1593472799493019</v>
      </c>
      <c r="O2969" s="19"/>
      <c r="P2969" s="50">
        <v>1.0699818516730646</v>
      </c>
      <c r="R2969" s="9" t="s">
        <v>0</v>
      </c>
    </row>
    <row r="2970" spans="2:18" x14ac:dyDescent="0.2">
      <c r="B2970" s="25">
        <v>2740</v>
      </c>
      <c r="C2970" s="193">
        <v>0.83479038156623864</v>
      </c>
      <c r="D2970" s="19"/>
      <c r="E2970" s="19">
        <v>0.88183117582719772</v>
      </c>
      <c r="F2970" s="19"/>
      <c r="G2970" s="19">
        <v>1.3266826720834166</v>
      </c>
      <c r="H2970" s="19"/>
      <c r="I2970" s="19">
        <v>1.0115755790512861</v>
      </c>
      <c r="J2970" s="19"/>
      <c r="K2970" s="19">
        <v>1.7043040030127283</v>
      </c>
      <c r="L2970" s="19"/>
      <c r="M2970" s="19">
        <v>1.4942719968134321</v>
      </c>
      <c r="N2970" s="19"/>
      <c r="O2970" s="19"/>
      <c r="P2970" s="50">
        <v>0.80175267911228176</v>
      </c>
      <c r="R2970" s="9" t="s">
        <v>0</v>
      </c>
    </row>
    <row r="2971" spans="2:18" x14ac:dyDescent="0.2">
      <c r="B2971" s="25">
        <v>2741</v>
      </c>
      <c r="C2971" s="193"/>
      <c r="D2971" s="19">
        <v>0.55462964902468226</v>
      </c>
      <c r="E2971" s="19">
        <v>0.85564714019337462</v>
      </c>
      <c r="F2971" s="19"/>
      <c r="G2971" s="19"/>
      <c r="H2971" s="19">
        <v>4.75956445210503E-2</v>
      </c>
      <c r="I2971" s="19">
        <v>6.8946883296420264E-2</v>
      </c>
      <c r="J2971" s="19"/>
      <c r="K2971" s="19">
        <v>0.383987432831567</v>
      </c>
      <c r="L2971" s="19"/>
      <c r="M2971" s="19">
        <v>0.31170744037312736</v>
      </c>
      <c r="N2971" s="19"/>
      <c r="O2971" s="19">
        <v>1.4849123462954454</v>
      </c>
      <c r="P2971" s="50"/>
      <c r="R2971" s="9" t="s">
        <v>0</v>
      </c>
    </row>
    <row r="2972" spans="2:18" x14ac:dyDescent="0.2">
      <c r="B2972" s="25">
        <v>2742</v>
      </c>
      <c r="C2972" s="193">
        <v>0.47628708952096677</v>
      </c>
      <c r="D2972" s="19"/>
      <c r="E2972" s="19">
        <v>0.50996939135963282</v>
      </c>
      <c r="F2972" s="19"/>
      <c r="G2972" s="19"/>
      <c r="H2972" s="19">
        <v>0.12514160631810536</v>
      </c>
      <c r="I2972" s="19">
        <v>0.72245265769349931</v>
      </c>
      <c r="J2972" s="19"/>
      <c r="K2972" s="19">
        <v>0.46933017142931316</v>
      </c>
      <c r="L2972" s="19"/>
      <c r="M2972" s="19">
        <v>1.0326025922649518</v>
      </c>
      <c r="N2972" s="19"/>
      <c r="O2972" s="19">
        <v>1.2870686966288372</v>
      </c>
      <c r="P2972" s="50"/>
      <c r="R2972" s="9" t="s">
        <v>0</v>
      </c>
    </row>
    <row r="2973" spans="2:18" x14ac:dyDescent="0.2">
      <c r="B2973" s="25">
        <v>2743</v>
      </c>
      <c r="C2973" s="193"/>
      <c r="D2973" s="19">
        <v>0.12285867905415858</v>
      </c>
      <c r="E2973" s="19">
        <v>0.36201421297039627</v>
      </c>
      <c r="F2973" s="19"/>
      <c r="G2973" s="19">
        <v>0.70548315496871794</v>
      </c>
      <c r="H2973" s="19"/>
      <c r="I2973" s="19">
        <v>1.0006070426541556</v>
      </c>
      <c r="J2973" s="19"/>
      <c r="K2973" s="19">
        <v>1.409145329899433</v>
      </c>
      <c r="L2973" s="19"/>
      <c r="M2973" s="19">
        <v>2.2683681795166707E-2</v>
      </c>
      <c r="N2973" s="19"/>
      <c r="O2973" s="19">
        <v>1.0403184614197882</v>
      </c>
      <c r="P2973" s="50"/>
      <c r="R2973" s="9" t="s">
        <v>0</v>
      </c>
    </row>
    <row r="2974" spans="2:18" x14ac:dyDescent="0.2">
      <c r="B2974" s="25">
        <v>2744</v>
      </c>
      <c r="C2974" s="193">
        <v>0.24800831451353322</v>
      </c>
      <c r="D2974" s="19"/>
      <c r="E2974" s="19">
        <v>1.4310092402528476</v>
      </c>
      <c r="F2974" s="19"/>
      <c r="G2974" s="19">
        <v>9.1057268830166183E-2</v>
      </c>
      <c r="H2974" s="19"/>
      <c r="I2974" s="19">
        <v>0.59057524420375473</v>
      </c>
      <c r="J2974" s="19"/>
      <c r="K2974" s="19"/>
      <c r="L2974" s="19">
        <v>1.2910835856501355</v>
      </c>
      <c r="M2974" s="19">
        <v>0.32294181116925114</v>
      </c>
      <c r="N2974" s="19"/>
      <c r="O2974" s="19"/>
      <c r="P2974" s="50">
        <v>0.87287877645499368</v>
      </c>
      <c r="R2974" s="9" t="s">
        <v>0</v>
      </c>
    </row>
    <row r="2975" spans="2:18" x14ac:dyDescent="0.2">
      <c r="B2975" s="25">
        <v>2745</v>
      </c>
      <c r="C2975" s="193"/>
      <c r="D2975" s="19">
        <v>1.1259564141662626</v>
      </c>
      <c r="E2975" s="19"/>
      <c r="F2975" s="19">
        <v>1.4378344302189225</v>
      </c>
      <c r="G2975" s="19"/>
      <c r="H2975" s="19">
        <v>1.0298547065364922</v>
      </c>
      <c r="I2975" s="19"/>
      <c r="J2975" s="19">
        <v>1.6161330887607013</v>
      </c>
      <c r="K2975" s="19"/>
      <c r="L2975" s="19">
        <v>1.5749335886051219</v>
      </c>
      <c r="M2975" s="19"/>
      <c r="N2975" s="19">
        <v>2.325693250709731</v>
      </c>
      <c r="O2975" s="19"/>
      <c r="P2975" s="50">
        <v>1.5227732976292341</v>
      </c>
      <c r="R2975" s="9" t="s">
        <v>0</v>
      </c>
    </row>
    <row r="2976" spans="2:18" x14ac:dyDescent="0.2">
      <c r="B2976" s="25">
        <v>2746</v>
      </c>
      <c r="C2976" s="193"/>
      <c r="D2976" s="19">
        <v>0.46944045896702935</v>
      </c>
      <c r="E2976" s="19">
        <v>0.88174954698024932</v>
      </c>
      <c r="F2976" s="19"/>
      <c r="G2976" s="19"/>
      <c r="H2976" s="19">
        <v>0.44684088875842332</v>
      </c>
      <c r="I2976" s="19"/>
      <c r="J2976" s="19">
        <v>0.2072938684111936</v>
      </c>
      <c r="K2976" s="19">
        <v>0.12979555120256817</v>
      </c>
      <c r="L2976" s="19"/>
      <c r="M2976" s="19"/>
      <c r="N2976" s="19">
        <v>0.4075713512541293</v>
      </c>
      <c r="O2976" s="19">
        <v>1.0724889363224435</v>
      </c>
      <c r="P2976" s="50"/>
      <c r="R2976" s="9" t="s">
        <v>0</v>
      </c>
    </row>
    <row r="2977" spans="2:18" x14ac:dyDescent="0.2">
      <c r="B2977" s="25">
        <v>2747</v>
      </c>
      <c r="C2977" s="193">
        <v>1.8675715696504864</v>
      </c>
      <c r="D2977" s="19"/>
      <c r="E2977" s="19">
        <v>0.20243203269024862</v>
      </c>
      <c r="F2977" s="19"/>
      <c r="G2977" s="19">
        <v>0.8239144152425748</v>
      </c>
      <c r="H2977" s="19"/>
      <c r="I2977" s="19">
        <v>0.70584867534163631</v>
      </c>
      <c r="J2977" s="19"/>
      <c r="K2977" s="19">
        <v>1.6343575871327134</v>
      </c>
      <c r="L2977" s="19"/>
      <c r="M2977" s="19">
        <v>0.28177445040824112</v>
      </c>
      <c r="N2977" s="19"/>
      <c r="O2977" s="19">
        <v>1.2884783894090988</v>
      </c>
      <c r="P2977" s="50"/>
      <c r="R2977" s="9" t="s">
        <v>0</v>
      </c>
    </row>
    <row r="2978" spans="2:18" x14ac:dyDescent="0.2">
      <c r="B2978" s="25">
        <v>2748</v>
      </c>
      <c r="C2978" s="193"/>
      <c r="D2978" s="19">
        <v>0.677777726982707</v>
      </c>
      <c r="E2978" s="19"/>
      <c r="F2978" s="19">
        <v>1.2423805056172574</v>
      </c>
      <c r="G2978" s="19"/>
      <c r="H2978" s="19">
        <v>1.2926293724891609</v>
      </c>
      <c r="I2978" s="19"/>
      <c r="J2978" s="19">
        <v>1.3916547671300572</v>
      </c>
      <c r="K2978" s="19"/>
      <c r="L2978" s="19">
        <v>0.75781131180043415</v>
      </c>
      <c r="M2978" s="19"/>
      <c r="N2978" s="19">
        <v>1.0259461155002128</v>
      </c>
      <c r="O2978" s="19"/>
      <c r="P2978" s="50">
        <v>1.1211314412871174</v>
      </c>
      <c r="R2978" s="9" t="s">
        <v>0</v>
      </c>
    </row>
    <row r="2979" spans="2:18" x14ac:dyDescent="0.2">
      <c r="B2979" s="25">
        <v>2749</v>
      </c>
      <c r="C2979" s="193"/>
      <c r="D2979" s="19">
        <v>0.8379686010518087</v>
      </c>
      <c r="E2979" s="19"/>
      <c r="F2979" s="19">
        <v>1.2894504114793572</v>
      </c>
      <c r="G2979" s="19"/>
      <c r="H2979" s="19">
        <v>1.6708518545916997</v>
      </c>
      <c r="I2979" s="19"/>
      <c r="J2979" s="19">
        <v>0.53413320523988728</v>
      </c>
      <c r="K2979" s="19"/>
      <c r="L2979" s="19">
        <v>1.3707930035104312</v>
      </c>
      <c r="M2979" s="19"/>
      <c r="N2979" s="19">
        <v>1.3692959800453872</v>
      </c>
      <c r="O2979" s="19">
        <v>0.15070940401843699</v>
      </c>
      <c r="P2979" s="50"/>
      <c r="R2979" s="9" t="s">
        <v>0</v>
      </c>
    </row>
    <row r="2980" spans="2:18" x14ac:dyDescent="0.2">
      <c r="B2980" s="25">
        <v>2750</v>
      </c>
      <c r="C2980" s="193"/>
      <c r="D2980" s="19">
        <v>0.57441250866788385</v>
      </c>
      <c r="E2980" s="19"/>
      <c r="F2980" s="19">
        <v>0.57574116354238369</v>
      </c>
      <c r="G2980" s="19">
        <v>0.94747347789844882</v>
      </c>
      <c r="H2980" s="19"/>
      <c r="I2980" s="19">
        <v>0.31998576152720398</v>
      </c>
      <c r="J2980" s="19"/>
      <c r="K2980" s="19"/>
      <c r="L2980" s="19">
        <v>5.0837491977210707E-2</v>
      </c>
      <c r="M2980" s="19"/>
      <c r="N2980" s="19">
        <v>6.4555423181744509E-2</v>
      </c>
      <c r="O2980" s="19"/>
      <c r="P2980" s="50">
        <v>5.3917182335137537E-2</v>
      </c>
      <c r="R2980" s="9" t="s">
        <v>0</v>
      </c>
    </row>
    <row r="2981" spans="2:18" x14ac:dyDescent="0.2">
      <c r="B2981" s="25">
        <v>2751</v>
      </c>
      <c r="C2981" s="193">
        <v>1.7254799625553205</v>
      </c>
      <c r="D2981" s="19"/>
      <c r="E2981" s="19">
        <v>1.0392349223803754</v>
      </c>
      <c r="F2981" s="19"/>
      <c r="G2981" s="19">
        <v>0.98109248042491781</v>
      </c>
      <c r="H2981" s="19"/>
      <c r="I2981" s="19">
        <v>1.0247880128616842</v>
      </c>
      <c r="J2981" s="19"/>
      <c r="K2981" s="19">
        <v>1.1904747651478456</v>
      </c>
      <c r="L2981" s="19"/>
      <c r="M2981" s="19">
        <v>1.1544517145752686</v>
      </c>
      <c r="N2981" s="19"/>
      <c r="O2981" s="19">
        <v>0.93082681939620138</v>
      </c>
      <c r="P2981" s="50"/>
      <c r="R2981" s="9" t="s">
        <v>0</v>
      </c>
    </row>
    <row r="2982" spans="2:18" x14ac:dyDescent="0.2">
      <c r="B2982" s="25">
        <v>2752</v>
      </c>
      <c r="C2982" s="193"/>
      <c r="D2982" s="19">
        <v>3.0795590318175798</v>
      </c>
      <c r="E2982" s="19"/>
      <c r="F2982" s="19">
        <v>1.1049418417189365</v>
      </c>
      <c r="G2982" s="19"/>
      <c r="H2982" s="19">
        <v>2.4919707636468003</v>
      </c>
      <c r="I2982" s="19"/>
      <c r="J2982" s="19">
        <v>1.1610351586957721</v>
      </c>
      <c r="K2982" s="19"/>
      <c r="L2982" s="19">
        <v>0.89511186446734636</v>
      </c>
      <c r="M2982" s="19"/>
      <c r="N2982" s="19">
        <v>0.72556283438483005</v>
      </c>
      <c r="O2982" s="19"/>
      <c r="P2982" s="50">
        <v>1.2704995600805185</v>
      </c>
      <c r="R2982" s="9" t="s">
        <v>0</v>
      </c>
    </row>
    <row r="2983" spans="2:18" x14ac:dyDescent="0.2">
      <c r="B2983" s="25">
        <v>2753</v>
      </c>
      <c r="C2983" s="193"/>
      <c r="D2983" s="19">
        <v>0.32653956595754202</v>
      </c>
      <c r="E2983" s="19">
        <v>0.27423290386491628</v>
      </c>
      <c r="F2983" s="19"/>
      <c r="G2983" s="19">
        <v>0.27166080109349716</v>
      </c>
      <c r="H2983" s="19"/>
      <c r="I2983" s="19">
        <v>0.53413803194336296</v>
      </c>
      <c r="J2983" s="19"/>
      <c r="K2983" s="19"/>
      <c r="L2983" s="19">
        <v>0.19597660681947052</v>
      </c>
      <c r="M2983" s="19">
        <v>7.0533556760286192E-2</v>
      </c>
      <c r="N2983" s="19"/>
      <c r="O2983" s="19">
        <v>0.20126984369372125</v>
      </c>
      <c r="P2983" s="50"/>
      <c r="R2983" s="9" t="s">
        <v>0</v>
      </c>
    </row>
    <row r="2984" spans="2:18" x14ac:dyDescent="0.2">
      <c r="B2984" s="25">
        <v>2754</v>
      </c>
      <c r="C2984" s="193"/>
      <c r="D2984" s="19">
        <v>1.0987565819099787</v>
      </c>
      <c r="E2984" s="19">
        <v>3.5856537320632174E-2</v>
      </c>
      <c r="F2984" s="19"/>
      <c r="G2984" s="19">
        <v>0.29907536679805385</v>
      </c>
      <c r="H2984" s="19"/>
      <c r="I2984" s="19"/>
      <c r="J2984" s="19">
        <v>0.17138678297934037</v>
      </c>
      <c r="K2984" s="19"/>
      <c r="L2984" s="19">
        <v>1.5067674429415312</v>
      </c>
      <c r="M2984" s="19"/>
      <c r="N2984" s="19">
        <v>0.40628229624281315</v>
      </c>
      <c r="O2984" s="19"/>
      <c r="P2984" s="50">
        <v>1.1644270963615189</v>
      </c>
      <c r="R2984" s="9" t="s">
        <v>0</v>
      </c>
    </row>
    <row r="2985" spans="2:18" x14ac:dyDescent="0.2">
      <c r="B2985" s="25">
        <v>2755</v>
      </c>
      <c r="C2985" s="193"/>
      <c r="D2985" s="19">
        <v>0.40010365296826267</v>
      </c>
      <c r="E2985" s="19"/>
      <c r="F2985" s="19">
        <v>1.0766258279834637</v>
      </c>
      <c r="G2985" s="19"/>
      <c r="H2985" s="19">
        <v>1.3648450616428858</v>
      </c>
      <c r="I2985" s="19"/>
      <c r="J2985" s="19">
        <v>0.16143105168787741</v>
      </c>
      <c r="K2985" s="19"/>
      <c r="L2985" s="19">
        <v>1.0881676780722411</v>
      </c>
      <c r="M2985" s="19"/>
      <c r="N2985" s="19">
        <v>0.31063683541689702</v>
      </c>
      <c r="O2985" s="19"/>
      <c r="P2985" s="50">
        <v>5.0032594824540852E-2</v>
      </c>
      <c r="R2985" s="9" t="s">
        <v>0</v>
      </c>
    </row>
    <row r="2986" spans="2:18" x14ac:dyDescent="0.2">
      <c r="B2986" s="25">
        <v>2756</v>
      </c>
      <c r="C2986" s="193"/>
      <c r="D2986" s="19">
        <v>1.7071187028971524</v>
      </c>
      <c r="E2986" s="19"/>
      <c r="F2986" s="19">
        <v>0.67549625937503477</v>
      </c>
      <c r="G2986" s="19"/>
      <c r="H2986" s="19">
        <v>1.3445884847863121</v>
      </c>
      <c r="I2986" s="19"/>
      <c r="J2986" s="19">
        <v>1.5675924011403795</v>
      </c>
      <c r="K2986" s="19"/>
      <c r="L2986" s="19">
        <v>0.81505716064484413</v>
      </c>
      <c r="M2986" s="19"/>
      <c r="N2986" s="19">
        <v>0.64268787826349727</v>
      </c>
      <c r="O2986" s="19"/>
      <c r="P2986" s="50">
        <v>0.87589024801031934</v>
      </c>
      <c r="R2986" s="9" t="s">
        <v>0</v>
      </c>
    </row>
    <row r="2987" spans="2:18" x14ac:dyDescent="0.2">
      <c r="B2987" s="25">
        <v>2757</v>
      </c>
      <c r="C2987" s="193">
        <v>0.98699477380238443</v>
      </c>
      <c r="D2987" s="19"/>
      <c r="E2987" s="19">
        <v>0.76917437429728575</v>
      </c>
      <c r="F2987" s="19"/>
      <c r="G2987" s="19">
        <v>0.56440102746911502</v>
      </c>
      <c r="H2987" s="19"/>
      <c r="I2987" s="19">
        <v>0.12747694906469975</v>
      </c>
      <c r="J2987" s="19"/>
      <c r="K2987" s="19">
        <v>1.0285094105486956</v>
      </c>
      <c r="L2987" s="19"/>
      <c r="M2987" s="19">
        <v>0.66487234604331213</v>
      </c>
      <c r="N2987" s="19"/>
      <c r="O2987" s="19">
        <v>0.52741157177042064</v>
      </c>
      <c r="P2987" s="50"/>
      <c r="R2987" s="9" t="s">
        <v>0</v>
      </c>
    </row>
    <row r="2988" spans="2:18" x14ac:dyDescent="0.2">
      <c r="B2988" s="25">
        <v>2758</v>
      </c>
      <c r="C2988" s="193"/>
      <c r="D2988" s="19">
        <v>0.282818877856573</v>
      </c>
      <c r="E2988" s="19"/>
      <c r="F2988" s="19">
        <v>0.67355285356343009</v>
      </c>
      <c r="G2988" s="19"/>
      <c r="H2988" s="19">
        <v>0.12712703892662691</v>
      </c>
      <c r="I2988" s="19"/>
      <c r="J2988" s="19">
        <v>0.35538206323757288</v>
      </c>
      <c r="K2988" s="19"/>
      <c r="L2988" s="19">
        <v>0.65110416781394631</v>
      </c>
      <c r="M2988" s="19"/>
      <c r="N2988" s="19">
        <v>0.28126684111464872</v>
      </c>
      <c r="O2988" s="19"/>
      <c r="P2988" s="50">
        <v>0.72221269038151992</v>
      </c>
      <c r="R2988" s="9" t="s">
        <v>0</v>
      </c>
    </row>
    <row r="2989" spans="2:18" x14ac:dyDescent="0.2">
      <c r="B2989" s="25">
        <v>2759</v>
      </c>
      <c r="C2989" s="193">
        <v>0.94359425891560944</v>
      </c>
      <c r="D2989" s="19"/>
      <c r="E2989" s="19">
        <v>1.4604290345998459</v>
      </c>
      <c r="F2989" s="19"/>
      <c r="G2989" s="19">
        <v>1.0196326069631783</v>
      </c>
      <c r="H2989" s="19"/>
      <c r="I2989" s="19">
        <v>0.68973189960691406</v>
      </c>
      <c r="J2989" s="19"/>
      <c r="K2989" s="19">
        <v>1.3625385068841731</v>
      </c>
      <c r="L2989" s="19"/>
      <c r="M2989" s="19">
        <v>1.0247906733950976</v>
      </c>
      <c r="N2989" s="19"/>
      <c r="O2989" s="19">
        <v>0.77602134130795153</v>
      </c>
      <c r="P2989" s="50"/>
      <c r="R2989" s="9" t="s">
        <v>0</v>
      </c>
    </row>
    <row r="2990" spans="2:18" x14ac:dyDescent="0.2">
      <c r="B2990" s="25">
        <v>2760</v>
      </c>
      <c r="C2990" s="193">
        <v>0.59612923764332137</v>
      </c>
      <c r="D2990" s="19"/>
      <c r="E2990" s="19">
        <v>0.68641640447052721</v>
      </c>
      <c r="F2990" s="19"/>
      <c r="G2990" s="19">
        <v>0.98261896854766828</v>
      </c>
      <c r="H2990" s="19"/>
      <c r="I2990" s="19"/>
      <c r="J2990" s="19">
        <v>0.28248905782058759</v>
      </c>
      <c r="K2990" s="19">
        <v>0.95051174905251101</v>
      </c>
      <c r="L2990" s="19"/>
      <c r="M2990" s="19">
        <v>0.25644868412051958</v>
      </c>
      <c r="N2990" s="19"/>
      <c r="O2990" s="19">
        <v>1.8148964574996727</v>
      </c>
      <c r="P2990" s="50"/>
      <c r="R2990" s="9" t="s">
        <v>0</v>
      </c>
    </row>
    <row r="2991" spans="2:18" x14ac:dyDescent="0.2">
      <c r="B2991" s="25">
        <v>2761</v>
      </c>
      <c r="C2991" s="193">
        <v>0.92944865531940624</v>
      </c>
      <c r="D2991" s="19"/>
      <c r="E2991" s="19"/>
      <c r="F2991" s="19">
        <v>1.269326137971219E-2</v>
      </c>
      <c r="G2991" s="19">
        <v>0.27078985433291769</v>
      </c>
      <c r="H2991" s="19"/>
      <c r="I2991" s="19">
        <v>1.4713645177806611</v>
      </c>
      <c r="J2991" s="19"/>
      <c r="K2991" s="19"/>
      <c r="L2991" s="19">
        <v>0.67749845744843817</v>
      </c>
      <c r="M2991" s="19">
        <v>0.5503078091583371</v>
      </c>
      <c r="N2991" s="19"/>
      <c r="O2991" s="19">
        <v>0.32476933755448928</v>
      </c>
      <c r="P2991" s="50"/>
      <c r="R2991" s="9" t="s">
        <v>0</v>
      </c>
    </row>
    <row r="2992" spans="2:18" x14ac:dyDescent="0.2">
      <c r="B2992" s="25">
        <v>2762</v>
      </c>
      <c r="C2992" s="193"/>
      <c r="D2992" s="19">
        <v>0.81532371074196996</v>
      </c>
      <c r="E2992" s="19">
        <v>7.7110682191680227E-2</v>
      </c>
      <c r="F2992" s="19"/>
      <c r="G2992" s="19"/>
      <c r="H2992" s="19">
        <v>0.98832979948310251</v>
      </c>
      <c r="I2992" s="19"/>
      <c r="J2992" s="19">
        <v>0.66314875848821431</v>
      </c>
      <c r="K2992" s="19"/>
      <c r="L2992" s="19">
        <v>0.50467472144439174</v>
      </c>
      <c r="M2992" s="19">
        <v>0.15690532580702019</v>
      </c>
      <c r="N2992" s="19"/>
      <c r="O2992" s="19"/>
      <c r="P2992" s="50">
        <v>0.20496450933051161</v>
      </c>
      <c r="R2992" s="9" t="s">
        <v>0</v>
      </c>
    </row>
    <row r="2993" spans="2:18" x14ac:dyDescent="0.2">
      <c r="B2993" s="25">
        <v>2763</v>
      </c>
      <c r="C2993" s="193"/>
      <c r="D2993" s="19">
        <v>0.2281842701610835</v>
      </c>
      <c r="E2993" s="19">
        <v>1.0368164321677764</v>
      </c>
      <c r="F2993" s="19"/>
      <c r="G2993" s="19">
        <v>0.12505210641985937</v>
      </c>
      <c r="H2993" s="19"/>
      <c r="I2993" s="19">
        <v>0.25200917540163481</v>
      </c>
      <c r="J2993" s="19"/>
      <c r="K2993" s="19"/>
      <c r="L2993" s="19">
        <v>0.60817353378554251</v>
      </c>
      <c r="M2993" s="19">
        <v>5.1526208540435346E-2</v>
      </c>
      <c r="N2993" s="19"/>
      <c r="O2993" s="19">
        <v>0.44430538306374734</v>
      </c>
      <c r="P2993" s="50"/>
      <c r="R2993" s="9" t="s">
        <v>0</v>
      </c>
    </row>
    <row r="2994" spans="2:18" x14ac:dyDescent="0.2">
      <c r="B2994" s="25">
        <v>2764</v>
      </c>
      <c r="C2994" s="193">
        <v>0.70375426817193842</v>
      </c>
      <c r="D2994" s="19"/>
      <c r="E2994" s="19">
        <v>0.2201555455759874</v>
      </c>
      <c r="F2994" s="19"/>
      <c r="G2994" s="19">
        <v>0.26317872965820804</v>
      </c>
      <c r="H2994" s="19"/>
      <c r="I2994" s="19">
        <v>0.90791604658982683</v>
      </c>
      <c r="J2994" s="19"/>
      <c r="K2994" s="19"/>
      <c r="L2994" s="19">
        <v>0.40005126641300875</v>
      </c>
      <c r="M2994" s="19"/>
      <c r="N2994" s="19">
        <v>9.495900344811993E-2</v>
      </c>
      <c r="O2994" s="19">
        <v>1.1013985318988893</v>
      </c>
      <c r="P2994" s="50"/>
      <c r="R2994" s="9" t="s">
        <v>0</v>
      </c>
    </row>
    <row r="2995" spans="2:18" x14ac:dyDescent="0.2">
      <c r="B2995" s="25">
        <v>2765</v>
      </c>
      <c r="C2995" s="193"/>
      <c r="D2995" s="19">
        <v>0.4609282567052822</v>
      </c>
      <c r="E2995" s="19"/>
      <c r="F2995" s="19">
        <v>0.72765017268557031</v>
      </c>
      <c r="G2995" s="19"/>
      <c r="H2995" s="19">
        <v>0.45554706574438486</v>
      </c>
      <c r="I2995" s="19">
        <v>0.10863519367328694</v>
      </c>
      <c r="J2995" s="19"/>
      <c r="K2995" s="19"/>
      <c r="L2995" s="19">
        <v>0.15879957115978308</v>
      </c>
      <c r="M2995" s="19"/>
      <c r="N2995" s="19">
        <v>6.2679876731843429E-2</v>
      </c>
      <c r="O2995" s="19"/>
      <c r="P2995" s="50">
        <v>0.27046985982043581</v>
      </c>
      <c r="R2995" s="9" t="s">
        <v>0</v>
      </c>
    </row>
    <row r="2996" spans="2:18" x14ac:dyDescent="0.2">
      <c r="B2996" s="25">
        <v>2766</v>
      </c>
      <c r="C2996" s="193"/>
      <c r="D2996" s="19">
        <v>0.69216478786203006</v>
      </c>
      <c r="E2996" s="19"/>
      <c r="F2996" s="19">
        <v>0.84719286536005189</v>
      </c>
      <c r="G2996" s="19"/>
      <c r="H2996" s="19">
        <v>1.6216941778591245</v>
      </c>
      <c r="I2996" s="19"/>
      <c r="J2996" s="19">
        <v>1.7285477465343584</v>
      </c>
      <c r="K2996" s="19"/>
      <c r="L2996" s="19">
        <v>1.4969051159042257</v>
      </c>
      <c r="M2996" s="19"/>
      <c r="N2996" s="19">
        <v>2.0722442700269319</v>
      </c>
      <c r="O2996" s="19"/>
      <c r="P2996" s="50">
        <v>1.7462863742724488</v>
      </c>
      <c r="R2996" s="9" t="s">
        <v>0</v>
      </c>
    </row>
    <row r="2997" spans="2:18" x14ac:dyDescent="0.2">
      <c r="B2997" s="25">
        <v>2767</v>
      </c>
      <c r="C2997" s="193"/>
      <c r="D2997" s="19">
        <v>1.1788891748925932</v>
      </c>
      <c r="E2997" s="19"/>
      <c r="F2997" s="19">
        <v>1.0927330563937852</v>
      </c>
      <c r="G2997" s="19"/>
      <c r="H2997" s="19">
        <v>0.13252098363549089</v>
      </c>
      <c r="I2997" s="19"/>
      <c r="J2997" s="19">
        <v>1.4994176493884079</v>
      </c>
      <c r="K2997" s="19"/>
      <c r="L2997" s="19">
        <v>0.7452198926117003</v>
      </c>
      <c r="M2997" s="19"/>
      <c r="N2997" s="19">
        <v>2.4200734352546975</v>
      </c>
      <c r="O2997" s="19"/>
      <c r="P2997" s="50">
        <v>1.6498765026050237</v>
      </c>
      <c r="R2997" s="9" t="s">
        <v>0</v>
      </c>
    </row>
    <row r="2998" spans="2:18" x14ac:dyDescent="0.2">
      <c r="B2998" s="25">
        <v>2768</v>
      </c>
      <c r="C2998" s="193"/>
      <c r="D2998" s="19">
        <v>0.98579259523380813</v>
      </c>
      <c r="E2998" s="19"/>
      <c r="F2998" s="19">
        <v>0.20682288954422168</v>
      </c>
      <c r="G2998" s="19"/>
      <c r="H2998" s="19">
        <v>0.96575275487341272</v>
      </c>
      <c r="I2998" s="19"/>
      <c r="J2998" s="19">
        <v>2.1553719301573961</v>
      </c>
      <c r="K2998" s="19"/>
      <c r="L2998" s="19">
        <v>1.3598460445871081</v>
      </c>
      <c r="M2998" s="19"/>
      <c r="N2998" s="19">
        <v>0.88106780328237566</v>
      </c>
      <c r="O2998" s="19"/>
      <c r="P2998" s="50">
        <v>0.5971009146493369</v>
      </c>
      <c r="R2998" s="9" t="s">
        <v>0</v>
      </c>
    </row>
    <row r="2999" spans="2:18" x14ac:dyDescent="0.2">
      <c r="B2999" s="25">
        <v>2769</v>
      </c>
      <c r="C2999" s="193">
        <v>0.49265966400770311</v>
      </c>
      <c r="D2999" s="19"/>
      <c r="E2999" s="19"/>
      <c r="F2999" s="19">
        <v>2.0969702411366298E-2</v>
      </c>
      <c r="G2999" s="19">
        <v>0.49343950935699288</v>
      </c>
      <c r="H2999" s="19"/>
      <c r="I2999" s="19">
        <v>0.24837082870224306</v>
      </c>
      <c r="J2999" s="19"/>
      <c r="K2999" s="19">
        <v>0.64263990655033509</v>
      </c>
      <c r="L2999" s="19"/>
      <c r="M2999" s="19"/>
      <c r="N2999" s="19">
        <v>4.4787364436450594E-2</v>
      </c>
      <c r="O2999" s="19"/>
      <c r="P2999" s="50">
        <v>0.46770353990162011</v>
      </c>
      <c r="R2999" s="9" t="s">
        <v>0</v>
      </c>
    </row>
    <row r="3000" spans="2:18" x14ac:dyDescent="0.2">
      <c r="B3000" s="25">
        <v>2770</v>
      </c>
      <c r="C3000" s="193"/>
      <c r="D3000" s="19">
        <v>0.21207836558519103</v>
      </c>
      <c r="E3000" s="19"/>
      <c r="F3000" s="19">
        <v>4.465105443232923E-2</v>
      </c>
      <c r="G3000" s="19"/>
      <c r="H3000" s="19">
        <v>5.7476109677928683E-2</v>
      </c>
      <c r="I3000" s="19"/>
      <c r="J3000" s="19">
        <v>1.6629657903942413E-2</v>
      </c>
      <c r="K3000" s="19">
        <v>0.35652527475912749</v>
      </c>
      <c r="L3000" s="19"/>
      <c r="M3000" s="19">
        <v>0.11838393731065364</v>
      </c>
      <c r="N3000" s="19"/>
      <c r="O3000" s="19">
        <v>0.138864647982925</v>
      </c>
      <c r="P3000" s="50"/>
      <c r="R3000" s="9" t="s">
        <v>0</v>
      </c>
    </row>
    <row r="3001" spans="2:18" x14ac:dyDescent="0.2">
      <c r="B3001" s="25">
        <v>2771</v>
      </c>
      <c r="C3001" s="193">
        <v>0.38658953092276027</v>
      </c>
      <c r="D3001" s="19"/>
      <c r="E3001" s="19"/>
      <c r="F3001" s="19">
        <v>0.27262624136065405</v>
      </c>
      <c r="G3001" s="19"/>
      <c r="H3001" s="19">
        <v>1.1583176621404272</v>
      </c>
      <c r="I3001" s="19"/>
      <c r="J3001" s="19">
        <v>0.80989196794084528</v>
      </c>
      <c r="K3001" s="19"/>
      <c r="L3001" s="19">
        <v>0.50610806300463673</v>
      </c>
      <c r="M3001" s="19"/>
      <c r="N3001" s="19">
        <v>1.1637981354688409</v>
      </c>
      <c r="O3001" s="19"/>
      <c r="P3001" s="50">
        <v>0.53581801364206183</v>
      </c>
      <c r="R3001" s="9" t="s">
        <v>0</v>
      </c>
    </row>
    <row r="3002" spans="2:18" x14ac:dyDescent="0.2">
      <c r="B3002" s="25">
        <v>2772</v>
      </c>
      <c r="C3002" s="193">
        <v>0.59759778916150874</v>
      </c>
      <c r="D3002" s="19"/>
      <c r="E3002" s="19">
        <v>1.0523941787941087</v>
      </c>
      <c r="F3002" s="19"/>
      <c r="G3002" s="19">
        <v>0.55855027269464141</v>
      </c>
      <c r="H3002" s="19"/>
      <c r="I3002" s="19">
        <v>0.76650690310679437</v>
      </c>
      <c r="J3002" s="19"/>
      <c r="K3002" s="19">
        <v>0.23491085037491546</v>
      </c>
      <c r="L3002" s="19"/>
      <c r="M3002" s="19">
        <v>1.0921763999506577</v>
      </c>
      <c r="N3002" s="19"/>
      <c r="O3002" s="19">
        <v>0.91414599344931124</v>
      </c>
      <c r="P3002" s="50"/>
      <c r="R3002" s="9" t="s">
        <v>0</v>
      </c>
    </row>
    <row r="3003" spans="2:18" x14ac:dyDescent="0.2">
      <c r="B3003" s="25">
        <v>2773</v>
      </c>
      <c r="C3003" s="193"/>
      <c r="D3003" s="19">
        <v>1.7206761040568348</v>
      </c>
      <c r="E3003" s="19"/>
      <c r="F3003" s="19">
        <v>8.8161907602619008E-2</v>
      </c>
      <c r="G3003" s="19">
        <v>0.62109680718413118</v>
      </c>
      <c r="H3003" s="19"/>
      <c r="I3003" s="19">
        <v>0.24750733697146993</v>
      </c>
      <c r="J3003" s="19"/>
      <c r="K3003" s="19">
        <v>0.52284962382662126</v>
      </c>
      <c r="L3003" s="19"/>
      <c r="M3003" s="19">
        <v>0.13206333004265874</v>
      </c>
      <c r="N3003" s="19"/>
      <c r="O3003" s="19"/>
      <c r="P3003" s="50">
        <v>0.15548913984176213</v>
      </c>
      <c r="R3003" s="9" t="s">
        <v>0</v>
      </c>
    </row>
    <row r="3004" spans="2:18" x14ac:dyDescent="0.2">
      <c r="B3004" s="25">
        <v>2774</v>
      </c>
      <c r="C3004" s="193"/>
      <c r="D3004" s="19">
        <v>1.0388633121738278</v>
      </c>
      <c r="E3004" s="19">
        <v>1.162154777624993</v>
      </c>
      <c r="F3004" s="19"/>
      <c r="G3004" s="19">
        <v>0.38727875445642812</v>
      </c>
      <c r="H3004" s="19"/>
      <c r="I3004" s="19">
        <v>0.1275798492082916</v>
      </c>
      <c r="J3004" s="19"/>
      <c r="K3004" s="19"/>
      <c r="L3004" s="19">
        <v>0.42209091182957331</v>
      </c>
      <c r="M3004" s="19"/>
      <c r="N3004" s="19">
        <v>0.65976235644710546</v>
      </c>
      <c r="O3004" s="19"/>
      <c r="P3004" s="50">
        <v>0.29448683118138863</v>
      </c>
      <c r="R3004" s="9" t="s">
        <v>0</v>
      </c>
    </row>
    <row r="3005" spans="2:18" x14ac:dyDescent="0.2">
      <c r="B3005" s="25">
        <v>2775</v>
      </c>
      <c r="C3005" s="193"/>
      <c r="D3005" s="19">
        <v>1.6468626383067717</v>
      </c>
      <c r="E3005" s="19"/>
      <c r="F3005" s="19">
        <v>1.4057748664840122</v>
      </c>
      <c r="G3005" s="19"/>
      <c r="H3005" s="19">
        <v>1.1535355530455176</v>
      </c>
      <c r="I3005" s="19"/>
      <c r="J3005" s="19">
        <v>2.1410685691477074</v>
      </c>
      <c r="K3005" s="19"/>
      <c r="L3005" s="19">
        <v>1.5445761648926735</v>
      </c>
      <c r="M3005" s="19"/>
      <c r="N3005" s="19">
        <v>0.86242148447138023</v>
      </c>
      <c r="O3005" s="19"/>
      <c r="P3005" s="50">
        <v>1.2316098363116239</v>
      </c>
      <c r="R3005" s="9" t="s">
        <v>0</v>
      </c>
    </row>
    <row r="3006" spans="2:18" x14ac:dyDescent="0.2">
      <c r="B3006" s="25">
        <v>2776</v>
      </c>
      <c r="C3006" s="193">
        <v>0.46258378617615409</v>
      </c>
      <c r="D3006" s="19"/>
      <c r="E3006" s="19">
        <v>0.12097318033209532</v>
      </c>
      <c r="F3006" s="19"/>
      <c r="G3006" s="19"/>
      <c r="H3006" s="19">
        <v>0.9555469654179517</v>
      </c>
      <c r="I3006" s="19"/>
      <c r="J3006" s="19">
        <v>0.76180252397461357</v>
      </c>
      <c r="K3006" s="19"/>
      <c r="L3006" s="19">
        <v>0.42190738573770342</v>
      </c>
      <c r="M3006" s="19">
        <v>0.18059585885626511</v>
      </c>
      <c r="N3006" s="19"/>
      <c r="O3006" s="19"/>
      <c r="P3006" s="50">
        <v>0.90399503716892671</v>
      </c>
      <c r="R3006" s="9" t="s">
        <v>0</v>
      </c>
    </row>
    <row r="3007" spans="2:18" x14ac:dyDescent="0.2">
      <c r="B3007" s="25">
        <v>2777</v>
      </c>
      <c r="C3007" s="193"/>
      <c r="D3007" s="19">
        <v>0.5225366725456696</v>
      </c>
      <c r="E3007" s="19"/>
      <c r="F3007" s="19">
        <v>0.33893416379762492</v>
      </c>
      <c r="G3007" s="19"/>
      <c r="H3007" s="19">
        <v>5.073427488073963E-2</v>
      </c>
      <c r="I3007" s="19">
        <v>6.5532366427332692E-2</v>
      </c>
      <c r="J3007" s="19"/>
      <c r="K3007" s="19"/>
      <c r="L3007" s="19">
        <v>0.40647588188203665</v>
      </c>
      <c r="M3007" s="19"/>
      <c r="N3007" s="19">
        <v>2.865371398292298E-2</v>
      </c>
      <c r="O3007" s="19"/>
      <c r="P3007" s="50">
        <v>0.56597580585814378</v>
      </c>
      <c r="R3007" s="9" t="s">
        <v>0</v>
      </c>
    </row>
    <row r="3008" spans="2:18" x14ac:dyDescent="0.2">
      <c r="B3008" s="25">
        <v>2778</v>
      </c>
      <c r="C3008" s="193">
        <v>2.435035494377261</v>
      </c>
      <c r="D3008" s="19"/>
      <c r="E3008" s="19">
        <v>1.8696995405611678</v>
      </c>
      <c r="F3008" s="19"/>
      <c r="G3008" s="19">
        <v>2.2924127638735579</v>
      </c>
      <c r="H3008" s="19"/>
      <c r="I3008" s="19">
        <v>3.0477318604769223</v>
      </c>
      <c r="J3008" s="19"/>
      <c r="K3008" s="19">
        <v>1.7690063440192967</v>
      </c>
      <c r="L3008" s="19"/>
      <c r="M3008" s="19">
        <v>1.9690232658158078</v>
      </c>
      <c r="N3008" s="19"/>
      <c r="O3008" s="19">
        <v>2.0754164755767128</v>
      </c>
      <c r="P3008" s="50"/>
      <c r="R3008" s="9" t="s">
        <v>0</v>
      </c>
    </row>
    <row r="3009" spans="2:18" x14ac:dyDescent="0.2">
      <c r="B3009" s="25">
        <v>2779</v>
      </c>
      <c r="C3009" s="193"/>
      <c r="D3009" s="19">
        <v>1.2406166524760978</v>
      </c>
      <c r="E3009" s="19"/>
      <c r="F3009" s="19">
        <v>0.31074520638078018</v>
      </c>
      <c r="G3009" s="19"/>
      <c r="H3009" s="19">
        <v>0.65634722329749462</v>
      </c>
      <c r="I3009" s="19"/>
      <c r="J3009" s="19">
        <v>0.9173740675879708</v>
      </c>
      <c r="K3009" s="19"/>
      <c r="L3009" s="19">
        <v>1.185202574943788</v>
      </c>
      <c r="M3009" s="19"/>
      <c r="N3009" s="19">
        <v>1.2906327278058745</v>
      </c>
      <c r="O3009" s="19"/>
      <c r="P3009" s="50">
        <v>1.4105443671878968</v>
      </c>
      <c r="R3009" s="9" t="s">
        <v>0</v>
      </c>
    </row>
    <row r="3010" spans="2:18" x14ac:dyDescent="0.2">
      <c r="B3010" s="25">
        <v>2780</v>
      </c>
      <c r="C3010" s="193">
        <v>0.10100907083064269</v>
      </c>
      <c r="D3010" s="19"/>
      <c r="E3010" s="19">
        <v>0.7669990786838714</v>
      </c>
      <c r="F3010" s="19"/>
      <c r="G3010" s="19">
        <v>0.69064849956914431</v>
      </c>
      <c r="H3010" s="19"/>
      <c r="I3010" s="19">
        <v>0.37511068417088894</v>
      </c>
      <c r="J3010" s="19"/>
      <c r="K3010" s="19">
        <v>0.64163634168251893</v>
      </c>
      <c r="L3010" s="19"/>
      <c r="M3010" s="19">
        <v>0.81431423064035346</v>
      </c>
      <c r="N3010" s="19"/>
      <c r="O3010" s="19">
        <v>0.7231336485294475</v>
      </c>
      <c r="P3010" s="50"/>
      <c r="R3010" s="9" t="s">
        <v>0</v>
      </c>
    </row>
    <row r="3011" spans="2:18" x14ac:dyDescent="0.2">
      <c r="B3011" s="25">
        <v>2781</v>
      </c>
      <c r="C3011" s="193">
        <v>0.27548433252228993</v>
      </c>
      <c r="D3011" s="19"/>
      <c r="E3011" s="19">
        <v>0.83117059450604369</v>
      </c>
      <c r="F3011" s="19"/>
      <c r="G3011" s="19">
        <v>1.1986357474140983</v>
      </c>
      <c r="H3011" s="19"/>
      <c r="I3011" s="19">
        <v>0.88440116098494559</v>
      </c>
      <c r="J3011" s="19"/>
      <c r="K3011" s="19"/>
      <c r="L3011" s="19">
        <v>0.28547723480855053</v>
      </c>
      <c r="M3011" s="19">
        <v>0.51104798398123907</v>
      </c>
      <c r="N3011" s="19"/>
      <c r="O3011" s="19">
        <v>0.47171582855727917</v>
      </c>
      <c r="P3011" s="50"/>
      <c r="R3011" s="9" t="s">
        <v>0</v>
      </c>
    </row>
    <row r="3012" spans="2:18" x14ac:dyDescent="0.2">
      <c r="B3012" s="25">
        <v>2782</v>
      </c>
      <c r="C3012" s="193"/>
      <c r="D3012" s="19">
        <v>0.37798436477312175</v>
      </c>
      <c r="E3012" s="19"/>
      <c r="F3012" s="19">
        <v>0.56774684168195455</v>
      </c>
      <c r="G3012" s="19"/>
      <c r="H3012" s="19">
        <v>6.8435933696254425E-3</v>
      </c>
      <c r="I3012" s="19"/>
      <c r="J3012" s="19">
        <v>0.70759822058738586</v>
      </c>
      <c r="K3012" s="19">
        <v>0.40105326574432659</v>
      </c>
      <c r="L3012" s="19"/>
      <c r="M3012" s="19">
        <v>9.4800243646224219E-2</v>
      </c>
      <c r="N3012" s="19"/>
      <c r="O3012" s="19">
        <v>0.37420155973049862</v>
      </c>
      <c r="P3012" s="50"/>
      <c r="R3012" s="9" t="s">
        <v>0</v>
      </c>
    </row>
    <row r="3013" spans="2:18" x14ac:dyDescent="0.2">
      <c r="B3013" s="25">
        <v>2783</v>
      </c>
      <c r="C3013" s="193">
        <v>1.6959277789411138</v>
      </c>
      <c r="D3013" s="19"/>
      <c r="E3013" s="19">
        <v>0.88354208724326633</v>
      </c>
      <c r="F3013" s="19"/>
      <c r="G3013" s="19">
        <v>1.4776689260774143</v>
      </c>
      <c r="H3013" s="19"/>
      <c r="I3013" s="19">
        <v>0.39978652856953883</v>
      </c>
      <c r="J3013" s="19"/>
      <c r="K3013" s="19">
        <v>1.050845928461849</v>
      </c>
      <c r="L3013" s="19"/>
      <c r="M3013" s="19">
        <v>1.1050903929119922</v>
      </c>
      <c r="N3013" s="19"/>
      <c r="O3013" s="19">
        <v>0.50305157379088572</v>
      </c>
      <c r="P3013" s="50"/>
      <c r="R3013" s="9" t="s">
        <v>0</v>
      </c>
    </row>
    <row r="3014" spans="2:18" x14ac:dyDescent="0.2">
      <c r="B3014" s="25">
        <v>2784</v>
      </c>
      <c r="C3014" s="193"/>
      <c r="D3014" s="19">
        <v>1.4459014110186972</v>
      </c>
      <c r="E3014" s="19">
        <v>0.81528398083162534</v>
      </c>
      <c r="F3014" s="19"/>
      <c r="G3014" s="19"/>
      <c r="H3014" s="19">
        <v>0.75195350602905464</v>
      </c>
      <c r="I3014" s="19"/>
      <c r="J3014" s="19">
        <v>0.11554982617613414</v>
      </c>
      <c r="K3014" s="19"/>
      <c r="L3014" s="19">
        <v>0.6388325370546446</v>
      </c>
      <c r="M3014" s="19"/>
      <c r="N3014" s="19">
        <v>0.7529289882188831</v>
      </c>
      <c r="O3014" s="19"/>
      <c r="P3014" s="50">
        <v>0.75238292660437989</v>
      </c>
      <c r="R3014" s="9" t="s">
        <v>0</v>
      </c>
    </row>
    <row r="3015" spans="2:18" x14ac:dyDescent="0.2">
      <c r="B3015" s="25">
        <v>2785</v>
      </c>
      <c r="C3015" s="193"/>
      <c r="D3015" s="19">
        <v>0.30271380172726936</v>
      </c>
      <c r="E3015" s="19"/>
      <c r="F3015" s="19">
        <v>0.31233963113142954</v>
      </c>
      <c r="G3015" s="19"/>
      <c r="H3015" s="19">
        <v>0.29395397011861113</v>
      </c>
      <c r="I3015" s="19"/>
      <c r="J3015" s="19">
        <v>0.69331414647533285</v>
      </c>
      <c r="K3015" s="19"/>
      <c r="L3015" s="19">
        <v>0.2421985327858982</v>
      </c>
      <c r="M3015" s="19"/>
      <c r="N3015" s="19">
        <v>0.3261670655881701</v>
      </c>
      <c r="O3015" s="19">
        <v>0.88011438663045694</v>
      </c>
      <c r="P3015" s="50"/>
      <c r="R3015" s="9" t="s">
        <v>0</v>
      </c>
    </row>
    <row r="3016" spans="2:18" x14ac:dyDescent="0.2">
      <c r="B3016" s="25">
        <v>2786</v>
      </c>
      <c r="C3016" s="193">
        <v>1.9132934853281753</v>
      </c>
      <c r="D3016" s="19"/>
      <c r="E3016" s="19">
        <v>1.2979556184176451</v>
      </c>
      <c r="F3016" s="19"/>
      <c r="G3016" s="19">
        <v>1.810040370531171</v>
      </c>
      <c r="H3016" s="19"/>
      <c r="I3016" s="19">
        <v>1.6773340234585057</v>
      </c>
      <c r="J3016" s="19"/>
      <c r="K3016" s="19">
        <v>2.6386544472985345</v>
      </c>
      <c r="L3016" s="19"/>
      <c r="M3016" s="19">
        <v>1.8788578117924768</v>
      </c>
      <c r="N3016" s="19"/>
      <c r="O3016" s="19">
        <v>0.8435260644070014</v>
      </c>
      <c r="P3016" s="50"/>
      <c r="R3016" s="9" t="s">
        <v>0</v>
      </c>
    </row>
    <row r="3017" spans="2:18" x14ac:dyDescent="0.2">
      <c r="B3017" s="25">
        <v>2787</v>
      </c>
      <c r="C3017" s="193">
        <v>0.15696858766050062</v>
      </c>
      <c r="D3017" s="19"/>
      <c r="E3017" s="19">
        <v>0.42495438303832389</v>
      </c>
      <c r="F3017" s="19"/>
      <c r="G3017" s="19">
        <v>1.3540112025764908</v>
      </c>
      <c r="H3017" s="19"/>
      <c r="I3017" s="19">
        <v>0.89168070199283045</v>
      </c>
      <c r="J3017" s="19"/>
      <c r="K3017" s="19">
        <v>0.24675284753814924</v>
      </c>
      <c r="L3017" s="19"/>
      <c r="M3017" s="19">
        <v>1.1455283340188211</v>
      </c>
      <c r="N3017" s="19"/>
      <c r="O3017" s="19">
        <v>1.0693819087513057</v>
      </c>
      <c r="P3017" s="50"/>
      <c r="R3017" s="9" t="s">
        <v>0</v>
      </c>
    </row>
    <row r="3018" spans="2:18" x14ac:dyDescent="0.2">
      <c r="B3018" s="25">
        <v>2788</v>
      </c>
      <c r="C3018" s="193">
        <v>2.7987693582569575</v>
      </c>
      <c r="D3018" s="19"/>
      <c r="E3018" s="19">
        <v>1.9999734289731022</v>
      </c>
      <c r="F3018" s="19"/>
      <c r="G3018" s="19">
        <v>2.80553875049412</v>
      </c>
      <c r="H3018" s="19"/>
      <c r="I3018" s="19">
        <v>2.1706467788300778</v>
      </c>
      <c r="J3018" s="19"/>
      <c r="K3018" s="19">
        <v>2.1216606032782002</v>
      </c>
      <c r="L3018" s="19"/>
      <c r="M3018" s="19">
        <v>2.5714118014881087</v>
      </c>
      <c r="N3018" s="19"/>
      <c r="O3018" s="19">
        <v>2.8855913465179475</v>
      </c>
      <c r="P3018" s="50"/>
      <c r="R3018" s="9" t="s">
        <v>0</v>
      </c>
    </row>
    <row r="3019" spans="2:18" x14ac:dyDescent="0.2">
      <c r="B3019" s="25">
        <v>2789</v>
      </c>
      <c r="C3019" s="193"/>
      <c r="D3019" s="19">
        <v>1.125757517650567</v>
      </c>
      <c r="E3019" s="19"/>
      <c r="F3019" s="19">
        <v>0.66607533755990056</v>
      </c>
      <c r="G3019" s="19"/>
      <c r="H3019" s="19">
        <v>0.41818151593936498</v>
      </c>
      <c r="I3019" s="19"/>
      <c r="J3019" s="19">
        <v>1.4736531071412513</v>
      </c>
      <c r="K3019" s="19"/>
      <c r="L3019" s="19">
        <v>1.8778164094035528</v>
      </c>
      <c r="M3019" s="19"/>
      <c r="N3019" s="19">
        <v>1.0782517484003789</v>
      </c>
      <c r="O3019" s="19"/>
      <c r="P3019" s="50">
        <v>1.1729842690313872</v>
      </c>
      <c r="R3019" s="9" t="s">
        <v>0</v>
      </c>
    </row>
    <row r="3020" spans="2:18" x14ac:dyDescent="0.2">
      <c r="B3020" s="25">
        <v>2790</v>
      </c>
      <c r="C3020" s="193"/>
      <c r="D3020" s="19">
        <v>0.49105456937689557</v>
      </c>
      <c r="E3020" s="19"/>
      <c r="F3020" s="19">
        <v>1.5327832853141516</v>
      </c>
      <c r="G3020" s="19"/>
      <c r="H3020" s="19">
        <v>0.99156749037226788</v>
      </c>
      <c r="I3020" s="19"/>
      <c r="J3020" s="19">
        <v>1.2747755796354412</v>
      </c>
      <c r="K3020" s="19"/>
      <c r="L3020" s="19">
        <v>0.72099530935006584</v>
      </c>
      <c r="M3020" s="19"/>
      <c r="N3020" s="19">
        <v>0.42183065713817747</v>
      </c>
      <c r="O3020" s="19"/>
      <c r="P3020" s="50">
        <v>0.92030549223045655</v>
      </c>
      <c r="R3020" s="9" t="s">
        <v>0</v>
      </c>
    </row>
    <row r="3021" spans="2:18" x14ac:dyDescent="0.2">
      <c r="B3021" s="25">
        <v>2791</v>
      </c>
      <c r="C3021" s="193">
        <v>0.93731880989187288</v>
      </c>
      <c r="D3021" s="19"/>
      <c r="E3021" s="19">
        <v>1.7694747477947372</v>
      </c>
      <c r="F3021" s="19"/>
      <c r="G3021" s="19">
        <v>1.0602992349600304</v>
      </c>
      <c r="H3021" s="19"/>
      <c r="I3021" s="19">
        <v>1.4478976244052095</v>
      </c>
      <c r="J3021" s="19"/>
      <c r="K3021" s="19">
        <v>1.2899217900406821</v>
      </c>
      <c r="L3021" s="19"/>
      <c r="M3021" s="19">
        <v>2.2479786240142619</v>
      </c>
      <c r="N3021" s="19"/>
      <c r="O3021" s="19">
        <v>1.0808664141858617</v>
      </c>
      <c r="P3021" s="50"/>
      <c r="R3021" s="9" t="s">
        <v>0</v>
      </c>
    </row>
    <row r="3022" spans="2:18" x14ac:dyDescent="0.2">
      <c r="B3022" s="25">
        <v>2792</v>
      </c>
      <c r="C3022" s="193"/>
      <c r="D3022" s="19">
        <v>0.18475666760884552</v>
      </c>
      <c r="E3022" s="19">
        <v>1.1455174323360093</v>
      </c>
      <c r="F3022" s="19"/>
      <c r="G3022" s="19">
        <v>0.10473508299841618</v>
      </c>
      <c r="H3022" s="19"/>
      <c r="I3022" s="19">
        <v>0.33286437059800889</v>
      </c>
      <c r="J3022" s="19"/>
      <c r="K3022" s="19"/>
      <c r="L3022" s="19">
        <v>3.9369093451623823E-2</v>
      </c>
      <c r="M3022" s="19">
        <v>6.5819610684849553E-2</v>
      </c>
      <c r="N3022" s="19"/>
      <c r="O3022" s="19">
        <v>0.4791541123271304</v>
      </c>
      <c r="P3022" s="50"/>
      <c r="R3022" s="9" t="s">
        <v>0</v>
      </c>
    </row>
    <row r="3023" spans="2:18" x14ac:dyDescent="0.2">
      <c r="B3023" s="25">
        <v>2793</v>
      </c>
      <c r="C3023" s="193">
        <v>0.65774850720085221</v>
      </c>
      <c r="D3023" s="19"/>
      <c r="E3023" s="19">
        <v>0.29964062720263906</v>
      </c>
      <c r="F3023" s="19"/>
      <c r="G3023" s="19">
        <v>2.9426805211658216E-2</v>
      </c>
      <c r="H3023" s="19"/>
      <c r="I3023" s="19"/>
      <c r="J3023" s="19">
        <v>0.80596412766807635</v>
      </c>
      <c r="K3023" s="19">
        <v>0.27613166457791405</v>
      </c>
      <c r="L3023" s="19"/>
      <c r="M3023" s="19">
        <v>0.36498969877910842</v>
      </c>
      <c r="N3023" s="19"/>
      <c r="O3023" s="19">
        <v>1.1370211283324456</v>
      </c>
      <c r="P3023" s="50"/>
      <c r="R3023" s="9" t="s">
        <v>0</v>
      </c>
    </row>
    <row r="3024" spans="2:18" x14ac:dyDescent="0.2">
      <c r="B3024" s="25">
        <v>2794</v>
      </c>
      <c r="C3024" s="193"/>
      <c r="D3024" s="19">
        <v>0.75384068015284922</v>
      </c>
      <c r="E3024" s="19"/>
      <c r="F3024" s="19">
        <v>0.87144275571549834</v>
      </c>
      <c r="G3024" s="19">
        <v>0.14610183152164996</v>
      </c>
      <c r="H3024" s="19"/>
      <c r="I3024" s="19"/>
      <c r="J3024" s="19">
        <v>0.33178931023817032</v>
      </c>
      <c r="K3024" s="19"/>
      <c r="L3024" s="19">
        <v>0.76576793841487512</v>
      </c>
      <c r="M3024" s="19"/>
      <c r="N3024" s="19">
        <v>1.0615071298303052</v>
      </c>
      <c r="O3024" s="19"/>
      <c r="P3024" s="50">
        <v>0.21778887448104203</v>
      </c>
      <c r="R3024" s="9" t="s">
        <v>0</v>
      </c>
    </row>
    <row r="3025" spans="2:18" x14ac:dyDescent="0.2">
      <c r="B3025" s="25">
        <v>2795</v>
      </c>
      <c r="C3025" s="193"/>
      <c r="D3025" s="19">
        <v>1.5256032846580474</v>
      </c>
      <c r="E3025" s="19"/>
      <c r="F3025" s="19">
        <v>6.1149567873541526E-2</v>
      </c>
      <c r="G3025" s="19"/>
      <c r="H3025" s="19">
        <v>0.45558581042962282</v>
      </c>
      <c r="I3025" s="19"/>
      <c r="J3025" s="19">
        <v>0.21482122506831458</v>
      </c>
      <c r="K3025" s="19">
        <v>0.41384439893144576</v>
      </c>
      <c r="L3025" s="19"/>
      <c r="M3025" s="19"/>
      <c r="N3025" s="19">
        <v>0.66001823136670335</v>
      </c>
      <c r="O3025" s="19">
        <v>0.48582038662033544</v>
      </c>
      <c r="P3025" s="50"/>
      <c r="R3025" s="9" t="s">
        <v>0</v>
      </c>
    </row>
    <row r="3026" spans="2:18" x14ac:dyDescent="0.2">
      <c r="B3026" s="25">
        <v>2796</v>
      </c>
      <c r="C3026" s="193"/>
      <c r="D3026" s="19">
        <v>0.99646869093803458</v>
      </c>
      <c r="E3026" s="19"/>
      <c r="F3026" s="19">
        <v>1.1664935936344241</v>
      </c>
      <c r="G3026" s="19"/>
      <c r="H3026" s="19">
        <v>0.60465317603388402</v>
      </c>
      <c r="I3026" s="19"/>
      <c r="J3026" s="19">
        <v>0.5707506272517302</v>
      </c>
      <c r="K3026" s="19"/>
      <c r="L3026" s="19">
        <v>0.58560193007184658</v>
      </c>
      <c r="M3026" s="19"/>
      <c r="N3026" s="19">
        <v>1.3849406617188571</v>
      </c>
      <c r="O3026" s="19"/>
      <c r="P3026" s="50">
        <v>0.33977311419467721</v>
      </c>
      <c r="R3026" s="9" t="s">
        <v>0</v>
      </c>
    </row>
    <row r="3027" spans="2:18" x14ac:dyDescent="0.2">
      <c r="B3027" s="25">
        <v>2797</v>
      </c>
      <c r="C3027" s="193">
        <v>0.35759292384648955</v>
      </c>
      <c r="D3027" s="19"/>
      <c r="E3027" s="19">
        <v>0.26135182130207452</v>
      </c>
      <c r="F3027" s="19"/>
      <c r="G3027" s="19"/>
      <c r="H3027" s="19">
        <v>0.2835775236219224</v>
      </c>
      <c r="I3027" s="19">
        <v>0.35662634612909655</v>
      </c>
      <c r="J3027" s="19"/>
      <c r="K3027" s="19"/>
      <c r="L3027" s="19">
        <v>0.13856616400818489</v>
      </c>
      <c r="M3027" s="19"/>
      <c r="N3027" s="19">
        <v>4.2998709564374391E-2</v>
      </c>
      <c r="O3027" s="19">
        <v>0.57806105660708829</v>
      </c>
      <c r="P3027" s="50"/>
      <c r="R3027" s="9" t="s">
        <v>0</v>
      </c>
    </row>
    <row r="3028" spans="2:18" x14ac:dyDescent="0.2">
      <c r="B3028" s="25">
        <v>2798</v>
      </c>
      <c r="C3028" s="193">
        <v>0.12355610114426824</v>
      </c>
      <c r="D3028" s="19"/>
      <c r="E3028" s="19">
        <v>0.62956856961013763</v>
      </c>
      <c r="F3028" s="19"/>
      <c r="G3028" s="19"/>
      <c r="H3028" s="19">
        <v>2.1858774198192731E-2</v>
      </c>
      <c r="I3028" s="19">
        <v>0.2264607030792023</v>
      </c>
      <c r="J3028" s="19"/>
      <c r="K3028" s="19"/>
      <c r="L3028" s="19">
        <v>0.46743974460471516</v>
      </c>
      <c r="M3028" s="19"/>
      <c r="N3028" s="19">
        <v>0.13512075262344928</v>
      </c>
      <c r="O3028" s="19">
        <v>0.97315519041286325</v>
      </c>
      <c r="P3028" s="50"/>
      <c r="R3028" s="9" t="s">
        <v>0</v>
      </c>
    </row>
    <row r="3029" spans="2:18" x14ac:dyDescent="0.2">
      <c r="B3029" s="25">
        <v>2799</v>
      </c>
      <c r="C3029" s="193"/>
      <c r="D3029" s="19">
        <v>0.39131060096653081</v>
      </c>
      <c r="E3029" s="19">
        <v>0.11099968118945215</v>
      </c>
      <c r="F3029" s="19"/>
      <c r="G3029" s="19">
        <v>0.58075757549709806</v>
      </c>
      <c r="H3029" s="19"/>
      <c r="I3029" s="19"/>
      <c r="J3029" s="19">
        <v>1.2060227112485815</v>
      </c>
      <c r="K3029" s="19"/>
      <c r="L3029" s="19">
        <v>0.22787166371757381</v>
      </c>
      <c r="M3029" s="19">
        <v>0.20470450355393491</v>
      </c>
      <c r="N3029" s="19"/>
      <c r="O3029" s="19">
        <v>0.37962559489080588</v>
      </c>
      <c r="P3029" s="50"/>
      <c r="R3029" s="9" t="s">
        <v>0</v>
      </c>
    </row>
    <row r="3030" spans="2:18" x14ac:dyDescent="0.2">
      <c r="B3030" s="25">
        <v>2800</v>
      </c>
      <c r="C3030" s="193"/>
      <c r="D3030" s="19">
        <v>1.3778138943539324</v>
      </c>
      <c r="E3030" s="19"/>
      <c r="F3030" s="19">
        <v>0.86504724285540691</v>
      </c>
      <c r="G3030" s="19"/>
      <c r="H3030" s="19">
        <v>1.235821600418922</v>
      </c>
      <c r="I3030" s="19"/>
      <c r="J3030" s="19">
        <v>1.9989797312779753</v>
      </c>
      <c r="K3030" s="19"/>
      <c r="L3030" s="19">
        <v>1.9688946807465348</v>
      </c>
      <c r="M3030" s="19"/>
      <c r="N3030" s="19">
        <v>1.9073385987627276</v>
      </c>
      <c r="O3030" s="19"/>
      <c r="P3030" s="50">
        <v>2.4712326031457725</v>
      </c>
      <c r="R3030" s="9" t="s">
        <v>0</v>
      </c>
    </row>
    <row r="3031" spans="2:18" x14ac:dyDescent="0.2">
      <c r="B3031" s="25">
        <v>2801</v>
      </c>
      <c r="C3031" s="193">
        <v>0.71746182294769334</v>
      </c>
      <c r="D3031" s="19"/>
      <c r="E3031" s="19">
        <v>0.57339400781121352</v>
      </c>
      <c r="F3031" s="19"/>
      <c r="G3031" s="19"/>
      <c r="H3031" s="19">
        <v>1.4833785091991658</v>
      </c>
      <c r="I3031" s="19">
        <v>0.27725934103832789</v>
      </c>
      <c r="J3031" s="19"/>
      <c r="K3031" s="19">
        <v>0.49272012686817651</v>
      </c>
      <c r="L3031" s="19"/>
      <c r="M3031" s="19"/>
      <c r="N3031" s="19">
        <v>0.37232220490524426</v>
      </c>
      <c r="O3031" s="19"/>
      <c r="P3031" s="50">
        <v>0.28505923132032185</v>
      </c>
      <c r="R3031" s="9" t="s">
        <v>0</v>
      </c>
    </row>
    <row r="3032" spans="2:18" x14ac:dyDescent="0.2">
      <c r="B3032" s="25">
        <v>2802</v>
      </c>
      <c r="C3032" s="193">
        <v>1.6514132171011813</v>
      </c>
      <c r="D3032" s="19"/>
      <c r="E3032" s="19">
        <v>1.6486961112613616</v>
      </c>
      <c r="F3032" s="19"/>
      <c r="G3032" s="19"/>
      <c r="H3032" s="19">
        <v>2.5489494149377664E-3</v>
      </c>
      <c r="I3032" s="19">
        <v>1.0305595389955839</v>
      </c>
      <c r="J3032" s="19"/>
      <c r="K3032" s="19">
        <v>1.5603176740962073</v>
      </c>
      <c r="L3032" s="19"/>
      <c r="M3032" s="19">
        <v>0.82349424061180798</v>
      </c>
      <c r="N3032" s="19"/>
      <c r="O3032" s="19">
        <v>0.89135225360440373</v>
      </c>
      <c r="P3032" s="50"/>
      <c r="R3032" s="9" t="s">
        <v>0</v>
      </c>
    </row>
    <row r="3033" spans="2:18" x14ac:dyDescent="0.2">
      <c r="B3033" s="25">
        <v>2803</v>
      </c>
      <c r="C3033" s="193"/>
      <c r="D3033" s="19">
        <v>1.9099307701569113</v>
      </c>
      <c r="E3033" s="19"/>
      <c r="F3033" s="19">
        <v>1.8076165335379084</v>
      </c>
      <c r="G3033" s="19"/>
      <c r="H3033" s="19">
        <v>1.9871715269026948</v>
      </c>
      <c r="I3033" s="19"/>
      <c r="J3033" s="19">
        <v>1.4895446594557251</v>
      </c>
      <c r="K3033" s="19"/>
      <c r="L3033" s="19">
        <v>1.5145780959927593</v>
      </c>
      <c r="M3033" s="19"/>
      <c r="N3033" s="19">
        <v>1.0346920514940479</v>
      </c>
      <c r="O3033" s="19"/>
      <c r="P3033" s="50">
        <v>0.46116484812277164</v>
      </c>
      <c r="R3033" s="9" t="s">
        <v>0</v>
      </c>
    </row>
    <row r="3034" spans="2:18" x14ac:dyDescent="0.2">
      <c r="B3034" s="25">
        <v>2804</v>
      </c>
      <c r="C3034" s="193">
        <v>4.8406917345918801E-2</v>
      </c>
      <c r="D3034" s="19"/>
      <c r="E3034" s="19"/>
      <c r="F3034" s="19">
        <v>0.86074775755688382</v>
      </c>
      <c r="G3034" s="19"/>
      <c r="H3034" s="19">
        <v>0.27366893623703126</v>
      </c>
      <c r="I3034" s="19"/>
      <c r="J3034" s="19">
        <v>0.91509071065920111</v>
      </c>
      <c r="K3034" s="19"/>
      <c r="L3034" s="19">
        <v>0.68371302093344388</v>
      </c>
      <c r="M3034" s="19"/>
      <c r="N3034" s="19">
        <v>9.5123431117529147E-2</v>
      </c>
      <c r="O3034" s="19">
        <v>0.32877828829970324</v>
      </c>
      <c r="P3034" s="50"/>
      <c r="R3034" s="9" t="s">
        <v>0</v>
      </c>
    </row>
    <row r="3035" spans="2:18" x14ac:dyDescent="0.2">
      <c r="B3035" s="25">
        <v>2805</v>
      </c>
      <c r="C3035" s="193">
        <v>1.7490709142006213</v>
      </c>
      <c r="D3035" s="19"/>
      <c r="E3035" s="19">
        <v>1.9053086562948136</v>
      </c>
      <c r="F3035" s="19"/>
      <c r="G3035" s="19">
        <v>2.0950662613547899</v>
      </c>
      <c r="H3035" s="19"/>
      <c r="I3035" s="19">
        <v>1.6778967361776371</v>
      </c>
      <c r="J3035" s="19"/>
      <c r="K3035" s="19">
        <v>1.0841286149507607</v>
      </c>
      <c r="L3035" s="19"/>
      <c r="M3035" s="19">
        <v>1.2825004040154535</v>
      </c>
      <c r="N3035" s="19"/>
      <c r="O3035" s="19">
        <v>2.1208290022268073</v>
      </c>
      <c r="P3035" s="50"/>
      <c r="R3035" s="9" t="s">
        <v>0</v>
      </c>
    </row>
    <row r="3036" spans="2:18" x14ac:dyDescent="0.2">
      <c r="B3036" s="25">
        <v>2806</v>
      </c>
      <c r="C3036" s="193"/>
      <c r="D3036" s="19">
        <v>0.39922674448045398</v>
      </c>
      <c r="E3036" s="19">
        <v>0.23445719090121908</v>
      </c>
      <c r="F3036" s="19"/>
      <c r="G3036" s="19"/>
      <c r="H3036" s="19">
        <v>0.79696883191846002</v>
      </c>
      <c r="I3036" s="19"/>
      <c r="J3036" s="19">
        <v>0.74583748598062438</v>
      </c>
      <c r="K3036" s="19"/>
      <c r="L3036" s="19">
        <v>0.33906581664653923</v>
      </c>
      <c r="M3036" s="19"/>
      <c r="N3036" s="19">
        <v>2.6592162356583533E-2</v>
      </c>
      <c r="O3036" s="19"/>
      <c r="P3036" s="50">
        <v>1.1257443239495177</v>
      </c>
      <c r="R3036" s="9" t="s">
        <v>0</v>
      </c>
    </row>
    <row r="3037" spans="2:18" x14ac:dyDescent="0.2">
      <c r="B3037" s="25">
        <v>2807</v>
      </c>
      <c r="C3037" s="193"/>
      <c r="D3037" s="19">
        <v>1.5208019974537432</v>
      </c>
      <c r="E3037" s="19"/>
      <c r="F3037" s="19">
        <v>0.42954301681609391</v>
      </c>
      <c r="G3037" s="19"/>
      <c r="H3037" s="19">
        <v>0.8896906989351181</v>
      </c>
      <c r="I3037" s="19"/>
      <c r="J3037" s="19">
        <v>1.415916712679604</v>
      </c>
      <c r="K3037" s="19"/>
      <c r="L3037" s="19">
        <v>0.73361002140637133</v>
      </c>
      <c r="M3037" s="19"/>
      <c r="N3037" s="19">
        <v>0.85891773849919595</v>
      </c>
      <c r="O3037" s="19"/>
      <c r="P3037" s="50">
        <v>0.49932469879569824</v>
      </c>
      <c r="R3037" s="9" t="s">
        <v>0</v>
      </c>
    </row>
    <row r="3038" spans="2:18" x14ac:dyDescent="0.2">
      <c r="B3038" s="25">
        <v>2808</v>
      </c>
      <c r="C3038" s="193">
        <v>0.35640062722362248</v>
      </c>
      <c r="D3038" s="19"/>
      <c r="E3038" s="19"/>
      <c r="F3038" s="19">
        <v>1.3800241950297181</v>
      </c>
      <c r="G3038" s="19"/>
      <c r="H3038" s="19">
        <v>1.1671958518469936</v>
      </c>
      <c r="I3038" s="19"/>
      <c r="J3038" s="19">
        <v>1.3678689307661964</v>
      </c>
      <c r="K3038" s="19"/>
      <c r="L3038" s="19">
        <v>0.91974487739190158</v>
      </c>
      <c r="M3038" s="19">
        <v>0.44043072889158996</v>
      </c>
      <c r="N3038" s="19"/>
      <c r="O3038" s="19"/>
      <c r="P3038" s="50">
        <v>0.30536692949655836</v>
      </c>
      <c r="R3038" s="9" t="s">
        <v>0</v>
      </c>
    </row>
    <row r="3039" spans="2:18" x14ac:dyDescent="0.2">
      <c r="B3039" s="25">
        <v>2809</v>
      </c>
      <c r="C3039" s="193">
        <v>1.7214856025312302</v>
      </c>
      <c r="D3039" s="19"/>
      <c r="E3039" s="19">
        <v>2.6571912332487835</v>
      </c>
      <c r="F3039" s="19"/>
      <c r="G3039" s="19">
        <v>2.1578525331464133</v>
      </c>
      <c r="H3039" s="19"/>
      <c r="I3039" s="19">
        <v>2.9883822964601552</v>
      </c>
      <c r="J3039" s="19"/>
      <c r="K3039" s="19">
        <v>2.1439714527318063</v>
      </c>
      <c r="L3039" s="19"/>
      <c r="M3039" s="19">
        <v>1.8078850640577269</v>
      </c>
      <c r="N3039" s="19"/>
      <c r="O3039" s="19">
        <v>2.6707309379168169</v>
      </c>
      <c r="P3039" s="50"/>
      <c r="R3039" s="9" t="s">
        <v>0</v>
      </c>
    </row>
    <row r="3040" spans="2:18" x14ac:dyDescent="0.2">
      <c r="B3040" s="25">
        <v>2810</v>
      </c>
      <c r="C3040" s="193">
        <v>4.1343205759964738E-2</v>
      </c>
      <c r="D3040" s="19"/>
      <c r="E3040" s="19"/>
      <c r="F3040" s="19">
        <v>0.17667036402495656</v>
      </c>
      <c r="G3040" s="19"/>
      <c r="H3040" s="19">
        <v>0.39065354801868857</v>
      </c>
      <c r="I3040" s="19">
        <v>0.4836639328924473</v>
      </c>
      <c r="J3040" s="19"/>
      <c r="K3040" s="19">
        <v>4.32730916780978E-2</v>
      </c>
      <c r="L3040" s="19"/>
      <c r="M3040" s="19"/>
      <c r="N3040" s="19">
        <v>0.37619743353439145</v>
      </c>
      <c r="O3040" s="19"/>
      <c r="P3040" s="50">
        <v>0.20943632736348164</v>
      </c>
      <c r="R3040" s="9" t="s">
        <v>0</v>
      </c>
    </row>
    <row r="3041" spans="2:18" x14ac:dyDescent="0.2">
      <c r="B3041" s="25">
        <v>2811</v>
      </c>
      <c r="C3041" s="193"/>
      <c r="D3041" s="19">
        <v>1.2809773330914258</v>
      </c>
      <c r="E3041" s="19"/>
      <c r="F3041" s="19">
        <v>0.79529990750175583</v>
      </c>
      <c r="G3041" s="19"/>
      <c r="H3041" s="19">
        <v>0.9113635826010148</v>
      </c>
      <c r="I3041" s="19"/>
      <c r="J3041" s="19">
        <v>1.9780745281995771</v>
      </c>
      <c r="K3041" s="19"/>
      <c r="L3041" s="19">
        <v>0.42940517740830747</v>
      </c>
      <c r="M3041" s="19"/>
      <c r="N3041" s="19">
        <v>2.0406109762726437</v>
      </c>
      <c r="O3041" s="19"/>
      <c r="P3041" s="50">
        <v>0.20426987960276913</v>
      </c>
      <c r="R3041" s="9" t="s">
        <v>0</v>
      </c>
    </row>
    <row r="3042" spans="2:18" x14ac:dyDescent="0.2">
      <c r="B3042" s="25">
        <v>2812</v>
      </c>
      <c r="C3042" s="193">
        <v>9.8822303142709081E-2</v>
      </c>
      <c r="D3042" s="19"/>
      <c r="E3042" s="19"/>
      <c r="F3042" s="19">
        <v>1.7012399886930738E-2</v>
      </c>
      <c r="G3042" s="19">
        <v>0.10670868970772358</v>
      </c>
      <c r="H3042" s="19"/>
      <c r="I3042" s="19"/>
      <c r="J3042" s="19">
        <v>0.91892537777776861</v>
      </c>
      <c r="K3042" s="19">
        <v>0.25214986047760624</v>
      </c>
      <c r="L3042" s="19"/>
      <c r="M3042" s="19">
        <v>0.34149678807860873</v>
      </c>
      <c r="N3042" s="19"/>
      <c r="O3042" s="19"/>
      <c r="P3042" s="50">
        <v>0.33734200737996339</v>
      </c>
      <c r="R3042" s="9" t="s">
        <v>0</v>
      </c>
    </row>
    <row r="3043" spans="2:18" x14ac:dyDescent="0.2">
      <c r="B3043" s="25">
        <v>2813</v>
      </c>
      <c r="C3043" s="193">
        <v>0.34971586454619791</v>
      </c>
      <c r="D3043" s="19"/>
      <c r="E3043" s="19">
        <v>0.57276871657389228</v>
      </c>
      <c r="F3043" s="19"/>
      <c r="G3043" s="19">
        <v>0.29434729924600933</v>
      </c>
      <c r="H3043" s="19"/>
      <c r="I3043" s="19">
        <v>0.66465703458240122</v>
      </c>
      <c r="J3043" s="19"/>
      <c r="K3043" s="19">
        <v>0.75446552067063066</v>
      </c>
      <c r="L3043" s="19"/>
      <c r="M3043" s="19">
        <v>7.0616334352350429E-2</v>
      </c>
      <c r="N3043" s="19"/>
      <c r="O3043" s="19"/>
      <c r="P3043" s="50">
        <v>4.6519686060049269E-2</v>
      </c>
      <c r="R3043" s="9" t="s">
        <v>0</v>
      </c>
    </row>
    <row r="3044" spans="2:18" x14ac:dyDescent="0.2">
      <c r="B3044" s="25">
        <v>2814</v>
      </c>
      <c r="C3044" s="193">
        <v>1.7300195934113907</v>
      </c>
      <c r="D3044" s="19"/>
      <c r="E3044" s="19">
        <v>1.121379919279319</v>
      </c>
      <c r="F3044" s="19"/>
      <c r="G3044" s="19">
        <v>0.10349863992179369</v>
      </c>
      <c r="H3044" s="19"/>
      <c r="I3044" s="19">
        <v>1.1182373273141972</v>
      </c>
      <c r="J3044" s="19"/>
      <c r="K3044" s="19">
        <v>0.82038073700141978</v>
      </c>
      <c r="L3044" s="19"/>
      <c r="M3044" s="19">
        <v>0.22588637451835569</v>
      </c>
      <c r="N3044" s="19"/>
      <c r="O3044" s="19">
        <v>0.50133861785479128</v>
      </c>
      <c r="P3044" s="50"/>
      <c r="R3044" s="9" t="s">
        <v>0</v>
      </c>
    </row>
    <row r="3045" spans="2:18" x14ac:dyDescent="0.2">
      <c r="B3045" s="25">
        <v>2815</v>
      </c>
      <c r="C3045" s="193">
        <v>0.34296164988073247</v>
      </c>
      <c r="D3045" s="19"/>
      <c r="E3045" s="19">
        <v>7.8940594512405381E-3</v>
      </c>
      <c r="F3045" s="19"/>
      <c r="G3045" s="19"/>
      <c r="H3045" s="19">
        <v>0.64653252678038708</v>
      </c>
      <c r="I3045" s="19">
        <v>0.37398217907954412</v>
      </c>
      <c r="J3045" s="19"/>
      <c r="K3045" s="19"/>
      <c r="L3045" s="19">
        <v>0.7165453978413302</v>
      </c>
      <c r="M3045" s="19"/>
      <c r="N3045" s="19">
        <v>5.2971873160409834E-2</v>
      </c>
      <c r="O3045" s="19"/>
      <c r="P3045" s="50">
        <v>0.18756448248397736</v>
      </c>
      <c r="R3045" s="9" t="s">
        <v>0</v>
      </c>
    </row>
    <row r="3046" spans="2:18" x14ac:dyDescent="0.2">
      <c r="B3046" s="25">
        <v>2816</v>
      </c>
      <c r="C3046" s="193"/>
      <c r="D3046" s="19">
        <v>1.1057204670257375</v>
      </c>
      <c r="E3046" s="19"/>
      <c r="F3046" s="19">
        <v>0.65193465171765819</v>
      </c>
      <c r="G3046" s="19"/>
      <c r="H3046" s="19">
        <v>0.90849507188466117</v>
      </c>
      <c r="I3046" s="19">
        <v>0.35261482419642864</v>
      </c>
      <c r="J3046" s="19"/>
      <c r="K3046" s="19"/>
      <c r="L3046" s="19">
        <v>1.3177212778383969</v>
      </c>
      <c r="M3046" s="19"/>
      <c r="N3046" s="19">
        <v>0.63084881617885158</v>
      </c>
      <c r="O3046" s="19"/>
      <c r="P3046" s="50">
        <v>0.61442683541281407</v>
      </c>
      <c r="R3046" s="9" t="s">
        <v>0</v>
      </c>
    </row>
    <row r="3047" spans="2:18" x14ac:dyDescent="0.2">
      <c r="B3047" s="25">
        <v>2817</v>
      </c>
      <c r="C3047" s="193"/>
      <c r="D3047" s="19">
        <v>0.88528097375493919</v>
      </c>
      <c r="E3047" s="19"/>
      <c r="F3047" s="19">
        <v>0.85695218176313237</v>
      </c>
      <c r="G3047" s="19">
        <v>0.14109290251975054</v>
      </c>
      <c r="H3047" s="19"/>
      <c r="I3047" s="19"/>
      <c r="J3047" s="19">
        <v>0.98710288973958404</v>
      </c>
      <c r="K3047" s="19">
        <v>0.75491811082660532</v>
      </c>
      <c r="L3047" s="19"/>
      <c r="M3047" s="19"/>
      <c r="N3047" s="19">
        <v>0.45530327888898731</v>
      </c>
      <c r="O3047" s="19">
        <v>3.1989471101804799E-2</v>
      </c>
      <c r="P3047" s="50"/>
      <c r="R3047" s="9" t="s">
        <v>0</v>
      </c>
    </row>
    <row r="3048" spans="2:18" x14ac:dyDescent="0.2">
      <c r="B3048" s="25">
        <v>2818</v>
      </c>
      <c r="C3048" s="193"/>
      <c r="D3048" s="19">
        <v>0.4762307634031413</v>
      </c>
      <c r="E3048" s="19"/>
      <c r="F3048" s="19">
        <v>1.0310210499402497</v>
      </c>
      <c r="G3048" s="19"/>
      <c r="H3048" s="19">
        <v>1.5632372920638753</v>
      </c>
      <c r="I3048" s="19"/>
      <c r="J3048" s="19">
        <v>1.9487112772573969</v>
      </c>
      <c r="K3048" s="19"/>
      <c r="L3048" s="19">
        <v>1.7022679998678092</v>
      </c>
      <c r="M3048" s="19"/>
      <c r="N3048" s="19">
        <v>0.71797079063268032</v>
      </c>
      <c r="O3048" s="19"/>
      <c r="P3048" s="50">
        <v>1.476790973649944</v>
      </c>
      <c r="R3048" s="9" t="s">
        <v>0</v>
      </c>
    </row>
    <row r="3049" spans="2:18" x14ac:dyDescent="0.2">
      <c r="B3049" s="25">
        <v>2819</v>
      </c>
      <c r="C3049" s="193">
        <v>0.43839170128427329</v>
      </c>
      <c r="D3049" s="19"/>
      <c r="E3049" s="19"/>
      <c r="F3049" s="19">
        <v>0.85723191557620693</v>
      </c>
      <c r="G3049" s="19"/>
      <c r="H3049" s="19">
        <v>0.40370720394469978</v>
      </c>
      <c r="I3049" s="19">
        <v>0.60970827592633836</v>
      </c>
      <c r="J3049" s="19"/>
      <c r="K3049" s="19">
        <v>0.68950062601996798</v>
      </c>
      <c r="L3049" s="19"/>
      <c r="M3049" s="19"/>
      <c r="N3049" s="19">
        <v>0.35449705204250237</v>
      </c>
      <c r="O3049" s="19">
        <v>0.71735935572555432</v>
      </c>
      <c r="P3049" s="50"/>
      <c r="R3049" s="9" t="s">
        <v>0</v>
      </c>
    </row>
    <row r="3050" spans="2:18" x14ac:dyDescent="0.2">
      <c r="B3050" s="25">
        <v>2820</v>
      </c>
      <c r="C3050" s="193"/>
      <c r="D3050" s="19">
        <v>0.4008847353235967</v>
      </c>
      <c r="E3050" s="19"/>
      <c r="F3050" s="19">
        <v>0.45093408985387146</v>
      </c>
      <c r="G3050" s="19"/>
      <c r="H3050" s="19">
        <v>0.48363325172349869</v>
      </c>
      <c r="I3050" s="19">
        <v>0.10583233494591891</v>
      </c>
      <c r="J3050" s="19"/>
      <c r="K3050" s="19">
        <v>0.23155918045560017</v>
      </c>
      <c r="L3050" s="19"/>
      <c r="M3050" s="19">
        <v>0.4786930805346889</v>
      </c>
      <c r="N3050" s="19"/>
      <c r="O3050" s="19">
        <v>0.16611276052807392</v>
      </c>
      <c r="P3050" s="50"/>
      <c r="R3050" s="9" t="s">
        <v>0</v>
      </c>
    </row>
    <row r="3051" spans="2:18" x14ac:dyDescent="0.2">
      <c r="B3051" s="25">
        <v>2821</v>
      </c>
      <c r="C3051" s="193">
        <v>0.92844109849070267</v>
      </c>
      <c r="D3051" s="19"/>
      <c r="E3051" s="19">
        <v>0.87405651976885379</v>
      </c>
      <c r="F3051" s="19"/>
      <c r="G3051" s="19">
        <v>0.56382804842693524</v>
      </c>
      <c r="H3051" s="19"/>
      <c r="I3051" s="19">
        <v>0.56716943034322631</v>
      </c>
      <c r="J3051" s="19"/>
      <c r="K3051" s="19"/>
      <c r="L3051" s="19">
        <v>4.0391022594137745E-2</v>
      </c>
      <c r="M3051" s="19">
        <v>1.1824639883993844</v>
      </c>
      <c r="N3051" s="19"/>
      <c r="O3051" s="19">
        <v>0.53719368470375239</v>
      </c>
      <c r="P3051" s="50"/>
      <c r="R3051" s="9" t="s">
        <v>0</v>
      </c>
    </row>
    <row r="3052" spans="2:18" x14ac:dyDescent="0.2">
      <c r="B3052" s="25">
        <v>2822</v>
      </c>
      <c r="C3052" s="193">
        <v>0.9447369516384837</v>
      </c>
      <c r="D3052" s="19"/>
      <c r="E3052" s="19">
        <v>0.99590941765567542</v>
      </c>
      <c r="F3052" s="19"/>
      <c r="G3052" s="19">
        <v>0.69191588795487879</v>
      </c>
      <c r="H3052" s="19"/>
      <c r="I3052" s="19">
        <v>1.1093907413925836</v>
      </c>
      <c r="J3052" s="19"/>
      <c r="K3052" s="19">
        <v>0.79448048582907427</v>
      </c>
      <c r="L3052" s="19"/>
      <c r="M3052" s="19"/>
      <c r="N3052" s="19">
        <v>0.17575746964431083</v>
      </c>
      <c r="O3052" s="19"/>
      <c r="P3052" s="50">
        <v>0.55023510464420411</v>
      </c>
      <c r="R3052" s="9" t="s">
        <v>0</v>
      </c>
    </row>
    <row r="3053" spans="2:18" x14ac:dyDescent="0.2">
      <c r="B3053" s="25">
        <v>2823</v>
      </c>
      <c r="C3053" s="193">
        <v>0.87815087758216204</v>
      </c>
      <c r="D3053" s="19"/>
      <c r="E3053" s="19">
        <v>0.73912539922823473</v>
      </c>
      <c r="F3053" s="19"/>
      <c r="G3053" s="19">
        <v>1.3635997998398257</v>
      </c>
      <c r="H3053" s="19"/>
      <c r="I3053" s="19">
        <v>0.76217863241753181</v>
      </c>
      <c r="J3053" s="19"/>
      <c r="K3053" s="19">
        <v>0.68802789720890478</v>
      </c>
      <c r="L3053" s="19"/>
      <c r="M3053" s="19"/>
      <c r="N3053" s="19">
        <v>0.12502062501720096</v>
      </c>
      <c r="O3053" s="19">
        <v>0.6361326940816463</v>
      </c>
      <c r="P3053" s="50"/>
      <c r="R3053" s="9" t="s">
        <v>0</v>
      </c>
    </row>
    <row r="3054" spans="2:18" x14ac:dyDescent="0.2">
      <c r="B3054" s="25">
        <v>2824</v>
      </c>
      <c r="C3054" s="193"/>
      <c r="D3054" s="19">
        <v>0.11374489702333665</v>
      </c>
      <c r="E3054" s="19"/>
      <c r="F3054" s="19">
        <v>0.76155303198790958</v>
      </c>
      <c r="G3054" s="19">
        <v>0.22129066795724073</v>
      </c>
      <c r="H3054" s="19"/>
      <c r="I3054" s="19"/>
      <c r="J3054" s="19">
        <v>0.33631628148332099</v>
      </c>
      <c r="K3054" s="19"/>
      <c r="L3054" s="19">
        <v>0.41124235767337319</v>
      </c>
      <c r="M3054" s="19"/>
      <c r="N3054" s="19">
        <v>0.69349549706918356</v>
      </c>
      <c r="O3054" s="19"/>
      <c r="P3054" s="50">
        <v>0.74798227597930422</v>
      </c>
      <c r="R3054" s="9" t="s">
        <v>0</v>
      </c>
    </row>
    <row r="3055" spans="2:18" x14ac:dyDescent="0.2">
      <c r="B3055" s="25">
        <v>2825</v>
      </c>
      <c r="C3055" s="193">
        <v>1.0566591689005977</v>
      </c>
      <c r="D3055" s="19"/>
      <c r="E3055" s="19">
        <v>2.2108750320227384</v>
      </c>
      <c r="F3055" s="19"/>
      <c r="G3055" s="19">
        <v>0.46477234332562323</v>
      </c>
      <c r="H3055" s="19"/>
      <c r="I3055" s="19">
        <v>0.59350774013991725</v>
      </c>
      <c r="J3055" s="19"/>
      <c r="K3055" s="19">
        <v>1.839017965652846</v>
      </c>
      <c r="L3055" s="19"/>
      <c r="M3055" s="19">
        <v>0.61984085569516012</v>
      </c>
      <c r="N3055" s="19"/>
      <c r="O3055" s="19">
        <v>2.3064797905768173</v>
      </c>
      <c r="P3055" s="50"/>
      <c r="R3055" s="9" t="s">
        <v>0</v>
      </c>
    </row>
    <row r="3056" spans="2:18" x14ac:dyDescent="0.2">
      <c r="B3056" s="25">
        <v>2826</v>
      </c>
      <c r="C3056" s="193">
        <v>1.1232936066612704</v>
      </c>
      <c r="D3056" s="19"/>
      <c r="E3056" s="19">
        <v>0.89912615733725143</v>
      </c>
      <c r="F3056" s="19"/>
      <c r="G3056" s="19">
        <v>0.59582744698639112</v>
      </c>
      <c r="H3056" s="19"/>
      <c r="I3056" s="19">
        <v>1.9081690094849322</v>
      </c>
      <c r="J3056" s="19"/>
      <c r="K3056" s="19">
        <v>0.45014507667033715</v>
      </c>
      <c r="L3056" s="19"/>
      <c r="M3056" s="19">
        <v>0.37052180182214556</v>
      </c>
      <c r="N3056" s="19"/>
      <c r="O3056" s="19">
        <v>1.3373798228623668</v>
      </c>
      <c r="P3056" s="50"/>
      <c r="R3056" s="9" t="s">
        <v>0</v>
      </c>
    </row>
    <row r="3057" spans="2:18" x14ac:dyDescent="0.2">
      <c r="B3057" s="25">
        <v>2827</v>
      </c>
      <c r="C3057" s="193">
        <v>1.7807114750207249</v>
      </c>
      <c r="D3057" s="19"/>
      <c r="E3057" s="19">
        <v>0.54923454858500687</v>
      </c>
      <c r="F3057" s="19"/>
      <c r="G3057" s="19">
        <v>1.3563452456015592</v>
      </c>
      <c r="H3057" s="19"/>
      <c r="I3057" s="19">
        <v>1.4700417483428452</v>
      </c>
      <c r="J3057" s="19"/>
      <c r="K3057" s="19">
        <v>1.9402976095584028</v>
      </c>
      <c r="L3057" s="19"/>
      <c r="M3057" s="19">
        <v>2.0329274060073788</v>
      </c>
      <c r="N3057" s="19"/>
      <c r="O3057" s="19">
        <v>0.51708818947652258</v>
      </c>
      <c r="P3057" s="50"/>
      <c r="R3057" s="9" t="s">
        <v>0</v>
      </c>
    </row>
    <row r="3058" spans="2:18" x14ac:dyDescent="0.2">
      <c r="B3058" s="25">
        <v>2828</v>
      </c>
      <c r="C3058" s="193"/>
      <c r="D3058" s="19">
        <v>9.8587194434569272E-2</v>
      </c>
      <c r="E3058" s="19">
        <v>1.4994132238933495</v>
      </c>
      <c r="F3058" s="19"/>
      <c r="G3058" s="19">
        <v>0.36750606883916509</v>
      </c>
      <c r="H3058" s="19"/>
      <c r="I3058" s="19">
        <v>0.30363825252546811</v>
      </c>
      <c r="J3058" s="19"/>
      <c r="K3058" s="19">
        <v>0.3010182095946709</v>
      </c>
      <c r="L3058" s="19"/>
      <c r="M3058" s="19">
        <v>0.57529355714203256</v>
      </c>
      <c r="N3058" s="19"/>
      <c r="O3058" s="19">
        <v>0.96569868286744653</v>
      </c>
      <c r="P3058" s="50"/>
      <c r="R3058" s="9" t="s">
        <v>0</v>
      </c>
    </row>
    <row r="3059" spans="2:18" x14ac:dyDescent="0.2">
      <c r="B3059" s="25">
        <v>2829</v>
      </c>
      <c r="C3059" s="193">
        <v>0.94467167910286975</v>
      </c>
      <c r="D3059" s="19"/>
      <c r="E3059" s="19">
        <v>1.0938521499454856</v>
      </c>
      <c r="F3059" s="19"/>
      <c r="G3059" s="19">
        <v>0.81837955718274169</v>
      </c>
      <c r="H3059" s="19"/>
      <c r="I3059" s="19">
        <v>0.82380722733966483</v>
      </c>
      <c r="J3059" s="19"/>
      <c r="K3059" s="19"/>
      <c r="L3059" s="19">
        <v>0.76604749800036087</v>
      </c>
      <c r="M3059" s="19">
        <v>1.4872674312156222</v>
      </c>
      <c r="N3059" s="19"/>
      <c r="O3059" s="19">
        <v>0.41857465413989886</v>
      </c>
      <c r="P3059" s="50"/>
      <c r="R3059" s="9" t="s">
        <v>0</v>
      </c>
    </row>
    <row r="3060" spans="2:18" x14ac:dyDescent="0.2">
      <c r="B3060" s="25">
        <v>2830</v>
      </c>
      <c r="C3060" s="193"/>
      <c r="D3060" s="19">
        <v>0.82784611303837319</v>
      </c>
      <c r="E3060" s="19"/>
      <c r="F3060" s="19">
        <v>0.93667443637801318</v>
      </c>
      <c r="G3060" s="19"/>
      <c r="H3060" s="19">
        <v>0.43561747846363352</v>
      </c>
      <c r="I3060" s="19"/>
      <c r="J3060" s="19">
        <v>0.26505879275480276</v>
      </c>
      <c r="K3060" s="19"/>
      <c r="L3060" s="19">
        <v>0.20677140145167683</v>
      </c>
      <c r="M3060" s="19">
        <v>0.44312558795415735</v>
      </c>
      <c r="N3060" s="19"/>
      <c r="O3060" s="19"/>
      <c r="P3060" s="50">
        <v>1.3579560987383934</v>
      </c>
      <c r="R3060" s="9" t="s">
        <v>0</v>
      </c>
    </row>
    <row r="3061" spans="2:18" x14ac:dyDescent="0.2">
      <c r="B3061" s="25">
        <v>2831</v>
      </c>
      <c r="C3061" s="193">
        <v>0.60830779669710411</v>
      </c>
      <c r="D3061" s="19"/>
      <c r="E3061" s="19">
        <v>0.79811757359454427</v>
      </c>
      <c r="F3061" s="19"/>
      <c r="G3061" s="19">
        <v>0.68593146202960664</v>
      </c>
      <c r="H3061" s="19"/>
      <c r="I3061" s="19">
        <v>0.7130731731344796</v>
      </c>
      <c r="J3061" s="19"/>
      <c r="K3061" s="19">
        <v>1.4311715422763716</v>
      </c>
      <c r="L3061" s="19"/>
      <c r="M3061" s="19">
        <v>1.1598605195701319</v>
      </c>
      <c r="N3061" s="19"/>
      <c r="O3061" s="19">
        <v>0.95441395254947436</v>
      </c>
      <c r="P3061" s="50"/>
      <c r="R3061" s="9" t="s">
        <v>0</v>
      </c>
    </row>
    <row r="3062" spans="2:18" x14ac:dyDescent="0.2">
      <c r="B3062" s="25">
        <v>2832</v>
      </c>
      <c r="C3062" s="193"/>
      <c r="D3062" s="19">
        <v>0.16041519860738299</v>
      </c>
      <c r="E3062" s="19">
        <v>0.12040707214806838</v>
      </c>
      <c r="F3062" s="19"/>
      <c r="G3062" s="19">
        <v>1.0127470495748494</v>
      </c>
      <c r="H3062" s="19"/>
      <c r="I3062" s="19">
        <v>0.37817869104285945</v>
      </c>
      <c r="J3062" s="19"/>
      <c r="K3062" s="19">
        <v>0.13291588267765617</v>
      </c>
      <c r="L3062" s="19"/>
      <c r="M3062" s="19">
        <v>0.43269611049791973</v>
      </c>
      <c r="N3062" s="19"/>
      <c r="O3062" s="19">
        <v>0.2729545338956193</v>
      </c>
      <c r="P3062" s="50"/>
      <c r="R3062" s="9" t="s">
        <v>0</v>
      </c>
    </row>
    <row r="3063" spans="2:18" x14ac:dyDescent="0.2">
      <c r="B3063" s="25">
        <v>2833</v>
      </c>
      <c r="C3063" s="193">
        <v>0.48329019169728005</v>
      </c>
      <c r="D3063" s="19"/>
      <c r="E3063" s="19">
        <v>0.51912916405572207</v>
      </c>
      <c r="F3063" s="19"/>
      <c r="G3063" s="19"/>
      <c r="H3063" s="19">
        <v>5.2147211072584604E-2</v>
      </c>
      <c r="I3063" s="19"/>
      <c r="J3063" s="19">
        <v>0.8061323973737945</v>
      </c>
      <c r="K3063" s="19"/>
      <c r="L3063" s="19">
        <v>0.6993378197337925</v>
      </c>
      <c r="M3063" s="19"/>
      <c r="N3063" s="19">
        <v>1.0082787793645482</v>
      </c>
      <c r="O3063" s="19">
        <v>5.6701823790529161E-2</v>
      </c>
      <c r="P3063" s="50"/>
      <c r="R3063" s="9" t="s">
        <v>0</v>
      </c>
    </row>
    <row r="3064" spans="2:18" x14ac:dyDescent="0.2">
      <c r="B3064" s="25">
        <v>2834</v>
      </c>
      <c r="C3064" s="193"/>
      <c r="D3064" s="19">
        <v>1.3502240820209672</v>
      </c>
      <c r="E3064" s="19"/>
      <c r="F3064" s="19">
        <v>0.85953372694832186</v>
      </c>
      <c r="G3064" s="19"/>
      <c r="H3064" s="19">
        <v>1.3155144716578151</v>
      </c>
      <c r="I3064" s="19"/>
      <c r="J3064" s="19">
        <v>1.2578899624362938</v>
      </c>
      <c r="K3064" s="19"/>
      <c r="L3064" s="19">
        <v>0.716455488858044</v>
      </c>
      <c r="M3064" s="19"/>
      <c r="N3064" s="19">
        <v>0.30916782436422385</v>
      </c>
      <c r="O3064" s="19"/>
      <c r="P3064" s="50">
        <v>1.2701199898315387</v>
      </c>
      <c r="R3064" s="9" t="s">
        <v>0</v>
      </c>
    </row>
    <row r="3065" spans="2:18" x14ac:dyDescent="0.2">
      <c r="B3065" s="25">
        <v>2835</v>
      </c>
      <c r="C3065" s="193">
        <v>0.46368410823042744</v>
      </c>
      <c r="D3065" s="19"/>
      <c r="E3065" s="19">
        <v>0.34741330229925993</v>
      </c>
      <c r="F3065" s="19"/>
      <c r="G3065" s="19">
        <v>0.79293375025262491</v>
      </c>
      <c r="H3065" s="19"/>
      <c r="I3065" s="19">
        <v>0.79723434040899344</v>
      </c>
      <c r="J3065" s="19"/>
      <c r="K3065" s="19">
        <v>0.49818957651510393</v>
      </c>
      <c r="L3065" s="19"/>
      <c r="M3065" s="19"/>
      <c r="N3065" s="19">
        <v>0.11894456315691365</v>
      </c>
      <c r="O3065" s="19">
        <v>0.21038338704663961</v>
      </c>
      <c r="P3065" s="50"/>
      <c r="R3065" s="9" t="s">
        <v>0</v>
      </c>
    </row>
    <row r="3066" spans="2:18" x14ac:dyDescent="0.2">
      <c r="B3066" s="25">
        <v>2836</v>
      </c>
      <c r="C3066" s="193">
        <v>5.4408741705736452E-2</v>
      </c>
      <c r="D3066" s="19"/>
      <c r="E3066" s="19"/>
      <c r="F3066" s="19">
        <v>0.81601671787453756</v>
      </c>
      <c r="G3066" s="19"/>
      <c r="H3066" s="19">
        <v>0.96293698332732891</v>
      </c>
      <c r="I3066" s="19"/>
      <c r="J3066" s="19">
        <v>0.1606265348112087</v>
      </c>
      <c r="K3066" s="19"/>
      <c r="L3066" s="19">
        <v>0.76041313363405272</v>
      </c>
      <c r="M3066" s="19"/>
      <c r="N3066" s="19">
        <v>0.15090240835379343</v>
      </c>
      <c r="O3066" s="19"/>
      <c r="P3066" s="50">
        <v>0.70875580764936252</v>
      </c>
      <c r="R3066" s="9" t="s">
        <v>0</v>
      </c>
    </row>
    <row r="3067" spans="2:18" x14ac:dyDescent="0.2">
      <c r="B3067" s="25">
        <v>2837</v>
      </c>
      <c r="C3067" s="193"/>
      <c r="D3067" s="19">
        <v>1.2066303155251048</v>
      </c>
      <c r="E3067" s="19"/>
      <c r="F3067" s="19">
        <v>1.0141570635923143</v>
      </c>
      <c r="G3067" s="19"/>
      <c r="H3067" s="19">
        <v>0.96647418567371046</v>
      </c>
      <c r="I3067" s="19"/>
      <c r="J3067" s="19">
        <v>1.1357771280179665</v>
      </c>
      <c r="K3067" s="19"/>
      <c r="L3067" s="19">
        <v>0.73467934729232887</v>
      </c>
      <c r="M3067" s="19"/>
      <c r="N3067" s="19">
        <v>1.064092227314724</v>
      </c>
      <c r="O3067" s="19"/>
      <c r="P3067" s="50">
        <v>1.4812787399477523</v>
      </c>
      <c r="R3067" s="9" t="s">
        <v>0</v>
      </c>
    </row>
    <row r="3068" spans="2:18" x14ac:dyDescent="0.2">
      <c r="B3068" s="25">
        <v>2838</v>
      </c>
      <c r="C3068" s="193">
        <v>0.90318041339066091</v>
      </c>
      <c r="D3068" s="19"/>
      <c r="E3068" s="19">
        <v>0.81710874100803399</v>
      </c>
      <c r="F3068" s="19"/>
      <c r="G3068" s="19">
        <v>0.79299977353441764</v>
      </c>
      <c r="H3068" s="19"/>
      <c r="I3068" s="19"/>
      <c r="J3068" s="19">
        <v>0.10643978727962355</v>
      </c>
      <c r="K3068" s="19">
        <v>0.21326142716463226</v>
      </c>
      <c r="L3068" s="19"/>
      <c r="M3068" s="19">
        <v>0.1429360103625901</v>
      </c>
      <c r="N3068" s="19"/>
      <c r="O3068" s="19">
        <v>0.51198665384423248</v>
      </c>
      <c r="P3068" s="50"/>
      <c r="R3068" s="9" t="s">
        <v>0</v>
      </c>
    </row>
    <row r="3069" spans="2:18" x14ac:dyDescent="0.2">
      <c r="B3069" s="25">
        <v>2839</v>
      </c>
      <c r="C3069" s="193"/>
      <c r="D3069" s="19">
        <v>5.5815675012025917E-2</v>
      </c>
      <c r="E3069" s="19"/>
      <c r="F3069" s="19">
        <v>1.0266911406009136</v>
      </c>
      <c r="G3069" s="19"/>
      <c r="H3069" s="19">
        <v>3.1237153281783083E-2</v>
      </c>
      <c r="I3069" s="19"/>
      <c r="J3069" s="19">
        <v>0.12467213442018038</v>
      </c>
      <c r="K3069" s="19">
        <v>0.32449904688831926</v>
      </c>
      <c r="L3069" s="19"/>
      <c r="M3069" s="19">
        <v>5.4087691760879034E-2</v>
      </c>
      <c r="N3069" s="19"/>
      <c r="O3069" s="19"/>
      <c r="P3069" s="50">
        <v>0.95719200262981929</v>
      </c>
      <c r="R3069" s="9" t="s">
        <v>0</v>
      </c>
    </row>
    <row r="3070" spans="2:18" x14ac:dyDescent="0.2">
      <c r="B3070" s="25">
        <v>2840</v>
      </c>
      <c r="C3070" s="193"/>
      <c r="D3070" s="19">
        <v>0.38405036944775539</v>
      </c>
      <c r="E3070" s="19">
        <v>0.52039293086527538</v>
      </c>
      <c r="F3070" s="19"/>
      <c r="G3070" s="19">
        <v>0.20455763049930176</v>
      </c>
      <c r="H3070" s="19"/>
      <c r="I3070" s="19">
        <v>0.40378397738257354</v>
      </c>
      <c r="J3070" s="19"/>
      <c r="K3070" s="19">
        <v>0.11376025366692642</v>
      </c>
      <c r="L3070" s="19"/>
      <c r="M3070" s="19"/>
      <c r="N3070" s="19">
        <v>0.26249949875535344</v>
      </c>
      <c r="O3070" s="19"/>
      <c r="P3070" s="50">
        <v>0.15119387452811442</v>
      </c>
      <c r="R3070" s="9" t="s">
        <v>0</v>
      </c>
    </row>
    <row r="3071" spans="2:18" x14ac:dyDescent="0.2">
      <c r="B3071" s="25">
        <v>2841</v>
      </c>
      <c r="C3071" s="193"/>
      <c r="D3071" s="19">
        <v>1.8850933674751531</v>
      </c>
      <c r="E3071" s="19"/>
      <c r="F3071" s="19">
        <v>1.507155112067442</v>
      </c>
      <c r="G3071" s="19"/>
      <c r="H3071" s="19">
        <v>1.6088804271274577</v>
      </c>
      <c r="I3071" s="19"/>
      <c r="J3071" s="19">
        <v>1.2154628825942806</v>
      </c>
      <c r="K3071" s="19"/>
      <c r="L3071" s="19">
        <v>1.5060701428054868</v>
      </c>
      <c r="M3071" s="19"/>
      <c r="N3071" s="19">
        <v>1.7762415959385283</v>
      </c>
      <c r="O3071" s="19"/>
      <c r="P3071" s="50">
        <v>2.0877543782536012</v>
      </c>
      <c r="R3071" s="9" t="s">
        <v>0</v>
      </c>
    </row>
    <row r="3072" spans="2:18" x14ac:dyDescent="0.2">
      <c r="B3072" s="25">
        <v>2842</v>
      </c>
      <c r="C3072" s="193">
        <v>0.21030477413674356</v>
      </c>
      <c r="D3072" s="19"/>
      <c r="E3072" s="19">
        <v>0.85628256436139794</v>
      </c>
      <c r="F3072" s="19"/>
      <c r="G3072" s="19">
        <v>0.11294644464500996</v>
      </c>
      <c r="H3072" s="19"/>
      <c r="I3072" s="19">
        <v>0.52270236525617508</v>
      </c>
      <c r="J3072" s="19"/>
      <c r="K3072" s="19"/>
      <c r="L3072" s="19">
        <v>0.44513421232662914</v>
      </c>
      <c r="M3072" s="19">
        <v>1.0279642387929435</v>
      </c>
      <c r="N3072" s="19"/>
      <c r="O3072" s="19"/>
      <c r="P3072" s="50">
        <v>0.33590068347516189</v>
      </c>
      <c r="R3072" s="9" t="s">
        <v>0</v>
      </c>
    </row>
    <row r="3073" spans="2:18" x14ac:dyDescent="0.2">
      <c r="B3073" s="25">
        <v>2843</v>
      </c>
      <c r="C3073" s="193">
        <v>0.65515859623593087</v>
      </c>
      <c r="D3073" s="19"/>
      <c r="E3073" s="19">
        <v>0.6247389523364768</v>
      </c>
      <c r="F3073" s="19"/>
      <c r="G3073" s="19">
        <v>0.1110228641018124</v>
      </c>
      <c r="H3073" s="19"/>
      <c r="I3073" s="19">
        <v>0.71555137923129675</v>
      </c>
      <c r="J3073" s="19"/>
      <c r="K3073" s="19">
        <v>0.21026456855306089</v>
      </c>
      <c r="L3073" s="19"/>
      <c r="M3073" s="19">
        <v>0.23322117011857479</v>
      </c>
      <c r="N3073" s="19"/>
      <c r="O3073" s="19">
        <v>0.78791448380420082</v>
      </c>
      <c r="P3073" s="50"/>
      <c r="R3073" s="9" t="s">
        <v>0</v>
      </c>
    </row>
    <row r="3074" spans="2:18" x14ac:dyDescent="0.2">
      <c r="B3074" s="25">
        <v>2844</v>
      </c>
      <c r="C3074" s="193"/>
      <c r="D3074" s="19">
        <v>0.61108564463292525</v>
      </c>
      <c r="E3074" s="19"/>
      <c r="F3074" s="19">
        <v>1.1837454853397626</v>
      </c>
      <c r="G3074" s="19"/>
      <c r="H3074" s="19">
        <v>1.5279435277450866</v>
      </c>
      <c r="I3074" s="19"/>
      <c r="J3074" s="19">
        <v>0.80466592367869771</v>
      </c>
      <c r="K3074" s="19"/>
      <c r="L3074" s="19">
        <v>1.1186656837124271</v>
      </c>
      <c r="M3074" s="19"/>
      <c r="N3074" s="19">
        <v>0.45899210430027565</v>
      </c>
      <c r="O3074" s="19">
        <v>9.9872448659207302E-2</v>
      </c>
      <c r="P3074" s="50"/>
      <c r="R3074" s="9" t="s">
        <v>0</v>
      </c>
    </row>
    <row r="3075" spans="2:18" x14ac:dyDescent="0.2">
      <c r="B3075" s="25">
        <v>2845</v>
      </c>
      <c r="C3075" s="193"/>
      <c r="D3075" s="19">
        <v>1.001788517338926</v>
      </c>
      <c r="E3075" s="19"/>
      <c r="F3075" s="19">
        <v>0.67412036788431606</v>
      </c>
      <c r="G3075" s="19"/>
      <c r="H3075" s="19">
        <v>0.68847366656460673</v>
      </c>
      <c r="I3075" s="19"/>
      <c r="J3075" s="19">
        <v>0.77943784929929683</v>
      </c>
      <c r="K3075" s="19"/>
      <c r="L3075" s="19">
        <v>1.8757736136204732</v>
      </c>
      <c r="M3075" s="19"/>
      <c r="N3075" s="19">
        <v>1.1083918470027114</v>
      </c>
      <c r="O3075" s="19"/>
      <c r="P3075" s="50">
        <v>0.48346447625190908</v>
      </c>
      <c r="R3075" s="9" t="s">
        <v>0</v>
      </c>
    </row>
    <row r="3076" spans="2:18" x14ac:dyDescent="0.2">
      <c r="B3076" s="25">
        <v>2846</v>
      </c>
      <c r="C3076" s="193">
        <v>0.9542498225847269</v>
      </c>
      <c r="D3076" s="19"/>
      <c r="E3076" s="19">
        <v>2.2596403284433841</v>
      </c>
      <c r="F3076" s="19"/>
      <c r="G3076" s="19">
        <v>1.1881217188806614</v>
      </c>
      <c r="H3076" s="19"/>
      <c r="I3076" s="19">
        <v>1.4822013362744466</v>
      </c>
      <c r="J3076" s="19"/>
      <c r="K3076" s="19">
        <v>1.5120178423036481</v>
      </c>
      <c r="L3076" s="19"/>
      <c r="M3076" s="19">
        <v>1.7459756286485164</v>
      </c>
      <c r="N3076" s="19"/>
      <c r="O3076" s="19">
        <v>1.7203309207766966</v>
      </c>
      <c r="P3076" s="50"/>
      <c r="R3076" s="9" t="s">
        <v>0</v>
      </c>
    </row>
    <row r="3077" spans="2:18" x14ac:dyDescent="0.2">
      <c r="B3077" s="25">
        <v>2847</v>
      </c>
      <c r="C3077" s="193"/>
      <c r="D3077" s="19">
        <v>1.008650742331163</v>
      </c>
      <c r="E3077" s="19"/>
      <c r="F3077" s="19">
        <v>1.8576096972513665</v>
      </c>
      <c r="G3077" s="19"/>
      <c r="H3077" s="19">
        <v>0.23802382065617975</v>
      </c>
      <c r="I3077" s="19"/>
      <c r="J3077" s="19">
        <v>0.46414495329660044</v>
      </c>
      <c r="K3077" s="19"/>
      <c r="L3077" s="19">
        <v>0.24732516711822708</v>
      </c>
      <c r="M3077" s="19"/>
      <c r="N3077" s="19">
        <v>0.71241585772527072</v>
      </c>
      <c r="O3077" s="19"/>
      <c r="P3077" s="50">
        <v>0.80016715395427107</v>
      </c>
      <c r="R3077" s="9" t="s">
        <v>0</v>
      </c>
    </row>
    <row r="3078" spans="2:18" x14ac:dyDescent="0.2">
      <c r="B3078" s="25">
        <v>2848</v>
      </c>
      <c r="C3078" s="193">
        <v>1.4107322177813444</v>
      </c>
      <c r="D3078" s="19"/>
      <c r="E3078" s="19">
        <v>1.3509751802552583</v>
      </c>
      <c r="F3078" s="19"/>
      <c r="G3078" s="19">
        <v>1.7799123666858505</v>
      </c>
      <c r="H3078" s="19"/>
      <c r="I3078" s="19">
        <v>1.5287082735087401</v>
      </c>
      <c r="J3078" s="19"/>
      <c r="K3078" s="19">
        <v>0.93975331523706918</v>
      </c>
      <c r="L3078" s="19"/>
      <c r="M3078" s="19">
        <v>1.0114218241973549</v>
      </c>
      <c r="N3078" s="19"/>
      <c r="O3078" s="19">
        <v>1.0273640405739772</v>
      </c>
      <c r="P3078" s="50"/>
      <c r="R3078" s="9" t="s">
        <v>0</v>
      </c>
    </row>
    <row r="3079" spans="2:18" x14ac:dyDescent="0.2">
      <c r="B3079" s="25">
        <v>2849</v>
      </c>
      <c r="C3079" s="193">
        <v>0.68716249413605412</v>
      </c>
      <c r="D3079" s="19"/>
      <c r="E3079" s="19">
        <v>0.58411330381999382</v>
      </c>
      <c r="F3079" s="19"/>
      <c r="G3079" s="19">
        <v>1.2615454194056701E-2</v>
      </c>
      <c r="H3079" s="19"/>
      <c r="I3079" s="19">
        <v>0.80666267282295401</v>
      </c>
      <c r="J3079" s="19"/>
      <c r="K3079" s="19">
        <v>6.1047572260023275E-2</v>
      </c>
      <c r="L3079" s="19"/>
      <c r="M3079" s="19"/>
      <c r="N3079" s="19">
        <v>3.2617861365752857E-2</v>
      </c>
      <c r="O3079" s="19">
        <v>0.42105684713615854</v>
      </c>
      <c r="P3079" s="50"/>
      <c r="R3079" s="9" t="s">
        <v>0</v>
      </c>
    </row>
    <row r="3080" spans="2:18" x14ac:dyDescent="0.2">
      <c r="B3080" s="25">
        <v>2850</v>
      </c>
      <c r="C3080" s="193"/>
      <c r="D3080" s="19">
        <v>0.322800711588906</v>
      </c>
      <c r="E3080" s="19">
        <v>0.12796349368269735</v>
      </c>
      <c r="F3080" s="19"/>
      <c r="G3080" s="19"/>
      <c r="H3080" s="19">
        <v>0.71213550416452032</v>
      </c>
      <c r="I3080" s="19">
        <v>0.84694051832572492</v>
      </c>
      <c r="J3080" s="19"/>
      <c r="K3080" s="19">
        <v>1.2277496930548117E-2</v>
      </c>
      <c r="L3080" s="19"/>
      <c r="M3080" s="19"/>
      <c r="N3080" s="19">
        <v>0.52101874123292469</v>
      </c>
      <c r="O3080" s="19"/>
      <c r="P3080" s="50">
        <v>0.18819480729138291</v>
      </c>
      <c r="R3080" s="9" t="s">
        <v>0</v>
      </c>
    </row>
    <row r="3081" spans="2:18" x14ac:dyDescent="0.2">
      <c r="B3081" s="25">
        <v>2851</v>
      </c>
      <c r="C3081" s="193"/>
      <c r="D3081" s="19">
        <v>0.92775765099646512</v>
      </c>
      <c r="E3081" s="19"/>
      <c r="F3081" s="19">
        <v>1.4668890552444949</v>
      </c>
      <c r="G3081" s="19"/>
      <c r="H3081" s="19">
        <v>0.35572316913803037</v>
      </c>
      <c r="I3081" s="19"/>
      <c r="J3081" s="19">
        <v>0.53521593298615866</v>
      </c>
      <c r="K3081" s="19"/>
      <c r="L3081" s="19">
        <v>1.2757380316710476</v>
      </c>
      <c r="M3081" s="19"/>
      <c r="N3081" s="19">
        <v>0.60747015226411327</v>
      </c>
      <c r="O3081" s="19"/>
      <c r="P3081" s="50">
        <v>0.78627128742698171</v>
      </c>
      <c r="R3081" s="9" t="s">
        <v>0</v>
      </c>
    </row>
    <row r="3082" spans="2:18" x14ac:dyDescent="0.2">
      <c r="B3082" s="25">
        <v>2852</v>
      </c>
      <c r="C3082" s="193">
        <v>4.8936038929187742E-2</v>
      </c>
      <c r="D3082" s="19"/>
      <c r="E3082" s="19"/>
      <c r="F3082" s="19">
        <v>5.1774688464410079E-2</v>
      </c>
      <c r="G3082" s="19"/>
      <c r="H3082" s="19">
        <v>0.66864401574753307</v>
      </c>
      <c r="I3082" s="19">
        <v>7.0455518564306083E-2</v>
      </c>
      <c r="J3082" s="19"/>
      <c r="K3082" s="19"/>
      <c r="L3082" s="19">
        <v>0.72715837349448276</v>
      </c>
      <c r="M3082" s="19"/>
      <c r="N3082" s="19">
        <v>0.24189151044041637</v>
      </c>
      <c r="O3082" s="19">
        <v>0.4638757840235232</v>
      </c>
      <c r="P3082" s="50"/>
      <c r="R3082" s="9" t="s">
        <v>0</v>
      </c>
    </row>
    <row r="3083" spans="2:18" x14ac:dyDescent="0.2">
      <c r="B3083" s="25">
        <v>2853</v>
      </c>
      <c r="C3083" s="193"/>
      <c r="D3083" s="19">
        <v>0.48308383469002081</v>
      </c>
      <c r="E3083" s="19"/>
      <c r="F3083" s="19">
        <v>0.98117664862234999</v>
      </c>
      <c r="G3083" s="19"/>
      <c r="H3083" s="19">
        <v>0.64112485269668507</v>
      </c>
      <c r="I3083" s="19"/>
      <c r="J3083" s="19">
        <v>1.0334284632773192</v>
      </c>
      <c r="K3083" s="19"/>
      <c r="L3083" s="19">
        <v>0.53899974199335765</v>
      </c>
      <c r="M3083" s="19">
        <v>0.87060256216160503</v>
      </c>
      <c r="N3083" s="19"/>
      <c r="O3083" s="19"/>
      <c r="P3083" s="50">
        <v>1.0813489769337388</v>
      </c>
      <c r="R3083" s="9" t="s">
        <v>0</v>
      </c>
    </row>
    <row r="3084" spans="2:18" x14ac:dyDescent="0.2">
      <c r="B3084" s="25">
        <v>2854</v>
      </c>
      <c r="C3084" s="193">
        <v>0.4226753760330022</v>
      </c>
      <c r="D3084" s="19"/>
      <c r="E3084" s="19">
        <v>3.9375600354425E-2</v>
      </c>
      <c r="F3084" s="19"/>
      <c r="G3084" s="19"/>
      <c r="H3084" s="19">
        <v>0.22639125705244567</v>
      </c>
      <c r="I3084" s="19"/>
      <c r="J3084" s="19">
        <v>0.14889475684996364</v>
      </c>
      <c r="K3084" s="19">
        <v>4.7876273056247455E-2</v>
      </c>
      <c r="L3084" s="19"/>
      <c r="M3084" s="19"/>
      <c r="N3084" s="19">
        <v>0.44533357954384473</v>
      </c>
      <c r="O3084" s="19">
        <v>0.26143627087032328</v>
      </c>
      <c r="P3084" s="50"/>
      <c r="R3084" s="9" t="s">
        <v>0</v>
      </c>
    </row>
    <row r="3085" spans="2:18" x14ac:dyDescent="0.2">
      <c r="B3085" s="25">
        <v>2855</v>
      </c>
      <c r="C3085" s="193">
        <v>0.73219966789727453</v>
      </c>
      <c r="D3085" s="19"/>
      <c r="E3085" s="19"/>
      <c r="F3085" s="19">
        <v>0.45901847744495555</v>
      </c>
      <c r="G3085" s="19">
        <v>1.0117135205478021</v>
      </c>
      <c r="H3085" s="19"/>
      <c r="I3085" s="19">
        <v>0.31798810620904883</v>
      </c>
      <c r="J3085" s="19"/>
      <c r="K3085" s="19">
        <v>1.0975045123409282</v>
      </c>
      <c r="L3085" s="19"/>
      <c r="M3085" s="19">
        <v>0.54841032774117826</v>
      </c>
      <c r="N3085" s="19"/>
      <c r="O3085" s="19">
        <v>0.51708793394707775</v>
      </c>
      <c r="P3085" s="50"/>
      <c r="R3085" s="9" t="s">
        <v>0</v>
      </c>
    </row>
    <row r="3086" spans="2:18" x14ac:dyDescent="0.2">
      <c r="B3086" s="25">
        <v>2856</v>
      </c>
      <c r="C3086" s="193"/>
      <c r="D3086" s="19">
        <v>1.2827451376639574</v>
      </c>
      <c r="E3086" s="19"/>
      <c r="F3086" s="19">
        <v>1.326768994666742</v>
      </c>
      <c r="G3086" s="19"/>
      <c r="H3086" s="19">
        <v>0.17186024614300061</v>
      </c>
      <c r="I3086" s="19"/>
      <c r="J3086" s="19">
        <v>1.1844830883240445</v>
      </c>
      <c r="K3086" s="19"/>
      <c r="L3086" s="19">
        <v>6.7023543507589656E-2</v>
      </c>
      <c r="M3086" s="19"/>
      <c r="N3086" s="19">
        <v>0.39305402326276279</v>
      </c>
      <c r="O3086" s="19"/>
      <c r="P3086" s="50">
        <v>0.19998687474942756</v>
      </c>
      <c r="R3086" s="9" t="s">
        <v>0</v>
      </c>
    </row>
    <row r="3087" spans="2:18" x14ac:dyDescent="0.2">
      <c r="B3087" s="25">
        <v>2857</v>
      </c>
      <c r="C3087" s="193">
        <v>0.98035689385737235</v>
      </c>
      <c r="D3087" s="19"/>
      <c r="E3087" s="19">
        <v>0.66095304114972298</v>
      </c>
      <c r="F3087" s="19"/>
      <c r="G3087" s="19"/>
      <c r="H3087" s="19">
        <v>0.46620758786293542</v>
      </c>
      <c r="I3087" s="19">
        <v>6.9102943270954773E-2</v>
      </c>
      <c r="J3087" s="19"/>
      <c r="K3087" s="19"/>
      <c r="L3087" s="19">
        <v>1.4907762584419906</v>
      </c>
      <c r="M3087" s="19">
        <v>7.0795384173077208E-2</v>
      </c>
      <c r="N3087" s="19"/>
      <c r="O3087" s="19"/>
      <c r="P3087" s="50">
        <v>0.30026653859176394</v>
      </c>
      <c r="R3087" s="9" t="s">
        <v>0</v>
      </c>
    </row>
    <row r="3088" spans="2:18" x14ac:dyDescent="0.2">
      <c r="B3088" s="25">
        <v>2858</v>
      </c>
      <c r="C3088" s="193">
        <v>3.4398159487896936E-2</v>
      </c>
      <c r="D3088" s="19"/>
      <c r="E3088" s="19"/>
      <c r="F3088" s="19">
        <v>0.56756485285812119</v>
      </c>
      <c r="G3088" s="19"/>
      <c r="H3088" s="19">
        <v>0.6948494063897207</v>
      </c>
      <c r="I3088" s="19"/>
      <c r="J3088" s="19">
        <v>0.54901670180978868</v>
      </c>
      <c r="K3088" s="19"/>
      <c r="L3088" s="19">
        <v>1.209467359861208</v>
      </c>
      <c r="M3088" s="19"/>
      <c r="N3088" s="19">
        <v>1.0380875509480936</v>
      </c>
      <c r="O3088" s="19"/>
      <c r="P3088" s="50">
        <v>0.93206736634985232</v>
      </c>
      <c r="R3088" s="9" t="s">
        <v>0</v>
      </c>
    </row>
    <row r="3089" spans="2:18" x14ac:dyDescent="0.2">
      <c r="B3089" s="25">
        <v>2859</v>
      </c>
      <c r="C3089" s="193"/>
      <c r="D3089" s="19">
        <v>1.0556700567493735</v>
      </c>
      <c r="E3089" s="19"/>
      <c r="F3089" s="19">
        <v>1.4688370514595754</v>
      </c>
      <c r="G3089" s="19"/>
      <c r="H3089" s="19">
        <v>1.2407425995627626</v>
      </c>
      <c r="I3089" s="19"/>
      <c r="J3089" s="19">
        <v>1.0693140635718197</v>
      </c>
      <c r="K3089" s="19"/>
      <c r="L3089" s="19">
        <v>1.4160611887471566</v>
      </c>
      <c r="M3089" s="19"/>
      <c r="N3089" s="19">
        <v>1.8339288552695547</v>
      </c>
      <c r="O3089" s="19"/>
      <c r="P3089" s="50">
        <v>0.70302623634061279</v>
      </c>
      <c r="R3089" s="9" t="s">
        <v>0</v>
      </c>
    </row>
    <row r="3090" spans="2:18" x14ac:dyDescent="0.2">
      <c r="B3090" s="25">
        <v>2860</v>
      </c>
      <c r="C3090" s="193">
        <v>0.36678013703729795</v>
      </c>
      <c r="D3090" s="19"/>
      <c r="E3090" s="19">
        <v>2.0213314714585975</v>
      </c>
      <c r="F3090" s="19"/>
      <c r="G3090" s="19">
        <v>1.0166735315085758</v>
      </c>
      <c r="H3090" s="19"/>
      <c r="I3090" s="19">
        <v>0.89116533124107666</v>
      </c>
      <c r="J3090" s="19"/>
      <c r="K3090" s="19">
        <v>1.2958676823623005</v>
      </c>
      <c r="L3090" s="19"/>
      <c r="M3090" s="19">
        <v>0.3537640306562238</v>
      </c>
      <c r="N3090" s="19"/>
      <c r="O3090" s="19">
        <v>0.92701045812443494</v>
      </c>
      <c r="P3090" s="50"/>
      <c r="R3090" s="9" t="s">
        <v>0</v>
      </c>
    </row>
    <row r="3091" spans="2:18" x14ac:dyDescent="0.2">
      <c r="B3091" s="25">
        <v>2861</v>
      </c>
      <c r="C3091" s="193"/>
      <c r="D3091" s="19">
        <v>0.5877416153343572</v>
      </c>
      <c r="E3091" s="19"/>
      <c r="F3091" s="19">
        <v>9.7879433910094099E-2</v>
      </c>
      <c r="G3091" s="19"/>
      <c r="H3091" s="19">
        <v>0.86685676417397273</v>
      </c>
      <c r="I3091" s="19"/>
      <c r="J3091" s="19">
        <v>1.0558480645380426</v>
      </c>
      <c r="K3091" s="19"/>
      <c r="L3091" s="19">
        <v>1.7788635040322782</v>
      </c>
      <c r="M3091" s="19"/>
      <c r="N3091" s="19">
        <v>1.807723083496801</v>
      </c>
      <c r="O3091" s="19"/>
      <c r="P3091" s="50">
        <v>0.98298227356245083</v>
      </c>
      <c r="R3091" s="9" t="s">
        <v>0</v>
      </c>
    </row>
    <row r="3092" spans="2:18" x14ac:dyDescent="0.2">
      <c r="B3092" s="25">
        <v>2862</v>
      </c>
      <c r="C3092" s="193"/>
      <c r="D3092" s="19">
        <v>2.17537815029731</v>
      </c>
      <c r="E3092" s="19"/>
      <c r="F3092" s="19">
        <v>0.89842551590512321</v>
      </c>
      <c r="G3092" s="19"/>
      <c r="H3092" s="19">
        <v>1.1035135185337595</v>
      </c>
      <c r="I3092" s="19"/>
      <c r="J3092" s="19">
        <v>0.92781134086682859</v>
      </c>
      <c r="K3092" s="19"/>
      <c r="L3092" s="19">
        <v>1.209485792443918</v>
      </c>
      <c r="M3092" s="19"/>
      <c r="N3092" s="19">
        <v>1.3236146184131965</v>
      </c>
      <c r="O3092" s="19"/>
      <c r="P3092" s="50">
        <v>1.0643605442669122</v>
      </c>
      <c r="R3092" s="9" t="s">
        <v>0</v>
      </c>
    </row>
    <row r="3093" spans="2:18" x14ac:dyDescent="0.2">
      <c r="B3093" s="25">
        <v>2863</v>
      </c>
      <c r="C3093" s="193">
        <v>0.77977585704019703</v>
      </c>
      <c r="D3093" s="19"/>
      <c r="E3093" s="19">
        <v>1.0372471158454026</v>
      </c>
      <c r="F3093" s="19"/>
      <c r="G3093" s="19">
        <v>0.94812078266099875</v>
      </c>
      <c r="H3093" s="19"/>
      <c r="I3093" s="19">
        <v>0.79972522674197699</v>
      </c>
      <c r="J3093" s="19"/>
      <c r="K3093" s="19">
        <v>0.19059683735441219</v>
      </c>
      <c r="L3093" s="19"/>
      <c r="M3093" s="19">
        <v>1.6661919528911231</v>
      </c>
      <c r="N3093" s="19"/>
      <c r="O3093" s="19">
        <v>0.62167152542323212</v>
      </c>
      <c r="P3093" s="50"/>
      <c r="R3093" s="9" t="s">
        <v>0</v>
      </c>
    </row>
    <row r="3094" spans="2:18" x14ac:dyDescent="0.2">
      <c r="B3094" s="25">
        <v>2864</v>
      </c>
      <c r="C3094" s="193">
        <v>1.3106991375516897</v>
      </c>
      <c r="D3094" s="19"/>
      <c r="E3094" s="19">
        <v>0.84444409863353476</v>
      </c>
      <c r="F3094" s="19"/>
      <c r="G3094" s="19">
        <v>1.2519584052099966</v>
      </c>
      <c r="H3094" s="19"/>
      <c r="I3094" s="19">
        <v>2.1805464477437031</v>
      </c>
      <c r="J3094" s="19"/>
      <c r="K3094" s="19">
        <v>0.64671614914349473</v>
      </c>
      <c r="L3094" s="19"/>
      <c r="M3094" s="19">
        <v>1.6166513011996555</v>
      </c>
      <c r="N3094" s="19"/>
      <c r="O3094" s="19">
        <v>1.1866547019439928</v>
      </c>
      <c r="P3094" s="50"/>
      <c r="R3094" s="9" t="s">
        <v>0</v>
      </c>
    </row>
    <row r="3095" spans="2:18" x14ac:dyDescent="0.2">
      <c r="B3095" s="25">
        <v>2865</v>
      </c>
      <c r="C3095" s="193"/>
      <c r="D3095" s="19">
        <v>0.49949408466723483</v>
      </c>
      <c r="E3095" s="19">
        <v>0.34301305611877492</v>
      </c>
      <c r="F3095" s="19"/>
      <c r="G3095" s="19"/>
      <c r="H3095" s="19">
        <v>0.38618816889313451</v>
      </c>
      <c r="I3095" s="19"/>
      <c r="J3095" s="19">
        <v>0.3388856673750546</v>
      </c>
      <c r="K3095" s="19"/>
      <c r="L3095" s="19">
        <v>0.46698384278405342</v>
      </c>
      <c r="M3095" s="19">
        <v>0.25831583660566132</v>
      </c>
      <c r="N3095" s="19"/>
      <c r="O3095" s="19">
        <v>0.45646195463452605</v>
      </c>
      <c r="P3095" s="50"/>
      <c r="R3095" s="9" t="s">
        <v>0</v>
      </c>
    </row>
    <row r="3096" spans="2:18" x14ac:dyDescent="0.2">
      <c r="B3096" s="25">
        <v>2866</v>
      </c>
      <c r="C3096" s="193"/>
      <c r="D3096" s="19">
        <v>1.1433138206222344</v>
      </c>
      <c r="E3096" s="19"/>
      <c r="F3096" s="19">
        <v>2.2587923868507276</v>
      </c>
      <c r="G3096" s="19"/>
      <c r="H3096" s="19">
        <v>1.2831677741832377</v>
      </c>
      <c r="I3096" s="19"/>
      <c r="J3096" s="19">
        <v>0.50905369190652217</v>
      </c>
      <c r="K3096" s="19"/>
      <c r="L3096" s="19">
        <v>2.1190369237503339</v>
      </c>
      <c r="M3096" s="19"/>
      <c r="N3096" s="19">
        <v>1.051071323087716</v>
      </c>
      <c r="O3096" s="19"/>
      <c r="P3096" s="50">
        <v>1.7503391124496799</v>
      </c>
      <c r="R3096" s="9" t="s">
        <v>0</v>
      </c>
    </row>
    <row r="3097" spans="2:18" x14ac:dyDescent="0.2">
      <c r="B3097" s="25">
        <v>2867</v>
      </c>
      <c r="C3097" s="193"/>
      <c r="D3097" s="19">
        <v>0.29409653293148291</v>
      </c>
      <c r="E3097" s="19">
        <v>0.34039550877294772</v>
      </c>
      <c r="F3097" s="19"/>
      <c r="G3097" s="19">
        <v>1.1721738241706023</v>
      </c>
      <c r="H3097" s="19"/>
      <c r="I3097" s="19">
        <v>0.3015353667714008</v>
      </c>
      <c r="J3097" s="19"/>
      <c r="K3097" s="19"/>
      <c r="L3097" s="19">
        <v>0.64155912032899631</v>
      </c>
      <c r="M3097" s="19">
        <v>0.42627262940680394</v>
      </c>
      <c r="N3097" s="19"/>
      <c r="O3097" s="19">
        <v>1.1373802586078192</v>
      </c>
      <c r="P3097" s="50"/>
      <c r="R3097" s="9" t="s">
        <v>0</v>
      </c>
    </row>
    <row r="3098" spans="2:18" x14ac:dyDescent="0.2">
      <c r="B3098" s="25">
        <v>2868</v>
      </c>
      <c r="C3098" s="193"/>
      <c r="D3098" s="19">
        <v>0.34549424353793146</v>
      </c>
      <c r="E3098" s="19"/>
      <c r="F3098" s="19">
        <v>0.61599647017936332</v>
      </c>
      <c r="G3098" s="19">
        <v>3.4257938450027094E-2</v>
      </c>
      <c r="H3098" s="19"/>
      <c r="I3098" s="19"/>
      <c r="J3098" s="19">
        <v>1.5166445847288224</v>
      </c>
      <c r="K3098" s="19"/>
      <c r="L3098" s="19">
        <v>0.77651313233897579</v>
      </c>
      <c r="M3098" s="19"/>
      <c r="N3098" s="19">
        <v>1.5547223013766203</v>
      </c>
      <c r="O3098" s="19"/>
      <c r="P3098" s="50">
        <v>0.65679560576537943</v>
      </c>
      <c r="R3098" s="9" t="s">
        <v>0</v>
      </c>
    </row>
    <row r="3099" spans="2:18" x14ac:dyDescent="0.2">
      <c r="B3099" s="25">
        <v>2869</v>
      </c>
      <c r="C3099" s="193">
        <v>0.16041256313843771</v>
      </c>
      <c r="D3099" s="19"/>
      <c r="E3099" s="19">
        <v>0.15772841265848087</v>
      </c>
      <c r="F3099" s="19"/>
      <c r="G3099" s="19"/>
      <c r="H3099" s="19">
        <v>0.26930334449248455</v>
      </c>
      <c r="I3099" s="19">
        <v>0.32756491302111107</v>
      </c>
      <c r="J3099" s="19"/>
      <c r="K3099" s="19">
        <v>0.38773924382887948</v>
      </c>
      <c r="L3099" s="19"/>
      <c r="M3099" s="19"/>
      <c r="N3099" s="19">
        <v>0.35905824463012015</v>
      </c>
      <c r="O3099" s="19">
        <v>0.77738185134809601</v>
      </c>
      <c r="P3099" s="50"/>
      <c r="R3099" s="9" t="s">
        <v>0</v>
      </c>
    </row>
    <row r="3100" spans="2:18" x14ac:dyDescent="0.2">
      <c r="B3100" s="25">
        <v>2870</v>
      </c>
      <c r="C3100" s="193"/>
      <c r="D3100" s="19">
        <v>0.34421483850851747</v>
      </c>
      <c r="E3100" s="19"/>
      <c r="F3100" s="19">
        <v>7.3607021673646675E-2</v>
      </c>
      <c r="G3100" s="19"/>
      <c r="H3100" s="19">
        <v>0.11971843446910317</v>
      </c>
      <c r="I3100" s="19">
        <v>0.47658352933320097</v>
      </c>
      <c r="J3100" s="19"/>
      <c r="K3100" s="19"/>
      <c r="L3100" s="19">
        <v>8.526280555091327E-2</v>
      </c>
      <c r="M3100" s="19">
        <v>0.50408254201557423</v>
      </c>
      <c r="N3100" s="19"/>
      <c r="O3100" s="19">
        <v>0.54397083931387091</v>
      </c>
      <c r="P3100" s="50"/>
      <c r="R3100" s="9" t="s">
        <v>0</v>
      </c>
    </row>
    <row r="3101" spans="2:18" x14ac:dyDescent="0.2">
      <c r="B3101" s="25">
        <v>2871</v>
      </c>
      <c r="C3101" s="193">
        <v>0.12708280769020278</v>
      </c>
      <c r="D3101" s="19"/>
      <c r="E3101" s="19">
        <v>0.27389722112220949</v>
      </c>
      <c r="F3101" s="19"/>
      <c r="G3101" s="19"/>
      <c r="H3101" s="19">
        <v>0.61876085573819872</v>
      </c>
      <c r="I3101" s="19">
        <v>0.31669457665881795</v>
      </c>
      <c r="J3101" s="19"/>
      <c r="K3101" s="19">
        <v>3.1592341040161356E-2</v>
      </c>
      <c r="L3101" s="19"/>
      <c r="M3101" s="19">
        <v>0.55080382685304952</v>
      </c>
      <c r="N3101" s="19"/>
      <c r="O3101" s="19"/>
      <c r="P3101" s="50">
        <v>5.7957065169032464E-2</v>
      </c>
      <c r="R3101" s="9" t="s">
        <v>0</v>
      </c>
    </row>
    <row r="3102" spans="2:18" x14ac:dyDescent="0.2">
      <c r="B3102" s="25">
        <v>2872</v>
      </c>
      <c r="C3102" s="193"/>
      <c r="D3102" s="19">
        <v>7.4785324065943376E-2</v>
      </c>
      <c r="E3102" s="19">
        <v>0.57860343365944156</v>
      </c>
      <c r="F3102" s="19"/>
      <c r="G3102" s="19">
        <v>0.93284046182137981</v>
      </c>
      <c r="H3102" s="19"/>
      <c r="I3102" s="19">
        <v>0.26862004142951179</v>
      </c>
      <c r="J3102" s="19"/>
      <c r="K3102" s="19"/>
      <c r="L3102" s="19">
        <v>4.1346860205512884E-2</v>
      </c>
      <c r="M3102" s="19">
        <v>1.571114165402413</v>
      </c>
      <c r="N3102" s="19"/>
      <c r="O3102" s="19">
        <v>0.39134168461825458</v>
      </c>
      <c r="P3102" s="50"/>
      <c r="R3102" s="9" t="s">
        <v>0</v>
      </c>
    </row>
    <row r="3103" spans="2:18" x14ac:dyDescent="0.2">
      <c r="B3103" s="25">
        <v>2873</v>
      </c>
      <c r="C3103" s="193"/>
      <c r="D3103" s="19">
        <v>1.7261299139371022</v>
      </c>
      <c r="E3103" s="19"/>
      <c r="F3103" s="19">
        <v>1.2468013566275351</v>
      </c>
      <c r="G3103" s="19"/>
      <c r="H3103" s="19">
        <v>1.2083921586768662</v>
      </c>
      <c r="I3103" s="19"/>
      <c r="J3103" s="19">
        <v>1.9735117316075099</v>
      </c>
      <c r="K3103" s="19"/>
      <c r="L3103" s="19">
        <v>1.159883279392907</v>
      </c>
      <c r="M3103" s="19"/>
      <c r="N3103" s="19">
        <v>1.6664147831579634</v>
      </c>
      <c r="O3103" s="19"/>
      <c r="P3103" s="50">
        <v>1.7307358136623558</v>
      </c>
      <c r="R3103" s="9" t="s">
        <v>0</v>
      </c>
    </row>
    <row r="3104" spans="2:18" x14ac:dyDescent="0.2">
      <c r="B3104" s="25">
        <v>2874</v>
      </c>
      <c r="C3104" s="193"/>
      <c r="D3104" s="19">
        <v>1.4167023430145402</v>
      </c>
      <c r="E3104" s="19"/>
      <c r="F3104" s="19">
        <v>1.1675730207230073</v>
      </c>
      <c r="G3104" s="19"/>
      <c r="H3104" s="19">
        <v>1.3282826898233453</v>
      </c>
      <c r="I3104" s="19"/>
      <c r="J3104" s="19">
        <v>1.2136699602026955</v>
      </c>
      <c r="K3104" s="19"/>
      <c r="L3104" s="19">
        <v>2.5439021418062611</v>
      </c>
      <c r="M3104" s="19"/>
      <c r="N3104" s="19">
        <v>1.6503441901540468</v>
      </c>
      <c r="O3104" s="19"/>
      <c r="P3104" s="50">
        <v>1.5779329915248914</v>
      </c>
      <c r="R3104" s="9" t="s">
        <v>0</v>
      </c>
    </row>
    <row r="3105" spans="2:18" x14ac:dyDescent="0.2">
      <c r="B3105" s="25">
        <v>2875</v>
      </c>
      <c r="C3105" s="193">
        <v>0.99989854107155218</v>
      </c>
      <c r="D3105" s="19"/>
      <c r="E3105" s="19">
        <v>1.8300265815112757</v>
      </c>
      <c r="F3105" s="19"/>
      <c r="G3105" s="19">
        <v>2.0743683867440632</v>
      </c>
      <c r="H3105" s="19"/>
      <c r="I3105" s="19">
        <v>1.0642809281411554</v>
      </c>
      <c r="J3105" s="19"/>
      <c r="K3105" s="19">
        <v>1.4769056554337636</v>
      </c>
      <c r="L3105" s="19"/>
      <c r="M3105" s="19">
        <v>0.81907739375182897</v>
      </c>
      <c r="N3105" s="19"/>
      <c r="O3105" s="19">
        <v>1.2881159779738665</v>
      </c>
      <c r="P3105" s="50"/>
      <c r="R3105" s="9" t="s">
        <v>0</v>
      </c>
    </row>
    <row r="3106" spans="2:18" x14ac:dyDescent="0.2">
      <c r="B3106" s="25">
        <v>2876</v>
      </c>
      <c r="C3106" s="193">
        <v>0.21356089670548159</v>
      </c>
      <c r="D3106" s="19"/>
      <c r="E3106" s="19"/>
      <c r="F3106" s="19">
        <v>0.43737556891817375</v>
      </c>
      <c r="G3106" s="19"/>
      <c r="H3106" s="19">
        <v>0.14267534746605831</v>
      </c>
      <c r="I3106" s="19">
        <v>0.62122555436642657</v>
      </c>
      <c r="J3106" s="19"/>
      <c r="K3106" s="19">
        <v>0.2723974189627999</v>
      </c>
      <c r="L3106" s="19"/>
      <c r="M3106" s="19">
        <v>0.94621775944135922</v>
      </c>
      <c r="N3106" s="19"/>
      <c r="O3106" s="19"/>
      <c r="P3106" s="50">
        <v>1.0136235669324574E-2</v>
      </c>
      <c r="R3106" s="9" t="s">
        <v>0</v>
      </c>
    </row>
    <row r="3107" spans="2:18" x14ac:dyDescent="0.2">
      <c r="B3107" s="25">
        <v>2877</v>
      </c>
      <c r="C3107" s="193">
        <v>0.38357352057493821</v>
      </c>
      <c r="D3107" s="19"/>
      <c r="E3107" s="19">
        <v>0.90957223406760157</v>
      </c>
      <c r="F3107" s="19"/>
      <c r="G3107" s="19"/>
      <c r="H3107" s="19">
        <v>2.8363751518894496E-2</v>
      </c>
      <c r="I3107" s="19">
        <v>0.12836469821090862</v>
      </c>
      <c r="J3107" s="19"/>
      <c r="K3107" s="19"/>
      <c r="L3107" s="19">
        <v>0.21135334028711525</v>
      </c>
      <c r="M3107" s="19"/>
      <c r="N3107" s="19">
        <v>0.56478819750653786</v>
      </c>
      <c r="O3107" s="19">
        <v>1.2799019010260664</v>
      </c>
      <c r="P3107" s="50"/>
      <c r="R3107" s="9" t="s">
        <v>0</v>
      </c>
    </row>
    <row r="3108" spans="2:18" x14ac:dyDescent="0.2">
      <c r="B3108" s="25">
        <v>2878</v>
      </c>
      <c r="C3108" s="193">
        <v>5.8341887379698698E-2</v>
      </c>
      <c r="D3108" s="19"/>
      <c r="E3108" s="19"/>
      <c r="F3108" s="19">
        <v>8.5005835221903969E-2</v>
      </c>
      <c r="G3108" s="19">
        <v>0.41106608023662911</v>
      </c>
      <c r="H3108" s="19"/>
      <c r="I3108" s="19">
        <v>0.61454217655743892</v>
      </c>
      <c r="J3108" s="19"/>
      <c r="K3108" s="19">
        <v>0.67992309817201879</v>
      </c>
      <c r="L3108" s="19"/>
      <c r="M3108" s="19">
        <v>1.053345203596771</v>
      </c>
      <c r="N3108" s="19"/>
      <c r="O3108" s="19">
        <v>1.4562191230293251</v>
      </c>
      <c r="P3108" s="50"/>
      <c r="R3108" s="9" t="s">
        <v>0</v>
      </c>
    </row>
    <row r="3109" spans="2:18" x14ac:dyDescent="0.2">
      <c r="B3109" s="25">
        <v>2879</v>
      </c>
      <c r="C3109" s="193"/>
      <c r="D3109" s="19">
        <v>8.7782121312926883E-2</v>
      </c>
      <c r="E3109" s="19">
        <v>0.38463665975900607</v>
      </c>
      <c r="F3109" s="19"/>
      <c r="G3109" s="19">
        <v>0.63828605044779696</v>
      </c>
      <c r="H3109" s="19"/>
      <c r="I3109" s="19"/>
      <c r="J3109" s="19">
        <v>7.006315916265235E-2</v>
      </c>
      <c r="K3109" s="19">
        <v>6.380090673966067E-2</v>
      </c>
      <c r="L3109" s="19"/>
      <c r="M3109" s="19">
        <v>1.2252531788934262</v>
      </c>
      <c r="N3109" s="19"/>
      <c r="O3109" s="19">
        <v>1.3836463552002711</v>
      </c>
      <c r="P3109" s="50"/>
      <c r="R3109" s="9" t="s">
        <v>0</v>
      </c>
    </row>
    <row r="3110" spans="2:18" x14ac:dyDescent="0.2">
      <c r="B3110" s="25">
        <v>2880</v>
      </c>
      <c r="C3110" s="193">
        <v>0.71958652647557475</v>
      </c>
      <c r="D3110" s="19"/>
      <c r="E3110" s="19">
        <v>1.3379678311811447</v>
      </c>
      <c r="F3110" s="19"/>
      <c r="G3110" s="19">
        <v>0.54758129242952813</v>
      </c>
      <c r="H3110" s="19"/>
      <c r="I3110" s="19">
        <v>1.2520487454906557</v>
      </c>
      <c r="J3110" s="19"/>
      <c r="K3110" s="19">
        <v>1.1057295187913085</v>
      </c>
      <c r="L3110" s="19"/>
      <c r="M3110" s="19">
        <v>0.1785162048666902</v>
      </c>
      <c r="N3110" s="19"/>
      <c r="O3110" s="19">
        <v>0.84747039205064012</v>
      </c>
      <c r="P3110" s="50"/>
      <c r="R3110" s="9" t="s">
        <v>0</v>
      </c>
    </row>
    <row r="3111" spans="2:18" x14ac:dyDescent="0.2">
      <c r="B3111" s="25">
        <v>2881</v>
      </c>
      <c r="C3111" s="193">
        <v>1.420984909943346</v>
      </c>
      <c r="D3111" s="19"/>
      <c r="E3111" s="19">
        <v>0.11370351095783231</v>
      </c>
      <c r="F3111" s="19"/>
      <c r="G3111" s="19"/>
      <c r="H3111" s="19">
        <v>9.6577611571641825E-2</v>
      </c>
      <c r="I3111" s="19">
        <v>0.37071643655831488</v>
      </c>
      <c r="J3111" s="19"/>
      <c r="K3111" s="19">
        <v>1.2128300798984764</v>
      </c>
      <c r="L3111" s="19"/>
      <c r="M3111" s="19">
        <v>0.98803781388328416</v>
      </c>
      <c r="N3111" s="19"/>
      <c r="O3111" s="19">
        <v>1.2499353815381233</v>
      </c>
      <c r="P3111" s="50"/>
      <c r="R3111" s="9" t="s">
        <v>0</v>
      </c>
    </row>
    <row r="3112" spans="2:18" x14ac:dyDescent="0.2">
      <c r="B3112" s="25">
        <v>2882</v>
      </c>
      <c r="C3112" s="193">
        <v>1.55507357254112</v>
      </c>
      <c r="D3112" s="19"/>
      <c r="E3112" s="19">
        <v>0.97888443572027317</v>
      </c>
      <c r="F3112" s="19"/>
      <c r="G3112" s="19">
        <v>7.1711229088496489E-2</v>
      </c>
      <c r="H3112" s="19"/>
      <c r="I3112" s="19">
        <v>0.98482363829278785</v>
      </c>
      <c r="J3112" s="19"/>
      <c r="K3112" s="19">
        <v>0.94581058214760982</v>
      </c>
      <c r="L3112" s="19"/>
      <c r="M3112" s="19">
        <v>0.64659103485060154</v>
      </c>
      <c r="N3112" s="19"/>
      <c r="O3112" s="19">
        <v>0.69568499905592074</v>
      </c>
      <c r="P3112" s="50"/>
      <c r="R3112" s="9" t="s">
        <v>0</v>
      </c>
    </row>
    <row r="3113" spans="2:18" x14ac:dyDescent="0.2">
      <c r="B3113" s="25">
        <v>2883</v>
      </c>
      <c r="C3113" s="193"/>
      <c r="D3113" s="19">
        <v>1.584018958563572</v>
      </c>
      <c r="E3113" s="19">
        <v>0.22589638130382445</v>
      </c>
      <c r="F3113" s="19"/>
      <c r="G3113" s="19"/>
      <c r="H3113" s="19">
        <v>0.99708840828566647</v>
      </c>
      <c r="I3113" s="19"/>
      <c r="J3113" s="19">
        <v>0.12051197891792034</v>
      </c>
      <c r="K3113" s="19"/>
      <c r="L3113" s="19">
        <v>1.0087492091002266</v>
      </c>
      <c r="M3113" s="19"/>
      <c r="N3113" s="19">
        <v>1.0849152599036676</v>
      </c>
      <c r="O3113" s="19"/>
      <c r="P3113" s="50">
        <v>1.6056027969095639</v>
      </c>
      <c r="R3113" s="9" t="s">
        <v>0</v>
      </c>
    </row>
    <row r="3114" spans="2:18" x14ac:dyDescent="0.2">
      <c r="B3114" s="25">
        <v>2884</v>
      </c>
      <c r="C3114" s="193">
        <v>1.6763779666022913</v>
      </c>
      <c r="D3114" s="19"/>
      <c r="E3114" s="19">
        <v>1.3314298129611668</v>
      </c>
      <c r="F3114" s="19"/>
      <c r="G3114" s="19">
        <v>1.0170889614941516</v>
      </c>
      <c r="H3114" s="19"/>
      <c r="I3114" s="19">
        <v>2.2874858968683927</v>
      </c>
      <c r="J3114" s="19"/>
      <c r="K3114" s="19">
        <v>0.46067426517598714</v>
      </c>
      <c r="L3114" s="19"/>
      <c r="M3114" s="19">
        <v>0.73493272282542099</v>
      </c>
      <c r="N3114" s="19"/>
      <c r="O3114" s="19">
        <v>2.0098504583850012</v>
      </c>
      <c r="P3114" s="50"/>
      <c r="R3114" s="9" t="s">
        <v>0</v>
      </c>
    </row>
    <row r="3115" spans="2:18" x14ac:dyDescent="0.2">
      <c r="B3115" s="25">
        <v>2885</v>
      </c>
      <c r="C3115" s="193">
        <v>0.95088701227257855</v>
      </c>
      <c r="D3115" s="19"/>
      <c r="E3115" s="19">
        <v>0.18394212799322446</v>
      </c>
      <c r="F3115" s="19"/>
      <c r="G3115" s="19">
        <v>0.58922983509922833</v>
      </c>
      <c r="H3115" s="19"/>
      <c r="I3115" s="19">
        <v>1.1544665126978442</v>
      </c>
      <c r="J3115" s="19"/>
      <c r="K3115" s="19">
        <v>0.4434344347140784</v>
      </c>
      <c r="L3115" s="19"/>
      <c r="M3115" s="19"/>
      <c r="N3115" s="19">
        <v>0.1126850724898287</v>
      </c>
      <c r="O3115" s="19"/>
      <c r="P3115" s="50">
        <v>7.295468769133108E-2</v>
      </c>
      <c r="R3115" s="9" t="s">
        <v>0</v>
      </c>
    </row>
    <row r="3116" spans="2:18" x14ac:dyDescent="0.2">
      <c r="B3116" s="25">
        <v>2886</v>
      </c>
      <c r="C3116" s="193">
        <v>0.45863491888221158</v>
      </c>
      <c r="D3116" s="19"/>
      <c r="E3116" s="19"/>
      <c r="F3116" s="19">
        <v>5.1145106026335367E-2</v>
      </c>
      <c r="G3116" s="19">
        <v>0.6625860692207447</v>
      </c>
      <c r="H3116" s="19"/>
      <c r="I3116" s="19">
        <v>0.15698495710908142</v>
      </c>
      <c r="J3116" s="19"/>
      <c r="K3116" s="19"/>
      <c r="L3116" s="19">
        <v>0.10921738020147946</v>
      </c>
      <c r="M3116" s="19">
        <v>9.6296228347695814E-2</v>
      </c>
      <c r="N3116" s="19"/>
      <c r="O3116" s="19"/>
      <c r="P3116" s="50">
        <v>0.20315650694847365</v>
      </c>
      <c r="R3116" s="9" t="s">
        <v>0</v>
      </c>
    </row>
    <row r="3117" spans="2:18" x14ac:dyDescent="0.2">
      <c r="B3117" s="25">
        <v>2887</v>
      </c>
      <c r="C3117" s="193"/>
      <c r="D3117" s="19">
        <v>0.64596648807051082</v>
      </c>
      <c r="E3117" s="19"/>
      <c r="F3117" s="19">
        <v>1.3902307637859146</v>
      </c>
      <c r="G3117" s="19"/>
      <c r="H3117" s="19">
        <v>1.2539247659685746</v>
      </c>
      <c r="I3117" s="19"/>
      <c r="J3117" s="19">
        <v>1.5862747253327303</v>
      </c>
      <c r="K3117" s="19"/>
      <c r="L3117" s="19">
        <v>1.9765195331217513</v>
      </c>
      <c r="M3117" s="19"/>
      <c r="N3117" s="19">
        <v>1.4018828578850475</v>
      </c>
      <c r="O3117" s="19"/>
      <c r="P3117" s="50">
        <v>1.3949220016980437</v>
      </c>
      <c r="R3117" s="9" t="s">
        <v>0</v>
      </c>
    </row>
    <row r="3118" spans="2:18" x14ac:dyDescent="0.2">
      <c r="B3118" s="25">
        <v>2888</v>
      </c>
      <c r="C3118" s="193">
        <v>0.59181015825775252</v>
      </c>
      <c r="D3118" s="19"/>
      <c r="E3118" s="19">
        <v>0.58089271936750331</v>
      </c>
      <c r="F3118" s="19"/>
      <c r="G3118" s="19">
        <v>1.2906608950950074</v>
      </c>
      <c r="H3118" s="19"/>
      <c r="I3118" s="19">
        <v>0.37107826161726076</v>
      </c>
      <c r="J3118" s="19"/>
      <c r="K3118" s="19">
        <v>1.1221132971671981</v>
      </c>
      <c r="L3118" s="19"/>
      <c r="M3118" s="19">
        <v>0.41892364811760952</v>
      </c>
      <c r="N3118" s="19"/>
      <c r="O3118" s="19">
        <v>0.5035249648454343</v>
      </c>
      <c r="P3118" s="50"/>
      <c r="R3118" s="9" t="s">
        <v>0</v>
      </c>
    </row>
    <row r="3119" spans="2:18" x14ac:dyDescent="0.2">
      <c r="B3119" s="25">
        <v>2889</v>
      </c>
      <c r="C3119" s="193"/>
      <c r="D3119" s="19">
        <v>0.28568868117692803</v>
      </c>
      <c r="E3119" s="19">
        <v>3.7651302367289918E-2</v>
      </c>
      <c r="F3119" s="19"/>
      <c r="G3119" s="19">
        <v>0.29536933862810832</v>
      </c>
      <c r="H3119" s="19"/>
      <c r="I3119" s="19"/>
      <c r="J3119" s="19">
        <v>0.79745254718482383</v>
      </c>
      <c r="K3119" s="19"/>
      <c r="L3119" s="19">
        <v>0.58601484244207191</v>
      </c>
      <c r="M3119" s="19"/>
      <c r="N3119" s="19">
        <v>0.77377103029342109</v>
      </c>
      <c r="O3119" s="19">
        <v>0.30708291858224679</v>
      </c>
      <c r="P3119" s="50"/>
      <c r="R3119" s="9" t="s">
        <v>0</v>
      </c>
    </row>
    <row r="3120" spans="2:18" x14ac:dyDescent="0.2">
      <c r="B3120" s="25">
        <v>2890</v>
      </c>
      <c r="C3120" s="193">
        <v>1.7194776286325915</v>
      </c>
      <c r="D3120" s="19"/>
      <c r="E3120" s="19">
        <v>0.20745334028489346</v>
      </c>
      <c r="F3120" s="19"/>
      <c r="G3120" s="19">
        <v>0.42069354252598895</v>
      </c>
      <c r="H3120" s="19"/>
      <c r="I3120" s="19">
        <v>0.89844215999181543</v>
      </c>
      <c r="J3120" s="19"/>
      <c r="K3120" s="19">
        <v>0.63612672660073766</v>
      </c>
      <c r="L3120" s="19"/>
      <c r="M3120" s="19">
        <v>0.49120331722010707</v>
      </c>
      <c r="N3120" s="19"/>
      <c r="O3120" s="19">
        <v>0.62609904662483773</v>
      </c>
      <c r="P3120" s="50"/>
      <c r="R3120" s="9" t="s">
        <v>0</v>
      </c>
    </row>
    <row r="3121" spans="2:18" x14ac:dyDescent="0.2">
      <c r="B3121" s="25">
        <v>2891</v>
      </c>
      <c r="C3121" s="193">
        <v>0.82000870383526203</v>
      </c>
      <c r="D3121" s="19"/>
      <c r="E3121" s="19"/>
      <c r="F3121" s="19">
        <v>2.3110759325018575E-3</v>
      </c>
      <c r="G3121" s="19">
        <v>1.5636623645374537</v>
      </c>
      <c r="H3121" s="19"/>
      <c r="I3121" s="19"/>
      <c r="J3121" s="19">
        <v>0.24212336964365222</v>
      </c>
      <c r="K3121" s="19">
        <v>0.20623707453414164</v>
      </c>
      <c r="L3121" s="19"/>
      <c r="M3121" s="19"/>
      <c r="N3121" s="19">
        <v>8.8434853577974301E-2</v>
      </c>
      <c r="O3121" s="19"/>
      <c r="P3121" s="50">
        <v>0.25408016551705204</v>
      </c>
      <c r="R3121" s="9" t="s">
        <v>0</v>
      </c>
    </row>
    <row r="3122" spans="2:18" x14ac:dyDescent="0.2">
      <c r="B3122" s="25">
        <v>2892</v>
      </c>
      <c r="C3122" s="193">
        <v>1.1926470444049295</v>
      </c>
      <c r="D3122" s="19"/>
      <c r="E3122" s="19">
        <v>0.3477771923844834</v>
      </c>
      <c r="F3122" s="19"/>
      <c r="G3122" s="19"/>
      <c r="H3122" s="19">
        <v>0.19155182339570098</v>
      </c>
      <c r="I3122" s="19">
        <v>0.68879500278388506</v>
      </c>
      <c r="J3122" s="19"/>
      <c r="K3122" s="19">
        <v>0.14357225566230741</v>
      </c>
      <c r="L3122" s="19"/>
      <c r="M3122" s="19">
        <v>1.4512176178106402</v>
      </c>
      <c r="N3122" s="19"/>
      <c r="O3122" s="19">
        <v>0.25713053187552642</v>
      </c>
      <c r="P3122" s="50"/>
      <c r="R3122" s="9" t="s">
        <v>0</v>
      </c>
    </row>
    <row r="3123" spans="2:18" x14ac:dyDescent="0.2">
      <c r="B3123" s="25">
        <v>2893</v>
      </c>
      <c r="C3123" s="193">
        <v>1.0232677324771517</v>
      </c>
      <c r="D3123" s="19"/>
      <c r="E3123" s="19">
        <v>1.2037244497026027</v>
      </c>
      <c r="F3123" s="19"/>
      <c r="G3123" s="19"/>
      <c r="H3123" s="19">
        <v>0.33996317862794151</v>
      </c>
      <c r="I3123" s="19">
        <v>0.94810752000213361</v>
      </c>
      <c r="J3123" s="19"/>
      <c r="K3123" s="19">
        <v>0.84211313996085224</v>
      </c>
      <c r="L3123" s="19"/>
      <c r="M3123" s="19"/>
      <c r="N3123" s="19">
        <v>0.20312768703026204</v>
      </c>
      <c r="O3123" s="19">
        <v>0.41330238694718441</v>
      </c>
      <c r="P3123" s="50"/>
      <c r="R3123" s="9" t="s">
        <v>0</v>
      </c>
    </row>
    <row r="3124" spans="2:18" x14ac:dyDescent="0.2">
      <c r="B3124" s="25">
        <v>2894</v>
      </c>
      <c r="C3124" s="193"/>
      <c r="D3124" s="19">
        <v>0.97894411610941667</v>
      </c>
      <c r="E3124" s="19"/>
      <c r="F3124" s="19">
        <v>0.89292054029021861</v>
      </c>
      <c r="G3124" s="19"/>
      <c r="H3124" s="19">
        <v>0.25930528947306103</v>
      </c>
      <c r="I3124" s="19"/>
      <c r="J3124" s="19">
        <v>0.80021965307480569</v>
      </c>
      <c r="K3124" s="19">
        <v>0.12136716757534098</v>
      </c>
      <c r="L3124" s="19"/>
      <c r="M3124" s="19"/>
      <c r="N3124" s="19">
        <v>0.42829581862378896</v>
      </c>
      <c r="O3124" s="19"/>
      <c r="P3124" s="50">
        <v>0.1425012651728067</v>
      </c>
      <c r="R3124" s="9" t="s">
        <v>0</v>
      </c>
    </row>
    <row r="3125" spans="2:18" x14ac:dyDescent="0.2">
      <c r="B3125" s="25">
        <v>2895</v>
      </c>
      <c r="C3125" s="193">
        <v>0.34453382681159389</v>
      </c>
      <c r="D3125" s="19"/>
      <c r="E3125" s="19">
        <v>1.0600408918686619</v>
      </c>
      <c r="F3125" s="19"/>
      <c r="G3125" s="19"/>
      <c r="H3125" s="19">
        <v>0.5479771511569782</v>
      </c>
      <c r="I3125" s="19">
        <v>0.37203005769757097</v>
      </c>
      <c r="J3125" s="19"/>
      <c r="K3125" s="19">
        <v>0.64007427826483609</v>
      </c>
      <c r="L3125" s="19"/>
      <c r="M3125" s="19">
        <v>0.53871038434885077</v>
      </c>
      <c r="N3125" s="19"/>
      <c r="O3125" s="19"/>
      <c r="P3125" s="50">
        <v>0.18943519617772692</v>
      </c>
      <c r="R3125" s="9" t="s">
        <v>0</v>
      </c>
    </row>
    <row r="3126" spans="2:18" x14ac:dyDescent="0.2">
      <c r="B3126" s="25">
        <v>2896</v>
      </c>
      <c r="C3126" s="193">
        <v>0.74400784433505351</v>
      </c>
      <c r="D3126" s="19"/>
      <c r="E3126" s="19"/>
      <c r="F3126" s="19">
        <v>0.34383250459026388</v>
      </c>
      <c r="G3126" s="19">
        <v>0.4787904829792653</v>
      </c>
      <c r="H3126" s="19"/>
      <c r="I3126" s="19">
        <v>0.68484153570844775</v>
      </c>
      <c r="J3126" s="19"/>
      <c r="K3126" s="19">
        <v>7.7091359585815492E-2</v>
      </c>
      <c r="L3126" s="19"/>
      <c r="M3126" s="19">
        <v>0.57074731995502337</v>
      </c>
      <c r="N3126" s="19"/>
      <c r="O3126" s="19"/>
      <c r="P3126" s="50">
        <v>0.21772437164862468</v>
      </c>
      <c r="R3126" s="9" t="s">
        <v>0</v>
      </c>
    </row>
    <row r="3127" spans="2:18" x14ac:dyDescent="0.2">
      <c r="B3127" s="25">
        <v>2897</v>
      </c>
      <c r="C3127" s="193"/>
      <c r="D3127" s="19">
        <v>1.4543504258138296</v>
      </c>
      <c r="E3127" s="19"/>
      <c r="F3127" s="19">
        <v>0.85318648251188878</v>
      </c>
      <c r="G3127" s="19"/>
      <c r="H3127" s="19">
        <v>1.0905497518394978</v>
      </c>
      <c r="I3127" s="19"/>
      <c r="J3127" s="19">
        <v>1.5695610231473323</v>
      </c>
      <c r="K3127" s="19"/>
      <c r="L3127" s="19">
        <v>0.61880415973868319</v>
      </c>
      <c r="M3127" s="19"/>
      <c r="N3127" s="19">
        <v>1.3190141174707581</v>
      </c>
      <c r="O3127" s="19"/>
      <c r="P3127" s="50">
        <v>1.1308404717208547</v>
      </c>
      <c r="R3127" s="9" t="s">
        <v>0</v>
      </c>
    </row>
    <row r="3128" spans="2:18" x14ac:dyDescent="0.2">
      <c r="B3128" s="25">
        <v>2898</v>
      </c>
      <c r="C3128" s="193"/>
      <c r="D3128" s="19">
        <v>0.9303795400161039</v>
      </c>
      <c r="E3128" s="19"/>
      <c r="F3128" s="19">
        <v>1.6304890659889975</v>
      </c>
      <c r="G3128" s="19"/>
      <c r="H3128" s="19">
        <v>0.3613591791755687</v>
      </c>
      <c r="I3128" s="19"/>
      <c r="J3128" s="19">
        <v>3.3748826613938271E-2</v>
      </c>
      <c r="K3128" s="19"/>
      <c r="L3128" s="19">
        <v>0.79474996102205231</v>
      </c>
      <c r="M3128" s="19"/>
      <c r="N3128" s="19">
        <v>0.26431794124265212</v>
      </c>
      <c r="O3128" s="19">
        <v>0.11671952461883008</v>
      </c>
      <c r="P3128" s="50"/>
      <c r="R3128" s="9" t="s">
        <v>0</v>
      </c>
    </row>
    <row r="3129" spans="2:18" x14ac:dyDescent="0.2">
      <c r="B3129" s="25">
        <v>2899</v>
      </c>
      <c r="C3129" s="193">
        <v>7.2032554126916545E-2</v>
      </c>
      <c r="D3129" s="19"/>
      <c r="E3129" s="19"/>
      <c r="F3129" s="19">
        <v>0.39230787364030062</v>
      </c>
      <c r="G3129" s="19"/>
      <c r="H3129" s="19">
        <v>1.5322055957838459</v>
      </c>
      <c r="I3129" s="19"/>
      <c r="J3129" s="19">
        <v>0.66563260763285748</v>
      </c>
      <c r="K3129" s="19"/>
      <c r="L3129" s="19">
        <v>0.47355669309557669</v>
      </c>
      <c r="M3129" s="19">
        <v>5.0415539570788426E-2</v>
      </c>
      <c r="N3129" s="19"/>
      <c r="O3129" s="19"/>
      <c r="P3129" s="50">
        <v>0.33682353244862751</v>
      </c>
      <c r="R3129" s="9" t="s">
        <v>0</v>
      </c>
    </row>
    <row r="3130" spans="2:18" x14ac:dyDescent="0.2">
      <c r="B3130" s="25">
        <v>2900</v>
      </c>
      <c r="C3130" s="193">
        <v>0.40934890680316915</v>
      </c>
      <c r="D3130" s="19"/>
      <c r="E3130" s="19">
        <v>1.30609186215218</v>
      </c>
      <c r="F3130" s="19"/>
      <c r="G3130" s="19">
        <v>0.42042314669300235</v>
      </c>
      <c r="H3130" s="19"/>
      <c r="I3130" s="19">
        <v>1.016478146886542</v>
      </c>
      <c r="J3130" s="19"/>
      <c r="K3130" s="19">
        <v>0.99436576501245832</v>
      </c>
      <c r="L3130" s="19"/>
      <c r="M3130" s="19">
        <v>1.30575806373348</v>
      </c>
      <c r="N3130" s="19"/>
      <c r="O3130" s="19">
        <v>0.42349174436683784</v>
      </c>
      <c r="P3130" s="50"/>
      <c r="R3130" s="9" t="s">
        <v>0</v>
      </c>
    </row>
    <row r="3131" spans="2:18" x14ac:dyDescent="0.2">
      <c r="B3131" s="25">
        <v>2901</v>
      </c>
      <c r="C3131" s="193">
        <v>0.60126021144462916</v>
      </c>
      <c r="D3131" s="19"/>
      <c r="E3131" s="19">
        <v>1.0437320489415209</v>
      </c>
      <c r="F3131" s="19"/>
      <c r="G3131" s="19">
        <v>1.6596744599056803</v>
      </c>
      <c r="H3131" s="19"/>
      <c r="I3131" s="19">
        <v>0.47528369287660893</v>
      </c>
      <c r="J3131" s="19"/>
      <c r="K3131" s="19">
        <v>0.92751292543541108</v>
      </c>
      <c r="L3131" s="19"/>
      <c r="M3131" s="19">
        <v>1.1762915444066213</v>
      </c>
      <c r="N3131" s="19"/>
      <c r="O3131" s="19">
        <v>1.6251328510792107</v>
      </c>
      <c r="P3131" s="50"/>
      <c r="R3131" s="9" t="s">
        <v>0</v>
      </c>
    </row>
    <row r="3132" spans="2:18" x14ac:dyDescent="0.2">
      <c r="B3132" s="25">
        <v>2902</v>
      </c>
      <c r="C3132" s="193"/>
      <c r="D3132" s="19">
        <v>0.53069983154850364</v>
      </c>
      <c r="E3132" s="19"/>
      <c r="F3132" s="19">
        <v>0.19555760342057882</v>
      </c>
      <c r="G3132" s="19"/>
      <c r="H3132" s="19">
        <v>0.37172467931884584</v>
      </c>
      <c r="I3132" s="19"/>
      <c r="J3132" s="19">
        <v>0.73389937957010021</v>
      </c>
      <c r="K3132" s="19"/>
      <c r="L3132" s="19">
        <v>0.21844531885972943</v>
      </c>
      <c r="M3132" s="19"/>
      <c r="N3132" s="19">
        <v>1.1709252750301835</v>
      </c>
      <c r="O3132" s="19"/>
      <c r="P3132" s="50">
        <v>1.1218306717199793</v>
      </c>
      <c r="R3132" s="9" t="s">
        <v>0</v>
      </c>
    </row>
    <row r="3133" spans="2:18" x14ac:dyDescent="0.2">
      <c r="B3133" s="25">
        <v>2903</v>
      </c>
      <c r="C3133" s="193"/>
      <c r="D3133" s="19">
        <v>0.20551896780311385</v>
      </c>
      <c r="E3133" s="19"/>
      <c r="F3133" s="19">
        <v>0.45097650838434583</v>
      </c>
      <c r="G3133" s="19"/>
      <c r="H3133" s="19">
        <v>1.4098105943412358</v>
      </c>
      <c r="I3133" s="19">
        <v>0.21865886710838117</v>
      </c>
      <c r="J3133" s="19"/>
      <c r="K3133" s="19">
        <v>0.10752969008253778</v>
      </c>
      <c r="L3133" s="19"/>
      <c r="M3133" s="19"/>
      <c r="N3133" s="19">
        <v>1.2506278945723599</v>
      </c>
      <c r="O3133" s="19"/>
      <c r="P3133" s="50">
        <v>0.17139933398552842</v>
      </c>
      <c r="R3133" s="9" t="s">
        <v>0</v>
      </c>
    </row>
    <row r="3134" spans="2:18" x14ac:dyDescent="0.2">
      <c r="B3134" s="25">
        <v>2904</v>
      </c>
      <c r="C3134" s="193">
        <v>0.33249481906090239</v>
      </c>
      <c r="D3134" s="19"/>
      <c r="E3134" s="19">
        <v>0.67656970763130164</v>
      </c>
      <c r="F3134" s="19"/>
      <c r="G3134" s="19"/>
      <c r="H3134" s="19">
        <v>0.26584231600147212</v>
      </c>
      <c r="I3134" s="19"/>
      <c r="J3134" s="19">
        <v>0.17628358233768973</v>
      </c>
      <c r="K3134" s="19">
        <v>0.43422782122572423</v>
      </c>
      <c r="L3134" s="19"/>
      <c r="M3134" s="19"/>
      <c r="N3134" s="19">
        <v>8.5454374321813631E-2</v>
      </c>
      <c r="O3134" s="19">
        <v>0.16683196682682466</v>
      </c>
      <c r="P3134" s="50"/>
      <c r="R3134" s="9" t="s">
        <v>0</v>
      </c>
    </row>
    <row r="3135" spans="2:18" x14ac:dyDescent="0.2">
      <c r="B3135" s="25">
        <v>2905</v>
      </c>
      <c r="C3135" s="193"/>
      <c r="D3135" s="19">
        <v>0.15960478048033222</v>
      </c>
      <c r="E3135" s="19">
        <v>1.5883293179849181</v>
      </c>
      <c r="F3135" s="19"/>
      <c r="G3135" s="19">
        <v>0.63073992872305451</v>
      </c>
      <c r="H3135" s="19"/>
      <c r="I3135" s="19">
        <v>0.97278263290332045</v>
      </c>
      <c r="J3135" s="19"/>
      <c r="K3135" s="19"/>
      <c r="L3135" s="19">
        <v>0.76416500922633135</v>
      </c>
      <c r="M3135" s="19">
        <v>0.84955479614979923</v>
      </c>
      <c r="N3135" s="19"/>
      <c r="O3135" s="19"/>
      <c r="P3135" s="50">
        <v>0.12775793609909802</v>
      </c>
      <c r="R3135" s="9" t="s">
        <v>0</v>
      </c>
    </row>
    <row r="3136" spans="2:18" x14ac:dyDescent="0.2">
      <c r="B3136" s="25">
        <v>2906</v>
      </c>
      <c r="C3136" s="193"/>
      <c r="D3136" s="19">
        <v>1.7318307751696189</v>
      </c>
      <c r="E3136" s="19"/>
      <c r="F3136" s="19">
        <v>1.8678186378007482</v>
      </c>
      <c r="G3136" s="19"/>
      <c r="H3136" s="19">
        <v>1.24131557201191</v>
      </c>
      <c r="I3136" s="19"/>
      <c r="J3136" s="19">
        <v>1.6865074794978667</v>
      </c>
      <c r="K3136" s="19"/>
      <c r="L3136" s="19">
        <v>1.1930017921028095</v>
      </c>
      <c r="M3136" s="19"/>
      <c r="N3136" s="19">
        <v>0.92285852651506206</v>
      </c>
      <c r="O3136" s="19"/>
      <c r="P3136" s="50">
        <v>1.8621801289438173</v>
      </c>
      <c r="R3136" s="9" t="s">
        <v>0</v>
      </c>
    </row>
    <row r="3137" spans="2:18" x14ac:dyDescent="0.2">
      <c r="B3137" s="25">
        <v>2907</v>
      </c>
      <c r="C3137" s="193"/>
      <c r="D3137" s="19">
        <v>0.90357359449449925</v>
      </c>
      <c r="E3137" s="19"/>
      <c r="F3137" s="19">
        <v>1.1733794590267432</v>
      </c>
      <c r="G3137" s="19"/>
      <c r="H3137" s="19">
        <v>1.7245151354311674</v>
      </c>
      <c r="I3137" s="19"/>
      <c r="J3137" s="19">
        <v>1.8669014074309795</v>
      </c>
      <c r="K3137" s="19">
        <v>4.90433273384882E-2</v>
      </c>
      <c r="L3137" s="19"/>
      <c r="M3137" s="19"/>
      <c r="N3137" s="19">
        <v>1.3511377689044359</v>
      </c>
      <c r="O3137" s="19"/>
      <c r="P3137" s="50">
        <v>2.2256110406214513</v>
      </c>
      <c r="R3137" s="9" t="s">
        <v>0</v>
      </c>
    </row>
    <row r="3138" spans="2:18" x14ac:dyDescent="0.2">
      <c r="B3138" s="25">
        <v>2908</v>
      </c>
      <c r="C3138" s="193">
        <v>0.95118553780519011</v>
      </c>
      <c r="D3138" s="19"/>
      <c r="E3138" s="19"/>
      <c r="F3138" s="19">
        <v>0.27261510522422966</v>
      </c>
      <c r="G3138" s="19"/>
      <c r="H3138" s="19">
        <v>0.31140729598884109</v>
      </c>
      <c r="I3138" s="19">
        <v>0.7339477141380113</v>
      </c>
      <c r="J3138" s="19"/>
      <c r="K3138" s="19"/>
      <c r="L3138" s="19">
        <v>0.60426280676053656</v>
      </c>
      <c r="M3138" s="19">
        <v>5.2985547412072063E-3</v>
      </c>
      <c r="N3138" s="19"/>
      <c r="O3138" s="19"/>
      <c r="P3138" s="50">
        <v>0.58499917421257397</v>
      </c>
      <c r="R3138" s="9" t="s">
        <v>0</v>
      </c>
    </row>
    <row r="3139" spans="2:18" x14ac:dyDescent="0.2">
      <c r="B3139" s="25">
        <v>2909</v>
      </c>
      <c r="C3139" s="193">
        <v>0.62553510331066409</v>
      </c>
      <c r="D3139" s="19"/>
      <c r="E3139" s="19">
        <v>1.1512170397633392</v>
      </c>
      <c r="F3139" s="19"/>
      <c r="G3139" s="19">
        <v>0.79148069671002008</v>
      </c>
      <c r="H3139" s="19"/>
      <c r="I3139" s="19"/>
      <c r="J3139" s="19">
        <v>0.35567548787214603</v>
      </c>
      <c r="K3139" s="19">
        <v>1.0052429254102657</v>
      </c>
      <c r="L3139" s="19"/>
      <c r="M3139" s="19">
        <v>1.2721360061705824</v>
      </c>
      <c r="N3139" s="19"/>
      <c r="O3139" s="19">
        <v>0.30525564404582767</v>
      </c>
      <c r="P3139" s="50"/>
      <c r="R3139" s="9" t="s">
        <v>0</v>
      </c>
    </row>
    <row r="3140" spans="2:18" x14ac:dyDescent="0.2">
      <c r="B3140" s="25">
        <v>2910</v>
      </c>
      <c r="C3140" s="193">
        <v>0.69062344091569861</v>
      </c>
      <c r="D3140" s="19"/>
      <c r="E3140" s="19">
        <v>0.2178002972605107</v>
      </c>
      <c r="F3140" s="19"/>
      <c r="G3140" s="19">
        <v>0.8493338371344421</v>
      </c>
      <c r="H3140" s="19"/>
      <c r="I3140" s="19"/>
      <c r="J3140" s="19">
        <v>4.6917716610872844E-2</v>
      </c>
      <c r="K3140" s="19">
        <v>0.90368510048030237</v>
      </c>
      <c r="L3140" s="19"/>
      <c r="M3140" s="19">
        <v>0.6259850774449911</v>
      </c>
      <c r="N3140" s="19"/>
      <c r="O3140" s="19">
        <v>0.24870871216459139</v>
      </c>
      <c r="P3140" s="50"/>
      <c r="R3140" s="9" t="s">
        <v>0</v>
      </c>
    </row>
    <row r="3141" spans="2:18" x14ac:dyDescent="0.2">
      <c r="B3141" s="25">
        <v>2911</v>
      </c>
      <c r="C3141" s="193">
        <v>1.4658812997180704</v>
      </c>
      <c r="D3141" s="19"/>
      <c r="E3141" s="19">
        <v>1.6993251021645124</v>
      </c>
      <c r="F3141" s="19"/>
      <c r="G3141" s="19">
        <v>0.5642784050851577</v>
      </c>
      <c r="H3141" s="19"/>
      <c r="I3141" s="19">
        <v>1.789037588806196</v>
      </c>
      <c r="J3141" s="19"/>
      <c r="K3141" s="19">
        <v>1.9632404186590884</v>
      </c>
      <c r="L3141" s="19"/>
      <c r="M3141" s="19">
        <v>1.0144997094445509</v>
      </c>
      <c r="N3141" s="19"/>
      <c r="O3141" s="19">
        <v>2.3065762255696862</v>
      </c>
      <c r="P3141" s="50"/>
      <c r="R3141" s="9" t="s">
        <v>0</v>
      </c>
    </row>
    <row r="3142" spans="2:18" x14ac:dyDescent="0.2">
      <c r="B3142" s="25">
        <v>2912</v>
      </c>
      <c r="C3142" s="193">
        <v>9.9036460278852961E-2</v>
      </c>
      <c r="D3142" s="19"/>
      <c r="E3142" s="19">
        <v>0.97572380506327905</v>
      </c>
      <c r="F3142" s="19"/>
      <c r="G3142" s="19">
        <v>6.2851574040132405E-2</v>
      </c>
      <c r="H3142" s="19"/>
      <c r="I3142" s="19">
        <v>0.32155215953069732</v>
      </c>
      <c r="J3142" s="19"/>
      <c r="K3142" s="19">
        <v>0.2009727577879343</v>
      </c>
      <c r="L3142" s="19"/>
      <c r="M3142" s="19">
        <v>0.55065425212246155</v>
      </c>
      <c r="N3142" s="19"/>
      <c r="O3142" s="19">
        <v>8.9317222827201628E-2</v>
      </c>
      <c r="P3142" s="50"/>
      <c r="R3142" s="9" t="s">
        <v>0</v>
      </c>
    </row>
    <row r="3143" spans="2:18" x14ac:dyDescent="0.2">
      <c r="B3143" s="25">
        <v>2913</v>
      </c>
      <c r="C3143" s="193">
        <v>1.7367816661887172</v>
      </c>
      <c r="D3143" s="19"/>
      <c r="E3143" s="19">
        <v>1.278179985519839</v>
      </c>
      <c r="F3143" s="19"/>
      <c r="G3143" s="19">
        <v>0.51025624286402416</v>
      </c>
      <c r="H3143" s="19"/>
      <c r="I3143" s="19">
        <v>0.88240701998512439</v>
      </c>
      <c r="J3143" s="19"/>
      <c r="K3143" s="19">
        <v>0.75726113103901571</v>
      </c>
      <c r="L3143" s="19"/>
      <c r="M3143" s="19">
        <v>1.0319088761007271</v>
      </c>
      <c r="N3143" s="19"/>
      <c r="O3143" s="19">
        <v>1.1437031278621608</v>
      </c>
      <c r="P3143" s="50"/>
      <c r="R3143" s="9" t="s">
        <v>0</v>
      </c>
    </row>
    <row r="3144" spans="2:18" x14ac:dyDescent="0.2">
      <c r="B3144" s="25">
        <v>2914</v>
      </c>
      <c r="C3144" s="193">
        <v>0.22966185143675585</v>
      </c>
      <c r="D3144" s="19"/>
      <c r="E3144" s="19"/>
      <c r="F3144" s="19">
        <v>0.16780162196550227</v>
      </c>
      <c r="G3144" s="19">
        <v>0.4224275164086323</v>
      </c>
      <c r="H3144" s="19"/>
      <c r="I3144" s="19">
        <v>0.7021490578338182</v>
      </c>
      <c r="J3144" s="19"/>
      <c r="K3144" s="19">
        <v>0.75952081699048524</v>
      </c>
      <c r="L3144" s="19"/>
      <c r="M3144" s="19">
        <v>6.4025986007569091E-2</v>
      </c>
      <c r="N3144" s="19"/>
      <c r="O3144" s="19">
        <v>0.96378841242143298</v>
      </c>
      <c r="P3144" s="50"/>
      <c r="R3144" s="9" t="s">
        <v>0</v>
      </c>
    </row>
    <row r="3145" spans="2:18" x14ac:dyDescent="0.2">
      <c r="B3145" s="25">
        <v>2915</v>
      </c>
      <c r="C3145" s="193"/>
      <c r="D3145" s="19">
        <v>2.0616929845402865</v>
      </c>
      <c r="E3145" s="19"/>
      <c r="F3145" s="19">
        <v>0.28067643222504823</v>
      </c>
      <c r="G3145" s="19"/>
      <c r="H3145" s="19">
        <v>1.5716897403172203</v>
      </c>
      <c r="I3145" s="19"/>
      <c r="J3145" s="19">
        <v>1.5080115080978558</v>
      </c>
      <c r="K3145" s="19"/>
      <c r="L3145" s="19">
        <v>1.0171861060399201</v>
      </c>
      <c r="M3145" s="19"/>
      <c r="N3145" s="19">
        <v>0.88102903641026709</v>
      </c>
      <c r="O3145" s="19"/>
      <c r="P3145" s="50">
        <v>0.68249137679560623</v>
      </c>
      <c r="R3145" s="9" t="s">
        <v>0</v>
      </c>
    </row>
    <row r="3146" spans="2:18" x14ac:dyDescent="0.2">
      <c r="B3146" s="25">
        <v>2916</v>
      </c>
      <c r="C3146" s="193">
        <v>1.4239646499410816</v>
      </c>
      <c r="D3146" s="19"/>
      <c r="E3146" s="19">
        <v>1.575531781283936</v>
      </c>
      <c r="F3146" s="19"/>
      <c r="G3146" s="19">
        <v>0.60682912338441453</v>
      </c>
      <c r="H3146" s="19"/>
      <c r="I3146" s="19">
        <v>0.90775283085770331</v>
      </c>
      <c r="J3146" s="19"/>
      <c r="K3146" s="19">
        <v>0.45846606879976531</v>
      </c>
      <c r="L3146" s="19"/>
      <c r="M3146" s="19">
        <v>0.28627673833321343</v>
      </c>
      <c r="N3146" s="19"/>
      <c r="O3146" s="19">
        <v>0.57722079006348237</v>
      </c>
      <c r="P3146" s="50"/>
      <c r="R3146" s="9" t="s">
        <v>0</v>
      </c>
    </row>
    <row r="3147" spans="2:18" x14ac:dyDescent="0.2">
      <c r="B3147" s="25">
        <v>2917</v>
      </c>
      <c r="C3147" s="193">
        <v>1.3721038795028331</v>
      </c>
      <c r="D3147" s="19"/>
      <c r="E3147" s="19">
        <v>1.0618136285562296</v>
      </c>
      <c r="F3147" s="19"/>
      <c r="G3147" s="19">
        <v>0.34900636763177662</v>
      </c>
      <c r="H3147" s="19"/>
      <c r="I3147" s="19"/>
      <c r="J3147" s="19">
        <v>0.18814058324627078</v>
      </c>
      <c r="K3147" s="19"/>
      <c r="L3147" s="19">
        <v>0.14380572973972272</v>
      </c>
      <c r="M3147" s="19">
        <v>0.46915924547644794</v>
      </c>
      <c r="N3147" s="19"/>
      <c r="O3147" s="19">
        <v>9.4696465809086292E-2</v>
      </c>
      <c r="P3147" s="50"/>
      <c r="R3147" s="9" t="s">
        <v>0</v>
      </c>
    </row>
    <row r="3148" spans="2:18" x14ac:dyDescent="0.2">
      <c r="B3148" s="25">
        <v>2918</v>
      </c>
      <c r="C3148" s="193"/>
      <c r="D3148" s="19">
        <v>0.63095127158963482</v>
      </c>
      <c r="E3148" s="19"/>
      <c r="F3148" s="19">
        <v>0.87074590007210184</v>
      </c>
      <c r="G3148" s="19"/>
      <c r="H3148" s="19">
        <v>6.2175937368013787E-2</v>
      </c>
      <c r="I3148" s="19">
        <v>7.6178449768069895E-2</v>
      </c>
      <c r="J3148" s="19"/>
      <c r="K3148" s="19">
        <v>1.2479507891445136</v>
      </c>
      <c r="L3148" s="19"/>
      <c r="M3148" s="19">
        <v>0.18103660258085583</v>
      </c>
      <c r="N3148" s="19"/>
      <c r="O3148" s="19">
        <v>9.886653879703472E-2</v>
      </c>
      <c r="P3148" s="50"/>
      <c r="R3148" s="9" t="s">
        <v>0</v>
      </c>
    </row>
    <row r="3149" spans="2:18" x14ac:dyDescent="0.2">
      <c r="B3149" s="25">
        <v>2919</v>
      </c>
      <c r="C3149" s="193"/>
      <c r="D3149" s="19">
        <v>1.7669717294673384</v>
      </c>
      <c r="E3149" s="19"/>
      <c r="F3149" s="19">
        <v>1.8610577044987429</v>
      </c>
      <c r="G3149" s="19"/>
      <c r="H3149" s="19">
        <v>2.1069439713836324</v>
      </c>
      <c r="I3149" s="19"/>
      <c r="J3149" s="19">
        <v>1.6240080948962194</v>
      </c>
      <c r="K3149" s="19"/>
      <c r="L3149" s="19">
        <v>1.5246950015749479</v>
      </c>
      <c r="M3149" s="19"/>
      <c r="N3149" s="19">
        <v>1.6813314786763969</v>
      </c>
      <c r="O3149" s="19"/>
      <c r="P3149" s="50">
        <v>1.5681954889550882</v>
      </c>
      <c r="R3149" s="9" t="s">
        <v>0</v>
      </c>
    </row>
    <row r="3150" spans="2:18" x14ac:dyDescent="0.2">
      <c r="B3150" s="25">
        <v>2920</v>
      </c>
      <c r="C3150" s="193"/>
      <c r="D3150" s="19">
        <v>0.54668887439010094</v>
      </c>
      <c r="E3150" s="19">
        <v>0.62707358758202714</v>
      </c>
      <c r="F3150" s="19"/>
      <c r="G3150" s="19">
        <v>0.21176353165540432</v>
      </c>
      <c r="H3150" s="19"/>
      <c r="I3150" s="19"/>
      <c r="J3150" s="19">
        <v>0.9790476444416607</v>
      </c>
      <c r="K3150" s="19">
        <v>0.12064360482380131</v>
      </c>
      <c r="L3150" s="19"/>
      <c r="M3150" s="19">
        <v>0.10714798352463492</v>
      </c>
      <c r="N3150" s="19"/>
      <c r="O3150" s="19"/>
      <c r="P3150" s="50">
        <v>0.36798119541745683</v>
      </c>
      <c r="R3150" s="9" t="s">
        <v>0</v>
      </c>
    </row>
    <row r="3151" spans="2:18" x14ac:dyDescent="0.2">
      <c r="B3151" s="25">
        <v>2921</v>
      </c>
      <c r="C3151" s="193"/>
      <c r="D3151" s="19">
        <v>1.20985202434999</v>
      </c>
      <c r="E3151" s="19"/>
      <c r="F3151" s="19">
        <v>0.69960726303016585</v>
      </c>
      <c r="G3151" s="19"/>
      <c r="H3151" s="19">
        <v>0.68509154906098535</v>
      </c>
      <c r="I3151" s="19"/>
      <c r="J3151" s="19">
        <v>0.68503391811498549</v>
      </c>
      <c r="K3151" s="19"/>
      <c r="L3151" s="19">
        <v>0.19113178310034454</v>
      </c>
      <c r="M3151" s="19"/>
      <c r="N3151" s="19">
        <v>0.71398198021047621</v>
      </c>
      <c r="O3151" s="19"/>
      <c r="P3151" s="50">
        <v>1.0200806376024969</v>
      </c>
      <c r="R3151" s="9" t="s">
        <v>0</v>
      </c>
    </row>
    <row r="3152" spans="2:18" x14ac:dyDescent="0.2">
      <c r="B3152" s="25">
        <v>2922</v>
      </c>
      <c r="C3152" s="193">
        <v>0.5557042329469537</v>
      </c>
      <c r="D3152" s="19"/>
      <c r="E3152" s="19">
        <v>0.38317904281623244</v>
      </c>
      <c r="F3152" s="19"/>
      <c r="G3152" s="19">
        <v>0.45415348240973202</v>
      </c>
      <c r="H3152" s="19"/>
      <c r="I3152" s="19">
        <v>0.44257442960782428</v>
      </c>
      <c r="J3152" s="19"/>
      <c r="K3152" s="19"/>
      <c r="L3152" s="19">
        <v>0.10565601304030053</v>
      </c>
      <c r="M3152" s="19">
        <v>0.76147462809945943</v>
      </c>
      <c r="N3152" s="19"/>
      <c r="O3152" s="19">
        <v>0.32310394462678621</v>
      </c>
      <c r="P3152" s="50"/>
      <c r="R3152" s="9" t="s">
        <v>0</v>
      </c>
    </row>
    <row r="3153" spans="2:18" x14ac:dyDescent="0.2">
      <c r="B3153" s="25">
        <v>2923</v>
      </c>
      <c r="C3153" s="193">
        <v>8.4858992156955457E-2</v>
      </c>
      <c r="D3153" s="19"/>
      <c r="E3153" s="19"/>
      <c r="F3153" s="19">
        <v>0.80000410812103107</v>
      </c>
      <c r="G3153" s="19"/>
      <c r="H3153" s="19">
        <v>0.33988292727853348</v>
      </c>
      <c r="I3153" s="19"/>
      <c r="J3153" s="19">
        <v>0.30318077596479881</v>
      </c>
      <c r="K3153" s="19"/>
      <c r="L3153" s="19">
        <v>0.63130469711317172</v>
      </c>
      <c r="M3153" s="19"/>
      <c r="N3153" s="19">
        <v>1.2836779474642503</v>
      </c>
      <c r="O3153" s="19"/>
      <c r="P3153" s="50">
        <v>0.20392480390325082</v>
      </c>
      <c r="R3153" s="9" t="s">
        <v>0</v>
      </c>
    </row>
    <row r="3154" spans="2:18" x14ac:dyDescent="0.2">
      <c r="B3154" s="25">
        <v>2924</v>
      </c>
      <c r="C3154" s="193">
        <v>0.33761826979417531</v>
      </c>
      <c r="D3154" s="19"/>
      <c r="E3154" s="19">
        <v>0.89385433217301913</v>
      </c>
      <c r="F3154" s="19"/>
      <c r="G3154" s="19">
        <v>0.19151119463332178</v>
      </c>
      <c r="H3154" s="19"/>
      <c r="I3154" s="19"/>
      <c r="J3154" s="19">
        <v>0.6227680499610474</v>
      </c>
      <c r="K3154" s="19">
        <v>0.2919346943870102</v>
      </c>
      <c r="L3154" s="19"/>
      <c r="M3154" s="19">
        <v>7.1911030711102691E-2</v>
      </c>
      <c r="N3154" s="19"/>
      <c r="O3154" s="19"/>
      <c r="P3154" s="50">
        <v>1.8717692254911544E-2</v>
      </c>
      <c r="R3154" s="9" t="s">
        <v>0</v>
      </c>
    </row>
    <row r="3155" spans="2:18" x14ac:dyDescent="0.2">
      <c r="B3155" s="25">
        <v>2925</v>
      </c>
      <c r="C3155" s="193">
        <v>0.23524550051176477</v>
      </c>
      <c r="D3155" s="19"/>
      <c r="E3155" s="19">
        <v>0.41612300951792053</v>
      </c>
      <c r="F3155" s="19"/>
      <c r="G3155" s="19">
        <v>1.1190283971610187</v>
      </c>
      <c r="H3155" s="19"/>
      <c r="I3155" s="19">
        <v>1.2120383680080271</v>
      </c>
      <c r="J3155" s="19"/>
      <c r="K3155" s="19">
        <v>0.62220976167814446</v>
      </c>
      <c r="L3155" s="19"/>
      <c r="M3155" s="19">
        <v>0.53763729432124252</v>
      </c>
      <c r="N3155" s="19"/>
      <c r="O3155" s="19">
        <v>0.61598459333781952</v>
      </c>
      <c r="P3155" s="50"/>
      <c r="R3155" s="9" t="s">
        <v>0</v>
      </c>
    </row>
    <row r="3156" spans="2:18" x14ac:dyDescent="0.2">
      <c r="B3156" s="25">
        <v>2926</v>
      </c>
      <c r="C3156" s="193">
        <v>0.18731152432890191</v>
      </c>
      <c r="D3156" s="19"/>
      <c r="E3156" s="19">
        <v>0.24764733680260445</v>
      </c>
      <c r="F3156" s="19"/>
      <c r="G3156" s="19">
        <v>0.15028045903319712</v>
      </c>
      <c r="H3156" s="19"/>
      <c r="I3156" s="19">
        <v>0.18906595549913921</v>
      </c>
      <c r="J3156" s="19"/>
      <c r="K3156" s="19"/>
      <c r="L3156" s="19">
        <v>1.1677693992605123</v>
      </c>
      <c r="M3156" s="19">
        <v>0.42889415537677245</v>
      </c>
      <c r="N3156" s="19"/>
      <c r="O3156" s="19"/>
      <c r="P3156" s="50">
        <v>0.48070473237134165</v>
      </c>
      <c r="R3156" s="9" t="s">
        <v>0</v>
      </c>
    </row>
    <row r="3157" spans="2:18" x14ac:dyDescent="0.2">
      <c r="B3157" s="25">
        <v>2927</v>
      </c>
      <c r="C3157" s="193">
        <v>2.2922553825932299</v>
      </c>
      <c r="D3157" s="19"/>
      <c r="E3157" s="19">
        <v>1.5859452024854939</v>
      </c>
      <c r="F3157" s="19"/>
      <c r="G3157" s="19">
        <v>0.80171571294486543</v>
      </c>
      <c r="H3157" s="19"/>
      <c r="I3157" s="19">
        <v>1.4438857588011211</v>
      </c>
      <c r="J3157" s="19"/>
      <c r="K3157" s="19">
        <v>0.50702119425484715</v>
      </c>
      <c r="L3157" s="19"/>
      <c r="M3157" s="19">
        <v>1.0748036558812961</v>
      </c>
      <c r="N3157" s="19"/>
      <c r="O3157" s="19">
        <v>0.91820401486433578</v>
      </c>
      <c r="P3157" s="50"/>
      <c r="R3157" s="9" t="s">
        <v>0</v>
      </c>
    </row>
    <row r="3158" spans="2:18" x14ac:dyDescent="0.2">
      <c r="B3158" s="25">
        <v>2928</v>
      </c>
      <c r="C3158" s="193"/>
      <c r="D3158" s="19">
        <v>1.4336861988104614</v>
      </c>
      <c r="E3158" s="19"/>
      <c r="F3158" s="19">
        <v>1.2461062182342142</v>
      </c>
      <c r="G3158" s="19"/>
      <c r="H3158" s="19">
        <v>0.91092522618578664</v>
      </c>
      <c r="I3158" s="19"/>
      <c r="J3158" s="19">
        <v>1.907922019167396</v>
      </c>
      <c r="K3158" s="19"/>
      <c r="L3158" s="19">
        <v>0.81380264420816462</v>
      </c>
      <c r="M3158" s="19"/>
      <c r="N3158" s="19">
        <v>1.6204495658679374</v>
      </c>
      <c r="O3158" s="19"/>
      <c r="P3158" s="50">
        <v>1.3487165569618447</v>
      </c>
      <c r="R3158" s="9" t="s">
        <v>0</v>
      </c>
    </row>
    <row r="3159" spans="2:18" x14ac:dyDescent="0.2">
      <c r="B3159" s="25">
        <v>2929</v>
      </c>
      <c r="C3159" s="193">
        <v>1.3254035840854541</v>
      </c>
      <c r="D3159" s="19"/>
      <c r="E3159" s="19">
        <v>0.56982350621120736</v>
      </c>
      <c r="F3159" s="19"/>
      <c r="G3159" s="19">
        <v>0.71499116348226033</v>
      </c>
      <c r="H3159" s="19"/>
      <c r="I3159" s="19">
        <v>0.60286968998175894</v>
      </c>
      <c r="J3159" s="19"/>
      <c r="K3159" s="19">
        <v>1.0113651700123099</v>
      </c>
      <c r="L3159" s="19"/>
      <c r="M3159" s="19">
        <v>1.8999934137257557</v>
      </c>
      <c r="N3159" s="19"/>
      <c r="O3159" s="19">
        <v>1.3118532323268461</v>
      </c>
      <c r="P3159" s="50"/>
      <c r="R3159" s="9" t="s">
        <v>0</v>
      </c>
    </row>
    <row r="3160" spans="2:18" x14ac:dyDescent="0.2">
      <c r="B3160" s="25">
        <v>2930</v>
      </c>
      <c r="C3160" s="193"/>
      <c r="D3160" s="19">
        <v>0.15455122569773172</v>
      </c>
      <c r="E3160" s="19"/>
      <c r="F3160" s="19">
        <v>0.31119619419136568</v>
      </c>
      <c r="G3160" s="19"/>
      <c r="H3160" s="19">
        <v>0.75121655035085577</v>
      </c>
      <c r="I3160" s="19"/>
      <c r="J3160" s="19">
        <v>0.12163564859160669</v>
      </c>
      <c r="K3160" s="19">
        <v>0.43049035996489521</v>
      </c>
      <c r="L3160" s="19"/>
      <c r="M3160" s="19">
        <v>0.17925977473739402</v>
      </c>
      <c r="N3160" s="19"/>
      <c r="O3160" s="19"/>
      <c r="P3160" s="50">
        <v>0.31435985792385174</v>
      </c>
      <c r="R3160" s="9" t="s">
        <v>0</v>
      </c>
    </row>
    <row r="3161" spans="2:18" x14ac:dyDescent="0.2">
      <c r="B3161" s="25">
        <v>2931</v>
      </c>
      <c r="C3161" s="193"/>
      <c r="D3161" s="19">
        <v>0.11685778718925006</v>
      </c>
      <c r="E3161" s="19">
        <v>0.81605870920333945</v>
      </c>
      <c r="F3161" s="19"/>
      <c r="G3161" s="19">
        <v>0.70857258350942898</v>
      </c>
      <c r="H3161" s="19"/>
      <c r="I3161" s="19">
        <v>0.23558580523849457</v>
      </c>
      <c r="J3161" s="19"/>
      <c r="K3161" s="19">
        <v>1.0448540659280223</v>
      </c>
      <c r="L3161" s="19"/>
      <c r="M3161" s="19">
        <v>0.73496370185913651</v>
      </c>
      <c r="N3161" s="19"/>
      <c r="O3161" s="19">
        <v>0.73349266893216247</v>
      </c>
      <c r="P3161" s="50"/>
      <c r="R3161" s="9" t="s">
        <v>0</v>
      </c>
    </row>
    <row r="3162" spans="2:18" x14ac:dyDescent="0.2">
      <c r="B3162" s="25">
        <v>2932</v>
      </c>
      <c r="C3162" s="193">
        <v>2.266800048690071</v>
      </c>
      <c r="D3162" s="19"/>
      <c r="E3162" s="19">
        <v>1.6814971423385476</v>
      </c>
      <c r="F3162" s="19"/>
      <c r="G3162" s="19">
        <v>2.054070642445343</v>
      </c>
      <c r="H3162" s="19"/>
      <c r="I3162" s="19">
        <v>2.2710947421919241</v>
      </c>
      <c r="J3162" s="19"/>
      <c r="K3162" s="19">
        <v>1.6193486481880768</v>
      </c>
      <c r="L3162" s="19"/>
      <c r="M3162" s="19">
        <v>0.87590883378906137</v>
      </c>
      <c r="N3162" s="19"/>
      <c r="O3162" s="19">
        <v>1.7434930912109439</v>
      </c>
      <c r="P3162" s="50"/>
      <c r="R3162" s="9" t="s">
        <v>0</v>
      </c>
    </row>
    <row r="3163" spans="2:18" x14ac:dyDescent="0.2">
      <c r="B3163" s="25">
        <v>2933</v>
      </c>
      <c r="C3163" s="193">
        <v>1.4184736046945157</v>
      </c>
      <c r="D3163" s="19"/>
      <c r="E3163" s="19">
        <v>1.0376320810935433</v>
      </c>
      <c r="F3163" s="19"/>
      <c r="G3163" s="19">
        <v>1.2171600440098203</v>
      </c>
      <c r="H3163" s="19"/>
      <c r="I3163" s="19">
        <v>1.7559765137807386</v>
      </c>
      <c r="J3163" s="19"/>
      <c r="K3163" s="19">
        <v>1.295527658106866</v>
      </c>
      <c r="L3163" s="19"/>
      <c r="M3163" s="19">
        <v>0.94601993373487214</v>
      </c>
      <c r="N3163" s="19"/>
      <c r="O3163" s="19">
        <v>2.3963631188517756</v>
      </c>
      <c r="P3163" s="50"/>
      <c r="R3163" s="9" t="s">
        <v>0</v>
      </c>
    </row>
    <row r="3164" spans="2:18" x14ac:dyDescent="0.2">
      <c r="B3164" s="25">
        <v>2934</v>
      </c>
      <c r="C3164" s="193"/>
      <c r="D3164" s="19">
        <v>2.0530299753763921</v>
      </c>
      <c r="E3164" s="19"/>
      <c r="F3164" s="19">
        <v>1.8995028956950926</v>
      </c>
      <c r="G3164" s="19"/>
      <c r="H3164" s="19">
        <v>1.3194588323372114</v>
      </c>
      <c r="I3164" s="19"/>
      <c r="J3164" s="19">
        <v>1.215076952382468</v>
      </c>
      <c r="K3164" s="19"/>
      <c r="L3164" s="19">
        <v>2.3720376707125608</v>
      </c>
      <c r="M3164" s="19"/>
      <c r="N3164" s="19">
        <v>3.1162181719716839</v>
      </c>
      <c r="O3164" s="19"/>
      <c r="P3164" s="50">
        <v>1.505201494048459</v>
      </c>
      <c r="R3164" s="9" t="s">
        <v>0</v>
      </c>
    </row>
    <row r="3165" spans="2:18" x14ac:dyDescent="0.2">
      <c r="B3165" s="25">
        <v>2935</v>
      </c>
      <c r="C3165" s="193">
        <v>1.6576841937858611</v>
      </c>
      <c r="D3165" s="19"/>
      <c r="E3165" s="19">
        <v>0.99856096809453354</v>
      </c>
      <c r="F3165" s="19"/>
      <c r="G3165" s="19">
        <v>1.1833126483662026</v>
      </c>
      <c r="H3165" s="19"/>
      <c r="I3165" s="19"/>
      <c r="J3165" s="19">
        <v>0.36455550420955557</v>
      </c>
      <c r="K3165" s="19">
        <v>0.68691538472201896</v>
      </c>
      <c r="L3165" s="19"/>
      <c r="M3165" s="19">
        <v>1.0782849639241741</v>
      </c>
      <c r="N3165" s="19"/>
      <c r="O3165" s="19">
        <v>0.16962252210369214</v>
      </c>
      <c r="P3165" s="50"/>
      <c r="R3165" s="9" t="s">
        <v>0</v>
      </c>
    </row>
    <row r="3166" spans="2:18" x14ac:dyDescent="0.2">
      <c r="B3166" s="25">
        <v>2936</v>
      </c>
      <c r="C3166" s="193">
        <v>0.58832226831556889</v>
      </c>
      <c r="D3166" s="19"/>
      <c r="E3166" s="19">
        <v>0.26488104265026585</v>
      </c>
      <c r="F3166" s="19"/>
      <c r="G3166" s="19">
        <v>0.13129003879038903</v>
      </c>
      <c r="H3166" s="19"/>
      <c r="I3166" s="19"/>
      <c r="J3166" s="19">
        <v>0.30599246088885895</v>
      </c>
      <c r="K3166" s="19">
        <v>0.14770641666322804</v>
      </c>
      <c r="L3166" s="19"/>
      <c r="M3166" s="19">
        <v>1.3826450015515379</v>
      </c>
      <c r="N3166" s="19"/>
      <c r="O3166" s="19"/>
      <c r="P3166" s="50">
        <v>4.2791072658318205E-2</v>
      </c>
      <c r="R3166" s="9" t="s">
        <v>0</v>
      </c>
    </row>
    <row r="3167" spans="2:18" x14ac:dyDescent="0.2">
      <c r="B3167" s="25">
        <v>2937</v>
      </c>
      <c r="C3167" s="193">
        <v>5.6606737749911408E-2</v>
      </c>
      <c r="D3167" s="19"/>
      <c r="E3167" s="19"/>
      <c r="F3167" s="19">
        <v>1.1299794373988914</v>
      </c>
      <c r="G3167" s="19"/>
      <c r="H3167" s="19">
        <v>7.4486732612960932E-2</v>
      </c>
      <c r="I3167" s="19">
        <v>0.31528634353980206</v>
      </c>
      <c r="J3167" s="19"/>
      <c r="K3167" s="19"/>
      <c r="L3167" s="19">
        <v>1.8988551816937465E-2</v>
      </c>
      <c r="M3167" s="19">
        <v>0.57082609130379347</v>
      </c>
      <c r="N3167" s="19"/>
      <c r="O3167" s="19"/>
      <c r="P3167" s="50">
        <v>1.2343425261282534E-3</v>
      </c>
      <c r="R3167" s="9" t="s">
        <v>0</v>
      </c>
    </row>
    <row r="3168" spans="2:18" x14ac:dyDescent="0.2">
      <c r="B3168" s="25">
        <v>2938</v>
      </c>
      <c r="C3168" s="193"/>
      <c r="D3168" s="19">
        <v>0.71120468163604156</v>
      </c>
      <c r="E3168" s="19"/>
      <c r="F3168" s="19">
        <v>0.66238939645573525</v>
      </c>
      <c r="G3168" s="19"/>
      <c r="H3168" s="19">
        <v>1.0687491295324092</v>
      </c>
      <c r="I3168" s="19"/>
      <c r="J3168" s="19">
        <v>0.23082945846122219</v>
      </c>
      <c r="K3168" s="19"/>
      <c r="L3168" s="19">
        <v>0.45205249459975133</v>
      </c>
      <c r="M3168" s="19"/>
      <c r="N3168" s="19">
        <v>1.2703082389925573</v>
      </c>
      <c r="O3168" s="19"/>
      <c r="P3168" s="50">
        <v>1.4413167233738131</v>
      </c>
      <c r="R3168" s="9" t="s">
        <v>0</v>
      </c>
    </row>
    <row r="3169" spans="2:18" x14ac:dyDescent="0.2">
      <c r="B3169" s="25">
        <v>2939</v>
      </c>
      <c r="C3169" s="193"/>
      <c r="D3169" s="19">
        <v>0.75820312055344097</v>
      </c>
      <c r="E3169" s="19"/>
      <c r="F3169" s="19">
        <v>0.69417367900648064</v>
      </c>
      <c r="G3169" s="19"/>
      <c r="H3169" s="19">
        <v>0.62874544230790463</v>
      </c>
      <c r="I3169" s="19"/>
      <c r="J3169" s="19">
        <v>0.8989173247358081</v>
      </c>
      <c r="K3169" s="19"/>
      <c r="L3169" s="19">
        <v>0.93516694861545202</v>
      </c>
      <c r="M3169" s="19">
        <v>0.54711888165103917</v>
      </c>
      <c r="N3169" s="19"/>
      <c r="O3169" s="19"/>
      <c r="P3169" s="50">
        <v>0.7008691433569012</v>
      </c>
      <c r="R3169" s="9" t="s">
        <v>0</v>
      </c>
    </row>
    <row r="3170" spans="2:18" x14ac:dyDescent="0.2">
      <c r="B3170" s="25">
        <v>2940</v>
      </c>
      <c r="C3170" s="193"/>
      <c r="D3170" s="19">
        <v>0.36131078475448303</v>
      </c>
      <c r="E3170" s="19">
        <v>0.66206018947535406</v>
      </c>
      <c r="F3170" s="19"/>
      <c r="G3170" s="19">
        <v>1.4959631390849406</v>
      </c>
      <c r="H3170" s="19"/>
      <c r="I3170" s="19">
        <v>0.16985996942934586</v>
      </c>
      <c r="J3170" s="19"/>
      <c r="K3170" s="19"/>
      <c r="L3170" s="19">
        <v>0.45698360414186717</v>
      </c>
      <c r="M3170" s="19">
        <v>0.68329336040468425</v>
      </c>
      <c r="N3170" s="19"/>
      <c r="O3170" s="19">
        <v>0.59344235076224228</v>
      </c>
      <c r="P3170" s="50"/>
      <c r="R3170" s="9" t="s">
        <v>0</v>
      </c>
    </row>
    <row r="3171" spans="2:18" x14ac:dyDescent="0.2">
      <c r="B3171" s="25">
        <v>2941</v>
      </c>
      <c r="C3171" s="193"/>
      <c r="D3171" s="19">
        <v>0.84552176189112294</v>
      </c>
      <c r="E3171" s="19">
        <v>0.898549895993213</v>
      </c>
      <c r="F3171" s="19"/>
      <c r="G3171" s="19">
        <v>0.5152732612273826</v>
      </c>
      <c r="H3171" s="19"/>
      <c r="I3171" s="19"/>
      <c r="J3171" s="19">
        <v>4.0305402516440006E-2</v>
      </c>
      <c r="K3171" s="19">
        <v>5.5890629324780727E-2</v>
      </c>
      <c r="L3171" s="19"/>
      <c r="M3171" s="19">
        <v>0.51129220332833925</v>
      </c>
      <c r="N3171" s="19"/>
      <c r="O3171" s="19"/>
      <c r="P3171" s="50">
        <v>9.3729889334514316E-2</v>
      </c>
      <c r="R3171" s="9" t="s">
        <v>0</v>
      </c>
    </row>
    <row r="3172" spans="2:18" x14ac:dyDescent="0.2">
      <c r="B3172" s="25">
        <v>2942</v>
      </c>
      <c r="C3172" s="193"/>
      <c r="D3172" s="19">
        <v>0.36572092368043385</v>
      </c>
      <c r="E3172" s="19"/>
      <c r="F3172" s="19">
        <v>0.7315912572429768</v>
      </c>
      <c r="G3172" s="19"/>
      <c r="H3172" s="19">
        <v>0.11217087025179044</v>
      </c>
      <c r="I3172" s="19">
        <v>0.20671920733933793</v>
      </c>
      <c r="J3172" s="19"/>
      <c r="K3172" s="19">
        <v>0.28691451471234836</v>
      </c>
      <c r="L3172" s="19"/>
      <c r="M3172" s="19"/>
      <c r="N3172" s="19">
        <v>0.5521307775041876</v>
      </c>
      <c r="O3172" s="19">
        <v>0.66235545755859448</v>
      </c>
      <c r="P3172" s="50"/>
      <c r="R3172" s="9" t="s">
        <v>0</v>
      </c>
    </row>
    <row r="3173" spans="2:18" x14ac:dyDescent="0.2">
      <c r="B3173" s="25">
        <v>2943</v>
      </c>
      <c r="C3173" s="193">
        <v>1.5312061206359242</v>
      </c>
      <c r="D3173" s="19"/>
      <c r="E3173" s="19">
        <v>0.34289616445264576</v>
      </c>
      <c r="F3173" s="19"/>
      <c r="G3173" s="19">
        <v>1.8368718052835247</v>
      </c>
      <c r="H3173" s="19"/>
      <c r="I3173" s="19">
        <v>1.3693063105741983</v>
      </c>
      <c r="J3173" s="19"/>
      <c r="K3173" s="19">
        <v>0.76555977028828759</v>
      </c>
      <c r="L3173" s="19"/>
      <c r="M3173" s="19">
        <v>1.0751846466850452</v>
      </c>
      <c r="N3173" s="19"/>
      <c r="O3173" s="19">
        <v>1.2884876581328999</v>
      </c>
      <c r="P3173" s="50"/>
      <c r="R3173" s="9" t="s">
        <v>0</v>
      </c>
    </row>
    <row r="3174" spans="2:18" x14ac:dyDescent="0.2">
      <c r="B3174" s="25">
        <v>2944</v>
      </c>
      <c r="C3174" s="193">
        <v>1.0426374908593932</v>
      </c>
      <c r="D3174" s="19"/>
      <c r="E3174" s="19">
        <v>0.78473026574832372</v>
      </c>
      <c r="F3174" s="19"/>
      <c r="G3174" s="19">
        <v>0.94121478082401688</v>
      </c>
      <c r="H3174" s="19"/>
      <c r="I3174" s="19">
        <v>0.92643331242745042</v>
      </c>
      <c r="J3174" s="19"/>
      <c r="K3174" s="19">
        <v>0.568686418892274</v>
      </c>
      <c r="L3174" s="19"/>
      <c r="M3174" s="19">
        <v>0.59601766734287076</v>
      </c>
      <c r="N3174" s="19"/>
      <c r="O3174" s="19">
        <v>0.92421369803856623</v>
      </c>
      <c r="P3174" s="50"/>
      <c r="R3174" s="9" t="s">
        <v>0</v>
      </c>
    </row>
    <row r="3175" spans="2:18" x14ac:dyDescent="0.2">
      <c r="B3175" s="25">
        <v>2945</v>
      </c>
      <c r="C3175" s="193"/>
      <c r="D3175" s="19">
        <v>0.44366116490132068</v>
      </c>
      <c r="E3175" s="19"/>
      <c r="F3175" s="19">
        <v>0.94105241457359912</v>
      </c>
      <c r="G3175" s="19"/>
      <c r="H3175" s="19">
        <v>0.9070210274821886</v>
      </c>
      <c r="I3175" s="19"/>
      <c r="J3175" s="19">
        <v>1.4004658151879257</v>
      </c>
      <c r="K3175" s="19"/>
      <c r="L3175" s="19">
        <v>0.75392423992289126</v>
      </c>
      <c r="M3175" s="19"/>
      <c r="N3175" s="19">
        <v>0.34021108600850997</v>
      </c>
      <c r="O3175" s="19">
        <v>6.0167960054882891E-3</v>
      </c>
      <c r="P3175" s="50"/>
      <c r="R3175" s="9" t="s">
        <v>0</v>
      </c>
    </row>
    <row r="3176" spans="2:18" x14ac:dyDescent="0.2">
      <c r="B3176" s="25">
        <v>2946</v>
      </c>
      <c r="C3176" s="193">
        <v>0.19069995556244407</v>
      </c>
      <c r="D3176" s="19"/>
      <c r="E3176" s="19">
        <v>1.1718068299995195</v>
      </c>
      <c r="F3176" s="19"/>
      <c r="G3176" s="19"/>
      <c r="H3176" s="19">
        <v>6.7273624523680506E-2</v>
      </c>
      <c r="I3176" s="19"/>
      <c r="J3176" s="19">
        <v>0.37485886303833771</v>
      </c>
      <c r="K3176" s="19"/>
      <c r="L3176" s="19">
        <v>0.10535173688572057</v>
      </c>
      <c r="M3176" s="19"/>
      <c r="N3176" s="19">
        <v>0.1640096582713339</v>
      </c>
      <c r="O3176" s="19">
        <v>0.21848589735780838</v>
      </c>
      <c r="P3176" s="50"/>
      <c r="R3176" s="9" t="s">
        <v>0</v>
      </c>
    </row>
    <row r="3177" spans="2:18" x14ac:dyDescent="0.2">
      <c r="B3177" s="25">
        <v>2947</v>
      </c>
      <c r="C3177" s="193">
        <v>0.11435935619955816</v>
      </c>
      <c r="D3177" s="19"/>
      <c r="E3177" s="19"/>
      <c r="F3177" s="19">
        <v>1.081408144669179</v>
      </c>
      <c r="G3177" s="19">
        <v>1.6601716261432625E-2</v>
      </c>
      <c r="H3177" s="19"/>
      <c r="I3177" s="19"/>
      <c r="J3177" s="19">
        <v>1.0073172427059005</v>
      </c>
      <c r="K3177" s="19"/>
      <c r="L3177" s="19">
        <v>0.47311123364520713</v>
      </c>
      <c r="M3177" s="19"/>
      <c r="N3177" s="19">
        <v>0.75074985109422698</v>
      </c>
      <c r="O3177" s="19">
        <v>8.0607332435184378E-2</v>
      </c>
      <c r="P3177" s="50"/>
      <c r="R3177" s="9" t="s">
        <v>0</v>
      </c>
    </row>
    <row r="3178" spans="2:18" x14ac:dyDescent="0.2">
      <c r="B3178" s="25">
        <v>2948</v>
      </c>
      <c r="C3178" s="193"/>
      <c r="D3178" s="19">
        <v>1.4273623155234032</v>
      </c>
      <c r="E3178" s="19"/>
      <c r="F3178" s="19">
        <v>1.3100429808087077</v>
      </c>
      <c r="G3178" s="19"/>
      <c r="H3178" s="19">
        <v>1.325871253143512</v>
      </c>
      <c r="I3178" s="19"/>
      <c r="J3178" s="19">
        <v>1.5530378434271113</v>
      </c>
      <c r="K3178" s="19"/>
      <c r="L3178" s="19">
        <v>0.91361414881134995</v>
      </c>
      <c r="M3178" s="19"/>
      <c r="N3178" s="19">
        <v>1.2541173415591507</v>
      </c>
      <c r="O3178" s="19"/>
      <c r="P3178" s="50">
        <v>0.99711314923760042</v>
      </c>
      <c r="R3178" s="9" t="s">
        <v>0</v>
      </c>
    </row>
    <row r="3179" spans="2:18" x14ac:dyDescent="0.2">
      <c r="B3179" s="25">
        <v>2949</v>
      </c>
      <c r="C3179" s="193">
        <v>0.94975551874508768</v>
      </c>
      <c r="D3179" s="19"/>
      <c r="E3179" s="19">
        <v>0.34316431964672889</v>
      </c>
      <c r="F3179" s="19"/>
      <c r="G3179" s="19"/>
      <c r="H3179" s="19">
        <v>2.4521250241868155E-2</v>
      </c>
      <c r="I3179" s="19">
        <v>0.19596903849636421</v>
      </c>
      <c r="J3179" s="19"/>
      <c r="K3179" s="19">
        <v>0.90761910056436002</v>
      </c>
      <c r="L3179" s="19"/>
      <c r="M3179" s="19">
        <v>0.41688935105172864</v>
      </c>
      <c r="N3179" s="19"/>
      <c r="O3179" s="19">
        <v>0.95688926333005009</v>
      </c>
      <c r="P3179" s="50"/>
      <c r="R3179" s="9" t="s">
        <v>0</v>
      </c>
    </row>
    <row r="3180" spans="2:18" x14ac:dyDescent="0.2">
      <c r="B3180" s="25">
        <v>2950</v>
      </c>
      <c r="C3180" s="193"/>
      <c r="D3180" s="19">
        <v>1.2156074456527366</v>
      </c>
      <c r="E3180" s="19"/>
      <c r="F3180" s="19">
        <v>1.1200405511487073</v>
      </c>
      <c r="G3180" s="19"/>
      <c r="H3180" s="19">
        <v>2.2820337381690758</v>
      </c>
      <c r="I3180" s="19"/>
      <c r="J3180" s="19">
        <v>1.7427663062293284</v>
      </c>
      <c r="K3180" s="19"/>
      <c r="L3180" s="19">
        <v>1.1477754600345267</v>
      </c>
      <c r="M3180" s="19"/>
      <c r="N3180" s="19">
        <v>0.15662765998904976</v>
      </c>
      <c r="O3180" s="19"/>
      <c r="P3180" s="50">
        <v>1.3540951504403305</v>
      </c>
      <c r="R3180" s="9" t="s">
        <v>0</v>
      </c>
    </row>
    <row r="3181" spans="2:18" x14ac:dyDescent="0.2">
      <c r="B3181" s="25">
        <v>2951</v>
      </c>
      <c r="C3181" s="193"/>
      <c r="D3181" s="19">
        <v>1.3775970476587696</v>
      </c>
      <c r="E3181" s="19"/>
      <c r="F3181" s="19">
        <v>0.75019750425416198</v>
      </c>
      <c r="G3181" s="19"/>
      <c r="H3181" s="19">
        <v>1.396011909750758</v>
      </c>
      <c r="I3181" s="19"/>
      <c r="J3181" s="19">
        <v>0.47753897653786304</v>
      </c>
      <c r="K3181" s="19"/>
      <c r="L3181" s="19">
        <v>0.38165512803688939</v>
      </c>
      <c r="M3181" s="19"/>
      <c r="N3181" s="19">
        <v>1.0042257048920613</v>
      </c>
      <c r="O3181" s="19"/>
      <c r="P3181" s="50">
        <v>0.60366983099118654</v>
      </c>
      <c r="R3181" s="9" t="s">
        <v>0</v>
      </c>
    </row>
    <row r="3182" spans="2:18" x14ac:dyDescent="0.2">
      <c r="B3182" s="25">
        <v>2952</v>
      </c>
      <c r="C3182" s="193">
        <v>0.35693738378022727</v>
      </c>
      <c r="D3182" s="19"/>
      <c r="E3182" s="19"/>
      <c r="F3182" s="19">
        <v>0.33311691509748381</v>
      </c>
      <c r="G3182" s="19">
        <v>0.1551703408214008</v>
      </c>
      <c r="H3182" s="19"/>
      <c r="I3182" s="19">
        <v>0.90967556194127808</v>
      </c>
      <c r="J3182" s="19"/>
      <c r="K3182" s="19">
        <v>0.85330651220114861</v>
      </c>
      <c r="L3182" s="19"/>
      <c r="M3182" s="19">
        <v>0.13186610682853595</v>
      </c>
      <c r="N3182" s="19"/>
      <c r="O3182" s="19">
        <v>0.17906139101958871</v>
      </c>
      <c r="P3182" s="50"/>
      <c r="R3182" s="9" t="s">
        <v>0</v>
      </c>
    </row>
    <row r="3183" spans="2:18" x14ac:dyDescent="0.2">
      <c r="B3183" s="25">
        <v>2953</v>
      </c>
      <c r="C3183" s="193">
        <v>1.08860392714228</v>
      </c>
      <c r="D3183" s="19"/>
      <c r="E3183" s="19">
        <v>0.75939778054085905</v>
      </c>
      <c r="F3183" s="19"/>
      <c r="G3183" s="19">
        <v>0.25281457188970324</v>
      </c>
      <c r="H3183" s="19"/>
      <c r="I3183" s="19">
        <v>0.75714983816078996</v>
      </c>
      <c r="J3183" s="19"/>
      <c r="K3183" s="19">
        <v>0.40299076457062039</v>
      </c>
      <c r="L3183" s="19"/>
      <c r="M3183" s="19">
        <v>0.52066306674051788</v>
      </c>
      <c r="N3183" s="19"/>
      <c r="O3183" s="19">
        <v>8.6070999208337662E-2</v>
      </c>
      <c r="P3183" s="50"/>
      <c r="R3183" s="9" t="s">
        <v>0</v>
      </c>
    </row>
    <row r="3184" spans="2:18" x14ac:dyDescent="0.2">
      <c r="B3184" s="25">
        <v>2954</v>
      </c>
      <c r="C3184" s="193">
        <v>1.7404784182118846</v>
      </c>
      <c r="D3184" s="19"/>
      <c r="E3184" s="19">
        <v>0.75037785326262507</v>
      </c>
      <c r="F3184" s="19"/>
      <c r="G3184" s="19">
        <v>1.1579690395094222</v>
      </c>
      <c r="H3184" s="19"/>
      <c r="I3184" s="19">
        <v>0.6606407848710879</v>
      </c>
      <c r="J3184" s="19"/>
      <c r="K3184" s="19">
        <v>0.89918970015407906</v>
      </c>
      <c r="L3184" s="19"/>
      <c r="M3184" s="19">
        <v>1.8139784366970124E-2</v>
      </c>
      <c r="N3184" s="19"/>
      <c r="O3184" s="19">
        <v>0.55616730149997262</v>
      </c>
      <c r="P3184" s="50"/>
      <c r="R3184" s="9" t="s">
        <v>0</v>
      </c>
    </row>
    <row r="3185" spans="2:18" x14ac:dyDescent="0.2">
      <c r="B3185" s="25">
        <v>2955</v>
      </c>
      <c r="C3185" s="193">
        <v>1.074896870987081</v>
      </c>
      <c r="D3185" s="19"/>
      <c r="E3185" s="19">
        <v>1.4713855467011681</v>
      </c>
      <c r="F3185" s="19"/>
      <c r="G3185" s="19">
        <v>8.0189683661216787E-2</v>
      </c>
      <c r="H3185" s="19"/>
      <c r="I3185" s="19">
        <v>0.73133944516299898</v>
      </c>
      <c r="J3185" s="19"/>
      <c r="K3185" s="19">
        <v>0.34630396669902747</v>
      </c>
      <c r="L3185" s="19"/>
      <c r="M3185" s="19">
        <v>2.1454253187388388</v>
      </c>
      <c r="N3185" s="19"/>
      <c r="O3185" s="19">
        <v>0.7865605287658527</v>
      </c>
      <c r="P3185" s="50"/>
      <c r="R3185" s="9" t="s">
        <v>0</v>
      </c>
    </row>
    <row r="3186" spans="2:18" x14ac:dyDescent="0.2">
      <c r="B3186" s="25">
        <v>2956</v>
      </c>
      <c r="C3186" s="193">
        <v>0.57547067653963258</v>
      </c>
      <c r="D3186" s="19"/>
      <c r="E3186" s="19"/>
      <c r="F3186" s="19">
        <v>0.78079833145825162</v>
      </c>
      <c r="G3186" s="19"/>
      <c r="H3186" s="19">
        <v>0.94397894682511707</v>
      </c>
      <c r="I3186" s="19"/>
      <c r="J3186" s="19">
        <v>0.16375188312130817</v>
      </c>
      <c r="K3186" s="19"/>
      <c r="L3186" s="19">
        <v>0.84370044387586529</v>
      </c>
      <c r="M3186" s="19"/>
      <c r="N3186" s="19">
        <v>1.0452961264165039</v>
      </c>
      <c r="O3186" s="19"/>
      <c r="P3186" s="50">
        <v>0.8445210458653768</v>
      </c>
      <c r="R3186" s="9" t="s">
        <v>0</v>
      </c>
    </row>
    <row r="3187" spans="2:18" x14ac:dyDescent="0.2">
      <c r="B3187" s="25">
        <v>2957</v>
      </c>
      <c r="C3187" s="193"/>
      <c r="D3187" s="19">
        <v>1.0342966495353985</v>
      </c>
      <c r="E3187" s="19"/>
      <c r="F3187" s="19">
        <v>0.67292159787678629</v>
      </c>
      <c r="G3187" s="19">
        <v>0.24233250454467928</v>
      </c>
      <c r="H3187" s="19"/>
      <c r="I3187" s="19"/>
      <c r="J3187" s="19">
        <v>1.3205787079822779</v>
      </c>
      <c r="K3187" s="19"/>
      <c r="L3187" s="19">
        <v>0.2324175931732621</v>
      </c>
      <c r="M3187" s="19"/>
      <c r="N3187" s="19">
        <v>1.19051888114949</v>
      </c>
      <c r="O3187" s="19"/>
      <c r="P3187" s="50">
        <v>0.92580450117303581</v>
      </c>
      <c r="R3187" s="9" t="s">
        <v>0</v>
      </c>
    </row>
    <row r="3188" spans="2:18" x14ac:dyDescent="0.2">
      <c r="B3188" s="25">
        <v>2958</v>
      </c>
      <c r="C3188" s="193"/>
      <c r="D3188" s="19">
        <v>0.74352416383771591</v>
      </c>
      <c r="E3188" s="19"/>
      <c r="F3188" s="19">
        <v>0.58388663706719712</v>
      </c>
      <c r="G3188" s="19"/>
      <c r="H3188" s="19">
        <v>1.6000979552503858</v>
      </c>
      <c r="I3188" s="19"/>
      <c r="J3188" s="19">
        <v>1.680698646315397</v>
      </c>
      <c r="K3188" s="19"/>
      <c r="L3188" s="19">
        <v>1.3757937157068778</v>
      </c>
      <c r="M3188" s="19"/>
      <c r="N3188" s="19">
        <v>1.6078405361192163</v>
      </c>
      <c r="O3188" s="19"/>
      <c r="P3188" s="50">
        <v>0.77729376763788494</v>
      </c>
      <c r="R3188" s="9" t="s">
        <v>0</v>
      </c>
    </row>
    <row r="3189" spans="2:18" x14ac:dyDescent="0.2">
      <c r="B3189" s="25">
        <v>2959</v>
      </c>
      <c r="C3189" s="193">
        <v>1.5738419459237214</v>
      </c>
      <c r="D3189" s="19"/>
      <c r="E3189" s="19">
        <v>1.6773799118383415</v>
      </c>
      <c r="F3189" s="19"/>
      <c r="G3189" s="19">
        <v>0.97042557509063365</v>
      </c>
      <c r="H3189" s="19"/>
      <c r="I3189" s="19">
        <v>0.95918467717342693</v>
      </c>
      <c r="J3189" s="19"/>
      <c r="K3189" s="19">
        <v>0.92629297348832262</v>
      </c>
      <c r="L3189" s="19"/>
      <c r="M3189" s="19">
        <v>0.86388530617356918</v>
      </c>
      <c r="N3189" s="19"/>
      <c r="O3189" s="19">
        <v>0.98094137674190152</v>
      </c>
      <c r="P3189" s="50"/>
      <c r="R3189" s="9" t="s">
        <v>0</v>
      </c>
    </row>
    <row r="3190" spans="2:18" x14ac:dyDescent="0.2">
      <c r="B3190" s="25">
        <v>2960</v>
      </c>
      <c r="C3190" s="193"/>
      <c r="D3190" s="19">
        <v>9.3916234851706762E-2</v>
      </c>
      <c r="E3190" s="19"/>
      <c r="F3190" s="19">
        <v>0.45965180150144586</v>
      </c>
      <c r="G3190" s="19">
        <v>0.38255577126438489</v>
      </c>
      <c r="H3190" s="19"/>
      <c r="I3190" s="19"/>
      <c r="J3190" s="19">
        <v>0.43684481472015257</v>
      </c>
      <c r="K3190" s="19"/>
      <c r="L3190" s="19">
        <v>0.3415914377287621</v>
      </c>
      <c r="M3190" s="19">
        <v>0.28548657846673281</v>
      </c>
      <c r="N3190" s="19"/>
      <c r="O3190" s="19"/>
      <c r="P3190" s="50">
        <v>0.42688275964499128</v>
      </c>
      <c r="R3190" s="9" t="s">
        <v>0</v>
      </c>
    </row>
    <row r="3191" spans="2:18" x14ac:dyDescent="0.2">
      <c r="B3191" s="25">
        <v>2961</v>
      </c>
      <c r="C3191" s="193"/>
      <c r="D3191" s="19">
        <v>0.46478499845968341</v>
      </c>
      <c r="E3191" s="19">
        <v>7.7150094940412542E-2</v>
      </c>
      <c r="F3191" s="19"/>
      <c r="G3191" s="19"/>
      <c r="H3191" s="19">
        <v>1.009281960836578</v>
      </c>
      <c r="I3191" s="19"/>
      <c r="J3191" s="19">
        <v>1.4833763424022027E-2</v>
      </c>
      <c r="K3191" s="19"/>
      <c r="L3191" s="19">
        <v>1.0493053584969376</v>
      </c>
      <c r="M3191" s="19">
        <v>0.32787124328750666</v>
      </c>
      <c r="N3191" s="19"/>
      <c r="O3191" s="19"/>
      <c r="P3191" s="50">
        <v>0.37017220643152332</v>
      </c>
      <c r="R3191" s="9" t="s">
        <v>0</v>
      </c>
    </row>
    <row r="3192" spans="2:18" x14ac:dyDescent="0.2">
      <c r="B3192" s="25">
        <v>2962</v>
      </c>
      <c r="C3192" s="193">
        <v>1.344088023494586</v>
      </c>
      <c r="D3192" s="19"/>
      <c r="E3192" s="19">
        <v>1.4097291641391847</v>
      </c>
      <c r="F3192" s="19"/>
      <c r="G3192" s="19">
        <v>0.77653440349438996</v>
      </c>
      <c r="H3192" s="19"/>
      <c r="I3192" s="19">
        <v>1.6882562826919754</v>
      </c>
      <c r="J3192" s="19"/>
      <c r="K3192" s="19">
        <v>1.6854677832738438</v>
      </c>
      <c r="L3192" s="19"/>
      <c r="M3192" s="19">
        <v>0.62846900637780823</v>
      </c>
      <c r="N3192" s="19"/>
      <c r="O3192" s="19">
        <v>0.88904419483912855</v>
      </c>
      <c r="P3192" s="50"/>
      <c r="R3192" s="9" t="s">
        <v>0</v>
      </c>
    </row>
    <row r="3193" spans="2:18" x14ac:dyDescent="0.2">
      <c r="B3193" s="25">
        <v>2963</v>
      </c>
      <c r="C3193" s="193">
        <v>5.7889967426278069E-2</v>
      </c>
      <c r="D3193" s="19"/>
      <c r="E3193" s="19">
        <v>0.13326384248177175</v>
      </c>
      <c r="F3193" s="19"/>
      <c r="G3193" s="19"/>
      <c r="H3193" s="19">
        <v>0.27397207837889048</v>
      </c>
      <c r="I3193" s="19">
        <v>0.19311380128595099</v>
      </c>
      <c r="J3193" s="19"/>
      <c r="K3193" s="19">
        <v>0.23388654932405106</v>
      </c>
      <c r="L3193" s="19"/>
      <c r="M3193" s="19">
        <v>0.80295100479515091</v>
      </c>
      <c r="N3193" s="19"/>
      <c r="O3193" s="19"/>
      <c r="P3193" s="50">
        <v>0.80798800654785419</v>
      </c>
      <c r="R3193" s="9" t="s">
        <v>0</v>
      </c>
    </row>
    <row r="3194" spans="2:18" x14ac:dyDescent="0.2">
      <c r="B3194" s="25">
        <v>2964</v>
      </c>
      <c r="C3194" s="193">
        <v>1.3669135786842563</v>
      </c>
      <c r="D3194" s="19"/>
      <c r="E3194" s="19">
        <v>1.2894424512453817</v>
      </c>
      <c r="F3194" s="19"/>
      <c r="G3194" s="19">
        <v>0.96805346370685708</v>
      </c>
      <c r="H3194" s="19"/>
      <c r="I3194" s="19">
        <v>0.71736877980441693</v>
      </c>
      <c r="J3194" s="19"/>
      <c r="K3194" s="19">
        <v>1.0937913256175196</v>
      </c>
      <c r="L3194" s="19"/>
      <c r="M3194" s="19">
        <v>0.84417363371425735</v>
      </c>
      <c r="N3194" s="19"/>
      <c r="O3194" s="19">
        <v>1.4980234634284257</v>
      </c>
      <c r="P3194" s="50"/>
      <c r="R3194" s="9" t="s">
        <v>0</v>
      </c>
    </row>
    <row r="3195" spans="2:18" x14ac:dyDescent="0.2">
      <c r="B3195" s="25">
        <v>2965</v>
      </c>
      <c r="C3195" s="193">
        <v>0.41940932687981836</v>
      </c>
      <c r="D3195" s="19"/>
      <c r="E3195" s="19">
        <v>0.20641338459297759</v>
      </c>
      <c r="F3195" s="19"/>
      <c r="G3195" s="19">
        <v>0.46040885983912927</v>
      </c>
      <c r="H3195" s="19"/>
      <c r="I3195" s="19">
        <v>1.2136149626526991</v>
      </c>
      <c r="J3195" s="19"/>
      <c r="K3195" s="19"/>
      <c r="L3195" s="19">
        <v>0.22889768053382376</v>
      </c>
      <c r="M3195" s="19">
        <v>1.1594407851907007</v>
      </c>
      <c r="N3195" s="19"/>
      <c r="O3195" s="19">
        <v>0.81540821835279609</v>
      </c>
      <c r="P3195" s="50"/>
      <c r="R3195" s="9" t="s">
        <v>0</v>
      </c>
    </row>
    <row r="3196" spans="2:18" x14ac:dyDescent="0.2">
      <c r="B3196" s="25">
        <v>2966</v>
      </c>
      <c r="C3196" s="193"/>
      <c r="D3196" s="19">
        <v>0.91604953957238933</v>
      </c>
      <c r="E3196" s="19"/>
      <c r="F3196" s="19">
        <v>0.87256256143159683</v>
      </c>
      <c r="G3196" s="19"/>
      <c r="H3196" s="19">
        <v>0.41458236664674153</v>
      </c>
      <c r="I3196" s="19"/>
      <c r="J3196" s="19">
        <v>1.1850024017849836</v>
      </c>
      <c r="K3196" s="19"/>
      <c r="L3196" s="19">
        <v>0.95730758615262634</v>
      </c>
      <c r="M3196" s="19"/>
      <c r="N3196" s="19">
        <v>0.8672102305515148</v>
      </c>
      <c r="O3196" s="19">
        <v>8.3610558925741277E-2</v>
      </c>
      <c r="P3196" s="50"/>
      <c r="R3196" s="9" t="s">
        <v>0</v>
      </c>
    </row>
    <row r="3197" spans="2:18" x14ac:dyDescent="0.2">
      <c r="B3197" s="25">
        <v>2967</v>
      </c>
      <c r="C3197" s="193"/>
      <c r="D3197" s="19">
        <v>7.8211614894364484E-2</v>
      </c>
      <c r="E3197" s="19"/>
      <c r="F3197" s="19">
        <v>0.43827032500763813</v>
      </c>
      <c r="G3197" s="19"/>
      <c r="H3197" s="19">
        <v>0.22507246848096948</v>
      </c>
      <c r="I3197" s="19"/>
      <c r="J3197" s="19">
        <v>0.53809485903407595</v>
      </c>
      <c r="K3197" s="19"/>
      <c r="L3197" s="19">
        <v>1.0983538259308292</v>
      </c>
      <c r="M3197" s="19"/>
      <c r="N3197" s="19">
        <v>0.31526772886597931</v>
      </c>
      <c r="O3197" s="19"/>
      <c r="P3197" s="50">
        <v>4.322703602049268E-2</v>
      </c>
      <c r="R3197" s="9" t="s">
        <v>0</v>
      </c>
    </row>
    <row r="3198" spans="2:18" x14ac:dyDescent="0.2">
      <c r="B3198" s="25">
        <v>2968</v>
      </c>
      <c r="C3198" s="193"/>
      <c r="D3198" s="19">
        <v>0.36313985754324207</v>
      </c>
      <c r="E3198" s="19"/>
      <c r="F3198" s="19">
        <v>0.79734745246856109</v>
      </c>
      <c r="G3198" s="19">
        <v>0.35457559210731765</v>
      </c>
      <c r="H3198" s="19"/>
      <c r="I3198" s="19"/>
      <c r="J3198" s="19">
        <v>0.5459656073366107</v>
      </c>
      <c r="K3198" s="19"/>
      <c r="L3198" s="19">
        <v>0.54278465587188895</v>
      </c>
      <c r="M3198" s="19"/>
      <c r="N3198" s="19">
        <v>0.50592299275581232</v>
      </c>
      <c r="O3198" s="19"/>
      <c r="P3198" s="50">
        <v>0.29840895556417069</v>
      </c>
      <c r="R3198" s="9" t="s">
        <v>0</v>
      </c>
    </row>
    <row r="3199" spans="2:18" x14ac:dyDescent="0.2">
      <c r="B3199" s="25">
        <v>2969</v>
      </c>
      <c r="C3199" s="193">
        <v>0.59569130701414574</v>
      </c>
      <c r="D3199" s="19"/>
      <c r="E3199" s="19">
        <v>0.2926842307607444</v>
      </c>
      <c r="F3199" s="19"/>
      <c r="G3199" s="19"/>
      <c r="H3199" s="19">
        <v>0.49188905806993566</v>
      </c>
      <c r="I3199" s="19"/>
      <c r="J3199" s="19">
        <v>0.33088795174325719</v>
      </c>
      <c r="K3199" s="19"/>
      <c r="L3199" s="19">
        <v>0.36234649263801905</v>
      </c>
      <c r="M3199" s="19"/>
      <c r="N3199" s="19">
        <v>3.9195048355292694E-2</v>
      </c>
      <c r="O3199" s="19">
        <v>0.29632523614814088</v>
      </c>
      <c r="P3199" s="50"/>
      <c r="R3199" s="9" t="s">
        <v>0</v>
      </c>
    </row>
    <row r="3200" spans="2:18" x14ac:dyDescent="0.2">
      <c r="B3200" s="25">
        <v>2970</v>
      </c>
      <c r="C3200" s="193">
        <v>0.48337091962680589</v>
      </c>
      <c r="D3200" s="19"/>
      <c r="E3200" s="19"/>
      <c r="F3200" s="19">
        <v>0.26456853529435603</v>
      </c>
      <c r="G3200" s="19"/>
      <c r="H3200" s="19">
        <v>0.13085281624902426</v>
      </c>
      <c r="I3200" s="19">
        <v>0.84999468389499677</v>
      </c>
      <c r="J3200" s="19"/>
      <c r="K3200" s="19">
        <v>0.11866445357406145</v>
      </c>
      <c r="L3200" s="19"/>
      <c r="M3200" s="19">
        <v>0.67439349665703063</v>
      </c>
      <c r="N3200" s="19"/>
      <c r="O3200" s="19"/>
      <c r="P3200" s="50">
        <v>0.72349179163154242</v>
      </c>
      <c r="R3200" s="9" t="s">
        <v>0</v>
      </c>
    </row>
    <row r="3201" spans="2:18" x14ac:dyDescent="0.2">
      <c r="B3201" s="25">
        <v>2971</v>
      </c>
      <c r="C3201" s="193"/>
      <c r="D3201" s="19">
        <v>0.8499617558231265</v>
      </c>
      <c r="E3201" s="19">
        <v>0.36990082129945456</v>
      </c>
      <c r="F3201" s="19"/>
      <c r="G3201" s="19"/>
      <c r="H3201" s="19">
        <v>0.28956439206343604</v>
      </c>
      <c r="I3201" s="19">
        <v>0.13091968169626969</v>
      </c>
      <c r="J3201" s="19"/>
      <c r="K3201" s="19"/>
      <c r="L3201" s="19">
        <v>0.6453407317210762</v>
      </c>
      <c r="M3201" s="19"/>
      <c r="N3201" s="19">
        <v>0.79602181580239029</v>
      </c>
      <c r="O3201" s="19"/>
      <c r="P3201" s="50">
        <v>0.64452043277790194</v>
      </c>
      <c r="R3201" s="9" t="s">
        <v>0</v>
      </c>
    </row>
    <row r="3202" spans="2:18" x14ac:dyDescent="0.2">
      <c r="B3202" s="25">
        <v>2972</v>
      </c>
      <c r="C3202" s="193"/>
      <c r="D3202" s="19">
        <v>0.74264534252923575</v>
      </c>
      <c r="E3202" s="19"/>
      <c r="F3202" s="19">
        <v>0.91512994018962246</v>
      </c>
      <c r="G3202" s="19"/>
      <c r="H3202" s="19">
        <v>0.96671778876950054</v>
      </c>
      <c r="I3202" s="19"/>
      <c r="J3202" s="19">
        <v>1.400403051644326</v>
      </c>
      <c r="K3202" s="19"/>
      <c r="L3202" s="19">
        <v>0.49758610228755884</v>
      </c>
      <c r="M3202" s="19"/>
      <c r="N3202" s="19">
        <v>0.41692506853494316</v>
      </c>
      <c r="O3202" s="19"/>
      <c r="P3202" s="50">
        <v>1.1297147374884515</v>
      </c>
      <c r="R3202" s="9" t="s">
        <v>0</v>
      </c>
    </row>
    <row r="3203" spans="2:18" x14ac:dyDescent="0.2">
      <c r="B3203" s="25">
        <v>2973</v>
      </c>
      <c r="C3203" s="193"/>
      <c r="D3203" s="19">
        <v>1.0851477207044429</v>
      </c>
      <c r="E3203" s="19"/>
      <c r="F3203" s="19">
        <v>8.3211894333959383E-2</v>
      </c>
      <c r="G3203" s="19"/>
      <c r="H3203" s="19">
        <v>2.256887694423303E-2</v>
      </c>
      <c r="I3203" s="19">
        <v>0.87791593731839856</v>
      </c>
      <c r="J3203" s="19"/>
      <c r="K3203" s="19">
        <v>0.12090456843953097</v>
      </c>
      <c r="L3203" s="19"/>
      <c r="M3203" s="19">
        <v>0.45721464036936621</v>
      </c>
      <c r="N3203" s="19"/>
      <c r="O3203" s="19">
        <v>0.17304431879843274</v>
      </c>
      <c r="P3203" s="50"/>
      <c r="R3203" s="9" t="s">
        <v>0</v>
      </c>
    </row>
    <row r="3204" spans="2:18" x14ac:dyDescent="0.2">
      <c r="B3204" s="25">
        <v>2974</v>
      </c>
      <c r="C3204" s="193">
        <v>0.80569158443175126</v>
      </c>
      <c r="D3204" s="19"/>
      <c r="E3204" s="19">
        <v>0.27373435147677738</v>
      </c>
      <c r="F3204" s="19"/>
      <c r="G3204" s="19">
        <v>0.33804141335532267</v>
      </c>
      <c r="H3204" s="19"/>
      <c r="I3204" s="19">
        <v>0.48220222054597989</v>
      </c>
      <c r="J3204" s="19"/>
      <c r="K3204" s="19"/>
      <c r="L3204" s="19">
        <v>0.42061095694215056</v>
      </c>
      <c r="M3204" s="19"/>
      <c r="N3204" s="19">
        <v>0.21558196458173651</v>
      </c>
      <c r="O3204" s="19"/>
      <c r="P3204" s="50">
        <v>0.37810220314007009</v>
      </c>
      <c r="R3204" s="9" t="s">
        <v>0</v>
      </c>
    </row>
    <row r="3205" spans="2:18" x14ac:dyDescent="0.2">
      <c r="B3205" s="25">
        <v>2975</v>
      </c>
      <c r="C3205" s="193"/>
      <c r="D3205" s="19">
        <v>2.6690026116843253</v>
      </c>
      <c r="E3205" s="19"/>
      <c r="F3205" s="19">
        <v>1.4823146461704391</v>
      </c>
      <c r="G3205" s="19"/>
      <c r="H3205" s="19">
        <v>1.7968721408360677</v>
      </c>
      <c r="I3205" s="19"/>
      <c r="J3205" s="19">
        <v>2.4302653974682995</v>
      </c>
      <c r="K3205" s="19"/>
      <c r="L3205" s="19">
        <v>2.2176300853113649</v>
      </c>
      <c r="M3205" s="19"/>
      <c r="N3205" s="19">
        <v>2.1752801543065812</v>
      </c>
      <c r="O3205" s="19"/>
      <c r="P3205" s="50">
        <v>2.8804687338636876</v>
      </c>
      <c r="R3205" s="9" t="s">
        <v>0</v>
      </c>
    </row>
    <row r="3206" spans="2:18" x14ac:dyDescent="0.2">
      <c r="B3206" s="25">
        <v>2976</v>
      </c>
      <c r="C3206" s="193"/>
      <c r="D3206" s="19">
        <v>4.5253896558617567E-3</v>
      </c>
      <c r="E3206" s="19">
        <v>0.27879241663378729</v>
      </c>
      <c r="F3206" s="19"/>
      <c r="G3206" s="19">
        <v>0.45931062335289152</v>
      </c>
      <c r="H3206" s="19"/>
      <c r="I3206" s="19">
        <v>0.80285092620272291</v>
      </c>
      <c r="J3206" s="19"/>
      <c r="K3206" s="19"/>
      <c r="L3206" s="19">
        <v>1.3153994749866587</v>
      </c>
      <c r="M3206" s="19">
        <v>0.36467018992356715</v>
      </c>
      <c r="N3206" s="19"/>
      <c r="O3206" s="19">
        <v>5.6499802872001861E-2</v>
      </c>
      <c r="P3206" s="50"/>
      <c r="R3206" s="9" t="s">
        <v>0</v>
      </c>
    </row>
    <row r="3207" spans="2:18" x14ac:dyDescent="0.2">
      <c r="B3207" s="25">
        <v>2977</v>
      </c>
      <c r="C3207" s="193"/>
      <c r="D3207" s="19">
        <v>1.5083543070432179</v>
      </c>
      <c r="E3207" s="19"/>
      <c r="F3207" s="19">
        <v>1.665537603640814</v>
      </c>
      <c r="G3207" s="19"/>
      <c r="H3207" s="19">
        <v>1.2666323405802338</v>
      </c>
      <c r="I3207" s="19"/>
      <c r="J3207" s="19">
        <v>1.4253471333858887</v>
      </c>
      <c r="K3207" s="19"/>
      <c r="L3207" s="19">
        <v>0.91698972258292166</v>
      </c>
      <c r="M3207" s="19"/>
      <c r="N3207" s="19">
        <v>0.771259794086535</v>
      </c>
      <c r="O3207" s="19"/>
      <c r="P3207" s="50">
        <v>1.3030565607393965</v>
      </c>
      <c r="R3207" s="9" t="s">
        <v>0</v>
      </c>
    </row>
    <row r="3208" spans="2:18" x14ac:dyDescent="0.2">
      <c r="B3208" s="25">
        <v>2978</v>
      </c>
      <c r="C3208" s="193">
        <v>1.0706194114480352</v>
      </c>
      <c r="D3208" s="19"/>
      <c r="E3208" s="19">
        <v>0.65120002287588974</v>
      </c>
      <c r="F3208" s="19"/>
      <c r="G3208" s="19">
        <v>1.3386209319631612</v>
      </c>
      <c r="H3208" s="19"/>
      <c r="I3208" s="19">
        <v>0.76100641696708915</v>
      </c>
      <c r="J3208" s="19"/>
      <c r="K3208" s="19">
        <v>0.44309566701399178</v>
      </c>
      <c r="L3208" s="19"/>
      <c r="M3208" s="19">
        <v>0.25174129918228805</v>
      </c>
      <c r="N3208" s="19"/>
      <c r="O3208" s="19">
        <v>1.0274417878656359</v>
      </c>
      <c r="P3208" s="50"/>
      <c r="R3208" s="9" t="s">
        <v>0</v>
      </c>
    </row>
    <row r="3209" spans="2:18" x14ac:dyDescent="0.2">
      <c r="B3209" s="25">
        <v>2979</v>
      </c>
      <c r="C3209" s="193"/>
      <c r="D3209" s="19">
        <v>0.39250729726212613</v>
      </c>
      <c r="E3209" s="19"/>
      <c r="F3209" s="19">
        <v>1.2821287798572401</v>
      </c>
      <c r="G3209" s="19">
        <v>7.2258122307210281E-3</v>
      </c>
      <c r="H3209" s="19"/>
      <c r="I3209" s="19"/>
      <c r="J3209" s="19">
        <v>0.97054833521251638</v>
      </c>
      <c r="K3209" s="19"/>
      <c r="L3209" s="19">
        <v>1.3378786650019905</v>
      </c>
      <c r="M3209" s="19"/>
      <c r="N3209" s="19">
        <v>1.3302101853802091</v>
      </c>
      <c r="O3209" s="19"/>
      <c r="P3209" s="50">
        <v>0.12097338990535271</v>
      </c>
      <c r="R3209" s="9" t="s">
        <v>0</v>
      </c>
    </row>
    <row r="3210" spans="2:18" x14ac:dyDescent="0.2">
      <c r="B3210" s="25">
        <v>2980</v>
      </c>
      <c r="C3210" s="193"/>
      <c r="D3210" s="19">
        <v>0.82741499071233315</v>
      </c>
      <c r="E3210" s="19"/>
      <c r="F3210" s="19">
        <v>0.36878963959543426</v>
      </c>
      <c r="G3210" s="19">
        <v>0.57985265807586994</v>
      </c>
      <c r="H3210" s="19"/>
      <c r="I3210" s="19"/>
      <c r="J3210" s="19">
        <v>0.44876702061345114</v>
      </c>
      <c r="K3210" s="19"/>
      <c r="L3210" s="19">
        <v>0.69151695457302542</v>
      </c>
      <c r="M3210" s="19">
        <v>0.34094887533549711</v>
      </c>
      <c r="N3210" s="19"/>
      <c r="O3210" s="19">
        <v>0.18691514397063136</v>
      </c>
      <c r="P3210" s="50"/>
      <c r="R3210" s="9" t="s">
        <v>0</v>
      </c>
    </row>
    <row r="3211" spans="2:18" x14ac:dyDescent="0.2">
      <c r="B3211" s="25">
        <v>2981</v>
      </c>
      <c r="C3211" s="193">
        <v>0.41171429197005321</v>
      </c>
      <c r="D3211" s="19"/>
      <c r="E3211" s="19"/>
      <c r="F3211" s="19">
        <v>0.13067778590874651</v>
      </c>
      <c r="G3211" s="19">
        <v>0.81451522771995355</v>
      </c>
      <c r="H3211" s="19"/>
      <c r="I3211" s="19">
        <v>9.19844347846073E-2</v>
      </c>
      <c r="J3211" s="19"/>
      <c r="K3211" s="19">
        <v>0.3612426363640095</v>
      </c>
      <c r="L3211" s="19"/>
      <c r="M3211" s="19">
        <v>0.18121850319423347</v>
      </c>
      <c r="N3211" s="19"/>
      <c r="O3211" s="19">
        <v>0.91118168327795701</v>
      </c>
      <c r="P3211" s="50"/>
      <c r="R3211" s="9" t="s">
        <v>0</v>
      </c>
    </row>
    <row r="3212" spans="2:18" x14ac:dyDescent="0.2">
      <c r="B3212" s="25">
        <v>2982</v>
      </c>
      <c r="C3212" s="193"/>
      <c r="D3212" s="19">
        <v>0.26021703077958613</v>
      </c>
      <c r="E3212" s="19"/>
      <c r="F3212" s="19">
        <v>0.64520612511390973</v>
      </c>
      <c r="G3212" s="19"/>
      <c r="H3212" s="19">
        <v>0.29890978110327882</v>
      </c>
      <c r="I3212" s="19"/>
      <c r="J3212" s="19">
        <v>0.76196584763412301</v>
      </c>
      <c r="K3212" s="19"/>
      <c r="L3212" s="19">
        <v>0.88959161633173012</v>
      </c>
      <c r="M3212" s="19">
        <v>0.17751732568128825</v>
      </c>
      <c r="N3212" s="19"/>
      <c r="O3212" s="19"/>
      <c r="P3212" s="50">
        <v>0.99705422109363695</v>
      </c>
      <c r="R3212" s="9" t="s">
        <v>0</v>
      </c>
    </row>
    <row r="3213" spans="2:18" x14ac:dyDescent="0.2">
      <c r="B3213" s="25">
        <v>2983</v>
      </c>
      <c r="C3213" s="193"/>
      <c r="D3213" s="19">
        <v>0.92168509092140882</v>
      </c>
      <c r="E3213" s="19"/>
      <c r="F3213" s="19">
        <v>1.4984344975090786</v>
      </c>
      <c r="G3213" s="19"/>
      <c r="H3213" s="19">
        <v>0.45818956831697538</v>
      </c>
      <c r="I3213" s="19"/>
      <c r="J3213" s="19">
        <v>1.5730565264744749</v>
      </c>
      <c r="K3213" s="19"/>
      <c r="L3213" s="19">
        <v>0.94854152124942837</v>
      </c>
      <c r="M3213" s="19"/>
      <c r="N3213" s="19">
        <v>0.96318190876976628</v>
      </c>
      <c r="O3213" s="19"/>
      <c r="P3213" s="50">
        <v>1.0810635194567215</v>
      </c>
      <c r="R3213" s="9" t="s">
        <v>0</v>
      </c>
    </row>
    <row r="3214" spans="2:18" x14ac:dyDescent="0.2">
      <c r="B3214" s="25">
        <v>2984</v>
      </c>
      <c r="C3214" s="193"/>
      <c r="D3214" s="19">
        <v>0.11861735309651887</v>
      </c>
      <c r="E3214" s="19"/>
      <c r="F3214" s="19">
        <v>0.46731913129163888</v>
      </c>
      <c r="G3214" s="19">
        <v>0.56132464688470929</v>
      </c>
      <c r="H3214" s="19"/>
      <c r="I3214" s="19">
        <v>5.8504018489512866E-2</v>
      </c>
      <c r="J3214" s="19"/>
      <c r="K3214" s="19"/>
      <c r="L3214" s="19">
        <v>0.8312261979726806</v>
      </c>
      <c r="M3214" s="19">
        <v>2.0280982692781419E-2</v>
      </c>
      <c r="N3214" s="19"/>
      <c r="O3214" s="19">
        <v>9.2486140824284913E-2</v>
      </c>
      <c r="P3214" s="50"/>
      <c r="R3214" s="9" t="s">
        <v>0</v>
      </c>
    </row>
    <row r="3215" spans="2:18" x14ac:dyDescent="0.2">
      <c r="B3215" s="25">
        <v>2985</v>
      </c>
      <c r="C3215" s="193">
        <v>1.168028785157093</v>
      </c>
      <c r="D3215" s="19"/>
      <c r="E3215" s="19">
        <v>1.5545499633284212</v>
      </c>
      <c r="F3215" s="19"/>
      <c r="G3215" s="19">
        <v>0.60114936559316712</v>
      </c>
      <c r="H3215" s="19"/>
      <c r="I3215" s="19">
        <v>1.6146113322601505</v>
      </c>
      <c r="J3215" s="19"/>
      <c r="K3215" s="19">
        <v>0.86617185004103658</v>
      </c>
      <c r="L3215" s="19"/>
      <c r="M3215" s="19">
        <v>1.5263661513267535</v>
      </c>
      <c r="N3215" s="19"/>
      <c r="O3215" s="19">
        <v>1.1236700556538461</v>
      </c>
      <c r="P3215" s="50"/>
      <c r="R3215" s="9" t="s">
        <v>0</v>
      </c>
    </row>
    <row r="3216" spans="2:18" x14ac:dyDescent="0.2">
      <c r="B3216" s="25">
        <v>2986</v>
      </c>
      <c r="C3216" s="193"/>
      <c r="D3216" s="19">
        <v>0.66312673637559671</v>
      </c>
      <c r="E3216" s="19"/>
      <c r="F3216" s="19">
        <v>0.23055375257718344</v>
      </c>
      <c r="G3216" s="19"/>
      <c r="H3216" s="19">
        <v>1.3155976047897304</v>
      </c>
      <c r="I3216" s="19"/>
      <c r="J3216" s="19">
        <v>1.0105581750919377</v>
      </c>
      <c r="K3216" s="19"/>
      <c r="L3216" s="19">
        <v>0.10997115625790714</v>
      </c>
      <c r="M3216" s="19"/>
      <c r="N3216" s="19">
        <v>0.23287725689354877</v>
      </c>
      <c r="O3216" s="19"/>
      <c r="P3216" s="50">
        <v>0.16260311504592215</v>
      </c>
      <c r="R3216" s="9" t="s">
        <v>0</v>
      </c>
    </row>
    <row r="3217" spans="2:18" x14ac:dyDescent="0.2">
      <c r="B3217" s="25">
        <v>2987</v>
      </c>
      <c r="C3217" s="193"/>
      <c r="D3217" s="19">
        <v>0.73859435118560768</v>
      </c>
      <c r="E3217" s="19"/>
      <c r="F3217" s="19">
        <v>0.25243970044096947</v>
      </c>
      <c r="G3217" s="19"/>
      <c r="H3217" s="19">
        <v>1.3527370816192434</v>
      </c>
      <c r="I3217" s="19"/>
      <c r="J3217" s="19">
        <v>1.3060285636312434</v>
      </c>
      <c r="K3217" s="19"/>
      <c r="L3217" s="19">
        <v>1.2490165927878636</v>
      </c>
      <c r="M3217" s="19"/>
      <c r="N3217" s="19">
        <v>1.2058596261120418</v>
      </c>
      <c r="O3217" s="19"/>
      <c r="P3217" s="50">
        <v>1.1094148547983207</v>
      </c>
      <c r="R3217" s="9" t="s">
        <v>0</v>
      </c>
    </row>
    <row r="3218" spans="2:18" x14ac:dyDescent="0.2">
      <c r="B3218" s="25">
        <v>2988</v>
      </c>
      <c r="C3218" s="193"/>
      <c r="D3218" s="19">
        <v>0.15510007593934375</v>
      </c>
      <c r="E3218" s="19">
        <v>9.9051834358681839E-2</v>
      </c>
      <c r="F3218" s="19"/>
      <c r="G3218" s="19"/>
      <c r="H3218" s="19">
        <v>1.1887673353530548</v>
      </c>
      <c r="I3218" s="19">
        <v>0.16245990640295435</v>
      </c>
      <c r="J3218" s="19"/>
      <c r="K3218" s="19"/>
      <c r="L3218" s="19">
        <v>0.31662756942460685</v>
      </c>
      <c r="M3218" s="19"/>
      <c r="N3218" s="19">
        <v>0.73759381955174053</v>
      </c>
      <c r="O3218" s="19"/>
      <c r="P3218" s="50">
        <v>9.9651265560355667E-2</v>
      </c>
      <c r="R3218" s="9" t="s">
        <v>0</v>
      </c>
    </row>
    <row r="3219" spans="2:18" x14ac:dyDescent="0.2">
      <c r="B3219" s="25">
        <v>2989</v>
      </c>
      <c r="C3219" s="193">
        <v>4.5848319665279774E-2</v>
      </c>
      <c r="D3219" s="19"/>
      <c r="E3219" s="19"/>
      <c r="F3219" s="19">
        <v>4.2289715189135525E-2</v>
      </c>
      <c r="G3219" s="19"/>
      <c r="H3219" s="19">
        <v>0.22289846097486363</v>
      </c>
      <c r="I3219" s="19">
        <v>0.57380583734137225</v>
      </c>
      <c r="J3219" s="19"/>
      <c r="K3219" s="19"/>
      <c r="L3219" s="19">
        <v>2.3696825142940851E-2</v>
      </c>
      <c r="M3219" s="19"/>
      <c r="N3219" s="19">
        <v>0.32258015317035404</v>
      </c>
      <c r="O3219" s="19">
        <v>0.41546070514428407</v>
      </c>
      <c r="P3219" s="50"/>
      <c r="R3219" s="9" t="s">
        <v>0</v>
      </c>
    </row>
    <row r="3220" spans="2:18" x14ac:dyDescent="0.2">
      <c r="B3220" s="25">
        <v>2990</v>
      </c>
      <c r="C3220" s="193"/>
      <c r="D3220" s="19">
        <v>0.63143954029583127</v>
      </c>
      <c r="E3220" s="19"/>
      <c r="F3220" s="19">
        <v>1.2817105957803339</v>
      </c>
      <c r="G3220" s="19"/>
      <c r="H3220" s="19">
        <v>1.0009119943115306</v>
      </c>
      <c r="I3220" s="19"/>
      <c r="J3220" s="19">
        <v>0.51848515184588517</v>
      </c>
      <c r="K3220" s="19"/>
      <c r="L3220" s="19">
        <v>0.76764900324882446</v>
      </c>
      <c r="M3220" s="19"/>
      <c r="N3220" s="19">
        <v>0.70414933187726947</v>
      </c>
      <c r="O3220" s="19"/>
      <c r="P3220" s="50">
        <v>0.59244735440873164</v>
      </c>
      <c r="R3220" s="9" t="s">
        <v>0</v>
      </c>
    </row>
    <row r="3221" spans="2:18" x14ac:dyDescent="0.2">
      <c r="B3221" s="25">
        <v>2991</v>
      </c>
      <c r="C3221" s="193">
        <v>2.2685294218900793</v>
      </c>
      <c r="D3221" s="19"/>
      <c r="E3221" s="19">
        <v>1.4602008477942612</v>
      </c>
      <c r="F3221" s="19"/>
      <c r="G3221" s="19">
        <v>1.6101218073838726</v>
      </c>
      <c r="H3221" s="19"/>
      <c r="I3221" s="19">
        <v>2.2568574594792552</v>
      </c>
      <c r="J3221" s="19"/>
      <c r="K3221" s="19">
        <v>1.2923202746670479</v>
      </c>
      <c r="L3221" s="19"/>
      <c r="M3221" s="19">
        <v>1.3786037154073347</v>
      </c>
      <c r="N3221" s="19"/>
      <c r="O3221" s="19">
        <v>1.6802519312975306</v>
      </c>
      <c r="P3221" s="50"/>
      <c r="R3221" s="9" t="s">
        <v>0</v>
      </c>
    </row>
    <row r="3222" spans="2:18" x14ac:dyDescent="0.2">
      <c r="B3222" s="25">
        <v>2992</v>
      </c>
      <c r="C3222" s="193"/>
      <c r="D3222" s="19">
        <v>2.860454041105882E-2</v>
      </c>
      <c r="E3222" s="19">
        <v>5.7126102976581647E-2</v>
      </c>
      <c r="F3222" s="19"/>
      <c r="G3222" s="19">
        <v>4.6036636862130387E-2</v>
      </c>
      <c r="H3222" s="19"/>
      <c r="I3222" s="19">
        <v>0.11782102059836487</v>
      </c>
      <c r="J3222" s="19"/>
      <c r="K3222" s="19"/>
      <c r="L3222" s="19">
        <v>0.54051156401370282</v>
      </c>
      <c r="M3222" s="19">
        <v>0.29847264419390135</v>
      </c>
      <c r="N3222" s="19"/>
      <c r="O3222" s="19">
        <v>0.27503047430128802</v>
      </c>
      <c r="P3222" s="50"/>
      <c r="R3222" s="9" t="s">
        <v>0</v>
      </c>
    </row>
    <row r="3223" spans="2:18" x14ac:dyDescent="0.2">
      <c r="B3223" s="25">
        <v>2993</v>
      </c>
      <c r="C3223" s="193"/>
      <c r="D3223" s="19">
        <v>5.2744470766073893E-2</v>
      </c>
      <c r="E3223" s="19"/>
      <c r="F3223" s="19">
        <v>0.28069886619646817</v>
      </c>
      <c r="G3223" s="19"/>
      <c r="H3223" s="19">
        <v>1.0710768672987072</v>
      </c>
      <c r="I3223" s="19"/>
      <c r="J3223" s="19">
        <v>0.31067122784832474</v>
      </c>
      <c r="K3223" s="19">
        <v>5.5706331148102584E-2</v>
      </c>
      <c r="L3223" s="19"/>
      <c r="M3223" s="19">
        <v>0.22765276076572244</v>
      </c>
      <c r="N3223" s="19"/>
      <c r="O3223" s="19">
        <v>0.15374500317190884</v>
      </c>
      <c r="P3223" s="50"/>
      <c r="R3223" s="9" t="s">
        <v>0</v>
      </c>
    </row>
    <row r="3224" spans="2:18" x14ac:dyDescent="0.2">
      <c r="B3224" s="25">
        <v>2994</v>
      </c>
      <c r="C3224" s="193">
        <v>0.81975202962311688</v>
      </c>
      <c r="D3224" s="19"/>
      <c r="E3224" s="19">
        <v>6.3580788234134517E-2</v>
      </c>
      <c r="F3224" s="19"/>
      <c r="G3224" s="19">
        <v>0.56516078718276341</v>
      </c>
      <c r="H3224" s="19"/>
      <c r="I3224" s="19"/>
      <c r="J3224" s="19">
        <v>1.6996100814284671</v>
      </c>
      <c r="K3224" s="19">
        <v>0.33063616129939288</v>
      </c>
      <c r="L3224" s="19"/>
      <c r="M3224" s="19">
        <v>0.11677561796633146</v>
      </c>
      <c r="N3224" s="19"/>
      <c r="O3224" s="19"/>
      <c r="P3224" s="50">
        <v>0.54821031392286279</v>
      </c>
      <c r="R3224" s="9" t="s">
        <v>0</v>
      </c>
    </row>
    <row r="3225" spans="2:18" x14ac:dyDescent="0.2">
      <c r="B3225" s="25">
        <v>2995</v>
      </c>
      <c r="C3225" s="193"/>
      <c r="D3225" s="19">
        <v>0.26734493615929583</v>
      </c>
      <c r="E3225" s="19">
        <v>1.5884021628073921E-2</v>
      </c>
      <c r="F3225" s="19"/>
      <c r="G3225" s="19">
        <v>6.0254597259418896E-2</v>
      </c>
      <c r="H3225" s="19"/>
      <c r="I3225" s="19"/>
      <c r="J3225" s="19">
        <v>0.77963052323968851</v>
      </c>
      <c r="K3225" s="19"/>
      <c r="L3225" s="19">
        <v>0.78335820012221868</v>
      </c>
      <c r="M3225" s="19"/>
      <c r="N3225" s="19">
        <v>7.0148386184768916E-2</v>
      </c>
      <c r="O3225" s="19"/>
      <c r="P3225" s="50">
        <v>0.58793460543683185</v>
      </c>
      <c r="R3225" s="9" t="s">
        <v>0</v>
      </c>
    </row>
    <row r="3226" spans="2:18" x14ac:dyDescent="0.2">
      <c r="B3226" s="25">
        <v>2996</v>
      </c>
      <c r="C3226" s="193">
        <v>1.9309899556195098</v>
      </c>
      <c r="D3226" s="19"/>
      <c r="E3226" s="19">
        <v>1.2668423704090603</v>
      </c>
      <c r="F3226" s="19"/>
      <c r="G3226" s="19">
        <v>1.4010557694787917</v>
      </c>
      <c r="H3226" s="19"/>
      <c r="I3226" s="19">
        <v>0.73882483018776457</v>
      </c>
      <c r="J3226" s="19"/>
      <c r="K3226" s="19">
        <v>2.3215806629856632</v>
      </c>
      <c r="L3226" s="19"/>
      <c r="M3226" s="19">
        <v>1.3660101387103745</v>
      </c>
      <c r="N3226" s="19"/>
      <c r="O3226" s="19">
        <v>1.6413948970029844</v>
      </c>
      <c r="P3226" s="50"/>
      <c r="R3226" s="9" t="s">
        <v>0</v>
      </c>
    </row>
    <row r="3227" spans="2:18" x14ac:dyDescent="0.2">
      <c r="B3227" s="25">
        <v>2997</v>
      </c>
      <c r="C3227" s="193"/>
      <c r="D3227" s="19">
        <v>0.69073878505562125</v>
      </c>
      <c r="E3227" s="19"/>
      <c r="F3227" s="19">
        <v>0.16166435464999618</v>
      </c>
      <c r="G3227" s="19">
        <v>0.35843066362040837</v>
      </c>
      <c r="H3227" s="19"/>
      <c r="I3227" s="19"/>
      <c r="J3227" s="19">
        <v>0.761292648786702</v>
      </c>
      <c r="K3227" s="19"/>
      <c r="L3227" s="19">
        <v>0.2933480673908993</v>
      </c>
      <c r="M3227" s="19"/>
      <c r="N3227" s="19">
        <v>0.21090454532106526</v>
      </c>
      <c r="O3227" s="19"/>
      <c r="P3227" s="50">
        <v>0.55878344285424986</v>
      </c>
      <c r="R3227" s="9" t="s">
        <v>0</v>
      </c>
    </row>
    <row r="3228" spans="2:18" x14ac:dyDescent="0.2">
      <c r="B3228" s="25">
        <v>2998</v>
      </c>
      <c r="C3228" s="193">
        <v>0.27238126170142068</v>
      </c>
      <c r="D3228" s="19"/>
      <c r="E3228" s="19">
        <v>1.5342874277510175</v>
      </c>
      <c r="F3228" s="19"/>
      <c r="G3228" s="19">
        <v>0.75051378299011962</v>
      </c>
      <c r="H3228" s="19"/>
      <c r="I3228" s="19">
        <v>1.2768797641568472</v>
      </c>
      <c r="J3228" s="19"/>
      <c r="K3228" s="19">
        <v>0.74130792752933616</v>
      </c>
      <c r="L3228" s="19"/>
      <c r="M3228" s="19">
        <v>0.34575904339020319</v>
      </c>
      <c r="N3228" s="19"/>
      <c r="O3228" s="19">
        <v>0.88182409240148218</v>
      </c>
      <c r="P3228" s="50"/>
      <c r="R3228" s="9" t="s">
        <v>0</v>
      </c>
    </row>
    <row r="3229" spans="2:18" x14ac:dyDescent="0.2">
      <c r="B3229" s="25">
        <v>2999</v>
      </c>
      <c r="C3229" s="193">
        <v>0.96872882214413303</v>
      </c>
      <c r="D3229" s="19"/>
      <c r="E3229" s="19">
        <v>0.11429981103221977</v>
      </c>
      <c r="F3229" s="19"/>
      <c r="G3229" s="19">
        <v>0.42722694004506961</v>
      </c>
      <c r="H3229" s="19"/>
      <c r="I3229" s="19">
        <v>0.74521048682639168</v>
      </c>
      <c r="J3229" s="19"/>
      <c r="K3229" s="19">
        <v>1.0547970424836417</v>
      </c>
      <c r="L3229" s="19"/>
      <c r="M3229" s="19">
        <v>1.2273298726656026</v>
      </c>
      <c r="N3229" s="19"/>
      <c r="O3229" s="19">
        <v>0.27196412520123903</v>
      </c>
      <c r="P3229" s="50"/>
      <c r="R3229" s="9" t="s">
        <v>0</v>
      </c>
    </row>
    <row r="3230" spans="2:18" x14ac:dyDescent="0.2">
      <c r="B3230" s="25">
        <v>3000</v>
      </c>
      <c r="C3230" s="193"/>
      <c r="D3230" s="19">
        <v>0.83625783266057396</v>
      </c>
      <c r="E3230" s="19">
        <v>2.8414865727109457E-2</v>
      </c>
      <c r="F3230" s="19"/>
      <c r="G3230" s="19"/>
      <c r="H3230" s="19">
        <v>0.61785010944839514</v>
      </c>
      <c r="I3230" s="19"/>
      <c r="J3230" s="19">
        <v>1.3683746977687745</v>
      </c>
      <c r="K3230" s="19">
        <v>0.13154786960569348</v>
      </c>
      <c r="L3230" s="19"/>
      <c r="M3230" s="19"/>
      <c r="N3230" s="19">
        <v>1.1300223118206161</v>
      </c>
      <c r="O3230" s="19">
        <v>0.29895887876461175</v>
      </c>
      <c r="P3230" s="50"/>
      <c r="R3230" s="9" t="s">
        <v>0</v>
      </c>
    </row>
    <row r="3231" spans="2:18" x14ac:dyDescent="0.2">
      <c r="B3231" s="25">
        <v>3001</v>
      </c>
      <c r="C3231" s="193"/>
      <c r="D3231" s="19">
        <v>0.62950432276941015</v>
      </c>
      <c r="E3231" s="19"/>
      <c r="F3231" s="19">
        <v>1.4152193067561276</v>
      </c>
      <c r="G3231" s="19"/>
      <c r="H3231" s="19">
        <v>0.28632359058350282</v>
      </c>
      <c r="I3231" s="19"/>
      <c r="J3231" s="19">
        <v>1.0870532806598006</v>
      </c>
      <c r="K3231" s="19">
        <v>3.9943921737475109E-2</v>
      </c>
      <c r="L3231" s="19"/>
      <c r="M3231" s="19">
        <v>0.1953315166826578</v>
      </c>
      <c r="N3231" s="19"/>
      <c r="O3231" s="19"/>
      <c r="P3231" s="50">
        <v>0.42655885032154545</v>
      </c>
      <c r="R3231" s="9" t="s">
        <v>0</v>
      </c>
    </row>
    <row r="3232" spans="2:18" x14ac:dyDescent="0.2">
      <c r="B3232" s="25">
        <v>3002</v>
      </c>
      <c r="C3232" s="193"/>
      <c r="D3232" s="19">
        <v>1.1846846791602574</v>
      </c>
      <c r="E3232" s="19"/>
      <c r="F3232" s="19">
        <v>0.97645507958528821</v>
      </c>
      <c r="G3232" s="19"/>
      <c r="H3232" s="19">
        <v>0.38867528069956675</v>
      </c>
      <c r="I3232" s="19"/>
      <c r="J3232" s="19">
        <v>0.34277280834689067</v>
      </c>
      <c r="K3232" s="19"/>
      <c r="L3232" s="19">
        <v>0.10936665898326037</v>
      </c>
      <c r="M3232" s="19"/>
      <c r="N3232" s="19">
        <v>0.59982835253547162</v>
      </c>
      <c r="O3232" s="19"/>
      <c r="P3232" s="50">
        <v>0.95399436825034889</v>
      </c>
      <c r="R3232" s="9" t="s">
        <v>0</v>
      </c>
    </row>
    <row r="3233" spans="2:18" x14ac:dyDescent="0.2">
      <c r="B3233" s="25">
        <v>3003</v>
      </c>
      <c r="C3233" s="193">
        <v>0.21667045848332331</v>
      </c>
      <c r="D3233" s="19"/>
      <c r="E3233" s="19">
        <v>0.53079227507746496</v>
      </c>
      <c r="F3233" s="19"/>
      <c r="G3233" s="19">
        <v>0.95677528556181235</v>
      </c>
      <c r="H3233" s="19"/>
      <c r="I3233" s="19"/>
      <c r="J3233" s="19">
        <v>0.16630817425205524</v>
      </c>
      <c r="K3233" s="19">
        <v>1.4895038708037416</v>
      </c>
      <c r="L3233" s="19"/>
      <c r="M3233" s="19"/>
      <c r="N3233" s="19">
        <v>0.98298720748498281</v>
      </c>
      <c r="O3233" s="19">
        <v>0.57076988353461988</v>
      </c>
      <c r="P3233" s="50"/>
      <c r="R3233" s="9" t="s">
        <v>0</v>
      </c>
    </row>
    <row r="3234" spans="2:18" x14ac:dyDescent="0.2">
      <c r="B3234" s="25">
        <v>3004</v>
      </c>
      <c r="C3234" s="193"/>
      <c r="D3234" s="19">
        <v>0.60511519024757665</v>
      </c>
      <c r="E3234" s="19"/>
      <c r="F3234" s="19">
        <v>0.39501493612140487</v>
      </c>
      <c r="G3234" s="19"/>
      <c r="H3234" s="19">
        <v>0.43154592750671428</v>
      </c>
      <c r="I3234" s="19"/>
      <c r="J3234" s="19">
        <v>2.152832662198148</v>
      </c>
      <c r="K3234" s="19"/>
      <c r="L3234" s="19">
        <v>0.76106256886365697</v>
      </c>
      <c r="M3234" s="19">
        <v>0.23653579968465099</v>
      </c>
      <c r="N3234" s="19"/>
      <c r="O3234" s="19"/>
      <c r="P3234" s="50">
        <v>1.2510736658109423</v>
      </c>
      <c r="R3234" s="9" t="s">
        <v>0</v>
      </c>
    </row>
    <row r="3235" spans="2:18" x14ac:dyDescent="0.2">
      <c r="B3235" s="25">
        <v>3005</v>
      </c>
      <c r="C3235" s="193"/>
      <c r="D3235" s="19">
        <v>1.0092272124212742</v>
      </c>
      <c r="E3235" s="19"/>
      <c r="F3235" s="19">
        <v>0.47649782815122843</v>
      </c>
      <c r="G3235" s="19"/>
      <c r="H3235" s="19">
        <v>0.95172191858914934</v>
      </c>
      <c r="I3235" s="19"/>
      <c r="J3235" s="19">
        <v>0.63569001927237612</v>
      </c>
      <c r="K3235" s="19"/>
      <c r="L3235" s="19">
        <v>1.8310397837849188</v>
      </c>
      <c r="M3235" s="19"/>
      <c r="N3235" s="19">
        <v>1.1993092125633613</v>
      </c>
      <c r="O3235" s="19"/>
      <c r="P3235" s="50">
        <v>1.3095658492158595</v>
      </c>
      <c r="R3235" s="9" t="s">
        <v>0</v>
      </c>
    </row>
    <row r="3236" spans="2:18" x14ac:dyDescent="0.2">
      <c r="B3236" s="25">
        <v>3006</v>
      </c>
      <c r="C3236" s="193"/>
      <c r="D3236" s="19">
        <v>0.98222532104184945</v>
      </c>
      <c r="E3236" s="19"/>
      <c r="F3236" s="19">
        <v>0.94363945555819129</v>
      </c>
      <c r="G3236" s="19"/>
      <c r="H3236" s="19">
        <v>0.64433232846622113</v>
      </c>
      <c r="I3236" s="19"/>
      <c r="J3236" s="19">
        <v>0.65044020791787471</v>
      </c>
      <c r="K3236" s="19">
        <v>0.24533892218138267</v>
      </c>
      <c r="L3236" s="19"/>
      <c r="M3236" s="19"/>
      <c r="N3236" s="19">
        <v>1.4439341742542202</v>
      </c>
      <c r="O3236" s="19"/>
      <c r="P3236" s="50">
        <v>0.56135172681029866</v>
      </c>
      <c r="R3236" s="9" t="s">
        <v>0</v>
      </c>
    </row>
    <row r="3237" spans="2:18" x14ac:dyDescent="0.2">
      <c r="B3237" s="25">
        <v>3007</v>
      </c>
      <c r="C3237" s="193"/>
      <c r="D3237" s="19">
        <v>1.0657265975473096</v>
      </c>
      <c r="E3237" s="19"/>
      <c r="F3237" s="19">
        <v>1.3520724889337474</v>
      </c>
      <c r="G3237" s="19"/>
      <c r="H3237" s="19">
        <v>1.3402924391389559</v>
      </c>
      <c r="I3237" s="19"/>
      <c r="J3237" s="19">
        <v>0.78611785111369425</v>
      </c>
      <c r="K3237" s="19"/>
      <c r="L3237" s="19">
        <v>1.4935824672644344</v>
      </c>
      <c r="M3237" s="19"/>
      <c r="N3237" s="19">
        <v>2.2845474415757092</v>
      </c>
      <c r="O3237" s="19"/>
      <c r="P3237" s="50">
        <v>0.64422147814178032</v>
      </c>
      <c r="R3237" s="9" t="s">
        <v>0</v>
      </c>
    </row>
    <row r="3238" spans="2:18" x14ac:dyDescent="0.2">
      <c r="B3238" s="25">
        <v>3008</v>
      </c>
      <c r="C3238" s="193"/>
      <c r="D3238" s="19">
        <v>0.45133174339806903</v>
      </c>
      <c r="E3238" s="19"/>
      <c r="F3238" s="19">
        <v>0.67997387589491709</v>
      </c>
      <c r="G3238" s="19"/>
      <c r="H3238" s="19">
        <v>0.37086508425810089</v>
      </c>
      <c r="I3238" s="19"/>
      <c r="J3238" s="19">
        <v>0.17725219367450745</v>
      </c>
      <c r="K3238" s="19"/>
      <c r="L3238" s="19">
        <v>0.93174622921924655</v>
      </c>
      <c r="M3238" s="19"/>
      <c r="N3238" s="19">
        <v>0.62087910124480283</v>
      </c>
      <c r="O3238" s="19"/>
      <c r="P3238" s="50">
        <v>0.95364527104833219</v>
      </c>
      <c r="R3238" s="9" t="s">
        <v>0</v>
      </c>
    </row>
    <row r="3239" spans="2:18" x14ac:dyDescent="0.2">
      <c r="B3239" s="25">
        <v>3009</v>
      </c>
      <c r="C3239" s="193"/>
      <c r="D3239" s="19">
        <v>0.30336345328416042</v>
      </c>
      <c r="E3239" s="19">
        <v>0.31710359994341153</v>
      </c>
      <c r="F3239" s="19"/>
      <c r="G3239" s="19">
        <v>0.92564312387033798</v>
      </c>
      <c r="H3239" s="19"/>
      <c r="I3239" s="19"/>
      <c r="J3239" s="19">
        <v>0.70506965962787871</v>
      </c>
      <c r="K3239" s="19">
        <v>0.11827891031995171</v>
      </c>
      <c r="L3239" s="19"/>
      <c r="M3239" s="19"/>
      <c r="N3239" s="19">
        <v>1.0655972977320194</v>
      </c>
      <c r="O3239" s="19"/>
      <c r="P3239" s="50">
        <v>0.23862414856563671</v>
      </c>
      <c r="R3239" s="9" t="s">
        <v>0</v>
      </c>
    </row>
    <row r="3240" spans="2:18" x14ac:dyDescent="0.2">
      <c r="B3240" s="25">
        <v>3010</v>
      </c>
      <c r="C3240" s="193"/>
      <c r="D3240" s="19">
        <v>0.43222477003087267</v>
      </c>
      <c r="E3240" s="19">
        <v>0.63732558916268844</v>
      </c>
      <c r="F3240" s="19"/>
      <c r="G3240" s="19"/>
      <c r="H3240" s="19">
        <v>0.10782644815456154</v>
      </c>
      <c r="I3240" s="19"/>
      <c r="J3240" s="19">
        <v>0.31306191883208156</v>
      </c>
      <c r="K3240" s="19"/>
      <c r="L3240" s="19">
        <v>0.44973579214835641</v>
      </c>
      <c r="M3240" s="19"/>
      <c r="N3240" s="19">
        <v>0.22647307315748963</v>
      </c>
      <c r="O3240" s="19">
        <v>0.92748733528168592</v>
      </c>
      <c r="P3240" s="50"/>
      <c r="R3240" s="9" t="s">
        <v>0</v>
      </c>
    </row>
    <row r="3241" spans="2:18" x14ac:dyDescent="0.2">
      <c r="B3241" s="25">
        <v>3011</v>
      </c>
      <c r="C3241" s="193">
        <v>0.10294411361405789</v>
      </c>
      <c r="D3241" s="19"/>
      <c r="E3241" s="19"/>
      <c r="F3241" s="19">
        <v>0.5371069367474488</v>
      </c>
      <c r="G3241" s="19"/>
      <c r="H3241" s="19">
        <v>0.22002108494216946</v>
      </c>
      <c r="I3241" s="19"/>
      <c r="J3241" s="19">
        <v>1.1633978801920912</v>
      </c>
      <c r="K3241" s="19"/>
      <c r="L3241" s="19">
        <v>0.31626610812549821</v>
      </c>
      <c r="M3241" s="19"/>
      <c r="N3241" s="19">
        <v>0.81658928177108736</v>
      </c>
      <c r="O3241" s="19"/>
      <c r="P3241" s="50">
        <v>1.0420040554557188</v>
      </c>
      <c r="R3241" s="9" t="s">
        <v>0</v>
      </c>
    </row>
    <row r="3242" spans="2:18" x14ac:dyDescent="0.2">
      <c r="B3242" s="25">
        <v>3012</v>
      </c>
      <c r="C3242" s="193">
        <v>0.32032989734731404</v>
      </c>
      <c r="D3242" s="19"/>
      <c r="E3242" s="19">
        <v>1.1680264655817991</v>
      </c>
      <c r="F3242" s="19"/>
      <c r="G3242" s="19"/>
      <c r="H3242" s="19">
        <v>5.6560403576360496E-2</v>
      </c>
      <c r="I3242" s="19">
        <v>0.10880036526201792</v>
      </c>
      <c r="J3242" s="19"/>
      <c r="K3242" s="19"/>
      <c r="L3242" s="19">
        <v>9.3748640872716033E-2</v>
      </c>
      <c r="M3242" s="19"/>
      <c r="N3242" s="19">
        <v>0.85021583408388934</v>
      </c>
      <c r="O3242" s="19"/>
      <c r="P3242" s="50">
        <v>0.50550569612405438</v>
      </c>
      <c r="R3242" s="9" t="s">
        <v>0</v>
      </c>
    </row>
    <row r="3243" spans="2:18" x14ac:dyDescent="0.2">
      <c r="B3243" s="25">
        <v>3013</v>
      </c>
      <c r="C3243" s="193">
        <v>0.5471394502073329</v>
      </c>
      <c r="D3243" s="19"/>
      <c r="E3243" s="19"/>
      <c r="F3243" s="19">
        <v>0.45624892055302851</v>
      </c>
      <c r="G3243" s="19"/>
      <c r="H3243" s="19">
        <v>0.2461228628743094</v>
      </c>
      <c r="I3243" s="19">
        <v>0.28914426760207457</v>
      </c>
      <c r="J3243" s="19"/>
      <c r="K3243" s="19">
        <v>0.59319568341908191</v>
      </c>
      <c r="L3243" s="19"/>
      <c r="M3243" s="19">
        <v>6.9430138544534656E-2</v>
      </c>
      <c r="N3243" s="19"/>
      <c r="O3243" s="19"/>
      <c r="P3243" s="50">
        <v>0.91357137025298163</v>
      </c>
      <c r="R3243" s="9" t="s">
        <v>0</v>
      </c>
    </row>
    <row r="3244" spans="2:18" x14ac:dyDescent="0.2">
      <c r="B3244" s="25">
        <v>3014</v>
      </c>
      <c r="C3244" s="193"/>
      <c r="D3244" s="19">
        <v>0.47639373897078063</v>
      </c>
      <c r="E3244" s="19">
        <v>0.576311089076605</v>
      </c>
      <c r="F3244" s="19"/>
      <c r="G3244" s="19">
        <v>3.4921714173846367E-2</v>
      </c>
      <c r="H3244" s="19"/>
      <c r="I3244" s="19">
        <v>0.18528825294832602</v>
      </c>
      <c r="J3244" s="19"/>
      <c r="K3244" s="19">
        <v>0.55925130793905797</v>
      </c>
      <c r="L3244" s="19"/>
      <c r="M3244" s="19">
        <v>8.7080327832064763E-2</v>
      </c>
      <c r="N3244" s="19"/>
      <c r="O3244" s="19">
        <v>0.96858818260597468</v>
      </c>
      <c r="P3244" s="50"/>
      <c r="R3244" s="9" t="s">
        <v>0</v>
      </c>
    </row>
    <row r="3245" spans="2:18" x14ac:dyDescent="0.2">
      <c r="B3245" s="25">
        <v>3015</v>
      </c>
      <c r="C3245" s="193">
        <v>0.16058304444972107</v>
      </c>
      <c r="D3245" s="19"/>
      <c r="E3245" s="19"/>
      <c r="F3245" s="19">
        <v>9.0875709710812561E-2</v>
      </c>
      <c r="G3245" s="19"/>
      <c r="H3245" s="19">
        <v>0.27658042206749156</v>
      </c>
      <c r="I3245" s="19">
        <v>3.3023989231531339E-2</v>
      </c>
      <c r="J3245" s="19"/>
      <c r="K3245" s="19"/>
      <c r="L3245" s="19">
        <v>9.3903794954022499E-2</v>
      </c>
      <c r="M3245" s="19"/>
      <c r="N3245" s="19">
        <v>0.43086936226238737</v>
      </c>
      <c r="O3245" s="19"/>
      <c r="P3245" s="50">
        <v>0.23062749496010487</v>
      </c>
      <c r="R3245" s="9" t="s">
        <v>0</v>
      </c>
    </row>
    <row r="3246" spans="2:18" x14ac:dyDescent="0.2">
      <c r="B3246" s="25">
        <v>3016</v>
      </c>
      <c r="C3246" s="193">
        <v>1.2474294521783569</v>
      </c>
      <c r="D3246" s="19"/>
      <c r="E3246" s="19">
        <v>1.5301881314831822</v>
      </c>
      <c r="F3246" s="19"/>
      <c r="G3246" s="19">
        <v>1.8649610396627727</v>
      </c>
      <c r="H3246" s="19"/>
      <c r="I3246" s="19">
        <v>0.62621680461201579</v>
      </c>
      <c r="J3246" s="19"/>
      <c r="K3246" s="19">
        <v>1.1231857070984519</v>
      </c>
      <c r="L3246" s="19"/>
      <c r="M3246" s="19">
        <v>0.92965717437330675</v>
      </c>
      <c r="N3246" s="19"/>
      <c r="O3246" s="19">
        <v>0.77013077305202982</v>
      </c>
      <c r="P3246" s="50"/>
      <c r="R3246" s="9" t="s">
        <v>0</v>
      </c>
    </row>
    <row r="3247" spans="2:18" x14ac:dyDescent="0.2">
      <c r="B3247" s="25">
        <v>3017</v>
      </c>
      <c r="C3247" s="193">
        <v>1.0224820429223409</v>
      </c>
      <c r="D3247" s="19"/>
      <c r="E3247" s="19">
        <v>0.785265034641351</v>
      </c>
      <c r="F3247" s="19"/>
      <c r="G3247" s="19">
        <v>0.58612774268563717</v>
      </c>
      <c r="H3247" s="19"/>
      <c r="I3247" s="19">
        <v>0.1885896891487443</v>
      </c>
      <c r="J3247" s="19"/>
      <c r="K3247" s="19">
        <v>1.1857015219425353</v>
      </c>
      <c r="L3247" s="19"/>
      <c r="M3247" s="19">
        <v>1.1271173963438461</v>
      </c>
      <c r="N3247" s="19"/>
      <c r="O3247" s="19">
        <v>0.3706007044771959</v>
      </c>
      <c r="P3247" s="50"/>
      <c r="R3247" s="9" t="s">
        <v>0</v>
      </c>
    </row>
    <row r="3248" spans="2:18" x14ac:dyDescent="0.2">
      <c r="B3248" s="25">
        <v>3018</v>
      </c>
      <c r="C3248" s="193"/>
      <c r="D3248" s="19">
        <v>0.49333524698069503</v>
      </c>
      <c r="E3248" s="19"/>
      <c r="F3248" s="19">
        <v>0.87301744673932125</v>
      </c>
      <c r="G3248" s="19">
        <v>2.8006663438426473E-2</v>
      </c>
      <c r="H3248" s="19"/>
      <c r="I3248" s="19"/>
      <c r="J3248" s="19">
        <v>0.12141656264780838</v>
      </c>
      <c r="K3248" s="19"/>
      <c r="L3248" s="19">
        <v>0.63991388612168643</v>
      </c>
      <c r="M3248" s="19"/>
      <c r="N3248" s="19">
        <v>0.7404590740430016</v>
      </c>
      <c r="O3248" s="19"/>
      <c r="P3248" s="50">
        <v>0.82548942857696594</v>
      </c>
      <c r="R3248" s="9" t="s">
        <v>0</v>
      </c>
    </row>
    <row r="3249" spans="2:18" x14ac:dyDescent="0.2">
      <c r="B3249" s="25">
        <v>3019</v>
      </c>
      <c r="C3249" s="193">
        <v>0.21408286839483584</v>
      </c>
      <c r="D3249" s="19"/>
      <c r="E3249" s="19"/>
      <c r="F3249" s="19">
        <v>0.78162076768976629</v>
      </c>
      <c r="G3249" s="19">
        <v>0.13628301405599602</v>
      </c>
      <c r="H3249" s="19"/>
      <c r="I3249" s="19"/>
      <c r="J3249" s="19">
        <v>0.67340102669883972</v>
      </c>
      <c r="K3249" s="19"/>
      <c r="L3249" s="19">
        <v>9.7991596036752726E-2</v>
      </c>
      <c r="M3249" s="19"/>
      <c r="N3249" s="19">
        <v>0.37103680026427377</v>
      </c>
      <c r="O3249" s="19"/>
      <c r="P3249" s="50">
        <v>0.74234230763890285</v>
      </c>
      <c r="R3249" s="9" t="s">
        <v>0</v>
      </c>
    </row>
    <row r="3250" spans="2:18" x14ac:dyDescent="0.2">
      <c r="B3250" s="25">
        <v>3020</v>
      </c>
      <c r="C3250" s="193">
        <v>1.7205678948607195</v>
      </c>
      <c r="D3250" s="19"/>
      <c r="E3250" s="19">
        <v>0.14940311440012288</v>
      </c>
      <c r="F3250" s="19"/>
      <c r="G3250" s="19">
        <v>0.86399596612554441</v>
      </c>
      <c r="H3250" s="19"/>
      <c r="I3250" s="19">
        <v>1.0926315467326462</v>
      </c>
      <c r="J3250" s="19"/>
      <c r="K3250" s="19">
        <v>1.5610013535168625</v>
      </c>
      <c r="L3250" s="19"/>
      <c r="M3250" s="19">
        <v>0.65572824034512855</v>
      </c>
      <c r="N3250" s="19"/>
      <c r="O3250" s="19">
        <v>1.3134185166601851</v>
      </c>
      <c r="P3250" s="50"/>
      <c r="R3250" s="9" t="s">
        <v>0</v>
      </c>
    </row>
    <row r="3251" spans="2:18" x14ac:dyDescent="0.2">
      <c r="B3251" s="25">
        <v>3021</v>
      </c>
      <c r="C3251" s="193">
        <v>0.5280374852655686</v>
      </c>
      <c r="D3251" s="19"/>
      <c r="E3251" s="19">
        <v>0.4648711880962289</v>
      </c>
      <c r="F3251" s="19"/>
      <c r="G3251" s="19"/>
      <c r="H3251" s="19">
        <v>0.68785748316725115</v>
      </c>
      <c r="I3251" s="19"/>
      <c r="J3251" s="19">
        <v>0.64183241475270914</v>
      </c>
      <c r="K3251" s="19">
        <v>2.9040784594279678E-2</v>
      </c>
      <c r="L3251" s="19"/>
      <c r="M3251" s="19"/>
      <c r="N3251" s="19">
        <v>0.37094635300331996</v>
      </c>
      <c r="O3251" s="19">
        <v>2.9828664131568188E-2</v>
      </c>
      <c r="P3251" s="50"/>
      <c r="R3251" s="9" t="s">
        <v>0</v>
      </c>
    </row>
    <row r="3252" spans="2:18" x14ac:dyDescent="0.2">
      <c r="B3252" s="25">
        <v>3022</v>
      </c>
      <c r="C3252" s="193"/>
      <c r="D3252" s="19">
        <v>0.82460197790918321</v>
      </c>
      <c r="E3252" s="19">
        <v>0.26300590029916482</v>
      </c>
      <c r="F3252" s="19"/>
      <c r="G3252" s="19"/>
      <c r="H3252" s="19">
        <v>0.21698154656922874</v>
      </c>
      <c r="I3252" s="19">
        <v>0.965349799559994</v>
      </c>
      <c r="J3252" s="19"/>
      <c r="K3252" s="19">
        <v>0.27036135287568464</v>
      </c>
      <c r="L3252" s="19"/>
      <c r="M3252" s="19">
        <v>0.49982145562136121</v>
      </c>
      <c r="N3252" s="19"/>
      <c r="O3252" s="19">
        <v>0.40969381989064263</v>
      </c>
      <c r="P3252" s="50"/>
      <c r="R3252" s="9" t="s">
        <v>0</v>
      </c>
    </row>
    <row r="3253" spans="2:18" x14ac:dyDescent="0.2">
      <c r="B3253" s="25">
        <v>3023</v>
      </c>
      <c r="C3253" s="193"/>
      <c r="D3253" s="19">
        <v>0.96994706447163892</v>
      </c>
      <c r="E3253" s="19"/>
      <c r="F3253" s="19">
        <v>0.32165628025658782</v>
      </c>
      <c r="G3253" s="19"/>
      <c r="H3253" s="19">
        <v>0.65696823086277167</v>
      </c>
      <c r="I3253" s="19"/>
      <c r="J3253" s="19">
        <v>1.2788590059570699</v>
      </c>
      <c r="K3253" s="19"/>
      <c r="L3253" s="19">
        <v>0.30748862606249511</v>
      </c>
      <c r="M3253" s="19"/>
      <c r="N3253" s="19">
        <v>3.3953312711057487E-3</v>
      </c>
      <c r="O3253" s="19">
        <v>0.19942022867538139</v>
      </c>
      <c r="P3253" s="50"/>
      <c r="R3253" s="9" t="s">
        <v>0</v>
      </c>
    </row>
    <row r="3254" spans="2:18" x14ac:dyDescent="0.2">
      <c r="B3254" s="25">
        <v>3024</v>
      </c>
      <c r="C3254" s="193">
        <v>1.6852214454865253</v>
      </c>
      <c r="D3254" s="19"/>
      <c r="E3254" s="19">
        <v>1.0482791417589925</v>
      </c>
      <c r="F3254" s="19"/>
      <c r="G3254" s="19">
        <v>1.3292724227079613</v>
      </c>
      <c r="H3254" s="19"/>
      <c r="I3254" s="19">
        <v>1.1411965085819613</v>
      </c>
      <c r="J3254" s="19"/>
      <c r="K3254" s="19">
        <v>0.67357914803390184</v>
      </c>
      <c r="L3254" s="19"/>
      <c r="M3254" s="19">
        <v>1.637408830341903</v>
      </c>
      <c r="N3254" s="19"/>
      <c r="O3254" s="19">
        <v>1.118872900298624</v>
      </c>
      <c r="P3254" s="50"/>
      <c r="R3254" s="9" t="s">
        <v>0</v>
      </c>
    </row>
    <row r="3255" spans="2:18" x14ac:dyDescent="0.2">
      <c r="B3255" s="25">
        <v>3025</v>
      </c>
      <c r="C3255" s="193"/>
      <c r="D3255" s="19">
        <v>1.4753339113840926</v>
      </c>
      <c r="E3255" s="19"/>
      <c r="F3255" s="19">
        <v>1.5552631454481156</v>
      </c>
      <c r="G3255" s="19"/>
      <c r="H3255" s="19">
        <v>0.3542613078918852</v>
      </c>
      <c r="I3255" s="19"/>
      <c r="J3255" s="19">
        <v>1.6820163400768058</v>
      </c>
      <c r="K3255" s="19"/>
      <c r="L3255" s="19">
        <v>1.1069794561961717</v>
      </c>
      <c r="M3255" s="19"/>
      <c r="N3255" s="19">
        <v>1.0959445585893426</v>
      </c>
      <c r="O3255" s="19"/>
      <c r="P3255" s="50">
        <v>1.6728711735233137</v>
      </c>
      <c r="R3255" s="9" t="s">
        <v>0</v>
      </c>
    </row>
    <row r="3256" spans="2:18" x14ac:dyDescent="0.2">
      <c r="B3256" s="25">
        <v>3026</v>
      </c>
      <c r="C3256" s="193"/>
      <c r="D3256" s="19">
        <v>6.4926859805773646E-2</v>
      </c>
      <c r="E3256" s="19">
        <v>0.15717725521290624</v>
      </c>
      <c r="F3256" s="19"/>
      <c r="G3256" s="19"/>
      <c r="H3256" s="19">
        <v>0.75407674473959463</v>
      </c>
      <c r="I3256" s="19"/>
      <c r="J3256" s="19">
        <v>0.63967544262111375</v>
      </c>
      <c r="K3256" s="19"/>
      <c r="L3256" s="19">
        <v>0.1216456765717035</v>
      </c>
      <c r="M3256" s="19">
        <v>0.23158158567052337</v>
      </c>
      <c r="N3256" s="19"/>
      <c r="O3256" s="19"/>
      <c r="P3256" s="50">
        <v>0.8963458693790658</v>
      </c>
      <c r="R3256" s="9" t="s">
        <v>0</v>
      </c>
    </row>
    <row r="3257" spans="2:18" x14ac:dyDescent="0.2">
      <c r="B3257" s="25">
        <v>3027</v>
      </c>
      <c r="C3257" s="193">
        <v>1.6435435916365917</v>
      </c>
      <c r="D3257" s="19"/>
      <c r="E3257" s="19"/>
      <c r="F3257" s="19">
        <v>0.23180235208370079</v>
      </c>
      <c r="G3257" s="19">
        <v>2.2226655640549851</v>
      </c>
      <c r="H3257" s="19"/>
      <c r="I3257" s="19">
        <v>0.48551960167222086</v>
      </c>
      <c r="J3257" s="19"/>
      <c r="K3257" s="19">
        <v>0.64251433645174927</v>
      </c>
      <c r="L3257" s="19"/>
      <c r="M3257" s="19">
        <v>1.5960512151194879</v>
      </c>
      <c r="N3257" s="19"/>
      <c r="O3257" s="19">
        <v>0.45752574677810781</v>
      </c>
      <c r="P3257" s="50"/>
      <c r="R3257" s="9" t="s">
        <v>0</v>
      </c>
    </row>
    <row r="3258" spans="2:18" x14ac:dyDescent="0.2">
      <c r="B3258" s="25">
        <v>3028</v>
      </c>
      <c r="C3258" s="193">
        <v>0.51794850160861206</v>
      </c>
      <c r="D3258" s="19"/>
      <c r="E3258" s="19">
        <v>1.021529785329812</v>
      </c>
      <c r="F3258" s="19"/>
      <c r="G3258" s="19">
        <v>0.60262390787949449</v>
      </c>
      <c r="H3258" s="19"/>
      <c r="I3258" s="19">
        <v>0.1925062781817615</v>
      </c>
      <c r="J3258" s="19"/>
      <c r="K3258" s="19">
        <v>0.21296442445776192</v>
      </c>
      <c r="L3258" s="19"/>
      <c r="M3258" s="19">
        <v>1.159561492574253</v>
      </c>
      <c r="N3258" s="19"/>
      <c r="O3258" s="19">
        <v>0.74413431412191711</v>
      </c>
      <c r="P3258" s="50"/>
      <c r="R3258" s="9" t="s">
        <v>0</v>
      </c>
    </row>
    <row r="3259" spans="2:18" x14ac:dyDescent="0.2">
      <c r="B3259" s="25">
        <v>3029</v>
      </c>
      <c r="C3259" s="193"/>
      <c r="D3259" s="19">
        <v>1.3992775103444635</v>
      </c>
      <c r="E3259" s="19"/>
      <c r="F3259" s="19">
        <v>1.3973708621097516</v>
      </c>
      <c r="G3259" s="19"/>
      <c r="H3259" s="19">
        <v>1.3648066847249678</v>
      </c>
      <c r="I3259" s="19"/>
      <c r="J3259" s="19">
        <v>1.0196825440399082</v>
      </c>
      <c r="K3259" s="19"/>
      <c r="L3259" s="19">
        <v>0.9062196197351664</v>
      </c>
      <c r="M3259" s="19"/>
      <c r="N3259" s="19">
        <v>0.27773345770203284</v>
      </c>
      <c r="O3259" s="19"/>
      <c r="P3259" s="50">
        <v>0.46263314648287729</v>
      </c>
      <c r="R3259" s="9" t="s">
        <v>0</v>
      </c>
    </row>
    <row r="3260" spans="2:18" x14ac:dyDescent="0.2">
      <c r="B3260" s="25">
        <v>3030</v>
      </c>
      <c r="C3260" s="193"/>
      <c r="D3260" s="19">
        <v>1.131683080303489</v>
      </c>
      <c r="E3260" s="19"/>
      <c r="F3260" s="19">
        <v>0.37317152542632231</v>
      </c>
      <c r="G3260" s="19">
        <v>0.18304252886196865</v>
      </c>
      <c r="H3260" s="19"/>
      <c r="I3260" s="19">
        <v>0.20131492706095303</v>
      </c>
      <c r="J3260" s="19"/>
      <c r="K3260" s="19"/>
      <c r="L3260" s="19">
        <v>1.7240438621100977</v>
      </c>
      <c r="M3260" s="19"/>
      <c r="N3260" s="19">
        <v>0.73635952980506003</v>
      </c>
      <c r="O3260" s="19"/>
      <c r="P3260" s="50">
        <v>0.19895842543452139</v>
      </c>
      <c r="R3260" s="9" t="s">
        <v>0</v>
      </c>
    </row>
    <row r="3261" spans="2:18" x14ac:dyDescent="0.2">
      <c r="B3261" s="25">
        <v>3031</v>
      </c>
      <c r="C3261" s="193">
        <v>0.12296270773414686</v>
      </c>
      <c r="D3261" s="19"/>
      <c r="E3261" s="19">
        <v>0.33675815166086226</v>
      </c>
      <c r="F3261" s="19"/>
      <c r="G3261" s="19"/>
      <c r="H3261" s="19">
        <v>0.23432231250814695</v>
      </c>
      <c r="I3261" s="19"/>
      <c r="J3261" s="19">
        <v>0.16545915479807638</v>
      </c>
      <c r="K3261" s="19">
        <v>0.22836368008526589</v>
      </c>
      <c r="L3261" s="19"/>
      <c r="M3261" s="19"/>
      <c r="N3261" s="19">
        <v>0.44540242417691794</v>
      </c>
      <c r="O3261" s="19"/>
      <c r="P3261" s="50">
        <v>0.5604253457612538</v>
      </c>
      <c r="R3261" s="9" t="s">
        <v>0</v>
      </c>
    </row>
    <row r="3262" spans="2:18" x14ac:dyDescent="0.2">
      <c r="B3262" s="25">
        <v>3032</v>
      </c>
      <c r="C3262" s="193"/>
      <c r="D3262" s="19">
        <v>0.33714156652391464</v>
      </c>
      <c r="E3262" s="19">
        <v>0.26071759638747122</v>
      </c>
      <c r="F3262" s="19"/>
      <c r="G3262" s="19"/>
      <c r="H3262" s="19">
        <v>0.85120329765331582</v>
      </c>
      <c r="I3262" s="19"/>
      <c r="J3262" s="19">
        <v>1.9550503202986669E-2</v>
      </c>
      <c r="K3262" s="19">
        <v>0.42515022232559579</v>
      </c>
      <c r="L3262" s="19"/>
      <c r="M3262" s="19"/>
      <c r="N3262" s="19">
        <v>0.63998480999222374</v>
      </c>
      <c r="O3262" s="19"/>
      <c r="P3262" s="50">
        <v>0.44028789738694785</v>
      </c>
      <c r="R3262" s="9" t="s">
        <v>0</v>
      </c>
    </row>
    <row r="3263" spans="2:18" x14ac:dyDescent="0.2">
      <c r="B3263" s="25">
        <v>3033</v>
      </c>
      <c r="C3263" s="193"/>
      <c r="D3263" s="19">
        <v>0.18191757904950986</v>
      </c>
      <c r="E3263" s="19"/>
      <c r="F3263" s="19">
        <v>0.16646873439096199</v>
      </c>
      <c r="G3263" s="19">
        <v>0.22080127799140317</v>
      </c>
      <c r="H3263" s="19"/>
      <c r="I3263" s="19">
        <v>0.43864491134201983</v>
      </c>
      <c r="J3263" s="19"/>
      <c r="K3263" s="19"/>
      <c r="L3263" s="19">
        <v>0.28483755933696958</v>
      </c>
      <c r="M3263" s="19">
        <v>9.5650503653255711E-2</v>
      </c>
      <c r="N3263" s="19"/>
      <c r="O3263" s="19"/>
      <c r="P3263" s="50">
        <v>0.19543525149494795</v>
      </c>
      <c r="R3263" s="9" t="s">
        <v>0</v>
      </c>
    </row>
    <row r="3264" spans="2:18" x14ac:dyDescent="0.2">
      <c r="B3264" s="25">
        <v>3034</v>
      </c>
      <c r="C3264" s="193">
        <v>2.1397472149128856</v>
      </c>
      <c r="D3264" s="19"/>
      <c r="E3264" s="19">
        <v>2.0727675384476902</v>
      </c>
      <c r="F3264" s="19"/>
      <c r="G3264" s="19">
        <v>1.0006841823522459</v>
      </c>
      <c r="H3264" s="19"/>
      <c r="I3264" s="19">
        <v>1.0506081448353439</v>
      </c>
      <c r="J3264" s="19"/>
      <c r="K3264" s="19">
        <v>1.5840890540611676</v>
      </c>
      <c r="L3264" s="19"/>
      <c r="M3264" s="19">
        <v>2.231849703131414</v>
      </c>
      <c r="N3264" s="19"/>
      <c r="O3264" s="19">
        <v>1.6093018985190386</v>
      </c>
      <c r="P3264" s="50"/>
      <c r="R3264" s="9" t="s">
        <v>0</v>
      </c>
    </row>
    <row r="3265" spans="2:18" x14ac:dyDescent="0.2">
      <c r="B3265" s="25">
        <v>3035</v>
      </c>
      <c r="C3265" s="193"/>
      <c r="D3265" s="19">
        <v>0.39338835429789071</v>
      </c>
      <c r="E3265" s="19">
        <v>0.23661406720719266</v>
      </c>
      <c r="F3265" s="19"/>
      <c r="G3265" s="19">
        <v>0.30309666887780773</v>
      </c>
      <c r="H3265" s="19"/>
      <c r="I3265" s="19">
        <v>0.7596519171689684</v>
      </c>
      <c r="J3265" s="19"/>
      <c r="K3265" s="19">
        <v>0.28894711161040804</v>
      </c>
      <c r="L3265" s="19"/>
      <c r="M3265" s="19">
        <v>8.5111157990244796E-2</v>
      </c>
      <c r="N3265" s="19"/>
      <c r="O3265" s="19"/>
      <c r="P3265" s="50">
        <v>0.1637547752841497</v>
      </c>
      <c r="R3265" s="9" t="s">
        <v>0</v>
      </c>
    </row>
    <row r="3266" spans="2:18" x14ac:dyDescent="0.2">
      <c r="B3266" s="25">
        <v>3036</v>
      </c>
      <c r="C3266" s="193">
        <v>3.2292731092712884E-2</v>
      </c>
      <c r="D3266" s="19"/>
      <c r="E3266" s="19">
        <v>8.933293517905215E-2</v>
      </c>
      <c r="F3266" s="19"/>
      <c r="G3266" s="19">
        <v>0.81701340826522195</v>
      </c>
      <c r="H3266" s="19"/>
      <c r="I3266" s="19"/>
      <c r="J3266" s="19">
        <v>0.40555851239361007</v>
      </c>
      <c r="K3266" s="19"/>
      <c r="L3266" s="19">
        <v>0.29206128301923168</v>
      </c>
      <c r="M3266" s="19"/>
      <c r="N3266" s="19">
        <v>0.42016104511295882</v>
      </c>
      <c r="O3266" s="19">
        <v>0.1190396643072343</v>
      </c>
      <c r="P3266" s="50"/>
      <c r="R3266" s="9" t="s">
        <v>0</v>
      </c>
    </row>
    <row r="3267" spans="2:18" x14ac:dyDescent="0.2">
      <c r="B3267" s="25">
        <v>3037</v>
      </c>
      <c r="C3267" s="193"/>
      <c r="D3267" s="19">
        <v>1.2400010909621926</v>
      </c>
      <c r="E3267" s="19">
        <v>0.15683026056231092</v>
      </c>
      <c r="F3267" s="19"/>
      <c r="G3267" s="19">
        <v>0.33793979168324184</v>
      </c>
      <c r="H3267" s="19"/>
      <c r="I3267" s="19">
        <v>9.6212979547553354E-2</v>
      </c>
      <c r="J3267" s="19"/>
      <c r="K3267" s="19"/>
      <c r="L3267" s="19">
        <v>0.36341830737708475</v>
      </c>
      <c r="M3267" s="19"/>
      <c r="N3267" s="19">
        <v>0.4679287519116756</v>
      </c>
      <c r="O3267" s="19">
        <v>0.63340038258155984</v>
      </c>
      <c r="P3267" s="50"/>
      <c r="R3267" s="9" t="s">
        <v>0</v>
      </c>
    </row>
    <row r="3268" spans="2:18" x14ac:dyDescent="0.2">
      <c r="B3268" s="25">
        <v>3038</v>
      </c>
      <c r="C3268" s="193"/>
      <c r="D3268" s="19">
        <v>0.24595284808864062</v>
      </c>
      <c r="E3268" s="19">
        <v>1.0463302276936215</v>
      </c>
      <c r="F3268" s="19"/>
      <c r="G3268" s="19">
        <v>1.7624082636239116E-2</v>
      </c>
      <c r="H3268" s="19"/>
      <c r="I3268" s="19">
        <v>0.81183132469964514</v>
      </c>
      <c r="J3268" s="19"/>
      <c r="K3268" s="19"/>
      <c r="L3268" s="19">
        <v>0.2622627412889616</v>
      </c>
      <c r="M3268" s="19"/>
      <c r="N3268" s="19">
        <v>0.23537923260792001</v>
      </c>
      <c r="O3268" s="19"/>
      <c r="P3268" s="50">
        <v>0.26898434791289594</v>
      </c>
      <c r="R3268" s="9" t="s">
        <v>0</v>
      </c>
    </row>
    <row r="3269" spans="2:18" x14ac:dyDescent="0.2">
      <c r="B3269" s="25">
        <v>3039</v>
      </c>
      <c r="C3269" s="193"/>
      <c r="D3269" s="19">
        <v>0.43387988853852322</v>
      </c>
      <c r="E3269" s="19">
        <v>0.21723796935842624</v>
      </c>
      <c r="F3269" s="19"/>
      <c r="G3269" s="19">
        <v>0.62085270951030658</v>
      </c>
      <c r="H3269" s="19"/>
      <c r="I3269" s="19">
        <v>0.20703339654620792</v>
      </c>
      <c r="J3269" s="19"/>
      <c r="K3269" s="19">
        <v>0.28932038848248376</v>
      </c>
      <c r="L3269" s="19"/>
      <c r="M3269" s="19"/>
      <c r="N3269" s="19">
        <v>1.2406369914114345E-2</v>
      </c>
      <c r="O3269" s="19"/>
      <c r="P3269" s="50">
        <v>0.32489716731824564</v>
      </c>
      <c r="R3269" s="9" t="s">
        <v>0</v>
      </c>
    </row>
    <row r="3270" spans="2:18" x14ac:dyDescent="0.2">
      <c r="B3270" s="25">
        <v>3040</v>
      </c>
      <c r="C3270" s="193"/>
      <c r="D3270" s="19">
        <v>0.2707292950908603</v>
      </c>
      <c r="E3270" s="19"/>
      <c r="F3270" s="19">
        <v>0.97576567849988616</v>
      </c>
      <c r="G3270" s="19"/>
      <c r="H3270" s="19">
        <v>1.5615655590387527</v>
      </c>
      <c r="I3270" s="19"/>
      <c r="J3270" s="19">
        <v>0.45005579943642071</v>
      </c>
      <c r="K3270" s="19"/>
      <c r="L3270" s="19">
        <v>0.67202926273193098</v>
      </c>
      <c r="M3270" s="19"/>
      <c r="N3270" s="19">
        <v>0.2874772194662949</v>
      </c>
      <c r="O3270" s="19"/>
      <c r="P3270" s="50">
        <v>0.69877550089599894</v>
      </c>
      <c r="R3270" s="9" t="s">
        <v>0</v>
      </c>
    </row>
    <row r="3271" spans="2:18" x14ac:dyDescent="0.2">
      <c r="B3271" s="25">
        <v>3041</v>
      </c>
      <c r="C3271" s="193"/>
      <c r="D3271" s="19">
        <v>0.14764703866137738</v>
      </c>
      <c r="E3271" s="19">
        <v>0.4403085688103488</v>
      </c>
      <c r="F3271" s="19"/>
      <c r="G3271" s="19"/>
      <c r="H3271" s="19">
        <v>0.76600199220140597</v>
      </c>
      <c r="I3271" s="19">
        <v>0.69180062477615711</v>
      </c>
      <c r="J3271" s="19"/>
      <c r="K3271" s="19"/>
      <c r="L3271" s="19">
        <v>0.49825474545889298</v>
      </c>
      <c r="M3271" s="19">
        <v>0.29305415257807649</v>
      </c>
      <c r="N3271" s="19"/>
      <c r="O3271" s="19">
        <v>0.9902749782392265</v>
      </c>
      <c r="P3271" s="50"/>
      <c r="R3271" s="9" t="s">
        <v>0</v>
      </c>
    </row>
    <row r="3272" spans="2:18" x14ac:dyDescent="0.2">
      <c r="B3272" s="25">
        <v>3042</v>
      </c>
      <c r="C3272" s="193">
        <v>0.60218271446466098</v>
      </c>
      <c r="D3272" s="19"/>
      <c r="E3272" s="19">
        <v>0.35426571637150595</v>
      </c>
      <c r="F3272" s="19"/>
      <c r="G3272" s="19">
        <v>0.68481878837559162</v>
      </c>
      <c r="H3272" s="19"/>
      <c r="I3272" s="19">
        <v>0.32263997895589858</v>
      </c>
      <c r="J3272" s="19"/>
      <c r="K3272" s="19">
        <v>0.55596657352289303</v>
      </c>
      <c r="L3272" s="19"/>
      <c r="M3272" s="19">
        <v>0.40750583767387788</v>
      </c>
      <c r="N3272" s="19"/>
      <c r="O3272" s="19">
        <v>1.2749870894393662</v>
      </c>
      <c r="P3272" s="50"/>
      <c r="R3272" s="9" t="s">
        <v>0</v>
      </c>
    </row>
    <row r="3273" spans="2:18" x14ac:dyDescent="0.2">
      <c r="B3273" s="25">
        <v>3043</v>
      </c>
      <c r="C3273" s="193">
        <v>0.194052940618653</v>
      </c>
      <c r="D3273" s="19"/>
      <c r="E3273" s="19">
        <v>0.24253153890317161</v>
      </c>
      <c r="F3273" s="19"/>
      <c r="G3273" s="19">
        <v>0.23690250853231096</v>
      </c>
      <c r="H3273" s="19"/>
      <c r="I3273" s="19">
        <v>0.57765508178225555</v>
      </c>
      <c r="J3273" s="19"/>
      <c r="K3273" s="19"/>
      <c r="L3273" s="19">
        <v>0.46099378820401532</v>
      </c>
      <c r="M3273" s="19"/>
      <c r="N3273" s="19">
        <v>1.2963554602865892</v>
      </c>
      <c r="O3273" s="19"/>
      <c r="P3273" s="50">
        <v>0.40313917579944519</v>
      </c>
      <c r="R3273" s="9" t="s">
        <v>0</v>
      </c>
    </row>
    <row r="3274" spans="2:18" x14ac:dyDescent="0.2">
      <c r="B3274" s="25">
        <v>3044</v>
      </c>
      <c r="C3274" s="193"/>
      <c r="D3274" s="19">
        <v>0.54604795859506483</v>
      </c>
      <c r="E3274" s="19"/>
      <c r="F3274" s="19">
        <v>0.73561348480311473</v>
      </c>
      <c r="G3274" s="19"/>
      <c r="H3274" s="19">
        <v>0.39997594732830777</v>
      </c>
      <c r="I3274" s="19"/>
      <c r="J3274" s="19">
        <v>0.51992369639509539</v>
      </c>
      <c r="K3274" s="19">
        <v>0.37744299329486908</v>
      </c>
      <c r="L3274" s="19"/>
      <c r="M3274" s="19"/>
      <c r="N3274" s="19">
        <v>1.0680969106094351</v>
      </c>
      <c r="O3274" s="19"/>
      <c r="P3274" s="50">
        <v>0.80251622176364246</v>
      </c>
      <c r="R3274" s="9" t="s">
        <v>0</v>
      </c>
    </row>
    <row r="3275" spans="2:18" x14ac:dyDescent="0.2">
      <c r="B3275" s="25">
        <v>3045</v>
      </c>
      <c r="C3275" s="193"/>
      <c r="D3275" s="19">
        <v>0.96671597860689684</v>
      </c>
      <c r="E3275" s="19"/>
      <c r="F3275" s="19">
        <v>1.7195479767645585</v>
      </c>
      <c r="G3275" s="19"/>
      <c r="H3275" s="19">
        <v>0.50937227824656628</v>
      </c>
      <c r="I3275" s="19"/>
      <c r="J3275" s="19">
        <v>1.3708627375759301</v>
      </c>
      <c r="K3275" s="19"/>
      <c r="L3275" s="19">
        <v>0.53698169442573329</v>
      </c>
      <c r="M3275" s="19"/>
      <c r="N3275" s="19">
        <v>1.3418704330836828</v>
      </c>
      <c r="O3275" s="19"/>
      <c r="P3275" s="50">
        <v>1.2099739204513891</v>
      </c>
      <c r="R3275" s="9" t="s">
        <v>0</v>
      </c>
    </row>
    <row r="3276" spans="2:18" x14ac:dyDescent="0.2">
      <c r="B3276" s="25">
        <v>3046</v>
      </c>
      <c r="C3276" s="193">
        <v>3.0322826271924588</v>
      </c>
      <c r="D3276" s="19"/>
      <c r="E3276" s="19">
        <v>2.7417475130790234</v>
      </c>
      <c r="F3276" s="19"/>
      <c r="G3276" s="19">
        <v>1.4759564010417316</v>
      </c>
      <c r="H3276" s="19"/>
      <c r="I3276" s="19">
        <v>1.6762381350854596</v>
      </c>
      <c r="J3276" s="19"/>
      <c r="K3276" s="19">
        <v>1.802648644559782</v>
      </c>
      <c r="L3276" s="19"/>
      <c r="M3276" s="19">
        <v>1.8616143782315182</v>
      </c>
      <c r="N3276" s="19"/>
      <c r="O3276" s="19">
        <v>2.1570246412722391</v>
      </c>
      <c r="P3276" s="50"/>
      <c r="R3276" s="9" t="s">
        <v>0</v>
      </c>
    </row>
    <row r="3277" spans="2:18" x14ac:dyDescent="0.2">
      <c r="B3277" s="25">
        <v>3047</v>
      </c>
      <c r="C3277" s="193"/>
      <c r="D3277" s="19">
        <v>1.1423848995954058</v>
      </c>
      <c r="E3277" s="19"/>
      <c r="F3277" s="19">
        <v>1.3332412782646377</v>
      </c>
      <c r="G3277" s="19"/>
      <c r="H3277" s="19">
        <v>1.2366080672503383</v>
      </c>
      <c r="I3277" s="19"/>
      <c r="J3277" s="19">
        <v>0.63168139028855308</v>
      </c>
      <c r="K3277" s="19"/>
      <c r="L3277" s="19">
        <v>0.13220199423311252</v>
      </c>
      <c r="M3277" s="19"/>
      <c r="N3277" s="19">
        <v>0.9004345148002888</v>
      </c>
      <c r="O3277" s="19"/>
      <c r="P3277" s="50">
        <v>0.34373461067310179</v>
      </c>
      <c r="R3277" s="9" t="s">
        <v>0</v>
      </c>
    </row>
    <row r="3278" spans="2:18" x14ac:dyDescent="0.2">
      <c r="B3278" s="25">
        <v>3048</v>
      </c>
      <c r="C3278" s="193">
        <v>0.13039610010927066</v>
      </c>
      <c r="D3278" s="19"/>
      <c r="E3278" s="19">
        <v>0.337772185979619</v>
      </c>
      <c r="F3278" s="19"/>
      <c r="G3278" s="19"/>
      <c r="H3278" s="19">
        <v>0.22802174683260085</v>
      </c>
      <c r="I3278" s="19">
        <v>0.29351585068449931</v>
      </c>
      <c r="J3278" s="19"/>
      <c r="K3278" s="19">
        <v>1.2061376772061891E-2</v>
      </c>
      <c r="L3278" s="19"/>
      <c r="M3278" s="19"/>
      <c r="N3278" s="19">
        <v>0.56993884792978133</v>
      </c>
      <c r="O3278" s="19">
        <v>9.5027604351961115E-2</v>
      </c>
      <c r="P3278" s="50"/>
      <c r="R3278" s="9" t="s">
        <v>0</v>
      </c>
    </row>
    <row r="3279" spans="2:18" x14ac:dyDescent="0.2">
      <c r="B3279" s="25">
        <v>3049</v>
      </c>
      <c r="C3279" s="193">
        <v>0.42604698326468804</v>
      </c>
      <c r="D3279" s="19"/>
      <c r="E3279" s="19">
        <v>0.66475963390958326</v>
      </c>
      <c r="F3279" s="19"/>
      <c r="G3279" s="19">
        <v>0.21350352849223189</v>
      </c>
      <c r="H3279" s="19"/>
      <c r="I3279" s="19"/>
      <c r="J3279" s="19">
        <v>0.72271762447319066</v>
      </c>
      <c r="K3279" s="19">
        <v>9.0985665575146396E-2</v>
      </c>
      <c r="L3279" s="19"/>
      <c r="M3279" s="19"/>
      <c r="N3279" s="19">
        <v>4.4091505133381732E-2</v>
      </c>
      <c r="O3279" s="19">
        <v>0.29368640703642312</v>
      </c>
      <c r="P3279" s="50"/>
      <c r="R3279" s="9" t="s">
        <v>0</v>
      </c>
    </row>
    <row r="3280" spans="2:18" x14ac:dyDescent="0.2">
      <c r="B3280" s="25">
        <v>3050</v>
      </c>
      <c r="C3280" s="193">
        <v>0.34736267923177644</v>
      </c>
      <c r="D3280" s="19"/>
      <c r="E3280" s="19">
        <v>0.60013146016971353</v>
      </c>
      <c r="F3280" s="19"/>
      <c r="G3280" s="19">
        <v>1.0263799292561275</v>
      </c>
      <c r="H3280" s="19"/>
      <c r="I3280" s="19">
        <v>0.79744106642261192</v>
      </c>
      <c r="J3280" s="19"/>
      <c r="K3280" s="19">
        <v>0.87346729970563419</v>
      </c>
      <c r="L3280" s="19"/>
      <c r="M3280" s="19">
        <v>0.57077362344864846</v>
      </c>
      <c r="N3280" s="19"/>
      <c r="O3280" s="19">
        <v>5.6298120885104809E-2</v>
      </c>
      <c r="P3280" s="50"/>
      <c r="R3280" s="9" t="s">
        <v>0</v>
      </c>
    </row>
    <row r="3281" spans="2:18" x14ac:dyDescent="0.2">
      <c r="B3281" s="25">
        <v>3051</v>
      </c>
      <c r="C3281" s="193">
        <v>0.11590900752829822</v>
      </c>
      <c r="D3281" s="19"/>
      <c r="E3281" s="19"/>
      <c r="F3281" s="19">
        <v>0.49445907434683495</v>
      </c>
      <c r="G3281" s="19"/>
      <c r="H3281" s="19">
        <v>0.58217525157333549</v>
      </c>
      <c r="I3281" s="19">
        <v>4.570621328916475E-2</v>
      </c>
      <c r="J3281" s="19"/>
      <c r="K3281" s="19"/>
      <c r="L3281" s="19">
        <v>0.13931034560120772</v>
      </c>
      <c r="M3281" s="19"/>
      <c r="N3281" s="19">
        <v>0.90465764756605471</v>
      </c>
      <c r="O3281" s="19"/>
      <c r="P3281" s="50">
        <v>0.52572614133378792</v>
      </c>
      <c r="R3281" s="9" t="s">
        <v>0</v>
      </c>
    </row>
    <row r="3282" spans="2:18" x14ac:dyDescent="0.2">
      <c r="B3282" s="25">
        <v>3052</v>
      </c>
      <c r="C3282" s="193">
        <v>0.17980445598818778</v>
      </c>
      <c r="D3282" s="19"/>
      <c r="E3282" s="19">
        <v>0.72328130449492423</v>
      </c>
      <c r="F3282" s="19"/>
      <c r="G3282" s="19">
        <v>1.111887882118181</v>
      </c>
      <c r="H3282" s="19"/>
      <c r="I3282" s="19">
        <v>0.64069870912894256</v>
      </c>
      <c r="J3282" s="19"/>
      <c r="K3282" s="19">
        <v>0.30110369414456045</v>
      </c>
      <c r="L3282" s="19"/>
      <c r="M3282" s="19">
        <v>0.37529897542569129</v>
      </c>
      <c r="N3282" s="19"/>
      <c r="O3282" s="19"/>
      <c r="P3282" s="50">
        <v>0.72100248643622233</v>
      </c>
      <c r="R3282" s="9" t="s">
        <v>0</v>
      </c>
    </row>
    <row r="3283" spans="2:18" x14ac:dyDescent="0.2">
      <c r="B3283" s="25">
        <v>3053</v>
      </c>
      <c r="C3283" s="193"/>
      <c r="D3283" s="19">
        <v>0.55191635927246752</v>
      </c>
      <c r="E3283" s="19"/>
      <c r="F3283" s="19">
        <v>0.73434289820104082</v>
      </c>
      <c r="G3283" s="19"/>
      <c r="H3283" s="19">
        <v>0.3939208840386903</v>
      </c>
      <c r="I3283" s="19">
        <v>0.12168711356028016</v>
      </c>
      <c r="J3283" s="19"/>
      <c r="K3283" s="19">
        <v>4.9675009526137459E-2</v>
      </c>
      <c r="L3283" s="19"/>
      <c r="M3283" s="19">
        <v>0.29793807012362561</v>
      </c>
      <c r="N3283" s="19"/>
      <c r="O3283" s="19"/>
      <c r="P3283" s="50">
        <v>1.12192314049007</v>
      </c>
      <c r="R3283" s="9" t="s">
        <v>0</v>
      </c>
    </row>
    <row r="3284" spans="2:18" x14ac:dyDescent="0.2">
      <c r="B3284" s="25">
        <v>3054</v>
      </c>
      <c r="C3284" s="193">
        <v>0.68538352002160075</v>
      </c>
      <c r="D3284" s="19"/>
      <c r="E3284" s="19">
        <v>0.43932365259607026</v>
      </c>
      <c r="F3284" s="19"/>
      <c r="G3284" s="19">
        <v>0.22186714320580264</v>
      </c>
      <c r="H3284" s="19"/>
      <c r="I3284" s="19">
        <v>0.13833961720850615</v>
      </c>
      <c r="J3284" s="19"/>
      <c r="K3284" s="19">
        <v>0.50760401247373521</v>
      </c>
      <c r="L3284" s="19"/>
      <c r="M3284" s="19">
        <v>0.34100597434843744</v>
      </c>
      <c r="N3284" s="19"/>
      <c r="O3284" s="19">
        <v>0.78643732254980514</v>
      </c>
      <c r="P3284" s="50"/>
      <c r="R3284" s="9" t="s">
        <v>0</v>
      </c>
    </row>
    <row r="3285" spans="2:18" x14ac:dyDescent="0.2">
      <c r="B3285" s="25">
        <v>3055</v>
      </c>
      <c r="C3285" s="193"/>
      <c r="D3285" s="19">
        <v>1.6620868327972425</v>
      </c>
      <c r="E3285" s="19"/>
      <c r="F3285" s="19">
        <v>1.1598900868036064</v>
      </c>
      <c r="G3285" s="19"/>
      <c r="H3285" s="19">
        <v>1.1061706581534907</v>
      </c>
      <c r="I3285" s="19"/>
      <c r="J3285" s="19">
        <v>4.8111833435137877E-2</v>
      </c>
      <c r="K3285" s="19"/>
      <c r="L3285" s="19">
        <v>0.18524772426751973</v>
      </c>
      <c r="M3285" s="19"/>
      <c r="N3285" s="19">
        <v>0.467440755062841</v>
      </c>
      <c r="O3285" s="19"/>
      <c r="P3285" s="50">
        <v>0.83323718648226497</v>
      </c>
      <c r="R3285" s="9" t="s">
        <v>0</v>
      </c>
    </row>
    <row r="3286" spans="2:18" x14ac:dyDescent="0.2">
      <c r="B3286" s="25">
        <v>3056</v>
      </c>
      <c r="C3286" s="193"/>
      <c r="D3286" s="19">
        <v>0.2379739094389694</v>
      </c>
      <c r="E3286" s="19"/>
      <c r="F3286" s="19">
        <v>0.7064901997333819</v>
      </c>
      <c r="G3286" s="19"/>
      <c r="H3286" s="19">
        <v>0.14218614476774019</v>
      </c>
      <c r="I3286" s="19"/>
      <c r="J3286" s="19">
        <v>0.68733737380890947</v>
      </c>
      <c r="K3286" s="19">
        <v>0.33800080330888366</v>
      </c>
      <c r="L3286" s="19"/>
      <c r="M3286" s="19"/>
      <c r="N3286" s="19">
        <v>1.7583652990433178E-2</v>
      </c>
      <c r="O3286" s="19"/>
      <c r="P3286" s="50">
        <v>0.10961987987148226</v>
      </c>
      <c r="R3286" s="9" t="s">
        <v>0</v>
      </c>
    </row>
    <row r="3287" spans="2:18" x14ac:dyDescent="0.2">
      <c r="B3287" s="25">
        <v>3057</v>
      </c>
      <c r="C3287" s="193"/>
      <c r="D3287" s="19">
        <v>0.68694485113952231</v>
      </c>
      <c r="E3287" s="19"/>
      <c r="F3287" s="19">
        <v>0.39135744310177556</v>
      </c>
      <c r="G3287" s="19"/>
      <c r="H3287" s="19">
        <v>0.80628250141684765</v>
      </c>
      <c r="I3287" s="19"/>
      <c r="J3287" s="19">
        <v>0.82057039015935418</v>
      </c>
      <c r="K3287" s="19"/>
      <c r="L3287" s="19">
        <v>0.90448020666164819</v>
      </c>
      <c r="M3287" s="19"/>
      <c r="N3287" s="19">
        <v>0.81582864624090479</v>
      </c>
      <c r="O3287" s="19"/>
      <c r="P3287" s="50">
        <v>1.3971613081818728</v>
      </c>
      <c r="R3287" s="9" t="s">
        <v>0</v>
      </c>
    </row>
    <row r="3288" spans="2:18" x14ac:dyDescent="0.2">
      <c r="B3288" s="25">
        <v>3058</v>
      </c>
      <c r="C3288" s="193"/>
      <c r="D3288" s="19">
        <v>0.47558908410071477</v>
      </c>
      <c r="E3288" s="19"/>
      <c r="F3288" s="19">
        <v>0.1816854446236906</v>
      </c>
      <c r="G3288" s="19"/>
      <c r="H3288" s="19">
        <v>1.3816867980325878</v>
      </c>
      <c r="I3288" s="19"/>
      <c r="J3288" s="19">
        <v>0.62041927360965554</v>
      </c>
      <c r="K3288" s="19"/>
      <c r="L3288" s="19">
        <v>1.4061538972690435</v>
      </c>
      <c r="M3288" s="19"/>
      <c r="N3288" s="19">
        <v>1.6970143958994335</v>
      </c>
      <c r="O3288" s="19"/>
      <c r="P3288" s="50">
        <v>0.24398898011876069</v>
      </c>
      <c r="R3288" s="9" t="s">
        <v>0</v>
      </c>
    </row>
    <row r="3289" spans="2:18" x14ac:dyDescent="0.2">
      <c r="B3289" s="25">
        <v>3059</v>
      </c>
      <c r="C3289" s="193"/>
      <c r="D3289" s="19">
        <v>0.91187691220221745</v>
      </c>
      <c r="E3289" s="19"/>
      <c r="F3289" s="19">
        <v>0.90527376810343896</v>
      </c>
      <c r="G3289" s="19"/>
      <c r="H3289" s="19">
        <v>1.2781678300538781</v>
      </c>
      <c r="I3289" s="19"/>
      <c r="J3289" s="19">
        <v>0.92374955751469967</v>
      </c>
      <c r="K3289" s="19"/>
      <c r="L3289" s="19">
        <v>0.73152219062052393</v>
      </c>
      <c r="M3289" s="19"/>
      <c r="N3289" s="19">
        <v>0.9547818473607349</v>
      </c>
      <c r="O3289" s="19"/>
      <c r="P3289" s="50">
        <v>1.0158451694555943</v>
      </c>
      <c r="R3289" s="9" t="s">
        <v>0</v>
      </c>
    </row>
    <row r="3290" spans="2:18" x14ac:dyDescent="0.2">
      <c r="B3290" s="25">
        <v>3060</v>
      </c>
      <c r="C3290" s="193"/>
      <c r="D3290" s="19">
        <v>0.79377618897390767</v>
      </c>
      <c r="E3290" s="19"/>
      <c r="F3290" s="19">
        <v>2.3574960742670679</v>
      </c>
      <c r="G3290" s="19"/>
      <c r="H3290" s="19">
        <v>2.0505081771558791</v>
      </c>
      <c r="I3290" s="19"/>
      <c r="J3290" s="19">
        <v>2.2868057481774811</v>
      </c>
      <c r="K3290" s="19"/>
      <c r="L3290" s="19">
        <v>2.4040793515397567</v>
      </c>
      <c r="M3290" s="19"/>
      <c r="N3290" s="19">
        <v>2.7329823206274808</v>
      </c>
      <c r="O3290" s="19"/>
      <c r="P3290" s="50">
        <v>2.6436386389002879</v>
      </c>
      <c r="R3290" s="9" t="s">
        <v>0</v>
      </c>
    </row>
    <row r="3291" spans="2:18" x14ac:dyDescent="0.2">
      <c r="B3291" s="25">
        <v>3061</v>
      </c>
      <c r="C3291" s="193"/>
      <c r="D3291" s="19">
        <v>0.71135664925738418</v>
      </c>
      <c r="E3291" s="19"/>
      <c r="F3291" s="19">
        <v>1.4814792001934516</v>
      </c>
      <c r="G3291" s="19"/>
      <c r="H3291" s="19">
        <v>1.2106837320717043</v>
      </c>
      <c r="I3291" s="19"/>
      <c r="J3291" s="19">
        <v>1.2946928988640445</v>
      </c>
      <c r="K3291" s="19"/>
      <c r="L3291" s="19">
        <v>1.3996638548583542</v>
      </c>
      <c r="M3291" s="19"/>
      <c r="N3291" s="19">
        <v>1.1279190428374288</v>
      </c>
      <c r="O3291" s="19"/>
      <c r="P3291" s="50">
        <v>0.37203474833112354</v>
      </c>
      <c r="R3291" s="9" t="s">
        <v>0</v>
      </c>
    </row>
    <row r="3292" spans="2:18" x14ac:dyDescent="0.2">
      <c r="B3292" s="25">
        <v>3062</v>
      </c>
      <c r="C3292" s="193">
        <v>1.6593937223250954</v>
      </c>
      <c r="D3292" s="19"/>
      <c r="E3292" s="19">
        <v>1.401959125317304</v>
      </c>
      <c r="F3292" s="19"/>
      <c r="G3292" s="19">
        <v>1.5133660501198902</v>
      </c>
      <c r="H3292" s="19"/>
      <c r="I3292" s="19">
        <v>1.8957774340298517</v>
      </c>
      <c r="J3292" s="19"/>
      <c r="K3292" s="19">
        <v>1.1057140470546067</v>
      </c>
      <c r="L3292" s="19"/>
      <c r="M3292" s="19">
        <v>2.4680519355978805</v>
      </c>
      <c r="N3292" s="19"/>
      <c r="O3292" s="19">
        <v>1.1480364749078265</v>
      </c>
      <c r="P3292" s="50"/>
      <c r="R3292" s="9" t="s">
        <v>0</v>
      </c>
    </row>
    <row r="3293" spans="2:18" x14ac:dyDescent="0.2">
      <c r="B3293" s="25">
        <v>3063</v>
      </c>
      <c r="C3293" s="193">
        <v>1.5135786719678732</v>
      </c>
      <c r="D3293" s="19"/>
      <c r="E3293" s="19">
        <v>0.44677085763824914</v>
      </c>
      <c r="F3293" s="19"/>
      <c r="G3293" s="19"/>
      <c r="H3293" s="19">
        <v>0.46127041463920865</v>
      </c>
      <c r="I3293" s="19">
        <v>0.28606602765688083</v>
      </c>
      <c r="J3293" s="19"/>
      <c r="K3293" s="19">
        <v>0.94657347442021766</v>
      </c>
      <c r="L3293" s="19"/>
      <c r="M3293" s="19">
        <v>0.66037113490711441</v>
      </c>
      <c r="N3293" s="19"/>
      <c r="O3293" s="19">
        <v>0.42401154572563671</v>
      </c>
      <c r="P3293" s="50"/>
      <c r="R3293" s="9" t="s">
        <v>0</v>
      </c>
    </row>
    <row r="3294" spans="2:18" x14ac:dyDescent="0.2">
      <c r="B3294" s="25">
        <v>3064</v>
      </c>
      <c r="C3294" s="193"/>
      <c r="D3294" s="19">
        <v>0.35358220928313522</v>
      </c>
      <c r="E3294" s="19"/>
      <c r="F3294" s="19">
        <v>0.65154146370171462</v>
      </c>
      <c r="G3294" s="19"/>
      <c r="H3294" s="19">
        <v>0.29685306732200711</v>
      </c>
      <c r="I3294" s="19"/>
      <c r="J3294" s="19">
        <v>2.6464815887905748E-2</v>
      </c>
      <c r="K3294" s="19">
        <v>0.14792408492469875</v>
      </c>
      <c r="L3294" s="19"/>
      <c r="M3294" s="19"/>
      <c r="N3294" s="19">
        <v>1.5020447191503767</v>
      </c>
      <c r="O3294" s="19"/>
      <c r="P3294" s="50">
        <v>0.42323814300764179</v>
      </c>
      <c r="R3294" s="9" t="s">
        <v>0</v>
      </c>
    </row>
    <row r="3295" spans="2:18" x14ac:dyDescent="0.2">
      <c r="B3295" s="25">
        <v>3065</v>
      </c>
      <c r="C3295" s="193"/>
      <c r="D3295" s="19">
        <v>0.16093946214483767</v>
      </c>
      <c r="E3295" s="19"/>
      <c r="F3295" s="19">
        <v>0.82930859572771209</v>
      </c>
      <c r="G3295" s="19"/>
      <c r="H3295" s="19">
        <v>1.3824418310228097</v>
      </c>
      <c r="I3295" s="19"/>
      <c r="J3295" s="19">
        <v>0.65677344303268348</v>
      </c>
      <c r="K3295" s="19"/>
      <c r="L3295" s="19">
        <v>0.90468481564486736</v>
      </c>
      <c r="M3295" s="19"/>
      <c r="N3295" s="19">
        <v>0.80587797861689503</v>
      </c>
      <c r="O3295" s="19"/>
      <c r="P3295" s="50">
        <v>1.2571125207427165</v>
      </c>
      <c r="R3295" s="9" t="s">
        <v>0</v>
      </c>
    </row>
    <row r="3296" spans="2:18" x14ac:dyDescent="0.2">
      <c r="B3296" s="25">
        <v>3066</v>
      </c>
      <c r="C3296" s="193">
        <v>0.44557897654212641</v>
      </c>
      <c r="D3296" s="19"/>
      <c r="E3296" s="19">
        <v>0.70117490028969809</v>
      </c>
      <c r="F3296" s="19"/>
      <c r="G3296" s="19">
        <v>1.1130222955710192</v>
      </c>
      <c r="H3296" s="19"/>
      <c r="I3296" s="19"/>
      <c r="J3296" s="19">
        <v>0.14130490201350093</v>
      </c>
      <c r="K3296" s="19">
        <v>0.42398075283021797</v>
      </c>
      <c r="L3296" s="19"/>
      <c r="M3296" s="19">
        <v>0.71542156316748651</v>
      </c>
      <c r="N3296" s="19"/>
      <c r="O3296" s="19">
        <v>0.2723872542974371</v>
      </c>
      <c r="P3296" s="50"/>
      <c r="R3296" s="9" t="s">
        <v>0</v>
      </c>
    </row>
    <row r="3297" spans="2:18" x14ac:dyDescent="0.2">
      <c r="B3297" s="25">
        <v>3067</v>
      </c>
      <c r="C3297" s="193"/>
      <c r="D3297" s="19">
        <v>1.768423271094828</v>
      </c>
      <c r="E3297" s="19"/>
      <c r="F3297" s="19">
        <v>0.20359841533418396</v>
      </c>
      <c r="G3297" s="19"/>
      <c r="H3297" s="19">
        <v>0.57541885551119376</v>
      </c>
      <c r="I3297" s="19"/>
      <c r="J3297" s="19">
        <v>0.78537136903184157</v>
      </c>
      <c r="K3297" s="19"/>
      <c r="L3297" s="19">
        <v>0.46194841008378418</v>
      </c>
      <c r="M3297" s="19"/>
      <c r="N3297" s="19">
        <v>0.99665795021734316</v>
      </c>
      <c r="O3297" s="19"/>
      <c r="P3297" s="50">
        <v>1.2140381987075288</v>
      </c>
      <c r="R3297" s="9" t="s">
        <v>0</v>
      </c>
    </row>
    <row r="3298" spans="2:18" x14ac:dyDescent="0.2">
      <c r="B3298" s="25">
        <v>3068</v>
      </c>
      <c r="C3298" s="193">
        <v>0.10765860927510257</v>
      </c>
      <c r="D3298" s="19"/>
      <c r="E3298" s="19">
        <v>0.57195433657387962</v>
      </c>
      <c r="F3298" s="19"/>
      <c r="G3298" s="19">
        <v>0.19669123687584322</v>
      </c>
      <c r="H3298" s="19"/>
      <c r="I3298" s="19">
        <v>0.61961154289677156</v>
      </c>
      <c r="J3298" s="19"/>
      <c r="K3298" s="19"/>
      <c r="L3298" s="19">
        <v>0.38038504380457838</v>
      </c>
      <c r="M3298" s="19"/>
      <c r="N3298" s="19">
        <v>0.54484097519576957</v>
      </c>
      <c r="O3298" s="19"/>
      <c r="P3298" s="50">
        <v>1.1383917330474986</v>
      </c>
      <c r="R3298" s="9" t="s">
        <v>0</v>
      </c>
    </row>
    <row r="3299" spans="2:18" x14ac:dyDescent="0.2">
      <c r="B3299" s="25">
        <v>3069</v>
      </c>
      <c r="C3299" s="193"/>
      <c r="D3299" s="19">
        <v>0.17893828271177947</v>
      </c>
      <c r="E3299" s="19"/>
      <c r="F3299" s="19">
        <v>0.45707118614467346</v>
      </c>
      <c r="G3299" s="19">
        <v>0.28404811759777815</v>
      </c>
      <c r="H3299" s="19"/>
      <c r="I3299" s="19"/>
      <c r="J3299" s="19">
        <v>0.47781672687973453</v>
      </c>
      <c r="K3299" s="19"/>
      <c r="L3299" s="19">
        <v>1.091003467423338</v>
      </c>
      <c r="M3299" s="19">
        <v>0.5111994729807724</v>
      </c>
      <c r="N3299" s="19"/>
      <c r="O3299" s="19">
        <v>1.1235553691778078E-2</v>
      </c>
      <c r="P3299" s="50"/>
      <c r="R3299" s="9" t="s">
        <v>0</v>
      </c>
    </row>
    <row r="3300" spans="2:18" x14ac:dyDescent="0.2">
      <c r="B3300" s="25">
        <v>3070</v>
      </c>
      <c r="C3300" s="193">
        <v>0.47339584260132678</v>
      </c>
      <c r="D3300" s="19"/>
      <c r="E3300" s="19">
        <v>0.27770906394558426</v>
      </c>
      <c r="F3300" s="19"/>
      <c r="G3300" s="19">
        <v>0.62202128127373546</v>
      </c>
      <c r="H3300" s="19"/>
      <c r="I3300" s="19"/>
      <c r="J3300" s="19">
        <v>0.83513906049003184</v>
      </c>
      <c r="K3300" s="19"/>
      <c r="L3300" s="19">
        <v>0.35775966952924743</v>
      </c>
      <c r="M3300" s="19">
        <v>0.34829639516922301</v>
      </c>
      <c r="N3300" s="19"/>
      <c r="O3300" s="19">
        <v>0.76915333855276824</v>
      </c>
      <c r="P3300" s="50"/>
      <c r="R3300" s="9" t="s">
        <v>0</v>
      </c>
    </row>
    <row r="3301" spans="2:18" x14ac:dyDescent="0.2">
      <c r="B3301" s="25">
        <v>3071</v>
      </c>
      <c r="C3301" s="193"/>
      <c r="D3301" s="19">
        <v>6.2811321506740875E-2</v>
      </c>
      <c r="E3301" s="19"/>
      <c r="F3301" s="19">
        <v>5.4796621484021216E-2</v>
      </c>
      <c r="G3301" s="19"/>
      <c r="H3301" s="19">
        <v>0.50644769702631776</v>
      </c>
      <c r="I3301" s="19">
        <v>6.0273819461684947E-2</v>
      </c>
      <c r="J3301" s="19"/>
      <c r="K3301" s="19"/>
      <c r="L3301" s="19">
        <v>0.40387191915580128</v>
      </c>
      <c r="M3301" s="19"/>
      <c r="N3301" s="19">
        <v>0.78688967215493566</v>
      </c>
      <c r="O3301" s="19">
        <v>0.6403439293469585</v>
      </c>
      <c r="P3301" s="50"/>
      <c r="R3301" s="9" t="s">
        <v>0</v>
      </c>
    </row>
    <row r="3302" spans="2:18" x14ac:dyDescent="0.2">
      <c r="B3302" s="25">
        <v>3072</v>
      </c>
      <c r="C3302" s="193"/>
      <c r="D3302" s="19">
        <v>1.5283631349941671</v>
      </c>
      <c r="E3302" s="19"/>
      <c r="F3302" s="19">
        <v>1.5821224665715865</v>
      </c>
      <c r="G3302" s="19"/>
      <c r="H3302" s="19">
        <v>1.5567001632513446</v>
      </c>
      <c r="I3302" s="19"/>
      <c r="J3302" s="19">
        <v>1.7943994932109304</v>
      </c>
      <c r="K3302" s="19"/>
      <c r="L3302" s="19">
        <v>1.8427090418573362</v>
      </c>
      <c r="M3302" s="19"/>
      <c r="N3302" s="19">
        <v>1.2019633785693058</v>
      </c>
      <c r="O3302" s="19"/>
      <c r="P3302" s="50">
        <v>0.86656439486242431</v>
      </c>
      <c r="R3302" s="9" t="s">
        <v>0</v>
      </c>
    </row>
    <row r="3303" spans="2:18" x14ac:dyDescent="0.2">
      <c r="B3303" s="25">
        <v>3073</v>
      </c>
      <c r="C3303" s="193"/>
      <c r="D3303" s="19">
        <v>0.944149645458774</v>
      </c>
      <c r="E3303" s="19"/>
      <c r="F3303" s="19">
        <v>0.92431438509305097</v>
      </c>
      <c r="G3303" s="19"/>
      <c r="H3303" s="19">
        <v>1.3242731985123215</v>
      </c>
      <c r="I3303" s="19"/>
      <c r="J3303" s="19">
        <v>5.3933068172762604E-2</v>
      </c>
      <c r="K3303" s="19"/>
      <c r="L3303" s="19">
        <v>0.84768699189829289</v>
      </c>
      <c r="M3303" s="19"/>
      <c r="N3303" s="19">
        <v>0.619280582324369</v>
      </c>
      <c r="O3303" s="19"/>
      <c r="P3303" s="50">
        <v>0.4969354437018324</v>
      </c>
      <c r="R3303" s="9" t="s">
        <v>0</v>
      </c>
    </row>
    <row r="3304" spans="2:18" x14ac:dyDescent="0.2">
      <c r="B3304" s="25">
        <v>3074</v>
      </c>
      <c r="C3304" s="193"/>
      <c r="D3304" s="19">
        <v>0.70156962694961622</v>
      </c>
      <c r="E3304" s="19"/>
      <c r="F3304" s="19">
        <v>0.1936989258061956</v>
      </c>
      <c r="G3304" s="19"/>
      <c r="H3304" s="19">
        <v>0.59071057078786715</v>
      </c>
      <c r="I3304" s="19">
        <v>0.28164668435488016</v>
      </c>
      <c r="J3304" s="19"/>
      <c r="K3304" s="19"/>
      <c r="L3304" s="19">
        <v>0.16277255426681342</v>
      </c>
      <c r="M3304" s="19"/>
      <c r="N3304" s="19">
        <v>0.14980605422366286</v>
      </c>
      <c r="O3304" s="19">
        <v>0.20109672581018598</v>
      </c>
      <c r="P3304" s="50"/>
      <c r="R3304" s="9" t="s">
        <v>0</v>
      </c>
    </row>
    <row r="3305" spans="2:18" x14ac:dyDescent="0.2">
      <c r="B3305" s="25">
        <v>3075</v>
      </c>
      <c r="C3305" s="193"/>
      <c r="D3305" s="19">
        <v>0.44391001826302673</v>
      </c>
      <c r="E3305" s="19"/>
      <c r="F3305" s="19">
        <v>2.2068085472678002E-2</v>
      </c>
      <c r="G3305" s="19"/>
      <c r="H3305" s="19">
        <v>0.2457108464350089</v>
      </c>
      <c r="I3305" s="19">
        <v>0.33212514370506041</v>
      </c>
      <c r="J3305" s="19"/>
      <c r="K3305" s="19">
        <v>0.51078792640320891</v>
      </c>
      <c r="L3305" s="19"/>
      <c r="M3305" s="19"/>
      <c r="N3305" s="19">
        <v>0.25935966403079558</v>
      </c>
      <c r="O3305" s="19"/>
      <c r="P3305" s="50">
        <v>0.19368736867612779</v>
      </c>
      <c r="R3305" s="9" t="s">
        <v>0</v>
      </c>
    </row>
    <row r="3306" spans="2:18" x14ac:dyDescent="0.2">
      <c r="B3306" s="25">
        <v>3076</v>
      </c>
      <c r="C3306" s="193">
        <v>0.3574605676369676</v>
      </c>
      <c r="D3306" s="19"/>
      <c r="E3306" s="19">
        <v>0.81708441886575633</v>
      </c>
      <c r="F3306" s="19"/>
      <c r="G3306" s="19">
        <v>0.62259181323711965</v>
      </c>
      <c r="H3306" s="19"/>
      <c r="I3306" s="19">
        <v>0.52527818688703609</v>
      </c>
      <c r="J3306" s="19"/>
      <c r="K3306" s="19"/>
      <c r="L3306" s="19">
        <v>0.43516577944770801</v>
      </c>
      <c r="M3306" s="19">
        <v>0.48013695063105238</v>
      </c>
      <c r="N3306" s="19"/>
      <c r="O3306" s="19"/>
      <c r="P3306" s="50">
        <v>0.78907725840909959</v>
      </c>
      <c r="R3306" s="9" t="s">
        <v>0</v>
      </c>
    </row>
    <row r="3307" spans="2:18" x14ac:dyDescent="0.2">
      <c r="B3307" s="25">
        <v>3077</v>
      </c>
      <c r="C3307" s="193">
        <v>0.99111084551176487</v>
      </c>
      <c r="D3307" s="19"/>
      <c r="E3307" s="19">
        <v>1.1031385745322291</v>
      </c>
      <c r="F3307" s="19"/>
      <c r="G3307" s="19">
        <v>0.84223416808243601</v>
      </c>
      <c r="H3307" s="19"/>
      <c r="I3307" s="19">
        <v>1.0313678549277359</v>
      </c>
      <c r="J3307" s="19"/>
      <c r="K3307" s="19">
        <v>1.4492979427017076</v>
      </c>
      <c r="L3307" s="19"/>
      <c r="M3307" s="19">
        <v>0.38780437891209979</v>
      </c>
      <c r="N3307" s="19"/>
      <c r="O3307" s="19">
        <v>2.0132581928749844</v>
      </c>
      <c r="P3307" s="50"/>
      <c r="R3307" s="9" t="s">
        <v>0</v>
      </c>
    </row>
    <row r="3308" spans="2:18" x14ac:dyDescent="0.2">
      <c r="B3308" s="25">
        <v>3078</v>
      </c>
      <c r="C3308" s="193">
        <v>0.23439051537091474</v>
      </c>
      <c r="D3308" s="19"/>
      <c r="E3308" s="19"/>
      <c r="F3308" s="19">
        <v>3.785492575145926E-2</v>
      </c>
      <c r="G3308" s="19"/>
      <c r="H3308" s="19">
        <v>0.97414954540023158</v>
      </c>
      <c r="I3308" s="19">
        <v>0.47001039437293551</v>
      </c>
      <c r="J3308" s="19"/>
      <c r="K3308" s="19">
        <v>0.39808128818278493</v>
      </c>
      <c r="L3308" s="19"/>
      <c r="M3308" s="19">
        <v>0.21472062553902438</v>
      </c>
      <c r="N3308" s="19"/>
      <c r="O3308" s="19"/>
      <c r="P3308" s="50">
        <v>1.1147074716366234</v>
      </c>
      <c r="R3308" s="9" t="s">
        <v>0</v>
      </c>
    </row>
    <row r="3309" spans="2:18" x14ac:dyDescent="0.2">
      <c r="B3309" s="25">
        <v>3079</v>
      </c>
      <c r="C3309" s="193"/>
      <c r="D3309" s="19">
        <v>0.85698406988249143</v>
      </c>
      <c r="E3309" s="19"/>
      <c r="F3309" s="19">
        <v>1.0021006520967795</v>
      </c>
      <c r="G3309" s="19"/>
      <c r="H3309" s="19">
        <v>0.62727914826645281</v>
      </c>
      <c r="I3309" s="19"/>
      <c r="J3309" s="19">
        <v>0.65814236467152198</v>
      </c>
      <c r="K3309" s="19"/>
      <c r="L3309" s="19">
        <v>0.43028460937078195</v>
      </c>
      <c r="M3309" s="19"/>
      <c r="N3309" s="19">
        <v>1.1395451380975152</v>
      </c>
      <c r="O3309" s="19"/>
      <c r="P3309" s="50">
        <v>0.28012686764805234</v>
      </c>
      <c r="R3309" s="9" t="s">
        <v>0</v>
      </c>
    </row>
    <row r="3310" spans="2:18" x14ac:dyDescent="0.2">
      <c r="B3310" s="25">
        <v>3080</v>
      </c>
      <c r="C3310" s="193"/>
      <c r="D3310" s="19">
        <v>0.54810388239926855</v>
      </c>
      <c r="E3310" s="19"/>
      <c r="F3310" s="19">
        <v>1.0724826268999839</v>
      </c>
      <c r="G3310" s="19"/>
      <c r="H3310" s="19">
        <v>0.37637880710836069</v>
      </c>
      <c r="I3310" s="19"/>
      <c r="J3310" s="19">
        <v>1.1945731292562443</v>
      </c>
      <c r="K3310" s="19"/>
      <c r="L3310" s="19">
        <v>0.92756563229304001</v>
      </c>
      <c r="M3310" s="19"/>
      <c r="N3310" s="19">
        <v>0.65105571536445472</v>
      </c>
      <c r="O3310" s="19"/>
      <c r="P3310" s="50">
        <v>0.64050902707183566</v>
      </c>
      <c r="R3310" s="9" t="s">
        <v>0</v>
      </c>
    </row>
    <row r="3311" spans="2:18" x14ac:dyDescent="0.2">
      <c r="B3311" s="25">
        <v>3081</v>
      </c>
      <c r="C3311" s="193"/>
      <c r="D3311" s="19">
        <v>0.50240576141423254</v>
      </c>
      <c r="E3311" s="19">
        <v>0.40963544806011115</v>
      </c>
      <c r="F3311" s="19"/>
      <c r="G3311" s="19">
        <v>0.88521909653793529</v>
      </c>
      <c r="H3311" s="19"/>
      <c r="I3311" s="19"/>
      <c r="J3311" s="19">
        <v>0.64805608029910478</v>
      </c>
      <c r="K3311" s="19">
        <v>0.37667826587928294</v>
      </c>
      <c r="L3311" s="19"/>
      <c r="M3311" s="19">
        <v>0.12125907158283535</v>
      </c>
      <c r="N3311" s="19"/>
      <c r="O3311" s="19"/>
      <c r="P3311" s="50">
        <v>9.4445611197031945E-2</v>
      </c>
      <c r="R3311" s="9" t="s">
        <v>0</v>
      </c>
    </row>
    <row r="3312" spans="2:18" x14ac:dyDescent="0.2">
      <c r="B3312" s="25">
        <v>3082</v>
      </c>
      <c r="C3312" s="193"/>
      <c r="D3312" s="19">
        <v>1.0425248781783916</v>
      </c>
      <c r="E3312" s="19"/>
      <c r="F3312" s="19">
        <v>0.83284874673346765</v>
      </c>
      <c r="G3312" s="19"/>
      <c r="H3312" s="19">
        <v>1.0193656225453107</v>
      </c>
      <c r="I3312" s="19"/>
      <c r="J3312" s="19">
        <v>0.15151602033870218</v>
      </c>
      <c r="K3312" s="19"/>
      <c r="L3312" s="19">
        <v>0.25761789923077333</v>
      </c>
      <c r="M3312" s="19"/>
      <c r="N3312" s="19">
        <v>1.5545903902859084</v>
      </c>
      <c r="O3312" s="19"/>
      <c r="P3312" s="50">
        <v>1.0062566423962747</v>
      </c>
      <c r="R3312" s="9" t="s">
        <v>0</v>
      </c>
    </row>
    <row r="3313" spans="2:18" x14ac:dyDescent="0.2">
      <c r="B3313" s="25">
        <v>3083</v>
      </c>
      <c r="C3313" s="193"/>
      <c r="D3313" s="19">
        <v>3.1492167181650599E-2</v>
      </c>
      <c r="E3313" s="19">
        <v>0.17797147079058254</v>
      </c>
      <c r="F3313" s="19"/>
      <c r="G3313" s="19">
        <v>9.2065122761088566E-2</v>
      </c>
      <c r="H3313" s="19"/>
      <c r="I3313" s="19">
        <v>0.90633940875945751</v>
      </c>
      <c r="J3313" s="19"/>
      <c r="K3313" s="19"/>
      <c r="L3313" s="19">
        <v>0.43362906221352676</v>
      </c>
      <c r="M3313" s="19">
        <v>0.20216950401344547</v>
      </c>
      <c r="N3313" s="19"/>
      <c r="O3313" s="19">
        <v>0.69513305821533056</v>
      </c>
      <c r="P3313" s="50"/>
      <c r="R3313" s="9" t="s">
        <v>0</v>
      </c>
    </row>
    <row r="3314" spans="2:18" x14ac:dyDescent="0.2">
      <c r="B3314" s="25">
        <v>3084</v>
      </c>
      <c r="C3314" s="193"/>
      <c r="D3314" s="19">
        <v>1.6491727403666065</v>
      </c>
      <c r="E3314" s="19"/>
      <c r="F3314" s="19">
        <v>2.3645154050256414</v>
      </c>
      <c r="G3314" s="19"/>
      <c r="H3314" s="19">
        <v>2.6863647442546963</v>
      </c>
      <c r="I3314" s="19"/>
      <c r="J3314" s="19">
        <v>1.0843030393847353</v>
      </c>
      <c r="K3314" s="19"/>
      <c r="L3314" s="19">
        <v>1.2983976112143176</v>
      </c>
      <c r="M3314" s="19"/>
      <c r="N3314" s="19">
        <v>1.0846844573216101</v>
      </c>
      <c r="O3314" s="19"/>
      <c r="P3314" s="50">
        <v>1.7061183892349805</v>
      </c>
      <c r="R3314" s="9" t="s">
        <v>0</v>
      </c>
    </row>
    <row r="3315" spans="2:18" x14ac:dyDescent="0.2">
      <c r="B3315" s="25">
        <v>3085</v>
      </c>
      <c r="C3315" s="193"/>
      <c r="D3315" s="19">
        <v>0.4908903696359917</v>
      </c>
      <c r="E3315" s="19"/>
      <c r="F3315" s="19">
        <v>0.66790164232241866</v>
      </c>
      <c r="G3315" s="19"/>
      <c r="H3315" s="19">
        <v>1.7913028766105199</v>
      </c>
      <c r="I3315" s="19"/>
      <c r="J3315" s="19">
        <v>0.80796980421241704</v>
      </c>
      <c r="K3315" s="19">
        <v>0.2323263081183293</v>
      </c>
      <c r="L3315" s="19"/>
      <c r="M3315" s="19"/>
      <c r="N3315" s="19">
        <v>0.86680600143164144</v>
      </c>
      <c r="O3315" s="19"/>
      <c r="P3315" s="50">
        <v>0.51965304772597543</v>
      </c>
      <c r="R3315" s="9" t="s">
        <v>0</v>
      </c>
    </row>
    <row r="3316" spans="2:18" x14ac:dyDescent="0.2">
      <c r="B3316" s="25">
        <v>3086</v>
      </c>
      <c r="C3316" s="193"/>
      <c r="D3316" s="19">
        <v>0.58833484995008145</v>
      </c>
      <c r="E3316" s="19">
        <v>0.33495390053577379</v>
      </c>
      <c r="F3316" s="19"/>
      <c r="G3316" s="19">
        <v>0.34759564315368935</v>
      </c>
      <c r="H3316" s="19"/>
      <c r="I3316" s="19"/>
      <c r="J3316" s="19">
        <v>0.49518252247802536</v>
      </c>
      <c r="K3316" s="19"/>
      <c r="L3316" s="19">
        <v>0.77131422791961901</v>
      </c>
      <c r="M3316" s="19">
        <v>0.43401760080663643</v>
      </c>
      <c r="N3316" s="19"/>
      <c r="O3316" s="19"/>
      <c r="P3316" s="50">
        <v>6.9331932436698357E-2</v>
      </c>
      <c r="R3316" s="9" t="s">
        <v>0</v>
      </c>
    </row>
    <row r="3317" spans="2:18" x14ac:dyDescent="0.2">
      <c r="B3317" s="25">
        <v>3087</v>
      </c>
      <c r="C3317" s="193"/>
      <c r="D3317" s="19">
        <v>0.18011775464675256</v>
      </c>
      <c r="E3317" s="19"/>
      <c r="F3317" s="19">
        <v>0.6018386261531089</v>
      </c>
      <c r="G3317" s="19"/>
      <c r="H3317" s="19">
        <v>1.044546211949112</v>
      </c>
      <c r="I3317" s="19"/>
      <c r="J3317" s="19">
        <v>1.399322034301099</v>
      </c>
      <c r="K3317" s="19"/>
      <c r="L3317" s="19">
        <v>0.6640526997507108</v>
      </c>
      <c r="M3317" s="19"/>
      <c r="N3317" s="19">
        <v>0.97213840476298408</v>
      </c>
      <c r="O3317" s="19"/>
      <c r="P3317" s="50">
        <v>0.41747639204121201</v>
      </c>
      <c r="R3317" s="9" t="s">
        <v>0</v>
      </c>
    </row>
    <row r="3318" spans="2:18" x14ac:dyDescent="0.2">
      <c r="B3318" s="25">
        <v>3088</v>
      </c>
      <c r="C3318" s="193"/>
      <c r="D3318" s="19">
        <v>0.57897275942575599</v>
      </c>
      <c r="E3318" s="19">
        <v>8.7019826434431277E-2</v>
      </c>
      <c r="F3318" s="19"/>
      <c r="G3318" s="19"/>
      <c r="H3318" s="19">
        <v>0.13723606964901483</v>
      </c>
      <c r="I3318" s="19"/>
      <c r="J3318" s="19">
        <v>0.45328541986389814</v>
      </c>
      <c r="K3318" s="19"/>
      <c r="L3318" s="19">
        <v>1.090895873738712</v>
      </c>
      <c r="M3318" s="19"/>
      <c r="N3318" s="19">
        <v>0.75436647387671274</v>
      </c>
      <c r="O3318" s="19"/>
      <c r="P3318" s="50">
        <v>0.35958692336003134</v>
      </c>
      <c r="R3318" s="9" t="s">
        <v>0</v>
      </c>
    </row>
    <row r="3319" spans="2:18" x14ac:dyDescent="0.2">
      <c r="B3319" s="25">
        <v>3089</v>
      </c>
      <c r="C3319" s="193"/>
      <c r="D3319" s="19">
        <v>1.6089611505527617</v>
      </c>
      <c r="E3319" s="19"/>
      <c r="F3319" s="19">
        <v>0.82940219737398901</v>
      </c>
      <c r="G3319" s="19"/>
      <c r="H3319" s="19">
        <v>0.9877207903266132</v>
      </c>
      <c r="I3319" s="19"/>
      <c r="J3319" s="19">
        <v>1.2910260567934728</v>
      </c>
      <c r="K3319" s="19"/>
      <c r="L3319" s="19">
        <v>1.1474058613564002</v>
      </c>
      <c r="M3319" s="19"/>
      <c r="N3319" s="19">
        <v>1.5730908931387642</v>
      </c>
      <c r="O3319" s="19"/>
      <c r="P3319" s="50">
        <v>0.44858960396026554</v>
      </c>
      <c r="R3319" s="9" t="s">
        <v>0</v>
      </c>
    </row>
    <row r="3320" spans="2:18" x14ac:dyDescent="0.2">
      <c r="B3320" s="25">
        <v>3090</v>
      </c>
      <c r="C3320" s="193"/>
      <c r="D3320" s="19">
        <v>0.22500523642992676</v>
      </c>
      <c r="E3320" s="19"/>
      <c r="F3320" s="19">
        <v>0.32013089952011903</v>
      </c>
      <c r="G3320" s="19">
        <v>0.10886773701431196</v>
      </c>
      <c r="H3320" s="19"/>
      <c r="I3320" s="19">
        <v>0.9186512403425322</v>
      </c>
      <c r="J3320" s="19"/>
      <c r="K3320" s="19"/>
      <c r="L3320" s="19">
        <v>3.9244061218356621E-2</v>
      </c>
      <c r="M3320" s="19">
        <v>8.789325206629936E-2</v>
      </c>
      <c r="N3320" s="19"/>
      <c r="O3320" s="19"/>
      <c r="P3320" s="50">
        <v>0.36053847570386399</v>
      </c>
      <c r="R3320" s="9" t="s">
        <v>0</v>
      </c>
    </row>
    <row r="3321" spans="2:18" x14ac:dyDescent="0.2">
      <c r="B3321" s="25">
        <v>3091</v>
      </c>
      <c r="C3321" s="193"/>
      <c r="D3321" s="19">
        <v>1.4447223213676248</v>
      </c>
      <c r="E3321" s="19"/>
      <c r="F3321" s="19">
        <v>1.5505500536970886</v>
      </c>
      <c r="G3321" s="19"/>
      <c r="H3321" s="19">
        <v>1.5601275599031648</v>
      </c>
      <c r="I3321" s="19"/>
      <c r="J3321" s="19">
        <v>0.92786843108164019</v>
      </c>
      <c r="K3321" s="19"/>
      <c r="L3321" s="19">
        <v>1.1734831184547294</v>
      </c>
      <c r="M3321" s="19"/>
      <c r="N3321" s="19">
        <v>0.74545028090483489</v>
      </c>
      <c r="O3321" s="19"/>
      <c r="P3321" s="50">
        <v>1.8811074784168611</v>
      </c>
      <c r="R3321" s="9" t="s">
        <v>0</v>
      </c>
    </row>
    <row r="3322" spans="2:18" x14ac:dyDescent="0.2">
      <c r="B3322" s="25">
        <v>3092</v>
      </c>
      <c r="C3322" s="193"/>
      <c r="D3322" s="19">
        <v>0.80361729213556499</v>
      </c>
      <c r="E3322" s="19"/>
      <c r="F3322" s="19">
        <v>0.54190436040837664</v>
      </c>
      <c r="G3322" s="19"/>
      <c r="H3322" s="19">
        <v>0.28553180173853909</v>
      </c>
      <c r="I3322" s="19"/>
      <c r="J3322" s="19">
        <v>0.49476696018409427</v>
      </c>
      <c r="K3322" s="19">
        <v>0.33298165642599636</v>
      </c>
      <c r="L3322" s="19"/>
      <c r="M3322" s="19"/>
      <c r="N3322" s="19">
        <v>0.57923864382000634</v>
      </c>
      <c r="O3322" s="19"/>
      <c r="P3322" s="50">
        <v>0.8552046508149953</v>
      </c>
      <c r="R3322" s="9" t="s">
        <v>0</v>
      </c>
    </row>
    <row r="3323" spans="2:18" x14ac:dyDescent="0.2">
      <c r="B3323" s="25">
        <v>3093</v>
      </c>
      <c r="C3323" s="193"/>
      <c r="D3323" s="19">
        <v>1.4991272668243012</v>
      </c>
      <c r="E3323" s="19"/>
      <c r="F3323" s="19">
        <v>0.83823442452413954</v>
      </c>
      <c r="G3323" s="19"/>
      <c r="H3323" s="19">
        <v>1.20960324799088</v>
      </c>
      <c r="I3323" s="19"/>
      <c r="J3323" s="19">
        <v>0.86252097590209231</v>
      </c>
      <c r="K3323" s="19"/>
      <c r="L3323" s="19">
        <v>1.4782800703913648</v>
      </c>
      <c r="M3323" s="19"/>
      <c r="N3323" s="19">
        <v>2.2704944555984161</v>
      </c>
      <c r="O3323" s="19"/>
      <c r="P3323" s="50">
        <v>0.84409847394068704</v>
      </c>
      <c r="R3323" s="9" t="s">
        <v>0</v>
      </c>
    </row>
    <row r="3324" spans="2:18" x14ac:dyDescent="0.2">
      <c r="B3324" s="25">
        <v>3094</v>
      </c>
      <c r="C3324" s="193">
        <v>0.56442081726877125</v>
      </c>
      <c r="D3324" s="19"/>
      <c r="E3324" s="19"/>
      <c r="F3324" s="19">
        <v>0.14103712332371315</v>
      </c>
      <c r="G3324" s="19">
        <v>0.27034908451829359</v>
      </c>
      <c r="H3324" s="19"/>
      <c r="I3324" s="19">
        <v>0.1605028753388095</v>
      </c>
      <c r="J3324" s="19"/>
      <c r="K3324" s="19"/>
      <c r="L3324" s="19">
        <v>0.11181099969114049</v>
      </c>
      <c r="M3324" s="19"/>
      <c r="N3324" s="19">
        <v>0.7469189087577307</v>
      </c>
      <c r="O3324" s="19">
        <v>0.24324377209177095</v>
      </c>
      <c r="P3324" s="50"/>
      <c r="R3324" s="9" t="s">
        <v>0</v>
      </c>
    </row>
    <row r="3325" spans="2:18" x14ac:dyDescent="0.2">
      <c r="B3325" s="25">
        <v>3095</v>
      </c>
      <c r="C3325" s="193"/>
      <c r="D3325" s="19">
        <v>2.2731571772174926</v>
      </c>
      <c r="E3325" s="19"/>
      <c r="F3325" s="19">
        <v>1.7402971220464249</v>
      </c>
      <c r="G3325" s="19"/>
      <c r="H3325" s="19">
        <v>1.6864137963492571</v>
      </c>
      <c r="I3325" s="19"/>
      <c r="J3325" s="19">
        <v>2.0238282972481922</v>
      </c>
      <c r="K3325" s="19"/>
      <c r="L3325" s="19">
        <v>1.6662302897612198</v>
      </c>
      <c r="M3325" s="19"/>
      <c r="N3325" s="19">
        <v>2.2317607463890123</v>
      </c>
      <c r="O3325" s="19"/>
      <c r="P3325" s="50">
        <v>1.9186608892631924</v>
      </c>
      <c r="R3325" s="9" t="s">
        <v>0</v>
      </c>
    </row>
    <row r="3326" spans="2:18" x14ac:dyDescent="0.2">
      <c r="B3326" s="25">
        <v>3096</v>
      </c>
      <c r="C3326" s="193"/>
      <c r="D3326" s="19">
        <v>0.60261696118486974</v>
      </c>
      <c r="E3326" s="19"/>
      <c r="F3326" s="19">
        <v>0.77328231735996444</v>
      </c>
      <c r="G3326" s="19">
        <v>0.48974731009294875</v>
      </c>
      <c r="H3326" s="19"/>
      <c r="I3326" s="19">
        <v>0.1591031583120478</v>
      </c>
      <c r="J3326" s="19"/>
      <c r="K3326" s="19">
        <v>0.31226102216697527</v>
      </c>
      <c r="L3326" s="19"/>
      <c r="M3326" s="19"/>
      <c r="N3326" s="19">
        <v>1.0768259362028008</v>
      </c>
      <c r="O3326" s="19"/>
      <c r="P3326" s="50">
        <v>8.20397322636605E-2</v>
      </c>
      <c r="R3326" s="9" t="s">
        <v>0</v>
      </c>
    </row>
    <row r="3327" spans="2:18" x14ac:dyDescent="0.2">
      <c r="B3327" s="25">
        <v>3097</v>
      </c>
      <c r="C3327" s="193"/>
      <c r="D3327" s="19">
        <v>0.60729235861152409</v>
      </c>
      <c r="E3327" s="19"/>
      <c r="F3327" s="19">
        <v>0.34870079988204117</v>
      </c>
      <c r="G3327" s="19"/>
      <c r="H3327" s="19">
        <v>8.7118577541912601E-2</v>
      </c>
      <c r="I3327" s="19"/>
      <c r="J3327" s="19">
        <v>0.7547326635914352</v>
      </c>
      <c r="K3327" s="19"/>
      <c r="L3327" s="19">
        <v>1.6145688332880568</v>
      </c>
      <c r="M3327" s="19">
        <v>0.41854975491507779</v>
      </c>
      <c r="N3327" s="19"/>
      <c r="O3327" s="19">
        <v>0.564629330266331</v>
      </c>
      <c r="P3327" s="50"/>
      <c r="R3327" s="9" t="s">
        <v>0</v>
      </c>
    </row>
    <row r="3328" spans="2:18" x14ac:dyDescent="0.2">
      <c r="B3328" s="25">
        <v>3098</v>
      </c>
      <c r="C3328" s="193">
        <v>5.1295874297617276E-3</v>
      </c>
      <c r="D3328" s="19"/>
      <c r="E3328" s="19"/>
      <c r="F3328" s="19">
        <v>0.57330372684737196</v>
      </c>
      <c r="G3328" s="19"/>
      <c r="H3328" s="19">
        <v>0.3859653103572131</v>
      </c>
      <c r="I3328" s="19"/>
      <c r="J3328" s="19">
        <v>0.55837168057950948</v>
      </c>
      <c r="K3328" s="19"/>
      <c r="L3328" s="19">
        <v>0.35753274408867186</v>
      </c>
      <c r="M3328" s="19"/>
      <c r="N3328" s="19">
        <v>0.62771529862196618</v>
      </c>
      <c r="O3328" s="19"/>
      <c r="P3328" s="50">
        <v>0.15519134603621404</v>
      </c>
      <c r="R3328" s="9" t="s">
        <v>0</v>
      </c>
    </row>
    <row r="3329" spans="2:18" x14ac:dyDescent="0.2">
      <c r="B3329" s="25">
        <v>3099</v>
      </c>
      <c r="C3329" s="193">
        <v>0.39577270300101203</v>
      </c>
      <c r="D3329" s="19"/>
      <c r="E3329" s="19"/>
      <c r="F3329" s="19">
        <v>6.1367343506625205E-2</v>
      </c>
      <c r="G3329" s="19">
        <v>0.31649057363495825</v>
      </c>
      <c r="H3329" s="19"/>
      <c r="I3329" s="19"/>
      <c r="J3329" s="19">
        <v>1.3441687869340557E-2</v>
      </c>
      <c r="K3329" s="19"/>
      <c r="L3329" s="19">
        <v>0.45250919847298982</v>
      </c>
      <c r="M3329" s="19"/>
      <c r="N3329" s="19">
        <v>0.4398329498980974</v>
      </c>
      <c r="O3329" s="19">
        <v>0.34954996888594536</v>
      </c>
      <c r="P3329" s="50"/>
      <c r="R3329" s="9" t="s">
        <v>0</v>
      </c>
    </row>
    <row r="3330" spans="2:18" x14ac:dyDescent="0.2">
      <c r="B3330" s="25">
        <v>3100</v>
      </c>
      <c r="C3330" s="193"/>
      <c r="D3330" s="19">
        <v>0.30137826035625875</v>
      </c>
      <c r="E3330" s="19"/>
      <c r="F3330" s="19">
        <v>0.39028915281831644</v>
      </c>
      <c r="G3330" s="19"/>
      <c r="H3330" s="19">
        <v>0.95292649558193143</v>
      </c>
      <c r="I3330" s="19"/>
      <c r="J3330" s="19">
        <v>1.6055207386679884</v>
      </c>
      <c r="K3330" s="19"/>
      <c r="L3330" s="19">
        <v>1.5501630809331675</v>
      </c>
      <c r="M3330" s="19"/>
      <c r="N3330" s="19">
        <v>0.99057246527146448</v>
      </c>
      <c r="O3330" s="19"/>
      <c r="P3330" s="50">
        <v>0.70183370763429842</v>
      </c>
      <c r="R3330" s="9" t="s">
        <v>0</v>
      </c>
    </row>
    <row r="3331" spans="2:18" x14ac:dyDescent="0.2">
      <c r="B3331" s="25">
        <v>3101</v>
      </c>
      <c r="C3331" s="193"/>
      <c r="D3331" s="19">
        <v>0.24897973574827117</v>
      </c>
      <c r="E3331" s="19">
        <v>0.16485699136080431</v>
      </c>
      <c r="F3331" s="19"/>
      <c r="G3331" s="19"/>
      <c r="H3331" s="19">
        <v>0.25007092121354918</v>
      </c>
      <c r="I3331" s="19">
        <v>0.30683566217867481</v>
      </c>
      <c r="J3331" s="19"/>
      <c r="K3331" s="19">
        <v>0.42820941883311553</v>
      </c>
      <c r="L3331" s="19"/>
      <c r="M3331" s="19">
        <v>1.0635425758798858</v>
      </c>
      <c r="N3331" s="19"/>
      <c r="O3331" s="19">
        <v>0.45066659185941715</v>
      </c>
      <c r="P3331" s="50"/>
      <c r="R3331" s="9" t="s">
        <v>0</v>
      </c>
    </row>
    <row r="3332" spans="2:18" x14ac:dyDescent="0.2">
      <c r="B3332" s="25">
        <v>3102</v>
      </c>
      <c r="C3332" s="193">
        <v>1.9182139387512651</v>
      </c>
      <c r="D3332" s="19"/>
      <c r="E3332" s="19">
        <v>1.2522409821245477</v>
      </c>
      <c r="F3332" s="19"/>
      <c r="G3332" s="19">
        <v>2.0611429419316782</v>
      </c>
      <c r="H3332" s="19"/>
      <c r="I3332" s="19">
        <v>1.708861719071249</v>
      </c>
      <c r="J3332" s="19"/>
      <c r="K3332" s="19">
        <v>1.7016345213654844</v>
      </c>
      <c r="L3332" s="19"/>
      <c r="M3332" s="19">
        <v>1.5044524715076184</v>
      </c>
      <c r="N3332" s="19"/>
      <c r="O3332" s="19">
        <v>0.74766587663447381</v>
      </c>
      <c r="P3332" s="50"/>
      <c r="R3332" s="9" t="s">
        <v>0</v>
      </c>
    </row>
    <row r="3333" spans="2:18" x14ac:dyDescent="0.2">
      <c r="B3333" s="25">
        <v>3103</v>
      </c>
      <c r="C3333" s="193">
        <v>0.63016377570420889</v>
      </c>
      <c r="D3333" s="19"/>
      <c r="E3333" s="19"/>
      <c r="F3333" s="19">
        <v>4.1874266639333598E-3</v>
      </c>
      <c r="G3333" s="19">
        <v>0.22231879226786819</v>
      </c>
      <c r="H3333" s="19"/>
      <c r="I3333" s="19"/>
      <c r="J3333" s="19">
        <v>2.165466856446345E-2</v>
      </c>
      <c r="K3333" s="19">
        <v>0.38411919153859753</v>
      </c>
      <c r="L3333" s="19"/>
      <c r="M3333" s="19">
        <v>0.42157994310281016</v>
      </c>
      <c r="N3333" s="19"/>
      <c r="O3333" s="19">
        <v>0.42875175733676801</v>
      </c>
      <c r="P3333" s="50"/>
      <c r="R3333" s="9" t="s">
        <v>0</v>
      </c>
    </row>
    <row r="3334" spans="2:18" x14ac:dyDescent="0.2">
      <c r="B3334" s="25">
        <v>3104</v>
      </c>
      <c r="C3334" s="193"/>
      <c r="D3334" s="19">
        <v>1.017580584125457</v>
      </c>
      <c r="E3334" s="19"/>
      <c r="F3334" s="19">
        <v>4.3151886100305709E-2</v>
      </c>
      <c r="G3334" s="19"/>
      <c r="H3334" s="19">
        <v>1.0681928736428112</v>
      </c>
      <c r="I3334" s="19"/>
      <c r="J3334" s="19">
        <v>3.5264902639180334E-2</v>
      </c>
      <c r="K3334" s="19"/>
      <c r="L3334" s="19">
        <v>0.6886139781573295</v>
      </c>
      <c r="M3334" s="19"/>
      <c r="N3334" s="19">
        <v>0.67871218811829392</v>
      </c>
      <c r="O3334" s="19"/>
      <c r="P3334" s="50">
        <v>0.46243684702826598</v>
      </c>
      <c r="R3334" s="9" t="s">
        <v>0</v>
      </c>
    </row>
    <row r="3335" spans="2:18" x14ac:dyDescent="0.2">
      <c r="B3335" s="25">
        <v>3105</v>
      </c>
      <c r="C3335" s="193"/>
      <c r="D3335" s="19">
        <v>1.4116885480584846</v>
      </c>
      <c r="E3335" s="19"/>
      <c r="F3335" s="19">
        <v>1.5327432451429022</v>
      </c>
      <c r="G3335" s="19"/>
      <c r="H3335" s="19">
        <v>1.457729864420779</v>
      </c>
      <c r="I3335" s="19"/>
      <c r="J3335" s="19">
        <v>1.6287770286482786</v>
      </c>
      <c r="K3335" s="19"/>
      <c r="L3335" s="19">
        <v>1.1605348193696554</v>
      </c>
      <c r="M3335" s="19"/>
      <c r="N3335" s="19">
        <v>1.5407738331235727</v>
      </c>
      <c r="O3335" s="19"/>
      <c r="P3335" s="50">
        <v>1.745155126444766</v>
      </c>
      <c r="R3335" s="9" t="s">
        <v>0</v>
      </c>
    </row>
    <row r="3336" spans="2:18" x14ac:dyDescent="0.2">
      <c r="B3336" s="25">
        <v>3106</v>
      </c>
      <c r="C3336" s="193"/>
      <c r="D3336" s="19">
        <v>0.21223074358431615</v>
      </c>
      <c r="E3336" s="19"/>
      <c r="F3336" s="19">
        <v>0.40048168266754725</v>
      </c>
      <c r="G3336" s="19"/>
      <c r="H3336" s="19">
        <v>0.8654494625391097</v>
      </c>
      <c r="I3336" s="19"/>
      <c r="J3336" s="19">
        <v>0.89564551461925634</v>
      </c>
      <c r="K3336" s="19"/>
      <c r="L3336" s="19">
        <v>0.73517916193874966</v>
      </c>
      <c r="M3336" s="19"/>
      <c r="N3336" s="19">
        <v>0.65426997598915604</v>
      </c>
      <c r="O3336" s="19"/>
      <c r="P3336" s="50">
        <v>1.3052861319222047</v>
      </c>
      <c r="R3336" s="9" t="s">
        <v>0</v>
      </c>
    </row>
    <row r="3337" spans="2:18" x14ac:dyDescent="0.2">
      <c r="B3337" s="25">
        <v>3107</v>
      </c>
      <c r="C3337" s="193">
        <v>1.8379635186181451E-2</v>
      </c>
      <c r="D3337" s="19"/>
      <c r="E3337" s="19">
        <v>0.26931538310959274</v>
      </c>
      <c r="F3337" s="19"/>
      <c r="G3337" s="19">
        <v>0.146986824791764</v>
      </c>
      <c r="H3337" s="19"/>
      <c r="I3337" s="19"/>
      <c r="J3337" s="19">
        <v>0.67171614997961737</v>
      </c>
      <c r="K3337" s="19">
        <v>0.13498843188561579</v>
      </c>
      <c r="L3337" s="19"/>
      <c r="M3337" s="19">
        <v>0.21731670402770048</v>
      </c>
      <c r="N3337" s="19"/>
      <c r="O3337" s="19"/>
      <c r="P3337" s="50">
        <v>0.19546666997276033</v>
      </c>
      <c r="R3337" s="9" t="s">
        <v>0</v>
      </c>
    </row>
    <row r="3338" spans="2:18" x14ac:dyDescent="0.2">
      <c r="B3338" s="25">
        <v>3108</v>
      </c>
      <c r="C3338" s="193"/>
      <c r="D3338" s="19">
        <v>0.35047680840662271</v>
      </c>
      <c r="E3338" s="19"/>
      <c r="F3338" s="19">
        <v>0.24130592269212223</v>
      </c>
      <c r="G3338" s="19"/>
      <c r="H3338" s="19">
        <v>1.4689050171962428</v>
      </c>
      <c r="I3338" s="19"/>
      <c r="J3338" s="19">
        <v>1.2928608322732924</v>
      </c>
      <c r="K3338" s="19"/>
      <c r="L3338" s="19">
        <v>1.2724897585067139</v>
      </c>
      <c r="M3338" s="19"/>
      <c r="N3338" s="19">
        <v>1.7278095608187751</v>
      </c>
      <c r="O3338" s="19"/>
      <c r="P3338" s="50">
        <v>0.9452974240220936</v>
      </c>
      <c r="R3338" s="9" t="s">
        <v>0</v>
      </c>
    </row>
    <row r="3339" spans="2:18" x14ac:dyDescent="0.2">
      <c r="B3339" s="25">
        <v>3109</v>
      </c>
      <c r="C3339" s="193"/>
      <c r="D3339" s="19">
        <v>1.5075078932999884</v>
      </c>
      <c r="E3339" s="19"/>
      <c r="F3339" s="19">
        <v>1.7432896264024467</v>
      </c>
      <c r="G3339" s="19"/>
      <c r="H3339" s="19">
        <v>1.0966192005795186</v>
      </c>
      <c r="I3339" s="19"/>
      <c r="J3339" s="19">
        <v>1.9041176208256103</v>
      </c>
      <c r="K3339" s="19"/>
      <c r="L3339" s="19">
        <v>1.5133327185359891</v>
      </c>
      <c r="M3339" s="19"/>
      <c r="N3339" s="19">
        <v>0.61291467495098206</v>
      </c>
      <c r="O3339" s="19"/>
      <c r="P3339" s="50">
        <v>0.8224243713741195</v>
      </c>
      <c r="R3339" s="9" t="s">
        <v>0</v>
      </c>
    </row>
    <row r="3340" spans="2:18" x14ac:dyDescent="0.2">
      <c r="B3340" s="25">
        <v>3110</v>
      </c>
      <c r="C3340" s="193"/>
      <c r="D3340" s="19">
        <v>0.88246382192150197</v>
      </c>
      <c r="E3340" s="19"/>
      <c r="F3340" s="19">
        <v>1.4431654804429144</v>
      </c>
      <c r="G3340" s="19"/>
      <c r="H3340" s="19">
        <v>1.1774805491842169</v>
      </c>
      <c r="I3340" s="19"/>
      <c r="J3340" s="19">
        <v>0.68745487762978452</v>
      </c>
      <c r="K3340" s="19">
        <v>0.3226641442239902</v>
      </c>
      <c r="L3340" s="19"/>
      <c r="M3340" s="19"/>
      <c r="N3340" s="19">
        <v>0.76208201653361241</v>
      </c>
      <c r="O3340" s="19"/>
      <c r="P3340" s="50">
        <v>1.089139480607999</v>
      </c>
      <c r="R3340" s="9" t="s">
        <v>0</v>
      </c>
    </row>
    <row r="3341" spans="2:18" x14ac:dyDescent="0.2">
      <c r="B3341" s="25">
        <v>3111</v>
      </c>
      <c r="C3341" s="193">
        <v>0.63989036903398444</v>
      </c>
      <c r="D3341" s="19"/>
      <c r="E3341" s="19"/>
      <c r="F3341" s="19">
        <v>0.14378477183760324</v>
      </c>
      <c r="G3341" s="19"/>
      <c r="H3341" s="19">
        <v>0.51456478780668335</v>
      </c>
      <c r="I3341" s="19"/>
      <c r="J3341" s="19">
        <v>0.25662109429641883</v>
      </c>
      <c r="K3341" s="19">
        <v>0.49313055186739463</v>
      </c>
      <c r="L3341" s="19"/>
      <c r="M3341" s="19">
        <v>0.45455593238444897</v>
      </c>
      <c r="N3341" s="19"/>
      <c r="O3341" s="19">
        <v>0.90999371084934744</v>
      </c>
      <c r="P3341" s="50"/>
      <c r="R3341" s="9" t="s">
        <v>0</v>
      </c>
    </row>
    <row r="3342" spans="2:18" x14ac:dyDescent="0.2">
      <c r="B3342" s="25">
        <v>3112</v>
      </c>
      <c r="C3342" s="193"/>
      <c r="D3342" s="19">
        <v>1.0730056716005751</v>
      </c>
      <c r="E3342" s="19"/>
      <c r="F3342" s="19">
        <v>0.13746985439524104</v>
      </c>
      <c r="G3342" s="19"/>
      <c r="H3342" s="19">
        <v>0.73173374297411664</v>
      </c>
      <c r="I3342" s="19"/>
      <c r="J3342" s="19">
        <v>9.556604519939281E-2</v>
      </c>
      <c r="K3342" s="19"/>
      <c r="L3342" s="19">
        <v>1.1264746934428695</v>
      </c>
      <c r="M3342" s="19"/>
      <c r="N3342" s="19">
        <v>1.085133067398939</v>
      </c>
      <c r="O3342" s="19"/>
      <c r="P3342" s="50">
        <v>0.95473029698915013</v>
      </c>
      <c r="R3342" s="9" t="s">
        <v>0</v>
      </c>
    </row>
    <row r="3343" spans="2:18" x14ac:dyDescent="0.2">
      <c r="B3343" s="25">
        <v>3113</v>
      </c>
      <c r="C3343" s="193">
        <v>1.9820990520733095</v>
      </c>
      <c r="D3343" s="19"/>
      <c r="E3343" s="19">
        <v>2.8292214958723663</v>
      </c>
      <c r="F3343" s="19"/>
      <c r="G3343" s="19">
        <v>2.7190679232103157</v>
      </c>
      <c r="H3343" s="19"/>
      <c r="I3343" s="19">
        <v>2.1399782211056269</v>
      </c>
      <c r="J3343" s="19"/>
      <c r="K3343" s="19">
        <v>1.622386997962997</v>
      </c>
      <c r="L3343" s="19"/>
      <c r="M3343" s="19">
        <v>2.0299955196651163</v>
      </c>
      <c r="N3343" s="19"/>
      <c r="O3343" s="19">
        <v>2.4059426486258415</v>
      </c>
      <c r="P3343" s="50"/>
      <c r="R3343" s="9" t="s">
        <v>0</v>
      </c>
    </row>
    <row r="3344" spans="2:18" x14ac:dyDescent="0.2">
      <c r="B3344" s="25">
        <v>3114</v>
      </c>
      <c r="C3344" s="193">
        <v>0.50089302732877805</v>
      </c>
      <c r="D3344" s="19"/>
      <c r="E3344" s="19">
        <v>0.69297261830884316</v>
      </c>
      <c r="F3344" s="19"/>
      <c r="G3344" s="19">
        <v>4.0722317500618853E-2</v>
      </c>
      <c r="H3344" s="19"/>
      <c r="I3344" s="19">
        <v>9.3894447939249573E-2</v>
      </c>
      <c r="J3344" s="19"/>
      <c r="K3344" s="19">
        <v>0.10716884175944792</v>
      </c>
      <c r="L3344" s="19"/>
      <c r="M3344" s="19">
        <v>0.82881677695578515</v>
      </c>
      <c r="N3344" s="19"/>
      <c r="O3344" s="19">
        <v>0.65195960197952485</v>
      </c>
      <c r="P3344" s="50"/>
      <c r="R3344" s="9" t="s">
        <v>0</v>
      </c>
    </row>
    <row r="3345" spans="2:18" x14ac:dyDescent="0.2">
      <c r="B3345" s="25">
        <v>3115</v>
      </c>
      <c r="C3345" s="193"/>
      <c r="D3345" s="19">
        <v>0.6926939785289884</v>
      </c>
      <c r="E3345" s="19"/>
      <c r="F3345" s="19">
        <v>0.82868202065840058</v>
      </c>
      <c r="G3345" s="19"/>
      <c r="H3345" s="19">
        <v>1.6462384515627815</v>
      </c>
      <c r="I3345" s="19"/>
      <c r="J3345" s="19">
        <v>1.1098716680353538</v>
      </c>
      <c r="K3345" s="19"/>
      <c r="L3345" s="19">
        <v>1.2629549652417627</v>
      </c>
      <c r="M3345" s="19"/>
      <c r="N3345" s="19">
        <v>0.84647940261924803</v>
      </c>
      <c r="O3345" s="19"/>
      <c r="P3345" s="50">
        <v>0.41302374710023138</v>
      </c>
      <c r="R3345" s="9" t="s">
        <v>0</v>
      </c>
    </row>
    <row r="3346" spans="2:18" x14ac:dyDescent="0.2">
      <c r="B3346" s="25">
        <v>3116</v>
      </c>
      <c r="C3346" s="193"/>
      <c r="D3346" s="19">
        <v>0.62919009750477051</v>
      </c>
      <c r="E3346" s="19"/>
      <c r="F3346" s="19">
        <v>0.62812693181125723</v>
      </c>
      <c r="G3346" s="19"/>
      <c r="H3346" s="19">
        <v>0.26775971028897988</v>
      </c>
      <c r="I3346" s="19"/>
      <c r="J3346" s="19">
        <v>0.77538651993591812</v>
      </c>
      <c r="K3346" s="19">
        <v>0.45020881076444141</v>
      </c>
      <c r="L3346" s="19"/>
      <c r="M3346" s="19"/>
      <c r="N3346" s="19">
        <v>1.5744455507211309E-2</v>
      </c>
      <c r="O3346" s="19"/>
      <c r="P3346" s="50">
        <v>0.37850965791628693</v>
      </c>
      <c r="R3346" s="9" t="s">
        <v>0</v>
      </c>
    </row>
    <row r="3347" spans="2:18" x14ac:dyDescent="0.2">
      <c r="B3347" s="25">
        <v>3117</v>
      </c>
      <c r="C3347" s="193"/>
      <c r="D3347" s="19">
        <v>0.23040840502857671</v>
      </c>
      <c r="E3347" s="19"/>
      <c r="F3347" s="19">
        <v>0.47809843358217041</v>
      </c>
      <c r="G3347" s="19">
        <v>7.2264755577330947E-2</v>
      </c>
      <c r="H3347" s="19"/>
      <c r="I3347" s="19">
        <v>9.9322866292874554E-2</v>
      </c>
      <c r="J3347" s="19"/>
      <c r="K3347" s="19"/>
      <c r="L3347" s="19">
        <v>1.4380641850819902</v>
      </c>
      <c r="M3347" s="19"/>
      <c r="N3347" s="19">
        <v>9.7106173870537174E-2</v>
      </c>
      <c r="O3347" s="19"/>
      <c r="P3347" s="50">
        <v>0.66244479831820846</v>
      </c>
      <c r="R3347" s="9" t="s">
        <v>0</v>
      </c>
    </row>
    <row r="3348" spans="2:18" x14ac:dyDescent="0.2">
      <c r="B3348" s="25">
        <v>3118</v>
      </c>
      <c r="C3348" s="193">
        <v>0.32232598221338299</v>
      </c>
      <c r="D3348" s="19"/>
      <c r="E3348" s="19"/>
      <c r="F3348" s="19">
        <v>1.094802542198585</v>
      </c>
      <c r="G3348" s="19">
        <v>0.67352140803225491</v>
      </c>
      <c r="H3348" s="19"/>
      <c r="I3348" s="19">
        <v>0.6057530698644219</v>
      </c>
      <c r="J3348" s="19"/>
      <c r="K3348" s="19">
        <v>0.41286680022119571</v>
      </c>
      <c r="L3348" s="19"/>
      <c r="M3348" s="19">
        <v>4.1701739153227682E-2</v>
      </c>
      <c r="N3348" s="19"/>
      <c r="O3348" s="19"/>
      <c r="P3348" s="50">
        <v>0.47454730053688704</v>
      </c>
      <c r="R3348" s="9" t="s">
        <v>0</v>
      </c>
    </row>
    <row r="3349" spans="2:18" x14ac:dyDescent="0.2">
      <c r="B3349" s="25">
        <v>3119</v>
      </c>
      <c r="C3349" s="193"/>
      <c r="D3349" s="19">
        <v>1.452361319679536</v>
      </c>
      <c r="E3349" s="19">
        <v>0.54761112364186826</v>
      </c>
      <c r="F3349" s="19"/>
      <c r="G3349" s="19"/>
      <c r="H3349" s="19">
        <v>0.97745291498320153</v>
      </c>
      <c r="I3349" s="19"/>
      <c r="J3349" s="19">
        <v>0.36670249833158802</v>
      </c>
      <c r="K3349" s="19"/>
      <c r="L3349" s="19">
        <v>0.74572986629712257</v>
      </c>
      <c r="M3349" s="19"/>
      <c r="N3349" s="19">
        <v>0.55238391110687135</v>
      </c>
      <c r="O3349" s="19"/>
      <c r="P3349" s="50">
        <v>1.5686057099312039</v>
      </c>
      <c r="R3349" s="9" t="s">
        <v>0</v>
      </c>
    </row>
    <row r="3350" spans="2:18" x14ac:dyDescent="0.2">
      <c r="B3350" s="25">
        <v>3120</v>
      </c>
      <c r="C3350" s="193"/>
      <c r="D3350" s="19">
        <v>0.33225535919989085</v>
      </c>
      <c r="E3350" s="19">
        <v>0.14513782605592551</v>
      </c>
      <c r="F3350" s="19"/>
      <c r="G3350" s="19">
        <v>1.37816911346344</v>
      </c>
      <c r="H3350" s="19"/>
      <c r="I3350" s="19">
        <v>1.0063509126536467</v>
      </c>
      <c r="J3350" s="19"/>
      <c r="K3350" s="19">
        <v>0.58984043484359527</v>
      </c>
      <c r="L3350" s="19"/>
      <c r="M3350" s="19">
        <v>0.34154893972515527</v>
      </c>
      <c r="N3350" s="19"/>
      <c r="O3350" s="19">
        <v>0.68505484128886396</v>
      </c>
      <c r="P3350" s="50"/>
      <c r="R3350" s="9" t="s">
        <v>0</v>
      </c>
    </row>
    <row r="3351" spans="2:18" x14ac:dyDescent="0.2">
      <c r="B3351" s="25">
        <v>3121</v>
      </c>
      <c r="C3351" s="193">
        <v>1.9670041679321002</v>
      </c>
      <c r="D3351" s="19"/>
      <c r="E3351" s="19">
        <v>1.7662248635116369</v>
      </c>
      <c r="F3351" s="19"/>
      <c r="G3351" s="19">
        <v>0.81131897972730782</v>
      </c>
      <c r="H3351" s="19"/>
      <c r="I3351" s="19">
        <v>1.4873218283414993</v>
      </c>
      <c r="J3351" s="19"/>
      <c r="K3351" s="19">
        <v>0.81961872876676767</v>
      </c>
      <c r="L3351" s="19"/>
      <c r="M3351" s="19">
        <v>1.5160513280517749</v>
      </c>
      <c r="N3351" s="19"/>
      <c r="O3351" s="19">
        <v>2.7775730884383818</v>
      </c>
      <c r="P3351" s="50"/>
      <c r="R3351" s="9" t="s">
        <v>0</v>
      </c>
    </row>
    <row r="3352" spans="2:18" x14ac:dyDescent="0.2">
      <c r="B3352" s="25">
        <v>3122</v>
      </c>
      <c r="C3352" s="193"/>
      <c r="D3352" s="19">
        <v>2.5293338753510559</v>
      </c>
      <c r="E3352" s="19"/>
      <c r="F3352" s="19">
        <v>1.8810459441833121</v>
      </c>
      <c r="G3352" s="19"/>
      <c r="H3352" s="19">
        <v>2.0677982141764124</v>
      </c>
      <c r="I3352" s="19"/>
      <c r="J3352" s="19">
        <v>1.8606817273721457</v>
      </c>
      <c r="K3352" s="19"/>
      <c r="L3352" s="19">
        <v>1.5755464305653977</v>
      </c>
      <c r="M3352" s="19"/>
      <c r="N3352" s="19">
        <v>2.1948020338314325</v>
      </c>
      <c r="O3352" s="19"/>
      <c r="P3352" s="50">
        <v>1.235824860130051</v>
      </c>
      <c r="R3352" s="9" t="s">
        <v>0</v>
      </c>
    </row>
    <row r="3353" spans="2:18" x14ac:dyDescent="0.2">
      <c r="B3353" s="25">
        <v>3123</v>
      </c>
      <c r="C3353" s="193"/>
      <c r="D3353" s="19">
        <v>0.60459020128195029</v>
      </c>
      <c r="E3353" s="19">
        <v>0.30867072776104854</v>
      </c>
      <c r="F3353" s="19"/>
      <c r="G3353" s="19"/>
      <c r="H3353" s="19">
        <v>0.88130464890216165</v>
      </c>
      <c r="I3353" s="19"/>
      <c r="J3353" s="19">
        <v>0.50011543898426569</v>
      </c>
      <c r="K3353" s="19"/>
      <c r="L3353" s="19">
        <v>0.36351452010916824</v>
      </c>
      <c r="M3353" s="19"/>
      <c r="N3353" s="19">
        <v>0.74139998782280214</v>
      </c>
      <c r="O3353" s="19"/>
      <c r="P3353" s="50">
        <v>0.61504998955548851</v>
      </c>
      <c r="R3353" s="9" t="s">
        <v>0</v>
      </c>
    </row>
    <row r="3354" spans="2:18" x14ac:dyDescent="0.2">
      <c r="B3354" s="25">
        <v>3124</v>
      </c>
      <c r="C3354" s="193">
        <v>0.76945687236946236</v>
      </c>
      <c r="D3354" s="19"/>
      <c r="E3354" s="19">
        <v>2.5717594012001087E-2</v>
      </c>
      <c r="F3354" s="19"/>
      <c r="G3354" s="19"/>
      <c r="H3354" s="19">
        <v>0.24016581191343689</v>
      </c>
      <c r="I3354" s="19"/>
      <c r="J3354" s="19">
        <v>0.34932724004095195</v>
      </c>
      <c r="K3354" s="19">
        <v>0.19167154488103699</v>
      </c>
      <c r="L3354" s="19"/>
      <c r="M3354" s="19"/>
      <c r="N3354" s="19">
        <v>0.39852540576524775</v>
      </c>
      <c r="O3354" s="19">
        <v>0.4436670065216739</v>
      </c>
      <c r="P3354" s="50"/>
      <c r="R3354" s="9" t="s">
        <v>0</v>
      </c>
    </row>
    <row r="3355" spans="2:18" x14ac:dyDescent="0.2">
      <c r="B3355" s="25">
        <v>3125</v>
      </c>
      <c r="C3355" s="193"/>
      <c r="D3355" s="19">
        <v>0.7655848853121916</v>
      </c>
      <c r="E3355" s="19"/>
      <c r="F3355" s="19">
        <v>0.70825318281328742</v>
      </c>
      <c r="G3355" s="19">
        <v>8.272330911445723E-2</v>
      </c>
      <c r="H3355" s="19"/>
      <c r="I3355" s="19">
        <v>0.2961760497134982</v>
      </c>
      <c r="J3355" s="19"/>
      <c r="K3355" s="19">
        <v>1.9016756147261199E-2</v>
      </c>
      <c r="L3355" s="19"/>
      <c r="M3355" s="19"/>
      <c r="N3355" s="19">
        <v>0.73518782804263583</v>
      </c>
      <c r="O3355" s="19">
        <v>0.18827067368578695</v>
      </c>
      <c r="P3355" s="50"/>
      <c r="R3355" s="9" t="s">
        <v>0</v>
      </c>
    </row>
    <row r="3356" spans="2:18" x14ac:dyDescent="0.2">
      <c r="B3356" s="25">
        <v>3126</v>
      </c>
      <c r="C3356" s="193"/>
      <c r="D3356" s="19">
        <v>0.22239784614140068</v>
      </c>
      <c r="E3356" s="19"/>
      <c r="F3356" s="19">
        <v>0.98806464429335583</v>
      </c>
      <c r="G3356" s="19"/>
      <c r="H3356" s="19">
        <v>0.4491379694128439</v>
      </c>
      <c r="I3356" s="19"/>
      <c r="J3356" s="19">
        <v>0.65084083609849874</v>
      </c>
      <c r="K3356" s="19"/>
      <c r="L3356" s="19">
        <v>0.23775025725123861</v>
      </c>
      <c r="M3356" s="19"/>
      <c r="N3356" s="19">
        <v>1.2121741753827546</v>
      </c>
      <c r="O3356" s="19"/>
      <c r="P3356" s="50">
        <v>0.35942978547689519</v>
      </c>
      <c r="R3356" s="9" t="s">
        <v>0</v>
      </c>
    </row>
    <row r="3357" spans="2:18" x14ac:dyDescent="0.2">
      <c r="B3357" s="25">
        <v>3127</v>
      </c>
      <c r="C3357" s="193">
        <v>2.1915026424969617</v>
      </c>
      <c r="D3357" s="19"/>
      <c r="E3357" s="19">
        <v>1.532982243460298</v>
      </c>
      <c r="F3357" s="19"/>
      <c r="G3357" s="19">
        <v>1.7751824476745162</v>
      </c>
      <c r="H3357" s="19"/>
      <c r="I3357" s="19">
        <v>2.1818748317658718</v>
      </c>
      <c r="J3357" s="19"/>
      <c r="K3357" s="19">
        <v>1.9732180381623943</v>
      </c>
      <c r="L3357" s="19"/>
      <c r="M3357" s="19">
        <v>2.8911980089778093</v>
      </c>
      <c r="N3357" s="19"/>
      <c r="O3357" s="19">
        <v>2.4834000558202876</v>
      </c>
      <c r="P3357" s="50"/>
      <c r="R3357" s="9" t="s">
        <v>0</v>
      </c>
    </row>
    <row r="3358" spans="2:18" x14ac:dyDescent="0.2">
      <c r="B3358" s="25">
        <v>3128</v>
      </c>
      <c r="C3358" s="193"/>
      <c r="D3358" s="19">
        <v>4.9442530687125522E-2</v>
      </c>
      <c r="E3358" s="19"/>
      <c r="F3358" s="19">
        <v>0.71558616699712552</v>
      </c>
      <c r="G3358" s="19"/>
      <c r="H3358" s="19">
        <v>0.39490010323722591</v>
      </c>
      <c r="I3358" s="19"/>
      <c r="J3358" s="19">
        <v>1.1408795170220112</v>
      </c>
      <c r="K3358" s="19"/>
      <c r="L3358" s="19">
        <v>1.6684105420082826</v>
      </c>
      <c r="M3358" s="19"/>
      <c r="N3358" s="19">
        <v>0.11168911201711562</v>
      </c>
      <c r="O3358" s="19"/>
      <c r="P3358" s="50">
        <v>0.27956575147270285</v>
      </c>
      <c r="R3358" s="9" t="s">
        <v>0</v>
      </c>
    </row>
    <row r="3359" spans="2:18" x14ac:dyDescent="0.2">
      <c r="B3359" s="25">
        <v>3129</v>
      </c>
      <c r="C3359" s="193">
        <v>0.14590547245681243</v>
      </c>
      <c r="D3359" s="19"/>
      <c r="E3359" s="19"/>
      <c r="F3359" s="19">
        <v>1.497857099350943</v>
      </c>
      <c r="G3359" s="19"/>
      <c r="H3359" s="19">
        <v>0.20968566549563547</v>
      </c>
      <c r="I3359" s="19"/>
      <c r="J3359" s="19">
        <v>1.3150983755131642</v>
      </c>
      <c r="K3359" s="19"/>
      <c r="L3359" s="19">
        <v>0.9158901505409528</v>
      </c>
      <c r="M3359" s="19"/>
      <c r="N3359" s="19">
        <v>1.3167666421658075</v>
      </c>
      <c r="O3359" s="19"/>
      <c r="P3359" s="50">
        <v>0.69711290850649488</v>
      </c>
      <c r="R3359" s="9" t="s">
        <v>0</v>
      </c>
    </row>
    <row r="3360" spans="2:18" x14ac:dyDescent="0.2">
      <c r="B3360" s="25">
        <v>3130</v>
      </c>
      <c r="C3360" s="193"/>
      <c r="D3360" s="19">
        <v>1.2305206031762046</v>
      </c>
      <c r="E3360" s="19"/>
      <c r="F3360" s="19">
        <v>0.87190815664685728</v>
      </c>
      <c r="G3360" s="19"/>
      <c r="H3360" s="19">
        <v>0.15978961790238672</v>
      </c>
      <c r="I3360" s="19"/>
      <c r="J3360" s="19">
        <v>1.5402593858557592</v>
      </c>
      <c r="K3360" s="19"/>
      <c r="L3360" s="19">
        <v>6.2965994209545822E-2</v>
      </c>
      <c r="M3360" s="19"/>
      <c r="N3360" s="19">
        <v>1.1681873458013214</v>
      </c>
      <c r="O3360" s="19"/>
      <c r="P3360" s="50">
        <v>1.0592243876688501</v>
      </c>
      <c r="R3360" s="9" t="s">
        <v>0</v>
      </c>
    </row>
    <row r="3361" spans="2:18" x14ac:dyDescent="0.2">
      <c r="B3361" s="25">
        <v>3131</v>
      </c>
      <c r="C3361" s="193">
        <v>0.74017964330529573</v>
      </c>
      <c r="D3361" s="19"/>
      <c r="E3361" s="19">
        <v>1.0640941930761265</v>
      </c>
      <c r="F3361" s="19"/>
      <c r="G3361" s="19">
        <v>4.9635706149239567E-2</v>
      </c>
      <c r="H3361" s="19"/>
      <c r="I3361" s="19">
        <v>0.26848476098742563</v>
      </c>
      <c r="J3361" s="19"/>
      <c r="K3361" s="19">
        <v>1.3401685291226164</v>
      </c>
      <c r="L3361" s="19"/>
      <c r="M3361" s="19">
        <v>0.31187651299883945</v>
      </c>
      <c r="N3361" s="19"/>
      <c r="O3361" s="19"/>
      <c r="P3361" s="50">
        <v>0.43981394204345542</v>
      </c>
      <c r="R3361" s="9" t="s">
        <v>0</v>
      </c>
    </row>
    <row r="3362" spans="2:18" x14ac:dyDescent="0.2">
      <c r="B3362" s="25">
        <v>3132</v>
      </c>
      <c r="C3362" s="193"/>
      <c r="D3362" s="19">
        <v>4.976042823120673E-2</v>
      </c>
      <c r="E3362" s="19">
        <v>0.77467477910448068</v>
      </c>
      <c r="F3362" s="19"/>
      <c r="G3362" s="19">
        <v>0.38250936411029601</v>
      </c>
      <c r="H3362" s="19"/>
      <c r="I3362" s="19"/>
      <c r="J3362" s="19">
        <v>0.33167455682360425</v>
      </c>
      <c r="K3362" s="19">
        <v>0.27073593611754182</v>
      </c>
      <c r="L3362" s="19"/>
      <c r="M3362" s="19">
        <v>5.4274281727194076E-2</v>
      </c>
      <c r="N3362" s="19"/>
      <c r="O3362" s="19">
        <v>1.0734330154298419</v>
      </c>
      <c r="P3362" s="50"/>
      <c r="R3362" s="9" t="s">
        <v>0</v>
      </c>
    </row>
    <row r="3363" spans="2:18" x14ac:dyDescent="0.2">
      <c r="B3363" s="25">
        <v>3133</v>
      </c>
      <c r="C3363" s="193"/>
      <c r="D3363" s="19">
        <v>0.67614249383522051</v>
      </c>
      <c r="E3363" s="19"/>
      <c r="F3363" s="19">
        <v>0.3951105450907898</v>
      </c>
      <c r="G3363" s="19"/>
      <c r="H3363" s="19">
        <v>0.5669199574216478</v>
      </c>
      <c r="I3363" s="19"/>
      <c r="J3363" s="19">
        <v>0.14777082520452109</v>
      </c>
      <c r="K3363" s="19">
        <v>0.50154720159979282</v>
      </c>
      <c r="L3363" s="19"/>
      <c r="M3363" s="19">
        <v>0.52198660257705387</v>
      </c>
      <c r="N3363" s="19"/>
      <c r="O3363" s="19">
        <v>0.28725559508631165</v>
      </c>
      <c r="P3363" s="50"/>
      <c r="R3363" s="9" t="s">
        <v>0</v>
      </c>
    </row>
    <row r="3364" spans="2:18" x14ac:dyDescent="0.2">
      <c r="B3364" s="25">
        <v>3134</v>
      </c>
      <c r="C3364" s="193"/>
      <c r="D3364" s="19">
        <v>0.73976853556368138</v>
      </c>
      <c r="E3364" s="19"/>
      <c r="F3364" s="19">
        <v>1.3617164437269269</v>
      </c>
      <c r="G3364" s="19"/>
      <c r="H3364" s="19">
        <v>1.0473817935863916</v>
      </c>
      <c r="I3364" s="19"/>
      <c r="J3364" s="19">
        <v>1.2066157544810727</v>
      </c>
      <c r="K3364" s="19"/>
      <c r="L3364" s="19">
        <v>1.2395400738218803</v>
      </c>
      <c r="M3364" s="19"/>
      <c r="N3364" s="19">
        <v>1.8280525418532856</v>
      </c>
      <c r="O3364" s="19"/>
      <c r="P3364" s="50">
        <v>1.3815614814838688</v>
      </c>
      <c r="R3364" s="9" t="s">
        <v>0</v>
      </c>
    </row>
    <row r="3365" spans="2:18" x14ac:dyDescent="0.2">
      <c r="B3365" s="25">
        <v>3135</v>
      </c>
      <c r="C3365" s="193">
        <v>0.140573766143053</v>
      </c>
      <c r="D3365" s="19"/>
      <c r="E3365" s="19"/>
      <c r="F3365" s="19">
        <v>0.59456295109501855</v>
      </c>
      <c r="G3365" s="19">
        <v>0.23833881815262536</v>
      </c>
      <c r="H3365" s="19"/>
      <c r="I3365" s="19">
        <v>0.21547990489043825</v>
      </c>
      <c r="J3365" s="19"/>
      <c r="K3365" s="19">
        <v>2.8344622844462073E-2</v>
      </c>
      <c r="L3365" s="19"/>
      <c r="M3365" s="19">
        <v>0.16545192804439984</v>
      </c>
      <c r="N3365" s="19"/>
      <c r="O3365" s="19">
        <v>0.425631140284915</v>
      </c>
      <c r="P3365" s="50"/>
      <c r="R3365" s="9" t="s">
        <v>0</v>
      </c>
    </row>
    <row r="3366" spans="2:18" x14ac:dyDescent="0.2">
      <c r="B3366" s="25">
        <v>3136</v>
      </c>
      <c r="C3366" s="193"/>
      <c r="D3366" s="19">
        <v>0.150160709871165</v>
      </c>
      <c r="E3366" s="19"/>
      <c r="F3366" s="19">
        <v>0.40215643298881176</v>
      </c>
      <c r="G3366" s="19"/>
      <c r="H3366" s="19">
        <v>0.66668603808685933</v>
      </c>
      <c r="I3366" s="19"/>
      <c r="J3366" s="19">
        <v>0.14828346771563158</v>
      </c>
      <c r="K3366" s="19">
        <v>5.4406503832391947E-3</v>
      </c>
      <c r="L3366" s="19"/>
      <c r="M3366" s="19">
        <v>0.81100560069572414</v>
      </c>
      <c r="N3366" s="19"/>
      <c r="O3366" s="19"/>
      <c r="P3366" s="50">
        <v>0.23415105120342328</v>
      </c>
      <c r="R3366" s="9" t="s">
        <v>0</v>
      </c>
    </row>
    <row r="3367" spans="2:18" x14ac:dyDescent="0.2">
      <c r="B3367" s="25">
        <v>3137</v>
      </c>
      <c r="C3367" s="193">
        <v>0.22618867477350676</v>
      </c>
      <c r="D3367" s="19"/>
      <c r="E3367" s="19">
        <v>0.12946253143534214</v>
      </c>
      <c r="F3367" s="19"/>
      <c r="G3367" s="19">
        <v>0.25578880797296194</v>
      </c>
      <c r="H3367" s="19"/>
      <c r="I3367" s="19">
        <v>0.51167229689626259</v>
      </c>
      <c r="J3367" s="19"/>
      <c r="K3367" s="19">
        <v>0.65989607464725741</v>
      </c>
      <c r="L3367" s="19"/>
      <c r="M3367" s="19">
        <v>0.43223506639234738</v>
      </c>
      <c r="N3367" s="19"/>
      <c r="O3367" s="19">
        <v>0.72565174698563939</v>
      </c>
      <c r="P3367" s="50"/>
      <c r="R3367" s="9" t="s">
        <v>0</v>
      </c>
    </row>
    <row r="3368" spans="2:18" x14ac:dyDescent="0.2">
      <c r="B3368" s="25">
        <v>3138</v>
      </c>
      <c r="C3368" s="193"/>
      <c r="D3368" s="19">
        <v>3.1218796759684242</v>
      </c>
      <c r="E3368" s="19"/>
      <c r="F3368" s="19">
        <v>2.0982650962810334</v>
      </c>
      <c r="G3368" s="19"/>
      <c r="H3368" s="19">
        <v>2.2775329950387002</v>
      </c>
      <c r="I3368" s="19"/>
      <c r="J3368" s="19">
        <v>1.9428824952498576</v>
      </c>
      <c r="K3368" s="19"/>
      <c r="L3368" s="19">
        <v>1.4088611004775864</v>
      </c>
      <c r="M3368" s="19"/>
      <c r="N3368" s="19">
        <v>1.6288056136223446</v>
      </c>
      <c r="O3368" s="19"/>
      <c r="P3368" s="50">
        <v>2.1693075197967904</v>
      </c>
      <c r="R3368" s="9" t="s">
        <v>0</v>
      </c>
    </row>
    <row r="3369" spans="2:18" x14ac:dyDescent="0.2">
      <c r="B3369" s="25">
        <v>3139</v>
      </c>
      <c r="C3369" s="193"/>
      <c r="D3369" s="19">
        <v>0.37885279336082944</v>
      </c>
      <c r="E3369" s="19"/>
      <c r="F3369" s="19">
        <v>1.0523830894679118</v>
      </c>
      <c r="G3369" s="19">
        <v>0.83896489909194227</v>
      </c>
      <c r="H3369" s="19"/>
      <c r="I3369" s="19"/>
      <c r="J3369" s="19">
        <v>0.18764573543467755</v>
      </c>
      <c r="K3369" s="19"/>
      <c r="L3369" s="19">
        <v>1.2874215905203825</v>
      </c>
      <c r="M3369" s="19"/>
      <c r="N3369" s="19">
        <v>0.3166765939940282</v>
      </c>
      <c r="O3369" s="19"/>
      <c r="P3369" s="50">
        <v>0.41001125942065841</v>
      </c>
      <c r="R3369" s="9" t="s">
        <v>0</v>
      </c>
    </row>
    <row r="3370" spans="2:18" x14ac:dyDescent="0.2">
      <c r="B3370" s="25">
        <v>3140</v>
      </c>
      <c r="C3370" s="193"/>
      <c r="D3370" s="19">
        <v>0.24543529326110541</v>
      </c>
      <c r="E3370" s="19"/>
      <c r="F3370" s="19">
        <v>0.35850942680451092</v>
      </c>
      <c r="G3370" s="19">
        <v>0.36304147008380577</v>
      </c>
      <c r="H3370" s="19"/>
      <c r="I3370" s="19"/>
      <c r="J3370" s="19">
        <v>0.30926886969518957</v>
      </c>
      <c r="K3370" s="19">
        <v>0.40660162632380215</v>
      </c>
      <c r="L3370" s="19"/>
      <c r="M3370" s="19">
        <v>0.10447511326164044</v>
      </c>
      <c r="N3370" s="19"/>
      <c r="O3370" s="19">
        <v>5.5895575878810777E-2</v>
      </c>
      <c r="P3370" s="50"/>
      <c r="R3370" s="9" t="s">
        <v>0</v>
      </c>
    </row>
    <row r="3371" spans="2:18" x14ac:dyDescent="0.2">
      <c r="B3371" s="25">
        <v>3141</v>
      </c>
      <c r="C3371" s="193">
        <v>0.88586544530650069</v>
      </c>
      <c r="D3371" s="19"/>
      <c r="E3371" s="19">
        <v>1.0813771108624983</v>
      </c>
      <c r="F3371" s="19"/>
      <c r="G3371" s="19">
        <v>0.38748417993304668</v>
      </c>
      <c r="H3371" s="19"/>
      <c r="I3371" s="19">
        <v>0.15524761322373648</v>
      </c>
      <c r="J3371" s="19"/>
      <c r="K3371" s="19"/>
      <c r="L3371" s="19">
        <v>0.46272972093450543</v>
      </c>
      <c r="M3371" s="19">
        <v>0.14177341604233823</v>
      </c>
      <c r="N3371" s="19"/>
      <c r="O3371" s="19">
        <v>0.34327784727649308</v>
      </c>
      <c r="P3371" s="50"/>
      <c r="R3371" s="9" t="s">
        <v>0</v>
      </c>
    </row>
    <row r="3372" spans="2:18" x14ac:dyDescent="0.2">
      <c r="B3372" s="25">
        <v>3142</v>
      </c>
      <c r="C3372" s="193">
        <v>0.51291922180074301</v>
      </c>
      <c r="D3372" s="19"/>
      <c r="E3372" s="19">
        <v>0.80525566103768109</v>
      </c>
      <c r="F3372" s="19"/>
      <c r="G3372" s="19"/>
      <c r="H3372" s="19">
        <v>0.72088715281780635</v>
      </c>
      <c r="I3372" s="19">
        <v>0.8704148416316293</v>
      </c>
      <c r="J3372" s="19"/>
      <c r="K3372" s="19">
        <v>0.50927239810180747</v>
      </c>
      <c r="L3372" s="19"/>
      <c r="M3372" s="19">
        <v>0.64617671910297392</v>
      </c>
      <c r="N3372" s="19"/>
      <c r="O3372" s="19">
        <v>0.53163878217884342</v>
      </c>
      <c r="P3372" s="50"/>
      <c r="R3372" s="9" t="s">
        <v>0</v>
      </c>
    </row>
    <row r="3373" spans="2:18" x14ac:dyDescent="0.2">
      <c r="B3373" s="25">
        <v>3143</v>
      </c>
      <c r="C3373" s="193"/>
      <c r="D3373" s="19">
        <v>1.2851628409947942</v>
      </c>
      <c r="E3373" s="19">
        <v>7.9108926823336576E-2</v>
      </c>
      <c r="F3373" s="19"/>
      <c r="G3373" s="19"/>
      <c r="H3373" s="19">
        <v>0.36502422505302395</v>
      </c>
      <c r="I3373" s="19"/>
      <c r="J3373" s="19">
        <v>1.6256320671043167</v>
      </c>
      <c r="K3373" s="19"/>
      <c r="L3373" s="19">
        <v>1.3697088052088713</v>
      </c>
      <c r="M3373" s="19"/>
      <c r="N3373" s="19">
        <v>1.3664360628128438</v>
      </c>
      <c r="O3373" s="19"/>
      <c r="P3373" s="50">
        <v>1.1534597197675631</v>
      </c>
      <c r="R3373" s="9" t="s">
        <v>0</v>
      </c>
    </row>
    <row r="3374" spans="2:18" x14ac:dyDescent="0.2">
      <c r="B3374" s="25">
        <v>3144</v>
      </c>
      <c r="C3374" s="193"/>
      <c r="D3374" s="19">
        <v>2.1179140514125039</v>
      </c>
      <c r="E3374" s="19"/>
      <c r="F3374" s="19">
        <v>1.8202555526168256</v>
      </c>
      <c r="G3374" s="19"/>
      <c r="H3374" s="19">
        <v>1.4038100142240217</v>
      </c>
      <c r="I3374" s="19"/>
      <c r="J3374" s="19">
        <v>1.482923564792066</v>
      </c>
      <c r="K3374" s="19"/>
      <c r="L3374" s="19">
        <v>1.5641632778289627</v>
      </c>
      <c r="M3374" s="19"/>
      <c r="N3374" s="19">
        <v>2.4127278338626459</v>
      </c>
      <c r="O3374" s="19"/>
      <c r="P3374" s="50">
        <v>2.225091638102723</v>
      </c>
      <c r="R3374" s="9" t="s">
        <v>0</v>
      </c>
    </row>
    <row r="3375" spans="2:18" x14ac:dyDescent="0.2">
      <c r="B3375" s="25">
        <v>3145</v>
      </c>
      <c r="C3375" s="193"/>
      <c r="D3375" s="19">
        <v>0.2125350224824438</v>
      </c>
      <c r="E3375" s="19"/>
      <c r="F3375" s="19">
        <v>0.15815538056144818</v>
      </c>
      <c r="G3375" s="19"/>
      <c r="H3375" s="19">
        <v>0.3637286982641022</v>
      </c>
      <c r="I3375" s="19"/>
      <c r="J3375" s="19">
        <v>0.17631576748994884</v>
      </c>
      <c r="K3375" s="19">
        <v>0.34151801247825386</v>
      </c>
      <c r="L3375" s="19"/>
      <c r="M3375" s="19"/>
      <c r="N3375" s="19">
        <v>0.10870874420483279</v>
      </c>
      <c r="O3375" s="19"/>
      <c r="P3375" s="50">
        <v>1.2135591880806611</v>
      </c>
      <c r="R3375" s="9" t="s">
        <v>0</v>
      </c>
    </row>
    <row r="3376" spans="2:18" x14ac:dyDescent="0.2">
      <c r="B3376" s="25">
        <v>3146</v>
      </c>
      <c r="C3376" s="193">
        <v>0.11062401877778155</v>
      </c>
      <c r="D3376" s="19"/>
      <c r="E3376" s="19"/>
      <c r="F3376" s="19">
        <v>0.48954089434262593</v>
      </c>
      <c r="G3376" s="19">
        <v>7.5900804543230617E-3</v>
      </c>
      <c r="H3376" s="19"/>
      <c r="I3376" s="19"/>
      <c r="J3376" s="19">
        <v>0.22654742861973953</v>
      </c>
      <c r="K3376" s="19">
        <v>0.16219322868912114</v>
      </c>
      <c r="L3376" s="19"/>
      <c r="M3376" s="19"/>
      <c r="N3376" s="19">
        <v>0.52200389635291244</v>
      </c>
      <c r="O3376" s="19"/>
      <c r="P3376" s="50">
        <v>4.7359455052229431E-2</v>
      </c>
      <c r="R3376" s="9" t="s">
        <v>0</v>
      </c>
    </row>
    <row r="3377" spans="2:18" x14ac:dyDescent="0.2">
      <c r="B3377" s="25">
        <v>3147</v>
      </c>
      <c r="C3377" s="193">
        <v>0.25062047399512549</v>
      </c>
      <c r="D3377" s="19"/>
      <c r="E3377" s="19">
        <v>0.66875634609114276</v>
      </c>
      <c r="F3377" s="19"/>
      <c r="G3377" s="19"/>
      <c r="H3377" s="19">
        <v>8.5573785023436308E-2</v>
      </c>
      <c r="I3377" s="19">
        <v>0.43751540687876322</v>
      </c>
      <c r="J3377" s="19"/>
      <c r="K3377" s="19">
        <v>0.49990133148787408</v>
      </c>
      <c r="L3377" s="19"/>
      <c r="M3377" s="19"/>
      <c r="N3377" s="19">
        <v>0.31408032827387289</v>
      </c>
      <c r="O3377" s="19">
        <v>0.41288435596048734</v>
      </c>
      <c r="P3377" s="50"/>
      <c r="R3377" s="9" t="s">
        <v>0</v>
      </c>
    </row>
    <row r="3378" spans="2:18" x14ac:dyDescent="0.2">
      <c r="B3378" s="25">
        <v>3148</v>
      </c>
      <c r="C3378" s="193"/>
      <c r="D3378" s="19">
        <v>2.1857439574678952</v>
      </c>
      <c r="E3378" s="19"/>
      <c r="F3378" s="19">
        <v>2.6884532142289759</v>
      </c>
      <c r="G3378" s="19"/>
      <c r="H3378" s="19">
        <v>2.5073142977592382</v>
      </c>
      <c r="I3378" s="19"/>
      <c r="J3378" s="19">
        <v>1.4652208989079585</v>
      </c>
      <c r="K3378" s="19"/>
      <c r="L3378" s="19">
        <v>1.6829335964869592</v>
      </c>
      <c r="M3378" s="19"/>
      <c r="N3378" s="19">
        <v>1.5180860273977317</v>
      </c>
      <c r="O3378" s="19"/>
      <c r="P3378" s="50">
        <v>2.0883934471812355</v>
      </c>
      <c r="R3378" s="9" t="s">
        <v>0</v>
      </c>
    </row>
    <row r="3379" spans="2:18" x14ac:dyDescent="0.2">
      <c r="B3379" s="25">
        <v>3149</v>
      </c>
      <c r="C3379" s="193">
        <v>1.3749956107924854</v>
      </c>
      <c r="D3379" s="19"/>
      <c r="E3379" s="19">
        <v>0.93118317825419694</v>
      </c>
      <c r="F3379" s="19"/>
      <c r="G3379" s="19">
        <v>1.589996631966758</v>
      </c>
      <c r="H3379" s="19"/>
      <c r="I3379" s="19">
        <v>1.1501648532117197</v>
      </c>
      <c r="J3379" s="19"/>
      <c r="K3379" s="19">
        <v>0.90763540634744244</v>
      </c>
      <c r="L3379" s="19"/>
      <c r="M3379" s="19">
        <v>1.0016436360255869</v>
      </c>
      <c r="N3379" s="19"/>
      <c r="O3379" s="19">
        <v>1.0957499852272186</v>
      </c>
      <c r="P3379" s="50"/>
      <c r="R3379" s="9" t="s">
        <v>0</v>
      </c>
    </row>
    <row r="3380" spans="2:18" x14ac:dyDescent="0.2">
      <c r="B3380" s="25">
        <v>3150</v>
      </c>
      <c r="C3380" s="193">
        <v>1.8859119420487611E-2</v>
      </c>
      <c r="D3380" s="19"/>
      <c r="E3380" s="19"/>
      <c r="F3380" s="19">
        <v>6.488427427685918E-2</v>
      </c>
      <c r="G3380" s="19"/>
      <c r="H3380" s="19">
        <v>6.3344199138679835E-2</v>
      </c>
      <c r="I3380" s="19"/>
      <c r="J3380" s="19">
        <v>8.4804874584927956E-2</v>
      </c>
      <c r="K3380" s="19">
        <v>0.54032222323788615</v>
      </c>
      <c r="L3380" s="19"/>
      <c r="M3380" s="19"/>
      <c r="N3380" s="19">
        <v>0.1613852779782381</v>
      </c>
      <c r="O3380" s="19">
        <v>0.17441320339805744</v>
      </c>
      <c r="P3380" s="50"/>
      <c r="R3380" s="9" t="s">
        <v>0</v>
      </c>
    </row>
    <row r="3381" spans="2:18" x14ac:dyDescent="0.2">
      <c r="B3381" s="25">
        <v>3151</v>
      </c>
      <c r="C3381" s="193">
        <v>1.7170237275025515</v>
      </c>
      <c r="D3381" s="19"/>
      <c r="E3381" s="19">
        <v>1.776194814328079</v>
      </c>
      <c r="F3381" s="19"/>
      <c r="G3381" s="19">
        <v>1.065371555692268</v>
      </c>
      <c r="H3381" s="19"/>
      <c r="I3381" s="19">
        <v>1.1082326103685218</v>
      </c>
      <c r="J3381" s="19"/>
      <c r="K3381" s="19">
        <v>1.1788186914604124</v>
      </c>
      <c r="L3381" s="19"/>
      <c r="M3381" s="19">
        <v>2.3097360517003356</v>
      </c>
      <c r="N3381" s="19"/>
      <c r="O3381" s="19">
        <v>1.6408032426825563</v>
      </c>
      <c r="P3381" s="50"/>
      <c r="R3381" s="9" t="s">
        <v>0</v>
      </c>
    </row>
    <row r="3382" spans="2:18" x14ac:dyDescent="0.2">
      <c r="B3382" s="25">
        <v>3152</v>
      </c>
      <c r="C3382" s="193">
        <v>0.33713438087723285</v>
      </c>
      <c r="D3382" s="19"/>
      <c r="E3382" s="19"/>
      <c r="F3382" s="19">
        <v>1.5160200300364171</v>
      </c>
      <c r="G3382" s="19"/>
      <c r="H3382" s="19">
        <v>0.6733234807052334</v>
      </c>
      <c r="I3382" s="19"/>
      <c r="J3382" s="19">
        <v>0.62425144931478871</v>
      </c>
      <c r="K3382" s="19"/>
      <c r="L3382" s="19">
        <v>0.62585159339290619</v>
      </c>
      <c r="M3382" s="19"/>
      <c r="N3382" s="19">
        <v>0.6215864159673542</v>
      </c>
      <c r="O3382" s="19"/>
      <c r="P3382" s="50">
        <v>6.3764180120531963E-2</v>
      </c>
      <c r="R3382" s="9" t="s">
        <v>0</v>
      </c>
    </row>
    <row r="3383" spans="2:18" x14ac:dyDescent="0.2">
      <c r="B3383" s="25">
        <v>3153</v>
      </c>
      <c r="C3383" s="193"/>
      <c r="D3383" s="19">
        <v>0.22195187299636701</v>
      </c>
      <c r="E3383" s="19">
        <v>1.4835942447946863E-2</v>
      </c>
      <c r="F3383" s="19"/>
      <c r="G3383" s="19"/>
      <c r="H3383" s="19">
        <v>0.29055542374315352</v>
      </c>
      <c r="I3383" s="19"/>
      <c r="J3383" s="19">
        <v>0.66033569453910179</v>
      </c>
      <c r="K3383" s="19">
        <v>0.50402377472809323</v>
      </c>
      <c r="L3383" s="19"/>
      <c r="M3383" s="19">
        <v>0.28210730135738826</v>
      </c>
      <c r="N3383" s="19"/>
      <c r="O3383" s="19"/>
      <c r="P3383" s="50">
        <v>0.50812691987884206</v>
      </c>
      <c r="R3383" s="9" t="s">
        <v>0</v>
      </c>
    </row>
    <row r="3384" spans="2:18" x14ac:dyDescent="0.2">
      <c r="B3384" s="25">
        <v>3154</v>
      </c>
      <c r="C3384" s="193"/>
      <c r="D3384" s="19">
        <v>0.70682055745609407</v>
      </c>
      <c r="E3384" s="19"/>
      <c r="F3384" s="19">
        <v>0.29323403524439878</v>
      </c>
      <c r="G3384" s="19"/>
      <c r="H3384" s="19">
        <v>0.82492013828277244</v>
      </c>
      <c r="I3384" s="19"/>
      <c r="J3384" s="19">
        <v>0.20676917008054216</v>
      </c>
      <c r="K3384" s="19"/>
      <c r="L3384" s="19">
        <v>2.7367648880419516E-2</v>
      </c>
      <c r="M3384" s="19"/>
      <c r="N3384" s="19">
        <v>0.89278280250933295</v>
      </c>
      <c r="O3384" s="19"/>
      <c r="P3384" s="50">
        <v>1.0864140982702581</v>
      </c>
      <c r="R3384" s="9" t="s">
        <v>0</v>
      </c>
    </row>
    <row r="3385" spans="2:18" x14ac:dyDescent="0.2">
      <c r="B3385" s="25">
        <v>3155</v>
      </c>
      <c r="C3385" s="193"/>
      <c r="D3385" s="19">
        <v>1.0504960292219581</v>
      </c>
      <c r="E3385" s="19"/>
      <c r="F3385" s="19">
        <v>0.92820597632969915</v>
      </c>
      <c r="G3385" s="19"/>
      <c r="H3385" s="19">
        <v>1.6216808888260625</v>
      </c>
      <c r="I3385" s="19"/>
      <c r="J3385" s="19">
        <v>1.2939999054019606</v>
      </c>
      <c r="K3385" s="19"/>
      <c r="L3385" s="19">
        <v>1.822008294130016</v>
      </c>
      <c r="M3385" s="19"/>
      <c r="N3385" s="19">
        <v>1.1318526344761113</v>
      </c>
      <c r="O3385" s="19"/>
      <c r="P3385" s="50">
        <v>1.7495078329660927</v>
      </c>
      <c r="R3385" s="9" t="s">
        <v>0</v>
      </c>
    </row>
    <row r="3386" spans="2:18" x14ac:dyDescent="0.2">
      <c r="B3386" s="25">
        <v>3156</v>
      </c>
      <c r="C3386" s="193"/>
      <c r="D3386" s="19">
        <v>0.24329601305851078</v>
      </c>
      <c r="E3386" s="19">
        <v>0.2679014494338145</v>
      </c>
      <c r="F3386" s="19"/>
      <c r="G3386" s="19">
        <v>0.7143003953398801</v>
      </c>
      <c r="H3386" s="19"/>
      <c r="I3386" s="19">
        <v>0.68641301672102806</v>
      </c>
      <c r="J3386" s="19"/>
      <c r="K3386" s="19">
        <v>1.0834452326640218</v>
      </c>
      <c r="L3386" s="19"/>
      <c r="M3386" s="19">
        <v>0.62217478353426325</v>
      </c>
      <c r="N3386" s="19"/>
      <c r="O3386" s="19">
        <v>0.72555980333983561</v>
      </c>
      <c r="P3386" s="50"/>
      <c r="R3386" s="9" t="s">
        <v>0</v>
      </c>
    </row>
    <row r="3387" spans="2:18" x14ac:dyDescent="0.2">
      <c r="B3387" s="25">
        <v>3157</v>
      </c>
      <c r="C3387" s="193"/>
      <c r="D3387" s="19">
        <v>0.20636959861299198</v>
      </c>
      <c r="E3387" s="19"/>
      <c r="F3387" s="19">
        <v>2.2195503699780933E-2</v>
      </c>
      <c r="G3387" s="19"/>
      <c r="H3387" s="19">
        <v>1.5400054874926885</v>
      </c>
      <c r="I3387" s="19"/>
      <c r="J3387" s="19">
        <v>0.28919094465594031</v>
      </c>
      <c r="K3387" s="19">
        <v>1.3160356715244108</v>
      </c>
      <c r="L3387" s="19"/>
      <c r="M3387" s="19">
        <v>5.9108721657782186E-2</v>
      </c>
      <c r="N3387" s="19"/>
      <c r="O3387" s="19">
        <v>0.48475999697316496</v>
      </c>
      <c r="P3387" s="50"/>
      <c r="R3387" s="9" t="s">
        <v>0</v>
      </c>
    </row>
    <row r="3388" spans="2:18" x14ac:dyDescent="0.2">
      <c r="B3388" s="25">
        <v>3158</v>
      </c>
      <c r="C3388" s="193">
        <v>0.73620110998381971</v>
      </c>
      <c r="D3388" s="19"/>
      <c r="E3388" s="19">
        <v>1.4472340443368861</v>
      </c>
      <c r="F3388" s="19"/>
      <c r="G3388" s="19">
        <v>1.6492994830150487</v>
      </c>
      <c r="H3388" s="19"/>
      <c r="I3388" s="19">
        <v>0.64466885478992719</v>
      </c>
      <c r="J3388" s="19"/>
      <c r="K3388" s="19">
        <v>1.676326814889572</v>
      </c>
      <c r="L3388" s="19"/>
      <c r="M3388" s="19">
        <v>1.5694871727475048</v>
      </c>
      <c r="N3388" s="19"/>
      <c r="O3388" s="19">
        <v>0.71452445578019386</v>
      </c>
      <c r="P3388" s="50"/>
      <c r="R3388" s="9" t="s">
        <v>0</v>
      </c>
    </row>
    <row r="3389" spans="2:18" x14ac:dyDescent="0.2">
      <c r="B3389" s="25">
        <v>3159</v>
      </c>
      <c r="C3389" s="193">
        <v>0.63958544252079974</v>
      </c>
      <c r="D3389" s="19"/>
      <c r="E3389" s="19">
        <v>1.1177654350302817</v>
      </c>
      <c r="F3389" s="19"/>
      <c r="G3389" s="19">
        <v>0.28573416704260723</v>
      </c>
      <c r="H3389" s="19"/>
      <c r="I3389" s="19">
        <v>4.2471472751658544E-2</v>
      </c>
      <c r="J3389" s="19"/>
      <c r="K3389" s="19">
        <v>0.68154478097515547</v>
      </c>
      <c r="L3389" s="19"/>
      <c r="M3389" s="19">
        <v>0.53613009309478277</v>
      </c>
      <c r="N3389" s="19"/>
      <c r="O3389" s="19">
        <v>0.86815510814962527</v>
      </c>
      <c r="P3389" s="50"/>
      <c r="R3389" s="9" t="s">
        <v>0</v>
      </c>
    </row>
    <row r="3390" spans="2:18" x14ac:dyDescent="0.2">
      <c r="B3390" s="25">
        <v>3160</v>
      </c>
      <c r="C3390" s="193"/>
      <c r="D3390" s="19">
        <v>0.62506084671925444</v>
      </c>
      <c r="E3390" s="19"/>
      <c r="F3390" s="19">
        <v>0.69964703623178148</v>
      </c>
      <c r="G3390" s="19"/>
      <c r="H3390" s="19">
        <v>0.28815308416419971</v>
      </c>
      <c r="I3390" s="19"/>
      <c r="J3390" s="19">
        <v>0.36205583119289769</v>
      </c>
      <c r="K3390" s="19">
        <v>0.2764772801653021</v>
      </c>
      <c r="L3390" s="19"/>
      <c r="M3390" s="19"/>
      <c r="N3390" s="19">
        <v>0.85684226867217961</v>
      </c>
      <c r="O3390" s="19"/>
      <c r="P3390" s="50">
        <v>0.49577932747415249</v>
      </c>
      <c r="R3390" s="9" t="s">
        <v>0</v>
      </c>
    </row>
    <row r="3391" spans="2:18" x14ac:dyDescent="0.2">
      <c r="B3391" s="25">
        <v>3161</v>
      </c>
      <c r="C3391" s="193">
        <v>0.54114208889018267</v>
      </c>
      <c r="D3391" s="19"/>
      <c r="E3391" s="19">
        <v>0.11021756787664798</v>
      </c>
      <c r="F3391" s="19"/>
      <c r="G3391" s="19"/>
      <c r="H3391" s="19">
        <v>0.35785349608085515</v>
      </c>
      <c r="I3391" s="19">
        <v>0.54457828608923375</v>
      </c>
      <c r="J3391" s="19"/>
      <c r="K3391" s="19"/>
      <c r="L3391" s="19">
        <v>0.1871163910420561</v>
      </c>
      <c r="M3391" s="19">
        <v>0.96588520060611804</v>
      </c>
      <c r="N3391" s="19"/>
      <c r="O3391" s="19">
        <v>0.12610132152918413</v>
      </c>
      <c r="P3391" s="50"/>
      <c r="R3391" s="9" t="s">
        <v>0</v>
      </c>
    </row>
    <row r="3392" spans="2:18" x14ac:dyDescent="0.2">
      <c r="B3392" s="25">
        <v>3162</v>
      </c>
      <c r="C3392" s="193"/>
      <c r="D3392" s="19">
        <v>0.40036774870448816</v>
      </c>
      <c r="E3392" s="19">
        <v>0.11232348940908297</v>
      </c>
      <c r="F3392" s="19"/>
      <c r="G3392" s="19"/>
      <c r="H3392" s="19">
        <v>1.3646021316256891</v>
      </c>
      <c r="I3392" s="19"/>
      <c r="J3392" s="19">
        <v>0.16866289556166691</v>
      </c>
      <c r="K3392" s="19"/>
      <c r="L3392" s="19">
        <v>0.37123730667356358</v>
      </c>
      <c r="M3392" s="19"/>
      <c r="N3392" s="19">
        <v>1.4945741402337989</v>
      </c>
      <c r="O3392" s="19"/>
      <c r="P3392" s="50">
        <v>0.87733823013579126</v>
      </c>
      <c r="R3392" s="9" t="s">
        <v>0</v>
      </c>
    </row>
    <row r="3393" spans="2:18" x14ac:dyDescent="0.2">
      <c r="B3393" s="25">
        <v>3163</v>
      </c>
      <c r="C3393" s="193"/>
      <c r="D3393" s="19">
        <v>1.2093812022312069</v>
      </c>
      <c r="E3393" s="19"/>
      <c r="F3393" s="19">
        <v>1.2394277202133213</v>
      </c>
      <c r="G3393" s="19"/>
      <c r="H3393" s="19">
        <v>2.277203865364323</v>
      </c>
      <c r="I3393" s="19"/>
      <c r="J3393" s="19">
        <v>1.8326286637912763</v>
      </c>
      <c r="K3393" s="19"/>
      <c r="L3393" s="19">
        <v>0.81789660995132374</v>
      </c>
      <c r="M3393" s="19"/>
      <c r="N3393" s="19">
        <v>2.2927064658507041</v>
      </c>
      <c r="O3393" s="19"/>
      <c r="P3393" s="50">
        <v>2.0609433346505224</v>
      </c>
      <c r="R3393" s="9" t="s">
        <v>0</v>
      </c>
    </row>
    <row r="3394" spans="2:18" x14ac:dyDescent="0.2">
      <c r="B3394" s="25">
        <v>3164</v>
      </c>
      <c r="C3394" s="193">
        <v>0.11972464147348141</v>
      </c>
      <c r="D3394" s="19"/>
      <c r="E3394" s="19">
        <v>0.4113205461518204</v>
      </c>
      <c r="F3394" s="19"/>
      <c r="G3394" s="19">
        <v>0.41711261088012813</v>
      </c>
      <c r="H3394" s="19"/>
      <c r="I3394" s="19"/>
      <c r="J3394" s="19">
        <v>0.39316510291983664</v>
      </c>
      <c r="K3394" s="19">
        <v>0.88227516411792895</v>
      </c>
      <c r="L3394" s="19"/>
      <c r="M3394" s="19">
        <v>0.32795251860022712</v>
      </c>
      <c r="N3394" s="19"/>
      <c r="O3394" s="19">
        <v>1.5469485714208862</v>
      </c>
      <c r="P3394" s="50"/>
      <c r="R3394" s="9" t="s">
        <v>0</v>
      </c>
    </row>
    <row r="3395" spans="2:18" x14ac:dyDescent="0.2">
      <c r="B3395" s="25">
        <v>3165</v>
      </c>
      <c r="C3395" s="193">
        <v>0.27019645573777162</v>
      </c>
      <c r="D3395" s="19"/>
      <c r="E3395" s="19">
        <v>1.1088463690611474</v>
      </c>
      <c r="F3395" s="19"/>
      <c r="G3395" s="19"/>
      <c r="H3395" s="19">
        <v>0.28715760762593573</v>
      </c>
      <c r="I3395" s="19">
        <v>0.58528744810057465</v>
      </c>
      <c r="J3395" s="19"/>
      <c r="K3395" s="19"/>
      <c r="L3395" s="19">
        <v>0.13484421214967784</v>
      </c>
      <c r="M3395" s="19"/>
      <c r="N3395" s="19">
        <v>1.5329847365275939E-2</v>
      </c>
      <c r="O3395" s="19">
        <v>0.47820755128340287</v>
      </c>
      <c r="P3395" s="50"/>
      <c r="R3395" s="9" t="s">
        <v>0</v>
      </c>
    </row>
    <row r="3396" spans="2:18" x14ac:dyDescent="0.2">
      <c r="B3396" s="25">
        <v>3166</v>
      </c>
      <c r="C3396" s="193">
        <v>3.7015370879823828</v>
      </c>
      <c r="D3396" s="19"/>
      <c r="E3396" s="19">
        <v>2.5217115991235013</v>
      </c>
      <c r="F3396" s="19"/>
      <c r="G3396" s="19">
        <v>2.994281266809137</v>
      </c>
      <c r="H3396" s="19"/>
      <c r="I3396" s="19">
        <v>2.9811087078928717</v>
      </c>
      <c r="J3396" s="19"/>
      <c r="K3396" s="19">
        <v>3.0466596435548969</v>
      </c>
      <c r="L3396" s="19"/>
      <c r="M3396" s="19">
        <v>2.6792947095763795</v>
      </c>
      <c r="N3396" s="19"/>
      <c r="O3396" s="19">
        <v>2.3244262110146985</v>
      </c>
      <c r="P3396" s="50"/>
      <c r="R3396" s="9" t="s">
        <v>0</v>
      </c>
    </row>
    <row r="3397" spans="2:18" x14ac:dyDescent="0.2">
      <c r="B3397" s="25">
        <v>3167</v>
      </c>
      <c r="C3397" s="193"/>
      <c r="D3397" s="19">
        <v>0.54838834637266765</v>
      </c>
      <c r="E3397" s="19"/>
      <c r="F3397" s="19">
        <v>0.18991686641369251</v>
      </c>
      <c r="G3397" s="19">
        <v>0.2398313972680409</v>
      </c>
      <c r="H3397" s="19"/>
      <c r="I3397" s="19"/>
      <c r="J3397" s="19">
        <v>1.0098465046466986E-2</v>
      </c>
      <c r="K3397" s="19"/>
      <c r="L3397" s="19">
        <v>0.95226673792494954</v>
      </c>
      <c r="M3397" s="19">
        <v>0.12396803237559852</v>
      </c>
      <c r="N3397" s="19"/>
      <c r="O3397" s="19">
        <v>0.12536948288338623</v>
      </c>
      <c r="P3397" s="50"/>
      <c r="R3397" s="9" t="s">
        <v>0</v>
      </c>
    </row>
    <row r="3398" spans="2:18" x14ac:dyDescent="0.2">
      <c r="B3398" s="25">
        <v>3168</v>
      </c>
      <c r="C3398" s="193">
        <v>0.11965125628282115</v>
      </c>
      <c r="D3398" s="19"/>
      <c r="E3398" s="19">
        <v>1.5180149808824255</v>
      </c>
      <c r="F3398" s="19"/>
      <c r="G3398" s="19">
        <v>1.3871272154069558</v>
      </c>
      <c r="H3398" s="19"/>
      <c r="I3398" s="19">
        <v>0.63134267679558587</v>
      </c>
      <c r="J3398" s="19"/>
      <c r="K3398" s="19">
        <v>1.0350828123663087</v>
      </c>
      <c r="L3398" s="19"/>
      <c r="M3398" s="19">
        <v>1.0133735836876849</v>
      </c>
      <c r="N3398" s="19"/>
      <c r="O3398" s="19">
        <v>0.96106747246274127</v>
      </c>
      <c r="P3398" s="50"/>
      <c r="R3398" s="9" t="s">
        <v>0</v>
      </c>
    </row>
    <row r="3399" spans="2:18" x14ac:dyDescent="0.2">
      <c r="B3399" s="25">
        <v>3169</v>
      </c>
      <c r="C3399" s="193"/>
      <c r="D3399" s="19">
        <v>0.30825732496349173</v>
      </c>
      <c r="E3399" s="19">
        <v>0.66904600571858941</v>
      </c>
      <c r="F3399" s="19"/>
      <c r="G3399" s="19">
        <v>0.17473382750490832</v>
      </c>
      <c r="H3399" s="19"/>
      <c r="I3399" s="19"/>
      <c r="J3399" s="19">
        <v>0.15337070225825361</v>
      </c>
      <c r="K3399" s="19">
        <v>6.4549151886146017E-2</v>
      </c>
      <c r="L3399" s="19"/>
      <c r="M3399" s="19">
        <v>0.6441676746617192</v>
      </c>
      <c r="N3399" s="19"/>
      <c r="O3399" s="19"/>
      <c r="P3399" s="50">
        <v>0.43907528935137297</v>
      </c>
      <c r="R3399" s="9" t="s">
        <v>0</v>
      </c>
    </row>
    <row r="3400" spans="2:18" x14ac:dyDescent="0.2">
      <c r="B3400" s="25">
        <v>3170</v>
      </c>
      <c r="C3400" s="193">
        <v>1.0901244725371797</v>
      </c>
      <c r="D3400" s="19"/>
      <c r="E3400" s="19">
        <v>1.1334140082143052</v>
      </c>
      <c r="F3400" s="19"/>
      <c r="G3400" s="19">
        <v>1.1235498204905665</v>
      </c>
      <c r="H3400" s="19"/>
      <c r="I3400" s="19"/>
      <c r="J3400" s="19">
        <v>2.8208703241626096E-2</v>
      </c>
      <c r="K3400" s="19">
        <v>1.6923080163370379</v>
      </c>
      <c r="L3400" s="19"/>
      <c r="M3400" s="19">
        <v>1.2901017873174816</v>
      </c>
      <c r="N3400" s="19"/>
      <c r="O3400" s="19">
        <v>0.28247303351266961</v>
      </c>
      <c r="P3400" s="50"/>
      <c r="R3400" s="9" t="s">
        <v>0</v>
      </c>
    </row>
    <row r="3401" spans="2:18" x14ac:dyDescent="0.2">
      <c r="B3401" s="25">
        <v>3171</v>
      </c>
      <c r="C3401" s="193"/>
      <c r="D3401" s="19">
        <v>8.8563686129382355E-2</v>
      </c>
      <c r="E3401" s="19"/>
      <c r="F3401" s="19">
        <v>0.85758264473206114</v>
      </c>
      <c r="G3401" s="19"/>
      <c r="H3401" s="19">
        <v>0.77682848881980027</v>
      </c>
      <c r="I3401" s="19"/>
      <c r="J3401" s="19">
        <v>8.4033376495142392E-2</v>
      </c>
      <c r="K3401" s="19"/>
      <c r="L3401" s="19">
        <v>0.42952684516762646</v>
      </c>
      <c r="M3401" s="19"/>
      <c r="N3401" s="19">
        <v>0.51634187031665979</v>
      </c>
      <c r="O3401" s="19">
        <v>0.58147934421623271</v>
      </c>
      <c r="P3401" s="50"/>
      <c r="R3401" s="9" t="s">
        <v>0</v>
      </c>
    </row>
    <row r="3402" spans="2:18" x14ac:dyDescent="0.2">
      <c r="B3402" s="25">
        <v>3172</v>
      </c>
      <c r="C3402" s="193">
        <v>0.14183791266277546</v>
      </c>
      <c r="D3402" s="19"/>
      <c r="E3402" s="19">
        <v>0.73779273753142627</v>
      </c>
      <c r="F3402" s="19"/>
      <c r="G3402" s="19">
        <v>0.6042195967008539</v>
      </c>
      <c r="H3402" s="19"/>
      <c r="I3402" s="19"/>
      <c r="J3402" s="19">
        <v>1.3027747696916743</v>
      </c>
      <c r="K3402" s="19">
        <v>0.7986616187094232</v>
      </c>
      <c r="L3402" s="19"/>
      <c r="M3402" s="19">
        <v>0.34676199407669789</v>
      </c>
      <c r="N3402" s="19"/>
      <c r="O3402" s="19">
        <v>0.28204274306111565</v>
      </c>
      <c r="P3402" s="50"/>
      <c r="R3402" s="9" t="s">
        <v>0</v>
      </c>
    </row>
    <row r="3403" spans="2:18" x14ac:dyDescent="0.2">
      <c r="B3403" s="25">
        <v>3173</v>
      </c>
      <c r="C3403" s="193"/>
      <c r="D3403" s="19">
        <v>0.31726231124089715</v>
      </c>
      <c r="E3403" s="19"/>
      <c r="F3403" s="19">
        <v>0.55131778488507188</v>
      </c>
      <c r="G3403" s="19">
        <v>0.87272584891713223</v>
      </c>
      <c r="H3403" s="19"/>
      <c r="I3403" s="19">
        <v>0.3683727272289542</v>
      </c>
      <c r="J3403" s="19"/>
      <c r="K3403" s="19">
        <v>0.63092330814491226</v>
      </c>
      <c r="L3403" s="19"/>
      <c r="M3403" s="19"/>
      <c r="N3403" s="19">
        <v>0.73546749478179319</v>
      </c>
      <c r="O3403" s="19"/>
      <c r="P3403" s="50">
        <v>0.58826721604925902</v>
      </c>
      <c r="R3403" s="9" t="s">
        <v>0</v>
      </c>
    </row>
    <row r="3404" spans="2:18" x14ac:dyDescent="0.2">
      <c r="B3404" s="25">
        <v>3174</v>
      </c>
      <c r="C3404" s="193">
        <v>1.3560459774004978</v>
      </c>
      <c r="D3404" s="19"/>
      <c r="E3404" s="19">
        <v>1.0222204767229288</v>
      </c>
      <c r="F3404" s="19"/>
      <c r="G3404" s="19">
        <v>1.7624475257879997</v>
      </c>
      <c r="H3404" s="19"/>
      <c r="I3404" s="19">
        <v>1.0691595604940709</v>
      </c>
      <c r="J3404" s="19"/>
      <c r="K3404" s="19">
        <v>2.26450738791599</v>
      </c>
      <c r="L3404" s="19"/>
      <c r="M3404" s="19">
        <v>1.740114867211715</v>
      </c>
      <c r="N3404" s="19"/>
      <c r="O3404" s="19">
        <v>1.7568905623906672</v>
      </c>
      <c r="P3404" s="50"/>
      <c r="R3404" s="9" t="s">
        <v>0</v>
      </c>
    </row>
    <row r="3405" spans="2:18" x14ac:dyDescent="0.2">
      <c r="B3405" s="25">
        <v>3175</v>
      </c>
      <c r="C3405" s="193"/>
      <c r="D3405" s="19">
        <v>2.2944083701424547</v>
      </c>
      <c r="E3405" s="19"/>
      <c r="F3405" s="19">
        <v>1.5974533471065167</v>
      </c>
      <c r="G3405" s="19"/>
      <c r="H3405" s="19">
        <v>1.3838906504341455</v>
      </c>
      <c r="I3405" s="19"/>
      <c r="J3405" s="19">
        <v>1.3113166926252084</v>
      </c>
      <c r="K3405" s="19"/>
      <c r="L3405" s="19">
        <v>1.7447237838679643</v>
      </c>
      <c r="M3405" s="19"/>
      <c r="N3405" s="19">
        <v>0.68957088211038331</v>
      </c>
      <c r="O3405" s="19"/>
      <c r="P3405" s="50">
        <v>2.550601738025847</v>
      </c>
      <c r="R3405" s="9" t="s">
        <v>0</v>
      </c>
    </row>
    <row r="3406" spans="2:18" x14ac:dyDescent="0.2">
      <c r="B3406" s="25">
        <v>3176</v>
      </c>
      <c r="C3406" s="193"/>
      <c r="D3406" s="19">
        <v>0.17429739177622036</v>
      </c>
      <c r="E3406" s="19"/>
      <c r="F3406" s="19">
        <v>0.34131436478401528</v>
      </c>
      <c r="G3406" s="19">
        <v>0.4450444674690377</v>
      </c>
      <c r="H3406" s="19"/>
      <c r="I3406" s="19">
        <v>1.51257088478154</v>
      </c>
      <c r="J3406" s="19"/>
      <c r="K3406" s="19"/>
      <c r="L3406" s="19">
        <v>0.81878077456964249</v>
      </c>
      <c r="M3406" s="19">
        <v>1.1555961403114041</v>
      </c>
      <c r="N3406" s="19"/>
      <c r="O3406" s="19"/>
      <c r="P3406" s="50">
        <v>0.80323200125323957</v>
      </c>
      <c r="R3406" s="9" t="s">
        <v>0</v>
      </c>
    </row>
    <row r="3407" spans="2:18" x14ac:dyDescent="0.2">
      <c r="B3407" s="25">
        <v>3177</v>
      </c>
      <c r="C3407" s="193">
        <v>2.0058765776587206</v>
      </c>
      <c r="D3407" s="19"/>
      <c r="E3407" s="19">
        <v>1.3446568428620367</v>
      </c>
      <c r="F3407" s="19"/>
      <c r="G3407" s="19">
        <v>1.5849240780652536</v>
      </c>
      <c r="H3407" s="19"/>
      <c r="I3407" s="19">
        <v>0.89139522487157663</v>
      </c>
      <c r="J3407" s="19"/>
      <c r="K3407" s="19">
        <v>1.209943213517338</v>
      </c>
      <c r="L3407" s="19"/>
      <c r="M3407" s="19">
        <v>0.22338770474059338</v>
      </c>
      <c r="N3407" s="19"/>
      <c r="O3407" s="19">
        <v>1.2147936903467453</v>
      </c>
      <c r="P3407" s="50"/>
      <c r="R3407" s="9" t="s">
        <v>0</v>
      </c>
    </row>
    <row r="3408" spans="2:18" x14ac:dyDescent="0.2">
      <c r="B3408" s="25">
        <v>3178</v>
      </c>
      <c r="C3408" s="193"/>
      <c r="D3408" s="19">
        <v>0.61599353882338115</v>
      </c>
      <c r="E3408" s="19"/>
      <c r="F3408" s="19">
        <v>1.5113199096042491</v>
      </c>
      <c r="G3408" s="19"/>
      <c r="H3408" s="19">
        <v>0.65657000474354432</v>
      </c>
      <c r="I3408" s="19"/>
      <c r="J3408" s="19">
        <v>1.0211776653578821</v>
      </c>
      <c r="K3408" s="19"/>
      <c r="L3408" s="19">
        <v>0.72430431023648345</v>
      </c>
      <c r="M3408" s="19"/>
      <c r="N3408" s="19">
        <v>1.6410909773591964</v>
      </c>
      <c r="O3408" s="19"/>
      <c r="P3408" s="50">
        <v>1.3870497713963346</v>
      </c>
      <c r="R3408" s="9" t="s">
        <v>0</v>
      </c>
    </row>
    <row r="3409" spans="2:18" x14ac:dyDescent="0.2">
      <c r="B3409" s="25">
        <v>3179</v>
      </c>
      <c r="C3409" s="193">
        <v>0.5217893836986649</v>
      </c>
      <c r="D3409" s="19"/>
      <c r="E3409" s="19">
        <v>1.3151479758088704</v>
      </c>
      <c r="F3409" s="19"/>
      <c r="G3409" s="19">
        <v>1.321058128346478</v>
      </c>
      <c r="H3409" s="19"/>
      <c r="I3409" s="19">
        <v>0.71954462343512138</v>
      </c>
      <c r="J3409" s="19"/>
      <c r="K3409" s="19">
        <v>3.6526561727634528E-2</v>
      </c>
      <c r="L3409" s="19"/>
      <c r="M3409" s="19">
        <v>0.90420183536000531</v>
      </c>
      <c r="N3409" s="19"/>
      <c r="O3409" s="19"/>
      <c r="P3409" s="50">
        <v>0.52836550243683067</v>
      </c>
      <c r="R3409" s="9" t="s">
        <v>0</v>
      </c>
    </row>
    <row r="3410" spans="2:18" x14ac:dyDescent="0.2">
      <c r="B3410" s="25">
        <v>3180</v>
      </c>
      <c r="C3410" s="193">
        <v>1.0850281848458467</v>
      </c>
      <c r="D3410" s="19"/>
      <c r="E3410" s="19">
        <v>0.51740485303910588</v>
      </c>
      <c r="F3410" s="19"/>
      <c r="G3410" s="19">
        <v>0.7202223227362039</v>
      </c>
      <c r="H3410" s="19"/>
      <c r="I3410" s="19">
        <v>0.17325967424336122</v>
      </c>
      <c r="J3410" s="19"/>
      <c r="K3410" s="19">
        <v>0.7400249214318575</v>
      </c>
      <c r="L3410" s="19"/>
      <c r="M3410" s="19">
        <v>0.79288089128516959</v>
      </c>
      <c r="N3410" s="19"/>
      <c r="O3410" s="19">
        <v>0.71481600760899566</v>
      </c>
      <c r="P3410" s="50"/>
      <c r="R3410" s="9" t="s">
        <v>0</v>
      </c>
    </row>
    <row r="3411" spans="2:18" x14ac:dyDescent="0.2">
      <c r="B3411" s="25">
        <v>3181</v>
      </c>
      <c r="C3411" s="193">
        <v>0.369887814543094</v>
      </c>
      <c r="D3411" s="19"/>
      <c r="E3411" s="19">
        <v>0.10069889621834265</v>
      </c>
      <c r="F3411" s="19"/>
      <c r="G3411" s="19">
        <v>0.15449807717575764</v>
      </c>
      <c r="H3411" s="19"/>
      <c r="I3411" s="19">
        <v>0.61040330607326709</v>
      </c>
      <c r="J3411" s="19"/>
      <c r="K3411" s="19">
        <v>0.10684407581523912</v>
      </c>
      <c r="L3411" s="19"/>
      <c r="M3411" s="19">
        <v>0.82380510998148837</v>
      </c>
      <c r="N3411" s="19"/>
      <c r="O3411" s="19"/>
      <c r="P3411" s="50">
        <v>0.59535853758791391</v>
      </c>
      <c r="R3411" s="9" t="s">
        <v>0</v>
      </c>
    </row>
    <row r="3412" spans="2:18" x14ac:dyDescent="0.2">
      <c r="B3412" s="25">
        <v>3182</v>
      </c>
      <c r="C3412" s="193">
        <v>0.24262985389380082</v>
      </c>
      <c r="D3412" s="19"/>
      <c r="E3412" s="19">
        <v>0.35677174762536989</v>
      </c>
      <c r="F3412" s="19"/>
      <c r="G3412" s="19">
        <v>1.0939094588740719</v>
      </c>
      <c r="H3412" s="19"/>
      <c r="I3412" s="19">
        <v>0.69900590897226145</v>
      </c>
      <c r="J3412" s="19"/>
      <c r="K3412" s="19">
        <v>0.52175802674613836</v>
      </c>
      <c r="L3412" s="19"/>
      <c r="M3412" s="19">
        <v>2.0584106388185062E-2</v>
      </c>
      <c r="N3412" s="19"/>
      <c r="O3412" s="19">
        <v>1.01183951698234</v>
      </c>
      <c r="P3412" s="50"/>
      <c r="R3412" s="9" t="s">
        <v>0</v>
      </c>
    </row>
    <row r="3413" spans="2:18" x14ac:dyDescent="0.2">
      <c r="B3413" s="25">
        <v>3183</v>
      </c>
      <c r="C3413" s="193">
        <v>1.1332737407355606</v>
      </c>
      <c r="D3413" s="19"/>
      <c r="E3413" s="19">
        <v>0.44026879754520365</v>
      </c>
      <c r="F3413" s="19"/>
      <c r="G3413" s="19">
        <v>0.54360677367931209</v>
      </c>
      <c r="H3413" s="19"/>
      <c r="I3413" s="19">
        <v>1.3125434649200605</v>
      </c>
      <c r="J3413" s="19"/>
      <c r="K3413" s="19">
        <v>0.98991283718355561</v>
      </c>
      <c r="L3413" s="19"/>
      <c r="M3413" s="19">
        <v>0.52004386052762774</v>
      </c>
      <c r="N3413" s="19"/>
      <c r="O3413" s="19">
        <v>0.89625786939118823</v>
      </c>
      <c r="P3413" s="50"/>
      <c r="R3413" s="9" t="s">
        <v>0</v>
      </c>
    </row>
    <row r="3414" spans="2:18" x14ac:dyDescent="0.2">
      <c r="B3414" s="25">
        <v>3184</v>
      </c>
      <c r="C3414" s="193"/>
      <c r="D3414" s="19">
        <v>0.39113186480461187</v>
      </c>
      <c r="E3414" s="19"/>
      <c r="F3414" s="19">
        <v>0.71714076878972655</v>
      </c>
      <c r="G3414" s="19"/>
      <c r="H3414" s="19">
        <v>0.45190025109884141</v>
      </c>
      <c r="I3414" s="19">
        <v>0.1694652344451725</v>
      </c>
      <c r="J3414" s="19"/>
      <c r="K3414" s="19"/>
      <c r="L3414" s="19">
        <v>0.46547510268451886</v>
      </c>
      <c r="M3414" s="19"/>
      <c r="N3414" s="19">
        <v>0.34461646967769799</v>
      </c>
      <c r="O3414" s="19"/>
      <c r="P3414" s="50">
        <v>0.98278808654017313</v>
      </c>
      <c r="R3414" s="9" t="s">
        <v>0</v>
      </c>
    </row>
    <row r="3415" spans="2:18" x14ac:dyDescent="0.2">
      <c r="B3415" s="25">
        <v>3185</v>
      </c>
      <c r="C3415" s="193">
        <v>1.5897822635210959</v>
      </c>
      <c r="D3415" s="19"/>
      <c r="E3415" s="19">
        <v>1.200061759123094</v>
      </c>
      <c r="F3415" s="19"/>
      <c r="G3415" s="19">
        <v>1.3338995352052476</v>
      </c>
      <c r="H3415" s="19"/>
      <c r="I3415" s="19">
        <v>0.81984763307361097</v>
      </c>
      <c r="J3415" s="19"/>
      <c r="K3415" s="19">
        <v>1.780603387573144</v>
      </c>
      <c r="L3415" s="19"/>
      <c r="M3415" s="19">
        <v>2.5016141322452143</v>
      </c>
      <c r="N3415" s="19"/>
      <c r="O3415" s="19">
        <v>1.6855870324043007</v>
      </c>
      <c r="P3415" s="50"/>
      <c r="R3415" s="9" t="s">
        <v>0</v>
      </c>
    </row>
    <row r="3416" spans="2:18" x14ac:dyDescent="0.2">
      <c r="B3416" s="25">
        <v>3186</v>
      </c>
      <c r="C3416" s="193">
        <v>2.4576173140185231</v>
      </c>
      <c r="D3416" s="19"/>
      <c r="E3416" s="19">
        <v>1.1182251952487823</v>
      </c>
      <c r="F3416" s="19"/>
      <c r="G3416" s="19">
        <v>2.4410610940805095</v>
      </c>
      <c r="H3416" s="19"/>
      <c r="I3416" s="19">
        <v>2.003710311185332</v>
      </c>
      <c r="J3416" s="19"/>
      <c r="K3416" s="19">
        <v>2.6103175470304856</v>
      </c>
      <c r="L3416" s="19"/>
      <c r="M3416" s="19">
        <v>2.3947651715455831</v>
      </c>
      <c r="N3416" s="19"/>
      <c r="O3416" s="19">
        <v>2.7173860673744104</v>
      </c>
      <c r="P3416" s="50"/>
      <c r="R3416" s="9" t="s">
        <v>0</v>
      </c>
    </row>
    <row r="3417" spans="2:18" x14ac:dyDescent="0.2">
      <c r="B3417" s="25">
        <v>3187</v>
      </c>
      <c r="C3417" s="193"/>
      <c r="D3417" s="19">
        <v>0.13057438817820702</v>
      </c>
      <c r="E3417" s="19"/>
      <c r="F3417" s="19">
        <v>0.86740158508721399</v>
      </c>
      <c r="G3417" s="19">
        <v>8.438505801479132E-2</v>
      </c>
      <c r="H3417" s="19"/>
      <c r="I3417" s="19">
        <v>5.5415676707884144E-2</v>
      </c>
      <c r="J3417" s="19"/>
      <c r="K3417" s="19">
        <v>0.13853940772005635</v>
      </c>
      <c r="L3417" s="19"/>
      <c r="M3417" s="19">
        <v>0.13447142663812503</v>
      </c>
      <c r="N3417" s="19"/>
      <c r="O3417" s="19">
        <v>0.69206182360347479</v>
      </c>
      <c r="P3417" s="50"/>
      <c r="R3417" s="9" t="s">
        <v>0</v>
      </c>
    </row>
    <row r="3418" spans="2:18" x14ac:dyDescent="0.2">
      <c r="B3418" s="25">
        <v>3188</v>
      </c>
      <c r="C3418" s="193"/>
      <c r="D3418" s="19">
        <v>0.71723277096096905</v>
      </c>
      <c r="E3418" s="19"/>
      <c r="F3418" s="19">
        <v>1.7114878284190427</v>
      </c>
      <c r="G3418" s="19"/>
      <c r="H3418" s="19">
        <v>0.16135864828797453</v>
      </c>
      <c r="I3418" s="19">
        <v>0.60662309711427143</v>
      </c>
      <c r="J3418" s="19"/>
      <c r="K3418" s="19"/>
      <c r="L3418" s="19">
        <v>1.0177703695301721</v>
      </c>
      <c r="M3418" s="19"/>
      <c r="N3418" s="19">
        <v>0.71204782458679072</v>
      </c>
      <c r="O3418" s="19"/>
      <c r="P3418" s="50">
        <v>0.1736287997123287</v>
      </c>
      <c r="R3418" s="9" t="s">
        <v>0</v>
      </c>
    </row>
    <row r="3419" spans="2:18" x14ac:dyDescent="0.2">
      <c r="B3419" s="25">
        <v>3189</v>
      </c>
      <c r="C3419" s="193">
        <v>4.3372434181821212E-2</v>
      </c>
      <c r="D3419" s="19"/>
      <c r="E3419" s="19">
        <v>1.2171521865902213</v>
      </c>
      <c r="F3419" s="19"/>
      <c r="G3419" s="19">
        <v>1.1639943754921329</v>
      </c>
      <c r="H3419" s="19"/>
      <c r="I3419" s="19">
        <v>0.69809520674945369</v>
      </c>
      <c r="J3419" s="19"/>
      <c r="K3419" s="19">
        <v>0.25971077717947222</v>
      </c>
      <c r="L3419" s="19"/>
      <c r="M3419" s="19">
        <v>0.50278872911228856</v>
      </c>
      <c r="N3419" s="19"/>
      <c r="O3419" s="19">
        <v>0.76042883330499667</v>
      </c>
      <c r="P3419" s="50"/>
      <c r="R3419" s="9" t="s">
        <v>0</v>
      </c>
    </row>
    <row r="3420" spans="2:18" x14ac:dyDescent="0.2">
      <c r="B3420" s="25">
        <v>3190</v>
      </c>
      <c r="C3420" s="193"/>
      <c r="D3420" s="19">
        <v>0.45396978790115439</v>
      </c>
      <c r="E3420" s="19"/>
      <c r="F3420" s="19">
        <v>0.36916223413541405</v>
      </c>
      <c r="G3420" s="19">
        <v>0.38588375814449333</v>
      </c>
      <c r="H3420" s="19"/>
      <c r="I3420" s="19">
        <v>0.54452635528086257</v>
      </c>
      <c r="J3420" s="19"/>
      <c r="K3420" s="19">
        <v>4.3855604767783656E-2</v>
      </c>
      <c r="L3420" s="19"/>
      <c r="M3420" s="19">
        <v>0.60867409195324529</v>
      </c>
      <c r="N3420" s="19"/>
      <c r="O3420" s="19"/>
      <c r="P3420" s="50">
        <v>0.47589396988525573</v>
      </c>
      <c r="R3420" s="9" t="s">
        <v>0</v>
      </c>
    </row>
    <row r="3421" spans="2:18" x14ac:dyDescent="0.2">
      <c r="B3421" s="25">
        <v>3191</v>
      </c>
      <c r="C3421" s="193">
        <v>3.0241987826649636E-2</v>
      </c>
      <c r="D3421" s="19"/>
      <c r="E3421" s="19">
        <v>0.33677863741947289</v>
      </c>
      <c r="F3421" s="19"/>
      <c r="G3421" s="19"/>
      <c r="H3421" s="19">
        <v>0.56054526315680775</v>
      </c>
      <c r="I3421" s="19"/>
      <c r="J3421" s="19">
        <v>0.58448928929392574</v>
      </c>
      <c r="K3421" s="19"/>
      <c r="L3421" s="19">
        <v>0.37310220841220004</v>
      </c>
      <c r="M3421" s="19"/>
      <c r="N3421" s="19">
        <v>0.81835820064139597</v>
      </c>
      <c r="O3421" s="19"/>
      <c r="P3421" s="50">
        <v>0.55425385981670394</v>
      </c>
      <c r="R3421" s="9" t="s">
        <v>0</v>
      </c>
    </row>
    <row r="3422" spans="2:18" x14ac:dyDescent="0.2">
      <c r="B3422" s="25">
        <v>3192</v>
      </c>
      <c r="C3422" s="193"/>
      <c r="D3422" s="19">
        <v>0.48926563209274876</v>
      </c>
      <c r="E3422" s="19"/>
      <c r="F3422" s="19">
        <v>0.15597724057299739</v>
      </c>
      <c r="G3422" s="19"/>
      <c r="H3422" s="19">
        <v>1.1488134001649177</v>
      </c>
      <c r="I3422" s="19"/>
      <c r="J3422" s="19">
        <v>0.94243796980665395</v>
      </c>
      <c r="K3422" s="19"/>
      <c r="L3422" s="19">
        <v>0.92533335331315514</v>
      </c>
      <c r="M3422" s="19"/>
      <c r="N3422" s="19">
        <v>0.53471934466179338</v>
      </c>
      <c r="O3422" s="19"/>
      <c r="P3422" s="50">
        <v>4.869206974892374E-2</v>
      </c>
      <c r="R3422" s="9" t="s">
        <v>0</v>
      </c>
    </row>
    <row r="3423" spans="2:18" x14ac:dyDescent="0.2">
      <c r="B3423" s="25">
        <v>3193</v>
      </c>
      <c r="C3423" s="193"/>
      <c r="D3423" s="19">
        <v>1.9816365906727211</v>
      </c>
      <c r="E3423" s="19"/>
      <c r="F3423" s="19">
        <v>2.210226312041764</v>
      </c>
      <c r="G3423" s="19"/>
      <c r="H3423" s="19">
        <v>1.599812145728656</v>
      </c>
      <c r="I3423" s="19"/>
      <c r="J3423" s="19">
        <v>1.8773602401732263</v>
      </c>
      <c r="K3423" s="19"/>
      <c r="L3423" s="19">
        <v>1.5658796301380686</v>
      </c>
      <c r="M3423" s="19"/>
      <c r="N3423" s="19">
        <v>1.8742124485269651</v>
      </c>
      <c r="O3423" s="19"/>
      <c r="P3423" s="50">
        <v>1.4318466310668063</v>
      </c>
      <c r="R3423" s="9" t="s">
        <v>0</v>
      </c>
    </row>
    <row r="3424" spans="2:18" x14ac:dyDescent="0.2">
      <c r="B3424" s="25">
        <v>3194</v>
      </c>
      <c r="C3424" s="193"/>
      <c r="D3424" s="19">
        <v>0.7453614803491253</v>
      </c>
      <c r="E3424" s="19"/>
      <c r="F3424" s="19">
        <v>0.11913428752696942</v>
      </c>
      <c r="G3424" s="19">
        <v>0.36836555962607664</v>
      </c>
      <c r="H3424" s="19"/>
      <c r="I3424" s="19"/>
      <c r="J3424" s="19">
        <v>1.0341769999440904</v>
      </c>
      <c r="K3424" s="19"/>
      <c r="L3424" s="19">
        <v>0.76911884915139284</v>
      </c>
      <c r="M3424" s="19"/>
      <c r="N3424" s="19">
        <v>0.40056943858943056</v>
      </c>
      <c r="O3424" s="19"/>
      <c r="P3424" s="50">
        <v>0.38310436900780526</v>
      </c>
      <c r="R3424" s="9" t="s">
        <v>0</v>
      </c>
    </row>
    <row r="3425" spans="2:18" x14ac:dyDescent="0.2">
      <c r="B3425" s="25">
        <v>3195</v>
      </c>
      <c r="C3425" s="193">
        <v>0.83703342890222165</v>
      </c>
      <c r="D3425" s="19"/>
      <c r="E3425" s="19">
        <v>0.8094010273288067</v>
      </c>
      <c r="F3425" s="19"/>
      <c r="G3425" s="19">
        <v>0.21529125474003979</v>
      </c>
      <c r="H3425" s="19"/>
      <c r="I3425" s="19">
        <v>0.84747686139010114</v>
      </c>
      <c r="J3425" s="19"/>
      <c r="K3425" s="19">
        <v>1.194751431300743</v>
      </c>
      <c r="L3425" s="19"/>
      <c r="M3425" s="19">
        <v>1.2847050262545501</v>
      </c>
      <c r="N3425" s="19"/>
      <c r="O3425" s="19">
        <v>1.275401237211699</v>
      </c>
      <c r="P3425" s="50"/>
      <c r="R3425" s="9" t="s">
        <v>0</v>
      </c>
    </row>
    <row r="3426" spans="2:18" x14ac:dyDescent="0.2">
      <c r="B3426" s="25">
        <v>3196</v>
      </c>
      <c r="C3426" s="193"/>
      <c r="D3426" s="19">
        <v>0.40981742821471429</v>
      </c>
      <c r="E3426" s="19"/>
      <c r="F3426" s="19">
        <v>1.1540864963869311</v>
      </c>
      <c r="G3426" s="19">
        <v>0.14706582707483787</v>
      </c>
      <c r="H3426" s="19"/>
      <c r="I3426" s="19">
        <v>0.35024030388073918</v>
      </c>
      <c r="J3426" s="19"/>
      <c r="K3426" s="19"/>
      <c r="L3426" s="19">
        <v>0.60794217716717969</v>
      </c>
      <c r="M3426" s="19"/>
      <c r="N3426" s="19">
        <v>0.38777698814126399</v>
      </c>
      <c r="O3426" s="19">
        <v>0.15504592147693663</v>
      </c>
      <c r="P3426" s="50"/>
      <c r="R3426" s="9" t="s">
        <v>0</v>
      </c>
    </row>
    <row r="3427" spans="2:18" x14ac:dyDescent="0.2">
      <c r="B3427" s="25">
        <v>3197</v>
      </c>
      <c r="C3427" s="193">
        <v>0.64503624690273753</v>
      </c>
      <c r="D3427" s="19"/>
      <c r="E3427" s="19">
        <v>1.0230662731470697</v>
      </c>
      <c r="F3427" s="19"/>
      <c r="G3427" s="19">
        <v>0.48760865700448813</v>
      </c>
      <c r="H3427" s="19"/>
      <c r="I3427" s="19">
        <v>1.1415084957405734</v>
      </c>
      <c r="J3427" s="19"/>
      <c r="K3427" s="19">
        <v>0.2469504047063438</v>
      </c>
      <c r="L3427" s="19"/>
      <c r="M3427" s="19"/>
      <c r="N3427" s="19">
        <v>0.10826276369867192</v>
      </c>
      <c r="O3427" s="19">
        <v>0.3116562782963993</v>
      </c>
      <c r="P3427" s="50"/>
      <c r="R3427" s="9" t="s">
        <v>0</v>
      </c>
    </row>
    <row r="3428" spans="2:18" x14ac:dyDescent="0.2">
      <c r="B3428" s="25">
        <v>3198</v>
      </c>
      <c r="C3428" s="193">
        <v>1.1034134100703306</v>
      </c>
      <c r="D3428" s="19"/>
      <c r="E3428" s="19">
        <v>0.21838761147952332</v>
      </c>
      <c r="F3428" s="19"/>
      <c r="G3428" s="19"/>
      <c r="H3428" s="19">
        <v>0.17007960099278679</v>
      </c>
      <c r="I3428" s="19">
        <v>0.81158142563712199</v>
      </c>
      <c r="J3428" s="19"/>
      <c r="K3428" s="19">
        <v>0.42115030274156523</v>
      </c>
      <c r="L3428" s="19"/>
      <c r="M3428" s="19"/>
      <c r="N3428" s="19">
        <v>0.95868327843830037</v>
      </c>
      <c r="O3428" s="19"/>
      <c r="P3428" s="50">
        <v>4.7008877468953429E-2</v>
      </c>
      <c r="R3428" s="9" t="s">
        <v>0</v>
      </c>
    </row>
    <row r="3429" spans="2:18" x14ac:dyDescent="0.2">
      <c r="B3429" s="25">
        <v>3199</v>
      </c>
      <c r="C3429" s="193"/>
      <c r="D3429" s="19">
        <v>0.41725453594088752</v>
      </c>
      <c r="E3429" s="19"/>
      <c r="F3429" s="19">
        <v>0.54761228583962218</v>
      </c>
      <c r="G3429" s="19"/>
      <c r="H3429" s="19">
        <v>1.5011876998244089</v>
      </c>
      <c r="I3429" s="19">
        <v>0.51279875394244856</v>
      </c>
      <c r="J3429" s="19"/>
      <c r="K3429" s="19"/>
      <c r="L3429" s="19">
        <v>6.0536406087779E-2</v>
      </c>
      <c r="M3429" s="19"/>
      <c r="N3429" s="19">
        <v>0.57776677771981799</v>
      </c>
      <c r="O3429" s="19"/>
      <c r="P3429" s="50">
        <v>0.55658697664822698</v>
      </c>
      <c r="R3429" s="9" t="s">
        <v>0</v>
      </c>
    </row>
    <row r="3430" spans="2:18" x14ac:dyDescent="0.2">
      <c r="B3430" s="25">
        <v>3200</v>
      </c>
      <c r="C3430" s="193">
        <v>1.4894891918345423</v>
      </c>
      <c r="D3430" s="19"/>
      <c r="E3430" s="19">
        <v>0.88432037011635489</v>
      </c>
      <c r="F3430" s="19"/>
      <c r="G3430" s="19">
        <v>1.43348376762809</v>
      </c>
      <c r="H3430" s="19"/>
      <c r="I3430" s="19">
        <v>1.0937615944124879</v>
      </c>
      <c r="J3430" s="19"/>
      <c r="K3430" s="19">
        <v>1.3341128714878983</v>
      </c>
      <c r="L3430" s="19"/>
      <c r="M3430" s="19">
        <v>0.7533220423037047</v>
      </c>
      <c r="N3430" s="19"/>
      <c r="O3430" s="19">
        <v>0.86248061310179314</v>
      </c>
      <c r="P3430" s="50"/>
      <c r="R3430" s="9" t="s">
        <v>0</v>
      </c>
    </row>
    <row r="3431" spans="2:18" x14ac:dyDescent="0.2">
      <c r="B3431" s="25">
        <v>3201</v>
      </c>
      <c r="C3431" s="193"/>
      <c r="D3431" s="19">
        <v>0.96914823305747333</v>
      </c>
      <c r="E3431" s="19"/>
      <c r="F3431" s="19">
        <v>0.70733826031054658</v>
      </c>
      <c r="G3431" s="19"/>
      <c r="H3431" s="19">
        <v>1.0152871355196043</v>
      </c>
      <c r="I3431" s="19"/>
      <c r="J3431" s="19">
        <v>1.1961677748907382</v>
      </c>
      <c r="K3431" s="19"/>
      <c r="L3431" s="19">
        <v>0.40916871967332052</v>
      </c>
      <c r="M3431" s="19"/>
      <c r="N3431" s="19">
        <v>1.2752176320203983</v>
      </c>
      <c r="O3431" s="19"/>
      <c r="P3431" s="50">
        <v>1.2961941599434774</v>
      </c>
      <c r="R3431" s="9" t="s">
        <v>0</v>
      </c>
    </row>
    <row r="3432" spans="2:18" x14ac:dyDescent="0.2">
      <c r="B3432" s="25">
        <v>3202</v>
      </c>
      <c r="C3432" s="193"/>
      <c r="D3432" s="19">
        <v>0.81684364542328847</v>
      </c>
      <c r="E3432" s="19">
        <v>0.17090892386069681</v>
      </c>
      <c r="F3432" s="19"/>
      <c r="G3432" s="19"/>
      <c r="H3432" s="19">
        <v>0.64702342511300459</v>
      </c>
      <c r="I3432" s="19"/>
      <c r="J3432" s="19">
        <v>0.61122703230473319</v>
      </c>
      <c r="K3432" s="19"/>
      <c r="L3432" s="19">
        <v>0.4447631893359264</v>
      </c>
      <c r="M3432" s="19">
        <v>0.1235871567539219</v>
      </c>
      <c r="N3432" s="19"/>
      <c r="O3432" s="19"/>
      <c r="P3432" s="50">
        <v>0.57224981889778648</v>
      </c>
      <c r="R3432" s="9" t="s">
        <v>0</v>
      </c>
    </row>
    <row r="3433" spans="2:18" x14ac:dyDescent="0.2">
      <c r="B3433" s="25">
        <v>3203</v>
      </c>
      <c r="C3433" s="193">
        <v>0.31900140029203661</v>
      </c>
      <c r="D3433" s="19"/>
      <c r="E3433" s="19">
        <v>0.21042822932289496</v>
      </c>
      <c r="F3433" s="19"/>
      <c r="G3433" s="19"/>
      <c r="H3433" s="19">
        <v>0.57118749825998005</v>
      </c>
      <c r="I3433" s="19"/>
      <c r="J3433" s="19">
        <v>0.8528417915364529</v>
      </c>
      <c r="K3433" s="19"/>
      <c r="L3433" s="19">
        <v>5.2365816838063697E-2</v>
      </c>
      <c r="M3433" s="19"/>
      <c r="N3433" s="19">
        <v>8.9664686480932981E-2</v>
      </c>
      <c r="O3433" s="19"/>
      <c r="P3433" s="50">
        <v>0.35561264155737232</v>
      </c>
      <c r="R3433" s="9" t="s">
        <v>0</v>
      </c>
    </row>
    <row r="3434" spans="2:18" x14ac:dyDescent="0.2">
      <c r="B3434" s="25">
        <v>3204</v>
      </c>
      <c r="C3434" s="193">
        <v>8.1539040270736402E-3</v>
      </c>
      <c r="D3434" s="19"/>
      <c r="E3434" s="19">
        <v>0.17428281443324559</v>
      </c>
      <c r="F3434" s="19"/>
      <c r="G3434" s="19">
        <v>1.0334906654213598</v>
      </c>
      <c r="H3434" s="19"/>
      <c r="I3434" s="19">
        <v>6.2300103876433213E-2</v>
      </c>
      <c r="J3434" s="19"/>
      <c r="K3434" s="19">
        <v>1.0598268830812196</v>
      </c>
      <c r="L3434" s="19"/>
      <c r="M3434" s="19">
        <v>5.0512145059083049E-3</v>
      </c>
      <c r="N3434" s="19"/>
      <c r="O3434" s="19">
        <v>0.55778383314178792</v>
      </c>
      <c r="P3434" s="50"/>
      <c r="R3434" s="9" t="s">
        <v>0</v>
      </c>
    </row>
    <row r="3435" spans="2:18" x14ac:dyDescent="0.2">
      <c r="B3435" s="25">
        <v>3205</v>
      </c>
      <c r="C3435" s="193">
        <v>1.2935420513094422</v>
      </c>
      <c r="D3435" s="19"/>
      <c r="E3435" s="19">
        <v>0.90845504426263413</v>
      </c>
      <c r="F3435" s="19"/>
      <c r="G3435" s="19">
        <v>0.74082561018716486</v>
      </c>
      <c r="H3435" s="19"/>
      <c r="I3435" s="19">
        <v>0.40835050245624804</v>
      </c>
      <c r="J3435" s="19"/>
      <c r="K3435" s="19">
        <v>3.8661860414238421E-2</v>
      </c>
      <c r="L3435" s="19"/>
      <c r="M3435" s="19">
        <v>0.58139810644655887</v>
      </c>
      <c r="N3435" s="19"/>
      <c r="O3435" s="19">
        <v>1.7668481074849631</v>
      </c>
      <c r="P3435" s="50"/>
      <c r="R3435" s="9" t="s">
        <v>0</v>
      </c>
    </row>
    <row r="3436" spans="2:18" x14ac:dyDescent="0.2">
      <c r="B3436" s="25">
        <v>3206</v>
      </c>
      <c r="C3436" s="193">
        <v>0.24623652050793593</v>
      </c>
      <c r="D3436" s="19"/>
      <c r="E3436" s="19"/>
      <c r="F3436" s="19">
        <v>0.2287627344549775</v>
      </c>
      <c r="G3436" s="19"/>
      <c r="H3436" s="19">
        <v>0.42840894653572625</v>
      </c>
      <c r="I3436" s="19"/>
      <c r="J3436" s="19">
        <v>0.22024484843085079</v>
      </c>
      <c r="K3436" s="19">
        <v>7.4465221392383596E-2</v>
      </c>
      <c r="L3436" s="19"/>
      <c r="M3436" s="19">
        <v>0.32606659725256792</v>
      </c>
      <c r="N3436" s="19"/>
      <c r="O3436" s="19"/>
      <c r="P3436" s="50">
        <v>0.39732713554999199</v>
      </c>
      <c r="R3436" s="9" t="s">
        <v>0</v>
      </c>
    </row>
    <row r="3437" spans="2:18" x14ac:dyDescent="0.2">
      <c r="B3437" s="25">
        <v>3207</v>
      </c>
      <c r="C3437" s="193"/>
      <c r="D3437" s="19">
        <v>0.90586925756453407</v>
      </c>
      <c r="E3437" s="19"/>
      <c r="F3437" s="19">
        <v>1.0235547134803598</v>
      </c>
      <c r="G3437" s="19"/>
      <c r="H3437" s="19">
        <v>1.6701409044540247</v>
      </c>
      <c r="I3437" s="19"/>
      <c r="J3437" s="19">
        <v>0.95846290102984977</v>
      </c>
      <c r="K3437" s="19"/>
      <c r="L3437" s="19">
        <v>0.98412196890902426</v>
      </c>
      <c r="M3437" s="19"/>
      <c r="N3437" s="19">
        <v>1.1288075901133914</v>
      </c>
      <c r="O3437" s="19"/>
      <c r="P3437" s="50">
        <v>0.44004949497167561</v>
      </c>
      <c r="R3437" s="9" t="s">
        <v>0</v>
      </c>
    </row>
    <row r="3438" spans="2:18" x14ac:dyDescent="0.2">
      <c r="B3438" s="25">
        <v>3208</v>
      </c>
      <c r="C3438" s="193"/>
      <c r="D3438" s="19">
        <v>0.52410111479627164</v>
      </c>
      <c r="E3438" s="19"/>
      <c r="F3438" s="19">
        <v>1.4872098745003244</v>
      </c>
      <c r="G3438" s="19">
        <v>7.9925703377378601E-2</v>
      </c>
      <c r="H3438" s="19"/>
      <c r="I3438" s="19">
        <v>0.16036341580986022</v>
      </c>
      <c r="J3438" s="19"/>
      <c r="K3438" s="19"/>
      <c r="L3438" s="19">
        <v>1.0454158467306682</v>
      </c>
      <c r="M3438" s="19"/>
      <c r="N3438" s="19">
        <v>0.96236973465726716</v>
      </c>
      <c r="O3438" s="19"/>
      <c r="P3438" s="50">
        <v>1.4305069022615977</v>
      </c>
      <c r="R3438" s="9" t="s">
        <v>0</v>
      </c>
    </row>
    <row r="3439" spans="2:18" x14ac:dyDescent="0.2">
      <c r="B3439" s="25">
        <v>3209</v>
      </c>
      <c r="C3439" s="193">
        <v>1.5061437480280895</v>
      </c>
      <c r="D3439" s="19"/>
      <c r="E3439" s="19">
        <v>1.0356093532961201</v>
      </c>
      <c r="F3439" s="19"/>
      <c r="G3439" s="19">
        <v>1.5603873735059315</v>
      </c>
      <c r="H3439" s="19"/>
      <c r="I3439" s="19">
        <v>1.9438323363914258</v>
      </c>
      <c r="J3439" s="19"/>
      <c r="K3439" s="19">
        <v>1.1611535297924704</v>
      </c>
      <c r="L3439" s="19"/>
      <c r="M3439" s="19">
        <v>1.8268621733106272</v>
      </c>
      <c r="N3439" s="19"/>
      <c r="O3439" s="19">
        <v>1.5198408268107964</v>
      </c>
      <c r="P3439" s="50"/>
      <c r="R3439" s="9" t="s">
        <v>0</v>
      </c>
    </row>
    <row r="3440" spans="2:18" x14ac:dyDescent="0.2">
      <c r="B3440" s="25">
        <v>3210</v>
      </c>
      <c r="C3440" s="193"/>
      <c r="D3440" s="19">
        <v>0.9427234685747593</v>
      </c>
      <c r="E3440" s="19"/>
      <c r="F3440" s="19">
        <v>0.21910550397210898</v>
      </c>
      <c r="G3440" s="19"/>
      <c r="H3440" s="19">
        <v>0.95141691392065486</v>
      </c>
      <c r="I3440" s="19"/>
      <c r="J3440" s="19">
        <v>0.91143891742257721</v>
      </c>
      <c r="K3440" s="19"/>
      <c r="L3440" s="19">
        <v>0.93938019439602571</v>
      </c>
      <c r="M3440" s="19"/>
      <c r="N3440" s="19">
        <v>0.77289176978748764</v>
      </c>
      <c r="O3440" s="19"/>
      <c r="P3440" s="50">
        <v>0.5778946581492802</v>
      </c>
      <c r="R3440" s="9" t="s">
        <v>0</v>
      </c>
    </row>
    <row r="3441" spans="2:18" x14ac:dyDescent="0.2">
      <c r="B3441" s="25">
        <v>3211</v>
      </c>
      <c r="C3441" s="193"/>
      <c r="D3441" s="19">
        <v>1.4596772094415642</v>
      </c>
      <c r="E3441" s="19"/>
      <c r="F3441" s="19">
        <v>0.89751655847036571</v>
      </c>
      <c r="G3441" s="19"/>
      <c r="H3441" s="19">
        <v>1.641384451334186</v>
      </c>
      <c r="I3441" s="19"/>
      <c r="J3441" s="19">
        <v>1.6327431188865411</v>
      </c>
      <c r="K3441" s="19"/>
      <c r="L3441" s="19">
        <v>1.2328676934652694</v>
      </c>
      <c r="M3441" s="19"/>
      <c r="N3441" s="19">
        <v>0.45411944325050774</v>
      </c>
      <c r="O3441" s="19"/>
      <c r="P3441" s="50">
        <v>0.51371564336620412</v>
      </c>
      <c r="R3441" s="9" t="s">
        <v>0</v>
      </c>
    </row>
    <row r="3442" spans="2:18" x14ac:dyDescent="0.2">
      <c r="B3442" s="25">
        <v>3212</v>
      </c>
      <c r="C3442" s="193">
        <v>0.12426940732777629</v>
      </c>
      <c r="D3442" s="19"/>
      <c r="E3442" s="19"/>
      <c r="F3442" s="19">
        <v>0.38714422546158705</v>
      </c>
      <c r="G3442" s="19">
        <v>2.9592847371993816E-2</v>
      </c>
      <c r="H3442" s="19"/>
      <c r="I3442" s="19">
        <v>0.34090216256871975</v>
      </c>
      <c r="J3442" s="19"/>
      <c r="K3442" s="19"/>
      <c r="L3442" s="19">
        <v>0.23711396077132416</v>
      </c>
      <c r="M3442" s="19"/>
      <c r="N3442" s="19">
        <v>0.20042961943352072</v>
      </c>
      <c r="O3442" s="19"/>
      <c r="P3442" s="50">
        <v>0.61374659651952279</v>
      </c>
      <c r="R3442" s="9" t="s">
        <v>0</v>
      </c>
    </row>
    <row r="3443" spans="2:18" x14ac:dyDescent="0.2">
      <c r="B3443" s="25">
        <v>3213</v>
      </c>
      <c r="C3443" s="193">
        <v>1.1278389231765542</v>
      </c>
      <c r="D3443" s="19"/>
      <c r="E3443" s="19">
        <v>1.1914965167754539</v>
      </c>
      <c r="F3443" s="19"/>
      <c r="G3443" s="19"/>
      <c r="H3443" s="19">
        <v>5.3510010300603372E-2</v>
      </c>
      <c r="I3443" s="19">
        <v>0.37228133333822255</v>
      </c>
      <c r="J3443" s="19"/>
      <c r="K3443" s="19">
        <v>0.83255158152695208</v>
      </c>
      <c r="L3443" s="19"/>
      <c r="M3443" s="19">
        <v>1.611869980040612</v>
      </c>
      <c r="N3443" s="19"/>
      <c r="O3443" s="19"/>
      <c r="P3443" s="50">
        <v>0.67806441017401964</v>
      </c>
      <c r="R3443" s="9" t="s">
        <v>0</v>
      </c>
    </row>
    <row r="3444" spans="2:18" x14ac:dyDescent="0.2">
      <c r="B3444" s="25">
        <v>3214</v>
      </c>
      <c r="C3444" s="193">
        <v>0.51026104521834248</v>
      </c>
      <c r="D3444" s="19"/>
      <c r="E3444" s="19">
        <v>0.13461552237232141</v>
      </c>
      <c r="F3444" s="19"/>
      <c r="G3444" s="19">
        <v>0.56661092330814067</v>
      </c>
      <c r="H3444" s="19"/>
      <c r="I3444" s="19">
        <v>0.34326161876933259</v>
      </c>
      <c r="J3444" s="19"/>
      <c r="K3444" s="19">
        <v>1.0794786390036253</v>
      </c>
      <c r="L3444" s="19"/>
      <c r="M3444" s="19">
        <v>0.21083728726042478</v>
      </c>
      <c r="N3444" s="19"/>
      <c r="O3444" s="19">
        <v>1.6525686806560722</v>
      </c>
      <c r="P3444" s="50"/>
      <c r="R3444" s="9" t="s">
        <v>0</v>
      </c>
    </row>
    <row r="3445" spans="2:18" x14ac:dyDescent="0.2">
      <c r="B3445" s="25">
        <v>3215</v>
      </c>
      <c r="C3445" s="193"/>
      <c r="D3445" s="19">
        <v>0.45422076559168562</v>
      </c>
      <c r="E3445" s="19"/>
      <c r="F3445" s="19">
        <v>1.4689781865735741E-2</v>
      </c>
      <c r="G3445" s="19">
        <v>0.45317317384332817</v>
      </c>
      <c r="H3445" s="19"/>
      <c r="I3445" s="19">
        <v>0.91039866134050418</v>
      </c>
      <c r="J3445" s="19"/>
      <c r="K3445" s="19">
        <v>6.0195001575777521E-2</v>
      </c>
      <c r="L3445" s="19"/>
      <c r="M3445" s="19">
        <v>9.7281851746033304E-3</v>
      </c>
      <c r="N3445" s="19"/>
      <c r="O3445" s="19">
        <v>0.76653029482851831</v>
      </c>
      <c r="P3445" s="50"/>
      <c r="R3445" s="9" t="s">
        <v>0</v>
      </c>
    </row>
    <row r="3446" spans="2:18" x14ac:dyDescent="0.2">
      <c r="B3446" s="25">
        <v>3216</v>
      </c>
      <c r="C3446" s="193">
        <v>0.18042617117598794</v>
      </c>
      <c r="D3446" s="19"/>
      <c r="E3446" s="19"/>
      <c r="F3446" s="19">
        <v>0.37362658934209542</v>
      </c>
      <c r="G3446" s="19"/>
      <c r="H3446" s="19">
        <v>0.50073382900508179</v>
      </c>
      <c r="I3446" s="19">
        <v>4.4397368067920419E-2</v>
      </c>
      <c r="J3446" s="19"/>
      <c r="K3446" s="19"/>
      <c r="L3446" s="19">
        <v>8.5441266315450903E-2</v>
      </c>
      <c r="M3446" s="19">
        <v>0.29793966978281766</v>
      </c>
      <c r="N3446" s="19"/>
      <c r="O3446" s="19"/>
      <c r="P3446" s="50">
        <v>0.2823710424694732</v>
      </c>
      <c r="R3446" s="9" t="s">
        <v>0</v>
      </c>
    </row>
    <row r="3447" spans="2:18" x14ac:dyDescent="0.2">
      <c r="B3447" s="25">
        <v>3217</v>
      </c>
      <c r="C3447" s="193"/>
      <c r="D3447" s="19">
        <v>6.1680397814538296E-2</v>
      </c>
      <c r="E3447" s="19">
        <v>0.23111555686105784</v>
      </c>
      <c r="F3447" s="19"/>
      <c r="G3447" s="19">
        <v>8.573130095991964E-2</v>
      </c>
      <c r="H3447" s="19"/>
      <c r="I3447" s="19"/>
      <c r="J3447" s="19">
        <v>0.41291635711712932</v>
      </c>
      <c r="K3447" s="19"/>
      <c r="L3447" s="19">
        <v>0.58067626774296244</v>
      </c>
      <c r="M3447" s="19">
        <v>0.56696033373848909</v>
      </c>
      <c r="N3447" s="19"/>
      <c r="O3447" s="19">
        <v>0.19711580319400462</v>
      </c>
      <c r="P3447" s="50"/>
      <c r="R3447" s="9" t="s">
        <v>0</v>
      </c>
    </row>
    <row r="3448" spans="2:18" x14ac:dyDescent="0.2">
      <c r="B3448" s="25">
        <v>3218</v>
      </c>
      <c r="C3448" s="193">
        <v>0.97676145842782869</v>
      </c>
      <c r="D3448" s="19"/>
      <c r="E3448" s="19">
        <v>0.72162297351226767</v>
      </c>
      <c r="F3448" s="19"/>
      <c r="G3448" s="19">
        <v>0.61386005624887408</v>
      </c>
      <c r="H3448" s="19"/>
      <c r="I3448" s="19">
        <v>0.62794837129530945</v>
      </c>
      <c r="J3448" s="19"/>
      <c r="K3448" s="19">
        <v>1.474025839667416</v>
      </c>
      <c r="L3448" s="19"/>
      <c r="M3448" s="19">
        <v>0.82762700923882015</v>
      </c>
      <c r="N3448" s="19"/>
      <c r="O3448" s="19">
        <v>0.10097278982150544</v>
      </c>
      <c r="P3448" s="50"/>
      <c r="R3448" s="9" t="s">
        <v>0</v>
      </c>
    </row>
    <row r="3449" spans="2:18" x14ac:dyDescent="0.2">
      <c r="B3449" s="25">
        <v>3219</v>
      </c>
      <c r="C3449" s="193">
        <v>0.41984451803300149</v>
      </c>
      <c r="D3449" s="19"/>
      <c r="E3449" s="19">
        <v>6.9558859398608883E-2</v>
      </c>
      <c r="F3449" s="19"/>
      <c r="G3449" s="19">
        <v>0.55615496734536618</v>
      </c>
      <c r="H3449" s="19"/>
      <c r="I3449" s="19">
        <v>0.61088983328796198</v>
      </c>
      <c r="J3449" s="19"/>
      <c r="K3449" s="19">
        <v>0.34860327120774537</v>
      </c>
      <c r="L3449" s="19"/>
      <c r="M3449" s="19"/>
      <c r="N3449" s="19">
        <v>0.35499727700106515</v>
      </c>
      <c r="O3449" s="19">
        <v>3.1089934165639186E-2</v>
      </c>
      <c r="P3449" s="50"/>
      <c r="R3449" s="9" t="s">
        <v>0</v>
      </c>
    </row>
    <row r="3450" spans="2:18" x14ac:dyDescent="0.2">
      <c r="B3450" s="25">
        <v>3220</v>
      </c>
      <c r="C3450" s="193"/>
      <c r="D3450" s="19">
        <v>0.74722714365317677</v>
      </c>
      <c r="E3450" s="19"/>
      <c r="F3450" s="19">
        <v>0.93897364278993212</v>
      </c>
      <c r="G3450" s="19"/>
      <c r="H3450" s="19">
        <v>0.73883057837176069</v>
      </c>
      <c r="I3450" s="19"/>
      <c r="J3450" s="19">
        <v>8.5831856566066678E-2</v>
      </c>
      <c r="K3450" s="19"/>
      <c r="L3450" s="19">
        <v>0.93471244964758116</v>
      </c>
      <c r="M3450" s="19"/>
      <c r="N3450" s="19">
        <v>0.594265161415934</v>
      </c>
      <c r="O3450" s="19"/>
      <c r="P3450" s="50">
        <v>0.94425304709258384</v>
      </c>
      <c r="R3450" s="9" t="s">
        <v>0</v>
      </c>
    </row>
    <row r="3451" spans="2:18" x14ac:dyDescent="0.2">
      <c r="B3451" s="25">
        <v>3221</v>
      </c>
      <c r="C3451" s="193">
        <v>4.2442465564262934E-2</v>
      </c>
      <c r="D3451" s="19"/>
      <c r="E3451" s="19"/>
      <c r="F3451" s="19">
        <v>0.27378180882034092</v>
      </c>
      <c r="G3451" s="19">
        <v>0.18646460514546906</v>
      </c>
      <c r="H3451" s="19"/>
      <c r="I3451" s="19"/>
      <c r="J3451" s="19">
        <v>0.51956132364169483</v>
      </c>
      <c r="K3451" s="19">
        <v>5.164677411646745E-4</v>
      </c>
      <c r="L3451" s="19"/>
      <c r="M3451" s="19">
        <v>0.13135079340946149</v>
      </c>
      <c r="N3451" s="19"/>
      <c r="O3451" s="19">
        <v>0.23672946887543572</v>
      </c>
      <c r="P3451" s="50"/>
      <c r="R3451" s="9" t="s">
        <v>0</v>
      </c>
    </row>
    <row r="3452" spans="2:18" x14ac:dyDescent="0.2">
      <c r="B3452" s="25">
        <v>3222</v>
      </c>
      <c r="C3452" s="193"/>
      <c r="D3452" s="19">
        <v>0.3335285809324216</v>
      </c>
      <c r="E3452" s="19"/>
      <c r="F3452" s="19">
        <v>0.32872410475129277</v>
      </c>
      <c r="G3452" s="19">
        <v>0.33480858624151921</v>
      </c>
      <c r="H3452" s="19"/>
      <c r="I3452" s="19"/>
      <c r="J3452" s="19">
        <v>0.78572828914141646</v>
      </c>
      <c r="K3452" s="19"/>
      <c r="L3452" s="19">
        <v>0.68894346362624515</v>
      </c>
      <c r="M3452" s="19"/>
      <c r="N3452" s="19">
        <v>0.29842284789803097</v>
      </c>
      <c r="O3452" s="19"/>
      <c r="P3452" s="50">
        <v>0.8259621850671669</v>
      </c>
      <c r="R3452" s="9" t="s">
        <v>0</v>
      </c>
    </row>
    <row r="3453" spans="2:18" x14ac:dyDescent="0.2">
      <c r="B3453" s="25">
        <v>3223</v>
      </c>
      <c r="C3453" s="193"/>
      <c r="D3453" s="19">
        <v>0.53265142740585025</v>
      </c>
      <c r="E3453" s="19"/>
      <c r="F3453" s="19">
        <v>0.80369321282025652</v>
      </c>
      <c r="G3453" s="19"/>
      <c r="H3453" s="19">
        <v>1.190090890917062</v>
      </c>
      <c r="I3453" s="19"/>
      <c r="J3453" s="19">
        <v>1.4992592491146453</v>
      </c>
      <c r="K3453" s="19"/>
      <c r="L3453" s="19">
        <v>1.0832751352118593</v>
      </c>
      <c r="M3453" s="19"/>
      <c r="N3453" s="19">
        <v>1.4669450113586604</v>
      </c>
      <c r="O3453" s="19"/>
      <c r="P3453" s="50">
        <v>0.67772862553571134</v>
      </c>
      <c r="R3453" s="9" t="s">
        <v>0</v>
      </c>
    </row>
    <row r="3454" spans="2:18" x14ac:dyDescent="0.2">
      <c r="B3454" s="25">
        <v>3224</v>
      </c>
      <c r="C3454" s="193">
        <v>0.42904579286711525</v>
      </c>
      <c r="D3454" s="19"/>
      <c r="E3454" s="19">
        <v>1.1690779822786534</v>
      </c>
      <c r="F3454" s="19"/>
      <c r="G3454" s="19">
        <v>0.71499907169446175</v>
      </c>
      <c r="H3454" s="19"/>
      <c r="I3454" s="19">
        <v>1.3311108916890468</v>
      </c>
      <c r="J3454" s="19"/>
      <c r="K3454" s="19">
        <v>0.27267287991153522</v>
      </c>
      <c r="L3454" s="19"/>
      <c r="M3454" s="19">
        <v>0.88696717230551336</v>
      </c>
      <c r="N3454" s="19"/>
      <c r="O3454" s="19">
        <v>0.21714857031651291</v>
      </c>
      <c r="P3454" s="50"/>
      <c r="R3454" s="9" t="s">
        <v>0</v>
      </c>
    </row>
    <row r="3455" spans="2:18" x14ac:dyDescent="0.2">
      <c r="B3455" s="25">
        <v>3225</v>
      </c>
      <c r="C3455" s="193"/>
      <c r="D3455" s="19">
        <v>8.0728680747918832E-3</v>
      </c>
      <c r="E3455" s="19"/>
      <c r="F3455" s="19">
        <v>0.27712622023705408</v>
      </c>
      <c r="G3455" s="19">
        <v>6.1395506518280081E-2</v>
      </c>
      <c r="H3455" s="19"/>
      <c r="I3455" s="19"/>
      <c r="J3455" s="19">
        <v>4.4362694085421456E-2</v>
      </c>
      <c r="K3455" s="19"/>
      <c r="L3455" s="19">
        <v>0.13550877402089936</v>
      </c>
      <c r="M3455" s="19"/>
      <c r="N3455" s="19">
        <v>0.40781296131902872</v>
      </c>
      <c r="O3455" s="19"/>
      <c r="P3455" s="50">
        <v>9.9104959459383038E-2</v>
      </c>
      <c r="R3455" s="9" t="s">
        <v>0</v>
      </c>
    </row>
    <row r="3456" spans="2:18" x14ac:dyDescent="0.2">
      <c r="B3456" s="25">
        <v>3226</v>
      </c>
      <c r="C3456" s="193"/>
      <c r="D3456" s="19">
        <v>0.16415615007897591</v>
      </c>
      <c r="E3456" s="19"/>
      <c r="F3456" s="19">
        <v>0.27498366282155179</v>
      </c>
      <c r="G3456" s="19"/>
      <c r="H3456" s="19">
        <v>0.68719488308988685</v>
      </c>
      <c r="I3456" s="19"/>
      <c r="J3456" s="19">
        <v>0.67037750076003866</v>
      </c>
      <c r="K3456" s="19"/>
      <c r="L3456" s="19">
        <v>1.146267081577619</v>
      </c>
      <c r="M3456" s="19"/>
      <c r="N3456" s="19">
        <v>6.6296162468944445E-2</v>
      </c>
      <c r="O3456" s="19"/>
      <c r="P3456" s="50">
        <v>0.28670830406864695</v>
      </c>
      <c r="R3456" s="9" t="s">
        <v>0</v>
      </c>
    </row>
    <row r="3457" spans="2:18" x14ac:dyDescent="0.2">
      <c r="B3457" s="25">
        <v>3227</v>
      </c>
      <c r="C3457" s="193"/>
      <c r="D3457" s="19">
        <v>1.3788104574235829</v>
      </c>
      <c r="E3457" s="19"/>
      <c r="F3457" s="19">
        <v>1.482492924499754</v>
      </c>
      <c r="G3457" s="19"/>
      <c r="H3457" s="19">
        <v>1.6948325725949609</v>
      </c>
      <c r="I3457" s="19"/>
      <c r="J3457" s="19">
        <v>1.4358993107895441</v>
      </c>
      <c r="K3457" s="19"/>
      <c r="L3457" s="19">
        <v>0.94432857702571205</v>
      </c>
      <c r="M3457" s="19"/>
      <c r="N3457" s="19">
        <v>1.3240351607018508</v>
      </c>
      <c r="O3457" s="19"/>
      <c r="P3457" s="50">
        <v>4.1941381815279656E-2</v>
      </c>
      <c r="R3457" s="9" t="s">
        <v>0</v>
      </c>
    </row>
    <row r="3458" spans="2:18" x14ac:dyDescent="0.2">
      <c r="B3458" s="25">
        <v>3228</v>
      </c>
      <c r="C3458" s="193"/>
      <c r="D3458" s="19">
        <v>1.0364648708909245</v>
      </c>
      <c r="E3458" s="19"/>
      <c r="F3458" s="19">
        <v>0.80897093159410915</v>
      </c>
      <c r="G3458" s="19"/>
      <c r="H3458" s="19">
        <v>0.71055816265092719</v>
      </c>
      <c r="I3458" s="19"/>
      <c r="J3458" s="19">
        <v>0.67935401805427409</v>
      </c>
      <c r="K3458" s="19"/>
      <c r="L3458" s="19">
        <v>0.7340421352833616</v>
      </c>
      <c r="M3458" s="19"/>
      <c r="N3458" s="19">
        <v>1.4051572346093266</v>
      </c>
      <c r="O3458" s="19"/>
      <c r="P3458" s="50">
        <v>0.69783286872729344</v>
      </c>
      <c r="R3458" s="9" t="s">
        <v>0</v>
      </c>
    </row>
    <row r="3459" spans="2:18" x14ac:dyDescent="0.2">
      <c r="B3459" s="25">
        <v>3229</v>
      </c>
      <c r="C3459" s="193"/>
      <c r="D3459" s="19">
        <v>0.30678955955191889</v>
      </c>
      <c r="E3459" s="19"/>
      <c r="F3459" s="19">
        <v>0.80669774581139708</v>
      </c>
      <c r="G3459" s="19"/>
      <c r="H3459" s="19">
        <v>2.4099772293993533</v>
      </c>
      <c r="I3459" s="19"/>
      <c r="J3459" s="19">
        <v>1.815394704469959</v>
      </c>
      <c r="K3459" s="19"/>
      <c r="L3459" s="19">
        <v>1.0160900998525648</v>
      </c>
      <c r="M3459" s="19"/>
      <c r="N3459" s="19">
        <v>1.2971827599266361</v>
      </c>
      <c r="O3459" s="19"/>
      <c r="P3459" s="50">
        <v>0.87574965079173039</v>
      </c>
      <c r="R3459" s="9" t="s">
        <v>0</v>
      </c>
    </row>
    <row r="3460" spans="2:18" x14ac:dyDescent="0.2">
      <c r="B3460" s="25">
        <v>3230</v>
      </c>
      <c r="C3460" s="193">
        <v>0.36882946652552945</v>
      </c>
      <c r="D3460" s="19"/>
      <c r="E3460" s="19">
        <v>0.45044407335313608</v>
      </c>
      <c r="F3460" s="19"/>
      <c r="G3460" s="19">
        <v>0.54652509071046906</v>
      </c>
      <c r="H3460" s="19"/>
      <c r="I3460" s="19">
        <v>0.21487780562710307</v>
      </c>
      <c r="J3460" s="19"/>
      <c r="K3460" s="19"/>
      <c r="L3460" s="19">
        <v>0.53361334583667974</v>
      </c>
      <c r="M3460" s="19">
        <v>0.52054550611122852</v>
      </c>
      <c r="N3460" s="19"/>
      <c r="O3460" s="19">
        <v>0.29047355672653102</v>
      </c>
      <c r="P3460" s="50"/>
      <c r="R3460" s="9" t="s">
        <v>0</v>
      </c>
    </row>
    <row r="3461" spans="2:18" x14ac:dyDescent="0.2">
      <c r="B3461" s="25">
        <v>3231</v>
      </c>
      <c r="C3461" s="193">
        <v>0.55834406986163465</v>
      </c>
      <c r="D3461" s="19"/>
      <c r="E3461" s="19">
        <v>8.3322159655319396E-3</v>
      </c>
      <c r="F3461" s="19"/>
      <c r="G3461" s="19"/>
      <c r="H3461" s="19">
        <v>0.19362646487777449</v>
      </c>
      <c r="I3461" s="19">
        <v>8.7344292217232278E-2</v>
      </c>
      <c r="J3461" s="19"/>
      <c r="K3461" s="19">
        <v>0.85307240075076618</v>
      </c>
      <c r="L3461" s="19"/>
      <c r="M3461" s="19"/>
      <c r="N3461" s="19">
        <v>9.2824773274856359E-2</v>
      </c>
      <c r="O3461" s="19"/>
      <c r="P3461" s="50">
        <v>0.78713538081696566</v>
      </c>
      <c r="R3461" s="9" t="s">
        <v>0</v>
      </c>
    </row>
    <row r="3462" spans="2:18" x14ac:dyDescent="0.2">
      <c r="B3462" s="25">
        <v>3232</v>
      </c>
      <c r="C3462" s="193"/>
      <c r="D3462" s="19">
        <v>0.43503439483804529</v>
      </c>
      <c r="E3462" s="19"/>
      <c r="F3462" s="19">
        <v>1.1751529281298214</v>
      </c>
      <c r="G3462" s="19">
        <v>5.5747053570229008E-2</v>
      </c>
      <c r="H3462" s="19"/>
      <c r="I3462" s="19"/>
      <c r="J3462" s="19">
        <v>1.3598584162312868</v>
      </c>
      <c r="K3462" s="19"/>
      <c r="L3462" s="19">
        <v>0.92620262146675547</v>
      </c>
      <c r="M3462" s="19"/>
      <c r="N3462" s="19">
        <v>0.95748457514998064</v>
      </c>
      <c r="O3462" s="19"/>
      <c r="P3462" s="50">
        <v>5.986976919746733E-2</v>
      </c>
      <c r="R3462" s="9" t="s">
        <v>0</v>
      </c>
    </row>
    <row r="3463" spans="2:18" x14ac:dyDescent="0.2">
      <c r="B3463" s="25">
        <v>3233</v>
      </c>
      <c r="C3463" s="193"/>
      <c r="D3463" s="19">
        <v>1.1899997828036941</v>
      </c>
      <c r="E3463" s="19"/>
      <c r="F3463" s="19">
        <v>1.1539203752089136</v>
      </c>
      <c r="G3463" s="19"/>
      <c r="H3463" s="19">
        <v>0.1707140508780855</v>
      </c>
      <c r="I3463" s="19"/>
      <c r="J3463" s="19">
        <v>0.57346703067687221</v>
      </c>
      <c r="K3463" s="19">
        <v>0.19754217373281913</v>
      </c>
      <c r="L3463" s="19"/>
      <c r="M3463" s="19"/>
      <c r="N3463" s="19">
        <v>0.61800101144107289</v>
      </c>
      <c r="O3463" s="19"/>
      <c r="P3463" s="50">
        <v>0.72530984134309628</v>
      </c>
      <c r="R3463" s="9" t="s">
        <v>0</v>
      </c>
    </row>
    <row r="3464" spans="2:18" x14ac:dyDescent="0.2">
      <c r="B3464" s="25">
        <v>3234</v>
      </c>
      <c r="C3464" s="193"/>
      <c r="D3464" s="19">
        <v>0.83436488655447705</v>
      </c>
      <c r="E3464" s="19">
        <v>0.64841588580356269</v>
      </c>
      <c r="F3464" s="19"/>
      <c r="G3464" s="19">
        <v>0.11280629076126583</v>
      </c>
      <c r="H3464" s="19"/>
      <c r="I3464" s="19">
        <v>0.45835421403603704</v>
      </c>
      <c r="J3464" s="19"/>
      <c r="K3464" s="19"/>
      <c r="L3464" s="19">
        <v>0.17561613241652857</v>
      </c>
      <c r="M3464" s="19">
        <v>0.79182546431043321</v>
      </c>
      <c r="N3464" s="19"/>
      <c r="O3464" s="19"/>
      <c r="P3464" s="50">
        <v>0.41820881586595665</v>
      </c>
      <c r="R3464" s="9" t="s">
        <v>0</v>
      </c>
    </row>
    <row r="3465" spans="2:18" x14ac:dyDescent="0.2">
      <c r="B3465" s="25">
        <v>3235</v>
      </c>
      <c r="C3465" s="193"/>
      <c r="D3465" s="19">
        <v>1.9309970421621299</v>
      </c>
      <c r="E3465" s="19"/>
      <c r="F3465" s="19">
        <v>2.0518611180741195</v>
      </c>
      <c r="G3465" s="19"/>
      <c r="H3465" s="19">
        <v>1.9781945002876349</v>
      </c>
      <c r="I3465" s="19"/>
      <c r="J3465" s="19">
        <v>1.4705507812256358</v>
      </c>
      <c r="K3465" s="19"/>
      <c r="L3465" s="19">
        <v>1.1852892749781931</v>
      </c>
      <c r="M3465" s="19"/>
      <c r="N3465" s="19">
        <v>0.75575699991489187</v>
      </c>
      <c r="O3465" s="19"/>
      <c r="P3465" s="50">
        <v>0.7620114965550101</v>
      </c>
      <c r="R3465" s="9" t="s">
        <v>0</v>
      </c>
    </row>
    <row r="3466" spans="2:18" x14ac:dyDescent="0.2">
      <c r="B3466" s="25">
        <v>3236</v>
      </c>
      <c r="C3466" s="193">
        <v>1.1204714306072847</v>
      </c>
      <c r="D3466" s="19"/>
      <c r="E3466" s="19">
        <v>0.99863305291104143</v>
      </c>
      <c r="F3466" s="19"/>
      <c r="G3466" s="19">
        <v>1.5068012563330029</v>
      </c>
      <c r="H3466" s="19"/>
      <c r="I3466" s="19">
        <v>1.0625463309679049</v>
      </c>
      <c r="J3466" s="19"/>
      <c r="K3466" s="19">
        <v>0.63113834321400197</v>
      </c>
      <c r="L3466" s="19"/>
      <c r="M3466" s="19">
        <v>1.3002532258251254</v>
      </c>
      <c r="N3466" s="19"/>
      <c r="O3466" s="19">
        <v>1.8847544127602962</v>
      </c>
      <c r="P3466" s="50"/>
      <c r="R3466" s="9" t="s">
        <v>0</v>
      </c>
    </row>
    <row r="3467" spans="2:18" x14ac:dyDescent="0.2">
      <c r="B3467" s="25">
        <v>3237</v>
      </c>
      <c r="C3467" s="193"/>
      <c r="D3467" s="19">
        <v>0.47310890910972431</v>
      </c>
      <c r="E3467" s="19">
        <v>0.25732370914867053</v>
      </c>
      <c r="F3467" s="19"/>
      <c r="G3467" s="19"/>
      <c r="H3467" s="19">
        <v>0.13078233886514015</v>
      </c>
      <c r="I3467" s="19"/>
      <c r="J3467" s="19">
        <v>0.69087520775672451</v>
      </c>
      <c r="K3467" s="19">
        <v>0.2932543398527494</v>
      </c>
      <c r="L3467" s="19"/>
      <c r="M3467" s="19"/>
      <c r="N3467" s="19">
        <v>0.79659681198166488</v>
      </c>
      <c r="O3467" s="19"/>
      <c r="P3467" s="50">
        <v>0.72960054016807263</v>
      </c>
      <c r="R3467" s="9" t="s">
        <v>0</v>
      </c>
    </row>
    <row r="3468" spans="2:18" x14ac:dyDescent="0.2">
      <c r="B3468" s="25">
        <v>3238</v>
      </c>
      <c r="C3468" s="193"/>
      <c r="D3468" s="19">
        <v>6.8095813773864566E-3</v>
      </c>
      <c r="E3468" s="19">
        <v>0.4027164453104255</v>
      </c>
      <c r="F3468" s="19"/>
      <c r="G3468" s="19">
        <v>0.70166784609955413</v>
      </c>
      <c r="H3468" s="19"/>
      <c r="I3468" s="19"/>
      <c r="J3468" s="19">
        <v>0.8717424862286467</v>
      </c>
      <c r="K3468" s="19"/>
      <c r="L3468" s="19">
        <v>0.95127077471059995</v>
      </c>
      <c r="M3468" s="19"/>
      <c r="N3468" s="19">
        <v>1.0108794735155167</v>
      </c>
      <c r="O3468" s="19"/>
      <c r="P3468" s="50">
        <v>0.47930492035395617</v>
      </c>
      <c r="R3468" s="9" t="s">
        <v>0</v>
      </c>
    </row>
    <row r="3469" spans="2:18" x14ac:dyDescent="0.2">
      <c r="B3469" s="25">
        <v>3239</v>
      </c>
      <c r="C3469" s="193">
        <v>1.5288073967824298</v>
      </c>
      <c r="D3469" s="19"/>
      <c r="E3469" s="19">
        <v>1.2313107739159059</v>
      </c>
      <c r="F3469" s="19"/>
      <c r="G3469" s="19">
        <v>1.5311352390608284</v>
      </c>
      <c r="H3469" s="19"/>
      <c r="I3469" s="19">
        <v>1.4181971358470522</v>
      </c>
      <c r="J3469" s="19"/>
      <c r="K3469" s="19">
        <v>2.0286367620596883</v>
      </c>
      <c r="L3469" s="19"/>
      <c r="M3469" s="19">
        <v>2.3301475173890212</v>
      </c>
      <c r="N3469" s="19"/>
      <c r="O3469" s="19">
        <v>1.6175729347149381</v>
      </c>
      <c r="P3469" s="50"/>
      <c r="R3469" s="9" t="s">
        <v>0</v>
      </c>
    </row>
    <row r="3470" spans="2:18" x14ac:dyDescent="0.2">
      <c r="B3470" s="25">
        <v>3240</v>
      </c>
      <c r="C3470" s="193"/>
      <c r="D3470" s="19">
        <v>4.233769633294928E-2</v>
      </c>
      <c r="E3470" s="19"/>
      <c r="F3470" s="19">
        <v>0.36633545008706891</v>
      </c>
      <c r="G3470" s="19"/>
      <c r="H3470" s="19">
        <v>0.28972081188808618</v>
      </c>
      <c r="I3470" s="19"/>
      <c r="J3470" s="19">
        <v>0.34132650801215947</v>
      </c>
      <c r="K3470" s="19"/>
      <c r="L3470" s="19">
        <v>0.5350960453425172</v>
      </c>
      <c r="M3470" s="19"/>
      <c r="N3470" s="19">
        <v>0.90627816429106756</v>
      </c>
      <c r="O3470" s="19"/>
      <c r="P3470" s="50">
        <v>0.68841786424357221</v>
      </c>
      <c r="R3470" s="9" t="s">
        <v>0</v>
      </c>
    </row>
    <row r="3471" spans="2:18" x14ac:dyDescent="0.2">
      <c r="B3471" s="25">
        <v>3241</v>
      </c>
      <c r="C3471" s="193"/>
      <c r="D3471" s="19">
        <v>1.1479462770990856</v>
      </c>
      <c r="E3471" s="19"/>
      <c r="F3471" s="19">
        <v>2.5405805178702545</v>
      </c>
      <c r="G3471" s="19"/>
      <c r="H3471" s="19">
        <v>1.872032872913943</v>
      </c>
      <c r="I3471" s="19"/>
      <c r="J3471" s="19">
        <v>1.8840505843543724</v>
      </c>
      <c r="K3471" s="19"/>
      <c r="L3471" s="19">
        <v>1.4851246330956447</v>
      </c>
      <c r="M3471" s="19"/>
      <c r="N3471" s="19">
        <v>1.9371056637077662</v>
      </c>
      <c r="O3471" s="19"/>
      <c r="P3471" s="50">
        <v>2.0035992830054798</v>
      </c>
      <c r="R3471" s="9" t="s">
        <v>0</v>
      </c>
    </row>
    <row r="3472" spans="2:18" x14ac:dyDescent="0.2">
      <c r="B3472" s="25">
        <v>3242</v>
      </c>
      <c r="C3472" s="193"/>
      <c r="D3472" s="19">
        <v>1.1632382563383021</v>
      </c>
      <c r="E3472" s="19"/>
      <c r="F3472" s="19">
        <v>0.9444286207088779</v>
      </c>
      <c r="G3472" s="19">
        <v>0.22377460931921708</v>
      </c>
      <c r="H3472" s="19"/>
      <c r="I3472" s="19"/>
      <c r="J3472" s="19">
        <v>1.2899625715578691</v>
      </c>
      <c r="K3472" s="19"/>
      <c r="L3472" s="19">
        <v>0.43045089610700749</v>
      </c>
      <c r="M3472" s="19"/>
      <c r="N3472" s="19">
        <v>0.30262658063341236</v>
      </c>
      <c r="O3472" s="19"/>
      <c r="P3472" s="50">
        <v>0.21721378219193202</v>
      </c>
      <c r="R3472" s="9" t="s">
        <v>0</v>
      </c>
    </row>
    <row r="3473" spans="2:18" x14ac:dyDescent="0.2">
      <c r="B3473" s="25">
        <v>3243</v>
      </c>
      <c r="C3473" s="193">
        <v>0.63126034833772982</v>
      </c>
      <c r="D3473" s="19"/>
      <c r="E3473" s="19">
        <v>0.14683241267302807</v>
      </c>
      <c r="F3473" s="19"/>
      <c r="G3473" s="19"/>
      <c r="H3473" s="19">
        <v>0.40746632882129141</v>
      </c>
      <c r="I3473" s="19"/>
      <c r="J3473" s="19">
        <v>2.3190596410641917E-2</v>
      </c>
      <c r="K3473" s="19"/>
      <c r="L3473" s="19">
        <v>0.47789924562209385</v>
      </c>
      <c r="M3473" s="19">
        <v>1.0111931666367424</v>
      </c>
      <c r="N3473" s="19"/>
      <c r="O3473" s="19">
        <v>0.49644706543373585</v>
      </c>
      <c r="P3473" s="50"/>
      <c r="R3473" s="9" t="s">
        <v>0</v>
      </c>
    </row>
    <row r="3474" spans="2:18" x14ac:dyDescent="0.2">
      <c r="B3474" s="25">
        <v>3244</v>
      </c>
      <c r="C3474" s="193"/>
      <c r="D3474" s="19">
        <v>0.57442365296826392</v>
      </c>
      <c r="E3474" s="19"/>
      <c r="F3474" s="19">
        <v>0.38376905052243804</v>
      </c>
      <c r="G3474" s="19"/>
      <c r="H3474" s="19">
        <v>0.24075401196767954</v>
      </c>
      <c r="I3474" s="19"/>
      <c r="J3474" s="19">
        <v>1.4032840495412993</v>
      </c>
      <c r="K3474" s="19"/>
      <c r="L3474" s="19">
        <v>0.68239979299465503</v>
      </c>
      <c r="M3474" s="19"/>
      <c r="N3474" s="19">
        <v>0.81204436326595386</v>
      </c>
      <c r="O3474" s="19"/>
      <c r="P3474" s="50">
        <v>0.56848083523055515</v>
      </c>
      <c r="R3474" s="9" t="s">
        <v>0</v>
      </c>
    </row>
    <row r="3475" spans="2:18" x14ac:dyDescent="0.2">
      <c r="B3475" s="25">
        <v>3245</v>
      </c>
      <c r="C3475" s="193"/>
      <c r="D3475" s="19">
        <v>1.8233906502138126</v>
      </c>
      <c r="E3475" s="19">
        <v>0.1715124576670298</v>
      </c>
      <c r="F3475" s="19"/>
      <c r="G3475" s="19"/>
      <c r="H3475" s="19">
        <v>1.2405510928056562</v>
      </c>
      <c r="I3475" s="19"/>
      <c r="J3475" s="19">
        <v>1.4355010946267701</v>
      </c>
      <c r="K3475" s="19"/>
      <c r="L3475" s="19">
        <v>0.48455245470564628</v>
      </c>
      <c r="M3475" s="19"/>
      <c r="N3475" s="19">
        <v>0.79069530368795382</v>
      </c>
      <c r="O3475" s="19"/>
      <c r="P3475" s="50">
        <v>1.1696711585261761</v>
      </c>
      <c r="R3475" s="9" t="s">
        <v>0</v>
      </c>
    </row>
    <row r="3476" spans="2:18" x14ac:dyDescent="0.2">
      <c r="B3476" s="25">
        <v>3246</v>
      </c>
      <c r="C3476" s="193">
        <v>0.75630043981473138</v>
      </c>
      <c r="D3476" s="19"/>
      <c r="E3476" s="19">
        <v>0.55620231784755669</v>
      </c>
      <c r="F3476" s="19"/>
      <c r="G3476" s="19">
        <v>0.13962518930019849</v>
      </c>
      <c r="H3476" s="19"/>
      <c r="I3476" s="19"/>
      <c r="J3476" s="19">
        <v>4.391458136298329E-2</v>
      </c>
      <c r="K3476" s="19">
        <v>0.90565619125616426</v>
      </c>
      <c r="L3476" s="19"/>
      <c r="M3476" s="19">
        <v>0.91428217868745065</v>
      </c>
      <c r="N3476" s="19"/>
      <c r="O3476" s="19">
        <v>1.3222730642320513</v>
      </c>
      <c r="P3476" s="50"/>
      <c r="R3476" s="9" t="s">
        <v>0</v>
      </c>
    </row>
    <row r="3477" spans="2:18" x14ac:dyDescent="0.2">
      <c r="B3477" s="25">
        <v>3247</v>
      </c>
      <c r="C3477" s="193"/>
      <c r="D3477" s="19">
        <v>1.3418778237011999</v>
      </c>
      <c r="E3477" s="19"/>
      <c r="F3477" s="19">
        <v>0.55703615152938413</v>
      </c>
      <c r="G3477" s="19"/>
      <c r="H3477" s="19">
        <v>0.5626193231156571</v>
      </c>
      <c r="I3477" s="19"/>
      <c r="J3477" s="19">
        <v>1.2303194099486066</v>
      </c>
      <c r="K3477" s="19"/>
      <c r="L3477" s="19">
        <v>0.86586342104157399</v>
      </c>
      <c r="M3477" s="19"/>
      <c r="N3477" s="19">
        <v>1.4611546089354124</v>
      </c>
      <c r="O3477" s="19"/>
      <c r="P3477" s="50">
        <v>1.0066572513960488</v>
      </c>
      <c r="R3477" s="9" t="s">
        <v>0</v>
      </c>
    </row>
    <row r="3478" spans="2:18" x14ac:dyDescent="0.2">
      <c r="B3478" s="25">
        <v>3248</v>
      </c>
      <c r="C3478" s="193"/>
      <c r="D3478" s="19">
        <v>0.44415002184378499</v>
      </c>
      <c r="E3478" s="19"/>
      <c r="F3478" s="19">
        <v>0.40398786816090598</v>
      </c>
      <c r="G3478" s="19"/>
      <c r="H3478" s="19">
        <v>0.87246742424785018</v>
      </c>
      <c r="I3478" s="19"/>
      <c r="J3478" s="19">
        <v>1.4280020550929728</v>
      </c>
      <c r="K3478" s="19"/>
      <c r="L3478" s="19">
        <v>0.90278239306259234</v>
      </c>
      <c r="M3478" s="19"/>
      <c r="N3478" s="19">
        <v>0.8514741972987977</v>
      </c>
      <c r="O3478" s="19"/>
      <c r="P3478" s="50">
        <v>0.85138298595818185</v>
      </c>
      <c r="R3478" s="9" t="s">
        <v>0</v>
      </c>
    </row>
    <row r="3479" spans="2:18" x14ac:dyDescent="0.2">
      <c r="B3479" s="25">
        <v>3249</v>
      </c>
      <c r="C3479" s="193">
        <v>4.5802128452928755E-2</v>
      </c>
      <c r="D3479" s="19"/>
      <c r="E3479" s="19">
        <v>0.28271265336089368</v>
      </c>
      <c r="F3479" s="19"/>
      <c r="G3479" s="19">
        <v>0.48402202413181844</v>
      </c>
      <c r="H3479" s="19"/>
      <c r="I3479" s="19">
        <v>5.1015068442211368E-2</v>
      </c>
      <c r="J3479" s="19"/>
      <c r="K3479" s="19"/>
      <c r="L3479" s="19">
        <v>0.28782774329419614</v>
      </c>
      <c r="M3479" s="19">
        <v>0.80911375036157962</v>
      </c>
      <c r="N3479" s="19"/>
      <c r="O3479" s="19">
        <v>1.0213229240870032</v>
      </c>
      <c r="P3479" s="50"/>
      <c r="R3479" s="9" t="s">
        <v>0</v>
      </c>
    </row>
    <row r="3480" spans="2:18" x14ac:dyDescent="0.2">
      <c r="B3480" s="25">
        <v>3250</v>
      </c>
      <c r="C3480" s="193">
        <v>0.51032188941041889</v>
      </c>
      <c r="D3480" s="19"/>
      <c r="E3480" s="19"/>
      <c r="F3480" s="19">
        <v>0.50025320524695294</v>
      </c>
      <c r="G3480" s="19">
        <v>0.27341647742857506</v>
      </c>
      <c r="H3480" s="19"/>
      <c r="I3480" s="19"/>
      <c r="J3480" s="19">
        <v>0.1529620896464596</v>
      </c>
      <c r="K3480" s="19">
        <v>4.2689121145230269E-2</v>
      </c>
      <c r="L3480" s="19"/>
      <c r="M3480" s="19"/>
      <c r="N3480" s="19">
        <v>0.14400522726224982</v>
      </c>
      <c r="O3480" s="19"/>
      <c r="P3480" s="50">
        <v>0.5481564886283028</v>
      </c>
      <c r="R3480" s="9" t="s">
        <v>0</v>
      </c>
    </row>
    <row r="3481" spans="2:18" x14ac:dyDescent="0.2">
      <c r="B3481" s="25">
        <v>3251</v>
      </c>
      <c r="C3481" s="193"/>
      <c r="D3481" s="19">
        <v>0.93993173811792807</v>
      </c>
      <c r="E3481" s="19"/>
      <c r="F3481" s="19">
        <v>1.0849756305275944</v>
      </c>
      <c r="G3481" s="19">
        <v>2.6003686426062527E-2</v>
      </c>
      <c r="H3481" s="19"/>
      <c r="I3481" s="19"/>
      <c r="J3481" s="19">
        <v>0.6156655987580274</v>
      </c>
      <c r="K3481" s="19"/>
      <c r="L3481" s="19">
        <v>0.81288626538970099</v>
      </c>
      <c r="M3481" s="19"/>
      <c r="N3481" s="19">
        <v>0.51674794684617031</v>
      </c>
      <c r="O3481" s="19"/>
      <c r="P3481" s="50">
        <v>0.6736646932108753</v>
      </c>
      <c r="R3481" s="9" t="s">
        <v>0</v>
      </c>
    </row>
    <row r="3482" spans="2:18" x14ac:dyDescent="0.2">
      <c r="B3482" s="25">
        <v>3252</v>
      </c>
      <c r="C3482" s="193"/>
      <c r="D3482" s="19">
        <v>0.20114552402079935</v>
      </c>
      <c r="E3482" s="19"/>
      <c r="F3482" s="19">
        <v>0.64920510676027154</v>
      </c>
      <c r="G3482" s="19"/>
      <c r="H3482" s="19">
        <v>0.51882135463842427</v>
      </c>
      <c r="I3482" s="19"/>
      <c r="J3482" s="19">
        <v>0.25897624353022292</v>
      </c>
      <c r="K3482" s="19">
        <v>0.35134883565571973</v>
      </c>
      <c r="L3482" s="19"/>
      <c r="M3482" s="19"/>
      <c r="N3482" s="19">
        <v>0.30484177753001607</v>
      </c>
      <c r="O3482" s="19">
        <v>0.3352373460940502</v>
      </c>
      <c r="P3482" s="50"/>
      <c r="R3482" s="9" t="s">
        <v>0</v>
      </c>
    </row>
    <row r="3483" spans="2:18" x14ac:dyDescent="0.2">
      <c r="B3483" s="25">
        <v>3253</v>
      </c>
      <c r="C3483" s="193"/>
      <c r="D3483" s="19">
        <v>2.0357049039517543</v>
      </c>
      <c r="E3483" s="19"/>
      <c r="F3483" s="19">
        <v>2.090742454273816</v>
      </c>
      <c r="G3483" s="19"/>
      <c r="H3483" s="19">
        <v>2.3582264034437372</v>
      </c>
      <c r="I3483" s="19"/>
      <c r="J3483" s="19">
        <v>2.2106816049077849</v>
      </c>
      <c r="K3483" s="19"/>
      <c r="L3483" s="19">
        <v>1.4765811989507396</v>
      </c>
      <c r="M3483" s="19"/>
      <c r="N3483" s="19">
        <v>1.153484685602906</v>
      </c>
      <c r="O3483" s="19"/>
      <c r="P3483" s="50">
        <v>2.176673547005215</v>
      </c>
      <c r="R3483" s="9" t="s">
        <v>0</v>
      </c>
    </row>
    <row r="3484" spans="2:18" x14ac:dyDescent="0.2">
      <c r="B3484" s="25">
        <v>3254</v>
      </c>
      <c r="C3484" s="193"/>
      <c r="D3484" s="19">
        <v>0.5072435200074541</v>
      </c>
      <c r="E3484" s="19">
        <v>6.5996470104800656E-2</v>
      </c>
      <c r="F3484" s="19"/>
      <c r="G3484" s="19"/>
      <c r="H3484" s="19">
        <v>0.51388412304360975</v>
      </c>
      <c r="I3484" s="19"/>
      <c r="J3484" s="19">
        <v>0.76093795389244545</v>
      </c>
      <c r="K3484" s="19"/>
      <c r="L3484" s="19">
        <v>0.31936410535530857</v>
      </c>
      <c r="M3484" s="19">
        <v>7.4001600304086063E-2</v>
      </c>
      <c r="N3484" s="19"/>
      <c r="O3484" s="19">
        <v>0.35816562805968361</v>
      </c>
      <c r="P3484" s="50"/>
      <c r="R3484" s="9" t="s">
        <v>0</v>
      </c>
    </row>
    <row r="3485" spans="2:18" x14ac:dyDescent="0.2">
      <c r="B3485" s="25">
        <v>3255</v>
      </c>
      <c r="C3485" s="193">
        <v>0.32351094130015362</v>
      </c>
      <c r="D3485" s="19"/>
      <c r="E3485" s="19"/>
      <c r="F3485" s="19">
        <v>0.2679015516500235</v>
      </c>
      <c r="G3485" s="19"/>
      <c r="H3485" s="19">
        <v>7.0617807293947649E-2</v>
      </c>
      <c r="I3485" s="19"/>
      <c r="J3485" s="19">
        <v>0.11350792789484608</v>
      </c>
      <c r="K3485" s="19"/>
      <c r="L3485" s="19">
        <v>1.1932829553629991</v>
      </c>
      <c r="M3485" s="19">
        <v>0.42447726143679798</v>
      </c>
      <c r="N3485" s="19"/>
      <c r="O3485" s="19"/>
      <c r="P3485" s="50">
        <v>7.5998738396900134E-2</v>
      </c>
      <c r="R3485" s="9" t="s">
        <v>0</v>
      </c>
    </row>
    <row r="3486" spans="2:18" x14ac:dyDescent="0.2">
      <c r="B3486" s="25">
        <v>3256</v>
      </c>
      <c r="C3486" s="193"/>
      <c r="D3486" s="19">
        <v>1.7989244710540213</v>
      </c>
      <c r="E3486" s="19"/>
      <c r="F3486" s="19">
        <v>0.99186215189887705</v>
      </c>
      <c r="G3486" s="19"/>
      <c r="H3486" s="19">
        <v>0.61823879339900134</v>
      </c>
      <c r="I3486" s="19"/>
      <c r="J3486" s="19">
        <v>0.57246908604904356</v>
      </c>
      <c r="K3486" s="19"/>
      <c r="L3486" s="19">
        <v>1.1703373162075761</v>
      </c>
      <c r="M3486" s="19"/>
      <c r="N3486" s="19">
        <v>1.4237411284382306</v>
      </c>
      <c r="O3486" s="19"/>
      <c r="P3486" s="50">
        <v>1.0314237590897906</v>
      </c>
      <c r="R3486" s="9" t="s">
        <v>0</v>
      </c>
    </row>
    <row r="3487" spans="2:18" x14ac:dyDescent="0.2">
      <c r="B3487" s="25">
        <v>3257</v>
      </c>
      <c r="C3487" s="193">
        <v>9.7405676079371187E-2</v>
      </c>
      <c r="D3487" s="19"/>
      <c r="E3487" s="19">
        <v>4.6187466751076982E-2</v>
      </c>
      <c r="F3487" s="19"/>
      <c r="G3487" s="19"/>
      <c r="H3487" s="19">
        <v>0.42307749314706133</v>
      </c>
      <c r="I3487" s="19"/>
      <c r="J3487" s="19">
        <v>0.51967950831481446</v>
      </c>
      <c r="K3487" s="19"/>
      <c r="L3487" s="19">
        <v>0.10823346303849735</v>
      </c>
      <c r="M3487" s="19">
        <v>0.3956397179096921</v>
      </c>
      <c r="N3487" s="19"/>
      <c r="O3487" s="19"/>
      <c r="P3487" s="50">
        <v>0.51514552696224614</v>
      </c>
      <c r="R3487" s="9" t="s">
        <v>0</v>
      </c>
    </row>
    <row r="3488" spans="2:18" x14ac:dyDescent="0.2">
      <c r="B3488" s="25">
        <v>3258</v>
      </c>
      <c r="C3488" s="193"/>
      <c r="D3488" s="19">
        <v>0.43243393592675344</v>
      </c>
      <c r="E3488" s="19"/>
      <c r="F3488" s="19">
        <v>0.82572016065050602</v>
      </c>
      <c r="G3488" s="19">
        <v>6.0681010969605799E-2</v>
      </c>
      <c r="H3488" s="19"/>
      <c r="I3488" s="19">
        <v>0.42095964738007247</v>
      </c>
      <c r="J3488" s="19"/>
      <c r="K3488" s="19"/>
      <c r="L3488" s="19">
        <v>0.13038071121885753</v>
      </c>
      <c r="M3488" s="19">
        <v>0.24362684099368748</v>
      </c>
      <c r="N3488" s="19"/>
      <c r="O3488" s="19">
        <v>0.82348413067558546</v>
      </c>
      <c r="P3488" s="50"/>
      <c r="R3488" s="9" t="s">
        <v>0</v>
      </c>
    </row>
    <row r="3489" spans="2:18" x14ac:dyDescent="0.2">
      <c r="B3489" s="25">
        <v>3259</v>
      </c>
      <c r="C3489" s="193"/>
      <c r="D3489" s="19">
        <v>0.25436504987230829</v>
      </c>
      <c r="E3489" s="19"/>
      <c r="F3489" s="19">
        <v>0.55473637126517983</v>
      </c>
      <c r="G3489" s="19"/>
      <c r="H3489" s="19">
        <v>4.9723072615946808E-2</v>
      </c>
      <c r="I3489" s="19">
        <v>0.34054037444410518</v>
      </c>
      <c r="J3489" s="19"/>
      <c r="K3489" s="19">
        <v>0.27415975735990805</v>
      </c>
      <c r="L3489" s="19"/>
      <c r="M3489" s="19">
        <v>0.80086635791685545</v>
      </c>
      <c r="N3489" s="19"/>
      <c r="O3489" s="19">
        <v>0.13478768162066504</v>
      </c>
      <c r="P3489" s="50"/>
      <c r="R3489" s="9" t="s">
        <v>0</v>
      </c>
    </row>
    <row r="3490" spans="2:18" x14ac:dyDescent="0.2">
      <c r="B3490" s="25">
        <v>3260</v>
      </c>
      <c r="C3490" s="193"/>
      <c r="D3490" s="19">
        <v>2.7453464889861223</v>
      </c>
      <c r="E3490" s="19"/>
      <c r="F3490" s="19">
        <v>1.7697175853712461</v>
      </c>
      <c r="G3490" s="19"/>
      <c r="H3490" s="19">
        <v>2.5372479683463101</v>
      </c>
      <c r="I3490" s="19"/>
      <c r="J3490" s="19">
        <v>1.7254667728469903</v>
      </c>
      <c r="K3490" s="19"/>
      <c r="L3490" s="19">
        <v>2.3924134324126021</v>
      </c>
      <c r="M3490" s="19"/>
      <c r="N3490" s="19">
        <v>2.3704272051705981</v>
      </c>
      <c r="O3490" s="19"/>
      <c r="P3490" s="50">
        <v>2.0034937850772976</v>
      </c>
      <c r="R3490" s="9" t="s">
        <v>0</v>
      </c>
    </row>
    <row r="3491" spans="2:18" x14ac:dyDescent="0.2">
      <c r="B3491" s="25">
        <v>3261</v>
      </c>
      <c r="C3491" s="193">
        <v>0.43307904769058486</v>
      </c>
      <c r="D3491" s="19"/>
      <c r="E3491" s="19">
        <v>1.3237796454125375</v>
      </c>
      <c r="F3491" s="19"/>
      <c r="G3491" s="19"/>
      <c r="H3491" s="19">
        <v>0.176434659628777</v>
      </c>
      <c r="I3491" s="19">
        <v>1.6201804670770383</v>
      </c>
      <c r="J3491" s="19"/>
      <c r="K3491" s="19">
        <v>1.6230952219315971</v>
      </c>
      <c r="L3491" s="19"/>
      <c r="M3491" s="19">
        <v>0.29668734446529377</v>
      </c>
      <c r="N3491" s="19"/>
      <c r="O3491" s="19">
        <v>1.1468938201570138</v>
      </c>
      <c r="P3491" s="50"/>
      <c r="R3491" s="9" t="s">
        <v>0</v>
      </c>
    </row>
    <row r="3492" spans="2:18" x14ac:dyDescent="0.2">
      <c r="B3492" s="25">
        <v>3262</v>
      </c>
      <c r="C3492" s="193"/>
      <c r="D3492" s="19">
        <v>2.1046797730565601</v>
      </c>
      <c r="E3492" s="19"/>
      <c r="F3492" s="19">
        <v>1.5769456566782833</v>
      </c>
      <c r="G3492" s="19"/>
      <c r="H3492" s="19">
        <v>1.768310801252305</v>
      </c>
      <c r="I3492" s="19"/>
      <c r="J3492" s="19">
        <v>1.6003824011226118</v>
      </c>
      <c r="K3492" s="19"/>
      <c r="L3492" s="19">
        <v>1.6057858579291702</v>
      </c>
      <c r="M3492" s="19"/>
      <c r="N3492" s="19">
        <v>1.8425043554047995</v>
      </c>
      <c r="O3492" s="19"/>
      <c r="P3492" s="50">
        <v>1.4005614228664065</v>
      </c>
      <c r="R3492" s="9" t="s">
        <v>0</v>
      </c>
    </row>
    <row r="3493" spans="2:18" x14ac:dyDescent="0.2">
      <c r="B3493" s="25">
        <v>3263</v>
      </c>
      <c r="C3493" s="193"/>
      <c r="D3493" s="19">
        <v>1.5150150906278788</v>
      </c>
      <c r="E3493" s="19"/>
      <c r="F3493" s="19">
        <v>0.1753218739024226</v>
      </c>
      <c r="G3493" s="19"/>
      <c r="H3493" s="19">
        <v>1.890193178899169</v>
      </c>
      <c r="I3493" s="19"/>
      <c r="J3493" s="19">
        <v>1.3317570947028743</v>
      </c>
      <c r="K3493" s="19"/>
      <c r="L3493" s="19">
        <v>0.90654368875019342</v>
      </c>
      <c r="M3493" s="19"/>
      <c r="N3493" s="19">
        <v>0.56036574868464628</v>
      </c>
      <c r="O3493" s="19"/>
      <c r="P3493" s="50">
        <v>0.65179171492443677</v>
      </c>
      <c r="R3493" s="9" t="s">
        <v>0</v>
      </c>
    </row>
    <row r="3494" spans="2:18" x14ac:dyDescent="0.2">
      <c r="B3494" s="25">
        <v>3264</v>
      </c>
      <c r="C3494" s="193">
        <v>0.89733254934861795</v>
      </c>
      <c r="D3494" s="19"/>
      <c r="E3494" s="19">
        <v>0.55993895322978327</v>
      </c>
      <c r="F3494" s="19"/>
      <c r="G3494" s="19">
        <v>0.96196702297025904</v>
      </c>
      <c r="H3494" s="19"/>
      <c r="I3494" s="19"/>
      <c r="J3494" s="19">
        <v>0.28351428347263585</v>
      </c>
      <c r="K3494" s="19">
        <v>0.65721301327519865</v>
      </c>
      <c r="L3494" s="19"/>
      <c r="M3494" s="19">
        <v>0.20658908944265206</v>
      </c>
      <c r="N3494" s="19"/>
      <c r="O3494" s="19">
        <v>1.0199162504235415</v>
      </c>
      <c r="P3494" s="50"/>
      <c r="R3494" s="9" t="s">
        <v>0</v>
      </c>
    </row>
    <row r="3495" spans="2:18" x14ac:dyDescent="0.2">
      <c r="B3495" s="25">
        <v>3265</v>
      </c>
      <c r="C3495" s="193">
        <v>1.6762066547100143</v>
      </c>
      <c r="D3495" s="19"/>
      <c r="E3495" s="19">
        <v>1.169276365744317</v>
      </c>
      <c r="F3495" s="19"/>
      <c r="G3495" s="19">
        <v>1.3572404563067819</v>
      </c>
      <c r="H3495" s="19"/>
      <c r="I3495" s="19">
        <v>1.6721427957332518</v>
      </c>
      <c r="J3495" s="19"/>
      <c r="K3495" s="19">
        <v>1.3997583788619472</v>
      </c>
      <c r="L3495" s="19"/>
      <c r="M3495" s="19">
        <v>1.4693631352045506</v>
      </c>
      <c r="N3495" s="19"/>
      <c r="O3495" s="19">
        <v>0.93235946792222746</v>
      </c>
      <c r="P3495" s="50"/>
      <c r="R3495" s="9" t="s">
        <v>0</v>
      </c>
    </row>
    <row r="3496" spans="2:18" x14ac:dyDescent="0.2">
      <c r="B3496" s="25">
        <v>3266</v>
      </c>
      <c r="C3496" s="193"/>
      <c r="D3496" s="19">
        <v>0.13873161229141401</v>
      </c>
      <c r="E3496" s="19">
        <v>1.5394353582780582</v>
      </c>
      <c r="F3496" s="19"/>
      <c r="G3496" s="19">
        <v>0.27373366251288017</v>
      </c>
      <c r="H3496" s="19"/>
      <c r="I3496" s="19">
        <v>0.51470422535615279</v>
      </c>
      <c r="J3496" s="19"/>
      <c r="K3496" s="19">
        <v>1.228271236833399</v>
      </c>
      <c r="L3496" s="19"/>
      <c r="M3496" s="19">
        <v>0.84789144328954436</v>
      </c>
      <c r="N3496" s="19"/>
      <c r="O3496" s="19"/>
      <c r="P3496" s="50">
        <v>0.11167075333436116</v>
      </c>
      <c r="R3496" s="9" t="s">
        <v>0</v>
      </c>
    </row>
    <row r="3497" spans="2:18" x14ac:dyDescent="0.2">
      <c r="B3497" s="25">
        <v>3267</v>
      </c>
      <c r="C3497" s="193"/>
      <c r="D3497" s="19">
        <v>1.0185109448230001</v>
      </c>
      <c r="E3497" s="19"/>
      <c r="F3497" s="19">
        <v>0.69228505640022087</v>
      </c>
      <c r="G3497" s="19"/>
      <c r="H3497" s="19">
        <v>0.12770037617932056</v>
      </c>
      <c r="I3497" s="19"/>
      <c r="J3497" s="19">
        <v>0.46720901266108267</v>
      </c>
      <c r="K3497" s="19"/>
      <c r="L3497" s="19">
        <v>0.86961301679055436</v>
      </c>
      <c r="M3497" s="19"/>
      <c r="N3497" s="19">
        <v>0.82357741738230517</v>
      </c>
      <c r="O3497" s="19"/>
      <c r="P3497" s="50">
        <v>0.27033815398541505</v>
      </c>
      <c r="R3497" s="9" t="s">
        <v>0</v>
      </c>
    </row>
    <row r="3498" spans="2:18" x14ac:dyDescent="0.2">
      <c r="B3498" s="25">
        <v>3268</v>
      </c>
      <c r="C3498" s="193"/>
      <c r="D3498" s="19">
        <v>0.87930675057055352</v>
      </c>
      <c r="E3498" s="19">
        <v>7.3730672099781638E-2</v>
      </c>
      <c r="F3498" s="19"/>
      <c r="G3498" s="19"/>
      <c r="H3498" s="19">
        <v>1.2134676825564867</v>
      </c>
      <c r="I3498" s="19"/>
      <c r="J3498" s="19">
        <v>0.17445985650935197</v>
      </c>
      <c r="K3498" s="19"/>
      <c r="L3498" s="19">
        <v>0.32627153083925886</v>
      </c>
      <c r="M3498" s="19"/>
      <c r="N3498" s="19">
        <v>0.8729662803474878</v>
      </c>
      <c r="O3498" s="19"/>
      <c r="P3498" s="50">
        <v>0.82861498682254731</v>
      </c>
      <c r="R3498" s="9" t="s">
        <v>0</v>
      </c>
    </row>
    <row r="3499" spans="2:18" x14ac:dyDescent="0.2">
      <c r="B3499" s="25">
        <v>3269</v>
      </c>
      <c r="C3499" s="193">
        <v>0.28467727990817288</v>
      </c>
      <c r="D3499" s="19"/>
      <c r="E3499" s="19">
        <v>0.38845517491023651</v>
      </c>
      <c r="F3499" s="19"/>
      <c r="G3499" s="19"/>
      <c r="H3499" s="19">
        <v>3.1716870274317029E-2</v>
      </c>
      <c r="I3499" s="19"/>
      <c r="J3499" s="19">
        <v>0.33493156474518382</v>
      </c>
      <c r="K3499" s="19"/>
      <c r="L3499" s="19">
        <v>1.6184052324739739E-2</v>
      </c>
      <c r="M3499" s="19"/>
      <c r="N3499" s="19">
        <v>0.20482863463850909</v>
      </c>
      <c r="O3499" s="19">
        <v>0.52960973404706779</v>
      </c>
      <c r="P3499" s="50"/>
      <c r="R3499" s="9" t="s">
        <v>0</v>
      </c>
    </row>
    <row r="3500" spans="2:18" x14ac:dyDescent="0.2">
      <c r="B3500" s="25">
        <v>3270</v>
      </c>
      <c r="C3500" s="193">
        <v>0.50117043758379809</v>
      </c>
      <c r="D3500" s="19"/>
      <c r="E3500" s="19"/>
      <c r="F3500" s="19">
        <v>3.3423983939416098E-2</v>
      </c>
      <c r="G3500" s="19">
        <v>0.62492346526588372</v>
      </c>
      <c r="H3500" s="19"/>
      <c r="I3500" s="19">
        <v>0.44467095196424916</v>
      </c>
      <c r="J3500" s="19"/>
      <c r="K3500" s="19">
        <v>1.099605784449301</v>
      </c>
      <c r="L3500" s="19"/>
      <c r="M3500" s="19">
        <v>0.73860675664336195</v>
      </c>
      <c r="N3500" s="19"/>
      <c r="O3500" s="19">
        <v>0.63493533942720037</v>
      </c>
      <c r="P3500" s="50"/>
      <c r="R3500" s="9" t="s">
        <v>0</v>
      </c>
    </row>
    <row r="3501" spans="2:18" x14ac:dyDescent="0.2">
      <c r="B3501" s="25">
        <v>3271</v>
      </c>
      <c r="C3501" s="193">
        <v>0.11116411858122231</v>
      </c>
      <c r="D3501" s="19"/>
      <c r="E3501" s="19"/>
      <c r="F3501" s="19">
        <v>0.51419567598716298</v>
      </c>
      <c r="G3501" s="19"/>
      <c r="H3501" s="19">
        <v>0.37210598334414247</v>
      </c>
      <c r="I3501" s="19">
        <v>7.0452108876164529E-2</v>
      </c>
      <c r="J3501" s="19"/>
      <c r="K3501" s="19"/>
      <c r="L3501" s="19">
        <v>0.80870239218433237</v>
      </c>
      <c r="M3501" s="19">
        <v>1.8970585642228897E-2</v>
      </c>
      <c r="N3501" s="19"/>
      <c r="O3501" s="19">
        <v>0.19847469516030097</v>
      </c>
      <c r="P3501" s="50"/>
      <c r="R3501" s="9" t="s">
        <v>0</v>
      </c>
    </row>
    <row r="3502" spans="2:18" x14ac:dyDescent="0.2">
      <c r="B3502" s="25">
        <v>3272</v>
      </c>
      <c r="C3502" s="193">
        <v>1.1440379443666191</v>
      </c>
      <c r="D3502" s="19"/>
      <c r="E3502" s="19">
        <v>1.7305256692438502</v>
      </c>
      <c r="F3502" s="19"/>
      <c r="G3502" s="19">
        <v>1.3501253429048747</v>
      </c>
      <c r="H3502" s="19"/>
      <c r="I3502" s="19">
        <v>0.81668608890927485</v>
      </c>
      <c r="J3502" s="19"/>
      <c r="K3502" s="19">
        <v>0.81470184246690003</v>
      </c>
      <c r="L3502" s="19"/>
      <c r="M3502" s="19">
        <v>0.13419715866688758</v>
      </c>
      <c r="N3502" s="19"/>
      <c r="O3502" s="19">
        <v>1.1569218860024699</v>
      </c>
      <c r="P3502" s="50"/>
      <c r="R3502" s="9" t="s">
        <v>0</v>
      </c>
    </row>
    <row r="3503" spans="2:18" x14ac:dyDescent="0.2">
      <c r="B3503" s="25">
        <v>3273</v>
      </c>
      <c r="C3503" s="193"/>
      <c r="D3503" s="19">
        <v>0.760753878905707</v>
      </c>
      <c r="E3503" s="19"/>
      <c r="F3503" s="19">
        <v>1.7933169165665628</v>
      </c>
      <c r="G3503" s="19"/>
      <c r="H3503" s="19">
        <v>0.4817374720660953</v>
      </c>
      <c r="I3503" s="19"/>
      <c r="J3503" s="19">
        <v>0.94120620073396988</v>
      </c>
      <c r="K3503" s="19"/>
      <c r="L3503" s="19">
        <v>1.4335204552268381</v>
      </c>
      <c r="M3503" s="19"/>
      <c r="N3503" s="19">
        <v>0.22996139832566012</v>
      </c>
      <c r="O3503" s="19"/>
      <c r="P3503" s="50">
        <v>0.55809900085887321</v>
      </c>
      <c r="R3503" s="9" t="s">
        <v>0</v>
      </c>
    </row>
    <row r="3504" spans="2:18" x14ac:dyDescent="0.2">
      <c r="B3504" s="25">
        <v>3274</v>
      </c>
      <c r="C3504" s="193"/>
      <c r="D3504" s="19">
        <v>0.48790034582192482</v>
      </c>
      <c r="E3504" s="19"/>
      <c r="F3504" s="19">
        <v>0.61753402939526447</v>
      </c>
      <c r="G3504" s="19"/>
      <c r="H3504" s="19">
        <v>1.4362160106175281</v>
      </c>
      <c r="I3504" s="19"/>
      <c r="J3504" s="19">
        <v>1.3500809387076456</v>
      </c>
      <c r="K3504" s="19"/>
      <c r="L3504" s="19">
        <v>0.44707628030767138</v>
      </c>
      <c r="M3504" s="19"/>
      <c r="N3504" s="19">
        <v>1.1880098447441936</v>
      </c>
      <c r="O3504" s="19"/>
      <c r="P3504" s="50">
        <v>0.22752285682146017</v>
      </c>
      <c r="R3504" s="9" t="s">
        <v>0</v>
      </c>
    </row>
    <row r="3505" spans="2:18" x14ac:dyDescent="0.2">
      <c r="B3505" s="25">
        <v>3275</v>
      </c>
      <c r="C3505" s="193">
        <v>0.63997597262032357</v>
      </c>
      <c r="D3505" s="19"/>
      <c r="E3505" s="19">
        <v>0.62657384797263682</v>
      </c>
      <c r="F3505" s="19"/>
      <c r="G3505" s="19"/>
      <c r="H3505" s="19">
        <v>2.2907576561347887E-2</v>
      </c>
      <c r="I3505" s="19">
        <v>0.90969936926262518</v>
      </c>
      <c r="J3505" s="19"/>
      <c r="K3505" s="19">
        <v>0.36699322284237912</v>
      </c>
      <c r="L3505" s="19"/>
      <c r="M3505" s="19">
        <v>0.31257161855216808</v>
      </c>
      <c r="N3505" s="19"/>
      <c r="O3505" s="19">
        <v>1.8007774705975805</v>
      </c>
      <c r="P3505" s="50"/>
      <c r="R3505" s="9" t="s">
        <v>0</v>
      </c>
    </row>
    <row r="3506" spans="2:18" x14ac:dyDescent="0.2">
      <c r="B3506" s="25">
        <v>3276</v>
      </c>
      <c r="C3506" s="193"/>
      <c r="D3506" s="19">
        <v>0.74498035419566211</v>
      </c>
      <c r="E3506" s="19">
        <v>0.31763712485408624</v>
      </c>
      <c r="F3506" s="19"/>
      <c r="G3506" s="19">
        <v>0.56506620858709711</v>
      </c>
      <c r="H3506" s="19"/>
      <c r="I3506" s="19"/>
      <c r="J3506" s="19">
        <v>9.2047171780936937E-2</v>
      </c>
      <c r="K3506" s="19">
        <v>7.1174195506449919E-2</v>
      </c>
      <c r="L3506" s="19"/>
      <c r="M3506" s="19"/>
      <c r="N3506" s="19">
        <v>0.51092976907405152</v>
      </c>
      <c r="O3506" s="19">
        <v>0.30337674057259628</v>
      </c>
      <c r="P3506" s="50"/>
      <c r="R3506" s="9" t="s">
        <v>0</v>
      </c>
    </row>
    <row r="3507" spans="2:18" x14ac:dyDescent="0.2">
      <c r="B3507" s="25">
        <v>3277</v>
      </c>
      <c r="C3507" s="193"/>
      <c r="D3507" s="19">
        <v>0.71426648266320369</v>
      </c>
      <c r="E3507" s="19"/>
      <c r="F3507" s="19">
        <v>0.36197064583398803</v>
      </c>
      <c r="G3507" s="19"/>
      <c r="H3507" s="19">
        <v>0.92816384440160737</v>
      </c>
      <c r="I3507" s="19"/>
      <c r="J3507" s="19">
        <v>0.61131635954824126</v>
      </c>
      <c r="K3507" s="19"/>
      <c r="L3507" s="19">
        <v>0.57015921356862997</v>
      </c>
      <c r="M3507" s="19"/>
      <c r="N3507" s="19">
        <v>1.1029160922855179</v>
      </c>
      <c r="O3507" s="19"/>
      <c r="P3507" s="50">
        <v>0.367719828235612</v>
      </c>
      <c r="R3507" s="9" t="s">
        <v>0</v>
      </c>
    </row>
    <row r="3508" spans="2:18" x14ac:dyDescent="0.2">
      <c r="B3508" s="25">
        <v>3278</v>
      </c>
      <c r="C3508" s="193"/>
      <c r="D3508" s="19">
        <v>1.1655398506620782</v>
      </c>
      <c r="E3508" s="19"/>
      <c r="F3508" s="19">
        <v>1.1422913721071388</v>
      </c>
      <c r="G3508" s="19"/>
      <c r="H3508" s="19">
        <v>1.2155319981961212</v>
      </c>
      <c r="I3508" s="19"/>
      <c r="J3508" s="19">
        <v>0.70455968012926407</v>
      </c>
      <c r="K3508" s="19"/>
      <c r="L3508" s="19">
        <v>1.048200927510156</v>
      </c>
      <c r="M3508" s="19"/>
      <c r="N3508" s="19">
        <v>0.27190444364334687</v>
      </c>
      <c r="O3508" s="19"/>
      <c r="P3508" s="50">
        <v>1.1711572472451388</v>
      </c>
      <c r="R3508" s="9" t="s">
        <v>0</v>
      </c>
    </row>
    <row r="3509" spans="2:18" x14ac:dyDescent="0.2">
      <c r="B3509" s="25">
        <v>3279</v>
      </c>
      <c r="C3509" s="193">
        <v>0.33642230915590354</v>
      </c>
      <c r="D3509" s="19"/>
      <c r="E3509" s="19">
        <v>0.1652601916503578</v>
      </c>
      <c r="F3509" s="19"/>
      <c r="G3509" s="19"/>
      <c r="H3509" s="19">
        <v>0.64953747782210025</v>
      </c>
      <c r="I3509" s="19">
        <v>0.11238876492251061</v>
      </c>
      <c r="J3509" s="19"/>
      <c r="K3509" s="19">
        <v>0.50724757817614474</v>
      </c>
      <c r="L3509" s="19"/>
      <c r="M3509" s="19">
        <v>8.8488828590815596E-2</v>
      </c>
      <c r="N3509" s="19"/>
      <c r="O3509" s="19">
        <v>0.14820205527521377</v>
      </c>
      <c r="P3509" s="50"/>
      <c r="R3509" s="9" t="s">
        <v>0</v>
      </c>
    </row>
    <row r="3510" spans="2:18" x14ac:dyDescent="0.2">
      <c r="B3510" s="25">
        <v>3280</v>
      </c>
      <c r="C3510" s="193"/>
      <c r="D3510" s="19">
        <v>9.5456795679822279E-2</v>
      </c>
      <c r="E3510" s="19"/>
      <c r="F3510" s="19">
        <v>1.3705982543006063</v>
      </c>
      <c r="G3510" s="19"/>
      <c r="H3510" s="19">
        <v>1.5131152555512759</v>
      </c>
      <c r="I3510" s="19"/>
      <c r="J3510" s="19">
        <v>2.0118399411334913</v>
      </c>
      <c r="K3510" s="19"/>
      <c r="L3510" s="19">
        <v>0.25144296670336402</v>
      </c>
      <c r="M3510" s="19"/>
      <c r="N3510" s="19">
        <v>0.66715802178495642</v>
      </c>
      <c r="O3510" s="19"/>
      <c r="P3510" s="50">
        <v>1.535777873465634</v>
      </c>
      <c r="R3510" s="9" t="s">
        <v>0</v>
      </c>
    </row>
    <row r="3511" spans="2:18" x14ac:dyDescent="0.2">
      <c r="B3511" s="25">
        <v>3281</v>
      </c>
      <c r="C3511" s="193">
        <v>0.38627055571619756</v>
      </c>
      <c r="D3511" s="19"/>
      <c r="E3511" s="19">
        <v>0.18750774214860444</v>
      </c>
      <c r="F3511" s="19"/>
      <c r="G3511" s="19">
        <v>1.0083622503756464</v>
      </c>
      <c r="H3511" s="19"/>
      <c r="I3511" s="19">
        <v>0.87636454479709314</v>
      </c>
      <c r="J3511" s="19"/>
      <c r="K3511" s="19"/>
      <c r="L3511" s="19">
        <v>0.23582475492935412</v>
      </c>
      <c r="M3511" s="19">
        <v>0.24170421463279282</v>
      </c>
      <c r="N3511" s="19"/>
      <c r="O3511" s="19">
        <v>0.25203973357754322</v>
      </c>
      <c r="P3511" s="50"/>
      <c r="R3511" s="9" t="s">
        <v>0</v>
      </c>
    </row>
    <row r="3512" spans="2:18" x14ac:dyDescent="0.2">
      <c r="B3512" s="25">
        <v>3282</v>
      </c>
      <c r="C3512" s="193"/>
      <c r="D3512" s="19">
        <v>1.3430596276460645</v>
      </c>
      <c r="E3512" s="19"/>
      <c r="F3512" s="19">
        <v>2.5408695382580766</v>
      </c>
      <c r="G3512" s="19"/>
      <c r="H3512" s="19">
        <v>0.82046785364340835</v>
      </c>
      <c r="I3512" s="19"/>
      <c r="J3512" s="19">
        <v>0.94668557376653539</v>
      </c>
      <c r="K3512" s="19"/>
      <c r="L3512" s="19">
        <v>1.3365450971207118</v>
      </c>
      <c r="M3512" s="19"/>
      <c r="N3512" s="19">
        <v>1.2432078146221301</v>
      </c>
      <c r="O3512" s="19"/>
      <c r="P3512" s="50">
        <v>1.0040435428110333</v>
      </c>
      <c r="R3512" s="9" t="s">
        <v>0</v>
      </c>
    </row>
    <row r="3513" spans="2:18" x14ac:dyDescent="0.2">
      <c r="B3513" s="25">
        <v>3283</v>
      </c>
      <c r="C3513" s="193">
        <v>1.5625734765484243</v>
      </c>
      <c r="D3513" s="19"/>
      <c r="E3513" s="19">
        <v>1.4984913591147921</v>
      </c>
      <c r="F3513" s="19"/>
      <c r="G3513" s="19">
        <v>1.4187331804345542</v>
      </c>
      <c r="H3513" s="19"/>
      <c r="I3513" s="19">
        <v>0.68484945857032509</v>
      </c>
      <c r="J3513" s="19"/>
      <c r="K3513" s="19">
        <v>1.4262860393378203</v>
      </c>
      <c r="L3513" s="19"/>
      <c r="M3513" s="19">
        <v>0.72120844402856499</v>
      </c>
      <c r="N3513" s="19"/>
      <c r="O3513" s="19">
        <v>0.84247851349332648</v>
      </c>
      <c r="P3513" s="50"/>
      <c r="R3513" s="9" t="s">
        <v>0</v>
      </c>
    </row>
    <row r="3514" spans="2:18" x14ac:dyDescent="0.2">
      <c r="B3514" s="25">
        <v>3284</v>
      </c>
      <c r="C3514" s="193"/>
      <c r="D3514" s="19">
        <v>1.339283960454156</v>
      </c>
      <c r="E3514" s="19"/>
      <c r="F3514" s="19">
        <v>0.7631789979727871</v>
      </c>
      <c r="G3514" s="19"/>
      <c r="H3514" s="19">
        <v>0.85169582837624802</v>
      </c>
      <c r="I3514" s="19"/>
      <c r="J3514" s="19">
        <v>0.56018486278854074</v>
      </c>
      <c r="K3514" s="19"/>
      <c r="L3514" s="19">
        <v>1.4746715888330866</v>
      </c>
      <c r="M3514" s="19"/>
      <c r="N3514" s="19">
        <v>0.87477375402903179</v>
      </c>
      <c r="O3514" s="19"/>
      <c r="P3514" s="50">
        <v>0.89932245151884993</v>
      </c>
      <c r="R3514" s="9" t="s">
        <v>0</v>
      </c>
    </row>
    <row r="3515" spans="2:18" x14ac:dyDescent="0.2">
      <c r="B3515" s="25">
        <v>3285</v>
      </c>
      <c r="C3515" s="193">
        <v>0.34392035436244273</v>
      </c>
      <c r="D3515" s="19"/>
      <c r="E3515" s="19"/>
      <c r="F3515" s="19">
        <v>7.2868406479776771E-2</v>
      </c>
      <c r="G3515" s="19"/>
      <c r="H3515" s="19">
        <v>4.6381534136267645E-2</v>
      </c>
      <c r="I3515" s="19"/>
      <c r="J3515" s="19">
        <v>7.2387978740261608E-2</v>
      </c>
      <c r="K3515" s="19"/>
      <c r="L3515" s="19">
        <v>7.6721213720139389E-2</v>
      </c>
      <c r="M3515" s="19"/>
      <c r="N3515" s="19">
        <v>0.55550063234972968</v>
      </c>
      <c r="O3515" s="19">
        <v>2.2599170091661465E-2</v>
      </c>
      <c r="P3515" s="50"/>
      <c r="R3515" s="9" t="s">
        <v>0</v>
      </c>
    </row>
    <row r="3516" spans="2:18" x14ac:dyDescent="0.2">
      <c r="B3516" s="25">
        <v>3286</v>
      </c>
      <c r="C3516" s="193">
        <v>0.28620108044870812</v>
      </c>
      <c r="D3516" s="19"/>
      <c r="E3516" s="19"/>
      <c r="F3516" s="19">
        <v>0.14847768277281895</v>
      </c>
      <c r="G3516" s="19">
        <v>6.1168212463338076E-2</v>
      </c>
      <c r="H3516" s="19"/>
      <c r="I3516" s="19">
        <v>0.19238510746431667</v>
      </c>
      <c r="J3516" s="19"/>
      <c r="K3516" s="19">
        <v>0.84082168566228566</v>
      </c>
      <c r="L3516" s="19"/>
      <c r="M3516" s="19"/>
      <c r="N3516" s="19">
        <v>0.15080681982016547</v>
      </c>
      <c r="O3516" s="19">
        <v>1.0005393972303862</v>
      </c>
      <c r="P3516" s="50"/>
      <c r="R3516" s="9" t="s">
        <v>0</v>
      </c>
    </row>
    <row r="3517" spans="2:18" x14ac:dyDescent="0.2">
      <c r="B3517" s="25">
        <v>3287</v>
      </c>
      <c r="C3517" s="193">
        <v>0.15726036174001395</v>
      </c>
      <c r="D3517" s="19"/>
      <c r="E3517" s="19"/>
      <c r="F3517" s="19">
        <v>0.65451708447940948</v>
      </c>
      <c r="G3517" s="19"/>
      <c r="H3517" s="19">
        <v>1.3487898496780155</v>
      </c>
      <c r="I3517" s="19"/>
      <c r="J3517" s="19">
        <v>0.83365828164170208</v>
      </c>
      <c r="K3517" s="19"/>
      <c r="L3517" s="19">
        <v>0.83839069150554779</v>
      </c>
      <c r="M3517" s="19"/>
      <c r="N3517" s="19">
        <v>0.38291845188228441</v>
      </c>
      <c r="O3517" s="19"/>
      <c r="P3517" s="50">
        <v>1.3157336873199579</v>
      </c>
      <c r="R3517" s="9" t="s">
        <v>0</v>
      </c>
    </row>
    <row r="3518" spans="2:18" x14ac:dyDescent="0.2">
      <c r="B3518" s="25">
        <v>3288</v>
      </c>
      <c r="C3518" s="193">
        <v>0.41571372982530252</v>
      </c>
      <c r="D3518" s="19"/>
      <c r="E3518" s="19">
        <v>1.1511963515452852</v>
      </c>
      <c r="F3518" s="19"/>
      <c r="G3518" s="19">
        <v>0.13196642147090298</v>
      </c>
      <c r="H3518" s="19"/>
      <c r="I3518" s="19">
        <v>1.0337192350080719</v>
      </c>
      <c r="J3518" s="19"/>
      <c r="K3518" s="19">
        <v>1.603107793135111</v>
      </c>
      <c r="L3518" s="19"/>
      <c r="M3518" s="19">
        <v>1.080350928886278</v>
      </c>
      <c r="N3518" s="19"/>
      <c r="O3518" s="19">
        <v>0.50504390106855235</v>
      </c>
      <c r="P3518" s="50"/>
      <c r="R3518" s="9" t="s">
        <v>0</v>
      </c>
    </row>
    <row r="3519" spans="2:18" x14ac:dyDescent="0.2">
      <c r="B3519" s="25">
        <v>3289</v>
      </c>
      <c r="C3519" s="193">
        <v>0.92892285802898278</v>
      </c>
      <c r="D3519" s="19"/>
      <c r="E3519" s="19">
        <v>0.20681935385603148</v>
      </c>
      <c r="F3519" s="19"/>
      <c r="G3519" s="19">
        <v>0.27109004391973557</v>
      </c>
      <c r="H3519" s="19"/>
      <c r="I3519" s="19">
        <v>1.1709641287522992</v>
      </c>
      <c r="J3519" s="19"/>
      <c r="K3519" s="19">
        <v>0.68489420573491355</v>
      </c>
      <c r="L3519" s="19"/>
      <c r="M3519" s="19">
        <v>0.14671960193511288</v>
      </c>
      <c r="N3519" s="19"/>
      <c r="O3519" s="19"/>
      <c r="P3519" s="50">
        <v>6.2716034080922255E-3</v>
      </c>
      <c r="R3519" s="9" t="s">
        <v>0</v>
      </c>
    </row>
    <row r="3520" spans="2:18" x14ac:dyDescent="0.2">
      <c r="B3520" s="25">
        <v>3290</v>
      </c>
      <c r="C3520" s="193"/>
      <c r="D3520" s="19">
        <v>0.65184228414618928</v>
      </c>
      <c r="E3520" s="19"/>
      <c r="F3520" s="19">
        <v>0.1409176809836003</v>
      </c>
      <c r="G3520" s="19"/>
      <c r="H3520" s="19">
        <v>0.71352505011121803</v>
      </c>
      <c r="I3520" s="19"/>
      <c r="J3520" s="19">
        <v>0.63756077870965222</v>
      </c>
      <c r="K3520" s="19"/>
      <c r="L3520" s="19">
        <v>0.45570730986288865</v>
      </c>
      <c r="M3520" s="19"/>
      <c r="N3520" s="19">
        <v>0.54874108897807827</v>
      </c>
      <c r="O3520" s="19"/>
      <c r="P3520" s="50">
        <v>0.4395137399798078</v>
      </c>
      <c r="R3520" s="9" t="s">
        <v>0</v>
      </c>
    </row>
    <row r="3521" spans="2:18" x14ac:dyDescent="0.2">
      <c r="B3521" s="25">
        <v>3291</v>
      </c>
      <c r="C3521" s="193"/>
      <c r="D3521" s="19">
        <v>0.3058069227993081</v>
      </c>
      <c r="E3521" s="19">
        <v>0.10279890019097729</v>
      </c>
      <c r="F3521" s="19"/>
      <c r="G3521" s="19"/>
      <c r="H3521" s="19">
        <v>1.2561283336581512</v>
      </c>
      <c r="I3521" s="19"/>
      <c r="J3521" s="19">
        <v>0.93780725551143207</v>
      </c>
      <c r="K3521" s="19"/>
      <c r="L3521" s="19">
        <v>4.5328102102550533E-2</v>
      </c>
      <c r="M3521" s="19"/>
      <c r="N3521" s="19">
        <v>0.47797104001107682</v>
      </c>
      <c r="O3521" s="19"/>
      <c r="P3521" s="50">
        <v>0.10155563609644533</v>
      </c>
      <c r="R3521" s="9" t="s">
        <v>0</v>
      </c>
    </row>
    <row r="3522" spans="2:18" x14ac:dyDescent="0.2">
      <c r="B3522" s="25">
        <v>3292</v>
      </c>
      <c r="C3522" s="193">
        <v>0.87518824397193118</v>
      </c>
      <c r="D3522" s="19"/>
      <c r="E3522" s="19">
        <v>1.9360469392786184</v>
      </c>
      <c r="F3522" s="19"/>
      <c r="G3522" s="19">
        <v>1.625146908759016</v>
      </c>
      <c r="H3522" s="19"/>
      <c r="I3522" s="19">
        <v>0.47527749073443842</v>
      </c>
      <c r="J3522" s="19"/>
      <c r="K3522" s="19">
        <v>1.0196034359724535</v>
      </c>
      <c r="L3522" s="19"/>
      <c r="M3522" s="19">
        <v>1.7293842819603473</v>
      </c>
      <c r="N3522" s="19"/>
      <c r="O3522" s="19">
        <v>0.70000467849169645</v>
      </c>
      <c r="P3522" s="50"/>
      <c r="R3522" s="9" t="s">
        <v>0</v>
      </c>
    </row>
    <row r="3523" spans="2:18" x14ac:dyDescent="0.2">
      <c r="B3523" s="25">
        <v>3293</v>
      </c>
      <c r="C3523" s="193"/>
      <c r="D3523" s="19">
        <v>0.64066675224407266</v>
      </c>
      <c r="E3523" s="19">
        <v>1.063499926175927</v>
      </c>
      <c r="F3523" s="19"/>
      <c r="G3523" s="19">
        <v>0.84713010795712973</v>
      </c>
      <c r="H3523" s="19"/>
      <c r="I3523" s="19"/>
      <c r="J3523" s="19">
        <v>5.4940086451321361E-2</v>
      </c>
      <c r="K3523" s="19">
        <v>1.324436172369849</v>
      </c>
      <c r="L3523" s="19"/>
      <c r="M3523" s="19">
        <v>0.34325353420928328</v>
      </c>
      <c r="N3523" s="19"/>
      <c r="O3523" s="19">
        <v>0.41260835277340424</v>
      </c>
      <c r="P3523" s="50"/>
      <c r="R3523" s="9" t="s">
        <v>0</v>
      </c>
    </row>
    <row r="3524" spans="2:18" x14ac:dyDescent="0.2">
      <c r="B3524" s="25">
        <v>3294</v>
      </c>
      <c r="C3524" s="193"/>
      <c r="D3524" s="19">
        <v>1.1443859895052781</v>
      </c>
      <c r="E3524" s="19"/>
      <c r="F3524" s="19">
        <v>0.37457895181158973</v>
      </c>
      <c r="G3524" s="19">
        <v>0.34335001495849032</v>
      </c>
      <c r="H3524" s="19"/>
      <c r="I3524" s="19"/>
      <c r="J3524" s="19">
        <v>1.0378235413887837</v>
      </c>
      <c r="K3524" s="19"/>
      <c r="L3524" s="19">
        <v>0.68080445441805937</v>
      </c>
      <c r="M3524" s="19"/>
      <c r="N3524" s="19">
        <v>0.47680548689057523</v>
      </c>
      <c r="O3524" s="19"/>
      <c r="P3524" s="50">
        <v>0.47075933455460139</v>
      </c>
      <c r="R3524" s="9" t="s">
        <v>0</v>
      </c>
    </row>
    <row r="3525" spans="2:18" x14ac:dyDescent="0.2">
      <c r="B3525" s="25">
        <v>3295</v>
      </c>
      <c r="C3525" s="193">
        <v>0.42738750269892989</v>
      </c>
      <c r="D3525" s="19"/>
      <c r="E3525" s="19">
        <v>0.77011966525650077</v>
      </c>
      <c r="F3525" s="19"/>
      <c r="G3525" s="19">
        <v>1.4120170646066701</v>
      </c>
      <c r="H3525" s="19"/>
      <c r="I3525" s="19">
        <v>0.51973927142750098</v>
      </c>
      <c r="J3525" s="19"/>
      <c r="K3525" s="19"/>
      <c r="L3525" s="19">
        <v>0.27896225187065304</v>
      </c>
      <c r="M3525" s="19">
        <v>3.9695238414187685E-2</v>
      </c>
      <c r="N3525" s="19"/>
      <c r="O3525" s="19"/>
      <c r="P3525" s="50">
        <v>0.27603275134707833</v>
      </c>
      <c r="R3525" s="9" t="s">
        <v>0</v>
      </c>
    </row>
    <row r="3526" spans="2:18" x14ac:dyDescent="0.2">
      <c r="B3526" s="25">
        <v>3296</v>
      </c>
      <c r="C3526" s="193">
        <v>0.50236465243099671</v>
      </c>
      <c r="D3526" s="19"/>
      <c r="E3526" s="19">
        <v>0.53301923767508086</v>
      </c>
      <c r="F3526" s="19"/>
      <c r="G3526" s="19">
        <v>0.47916725825227019</v>
      </c>
      <c r="H3526" s="19"/>
      <c r="I3526" s="19">
        <v>0.76511122700771339</v>
      </c>
      <c r="J3526" s="19"/>
      <c r="K3526" s="19">
        <v>0.25005776927476664</v>
      </c>
      <c r="L3526" s="19"/>
      <c r="M3526" s="19"/>
      <c r="N3526" s="19">
        <v>4.9000801981193796E-2</v>
      </c>
      <c r="O3526" s="19">
        <v>0.42964222332399188</v>
      </c>
      <c r="P3526" s="50"/>
      <c r="R3526" s="9" t="s">
        <v>0</v>
      </c>
    </row>
    <row r="3527" spans="2:18" x14ac:dyDescent="0.2">
      <c r="B3527" s="25">
        <v>3297</v>
      </c>
      <c r="C3527" s="193">
        <v>0.16552194738395865</v>
      </c>
      <c r="D3527" s="19"/>
      <c r="E3527" s="19"/>
      <c r="F3527" s="19">
        <v>0.52082920770711549</v>
      </c>
      <c r="G3527" s="19"/>
      <c r="H3527" s="19">
        <v>1.4071592070227892</v>
      </c>
      <c r="I3527" s="19"/>
      <c r="J3527" s="19">
        <v>0.42457166387088746</v>
      </c>
      <c r="K3527" s="19"/>
      <c r="L3527" s="19">
        <v>0.46549942372773895</v>
      </c>
      <c r="M3527" s="19"/>
      <c r="N3527" s="19">
        <v>1.5635978142520248</v>
      </c>
      <c r="O3527" s="19">
        <v>8.2212430368933387E-2</v>
      </c>
      <c r="P3527" s="50"/>
      <c r="R3527" s="9" t="s">
        <v>0</v>
      </c>
    </row>
    <row r="3528" spans="2:18" x14ac:dyDescent="0.2">
      <c r="B3528" s="25">
        <v>3298</v>
      </c>
      <c r="C3528" s="193">
        <v>0.28345453063580606</v>
      </c>
      <c r="D3528" s="19"/>
      <c r="E3528" s="19">
        <v>1.4169110235578739</v>
      </c>
      <c r="F3528" s="19"/>
      <c r="G3528" s="19">
        <v>0.57294890760592332</v>
      </c>
      <c r="H3528" s="19"/>
      <c r="I3528" s="19">
        <v>0.15981169463743378</v>
      </c>
      <c r="J3528" s="19"/>
      <c r="K3528" s="19">
        <v>0.49762192112643888</v>
      </c>
      <c r="L3528" s="19"/>
      <c r="M3528" s="19"/>
      <c r="N3528" s="19">
        <v>1.2959674418404115</v>
      </c>
      <c r="O3528" s="19"/>
      <c r="P3528" s="50">
        <v>0.32133550279297463</v>
      </c>
      <c r="R3528" s="9" t="s">
        <v>0</v>
      </c>
    </row>
    <row r="3529" spans="2:18" x14ac:dyDescent="0.2">
      <c r="B3529" s="25">
        <v>3299</v>
      </c>
      <c r="C3529" s="193"/>
      <c r="D3529" s="19">
        <v>0.35271740493358045</v>
      </c>
      <c r="E3529" s="19">
        <v>0.67085792362037955</v>
      </c>
      <c r="F3529" s="19"/>
      <c r="G3529" s="19">
        <v>1.1295758713974189</v>
      </c>
      <c r="H3529" s="19"/>
      <c r="I3529" s="19">
        <v>0.71487650772771161</v>
      </c>
      <c r="J3529" s="19"/>
      <c r="K3529" s="19"/>
      <c r="L3529" s="19">
        <v>0.57002258929622407</v>
      </c>
      <c r="M3529" s="19"/>
      <c r="N3529" s="19">
        <v>0.1354961573303497</v>
      </c>
      <c r="O3529" s="19"/>
      <c r="P3529" s="50">
        <v>0.55362079685478349</v>
      </c>
      <c r="R3529" s="9" t="s">
        <v>0</v>
      </c>
    </row>
    <row r="3530" spans="2:18" x14ac:dyDescent="0.2">
      <c r="B3530" s="25">
        <v>3300</v>
      </c>
      <c r="C3530" s="193"/>
      <c r="D3530" s="19">
        <v>0.40639367666687537</v>
      </c>
      <c r="E3530" s="19"/>
      <c r="F3530" s="19">
        <v>0.59108518655287301</v>
      </c>
      <c r="G3530" s="19"/>
      <c r="H3530" s="19">
        <v>0.59557642717898263</v>
      </c>
      <c r="I3530" s="19"/>
      <c r="J3530" s="19">
        <v>0.63916956655829271</v>
      </c>
      <c r="K3530" s="19"/>
      <c r="L3530" s="19">
        <v>0.93880534144644223</v>
      </c>
      <c r="M3530" s="19">
        <v>0.77443581066838163</v>
      </c>
      <c r="N3530" s="19"/>
      <c r="O3530" s="19">
        <v>0.2708313573198029</v>
      </c>
      <c r="P3530" s="50"/>
      <c r="R3530" s="9" t="s">
        <v>0</v>
      </c>
    </row>
    <row r="3531" spans="2:18" x14ac:dyDescent="0.2">
      <c r="B3531" s="25">
        <v>3301</v>
      </c>
      <c r="C3531" s="193">
        <v>1.4265545612833272</v>
      </c>
      <c r="D3531" s="19"/>
      <c r="E3531" s="19">
        <v>1.95689633526385</v>
      </c>
      <c r="F3531" s="19"/>
      <c r="G3531" s="19">
        <v>0.95854546174114075</v>
      </c>
      <c r="H3531" s="19"/>
      <c r="I3531" s="19">
        <v>0.50687935326798861</v>
      </c>
      <c r="J3531" s="19"/>
      <c r="K3531" s="19">
        <v>1.2767556169293595</v>
      </c>
      <c r="L3531" s="19"/>
      <c r="M3531" s="19">
        <v>1.1420478225484656</v>
      </c>
      <c r="N3531" s="19"/>
      <c r="O3531" s="19">
        <v>1.170835106400675</v>
      </c>
      <c r="P3531" s="50"/>
      <c r="R3531" s="9" t="s">
        <v>0</v>
      </c>
    </row>
    <row r="3532" spans="2:18" x14ac:dyDescent="0.2">
      <c r="B3532" s="25">
        <v>3302</v>
      </c>
      <c r="C3532" s="193">
        <v>0.2090519715880198</v>
      </c>
      <c r="D3532" s="19"/>
      <c r="E3532" s="19"/>
      <c r="F3532" s="19">
        <v>0.63445384755718437</v>
      </c>
      <c r="G3532" s="19"/>
      <c r="H3532" s="19">
        <v>0.9099054549730714</v>
      </c>
      <c r="I3532" s="19"/>
      <c r="J3532" s="19">
        <v>0.40303590823899915</v>
      </c>
      <c r="K3532" s="19"/>
      <c r="L3532" s="19">
        <v>0.30792241856781777</v>
      </c>
      <c r="M3532" s="19"/>
      <c r="N3532" s="19">
        <v>0.8311562727474</v>
      </c>
      <c r="O3532" s="19"/>
      <c r="P3532" s="50">
        <v>0.79603161587527027</v>
      </c>
      <c r="R3532" s="9" t="s">
        <v>0</v>
      </c>
    </row>
    <row r="3533" spans="2:18" x14ac:dyDescent="0.2">
      <c r="B3533" s="25">
        <v>3303</v>
      </c>
      <c r="C3533" s="193">
        <v>0.88289452111531408</v>
      </c>
      <c r="D3533" s="19"/>
      <c r="E3533" s="19">
        <v>0.24399458438981295</v>
      </c>
      <c r="F3533" s="19"/>
      <c r="G3533" s="19">
        <v>1.6298843993127832</v>
      </c>
      <c r="H3533" s="19"/>
      <c r="I3533" s="19">
        <v>1.196566139895481</v>
      </c>
      <c r="J3533" s="19"/>
      <c r="K3533" s="19">
        <v>1.1850663330677651</v>
      </c>
      <c r="L3533" s="19"/>
      <c r="M3533" s="19">
        <v>0.1993259158302095</v>
      </c>
      <c r="N3533" s="19"/>
      <c r="O3533" s="19">
        <v>0.51850336855866408</v>
      </c>
      <c r="P3533" s="50"/>
      <c r="R3533" s="9" t="s">
        <v>0</v>
      </c>
    </row>
    <row r="3534" spans="2:18" x14ac:dyDescent="0.2">
      <c r="B3534" s="25">
        <v>3304</v>
      </c>
      <c r="C3534" s="193">
        <v>1.2703870732221378</v>
      </c>
      <c r="D3534" s="19"/>
      <c r="E3534" s="19">
        <v>1.0008662919498856</v>
      </c>
      <c r="F3534" s="19"/>
      <c r="G3534" s="19">
        <v>0.81776342054504614</v>
      </c>
      <c r="H3534" s="19"/>
      <c r="I3534" s="19">
        <v>0.68985510752351109</v>
      </c>
      <c r="J3534" s="19"/>
      <c r="K3534" s="19">
        <v>1.5045308466405498</v>
      </c>
      <c r="L3534" s="19"/>
      <c r="M3534" s="19">
        <v>0.61665675396599118</v>
      </c>
      <c r="N3534" s="19"/>
      <c r="O3534" s="19">
        <v>1.5987884245462378</v>
      </c>
      <c r="P3534" s="50"/>
      <c r="R3534" s="9" t="s">
        <v>0</v>
      </c>
    </row>
    <row r="3535" spans="2:18" x14ac:dyDescent="0.2">
      <c r="B3535" s="25">
        <v>3305</v>
      </c>
      <c r="C3535" s="193">
        <v>0.56952168391284519</v>
      </c>
      <c r="D3535" s="19"/>
      <c r="E3535" s="19"/>
      <c r="F3535" s="19">
        <v>0.29179272068919254</v>
      </c>
      <c r="G3535" s="19">
        <v>0.60773725699086334</v>
      </c>
      <c r="H3535" s="19"/>
      <c r="I3535" s="19">
        <v>0.38935703369109109</v>
      </c>
      <c r="J3535" s="19"/>
      <c r="K3535" s="19">
        <v>0.72701401713203917</v>
      </c>
      <c r="L3535" s="19"/>
      <c r="M3535" s="19"/>
      <c r="N3535" s="19">
        <v>9.6151430832165583E-2</v>
      </c>
      <c r="O3535" s="19">
        <v>0.67243861245739034</v>
      </c>
      <c r="P3535" s="50"/>
      <c r="R3535" s="9" t="s">
        <v>0</v>
      </c>
    </row>
    <row r="3536" spans="2:18" x14ac:dyDescent="0.2">
      <c r="B3536" s="25">
        <v>3306</v>
      </c>
      <c r="C3536" s="193">
        <v>2.2785886033595419</v>
      </c>
      <c r="D3536" s="19"/>
      <c r="E3536" s="19">
        <v>2.7219994116888174E-2</v>
      </c>
      <c r="F3536" s="19"/>
      <c r="G3536" s="19">
        <v>0.69040665163751369</v>
      </c>
      <c r="H3536" s="19"/>
      <c r="I3536" s="19">
        <v>0.65322235838703191</v>
      </c>
      <c r="J3536" s="19"/>
      <c r="K3536" s="19">
        <v>0.98077832238126106</v>
      </c>
      <c r="L3536" s="19"/>
      <c r="M3536" s="19">
        <v>0.24678957936488988</v>
      </c>
      <c r="N3536" s="19"/>
      <c r="O3536" s="19">
        <v>0.7134466569817226</v>
      </c>
      <c r="P3536" s="50"/>
      <c r="R3536" s="9" t="s">
        <v>0</v>
      </c>
    </row>
    <row r="3537" spans="2:18" x14ac:dyDescent="0.2">
      <c r="B3537" s="25">
        <v>3307</v>
      </c>
      <c r="C3537" s="193"/>
      <c r="D3537" s="19">
        <v>5.6833300709566825E-2</v>
      </c>
      <c r="E3537" s="19">
        <v>1.0885102906065733</v>
      </c>
      <c r="F3537" s="19"/>
      <c r="G3537" s="19">
        <v>0.42993704902517621</v>
      </c>
      <c r="H3537" s="19"/>
      <c r="I3537" s="19">
        <v>0.57720604648831286</v>
      </c>
      <c r="J3537" s="19"/>
      <c r="K3537" s="19">
        <v>0.11898202396867695</v>
      </c>
      <c r="L3537" s="19"/>
      <c r="M3537" s="19">
        <v>1.008487404098815</v>
      </c>
      <c r="N3537" s="19"/>
      <c r="O3537" s="19">
        <v>0.95624182540001501</v>
      </c>
      <c r="P3537" s="50"/>
      <c r="R3537" s="9" t="s">
        <v>0</v>
      </c>
    </row>
    <row r="3538" spans="2:18" x14ac:dyDescent="0.2">
      <c r="B3538" s="25">
        <v>3308</v>
      </c>
      <c r="C3538" s="193">
        <v>0.57992952870005621</v>
      </c>
      <c r="D3538" s="19"/>
      <c r="E3538" s="19">
        <v>0.60506829599011647</v>
      </c>
      <c r="F3538" s="19"/>
      <c r="G3538" s="19">
        <v>0.26986204882044484</v>
      </c>
      <c r="H3538" s="19"/>
      <c r="I3538" s="19"/>
      <c r="J3538" s="19">
        <v>0.91910621663752523</v>
      </c>
      <c r="K3538" s="19"/>
      <c r="L3538" s="19">
        <v>0.74745902965488809</v>
      </c>
      <c r="M3538" s="19">
        <v>4.23288812310734E-3</v>
      </c>
      <c r="N3538" s="19"/>
      <c r="O3538" s="19"/>
      <c r="P3538" s="50">
        <v>0.19396121763085214</v>
      </c>
      <c r="R3538" s="9" t="s">
        <v>0</v>
      </c>
    </row>
    <row r="3539" spans="2:18" x14ac:dyDescent="0.2">
      <c r="B3539" s="25">
        <v>3309</v>
      </c>
      <c r="C3539" s="193">
        <v>1.1223792821424563</v>
      </c>
      <c r="D3539" s="19"/>
      <c r="E3539" s="19">
        <v>2.1786911219042384</v>
      </c>
      <c r="F3539" s="19"/>
      <c r="G3539" s="19">
        <v>1.8884790497638462</v>
      </c>
      <c r="H3539" s="19"/>
      <c r="I3539" s="19">
        <v>1.9382075168390669</v>
      </c>
      <c r="J3539" s="19"/>
      <c r="K3539" s="19">
        <v>1.2534173067997416</v>
      </c>
      <c r="L3539" s="19"/>
      <c r="M3539" s="19">
        <v>1.3910407114761394</v>
      </c>
      <c r="N3539" s="19"/>
      <c r="O3539" s="19">
        <v>0.99470566359832691</v>
      </c>
      <c r="P3539" s="50"/>
      <c r="R3539" s="9" t="s">
        <v>0</v>
      </c>
    </row>
    <row r="3540" spans="2:18" x14ac:dyDescent="0.2">
      <c r="B3540" s="25">
        <v>3310</v>
      </c>
      <c r="C3540" s="193">
        <v>0.88199334027804543</v>
      </c>
      <c r="D3540" s="19"/>
      <c r="E3540" s="19"/>
      <c r="F3540" s="19">
        <v>0.41537165272179982</v>
      </c>
      <c r="G3540" s="19"/>
      <c r="H3540" s="19">
        <v>0.19440811277038028</v>
      </c>
      <c r="I3540" s="19">
        <v>0.12016376851524355</v>
      </c>
      <c r="J3540" s="19"/>
      <c r="K3540" s="19"/>
      <c r="L3540" s="19">
        <v>0.3199723592151707</v>
      </c>
      <c r="M3540" s="19">
        <v>0.55828107272581862</v>
      </c>
      <c r="N3540" s="19"/>
      <c r="O3540" s="19">
        <v>0.17696095094169959</v>
      </c>
      <c r="P3540" s="50"/>
      <c r="R3540" s="9" t="s">
        <v>0</v>
      </c>
    </row>
    <row r="3541" spans="2:18" x14ac:dyDescent="0.2">
      <c r="B3541" s="25">
        <v>3311</v>
      </c>
      <c r="C3541" s="193">
        <v>1.7449017200296775</v>
      </c>
      <c r="D3541" s="19"/>
      <c r="E3541" s="19">
        <v>1.8812023258586075</v>
      </c>
      <c r="F3541" s="19"/>
      <c r="G3541" s="19">
        <v>1.2386092407497602</v>
      </c>
      <c r="H3541" s="19"/>
      <c r="I3541" s="19">
        <v>1.623595568023195</v>
      </c>
      <c r="J3541" s="19"/>
      <c r="K3541" s="19">
        <v>1.2386594869566749</v>
      </c>
      <c r="L3541" s="19"/>
      <c r="M3541" s="19">
        <v>8.5116887720364964E-2</v>
      </c>
      <c r="N3541" s="19"/>
      <c r="O3541" s="19">
        <v>0.96073201749879888</v>
      </c>
      <c r="P3541" s="50"/>
      <c r="R3541" s="9" t="s">
        <v>0</v>
      </c>
    </row>
    <row r="3542" spans="2:18" x14ac:dyDescent="0.2">
      <c r="B3542" s="25">
        <v>3312</v>
      </c>
      <c r="C3542" s="193">
        <v>1.7631203318511832</v>
      </c>
      <c r="D3542" s="19"/>
      <c r="E3542" s="19">
        <v>2.0428067237412963</v>
      </c>
      <c r="F3542" s="19"/>
      <c r="G3542" s="19">
        <v>1.6713654609331727</v>
      </c>
      <c r="H3542" s="19"/>
      <c r="I3542" s="19">
        <v>0.99893829803655432</v>
      </c>
      <c r="J3542" s="19"/>
      <c r="K3542" s="19">
        <v>1.7885953029554411</v>
      </c>
      <c r="L3542" s="19"/>
      <c r="M3542" s="19">
        <v>1.5247929951217081</v>
      </c>
      <c r="N3542" s="19"/>
      <c r="O3542" s="19">
        <v>1.1268613814759429</v>
      </c>
      <c r="P3542" s="50"/>
      <c r="R3542" s="9" t="s">
        <v>0</v>
      </c>
    </row>
    <row r="3543" spans="2:18" x14ac:dyDescent="0.2">
      <c r="B3543" s="25">
        <v>3313</v>
      </c>
      <c r="C3543" s="193"/>
      <c r="D3543" s="19">
        <v>2.2137059376023722</v>
      </c>
      <c r="E3543" s="19"/>
      <c r="F3543" s="19">
        <v>2.2118926462282702</v>
      </c>
      <c r="G3543" s="19"/>
      <c r="H3543" s="19">
        <v>1.7264356278566917</v>
      </c>
      <c r="I3543" s="19"/>
      <c r="J3543" s="19">
        <v>2.5575177986689277</v>
      </c>
      <c r="K3543" s="19"/>
      <c r="L3543" s="19">
        <v>2.3688871763693826</v>
      </c>
      <c r="M3543" s="19"/>
      <c r="N3543" s="19">
        <v>0.81635924579483576</v>
      </c>
      <c r="O3543" s="19"/>
      <c r="P3543" s="50">
        <v>1.6868702241284903</v>
      </c>
      <c r="R3543" s="9" t="s">
        <v>0</v>
      </c>
    </row>
    <row r="3544" spans="2:18" x14ac:dyDescent="0.2">
      <c r="B3544" s="25">
        <v>3314</v>
      </c>
      <c r="C3544" s="193"/>
      <c r="D3544" s="19">
        <v>0.23350172321490562</v>
      </c>
      <c r="E3544" s="19"/>
      <c r="F3544" s="19">
        <v>0.94698707833766138</v>
      </c>
      <c r="G3544" s="19">
        <v>0.45727082758864929</v>
      </c>
      <c r="H3544" s="19"/>
      <c r="I3544" s="19"/>
      <c r="J3544" s="19">
        <v>5.113944008363131E-3</v>
      </c>
      <c r="K3544" s="19"/>
      <c r="L3544" s="19">
        <v>0.76029189543100073</v>
      </c>
      <c r="M3544" s="19"/>
      <c r="N3544" s="19">
        <v>0.10982446182177918</v>
      </c>
      <c r="O3544" s="19">
        <v>0.50869516193292963</v>
      </c>
      <c r="P3544" s="50"/>
      <c r="R3544" s="9" t="s">
        <v>0</v>
      </c>
    </row>
    <row r="3545" spans="2:18" x14ac:dyDescent="0.2">
      <c r="B3545" s="25">
        <v>3315</v>
      </c>
      <c r="C3545" s="193">
        <v>0.35331638247915814</v>
      </c>
      <c r="D3545" s="19"/>
      <c r="E3545" s="19"/>
      <c r="F3545" s="19">
        <v>1.0115722256067103</v>
      </c>
      <c r="G3545" s="19"/>
      <c r="H3545" s="19">
        <v>0.22110787319781414</v>
      </c>
      <c r="I3545" s="19"/>
      <c r="J3545" s="19">
        <v>1.7584308123591919</v>
      </c>
      <c r="K3545" s="19"/>
      <c r="L3545" s="19">
        <v>1.8272174096523242</v>
      </c>
      <c r="M3545" s="19"/>
      <c r="N3545" s="19">
        <v>0.78782623555213682</v>
      </c>
      <c r="O3545" s="19"/>
      <c r="P3545" s="50">
        <v>0.61191754489929395</v>
      </c>
      <c r="R3545" s="9" t="s">
        <v>0</v>
      </c>
    </row>
    <row r="3546" spans="2:18" x14ac:dyDescent="0.2">
      <c r="B3546" s="25">
        <v>3316</v>
      </c>
      <c r="C3546" s="193"/>
      <c r="D3546" s="19">
        <v>0.69714356606239547</v>
      </c>
      <c r="E3546" s="19"/>
      <c r="F3546" s="19">
        <v>0.80782903873582868</v>
      </c>
      <c r="G3546" s="19">
        <v>9.8722842905780539E-2</v>
      </c>
      <c r="H3546" s="19"/>
      <c r="I3546" s="19"/>
      <c r="J3546" s="19">
        <v>0.66647956612467341</v>
      </c>
      <c r="K3546" s="19"/>
      <c r="L3546" s="19">
        <v>1.0977780994376578</v>
      </c>
      <c r="M3546" s="19">
        <v>9.020752080993448E-2</v>
      </c>
      <c r="N3546" s="19"/>
      <c r="O3546" s="19"/>
      <c r="P3546" s="50">
        <v>0.80933086866411885</v>
      </c>
      <c r="R3546" s="9" t="s">
        <v>0</v>
      </c>
    </row>
    <row r="3547" spans="2:18" x14ac:dyDescent="0.2">
      <c r="B3547" s="25">
        <v>3317</v>
      </c>
      <c r="C3547" s="193">
        <v>0.25206517127857347</v>
      </c>
      <c r="D3547" s="19"/>
      <c r="E3547" s="19"/>
      <c r="F3547" s="19">
        <v>0.64824012159460809</v>
      </c>
      <c r="G3547" s="19">
        <v>0.3459237440583664</v>
      </c>
      <c r="H3547" s="19"/>
      <c r="I3547" s="19">
        <v>3.1727816019412478E-2</v>
      </c>
      <c r="J3547" s="19"/>
      <c r="K3547" s="19"/>
      <c r="L3547" s="19">
        <v>0.70952528124784442</v>
      </c>
      <c r="M3547" s="19">
        <v>1.2506755392707722</v>
      </c>
      <c r="N3547" s="19"/>
      <c r="O3547" s="19"/>
      <c r="P3547" s="50">
        <v>0.13425628719855492</v>
      </c>
      <c r="R3547" s="9" t="s">
        <v>0</v>
      </c>
    </row>
    <row r="3548" spans="2:18" x14ac:dyDescent="0.2">
      <c r="B3548" s="25">
        <v>3318</v>
      </c>
      <c r="C3548" s="193"/>
      <c r="D3548" s="19">
        <v>0.50073374978993401</v>
      </c>
      <c r="E3548" s="19"/>
      <c r="F3548" s="19">
        <v>0.97536154138786335</v>
      </c>
      <c r="G3548" s="19"/>
      <c r="H3548" s="19">
        <v>0.13512879225792049</v>
      </c>
      <c r="I3548" s="19"/>
      <c r="J3548" s="19">
        <v>9.9898810878149127E-2</v>
      </c>
      <c r="K3548" s="19"/>
      <c r="L3548" s="19">
        <v>0.43871773475691173</v>
      </c>
      <c r="M3548" s="19"/>
      <c r="N3548" s="19">
        <v>0.34355546707774542</v>
      </c>
      <c r="O3548" s="19"/>
      <c r="P3548" s="50">
        <v>0.13800088551727932</v>
      </c>
      <c r="R3548" s="9" t="s">
        <v>0</v>
      </c>
    </row>
    <row r="3549" spans="2:18" x14ac:dyDescent="0.2">
      <c r="B3549" s="25">
        <v>3319</v>
      </c>
      <c r="C3549" s="193">
        <v>1.3796112830685738</v>
      </c>
      <c r="D3549" s="19"/>
      <c r="E3549" s="19">
        <v>0.63646074395558527</v>
      </c>
      <c r="F3549" s="19"/>
      <c r="G3549" s="19">
        <v>0.73863882823825522</v>
      </c>
      <c r="H3549" s="19"/>
      <c r="I3549" s="19">
        <v>0.77803066089355244</v>
      </c>
      <c r="J3549" s="19"/>
      <c r="K3549" s="19">
        <v>0.96074476978220513</v>
      </c>
      <c r="L3549" s="19"/>
      <c r="M3549" s="19">
        <v>0.88839491543222138</v>
      </c>
      <c r="N3549" s="19"/>
      <c r="O3549" s="19">
        <v>0.23625790516186801</v>
      </c>
      <c r="P3549" s="50"/>
      <c r="R3549" s="9" t="s">
        <v>0</v>
      </c>
    </row>
    <row r="3550" spans="2:18" x14ac:dyDescent="0.2">
      <c r="B3550" s="25">
        <v>3320</v>
      </c>
      <c r="C3550" s="193"/>
      <c r="D3550" s="19">
        <v>0.91631561458703092</v>
      </c>
      <c r="E3550" s="19"/>
      <c r="F3550" s="19">
        <v>2.1731617859472636</v>
      </c>
      <c r="G3550" s="19"/>
      <c r="H3550" s="19">
        <v>1.5895912501338234</v>
      </c>
      <c r="I3550" s="19"/>
      <c r="J3550" s="19">
        <v>1.3399925675574369</v>
      </c>
      <c r="K3550" s="19"/>
      <c r="L3550" s="19">
        <v>1.4393045770089465</v>
      </c>
      <c r="M3550" s="19"/>
      <c r="N3550" s="19">
        <v>1.3500549916713094</v>
      </c>
      <c r="O3550" s="19"/>
      <c r="P3550" s="50">
        <v>2.0619388379979262</v>
      </c>
      <c r="R3550" s="9" t="s">
        <v>0</v>
      </c>
    </row>
    <row r="3551" spans="2:18" x14ac:dyDescent="0.2">
      <c r="B3551" s="25">
        <v>3321</v>
      </c>
      <c r="C3551" s="193"/>
      <c r="D3551" s="19">
        <v>8.4736741440274432E-2</v>
      </c>
      <c r="E3551" s="19">
        <v>0.49219347578309897</v>
      </c>
      <c r="F3551" s="19"/>
      <c r="G3551" s="19">
        <v>0.7749446428701019</v>
      </c>
      <c r="H3551" s="19"/>
      <c r="I3551" s="19">
        <v>0.16355498023685588</v>
      </c>
      <c r="J3551" s="19"/>
      <c r="K3551" s="19">
        <v>0.76295313238055318</v>
      </c>
      <c r="L3551" s="19"/>
      <c r="M3551" s="19">
        <v>0.49869486646660632</v>
      </c>
      <c r="N3551" s="19"/>
      <c r="O3551" s="19">
        <v>0.88001465653479316</v>
      </c>
      <c r="P3551" s="50"/>
      <c r="R3551" s="9" t="s">
        <v>0</v>
      </c>
    </row>
    <row r="3552" spans="2:18" x14ac:dyDescent="0.2">
      <c r="B3552" s="25">
        <v>3322</v>
      </c>
      <c r="C3552" s="193">
        <v>2.7054923678254346</v>
      </c>
      <c r="D3552" s="19"/>
      <c r="E3552" s="19">
        <v>2.0754064954533575</v>
      </c>
      <c r="F3552" s="19"/>
      <c r="G3552" s="19">
        <v>1.9336696522096886</v>
      </c>
      <c r="H3552" s="19"/>
      <c r="I3552" s="19">
        <v>1.8090486248590876</v>
      </c>
      <c r="J3552" s="19"/>
      <c r="K3552" s="19">
        <v>2.5481704300987542</v>
      </c>
      <c r="L3552" s="19"/>
      <c r="M3552" s="19">
        <v>1.5725616704478294</v>
      </c>
      <c r="N3552" s="19"/>
      <c r="O3552" s="19">
        <v>1.6301884132195419</v>
      </c>
      <c r="P3552" s="50"/>
      <c r="R3552" s="9" t="s">
        <v>0</v>
      </c>
    </row>
    <row r="3553" spans="2:18" x14ac:dyDescent="0.2">
      <c r="B3553" s="25">
        <v>3323</v>
      </c>
      <c r="C3553" s="193">
        <v>0.71893445052745941</v>
      </c>
      <c r="D3553" s="19"/>
      <c r="E3553" s="19">
        <v>0.21765882106601672</v>
      </c>
      <c r="F3553" s="19"/>
      <c r="G3553" s="19">
        <v>0.75306085072166518</v>
      </c>
      <c r="H3553" s="19"/>
      <c r="I3553" s="19">
        <v>9.4157926170841788E-2</v>
      </c>
      <c r="J3553" s="19"/>
      <c r="K3553" s="19">
        <v>1.0034789100783086</v>
      </c>
      <c r="L3553" s="19"/>
      <c r="M3553" s="19">
        <v>0.88541271139900668</v>
      </c>
      <c r="N3553" s="19"/>
      <c r="O3553" s="19">
        <v>0.63835122979798264</v>
      </c>
      <c r="P3553" s="50"/>
      <c r="R3553" s="9" t="s">
        <v>0</v>
      </c>
    </row>
    <row r="3554" spans="2:18" x14ac:dyDescent="0.2">
      <c r="B3554" s="25">
        <v>3324</v>
      </c>
      <c r="C3554" s="193">
        <v>1.0240753221067098</v>
      </c>
      <c r="D3554" s="19"/>
      <c r="E3554" s="19">
        <v>0.22866590865725822</v>
      </c>
      <c r="F3554" s="19"/>
      <c r="G3554" s="19">
        <v>0.26930582886832666</v>
      </c>
      <c r="H3554" s="19"/>
      <c r="I3554" s="19">
        <v>0.76409978869643913</v>
      </c>
      <c r="J3554" s="19"/>
      <c r="K3554" s="19">
        <v>0.8950838100168983</v>
      </c>
      <c r="L3554" s="19"/>
      <c r="M3554" s="19">
        <v>0.24889445688594483</v>
      </c>
      <c r="N3554" s="19"/>
      <c r="O3554" s="19">
        <v>0.5330007898293293</v>
      </c>
      <c r="P3554" s="50"/>
      <c r="R3554" s="9" t="s">
        <v>0</v>
      </c>
    </row>
    <row r="3555" spans="2:18" x14ac:dyDescent="0.2">
      <c r="B3555" s="25">
        <v>3325</v>
      </c>
      <c r="C3555" s="193"/>
      <c r="D3555" s="19">
        <v>0.28755311723684684</v>
      </c>
      <c r="E3555" s="19">
        <v>0.15659609177828454</v>
      </c>
      <c r="F3555" s="19"/>
      <c r="G3555" s="19"/>
      <c r="H3555" s="19">
        <v>6.1286056624377467E-3</v>
      </c>
      <c r="I3555" s="19">
        <v>0.60879253008092327</v>
      </c>
      <c r="J3555" s="19"/>
      <c r="K3555" s="19"/>
      <c r="L3555" s="19">
        <v>0.35118524675732182</v>
      </c>
      <c r="M3555" s="19"/>
      <c r="N3555" s="19">
        <v>3.1622284444755878E-2</v>
      </c>
      <c r="O3555" s="19">
        <v>0.1445042897133621</v>
      </c>
      <c r="P3555" s="50"/>
      <c r="R3555" s="9" t="s">
        <v>0</v>
      </c>
    </row>
    <row r="3556" spans="2:18" x14ac:dyDescent="0.2">
      <c r="B3556" s="25">
        <v>3326</v>
      </c>
      <c r="C3556" s="193">
        <v>0.95538798051658302</v>
      </c>
      <c r="D3556" s="19"/>
      <c r="E3556" s="19"/>
      <c r="F3556" s="19">
        <v>0.59792668386783432</v>
      </c>
      <c r="G3556" s="19"/>
      <c r="H3556" s="19">
        <v>0.34410352403504724</v>
      </c>
      <c r="I3556" s="19">
        <v>0.82075288875083674</v>
      </c>
      <c r="J3556" s="19"/>
      <c r="K3556" s="19">
        <v>0.68120269258199728</v>
      </c>
      <c r="L3556" s="19"/>
      <c r="M3556" s="19">
        <v>0.39964820490453462</v>
      </c>
      <c r="N3556" s="19"/>
      <c r="O3556" s="19">
        <v>1.6537914232825992</v>
      </c>
      <c r="P3556" s="50"/>
      <c r="R3556" s="9" t="s">
        <v>0</v>
      </c>
    </row>
    <row r="3557" spans="2:18" x14ac:dyDescent="0.2">
      <c r="B3557" s="25">
        <v>3327</v>
      </c>
      <c r="C3557" s="193">
        <v>1.0034976970602132</v>
      </c>
      <c r="D3557" s="19"/>
      <c r="E3557" s="19">
        <v>0.72694162925339667</v>
      </c>
      <c r="F3557" s="19"/>
      <c r="G3557" s="19">
        <v>0.37165445222738691</v>
      </c>
      <c r="H3557" s="19"/>
      <c r="I3557" s="19"/>
      <c r="J3557" s="19">
        <v>0.26355674520229061</v>
      </c>
      <c r="K3557" s="19">
        <v>1.0882882463158807</v>
      </c>
      <c r="L3557" s="19"/>
      <c r="M3557" s="19">
        <v>0.55502748023963444</v>
      </c>
      <c r="N3557" s="19"/>
      <c r="O3557" s="19">
        <v>0.62479637977976188</v>
      </c>
      <c r="P3557" s="50"/>
      <c r="R3557" s="9" t="s">
        <v>0</v>
      </c>
    </row>
    <row r="3558" spans="2:18" x14ac:dyDescent="0.2">
      <c r="B3558" s="25">
        <v>3328</v>
      </c>
      <c r="C3558" s="193"/>
      <c r="D3558" s="19">
        <v>0.48070556351689281</v>
      </c>
      <c r="E3558" s="19"/>
      <c r="F3558" s="19">
        <v>0.79768175711061351</v>
      </c>
      <c r="G3558" s="19"/>
      <c r="H3558" s="19">
        <v>1.2569649719069212E-3</v>
      </c>
      <c r="I3558" s="19"/>
      <c r="J3558" s="19">
        <v>1.1109862414186089</v>
      </c>
      <c r="K3558" s="19"/>
      <c r="L3558" s="19">
        <v>0.17004511555976407</v>
      </c>
      <c r="M3558" s="19"/>
      <c r="N3558" s="19">
        <v>1.0269403010912295</v>
      </c>
      <c r="O3558" s="19"/>
      <c r="P3558" s="50">
        <v>0.96277340022712232</v>
      </c>
      <c r="R3558" s="9" t="s">
        <v>0</v>
      </c>
    </row>
    <row r="3559" spans="2:18" x14ac:dyDescent="0.2">
      <c r="B3559" s="25">
        <v>3329</v>
      </c>
      <c r="C3559" s="193">
        <v>1.848758725779732</v>
      </c>
      <c r="D3559" s="19"/>
      <c r="E3559" s="19">
        <v>2.0951162065266193</v>
      </c>
      <c r="F3559" s="19"/>
      <c r="G3559" s="19">
        <v>1.3498592741747215</v>
      </c>
      <c r="H3559" s="19"/>
      <c r="I3559" s="19">
        <v>1.859083869672981</v>
      </c>
      <c r="J3559" s="19"/>
      <c r="K3559" s="19">
        <v>0.64385034968375621</v>
      </c>
      <c r="L3559" s="19"/>
      <c r="M3559" s="19">
        <v>0.9567439375908805</v>
      </c>
      <c r="N3559" s="19"/>
      <c r="O3559" s="19">
        <v>2.0031932093348859</v>
      </c>
      <c r="P3559" s="50"/>
      <c r="R3559" s="9" t="s">
        <v>0</v>
      </c>
    </row>
    <row r="3560" spans="2:18" x14ac:dyDescent="0.2">
      <c r="B3560" s="25">
        <v>3330</v>
      </c>
      <c r="C3560" s="193"/>
      <c r="D3560" s="19">
        <v>0.81466546498625447</v>
      </c>
      <c r="E3560" s="19"/>
      <c r="F3560" s="19">
        <v>0.99676496277831861</v>
      </c>
      <c r="G3560" s="19"/>
      <c r="H3560" s="19">
        <v>0.20972930549571031</v>
      </c>
      <c r="I3560" s="19">
        <v>0.19202495207502693</v>
      </c>
      <c r="J3560" s="19"/>
      <c r="K3560" s="19">
        <v>0.1899696144735013</v>
      </c>
      <c r="L3560" s="19"/>
      <c r="M3560" s="19"/>
      <c r="N3560" s="19">
        <v>0.18560600685177289</v>
      </c>
      <c r="O3560" s="19"/>
      <c r="P3560" s="50">
        <v>0.58740575838589448</v>
      </c>
      <c r="R3560" s="9" t="s">
        <v>0</v>
      </c>
    </row>
    <row r="3561" spans="2:18" x14ac:dyDescent="0.2">
      <c r="B3561" s="25">
        <v>3331</v>
      </c>
      <c r="C3561" s="193">
        <v>0.76854124433981974</v>
      </c>
      <c r="D3561" s="19"/>
      <c r="E3561" s="19">
        <v>0.24044650371453308</v>
      </c>
      <c r="F3561" s="19"/>
      <c r="G3561" s="19"/>
      <c r="H3561" s="19">
        <v>0.21846172969125482</v>
      </c>
      <c r="I3561" s="19">
        <v>1.1357717176590338</v>
      </c>
      <c r="J3561" s="19"/>
      <c r="K3561" s="19">
        <v>0.40371140471394046</v>
      </c>
      <c r="L3561" s="19"/>
      <c r="M3561" s="19"/>
      <c r="N3561" s="19">
        <v>0.51377723468944125</v>
      </c>
      <c r="O3561" s="19">
        <v>1.0300178457279061</v>
      </c>
      <c r="P3561" s="50"/>
      <c r="R3561" s="9" t="s">
        <v>0</v>
      </c>
    </row>
    <row r="3562" spans="2:18" x14ac:dyDescent="0.2">
      <c r="B3562" s="25">
        <v>3332</v>
      </c>
      <c r="C3562" s="193"/>
      <c r="D3562" s="19">
        <v>0.14479084382719645</v>
      </c>
      <c r="E3562" s="19"/>
      <c r="F3562" s="19">
        <v>0.27584238966007107</v>
      </c>
      <c r="G3562" s="19"/>
      <c r="H3562" s="19">
        <v>0.88882951015537814</v>
      </c>
      <c r="I3562" s="19"/>
      <c r="J3562" s="19">
        <v>1.1931343570764796</v>
      </c>
      <c r="K3562" s="19">
        <v>0.33338053044878951</v>
      </c>
      <c r="L3562" s="19"/>
      <c r="M3562" s="19"/>
      <c r="N3562" s="19">
        <v>0.59086772410286115</v>
      </c>
      <c r="O3562" s="19"/>
      <c r="P3562" s="50">
        <v>0.80788339458054215</v>
      </c>
      <c r="R3562" s="9" t="s">
        <v>0</v>
      </c>
    </row>
    <row r="3563" spans="2:18" x14ac:dyDescent="0.2">
      <c r="B3563" s="25">
        <v>3333</v>
      </c>
      <c r="C3563" s="193"/>
      <c r="D3563" s="19">
        <v>2.089032416458358</v>
      </c>
      <c r="E3563" s="19"/>
      <c r="F3563" s="19">
        <v>1.8333735556932023</v>
      </c>
      <c r="G3563" s="19"/>
      <c r="H3563" s="19">
        <v>2.6343441761722621</v>
      </c>
      <c r="I3563" s="19"/>
      <c r="J3563" s="19">
        <v>1.4419436361921376</v>
      </c>
      <c r="K3563" s="19"/>
      <c r="L3563" s="19">
        <v>1.3393426129850399</v>
      </c>
      <c r="M3563" s="19"/>
      <c r="N3563" s="19">
        <v>1.6400004113910267</v>
      </c>
      <c r="O3563" s="19"/>
      <c r="P3563" s="50">
        <v>2.7544268077327292</v>
      </c>
      <c r="R3563" s="9" t="s">
        <v>0</v>
      </c>
    </row>
    <row r="3564" spans="2:18" x14ac:dyDescent="0.2">
      <c r="B3564" s="25">
        <v>3334</v>
      </c>
      <c r="C3564" s="193">
        <v>1.218947275632162</v>
      </c>
      <c r="D3564" s="19"/>
      <c r="E3564" s="19">
        <v>0.83238489268801197</v>
      </c>
      <c r="F3564" s="19"/>
      <c r="G3564" s="19"/>
      <c r="H3564" s="19">
        <v>0.19605524093065702</v>
      </c>
      <c r="I3564" s="19">
        <v>0.79027866985007589</v>
      </c>
      <c r="J3564" s="19"/>
      <c r="K3564" s="19">
        <v>0.39262494571681983</v>
      </c>
      <c r="L3564" s="19"/>
      <c r="M3564" s="19">
        <v>1.040606801432528</v>
      </c>
      <c r="N3564" s="19"/>
      <c r="O3564" s="19">
        <v>0.2259332499421359</v>
      </c>
      <c r="P3564" s="50"/>
      <c r="R3564" s="9" t="s">
        <v>0</v>
      </c>
    </row>
    <row r="3565" spans="2:18" x14ac:dyDescent="0.2">
      <c r="B3565" s="25">
        <v>3335</v>
      </c>
      <c r="C3565" s="193">
        <v>1.8199084652165569</v>
      </c>
      <c r="D3565" s="19"/>
      <c r="E3565" s="19">
        <v>1.4120132541328887</v>
      </c>
      <c r="F3565" s="19"/>
      <c r="G3565" s="19">
        <v>0.58676147078979035</v>
      </c>
      <c r="H3565" s="19"/>
      <c r="I3565" s="19">
        <v>1.533453959858061</v>
      </c>
      <c r="J3565" s="19"/>
      <c r="K3565" s="19">
        <v>1.6009383083480793</v>
      </c>
      <c r="L3565" s="19"/>
      <c r="M3565" s="19">
        <v>0.29979955259956309</v>
      </c>
      <c r="N3565" s="19"/>
      <c r="O3565" s="19">
        <v>0.61420265865930734</v>
      </c>
      <c r="P3565" s="50"/>
      <c r="R3565" s="9" t="s">
        <v>0</v>
      </c>
    </row>
    <row r="3566" spans="2:18" x14ac:dyDescent="0.2">
      <c r="B3566" s="25">
        <v>3336</v>
      </c>
      <c r="C3566" s="193">
        <v>0.19148535372044076</v>
      </c>
      <c r="D3566" s="19"/>
      <c r="E3566" s="19">
        <v>0.4016623461691527</v>
      </c>
      <c r="F3566" s="19"/>
      <c r="G3566" s="19">
        <v>1.3898792815245391</v>
      </c>
      <c r="H3566" s="19"/>
      <c r="I3566" s="19">
        <v>0.36557157277034502</v>
      </c>
      <c r="J3566" s="19"/>
      <c r="K3566" s="19">
        <v>0.97118199366746349</v>
      </c>
      <c r="L3566" s="19"/>
      <c r="M3566" s="19">
        <v>0.6994071423721685</v>
      </c>
      <c r="N3566" s="19"/>
      <c r="O3566" s="19">
        <v>0.10891515016298076</v>
      </c>
      <c r="P3566" s="50"/>
      <c r="R3566" s="9" t="s">
        <v>0</v>
      </c>
    </row>
    <row r="3567" spans="2:18" x14ac:dyDescent="0.2">
      <c r="B3567" s="25">
        <v>3337</v>
      </c>
      <c r="C3567" s="193"/>
      <c r="D3567" s="19">
        <v>0.66674538704190267</v>
      </c>
      <c r="E3567" s="19"/>
      <c r="F3567" s="19">
        <v>0.5459911100958762</v>
      </c>
      <c r="G3567" s="19"/>
      <c r="H3567" s="19">
        <v>0.30496200896288611</v>
      </c>
      <c r="I3567" s="19"/>
      <c r="J3567" s="19">
        <v>0.30592803865375406</v>
      </c>
      <c r="K3567" s="19">
        <v>0.24240063444046883</v>
      </c>
      <c r="L3567" s="19"/>
      <c r="M3567" s="19">
        <v>0.14123259900163754</v>
      </c>
      <c r="N3567" s="19"/>
      <c r="O3567" s="19"/>
      <c r="P3567" s="50">
        <v>0.12084119221052263</v>
      </c>
      <c r="R3567" s="9" t="s">
        <v>0</v>
      </c>
    </row>
    <row r="3568" spans="2:18" x14ac:dyDescent="0.2">
      <c r="B3568" s="25">
        <v>3338</v>
      </c>
      <c r="C3568" s="193">
        <v>0.51725960639226798</v>
      </c>
      <c r="D3568" s="19"/>
      <c r="E3568" s="19">
        <v>0.32432629308215744</v>
      </c>
      <c r="F3568" s="19"/>
      <c r="G3568" s="19">
        <v>0.89726557325604495</v>
      </c>
      <c r="H3568" s="19"/>
      <c r="I3568" s="19">
        <v>0.74918898815038693</v>
      </c>
      <c r="J3568" s="19"/>
      <c r="K3568" s="19">
        <v>0.43844076299808882</v>
      </c>
      <c r="L3568" s="19"/>
      <c r="M3568" s="19">
        <v>0.3639441707877033</v>
      </c>
      <c r="N3568" s="19"/>
      <c r="O3568" s="19">
        <v>2.0723187895195179</v>
      </c>
      <c r="P3568" s="50"/>
      <c r="R3568" s="9" t="s">
        <v>0</v>
      </c>
    </row>
    <row r="3569" spans="2:18" x14ac:dyDescent="0.2">
      <c r="B3569" s="25">
        <v>3339</v>
      </c>
      <c r="C3569" s="193">
        <v>0.42851404234009893</v>
      </c>
      <c r="D3569" s="19"/>
      <c r="E3569" s="19">
        <v>0.63188805172993356</v>
      </c>
      <c r="F3569" s="19"/>
      <c r="G3569" s="19">
        <v>0.5810170621297216</v>
      </c>
      <c r="H3569" s="19"/>
      <c r="I3569" s="19">
        <v>0.97754308959540415</v>
      </c>
      <c r="J3569" s="19"/>
      <c r="K3569" s="19">
        <v>0.58445880016965912</v>
      </c>
      <c r="L3569" s="19"/>
      <c r="M3569" s="19">
        <v>0.55059386662147869</v>
      </c>
      <c r="N3569" s="19"/>
      <c r="O3569" s="19">
        <v>0.63020281878964157</v>
      </c>
      <c r="P3569" s="50"/>
      <c r="R3569" s="9" t="s">
        <v>0</v>
      </c>
    </row>
    <row r="3570" spans="2:18" x14ac:dyDescent="0.2">
      <c r="B3570" s="25">
        <v>3340</v>
      </c>
      <c r="C3570" s="193">
        <v>1.3109482762849218</v>
      </c>
      <c r="D3570" s="19"/>
      <c r="E3570" s="19">
        <v>0.59438592229476728</v>
      </c>
      <c r="F3570" s="19"/>
      <c r="G3570" s="19">
        <v>0.49092659293274998</v>
      </c>
      <c r="H3570" s="19"/>
      <c r="I3570" s="19">
        <v>1.9572787573857036</v>
      </c>
      <c r="J3570" s="19"/>
      <c r="K3570" s="19">
        <v>1.7707597482923931</v>
      </c>
      <c r="L3570" s="19"/>
      <c r="M3570" s="19">
        <v>1.5406121166643409</v>
      </c>
      <c r="N3570" s="19"/>
      <c r="O3570" s="19">
        <v>0.63929962597005829</v>
      </c>
      <c r="P3570" s="50"/>
      <c r="R3570" s="9" t="s">
        <v>0</v>
      </c>
    </row>
    <row r="3571" spans="2:18" x14ac:dyDescent="0.2">
      <c r="B3571" s="25">
        <v>3341</v>
      </c>
      <c r="C3571" s="193"/>
      <c r="D3571" s="19">
        <v>0.42664267871314315</v>
      </c>
      <c r="E3571" s="19">
        <v>0.90882037494610368</v>
      </c>
      <c r="F3571" s="19"/>
      <c r="G3571" s="19"/>
      <c r="H3571" s="19">
        <v>0.54866271114917664</v>
      </c>
      <c r="I3571" s="19"/>
      <c r="J3571" s="19">
        <v>0.76756588414555027</v>
      </c>
      <c r="K3571" s="19"/>
      <c r="L3571" s="19">
        <v>0.27815562448488362</v>
      </c>
      <c r="M3571" s="19">
        <v>0.14461223535033213</v>
      </c>
      <c r="N3571" s="19"/>
      <c r="O3571" s="19">
        <v>0.62158051042286866</v>
      </c>
      <c r="P3571" s="50"/>
      <c r="R3571" s="9" t="s">
        <v>0</v>
      </c>
    </row>
    <row r="3572" spans="2:18" x14ac:dyDescent="0.2">
      <c r="B3572" s="25">
        <v>3342</v>
      </c>
      <c r="C3572" s="193">
        <v>0.46836368033429826</v>
      </c>
      <c r="D3572" s="19"/>
      <c r="E3572" s="19">
        <v>0.36057455041815217</v>
      </c>
      <c r="F3572" s="19"/>
      <c r="G3572" s="19">
        <v>7.1622896594813135E-2</v>
      </c>
      <c r="H3572" s="19"/>
      <c r="I3572" s="19"/>
      <c r="J3572" s="19">
        <v>0.24235474677949478</v>
      </c>
      <c r="K3572" s="19">
        <v>0.38852388386137876</v>
      </c>
      <c r="L3572" s="19"/>
      <c r="M3572" s="19"/>
      <c r="N3572" s="19">
        <v>0.26344411150437425</v>
      </c>
      <c r="O3572" s="19">
        <v>3.8168903446525147E-2</v>
      </c>
      <c r="P3572" s="50"/>
      <c r="R3572" s="9" t="s">
        <v>0</v>
      </c>
    </row>
    <row r="3573" spans="2:18" x14ac:dyDescent="0.2">
      <c r="B3573" s="25">
        <v>3343</v>
      </c>
      <c r="C3573" s="193"/>
      <c r="D3573" s="19">
        <v>0.91899756113386277</v>
      </c>
      <c r="E3573" s="19"/>
      <c r="F3573" s="19">
        <v>1.0382613164179368</v>
      </c>
      <c r="G3573" s="19"/>
      <c r="H3573" s="19">
        <v>1.2492120224335339</v>
      </c>
      <c r="I3573" s="19"/>
      <c r="J3573" s="19">
        <v>0.49570790930992253</v>
      </c>
      <c r="K3573" s="19"/>
      <c r="L3573" s="19">
        <v>0.43716072191355099</v>
      </c>
      <c r="M3573" s="19"/>
      <c r="N3573" s="19">
        <v>1.168065046247881</v>
      </c>
      <c r="O3573" s="19"/>
      <c r="P3573" s="50">
        <v>0.4064408073977322</v>
      </c>
      <c r="R3573" s="9" t="s">
        <v>0</v>
      </c>
    </row>
    <row r="3574" spans="2:18" x14ac:dyDescent="0.2">
      <c r="B3574" s="25">
        <v>3344</v>
      </c>
      <c r="C3574" s="193">
        <v>0.9445473257355298</v>
      </c>
      <c r="D3574" s="19"/>
      <c r="E3574" s="19">
        <v>0.65857202900799627</v>
      </c>
      <c r="F3574" s="19"/>
      <c r="G3574" s="19"/>
      <c r="H3574" s="19">
        <v>0.16794084028434933</v>
      </c>
      <c r="I3574" s="19">
        <v>1.2510547891168846</v>
      </c>
      <c r="J3574" s="19"/>
      <c r="K3574" s="19">
        <v>0.13585407798751961</v>
      </c>
      <c r="L3574" s="19"/>
      <c r="M3574" s="19">
        <v>0.23374312230628858</v>
      </c>
      <c r="N3574" s="19"/>
      <c r="O3574" s="19">
        <v>0.2642592620562873</v>
      </c>
      <c r="P3574" s="50"/>
      <c r="R3574" s="9" t="s">
        <v>0</v>
      </c>
    </row>
    <row r="3575" spans="2:18" x14ac:dyDescent="0.2">
      <c r="B3575" s="25">
        <v>3345</v>
      </c>
      <c r="C3575" s="193">
        <v>0.56206395397488418</v>
      </c>
      <c r="D3575" s="19"/>
      <c r="E3575" s="19"/>
      <c r="F3575" s="19">
        <v>0.96328271403508858</v>
      </c>
      <c r="G3575" s="19">
        <v>0.98804929151874876</v>
      </c>
      <c r="H3575" s="19"/>
      <c r="I3575" s="19"/>
      <c r="J3575" s="19">
        <v>0.19035476942295432</v>
      </c>
      <c r="K3575" s="19"/>
      <c r="L3575" s="19">
        <v>0.45797045769299632</v>
      </c>
      <c r="M3575" s="19">
        <v>0.22574644374629849</v>
      </c>
      <c r="N3575" s="19"/>
      <c r="O3575" s="19"/>
      <c r="P3575" s="50">
        <v>0.5081856909037864</v>
      </c>
      <c r="R3575" s="9" t="s">
        <v>0</v>
      </c>
    </row>
    <row r="3576" spans="2:18" x14ac:dyDescent="0.2">
      <c r="B3576" s="25">
        <v>3346</v>
      </c>
      <c r="C3576" s="193">
        <v>0.23957726820198536</v>
      </c>
      <c r="D3576" s="19"/>
      <c r="E3576" s="19">
        <v>7.0740400112066934E-2</v>
      </c>
      <c r="F3576" s="19"/>
      <c r="G3576" s="19"/>
      <c r="H3576" s="19">
        <v>0.48167785336867569</v>
      </c>
      <c r="I3576" s="19">
        <v>6.2285066472957028E-2</v>
      </c>
      <c r="J3576" s="19"/>
      <c r="K3576" s="19"/>
      <c r="L3576" s="19">
        <v>0.44279864121603363</v>
      </c>
      <c r="M3576" s="19"/>
      <c r="N3576" s="19">
        <v>0.379123583721797</v>
      </c>
      <c r="O3576" s="19"/>
      <c r="P3576" s="50">
        <v>0.49845845250290066</v>
      </c>
      <c r="R3576" s="9" t="s">
        <v>0</v>
      </c>
    </row>
    <row r="3577" spans="2:18" x14ac:dyDescent="0.2">
      <c r="B3577" s="25">
        <v>3347</v>
      </c>
      <c r="C3577" s="193">
        <v>0.74946017679503518</v>
      </c>
      <c r="D3577" s="19"/>
      <c r="E3577" s="19">
        <v>0.77194166731237246</v>
      </c>
      <c r="F3577" s="19"/>
      <c r="G3577" s="19"/>
      <c r="H3577" s="19">
        <v>0.1886364929692857</v>
      </c>
      <c r="I3577" s="19">
        <v>0.2872809970035558</v>
      </c>
      <c r="J3577" s="19"/>
      <c r="K3577" s="19">
        <v>0.34105238198412641</v>
      </c>
      <c r="L3577" s="19"/>
      <c r="M3577" s="19"/>
      <c r="N3577" s="19">
        <v>9.2792710168866199E-2</v>
      </c>
      <c r="O3577" s="19">
        <v>1.08712951404251E-2</v>
      </c>
      <c r="P3577" s="50"/>
      <c r="R3577" s="9" t="s">
        <v>0</v>
      </c>
    </row>
    <row r="3578" spans="2:18" x14ac:dyDescent="0.2">
      <c r="B3578" s="25">
        <v>3348</v>
      </c>
      <c r="C3578" s="193">
        <v>1.5893972511902568</v>
      </c>
      <c r="D3578" s="19"/>
      <c r="E3578" s="19">
        <v>1.9373417706846321</v>
      </c>
      <c r="F3578" s="19"/>
      <c r="G3578" s="19">
        <v>0.67333345858994398</v>
      </c>
      <c r="H3578" s="19"/>
      <c r="I3578" s="19">
        <v>1.7330840413363009</v>
      </c>
      <c r="J3578" s="19"/>
      <c r="K3578" s="19">
        <v>1.8666643423134941</v>
      </c>
      <c r="L3578" s="19"/>
      <c r="M3578" s="19">
        <v>1.646505377939868</v>
      </c>
      <c r="N3578" s="19"/>
      <c r="O3578" s="19">
        <v>1.7047800528755259</v>
      </c>
      <c r="P3578" s="50"/>
      <c r="R3578" s="9" t="s">
        <v>0</v>
      </c>
    </row>
    <row r="3579" spans="2:18" x14ac:dyDescent="0.2">
      <c r="B3579" s="25">
        <v>3349</v>
      </c>
      <c r="C3579" s="193"/>
      <c r="D3579" s="19">
        <v>0.25028524543944825</v>
      </c>
      <c r="E3579" s="19">
        <v>0.22780444112164783</v>
      </c>
      <c r="F3579" s="19"/>
      <c r="G3579" s="19"/>
      <c r="H3579" s="19">
        <v>7.9856512210957561E-2</v>
      </c>
      <c r="I3579" s="19"/>
      <c r="J3579" s="19">
        <v>9.3162413214918652E-2</v>
      </c>
      <c r="K3579" s="19">
        <v>0.32405406489438854</v>
      </c>
      <c r="L3579" s="19"/>
      <c r="M3579" s="19"/>
      <c r="N3579" s="19">
        <v>0.59294896769404526</v>
      </c>
      <c r="O3579" s="19"/>
      <c r="P3579" s="50">
        <v>0.65531157065832157</v>
      </c>
      <c r="R3579" s="9" t="s">
        <v>0</v>
      </c>
    </row>
    <row r="3580" spans="2:18" x14ac:dyDescent="0.2">
      <c r="B3580" s="25">
        <v>3350</v>
      </c>
      <c r="C3580" s="193"/>
      <c r="D3580" s="19">
        <v>7.132324464192169E-2</v>
      </c>
      <c r="E3580" s="19">
        <v>4.891700901091732E-2</v>
      </c>
      <c r="F3580" s="19"/>
      <c r="G3580" s="19"/>
      <c r="H3580" s="19">
        <v>0.3496906617671296</v>
      </c>
      <c r="I3580" s="19"/>
      <c r="J3580" s="19">
        <v>0.91887398572385548</v>
      </c>
      <c r="K3580" s="19"/>
      <c r="L3580" s="19">
        <v>0.22066948665650418</v>
      </c>
      <c r="M3580" s="19"/>
      <c r="N3580" s="19">
        <v>4.1580370772423506E-2</v>
      </c>
      <c r="O3580" s="19">
        <v>0.38304833778203634</v>
      </c>
      <c r="P3580" s="50"/>
      <c r="R3580" s="9" t="s">
        <v>0</v>
      </c>
    </row>
    <row r="3581" spans="2:18" x14ac:dyDescent="0.2">
      <c r="B3581" s="25">
        <v>3351</v>
      </c>
      <c r="C3581" s="193"/>
      <c r="D3581" s="19">
        <v>0.82119662807905203</v>
      </c>
      <c r="E3581" s="19"/>
      <c r="F3581" s="19">
        <v>0.14799858788014206</v>
      </c>
      <c r="G3581" s="19"/>
      <c r="H3581" s="19">
        <v>0.20777983615588905</v>
      </c>
      <c r="I3581" s="19"/>
      <c r="J3581" s="19">
        <v>1.0988600367918362</v>
      </c>
      <c r="K3581" s="19"/>
      <c r="L3581" s="19">
        <v>1.4470202117991944</v>
      </c>
      <c r="M3581" s="19"/>
      <c r="N3581" s="19">
        <v>0.93750706527538541</v>
      </c>
      <c r="O3581" s="19"/>
      <c r="P3581" s="50">
        <v>1.1869011436311978</v>
      </c>
      <c r="R3581" s="9" t="s">
        <v>0</v>
      </c>
    </row>
    <row r="3582" spans="2:18" x14ac:dyDescent="0.2">
      <c r="B3582" s="25">
        <v>3352</v>
      </c>
      <c r="C3582" s="193">
        <v>0.52756698976419714</v>
      </c>
      <c r="D3582" s="19"/>
      <c r="E3582" s="19">
        <v>9.1871912363671052E-2</v>
      </c>
      <c r="F3582" s="19"/>
      <c r="G3582" s="19"/>
      <c r="H3582" s="19">
        <v>0.42218007602271529</v>
      </c>
      <c r="I3582" s="19">
        <v>0.6650779360739647</v>
      </c>
      <c r="J3582" s="19"/>
      <c r="K3582" s="19">
        <v>0.26469030736431176</v>
      </c>
      <c r="L3582" s="19"/>
      <c r="M3582" s="19">
        <v>0.90408010536149597</v>
      </c>
      <c r="N3582" s="19"/>
      <c r="O3582" s="19">
        <v>0.88852086976584199</v>
      </c>
      <c r="P3582" s="50"/>
      <c r="R3582" s="9" t="s">
        <v>0</v>
      </c>
    </row>
    <row r="3583" spans="2:18" x14ac:dyDescent="0.2">
      <c r="B3583" s="25">
        <v>3353</v>
      </c>
      <c r="C3583" s="193">
        <v>2.016168242625354</v>
      </c>
      <c r="D3583" s="19"/>
      <c r="E3583" s="19">
        <v>1.4896943929140878</v>
      </c>
      <c r="F3583" s="19"/>
      <c r="G3583" s="19">
        <v>2.3020787842794967</v>
      </c>
      <c r="H3583" s="19"/>
      <c r="I3583" s="19">
        <v>1.9917266739243056</v>
      </c>
      <c r="J3583" s="19"/>
      <c r="K3583" s="19">
        <v>1.8161999938078826</v>
      </c>
      <c r="L3583" s="19"/>
      <c r="M3583" s="19">
        <v>1.2475209528133695</v>
      </c>
      <c r="N3583" s="19"/>
      <c r="O3583" s="19">
        <v>1.7009181174017278</v>
      </c>
      <c r="P3583" s="50"/>
      <c r="R3583" s="9" t="s">
        <v>0</v>
      </c>
    </row>
    <row r="3584" spans="2:18" x14ac:dyDescent="0.2">
      <c r="B3584" s="25">
        <v>3354</v>
      </c>
      <c r="C3584" s="193">
        <v>0.5202583051835582</v>
      </c>
      <c r="D3584" s="19"/>
      <c r="E3584" s="19">
        <v>0.593312050160965</v>
      </c>
      <c r="F3584" s="19"/>
      <c r="G3584" s="19">
        <v>0.33411504666491587</v>
      </c>
      <c r="H3584" s="19"/>
      <c r="I3584" s="19">
        <v>0.74436416690256857</v>
      </c>
      <c r="J3584" s="19"/>
      <c r="K3584" s="19">
        <v>0.38676306319307746</v>
      </c>
      <c r="L3584" s="19"/>
      <c r="M3584" s="19">
        <v>1.0633056419462823</v>
      </c>
      <c r="N3584" s="19"/>
      <c r="O3584" s="19"/>
      <c r="P3584" s="50">
        <v>0.4198148541920334</v>
      </c>
      <c r="R3584" s="9" t="s">
        <v>0</v>
      </c>
    </row>
    <row r="3585" spans="2:18" x14ac:dyDescent="0.2">
      <c r="B3585" s="25">
        <v>3355</v>
      </c>
      <c r="C3585" s="193">
        <v>1.5342990841204507</v>
      </c>
      <c r="D3585" s="19"/>
      <c r="E3585" s="19">
        <v>1.9451789259983214</v>
      </c>
      <c r="F3585" s="19"/>
      <c r="G3585" s="19">
        <v>1.6944294749198594</v>
      </c>
      <c r="H3585" s="19"/>
      <c r="I3585" s="19">
        <v>0.73052547627050246</v>
      </c>
      <c r="J3585" s="19"/>
      <c r="K3585" s="19">
        <v>1.5133361066185</v>
      </c>
      <c r="L3585" s="19"/>
      <c r="M3585" s="19">
        <v>1.6577760424672194</v>
      </c>
      <c r="N3585" s="19"/>
      <c r="O3585" s="19">
        <v>1.1175075104989085</v>
      </c>
      <c r="P3585" s="50"/>
      <c r="R3585" s="9" t="s">
        <v>0</v>
      </c>
    </row>
    <row r="3586" spans="2:18" x14ac:dyDescent="0.2">
      <c r="B3586" s="25">
        <v>3356</v>
      </c>
      <c r="C3586" s="193"/>
      <c r="D3586" s="19">
        <v>0.98522399998692489</v>
      </c>
      <c r="E3586" s="19"/>
      <c r="F3586" s="19">
        <v>1.2914127125380257</v>
      </c>
      <c r="G3586" s="19"/>
      <c r="H3586" s="19">
        <v>1.9201917379513387</v>
      </c>
      <c r="I3586" s="19"/>
      <c r="J3586" s="19">
        <v>0.68003768687349231</v>
      </c>
      <c r="K3586" s="19"/>
      <c r="L3586" s="19">
        <v>2.2043243106347719</v>
      </c>
      <c r="M3586" s="19"/>
      <c r="N3586" s="19">
        <v>1.3851398238982351</v>
      </c>
      <c r="O3586" s="19"/>
      <c r="P3586" s="50">
        <v>1.605503547391677</v>
      </c>
      <c r="R3586" s="9" t="s">
        <v>0</v>
      </c>
    </row>
    <row r="3587" spans="2:18" x14ac:dyDescent="0.2">
      <c r="B3587" s="25">
        <v>3357</v>
      </c>
      <c r="C3587" s="193"/>
      <c r="D3587" s="19">
        <v>0.23195269491486392</v>
      </c>
      <c r="E3587" s="19"/>
      <c r="F3587" s="19">
        <v>0.79064585257190956</v>
      </c>
      <c r="G3587" s="19"/>
      <c r="H3587" s="19">
        <v>0.13194119021162209</v>
      </c>
      <c r="I3587" s="19"/>
      <c r="J3587" s="19">
        <v>0.2579378717093454</v>
      </c>
      <c r="K3587" s="19"/>
      <c r="L3587" s="19">
        <v>0.60387292449473906</v>
      </c>
      <c r="M3587" s="19">
        <v>0.17256856573011287</v>
      </c>
      <c r="N3587" s="19"/>
      <c r="O3587" s="19">
        <v>0.11623579413735464</v>
      </c>
      <c r="P3587" s="50"/>
      <c r="R3587" s="9" t="s">
        <v>0</v>
      </c>
    </row>
    <row r="3588" spans="2:18" x14ac:dyDescent="0.2">
      <c r="B3588" s="25">
        <v>3358</v>
      </c>
      <c r="C3588" s="193"/>
      <c r="D3588" s="19">
        <v>0.49553039065812826</v>
      </c>
      <c r="E3588" s="19"/>
      <c r="F3588" s="19">
        <v>0.49648172520392708</v>
      </c>
      <c r="G3588" s="19"/>
      <c r="H3588" s="19">
        <v>0.92119728840777715</v>
      </c>
      <c r="I3588" s="19">
        <v>0.93994895551362878</v>
      </c>
      <c r="J3588" s="19"/>
      <c r="K3588" s="19"/>
      <c r="L3588" s="19">
        <v>0.91491932185078395</v>
      </c>
      <c r="M3588" s="19"/>
      <c r="N3588" s="19">
        <v>0.74078272440760951</v>
      </c>
      <c r="O3588" s="19"/>
      <c r="P3588" s="50">
        <v>1.0040055256901343</v>
      </c>
      <c r="R3588" s="9" t="s">
        <v>0</v>
      </c>
    </row>
    <row r="3589" spans="2:18" x14ac:dyDescent="0.2">
      <c r="B3589" s="25">
        <v>3359</v>
      </c>
      <c r="C3589" s="193"/>
      <c r="D3589" s="19">
        <v>1.2327341047975777</v>
      </c>
      <c r="E3589" s="19">
        <v>4.4116342267482206E-2</v>
      </c>
      <c r="F3589" s="19"/>
      <c r="G3589" s="19"/>
      <c r="H3589" s="19">
        <v>0.30789758421157637</v>
      </c>
      <c r="I3589" s="19"/>
      <c r="J3589" s="19">
        <v>0.63995519816271107</v>
      </c>
      <c r="K3589" s="19">
        <v>0.14711923359099091</v>
      </c>
      <c r="L3589" s="19"/>
      <c r="M3589" s="19"/>
      <c r="N3589" s="19">
        <v>1.3421044971773333</v>
      </c>
      <c r="O3589" s="19"/>
      <c r="P3589" s="50">
        <v>1.1216922394660798</v>
      </c>
      <c r="R3589" s="9" t="s">
        <v>0</v>
      </c>
    </row>
    <row r="3590" spans="2:18" x14ac:dyDescent="0.2">
      <c r="B3590" s="25">
        <v>3360</v>
      </c>
      <c r="C3590" s="193"/>
      <c r="D3590" s="19">
        <v>1.0712419508759987</v>
      </c>
      <c r="E3590" s="19"/>
      <c r="F3590" s="19">
        <v>0.30848063585525254</v>
      </c>
      <c r="G3590" s="19"/>
      <c r="H3590" s="19">
        <v>0.83915049368144379</v>
      </c>
      <c r="I3590" s="19"/>
      <c r="J3590" s="19">
        <v>0.77870954936646175</v>
      </c>
      <c r="K3590" s="19"/>
      <c r="L3590" s="19">
        <v>0.57859361822620714</v>
      </c>
      <c r="M3590" s="19"/>
      <c r="N3590" s="19">
        <v>1.1554422130648538</v>
      </c>
      <c r="O3590" s="19"/>
      <c r="P3590" s="50">
        <v>0.27260682549136972</v>
      </c>
      <c r="R3590" s="9" t="s">
        <v>0</v>
      </c>
    </row>
    <row r="3591" spans="2:18" x14ac:dyDescent="0.2">
      <c r="B3591" s="25">
        <v>3361</v>
      </c>
      <c r="C3591" s="193">
        <v>3.6729288442908452E-2</v>
      </c>
      <c r="D3591" s="19"/>
      <c r="E3591" s="19">
        <v>0.79190786897429399</v>
      </c>
      <c r="F3591" s="19"/>
      <c r="G3591" s="19">
        <v>0.82358748958984662</v>
      </c>
      <c r="H3591" s="19"/>
      <c r="I3591" s="19">
        <v>0.71407239988233973</v>
      </c>
      <c r="J3591" s="19"/>
      <c r="K3591" s="19">
        <v>0.65401889266228463</v>
      </c>
      <c r="L3591" s="19"/>
      <c r="M3591" s="19">
        <v>0.51108225984941624</v>
      </c>
      <c r="N3591" s="19"/>
      <c r="O3591" s="19">
        <v>0.58540021517848595</v>
      </c>
      <c r="P3591" s="50"/>
      <c r="R3591" s="9" t="s">
        <v>0</v>
      </c>
    </row>
    <row r="3592" spans="2:18" x14ac:dyDescent="0.2">
      <c r="B3592" s="25">
        <v>3362</v>
      </c>
      <c r="C3592" s="193"/>
      <c r="D3592" s="19">
        <v>0.30447880448514686</v>
      </c>
      <c r="E3592" s="19"/>
      <c r="F3592" s="19">
        <v>0.36557863708573213</v>
      </c>
      <c r="G3592" s="19"/>
      <c r="H3592" s="19">
        <v>0.27486560835130708</v>
      </c>
      <c r="I3592" s="19"/>
      <c r="J3592" s="19">
        <v>0.79659837065285288</v>
      </c>
      <c r="K3592" s="19"/>
      <c r="L3592" s="19">
        <v>0.54264715319628376</v>
      </c>
      <c r="M3592" s="19"/>
      <c r="N3592" s="19">
        <v>0.10121387604594734</v>
      </c>
      <c r="O3592" s="19"/>
      <c r="P3592" s="50">
        <v>0.2187983193546284</v>
      </c>
      <c r="R3592" s="9" t="s">
        <v>0</v>
      </c>
    </row>
    <row r="3593" spans="2:18" x14ac:dyDescent="0.2">
      <c r="B3593" s="25">
        <v>3363</v>
      </c>
      <c r="C3593" s="193"/>
      <c r="D3593" s="19">
        <v>0.830244807360213</v>
      </c>
      <c r="E3593" s="19"/>
      <c r="F3593" s="19">
        <v>0.36793466146863729</v>
      </c>
      <c r="G3593" s="19">
        <v>0.2142015853899332</v>
      </c>
      <c r="H3593" s="19"/>
      <c r="I3593" s="19"/>
      <c r="J3593" s="19">
        <v>0.36455742542765668</v>
      </c>
      <c r="K3593" s="19"/>
      <c r="L3593" s="19">
        <v>0.77874064646065799</v>
      </c>
      <c r="M3593" s="19"/>
      <c r="N3593" s="19">
        <v>1.2974697158718864</v>
      </c>
      <c r="O3593" s="19">
        <v>0.1684134670012257</v>
      </c>
      <c r="P3593" s="50"/>
      <c r="R3593" s="9" t="s">
        <v>0</v>
      </c>
    </row>
    <row r="3594" spans="2:18" x14ac:dyDescent="0.2">
      <c r="B3594" s="25">
        <v>3364</v>
      </c>
      <c r="C3594" s="193"/>
      <c r="D3594" s="19">
        <v>1.1212138867333803</v>
      </c>
      <c r="E3594" s="19"/>
      <c r="F3594" s="19">
        <v>1.0593271535549458</v>
      </c>
      <c r="G3594" s="19"/>
      <c r="H3594" s="19">
        <v>1.0818136020120017</v>
      </c>
      <c r="I3594" s="19"/>
      <c r="J3594" s="19">
        <v>1.2853282720213433</v>
      </c>
      <c r="K3594" s="19"/>
      <c r="L3594" s="19">
        <v>0.66687987319286868</v>
      </c>
      <c r="M3594" s="19"/>
      <c r="N3594" s="19">
        <v>0.37339152292251004</v>
      </c>
      <c r="O3594" s="19"/>
      <c r="P3594" s="50">
        <v>1.3164238207340508</v>
      </c>
      <c r="R3594" s="9" t="s">
        <v>0</v>
      </c>
    </row>
    <row r="3595" spans="2:18" x14ac:dyDescent="0.2">
      <c r="B3595" s="25">
        <v>3365</v>
      </c>
      <c r="C3595" s="193">
        <v>0.22874428582272238</v>
      </c>
      <c r="D3595" s="19"/>
      <c r="E3595" s="19">
        <v>0.80681669113996235</v>
      </c>
      <c r="F3595" s="19"/>
      <c r="G3595" s="19">
        <v>0.42073497083623218</v>
      </c>
      <c r="H3595" s="19"/>
      <c r="I3595" s="19">
        <v>1.2060229412619465</v>
      </c>
      <c r="J3595" s="19"/>
      <c r="K3595" s="19">
        <v>0.29730454840010895</v>
      </c>
      <c r="L3595" s="19"/>
      <c r="M3595" s="19">
        <v>0.45989549509998456</v>
      </c>
      <c r="N3595" s="19"/>
      <c r="O3595" s="19">
        <v>0.43997390182898877</v>
      </c>
      <c r="P3595" s="50"/>
      <c r="R3595" s="9" t="s">
        <v>0</v>
      </c>
    </row>
    <row r="3596" spans="2:18" x14ac:dyDescent="0.2">
      <c r="B3596" s="25">
        <v>3366</v>
      </c>
      <c r="C3596" s="193">
        <v>0.12105501571079627</v>
      </c>
      <c r="D3596" s="19"/>
      <c r="E3596" s="19">
        <v>0.94316040873142126</v>
      </c>
      <c r="F3596" s="19"/>
      <c r="G3596" s="19">
        <v>0.32007736980869511</v>
      </c>
      <c r="H3596" s="19"/>
      <c r="I3596" s="19">
        <v>0.70021609108055594</v>
      </c>
      <c r="J3596" s="19"/>
      <c r="K3596" s="19">
        <v>0.70439079499772572</v>
      </c>
      <c r="L3596" s="19"/>
      <c r="M3596" s="19"/>
      <c r="N3596" s="19">
        <v>0.65778711011997748</v>
      </c>
      <c r="O3596" s="19">
        <v>0.13533616630071005</v>
      </c>
      <c r="P3596" s="50"/>
      <c r="R3596" s="9" t="s">
        <v>0</v>
      </c>
    </row>
    <row r="3597" spans="2:18" x14ac:dyDescent="0.2">
      <c r="B3597" s="25">
        <v>3367</v>
      </c>
      <c r="C3597" s="193">
        <v>0.66171933658344195</v>
      </c>
      <c r="D3597" s="19"/>
      <c r="E3597" s="19"/>
      <c r="F3597" s="19">
        <v>0.58956011976985223</v>
      </c>
      <c r="G3597" s="19">
        <v>0.79362417101201022</v>
      </c>
      <c r="H3597" s="19"/>
      <c r="I3597" s="19">
        <v>0.43998281006073131</v>
      </c>
      <c r="J3597" s="19"/>
      <c r="K3597" s="19">
        <v>0.93916933281450332</v>
      </c>
      <c r="L3597" s="19"/>
      <c r="M3597" s="19">
        <v>0.80894429390253653</v>
      </c>
      <c r="N3597" s="19"/>
      <c r="O3597" s="19">
        <v>0.76461149007765394</v>
      </c>
      <c r="P3597" s="50"/>
      <c r="R3597" s="9" t="s">
        <v>0</v>
      </c>
    </row>
    <row r="3598" spans="2:18" x14ac:dyDescent="0.2">
      <c r="B3598" s="25">
        <v>3368</v>
      </c>
      <c r="C3598" s="193"/>
      <c r="D3598" s="19">
        <v>1.2544390471179279</v>
      </c>
      <c r="E3598" s="19"/>
      <c r="F3598" s="19">
        <v>2.3089353621405122</v>
      </c>
      <c r="G3598" s="19"/>
      <c r="H3598" s="19">
        <v>0.97785722020657695</v>
      </c>
      <c r="I3598" s="19"/>
      <c r="J3598" s="19">
        <v>2.2208871326947506</v>
      </c>
      <c r="K3598" s="19"/>
      <c r="L3598" s="19">
        <v>1.4517419137564602</v>
      </c>
      <c r="M3598" s="19"/>
      <c r="N3598" s="19">
        <v>1.7726172510037685</v>
      </c>
      <c r="O3598" s="19"/>
      <c r="P3598" s="50">
        <v>2.0751769684544663</v>
      </c>
      <c r="R3598" s="9" t="s">
        <v>0</v>
      </c>
    </row>
    <row r="3599" spans="2:18" x14ac:dyDescent="0.2">
      <c r="B3599" s="25">
        <v>3369</v>
      </c>
      <c r="C3599" s="193">
        <v>0.52405944509232816</v>
      </c>
      <c r="D3599" s="19"/>
      <c r="E3599" s="19"/>
      <c r="F3599" s="19">
        <v>0.62189024117970859</v>
      </c>
      <c r="G3599" s="19">
        <v>0.15413419821474333</v>
      </c>
      <c r="H3599" s="19"/>
      <c r="I3599" s="19"/>
      <c r="J3599" s="19">
        <v>0.74680242343603453</v>
      </c>
      <c r="K3599" s="19">
        <v>0.21606843156724667</v>
      </c>
      <c r="L3599" s="19"/>
      <c r="M3599" s="19"/>
      <c r="N3599" s="19">
        <v>0.70491790854936554</v>
      </c>
      <c r="O3599" s="19"/>
      <c r="P3599" s="50">
        <v>0.22612597375523563</v>
      </c>
      <c r="R3599" s="9" t="s">
        <v>0</v>
      </c>
    </row>
    <row r="3600" spans="2:18" x14ac:dyDescent="0.2">
      <c r="B3600" s="25">
        <v>3370</v>
      </c>
      <c r="C3600" s="193">
        <v>0.26595093766895439</v>
      </c>
      <c r="D3600" s="19"/>
      <c r="E3600" s="19"/>
      <c r="F3600" s="19">
        <v>0.22292794484274076</v>
      </c>
      <c r="G3600" s="19"/>
      <c r="H3600" s="19">
        <v>0.62356426321865099</v>
      </c>
      <c r="I3600" s="19">
        <v>1.0413501236975007</v>
      </c>
      <c r="J3600" s="19"/>
      <c r="K3600" s="19"/>
      <c r="L3600" s="19">
        <v>0.27693512291097372</v>
      </c>
      <c r="M3600" s="19"/>
      <c r="N3600" s="19">
        <v>0.76890542405832363</v>
      </c>
      <c r="O3600" s="19"/>
      <c r="P3600" s="50">
        <v>1.0029723002313595</v>
      </c>
      <c r="R3600" s="9" t="s">
        <v>0</v>
      </c>
    </row>
    <row r="3601" spans="2:18" x14ac:dyDescent="0.2">
      <c r="B3601" s="25">
        <v>3371</v>
      </c>
      <c r="C3601" s="193"/>
      <c r="D3601" s="19">
        <v>1.1720215767715132</v>
      </c>
      <c r="E3601" s="19"/>
      <c r="F3601" s="19">
        <v>0.62483113729589579</v>
      </c>
      <c r="G3601" s="19"/>
      <c r="H3601" s="19">
        <v>0.91509465103582932</v>
      </c>
      <c r="I3601" s="19"/>
      <c r="J3601" s="19">
        <v>0.19031936309982239</v>
      </c>
      <c r="K3601" s="19"/>
      <c r="L3601" s="19">
        <v>2.2132931239457738</v>
      </c>
      <c r="M3601" s="19"/>
      <c r="N3601" s="19">
        <v>1.8308231134959962</v>
      </c>
      <c r="O3601" s="19"/>
      <c r="P3601" s="50">
        <v>1.1596189335778082</v>
      </c>
      <c r="R3601" s="9" t="s">
        <v>0</v>
      </c>
    </row>
    <row r="3602" spans="2:18" x14ac:dyDescent="0.2">
      <c r="B3602" s="25">
        <v>3372</v>
      </c>
      <c r="C3602" s="193">
        <v>1.676061852249457E-2</v>
      </c>
      <c r="D3602" s="19"/>
      <c r="E3602" s="19"/>
      <c r="F3602" s="19">
        <v>0.74617167480438751</v>
      </c>
      <c r="G3602" s="19">
        <v>4.9549627595227845E-2</v>
      </c>
      <c r="H3602" s="19"/>
      <c r="I3602" s="19"/>
      <c r="J3602" s="19">
        <v>1.2667581345018852</v>
      </c>
      <c r="K3602" s="19"/>
      <c r="L3602" s="19">
        <v>0.73809773622006458</v>
      </c>
      <c r="M3602" s="19"/>
      <c r="N3602" s="19">
        <v>0.50287088685253101</v>
      </c>
      <c r="O3602" s="19"/>
      <c r="P3602" s="50">
        <v>0.93928315897543224</v>
      </c>
      <c r="R3602" s="9" t="s">
        <v>0</v>
      </c>
    </row>
    <row r="3603" spans="2:18" x14ac:dyDescent="0.2">
      <c r="B3603" s="25">
        <v>3373</v>
      </c>
      <c r="C3603" s="193">
        <v>0.93563271620945476</v>
      </c>
      <c r="D3603" s="19"/>
      <c r="E3603" s="19"/>
      <c r="F3603" s="19">
        <v>0.40536701754755011</v>
      </c>
      <c r="G3603" s="19">
        <v>0.72604522937212335</v>
      </c>
      <c r="H3603" s="19"/>
      <c r="I3603" s="19"/>
      <c r="J3603" s="19">
        <v>5.4622433106888087E-2</v>
      </c>
      <c r="K3603" s="19">
        <v>0.96132090005209991</v>
      </c>
      <c r="L3603" s="19"/>
      <c r="M3603" s="19">
        <v>0.1267265587494614</v>
      </c>
      <c r="N3603" s="19"/>
      <c r="O3603" s="19">
        <v>0.64624490301153048</v>
      </c>
      <c r="P3603" s="50"/>
      <c r="R3603" s="9" t="s">
        <v>0</v>
      </c>
    </row>
    <row r="3604" spans="2:18" x14ac:dyDescent="0.2">
      <c r="B3604" s="25">
        <v>3374</v>
      </c>
      <c r="C3604" s="193">
        <v>0.81460224864062769</v>
      </c>
      <c r="D3604" s="19"/>
      <c r="E3604" s="19">
        <v>1.11165659816722</v>
      </c>
      <c r="F3604" s="19"/>
      <c r="G3604" s="19">
        <v>0.99294518229597761</v>
      </c>
      <c r="H3604" s="19"/>
      <c r="I3604" s="19">
        <v>0.6022755018420054</v>
      </c>
      <c r="J3604" s="19"/>
      <c r="K3604" s="19">
        <v>0.97646575828077009</v>
      </c>
      <c r="L3604" s="19"/>
      <c r="M3604" s="19">
        <v>0.46993312459436193</v>
      </c>
      <c r="N3604" s="19"/>
      <c r="O3604" s="19">
        <v>1.2589679402075376</v>
      </c>
      <c r="P3604" s="50"/>
      <c r="R3604" s="9" t="s">
        <v>0</v>
      </c>
    </row>
    <row r="3605" spans="2:18" x14ac:dyDescent="0.2">
      <c r="B3605" s="25">
        <v>3375</v>
      </c>
      <c r="C3605" s="193"/>
      <c r="D3605" s="19">
        <v>0.24610021590491338</v>
      </c>
      <c r="E3605" s="19"/>
      <c r="F3605" s="19">
        <v>0.41358918119431576</v>
      </c>
      <c r="G3605" s="19"/>
      <c r="H3605" s="19">
        <v>0.89204767662684126</v>
      </c>
      <c r="I3605" s="19">
        <v>0.23060363149993898</v>
      </c>
      <c r="J3605" s="19"/>
      <c r="K3605" s="19">
        <v>0.16979667982272079</v>
      </c>
      <c r="L3605" s="19"/>
      <c r="M3605" s="19"/>
      <c r="N3605" s="19">
        <v>0.45454128874744654</v>
      </c>
      <c r="O3605" s="19"/>
      <c r="P3605" s="50">
        <v>0.50407264571539467</v>
      </c>
      <c r="R3605" s="9" t="s">
        <v>0</v>
      </c>
    </row>
    <row r="3606" spans="2:18" x14ac:dyDescent="0.2">
      <c r="B3606" s="25">
        <v>3376</v>
      </c>
      <c r="C3606" s="193">
        <v>0.63703892637523107</v>
      </c>
      <c r="D3606" s="19"/>
      <c r="E3606" s="19">
        <v>0.37918834146481528</v>
      </c>
      <c r="F3606" s="19"/>
      <c r="G3606" s="19">
        <v>0.39734203181126698</v>
      </c>
      <c r="H3606" s="19"/>
      <c r="I3606" s="19">
        <v>0.33432734817874904</v>
      </c>
      <c r="J3606" s="19"/>
      <c r="K3606" s="19">
        <v>1.5776913190155597</v>
      </c>
      <c r="L3606" s="19"/>
      <c r="M3606" s="19"/>
      <c r="N3606" s="19">
        <v>0.34057662347466766</v>
      </c>
      <c r="O3606" s="19">
        <v>0.26307519263689239</v>
      </c>
      <c r="P3606" s="50"/>
      <c r="R3606" s="9" t="s">
        <v>0</v>
      </c>
    </row>
    <row r="3607" spans="2:18" x14ac:dyDescent="0.2">
      <c r="B3607" s="25">
        <v>3377</v>
      </c>
      <c r="C3607" s="193">
        <v>0.48063403955419065</v>
      </c>
      <c r="D3607" s="19"/>
      <c r="E3607" s="19">
        <v>8.2605576030066533E-2</v>
      </c>
      <c r="F3607" s="19"/>
      <c r="G3607" s="19"/>
      <c r="H3607" s="19">
        <v>0.12829012294910577</v>
      </c>
      <c r="I3607" s="19">
        <v>0.17956557911367363</v>
      </c>
      <c r="J3607" s="19"/>
      <c r="K3607" s="19"/>
      <c r="L3607" s="19">
        <v>0.68880241608449266</v>
      </c>
      <c r="M3607" s="19">
        <v>0.31247441392197894</v>
      </c>
      <c r="N3607" s="19"/>
      <c r="O3607" s="19">
        <v>0.26083059557356408</v>
      </c>
      <c r="P3607" s="50"/>
      <c r="R3607" s="9" t="s">
        <v>0</v>
      </c>
    </row>
    <row r="3608" spans="2:18" x14ac:dyDescent="0.2">
      <c r="B3608" s="25">
        <v>3378</v>
      </c>
      <c r="C3608" s="193">
        <v>1.5914198368549342</v>
      </c>
      <c r="D3608" s="19"/>
      <c r="E3608" s="19">
        <v>2.1469563867299257</v>
      </c>
      <c r="F3608" s="19"/>
      <c r="G3608" s="19">
        <v>1.757196972549973</v>
      </c>
      <c r="H3608" s="19"/>
      <c r="I3608" s="19">
        <v>2.1958564692617184</v>
      </c>
      <c r="J3608" s="19"/>
      <c r="K3608" s="19">
        <v>1.2545771653553406</v>
      </c>
      <c r="L3608" s="19"/>
      <c r="M3608" s="19">
        <v>1.5085075249575808</v>
      </c>
      <c r="N3608" s="19"/>
      <c r="O3608" s="19">
        <v>1.6448989967627621</v>
      </c>
      <c r="P3608" s="50"/>
      <c r="R3608" s="9" t="s">
        <v>0</v>
      </c>
    </row>
    <row r="3609" spans="2:18" x14ac:dyDescent="0.2">
      <c r="B3609" s="25">
        <v>3379</v>
      </c>
      <c r="C3609" s="193">
        <v>0.55838527724982701</v>
      </c>
      <c r="D3609" s="19"/>
      <c r="E3609" s="19">
        <v>1.1574980486877267</v>
      </c>
      <c r="F3609" s="19"/>
      <c r="G3609" s="19">
        <v>1.372248209819477</v>
      </c>
      <c r="H3609" s="19"/>
      <c r="I3609" s="19">
        <v>1.2627814482039417</v>
      </c>
      <c r="J3609" s="19"/>
      <c r="K3609" s="19">
        <v>0.96791952209798682</v>
      </c>
      <c r="L3609" s="19"/>
      <c r="M3609" s="19">
        <v>7.3518602750968137E-2</v>
      </c>
      <c r="N3609" s="19"/>
      <c r="O3609" s="19">
        <v>0.32859955146173964</v>
      </c>
      <c r="P3609" s="50"/>
      <c r="R3609" s="9" t="s">
        <v>0</v>
      </c>
    </row>
    <row r="3610" spans="2:18" x14ac:dyDescent="0.2">
      <c r="B3610" s="25">
        <v>3380</v>
      </c>
      <c r="C3610" s="193">
        <v>0.25170243993543823</v>
      </c>
      <c r="D3610" s="19"/>
      <c r="E3610" s="19">
        <v>0.41139074352907928</v>
      </c>
      <c r="F3610" s="19"/>
      <c r="G3610" s="19"/>
      <c r="H3610" s="19">
        <v>0.10752371344089784</v>
      </c>
      <c r="I3610" s="19"/>
      <c r="J3610" s="19">
        <v>0.41663549267789424</v>
      </c>
      <c r="K3610" s="19"/>
      <c r="L3610" s="19">
        <v>7.0648123391988588E-2</v>
      </c>
      <c r="M3610" s="19">
        <v>5.1894894664175246E-2</v>
      </c>
      <c r="N3610" s="19"/>
      <c r="O3610" s="19">
        <v>1.0203727947670171</v>
      </c>
      <c r="P3610" s="50"/>
      <c r="R3610" s="9" t="s">
        <v>0</v>
      </c>
    </row>
    <row r="3611" spans="2:18" x14ac:dyDescent="0.2">
      <c r="B3611" s="25">
        <v>3381</v>
      </c>
      <c r="C3611" s="193"/>
      <c r="D3611" s="19">
        <v>0.12193964418675229</v>
      </c>
      <c r="E3611" s="19"/>
      <c r="F3611" s="19">
        <v>0.27041066860388585</v>
      </c>
      <c r="G3611" s="19"/>
      <c r="H3611" s="19">
        <v>0.51466762164339952</v>
      </c>
      <c r="I3611" s="19"/>
      <c r="J3611" s="19">
        <v>0.19958709989814993</v>
      </c>
      <c r="K3611" s="19">
        <v>0.30587530233052301</v>
      </c>
      <c r="L3611" s="19"/>
      <c r="M3611" s="19">
        <v>0.52356020233617551</v>
      </c>
      <c r="N3611" s="19"/>
      <c r="O3611" s="19">
        <v>0.17822984179056314</v>
      </c>
      <c r="P3611" s="50"/>
      <c r="R3611" s="9" t="s">
        <v>0</v>
      </c>
    </row>
    <row r="3612" spans="2:18" x14ac:dyDescent="0.2">
      <c r="B3612" s="25">
        <v>3382</v>
      </c>
      <c r="C3612" s="193">
        <v>2.7559925402741023</v>
      </c>
      <c r="D3612" s="19"/>
      <c r="E3612" s="19">
        <v>1.9436555400549864</v>
      </c>
      <c r="F3612" s="19"/>
      <c r="G3612" s="19">
        <v>2.1871678066545837</v>
      </c>
      <c r="H3612" s="19"/>
      <c r="I3612" s="19">
        <v>2.5209269065505708</v>
      </c>
      <c r="J3612" s="19"/>
      <c r="K3612" s="19">
        <v>1.9922205449830566</v>
      </c>
      <c r="L3612" s="19"/>
      <c r="M3612" s="19">
        <v>1.2401431804342702</v>
      </c>
      <c r="N3612" s="19"/>
      <c r="O3612" s="19">
        <v>2.5609742764685599</v>
      </c>
      <c r="P3612" s="50"/>
      <c r="R3612" s="9" t="s">
        <v>0</v>
      </c>
    </row>
    <row r="3613" spans="2:18" x14ac:dyDescent="0.2">
      <c r="B3613" s="25">
        <v>3383</v>
      </c>
      <c r="C3613" s="193"/>
      <c r="D3613" s="19">
        <v>0.92152581140044809</v>
      </c>
      <c r="E3613" s="19"/>
      <c r="F3613" s="19">
        <v>0.85670923065205218</v>
      </c>
      <c r="G3613" s="19">
        <v>6.4770563448327934E-2</v>
      </c>
      <c r="H3613" s="19"/>
      <c r="I3613" s="19"/>
      <c r="J3613" s="19">
        <v>2.0223451524644349</v>
      </c>
      <c r="K3613" s="19"/>
      <c r="L3613" s="19">
        <v>1.1333807343755322</v>
      </c>
      <c r="M3613" s="19"/>
      <c r="N3613" s="19">
        <v>0.94343005240771138</v>
      </c>
      <c r="O3613" s="19"/>
      <c r="P3613" s="50">
        <v>1.4997971460585025</v>
      </c>
      <c r="R3613" s="9" t="s">
        <v>0</v>
      </c>
    </row>
    <row r="3614" spans="2:18" x14ac:dyDescent="0.2">
      <c r="B3614" s="25">
        <v>3384</v>
      </c>
      <c r="C3614" s="193">
        <v>1.4978171822267279</v>
      </c>
      <c r="D3614" s="19"/>
      <c r="E3614" s="19">
        <v>5.6009915399944842E-2</v>
      </c>
      <c r="F3614" s="19"/>
      <c r="G3614" s="19">
        <v>4.2240392355067789E-2</v>
      </c>
      <c r="H3614" s="19"/>
      <c r="I3614" s="19">
        <v>0.1261636051312417</v>
      </c>
      <c r="J3614" s="19"/>
      <c r="K3614" s="19">
        <v>0.3810648471394304</v>
      </c>
      <c r="L3614" s="19"/>
      <c r="M3614" s="19">
        <v>0.48095872993717431</v>
      </c>
      <c r="N3614" s="19"/>
      <c r="O3614" s="19">
        <v>1.1521042024933563</v>
      </c>
      <c r="P3614" s="50"/>
      <c r="R3614" s="9" t="s">
        <v>0</v>
      </c>
    </row>
    <row r="3615" spans="2:18" x14ac:dyDescent="0.2">
      <c r="B3615" s="25">
        <v>3385</v>
      </c>
      <c r="C3615" s="193"/>
      <c r="D3615" s="19">
        <v>0.9969237447752054</v>
      </c>
      <c r="E3615" s="19"/>
      <c r="F3615" s="19">
        <v>0.99130857188085986</v>
      </c>
      <c r="G3615" s="19">
        <v>9.4652091398739285E-2</v>
      </c>
      <c r="H3615" s="19"/>
      <c r="I3615" s="19"/>
      <c r="J3615" s="19">
        <v>4.9627204541286968E-3</v>
      </c>
      <c r="K3615" s="19"/>
      <c r="L3615" s="19">
        <v>0.99860365894162639</v>
      </c>
      <c r="M3615" s="19"/>
      <c r="N3615" s="19">
        <v>0.56632139349323174</v>
      </c>
      <c r="O3615" s="19"/>
      <c r="P3615" s="50">
        <v>1.143522528854489</v>
      </c>
      <c r="R3615" s="9" t="s">
        <v>0</v>
      </c>
    </row>
    <row r="3616" spans="2:18" x14ac:dyDescent="0.2">
      <c r="B3616" s="25">
        <v>3386</v>
      </c>
      <c r="C3616" s="193"/>
      <c r="D3616" s="19">
        <v>0.79919355611163223</v>
      </c>
      <c r="E3616" s="19"/>
      <c r="F3616" s="19">
        <v>9.0729039074310042E-2</v>
      </c>
      <c r="G3616" s="19"/>
      <c r="H3616" s="19">
        <v>0.45335716075395044</v>
      </c>
      <c r="I3616" s="19"/>
      <c r="J3616" s="19">
        <v>0.60198094712272188</v>
      </c>
      <c r="K3616" s="19"/>
      <c r="L3616" s="19">
        <v>0.46090008545568079</v>
      </c>
      <c r="M3616" s="19"/>
      <c r="N3616" s="19">
        <v>0.21056985957293242</v>
      </c>
      <c r="O3616" s="19"/>
      <c r="P3616" s="50">
        <v>0.88625309136041552</v>
      </c>
      <c r="R3616" s="9" t="s">
        <v>0</v>
      </c>
    </row>
    <row r="3617" spans="2:18" x14ac:dyDescent="0.2">
      <c r="B3617" s="25">
        <v>3387</v>
      </c>
      <c r="C3617" s="193"/>
      <c r="D3617" s="19">
        <v>0.57208201393159841</v>
      </c>
      <c r="E3617" s="19"/>
      <c r="F3617" s="19">
        <v>0.85522119830408783</v>
      </c>
      <c r="G3617" s="19"/>
      <c r="H3617" s="19">
        <v>0.87254545936176575</v>
      </c>
      <c r="I3617" s="19"/>
      <c r="J3617" s="19">
        <v>0.74033410945909439</v>
      </c>
      <c r="K3617" s="19"/>
      <c r="L3617" s="19">
        <v>1.502921901546252</v>
      </c>
      <c r="M3617" s="19"/>
      <c r="N3617" s="19">
        <v>1.1146635113153436</v>
      </c>
      <c r="O3617" s="19"/>
      <c r="P3617" s="50">
        <v>0.58192649318431666</v>
      </c>
      <c r="R3617" s="9" t="s">
        <v>0</v>
      </c>
    </row>
    <row r="3618" spans="2:18" x14ac:dyDescent="0.2">
      <c r="B3618" s="25">
        <v>3388</v>
      </c>
      <c r="C3618" s="193">
        <v>0.56863111423750579</v>
      </c>
      <c r="D3618" s="19"/>
      <c r="E3618" s="19">
        <v>0.47074980009674666</v>
      </c>
      <c r="F3618" s="19"/>
      <c r="G3618" s="19">
        <v>0.17069342533253473</v>
      </c>
      <c r="H3618" s="19"/>
      <c r="I3618" s="19">
        <v>0.96857689100774214</v>
      </c>
      <c r="J3618" s="19"/>
      <c r="K3618" s="19"/>
      <c r="L3618" s="19">
        <v>0.18438072174135903</v>
      </c>
      <c r="M3618" s="19"/>
      <c r="N3618" s="19">
        <v>0.2167026461477474</v>
      </c>
      <c r="O3618" s="19"/>
      <c r="P3618" s="50">
        <v>0.74204585651247712</v>
      </c>
      <c r="R3618" s="9" t="s">
        <v>0</v>
      </c>
    </row>
    <row r="3619" spans="2:18" x14ac:dyDescent="0.2">
      <c r="B3619" s="25">
        <v>3389</v>
      </c>
      <c r="C3619" s="193">
        <v>0.80558267739502365</v>
      </c>
      <c r="D3619" s="19"/>
      <c r="E3619" s="19">
        <v>1.8516317575250787</v>
      </c>
      <c r="F3619" s="19"/>
      <c r="G3619" s="19">
        <v>1.8769349103783197</v>
      </c>
      <c r="H3619" s="19"/>
      <c r="I3619" s="19">
        <v>1.9711187124635399</v>
      </c>
      <c r="J3619" s="19"/>
      <c r="K3619" s="19">
        <v>1.775152921756382</v>
      </c>
      <c r="L3619" s="19"/>
      <c r="M3619" s="19">
        <v>2.4237511427659202</v>
      </c>
      <c r="N3619" s="19"/>
      <c r="O3619" s="19">
        <v>2.1947246878408944</v>
      </c>
      <c r="P3619" s="50"/>
      <c r="R3619" s="9" t="s">
        <v>0</v>
      </c>
    </row>
    <row r="3620" spans="2:18" x14ac:dyDescent="0.2">
      <c r="B3620" s="25">
        <v>3390</v>
      </c>
      <c r="C3620" s="193"/>
      <c r="D3620" s="19">
        <v>0.13570151677813683</v>
      </c>
      <c r="E3620" s="19"/>
      <c r="F3620" s="19">
        <v>0.80221455416644882</v>
      </c>
      <c r="G3620" s="19"/>
      <c r="H3620" s="19">
        <v>1.2337411333224291</v>
      </c>
      <c r="I3620" s="19"/>
      <c r="J3620" s="19">
        <v>1.141405756293379</v>
      </c>
      <c r="K3620" s="19"/>
      <c r="L3620" s="19">
        <v>0.83375184189800011</v>
      </c>
      <c r="M3620" s="19"/>
      <c r="N3620" s="19">
        <v>1.4921484810513068</v>
      </c>
      <c r="O3620" s="19"/>
      <c r="P3620" s="50">
        <v>0.79507368411256507</v>
      </c>
      <c r="R3620" s="9" t="s">
        <v>0</v>
      </c>
    </row>
    <row r="3621" spans="2:18" x14ac:dyDescent="0.2">
      <c r="B3621" s="25">
        <v>3391</v>
      </c>
      <c r="C3621" s="193"/>
      <c r="D3621" s="19">
        <v>0.21683964497546371</v>
      </c>
      <c r="E3621" s="19"/>
      <c r="F3621" s="19">
        <v>0.84769412812623712</v>
      </c>
      <c r="G3621" s="19"/>
      <c r="H3621" s="19">
        <v>0.44528004711030134</v>
      </c>
      <c r="I3621" s="19">
        <v>0.13140649640166774</v>
      </c>
      <c r="J3621" s="19"/>
      <c r="K3621" s="19">
        <v>0.13680222489960586</v>
      </c>
      <c r="L3621" s="19"/>
      <c r="M3621" s="19"/>
      <c r="N3621" s="19">
        <v>1.4801216079866901</v>
      </c>
      <c r="O3621" s="19"/>
      <c r="P3621" s="50">
        <v>0.20648114173196611</v>
      </c>
      <c r="R3621" s="9" t="s">
        <v>0</v>
      </c>
    </row>
    <row r="3622" spans="2:18" x14ac:dyDescent="0.2">
      <c r="B3622" s="25">
        <v>3392</v>
      </c>
      <c r="C3622" s="193">
        <v>1.3303213110968215</v>
      </c>
      <c r="D3622" s="19"/>
      <c r="E3622" s="19">
        <v>0.60869659970049828</v>
      </c>
      <c r="F3622" s="19"/>
      <c r="G3622" s="19">
        <v>0.32150918787190658</v>
      </c>
      <c r="H3622" s="19"/>
      <c r="I3622" s="19">
        <v>0.98053722572318047</v>
      </c>
      <c r="J3622" s="19"/>
      <c r="K3622" s="19">
        <v>1.339696900416171</v>
      </c>
      <c r="L3622" s="19"/>
      <c r="M3622" s="19"/>
      <c r="N3622" s="19">
        <v>0.11714483723040328</v>
      </c>
      <c r="O3622" s="19">
        <v>0.5111053179979923</v>
      </c>
      <c r="P3622" s="50"/>
      <c r="R3622" s="9" t="s">
        <v>0</v>
      </c>
    </row>
    <row r="3623" spans="2:18" x14ac:dyDescent="0.2">
      <c r="B3623" s="25">
        <v>3393</v>
      </c>
      <c r="C3623" s="193">
        <v>0.31382642274487782</v>
      </c>
      <c r="D3623" s="19"/>
      <c r="E3623" s="19">
        <v>0.73120467162468505</v>
      </c>
      <c r="F3623" s="19"/>
      <c r="G3623" s="19">
        <v>0.87712132589310865</v>
      </c>
      <c r="H3623" s="19"/>
      <c r="I3623" s="19">
        <v>1.0182100717087972</v>
      </c>
      <c r="J3623" s="19"/>
      <c r="K3623" s="19">
        <v>1.2576030786250356</v>
      </c>
      <c r="L3623" s="19"/>
      <c r="M3623" s="19">
        <v>1.8369508675311659</v>
      </c>
      <c r="N3623" s="19"/>
      <c r="O3623" s="19">
        <v>1.774671654113847</v>
      </c>
      <c r="P3623" s="50"/>
      <c r="R3623" s="9" t="s">
        <v>0</v>
      </c>
    </row>
    <row r="3624" spans="2:18" x14ac:dyDescent="0.2">
      <c r="B3624" s="25">
        <v>3394</v>
      </c>
      <c r="C3624" s="193">
        <v>0.99366401464535103</v>
      </c>
      <c r="D3624" s="19"/>
      <c r="E3624" s="19">
        <v>0.88965940541548394</v>
      </c>
      <c r="F3624" s="19"/>
      <c r="G3624" s="19">
        <v>0.3269299905526884</v>
      </c>
      <c r="H3624" s="19"/>
      <c r="I3624" s="19">
        <v>1.2566299286226972</v>
      </c>
      <c r="J3624" s="19"/>
      <c r="K3624" s="19">
        <v>1.4563894478311026</v>
      </c>
      <c r="L3624" s="19"/>
      <c r="M3624" s="19">
        <v>0.83985422069731996</v>
      </c>
      <c r="N3624" s="19"/>
      <c r="O3624" s="19">
        <v>0.99747961877103242</v>
      </c>
      <c r="P3624" s="50"/>
      <c r="R3624" s="9" t="s">
        <v>0</v>
      </c>
    </row>
    <row r="3625" spans="2:18" x14ac:dyDescent="0.2">
      <c r="B3625" s="25">
        <v>3395</v>
      </c>
      <c r="C3625" s="193"/>
      <c r="D3625" s="19">
        <v>0.93652919458334594</v>
      </c>
      <c r="E3625" s="19"/>
      <c r="F3625" s="19">
        <v>1.7256762872086415</v>
      </c>
      <c r="G3625" s="19"/>
      <c r="H3625" s="19">
        <v>1.0314966422931688</v>
      </c>
      <c r="I3625" s="19"/>
      <c r="J3625" s="19">
        <v>0.56071428993044548</v>
      </c>
      <c r="K3625" s="19"/>
      <c r="L3625" s="19">
        <v>0.42349693284878664</v>
      </c>
      <c r="M3625" s="19"/>
      <c r="N3625" s="19">
        <v>0.36788398619749696</v>
      </c>
      <c r="O3625" s="19">
        <v>0.17540696687712357</v>
      </c>
      <c r="P3625" s="50"/>
      <c r="R3625" s="9" t="s">
        <v>0</v>
      </c>
    </row>
    <row r="3626" spans="2:18" x14ac:dyDescent="0.2">
      <c r="B3626" s="25">
        <v>3396</v>
      </c>
      <c r="C3626" s="193"/>
      <c r="D3626" s="19">
        <v>8.9511328122040226E-2</v>
      </c>
      <c r="E3626" s="19"/>
      <c r="F3626" s="19">
        <v>1.2250538537672331</v>
      </c>
      <c r="G3626" s="19"/>
      <c r="H3626" s="19">
        <v>5.2688765871206925E-2</v>
      </c>
      <c r="I3626" s="19"/>
      <c r="J3626" s="19">
        <v>6.7945581786062761E-2</v>
      </c>
      <c r="K3626" s="19"/>
      <c r="L3626" s="19">
        <v>1.1564556344865355</v>
      </c>
      <c r="M3626" s="19"/>
      <c r="N3626" s="19">
        <v>0.46127873960194998</v>
      </c>
      <c r="O3626" s="19"/>
      <c r="P3626" s="50">
        <v>0.4116000440429517</v>
      </c>
      <c r="R3626" s="9" t="s">
        <v>0</v>
      </c>
    </row>
    <row r="3627" spans="2:18" x14ac:dyDescent="0.2">
      <c r="B3627" s="25">
        <v>3397</v>
      </c>
      <c r="C3627" s="193"/>
      <c r="D3627" s="19">
        <v>1.3909247868260903</v>
      </c>
      <c r="E3627" s="19">
        <v>6.1023699329500337E-2</v>
      </c>
      <c r="F3627" s="19"/>
      <c r="G3627" s="19">
        <v>1.7726642880833247E-2</v>
      </c>
      <c r="H3627" s="19"/>
      <c r="I3627" s="19"/>
      <c r="J3627" s="19">
        <v>1.1462031066472758</v>
      </c>
      <c r="K3627" s="19"/>
      <c r="L3627" s="19">
        <v>0.2378330191549034</v>
      </c>
      <c r="M3627" s="19"/>
      <c r="N3627" s="19">
        <v>0.12637897586642949</v>
      </c>
      <c r="O3627" s="19"/>
      <c r="P3627" s="50">
        <v>0.11403407549027167</v>
      </c>
      <c r="R3627" s="9" t="s">
        <v>0</v>
      </c>
    </row>
    <row r="3628" spans="2:18" x14ac:dyDescent="0.2">
      <c r="B3628" s="25">
        <v>3398</v>
      </c>
      <c r="C3628" s="193">
        <v>1.6223221879422534</v>
      </c>
      <c r="D3628" s="19"/>
      <c r="E3628" s="19">
        <v>1.3357688114353854</v>
      </c>
      <c r="F3628" s="19"/>
      <c r="G3628" s="19">
        <v>1.1828669171439945</v>
      </c>
      <c r="H3628" s="19"/>
      <c r="I3628" s="19">
        <v>0.98472329103689082</v>
      </c>
      <c r="J3628" s="19"/>
      <c r="K3628" s="19">
        <v>0.77831131509587281</v>
      </c>
      <c r="L3628" s="19"/>
      <c r="M3628" s="19">
        <v>0.29594216502321291</v>
      </c>
      <c r="N3628" s="19"/>
      <c r="O3628" s="19"/>
      <c r="P3628" s="50">
        <v>0.83986690766247829</v>
      </c>
      <c r="R3628" s="9" t="s">
        <v>0</v>
      </c>
    </row>
    <row r="3629" spans="2:18" x14ac:dyDescent="0.2">
      <c r="B3629" s="25">
        <v>3399</v>
      </c>
      <c r="C3629" s="193"/>
      <c r="D3629" s="19">
        <v>0.34183329315987426</v>
      </c>
      <c r="E3629" s="19"/>
      <c r="F3629" s="19">
        <v>0.16967916957687842</v>
      </c>
      <c r="G3629" s="19"/>
      <c r="H3629" s="19">
        <v>0.50059281559779767</v>
      </c>
      <c r="I3629" s="19"/>
      <c r="J3629" s="19">
        <v>0.77003071720684979</v>
      </c>
      <c r="K3629" s="19"/>
      <c r="L3629" s="19">
        <v>0.66072479928571259</v>
      </c>
      <c r="M3629" s="19"/>
      <c r="N3629" s="19">
        <v>0.88040571939680501</v>
      </c>
      <c r="O3629" s="19">
        <v>0.10641311001741852</v>
      </c>
      <c r="P3629" s="50"/>
      <c r="R3629" s="9" t="s">
        <v>0</v>
      </c>
    </row>
    <row r="3630" spans="2:18" x14ac:dyDescent="0.2">
      <c r="B3630" s="25">
        <v>3400</v>
      </c>
      <c r="C3630" s="193"/>
      <c r="D3630" s="19">
        <v>2.1259215208530597</v>
      </c>
      <c r="E3630" s="19"/>
      <c r="F3630" s="19">
        <v>1.7715830877029239</v>
      </c>
      <c r="G3630" s="19"/>
      <c r="H3630" s="19">
        <v>2.4309494944618799</v>
      </c>
      <c r="I3630" s="19"/>
      <c r="J3630" s="19">
        <v>2.289395164713472</v>
      </c>
      <c r="K3630" s="19"/>
      <c r="L3630" s="19">
        <v>1.7394506726349677</v>
      </c>
      <c r="M3630" s="19"/>
      <c r="N3630" s="19">
        <v>0.60055898661026008</v>
      </c>
      <c r="O3630" s="19"/>
      <c r="P3630" s="50">
        <v>2.5067742192769091</v>
      </c>
      <c r="R3630" s="9" t="s">
        <v>0</v>
      </c>
    </row>
    <row r="3631" spans="2:18" x14ac:dyDescent="0.2">
      <c r="B3631" s="25">
        <v>3401</v>
      </c>
      <c r="C3631" s="193"/>
      <c r="D3631" s="19">
        <v>1.0288957581045319</v>
      </c>
      <c r="E3631" s="19"/>
      <c r="F3631" s="19">
        <v>1.3947266922436201</v>
      </c>
      <c r="G3631" s="19"/>
      <c r="H3631" s="19">
        <v>1.5373336843845156</v>
      </c>
      <c r="I3631" s="19"/>
      <c r="J3631" s="19">
        <v>1.4089853662594836</v>
      </c>
      <c r="K3631" s="19"/>
      <c r="L3631" s="19">
        <v>2.0663575299608405</v>
      </c>
      <c r="M3631" s="19"/>
      <c r="N3631" s="19">
        <v>1.1130456077218129</v>
      </c>
      <c r="O3631" s="19"/>
      <c r="P3631" s="50">
        <v>1.6972889296950298</v>
      </c>
      <c r="R3631" s="9" t="s">
        <v>0</v>
      </c>
    </row>
    <row r="3632" spans="2:18" x14ac:dyDescent="0.2">
      <c r="B3632" s="25">
        <v>3402</v>
      </c>
      <c r="C3632" s="193"/>
      <c r="D3632" s="19">
        <v>1.1780496155353393</v>
      </c>
      <c r="E3632" s="19"/>
      <c r="F3632" s="19">
        <v>0.72587551869897671</v>
      </c>
      <c r="G3632" s="19"/>
      <c r="H3632" s="19">
        <v>1.5351788509488831</v>
      </c>
      <c r="I3632" s="19"/>
      <c r="J3632" s="19">
        <v>0.56777265538900878</v>
      </c>
      <c r="K3632" s="19"/>
      <c r="L3632" s="19">
        <v>0.8761636792360481</v>
      </c>
      <c r="M3632" s="19"/>
      <c r="N3632" s="19">
        <v>0.73320361752035301</v>
      </c>
      <c r="O3632" s="19"/>
      <c r="P3632" s="50">
        <v>1.0171985199381162</v>
      </c>
      <c r="R3632" s="9" t="s">
        <v>0</v>
      </c>
    </row>
    <row r="3633" spans="2:18" x14ac:dyDescent="0.2">
      <c r="B3633" s="25">
        <v>3403</v>
      </c>
      <c r="C3633" s="193"/>
      <c r="D3633" s="19">
        <v>6.5719372499185677E-2</v>
      </c>
      <c r="E3633" s="19">
        <v>0.31631412485875277</v>
      </c>
      <c r="F3633" s="19"/>
      <c r="G3633" s="19">
        <v>3.5793803319037226E-2</v>
      </c>
      <c r="H3633" s="19"/>
      <c r="I3633" s="19">
        <v>0.27763462906592529</v>
      </c>
      <c r="J3633" s="19"/>
      <c r="K3633" s="19"/>
      <c r="L3633" s="19">
        <v>0.16383852234129059</v>
      </c>
      <c r="M3633" s="19"/>
      <c r="N3633" s="19">
        <v>0.51560564730453518</v>
      </c>
      <c r="O3633" s="19">
        <v>0.1383786027933962</v>
      </c>
      <c r="P3633" s="50"/>
      <c r="R3633" s="9" t="s">
        <v>0</v>
      </c>
    </row>
    <row r="3634" spans="2:18" x14ac:dyDescent="0.2">
      <c r="B3634" s="25">
        <v>3404</v>
      </c>
      <c r="C3634" s="193">
        <v>0.83224766446517229</v>
      </c>
      <c r="D3634" s="19"/>
      <c r="E3634" s="19">
        <v>0.27060088837649748</v>
      </c>
      <c r="F3634" s="19"/>
      <c r="G3634" s="19">
        <v>1.3027770540656765</v>
      </c>
      <c r="H3634" s="19"/>
      <c r="I3634" s="19">
        <v>0.91462794961987037</v>
      </c>
      <c r="J3634" s="19"/>
      <c r="K3634" s="19">
        <v>1.0180610865903581</v>
      </c>
      <c r="L3634" s="19"/>
      <c r="M3634" s="19">
        <v>0.64825864230022345</v>
      </c>
      <c r="N3634" s="19"/>
      <c r="O3634" s="19">
        <v>0.19708474450432392</v>
      </c>
      <c r="P3634" s="50"/>
      <c r="R3634" s="9" t="s">
        <v>0</v>
      </c>
    </row>
    <row r="3635" spans="2:18" x14ac:dyDescent="0.2">
      <c r="B3635" s="25">
        <v>3405</v>
      </c>
      <c r="C3635" s="193">
        <v>0.54464880213007827</v>
      </c>
      <c r="D3635" s="19"/>
      <c r="E3635" s="19">
        <v>0.61565363226424163</v>
      </c>
      <c r="F3635" s="19"/>
      <c r="G3635" s="19"/>
      <c r="H3635" s="19">
        <v>0.40732499217564938</v>
      </c>
      <c r="I3635" s="19">
        <v>0.33753016894125659</v>
      </c>
      <c r="J3635" s="19"/>
      <c r="K3635" s="19">
        <v>0.52038395482956812</v>
      </c>
      <c r="L3635" s="19"/>
      <c r="M3635" s="19">
        <v>0.18176670117487692</v>
      </c>
      <c r="N3635" s="19"/>
      <c r="O3635" s="19"/>
      <c r="P3635" s="50">
        <v>0.22849815378921701</v>
      </c>
      <c r="R3635" s="9" t="s">
        <v>0</v>
      </c>
    </row>
    <row r="3636" spans="2:18" x14ac:dyDescent="0.2">
      <c r="B3636" s="25">
        <v>3406</v>
      </c>
      <c r="C3636" s="193"/>
      <c r="D3636" s="19">
        <v>0.5296134492916188</v>
      </c>
      <c r="E3636" s="19">
        <v>0.47538192829213982</v>
      </c>
      <c r="F3636" s="19"/>
      <c r="G3636" s="19">
        <v>0.98297368098894222</v>
      </c>
      <c r="H3636" s="19"/>
      <c r="I3636" s="19">
        <v>0.20970997825149504</v>
      </c>
      <c r="J3636" s="19"/>
      <c r="K3636" s="19">
        <v>0.30745610599485806</v>
      </c>
      <c r="L3636" s="19"/>
      <c r="M3636" s="19">
        <v>0.35735494935307865</v>
      </c>
      <c r="N3636" s="19"/>
      <c r="O3636" s="19">
        <v>0.81088571276613908</v>
      </c>
      <c r="P3636" s="50"/>
      <c r="R3636" s="9" t="s">
        <v>0</v>
      </c>
    </row>
    <row r="3637" spans="2:18" x14ac:dyDescent="0.2">
      <c r="B3637" s="25">
        <v>3407</v>
      </c>
      <c r="C3637" s="193"/>
      <c r="D3637" s="19">
        <v>0.22372422654232671</v>
      </c>
      <c r="E3637" s="19">
        <v>0.54939969675250511</v>
      </c>
      <c r="F3637" s="19"/>
      <c r="G3637" s="19">
        <v>1.5821621356030335E-2</v>
      </c>
      <c r="H3637" s="19"/>
      <c r="I3637" s="19">
        <v>0.23228575980367575</v>
      </c>
      <c r="J3637" s="19"/>
      <c r="K3637" s="19">
        <v>0.25860738690980839</v>
      </c>
      <c r="L3637" s="19"/>
      <c r="M3637" s="19">
        <v>6.971724342668387E-3</v>
      </c>
      <c r="N3637" s="19"/>
      <c r="O3637" s="19"/>
      <c r="P3637" s="50">
        <v>0.34474235826090366</v>
      </c>
      <c r="R3637" s="9" t="s">
        <v>0</v>
      </c>
    </row>
    <row r="3638" spans="2:18" x14ac:dyDescent="0.2">
      <c r="B3638" s="25">
        <v>3408</v>
      </c>
      <c r="C3638" s="193">
        <v>1.0434422433725123</v>
      </c>
      <c r="D3638" s="19"/>
      <c r="E3638" s="19">
        <v>1.4634784883407634</v>
      </c>
      <c r="F3638" s="19"/>
      <c r="G3638" s="19">
        <v>1.2744560062566865</v>
      </c>
      <c r="H3638" s="19"/>
      <c r="I3638" s="19">
        <v>2.0161371491834417</v>
      </c>
      <c r="J3638" s="19"/>
      <c r="K3638" s="19">
        <v>1.5007949941521839</v>
      </c>
      <c r="L3638" s="19"/>
      <c r="M3638" s="19">
        <v>1.8704312732782047</v>
      </c>
      <c r="N3638" s="19"/>
      <c r="O3638" s="19">
        <v>1.6459057097403931</v>
      </c>
      <c r="P3638" s="50"/>
      <c r="R3638" s="9" t="s">
        <v>0</v>
      </c>
    </row>
    <row r="3639" spans="2:18" x14ac:dyDescent="0.2">
      <c r="B3639" s="25">
        <v>3409</v>
      </c>
      <c r="C3639" s="193"/>
      <c r="D3639" s="19">
        <v>0.56958347954052058</v>
      </c>
      <c r="E3639" s="19"/>
      <c r="F3639" s="19">
        <v>0.88022774082086741</v>
      </c>
      <c r="G3639" s="19"/>
      <c r="H3639" s="19">
        <v>0.21952759659327403</v>
      </c>
      <c r="I3639" s="19"/>
      <c r="J3639" s="19">
        <v>0.61599303569851027</v>
      </c>
      <c r="K3639" s="19"/>
      <c r="L3639" s="19">
        <v>1.0857795318108414</v>
      </c>
      <c r="M3639" s="19"/>
      <c r="N3639" s="19">
        <v>0.70998184286320998</v>
      </c>
      <c r="O3639" s="19"/>
      <c r="P3639" s="50">
        <v>1.2921823066294067</v>
      </c>
      <c r="R3639" s="9" t="s">
        <v>0</v>
      </c>
    </row>
    <row r="3640" spans="2:18" x14ac:dyDescent="0.2">
      <c r="B3640" s="25">
        <v>3410</v>
      </c>
      <c r="C3640" s="193"/>
      <c r="D3640" s="19">
        <v>9.454747546078926E-2</v>
      </c>
      <c r="E3640" s="19">
        <v>1.4147444168623523E-2</v>
      </c>
      <c r="F3640" s="19"/>
      <c r="G3640" s="19"/>
      <c r="H3640" s="19">
        <v>0.57770534943385277</v>
      </c>
      <c r="I3640" s="19"/>
      <c r="J3640" s="19">
        <v>1.2808922784751067</v>
      </c>
      <c r="K3640" s="19"/>
      <c r="L3640" s="19">
        <v>0.66197954929793534</v>
      </c>
      <c r="M3640" s="19"/>
      <c r="N3640" s="19">
        <v>0.79160191511770706</v>
      </c>
      <c r="O3640" s="19"/>
      <c r="P3640" s="50">
        <v>0.76797156151538826</v>
      </c>
      <c r="R3640" s="9" t="s">
        <v>0</v>
      </c>
    </row>
    <row r="3641" spans="2:18" x14ac:dyDescent="0.2">
      <c r="B3641" s="25">
        <v>3411</v>
      </c>
      <c r="C3641" s="193"/>
      <c r="D3641" s="19">
        <v>4.547484509773439E-2</v>
      </c>
      <c r="E3641" s="19"/>
      <c r="F3641" s="19">
        <v>0.28751988811913809</v>
      </c>
      <c r="G3641" s="19"/>
      <c r="H3641" s="19">
        <v>0.2183509744576772</v>
      </c>
      <c r="I3641" s="19">
        <v>0.61447973368430364</v>
      </c>
      <c r="J3641" s="19"/>
      <c r="K3641" s="19"/>
      <c r="L3641" s="19">
        <v>0.87723665153676567</v>
      </c>
      <c r="M3641" s="19"/>
      <c r="N3641" s="19">
        <v>1.1582757718169265</v>
      </c>
      <c r="O3641" s="19"/>
      <c r="P3641" s="50">
        <v>0.19861531181276545</v>
      </c>
      <c r="R3641" s="9" t="s">
        <v>0</v>
      </c>
    </row>
    <row r="3642" spans="2:18" x14ac:dyDescent="0.2">
      <c r="B3642" s="25">
        <v>3412</v>
      </c>
      <c r="C3642" s="193">
        <v>0.34597103740399077</v>
      </c>
      <c r="D3642" s="19"/>
      <c r="E3642" s="19">
        <v>0.52731541725622399</v>
      </c>
      <c r="F3642" s="19"/>
      <c r="G3642" s="19">
        <v>0.22459696955998318</v>
      </c>
      <c r="H3642" s="19"/>
      <c r="I3642" s="19">
        <v>1.0016193887850637</v>
      </c>
      <c r="J3642" s="19"/>
      <c r="K3642" s="19">
        <v>0.86991954612902378</v>
      </c>
      <c r="L3642" s="19"/>
      <c r="M3642" s="19">
        <v>0.42373126347126405</v>
      </c>
      <c r="N3642" s="19"/>
      <c r="O3642" s="19">
        <v>1.2466366218460951</v>
      </c>
      <c r="P3642" s="50"/>
      <c r="R3642" s="9" t="s">
        <v>0</v>
      </c>
    </row>
    <row r="3643" spans="2:18" x14ac:dyDescent="0.2">
      <c r="B3643" s="25">
        <v>3413</v>
      </c>
      <c r="C3643" s="193">
        <v>0.67621451402882848</v>
      </c>
      <c r="D3643" s="19"/>
      <c r="E3643" s="19">
        <v>1.3292548602010141</v>
      </c>
      <c r="F3643" s="19"/>
      <c r="G3643" s="19">
        <v>0.97462523569352899</v>
      </c>
      <c r="H3643" s="19"/>
      <c r="I3643" s="19">
        <v>1.0172208529478517</v>
      </c>
      <c r="J3643" s="19"/>
      <c r="K3643" s="19">
        <v>0.13765577176277363</v>
      </c>
      <c r="L3643" s="19"/>
      <c r="M3643" s="19">
        <v>1.595726466783691</v>
      </c>
      <c r="N3643" s="19"/>
      <c r="O3643" s="19">
        <v>1.3834823202927673</v>
      </c>
      <c r="P3643" s="50"/>
      <c r="R3643" s="9" t="s">
        <v>0</v>
      </c>
    </row>
    <row r="3644" spans="2:18" x14ac:dyDescent="0.2">
      <c r="B3644" s="25">
        <v>3414</v>
      </c>
      <c r="C3644" s="193"/>
      <c r="D3644" s="19">
        <v>0.58930573894742388</v>
      </c>
      <c r="E3644" s="19">
        <v>0.20387009035146259</v>
      </c>
      <c r="F3644" s="19"/>
      <c r="G3644" s="19"/>
      <c r="H3644" s="19">
        <v>0.50432382208527959</v>
      </c>
      <c r="I3644" s="19"/>
      <c r="J3644" s="19">
        <v>1.3678446379396203</v>
      </c>
      <c r="K3644" s="19"/>
      <c r="L3644" s="19">
        <v>0.13470870704817847</v>
      </c>
      <c r="M3644" s="19"/>
      <c r="N3644" s="19">
        <v>4.9512528086386572E-2</v>
      </c>
      <c r="O3644" s="19"/>
      <c r="P3644" s="50">
        <v>0.8343545153678209</v>
      </c>
      <c r="R3644" s="9" t="s">
        <v>0</v>
      </c>
    </row>
    <row r="3645" spans="2:18" x14ac:dyDescent="0.2">
      <c r="B3645" s="25">
        <v>3415</v>
      </c>
      <c r="C3645" s="193"/>
      <c r="D3645" s="19">
        <v>0.40645769733873266</v>
      </c>
      <c r="E3645" s="19">
        <v>0.73556745357039954</v>
      </c>
      <c r="F3645" s="19"/>
      <c r="G3645" s="19">
        <v>0.52829372702468258</v>
      </c>
      <c r="H3645" s="19"/>
      <c r="I3645" s="19"/>
      <c r="J3645" s="19">
        <v>0.33122407299100809</v>
      </c>
      <c r="K3645" s="19"/>
      <c r="L3645" s="19">
        <v>0.98954799438721686</v>
      </c>
      <c r="M3645" s="19"/>
      <c r="N3645" s="19">
        <v>0.53294311071096678</v>
      </c>
      <c r="O3645" s="19">
        <v>1.2068922614352402</v>
      </c>
      <c r="P3645" s="50"/>
      <c r="R3645" s="9" t="s">
        <v>0</v>
      </c>
    </row>
    <row r="3646" spans="2:18" x14ac:dyDescent="0.2">
      <c r="B3646" s="25">
        <v>3416</v>
      </c>
      <c r="C3646" s="193"/>
      <c r="D3646" s="19">
        <v>0.11910974033151255</v>
      </c>
      <c r="E3646" s="19"/>
      <c r="F3646" s="19">
        <v>1.1635506076512856</v>
      </c>
      <c r="G3646" s="19"/>
      <c r="H3646" s="19">
        <v>0.54545842500615827</v>
      </c>
      <c r="I3646" s="19"/>
      <c r="J3646" s="19">
        <v>3.3513084683688223E-2</v>
      </c>
      <c r="K3646" s="19">
        <v>0.31362241343048758</v>
      </c>
      <c r="L3646" s="19"/>
      <c r="M3646" s="19"/>
      <c r="N3646" s="19">
        <v>0.33061806335427796</v>
      </c>
      <c r="O3646" s="19"/>
      <c r="P3646" s="50">
        <v>1.3342599454990904</v>
      </c>
      <c r="R3646" s="9" t="s">
        <v>0</v>
      </c>
    </row>
    <row r="3647" spans="2:18" x14ac:dyDescent="0.2">
      <c r="B3647" s="25">
        <v>3417</v>
      </c>
      <c r="C3647" s="193">
        <v>2.1714131812409434</v>
      </c>
      <c r="D3647" s="19"/>
      <c r="E3647" s="19">
        <v>1.9560051488565882</v>
      </c>
      <c r="F3647" s="19"/>
      <c r="G3647" s="19"/>
      <c r="H3647" s="19">
        <v>0.12250376201409069</v>
      </c>
      <c r="I3647" s="19">
        <v>1.2135521316737343</v>
      </c>
      <c r="J3647" s="19"/>
      <c r="K3647" s="19">
        <v>0.47014414562179668</v>
      </c>
      <c r="L3647" s="19"/>
      <c r="M3647" s="19">
        <v>0.61190355105216865</v>
      </c>
      <c r="N3647" s="19"/>
      <c r="O3647" s="19">
        <v>1.09566952588386</v>
      </c>
      <c r="P3647" s="50"/>
      <c r="R3647" s="9" t="s">
        <v>0</v>
      </c>
    </row>
    <row r="3648" spans="2:18" x14ac:dyDescent="0.2">
      <c r="B3648" s="25">
        <v>3418</v>
      </c>
      <c r="C3648" s="193">
        <v>1.6135471434045727</v>
      </c>
      <c r="D3648" s="19"/>
      <c r="E3648" s="19">
        <v>1.3633082588711127</v>
      </c>
      <c r="F3648" s="19"/>
      <c r="G3648" s="19">
        <v>2.0274497416694253</v>
      </c>
      <c r="H3648" s="19"/>
      <c r="I3648" s="19">
        <v>1.3005187445063555</v>
      </c>
      <c r="J3648" s="19"/>
      <c r="K3648" s="19">
        <v>0.81852736886067579</v>
      </c>
      <c r="L3648" s="19"/>
      <c r="M3648" s="19">
        <v>1.5436499121572975</v>
      </c>
      <c r="N3648" s="19"/>
      <c r="O3648" s="19">
        <v>1.0248170651105606</v>
      </c>
      <c r="P3648" s="50"/>
      <c r="R3648" s="9" t="s">
        <v>0</v>
      </c>
    </row>
    <row r="3649" spans="2:18" x14ac:dyDescent="0.2">
      <c r="B3649" s="25">
        <v>3419</v>
      </c>
      <c r="C3649" s="193">
        <v>0.81728698882554429</v>
      </c>
      <c r="D3649" s="19"/>
      <c r="E3649" s="19">
        <v>0.32924523514698334</v>
      </c>
      <c r="F3649" s="19"/>
      <c r="G3649" s="19">
        <v>0.61091281649933904</v>
      </c>
      <c r="H3649" s="19"/>
      <c r="I3649" s="19">
        <v>0.44847927561540601</v>
      </c>
      <c r="J3649" s="19"/>
      <c r="K3649" s="19">
        <v>1.1939060807684014</v>
      </c>
      <c r="L3649" s="19"/>
      <c r="M3649" s="19">
        <v>0.98019761872389144</v>
      </c>
      <c r="N3649" s="19"/>
      <c r="O3649" s="19">
        <v>0.32618887128793944</v>
      </c>
      <c r="P3649" s="50"/>
      <c r="R3649" s="9" t="s">
        <v>0</v>
      </c>
    </row>
    <row r="3650" spans="2:18" x14ac:dyDescent="0.2">
      <c r="B3650" s="25">
        <v>3420</v>
      </c>
      <c r="C3650" s="193">
        <v>0.5866474130791085</v>
      </c>
      <c r="D3650" s="19"/>
      <c r="E3650" s="19">
        <v>1.0463520322832471</v>
      </c>
      <c r="F3650" s="19"/>
      <c r="G3650" s="19">
        <v>0.88033861873897234</v>
      </c>
      <c r="H3650" s="19"/>
      <c r="I3650" s="19">
        <v>1.5503856806859242</v>
      </c>
      <c r="J3650" s="19"/>
      <c r="K3650" s="19">
        <v>0.77528979908211648</v>
      </c>
      <c r="L3650" s="19"/>
      <c r="M3650" s="19">
        <v>1.4045200715447133</v>
      </c>
      <c r="N3650" s="19"/>
      <c r="O3650" s="19">
        <v>1.3087807328309884</v>
      </c>
      <c r="P3650" s="50"/>
      <c r="R3650" s="9" t="s">
        <v>0</v>
      </c>
    </row>
    <row r="3651" spans="2:18" x14ac:dyDescent="0.2">
      <c r="B3651" s="25">
        <v>3421</v>
      </c>
      <c r="C3651" s="193">
        <v>0.93400230365401782</v>
      </c>
      <c r="D3651" s="19"/>
      <c r="E3651" s="19"/>
      <c r="F3651" s="19">
        <v>0.62778072854412614</v>
      </c>
      <c r="G3651" s="19"/>
      <c r="H3651" s="19">
        <v>0.58158547470649768</v>
      </c>
      <c r="I3651" s="19">
        <v>0.95969355278630075</v>
      </c>
      <c r="J3651" s="19"/>
      <c r="K3651" s="19">
        <v>0.12800795430522999</v>
      </c>
      <c r="L3651" s="19"/>
      <c r="M3651" s="19">
        <v>0.34774459866994623</v>
      </c>
      <c r="N3651" s="19"/>
      <c r="O3651" s="19"/>
      <c r="P3651" s="50">
        <v>3.9569605657812687E-2</v>
      </c>
      <c r="R3651" s="9" t="s">
        <v>0</v>
      </c>
    </row>
    <row r="3652" spans="2:18" x14ac:dyDescent="0.2">
      <c r="B3652" s="25">
        <v>3422</v>
      </c>
      <c r="C3652" s="193"/>
      <c r="D3652" s="19">
        <v>1.0296532856195244</v>
      </c>
      <c r="E3652" s="19"/>
      <c r="F3652" s="19">
        <v>0.45463925730784605</v>
      </c>
      <c r="G3652" s="19">
        <v>0.34468982103369539</v>
      </c>
      <c r="H3652" s="19"/>
      <c r="I3652" s="19"/>
      <c r="J3652" s="19">
        <v>0.51407962530039109</v>
      </c>
      <c r="K3652" s="19"/>
      <c r="L3652" s="19">
        <v>0.78901114781815451</v>
      </c>
      <c r="M3652" s="19">
        <v>0.38626853572939152</v>
      </c>
      <c r="N3652" s="19"/>
      <c r="O3652" s="19"/>
      <c r="P3652" s="50">
        <v>1.0349633242971032</v>
      </c>
      <c r="R3652" s="9" t="s">
        <v>0</v>
      </c>
    </row>
    <row r="3653" spans="2:18" x14ac:dyDescent="0.2">
      <c r="B3653" s="25">
        <v>3423</v>
      </c>
      <c r="C3653" s="193">
        <v>1.838460415933816</v>
      </c>
      <c r="D3653" s="19"/>
      <c r="E3653" s="19">
        <v>2.0510748605919789</v>
      </c>
      <c r="F3653" s="19"/>
      <c r="G3653" s="19">
        <v>1.1542981760995985</v>
      </c>
      <c r="H3653" s="19"/>
      <c r="I3653" s="19">
        <v>1.255695605916906</v>
      </c>
      <c r="J3653" s="19"/>
      <c r="K3653" s="19">
        <v>1.5192119314462218</v>
      </c>
      <c r="L3653" s="19"/>
      <c r="M3653" s="19">
        <v>1.942410604995779</v>
      </c>
      <c r="N3653" s="19"/>
      <c r="O3653" s="19">
        <v>1.3200928456084993</v>
      </c>
      <c r="P3653" s="50"/>
      <c r="R3653" s="9" t="s">
        <v>0</v>
      </c>
    </row>
    <row r="3654" spans="2:18" x14ac:dyDescent="0.2">
      <c r="B3654" s="25">
        <v>3424</v>
      </c>
      <c r="C3654" s="193"/>
      <c r="D3654" s="19">
        <v>0.58988861196212072</v>
      </c>
      <c r="E3654" s="19"/>
      <c r="F3654" s="19">
        <v>4.576437552214422E-2</v>
      </c>
      <c r="G3654" s="19"/>
      <c r="H3654" s="19">
        <v>5.9183506530798839E-2</v>
      </c>
      <c r="I3654" s="19">
        <v>4.866621210737767E-2</v>
      </c>
      <c r="J3654" s="19"/>
      <c r="K3654" s="19"/>
      <c r="L3654" s="19">
        <v>0.12623132492542416</v>
      </c>
      <c r="M3654" s="19"/>
      <c r="N3654" s="19">
        <v>0.16136685560099609</v>
      </c>
      <c r="O3654" s="19">
        <v>0.27459422555139146</v>
      </c>
      <c r="P3654" s="50"/>
      <c r="R3654" s="9" t="s">
        <v>0</v>
      </c>
    </row>
    <row r="3655" spans="2:18" x14ac:dyDescent="0.2">
      <c r="B3655" s="25">
        <v>3425</v>
      </c>
      <c r="C3655" s="193">
        <v>1.8429117153457679</v>
      </c>
      <c r="D3655" s="19"/>
      <c r="E3655" s="19">
        <v>1.2561701194901134</v>
      </c>
      <c r="F3655" s="19"/>
      <c r="G3655" s="19">
        <v>1.77326204736281</v>
      </c>
      <c r="H3655" s="19"/>
      <c r="I3655" s="19">
        <v>2.4750862540799226</v>
      </c>
      <c r="J3655" s="19"/>
      <c r="K3655" s="19">
        <v>1.6169055812326025</v>
      </c>
      <c r="L3655" s="19"/>
      <c r="M3655" s="19">
        <v>1.9384578116916198</v>
      </c>
      <c r="N3655" s="19"/>
      <c r="O3655" s="19">
        <v>2.4970886726904942</v>
      </c>
      <c r="P3655" s="50"/>
      <c r="R3655" s="9" t="s">
        <v>0</v>
      </c>
    </row>
    <row r="3656" spans="2:18" x14ac:dyDescent="0.2">
      <c r="B3656" s="25">
        <v>3426</v>
      </c>
      <c r="C3656" s="193"/>
      <c r="D3656" s="19">
        <v>0.61395668488577282</v>
      </c>
      <c r="E3656" s="19"/>
      <c r="F3656" s="19">
        <v>0.45982087240797237</v>
      </c>
      <c r="G3656" s="19"/>
      <c r="H3656" s="19">
        <v>1.3970639021271736</v>
      </c>
      <c r="I3656" s="19"/>
      <c r="J3656" s="19">
        <v>0.20660363903105494</v>
      </c>
      <c r="K3656" s="19"/>
      <c r="L3656" s="19">
        <v>0.67901269184533031</v>
      </c>
      <c r="M3656" s="19"/>
      <c r="N3656" s="19">
        <v>0.31393147900051421</v>
      </c>
      <c r="O3656" s="19">
        <v>0.50055535490780767</v>
      </c>
      <c r="P3656" s="50"/>
      <c r="R3656" s="9" t="s">
        <v>0</v>
      </c>
    </row>
    <row r="3657" spans="2:18" x14ac:dyDescent="0.2">
      <c r="B3657" s="25">
        <v>3427</v>
      </c>
      <c r="C3657" s="193">
        <v>0.47748174446668579</v>
      </c>
      <c r="D3657" s="19"/>
      <c r="E3657" s="19">
        <v>0.57298954157289106</v>
      </c>
      <c r="F3657" s="19"/>
      <c r="G3657" s="19"/>
      <c r="H3657" s="19">
        <v>0.51491366150449236</v>
      </c>
      <c r="I3657" s="19">
        <v>0.84313878634629702</v>
      </c>
      <c r="J3657" s="19"/>
      <c r="K3657" s="19">
        <v>0.25792877877536391</v>
      </c>
      <c r="L3657" s="19"/>
      <c r="M3657" s="19">
        <v>0.61623299633522355</v>
      </c>
      <c r="N3657" s="19"/>
      <c r="O3657" s="19">
        <v>0.48513426466797877</v>
      </c>
      <c r="P3657" s="50"/>
      <c r="R3657" s="9" t="s">
        <v>0</v>
      </c>
    </row>
    <row r="3658" spans="2:18" x14ac:dyDescent="0.2">
      <c r="B3658" s="25">
        <v>3428</v>
      </c>
      <c r="C3658" s="193"/>
      <c r="D3658" s="19">
        <v>1.8448506094234041</v>
      </c>
      <c r="E3658" s="19"/>
      <c r="F3658" s="19">
        <v>0.30779963553910511</v>
      </c>
      <c r="G3658" s="19">
        <v>0.49695582364310326</v>
      </c>
      <c r="H3658" s="19"/>
      <c r="I3658" s="19"/>
      <c r="J3658" s="19">
        <v>1.2231168027599051</v>
      </c>
      <c r="K3658" s="19"/>
      <c r="L3658" s="19">
        <v>0.61795785867071229</v>
      </c>
      <c r="M3658" s="19"/>
      <c r="N3658" s="19">
        <v>1.374066900718278</v>
      </c>
      <c r="O3658" s="19"/>
      <c r="P3658" s="50">
        <v>0.14265629019024645</v>
      </c>
      <c r="R3658" s="9" t="s">
        <v>0</v>
      </c>
    </row>
    <row r="3659" spans="2:18" x14ac:dyDescent="0.2">
      <c r="B3659" s="25">
        <v>3429</v>
      </c>
      <c r="C3659" s="193">
        <v>0.5917276190566384</v>
      </c>
      <c r="D3659" s="19"/>
      <c r="E3659" s="19">
        <v>0.47725536841258048</v>
      </c>
      <c r="F3659" s="19"/>
      <c r="G3659" s="19">
        <v>0.6790910630682585</v>
      </c>
      <c r="H3659" s="19"/>
      <c r="I3659" s="19"/>
      <c r="J3659" s="19">
        <v>0.37163180488820269</v>
      </c>
      <c r="K3659" s="19">
        <v>0.29419705646511879</v>
      </c>
      <c r="L3659" s="19"/>
      <c r="M3659" s="19"/>
      <c r="N3659" s="19">
        <v>9.536952800970469E-2</v>
      </c>
      <c r="O3659" s="19">
        <v>0.87106285942495698</v>
      </c>
      <c r="P3659" s="50"/>
      <c r="R3659" s="9" t="s">
        <v>0</v>
      </c>
    </row>
    <row r="3660" spans="2:18" x14ac:dyDescent="0.2">
      <c r="B3660" s="25">
        <v>3430</v>
      </c>
      <c r="C3660" s="193">
        <v>1.8353114709528962</v>
      </c>
      <c r="D3660" s="19"/>
      <c r="E3660" s="19">
        <v>0.64484690109344167</v>
      </c>
      <c r="F3660" s="19"/>
      <c r="G3660" s="19">
        <v>1.6180597833977082</v>
      </c>
      <c r="H3660" s="19"/>
      <c r="I3660" s="19">
        <v>1.4115741763442196</v>
      </c>
      <c r="J3660" s="19"/>
      <c r="K3660" s="19">
        <v>0.50340868815854511</v>
      </c>
      <c r="L3660" s="19"/>
      <c r="M3660" s="19">
        <v>1.1689037596138969</v>
      </c>
      <c r="N3660" s="19"/>
      <c r="O3660" s="19">
        <v>0.83231626064616249</v>
      </c>
      <c r="P3660" s="50"/>
      <c r="R3660" s="9" t="s">
        <v>0</v>
      </c>
    </row>
    <row r="3661" spans="2:18" x14ac:dyDescent="0.2">
      <c r="B3661" s="25">
        <v>3431</v>
      </c>
      <c r="C3661" s="193"/>
      <c r="D3661" s="19">
        <v>1.0282199480338683</v>
      </c>
      <c r="E3661" s="19"/>
      <c r="F3661" s="19">
        <v>1.0805676664442025</v>
      </c>
      <c r="G3661" s="19"/>
      <c r="H3661" s="19">
        <v>2.6473510794593369</v>
      </c>
      <c r="I3661" s="19"/>
      <c r="J3661" s="19">
        <v>2.5964420239895931</v>
      </c>
      <c r="K3661" s="19"/>
      <c r="L3661" s="19">
        <v>1.4250871002690555</v>
      </c>
      <c r="M3661" s="19"/>
      <c r="N3661" s="19">
        <v>1.8095258426204386</v>
      </c>
      <c r="O3661" s="19"/>
      <c r="P3661" s="50">
        <v>1.1650576187407504</v>
      </c>
      <c r="R3661" s="9" t="s">
        <v>0</v>
      </c>
    </row>
    <row r="3662" spans="2:18" x14ac:dyDescent="0.2">
      <c r="B3662" s="25">
        <v>3432</v>
      </c>
      <c r="C3662" s="193"/>
      <c r="D3662" s="19">
        <v>0.89752599818595513</v>
      </c>
      <c r="E3662" s="19"/>
      <c r="F3662" s="19">
        <v>0.18754384358190374</v>
      </c>
      <c r="G3662" s="19"/>
      <c r="H3662" s="19">
        <v>0.71763766172659282</v>
      </c>
      <c r="I3662" s="19">
        <v>0.47286025544866045</v>
      </c>
      <c r="J3662" s="19"/>
      <c r="K3662" s="19"/>
      <c r="L3662" s="19">
        <v>0.58802009059872717</v>
      </c>
      <c r="M3662" s="19"/>
      <c r="N3662" s="19">
        <v>0.69187397700356568</v>
      </c>
      <c r="O3662" s="19"/>
      <c r="P3662" s="50">
        <v>1.0886553862695045</v>
      </c>
      <c r="R3662" s="9" t="s">
        <v>0</v>
      </c>
    </row>
    <row r="3663" spans="2:18" x14ac:dyDescent="0.2">
      <c r="B3663" s="25">
        <v>3433</v>
      </c>
      <c r="C3663" s="193">
        <v>1.1947572218769889</v>
      </c>
      <c r="D3663" s="19"/>
      <c r="E3663" s="19"/>
      <c r="F3663" s="19">
        <v>0.135024291006068</v>
      </c>
      <c r="G3663" s="19">
        <v>0.36902869701321295</v>
      </c>
      <c r="H3663" s="19"/>
      <c r="I3663" s="19"/>
      <c r="J3663" s="19">
        <v>2.0770473924451492E-2</v>
      </c>
      <c r="K3663" s="19">
        <v>1.4004290928887924</v>
      </c>
      <c r="L3663" s="19"/>
      <c r="M3663" s="19">
        <v>0.99618781949883095</v>
      </c>
      <c r="N3663" s="19"/>
      <c r="O3663" s="19">
        <v>1.0629237832285945</v>
      </c>
      <c r="P3663" s="50"/>
      <c r="R3663" s="9" t="s">
        <v>0</v>
      </c>
    </row>
    <row r="3664" spans="2:18" x14ac:dyDescent="0.2">
      <c r="B3664" s="25">
        <v>3434</v>
      </c>
      <c r="C3664" s="193"/>
      <c r="D3664" s="19">
        <v>1.3773704540857215</v>
      </c>
      <c r="E3664" s="19"/>
      <c r="F3664" s="19">
        <v>0.63920953882936238</v>
      </c>
      <c r="G3664" s="19"/>
      <c r="H3664" s="19">
        <v>1.4615663803822276</v>
      </c>
      <c r="I3664" s="19"/>
      <c r="J3664" s="19">
        <v>1.4425870081514891</v>
      </c>
      <c r="K3664" s="19"/>
      <c r="L3664" s="19">
        <v>0.71620669507778445</v>
      </c>
      <c r="M3664" s="19"/>
      <c r="N3664" s="19">
        <v>0.30448923243165432</v>
      </c>
      <c r="O3664" s="19"/>
      <c r="P3664" s="50">
        <v>1.3234687023983187</v>
      </c>
      <c r="R3664" s="9" t="s">
        <v>0</v>
      </c>
    </row>
    <row r="3665" spans="2:18" x14ac:dyDescent="0.2">
      <c r="B3665" s="25">
        <v>3435</v>
      </c>
      <c r="C3665" s="193"/>
      <c r="D3665" s="19">
        <v>0.36729925537709507</v>
      </c>
      <c r="E3665" s="19"/>
      <c r="F3665" s="19">
        <v>1.4542883972216449</v>
      </c>
      <c r="G3665" s="19"/>
      <c r="H3665" s="19">
        <v>0.80524331455715803</v>
      </c>
      <c r="I3665" s="19"/>
      <c r="J3665" s="19">
        <v>0.78748098520645582</v>
      </c>
      <c r="K3665" s="19"/>
      <c r="L3665" s="19">
        <v>1.7791380649277073</v>
      </c>
      <c r="M3665" s="19"/>
      <c r="N3665" s="19">
        <v>0.57406710304589059</v>
      </c>
      <c r="O3665" s="19"/>
      <c r="P3665" s="50">
        <v>0.88659168450682113</v>
      </c>
      <c r="R3665" s="9" t="s">
        <v>0</v>
      </c>
    </row>
    <row r="3666" spans="2:18" x14ac:dyDescent="0.2">
      <c r="B3666" s="25">
        <v>3436</v>
      </c>
      <c r="C3666" s="193">
        <v>1.2006896265288287</v>
      </c>
      <c r="D3666" s="19"/>
      <c r="E3666" s="19">
        <v>0.86407740286654389</v>
      </c>
      <c r="F3666" s="19"/>
      <c r="G3666" s="19">
        <v>2.0649604738663325</v>
      </c>
      <c r="H3666" s="19"/>
      <c r="I3666" s="19">
        <v>0.58255120515921199</v>
      </c>
      <c r="J3666" s="19"/>
      <c r="K3666" s="19">
        <v>0.54869691580488344</v>
      </c>
      <c r="L3666" s="19"/>
      <c r="M3666" s="19">
        <v>1.5041646854250066</v>
      </c>
      <c r="N3666" s="19"/>
      <c r="O3666" s="19">
        <v>1.1888875437322077</v>
      </c>
      <c r="P3666" s="50"/>
      <c r="R3666" s="9" t="s">
        <v>0</v>
      </c>
    </row>
    <row r="3667" spans="2:18" x14ac:dyDescent="0.2">
      <c r="B3667" s="25">
        <v>3437</v>
      </c>
      <c r="C3667" s="193"/>
      <c r="D3667" s="19">
        <v>2.2194448227297006</v>
      </c>
      <c r="E3667" s="19"/>
      <c r="F3667" s="19">
        <v>1.8607203303056035</v>
      </c>
      <c r="G3667" s="19"/>
      <c r="H3667" s="19">
        <v>1.7923678026823069</v>
      </c>
      <c r="I3667" s="19"/>
      <c r="J3667" s="19">
        <v>1.8146346911627504</v>
      </c>
      <c r="K3667" s="19"/>
      <c r="L3667" s="19">
        <v>1.1364390302193024</v>
      </c>
      <c r="M3667" s="19"/>
      <c r="N3667" s="19">
        <v>1.0322466852045167</v>
      </c>
      <c r="O3667" s="19"/>
      <c r="P3667" s="50">
        <v>1.5953046963605471</v>
      </c>
      <c r="R3667" s="9" t="s">
        <v>0</v>
      </c>
    </row>
    <row r="3668" spans="2:18" x14ac:dyDescent="0.2">
      <c r="B3668" s="25">
        <v>3438</v>
      </c>
      <c r="C3668" s="193">
        <v>0.3962574460105438</v>
      </c>
      <c r="D3668" s="19"/>
      <c r="E3668" s="19"/>
      <c r="F3668" s="19">
        <v>1.1024229240939112</v>
      </c>
      <c r="G3668" s="19">
        <v>0.21479617180530028</v>
      </c>
      <c r="H3668" s="19"/>
      <c r="I3668" s="19">
        <v>0.31928022257799155</v>
      </c>
      <c r="J3668" s="19"/>
      <c r="K3668" s="19">
        <v>0.95890395548531626</v>
      </c>
      <c r="L3668" s="19"/>
      <c r="M3668" s="19">
        <v>0.5357332949760335</v>
      </c>
      <c r="N3668" s="19"/>
      <c r="O3668" s="19">
        <v>0.14249583839844671</v>
      </c>
      <c r="P3668" s="50"/>
      <c r="R3668" s="9" t="s">
        <v>0</v>
      </c>
    </row>
    <row r="3669" spans="2:18" x14ac:dyDescent="0.2">
      <c r="B3669" s="25">
        <v>3439</v>
      </c>
      <c r="C3669" s="193">
        <v>1.0533388797673</v>
      </c>
      <c r="D3669" s="19"/>
      <c r="E3669" s="19"/>
      <c r="F3669" s="19">
        <v>0.13081053192890327</v>
      </c>
      <c r="G3669" s="19"/>
      <c r="H3669" s="19">
        <v>0.41596472410530899</v>
      </c>
      <c r="I3669" s="19">
        <v>0.37723256798479543</v>
      </c>
      <c r="J3669" s="19"/>
      <c r="K3669" s="19"/>
      <c r="L3669" s="19">
        <v>0.96804055856757354</v>
      </c>
      <c r="M3669" s="19">
        <v>8.0247354185719461E-2</v>
      </c>
      <c r="N3669" s="19"/>
      <c r="O3669" s="19"/>
      <c r="P3669" s="50">
        <v>0.93579946132561298</v>
      </c>
      <c r="R3669" s="9" t="s">
        <v>0</v>
      </c>
    </row>
    <row r="3670" spans="2:18" x14ac:dyDescent="0.2">
      <c r="B3670" s="25">
        <v>3440</v>
      </c>
      <c r="C3670" s="193"/>
      <c r="D3670" s="19">
        <v>0.41146225291417426</v>
      </c>
      <c r="E3670" s="19"/>
      <c r="F3670" s="19">
        <v>1.0877690948610208</v>
      </c>
      <c r="G3670" s="19"/>
      <c r="H3670" s="19">
        <v>6.9606404697372662E-3</v>
      </c>
      <c r="I3670" s="19"/>
      <c r="J3670" s="19">
        <v>0.36155188785366948</v>
      </c>
      <c r="K3670" s="19"/>
      <c r="L3670" s="19">
        <v>0.54791334277130388</v>
      </c>
      <c r="M3670" s="19"/>
      <c r="N3670" s="19">
        <v>0.75797679290524866</v>
      </c>
      <c r="O3670" s="19"/>
      <c r="P3670" s="50">
        <v>0.38956584737244598</v>
      </c>
      <c r="R3670" s="9" t="s">
        <v>0</v>
      </c>
    </row>
    <row r="3671" spans="2:18" x14ac:dyDescent="0.2">
      <c r="B3671" s="25">
        <v>3441</v>
      </c>
      <c r="C3671" s="193"/>
      <c r="D3671" s="19">
        <v>0.29040987598625145</v>
      </c>
      <c r="E3671" s="19"/>
      <c r="F3671" s="19">
        <v>0.84472595339478374</v>
      </c>
      <c r="G3671" s="19"/>
      <c r="H3671" s="19">
        <v>1.904098592234736</v>
      </c>
      <c r="I3671" s="19"/>
      <c r="J3671" s="19">
        <v>0.88576387491089359</v>
      </c>
      <c r="K3671" s="19"/>
      <c r="L3671" s="19">
        <v>0.4826952183705322</v>
      </c>
      <c r="M3671" s="19"/>
      <c r="N3671" s="19">
        <v>4.4915413112995468E-2</v>
      </c>
      <c r="O3671" s="19"/>
      <c r="P3671" s="50">
        <v>5.2051506863415468E-2</v>
      </c>
      <c r="R3671" s="9" t="s">
        <v>0</v>
      </c>
    </row>
    <row r="3672" spans="2:18" x14ac:dyDescent="0.2">
      <c r="B3672" s="25">
        <v>3442</v>
      </c>
      <c r="C3672" s="193"/>
      <c r="D3672" s="19">
        <v>0.43575042814172416</v>
      </c>
      <c r="E3672" s="19">
        <v>3.3437500991262907E-2</v>
      </c>
      <c r="F3672" s="19"/>
      <c r="G3672" s="19"/>
      <c r="H3672" s="19">
        <v>0.5479803618981347</v>
      </c>
      <c r="I3672" s="19"/>
      <c r="J3672" s="19">
        <v>1.1288719482729264</v>
      </c>
      <c r="K3672" s="19">
        <v>0.14215680724879137</v>
      </c>
      <c r="L3672" s="19"/>
      <c r="M3672" s="19">
        <v>0.66261181782963108</v>
      </c>
      <c r="N3672" s="19"/>
      <c r="O3672" s="19">
        <v>0.55046725217437364</v>
      </c>
      <c r="P3672" s="50"/>
      <c r="R3672" s="9" t="s">
        <v>0</v>
      </c>
    </row>
    <row r="3673" spans="2:18" x14ac:dyDescent="0.2">
      <c r="B3673" s="25">
        <v>3443</v>
      </c>
      <c r="C3673" s="193">
        <v>5.5530964551541537E-2</v>
      </c>
      <c r="D3673" s="19"/>
      <c r="E3673" s="19">
        <v>0.63444879747229266</v>
      </c>
      <c r="F3673" s="19"/>
      <c r="G3673" s="19">
        <v>1.2318221315924305</v>
      </c>
      <c r="H3673" s="19"/>
      <c r="I3673" s="19">
        <v>1.4953106466674617</v>
      </c>
      <c r="J3673" s="19"/>
      <c r="K3673" s="19">
        <v>0.88048159408996929</v>
      </c>
      <c r="L3673" s="19"/>
      <c r="M3673" s="19">
        <v>1.5063048932412448</v>
      </c>
      <c r="N3673" s="19"/>
      <c r="O3673" s="19">
        <v>1.1231383158750869</v>
      </c>
      <c r="P3673" s="50"/>
      <c r="R3673" s="9" t="s">
        <v>0</v>
      </c>
    </row>
    <row r="3674" spans="2:18" x14ac:dyDescent="0.2">
      <c r="B3674" s="25">
        <v>3444</v>
      </c>
      <c r="C3674" s="193"/>
      <c r="D3674" s="19">
        <v>1.197131316597364</v>
      </c>
      <c r="E3674" s="19"/>
      <c r="F3674" s="19">
        <v>0.98605053492628836</v>
      </c>
      <c r="G3674" s="19"/>
      <c r="H3674" s="19">
        <v>0.73611116439662083</v>
      </c>
      <c r="I3674" s="19"/>
      <c r="J3674" s="19">
        <v>1.9795707848812079</v>
      </c>
      <c r="K3674" s="19"/>
      <c r="L3674" s="19">
        <v>1.3663969552816457</v>
      </c>
      <c r="M3674" s="19"/>
      <c r="N3674" s="19">
        <v>1.4717871629437556</v>
      </c>
      <c r="O3674" s="19"/>
      <c r="P3674" s="50">
        <v>1.5120207675876498</v>
      </c>
      <c r="R3674" s="9" t="s">
        <v>0</v>
      </c>
    </row>
    <row r="3675" spans="2:18" x14ac:dyDescent="0.2">
      <c r="B3675" s="25">
        <v>3445</v>
      </c>
      <c r="C3675" s="193"/>
      <c r="D3675" s="19">
        <v>1.8519907116846435</v>
      </c>
      <c r="E3675" s="19"/>
      <c r="F3675" s="19">
        <v>1.256360233381423</v>
      </c>
      <c r="G3675" s="19"/>
      <c r="H3675" s="19">
        <v>1.3996808551699877</v>
      </c>
      <c r="I3675" s="19"/>
      <c r="J3675" s="19">
        <v>0.66540138791344383</v>
      </c>
      <c r="K3675" s="19"/>
      <c r="L3675" s="19">
        <v>0.51763863476676208</v>
      </c>
      <c r="M3675" s="19"/>
      <c r="N3675" s="19">
        <v>0.83436268106353395</v>
      </c>
      <c r="O3675" s="19"/>
      <c r="P3675" s="50">
        <v>0.62492236976430005</v>
      </c>
      <c r="R3675" s="9" t="s">
        <v>0</v>
      </c>
    </row>
    <row r="3676" spans="2:18" x14ac:dyDescent="0.2">
      <c r="B3676" s="25">
        <v>3446</v>
      </c>
      <c r="C3676" s="193"/>
      <c r="D3676" s="19">
        <v>3.5342555351574926E-3</v>
      </c>
      <c r="E3676" s="19"/>
      <c r="F3676" s="19">
        <v>0.93754653412131972</v>
      </c>
      <c r="G3676" s="19"/>
      <c r="H3676" s="19">
        <v>0.93653680455191524</v>
      </c>
      <c r="I3676" s="19"/>
      <c r="J3676" s="19">
        <v>0.48808744520707709</v>
      </c>
      <c r="K3676" s="19"/>
      <c r="L3676" s="19">
        <v>0.42640873150261271</v>
      </c>
      <c r="M3676" s="19"/>
      <c r="N3676" s="19">
        <v>0.40494404734237832</v>
      </c>
      <c r="O3676" s="19"/>
      <c r="P3676" s="50">
        <v>1.043476871080417</v>
      </c>
      <c r="R3676" s="9" t="s">
        <v>0</v>
      </c>
    </row>
    <row r="3677" spans="2:18" x14ac:dyDescent="0.2">
      <c r="B3677" s="25">
        <v>3447</v>
      </c>
      <c r="C3677" s="193">
        <v>0.1182091415896806</v>
      </c>
      <c r="D3677" s="19"/>
      <c r="E3677" s="19">
        <v>0.77967450732040944</v>
      </c>
      <c r="F3677" s="19"/>
      <c r="G3677" s="19">
        <v>0.47522154709917563</v>
      </c>
      <c r="H3677" s="19"/>
      <c r="I3677" s="19">
        <v>0.41601003096225975</v>
      </c>
      <c r="J3677" s="19"/>
      <c r="K3677" s="19">
        <v>1.1240022832592227</v>
      </c>
      <c r="L3677" s="19"/>
      <c r="M3677" s="19">
        <v>0.21316122215762681</v>
      </c>
      <c r="N3677" s="19"/>
      <c r="O3677" s="19"/>
      <c r="P3677" s="50">
        <v>0.26697478010116532</v>
      </c>
      <c r="R3677" s="9" t="s">
        <v>0</v>
      </c>
    </row>
    <row r="3678" spans="2:18" x14ac:dyDescent="0.2">
      <c r="B3678" s="25">
        <v>3448</v>
      </c>
      <c r="C3678" s="193"/>
      <c r="D3678" s="19">
        <v>0.276713136668362</v>
      </c>
      <c r="E3678" s="19"/>
      <c r="F3678" s="19">
        <v>0.36705385166460752</v>
      </c>
      <c r="G3678" s="19"/>
      <c r="H3678" s="19">
        <v>0.3642608899974068</v>
      </c>
      <c r="I3678" s="19"/>
      <c r="J3678" s="19">
        <v>0.20971758900557674</v>
      </c>
      <c r="K3678" s="19">
        <v>0.12136591906403783</v>
      </c>
      <c r="L3678" s="19"/>
      <c r="M3678" s="19"/>
      <c r="N3678" s="19">
        <v>0.442003865932381</v>
      </c>
      <c r="O3678" s="19"/>
      <c r="P3678" s="50">
        <v>0.56752471128700221</v>
      </c>
      <c r="R3678" s="9" t="s">
        <v>0</v>
      </c>
    </row>
    <row r="3679" spans="2:18" x14ac:dyDescent="0.2">
      <c r="B3679" s="25">
        <v>3449</v>
      </c>
      <c r="C3679" s="193"/>
      <c r="D3679" s="19">
        <v>0.16306407724023206</v>
      </c>
      <c r="E3679" s="19"/>
      <c r="F3679" s="19">
        <v>2.2597608883830573E-2</v>
      </c>
      <c r="G3679" s="19"/>
      <c r="H3679" s="19">
        <v>0.6025042257810076</v>
      </c>
      <c r="I3679" s="19"/>
      <c r="J3679" s="19">
        <v>1.4412960373813792</v>
      </c>
      <c r="K3679" s="19"/>
      <c r="L3679" s="19">
        <v>0.73808085967402559</v>
      </c>
      <c r="M3679" s="19"/>
      <c r="N3679" s="19">
        <v>1.2016162893190312</v>
      </c>
      <c r="O3679" s="19">
        <v>0.29812767679577568</v>
      </c>
      <c r="P3679" s="50"/>
      <c r="R3679" s="9" t="s">
        <v>0</v>
      </c>
    </row>
    <row r="3680" spans="2:18" x14ac:dyDescent="0.2">
      <c r="B3680" s="25">
        <v>3450</v>
      </c>
      <c r="C3680" s="193">
        <v>0.99629794842545871</v>
      </c>
      <c r="D3680" s="19"/>
      <c r="E3680" s="19"/>
      <c r="F3680" s="19">
        <v>0.41899141917875321</v>
      </c>
      <c r="G3680" s="19">
        <v>0.41186970126359779</v>
      </c>
      <c r="H3680" s="19"/>
      <c r="I3680" s="19">
        <v>4.1448960615946655E-2</v>
      </c>
      <c r="J3680" s="19"/>
      <c r="K3680" s="19">
        <v>0.77440679654604383</v>
      </c>
      <c r="L3680" s="19"/>
      <c r="M3680" s="19">
        <v>0.62373060910850286</v>
      </c>
      <c r="N3680" s="19"/>
      <c r="O3680" s="19">
        <v>0.44226335265110589</v>
      </c>
      <c r="P3680" s="50"/>
      <c r="R3680" s="9" t="s">
        <v>0</v>
      </c>
    </row>
    <row r="3681" spans="2:18" x14ac:dyDescent="0.2">
      <c r="B3681" s="25">
        <v>3451</v>
      </c>
      <c r="C3681" s="193"/>
      <c r="D3681" s="19">
        <v>6.2943162471649522E-2</v>
      </c>
      <c r="E3681" s="19">
        <v>0.74543155831729724</v>
      </c>
      <c r="F3681" s="19"/>
      <c r="G3681" s="19">
        <v>0.61334871818117243</v>
      </c>
      <c r="H3681" s="19"/>
      <c r="I3681" s="19"/>
      <c r="J3681" s="19">
        <v>6.2450065667758112E-2</v>
      </c>
      <c r="K3681" s="19">
        <v>0.45028898273597256</v>
      </c>
      <c r="L3681" s="19"/>
      <c r="M3681" s="19">
        <v>0.48411970090914813</v>
      </c>
      <c r="N3681" s="19"/>
      <c r="O3681" s="19">
        <v>7.7442203145012614E-2</v>
      </c>
      <c r="P3681" s="50"/>
      <c r="R3681" s="9" t="s">
        <v>0</v>
      </c>
    </row>
    <row r="3682" spans="2:18" x14ac:dyDescent="0.2">
      <c r="B3682" s="25">
        <v>3452</v>
      </c>
      <c r="C3682" s="193">
        <v>0.25580981112670137</v>
      </c>
      <c r="D3682" s="19"/>
      <c r="E3682" s="19"/>
      <c r="F3682" s="19">
        <v>0.98842159460638912</v>
      </c>
      <c r="G3682" s="19">
        <v>1.1632374783666439</v>
      </c>
      <c r="H3682" s="19"/>
      <c r="I3682" s="19">
        <v>9.8964233866539172E-2</v>
      </c>
      <c r="J3682" s="19"/>
      <c r="K3682" s="19"/>
      <c r="L3682" s="19">
        <v>0.69330614117918854</v>
      </c>
      <c r="M3682" s="19">
        <v>1.1753278279533459</v>
      </c>
      <c r="N3682" s="19"/>
      <c r="O3682" s="19">
        <v>0.18558375200056723</v>
      </c>
      <c r="P3682" s="50"/>
      <c r="R3682" s="9" t="s">
        <v>0</v>
      </c>
    </row>
    <row r="3683" spans="2:18" x14ac:dyDescent="0.2">
      <c r="B3683" s="25">
        <v>3453</v>
      </c>
      <c r="C3683" s="193">
        <v>0.30316414764440947</v>
      </c>
      <c r="D3683" s="19"/>
      <c r="E3683" s="19">
        <v>0.75350601119216032</v>
      </c>
      <c r="F3683" s="19"/>
      <c r="G3683" s="19"/>
      <c r="H3683" s="19">
        <v>1.3142349663526426E-2</v>
      </c>
      <c r="I3683" s="19"/>
      <c r="J3683" s="19">
        <v>0.75188192065569315</v>
      </c>
      <c r="K3683" s="19">
        <v>1.3896237459092931</v>
      </c>
      <c r="L3683" s="19"/>
      <c r="M3683" s="19">
        <v>1.0054142561333193</v>
      </c>
      <c r="N3683" s="19"/>
      <c r="O3683" s="19">
        <v>1.0870863323586815</v>
      </c>
      <c r="P3683" s="50"/>
      <c r="R3683" s="9" t="s">
        <v>0</v>
      </c>
    </row>
    <row r="3684" spans="2:18" x14ac:dyDescent="0.2">
      <c r="B3684" s="25">
        <v>3454</v>
      </c>
      <c r="C3684" s="193">
        <v>1.0434578449739744</v>
      </c>
      <c r="D3684" s="19"/>
      <c r="E3684" s="19"/>
      <c r="F3684" s="19">
        <v>5.081609222329319E-2</v>
      </c>
      <c r="G3684" s="19"/>
      <c r="H3684" s="19">
        <v>0.33935094940589233</v>
      </c>
      <c r="I3684" s="19"/>
      <c r="J3684" s="19">
        <v>3.2526433511634679E-2</v>
      </c>
      <c r="K3684" s="19">
        <v>0.6609474247451832</v>
      </c>
      <c r="L3684" s="19"/>
      <c r="M3684" s="19">
        <v>1.2859443110436033</v>
      </c>
      <c r="N3684" s="19"/>
      <c r="O3684" s="19"/>
      <c r="P3684" s="50">
        <v>0.49876774965486709</v>
      </c>
      <c r="R3684" s="9" t="s">
        <v>0</v>
      </c>
    </row>
    <row r="3685" spans="2:18" x14ac:dyDescent="0.2">
      <c r="B3685" s="25">
        <v>3455</v>
      </c>
      <c r="C3685" s="193"/>
      <c r="D3685" s="19">
        <v>0.91698172592701999</v>
      </c>
      <c r="E3685" s="19">
        <v>5.1751619079192519E-2</v>
      </c>
      <c r="F3685" s="19"/>
      <c r="G3685" s="19"/>
      <c r="H3685" s="19">
        <v>1.0871219412450204</v>
      </c>
      <c r="I3685" s="19"/>
      <c r="J3685" s="19">
        <v>0.42150791781339669</v>
      </c>
      <c r="K3685" s="19"/>
      <c r="L3685" s="19">
        <v>0.32073637672114869</v>
      </c>
      <c r="M3685" s="19"/>
      <c r="N3685" s="19">
        <v>0.26582023176138286</v>
      </c>
      <c r="O3685" s="19">
        <v>0.78623839272545637</v>
      </c>
      <c r="P3685" s="50"/>
      <c r="R3685" s="9" t="s">
        <v>0</v>
      </c>
    </row>
    <row r="3686" spans="2:18" x14ac:dyDescent="0.2">
      <c r="B3686" s="25">
        <v>3456</v>
      </c>
      <c r="C3686" s="193"/>
      <c r="D3686" s="19">
        <v>0.53000887383056927</v>
      </c>
      <c r="E3686" s="19"/>
      <c r="F3686" s="19">
        <v>0.63416528128949201</v>
      </c>
      <c r="G3686" s="19"/>
      <c r="H3686" s="19">
        <v>0.13692144027208106</v>
      </c>
      <c r="I3686" s="19"/>
      <c r="J3686" s="19">
        <v>0.23001637351639082</v>
      </c>
      <c r="K3686" s="19">
        <v>0.14715923968083131</v>
      </c>
      <c r="L3686" s="19"/>
      <c r="M3686" s="19"/>
      <c r="N3686" s="19">
        <v>7.5673081207049825E-2</v>
      </c>
      <c r="O3686" s="19"/>
      <c r="P3686" s="50">
        <v>7.0338951251450649E-2</v>
      </c>
      <c r="R3686" s="9" t="s">
        <v>0</v>
      </c>
    </row>
    <row r="3687" spans="2:18" x14ac:dyDescent="0.2">
      <c r="B3687" s="25">
        <v>3457</v>
      </c>
      <c r="C3687" s="193">
        <v>7.4376020499326331E-2</v>
      </c>
      <c r="D3687" s="19"/>
      <c r="E3687" s="19"/>
      <c r="F3687" s="19">
        <v>0.3777920226875382</v>
      </c>
      <c r="G3687" s="19"/>
      <c r="H3687" s="19">
        <v>0.17394211907264515</v>
      </c>
      <c r="I3687" s="19"/>
      <c r="J3687" s="19">
        <v>0.72637529454187011</v>
      </c>
      <c r="K3687" s="19"/>
      <c r="L3687" s="19">
        <v>0.75652308644654509</v>
      </c>
      <c r="M3687" s="19">
        <v>0.18764884034806611</v>
      </c>
      <c r="N3687" s="19"/>
      <c r="O3687" s="19"/>
      <c r="P3687" s="50">
        <v>0.17886558118174781</v>
      </c>
      <c r="R3687" s="9" t="s">
        <v>0</v>
      </c>
    </row>
    <row r="3688" spans="2:18" x14ac:dyDescent="0.2">
      <c r="B3688" s="25">
        <v>3458</v>
      </c>
      <c r="C3688" s="193">
        <v>8.0906378863248363E-2</v>
      </c>
      <c r="D3688" s="19"/>
      <c r="E3688" s="19"/>
      <c r="F3688" s="19">
        <v>0.73518616347003585</v>
      </c>
      <c r="G3688" s="19"/>
      <c r="H3688" s="19">
        <v>0.22255946016793141</v>
      </c>
      <c r="I3688" s="19"/>
      <c r="J3688" s="19">
        <v>0.21805355613872529</v>
      </c>
      <c r="K3688" s="19"/>
      <c r="L3688" s="19">
        <v>1.0584202394169481E-2</v>
      </c>
      <c r="M3688" s="19">
        <v>0.50386957485682649</v>
      </c>
      <c r="N3688" s="19"/>
      <c r="O3688" s="19"/>
      <c r="P3688" s="50">
        <v>9.4489351250136591E-2</v>
      </c>
      <c r="R3688" s="9" t="s">
        <v>0</v>
      </c>
    </row>
    <row r="3689" spans="2:18" x14ac:dyDescent="0.2">
      <c r="B3689" s="25">
        <v>3459</v>
      </c>
      <c r="C3689" s="193"/>
      <c r="D3689" s="19">
        <v>2.0938483755641459</v>
      </c>
      <c r="E3689" s="19"/>
      <c r="F3689" s="19">
        <v>1.3904200031241782</v>
      </c>
      <c r="G3689" s="19"/>
      <c r="H3689" s="19">
        <v>1.9576178978645191</v>
      </c>
      <c r="I3689" s="19"/>
      <c r="J3689" s="19">
        <v>1.8777816526696756</v>
      </c>
      <c r="K3689" s="19"/>
      <c r="L3689" s="19">
        <v>1.6103062370256656</v>
      </c>
      <c r="M3689" s="19"/>
      <c r="N3689" s="19">
        <v>0.72994073667204085</v>
      </c>
      <c r="O3689" s="19"/>
      <c r="P3689" s="50">
        <v>1.4555265338187668</v>
      </c>
      <c r="R3689" s="9" t="s">
        <v>0</v>
      </c>
    </row>
    <row r="3690" spans="2:18" x14ac:dyDescent="0.2">
      <c r="B3690" s="25">
        <v>3460</v>
      </c>
      <c r="C3690" s="193"/>
      <c r="D3690" s="19">
        <v>0.57657951586978251</v>
      </c>
      <c r="E3690" s="19"/>
      <c r="F3690" s="19">
        <v>0.36702114700476857</v>
      </c>
      <c r="G3690" s="19">
        <v>9.6356338206477016E-2</v>
      </c>
      <c r="H3690" s="19"/>
      <c r="I3690" s="19"/>
      <c r="J3690" s="19">
        <v>0.83904847779923264</v>
      </c>
      <c r="K3690" s="19"/>
      <c r="L3690" s="19">
        <v>0.55651018910763117</v>
      </c>
      <c r="M3690" s="19"/>
      <c r="N3690" s="19">
        <v>0.83975597865313667</v>
      </c>
      <c r="O3690" s="19"/>
      <c r="P3690" s="50">
        <v>7.3455498071817421E-2</v>
      </c>
      <c r="R3690" s="9" t="s">
        <v>0</v>
      </c>
    </row>
    <row r="3691" spans="2:18" x14ac:dyDescent="0.2">
      <c r="B3691" s="25">
        <v>3461</v>
      </c>
      <c r="C3691" s="193"/>
      <c r="D3691" s="19">
        <v>0.17339816340151695</v>
      </c>
      <c r="E3691" s="19"/>
      <c r="F3691" s="19">
        <v>0.66687119919600291</v>
      </c>
      <c r="G3691" s="19">
        <v>8.051822075971769E-3</v>
      </c>
      <c r="H3691" s="19"/>
      <c r="I3691" s="19">
        <v>0.69611622996528189</v>
      </c>
      <c r="J3691" s="19"/>
      <c r="K3691" s="19">
        <v>8.4469633156371488E-2</v>
      </c>
      <c r="L3691" s="19"/>
      <c r="M3691" s="19">
        <v>1.0431552009277019</v>
      </c>
      <c r="N3691" s="19"/>
      <c r="O3691" s="19">
        <v>0.60447162995922976</v>
      </c>
      <c r="P3691" s="50"/>
      <c r="R3691" s="9" t="s">
        <v>0</v>
      </c>
    </row>
    <row r="3692" spans="2:18" x14ac:dyDescent="0.2">
      <c r="B3692" s="25">
        <v>3462</v>
      </c>
      <c r="C3692" s="193"/>
      <c r="D3692" s="19">
        <v>1.661738046720115</v>
      </c>
      <c r="E3692" s="19"/>
      <c r="F3692" s="19">
        <v>1.2518640456216379</v>
      </c>
      <c r="G3692" s="19"/>
      <c r="H3692" s="19">
        <v>1.4545963225894121</v>
      </c>
      <c r="I3692" s="19"/>
      <c r="J3692" s="19">
        <v>1.6930128535244491</v>
      </c>
      <c r="K3692" s="19"/>
      <c r="L3692" s="19">
        <v>0.87413816742516703</v>
      </c>
      <c r="M3692" s="19"/>
      <c r="N3692" s="19">
        <v>0.86043232666631331</v>
      </c>
      <c r="O3692" s="19"/>
      <c r="P3692" s="50">
        <v>0.94536096542403181</v>
      </c>
      <c r="R3692" s="9" t="s">
        <v>0</v>
      </c>
    </row>
    <row r="3693" spans="2:18" x14ac:dyDescent="0.2">
      <c r="B3693" s="25">
        <v>3463</v>
      </c>
      <c r="C3693" s="193">
        <v>0.33016887681933188</v>
      </c>
      <c r="D3693" s="19"/>
      <c r="E3693" s="19">
        <v>0.32994963597278915</v>
      </c>
      <c r="F3693" s="19"/>
      <c r="G3693" s="19">
        <v>0.87315646845144934</v>
      </c>
      <c r="H3693" s="19"/>
      <c r="I3693" s="19">
        <v>0.8494694204778136</v>
      </c>
      <c r="J3693" s="19"/>
      <c r="K3693" s="19">
        <v>0.6594067532951331</v>
      </c>
      <c r="L3693" s="19"/>
      <c r="M3693" s="19">
        <v>1.0885292168254899</v>
      </c>
      <c r="N3693" s="19"/>
      <c r="O3693" s="19">
        <v>0.9062781374488228</v>
      </c>
      <c r="P3693" s="50"/>
      <c r="R3693" s="9" t="s">
        <v>0</v>
      </c>
    </row>
    <row r="3694" spans="2:18" x14ac:dyDescent="0.2">
      <c r="B3694" s="25">
        <v>3464</v>
      </c>
      <c r="C3694" s="193">
        <v>0.43137117150724164</v>
      </c>
      <c r="D3694" s="19"/>
      <c r="E3694" s="19">
        <v>1.3801718941673216</v>
      </c>
      <c r="F3694" s="19"/>
      <c r="G3694" s="19">
        <v>1.2754169583820145</v>
      </c>
      <c r="H3694" s="19"/>
      <c r="I3694" s="19">
        <v>0.83044119274882733</v>
      </c>
      <c r="J3694" s="19"/>
      <c r="K3694" s="19">
        <v>0.6585600314986052</v>
      </c>
      <c r="L3694" s="19"/>
      <c r="M3694" s="19">
        <v>1.3710492973731043</v>
      </c>
      <c r="N3694" s="19"/>
      <c r="O3694" s="19">
        <v>1.1620050008584548</v>
      </c>
      <c r="P3694" s="50"/>
      <c r="R3694" s="9" t="s">
        <v>0</v>
      </c>
    </row>
    <row r="3695" spans="2:18" x14ac:dyDescent="0.2">
      <c r="B3695" s="25">
        <v>3465</v>
      </c>
      <c r="C3695" s="193">
        <v>0.63723967858020336</v>
      </c>
      <c r="D3695" s="19"/>
      <c r="E3695" s="19">
        <v>1.6824415793745919</v>
      </c>
      <c r="F3695" s="19"/>
      <c r="G3695" s="19">
        <v>1.83509599957083</v>
      </c>
      <c r="H3695" s="19"/>
      <c r="I3695" s="19">
        <v>0.88729591794667462</v>
      </c>
      <c r="J3695" s="19"/>
      <c r="K3695" s="19">
        <v>1.4842517348294026</v>
      </c>
      <c r="L3695" s="19"/>
      <c r="M3695" s="19">
        <v>1.2308517781938009</v>
      </c>
      <c r="N3695" s="19"/>
      <c r="O3695" s="19">
        <v>1.2419825665922675</v>
      </c>
      <c r="P3695" s="50"/>
      <c r="R3695" s="9" t="s">
        <v>0</v>
      </c>
    </row>
    <row r="3696" spans="2:18" x14ac:dyDescent="0.2">
      <c r="B3696" s="25">
        <v>3466</v>
      </c>
      <c r="C3696" s="193">
        <v>1.2735871627765327</v>
      </c>
      <c r="D3696" s="19"/>
      <c r="E3696" s="19">
        <v>0.53630017152448006</v>
      </c>
      <c r="F3696" s="19"/>
      <c r="G3696" s="19">
        <v>1.0155960673891258</v>
      </c>
      <c r="H3696" s="19"/>
      <c r="I3696" s="19">
        <v>0.42911809239458137</v>
      </c>
      <c r="J3696" s="19"/>
      <c r="K3696" s="19">
        <v>1.0555822165675397</v>
      </c>
      <c r="L3696" s="19"/>
      <c r="M3696" s="19">
        <v>1.6826302374856592</v>
      </c>
      <c r="N3696" s="19"/>
      <c r="O3696" s="19">
        <v>2.1610468443308579</v>
      </c>
      <c r="P3696" s="50"/>
      <c r="R3696" s="9" t="s">
        <v>0</v>
      </c>
    </row>
    <row r="3697" spans="2:18" x14ac:dyDescent="0.2">
      <c r="B3697" s="25">
        <v>3467</v>
      </c>
      <c r="C3697" s="193"/>
      <c r="D3697" s="19">
        <v>0.29880060825773896</v>
      </c>
      <c r="E3697" s="19">
        <v>0.41377257836456777</v>
      </c>
      <c r="F3697" s="19"/>
      <c r="G3697" s="19">
        <v>0.13167341054486945</v>
      </c>
      <c r="H3697" s="19"/>
      <c r="I3697" s="19"/>
      <c r="J3697" s="19">
        <v>0.86615209449958575</v>
      </c>
      <c r="K3697" s="19"/>
      <c r="L3697" s="19">
        <v>0.18025354795508494</v>
      </c>
      <c r="M3697" s="19"/>
      <c r="N3697" s="19">
        <v>0.3017807705074454</v>
      </c>
      <c r="O3697" s="19">
        <v>0.10740440693969991</v>
      </c>
      <c r="P3697" s="50"/>
      <c r="R3697" s="9" t="s">
        <v>0</v>
      </c>
    </row>
    <row r="3698" spans="2:18" x14ac:dyDescent="0.2">
      <c r="B3698" s="25">
        <v>3468</v>
      </c>
      <c r="C3698" s="193"/>
      <c r="D3698" s="19">
        <v>1.004488256831084</v>
      </c>
      <c r="E3698" s="19"/>
      <c r="F3698" s="19">
        <v>1.2330891142392155</v>
      </c>
      <c r="G3698" s="19"/>
      <c r="H3698" s="19">
        <v>0.31672584221722927</v>
      </c>
      <c r="I3698" s="19">
        <v>4.9893004024407564E-2</v>
      </c>
      <c r="J3698" s="19"/>
      <c r="K3698" s="19"/>
      <c r="L3698" s="19">
        <v>1.1141065021962999</v>
      </c>
      <c r="M3698" s="19"/>
      <c r="N3698" s="19">
        <v>0.33559675315586329</v>
      </c>
      <c r="O3698" s="19"/>
      <c r="P3698" s="50">
        <v>0.70064852151038448</v>
      </c>
      <c r="R3698" s="9" t="s">
        <v>0</v>
      </c>
    </row>
    <row r="3699" spans="2:18" x14ac:dyDescent="0.2">
      <c r="B3699" s="25">
        <v>3469</v>
      </c>
      <c r="C3699" s="193">
        <v>0.63640784328570132</v>
      </c>
      <c r="D3699" s="19"/>
      <c r="E3699" s="19"/>
      <c r="F3699" s="19">
        <v>0.83296373827718939</v>
      </c>
      <c r="G3699" s="19"/>
      <c r="H3699" s="19">
        <v>1.4569331107534915</v>
      </c>
      <c r="I3699" s="19"/>
      <c r="J3699" s="19">
        <v>0.98812486469595218</v>
      </c>
      <c r="K3699" s="19"/>
      <c r="L3699" s="19">
        <v>0.22866897945705736</v>
      </c>
      <c r="M3699" s="19">
        <v>0.26551168880849396</v>
      </c>
      <c r="N3699" s="19"/>
      <c r="O3699" s="19"/>
      <c r="P3699" s="50">
        <v>0.37186128234471777</v>
      </c>
      <c r="R3699" s="9" t="s">
        <v>0</v>
      </c>
    </row>
    <row r="3700" spans="2:18" x14ac:dyDescent="0.2">
      <c r="B3700" s="25">
        <v>3470</v>
      </c>
      <c r="C3700" s="193"/>
      <c r="D3700" s="19">
        <v>1.0642187029307375</v>
      </c>
      <c r="E3700" s="19"/>
      <c r="F3700" s="19">
        <v>0.64576403425629691</v>
      </c>
      <c r="G3700" s="19"/>
      <c r="H3700" s="19">
        <v>0.15938116413612832</v>
      </c>
      <c r="I3700" s="19"/>
      <c r="J3700" s="19">
        <v>1.6120486164940928</v>
      </c>
      <c r="K3700" s="19"/>
      <c r="L3700" s="19">
        <v>0.90873928828603279</v>
      </c>
      <c r="M3700" s="19"/>
      <c r="N3700" s="19">
        <v>1.0261154693431969</v>
      </c>
      <c r="O3700" s="19"/>
      <c r="P3700" s="50">
        <v>0.25935719641784116</v>
      </c>
      <c r="R3700" s="9" t="s">
        <v>0</v>
      </c>
    </row>
    <row r="3701" spans="2:18" x14ac:dyDescent="0.2">
      <c r="B3701" s="25">
        <v>3471</v>
      </c>
      <c r="C3701" s="193"/>
      <c r="D3701" s="19">
        <v>0.88007759049583445</v>
      </c>
      <c r="E3701" s="19"/>
      <c r="F3701" s="19">
        <v>1.8467457896579724</v>
      </c>
      <c r="G3701" s="19"/>
      <c r="H3701" s="19">
        <v>0.74306420828942865</v>
      </c>
      <c r="I3701" s="19"/>
      <c r="J3701" s="19">
        <v>1.3129507168619314</v>
      </c>
      <c r="K3701" s="19"/>
      <c r="L3701" s="19">
        <v>1.5898959029224147</v>
      </c>
      <c r="M3701" s="19"/>
      <c r="N3701" s="19">
        <v>1.6068353761542007</v>
      </c>
      <c r="O3701" s="19"/>
      <c r="P3701" s="50">
        <v>0.57924868132763063</v>
      </c>
      <c r="R3701" s="9" t="s">
        <v>0</v>
      </c>
    </row>
    <row r="3702" spans="2:18" x14ac:dyDescent="0.2">
      <c r="B3702" s="25">
        <v>3472</v>
      </c>
      <c r="C3702" s="193">
        <v>0.45037873557579167</v>
      </c>
      <c r="D3702" s="19"/>
      <c r="E3702" s="19">
        <v>1.3291655308795971</v>
      </c>
      <c r="F3702" s="19"/>
      <c r="G3702" s="19"/>
      <c r="H3702" s="19">
        <v>0.61792735565296741</v>
      </c>
      <c r="I3702" s="19">
        <v>0.90569959653616283</v>
      </c>
      <c r="J3702" s="19"/>
      <c r="K3702" s="19"/>
      <c r="L3702" s="19">
        <v>5.7873746646785601E-2</v>
      </c>
      <c r="M3702" s="19">
        <v>0.32494504128164381</v>
      </c>
      <c r="N3702" s="19"/>
      <c r="O3702" s="19">
        <v>3.012179504546075E-2</v>
      </c>
      <c r="P3702" s="50"/>
      <c r="R3702" s="9" t="s">
        <v>0</v>
      </c>
    </row>
    <row r="3703" spans="2:18" x14ac:dyDescent="0.2">
      <c r="B3703" s="25">
        <v>3473</v>
      </c>
      <c r="C3703" s="193">
        <v>0.343997288687869</v>
      </c>
      <c r="D3703" s="19"/>
      <c r="E3703" s="19"/>
      <c r="F3703" s="19">
        <v>0.11652173913275221</v>
      </c>
      <c r="G3703" s="19">
        <v>5.1605063269696376E-2</v>
      </c>
      <c r="H3703" s="19"/>
      <c r="I3703" s="19"/>
      <c r="J3703" s="19">
        <v>0.19907125322649585</v>
      </c>
      <c r="K3703" s="19">
        <v>0.74587368181739688</v>
      </c>
      <c r="L3703" s="19"/>
      <c r="M3703" s="19">
        <v>0.28798825356117075</v>
      </c>
      <c r="N3703" s="19"/>
      <c r="O3703" s="19">
        <v>0.11553789824503316</v>
      </c>
      <c r="P3703" s="50"/>
      <c r="R3703" s="9" t="s">
        <v>0</v>
      </c>
    </row>
    <row r="3704" spans="2:18" x14ac:dyDescent="0.2">
      <c r="B3704" s="25">
        <v>3474</v>
      </c>
      <c r="C3704" s="193">
        <v>1.4613898744309901</v>
      </c>
      <c r="D3704" s="19"/>
      <c r="E3704" s="19">
        <v>1.5806150361853311</v>
      </c>
      <c r="F3704" s="19"/>
      <c r="G3704" s="19">
        <v>0.8967565595403203</v>
      </c>
      <c r="H3704" s="19"/>
      <c r="I3704" s="19">
        <v>1.6240010468130155</v>
      </c>
      <c r="J3704" s="19"/>
      <c r="K3704" s="19">
        <v>0.83797024568779477</v>
      </c>
      <c r="L3704" s="19"/>
      <c r="M3704" s="19">
        <v>1.4925465367821469</v>
      </c>
      <c r="N3704" s="19"/>
      <c r="O3704" s="19">
        <v>0.36012932451647078</v>
      </c>
      <c r="P3704" s="50"/>
      <c r="R3704" s="9" t="s">
        <v>0</v>
      </c>
    </row>
    <row r="3705" spans="2:18" x14ac:dyDescent="0.2">
      <c r="B3705" s="25">
        <v>3475</v>
      </c>
      <c r="C3705" s="193">
        <v>4.8652399547238767E-2</v>
      </c>
      <c r="D3705" s="19"/>
      <c r="E3705" s="19">
        <v>0.28237341904825902</v>
      </c>
      <c r="F3705" s="19"/>
      <c r="G3705" s="19">
        <v>0.58909302566057087</v>
      </c>
      <c r="H3705" s="19"/>
      <c r="I3705" s="19"/>
      <c r="J3705" s="19">
        <v>0.23813137782989668</v>
      </c>
      <c r="K3705" s="19">
        <v>0.38519000368460782</v>
      </c>
      <c r="L3705" s="19"/>
      <c r="M3705" s="19">
        <v>2.2084994913385041E-2</v>
      </c>
      <c r="N3705" s="19"/>
      <c r="O3705" s="19">
        <v>0.28125094382122284</v>
      </c>
      <c r="P3705" s="50"/>
      <c r="R3705" s="9" t="s">
        <v>0</v>
      </c>
    </row>
    <row r="3706" spans="2:18" x14ac:dyDescent="0.2">
      <c r="B3706" s="25">
        <v>3476</v>
      </c>
      <c r="C3706" s="193"/>
      <c r="D3706" s="19">
        <v>1.9066589931632631</v>
      </c>
      <c r="E3706" s="19"/>
      <c r="F3706" s="19">
        <v>2.2629558760965662</v>
      </c>
      <c r="G3706" s="19"/>
      <c r="H3706" s="19">
        <v>1.6696413639514731</v>
      </c>
      <c r="I3706" s="19"/>
      <c r="J3706" s="19">
        <v>2.7166184543071767</v>
      </c>
      <c r="K3706" s="19"/>
      <c r="L3706" s="19">
        <v>2.0106654161468422</v>
      </c>
      <c r="M3706" s="19"/>
      <c r="N3706" s="19">
        <v>1.3574358019524986</v>
      </c>
      <c r="O3706" s="19"/>
      <c r="P3706" s="50">
        <v>2.0574453929116383</v>
      </c>
      <c r="R3706" s="9" t="s">
        <v>0</v>
      </c>
    </row>
    <row r="3707" spans="2:18" x14ac:dyDescent="0.2">
      <c r="B3707" s="25">
        <v>3477</v>
      </c>
      <c r="C3707" s="193"/>
      <c r="D3707" s="19">
        <v>1.7941586779906218</v>
      </c>
      <c r="E3707" s="19"/>
      <c r="F3707" s="19">
        <v>1.5483759599316465</v>
      </c>
      <c r="G3707" s="19"/>
      <c r="H3707" s="19">
        <v>1.9417023979038424</v>
      </c>
      <c r="I3707" s="19"/>
      <c r="J3707" s="19">
        <v>2.7191841132916745</v>
      </c>
      <c r="K3707" s="19"/>
      <c r="L3707" s="19">
        <v>1.8216575597735394</v>
      </c>
      <c r="M3707" s="19"/>
      <c r="N3707" s="19">
        <v>2.4331470943465079</v>
      </c>
      <c r="O3707" s="19"/>
      <c r="P3707" s="50">
        <v>1.860256429343063</v>
      </c>
      <c r="R3707" s="9" t="s">
        <v>0</v>
      </c>
    </row>
    <row r="3708" spans="2:18" x14ac:dyDescent="0.2">
      <c r="B3708" s="25">
        <v>3478</v>
      </c>
      <c r="C3708" s="193">
        <v>1.809111320486454</v>
      </c>
      <c r="D3708" s="19"/>
      <c r="E3708" s="19">
        <v>2.3092982760431555</v>
      </c>
      <c r="F3708" s="19"/>
      <c r="G3708" s="19">
        <v>2.1522525793924427</v>
      </c>
      <c r="H3708" s="19"/>
      <c r="I3708" s="19">
        <v>0.93178050781108168</v>
      </c>
      <c r="J3708" s="19"/>
      <c r="K3708" s="19">
        <v>1.3739589617605401</v>
      </c>
      <c r="L3708" s="19"/>
      <c r="M3708" s="19">
        <v>2.4949519696118441</v>
      </c>
      <c r="N3708" s="19"/>
      <c r="O3708" s="19">
        <v>2.2391767188817386</v>
      </c>
      <c r="P3708" s="50"/>
      <c r="R3708" s="9" t="s">
        <v>0</v>
      </c>
    </row>
    <row r="3709" spans="2:18" x14ac:dyDescent="0.2">
      <c r="B3709" s="25">
        <v>3479</v>
      </c>
      <c r="C3709" s="193">
        <v>0.251534583236316</v>
      </c>
      <c r="D3709" s="19"/>
      <c r="E3709" s="19"/>
      <c r="F3709" s="19">
        <v>1.0923766590553829</v>
      </c>
      <c r="G3709" s="19"/>
      <c r="H3709" s="19">
        <v>1.0136238308185896</v>
      </c>
      <c r="I3709" s="19"/>
      <c r="J3709" s="19">
        <v>0.31331469803024076</v>
      </c>
      <c r="K3709" s="19"/>
      <c r="L3709" s="19">
        <v>0.63867271520830149</v>
      </c>
      <c r="M3709" s="19"/>
      <c r="N3709" s="19">
        <v>0.79276440633415257</v>
      </c>
      <c r="O3709" s="19">
        <v>0.4015255566901052</v>
      </c>
      <c r="P3709" s="50"/>
      <c r="R3709" s="9" t="s">
        <v>0</v>
      </c>
    </row>
    <row r="3710" spans="2:18" x14ac:dyDescent="0.2">
      <c r="B3710" s="25">
        <v>3480</v>
      </c>
      <c r="C3710" s="193">
        <v>1.2833869624675458</v>
      </c>
      <c r="D3710" s="19"/>
      <c r="E3710" s="19">
        <v>0.31633774854642188</v>
      </c>
      <c r="F3710" s="19"/>
      <c r="G3710" s="19">
        <v>0.30623533052924823</v>
      </c>
      <c r="H3710" s="19"/>
      <c r="I3710" s="19">
        <v>0.82291751535209789</v>
      </c>
      <c r="J3710" s="19"/>
      <c r="K3710" s="19">
        <v>1.0972623821489991</v>
      </c>
      <c r="L3710" s="19"/>
      <c r="M3710" s="19"/>
      <c r="N3710" s="19">
        <v>0.3980540924792198</v>
      </c>
      <c r="O3710" s="19">
        <v>1.170846926694004</v>
      </c>
      <c r="P3710" s="50"/>
      <c r="R3710" s="9" t="s">
        <v>0</v>
      </c>
    </row>
    <row r="3711" spans="2:18" x14ac:dyDescent="0.2">
      <c r="B3711" s="25">
        <v>3481</v>
      </c>
      <c r="C3711" s="193"/>
      <c r="D3711" s="19">
        <v>2.0122203063127819</v>
      </c>
      <c r="E3711" s="19"/>
      <c r="F3711" s="19">
        <v>2.4758938526573964</v>
      </c>
      <c r="G3711" s="19"/>
      <c r="H3711" s="19">
        <v>2.2733506569592596</v>
      </c>
      <c r="I3711" s="19"/>
      <c r="J3711" s="19">
        <v>3.1316370137626621</v>
      </c>
      <c r="K3711" s="19"/>
      <c r="L3711" s="19">
        <v>1.7742533824482192</v>
      </c>
      <c r="M3711" s="19"/>
      <c r="N3711" s="19">
        <v>2.5271055122731414</v>
      </c>
      <c r="O3711" s="19"/>
      <c r="P3711" s="50">
        <v>1.7702791376719547</v>
      </c>
      <c r="R3711" s="9" t="s">
        <v>0</v>
      </c>
    </row>
    <row r="3712" spans="2:18" x14ac:dyDescent="0.2">
      <c r="B3712" s="25">
        <v>3482</v>
      </c>
      <c r="C3712" s="193"/>
      <c r="D3712" s="19">
        <v>1.2312225169448574</v>
      </c>
      <c r="E3712" s="19"/>
      <c r="F3712" s="19">
        <v>2.5133341719812217</v>
      </c>
      <c r="G3712" s="19"/>
      <c r="H3712" s="19">
        <v>1.5787559354211123</v>
      </c>
      <c r="I3712" s="19"/>
      <c r="J3712" s="19">
        <v>1.6477304383524776</v>
      </c>
      <c r="K3712" s="19"/>
      <c r="L3712" s="19">
        <v>1.8858533145357115</v>
      </c>
      <c r="M3712" s="19"/>
      <c r="N3712" s="19">
        <v>1.3100835436536908</v>
      </c>
      <c r="O3712" s="19"/>
      <c r="P3712" s="50">
        <v>1.0034149254284945</v>
      </c>
      <c r="R3712" s="9" t="s">
        <v>0</v>
      </c>
    </row>
    <row r="3713" spans="2:18" x14ac:dyDescent="0.2">
      <c r="B3713" s="25">
        <v>3483</v>
      </c>
      <c r="C3713" s="193">
        <v>0.8482268130573829</v>
      </c>
      <c r="D3713" s="19"/>
      <c r="E3713" s="19">
        <v>0.27839612932056368</v>
      </c>
      <c r="F3713" s="19"/>
      <c r="G3713" s="19">
        <v>0.76440140211985208</v>
      </c>
      <c r="H3713" s="19"/>
      <c r="I3713" s="19">
        <v>0.3911668093677424</v>
      </c>
      <c r="J3713" s="19"/>
      <c r="K3713" s="19">
        <v>0.47206973686528558</v>
      </c>
      <c r="L3713" s="19"/>
      <c r="M3713" s="19"/>
      <c r="N3713" s="19">
        <v>0.18519367101151873</v>
      </c>
      <c r="O3713" s="19">
        <v>0.50711026598142772</v>
      </c>
      <c r="P3713" s="50"/>
      <c r="R3713" s="9" t="s">
        <v>0</v>
      </c>
    </row>
    <row r="3714" spans="2:18" x14ac:dyDescent="0.2">
      <c r="B3714" s="25">
        <v>3484</v>
      </c>
      <c r="C3714" s="193">
        <v>0.62296480632491746</v>
      </c>
      <c r="D3714" s="19"/>
      <c r="E3714" s="19">
        <v>0.95945017540535182</v>
      </c>
      <c r="F3714" s="19"/>
      <c r="G3714" s="19">
        <v>0.73578299807738223</v>
      </c>
      <c r="H3714" s="19"/>
      <c r="I3714" s="19">
        <v>1.2572144149560915</v>
      </c>
      <c r="J3714" s="19"/>
      <c r="K3714" s="19">
        <v>0.88386296267866304</v>
      </c>
      <c r="L3714" s="19"/>
      <c r="M3714" s="19">
        <v>0.80193875329592301</v>
      </c>
      <c r="N3714" s="19"/>
      <c r="O3714" s="19">
        <v>0.23646098921634465</v>
      </c>
      <c r="P3714" s="50"/>
      <c r="R3714" s="9" t="s">
        <v>0</v>
      </c>
    </row>
    <row r="3715" spans="2:18" x14ac:dyDescent="0.2">
      <c r="B3715" s="25">
        <v>3485</v>
      </c>
      <c r="C3715" s="193">
        <v>3.56022094674412E-3</v>
      </c>
      <c r="D3715" s="19"/>
      <c r="E3715" s="19"/>
      <c r="F3715" s="19">
        <v>1.1384084705506516</v>
      </c>
      <c r="G3715" s="19"/>
      <c r="H3715" s="19">
        <v>0.90756705380716185</v>
      </c>
      <c r="I3715" s="19"/>
      <c r="J3715" s="19">
        <v>0.47780194028947454</v>
      </c>
      <c r="K3715" s="19"/>
      <c r="L3715" s="19">
        <v>0.49335695953962538</v>
      </c>
      <c r="M3715" s="19"/>
      <c r="N3715" s="19">
        <v>1.0305502453969269</v>
      </c>
      <c r="O3715" s="19"/>
      <c r="P3715" s="50">
        <v>1.1725858141569137</v>
      </c>
      <c r="R3715" s="9" t="s">
        <v>0</v>
      </c>
    </row>
    <row r="3716" spans="2:18" x14ac:dyDescent="0.2">
      <c r="B3716" s="25">
        <v>3486</v>
      </c>
      <c r="C3716" s="193"/>
      <c r="D3716" s="19">
        <v>0.26014708772858264</v>
      </c>
      <c r="E3716" s="19"/>
      <c r="F3716" s="19">
        <v>0.10288891164930962</v>
      </c>
      <c r="G3716" s="19">
        <v>0.44760732472144948</v>
      </c>
      <c r="H3716" s="19"/>
      <c r="I3716" s="19">
        <v>0.59230280730173723</v>
      </c>
      <c r="J3716" s="19"/>
      <c r="K3716" s="19">
        <v>0.68696211049361333</v>
      </c>
      <c r="L3716" s="19"/>
      <c r="M3716" s="19">
        <v>0.80930443219386916</v>
      </c>
      <c r="N3716" s="19"/>
      <c r="O3716" s="19"/>
      <c r="P3716" s="50">
        <v>1.0608706009821147</v>
      </c>
      <c r="R3716" s="9" t="s">
        <v>0</v>
      </c>
    </row>
    <row r="3717" spans="2:18" x14ac:dyDescent="0.2">
      <c r="B3717" s="25">
        <v>3487</v>
      </c>
      <c r="C3717" s="193"/>
      <c r="D3717" s="19">
        <v>0.86330634726265909</v>
      </c>
      <c r="E3717" s="19">
        <v>0.66463695430948189</v>
      </c>
      <c r="F3717" s="19"/>
      <c r="G3717" s="19"/>
      <c r="H3717" s="19">
        <v>0.1175469496792734</v>
      </c>
      <c r="I3717" s="19">
        <v>3.6176722419320351E-2</v>
      </c>
      <c r="J3717" s="19"/>
      <c r="K3717" s="19"/>
      <c r="L3717" s="19">
        <v>0.19074075993274536</v>
      </c>
      <c r="M3717" s="19"/>
      <c r="N3717" s="19">
        <v>0.90026429247728312</v>
      </c>
      <c r="O3717" s="19"/>
      <c r="P3717" s="50">
        <v>0.69183831438528365</v>
      </c>
      <c r="R3717" s="9" t="s">
        <v>0</v>
      </c>
    </row>
    <row r="3718" spans="2:18" x14ac:dyDescent="0.2">
      <c r="B3718" s="25">
        <v>3488</v>
      </c>
      <c r="C3718" s="193"/>
      <c r="D3718" s="19">
        <v>0.36699257093091808</v>
      </c>
      <c r="E3718" s="19"/>
      <c r="F3718" s="19">
        <v>0.24063947342837977</v>
      </c>
      <c r="G3718" s="19"/>
      <c r="H3718" s="19">
        <v>1.2480706451741872</v>
      </c>
      <c r="I3718" s="19"/>
      <c r="J3718" s="19">
        <v>4.6312541445480686E-2</v>
      </c>
      <c r="K3718" s="19"/>
      <c r="L3718" s="19">
        <v>0.61443856956680409</v>
      </c>
      <c r="M3718" s="19"/>
      <c r="N3718" s="19">
        <v>0.45374074517012625</v>
      </c>
      <c r="O3718" s="19"/>
      <c r="P3718" s="50">
        <v>0.33259115070839163</v>
      </c>
      <c r="R3718" s="9" t="s">
        <v>0</v>
      </c>
    </row>
    <row r="3719" spans="2:18" x14ac:dyDescent="0.2">
      <c r="B3719" s="25">
        <v>3489</v>
      </c>
      <c r="C3719" s="193">
        <v>1.6124129153646274</v>
      </c>
      <c r="D3719" s="19"/>
      <c r="E3719" s="19">
        <v>1.1650916104445084</v>
      </c>
      <c r="F3719" s="19"/>
      <c r="G3719" s="19">
        <v>0.99815205016412079</v>
      </c>
      <c r="H3719" s="19"/>
      <c r="I3719" s="19"/>
      <c r="J3719" s="19">
        <v>0.11326089783590819</v>
      </c>
      <c r="K3719" s="19">
        <v>0.78589042708332868</v>
      </c>
      <c r="L3719" s="19"/>
      <c r="M3719" s="19">
        <v>0.90565051529913865</v>
      </c>
      <c r="N3719" s="19"/>
      <c r="O3719" s="19">
        <v>1.0551201839624949</v>
      </c>
      <c r="P3719" s="50"/>
      <c r="R3719" s="9" t="s">
        <v>0</v>
      </c>
    </row>
    <row r="3720" spans="2:18" x14ac:dyDescent="0.2">
      <c r="B3720" s="25">
        <v>3490</v>
      </c>
      <c r="C3720" s="193"/>
      <c r="D3720" s="19">
        <v>1.0733078719944873</v>
      </c>
      <c r="E3720" s="19"/>
      <c r="F3720" s="19">
        <v>1.8482803460597861</v>
      </c>
      <c r="G3720" s="19"/>
      <c r="H3720" s="19">
        <v>1.3424307776194266</v>
      </c>
      <c r="I3720" s="19"/>
      <c r="J3720" s="19">
        <v>1.21314925061984</v>
      </c>
      <c r="K3720" s="19"/>
      <c r="L3720" s="19">
        <v>1.408698517104447</v>
      </c>
      <c r="M3720" s="19"/>
      <c r="N3720" s="19">
        <v>1.352852033701468</v>
      </c>
      <c r="O3720" s="19"/>
      <c r="P3720" s="50">
        <v>1.2293648013297178</v>
      </c>
      <c r="R3720" s="9" t="s">
        <v>0</v>
      </c>
    </row>
    <row r="3721" spans="2:18" x14ac:dyDescent="0.2">
      <c r="B3721" s="25">
        <v>3491</v>
      </c>
      <c r="C3721" s="193"/>
      <c r="D3721" s="19">
        <v>1.8480755747680305E-2</v>
      </c>
      <c r="E3721" s="19">
        <v>0.18778170205489816</v>
      </c>
      <c r="F3721" s="19"/>
      <c r="G3721" s="19">
        <v>1.929593148308155</v>
      </c>
      <c r="H3721" s="19"/>
      <c r="I3721" s="19">
        <v>0.94810579666971162</v>
      </c>
      <c r="J3721" s="19"/>
      <c r="K3721" s="19">
        <v>0.60807370120350412</v>
      </c>
      <c r="L3721" s="19"/>
      <c r="M3721" s="19">
        <v>1.7779968360036136</v>
      </c>
      <c r="N3721" s="19"/>
      <c r="O3721" s="19">
        <v>0.52719190165066854</v>
      </c>
      <c r="P3721" s="50"/>
      <c r="R3721" s="9" t="s">
        <v>0</v>
      </c>
    </row>
    <row r="3722" spans="2:18" x14ac:dyDescent="0.2">
      <c r="B3722" s="25">
        <v>3492</v>
      </c>
      <c r="C3722" s="193"/>
      <c r="D3722" s="19">
        <v>0.35357426453889257</v>
      </c>
      <c r="E3722" s="19">
        <v>0.60055341994210654</v>
      </c>
      <c r="F3722" s="19"/>
      <c r="G3722" s="19"/>
      <c r="H3722" s="19">
        <v>0.56392922676259349</v>
      </c>
      <c r="I3722" s="19"/>
      <c r="J3722" s="19">
        <v>0.4980026352111514</v>
      </c>
      <c r="K3722" s="19"/>
      <c r="L3722" s="19">
        <v>3.7369609547906385E-2</v>
      </c>
      <c r="M3722" s="19">
        <v>0.69268667692874175</v>
      </c>
      <c r="N3722" s="19"/>
      <c r="O3722" s="19"/>
      <c r="P3722" s="50">
        <v>0.81203230280815397</v>
      </c>
      <c r="R3722" s="9" t="s">
        <v>0</v>
      </c>
    </row>
    <row r="3723" spans="2:18" x14ac:dyDescent="0.2">
      <c r="B3723" s="25">
        <v>3493</v>
      </c>
      <c r="C3723" s="193">
        <v>0.57059119946329828</v>
      </c>
      <c r="D3723" s="19"/>
      <c r="E3723" s="19"/>
      <c r="F3723" s="19">
        <v>0.58378325723571156</v>
      </c>
      <c r="G3723" s="19"/>
      <c r="H3723" s="19">
        <v>7.37621842364036E-2</v>
      </c>
      <c r="I3723" s="19">
        <v>0.70730877820201277</v>
      </c>
      <c r="J3723" s="19"/>
      <c r="K3723" s="19">
        <v>0.705242653513799</v>
      </c>
      <c r="L3723" s="19"/>
      <c r="M3723" s="19">
        <v>1.0856024222833527</v>
      </c>
      <c r="N3723" s="19"/>
      <c r="O3723" s="19">
        <v>0.84624491607775809</v>
      </c>
      <c r="P3723" s="50"/>
      <c r="R3723" s="9" t="s">
        <v>0</v>
      </c>
    </row>
    <row r="3724" spans="2:18" x14ac:dyDescent="0.2">
      <c r="B3724" s="25">
        <v>3494</v>
      </c>
      <c r="C3724" s="193"/>
      <c r="D3724" s="19">
        <v>5.8887109410665578E-2</v>
      </c>
      <c r="E3724" s="19">
        <v>0.13082595076012316</v>
      </c>
      <c r="F3724" s="19"/>
      <c r="G3724" s="19"/>
      <c r="H3724" s="19">
        <v>0.45375695358484625</v>
      </c>
      <c r="I3724" s="19"/>
      <c r="J3724" s="19">
        <v>0.76748487924737729</v>
      </c>
      <c r="K3724" s="19">
        <v>0.16195178517179554</v>
      </c>
      <c r="L3724" s="19"/>
      <c r="M3724" s="19"/>
      <c r="N3724" s="19">
        <v>0.55345295243467985</v>
      </c>
      <c r="O3724" s="19"/>
      <c r="P3724" s="50">
        <v>9.572363675334998E-2</v>
      </c>
      <c r="R3724" s="9" t="s">
        <v>0</v>
      </c>
    </row>
    <row r="3725" spans="2:18" x14ac:dyDescent="0.2">
      <c r="B3725" s="25">
        <v>3495</v>
      </c>
      <c r="C3725" s="193">
        <v>0.36357537102642862</v>
      </c>
      <c r="D3725" s="19"/>
      <c r="E3725" s="19"/>
      <c r="F3725" s="19">
        <v>1.456876452165619</v>
      </c>
      <c r="G3725" s="19">
        <v>0.45618527033025391</v>
      </c>
      <c r="H3725" s="19"/>
      <c r="I3725" s="19">
        <v>0.4638930115090219</v>
      </c>
      <c r="J3725" s="19"/>
      <c r="K3725" s="19"/>
      <c r="L3725" s="19">
        <v>0.40971934353244405</v>
      </c>
      <c r="M3725" s="19"/>
      <c r="N3725" s="19">
        <v>0.6992133085952944</v>
      </c>
      <c r="O3725" s="19">
        <v>0.42890567663300083</v>
      </c>
      <c r="P3725" s="50"/>
      <c r="R3725" s="9" t="s">
        <v>0</v>
      </c>
    </row>
    <row r="3726" spans="2:18" x14ac:dyDescent="0.2">
      <c r="B3726" s="25">
        <v>3496</v>
      </c>
      <c r="C3726" s="193"/>
      <c r="D3726" s="19">
        <v>1.0173464945437387</v>
      </c>
      <c r="E3726" s="19"/>
      <c r="F3726" s="19">
        <v>6.78795066494529E-2</v>
      </c>
      <c r="G3726" s="19">
        <v>0.44417194739255905</v>
      </c>
      <c r="H3726" s="19"/>
      <c r="I3726" s="19"/>
      <c r="J3726" s="19">
        <v>0.19412719413005802</v>
      </c>
      <c r="K3726" s="19"/>
      <c r="L3726" s="19">
        <v>1.0875876144491041</v>
      </c>
      <c r="M3726" s="19"/>
      <c r="N3726" s="19">
        <v>0.93057645839453973</v>
      </c>
      <c r="O3726" s="19"/>
      <c r="P3726" s="50">
        <v>0.14234471686274261</v>
      </c>
      <c r="R3726" s="9" t="s">
        <v>0</v>
      </c>
    </row>
    <row r="3727" spans="2:18" x14ac:dyDescent="0.2">
      <c r="B3727" s="25">
        <v>3497</v>
      </c>
      <c r="C3727" s="193">
        <v>2.2376624808104943</v>
      </c>
      <c r="D3727" s="19"/>
      <c r="E3727" s="19">
        <v>1.4574362503820655</v>
      </c>
      <c r="F3727" s="19"/>
      <c r="G3727" s="19">
        <v>1.7589636866584206</v>
      </c>
      <c r="H3727" s="19"/>
      <c r="I3727" s="19">
        <v>1.8509151772495176</v>
      </c>
      <c r="J3727" s="19"/>
      <c r="K3727" s="19">
        <v>1.7800087621517842</v>
      </c>
      <c r="L3727" s="19"/>
      <c r="M3727" s="19">
        <v>1.8674861203134772</v>
      </c>
      <c r="N3727" s="19"/>
      <c r="O3727" s="19">
        <v>1.877761230785947</v>
      </c>
      <c r="P3727" s="50"/>
      <c r="R3727" s="9" t="s">
        <v>0</v>
      </c>
    </row>
    <row r="3728" spans="2:18" x14ac:dyDescent="0.2">
      <c r="B3728" s="25">
        <v>3498</v>
      </c>
      <c r="C3728" s="193"/>
      <c r="D3728" s="19">
        <v>1.36674718062694</v>
      </c>
      <c r="E3728" s="19"/>
      <c r="F3728" s="19">
        <v>0.8250429357934389</v>
      </c>
      <c r="G3728" s="19"/>
      <c r="H3728" s="19">
        <v>1.3868493999691791</v>
      </c>
      <c r="I3728" s="19"/>
      <c r="J3728" s="19">
        <v>2.6997697496944975</v>
      </c>
      <c r="K3728" s="19"/>
      <c r="L3728" s="19">
        <v>1.618167490831429</v>
      </c>
      <c r="M3728" s="19"/>
      <c r="N3728" s="19">
        <v>1.3750405465184228</v>
      </c>
      <c r="O3728" s="19"/>
      <c r="P3728" s="50">
        <v>1.6746946444689297</v>
      </c>
      <c r="R3728" s="9" t="s">
        <v>0</v>
      </c>
    </row>
    <row r="3729" spans="2:18" x14ac:dyDescent="0.2">
      <c r="B3729" s="25">
        <v>3499</v>
      </c>
      <c r="C3729" s="193"/>
      <c r="D3729" s="19">
        <v>0.81096689007486988</v>
      </c>
      <c r="E3729" s="19"/>
      <c r="F3729" s="19">
        <v>1.5654916706781921</v>
      </c>
      <c r="G3729" s="19"/>
      <c r="H3729" s="19">
        <v>1.0603884783407223</v>
      </c>
      <c r="I3729" s="19"/>
      <c r="J3729" s="19">
        <v>1.3025408765205122</v>
      </c>
      <c r="K3729" s="19"/>
      <c r="L3729" s="19">
        <v>1.3133249633563699</v>
      </c>
      <c r="M3729" s="19"/>
      <c r="N3729" s="19">
        <v>0.91026592815315754</v>
      </c>
      <c r="O3729" s="19"/>
      <c r="P3729" s="50">
        <v>1.8270228037331513</v>
      </c>
      <c r="R3729" s="9" t="s">
        <v>0</v>
      </c>
    </row>
    <row r="3730" spans="2:18" x14ac:dyDescent="0.2">
      <c r="B3730" s="25">
        <v>3500</v>
      </c>
      <c r="C3730" s="193"/>
      <c r="D3730" s="19">
        <v>0.31075764497405528</v>
      </c>
      <c r="E3730" s="19"/>
      <c r="F3730" s="19">
        <v>0.25116950112470526</v>
      </c>
      <c r="G3730" s="19">
        <v>0.49547746157754141</v>
      </c>
      <c r="H3730" s="19"/>
      <c r="I3730" s="19">
        <v>6.7671838421163727E-2</v>
      </c>
      <c r="J3730" s="19"/>
      <c r="K3730" s="19"/>
      <c r="L3730" s="19">
        <v>0.2018182782293807</v>
      </c>
      <c r="M3730" s="19">
        <v>0.17266987797559777</v>
      </c>
      <c r="N3730" s="19"/>
      <c r="O3730" s="19">
        <v>0.10505650885031646</v>
      </c>
      <c r="P3730" s="50"/>
      <c r="R3730" s="9" t="s">
        <v>0</v>
      </c>
    </row>
    <row r="3731" spans="2:18" x14ac:dyDescent="0.2">
      <c r="B3731" s="25">
        <v>3501</v>
      </c>
      <c r="C3731" s="193"/>
      <c r="D3731" s="19">
        <v>0.79224878137829224</v>
      </c>
      <c r="E3731" s="19"/>
      <c r="F3731" s="19">
        <v>1.4969608563230818</v>
      </c>
      <c r="G3731" s="19"/>
      <c r="H3731" s="19">
        <v>0.6245414822450096</v>
      </c>
      <c r="I3731" s="19"/>
      <c r="J3731" s="19">
        <v>1.290909928714141</v>
      </c>
      <c r="K3731" s="19"/>
      <c r="L3731" s="19">
        <v>0.94222581103116343</v>
      </c>
      <c r="M3731" s="19"/>
      <c r="N3731" s="19">
        <v>1.9654412086419522</v>
      </c>
      <c r="O3731" s="19"/>
      <c r="P3731" s="50">
        <v>0.87680495457468877</v>
      </c>
      <c r="R3731" s="9" t="s">
        <v>0</v>
      </c>
    </row>
    <row r="3732" spans="2:18" x14ac:dyDescent="0.2">
      <c r="B3732" s="25">
        <v>3502</v>
      </c>
      <c r="C3732" s="193"/>
      <c r="D3732" s="19">
        <v>0.96819779105949066</v>
      </c>
      <c r="E3732" s="19"/>
      <c r="F3732" s="19">
        <v>1.90453369630348</v>
      </c>
      <c r="G3732" s="19"/>
      <c r="H3732" s="19">
        <v>1.6747182719845612</v>
      </c>
      <c r="I3732" s="19"/>
      <c r="J3732" s="19">
        <v>0.9742499704876223</v>
      </c>
      <c r="K3732" s="19"/>
      <c r="L3732" s="19">
        <v>2.8711060407653726</v>
      </c>
      <c r="M3732" s="19"/>
      <c r="N3732" s="19">
        <v>1.4501412626282062</v>
      </c>
      <c r="O3732" s="19"/>
      <c r="P3732" s="50">
        <v>2.9979628844122392</v>
      </c>
      <c r="R3732" s="9" t="s">
        <v>0</v>
      </c>
    </row>
    <row r="3733" spans="2:18" x14ac:dyDescent="0.2">
      <c r="B3733" s="25">
        <v>3503</v>
      </c>
      <c r="C3733" s="193">
        <v>1.203312273095072</v>
      </c>
      <c r="D3733" s="19"/>
      <c r="E3733" s="19">
        <v>0.88556588473555287</v>
      </c>
      <c r="F3733" s="19"/>
      <c r="G3733" s="19">
        <v>0.71398434276848943</v>
      </c>
      <c r="H3733" s="19"/>
      <c r="I3733" s="19">
        <v>1.3706129764729091</v>
      </c>
      <c r="J3733" s="19"/>
      <c r="K3733" s="19">
        <v>0.80450887518177705</v>
      </c>
      <c r="L3733" s="19"/>
      <c r="M3733" s="19">
        <v>0.4334631596846113</v>
      </c>
      <c r="N3733" s="19"/>
      <c r="O3733" s="19">
        <v>1.2699377242055883</v>
      </c>
      <c r="P3733" s="50"/>
      <c r="R3733" s="9" t="s">
        <v>0</v>
      </c>
    </row>
    <row r="3734" spans="2:18" x14ac:dyDescent="0.2">
      <c r="B3734" s="25">
        <v>3504</v>
      </c>
      <c r="C3734" s="193">
        <v>0.69706968564725114</v>
      </c>
      <c r="D3734" s="19"/>
      <c r="E3734" s="19"/>
      <c r="F3734" s="19">
        <v>0.22017055454856471</v>
      </c>
      <c r="G3734" s="19"/>
      <c r="H3734" s="19">
        <v>0.2622365158792514</v>
      </c>
      <c r="I3734" s="19"/>
      <c r="J3734" s="19">
        <v>0.24532465844901852</v>
      </c>
      <c r="K3734" s="19">
        <v>0.79167675878296395</v>
      </c>
      <c r="L3734" s="19"/>
      <c r="M3734" s="19">
        <v>1.0595988543236727</v>
      </c>
      <c r="N3734" s="19"/>
      <c r="O3734" s="19">
        <v>0.20408526992278014</v>
      </c>
      <c r="P3734" s="50"/>
      <c r="R3734" s="9" t="s">
        <v>0</v>
      </c>
    </row>
    <row r="3735" spans="2:18" x14ac:dyDescent="0.2">
      <c r="B3735" s="25">
        <v>3505</v>
      </c>
      <c r="C3735" s="193">
        <v>0.51529179828035898</v>
      </c>
      <c r="D3735" s="19"/>
      <c r="E3735" s="19">
        <v>0.44909586828852732</v>
      </c>
      <c r="F3735" s="19"/>
      <c r="G3735" s="19">
        <v>1.4334022172298904</v>
      </c>
      <c r="H3735" s="19"/>
      <c r="I3735" s="19">
        <v>1.6035360199782165</v>
      </c>
      <c r="J3735" s="19"/>
      <c r="K3735" s="19">
        <v>0.72191640104497645</v>
      </c>
      <c r="L3735" s="19"/>
      <c r="M3735" s="19">
        <v>0.77084621867622749</v>
      </c>
      <c r="N3735" s="19"/>
      <c r="O3735" s="19">
        <v>0.71320430810082402</v>
      </c>
      <c r="P3735" s="50"/>
      <c r="R3735" s="9" t="s">
        <v>0</v>
      </c>
    </row>
    <row r="3736" spans="2:18" x14ac:dyDescent="0.2">
      <c r="B3736" s="25">
        <v>3506</v>
      </c>
      <c r="C3736" s="193"/>
      <c r="D3736" s="19">
        <v>0.88159737845046138</v>
      </c>
      <c r="E3736" s="19"/>
      <c r="F3736" s="19">
        <v>0.16614683966483554</v>
      </c>
      <c r="G3736" s="19"/>
      <c r="H3736" s="19">
        <v>1.1855256961311591</v>
      </c>
      <c r="I3736" s="19"/>
      <c r="J3736" s="19">
        <v>0.81684255013877571</v>
      </c>
      <c r="K3736" s="19"/>
      <c r="L3736" s="19">
        <v>0.47583111655618376</v>
      </c>
      <c r="M3736" s="19"/>
      <c r="N3736" s="19">
        <v>0.74223335311695449</v>
      </c>
      <c r="O3736" s="19"/>
      <c r="P3736" s="50">
        <v>0.84889677829362853</v>
      </c>
      <c r="R3736" s="9" t="s">
        <v>0</v>
      </c>
    </row>
    <row r="3737" spans="2:18" x14ac:dyDescent="0.2">
      <c r="B3737" s="25">
        <v>3507</v>
      </c>
      <c r="C3737" s="193">
        <v>0.79621927305371376</v>
      </c>
      <c r="D3737" s="19"/>
      <c r="E3737" s="19">
        <v>0.9717980342247492</v>
      </c>
      <c r="F3737" s="19"/>
      <c r="G3737" s="19"/>
      <c r="H3737" s="19">
        <v>0.19876055421979705</v>
      </c>
      <c r="I3737" s="19"/>
      <c r="J3737" s="19">
        <v>0.83006602684265329</v>
      </c>
      <c r="K3737" s="19">
        <v>0.62060141763597165</v>
      </c>
      <c r="L3737" s="19"/>
      <c r="M3737" s="19">
        <v>0.66732222133508556</v>
      </c>
      <c r="N3737" s="19"/>
      <c r="O3737" s="19"/>
      <c r="P3737" s="50">
        <v>0.27682393083150009</v>
      </c>
      <c r="R3737" s="9" t="s">
        <v>0</v>
      </c>
    </row>
    <row r="3738" spans="2:18" x14ac:dyDescent="0.2">
      <c r="B3738" s="25">
        <v>3508</v>
      </c>
      <c r="C3738" s="193"/>
      <c r="D3738" s="19">
        <v>0.55167227329270074</v>
      </c>
      <c r="E3738" s="19"/>
      <c r="F3738" s="19">
        <v>1.2127861247752574</v>
      </c>
      <c r="G3738" s="19"/>
      <c r="H3738" s="19">
        <v>0.73782570410155046</v>
      </c>
      <c r="I3738" s="19">
        <v>3.8727178663616134E-3</v>
      </c>
      <c r="J3738" s="19"/>
      <c r="K3738" s="19"/>
      <c r="L3738" s="19">
        <v>1.1920727315896458</v>
      </c>
      <c r="M3738" s="19"/>
      <c r="N3738" s="19">
        <v>0.15501721533469834</v>
      </c>
      <c r="O3738" s="19"/>
      <c r="P3738" s="50">
        <v>0.77501259168792858</v>
      </c>
      <c r="R3738" s="9" t="s">
        <v>0</v>
      </c>
    </row>
    <row r="3739" spans="2:18" x14ac:dyDescent="0.2">
      <c r="B3739" s="25">
        <v>3509</v>
      </c>
      <c r="C3739" s="193"/>
      <c r="D3739" s="19">
        <v>0.82737484894726687</v>
      </c>
      <c r="E3739" s="19"/>
      <c r="F3739" s="19">
        <v>1.2919237765894986</v>
      </c>
      <c r="G3739" s="19"/>
      <c r="H3739" s="19">
        <v>0.89606277701830228</v>
      </c>
      <c r="I3739" s="19"/>
      <c r="J3739" s="19">
        <v>0.8400127628264058</v>
      </c>
      <c r="K3739" s="19"/>
      <c r="L3739" s="19">
        <v>0.9097528054942724</v>
      </c>
      <c r="M3739" s="19"/>
      <c r="N3739" s="19">
        <v>0.19419776444694742</v>
      </c>
      <c r="O3739" s="19"/>
      <c r="P3739" s="50">
        <v>1.6068945646093662</v>
      </c>
      <c r="R3739" s="9" t="s">
        <v>0</v>
      </c>
    </row>
    <row r="3740" spans="2:18" x14ac:dyDescent="0.2">
      <c r="B3740" s="25">
        <v>3510</v>
      </c>
      <c r="C3740" s="193">
        <v>5.0827860715105685E-2</v>
      </c>
      <c r="D3740" s="19"/>
      <c r="E3740" s="19"/>
      <c r="F3740" s="19">
        <v>0.85751212819829603</v>
      </c>
      <c r="G3740" s="19"/>
      <c r="H3740" s="19">
        <v>0.56589538869763378</v>
      </c>
      <c r="I3740" s="19"/>
      <c r="J3740" s="19">
        <v>0.5365282085556049</v>
      </c>
      <c r="K3740" s="19"/>
      <c r="L3740" s="19">
        <v>0.7353102088231025</v>
      </c>
      <c r="M3740" s="19"/>
      <c r="N3740" s="19">
        <v>1.0410738445106331</v>
      </c>
      <c r="O3740" s="19">
        <v>0.63300377858152901</v>
      </c>
      <c r="P3740" s="50"/>
      <c r="R3740" s="9" t="s">
        <v>0</v>
      </c>
    </row>
    <row r="3741" spans="2:18" x14ac:dyDescent="0.2">
      <c r="B3741" s="25">
        <v>3511</v>
      </c>
      <c r="C3741" s="193"/>
      <c r="D3741" s="19">
        <v>0.51625148474765048</v>
      </c>
      <c r="E3741" s="19">
        <v>0.89426311403246928</v>
      </c>
      <c r="F3741" s="19"/>
      <c r="G3741" s="19">
        <v>0.34173174222466313</v>
      </c>
      <c r="H3741" s="19"/>
      <c r="I3741" s="19"/>
      <c r="J3741" s="19">
        <v>0.31406002761905133</v>
      </c>
      <c r="K3741" s="19">
        <v>0.4379590256505308</v>
      </c>
      <c r="L3741" s="19"/>
      <c r="M3741" s="19">
        <v>0.28926090728193565</v>
      </c>
      <c r="N3741" s="19"/>
      <c r="O3741" s="19"/>
      <c r="P3741" s="50">
        <v>0.49128837549058041</v>
      </c>
      <c r="R3741" s="9" t="s">
        <v>0</v>
      </c>
    </row>
    <row r="3742" spans="2:18" x14ac:dyDescent="0.2">
      <c r="B3742" s="25">
        <v>3512</v>
      </c>
      <c r="C3742" s="193">
        <v>1.2308695018319706</v>
      </c>
      <c r="D3742" s="19"/>
      <c r="E3742" s="19"/>
      <c r="F3742" s="19">
        <v>0.19724765394588545</v>
      </c>
      <c r="G3742" s="19">
        <v>0.19372858163326531</v>
      </c>
      <c r="H3742" s="19"/>
      <c r="I3742" s="19">
        <v>0.39051672558669753</v>
      </c>
      <c r="J3742" s="19"/>
      <c r="K3742" s="19"/>
      <c r="L3742" s="19">
        <v>0.89939255444250721</v>
      </c>
      <c r="M3742" s="19">
        <v>0.16708443583008195</v>
      </c>
      <c r="N3742" s="19"/>
      <c r="O3742" s="19"/>
      <c r="P3742" s="50">
        <v>7.1137422367572615E-3</v>
      </c>
      <c r="R3742" s="9" t="s">
        <v>0</v>
      </c>
    </row>
    <row r="3743" spans="2:18" x14ac:dyDescent="0.2">
      <c r="B3743" s="25">
        <v>3513</v>
      </c>
      <c r="C3743" s="193">
        <v>0.43168110710938828</v>
      </c>
      <c r="D3743" s="19"/>
      <c r="E3743" s="19"/>
      <c r="F3743" s="19">
        <v>0.38196816094512587</v>
      </c>
      <c r="G3743" s="19"/>
      <c r="H3743" s="19">
        <v>0.98535186461629143</v>
      </c>
      <c r="I3743" s="19">
        <v>0.20160090958773019</v>
      </c>
      <c r="J3743" s="19"/>
      <c r="K3743" s="19"/>
      <c r="L3743" s="19">
        <v>0.40424201685899436</v>
      </c>
      <c r="M3743" s="19">
        <v>4.4648942484478572E-2</v>
      </c>
      <c r="N3743" s="19"/>
      <c r="O3743" s="19"/>
      <c r="P3743" s="50">
        <v>0.95880213737237463</v>
      </c>
      <c r="R3743" s="9" t="s">
        <v>0</v>
      </c>
    </row>
    <row r="3744" spans="2:18" x14ac:dyDescent="0.2">
      <c r="B3744" s="25">
        <v>3514</v>
      </c>
      <c r="C3744" s="193">
        <v>1.495839885679406</v>
      </c>
      <c r="D3744" s="19"/>
      <c r="E3744" s="19">
        <v>1.3747797436565203</v>
      </c>
      <c r="F3744" s="19"/>
      <c r="G3744" s="19">
        <v>1.0592731876288692</v>
      </c>
      <c r="H3744" s="19"/>
      <c r="I3744" s="19">
        <v>1.8193887084221994</v>
      </c>
      <c r="J3744" s="19"/>
      <c r="K3744" s="19">
        <v>1.1991302146450353</v>
      </c>
      <c r="L3744" s="19"/>
      <c r="M3744" s="19">
        <v>2.3580759946548651</v>
      </c>
      <c r="N3744" s="19"/>
      <c r="O3744" s="19">
        <v>1.9608761844249236</v>
      </c>
      <c r="P3744" s="50"/>
      <c r="R3744" s="9" t="s">
        <v>0</v>
      </c>
    </row>
    <row r="3745" spans="2:18" x14ac:dyDescent="0.2">
      <c r="B3745" s="25">
        <v>3515</v>
      </c>
      <c r="C3745" s="193">
        <v>0.93957041634808769</v>
      </c>
      <c r="D3745" s="19"/>
      <c r="E3745" s="19">
        <v>1.6171754407354801</v>
      </c>
      <c r="F3745" s="19"/>
      <c r="G3745" s="19">
        <v>0.16647880645760335</v>
      </c>
      <c r="H3745" s="19"/>
      <c r="I3745" s="19">
        <v>0.2343155703496754</v>
      </c>
      <c r="J3745" s="19"/>
      <c r="K3745" s="19">
        <v>0.33859336435403298</v>
      </c>
      <c r="L3745" s="19"/>
      <c r="M3745" s="19">
        <v>1.4107561832072206</v>
      </c>
      <c r="N3745" s="19"/>
      <c r="O3745" s="19">
        <v>0.61314353082988315</v>
      </c>
      <c r="P3745" s="50"/>
      <c r="R3745" s="9" t="s">
        <v>0</v>
      </c>
    </row>
    <row r="3746" spans="2:18" x14ac:dyDescent="0.2">
      <c r="B3746" s="25">
        <v>3516</v>
      </c>
      <c r="C3746" s="193">
        <v>1.7259301012811172</v>
      </c>
      <c r="D3746" s="19"/>
      <c r="E3746" s="19">
        <v>2.119451524317701</v>
      </c>
      <c r="F3746" s="19"/>
      <c r="G3746" s="19">
        <v>1.4436122379339864</v>
      </c>
      <c r="H3746" s="19"/>
      <c r="I3746" s="19">
        <v>1.976960430472501</v>
      </c>
      <c r="J3746" s="19"/>
      <c r="K3746" s="19">
        <v>0.81181113396659721</v>
      </c>
      <c r="L3746" s="19"/>
      <c r="M3746" s="19">
        <v>0.85586960142008928</v>
      </c>
      <c r="N3746" s="19"/>
      <c r="O3746" s="19">
        <v>1.8971707545588339</v>
      </c>
      <c r="P3746" s="50"/>
      <c r="R3746" s="9" t="s">
        <v>0</v>
      </c>
    </row>
    <row r="3747" spans="2:18" x14ac:dyDescent="0.2">
      <c r="B3747" s="25">
        <v>3517</v>
      </c>
      <c r="C3747" s="193"/>
      <c r="D3747" s="19">
        <v>0.90150640923911052</v>
      </c>
      <c r="E3747" s="19"/>
      <c r="F3747" s="19">
        <v>0.94912733365126001</v>
      </c>
      <c r="G3747" s="19"/>
      <c r="H3747" s="19">
        <v>0.13092098265493543</v>
      </c>
      <c r="I3747" s="19">
        <v>2.3574566552489545E-2</v>
      </c>
      <c r="J3747" s="19"/>
      <c r="K3747" s="19">
        <v>0.25815006377873506</v>
      </c>
      <c r="L3747" s="19"/>
      <c r="M3747" s="19"/>
      <c r="N3747" s="19">
        <v>0.16335133521889217</v>
      </c>
      <c r="O3747" s="19"/>
      <c r="P3747" s="50">
        <v>0.55688171088354987</v>
      </c>
      <c r="R3747" s="9" t="s">
        <v>0</v>
      </c>
    </row>
    <row r="3748" spans="2:18" x14ac:dyDescent="0.2">
      <c r="B3748" s="25">
        <v>3518</v>
      </c>
      <c r="C3748" s="193"/>
      <c r="D3748" s="19">
        <v>4.7874442640847649E-2</v>
      </c>
      <c r="E3748" s="19"/>
      <c r="F3748" s="19">
        <v>0.20873330464548248</v>
      </c>
      <c r="G3748" s="19"/>
      <c r="H3748" s="19">
        <v>0.27518545796215843</v>
      </c>
      <c r="I3748" s="19">
        <v>5.8728995404806479E-2</v>
      </c>
      <c r="J3748" s="19"/>
      <c r="K3748" s="19">
        <v>0.29476415767719838</v>
      </c>
      <c r="L3748" s="19"/>
      <c r="M3748" s="19">
        <v>0.58915859455446395</v>
      </c>
      <c r="N3748" s="19"/>
      <c r="O3748" s="19"/>
      <c r="P3748" s="50">
        <v>0.37327921972272055</v>
      </c>
      <c r="R3748" s="9" t="s">
        <v>0</v>
      </c>
    </row>
    <row r="3749" spans="2:18" x14ac:dyDescent="0.2">
      <c r="B3749" s="25">
        <v>3519</v>
      </c>
      <c r="C3749" s="193">
        <v>0.27309625954553973</v>
      </c>
      <c r="D3749" s="19"/>
      <c r="E3749" s="19">
        <v>0.30431610262523695</v>
      </c>
      <c r="F3749" s="19"/>
      <c r="G3749" s="19">
        <v>0.81523981070126417</v>
      </c>
      <c r="H3749" s="19"/>
      <c r="I3749" s="19">
        <v>0.60839104327365301</v>
      </c>
      <c r="J3749" s="19"/>
      <c r="K3749" s="19">
        <v>0.87172730850481428</v>
      </c>
      <c r="L3749" s="19"/>
      <c r="M3749" s="19">
        <v>1.1506361075375273</v>
      </c>
      <c r="N3749" s="19"/>
      <c r="O3749" s="19">
        <v>0.9576183504402852</v>
      </c>
      <c r="P3749" s="50"/>
      <c r="R3749" s="9" t="s">
        <v>0</v>
      </c>
    </row>
    <row r="3750" spans="2:18" x14ac:dyDescent="0.2">
      <c r="B3750" s="25">
        <v>3520</v>
      </c>
      <c r="C3750" s="193"/>
      <c r="D3750" s="19">
        <v>0.79727392311670608</v>
      </c>
      <c r="E3750" s="19"/>
      <c r="F3750" s="19">
        <v>1.0502108800604482</v>
      </c>
      <c r="G3750" s="19"/>
      <c r="H3750" s="19">
        <v>0.78726751965200648</v>
      </c>
      <c r="I3750" s="19">
        <v>0.16406796647113339</v>
      </c>
      <c r="J3750" s="19"/>
      <c r="K3750" s="19"/>
      <c r="L3750" s="19">
        <v>0.65366855022516757</v>
      </c>
      <c r="M3750" s="19"/>
      <c r="N3750" s="19">
        <v>1.3458333828773825</v>
      </c>
      <c r="O3750" s="19"/>
      <c r="P3750" s="50">
        <v>0.64379189032731132</v>
      </c>
      <c r="R3750" s="9" t="s">
        <v>0</v>
      </c>
    </row>
    <row r="3751" spans="2:18" x14ac:dyDescent="0.2">
      <c r="B3751" s="25">
        <v>3521</v>
      </c>
      <c r="C3751" s="193">
        <v>2.7507689715202814</v>
      </c>
      <c r="D3751" s="19"/>
      <c r="E3751" s="19">
        <v>2.0906653735588758</v>
      </c>
      <c r="F3751" s="19"/>
      <c r="G3751" s="19">
        <v>2.714594806217566</v>
      </c>
      <c r="H3751" s="19"/>
      <c r="I3751" s="19">
        <v>1.9179513136332027</v>
      </c>
      <c r="J3751" s="19"/>
      <c r="K3751" s="19">
        <v>1.9373180849866345</v>
      </c>
      <c r="L3751" s="19"/>
      <c r="M3751" s="19">
        <v>0.93245865324802879</v>
      </c>
      <c r="N3751" s="19"/>
      <c r="O3751" s="19">
        <v>2.762734576745403</v>
      </c>
      <c r="P3751" s="50"/>
      <c r="R3751" s="9" t="s">
        <v>0</v>
      </c>
    </row>
    <row r="3752" spans="2:18" x14ac:dyDescent="0.2">
      <c r="B3752" s="25">
        <v>3522</v>
      </c>
      <c r="C3752" s="193">
        <v>0.97256813809357967</v>
      </c>
      <c r="D3752" s="19"/>
      <c r="E3752" s="19">
        <v>0.77315086961214607</v>
      </c>
      <c r="F3752" s="19"/>
      <c r="G3752" s="19">
        <v>0.87034486316733617</v>
      </c>
      <c r="H3752" s="19"/>
      <c r="I3752" s="19">
        <v>1.400342222203145</v>
      </c>
      <c r="J3752" s="19"/>
      <c r="K3752" s="19">
        <v>0.68850884052197092</v>
      </c>
      <c r="L3752" s="19"/>
      <c r="M3752" s="19">
        <v>0.3916790266672453</v>
      </c>
      <c r="N3752" s="19"/>
      <c r="O3752" s="19">
        <v>0.48107681799462115</v>
      </c>
      <c r="P3752" s="50"/>
      <c r="R3752" s="9" t="s">
        <v>0</v>
      </c>
    </row>
    <row r="3753" spans="2:18" x14ac:dyDescent="0.2">
      <c r="B3753" s="25">
        <v>3523</v>
      </c>
      <c r="C3753" s="193">
        <v>2.7560135469307392</v>
      </c>
      <c r="D3753" s="19"/>
      <c r="E3753" s="19">
        <v>2.9792670395240974</v>
      </c>
      <c r="F3753" s="19"/>
      <c r="G3753" s="19">
        <v>2.9548005353380558</v>
      </c>
      <c r="H3753" s="19"/>
      <c r="I3753" s="19">
        <v>2.1293126788740193</v>
      </c>
      <c r="J3753" s="19"/>
      <c r="K3753" s="19">
        <v>2.4319135863760977</v>
      </c>
      <c r="L3753" s="19"/>
      <c r="M3753" s="19">
        <v>1.4142277733449087</v>
      </c>
      <c r="N3753" s="19"/>
      <c r="O3753" s="19">
        <v>2.2859749641553537</v>
      </c>
      <c r="P3753" s="50"/>
      <c r="R3753" s="9" t="s">
        <v>0</v>
      </c>
    </row>
    <row r="3754" spans="2:18" x14ac:dyDescent="0.2">
      <c r="B3754" s="25">
        <v>3524</v>
      </c>
      <c r="C3754" s="193">
        <v>0.83556862770689533</v>
      </c>
      <c r="D3754" s="19"/>
      <c r="E3754" s="19">
        <v>0.78659352349680667</v>
      </c>
      <c r="F3754" s="19"/>
      <c r="G3754" s="19"/>
      <c r="H3754" s="19">
        <v>8.4009736469351837E-2</v>
      </c>
      <c r="I3754" s="19">
        <v>1.3522576613028674</v>
      </c>
      <c r="J3754" s="19"/>
      <c r="K3754" s="19">
        <v>1.1743768573899562</v>
      </c>
      <c r="L3754" s="19"/>
      <c r="M3754" s="19">
        <v>0.92603401934363572</v>
      </c>
      <c r="N3754" s="19"/>
      <c r="O3754" s="19">
        <v>1.6764655127117734</v>
      </c>
      <c r="P3754" s="50"/>
      <c r="R3754" s="9" t="s">
        <v>0</v>
      </c>
    </row>
    <row r="3755" spans="2:18" x14ac:dyDescent="0.2">
      <c r="B3755" s="25">
        <v>3525</v>
      </c>
      <c r="C3755" s="193"/>
      <c r="D3755" s="19">
        <v>0.3891410160773609</v>
      </c>
      <c r="E3755" s="19"/>
      <c r="F3755" s="19">
        <v>0.92517175053981415</v>
      </c>
      <c r="G3755" s="19"/>
      <c r="H3755" s="19">
        <v>0.32765787806170615</v>
      </c>
      <c r="I3755" s="19">
        <v>0.2909948060586432</v>
      </c>
      <c r="J3755" s="19"/>
      <c r="K3755" s="19">
        <v>5.6721273399839081E-2</v>
      </c>
      <c r="L3755" s="19"/>
      <c r="M3755" s="19">
        <v>7.1702554100682825E-2</v>
      </c>
      <c r="N3755" s="19"/>
      <c r="O3755" s="19"/>
      <c r="P3755" s="50">
        <v>1.0768318731106012</v>
      </c>
      <c r="R3755" s="9" t="s">
        <v>0</v>
      </c>
    </row>
    <row r="3756" spans="2:18" x14ac:dyDescent="0.2">
      <c r="B3756" s="25">
        <v>3526</v>
      </c>
      <c r="C3756" s="193">
        <v>0.64855315191051421</v>
      </c>
      <c r="D3756" s="19"/>
      <c r="E3756" s="19">
        <v>0.38915008367223458</v>
      </c>
      <c r="F3756" s="19"/>
      <c r="G3756" s="19">
        <v>0.86883633219266854</v>
      </c>
      <c r="H3756" s="19"/>
      <c r="I3756" s="19">
        <v>8.5029899562442529E-2</v>
      </c>
      <c r="J3756" s="19"/>
      <c r="K3756" s="19">
        <v>0.59914195223693878</v>
      </c>
      <c r="L3756" s="19"/>
      <c r="M3756" s="19">
        <v>0.52155016831788181</v>
      </c>
      <c r="N3756" s="19"/>
      <c r="O3756" s="19">
        <v>1.3201341004697333</v>
      </c>
      <c r="P3756" s="50"/>
      <c r="R3756" s="9" t="s">
        <v>0</v>
      </c>
    </row>
    <row r="3757" spans="2:18" x14ac:dyDescent="0.2">
      <c r="B3757" s="25">
        <v>3527</v>
      </c>
      <c r="C3757" s="193">
        <v>1.6679833304073566</v>
      </c>
      <c r="D3757" s="19"/>
      <c r="E3757" s="19">
        <v>1.1557175360438821</v>
      </c>
      <c r="F3757" s="19"/>
      <c r="G3757" s="19">
        <v>0.73086170165940789</v>
      </c>
      <c r="H3757" s="19"/>
      <c r="I3757" s="19">
        <v>0.70210436448813696</v>
      </c>
      <c r="J3757" s="19"/>
      <c r="K3757" s="19">
        <v>1.4761655295061458</v>
      </c>
      <c r="L3757" s="19"/>
      <c r="M3757" s="19">
        <v>1.1242008362816143</v>
      </c>
      <c r="N3757" s="19"/>
      <c r="O3757" s="19">
        <v>1.0162360003771929</v>
      </c>
      <c r="P3757" s="50"/>
      <c r="R3757" s="9" t="s">
        <v>0</v>
      </c>
    </row>
    <row r="3758" spans="2:18" x14ac:dyDescent="0.2">
      <c r="B3758" s="25">
        <v>3528</v>
      </c>
      <c r="C3758" s="193">
        <v>0.40033002345908708</v>
      </c>
      <c r="D3758" s="19"/>
      <c r="E3758" s="19">
        <v>0.20973427814531723</v>
      </c>
      <c r="F3758" s="19"/>
      <c r="G3758" s="19">
        <v>1.0301473965359729</v>
      </c>
      <c r="H3758" s="19"/>
      <c r="I3758" s="19">
        <v>0.9341900186625347</v>
      </c>
      <c r="J3758" s="19"/>
      <c r="K3758" s="19">
        <v>0.48581137284945891</v>
      </c>
      <c r="L3758" s="19"/>
      <c r="M3758" s="19">
        <v>0.38487676522495534</v>
      </c>
      <c r="N3758" s="19"/>
      <c r="O3758" s="19">
        <v>0.69731679647914924</v>
      </c>
      <c r="P3758" s="50"/>
      <c r="R3758" s="9" t="s">
        <v>0</v>
      </c>
    </row>
    <row r="3759" spans="2:18" x14ac:dyDescent="0.2">
      <c r="B3759" s="25">
        <v>3529</v>
      </c>
      <c r="C3759" s="193">
        <v>0.47379478212163573</v>
      </c>
      <c r="D3759" s="19"/>
      <c r="E3759" s="19"/>
      <c r="F3759" s="19">
        <v>0.45605446326091631</v>
      </c>
      <c r="G3759" s="19"/>
      <c r="H3759" s="19">
        <v>0.34169373800967984</v>
      </c>
      <c r="I3759" s="19">
        <v>0.88283509767980084</v>
      </c>
      <c r="J3759" s="19"/>
      <c r="K3759" s="19">
        <v>0.2692872409144409</v>
      </c>
      <c r="L3759" s="19"/>
      <c r="M3759" s="19"/>
      <c r="N3759" s="19">
        <v>7.3618407841313641E-2</v>
      </c>
      <c r="O3759" s="19">
        <v>0.19246200581664066</v>
      </c>
      <c r="P3759" s="50"/>
      <c r="R3759" s="9" t="s">
        <v>0</v>
      </c>
    </row>
    <row r="3760" spans="2:18" x14ac:dyDescent="0.2">
      <c r="B3760" s="25">
        <v>3530</v>
      </c>
      <c r="C3760" s="193"/>
      <c r="D3760" s="19">
        <v>4.4228041132033678E-2</v>
      </c>
      <c r="E3760" s="19">
        <v>0.55458874564900873</v>
      </c>
      <c r="F3760" s="19"/>
      <c r="G3760" s="19">
        <v>1.7063852194848246</v>
      </c>
      <c r="H3760" s="19"/>
      <c r="I3760" s="19">
        <v>0.16620044844747617</v>
      </c>
      <c r="J3760" s="19"/>
      <c r="K3760" s="19">
        <v>1.3742030497847437</v>
      </c>
      <c r="L3760" s="19"/>
      <c r="M3760" s="19">
        <v>0.40960251210532267</v>
      </c>
      <c r="N3760" s="19"/>
      <c r="O3760" s="19">
        <v>0.47869872945321967</v>
      </c>
      <c r="P3760" s="50"/>
      <c r="R3760" s="9" t="s">
        <v>0</v>
      </c>
    </row>
    <row r="3761" spans="2:18" x14ac:dyDescent="0.2">
      <c r="B3761" s="25">
        <v>3531</v>
      </c>
      <c r="C3761" s="193">
        <v>1.0681664111125286</v>
      </c>
      <c r="D3761" s="19"/>
      <c r="E3761" s="19">
        <v>1.6609269461159566</v>
      </c>
      <c r="F3761" s="19"/>
      <c r="G3761" s="19">
        <v>1.3670164593294316</v>
      </c>
      <c r="H3761" s="19"/>
      <c r="I3761" s="19">
        <v>1.7316334804855584</v>
      </c>
      <c r="J3761" s="19"/>
      <c r="K3761" s="19">
        <v>0.67551919691164641</v>
      </c>
      <c r="L3761" s="19"/>
      <c r="M3761" s="19">
        <v>1.1301776412852615</v>
      </c>
      <c r="N3761" s="19"/>
      <c r="O3761" s="19">
        <v>1.7001430594732836</v>
      </c>
      <c r="P3761" s="50"/>
      <c r="R3761" s="9" t="s">
        <v>0</v>
      </c>
    </row>
    <row r="3762" spans="2:18" x14ac:dyDescent="0.2">
      <c r="B3762" s="25">
        <v>3532</v>
      </c>
      <c r="C3762" s="193"/>
      <c r="D3762" s="19">
        <v>1.2369260627643142</v>
      </c>
      <c r="E3762" s="19"/>
      <c r="F3762" s="19">
        <v>1.4946687276670205</v>
      </c>
      <c r="G3762" s="19"/>
      <c r="H3762" s="19">
        <v>0.97563621341929196</v>
      </c>
      <c r="I3762" s="19"/>
      <c r="J3762" s="19">
        <v>1.1069869843797211</v>
      </c>
      <c r="K3762" s="19"/>
      <c r="L3762" s="19">
        <v>1.2644273898244713</v>
      </c>
      <c r="M3762" s="19"/>
      <c r="N3762" s="19">
        <v>1.1610761920758084</v>
      </c>
      <c r="O3762" s="19"/>
      <c r="P3762" s="50">
        <v>2.276667562944469</v>
      </c>
      <c r="R3762" s="9" t="s">
        <v>0</v>
      </c>
    </row>
    <row r="3763" spans="2:18" x14ac:dyDescent="0.2">
      <c r="B3763" s="25">
        <v>3533</v>
      </c>
      <c r="C3763" s="193">
        <v>0.99505819313093924</v>
      </c>
      <c r="D3763" s="19"/>
      <c r="E3763" s="19"/>
      <c r="F3763" s="19">
        <v>0.64371457068969773</v>
      </c>
      <c r="G3763" s="19">
        <v>1.2233256942845003</v>
      </c>
      <c r="H3763" s="19"/>
      <c r="I3763" s="19">
        <v>0.11529365861082483</v>
      </c>
      <c r="J3763" s="19"/>
      <c r="K3763" s="19">
        <v>0.9287472254958431</v>
      </c>
      <c r="L3763" s="19"/>
      <c r="M3763" s="19">
        <v>1.1249530467830819</v>
      </c>
      <c r="N3763" s="19"/>
      <c r="O3763" s="19">
        <v>1.5433248511466258</v>
      </c>
      <c r="P3763" s="50"/>
      <c r="R3763" s="9" t="s">
        <v>0</v>
      </c>
    </row>
    <row r="3764" spans="2:18" x14ac:dyDescent="0.2">
      <c r="B3764" s="25">
        <v>3534</v>
      </c>
      <c r="C3764" s="193"/>
      <c r="D3764" s="19">
        <v>1.8794101129776124</v>
      </c>
      <c r="E3764" s="19"/>
      <c r="F3764" s="19">
        <v>0.45999590076779956</v>
      </c>
      <c r="G3764" s="19"/>
      <c r="H3764" s="19">
        <v>1.1288073368016904</v>
      </c>
      <c r="I3764" s="19">
        <v>9.8898430454181063E-2</v>
      </c>
      <c r="J3764" s="19"/>
      <c r="K3764" s="19"/>
      <c r="L3764" s="19">
        <v>0.64906747653009045</v>
      </c>
      <c r="M3764" s="19"/>
      <c r="N3764" s="19">
        <v>1.1097228247441859</v>
      </c>
      <c r="O3764" s="19"/>
      <c r="P3764" s="50">
        <v>0.48488206801241274</v>
      </c>
      <c r="R3764" s="9" t="s">
        <v>0</v>
      </c>
    </row>
    <row r="3765" spans="2:18" x14ac:dyDescent="0.2">
      <c r="B3765" s="25">
        <v>3535</v>
      </c>
      <c r="C3765" s="193"/>
      <c r="D3765" s="19">
        <v>0.71150569556583343</v>
      </c>
      <c r="E3765" s="19">
        <v>0.75453167230853857</v>
      </c>
      <c r="F3765" s="19"/>
      <c r="G3765" s="19"/>
      <c r="H3765" s="19">
        <v>0.13704615394993158</v>
      </c>
      <c r="I3765" s="19"/>
      <c r="J3765" s="19">
        <v>0.48644792545509513</v>
      </c>
      <c r="K3765" s="19"/>
      <c r="L3765" s="19">
        <v>1.0258910038884548</v>
      </c>
      <c r="M3765" s="19"/>
      <c r="N3765" s="19">
        <v>0.79881547210805992</v>
      </c>
      <c r="O3765" s="19"/>
      <c r="P3765" s="50">
        <v>0.61041661701822125</v>
      </c>
      <c r="R3765" s="9" t="s">
        <v>0</v>
      </c>
    </row>
    <row r="3766" spans="2:18" x14ac:dyDescent="0.2">
      <c r="B3766" s="25">
        <v>3536</v>
      </c>
      <c r="C3766" s="193"/>
      <c r="D3766" s="19">
        <v>6.3185229300491905E-2</v>
      </c>
      <c r="E3766" s="19"/>
      <c r="F3766" s="19">
        <v>0.15598783668339003</v>
      </c>
      <c r="G3766" s="19">
        <v>9.1113363776734908E-3</v>
      </c>
      <c r="H3766" s="19"/>
      <c r="I3766" s="19"/>
      <c r="J3766" s="19">
        <v>0.36579542263272558</v>
      </c>
      <c r="K3766" s="19">
        <v>0.32092749328776399</v>
      </c>
      <c r="L3766" s="19"/>
      <c r="M3766" s="19"/>
      <c r="N3766" s="19">
        <v>0.23013227831405811</v>
      </c>
      <c r="O3766" s="19"/>
      <c r="P3766" s="50">
        <v>0.31841216378612996</v>
      </c>
      <c r="R3766" s="9" t="s">
        <v>0</v>
      </c>
    </row>
    <row r="3767" spans="2:18" x14ac:dyDescent="0.2">
      <c r="B3767" s="25">
        <v>3537</v>
      </c>
      <c r="C3767" s="193">
        <v>0.4176612067081712</v>
      </c>
      <c r="D3767" s="19"/>
      <c r="E3767" s="19">
        <v>3.4036261265317523E-2</v>
      </c>
      <c r="F3767" s="19"/>
      <c r="G3767" s="19">
        <v>0.94057905581214662</v>
      </c>
      <c r="H3767" s="19"/>
      <c r="I3767" s="19">
        <v>1.0568039278111383</v>
      </c>
      <c r="J3767" s="19"/>
      <c r="K3767" s="19">
        <v>0.66566736951471861</v>
      </c>
      <c r="L3767" s="19"/>
      <c r="M3767" s="19">
        <v>0.88882857944815974</v>
      </c>
      <c r="N3767" s="19"/>
      <c r="O3767" s="19">
        <v>0.70118769095682731</v>
      </c>
      <c r="P3767" s="50"/>
      <c r="R3767" s="9" t="s">
        <v>0</v>
      </c>
    </row>
    <row r="3768" spans="2:18" x14ac:dyDescent="0.2">
      <c r="B3768" s="25">
        <v>3538</v>
      </c>
      <c r="C3768" s="193"/>
      <c r="D3768" s="19">
        <v>0.44833890573126112</v>
      </c>
      <c r="E3768" s="19"/>
      <c r="F3768" s="19">
        <v>0.45182818651307749</v>
      </c>
      <c r="G3768" s="19"/>
      <c r="H3768" s="19">
        <v>0.68136762408525142</v>
      </c>
      <c r="I3768" s="19"/>
      <c r="J3768" s="19">
        <v>0.30920848154908537</v>
      </c>
      <c r="K3768" s="19"/>
      <c r="L3768" s="19">
        <v>0.13824215675837137</v>
      </c>
      <c r="M3768" s="19"/>
      <c r="N3768" s="19">
        <v>0.31238980446714687</v>
      </c>
      <c r="O3768" s="19"/>
      <c r="P3768" s="50">
        <v>0.55415917227224509</v>
      </c>
      <c r="R3768" s="9" t="s">
        <v>0</v>
      </c>
    </row>
    <row r="3769" spans="2:18" x14ac:dyDescent="0.2">
      <c r="B3769" s="25">
        <v>3539</v>
      </c>
      <c r="C3769" s="193">
        <v>0.96076349887027146</v>
      </c>
      <c r="D3769" s="19"/>
      <c r="E3769" s="19">
        <v>1.553466402350459</v>
      </c>
      <c r="F3769" s="19"/>
      <c r="G3769" s="19">
        <v>1.3257801189947174</v>
      </c>
      <c r="H3769" s="19"/>
      <c r="I3769" s="19">
        <v>0.72198570576891286</v>
      </c>
      <c r="J3769" s="19"/>
      <c r="K3769" s="19">
        <v>1.7233421715474941</v>
      </c>
      <c r="L3769" s="19"/>
      <c r="M3769" s="19">
        <v>0.34790396169614823</v>
      </c>
      <c r="N3769" s="19"/>
      <c r="O3769" s="19">
        <v>0.87023724354723697</v>
      </c>
      <c r="P3769" s="50"/>
      <c r="R3769" s="9" t="s">
        <v>0</v>
      </c>
    </row>
    <row r="3770" spans="2:18" x14ac:dyDescent="0.2">
      <c r="B3770" s="25">
        <v>3540</v>
      </c>
      <c r="C3770" s="193"/>
      <c r="D3770" s="19">
        <v>1.0157268054721946</v>
      </c>
      <c r="E3770" s="19"/>
      <c r="F3770" s="19">
        <v>0.12077695030265345</v>
      </c>
      <c r="G3770" s="19"/>
      <c r="H3770" s="19">
        <v>0.64185644814495402</v>
      </c>
      <c r="I3770" s="19"/>
      <c r="J3770" s="19">
        <v>0.47731774305109603</v>
      </c>
      <c r="K3770" s="19"/>
      <c r="L3770" s="19">
        <v>0.84087130912278585</v>
      </c>
      <c r="M3770" s="19"/>
      <c r="N3770" s="19">
        <v>0.16234444910065343</v>
      </c>
      <c r="O3770" s="19"/>
      <c r="P3770" s="50">
        <v>0.71591200538993283</v>
      </c>
      <c r="R3770" s="9" t="s">
        <v>0</v>
      </c>
    </row>
    <row r="3771" spans="2:18" x14ac:dyDescent="0.2">
      <c r="B3771" s="25">
        <v>3541</v>
      </c>
      <c r="C3771" s="193"/>
      <c r="D3771" s="19">
        <v>1.0287683302732316</v>
      </c>
      <c r="E3771" s="19"/>
      <c r="F3771" s="19">
        <v>1.6972792864789543</v>
      </c>
      <c r="G3771" s="19"/>
      <c r="H3771" s="19">
        <v>0.95922386142689331</v>
      </c>
      <c r="I3771" s="19"/>
      <c r="J3771" s="19">
        <v>0.86436092432015987</v>
      </c>
      <c r="K3771" s="19"/>
      <c r="L3771" s="19">
        <v>1.5308903536356249</v>
      </c>
      <c r="M3771" s="19"/>
      <c r="N3771" s="19">
        <v>0.66942655572810306</v>
      </c>
      <c r="O3771" s="19"/>
      <c r="P3771" s="50">
        <v>0.79993417547429413</v>
      </c>
      <c r="R3771" s="9" t="s">
        <v>0</v>
      </c>
    </row>
    <row r="3772" spans="2:18" x14ac:dyDescent="0.2">
      <c r="B3772" s="25">
        <v>3542</v>
      </c>
      <c r="C3772" s="193"/>
      <c r="D3772" s="19">
        <v>9.1593432442335851E-2</v>
      </c>
      <c r="E3772" s="19"/>
      <c r="F3772" s="19">
        <v>0.97111234473131014</v>
      </c>
      <c r="G3772" s="19"/>
      <c r="H3772" s="19">
        <v>6.6803464197377108E-2</v>
      </c>
      <c r="I3772" s="19"/>
      <c r="J3772" s="19">
        <v>0.41607527625607815</v>
      </c>
      <c r="K3772" s="19"/>
      <c r="L3772" s="19">
        <v>1.6263099446513585</v>
      </c>
      <c r="M3772" s="19"/>
      <c r="N3772" s="19">
        <v>0.13394932432217185</v>
      </c>
      <c r="O3772" s="19"/>
      <c r="P3772" s="50">
        <v>4.6790089396480827E-2</v>
      </c>
      <c r="R3772" s="9" t="s">
        <v>0</v>
      </c>
    </row>
    <row r="3773" spans="2:18" x14ac:dyDescent="0.2">
      <c r="B3773" s="25">
        <v>3543</v>
      </c>
      <c r="C3773" s="193"/>
      <c r="D3773" s="19">
        <v>0.47889601468914628</v>
      </c>
      <c r="E3773" s="19">
        <v>0.8955025887275252</v>
      </c>
      <c r="F3773" s="19"/>
      <c r="G3773" s="19"/>
      <c r="H3773" s="19">
        <v>0.58884375003034573</v>
      </c>
      <c r="I3773" s="19">
        <v>0.66315226162164931</v>
      </c>
      <c r="J3773" s="19"/>
      <c r="K3773" s="19"/>
      <c r="L3773" s="19">
        <v>0.51297348698842815</v>
      </c>
      <c r="M3773" s="19">
        <v>0.92998049422732199</v>
      </c>
      <c r="N3773" s="19"/>
      <c r="O3773" s="19"/>
      <c r="P3773" s="50">
        <v>1.3869178102581325</v>
      </c>
      <c r="R3773" s="9" t="s">
        <v>0</v>
      </c>
    </row>
    <row r="3774" spans="2:18" x14ac:dyDescent="0.2">
      <c r="B3774" s="25">
        <v>3544</v>
      </c>
      <c r="C3774" s="193">
        <v>1.0763241462835949</v>
      </c>
      <c r="D3774" s="19"/>
      <c r="E3774" s="19">
        <v>1.4387384773482803</v>
      </c>
      <c r="F3774" s="19"/>
      <c r="G3774" s="19">
        <v>0.79491625743024086</v>
      </c>
      <c r="H3774" s="19"/>
      <c r="I3774" s="19">
        <v>0.44518743043992565</v>
      </c>
      <c r="J3774" s="19"/>
      <c r="K3774" s="19">
        <v>1.1838408631732251</v>
      </c>
      <c r="L3774" s="19"/>
      <c r="M3774" s="19">
        <v>1.627928001266655</v>
      </c>
      <c r="N3774" s="19"/>
      <c r="O3774" s="19">
        <v>1.0631767504522682</v>
      </c>
      <c r="P3774" s="50"/>
      <c r="R3774" s="9" t="s">
        <v>0</v>
      </c>
    </row>
    <row r="3775" spans="2:18" x14ac:dyDescent="0.2">
      <c r="B3775" s="25">
        <v>3545</v>
      </c>
      <c r="C3775" s="193">
        <v>2.0684489789606517</v>
      </c>
      <c r="D3775" s="19"/>
      <c r="E3775" s="19">
        <v>0.47030190517379705</v>
      </c>
      <c r="F3775" s="19"/>
      <c r="G3775" s="19">
        <v>0.99862606391202602</v>
      </c>
      <c r="H3775" s="19"/>
      <c r="I3775" s="19">
        <v>0.46805554747286604</v>
      </c>
      <c r="J3775" s="19"/>
      <c r="K3775" s="19">
        <v>1.2850655870582153</v>
      </c>
      <c r="L3775" s="19"/>
      <c r="M3775" s="19">
        <v>0.90723363507730637</v>
      </c>
      <c r="N3775" s="19"/>
      <c r="O3775" s="19">
        <v>0.96688350837172798</v>
      </c>
      <c r="P3775" s="50"/>
      <c r="R3775" s="9" t="s">
        <v>0</v>
      </c>
    </row>
    <row r="3776" spans="2:18" x14ac:dyDescent="0.2">
      <c r="B3776" s="25">
        <v>3546</v>
      </c>
      <c r="C3776" s="193">
        <v>0.27348842520364408</v>
      </c>
      <c r="D3776" s="19"/>
      <c r="E3776" s="19"/>
      <c r="F3776" s="19">
        <v>0.62212528656582489</v>
      </c>
      <c r="G3776" s="19">
        <v>0.17968536689009176</v>
      </c>
      <c r="H3776" s="19"/>
      <c r="I3776" s="19"/>
      <c r="J3776" s="19">
        <v>0.90375944961299948</v>
      </c>
      <c r="K3776" s="19">
        <v>0.16964613847497312</v>
      </c>
      <c r="L3776" s="19"/>
      <c r="M3776" s="19">
        <v>0.10399800972210774</v>
      </c>
      <c r="N3776" s="19"/>
      <c r="O3776" s="19">
        <v>0.20439387589109961</v>
      </c>
      <c r="P3776" s="50"/>
      <c r="R3776" s="9" t="s">
        <v>0</v>
      </c>
    </row>
    <row r="3777" spans="2:18" x14ac:dyDescent="0.2">
      <c r="B3777" s="25">
        <v>3547</v>
      </c>
      <c r="C3777" s="193">
        <v>2.1757657964531942</v>
      </c>
      <c r="D3777" s="19"/>
      <c r="E3777" s="19">
        <v>1.8197858180204272</v>
      </c>
      <c r="F3777" s="19"/>
      <c r="G3777" s="19">
        <v>2.2994221600076394</v>
      </c>
      <c r="H3777" s="19"/>
      <c r="I3777" s="19">
        <v>1.4772056192730112</v>
      </c>
      <c r="J3777" s="19"/>
      <c r="K3777" s="19">
        <v>1.5020652837370128</v>
      </c>
      <c r="L3777" s="19"/>
      <c r="M3777" s="19">
        <v>1.1381499657653442</v>
      </c>
      <c r="N3777" s="19"/>
      <c r="O3777" s="19">
        <v>1.7343124404416401</v>
      </c>
      <c r="P3777" s="50"/>
      <c r="R3777" s="9" t="s">
        <v>0</v>
      </c>
    </row>
    <row r="3778" spans="2:18" x14ac:dyDescent="0.2">
      <c r="B3778" s="25">
        <v>3548</v>
      </c>
      <c r="C3778" s="193"/>
      <c r="D3778" s="19">
        <v>2.6947061124840923</v>
      </c>
      <c r="E3778" s="19"/>
      <c r="F3778" s="19">
        <v>1.5267711290749233</v>
      </c>
      <c r="G3778" s="19"/>
      <c r="H3778" s="19">
        <v>2.27236459599873</v>
      </c>
      <c r="I3778" s="19"/>
      <c r="J3778" s="19">
        <v>1.9252732844462048</v>
      </c>
      <c r="K3778" s="19"/>
      <c r="L3778" s="19">
        <v>2.3919807054738929</v>
      </c>
      <c r="M3778" s="19"/>
      <c r="N3778" s="19">
        <v>1.9743139848814462</v>
      </c>
      <c r="O3778" s="19"/>
      <c r="P3778" s="50">
        <v>1.4608931859027343</v>
      </c>
      <c r="R3778" s="9" t="s">
        <v>0</v>
      </c>
    </row>
    <row r="3779" spans="2:18" x14ac:dyDescent="0.2">
      <c r="B3779" s="25">
        <v>3549</v>
      </c>
      <c r="C3779" s="193">
        <v>0.59647640776551258</v>
      </c>
      <c r="D3779" s="19"/>
      <c r="E3779" s="19">
        <v>0.43195636971748619</v>
      </c>
      <c r="F3779" s="19"/>
      <c r="G3779" s="19"/>
      <c r="H3779" s="19">
        <v>0.97156007549910939</v>
      </c>
      <c r="I3779" s="19">
        <v>0.58478419773857848</v>
      </c>
      <c r="J3779" s="19"/>
      <c r="K3779" s="19"/>
      <c r="L3779" s="19">
        <v>0.6000416247144913</v>
      </c>
      <c r="M3779" s="19"/>
      <c r="N3779" s="19">
        <v>0.32790053176049616</v>
      </c>
      <c r="O3779" s="19"/>
      <c r="P3779" s="50">
        <v>6.5458959653616713E-2</v>
      </c>
      <c r="R3779" s="9" t="s">
        <v>0</v>
      </c>
    </row>
    <row r="3780" spans="2:18" x14ac:dyDescent="0.2">
      <c r="B3780" s="25">
        <v>3550</v>
      </c>
      <c r="C3780" s="193"/>
      <c r="D3780" s="19">
        <v>0.49684239394315211</v>
      </c>
      <c r="E3780" s="19"/>
      <c r="F3780" s="19">
        <v>8.7486837086065042E-2</v>
      </c>
      <c r="G3780" s="19">
        <v>0.17528148631436608</v>
      </c>
      <c r="H3780" s="19"/>
      <c r="I3780" s="19"/>
      <c r="J3780" s="19">
        <v>0.26037313879045737</v>
      </c>
      <c r="K3780" s="19">
        <v>0.12296766459972454</v>
      </c>
      <c r="L3780" s="19"/>
      <c r="M3780" s="19">
        <v>0.40878943423320557</v>
      </c>
      <c r="N3780" s="19"/>
      <c r="O3780" s="19"/>
      <c r="P3780" s="50">
        <v>0.82748093895222297</v>
      </c>
      <c r="R3780" s="9" t="s">
        <v>0</v>
      </c>
    </row>
    <row r="3781" spans="2:18" x14ac:dyDescent="0.2">
      <c r="B3781" s="25">
        <v>3551</v>
      </c>
      <c r="C3781" s="193">
        <v>1.3942059970453717</v>
      </c>
      <c r="D3781" s="19"/>
      <c r="E3781" s="19">
        <v>1.4543827265561076</v>
      </c>
      <c r="F3781" s="19"/>
      <c r="G3781" s="19">
        <v>1.1592662825470881</v>
      </c>
      <c r="H3781" s="19"/>
      <c r="I3781" s="19">
        <v>1.7592822906427623</v>
      </c>
      <c r="J3781" s="19"/>
      <c r="K3781" s="19">
        <v>0.79900047125488893</v>
      </c>
      <c r="L3781" s="19"/>
      <c r="M3781" s="19">
        <v>0.95813332347524871</v>
      </c>
      <c r="N3781" s="19"/>
      <c r="O3781" s="19">
        <v>0.34471446653237353</v>
      </c>
      <c r="P3781" s="50"/>
      <c r="R3781" s="9" t="s">
        <v>0</v>
      </c>
    </row>
    <row r="3782" spans="2:18" x14ac:dyDescent="0.2">
      <c r="B3782" s="25">
        <v>3552</v>
      </c>
      <c r="C3782" s="193">
        <v>0.24218333714689147</v>
      </c>
      <c r="D3782" s="19"/>
      <c r="E3782" s="19">
        <v>0.20181962664070574</v>
      </c>
      <c r="F3782" s="19"/>
      <c r="G3782" s="19">
        <v>7.8815684402975733E-2</v>
      </c>
      <c r="H3782" s="19"/>
      <c r="I3782" s="19">
        <v>2.7233183323204898E-2</v>
      </c>
      <c r="J3782" s="19"/>
      <c r="K3782" s="19">
        <v>0.87485110817409417</v>
      </c>
      <c r="L3782" s="19"/>
      <c r="M3782" s="19">
        <v>0.73730296580296506</v>
      </c>
      <c r="N3782" s="19"/>
      <c r="O3782" s="19">
        <v>0.42010092022785511</v>
      </c>
      <c r="P3782" s="50"/>
      <c r="R3782" s="9" t="s">
        <v>0</v>
      </c>
    </row>
    <row r="3783" spans="2:18" x14ac:dyDescent="0.2">
      <c r="B3783" s="25">
        <v>3553</v>
      </c>
      <c r="C3783" s="193"/>
      <c r="D3783" s="19">
        <v>1.0001999637466628</v>
      </c>
      <c r="E3783" s="19"/>
      <c r="F3783" s="19">
        <v>0.18207117116707836</v>
      </c>
      <c r="G3783" s="19">
        <v>1.0312606414156777</v>
      </c>
      <c r="H3783" s="19"/>
      <c r="I3783" s="19">
        <v>0.37452401843895666</v>
      </c>
      <c r="J3783" s="19"/>
      <c r="K3783" s="19"/>
      <c r="L3783" s="19">
        <v>7.9894691417807598E-2</v>
      </c>
      <c r="M3783" s="19">
        <v>0.21521083661657914</v>
      </c>
      <c r="N3783" s="19"/>
      <c r="O3783" s="19"/>
      <c r="P3783" s="50">
        <v>0.53423899636455241</v>
      </c>
      <c r="R3783" s="9" t="s">
        <v>0</v>
      </c>
    </row>
    <row r="3784" spans="2:18" x14ac:dyDescent="0.2">
      <c r="B3784" s="25">
        <v>3554</v>
      </c>
      <c r="C3784" s="193">
        <v>0.57642229897716835</v>
      </c>
      <c r="D3784" s="19"/>
      <c r="E3784" s="19"/>
      <c r="F3784" s="19">
        <v>0.28657906105766551</v>
      </c>
      <c r="G3784" s="19">
        <v>0.1026965018767059</v>
      </c>
      <c r="H3784" s="19"/>
      <c r="I3784" s="19">
        <v>0.45348546171952381</v>
      </c>
      <c r="J3784" s="19"/>
      <c r="K3784" s="19"/>
      <c r="L3784" s="19">
        <v>0.31041347533927982</v>
      </c>
      <c r="M3784" s="19"/>
      <c r="N3784" s="19">
        <v>0.15038634637323289</v>
      </c>
      <c r="O3784" s="19">
        <v>0.31619946748612532</v>
      </c>
      <c r="P3784" s="50"/>
      <c r="R3784" s="9" t="s">
        <v>0</v>
      </c>
    </row>
    <row r="3785" spans="2:18" x14ac:dyDescent="0.2">
      <c r="B3785" s="25">
        <v>3555</v>
      </c>
      <c r="C3785" s="193"/>
      <c r="D3785" s="19">
        <v>0.11423247642740232</v>
      </c>
      <c r="E3785" s="19"/>
      <c r="F3785" s="19">
        <v>0.31334466398062238</v>
      </c>
      <c r="G3785" s="19">
        <v>0.41071464192896595</v>
      </c>
      <c r="H3785" s="19"/>
      <c r="I3785" s="19"/>
      <c r="J3785" s="19">
        <v>7.6929960643192227E-2</v>
      </c>
      <c r="K3785" s="19"/>
      <c r="L3785" s="19">
        <v>0.22043558671266003</v>
      </c>
      <c r="M3785" s="19">
        <v>0.23988254453301514</v>
      </c>
      <c r="N3785" s="19"/>
      <c r="O3785" s="19">
        <v>0.51022351216599693</v>
      </c>
      <c r="P3785" s="50"/>
      <c r="R3785" s="9" t="s">
        <v>0</v>
      </c>
    </row>
    <row r="3786" spans="2:18" x14ac:dyDescent="0.2">
      <c r="B3786" s="25">
        <v>3556</v>
      </c>
      <c r="C3786" s="193">
        <v>0.41821004263747302</v>
      </c>
      <c r="D3786" s="19"/>
      <c r="E3786" s="19"/>
      <c r="F3786" s="19">
        <v>0.17807398208231828</v>
      </c>
      <c r="G3786" s="19">
        <v>1.4257566982340044</v>
      </c>
      <c r="H3786" s="19"/>
      <c r="I3786" s="19">
        <v>0.3157728750416377</v>
      </c>
      <c r="J3786" s="19"/>
      <c r="K3786" s="19">
        <v>0.76070527966442514</v>
      </c>
      <c r="L3786" s="19"/>
      <c r="M3786" s="19">
        <v>0.30938551903472211</v>
      </c>
      <c r="N3786" s="19"/>
      <c r="O3786" s="19"/>
      <c r="P3786" s="50">
        <v>0.2055705060643776</v>
      </c>
      <c r="R3786" s="9" t="s">
        <v>0</v>
      </c>
    </row>
    <row r="3787" spans="2:18" x14ac:dyDescent="0.2">
      <c r="B3787" s="25">
        <v>3557</v>
      </c>
      <c r="C3787" s="193">
        <v>0.14859052538516865</v>
      </c>
      <c r="D3787" s="19"/>
      <c r="E3787" s="19"/>
      <c r="F3787" s="19">
        <v>1.5413632170740048</v>
      </c>
      <c r="G3787" s="19"/>
      <c r="H3787" s="19">
        <v>1.7644519675128816</v>
      </c>
      <c r="I3787" s="19"/>
      <c r="J3787" s="19">
        <v>0.778665264534951</v>
      </c>
      <c r="K3787" s="19"/>
      <c r="L3787" s="19">
        <v>0.18910723669933704</v>
      </c>
      <c r="M3787" s="19"/>
      <c r="N3787" s="19">
        <v>1.4936249403880935</v>
      </c>
      <c r="O3787" s="19"/>
      <c r="P3787" s="50">
        <v>0.72449325513573204</v>
      </c>
      <c r="R3787" s="9" t="s">
        <v>0</v>
      </c>
    </row>
    <row r="3788" spans="2:18" x14ac:dyDescent="0.2">
      <c r="B3788" s="25">
        <v>3558</v>
      </c>
      <c r="C3788" s="193"/>
      <c r="D3788" s="19">
        <v>1.0796403659088325</v>
      </c>
      <c r="E3788" s="19"/>
      <c r="F3788" s="19">
        <v>0.90264806808747378</v>
      </c>
      <c r="G3788" s="19"/>
      <c r="H3788" s="19">
        <v>0.46925300788983643</v>
      </c>
      <c r="I3788" s="19">
        <v>7.0298244524106199E-2</v>
      </c>
      <c r="J3788" s="19"/>
      <c r="K3788" s="19"/>
      <c r="L3788" s="19">
        <v>1.6423853614329282</v>
      </c>
      <c r="M3788" s="19"/>
      <c r="N3788" s="19">
        <v>0.20559282209321278</v>
      </c>
      <c r="O3788" s="19"/>
      <c r="P3788" s="50">
        <v>1.0554298899771664</v>
      </c>
      <c r="R3788" s="9" t="s">
        <v>0</v>
      </c>
    </row>
    <row r="3789" spans="2:18" x14ac:dyDescent="0.2">
      <c r="B3789" s="25">
        <v>3559</v>
      </c>
      <c r="C3789" s="193"/>
      <c r="D3789" s="19">
        <v>0.44048870507911664</v>
      </c>
      <c r="E3789" s="19">
        <v>1.1608701259147727</v>
      </c>
      <c r="F3789" s="19"/>
      <c r="G3789" s="19">
        <v>8.1235322588863457E-2</v>
      </c>
      <c r="H3789" s="19"/>
      <c r="I3789" s="19">
        <v>0.61539864258994337</v>
      </c>
      <c r="J3789" s="19"/>
      <c r="K3789" s="19">
        <v>0.6904370328915107</v>
      </c>
      <c r="L3789" s="19"/>
      <c r="M3789" s="19">
        <v>0.88361107990796872</v>
      </c>
      <c r="N3789" s="19"/>
      <c r="O3789" s="19">
        <v>0.45841146502328972</v>
      </c>
      <c r="P3789" s="50"/>
      <c r="R3789" s="9" t="s">
        <v>0</v>
      </c>
    </row>
    <row r="3790" spans="2:18" x14ac:dyDescent="0.2">
      <c r="B3790" s="25">
        <v>3560</v>
      </c>
      <c r="C3790" s="193">
        <v>1.653506130138779</v>
      </c>
      <c r="D3790" s="19"/>
      <c r="E3790" s="19">
        <v>2.0146086370626062</v>
      </c>
      <c r="F3790" s="19"/>
      <c r="G3790" s="19">
        <v>0.61308978226017008</v>
      </c>
      <c r="H3790" s="19"/>
      <c r="I3790" s="19">
        <v>1.4265576162383249</v>
      </c>
      <c r="J3790" s="19"/>
      <c r="K3790" s="19">
        <v>1.5181349332426206</v>
      </c>
      <c r="L3790" s="19"/>
      <c r="M3790" s="19">
        <v>2.2554724361556668E-2</v>
      </c>
      <c r="N3790" s="19"/>
      <c r="O3790" s="19">
        <v>1.8327241408534733</v>
      </c>
      <c r="P3790" s="50"/>
      <c r="R3790" s="9" t="s">
        <v>0</v>
      </c>
    </row>
    <row r="3791" spans="2:18" x14ac:dyDescent="0.2">
      <c r="B3791" s="25">
        <v>3561</v>
      </c>
      <c r="C3791" s="193"/>
      <c r="D3791" s="19">
        <v>1.0520501126346926</v>
      </c>
      <c r="E3791" s="19"/>
      <c r="F3791" s="19">
        <v>0.31203898274267999</v>
      </c>
      <c r="G3791" s="19"/>
      <c r="H3791" s="19">
        <v>0.38006668041868269</v>
      </c>
      <c r="I3791" s="19">
        <v>0.7071932545392654</v>
      </c>
      <c r="J3791" s="19"/>
      <c r="K3791" s="19"/>
      <c r="L3791" s="19">
        <v>0.19286905100289775</v>
      </c>
      <c r="M3791" s="19"/>
      <c r="N3791" s="19">
        <v>0.30612486828855395</v>
      </c>
      <c r="O3791" s="19">
        <v>0.5766644547734836</v>
      </c>
      <c r="P3791" s="50"/>
      <c r="R3791" s="9" t="s">
        <v>0</v>
      </c>
    </row>
    <row r="3792" spans="2:18" x14ac:dyDescent="0.2">
      <c r="B3792" s="25">
        <v>3562</v>
      </c>
      <c r="C3792" s="193"/>
      <c r="D3792" s="19">
        <v>1.4096041958217747</v>
      </c>
      <c r="E3792" s="19"/>
      <c r="F3792" s="19">
        <v>1.1007234071498897</v>
      </c>
      <c r="G3792" s="19"/>
      <c r="H3792" s="19">
        <v>0.20822260182759061</v>
      </c>
      <c r="I3792" s="19"/>
      <c r="J3792" s="19">
        <v>0.65451138073946091</v>
      </c>
      <c r="K3792" s="19"/>
      <c r="L3792" s="19">
        <v>0.29349812290398536</v>
      </c>
      <c r="M3792" s="19"/>
      <c r="N3792" s="19">
        <v>0.60667820285495544</v>
      </c>
      <c r="O3792" s="19"/>
      <c r="P3792" s="50">
        <v>0.40608700629469163</v>
      </c>
      <c r="R3792" s="9" t="s">
        <v>0</v>
      </c>
    </row>
    <row r="3793" spans="2:18" x14ac:dyDescent="0.2">
      <c r="B3793" s="25">
        <v>3563</v>
      </c>
      <c r="C3793" s="193"/>
      <c r="D3793" s="19">
        <v>2.6913372874073773</v>
      </c>
      <c r="E3793" s="19"/>
      <c r="F3793" s="19">
        <v>0.35648317225983223</v>
      </c>
      <c r="G3793" s="19"/>
      <c r="H3793" s="19">
        <v>2.1465340010157852</v>
      </c>
      <c r="I3793" s="19"/>
      <c r="J3793" s="19">
        <v>1.590166094776519</v>
      </c>
      <c r="K3793" s="19"/>
      <c r="L3793" s="19">
        <v>2.3078638255138948</v>
      </c>
      <c r="M3793" s="19"/>
      <c r="N3793" s="19">
        <v>2.4781554154109475</v>
      </c>
      <c r="O3793" s="19"/>
      <c r="P3793" s="50">
        <v>2.3367796703010635</v>
      </c>
      <c r="R3793" s="9" t="s">
        <v>0</v>
      </c>
    </row>
    <row r="3794" spans="2:18" x14ac:dyDescent="0.2">
      <c r="B3794" s="25">
        <v>3564</v>
      </c>
      <c r="C3794" s="193"/>
      <c r="D3794" s="19">
        <v>0.23917832438080558</v>
      </c>
      <c r="E3794" s="19"/>
      <c r="F3794" s="19">
        <v>0.53300589358207262</v>
      </c>
      <c r="G3794" s="19"/>
      <c r="H3794" s="19">
        <v>1.138404802382229E-2</v>
      </c>
      <c r="I3794" s="19"/>
      <c r="J3794" s="19">
        <v>1.0174527504052422</v>
      </c>
      <c r="K3794" s="19">
        <v>0.19430351240110696</v>
      </c>
      <c r="L3794" s="19"/>
      <c r="M3794" s="19"/>
      <c r="N3794" s="19">
        <v>0.79743958437270424</v>
      </c>
      <c r="O3794" s="19"/>
      <c r="P3794" s="50">
        <v>0.9108277792182401</v>
      </c>
      <c r="R3794" s="9" t="s">
        <v>0</v>
      </c>
    </row>
    <row r="3795" spans="2:18" x14ac:dyDescent="0.2">
      <c r="B3795" s="25">
        <v>3565</v>
      </c>
      <c r="C3795" s="193"/>
      <c r="D3795" s="19">
        <v>0.67604689850420485</v>
      </c>
      <c r="E3795" s="19"/>
      <c r="F3795" s="19">
        <v>0.30398985348002699</v>
      </c>
      <c r="G3795" s="19">
        <v>0.75377769447429721</v>
      </c>
      <c r="H3795" s="19"/>
      <c r="I3795" s="19">
        <v>0.72274078833209199</v>
      </c>
      <c r="J3795" s="19"/>
      <c r="K3795" s="19">
        <v>0.29918993240276398</v>
      </c>
      <c r="L3795" s="19"/>
      <c r="M3795" s="19"/>
      <c r="N3795" s="19">
        <v>4.0162610692965159E-2</v>
      </c>
      <c r="O3795" s="19">
        <v>0.1225102012150998</v>
      </c>
      <c r="P3795" s="50"/>
      <c r="R3795" s="9" t="s">
        <v>0</v>
      </c>
    </row>
    <row r="3796" spans="2:18" x14ac:dyDescent="0.2">
      <c r="B3796" s="25">
        <v>3566</v>
      </c>
      <c r="C3796" s="193"/>
      <c r="D3796" s="19">
        <v>0.91927417650858367</v>
      </c>
      <c r="E3796" s="19"/>
      <c r="F3796" s="19">
        <v>0.93754315867482374</v>
      </c>
      <c r="G3796" s="19"/>
      <c r="H3796" s="19">
        <v>0.59004472696243526</v>
      </c>
      <c r="I3796" s="19"/>
      <c r="J3796" s="19">
        <v>1.2516802013039612</v>
      </c>
      <c r="K3796" s="19"/>
      <c r="L3796" s="19">
        <v>1.6580328432093356</v>
      </c>
      <c r="M3796" s="19"/>
      <c r="N3796" s="19">
        <v>0.46636727440411596</v>
      </c>
      <c r="O3796" s="19"/>
      <c r="P3796" s="50">
        <v>1.2047321082735407</v>
      </c>
      <c r="R3796" s="9" t="s">
        <v>0</v>
      </c>
    </row>
    <row r="3797" spans="2:18" x14ac:dyDescent="0.2">
      <c r="B3797" s="25">
        <v>3567</v>
      </c>
      <c r="C3797" s="193">
        <v>0.51276866055044323</v>
      </c>
      <c r="D3797" s="19"/>
      <c r="E3797" s="19">
        <v>0.4561733914908318</v>
      </c>
      <c r="F3797" s="19"/>
      <c r="G3797" s="19">
        <v>0.18087706283293747</v>
      </c>
      <c r="H3797" s="19"/>
      <c r="I3797" s="19">
        <v>1.066816326867509</v>
      </c>
      <c r="J3797" s="19"/>
      <c r="K3797" s="19">
        <v>1.1019186108587606</v>
      </c>
      <c r="L3797" s="19"/>
      <c r="M3797" s="19">
        <v>0.66277456331371687</v>
      </c>
      <c r="N3797" s="19"/>
      <c r="O3797" s="19"/>
      <c r="P3797" s="50">
        <v>0.27475626929387925</v>
      </c>
      <c r="R3797" s="9" t="s">
        <v>0</v>
      </c>
    </row>
    <row r="3798" spans="2:18" x14ac:dyDescent="0.2">
      <c r="B3798" s="25">
        <v>3568</v>
      </c>
      <c r="C3798" s="193">
        <v>1.2467183301359623</v>
      </c>
      <c r="D3798" s="19"/>
      <c r="E3798" s="19"/>
      <c r="F3798" s="19">
        <v>0.96338869712476882</v>
      </c>
      <c r="G3798" s="19"/>
      <c r="H3798" s="19">
        <v>0.32361158936199225</v>
      </c>
      <c r="I3798" s="19">
        <v>0.50573574759814532</v>
      </c>
      <c r="J3798" s="19"/>
      <c r="K3798" s="19">
        <v>0.33164406042187378</v>
      </c>
      <c r="L3798" s="19"/>
      <c r="M3798" s="19">
        <v>0.62587302207553241</v>
      </c>
      <c r="N3798" s="19"/>
      <c r="O3798" s="19"/>
      <c r="P3798" s="50">
        <v>6.0594926169906353E-3</v>
      </c>
      <c r="R3798" s="9" t="s">
        <v>0</v>
      </c>
    </row>
    <row r="3799" spans="2:18" x14ac:dyDescent="0.2">
      <c r="B3799" s="25">
        <v>3569</v>
      </c>
      <c r="C3799" s="193">
        <v>0.69269460836939889</v>
      </c>
      <c r="D3799" s="19"/>
      <c r="E3799" s="19">
        <v>0.29919202095106218</v>
      </c>
      <c r="F3799" s="19"/>
      <c r="G3799" s="19">
        <v>0.13419991358028144</v>
      </c>
      <c r="H3799" s="19"/>
      <c r="I3799" s="19">
        <v>1.0384386848307632</v>
      </c>
      <c r="J3799" s="19"/>
      <c r="K3799" s="19">
        <v>0.87253606520660143</v>
      </c>
      <c r="L3799" s="19"/>
      <c r="M3799" s="19">
        <v>1.4124900991571872</v>
      </c>
      <c r="N3799" s="19"/>
      <c r="O3799" s="19">
        <v>0.41726711893360119</v>
      </c>
      <c r="P3799" s="50"/>
      <c r="R3799" s="9" t="s">
        <v>0</v>
      </c>
    </row>
    <row r="3800" spans="2:18" x14ac:dyDescent="0.2">
      <c r="B3800" s="25">
        <v>3570</v>
      </c>
      <c r="C3800" s="193">
        <v>1.4990440641014973</v>
      </c>
      <c r="D3800" s="19"/>
      <c r="E3800" s="19">
        <v>6.2991586276173378E-2</v>
      </c>
      <c r="F3800" s="19"/>
      <c r="G3800" s="19">
        <v>0.6551164719383078</v>
      </c>
      <c r="H3800" s="19"/>
      <c r="I3800" s="19">
        <v>0.94357368055489266</v>
      </c>
      <c r="J3800" s="19"/>
      <c r="K3800" s="19">
        <v>0.18709933232552889</v>
      </c>
      <c r="L3800" s="19"/>
      <c r="M3800" s="19">
        <v>0.73366599891038353</v>
      </c>
      <c r="N3800" s="19"/>
      <c r="O3800" s="19">
        <v>0.91474359715867604</v>
      </c>
      <c r="P3800" s="50"/>
      <c r="R3800" s="9" t="s">
        <v>0</v>
      </c>
    </row>
    <row r="3801" spans="2:18" x14ac:dyDescent="0.2">
      <c r="B3801" s="25">
        <v>3571</v>
      </c>
      <c r="C3801" s="193"/>
      <c r="D3801" s="19">
        <v>0.40938261193108344</v>
      </c>
      <c r="E3801" s="19"/>
      <c r="F3801" s="19">
        <v>0.41164806089865869</v>
      </c>
      <c r="G3801" s="19"/>
      <c r="H3801" s="19">
        <v>0.22932175415080011</v>
      </c>
      <c r="I3801" s="19">
        <v>0.13734847003390632</v>
      </c>
      <c r="J3801" s="19"/>
      <c r="K3801" s="19">
        <v>0.45590287392169265</v>
      </c>
      <c r="L3801" s="19"/>
      <c r="M3801" s="19">
        <v>0.56630227945926659</v>
      </c>
      <c r="N3801" s="19"/>
      <c r="O3801" s="19">
        <v>0.97892354281641758</v>
      </c>
      <c r="P3801" s="50"/>
      <c r="R3801" s="9" t="s">
        <v>0</v>
      </c>
    </row>
    <row r="3802" spans="2:18" x14ac:dyDescent="0.2">
      <c r="B3802" s="25">
        <v>3572</v>
      </c>
      <c r="C3802" s="193">
        <v>0.63487061771320119</v>
      </c>
      <c r="D3802" s="19"/>
      <c r="E3802" s="19"/>
      <c r="F3802" s="19">
        <v>0.5633855496829947</v>
      </c>
      <c r="G3802" s="19"/>
      <c r="H3802" s="19">
        <v>0.34267067153174591</v>
      </c>
      <c r="I3802" s="19"/>
      <c r="J3802" s="19">
        <v>0.50538785949974385</v>
      </c>
      <c r="K3802" s="19"/>
      <c r="L3802" s="19">
        <v>0.22840722196059604</v>
      </c>
      <c r="M3802" s="19"/>
      <c r="N3802" s="19">
        <v>0.64919507433456858</v>
      </c>
      <c r="O3802" s="19">
        <v>2.5339048188021802E-2</v>
      </c>
      <c r="P3802" s="50"/>
      <c r="R3802" s="9" t="s">
        <v>0</v>
      </c>
    </row>
    <row r="3803" spans="2:18" x14ac:dyDescent="0.2">
      <c r="B3803" s="25">
        <v>3573</v>
      </c>
      <c r="C3803" s="193">
        <v>0.23147686407822313</v>
      </c>
      <c r="D3803" s="19"/>
      <c r="E3803" s="19">
        <v>1.0896499427814521</v>
      </c>
      <c r="F3803" s="19"/>
      <c r="G3803" s="19">
        <v>0.24229236855857617</v>
      </c>
      <c r="H3803" s="19"/>
      <c r="I3803" s="19"/>
      <c r="J3803" s="19">
        <v>0.58283573308259562</v>
      </c>
      <c r="K3803" s="19">
        <v>0.33842951476319461</v>
      </c>
      <c r="L3803" s="19"/>
      <c r="M3803" s="19"/>
      <c r="N3803" s="19">
        <v>0.43243424767529837</v>
      </c>
      <c r="O3803" s="19">
        <v>0.41221036460812333</v>
      </c>
      <c r="P3803" s="50"/>
      <c r="R3803" s="9" t="s">
        <v>0</v>
      </c>
    </row>
    <row r="3804" spans="2:18" x14ac:dyDescent="0.2">
      <c r="B3804" s="25">
        <v>3574</v>
      </c>
      <c r="C3804" s="193">
        <v>0.30163614681259199</v>
      </c>
      <c r="D3804" s="19"/>
      <c r="E3804" s="19">
        <v>0.45091210456965347</v>
      </c>
      <c r="F3804" s="19"/>
      <c r="G3804" s="19">
        <v>0.42643949258583158</v>
      </c>
      <c r="H3804" s="19"/>
      <c r="I3804" s="19">
        <v>0.447060565517576</v>
      </c>
      <c r="J3804" s="19"/>
      <c r="K3804" s="19">
        <v>6.9541501871870623E-2</v>
      </c>
      <c r="L3804" s="19"/>
      <c r="M3804" s="19">
        <v>0.4374079034197807</v>
      </c>
      <c r="N3804" s="19"/>
      <c r="O3804" s="19">
        <v>0.56357069421354899</v>
      </c>
      <c r="P3804" s="50"/>
      <c r="R3804" s="9" t="s">
        <v>0</v>
      </c>
    </row>
    <row r="3805" spans="2:18" x14ac:dyDescent="0.2">
      <c r="B3805" s="25">
        <v>3575</v>
      </c>
      <c r="C3805" s="193">
        <v>0.1129150913879791</v>
      </c>
      <c r="D3805" s="19"/>
      <c r="E3805" s="19">
        <v>1.3200964634890908</v>
      </c>
      <c r="F3805" s="19"/>
      <c r="G3805" s="19">
        <v>0.24225865494780308</v>
      </c>
      <c r="H3805" s="19"/>
      <c r="I3805" s="19">
        <v>0.55103704150775701</v>
      </c>
      <c r="J3805" s="19"/>
      <c r="K3805" s="19">
        <v>0.4684610086812776</v>
      </c>
      <c r="L3805" s="19"/>
      <c r="M3805" s="19">
        <v>0.29293046662027661</v>
      </c>
      <c r="N3805" s="19"/>
      <c r="O3805" s="19">
        <v>1.0475968772612199</v>
      </c>
      <c r="P3805" s="50"/>
      <c r="R3805" s="9" t="s">
        <v>0</v>
      </c>
    </row>
    <row r="3806" spans="2:18" x14ac:dyDescent="0.2">
      <c r="B3806" s="25">
        <v>3576</v>
      </c>
      <c r="C3806" s="193">
        <v>0.49738826994532853</v>
      </c>
      <c r="D3806" s="19"/>
      <c r="E3806" s="19">
        <v>0.96934814837051875</v>
      </c>
      <c r="F3806" s="19"/>
      <c r="G3806" s="19">
        <v>1.2789610507319331</v>
      </c>
      <c r="H3806" s="19"/>
      <c r="I3806" s="19">
        <v>0.98729938067387213</v>
      </c>
      <c r="J3806" s="19"/>
      <c r="K3806" s="19">
        <v>1.4355814278282184</v>
      </c>
      <c r="L3806" s="19"/>
      <c r="M3806" s="19">
        <v>0.8442643833077218</v>
      </c>
      <c r="N3806" s="19"/>
      <c r="O3806" s="19"/>
      <c r="P3806" s="50">
        <v>0.27652196252145855</v>
      </c>
      <c r="R3806" s="9" t="s">
        <v>0</v>
      </c>
    </row>
    <row r="3807" spans="2:18" x14ac:dyDescent="0.2">
      <c r="B3807" s="25">
        <v>3577</v>
      </c>
      <c r="C3807" s="193"/>
      <c r="D3807" s="19">
        <v>0.59020821163096882</v>
      </c>
      <c r="E3807" s="19"/>
      <c r="F3807" s="19">
        <v>0.39838537777750771</v>
      </c>
      <c r="G3807" s="19"/>
      <c r="H3807" s="19">
        <v>0.52285979780880631</v>
      </c>
      <c r="I3807" s="19"/>
      <c r="J3807" s="19">
        <v>1.9248864517126816</v>
      </c>
      <c r="K3807" s="19"/>
      <c r="L3807" s="19">
        <v>0.21128790859202967</v>
      </c>
      <c r="M3807" s="19"/>
      <c r="N3807" s="19">
        <v>1.8529516536986148</v>
      </c>
      <c r="O3807" s="19"/>
      <c r="P3807" s="50">
        <v>0.64559559383603882</v>
      </c>
      <c r="R3807" s="9" t="s">
        <v>0</v>
      </c>
    </row>
    <row r="3808" spans="2:18" x14ac:dyDescent="0.2">
      <c r="B3808" s="25">
        <v>3578</v>
      </c>
      <c r="C3808" s="193">
        <v>0.1519875817587312</v>
      </c>
      <c r="D3808" s="19"/>
      <c r="E3808" s="19">
        <v>1.2830008548686287</v>
      </c>
      <c r="F3808" s="19"/>
      <c r="G3808" s="19">
        <v>1.353336882530134</v>
      </c>
      <c r="H3808" s="19"/>
      <c r="I3808" s="19">
        <v>0.77938990200451752</v>
      </c>
      <c r="J3808" s="19"/>
      <c r="K3808" s="19">
        <v>1.0245897201261924</v>
      </c>
      <c r="L3808" s="19"/>
      <c r="M3808" s="19">
        <v>0.63566839962459021</v>
      </c>
      <c r="N3808" s="19"/>
      <c r="O3808" s="19">
        <v>0.75717017735159997</v>
      </c>
      <c r="P3808" s="50"/>
      <c r="R3808" s="9" t="s">
        <v>0</v>
      </c>
    </row>
    <row r="3809" spans="2:18" x14ac:dyDescent="0.2">
      <c r="B3809" s="25">
        <v>3579</v>
      </c>
      <c r="C3809" s="193">
        <v>2.3361213188459966</v>
      </c>
      <c r="D3809" s="19"/>
      <c r="E3809" s="19">
        <v>1.6356751947370027</v>
      </c>
      <c r="F3809" s="19"/>
      <c r="G3809" s="19">
        <v>2.378754144099509</v>
      </c>
      <c r="H3809" s="19"/>
      <c r="I3809" s="19">
        <v>1.722402404461983</v>
      </c>
      <c r="J3809" s="19"/>
      <c r="K3809" s="19">
        <v>1.2127812589954567</v>
      </c>
      <c r="L3809" s="19"/>
      <c r="M3809" s="19">
        <v>1.5944758560633367</v>
      </c>
      <c r="N3809" s="19"/>
      <c r="O3809" s="19">
        <v>1.7517992648248999</v>
      </c>
      <c r="P3809" s="50"/>
      <c r="R3809" s="9" t="s">
        <v>0</v>
      </c>
    </row>
    <row r="3810" spans="2:18" x14ac:dyDescent="0.2">
      <c r="B3810" s="25">
        <v>3580</v>
      </c>
      <c r="C3810" s="193">
        <v>0.58071844530404026</v>
      </c>
      <c r="D3810" s="19"/>
      <c r="E3810" s="19">
        <v>0.2023103865151902</v>
      </c>
      <c r="F3810" s="19"/>
      <c r="G3810" s="19"/>
      <c r="H3810" s="19">
        <v>0.65578225843961191</v>
      </c>
      <c r="I3810" s="19"/>
      <c r="J3810" s="19">
        <v>0.16564628727382608</v>
      </c>
      <c r="K3810" s="19"/>
      <c r="L3810" s="19">
        <v>0.35807933393482849</v>
      </c>
      <c r="M3810" s="19">
        <v>1.4013823431167047</v>
      </c>
      <c r="N3810" s="19"/>
      <c r="O3810" s="19">
        <v>0.30022974194496599</v>
      </c>
      <c r="P3810" s="50"/>
      <c r="R3810" s="9" t="s">
        <v>0</v>
      </c>
    </row>
    <row r="3811" spans="2:18" x14ac:dyDescent="0.2">
      <c r="B3811" s="25">
        <v>3581</v>
      </c>
      <c r="C3811" s="193">
        <v>0.5507823720960221</v>
      </c>
      <c r="D3811" s="19"/>
      <c r="E3811" s="19">
        <v>0.75230442589934232</v>
      </c>
      <c r="F3811" s="19"/>
      <c r="G3811" s="19">
        <v>0.54067824865583969</v>
      </c>
      <c r="H3811" s="19"/>
      <c r="I3811" s="19">
        <v>1.1242408680679259</v>
      </c>
      <c r="J3811" s="19"/>
      <c r="K3811" s="19">
        <v>0.9304266729222791</v>
      </c>
      <c r="L3811" s="19"/>
      <c r="M3811" s="19">
        <v>2.3126619653744527</v>
      </c>
      <c r="N3811" s="19"/>
      <c r="O3811" s="19">
        <v>1.2723383874643024</v>
      </c>
      <c r="P3811" s="50"/>
      <c r="R3811" s="9" t="s">
        <v>0</v>
      </c>
    </row>
    <row r="3812" spans="2:18" x14ac:dyDescent="0.2">
      <c r="B3812" s="25">
        <v>3582</v>
      </c>
      <c r="C3812" s="193"/>
      <c r="D3812" s="19">
        <v>1.7229414427161445</v>
      </c>
      <c r="E3812" s="19"/>
      <c r="F3812" s="19">
        <v>1.7752556897306158</v>
      </c>
      <c r="G3812" s="19"/>
      <c r="H3812" s="19">
        <v>1.9973648710650627</v>
      </c>
      <c r="I3812" s="19"/>
      <c r="J3812" s="19">
        <v>1.6769503787814086</v>
      </c>
      <c r="K3812" s="19"/>
      <c r="L3812" s="19">
        <v>0.62326295815733901</v>
      </c>
      <c r="M3812" s="19"/>
      <c r="N3812" s="19">
        <v>1.4576839862652324</v>
      </c>
      <c r="O3812" s="19"/>
      <c r="P3812" s="50">
        <v>1.8608228972620369</v>
      </c>
      <c r="R3812" s="9" t="s">
        <v>0</v>
      </c>
    </row>
    <row r="3813" spans="2:18" x14ac:dyDescent="0.2">
      <c r="B3813" s="25">
        <v>3583</v>
      </c>
      <c r="C3813" s="193"/>
      <c r="D3813" s="19">
        <v>1.2841039239177252</v>
      </c>
      <c r="E3813" s="19"/>
      <c r="F3813" s="19">
        <v>0.40655477857978567</v>
      </c>
      <c r="G3813" s="19"/>
      <c r="H3813" s="19">
        <v>1.0008428309053621</v>
      </c>
      <c r="I3813" s="19"/>
      <c r="J3813" s="19">
        <v>0.72258240483750469</v>
      </c>
      <c r="K3813" s="19"/>
      <c r="L3813" s="19">
        <v>1.1514599834584305</v>
      </c>
      <c r="M3813" s="19"/>
      <c r="N3813" s="19">
        <v>1.1054670351933424</v>
      </c>
      <c r="O3813" s="19"/>
      <c r="P3813" s="50">
        <v>0.44141933112901</v>
      </c>
      <c r="R3813" s="9" t="s">
        <v>0</v>
      </c>
    </row>
    <row r="3814" spans="2:18" x14ac:dyDescent="0.2">
      <c r="B3814" s="25">
        <v>3584</v>
      </c>
      <c r="C3814" s="193"/>
      <c r="D3814" s="19">
        <v>0.61165758422756034</v>
      </c>
      <c r="E3814" s="19">
        <v>1.3208417804361214E-3</v>
      </c>
      <c r="F3814" s="19"/>
      <c r="G3814" s="19"/>
      <c r="H3814" s="19">
        <v>1.9027632862936832</v>
      </c>
      <c r="I3814" s="19"/>
      <c r="J3814" s="19">
        <v>1.0590004857537934</v>
      </c>
      <c r="K3814" s="19"/>
      <c r="L3814" s="19">
        <v>0.5680131311039498</v>
      </c>
      <c r="M3814" s="19"/>
      <c r="N3814" s="19">
        <v>0.56944223590275223</v>
      </c>
      <c r="O3814" s="19"/>
      <c r="P3814" s="50">
        <v>0.429545838278172</v>
      </c>
      <c r="R3814" s="9" t="s">
        <v>0</v>
      </c>
    </row>
    <row r="3815" spans="2:18" x14ac:dyDescent="0.2">
      <c r="B3815" s="25">
        <v>3585</v>
      </c>
      <c r="C3815" s="193">
        <v>0.55718129288966534</v>
      </c>
      <c r="D3815" s="19"/>
      <c r="E3815" s="19">
        <v>0.38654538574215991</v>
      </c>
      <c r="F3815" s="19"/>
      <c r="G3815" s="19">
        <v>1.474030307720454</v>
      </c>
      <c r="H3815" s="19"/>
      <c r="I3815" s="19">
        <v>0.91320275261431694</v>
      </c>
      <c r="J3815" s="19"/>
      <c r="K3815" s="19">
        <v>0.77337784253163144</v>
      </c>
      <c r="L3815" s="19"/>
      <c r="M3815" s="19">
        <v>0.35239594338322294</v>
      </c>
      <c r="N3815" s="19"/>
      <c r="O3815" s="19"/>
      <c r="P3815" s="50">
        <v>0.28611018280230088</v>
      </c>
      <c r="R3815" s="9" t="s">
        <v>0</v>
      </c>
    </row>
    <row r="3816" spans="2:18" x14ac:dyDescent="0.2">
      <c r="B3816" s="25">
        <v>3586</v>
      </c>
      <c r="C3816" s="193"/>
      <c r="D3816" s="19">
        <v>0.63733049376969031</v>
      </c>
      <c r="E3816" s="19"/>
      <c r="F3816" s="19">
        <v>0.1191001475846738</v>
      </c>
      <c r="G3816" s="19"/>
      <c r="H3816" s="19">
        <v>0.86541596124306908</v>
      </c>
      <c r="I3816" s="19"/>
      <c r="J3816" s="19">
        <v>0.48016710334486418</v>
      </c>
      <c r="K3816" s="19"/>
      <c r="L3816" s="19">
        <v>1.3465401508193624</v>
      </c>
      <c r="M3816" s="19"/>
      <c r="N3816" s="19">
        <v>0.44249616261443714</v>
      </c>
      <c r="O3816" s="19"/>
      <c r="P3816" s="50">
        <v>1.1418597591158801</v>
      </c>
      <c r="R3816" s="9" t="s">
        <v>0</v>
      </c>
    </row>
    <row r="3817" spans="2:18" x14ac:dyDescent="0.2">
      <c r="B3817" s="25">
        <v>3587</v>
      </c>
      <c r="C3817" s="193"/>
      <c r="D3817" s="19">
        <v>0.87235716486744475</v>
      </c>
      <c r="E3817" s="19"/>
      <c r="F3817" s="19">
        <v>0.96278134587980957</v>
      </c>
      <c r="G3817" s="19"/>
      <c r="H3817" s="19">
        <v>1.1268757479835816</v>
      </c>
      <c r="I3817" s="19"/>
      <c r="J3817" s="19">
        <v>0.96223483824958933</v>
      </c>
      <c r="K3817" s="19"/>
      <c r="L3817" s="19">
        <v>0.60490631582986454</v>
      </c>
      <c r="M3817" s="19"/>
      <c r="N3817" s="19">
        <v>1.412285599541653</v>
      </c>
      <c r="O3817" s="19"/>
      <c r="P3817" s="50">
        <v>0.89428841336537979</v>
      </c>
      <c r="R3817" s="9" t="s">
        <v>0</v>
      </c>
    </row>
    <row r="3818" spans="2:18" x14ac:dyDescent="0.2">
      <c r="B3818" s="25">
        <v>3588</v>
      </c>
      <c r="C3818" s="193">
        <v>7.3465233859302051E-2</v>
      </c>
      <c r="D3818" s="19"/>
      <c r="E3818" s="19"/>
      <c r="F3818" s="19">
        <v>6.9399394295575775E-2</v>
      </c>
      <c r="G3818" s="19"/>
      <c r="H3818" s="19">
        <v>1.0182151300976472</v>
      </c>
      <c r="I3818" s="19"/>
      <c r="J3818" s="19">
        <v>0.30270896659676494</v>
      </c>
      <c r="K3818" s="19"/>
      <c r="L3818" s="19">
        <v>0.2461898823516025</v>
      </c>
      <c r="M3818" s="19"/>
      <c r="N3818" s="19">
        <v>0.86891699789459786</v>
      </c>
      <c r="O3818" s="19"/>
      <c r="P3818" s="50">
        <v>0.42032261147554528</v>
      </c>
      <c r="R3818" s="9" t="s">
        <v>0</v>
      </c>
    </row>
    <row r="3819" spans="2:18" x14ac:dyDescent="0.2">
      <c r="B3819" s="25">
        <v>3589</v>
      </c>
      <c r="C3819" s="193">
        <v>0.97924459505641637</v>
      </c>
      <c r="D3819" s="19"/>
      <c r="E3819" s="19">
        <v>1.2914434563379564</v>
      </c>
      <c r="F3819" s="19"/>
      <c r="G3819" s="19">
        <v>0.84494098862684497</v>
      </c>
      <c r="H3819" s="19"/>
      <c r="I3819" s="19">
        <v>0.23473450678154731</v>
      </c>
      <c r="J3819" s="19"/>
      <c r="K3819" s="19">
        <v>0.99053975096101943</v>
      </c>
      <c r="L3819" s="19"/>
      <c r="M3819" s="19">
        <v>0.5301803845493519</v>
      </c>
      <c r="N3819" s="19"/>
      <c r="O3819" s="19">
        <v>1.2725615018929883</v>
      </c>
      <c r="P3819" s="50"/>
      <c r="R3819" s="9" t="s">
        <v>0</v>
      </c>
    </row>
    <row r="3820" spans="2:18" x14ac:dyDescent="0.2">
      <c r="B3820" s="25">
        <v>3590</v>
      </c>
      <c r="C3820" s="193"/>
      <c r="D3820" s="19">
        <v>0.64183805825885465</v>
      </c>
      <c r="E3820" s="19"/>
      <c r="F3820" s="19">
        <v>0.12351879076608484</v>
      </c>
      <c r="G3820" s="19"/>
      <c r="H3820" s="19">
        <v>0.79008687872821681</v>
      </c>
      <c r="I3820" s="19"/>
      <c r="J3820" s="19">
        <v>0.53450823857090379</v>
      </c>
      <c r="K3820" s="19">
        <v>0.10656048627456363</v>
      </c>
      <c r="L3820" s="19"/>
      <c r="M3820" s="19"/>
      <c r="N3820" s="19">
        <v>0.87565453542326777</v>
      </c>
      <c r="O3820" s="19"/>
      <c r="P3820" s="50">
        <v>0.33551494938267856</v>
      </c>
      <c r="R3820" s="9" t="s">
        <v>0</v>
      </c>
    </row>
    <row r="3821" spans="2:18" x14ac:dyDescent="0.2">
      <c r="B3821" s="25">
        <v>3591</v>
      </c>
      <c r="C3821" s="193">
        <v>0.97491721964375544</v>
      </c>
      <c r="D3821" s="19"/>
      <c r="E3821" s="19"/>
      <c r="F3821" s="19">
        <v>0.58094785456765541</v>
      </c>
      <c r="G3821" s="19">
        <v>0.38923997544611338</v>
      </c>
      <c r="H3821" s="19"/>
      <c r="I3821" s="19">
        <v>0.1766572241542447</v>
      </c>
      <c r="J3821" s="19"/>
      <c r="K3821" s="19">
        <v>0.19969953740170207</v>
      </c>
      <c r="L3821" s="19"/>
      <c r="M3821" s="19">
        <v>0.45779981032659661</v>
      </c>
      <c r="N3821" s="19"/>
      <c r="O3821" s="19">
        <v>0.38343725642236859</v>
      </c>
      <c r="P3821" s="50"/>
      <c r="R3821" s="9" t="s">
        <v>0</v>
      </c>
    </row>
    <row r="3822" spans="2:18" x14ac:dyDescent="0.2">
      <c r="B3822" s="25">
        <v>3592</v>
      </c>
      <c r="C3822" s="193">
        <v>0.48025707692535519</v>
      </c>
      <c r="D3822" s="19"/>
      <c r="E3822" s="19">
        <v>2.9925462183808808E-2</v>
      </c>
      <c r="F3822" s="19"/>
      <c r="G3822" s="19">
        <v>0.47483807281444096</v>
      </c>
      <c r="H3822" s="19"/>
      <c r="I3822" s="19">
        <v>0.9180066805455277</v>
      </c>
      <c r="J3822" s="19"/>
      <c r="K3822" s="19"/>
      <c r="L3822" s="19">
        <v>0.10798276065109547</v>
      </c>
      <c r="M3822" s="19">
        <v>0.1896103832539062</v>
      </c>
      <c r="N3822" s="19"/>
      <c r="O3822" s="19">
        <v>0.59283564356078022</v>
      </c>
      <c r="P3822" s="50"/>
      <c r="R3822" s="9" t="s">
        <v>0</v>
      </c>
    </row>
    <row r="3823" spans="2:18" x14ac:dyDescent="0.2">
      <c r="B3823" s="25">
        <v>3593</v>
      </c>
      <c r="C3823" s="193"/>
      <c r="D3823" s="19">
        <v>0.34482460059983849</v>
      </c>
      <c r="E3823" s="19"/>
      <c r="F3823" s="19">
        <v>0.28014709603600307</v>
      </c>
      <c r="G3823" s="19"/>
      <c r="H3823" s="19">
        <v>0.27218022015323878</v>
      </c>
      <c r="I3823" s="19"/>
      <c r="J3823" s="19">
        <v>0.217340368189368</v>
      </c>
      <c r="K3823" s="19"/>
      <c r="L3823" s="19">
        <v>0.29256271128128536</v>
      </c>
      <c r="M3823" s="19">
        <v>6.0496613582748632E-2</v>
      </c>
      <c r="N3823" s="19"/>
      <c r="O3823" s="19">
        <v>5.2775922804723881E-2</v>
      </c>
      <c r="P3823" s="50"/>
      <c r="R3823" s="9" t="s">
        <v>0</v>
      </c>
    </row>
    <row r="3824" spans="2:18" x14ac:dyDescent="0.2">
      <c r="B3824" s="25">
        <v>3594</v>
      </c>
      <c r="C3824" s="193">
        <v>0.58544738659342122</v>
      </c>
      <c r="D3824" s="19"/>
      <c r="E3824" s="19">
        <v>0.75186813742968661</v>
      </c>
      <c r="F3824" s="19"/>
      <c r="G3824" s="19">
        <v>1.198933114198578</v>
      </c>
      <c r="H3824" s="19"/>
      <c r="I3824" s="19">
        <v>0.80474392172055464</v>
      </c>
      <c r="J3824" s="19"/>
      <c r="K3824" s="19">
        <v>0.85046483254666583</v>
      </c>
      <c r="L3824" s="19"/>
      <c r="M3824" s="19">
        <v>1.0749710993918682</v>
      </c>
      <c r="N3824" s="19"/>
      <c r="O3824" s="19">
        <v>0.21983556719846692</v>
      </c>
      <c r="P3824" s="50"/>
      <c r="R3824" s="9" t="s">
        <v>0</v>
      </c>
    </row>
    <row r="3825" spans="2:18" x14ac:dyDescent="0.2">
      <c r="B3825" s="25">
        <v>3595</v>
      </c>
      <c r="C3825" s="193"/>
      <c r="D3825" s="19">
        <v>1.5801497588035189</v>
      </c>
      <c r="E3825" s="19"/>
      <c r="F3825" s="19">
        <v>2.1431626857231816</v>
      </c>
      <c r="G3825" s="19"/>
      <c r="H3825" s="19">
        <v>1.4582849034867595</v>
      </c>
      <c r="I3825" s="19"/>
      <c r="J3825" s="19">
        <v>0.87864828379240389</v>
      </c>
      <c r="K3825" s="19"/>
      <c r="L3825" s="19">
        <v>1.2870539750673802</v>
      </c>
      <c r="M3825" s="19"/>
      <c r="N3825" s="19">
        <v>2.0860496505103243</v>
      </c>
      <c r="O3825" s="19"/>
      <c r="P3825" s="50">
        <v>0.91344356386216963</v>
      </c>
      <c r="R3825" s="9" t="s">
        <v>0</v>
      </c>
    </row>
    <row r="3826" spans="2:18" x14ac:dyDescent="0.2">
      <c r="B3826" s="25">
        <v>3596</v>
      </c>
      <c r="C3826" s="193"/>
      <c r="D3826" s="19">
        <v>0.36973485688858804</v>
      </c>
      <c r="E3826" s="19">
        <v>0.12951799417217089</v>
      </c>
      <c r="F3826" s="19"/>
      <c r="G3826" s="19"/>
      <c r="H3826" s="19">
        <v>0.85581320695306828</v>
      </c>
      <c r="I3826" s="19"/>
      <c r="J3826" s="19">
        <v>1.4368531869128787E-2</v>
      </c>
      <c r="K3826" s="19"/>
      <c r="L3826" s="19">
        <v>0.5718082801556269</v>
      </c>
      <c r="M3826" s="19"/>
      <c r="N3826" s="19">
        <v>0.34360989113204432</v>
      </c>
      <c r="O3826" s="19"/>
      <c r="P3826" s="50">
        <v>0.70609078221083654</v>
      </c>
      <c r="R3826" s="9" t="s">
        <v>0</v>
      </c>
    </row>
    <row r="3827" spans="2:18" x14ac:dyDescent="0.2">
      <c r="B3827" s="25">
        <v>3597</v>
      </c>
      <c r="C3827" s="193">
        <v>2.4226949322848319</v>
      </c>
      <c r="D3827" s="19"/>
      <c r="E3827" s="19">
        <v>2.0042487114328127</v>
      </c>
      <c r="F3827" s="19"/>
      <c r="G3827" s="19">
        <v>3.2480844386792267</v>
      </c>
      <c r="H3827" s="19"/>
      <c r="I3827" s="19">
        <v>2.4095594285748252</v>
      </c>
      <c r="J3827" s="19"/>
      <c r="K3827" s="19">
        <v>2.8749884436385891</v>
      </c>
      <c r="L3827" s="19"/>
      <c r="M3827" s="19">
        <v>2.228828732673628</v>
      </c>
      <c r="N3827" s="19"/>
      <c r="O3827" s="19">
        <v>1.5908489503620817</v>
      </c>
      <c r="P3827" s="50"/>
      <c r="R3827" s="9" t="s">
        <v>0</v>
      </c>
    </row>
    <row r="3828" spans="2:18" x14ac:dyDescent="0.2">
      <c r="B3828" s="25">
        <v>3598</v>
      </c>
      <c r="C3828" s="193"/>
      <c r="D3828" s="19">
        <v>0.82161686778244747</v>
      </c>
      <c r="E3828" s="19"/>
      <c r="F3828" s="19">
        <v>0.70567300860646209</v>
      </c>
      <c r="G3828" s="19"/>
      <c r="H3828" s="19">
        <v>0.34682622683157377</v>
      </c>
      <c r="I3828" s="19"/>
      <c r="J3828" s="19">
        <v>1.0757853606633447</v>
      </c>
      <c r="K3828" s="19"/>
      <c r="L3828" s="19">
        <v>0.67487559746730963</v>
      </c>
      <c r="M3828" s="19"/>
      <c r="N3828" s="19">
        <v>0.71664309298361617</v>
      </c>
      <c r="O3828" s="19">
        <v>0.13109660285284006</v>
      </c>
      <c r="P3828" s="50"/>
      <c r="R3828" s="9" t="s">
        <v>0</v>
      </c>
    </row>
    <row r="3829" spans="2:18" x14ac:dyDescent="0.2">
      <c r="B3829" s="25">
        <v>3599</v>
      </c>
      <c r="C3829" s="193"/>
      <c r="D3829" s="19">
        <v>0.78062844324617431</v>
      </c>
      <c r="E3829" s="19"/>
      <c r="F3829" s="19">
        <v>1.3656542597983814</v>
      </c>
      <c r="G3829" s="19"/>
      <c r="H3829" s="19">
        <v>0.52078828732515592</v>
      </c>
      <c r="I3829" s="19"/>
      <c r="J3829" s="19">
        <v>0.28951933878328573</v>
      </c>
      <c r="K3829" s="19"/>
      <c r="L3829" s="19">
        <v>0.84536602532510818</v>
      </c>
      <c r="M3829" s="19"/>
      <c r="N3829" s="19">
        <v>3.4118605071503357E-3</v>
      </c>
      <c r="O3829" s="19"/>
      <c r="P3829" s="50">
        <v>0.38468298224081349</v>
      </c>
      <c r="R3829" s="9" t="s">
        <v>0</v>
      </c>
    </row>
    <row r="3830" spans="2:18" x14ac:dyDescent="0.2">
      <c r="B3830" s="25">
        <v>3600</v>
      </c>
      <c r="C3830" s="193">
        <v>1.0708773031709162</v>
      </c>
      <c r="D3830" s="19"/>
      <c r="E3830" s="19">
        <v>0.89681485717336729</v>
      </c>
      <c r="F3830" s="19"/>
      <c r="G3830" s="19">
        <v>0.60182206624145507</v>
      </c>
      <c r="H3830" s="19"/>
      <c r="I3830" s="19">
        <v>0.20674004577928878</v>
      </c>
      <c r="J3830" s="19"/>
      <c r="K3830" s="19">
        <v>1.0523937971149067</v>
      </c>
      <c r="L3830" s="19"/>
      <c r="M3830" s="19">
        <v>0.36471880869103984</v>
      </c>
      <c r="N3830" s="19"/>
      <c r="O3830" s="19">
        <v>1.7306229681702678</v>
      </c>
      <c r="P3830" s="50"/>
      <c r="R3830" s="9" t="s">
        <v>0</v>
      </c>
    </row>
    <row r="3831" spans="2:18" x14ac:dyDescent="0.2">
      <c r="B3831" s="25">
        <v>3601</v>
      </c>
      <c r="C3831" s="193">
        <v>0.76427363232239232</v>
      </c>
      <c r="D3831" s="19"/>
      <c r="E3831" s="19">
        <v>1.2666145355591203</v>
      </c>
      <c r="F3831" s="19"/>
      <c r="G3831" s="19">
        <v>0.72953357998994095</v>
      </c>
      <c r="H3831" s="19"/>
      <c r="I3831" s="19"/>
      <c r="J3831" s="19">
        <v>0.7378978176273403</v>
      </c>
      <c r="K3831" s="19">
        <v>1.2258996338172112</v>
      </c>
      <c r="L3831" s="19"/>
      <c r="M3831" s="19">
        <v>0.52769444130557741</v>
      </c>
      <c r="N3831" s="19"/>
      <c r="O3831" s="19">
        <v>0.69021504852036375</v>
      </c>
      <c r="P3831" s="50"/>
      <c r="R3831" s="9" t="s">
        <v>0</v>
      </c>
    </row>
    <row r="3832" spans="2:18" x14ac:dyDescent="0.2">
      <c r="B3832" s="25">
        <v>3602</v>
      </c>
      <c r="C3832" s="193"/>
      <c r="D3832" s="19">
        <v>0.53332144248443014</v>
      </c>
      <c r="E3832" s="19">
        <v>0.29195936580273329</v>
      </c>
      <c r="F3832" s="19"/>
      <c r="G3832" s="19"/>
      <c r="H3832" s="19">
        <v>1.9610511358742282</v>
      </c>
      <c r="I3832" s="19"/>
      <c r="J3832" s="19">
        <v>1.5714164538158033</v>
      </c>
      <c r="K3832" s="19"/>
      <c r="L3832" s="19">
        <v>0.62455055595209097</v>
      </c>
      <c r="M3832" s="19"/>
      <c r="N3832" s="19">
        <v>0.80311610155456137</v>
      </c>
      <c r="O3832" s="19"/>
      <c r="P3832" s="50">
        <v>1.5986317393392999</v>
      </c>
      <c r="R3832" s="9" t="s">
        <v>0</v>
      </c>
    </row>
    <row r="3833" spans="2:18" x14ac:dyDescent="0.2">
      <c r="B3833" s="25">
        <v>3603</v>
      </c>
      <c r="C3833" s="193">
        <v>0.7761200556135277</v>
      </c>
      <c r="D3833" s="19"/>
      <c r="E3833" s="19">
        <v>0.14993917494001424</v>
      </c>
      <c r="F3833" s="19"/>
      <c r="G3833" s="19">
        <v>4.7050379637994848E-2</v>
      </c>
      <c r="H3833" s="19"/>
      <c r="I3833" s="19">
        <v>1.1733703257347794</v>
      </c>
      <c r="J3833" s="19"/>
      <c r="K3833" s="19">
        <v>0.19249236964455896</v>
      </c>
      <c r="L3833" s="19"/>
      <c r="M3833" s="19">
        <v>0.49051340338779259</v>
      </c>
      <c r="N3833" s="19"/>
      <c r="O3833" s="19"/>
      <c r="P3833" s="50">
        <v>0.30217106876768679</v>
      </c>
      <c r="R3833" s="9" t="s">
        <v>0</v>
      </c>
    </row>
    <row r="3834" spans="2:18" x14ac:dyDescent="0.2">
      <c r="B3834" s="25">
        <v>3604</v>
      </c>
      <c r="C3834" s="193"/>
      <c r="D3834" s="19">
        <v>0.30930214268420414</v>
      </c>
      <c r="E3834" s="19"/>
      <c r="F3834" s="19">
        <v>0.96126339959078588</v>
      </c>
      <c r="G3834" s="19"/>
      <c r="H3834" s="19">
        <v>0.17623747705977999</v>
      </c>
      <c r="I3834" s="19">
        <v>4.3282038920450351E-3</v>
      </c>
      <c r="J3834" s="19"/>
      <c r="K3834" s="19"/>
      <c r="L3834" s="19">
        <v>0.95111893142120252</v>
      </c>
      <c r="M3834" s="19"/>
      <c r="N3834" s="19">
        <v>1.0541427969408286</v>
      </c>
      <c r="O3834" s="19"/>
      <c r="P3834" s="50">
        <v>0.3288912722070102</v>
      </c>
      <c r="R3834" s="9" t="s">
        <v>0</v>
      </c>
    </row>
    <row r="3835" spans="2:18" x14ac:dyDescent="0.2">
      <c r="B3835" s="25">
        <v>3605</v>
      </c>
      <c r="C3835" s="193"/>
      <c r="D3835" s="19">
        <v>9.1023322404290799E-2</v>
      </c>
      <c r="E3835" s="19">
        <v>1.3552634458673454</v>
      </c>
      <c r="F3835" s="19"/>
      <c r="G3835" s="19"/>
      <c r="H3835" s="19">
        <v>0.14968156256777884</v>
      </c>
      <c r="I3835" s="19">
        <v>1.0800483287377873</v>
      </c>
      <c r="J3835" s="19"/>
      <c r="K3835" s="19">
        <v>0.54868855804680139</v>
      </c>
      <c r="L3835" s="19"/>
      <c r="M3835" s="19"/>
      <c r="N3835" s="19">
        <v>2.9629746310319552E-3</v>
      </c>
      <c r="O3835" s="19">
        <v>0.13268576967373022</v>
      </c>
      <c r="P3835" s="50"/>
      <c r="R3835" s="9" t="s">
        <v>0</v>
      </c>
    </row>
    <row r="3836" spans="2:18" x14ac:dyDescent="0.2">
      <c r="B3836" s="25">
        <v>3606</v>
      </c>
      <c r="C3836" s="193"/>
      <c r="D3836" s="19">
        <v>0.11556017171687254</v>
      </c>
      <c r="E3836" s="19">
        <v>0.92177640619679346</v>
      </c>
      <c r="F3836" s="19"/>
      <c r="G3836" s="19">
        <v>0.1925555474092446</v>
      </c>
      <c r="H3836" s="19"/>
      <c r="I3836" s="19">
        <v>0.42406537523323096</v>
      </c>
      <c r="J3836" s="19"/>
      <c r="K3836" s="19">
        <v>0.22630605165447309</v>
      </c>
      <c r="L3836" s="19"/>
      <c r="M3836" s="19">
        <v>0.34515878333795791</v>
      </c>
      <c r="N3836" s="19"/>
      <c r="O3836" s="19">
        <v>0.4144855421024165</v>
      </c>
      <c r="P3836" s="50"/>
      <c r="R3836" s="9" t="s">
        <v>0</v>
      </c>
    </row>
    <row r="3837" spans="2:18" x14ac:dyDescent="0.2">
      <c r="B3837" s="25">
        <v>3607</v>
      </c>
      <c r="C3837" s="193"/>
      <c r="D3837" s="19">
        <v>0.69380677742033836</v>
      </c>
      <c r="E3837" s="19"/>
      <c r="F3837" s="19">
        <v>0.71486661737922708</v>
      </c>
      <c r="G3837" s="19"/>
      <c r="H3837" s="19">
        <v>0.31533931743345561</v>
      </c>
      <c r="I3837" s="19"/>
      <c r="J3837" s="19">
        <v>0.41934756028975417</v>
      </c>
      <c r="K3837" s="19"/>
      <c r="L3837" s="19">
        <v>0.25516381839664365</v>
      </c>
      <c r="M3837" s="19"/>
      <c r="N3837" s="19">
        <v>1.3928584544584977</v>
      </c>
      <c r="O3837" s="19"/>
      <c r="P3837" s="50">
        <v>0.20340430515991811</v>
      </c>
      <c r="R3837" s="9" t="s">
        <v>0</v>
      </c>
    </row>
    <row r="3838" spans="2:18" x14ac:dyDescent="0.2">
      <c r="B3838" s="25">
        <v>3608</v>
      </c>
      <c r="C3838" s="193"/>
      <c r="D3838" s="19">
        <v>0.33073563005261869</v>
      </c>
      <c r="E3838" s="19"/>
      <c r="F3838" s="19">
        <v>0.58961202045211392</v>
      </c>
      <c r="G3838" s="19"/>
      <c r="H3838" s="19">
        <v>0.14024706693487618</v>
      </c>
      <c r="I3838" s="19"/>
      <c r="J3838" s="19">
        <v>1.4510559720146547</v>
      </c>
      <c r="K3838" s="19"/>
      <c r="L3838" s="19">
        <v>0.51820264746333033</v>
      </c>
      <c r="M3838" s="19"/>
      <c r="N3838" s="19">
        <v>0.72501496674168076</v>
      </c>
      <c r="O3838" s="19">
        <v>7.6628857604812348E-2</v>
      </c>
      <c r="P3838" s="50"/>
      <c r="R3838" s="9" t="s">
        <v>0</v>
      </c>
    </row>
    <row r="3839" spans="2:18" x14ac:dyDescent="0.2">
      <c r="B3839" s="25">
        <v>3609</v>
      </c>
      <c r="C3839" s="193"/>
      <c r="D3839" s="19">
        <v>0.27936159156917295</v>
      </c>
      <c r="E3839" s="19">
        <v>0.28696043989692188</v>
      </c>
      <c r="F3839" s="19"/>
      <c r="G3839" s="19">
        <v>0.31701199377419914</v>
      </c>
      <c r="H3839" s="19"/>
      <c r="I3839" s="19">
        <v>0.20837383951447572</v>
      </c>
      <c r="J3839" s="19"/>
      <c r="K3839" s="19"/>
      <c r="L3839" s="19">
        <v>0.32975011683364974</v>
      </c>
      <c r="M3839" s="19">
        <v>0.44238889694676253</v>
      </c>
      <c r="N3839" s="19"/>
      <c r="O3839" s="19">
        <v>0.22760113070933347</v>
      </c>
      <c r="P3839" s="50"/>
      <c r="R3839" s="9" t="s">
        <v>0</v>
      </c>
    </row>
    <row r="3840" spans="2:18" x14ac:dyDescent="0.2">
      <c r="B3840" s="25">
        <v>3610</v>
      </c>
      <c r="C3840" s="193"/>
      <c r="D3840" s="19">
        <v>2.2337474852019605</v>
      </c>
      <c r="E3840" s="19"/>
      <c r="F3840" s="19">
        <v>1.0381391474605304</v>
      </c>
      <c r="G3840" s="19"/>
      <c r="H3840" s="19">
        <v>0.65977647613884272</v>
      </c>
      <c r="I3840" s="19"/>
      <c r="J3840" s="19">
        <v>1.6173224471757539</v>
      </c>
      <c r="K3840" s="19"/>
      <c r="L3840" s="19">
        <v>1.4199439301544017</v>
      </c>
      <c r="M3840" s="19"/>
      <c r="N3840" s="19">
        <v>1.5686965487450391</v>
      </c>
      <c r="O3840" s="19"/>
      <c r="P3840" s="50">
        <v>0.90641196642437627</v>
      </c>
      <c r="R3840" s="9" t="s">
        <v>0</v>
      </c>
    </row>
    <row r="3841" spans="2:18" x14ac:dyDescent="0.2">
      <c r="B3841" s="25">
        <v>3611</v>
      </c>
      <c r="C3841" s="193"/>
      <c r="D3841" s="19">
        <v>2.2423748817499636</v>
      </c>
      <c r="E3841" s="19"/>
      <c r="F3841" s="19">
        <v>1.6027841247985211</v>
      </c>
      <c r="G3841" s="19"/>
      <c r="H3841" s="19">
        <v>2.0983626705374965</v>
      </c>
      <c r="I3841" s="19"/>
      <c r="J3841" s="19">
        <v>2.0541386954410918</v>
      </c>
      <c r="K3841" s="19"/>
      <c r="L3841" s="19">
        <v>1.7229366785690572</v>
      </c>
      <c r="M3841" s="19"/>
      <c r="N3841" s="19">
        <v>1.1695728463309416</v>
      </c>
      <c r="O3841" s="19"/>
      <c r="P3841" s="50">
        <v>1.794935616714916</v>
      </c>
      <c r="R3841" s="9" t="s">
        <v>0</v>
      </c>
    </row>
    <row r="3842" spans="2:18" x14ac:dyDescent="0.2">
      <c r="B3842" s="25">
        <v>3612</v>
      </c>
      <c r="C3842" s="193">
        <v>0.43091318587844357</v>
      </c>
      <c r="D3842" s="19"/>
      <c r="E3842" s="19">
        <v>1.6853182591048729E-2</v>
      </c>
      <c r="F3842" s="19"/>
      <c r="G3842" s="19"/>
      <c r="H3842" s="19">
        <v>0.37804482963301167</v>
      </c>
      <c r="I3842" s="19">
        <v>0.13728200154704337</v>
      </c>
      <c r="J3842" s="19"/>
      <c r="K3842" s="19">
        <v>1.820724931010817E-2</v>
      </c>
      <c r="L3842" s="19"/>
      <c r="M3842" s="19"/>
      <c r="N3842" s="19">
        <v>0.20340273079682844</v>
      </c>
      <c r="O3842" s="19">
        <v>5.0865269041891731E-2</v>
      </c>
      <c r="P3842" s="50"/>
      <c r="R3842" s="9" t="s">
        <v>0</v>
      </c>
    </row>
    <row r="3843" spans="2:18" x14ac:dyDescent="0.2">
      <c r="B3843" s="25">
        <v>3613</v>
      </c>
      <c r="C3843" s="193"/>
      <c r="D3843" s="19">
        <v>0.32771151317740532</v>
      </c>
      <c r="E3843" s="19"/>
      <c r="F3843" s="19">
        <v>0.1548405423653437</v>
      </c>
      <c r="G3843" s="19"/>
      <c r="H3843" s="19">
        <v>1.4169285150578146</v>
      </c>
      <c r="I3843" s="19"/>
      <c r="J3843" s="19">
        <v>0.62133548054770371</v>
      </c>
      <c r="K3843" s="19"/>
      <c r="L3843" s="19">
        <v>1.5604163833055007</v>
      </c>
      <c r="M3843" s="19"/>
      <c r="N3843" s="19">
        <v>0.50007419111374096</v>
      </c>
      <c r="O3843" s="19"/>
      <c r="P3843" s="50">
        <v>1.4829684348962904</v>
      </c>
      <c r="R3843" s="9" t="s">
        <v>0</v>
      </c>
    </row>
    <row r="3844" spans="2:18" x14ac:dyDescent="0.2">
      <c r="B3844" s="25">
        <v>3614</v>
      </c>
      <c r="C3844" s="193">
        <v>1.3168558487190141</v>
      </c>
      <c r="D3844" s="19"/>
      <c r="E3844" s="19">
        <v>0.76286334376240172</v>
      </c>
      <c r="F3844" s="19"/>
      <c r="G3844" s="19">
        <v>1.5059975270297585</v>
      </c>
      <c r="H3844" s="19"/>
      <c r="I3844" s="19">
        <v>1.6560135511233336</v>
      </c>
      <c r="J3844" s="19"/>
      <c r="K3844" s="19">
        <v>0.91403845967788144</v>
      </c>
      <c r="L3844" s="19"/>
      <c r="M3844" s="19">
        <v>2.1929387966578826</v>
      </c>
      <c r="N3844" s="19"/>
      <c r="O3844" s="19">
        <v>0.88911017410828341</v>
      </c>
      <c r="P3844" s="50"/>
      <c r="R3844" s="9" t="s">
        <v>0</v>
      </c>
    </row>
    <row r="3845" spans="2:18" x14ac:dyDescent="0.2">
      <c r="B3845" s="25">
        <v>3615</v>
      </c>
      <c r="C3845" s="193">
        <v>2.0351916794520312E-2</v>
      </c>
      <c r="D3845" s="19"/>
      <c r="E3845" s="19">
        <v>0.25271363232814503</v>
      </c>
      <c r="F3845" s="19"/>
      <c r="G3845" s="19">
        <v>0.58704843057108003</v>
      </c>
      <c r="H3845" s="19"/>
      <c r="I3845" s="19">
        <v>0.3867323394929002</v>
      </c>
      <c r="J3845" s="19"/>
      <c r="K3845" s="19">
        <v>0.36333116372284319</v>
      </c>
      <c r="L3845" s="19"/>
      <c r="M3845" s="19"/>
      <c r="N3845" s="19">
        <v>0.10928551616880783</v>
      </c>
      <c r="O3845" s="19"/>
      <c r="P3845" s="50">
        <v>0.28679411724805809</v>
      </c>
      <c r="R3845" s="9" t="s">
        <v>0</v>
      </c>
    </row>
    <row r="3846" spans="2:18" x14ac:dyDescent="0.2">
      <c r="B3846" s="25">
        <v>3616</v>
      </c>
      <c r="C3846" s="193">
        <v>1.1317363256645236</v>
      </c>
      <c r="D3846" s="19"/>
      <c r="E3846" s="19"/>
      <c r="F3846" s="19">
        <v>0.95240574402320655</v>
      </c>
      <c r="G3846" s="19">
        <v>0.24988506551394812</v>
      </c>
      <c r="H3846" s="19"/>
      <c r="I3846" s="19">
        <v>1.2064970156062034</v>
      </c>
      <c r="J3846" s="19"/>
      <c r="K3846" s="19"/>
      <c r="L3846" s="19">
        <v>0.21126744664912367</v>
      </c>
      <c r="M3846" s="19">
        <v>0.30583099926574925</v>
      </c>
      <c r="N3846" s="19"/>
      <c r="O3846" s="19"/>
      <c r="P3846" s="50">
        <v>0.71544807884488804</v>
      </c>
      <c r="R3846" s="9" t="s">
        <v>0</v>
      </c>
    </row>
    <row r="3847" spans="2:18" x14ac:dyDescent="0.2">
      <c r="B3847" s="25">
        <v>3617</v>
      </c>
      <c r="C3847" s="193">
        <v>1.6537182179392147</v>
      </c>
      <c r="D3847" s="19"/>
      <c r="E3847" s="19">
        <v>1.4364246913724119</v>
      </c>
      <c r="F3847" s="19"/>
      <c r="G3847" s="19">
        <v>2.0149358324943898</v>
      </c>
      <c r="H3847" s="19"/>
      <c r="I3847" s="19">
        <v>1.4980621128325811</v>
      </c>
      <c r="J3847" s="19"/>
      <c r="K3847" s="19">
        <v>0.82597788755046009</v>
      </c>
      <c r="L3847" s="19"/>
      <c r="M3847" s="19">
        <v>1.556665754324996</v>
      </c>
      <c r="N3847" s="19"/>
      <c r="O3847" s="19">
        <v>0.67817812980870429</v>
      </c>
      <c r="P3847" s="50"/>
      <c r="R3847" s="9" t="s">
        <v>0</v>
      </c>
    </row>
    <row r="3848" spans="2:18" x14ac:dyDescent="0.2">
      <c r="B3848" s="25">
        <v>3618</v>
      </c>
      <c r="C3848" s="193"/>
      <c r="D3848" s="19">
        <v>0.72736237701949047</v>
      </c>
      <c r="E3848" s="19">
        <v>0.48573030133403894</v>
      </c>
      <c r="F3848" s="19"/>
      <c r="G3848" s="19">
        <v>0.39683006166053653</v>
      </c>
      <c r="H3848" s="19"/>
      <c r="I3848" s="19">
        <v>0.93771233503930329</v>
      </c>
      <c r="J3848" s="19"/>
      <c r="K3848" s="19"/>
      <c r="L3848" s="19">
        <v>0.4374206014107126</v>
      </c>
      <c r="M3848" s="19"/>
      <c r="N3848" s="19">
        <v>0.62682666037371515</v>
      </c>
      <c r="O3848" s="19">
        <v>0.89577765976911061</v>
      </c>
      <c r="P3848" s="50"/>
      <c r="R3848" s="9" t="s">
        <v>0</v>
      </c>
    </row>
    <row r="3849" spans="2:18" x14ac:dyDescent="0.2">
      <c r="B3849" s="25">
        <v>3619</v>
      </c>
      <c r="C3849" s="193">
        <v>0.13969865896256273</v>
      </c>
      <c r="D3849" s="19"/>
      <c r="E3849" s="19">
        <v>8.8677804031641952E-2</v>
      </c>
      <c r="F3849" s="19"/>
      <c r="G3849" s="19">
        <v>0.29019224896403956</v>
      </c>
      <c r="H3849" s="19"/>
      <c r="I3849" s="19"/>
      <c r="J3849" s="19">
        <v>4.2046972146593191E-2</v>
      </c>
      <c r="K3849" s="19"/>
      <c r="L3849" s="19">
        <v>1.0368908467251849</v>
      </c>
      <c r="M3849" s="19"/>
      <c r="N3849" s="19">
        <v>0.29021099107439902</v>
      </c>
      <c r="O3849" s="19"/>
      <c r="P3849" s="50">
        <v>0.37879815463665761</v>
      </c>
      <c r="R3849" s="9" t="s">
        <v>0</v>
      </c>
    </row>
    <row r="3850" spans="2:18" x14ac:dyDescent="0.2">
      <c r="B3850" s="25">
        <v>3620</v>
      </c>
      <c r="C3850" s="193">
        <v>0.78047234359207696</v>
      </c>
      <c r="D3850" s="19"/>
      <c r="E3850" s="19">
        <v>2.4973797578971543E-2</v>
      </c>
      <c r="F3850" s="19"/>
      <c r="G3850" s="19">
        <v>0.10837485308830423</v>
      </c>
      <c r="H3850" s="19"/>
      <c r="I3850" s="19"/>
      <c r="J3850" s="19">
        <v>0.22791798863813953</v>
      </c>
      <c r="K3850" s="19"/>
      <c r="L3850" s="19">
        <v>0.73071772856702599</v>
      </c>
      <c r="M3850" s="19">
        <v>0.81801965627913953</v>
      </c>
      <c r="N3850" s="19"/>
      <c r="O3850" s="19">
        <v>0.90582955356453576</v>
      </c>
      <c r="P3850" s="50"/>
      <c r="R3850" s="9" t="s">
        <v>0</v>
      </c>
    </row>
    <row r="3851" spans="2:18" x14ac:dyDescent="0.2">
      <c r="B3851" s="25">
        <v>3621</v>
      </c>
      <c r="C3851" s="193"/>
      <c r="D3851" s="19">
        <v>1.9743259606005545</v>
      </c>
      <c r="E3851" s="19"/>
      <c r="F3851" s="19">
        <v>1.499505847269462</v>
      </c>
      <c r="G3851" s="19"/>
      <c r="H3851" s="19">
        <v>2.1547944310369171</v>
      </c>
      <c r="I3851" s="19"/>
      <c r="J3851" s="19">
        <v>2.0919944586486663</v>
      </c>
      <c r="K3851" s="19"/>
      <c r="L3851" s="19">
        <v>1.3007683947745636</v>
      </c>
      <c r="M3851" s="19"/>
      <c r="N3851" s="19">
        <v>1.8202287704207483</v>
      </c>
      <c r="O3851" s="19"/>
      <c r="P3851" s="50">
        <v>1.5643097510899544</v>
      </c>
      <c r="R3851" s="9" t="s">
        <v>0</v>
      </c>
    </row>
    <row r="3852" spans="2:18" x14ac:dyDescent="0.2">
      <c r="B3852" s="25">
        <v>3622</v>
      </c>
      <c r="C3852" s="193">
        <v>0.18043042914620119</v>
      </c>
      <c r="D3852" s="19"/>
      <c r="E3852" s="19">
        <v>0.72059586949994114</v>
      </c>
      <c r="F3852" s="19"/>
      <c r="G3852" s="19">
        <v>0.43420442923058583</v>
      </c>
      <c r="H3852" s="19"/>
      <c r="I3852" s="19"/>
      <c r="J3852" s="19">
        <v>0.15022952506212633</v>
      </c>
      <c r="K3852" s="19">
        <v>6.0487242372237751E-2</v>
      </c>
      <c r="L3852" s="19"/>
      <c r="M3852" s="19"/>
      <c r="N3852" s="19">
        <v>0.26084399391226532</v>
      </c>
      <c r="O3852" s="19"/>
      <c r="P3852" s="50">
        <v>0.57968385515284782</v>
      </c>
      <c r="R3852" s="9" t="s">
        <v>0</v>
      </c>
    </row>
    <row r="3853" spans="2:18" x14ac:dyDescent="0.2">
      <c r="B3853" s="25">
        <v>3623</v>
      </c>
      <c r="C3853" s="193">
        <v>1.7208602560276396</v>
      </c>
      <c r="D3853" s="19"/>
      <c r="E3853" s="19">
        <v>2.1815199669140508</v>
      </c>
      <c r="F3853" s="19"/>
      <c r="G3853" s="19">
        <v>1.6825375554065394</v>
      </c>
      <c r="H3853" s="19"/>
      <c r="I3853" s="19">
        <v>1.6775466950562254</v>
      </c>
      <c r="J3853" s="19"/>
      <c r="K3853" s="19">
        <v>2.2967786838938453</v>
      </c>
      <c r="L3853" s="19"/>
      <c r="M3853" s="19">
        <v>2.0910911030173702</v>
      </c>
      <c r="N3853" s="19"/>
      <c r="O3853" s="19">
        <v>2.395540011227955</v>
      </c>
      <c r="P3853" s="50"/>
      <c r="R3853" s="9" t="s">
        <v>0</v>
      </c>
    </row>
    <row r="3854" spans="2:18" x14ac:dyDescent="0.2">
      <c r="B3854" s="25">
        <v>3624</v>
      </c>
      <c r="C3854" s="193"/>
      <c r="D3854" s="19">
        <v>0.40788134762573869</v>
      </c>
      <c r="E3854" s="19"/>
      <c r="F3854" s="19">
        <v>1.8883003971403776</v>
      </c>
      <c r="G3854" s="19"/>
      <c r="H3854" s="19">
        <v>0.84795187447867726</v>
      </c>
      <c r="I3854" s="19"/>
      <c r="J3854" s="19">
        <v>0.63302705221172828</v>
      </c>
      <c r="K3854" s="19"/>
      <c r="L3854" s="19">
        <v>1.3711118103812199</v>
      </c>
      <c r="M3854" s="19"/>
      <c r="N3854" s="19">
        <v>0.49982613403458215</v>
      </c>
      <c r="O3854" s="19"/>
      <c r="P3854" s="50">
        <v>1.7059776026678315</v>
      </c>
      <c r="R3854" s="9" t="s">
        <v>0</v>
      </c>
    </row>
    <row r="3855" spans="2:18" x14ac:dyDescent="0.2">
      <c r="B3855" s="25">
        <v>3625</v>
      </c>
      <c r="C3855" s="193"/>
      <c r="D3855" s="19">
        <v>0.36591849184712866</v>
      </c>
      <c r="E3855" s="19">
        <v>0.2234919921736768</v>
      </c>
      <c r="F3855" s="19"/>
      <c r="G3855" s="19"/>
      <c r="H3855" s="19">
        <v>2.2520888774005071E-2</v>
      </c>
      <c r="I3855" s="19">
        <v>0.11084558428540797</v>
      </c>
      <c r="J3855" s="19"/>
      <c r="K3855" s="19">
        <v>0.26777241059674245</v>
      </c>
      <c r="L3855" s="19"/>
      <c r="M3855" s="19">
        <v>0.39342484671238021</v>
      </c>
      <c r="N3855" s="19"/>
      <c r="O3855" s="19">
        <v>2.9258642131553249E-2</v>
      </c>
      <c r="P3855" s="50"/>
      <c r="R3855" s="9" t="s">
        <v>0</v>
      </c>
    </row>
    <row r="3856" spans="2:18" x14ac:dyDescent="0.2">
      <c r="B3856" s="25">
        <v>3626</v>
      </c>
      <c r="C3856" s="193"/>
      <c r="D3856" s="19">
        <v>0.489802945859661</v>
      </c>
      <c r="E3856" s="19"/>
      <c r="F3856" s="19">
        <v>1.1030272062452313E-2</v>
      </c>
      <c r="G3856" s="19"/>
      <c r="H3856" s="19">
        <v>0.11727756041479982</v>
      </c>
      <c r="I3856" s="19"/>
      <c r="J3856" s="19">
        <v>0.76075080923373994</v>
      </c>
      <c r="K3856" s="19">
        <v>1.0167700675923894</v>
      </c>
      <c r="L3856" s="19"/>
      <c r="M3856" s="19"/>
      <c r="N3856" s="19">
        <v>6.7743740966391297E-2</v>
      </c>
      <c r="O3856" s="19"/>
      <c r="P3856" s="50">
        <v>0.45073266886533403</v>
      </c>
      <c r="R3856" s="9" t="s">
        <v>0</v>
      </c>
    </row>
    <row r="3857" spans="2:18" x14ac:dyDescent="0.2">
      <c r="B3857" s="25">
        <v>3627</v>
      </c>
      <c r="C3857" s="193">
        <v>2.2127740251791121</v>
      </c>
      <c r="D3857" s="19"/>
      <c r="E3857" s="19">
        <v>1.822753758050752</v>
      </c>
      <c r="F3857" s="19"/>
      <c r="G3857" s="19">
        <v>0.60582056402783457</v>
      </c>
      <c r="H3857" s="19"/>
      <c r="I3857" s="19">
        <v>0.83719604563331373</v>
      </c>
      <c r="J3857" s="19"/>
      <c r="K3857" s="19">
        <v>1.6867300719560818</v>
      </c>
      <c r="L3857" s="19"/>
      <c r="M3857" s="19">
        <v>1.1235728928739697</v>
      </c>
      <c r="N3857" s="19"/>
      <c r="O3857" s="19">
        <v>1.1358061914532389</v>
      </c>
      <c r="P3857" s="50"/>
      <c r="R3857" s="9" t="s">
        <v>0</v>
      </c>
    </row>
    <row r="3858" spans="2:18" x14ac:dyDescent="0.2">
      <c r="B3858" s="25">
        <v>3628</v>
      </c>
      <c r="C3858" s="193"/>
      <c r="D3858" s="19">
        <v>0.512390313459822</v>
      </c>
      <c r="E3858" s="19">
        <v>0.24753175462244381</v>
      </c>
      <c r="F3858" s="19"/>
      <c r="G3858" s="19">
        <v>0.88883977443758444</v>
      </c>
      <c r="H3858" s="19"/>
      <c r="I3858" s="19">
        <v>0.85886204915605591</v>
      </c>
      <c r="J3858" s="19"/>
      <c r="K3858" s="19">
        <v>0.34985422651301162</v>
      </c>
      <c r="L3858" s="19"/>
      <c r="M3858" s="19">
        <v>1.8771997228153841</v>
      </c>
      <c r="N3858" s="19"/>
      <c r="O3858" s="19">
        <v>1.3902094440860393</v>
      </c>
      <c r="P3858" s="50"/>
      <c r="R3858" s="9" t="s">
        <v>0</v>
      </c>
    </row>
    <row r="3859" spans="2:18" x14ac:dyDescent="0.2">
      <c r="B3859" s="25">
        <v>3629</v>
      </c>
      <c r="C3859" s="193">
        <v>1.3201257834878255</v>
      </c>
      <c r="D3859" s="19"/>
      <c r="E3859" s="19">
        <v>0.10199082598573604</v>
      </c>
      <c r="F3859" s="19"/>
      <c r="G3859" s="19">
        <v>0.23249428803899155</v>
      </c>
      <c r="H3859" s="19"/>
      <c r="I3859" s="19">
        <v>1.2365499224092333</v>
      </c>
      <c r="J3859" s="19"/>
      <c r="K3859" s="19"/>
      <c r="L3859" s="19">
        <v>0.19027463840357728</v>
      </c>
      <c r="M3859" s="19">
        <v>0.23796401289176364</v>
      </c>
      <c r="N3859" s="19"/>
      <c r="O3859" s="19">
        <v>0.81009146102595697</v>
      </c>
      <c r="P3859" s="50"/>
      <c r="R3859" s="9" t="s">
        <v>0</v>
      </c>
    </row>
    <row r="3860" spans="2:18" x14ac:dyDescent="0.2">
      <c r="B3860" s="25">
        <v>3630</v>
      </c>
      <c r="C3860" s="193"/>
      <c r="D3860" s="19">
        <v>0.8236023446579136</v>
      </c>
      <c r="E3860" s="19"/>
      <c r="F3860" s="19">
        <v>1.0615871679156579</v>
      </c>
      <c r="G3860" s="19">
        <v>7.3803821437483194E-2</v>
      </c>
      <c r="H3860" s="19"/>
      <c r="I3860" s="19"/>
      <c r="J3860" s="19">
        <v>0.74170434357944481</v>
      </c>
      <c r="K3860" s="19"/>
      <c r="L3860" s="19">
        <v>0.798317144490998</v>
      </c>
      <c r="M3860" s="19"/>
      <c r="N3860" s="19">
        <v>0.31538120247268686</v>
      </c>
      <c r="O3860" s="19"/>
      <c r="P3860" s="50">
        <v>1.0728388998289318</v>
      </c>
      <c r="R3860" s="9" t="s">
        <v>0</v>
      </c>
    </row>
    <row r="3861" spans="2:18" x14ac:dyDescent="0.2">
      <c r="B3861" s="25">
        <v>3631</v>
      </c>
      <c r="C3861" s="193"/>
      <c r="D3861" s="19">
        <v>1.6122484585228331E-2</v>
      </c>
      <c r="E3861" s="19">
        <v>0.85232914238562674</v>
      </c>
      <c r="F3861" s="19"/>
      <c r="G3861" s="19"/>
      <c r="H3861" s="19">
        <v>3.5333832229094364E-2</v>
      </c>
      <c r="I3861" s="19"/>
      <c r="J3861" s="19">
        <v>0.25204772185905994</v>
      </c>
      <c r="K3861" s="19">
        <v>1.2716245463384752</v>
      </c>
      <c r="L3861" s="19"/>
      <c r="M3861" s="19">
        <v>0.34931828907011642</v>
      </c>
      <c r="N3861" s="19"/>
      <c r="O3861" s="19">
        <v>0.36592608355307954</v>
      </c>
      <c r="P3861" s="50"/>
      <c r="R3861" s="9" t="s">
        <v>0</v>
      </c>
    </row>
    <row r="3862" spans="2:18" x14ac:dyDescent="0.2">
      <c r="B3862" s="25">
        <v>3632</v>
      </c>
      <c r="C3862" s="193"/>
      <c r="D3862" s="19">
        <v>1.2524664967687222</v>
      </c>
      <c r="E3862" s="19"/>
      <c r="F3862" s="19">
        <v>4.8954571425842801E-2</v>
      </c>
      <c r="G3862" s="19"/>
      <c r="H3862" s="19">
        <v>0.15493403417569204</v>
      </c>
      <c r="I3862" s="19"/>
      <c r="J3862" s="19">
        <v>0.76576009961406188</v>
      </c>
      <c r="K3862" s="19"/>
      <c r="L3862" s="19">
        <v>3.208226572361849E-2</v>
      </c>
      <c r="M3862" s="19"/>
      <c r="N3862" s="19">
        <v>0.20019545094655766</v>
      </c>
      <c r="O3862" s="19"/>
      <c r="P3862" s="50">
        <v>0.89304544037476141</v>
      </c>
      <c r="R3862" s="9" t="s">
        <v>0</v>
      </c>
    </row>
    <row r="3863" spans="2:18" x14ac:dyDescent="0.2">
      <c r="B3863" s="25">
        <v>3633</v>
      </c>
      <c r="C3863" s="193"/>
      <c r="D3863" s="19">
        <v>0.56342000234327583</v>
      </c>
      <c r="E3863" s="19"/>
      <c r="F3863" s="19">
        <v>1.1251715081698199</v>
      </c>
      <c r="G3863" s="19"/>
      <c r="H3863" s="19">
        <v>0.85695865140028826</v>
      </c>
      <c r="I3863" s="19"/>
      <c r="J3863" s="19">
        <v>0.9010555452427067</v>
      </c>
      <c r="K3863" s="19"/>
      <c r="L3863" s="19">
        <v>0.93707141114913828</v>
      </c>
      <c r="M3863" s="19"/>
      <c r="N3863" s="19">
        <v>0.35608286444210802</v>
      </c>
      <c r="O3863" s="19"/>
      <c r="P3863" s="50">
        <v>0.76920344648114436</v>
      </c>
      <c r="R3863" s="9" t="s">
        <v>0</v>
      </c>
    </row>
    <row r="3864" spans="2:18" x14ac:dyDescent="0.2">
      <c r="B3864" s="25">
        <v>3634</v>
      </c>
      <c r="C3864" s="193">
        <v>1.3994382600543169</v>
      </c>
      <c r="D3864" s="19"/>
      <c r="E3864" s="19">
        <v>1.1088034849858908</v>
      </c>
      <c r="F3864" s="19"/>
      <c r="G3864" s="19">
        <v>0.75750097336686339</v>
      </c>
      <c r="H3864" s="19"/>
      <c r="I3864" s="19">
        <v>1.1908792475085639</v>
      </c>
      <c r="J3864" s="19"/>
      <c r="K3864" s="19">
        <v>0.77645020609777782</v>
      </c>
      <c r="L3864" s="19"/>
      <c r="M3864" s="19">
        <v>0.85459833501233018</v>
      </c>
      <c r="N3864" s="19"/>
      <c r="O3864" s="19">
        <v>1.1853025246047897</v>
      </c>
      <c r="P3864" s="50"/>
      <c r="R3864" s="9" t="s">
        <v>0</v>
      </c>
    </row>
    <row r="3865" spans="2:18" x14ac:dyDescent="0.2">
      <c r="B3865" s="25">
        <v>3635</v>
      </c>
      <c r="C3865" s="193">
        <v>0.44466650918078066</v>
      </c>
      <c r="D3865" s="19"/>
      <c r="E3865" s="19"/>
      <c r="F3865" s="19">
        <v>1.1164013152282952</v>
      </c>
      <c r="G3865" s="19"/>
      <c r="H3865" s="19">
        <v>1.2677466298384596</v>
      </c>
      <c r="I3865" s="19"/>
      <c r="J3865" s="19">
        <v>1.0483574201948282</v>
      </c>
      <c r="K3865" s="19">
        <v>0.18584313414877524</v>
      </c>
      <c r="L3865" s="19"/>
      <c r="M3865" s="19"/>
      <c r="N3865" s="19">
        <v>0.66123700508574557</v>
      </c>
      <c r="O3865" s="19"/>
      <c r="P3865" s="50">
        <v>1.2844698528799301</v>
      </c>
      <c r="R3865" s="9" t="s">
        <v>0</v>
      </c>
    </row>
    <row r="3866" spans="2:18" x14ac:dyDescent="0.2">
      <c r="B3866" s="25">
        <v>3636</v>
      </c>
      <c r="C3866" s="193"/>
      <c r="D3866" s="19">
        <v>2.1436452271955977</v>
      </c>
      <c r="E3866" s="19"/>
      <c r="F3866" s="19">
        <v>1.402377996142663</v>
      </c>
      <c r="G3866" s="19"/>
      <c r="H3866" s="19">
        <v>0.37493499023003246</v>
      </c>
      <c r="I3866" s="19"/>
      <c r="J3866" s="19">
        <v>1.833569177549164</v>
      </c>
      <c r="K3866" s="19"/>
      <c r="L3866" s="19">
        <v>2.211749025420723</v>
      </c>
      <c r="M3866" s="19"/>
      <c r="N3866" s="19">
        <v>1.9432993729640087</v>
      </c>
      <c r="O3866" s="19"/>
      <c r="P3866" s="50">
        <v>1.7522183508349733</v>
      </c>
      <c r="R3866" s="9" t="s">
        <v>0</v>
      </c>
    </row>
    <row r="3867" spans="2:18" x14ac:dyDescent="0.2">
      <c r="B3867" s="25">
        <v>3637</v>
      </c>
      <c r="C3867" s="193"/>
      <c r="D3867" s="19">
        <v>0.76815928684782075</v>
      </c>
      <c r="E3867" s="19">
        <v>0.33972511868404648</v>
      </c>
      <c r="F3867" s="19"/>
      <c r="G3867" s="19"/>
      <c r="H3867" s="19">
        <v>0.69036518980424311</v>
      </c>
      <c r="I3867" s="19">
        <v>7.1700041012840887E-2</v>
      </c>
      <c r="J3867" s="19"/>
      <c r="K3867" s="19"/>
      <c r="L3867" s="19">
        <v>0.89275218996409123</v>
      </c>
      <c r="M3867" s="19"/>
      <c r="N3867" s="19">
        <v>0.59248842785473654</v>
      </c>
      <c r="O3867" s="19"/>
      <c r="P3867" s="50">
        <v>0.13980722816239366</v>
      </c>
      <c r="R3867" s="9" t="s">
        <v>0</v>
      </c>
    </row>
    <row r="3868" spans="2:18" x14ac:dyDescent="0.2">
      <c r="B3868" s="25">
        <v>3638</v>
      </c>
      <c r="C3868" s="193"/>
      <c r="D3868" s="19">
        <v>1.2563531896812608</v>
      </c>
      <c r="E3868" s="19"/>
      <c r="F3868" s="19">
        <v>0.63018354903188956</v>
      </c>
      <c r="G3868" s="19"/>
      <c r="H3868" s="19">
        <v>0.65662760894704963</v>
      </c>
      <c r="I3868" s="19"/>
      <c r="J3868" s="19">
        <v>4.901871456965301E-2</v>
      </c>
      <c r="K3868" s="19"/>
      <c r="L3868" s="19">
        <v>0.29219118589994209</v>
      </c>
      <c r="M3868" s="19"/>
      <c r="N3868" s="19">
        <v>1.4570736009869838</v>
      </c>
      <c r="O3868" s="19"/>
      <c r="P3868" s="50">
        <v>1.4153558952976104</v>
      </c>
      <c r="R3868" s="9" t="s">
        <v>0</v>
      </c>
    </row>
    <row r="3869" spans="2:18" x14ac:dyDescent="0.2">
      <c r="B3869" s="25">
        <v>3639</v>
      </c>
      <c r="C3869" s="193"/>
      <c r="D3869" s="19">
        <v>0.21738634201738138</v>
      </c>
      <c r="E3869" s="19">
        <v>0.996729585829642</v>
      </c>
      <c r="F3869" s="19"/>
      <c r="G3869" s="19"/>
      <c r="H3869" s="19">
        <v>0.30423760770085784</v>
      </c>
      <c r="I3869" s="19">
        <v>2.012758884578604E-2</v>
      </c>
      <c r="J3869" s="19"/>
      <c r="K3869" s="19"/>
      <c r="L3869" s="19">
        <v>0.45766666651609511</v>
      </c>
      <c r="M3869" s="19"/>
      <c r="N3869" s="19">
        <v>0.38022301529203745</v>
      </c>
      <c r="O3869" s="19">
        <v>0.67855311122158901</v>
      </c>
      <c r="P3869" s="50"/>
      <c r="R3869" s="9" t="s">
        <v>0</v>
      </c>
    </row>
    <row r="3870" spans="2:18" x14ac:dyDescent="0.2">
      <c r="B3870" s="25">
        <v>3640</v>
      </c>
      <c r="C3870" s="193"/>
      <c r="D3870" s="19">
        <v>0.98773186858952544</v>
      </c>
      <c r="E3870" s="19">
        <v>1.7836252758746445E-2</v>
      </c>
      <c r="F3870" s="19"/>
      <c r="G3870" s="19"/>
      <c r="H3870" s="19">
        <v>1.2116956640505014</v>
      </c>
      <c r="I3870" s="19"/>
      <c r="J3870" s="19">
        <v>0.48025399376941297</v>
      </c>
      <c r="K3870" s="19"/>
      <c r="L3870" s="19">
        <v>1.1012620604741739</v>
      </c>
      <c r="M3870" s="19"/>
      <c r="N3870" s="19">
        <v>0.63876258309726774</v>
      </c>
      <c r="O3870" s="19"/>
      <c r="P3870" s="50">
        <v>0.70259519111887458</v>
      </c>
      <c r="R3870" s="9" t="s">
        <v>0</v>
      </c>
    </row>
    <row r="3871" spans="2:18" x14ac:dyDescent="0.2">
      <c r="B3871" s="25">
        <v>3641</v>
      </c>
      <c r="C3871" s="193">
        <v>1.2707423615821474</v>
      </c>
      <c r="D3871" s="19"/>
      <c r="E3871" s="19">
        <v>0.84184773318204098</v>
      </c>
      <c r="F3871" s="19"/>
      <c r="G3871" s="19">
        <v>1.0094709778435687</v>
      </c>
      <c r="H3871" s="19"/>
      <c r="I3871" s="19">
        <v>1.5610431530437259</v>
      </c>
      <c r="J3871" s="19"/>
      <c r="K3871" s="19">
        <v>0.31461579076804025</v>
      </c>
      <c r="L3871" s="19"/>
      <c r="M3871" s="19">
        <v>0.15422113371545601</v>
      </c>
      <c r="N3871" s="19"/>
      <c r="O3871" s="19">
        <v>1.1809810497194553</v>
      </c>
      <c r="P3871" s="50"/>
      <c r="R3871" s="9" t="s">
        <v>0</v>
      </c>
    </row>
    <row r="3872" spans="2:18" x14ac:dyDescent="0.2">
      <c r="B3872" s="25">
        <v>3642</v>
      </c>
      <c r="C3872" s="193">
        <v>0.70651303524263798</v>
      </c>
      <c r="D3872" s="19"/>
      <c r="E3872" s="19">
        <v>0.49675449216181344</v>
      </c>
      <c r="F3872" s="19"/>
      <c r="G3872" s="19">
        <v>5.923611688907434E-2</v>
      </c>
      <c r="H3872" s="19"/>
      <c r="I3872" s="19">
        <v>0.88824780634815426</v>
      </c>
      <c r="J3872" s="19"/>
      <c r="K3872" s="19">
        <v>0.24538898313904819</v>
      </c>
      <c r="L3872" s="19"/>
      <c r="M3872" s="19">
        <v>0.37226642226606887</v>
      </c>
      <c r="N3872" s="19"/>
      <c r="O3872" s="19">
        <v>0.32060101193441726</v>
      </c>
      <c r="P3872" s="50"/>
      <c r="R3872" s="9" t="s">
        <v>0</v>
      </c>
    </row>
    <row r="3873" spans="2:18" x14ac:dyDescent="0.2">
      <c r="B3873" s="25">
        <v>3643</v>
      </c>
      <c r="C3873" s="193"/>
      <c r="D3873" s="19">
        <v>0.82448512944867669</v>
      </c>
      <c r="E3873" s="19"/>
      <c r="F3873" s="19">
        <v>1.0435557633787742</v>
      </c>
      <c r="G3873" s="19"/>
      <c r="H3873" s="19">
        <v>1.2614956603242378</v>
      </c>
      <c r="I3873" s="19"/>
      <c r="J3873" s="19">
        <v>1.3231609102678159</v>
      </c>
      <c r="K3873" s="19"/>
      <c r="L3873" s="19">
        <v>1.2078708224688768</v>
      </c>
      <c r="M3873" s="19"/>
      <c r="N3873" s="19">
        <v>0.64865211413378832</v>
      </c>
      <c r="O3873" s="19"/>
      <c r="P3873" s="50">
        <v>0.32017258783939911</v>
      </c>
      <c r="R3873" s="9" t="s">
        <v>0</v>
      </c>
    </row>
    <row r="3874" spans="2:18" x14ac:dyDescent="0.2">
      <c r="B3874" s="25">
        <v>3644</v>
      </c>
      <c r="C3874" s="193"/>
      <c r="D3874" s="19">
        <v>1.7043399980887004E-2</v>
      </c>
      <c r="E3874" s="19">
        <v>0.73943103658156339</v>
      </c>
      <c r="F3874" s="19"/>
      <c r="G3874" s="19">
        <v>2.6737620620136984E-2</v>
      </c>
      <c r="H3874" s="19"/>
      <c r="I3874" s="19"/>
      <c r="J3874" s="19">
        <v>2.8894247413189439E-2</v>
      </c>
      <c r="K3874" s="19">
        <v>0.23914706768137639</v>
      </c>
      <c r="L3874" s="19"/>
      <c r="M3874" s="19"/>
      <c r="N3874" s="19">
        <v>0.67333379706145557</v>
      </c>
      <c r="O3874" s="19">
        <v>8.988796626665501E-3</v>
      </c>
      <c r="P3874" s="50"/>
      <c r="R3874" s="9" t="s">
        <v>0</v>
      </c>
    </row>
    <row r="3875" spans="2:18" x14ac:dyDescent="0.2">
      <c r="B3875" s="25">
        <v>3645</v>
      </c>
      <c r="C3875" s="193"/>
      <c r="D3875" s="19">
        <v>1.6555364005573157</v>
      </c>
      <c r="E3875" s="19"/>
      <c r="F3875" s="19">
        <v>0.97618122603505508</v>
      </c>
      <c r="G3875" s="19"/>
      <c r="H3875" s="19">
        <v>1.0983301065617272</v>
      </c>
      <c r="I3875" s="19"/>
      <c r="J3875" s="19">
        <v>1.9403876667828572</v>
      </c>
      <c r="K3875" s="19"/>
      <c r="L3875" s="19">
        <v>1.3204061643437783</v>
      </c>
      <c r="M3875" s="19"/>
      <c r="N3875" s="19">
        <v>0.52045685479060755</v>
      </c>
      <c r="O3875" s="19"/>
      <c r="P3875" s="50">
        <v>1.4310512236471649</v>
      </c>
      <c r="R3875" s="9" t="s">
        <v>0</v>
      </c>
    </row>
    <row r="3876" spans="2:18" x14ac:dyDescent="0.2">
      <c r="B3876" s="25">
        <v>3646</v>
      </c>
      <c r="C3876" s="193">
        <v>0.96390166842651426</v>
      </c>
      <c r="D3876" s="19"/>
      <c r="E3876" s="19">
        <v>0.84910381924089795</v>
      </c>
      <c r="F3876" s="19"/>
      <c r="G3876" s="19"/>
      <c r="H3876" s="19">
        <v>0.28292315740133239</v>
      </c>
      <c r="I3876" s="19">
        <v>1.4597883770515785</v>
      </c>
      <c r="J3876" s="19"/>
      <c r="K3876" s="19">
        <v>0.56880737896491163</v>
      </c>
      <c r="L3876" s="19"/>
      <c r="M3876" s="19">
        <v>0.31889846797893506</v>
      </c>
      <c r="N3876" s="19"/>
      <c r="O3876" s="19">
        <v>0.87581655250620882</v>
      </c>
      <c r="P3876" s="50"/>
      <c r="R3876" s="9" t="s">
        <v>0</v>
      </c>
    </row>
    <row r="3877" spans="2:18" x14ac:dyDescent="0.2">
      <c r="B3877" s="25">
        <v>3647</v>
      </c>
      <c r="C3877" s="193">
        <v>0.69873566983537594</v>
      </c>
      <c r="D3877" s="19"/>
      <c r="E3877" s="19">
        <v>1.0653929313914512</v>
      </c>
      <c r="F3877" s="19"/>
      <c r="G3877" s="19"/>
      <c r="H3877" s="19">
        <v>0.407594036438371</v>
      </c>
      <c r="I3877" s="19">
        <v>0.92650231513628867</v>
      </c>
      <c r="J3877" s="19"/>
      <c r="K3877" s="19">
        <v>0.26471113790233125</v>
      </c>
      <c r="L3877" s="19"/>
      <c r="M3877" s="19">
        <v>1.3093287601804624</v>
      </c>
      <c r="N3877" s="19"/>
      <c r="O3877" s="19">
        <v>1.1014978634099233</v>
      </c>
      <c r="P3877" s="50"/>
      <c r="R3877" s="9" t="s">
        <v>0</v>
      </c>
    </row>
    <row r="3878" spans="2:18" x14ac:dyDescent="0.2">
      <c r="B3878" s="25">
        <v>3648</v>
      </c>
      <c r="C3878" s="193"/>
      <c r="D3878" s="19">
        <v>0.32331948192535642</v>
      </c>
      <c r="E3878" s="19"/>
      <c r="F3878" s="19">
        <v>0.20550683532708774</v>
      </c>
      <c r="G3878" s="19">
        <v>0.92565725623637085</v>
      </c>
      <c r="H3878" s="19"/>
      <c r="I3878" s="19">
        <v>0.21451305051868561</v>
      </c>
      <c r="J3878" s="19"/>
      <c r="K3878" s="19"/>
      <c r="L3878" s="19">
        <v>0.56450035932735509</v>
      </c>
      <c r="M3878" s="19">
        <v>7.0152175067406522E-2</v>
      </c>
      <c r="N3878" s="19"/>
      <c r="O3878" s="19">
        <v>0.49438629058199657</v>
      </c>
      <c r="P3878" s="50"/>
      <c r="R3878" s="9" t="s">
        <v>0</v>
      </c>
    </row>
    <row r="3879" spans="2:18" x14ac:dyDescent="0.2">
      <c r="B3879" s="25">
        <v>3649</v>
      </c>
      <c r="C3879" s="193">
        <v>0.37021001244277862</v>
      </c>
      <c r="D3879" s="19"/>
      <c r="E3879" s="19">
        <v>0.8947180963453758</v>
      </c>
      <c r="F3879" s="19"/>
      <c r="G3879" s="19">
        <v>0.83729444940913489</v>
      </c>
      <c r="H3879" s="19"/>
      <c r="I3879" s="19">
        <v>1.2161952127068203</v>
      </c>
      <c r="J3879" s="19"/>
      <c r="K3879" s="19">
        <v>0.6434485520602764</v>
      </c>
      <c r="L3879" s="19"/>
      <c r="M3879" s="19">
        <v>0.80449394029393173</v>
      </c>
      <c r="N3879" s="19"/>
      <c r="O3879" s="19">
        <v>9.1008424759626033E-2</v>
      </c>
      <c r="P3879" s="50"/>
      <c r="R3879" s="9" t="s">
        <v>0</v>
      </c>
    </row>
    <row r="3880" spans="2:18" x14ac:dyDescent="0.2">
      <c r="B3880" s="25">
        <v>3650</v>
      </c>
      <c r="C3880" s="193">
        <v>0.87343328903094997</v>
      </c>
      <c r="D3880" s="19"/>
      <c r="E3880" s="19">
        <v>0.646024327214479</v>
      </c>
      <c r="F3880" s="19"/>
      <c r="G3880" s="19">
        <v>1.3027841640281683</v>
      </c>
      <c r="H3880" s="19"/>
      <c r="I3880" s="19">
        <v>1.0476675353340563</v>
      </c>
      <c r="J3880" s="19"/>
      <c r="K3880" s="19"/>
      <c r="L3880" s="19">
        <v>0.25599169936051641</v>
      </c>
      <c r="M3880" s="19">
        <v>0.72923922689924636</v>
      </c>
      <c r="N3880" s="19"/>
      <c r="O3880" s="19">
        <v>0.68283149590534764</v>
      </c>
      <c r="P3880" s="50"/>
      <c r="R3880" s="9" t="s">
        <v>0</v>
      </c>
    </row>
    <row r="3881" spans="2:18" x14ac:dyDescent="0.2">
      <c r="B3881" s="25">
        <v>3651</v>
      </c>
      <c r="C3881" s="193">
        <v>1.3308538244881306E-2</v>
      </c>
      <c r="D3881" s="19"/>
      <c r="E3881" s="19">
        <v>0.82285911146830171</v>
      </c>
      <c r="F3881" s="19"/>
      <c r="G3881" s="19">
        <v>1.2390434209788033</v>
      </c>
      <c r="H3881" s="19"/>
      <c r="I3881" s="19">
        <v>1.3332523240963898</v>
      </c>
      <c r="J3881" s="19"/>
      <c r="K3881" s="19"/>
      <c r="L3881" s="19">
        <v>0.45885508687327309</v>
      </c>
      <c r="M3881" s="19">
        <v>1.066258089441114</v>
      </c>
      <c r="N3881" s="19"/>
      <c r="O3881" s="19">
        <v>1.5148401820630051</v>
      </c>
      <c r="P3881" s="50"/>
      <c r="R3881" s="9" t="s">
        <v>0</v>
      </c>
    </row>
    <row r="3882" spans="2:18" x14ac:dyDescent="0.2">
      <c r="B3882" s="25">
        <v>3652</v>
      </c>
      <c r="C3882" s="193"/>
      <c r="D3882" s="19">
        <v>9.750461196570559E-2</v>
      </c>
      <c r="E3882" s="19"/>
      <c r="F3882" s="19">
        <v>0.34071686956980385</v>
      </c>
      <c r="G3882" s="19"/>
      <c r="H3882" s="19">
        <v>1.1378500123405049</v>
      </c>
      <c r="I3882" s="19">
        <v>0.48410937416627692</v>
      </c>
      <c r="J3882" s="19"/>
      <c r="K3882" s="19">
        <v>5.6536098531026591E-2</v>
      </c>
      <c r="L3882" s="19"/>
      <c r="M3882" s="19">
        <v>0.5875236468499293</v>
      </c>
      <c r="N3882" s="19"/>
      <c r="O3882" s="19"/>
      <c r="P3882" s="50">
        <v>0.38096227201962179</v>
      </c>
      <c r="R3882" s="9" t="s">
        <v>0</v>
      </c>
    </row>
    <row r="3883" spans="2:18" x14ac:dyDescent="0.2">
      <c r="B3883" s="25">
        <v>3653</v>
      </c>
      <c r="C3883" s="193"/>
      <c r="D3883" s="19">
        <v>1.4186464631225058</v>
      </c>
      <c r="E3883" s="19"/>
      <c r="F3883" s="19">
        <v>1.2530614122622545</v>
      </c>
      <c r="G3883" s="19"/>
      <c r="H3883" s="19">
        <v>0.80612112413708514</v>
      </c>
      <c r="I3883" s="19"/>
      <c r="J3883" s="19">
        <v>0.85292643263723344</v>
      </c>
      <c r="K3883" s="19"/>
      <c r="L3883" s="19">
        <v>1.1502431297920273</v>
      </c>
      <c r="M3883" s="19"/>
      <c r="N3883" s="19">
        <v>1.876181962024021</v>
      </c>
      <c r="O3883" s="19"/>
      <c r="P3883" s="50">
        <v>0.89623886042894529</v>
      </c>
      <c r="R3883" s="9" t="s">
        <v>0</v>
      </c>
    </row>
    <row r="3884" spans="2:18" x14ac:dyDescent="0.2">
      <c r="B3884" s="25">
        <v>3654</v>
      </c>
      <c r="C3884" s="193">
        <v>1.8464649914202504</v>
      </c>
      <c r="D3884" s="19"/>
      <c r="E3884" s="19">
        <v>1.8959007140054864</v>
      </c>
      <c r="F3884" s="19"/>
      <c r="G3884" s="19">
        <v>2.6734998090281747</v>
      </c>
      <c r="H3884" s="19"/>
      <c r="I3884" s="19">
        <v>2.0166263651932468</v>
      </c>
      <c r="J3884" s="19"/>
      <c r="K3884" s="19">
        <v>1.2619654878644793</v>
      </c>
      <c r="L3884" s="19"/>
      <c r="M3884" s="19">
        <v>2.1139293422542238</v>
      </c>
      <c r="N3884" s="19"/>
      <c r="O3884" s="19">
        <v>2.0257065491010766</v>
      </c>
      <c r="P3884" s="50"/>
      <c r="R3884" s="9" t="s">
        <v>0</v>
      </c>
    </row>
    <row r="3885" spans="2:18" x14ac:dyDescent="0.2">
      <c r="B3885" s="25">
        <v>3655</v>
      </c>
      <c r="C3885" s="193">
        <v>0.33509826515429758</v>
      </c>
      <c r="D3885" s="19"/>
      <c r="E3885" s="19">
        <v>0.83022096803212697</v>
      </c>
      <c r="F3885" s="19"/>
      <c r="G3885" s="19">
        <v>0.48949917977113966</v>
      </c>
      <c r="H3885" s="19"/>
      <c r="I3885" s="19">
        <v>0.91645859370635807</v>
      </c>
      <c r="J3885" s="19"/>
      <c r="K3885" s="19">
        <v>0.24774199103069736</v>
      </c>
      <c r="L3885" s="19"/>
      <c r="M3885" s="19">
        <v>0.57849569760315711</v>
      </c>
      <c r="N3885" s="19"/>
      <c r="O3885" s="19"/>
      <c r="P3885" s="50">
        <v>0.10285980575360509</v>
      </c>
      <c r="R3885" s="9" t="s">
        <v>0</v>
      </c>
    </row>
    <row r="3886" spans="2:18" x14ac:dyDescent="0.2">
      <c r="B3886" s="25">
        <v>3656</v>
      </c>
      <c r="C3886" s="193">
        <v>8.0321401731016984E-2</v>
      </c>
      <c r="D3886" s="19"/>
      <c r="E3886" s="19">
        <v>0.79389078269566704</v>
      </c>
      <c r="F3886" s="19"/>
      <c r="G3886" s="19">
        <v>1.455517744217609</v>
      </c>
      <c r="H3886" s="19"/>
      <c r="I3886" s="19">
        <v>1.1706454510961743</v>
      </c>
      <c r="J3886" s="19"/>
      <c r="K3886" s="19">
        <v>0.34831082258715773</v>
      </c>
      <c r="L3886" s="19"/>
      <c r="M3886" s="19">
        <v>0.38360976185167189</v>
      </c>
      <c r="N3886" s="19"/>
      <c r="O3886" s="19">
        <v>1.1817746688411959</v>
      </c>
      <c r="P3886" s="50"/>
      <c r="R3886" s="9" t="s">
        <v>0</v>
      </c>
    </row>
    <row r="3887" spans="2:18" x14ac:dyDescent="0.2">
      <c r="B3887" s="25">
        <v>3657</v>
      </c>
      <c r="C3887" s="193"/>
      <c r="D3887" s="19">
        <v>0.46292210230565811</v>
      </c>
      <c r="E3887" s="19"/>
      <c r="F3887" s="19">
        <v>0.17233193024354171</v>
      </c>
      <c r="G3887" s="19"/>
      <c r="H3887" s="19">
        <v>0.14045024862021185</v>
      </c>
      <c r="I3887" s="19"/>
      <c r="J3887" s="19">
        <v>0.36112310124023361</v>
      </c>
      <c r="K3887" s="19">
        <v>0.16230428246726178</v>
      </c>
      <c r="L3887" s="19"/>
      <c r="M3887" s="19">
        <v>1.0490725492959652</v>
      </c>
      <c r="N3887" s="19"/>
      <c r="O3887" s="19">
        <v>0.1923652139494974</v>
      </c>
      <c r="P3887" s="50"/>
      <c r="R3887" s="9" t="s">
        <v>0</v>
      </c>
    </row>
    <row r="3888" spans="2:18" x14ac:dyDescent="0.2">
      <c r="B3888" s="25">
        <v>3658</v>
      </c>
      <c r="C3888" s="193"/>
      <c r="D3888" s="19">
        <v>0.78670692902231465</v>
      </c>
      <c r="E3888" s="19"/>
      <c r="F3888" s="19">
        <v>0.30648101573757464</v>
      </c>
      <c r="G3888" s="19"/>
      <c r="H3888" s="19">
        <v>1.26635373726223</v>
      </c>
      <c r="I3888" s="19"/>
      <c r="J3888" s="19">
        <v>1.88525116277775</v>
      </c>
      <c r="K3888" s="19"/>
      <c r="L3888" s="19">
        <v>1.3498991527748279</v>
      </c>
      <c r="M3888" s="19"/>
      <c r="N3888" s="19">
        <v>0.90391636729749736</v>
      </c>
      <c r="O3888" s="19"/>
      <c r="P3888" s="50">
        <v>0.4425167125371835</v>
      </c>
      <c r="R3888" s="9" t="s">
        <v>0</v>
      </c>
    </row>
    <row r="3889" spans="2:18" x14ac:dyDescent="0.2">
      <c r="B3889" s="25">
        <v>3659</v>
      </c>
      <c r="C3889" s="193"/>
      <c r="D3889" s="19">
        <v>1.0838869182753008</v>
      </c>
      <c r="E3889" s="19"/>
      <c r="F3889" s="19">
        <v>1.1336216979932181</v>
      </c>
      <c r="G3889" s="19"/>
      <c r="H3889" s="19">
        <v>0.96851566528760813</v>
      </c>
      <c r="I3889" s="19"/>
      <c r="J3889" s="19">
        <v>1.0898296627074966</v>
      </c>
      <c r="K3889" s="19"/>
      <c r="L3889" s="19">
        <v>1.4105133663603597</v>
      </c>
      <c r="M3889" s="19"/>
      <c r="N3889" s="19">
        <v>0.5082003852778334</v>
      </c>
      <c r="O3889" s="19"/>
      <c r="P3889" s="50">
        <v>1.4313346959034794</v>
      </c>
      <c r="R3889" s="9" t="s">
        <v>0</v>
      </c>
    </row>
    <row r="3890" spans="2:18" x14ac:dyDescent="0.2">
      <c r="B3890" s="25">
        <v>3660</v>
      </c>
      <c r="C3890" s="193"/>
      <c r="D3890" s="19">
        <v>0.28848730693138458</v>
      </c>
      <c r="E3890" s="19"/>
      <c r="F3890" s="19">
        <v>0.39165571501270519</v>
      </c>
      <c r="G3890" s="19"/>
      <c r="H3890" s="19">
        <v>1.6250077785331475E-2</v>
      </c>
      <c r="I3890" s="19">
        <v>0.76180976191412231</v>
      </c>
      <c r="J3890" s="19"/>
      <c r="K3890" s="19">
        <v>0.66195830257938271</v>
      </c>
      <c r="L3890" s="19"/>
      <c r="M3890" s="19">
        <v>0.38119454744438475</v>
      </c>
      <c r="N3890" s="19"/>
      <c r="O3890" s="19">
        <v>0.25053988807716687</v>
      </c>
      <c r="P3890" s="50"/>
      <c r="R3890" s="9" t="s">
        <v>0</v>
      </c>
    </row>
    <row r="3891" spans="2:18" x14ac:dyDescent="0.2">
      <c r="B3891" s="25">
        <v>3661</v>
      </c>
      <c r="C3891" s="193">
        <v>0.44293391655711278</v>
      </c>
      <c r="D3891" s="19"/>
      <c r="E3891" s="19">
        <v>4.4837663141698667E-2</v>
      </c>
      <c r="F3891" s="19"/>
      <c r="G3891" s="19"/>
      <c r="H3891" s="19">
        <v>0.30079722480203819</v>
      </c>
      <c r="I3891" s="19">
        <v>7.0597642688400427E-3</v>
      </c>
      <c r="J3891" s="19"/>
      <c r="K3891" s="19">
        <v>0.5234872633694696</v>
      </c>
      <c r="L3891" s="19"/>
      <c r="M3891" s="19">
        <v>0.19378370217925353</v>
      </c>
      <c r="N3891" s="19"/>
      <c r="O3891" s="19"/>
      <c r="P3891" s="50">
        <v>5.2369118929594151E-2</v>
      </c>
      <c r="R3891" s="9" t="s">
        <v>0</v>
      </c>
    </row>
    <row r="3892" spans="2:18" x14ac:dyDescent="0.2">
      <c r="B3892" s="25">
        <v>3662</v>
      </c>
      <c r="C3892" s="193"/>
      <c r="D3892" s="19">
        <v>1.6025380652066747</v>
      </c>
      <c r="E3892" s="19"/>
      <c r="F3892" s="19">
        <v>0.93747178759820438</v>
      </c>
      <c r="G3892" s="19"/>
      <c r="H3892" s="19">
        <v>1.182480117343947</v>
      </c>
      <c r="I3892" s="19"/>
      <c r="J3892" s="19">
        <v>1.9672706442720318</v>
      </c>
      <c r="K3892" s="19"/>
      <c r="L3892" s="19">
        <v>2.3675059014751247</v>
      </c>
      <c r="M3892" s="19"/>
      <c r="N3892" s="19">
        <v>0.94605325378605398</v>
      </c>
      <c r="O3892" s="19"/>
      <c r="P3892" s="50">
        <v>1.921306418345885</v>
      </c>
      <c r="R3892" s="9" t="s">
        <v>0</v>
      </c>
    </row>
    <row r="3893" spans="2:18" x14ac:dyDescent="0.2">
      <c r="B3893" s="25">
        <v>3663</v>
      </c>
      <c r="C3893" s="193"/>
      <c r="D3893" s="19">
        <v>1.1132804567309715</v>
      </c>
      <c r="E3893" s="19"/>
      <c r="F3893" s="19">
        <v>0.81702528878228398</v>
      </c>
      <c r="G3893" s="19"/>
      <c r="H3893" s="19">
        <v>0.34001804809938257</v>
      </c>
      <c r="I3893" s="19">
        <v>0.23559258042418554</v>
      </c>
      <c r="J3893" s="19"/>
      <c r="K3893" s="19">
        <v>0.52082139926416082</v>
      </c>
      <c r="L3893" s="19"/>
      <c r="M3893" s="19"/>
      <c r="N3893" s="19">
        <v>0.20932081338883943</v>
      </c>
      <c r="O3893" s="19">
        <v>5.547758118177927E-2</v>
      </c>
      <c r="P3893" s="50"/>
      <c r="R3893" s="9" t="s">
        <v>0</v>
      </c>
    </row>
    <row r="3894" spans="2:18" x14ac:dyDescent="0.2">
      <c r="B3894" s="25">
        <v>3664</v>
      </c>
      <c r="C3894" s="193"/>
      <c r="D3894" s="19">
        <v>0.16350359061217939</v>
      </c>
      <c r="E3894" s="19"/>
      <c r="F3894" s="19">
        <v>1.406609349947509</v>
      </c>
      <c r="G3894" s="19">
        <v>0.21516923003940039</v>
      </c>
      <c r="H3894" s="19"/>
      <c r="I3894" s="19"/>
      <c r="J3894" s="19">
        <v>0.67546343308154644</v>
      </c>
      <c r="K3894" s="19"/>
      <c r="L3894" s="19">
        <v>8.15086631270239E-2</v>
      </c>
      <c r="M3894" s="19">
        <v>9.8472904721770518E-2</v>
      </c>
      <c r="N3894" s="19"/>
      <c r="O3894" s="19"/>
      <c r="P3894" s="50">
        <v>1.51469334964483</v>
      </c>
      <c r="R3894" s="9" t="s">
        <v>0</v>
      </c>
    </row>
    <row r="3895" spans="2:18" x14ac:dyDescent="0.2">
      <c r="B3895" s="25">
        <v>3665</v>
      </c>
      <c r="C3895" s="193">
        <v>0.38456451865483698</v>
      </c>
      <c r="D3895" s="19"/>
      <c r="E3895" s="19">
        <v>1.5836395372828278</v>
      </c>
      <c r="F3895" s="19"/>
      <c r="G3895" s="19">
        <v>0.1047472042165711</v>
      </c>
      <c r="H3895" s="19"/>
      <c r="I3895" s="19">
        <v>1.110975004332571</v>
      </c>
      <c r="J3895" s="19"/>
      <c r="K3895" s="19"/>
      <c r="L3895" s="19">
        <v>0.10305784535606058</v>
      </c>
      <c r="M3895" s="19">
        <v>0.15992597145963075</v>
      </c>
      <c r="N3895" s="19"/>
      <c r="O3895" s="19">
        <v>3.7643029709372382E-2</v>
      </c>
      <c r="P3895" s="50"/>
      <c r="R3895" s="9" t="s">
        <v>0</v>
      </c>
    </row>
    <row r="3896" spans="2:18" x14ac:dyDescent="0.2">
      <c r="B3896" s="25">
        <v>3666</v>
      </c>
      <c r="C3896" s="193">
        <v>2.8557233292836534E-2</v>
      </c>
      <c r="D3896" s="19"/>
      <c r="E3896" s="19"/>
      <c r="F3896" s="19">
        <v>0.18356903267181254</v>
      </c>
      <c r="G3896" s="19"/>
      <c r="H3896" s="19">
        <v>0.15845048591491254</v>
      </c>
      <c r="I3896" s="19">
        <v>0.25697716049764052</v>
      </c>
      <c r="J3896" s="19"/>
      <c r="K3896" s="19">
        <v>0.19780827569606987</v>
      </c>
      <c r="L3896" s="19"/>
      <c r="M3896" s="19">
        <v>1.0095329342252706</v>
      </c>
      <c r="N3896" s="19"/>
      <c r="O3896" s="19">
        <v>0.1507035757747576</v>
      </c>
      <c r="P3896" s="50"/>
      <c r="R3896" s="9" t="s">
        <v>0</v>
      </c>
    </row>
    <row r="3897" spans="2:18" x14ac:dyDescent="0.2">
      <c r="B3897" s="25">
        <v>3667</v>
      </c>
      <c r="C3897" s="193">
        <v>1.3022919483356876</v>
      </c>
      <c r="D3897" s="19"/>
      <c r="E3897" s="19">
        <v>1.0988147692949124</v>
      </c>
      <c r="F3897" s="19"/>
      <c r="G3897" s="19">
        <v>0.94113711354852048</v>
      </c>
      <c r="H3897" s="19"/>
      <c r="I3897" s="19">
        <v>1.7236564613871026</v>
      </c>
      <c r="J3897" s="19"/>
      <c r="K3897" s="19">
        <v>1.0067792794674206</v>
      </c>
      <c r="L3897" s="19"/>
      <c r="M3897" s="19">
        <v>0.69169642155490063</v>
      </c>
      <c r="N3897" s="19"/>
      <c r="O3897" s="19">
        <v>1.0325408023760521</v>
      </c>
      <c r="P3897" s="50"/>
      <c r="R3897" s="9" t="s">
        <v>0</v>
      </c>
    </row>
    <row r="3898" spans="2:18" x14ac:dyDescent="0.2">
      <c r="B3898" s="25">
        <v>3668</v>
      </c>
      <c r="C3898" s="193"/>
      <c r="D3898" s="19">
        <v>0.50936642294996826</v>
      </c>
      <c r="E3898" s="19"/>
      <c r="F3898" s="19">
        <v>0.90263182884649484</v>
      </c>
      <c r="G3898" s="19"/>
      <c r="H3898" s="19">
        <v>0.74712087699860452</v>
      </c>
      <c r="I3898" s="19">
        <v>0.59090703020591973</v>
      </c>
      <c r="J3898" s="19"/>
      <c r="K3898" s="19">
        <v>6.336420998015109E-2</v>
      </c>
      <c r="L3898" s="19"/>
      <c r="M3898" s="19"/>
      <c r="N3898" s="19">
        <v>0.29816786953250257</v>
      </c>
      <c r="O3898" s="19">
        <v>0.10937503207274432</v>
      </c>
      <c r="P3898" s="50"/>
      <c r="R3898" s="9" t="s">
        <v>0</v>
      </c>
    </row>
    <row r="3899" spans="2:18" x14ac:dyDescent="0.2">
      <c r="B3899" s="25">
        <v>3669</v>
      </c>
      <c r="C3899" s="193">
        <v>1.3019742378293426</v>
      </c>
      <c r="D3899" s="19"/>
      <c r="E3899" s="19">
        <v>1.9143423411862626</v>
      </c>
      <c r="F3899" s="19"/>
      <c r="G3899" s="19">
        <v>1.6765956367422021</v>
      </c>
      <c r="H3899" s="19"/>
      <c r="I3899" s="19">
        <v>0.9061923844372276</v>
      </c>
      <c r="J3899" s="19"/>
      <c r="K3899" s="19">
        <v>0.54349957242255087</v>
      </c>
      <c r="L3899" s="19"/>
      <c r="M3899" s="19">
        <v>1.210837151725028</v>
      </c>
      <c r="N3899" s="19"/>
      <c r="O3899" s="19">
        <v>0.43994889829922762</v>
      </c>
      <c r="P3899" s="50"/>
      <c r="R3899" s="9" t="s">
        <v>0</v>
      </c>
    </row>
    <row r="3900" spans="2:18" x14ac:dyDescent="0.2">
      <c r="B3900" s="25">
        <v>3670</v>
      </c>
      <c r="C3900" s="193"/>
      <c r="D3900" s="19">
        <v>2.3173635084361779E-2</v>
      </c>
      <c r="E3900" s="19"/>
      <c r="F3900" s="19">
        <v>0.19533392895770166</v>
      </c>
      <c r="G3900" s="19">
        <v>0.44453560087220229</v>
      </c>
      <c r="H3900" s="19"/>
      <c r="I3900" s="19"/>
      <c r="J3900" s="19">
        <v>1.2514604797045643</v>
      </c>
      <c r="K3900" s="19">
        <v>0.26792338328774656</v>
      </c>
      <c r="L3900" s="19"/>
      <c r="M3900" s="19"/>
      <c r="N3900" s="19">
        <v>0.99484881903053013</v>
      </c>
      <c r="O3900" s="19"/>
      <c r="P3900" s="50">
        <v>0.59263189031736596</v>
      </c>
      <c r="R3900" s="9" t="s">
        <v>0</v>
      </c>
    </row>
    <row r="3901" spans="2:18" x14ac:dyDescent="0.2">
      <c r="B3901" s="25">
        <v>3671</v>
      </c>
      <c r="C3901" s="193">
        <v>1.2179333259774916</v>
      </c>
      <c r="D3901" s="19"/>
      <c r="E3901" s="19">
        <v>0.44986316148243694</v>
      </c>
      <c r="F3901" s="19"/>
      <c r="G3901" s="19">
        <v>2.1269148439221515</v>
      </c>
      <c r="H3901" s="19"/>
      <c r="I3901" s="19"/>
      <c r="J3901" s="19">
        <v>0.42583293081518547</v>
      </c>
      <c r="K3901" s="19">
        <v>0.43909003061855217</v>
      </c>
      <c r="L3901" s="19"/>
      <c r="M3901" s="19">
        <v>1.3275843922508879</v>
      </c>
      <c r="N3901" s="19"/>
      <c r="O3901" s="19">
        <v>0.24482456272464442</v>
      </c>
      <c r="P3901" s="50"/>
      <c r="R3901" s="9" t="s">
        <v>0</v>
      </c>
    </row>
    <row r="3902" spans="2:18" x14ac:dyDescent="0.2">
      <c r="B3902" s="25">
        <v>3672</v>
      </c>
      <c r="C3902" s="193">
        <v>0.69393569346237449</v>
      </c>
      <c r="D3902" s="19"/>
      <c r="E3902" s="19"/>
      <c r="F3902" s="19">
        <v>0.11109665307731928</v>
      </c>
      <c r="G3902" s="19">
        <v>0.84777336237038303</v>
      </c>
      <c r="H3902" s="19"/>
      <c r="I3902" s="19">
        <v>0.566665310960761</v>
      </c>
      <c r="J3902" s="19"/>
      <c r="K3902" s="19">
        <v>0.29694213040188955</v>
      </c>
      <c r="L3902" s="19"/>
      <c r="M3902" s="19">
        <v>1.5655019785577111</v>
      </c>
      <c r="N3902" s="19"/>
      <c r="O3902" s="19">
        <v>0.14532493294910057</v>
      </c>
      <c r="P3902" s="50"/>
      <c r="R3902" s="9" t="s">
        <v>0</v>
      </c>
    </row>
    <row r="3903" spans="2:18" x14ac:dyDescent="0.2">
      <c r="B3903" s="25">
        <v>3673</v>
      </c>
      <c r="C3903" s="193"/>
      <c r="D3903" s="19">
        <v>0.57247221497019152</v>
      </c>
      <c r="E3903" s="19">
        <v>0.56851339059459938</v>
      </c>
      <c r="F3903" s="19"/>
      <c r="G3903" s="19"/>
      <c r="H3903" s="19">
        <v>0.14157487699160123</v>
      </c>
      <c r="I3903" s="19"/>
      <c r="J3903" s="19">
        <v>0.9184845993345262</v>
      </c>
      <c r="K3903" s="19">
        <v>1.238585706195495</v>
      </c>
      <c r="L3903" s="19"/>
      <c r="M3903" s="19">
        <v>4.9493184577855544E-2</v>
      </c>
      <c r="N3903" s="19"/>
      <c r="O3903" s="19"/>
      <c r="P3903" s="50">
        <v>0.64927948211249864</v>
      </c>
      <c r="R3903" s="9" t="s">
        <v>0</v>
      </c>
    </row>
    <row r="3904" spans="2:18" x14ac:dyDescent="0.2">
      <c r="B3904" s="25">
        <v>3674</v>
      </c>
      <c r="C3904" s="193">
        <v>0.26750962873279643</v>
      </c>
      <c r="D3904" s="19"/>
      <c r="E3904" s="19">
        <v>0.44552564365339542</v>
      </c>
      <c r="F3904" s="19"/>
      <c r="G3904" s="19">
        <v>3.4047241278195903E-2</v>
      </c>
      <c r="H3904" s="19"/>
      <c r="I3904" s="19"/>
      <c r="J3904" s="19">
        <v>7.03903178665789E-2</v>
      </c>
      <c r="K3904" s="19">
        <v>2.1451727324286727E-3</v>
      </c>
      <c r="L3904" s="19"/>
      <c r="M3904" s="19"/>
      <c r="N3904" s="19">
        <v>3.708687933123142E-2</v>
      </c>
      <c r="O3904" s="19">
        <v>0.24188909165099112</v>
      </c>
      <c r="P3904" s="50"/>
      <c r="R3904" s="9" t="s">
        <v>0</v>
      </c>
    </row>
    <row r="3905" spans="2:18" x14ac:dyDescent="0.2">
      <c r="B3905" s="25">
        <v>3675</v>
      </c>
      <c r="C3905" s="193"/>
      <c r="D3905" s="19">
        <v>1.5103327009150618</v>
      </c>
      <c r="E3905" s="19"/>
      <c r="F3905" s="19">
        <v>0.92659988462673659</v>
      </c>
      <c r="G3905" s="19"/>
      <c r="H3905" s="19">
        <v>1.0028471907116641</v>
      </c>
      <c r="I3905" s="19"/>
      <c r="J3905" s="19">
        <v>2.0813930029819847</v>
      </c>
      <c r="K3905" s="19"/>
      <c r="L3905" s="19">
        <v>0.59211716271919812</v>
      </c>
      <c r="M3905" s="19"/>
      <c r="N3905" s="19">
        <v>1.5470190131911772</v>
      </c>
      <c r="O3905" s="19"/>
      <c r="P3905" s="50">
        <v>1.7713282345506089</v>
      </c>
      <c r="R3905" s="9" t="s">
        <v>0</v>
      </c>
    </row>
    <row r="3906" spans="2:18" x14ac:dyDescent="0.2">
      <c r="B3906" s="25">
        <v>3676</v>
      </c>
      <c r="C3906" s="193">
        <v>0.27937782285537227</v>
      </c>
      <c r="D3906" s="19"/>
      <c r="E3906" s="19"/>
      <c r="F3906" s="19">
        <v>0.50764279244885824</v>
      </c>
      <c r="G3906" s="19"/>
      <c r="H3906" s="19">
        <v>0.24012031375799434</v>
      </c>
      <c r="I3906" s="19"/>
      <c r="J3906" s="19">
        <v>0.23662588667306297</v>
      </c>
      <c r="K3906" s="19">
        <v>0.3938866208972725</v>
      </c>
      <c r="L3906" s="19"/>
      <c r="M3906" s="19">
        <v>0.54640675085949786</v>
      </c>
      <c r="N3906" s="19"/>
      <c r="O3906" s="19">
        <v>8.095662724700986E-2</v>
      </c>
      <c r="P3906" s="50"/>
      <c r="R3906" s="9" t="s">
        <v>0</v>
      </c>
    </row>
    <row r="3907" spans="2:18" x14ac:dyDescent="0.2">
      <c r="B3907" s="25">
        <v>3677</v>
      </c>
      <c r="C3907" s="193"/>
      <c r="D3907" s="19">
        <v>2.1794453690995308</v>
      </c>
      <c r="E3907" s="19"/>
      <c r="F3907" s="19">
        <v>1.3600390053429865</v>
      </c>
      <c r="G3907" s="19"/>
      <c r="H3907" s="19">
        <v>1.551529783704479</v>
      </c>
      <c r="I3907" s="19"/>
      <c r="J3907" s="19">
        <v>1.2000186855524746</v>
      </c>
      <c r="K3907" s="19"/>
      <c r="L3907" s="19">
        <v>1.1766213084308186</v>
      </c>
      <c r="M3907" s="19"/>
      <c r="N3907" s="19">
        <v>1.9160013399294265</v>
      </c>
      <c r="O3907" s="19"/>
      <c r="P3907" s="50">
        <v>1.7702542986905598</v>
      </c>
      <c r="R3907" s="9" t="s">
        <v>0</v>
      </c>
    </row>
    <row r="3908" spans="2:18" x14ac:dyDescent="0.2">
      <c r="B3908" s="25">
        <v>3678</v>
      </c>
      <c r="C3908" s="193"/>
      <c r="D3908" s="19">
        <v>0.59151647165853372</v>
      </c>
      <c r="E3908" s="19"/>
      <c r="F3908" s="19">
        <v>0.34076954512954594</v>
      </c>
      <c r="G3908" s="19">
        <v>0.54372845861282471</v>
      </c>
      <c r="H3908" s="19"/>
      <c r="I3908" s="19">
        <v>0.27095239695346185</v>
      </c>
      <c r="J3908" s="19"/>
      <c r="K3908" s="19"/>
      <c r="L3908" s="19">
        <v>0.57738965690634247</v>
      </c>
      <c r="M3908" s="19"/>
      <c r="N3908" s="19">
        <v>0.1357137370541032</v>
      </c>
      <c r="O3908" s="19"/>
      <c r="P3908" s="50">
        <v>0.59341002120655384</v>
      </c>
      <c r="R3908" s="9" t="s">
        <v>0</v>
      </c>
    </row>
    <row r="3909" spans="2:18" x14ac:dyDescent="0.2">
      <c r="B3909" s="25">
        <v>3679</v>
      </c>
      <c r="C3909" s="193"/>
      <c r="D3909" s="19">
        <v>0.13809168480753686</v>
      </c>
      <c r="E3909" s="19"/>
      <c r="F3909" s="19">
        <v>1.3184218057174948E-2</v>
      </c>
      <c r="G3909" s="19"/>
      <c r="H3909" s="19">
        <v>0.55091571291665775</v>
      </c>
      <c r="I3909" s="19"/>
      <c r="J3909" s="19">
        <v>0.16213064728142876</v>
      </c>
      <c r="K3909" s="19">
        <v>0.92832091327819211</v>
      </c>
      <c r="L3909" s="19"/>
      <c r="M3909" s="19"/>
      <c r="N3909" s="19">
        <v>0.63544312014081861</v>
      </c>
      <c r="O3909" s="19"/>
      <c r="P3909" s="50">
        <v>0.10009187443239694</v>
      </c>
      <c r="R3909" s="9" t="s">
        <v>0</v>
      </c>
    </row>
    <row r="3910" spans="2:18" x14ac:dyDescent="0.2">
      <c r="B3910" s="25">
        <v>3680</v>
      </c>
      <c r="C3910" s="193"/>
      <c r="D3910" s="19">
        <v>0.36980097716336402</v>
      </c>
      <c r="E3910" s="19"/>
      <c r="F3910" s="19">
        <v>1.5216791793164488E-2</v>
      </c>
      <c r="G3910" s="19"/>
      <c r="H3910" s="19">
        <v>0.62341626389401839</v>
      </c>
      <c r="I3910" s="19">
        <v>4.2645547018416635E-2</v>
      </c>
      <c r="J3910" s="19"/>
      <c r="K3910" s="19"/>
      <c r="L3910" s="19">
        <v>1.2677590372542551</v>
      </c>
      <c r="M3910" s="19">
        <v>0.77814792157864465</v>
      </c>
      <c r="N3910" s="19"/>
      <c r="O3910" s="19"/>
      <c r="P3910" s="50">
        <v>2.1439224818872897E-4</v>
      </c>
      <c r="R3910" s="9" t="s">
        <v>0</v>
      </c>
    </row>
    <row r="3911" spans="2:18" x14ac:dyDescent="0.2">
      <c r="B3911" s="25">
        <v>3681</v>
      </c>
      <c r="C3911" s="193"/>
      <c r="D3911" s="19">
        <v>0.14452000979985258</v>
      </c>
      <c r="E3911" s="19"/>
      <c r="F3911" s="19">
        <v>1.9283655520489966</v>
      </c>
      <c r="G3911" s="19"/>
      <c r="H3911" s="19">
        <v>1.455781796936495</v>
      </c>
      <c r="I3911" s="19"/>
      <c r="J3911" s="19">
        <v>0.32832863190893069</v>
      </c>
      <c r="K3911" s="19"/>
      <c r="L3911" s="19">
        <v>0.73542123142998883</v>
      </c>
      <c r="M3911" s="19"/>
      <c r="N3911" s="19">
        <v>0.54900391394754089</v>
      </c>
      <c r="O3911" s="19"/>
      <c r="P3911" s="50">
        <v>0.93201011032737213</v>
      </c>
      <c r="R3911" s="9" t="s">
        <v>0</v>
      </c>
    </row>
    <row r="3912" spans="2:18" x14ac:dyDescent="0.2">
      <c r="B3912" s="25">
        <v>3682</v>
      </c>
      <c r="C3912" s="193">
        <v>0.66052919277110789</v>
      </c>
      <c r="D3912" s="19"/>
      <c r="E3912" s="19">
        <v>0.58256796514857878</v>
      </c>
      <c r="F3912" s="19"/>
      <c r="G3912" s="19">
        <v>0.92612447790541086</v>
      </c>
      <c r="H3912" s="19"/>
      <c r="I3912" s="19">
        <v>0.81377122179094363</v>
      </c>
      <c r="J3912" s="19"/>
      <c r="K3912" s="19"/>
      <c r="L3912" s="19">
        <v>0.14571347297471604</v>
      </c>
      <c r="M3912" s="19">
        <v>0.99439512909385963</v>
      </c>
      <c r="N3912" s="19"/>
      <c r="O3912" s="19">
        <v>0.24393357700028628</v>
      </c>
      <c r="P3912" s="50"/>
      <c r="R3912" s="9" t="s">
        <v>0</v>
      </c>
    </row>
    <row r="3913" spans="2:18" x14ac:dyDescent="0.2">
      <c r="B3913" s="25">
        <v>3683</v>
      </c>
      <c r="C3913" s="193">
        <v>1.5836095901104497</v>
      </c>
      <c r="D3913" s="19"/>
      <c r="E3913" s="19">
        <v>2.1461747317041997</v>
      </c>
      <c r="F3913" s="19"/>
      <c r="G3913" s="19">
        <v>0.33013700085246922</v>
      </c>
      <c r="H3913" s="19"/>
      <c r="I3913" s="19">
        <v>1.8887998184452475</v>
      </c>
      <c r="J3913" s="19"/>
      <c r="K3913" s="19">
        <v>2.5341409774165533</v>
      </c>
      <c r="L3913" s="19"/>
      <c r="M3913" s="19">
        <v>0.93050208273102564</v>
      </c>
      <c r="N3913" s="19"/>
      <c r="O3913" s="19"/>
      <c r="P3913" s="50">
        <v>0.15667858946879976</v>
      </c>
      <c r="R3913" s="9" t="s">
        <v>0</v>
      </c>
    </row>
    <row r="3914" spans="2:18" x14ac:dyDescent="0.2">
      <c r="B3914" s="25">
        <v>3684</v>
      </c>
      <c r="C3914" s="193"/>
      <c r="D3914" s="19">
        <v>1.4401996725429167</v>
      </c>
      <c r="E3914" s="19">
        <v>1.1462821813966904</v>
      </c>
      <c r="F3914" s="19"/>
      <c r="G3914" s="19"/>
      <c r="H3914" s="19">
        <v>0.11531613534186624</v>
      </c>
      <c r="I3914" s="19"/>
      <c r="J3914" s="19">
        <v>0.49670686498337802</v>
      </c>
      <c r="K3914" s="19"/>
      <c r="L3914" s="19">
        <v>8.2478639007119242E-2</v>
      </c>
      <c r="M3914" s="19">
        <v>5.8731688865595259E-2</v>
      </c>
      <c r="N3914" s="19"/>
      <c r="O3914" s="19"/>
      <c r="P3914" s="50">
        <v>2.251362530806213E-3</v>
      </c>
      <c r="R3914" s="9" t="s">
        <v>0</v>
      </c>
    </row>
    <row r="3915" spans="2:18" x14ac:dyDescent="0.2">
      <c r="B3915" s="25">
        <v>3685</v>
      </c>
      <c r="C3915" s="193"/>
      <c r="D3915" s="19">
        <v>0.71997203980618873</v>
      </c>
      <c r="E3915" s="19"/>
      <c r="F3915" s="19">
        <v>1.5680752336421697</v>
      </c>
      <c r="G3915" s="19"/>
      <c r="H3915" s="19">
        <v>1.5445952176918618</v>
      </c>
      <c r="I3915" s="19"/>
      <c r="J3915" s="19">
        <v>0.86248532628782137</v>
      </c>
      <c r="K3915" s="19"/>
      <c r="L3915" s="19">
        <v>0.63789017105716039</v>
      </c>
      <c r="M3915" s="19"/>
      <c r="N3915" s="19">
        <v>1.4239415297167671E-2</v>
      </c>
      <c r="O3915" s="19"/>
      <c r="P3915" s="50">
        <v>0.12892117454765681</v>
      </c>
      <c r="R3915" s="9" t="s">
        <v>0</v>
      </c>
    </row>
    <row r="3916" spans="2:18" x14ac:dyDescent="0.2">
      <c r="B3916" s="25">
        <v>3686</v>
      </c>
      <c r="C3916" s="193">
        <v>0.17202052509881458</v>
      </c>
      <c r="D3916" s="19"/>
      <c r="E3916" s="19">
        <v>0.46279755431287373</v>
      </c>
      <c r="F3916" s="19"/>
      <c r="G3916" s="19"/>
      <c r="H3916" s="19">
        <v>0.23388374319949984</v>
      </c>
      <c r="I3916" s="19">
        <v>0.49015041092197598</v>
      </c>
      <c r="J3916" s="19"/>
      <c r="K3916" s="19"/>
      <c r="L3916" s="19">
        <v>0.79147989090262427</v>
      </c>
      <c r="M3916" s="19"/>
      <c r="N3916" s="19">
        <v>0.54752352903326706</v>
      </c>
      <c r="O3916" s="19">
        <v>1.85610276883982E-2</v>
      </c>
      <c r="P3916" s="50"/>
      <c r="R3916" s="9" t="s">
        <v>0</v>
      </c>
    </row>
    <row r="3917" spans="2:18" x14ac:dyDescent="0.2">
      <c r="B3917" s="25">
        <v>3687</v>
      </c>
      <c r="C3917" s="193">
        <v>4.7465458303527205E-2</v>
      </c>
      <c r="D3917" s="19"/>
      <c r="E3917" s="19">
        <v>1.3046598756399175E-2</v>
      </c>
      <c r="F3917" s="19"/>
      <c r="G3917" s="19">
        <v>0.72047121743699682</v>
      </c>
      <c r="H3917" s="19"/>
      <c r="I3917" s="19">
        <v>0.26667075199403356</v>
      </c>
      <c r="J3917" s="19"/>
      <c r="K3917" s="19"/>
      <c r="L3917" s="19">
        <v>0.10898997610790212</v>
      </c>
      <c r="M3917" s="19">
        <v>0.54403527189918055</v>
      </c>
      <c r="N3917" s="19"/>
      <c r="O3917" s="19">
        <v>0.58291149044670587</v>
      </c>
      <c r="P3917" s="50"/>
      <c r="R3917" s="9" t="s">
        <v>0</v>
      </c>
    </row>
    <row r="3918" spans="2:18" x14ac:dyDescent="0.2">
      <c r="B3918" s="25">
        <v>3688</v>
      </c>
      <c r="C3918" s="193"/>
      <c r="D3918" s="19">
        <v>2.2400776921420857</v>
      </c>
      <c r="E3918" s="19"/>
      <c r="F3918" s="19">
        <v>2.5223115656054822</v>
      </c>
      <c r="G3918" s="19"/>
      <c r="H3918" s="19">
        <v>3.1632213778332434</v>
      </c>
      <c r="I3918" s="19"/>
      <c r="J3918" s="19">
        <v>2.7425308731570301</v>
      </c>
      <c r="K3918" s="19"/>
      <c r="L3918" s="19">
        <v>3.0350289166200008</v>
      </c>
      <c r="M3918" s="19"/>
      <c r="N3918" s="19">
        <v>2.5225173855336247</v>
      </c>
      <c r="O3918" s="19"/>
      <c r="P3918" s="50">
        <v>2.6663702989242921</v>
      </c>
      <c r="R3918" s="9" t="s">
        <v>0</v>
      </c>
    </row>
    <row r="3919" spans="2:18" x14ac:dyDescent="0.2">
      <c r="B3919" s="25">
        <v>3689</v>
      </c>
      <c r="C3919" s="193"/>
      <c r="D3919" s="19">
        <v>1.1881928931389449</v>
      </c>
      <c r="E3919" s="19"/>
      <c r="F3919" s="19">
        <v>0.86077578911811914</v>
      </c>
      <c r="G3919" s="19"/>
      <c r="H3919" s="19">
        <v>0.63327161262725862</v>
      </c>
      <c r="I3919" s="19"/>
      <c r="J3919" s="19">
        <v>1.1253706767430283</v>
      </c>
      <c r="K3919" s="19"/>
      <c r="L3919" s="19">
        <v>0.72974157605416312</v>
      </c>
      <c r="M3919" s="19"/>
      <c r="N3919" s="19">
        <v>1.2467902103677562</v>
      </c>
      <c r="O3919" s="19"/>
      <c r="P3919" s="50">
        <v>1.2831285181924357</v>
      </c>
      <c r="R3919" s="9" t="s">
        <v>0</v>
      </c>
    </row>
    <row r="3920" spans="2:18" x14ac:dyDescent="0.2">
      <c r="B3920" s="25">
        <v>3690</v>
      </c>
      <c r="C3920" s="193">
        <v>1.8199059215594526</v>
      </c>
      <c r="D3920" s="19"/>
      <c r="E3920" s="19">
        <v>0.61627139475005022</v>
      </c>
      <c r="F3920" s="19"/>
      <c r="G3920" s="19">
        <v>0.76342157977113745</v>
      </c>
      <c r="H3920" s="19"/>
      <c r="I3920" s="19">
        <v>1.403700573116917</v>
      </c>
      <c r="J3920" s="19"/>
      <c r="K3920" s="19">
        <v>0.95976675413235435</v>
      </c>
      <c r="L3920" s="19"/>
      <c r="M3920" s="19">
        <v>0.67158284406395397</v>
      </c>
      <c r="N3920" s="19"/>
      <c r="O3920" s="19">
        <v>0.77261543449758485</v>
      </c>
      <c r="P3920" s="50"/>
      <c r="R3920" s="9" t="s">
        <v>0</v>
      </c>
    </row>
    <row r="3921" spans="2:18" x14ac:dyDescent="0.2">
      <c r="B3921" s="25">
        <v>3691</v>
      </c>
      <c r="C3921" s="193">
        <v>0.32780800189599718</v>
      </c>
      <c r="D3921" s="19"/>
      <c r="E3921" s="19"/>
      <c r="F3921" s="19">
        <v>0.36426139104790811</v>
      </c>
      <c r="G3921" s="19"/>
      <c r="H3921" s="19">
        <v>0.30036989591736807</v>
      </c>
      <c r="I3921" s="19"/>
      <c r="J3921" s="19">
        <v>0.24554341870665863</v>
      </c>
      <c r="K3921" s="19">
        <v>6.2705706798733579E-2</v>
      </c>
      <c r="L3921" s="19"/>
      <c r="M3921" s="19"/>
      <c r="N3921" s="19">
        <v>0.55095384339507625</v>
      </c>
      <c r="O3921" s="19">
        <v>0.36394647951911935</v>
      </c>
      <c r="P3921" s="50"/>
      <c r="R3921" s="9" t="s">
        <v>0</v>
      </c>
    </row>
    <row r="3922" spans="2:18" x14ac:dyDescent="0.2">
      <c r="B3922" s="25">
        <v>3692</v>
      </c>
      <c r="C3922" s="193"/>
      <c r="D3922" s="19">
        <v>1.5210189206124383</v>
      </c>
      <c r="E3922" s="19"/>
      <c r="F3922" s="19">
        <v>2.2131155971298386</v>
      </c>
      <c r="G3922" s="19"/>
      <c r="H3922" s="19">
        <v>0.39891716661186516</v>
      </c>
      <c r="I3922" s="19"/>
      <c r="J3922" s="19">
        <v>1.7000457913958755</v>
      </c>
      <c r="K3922" s="19"/>
      <c r="L3922" s="19">
        <v>2.0572269753014445</v>
      </c>
      <c r="M3922" s="19"/>
      <c r="N3922" s="19">
        <v>1.6092805246168991</v>
      </c>
      <c r="O3922" s="19"/>
      <c r="P3922" s="50">
        <v>0.95998829926746398</v>
      </c>
      <c r="R3922" s="9" t="s">
        <v>0</v>
      </c>
    </row>
    <row r="3923" spans="2:18" x14ac:dyDescent="0.2">
      <c r="B3923" s="25">
        <v>3693</v>
      </c>
      <c r="C3923" s="193"/>
      <c r="D3923" s="19">
        <v>2.3231941233428142</v>
      </c>
      <c r="E3923" s="19"/>
      <c r="F3923" s="19">
        <v>1.6886006269840039</v>
      </c>
      <c r="G3923" s="19"/>
      <c r="H3923" s="19">
        <v>1.4268432526265473</v>
      </c>
      <c r="I3923" s="19"/>
      <c r="J3923" s="19">
        <v>1.4018109562398351</v>
      </c>
      <c r="K3923" s="19"/>
      <c r="L3923" s="19">
        <v>2.3754543322536334</v>
      </c>
      <c r="M3923" s="19"/>
      <c r="N3923" s="19">
        <v>1.3461560723360171</v>
      </c>
      <c r="O3923" s="19"/>
      <c r="P3923" s="50">
        <v>1.5288231916106989</v>
      </c>
      <c r="R3923" s="9" t="s">
        <v>0</v>
      </c>
    </row>
    <row r="3924" spans="2:18" x14ac:dyDescent="0.2">
      <c r="B3924" s="25">
        <v>3694</v>
      </c>
      <c r="C3924" s="193">
        <v>1.1612930348619548</v>
      </c>
      <c r="D3924" s="19"/>
      <c r="E3924" s="19">
        <v>1.0386916836481632</v>
      </c>
      <c r="F3924" s="19"/>
      <c r="G3924" s="19">
        <v>0.796754135224917</v>
      </c>
      <c r="H3924" s="19"/>
      <c r="I3924" s="19">
        <v>1.9185576164923279</v>
      </c>
      <c r="J3924" s="19"/>
      <c r="K3924" s="19">
        <v>2.2300091975718521</v>
      </c>
      <c r="L3924" s="19"/>
      <c r="M3924" s="19">
        <v>1.3123226303183404</v>
      </c>
      <c r="N3924" s="19"/>
      <c r="O3924" s="19">
        <v>1.5210312447372387</v>
      </c>
      <c r="P3924" s="50"/>
      <c r="R3924" s="9" t="s">
        <v>0</v>
      </c>
    </row>
    <row r="3925" spans="2:18" x14ac:dyDescent="0.2">
      <c r="B3925" s="25">
        <v>3695</v>
      </c>
      <c r="C3925" s="193">
        <v>2.5108512717029177</v>
      </c>
      <c r="D3925" s="19"/>
      <c r="E3925" s="19">
        <v>1.9032660214976529</v>
      </c>
      <c r="F3925" s="19"/>
      <c r="G3925" s="19">
        <v>1.5015820158039188</v>
      </c>
      <c r="H3925" s="19"/>
      <c r="I3925" s="19">
        <v>1.624361405063196</v>
      </c>
      <c r="J3925" s="19"/>
      <c r="K3925" s="19">
        <v>2.7746554206831919</v>
      </c>
      <c r="L3925" s="19"/>
      <c r="M3925" s="19">
        <v>1.4508415801026797</v>
      </c>
      <c r="N3925" s="19"/>
      <c r="O3925" s="19">
        <v>1.7611344749973843</v>
      </c>
      <c r="P3925" s="50"/>
      <c r="R3925" s="9" t="s">
        <v>0</v>
      </c>
    </row>
    <row r="3926" spans="2:18" x14ac:dyDescent="0.2">
      <c r="B3926" s="25">
        <v>3696</v>
      </c>
      <c r="C3926" s="193">
        <v>0.55272274137359734</v>
      </c>
      <c r="D3926" s="19"/>
      <c r="E3926" s="19">
        <v>0.56142399391632036</v>
      </c>
      <c r="F3926" s="19"/>
      <c r="G3926" s="19"/>
      <c r="H3926" s="19">
        <v>1.138627333239418E-2</v>
      </c>
      <c r="I3926" s="19">
        <v>0.52071677214447509</v>
      </c>
      <c r="J3926" s="19"/>
      <c r="K3926" s="19">
        <v>0.79734604653742347</v>
      </c>
      <c r="L3926" s="19"/>
      <c r="M3926" s="19"/>
      <c r="N3926" s="19">
        <v>0.12604537445657943</v>
      </c>
      <c r="O3926" s="19"/>
      <c r="P3926" s="50">
        <v>1.8779255220583817E-2</v>
      </c>
      <c r="R3926" s="9" t="s">
        <v>0</v>
      </c>
    </row>
    <row r="3927" spans="2:18" x14ac:dyDescent="0.2">
      <c r="B3927" s="25">
        <v>3697</v>
      </c>
      <c r="C3927" s="193"/>
      <c r="D3927" s="19">
        <v>5.179990319572178E-2</v>
      </c>
      <c r="E3927" s="19">
        <v>0.91298978284813248</v>
      </c>
      <c r="F3927" s="19"/>
      <c r="G3927" s="19">
        <v>0.17747797687453565</v>
      </c>
      <c r="H3927" s="19"/>
      <c r="I3927" s="19">
        <v>0.57303642906397256</v>
      </c>
      <c r="J3927" s="19"/>
      <c r="K3927" s="19"/>
      <c r="L3927" s="19">
        <v>0.77360681039764922</v>
      </c>
      <c r="M3927" s="19"/>
      <c r="N3927" s="19">
        <v>0.32571752880637966</v>
      </c>
      <c r="O3927" s="19">
        <v>0.15154599598207183</v>
      </c>
      <c r="P3927" s="50"/>
      <c r="R3927" s="9" t="s">
        <v>0</v>
      </c>
    </row>
    <row r="3928" spans="2:18" x14ac:dyDescent="0.2">
      <c r="B3928" s="25">
        <v>3698</v>
      </c>
      <c r="C3928" s="193">
        <v>1.723787341356539</v>
      </c>
      <c r="D3928" s="19"/>
      <c r="E3928" s="19">
        <v>1.2271371295349665</v>
      </c>
      <c r="F3928" s="19"/>
      <c r="G3928" s="19">
        <v>1.2062408774004645</v>
      </c>
      <c r="H3928" s="19"/>
      <c r="I3928" s="19">
        <v>0.82823706478177805</v>
      </c>
      <c r="J3928" s="19"/>
      <c r="K3928" s="19">
        <v>0.84074686057252124</v>
      </c>
      <c r="L3928" s="19"/>
      <c r="M3928" s="19">
        <v>0.74956556904946614</v>
      </c>
      <c r="N3928" s="19"/>
      <c r="O3928" s="19">
        <v>0.42978296452326498</v>
      </c>
      <c r="P3928" s="50"/>
      <c r="R3928" s="9" t="s">
        <v>0</v>
      </c>
    </row>
    <row r="3929" spans="2:18" x14ac:dyDescent="0.2">
      <c r="B3929" s="25">
        <v>3699</v>
      </c>
      <c r="C3929" s="193"/>
      <c r="D3929" s="19">
        <v>0.58069863847390413</v>
      </c>
      <c r="E3929" s="19"/>
      <c r="F3929" s="19">
        <v>0.22458902050494736</v>
      </c>
      <c r="G3929" s="19">
        <v>0.10972465365242504</v>
      </c>
      <c r="H3929" s="19"/>
      <c r="I3929" s="19">
        <v>0.18999065929473907</v>
      </c>
      <c r="J3929" s="19"/>
      <c r="K3929" s="19">
        <v>0.89194774167233926</v>
      </c>
      <c r="L3929" s="19"/>
      <c r="M3929" s="19">
        <v>0.30745713385548479</v>
      </c>
      <c r="N3929" s="19"/>
      <c r="O3929" s="19"/>
      <c r="P3929" s="50">
        <v>0.25715674064652239</v>
      </c>
      <c r="R3929" s="9" t="s">
        <v>0</v>
      </c>
    </row>
    <row r="3930" spans="2:18" x14ac:dyDescent="0.2">
      <c r="B3930" s="25">
        <v>3700</v>
      </c>
      <c r="C3930" s="193"/>
      <c r="D3930" s="19">
        <v>1.3363630857733122</v>
      </c>
      <c r="E3930" s="19"/>
      <c r="F3930" s="19">
        <v>1.2411271041725294</v>
      </c>
      <c r="G3930" s="19"/>
      <c r="H3930" s="19">
        <v>0.88210534142629082</v>
      </c>
      <c r="I3930" s="19"/>
      <c r="J3930" s="19">
        <v>1.8025554568691113</v>
      </c>
      <c r="K3930" s="19"/>
      <c r="L3930" s="19">
        <v>1.9716254405678593</v>
      </c>
      <c r="M3930" s="19"/>
      <c r="N3930" s="19">
        <v>1.6886423295146322</v>
      </c>
      <c r="O3930" s="19"/>
      <c r="P3930" s="50">
        <v>1.6014840646017696</v>
      </c>
      <c r="R3930" s="9" t="s">
        <v>0</v>
      </c>
    </row>
    <row r="3931" spans="2:18" x14ac:dyDescent="0.2">
      <c r="B3931" s="25">
        <v>3701</v>
      </c>
      <c r="C3931" s="193">
        <v>0.48269925529388358</v>
      </c>
      <c r="D3931" s="19"/>
      <c r="E3931" s="19">
        <v>0.87326769099374391</v>
      </c>
      <c r="F3931" s="19"/>
      <c r="G3931" s="19">
        <v>1.0665496511420804</v>
      </c>
      <c r="H3931" s="19"/>
      <c r="I3931" s="19">
        <v>0.97317352899129783</v>
      </c>
      <c r="J3931" s="19"/>
      <c r="K3931" s="19">
        <v>1.0248271647230216</v>
      </c>
      <c r="L3931" s="19"/>
      <c r="M3931" s="19">
        <v>1.5242704994005996</v>
      </c>
      <c r="N3931" s="19"/>
      <c r="O3931" s="19">
        <v>1.1411350234016384</v>
      </c>
      <c r="P3931" s="50"/>
      <c r="R3931" s="9" t="s">
        <v>0</v>
      </c>
    </row>
    <row r="3932" spans="2:18" x14ac:dyDescent="0.2">
      <c r="B3932" s="25">
        <v>3702</v>
      </c>
      <c r="C3932" s="193">
        <v>0.25148955394941458</v>
      </c>
      <c r="D3932" s="19"/>
      <c r="E3932" s="19">
        <v>0.42504887802548658</v>
      </c>
      <c r="F3932" s="19"/>
      <c r="G3932" s="19">
        <v>4.1967862312754158E-2</v>
      </c>
      <c r="H3932" s="19"/>
      <c r="I3932" s="19">
        <v>0.25538696981479003</v>
      </c>
      <c r="J3932" s="19"/>
      <c r="K3932" s="19">
        <v>0.92255018818833456</v>
      </c>
      <c r="L3932" s="19"/>
      <c r="M3932" s="19">
        <v>0.29855698349308657</v>
      </c>
      <c r="N3932" s="19"/>
      <c r="O3932" s="19"/>
      <c r="P3932" s="50">
        <v>0.71987288157935059</v>
      </c>
      <c r="R3932" s="9" t="s">
        <v>0</v>
      </c>
    </row>
    <row r="3933" spans="2:18" x14ac:dyDescent="0.2">
      <c r="B3933" s="25">
        <v>3703</v>
      </c>
      <c r="C3933" s="193">
        <v>0.11079115853573794</v>
      </c>
      <c r="D3933" s="19"/>
      <c r="E3933" s="19">
        <v>1.245054719597315</v>
      </c>
      <c r="F3933" s="19"/>
      <c r="G3933" s="19">
        <v>0.86965059670313838</v>
      </c>
      <c r="H3933" s="19"/>
      <c r="I3933" s="19">
        <v>0.22172797795425839</v>
      </c>
      <c r="J3933" s="19"/>
      <c r="K3933" s="19"/>
      <c r="L3933" s="19">
        <v>0.21684145331391821</v>
      </c>
      <c r="M3933" s="19">
        <v>0.73858960449618938</v>
      </c>
      <c r="N3933" s="19"/>
      <c r="O3933" s="19">
        <v>0.60047920249505293</v>
      </c>
      <c r="P3933" s="50"/>
      <c r="R3933" s="9" t="s">
        <v>0</v>
      </c>
    </row>
    <row r="3934" spans="2:18" x14ac:dyDescent="0.2">
      <c r="B3934" s="25">
        <v>3704</v>
      </c>
      <c r="C3934" s="193"/>
      <c r="D3934" s="19">
        <v>0.12428338398691943</v>
      </c>
      <c r="E3934" s="19"/>
      <c r="F3934" s="19">
        <v>0.3906876680702161</v>
      </c>
      <c r="G3934" s="19"/>
      <c r="H3934" s="19">
        <v>0.69286183843462701</v>
      </c>
      <c r="I3934" s="19"/>
      <c r="J3934" s="19">
        <v>0.37752112457697828</v>
      </c>
      <c r="K3934" s="19"/>
      <c r="L3934" s="19">
        <v>0.28449431551963528</v>
      </c>
      <c r="M3934" s="19"/>
      <c r="N3934" s="19">
        <v>0.71249346072569331</v>
      </c>
      <c r="O3934" s="19"/>
      <c r="P3934" s="50">
        <v>0.17639367191738875</v>
      </c>
      <c r="R3934" s="9" t="s">
        <v>0</v>
      </c>
    </row>
    <row r="3935" spans="2:18" x14ac:dyDescent="0.2">
      <c r="B3935" s="25">
        <v>3705</v>
      </c>
      <c r="C3935" s="193">
        <v>1.1324083302802868</v>
      </c>
      <c r="D3935" s="19"/>
      <c r="E3935" s="19">
        <v>1.5602710574272836</v>
      </c>
      <c r="F3935" s="19"/>
      <c r="G3935" s="19">
        <v>0.61031966847059727</v>
      </c>
      <c r="H3935" s="19"/>
      <c r="I3935" s="19">
        <v>0.89415234148676437</v>
      </c>
      <c r="J3935" s="19"/>
      <c r="K3935" s="19">
        <v>0.45517061225161404</v>
      </c>
      <c r="L3935" s="19"/>
      <c r="M3935" s="19">
        <v>0.19918616472416303</v>
      </c>
      <c r="N3935" s="19"/>
      <c r="O3935" s="19">
        <v>0.73622985661299867</v>
      </c>
      <c r="P3935" s="50"/>
      <c r="R3935" s="9" t="s">
        <v>0</v>
      </c>
    </row>
    <row r="3936" spans="2:18" x14ac:dyDescent="0.2">
      <c r="B3936" s="25">
        <v>3706</v>
      </c>
      <c r="C3936" s="193"/>
      <c r="D3936" s="19">
        <v>0.38206825121909982</v>
      </c>
      <c r="E3936" s="19"/>
      <c r="F3936" s="19">
        <v>0.46009548796703242</v>
      </c>
      <c r="G3936" s="19"/>
      <c r="H3936" s="19">
        <v>0.17972612895996753</v>
      </c>
      <c r="I3936" s="19">
        <v>0.7553553314817516</v>
      </c>
      <c r="J3936" s="19"/>
      <c r="K3936" s="19">
        <v>0.13894816652307845</v>
      </c>
      <c r="L3936" s="19"/>
      <c r="M3936" s="19">
        <v>0.71956993046197359</v>
      </c>
      <c r="N3936" s="19"/>
      <c r="O3936" s="19">
        <v>0.23240962969699591</v>
      </c>
      <c r="P3936" s="50"/>
      <c r="R3936" s="9" t="s">
        <v>0</v>
      </c>
    </row>
    <row r="3937" spans="2:18" x14ac:dyDescent="0.2">
      <c r="B3937" s="25">
        <v>3707</v>
      </c>
      <c r="C3937" s="193"/>
      <c r="D3937" s="19">
        <v>1.665589252104366</v>
      </c>
      <c r="E3937" s="19"/>
      <c r="F3937" s="19">
        <v>0.66234949158412915</v>
      </c>
      <c r="G3937" s="19"/>
      <c r="H3937" s="19">
        <v>1.231577398717093</v>
      </c>
      <c r="I3937" s="19"/>
      <c r="J3937" s="19">
        <v>0.53185108690395255</v>
      </c>
      <c r="K3937" s="19"/>
      <c r="L3937" s="19">
        <v>0.55314259350869799</v>
      </c>
      <c r="M3937" s="19"/>
      <c r="N3937" s="19">
        <v>0.89780766069512896</v>
      </c>
      <c r="O3937" s="19"/>
      <c r="P3937" s="50">
        <v>0.42982433720625629</v>
      </c>
      <c r="R3937" s="9" t="s">
        <v>0</v>
      </c>
    </row>
    <row r="3938" spans="2:18" x14ac:dyDescent="0.2">
      <c r="B3938" s="25">
        <v>3708</v>
      </c>
      <c r="C3938" s="193"/>
      <c r="D3938" s="19">
        <v>0.25343514816457163</v>
      </c>
      <c r="E3938" s="19"/>
      <c r="F3938" s="19">
        <v>0.12734395814790417</v>
      </c>
      <c r="G3938" s="19"/>
      <c r="H3938" s="19">
        <v>0.28556033991204838</v>
      </c>
      <c r="I3938" s="19">
        <v>0.5850586748464921</v>
      </c>
      <c r="J3938" s="19"/>
      <c r="K3938" s="19"/>
      <c r="L3938" s="19">
        <v>0.11357657548111978</v>
      </c>
      <c r="M3938" s="19"/>
      <c r="N3938" s="19">
        <v>0.30304558291697609</v>
      </c>
      <c r="O3938" s="19">
        <v>0.33729801552362182</v>
      </c>
      <c r="P3938" s="50"/>
      <c r="R3938" s="9" t="s">
        <v>0</v>
      </c>
    </row>
    <row r="3939" spans="2:18" x14ac:dyDescent="0.2">
      <c r="B3939" s="25">
        <v>3709</v>
      </c>
      <c r="C3939" s="193"/>
      <c r="D3939" s="19">
        <v>0.60882518284499032</v>
      </c>
      <c r="E3939" s="19">
        <v>0.43711927638068759</v>
      </c>
      <c r="F3939" s="19"/>
      <c r="G3939" s="19"/>
      <c r="H3939" s="19">
        <v>0.26309204961531857</v>
      </c>
      <c r="I3939" s="19">
        <v>0.1491198457790395</v>
      </c>
      <c r="J3939" s="19"/>
      <c r="K3939" s="19">
        <v>0.77379889886352926</v>
      </c>
      <c r="L3939" s="19"/>
      <c r="M3939" s="19"/>
      <c r="N3939" s="19">
        <v>0.74798906561412881</v>
      </c>
      <c r="O3939" s="19"/>
      <c r="P3939" s="50">
        <v>0.44629144511616703</v>
      </c>
      <c r="R3939" s="9" t="s">
        <v>0</v>
      </c>
    </row>
    <row r="3940" spans="2:18" x14ac:dyDescent="0.2">
      <c r="B3940" s="25">
        <v>3710</v>
      </c>
      <c r="C3940" s="193"/>
      <c r="D3940" s="19">
        <v>0.20506671283573791</v>
      </c>
      <c r="E3940" s="19">
        <v>0.82979063702144817</v>
      </c>
      <c r="F3940" s="19"/>
      <c r="G3940" s="19">
        <v>0.37919175408700062</v>
      </c>
      <c r="H3940" s="19"/>
      <c r="I3940" s="19">
        <v>0.35381332583216274</v>
      </c>
      <c r="J3940" s="19"/>
      <c r="K3940" s="19"/>
      <c r="L3940" s="19">
        <v>0.7752348867589286</v>
      </c>
      <c r="M3940" s="19"/>
      <c r="N3940" s="19">
        <v>0.32714705117587217</v>
      </c>
      <c r="O3940" s="19">
        <v>0.10151651143693924</v>
      </c>
      <c r="P3940" s="50"/>
      <c r="R3940" s="9" t="s">
        <v>0</v>
      </c>
    </row>
    <row r="3941" spans="2:18" x14ac:dyDescent="0.2">
      <c r="B3941" s="25">
        <v>3711</v>
      </c>
      <c r="C3941" s="193"/>
      <c r="D3941" s="19">
        <v>0.26627794606707361</v>
      </c>
      <c r="E3941" s="19">
        <v>0.15060883197368874</v>
      </c>
      <c r="F3941" s="19"/>
      <c r="G3941" s="19">
        <v>1.3885317856781518</v>
      </c>
      <c r="H3941" s="19"/>
      <c r="I3941" s="19">
        <v>2.5573966491085828E-2</v>
      </c>
      <c r="J3941" s="19"/>
      <c r="K3941" s="19"/>
      <c r="L3941" s="19">
        <v>0.13232942206027751</v>
      </c>
      <c r="M3941" s="19">
        <v>0.77924533051677525</v>
      </c>
      <c r="N3941" s="19"/>
      <c r="O3941" s="19">
        <v>0.596201759082576</v>
      </c>
      <c r="P3941" s="50"/>
      <c r="R3941" s="9" t="s">
        <v>0</v>
      </c>
    </row>
    <row r="3942" spans="2:18" x14ac:dyDescent="0.2">
      <c r="B3942" s="25">
        <v>3712</v>
      </c>
      <c r="C3942" s="193"/>
      <c r="D3942" s="19">
        <v>1.4116640509268044</v>
      </c>
      <c r="E3942" s="19"/>
      <c r="F3942" s="19">
        <v>1.5560885597337204</v>
      </c>
      <c r="G3942" s="19"/>
      <c r="H3942" s="19">
        <v>1.0602993868449226</v>
      </c>
      <c r="I3942" s="19"/>
      <c r="J3942" s="19">
        <v>0.79766770738148141</v>
      </c>
      <c r="K3942" s="19"/>
      <c r="L3942" s="19">
        <v>0.92211251216609902</v>
      </c>
      <c r="M3942" s="19"/>
      <c r="N3942" s="19">
        <v>0.45580341055422102</v>
      </c>
      <c r="O3942" s="19"/>
      <c r="P3942" s="50">
        <v>1.57557149759552</v>
      </c>
      <c r="R3942" s="9" t="s">
        <v>0</v>
      </c>
    </row>
    <row r="3943" spans="2:18" x14ac:dyDescent="0.2">
      <c r="B3943" s="25">
        <v>3713</v>
      </c>
      <c r="C3943" s="193"/>
      <c r="D3943" s="19">
        <v>0.35272817318261462</v>
      </c>
      <c r="E3943" s="19">
        <v>1.1732588500953625</v>
      </c>
      <c r="F3943" s="19"/>
      <c r="G3943" s="19">
        <v>2.0372409567847811E-2</v>
      </c>
      <c r="H3943" s="19"/>
      <c r="I3943" s="19">
        <v>1.3272054410787377</v>
      </c>
      <c r="J3943" s="19"/>
      <c r="K3943" s="19">
        <v>0.645309165070999</v>
      </c>
      <c r="L3943" s="19"/>
      <c r="M3943" s="19"/>
      <c r="N3943" s="19">
        <v>0.16932108200744597</v>
      </c>
      <c r="O3943" s="19">
        <v>4.6738060143072621E-2</v>
      </c>
      <c r="P3943" s="50"/>
      <c r="R3943" s="9" t="s">
        <v>0</v>
      </c>
    </row>
    <row r="3944" spans="2:18" x14ac:dyDescent="0.2">
      <c r="B3944" s="25">
        <v>3714</v>
      </c>
      <c r="C3944" s="193"/>
      <c r="D3944" s="19">
        <v>6.2101933628120894E-2</v>
      </c>
      <c r="E3944" s="19">
        <v>0.37137022401855163</v>
      </c>
      <c r="F3944" s="19"/>
      <c r="G3944" s="19">
        <v>0.12063882586805025</v>
      </c>
      <c r="H3944" s="19"/>
      <c r="I3944" s="19">
        <v>0.39450716924963281</v>
      </c>
      <c r="J3944" s="19"/>
      <c r="K3944" s="19">
        <v>0.17014627327214821</v>
      </c>
      <c r="L3944" s="19"/>
      <c r="M3944" s="19"/>
      <c r="N3944" s="19">
        <v>0.38595013876263501</v>
      </c>
      <c r="O3944" s="19"/>
      <c r="P3944" s="50">
        <v>0.21577888587832791</v>
      </c>
      <c r="R3944" s="9" t="s">
        <v>0</v>
      </c>
    </row>
    <row r="3945" spans="2:18" x14ac:dyDescent="0.2">
      <c r="B3945" s="25">
        <v>3715</v>
      </c>
      <c r="C3945" s="193">
        <v>1.8661036406730112</v>
      </c>
      <c r="D3945" s="19"/>
      <c r="E3945" s="19">
        <v>1.5554094915587011</v>
      </c>
      <c r="F3945" s="19"/>
      <c r="G3945" s="19">
        <v>2.1116268737756325</v>
      </c>
      <c r="H3945" s="19"/>
      <c r="I3945" s="19">
        <v>2.3817210692432864</v>
      </c>
      <c r="J3945" s="19"/>
      <c r="K3945" s="19">
        <v>2.7969640718036213</v>
      </c>
      <c r="L3945" s="19"/>
      <c r="M3945" s="19">
        <v>2.4397099896209129</v>
      </c>
      <c r="N3945" s="19"/>
      <c r="O3945" s="19">
        <v>3.1795043914533894</v>
      </c>
      <c r="P3945" s="50"/>
      <c r="R3945" s="9" t="s">
        <v>0</v>
      </c>
    </row>
    <row r="3946" spans="2:18" x14ac:dyDescent="0.2">
      <c r="B3946" s="25">
        <v>3716</v>
      </c>
      <c r="C3946" s="193"/>
      <c r="D3946" s="19">
        <v>0.56086902902730595</v>
      </c>
      <c r="E3946" s="19">
        <v>7.2357864553834667E-2</v>
      </c>
      <c r="F3946" s="19"/>
      <c r="G3946" s="19">
        <v>0.92583463924875409</v>
      </c>
      <c r="H3946" s="19"/>
      <c r="I3946" s="19">
        <v>0.41115483706156419</v>
      </c>
      <c r="J3946" s="19"/>
      <c r="K3946" s="19">
        <v>8.3921564806330479E-2</v>
      </c>
      <c r="L3946" s="19"/>
      <c r="M3946" s="19"/>
      <c r="N3946" s="19">
        <v>0.1152500449490952</v>
      </c>
      <c r="O3946" s="19"/>
      <c r="P3946" s="50">
        <v>0.1559113354721903</v>
      </c>
      <c r="R3946" s="9" t="s">
        <v>0</v>
      </c>
    </row>
    <row r="3947" spans="2:18" x14ac:dyDescent="0.2">
      <c r="B3947" s="25">
        <v>3717</v>
      </c>
      <c r="C3947" s="193"/>
      <c r="D3947" s="19">
        <v>0.79075674749135116</v>
      </c>
      <c r="E3947" s="19"/>
      <c r="F3947" s="19">
        <v>1.1382729510346468</v>
      </c>
      <c r="G3947" s="19"/>
      <c r="H3947" s="19">
        <v>0.80267087277711069</v>
      </c>
      <c r="I3947" s="19"/>
      <c r="J3947" s="19">
        <v>0.77333828969862706</v>
      </c>
      <c r="K3947" s="19"/>
      <c r="L3947" s="19">
        <v>0.98592206543051575</v>
      </c>
      <c r="M3947" s="19"/>
      <c r="N3947" s="19">
        <v>0.57796768725375702</v>
      </c>
      <c r="O3947" s="19"/>
      <c r="P3947" s="50">
        <v>0.25443647951691561</v>
      </c>
      <c r="R3947" s="9" t="s">
        <v>0</v>
      </c>
    </row>
    <row r="3948" spans="2:18" x14ac:dyDescent="0.2">
      <c r="B3948" s="25">
        <v>3718</v>
      </c>
      <c r="C3948" s="193">
        <v>0.36635348082941804</v>
      </c>
      <c r="D3948" s="19"/>
      <c r="E3948" s="19">
        <v>1.225537392851219</v>
      </c>
      <c r="F3948" s="19"/>
      <c r="G3948" s="19"/>
      <c r="H3948" s="19">
        <v>0.28422035379249388</v>
      </c>
      <c r="I3948" s="19">
        <v>1.0707518798712303</v>
      </c>
      <c r="J3948" s="19"/>
      <c r="K3948" s="19">
        <v>0.25158186439050473</v>
      </c>
      <c r="L3948" s="19"/>
      <c r="M3948" s="19">
        <v>0.46814476723258974</v>
      </c>
      <c r="N3948" s="19"/>
      <c r="O3948" s="19">
        <v>1.4885469793175481</v>
      </c>
      <c r="P3948" s="50"/>
      <c r="R3948" s="9" t="s">
        <v>0</v>
      </c>
    </row>
    <row r="3949" spans="2:18" x14ac:dyDescent="0.2">
      <c r="B3949" s="25">
        <v>3719</v>
      </c>
      <c r="C3949" s="193">
        <v>0.6879028406327129</v>
      </c>
      <c r="D3949" s="19"/>
      <c r="E3949" s="19">
        <v>0.50478361865056776</v>
      </c>
      <c r="F3949" s="19"/>
      <c r="G3949" s="19">
        <v>0.79076303370882439</v>
      </c>
      <c r="H3949" s="19"/>
      <c r="I3949" s="19">
        <v>0.88286456728567886</v>
      </c>
      <c r="J3949" s="19"/>
      <c r="K3949" s="19">
        <v>0.21480072652582238</v>
      </c>
      <c r="L3949" s="19"/>
      <c r="M3949" s="19">
        <v>0.21059428978872835</v>
      </c>
      <c r="N3949" s="19"/>
      <c r="O3949" s="19">
        <v>0.23318450970519278</v>
      </c>
      <c r="P3949" s="50"/>
      <c r="R3949" s="9" t="s">
        <v>0</v>
      </c>
    </row>
    <row r="3950" spans="2:18" x14ac:dyDescent="0.2">
      <c r="B3950" s="25">
        <v>3720</v>
      </c>
      <c r="C3950" s="193">
        <v>1.0925036214290722</v>
      </c>
      <c r="D3950" s="19"/>
      <c r="E3950" s="19">
        <v>1.1542501258646896</v>
      </c>
      <c r="F3950" s="19"/>
      <c r="G3950" s="19">
        <v>1.3652909506837747</v>
      </c>
      <c r="H3950" s="19"/>
      <c r="I3950" s="19">
        <v>0.36502867028693686</v>
      </c>
      <c r="J3950" s="19"/>
      <c r="K3950" s="19">
        <v>1.1031324838810086</v>
      </c>
      <c r="L3950" s="19"/>
      <c r="M3950" s="19">
        <v>1.5115837510974326</v>
      </c>
      <c r="N3950" s="19"/>
      <c r="O3950" s="19">
        <v>1.2322917728978831</v>
      </c>
      <c r="P3950" s="50"/>
      <c r="R3950" s="9" t="s">
        <v>0</v>
      </c>
    </row>
    <row r="3951" spans="2:18" x14ac:dyDescent="0.2">
      <c r="B3951" s="25">
        <v>3721</v>
      </c>
      <c r="C3951" s="193">
        <v>2.7632501793718172</v>
      </c>
      <c r="D3951" s="19"/>
      <c r="E3951" s="19">
        <v>7.2201405420302955E-2</v>
      </c>
      <c r="F3951" s="19"/>
      <c r="G3951" s="19">
        <v>0.89709262013714341</v>
      </c>
      <c r="H3951" s="19"/>
      <c r="I3951" s="19">
        <v>1.7595362726614718</v>
      </c>
      <c r="J3951" s="19"/>
      <c r="K3951" s="19">
        <v>0.68888654997828913</v>
      </c>
      <c r="L3951" s="19"/>
      <c r="M3951" s="19">
        <v>1.7499135987043413</v>
      </c>
      <c r="N3951" s="19"/>
      <c r="O3951" s="19">
        <v>1.372440782361271</v>
      </c>
      <c r="P3951" s="50"/>
      <c r="R3951" s="9" t="s">
        <v>0</v>
      </c>
    </row>
    <row r="3952" spans="2:18" x14ac:dyDescent="0.2">
      <c r="B3952" s="25">
        <v>3722</v>
      </c>
      <c r="C3952" s="193"/>
      <c r="D3952" s="19">
        <v>0.39815003778781893</v>
      </c>
      <c r="E3952" s="19"/>
      <c r="F3952" s="19">
        <v>1.7544618687062692</v>
      </c>
      <c r="G3952" s="19"/>
      <c r="H3952" s="19">
        <v>1.4858264095814964</v>
      </c>
      <c r="I3952" s="19"/>
      <c r="J3952" s="19">
        <v>0.32469977081101054</v>
      </c>
      <c r="K3952" s="19"/>
      <c r="L3952" s="19">
        <v>0.35822210338368954</v>
      </c>
      <c r="M3952" s="19"/>
      <c r="N3952" s="19">
        <v>0.81942760456022179</v>
      </c>
      <c r="O3952" s="19"/>
      <c r="P3952" s="50">
        <v>1.4076424619991672</v>
      </c>
      <c r="R3952" s="9" t="s">
        <v>0</v>
      </c>
    </row>
    <row r="3953" spans="2:18" x14ac:dyDescent="0.2">
      <c r="B3953" s="25">
        <v>3723</v>
      </c>
      <c r="C3953" s="193"/>
      <c r="D3953" s="19">
        <v>0.19848180141665536</v>
      </c>
      <c r="E3953" s="19"/>
      <c r="F3953" s="19">
        <v>1.5493683239597769</v>
      </c>
      <c r="G3953" s="19"/>
      <c r="H3953" s="19">
        <v>0.65689491329847227</v>
      </c>
      <c r="I3953" s="19"/>
      <c r="J3953" s="19">
        <v>0.85624386729135171</v>
      </c>
      <c r="K3953" s="19">
        <v>3.6451485086570652E-2</v>
      </c>
      <c r="L3953" s="19"/>
      <c r="M3953" s="19"/>
      <c r="N3953" s="19">
        <v>1.06678995915371</v>
      </c>
      <c r="O3953" s="19"/>
      <c r="P3953" s="50">
        <v>0.99737930116891549</v>
      </c>
      <c r="R3953" s="9" t="s">
        <v>0</v>
      </c>
    </row>
    <row r="3954" spans="2:18" x14ac:dyDescent="0.2">
      <c r="B3954" s="25">
        <v>3724</v>
      </c>
      <c r="C3954" s="193">
        <v>0.11417782175210839</v>
      </c>
      <c r="D3954" s="19"/>
      <c r="E3954" s="19">
        <v>0.37263300241900393</v>
      </c>
      <c r="F3954" s="19"/>
      <c r="G3954" s="19">
        <v>0.29736096352035668</v>
      </c>
      <c r="H3954" s="19"/>
      <c r="I3954" s="19"/>
      <c r="J3954" s="19">
        <v>0.4255229169264283</v>
      </c>
      <c r="K3954" s="19">
        <v>0.54794973811835856</v>
      </c>
      <c r="L3954" s="19"/>
      <c r="M3954" s="19"/>
      <c r="N3954" s="19">
        <v>0.76479608264731003</v>
      </c>
      <c r="O3954" s="19"/>
      <c r="P3954" s="50">
        <v>0.60715637228447494</v>
      </c>
      <c r="R3954" s="9" t="s">
        <v>0</v>
      </c>
    </row>
    <row r="3955" spans="2:18" x14ac:dyDescent="0.2">
      <c r="B3955" s="25">
        <v>3725</v>
      </c>
      <c r="C3955" s="193"/>
      <c r="D3955" s="19">
        <v>0.21069439880467108</v>
      </c>
      <c r="E3955" s="19">
        <v>1.0539296556501447</v>
      </c>
      <c r="F3955" s="19"/>
      <c r="G3955" s="19"/>
      <c r="H3955" s="19">
        <v>1.0867832626627338</v>
      </c>
      <c r="I3955" s="19">
        <v>0.74037226408961054</v>
      </c>
      <c r="J3955" s="19"/>
      <c r="K3955" s="19"/>
      <c r="L3955" s="19">
        <v>0.21679688467707992</v>
      </c>
      <c r="M3955" s="19"/>
      <c r="N3955" s="19">
        <v>0.94477351129232201</v>
      </c>
      <c r="O3955" s="19">
        <v>0.19485885634110264</v>
      </c>
      <c r="P3955" s="50"/>
      <c r="R3955" s="9" t="s">
        <v>0</v>
      </c>
    </row>
    <row r="3956" spans="2:18" x14ac:dyDescent="0.2">
      <c r="B3956" s="25">
        <v>3726</v>
      </c>
      <c r="C3956" s="193">
        <v>0.24629131434639562</v>
      </c>
      <c r="D3956" s="19"/>
      <c r="E3956" s="19"/>
      <c r="F3956" s="19">
        <v>0.78973207576149929</v>
      </c>
      <c r="G3956" s="19"/>
      <c r="H3956" s="19">
        <v>1.0358677429925025</v>
      </c>
      <c r="I3956" s="19">
        <v>0.29260306219911081</v>
      </c>
      <c r="J3956" s="19"/>
      <c r="K3956" s="19"/>
      <c r="L3956" s="19">
        <v>0.69906369452119155</v>
      </c>
      <c r="M3956" s="19"/>
      <c r="N3956" s="19">
        <v>1.2924055851165437</v>
      </c>
      <c r="O3956" s="19">
        <v>7.8785333388583113E-3</v>
      </c>
      <c r="P3956" s="50"/>
      <c r="R3956" s="9" t="s">
        <v>0</v>
      </c>
    </row>
    <row r="3957" spans="2:18" x14ac:dyDescent="0.2">
      <c r="B3957" s="25">
        <v>3727</v>
      </c>
      <c r="C3957" s="193">
        <v>6.7127297762459598E-2</v>
      </c>
      <c r="D3957" s="19"/>
      <c r="E3957" s="19"/>
      <c r="F3957" s="19">
        <v>1.0895576486578347</v>
      </c>
      <c r="G3957" s="19">
        <v>0.53382888637220383</v>
      </c>
      <c r="H3957" s="19"/>
      <c r="I3957" s="19"/>
      <c r="J3957" s="19">
        <v>0.34936426754505123</v>
      </c>
      <c r="K3957" s="19"/>
      <c r="L3957" s="19">
        <v>0.27015410335908197</v>
      </c>
      <c r="M3957" s="19"/>
      <c r="N3957" s="19">
        <v>0.42990246896987039</v>
      </c>
      <c r="O3957" s="19">
        <v>0.17717227179060463</v>
      </c>
      <c r="P3957" s="50"/>
      <c r="R3957" s="9" t="s">
        <v>0</v>
      </c>
    </row>
    <row r="3958" spans="2:18" x14ac:dyDescent="0.2">
      <c r="B3958" s="25">
        <v>3728</v>
      </c>
      <c r="C3958" s="193"/>
      <c r="D3958" s="19">
        <v>0.69728254072925122</v>
      </c>
      <c r="E3958" s="19"/>
      <c r="F3958" s="19">
        <v>0.90484115419435396</v>
      </c>
      <c r="G3958" s="19">
        <v>0.18533499190954761</v>
      </c>
      <c r="H3958" s="19"/>
      <c r="I3958" s="19"/>
      <c r="J3958" s="19">
        <v>0.61456491044952033</v>
      </c>
      <c r="K3958" s="19"/>
      <c r="L3958" s="19">
        <v>7.2559972447685653E-2</v>
      </c>
      <c r="M3958" s="19"/>
      <c r="N3958" s="19">
        <v>0.37432027456558409</v>
      </c>
      <c r="O3958" s="19">
        <v>3.7830876106628587E-2</v>
      </c>
      <c r="P3958" s="50"/>
      <c r="R3958" s="9" t="s">
        <v>0</v>
      </c>
    </row>
    <row r="3959" spans="2:18" x14ac:dyDescent="0.2">
      <c r="B3959" s="25">
        <v>3729</v>
      </c>
      <c r="C3959" s="193">
        <v>5.6999132715602155E-2</v>
      </c>
      <c r="D3959" s="19"/>
      <c r="E3959" s="19"/>
      <c r="F3959" s="19">
        <v>2.4471442371725087E-3</v>
      </c>
      <c r="G3959" s="19"/>
      <c r="H3959" s="19">
        <v>0.53514306373728426</v>
      </c>
      <c r="I3959" s="19">
        <v>0.15299865960012757</v>
      </c>
      <c r="J3959" s="19"/>
      <c r="K3959" s="19"/>
      <c r="L3959" s="19">
        <v>0.20313858506460472</v>
      </c>
      <c r="M3959" s="19">
        <v>7.2346674603191372E-2</v>
      </c>
      <c r="N3959" s="19"/>
      <c r="O3959" s="19"/>
      <c r="P3959" s="50">
        <v>0.47332958129681335</v>
      </c>
      <c r="R3959" s="9" t="s">
        <v>0</v>
      </c>
    </row>
    <row r="3960" spans="2:18" x14ac:dyDescent="0.2">
      <c r="B3960" s="25">
        <v>3730</v>
      </c>
      <c r="C3960" s="193"/>
      <c r="D3960" s="19">
        <v>0.30009879372932008</v>
      </c>
      <c r="E3960" s="19">
        <v>5.8120490611153514E-2</v>
      </c>
      <c r="F3960" s="19"/>
      <c r="G3960" s="19"/>
      <c r="H3960" s="19">
        <v>0.55480193099048858</v>
      </c>
      <c r="I3960" s="19"/>
      <c r="J3960" s="19">
        <v>0.64909240977004501</v>
      </c>
      <c r="K3960" s="19"/>
      <c r="L3960" s="19">
        <v>0.3882578532873836</v>
      </c>
      <c r="M3960" s="19"/>
      <c r="N3960" s="19">
        <v>0.20111842680330366</v>
      </c>
      <c r="O3960" s="19">
        <v>1.3284834172385174</v>
      </c>
      <c r="P3960" s="50"/>
      <c r="R3960" s="9" t="s">
        <v>0</v>
      </c>
    </row>
    <row r="3961" spans="2:18" x14ac:dyDescent="0.2">
      <c r="B3961" s="25">
        <v>3731</v>
      </c>
      <c r="C3961" s="193">
        <v>0.7175298981972954</v>
      </c>
      <c r="D3961" s="19"/>
      <c r="E3961" s="19">
        <v>1.4034801613529502</v>
      </c>
      <c r="F3961" s="19"/>
      <c r="G3961" s="19">
        <v>0.43778689791513625</v>
      </c>
      <c r="H3961" s="19"/>
      <c r="I3961" s="19">
        <v>8.6868848731955578E-2</v>
      </c>
      <c r="J3961" s="19"/>
      <c r="K3961" s="19">
        <v>1.210647703326547</v>
      </c>
      <c r="L3961" s="19"/>
      <c r="M3961" s="19">
        <v>0.1769935927422831</v>
      </c>
      <c r="N3961" s="19"/>
      <c r="O3961" s="19">
        <v>1.9474137175781274</v>
      </c>
      <c r="P3961" s="50"/>
      <c r="R3961" s="9" t="s">
        <v>0</v>
      </c>
    </row>
    <row r="3962" spans="2:18" x14ac:dyDescent="0.2">
      <c r="B3962" s="25">
        <v>3732</v>
      </c>
      <c r="C3962" s="193"/>
      <c r="D3962" s="19">
        <v>1.6099199101684758</v>
      </c>
      <c r="E3962" s="19"/>
      <c r="F3962" s="19">
        <v>1.6227277052318452</v>
      </c>
      <c r="G3962" s="19">
        <v>6.5228607269718034E-2</v>
      </c>
      <c r="H3962" s="19"/>
      <c r="I3962" s="19"/>
      <c r="J3962" s="19">
        <v>0.53027843508472394</v>
      </c>
      <c r="K3962" s="19">
        <v>3.1032614913350954E-2</v>
      </c>
      <c r="L3962" s="19"/>
      <c r="M3962" s="19"/>
      <c r="N3962" s="19">
        <v>1.2005727477483847</v>
      </c>
      <c r="O3962" s="19"/>
      <c r="P3962" s="50">
        <v>1.4219453058617064</v>
      </c>
      <c r="R3962" s="9" t="s">
        <v>0</v>
      </c>
    </row>
    <row r="3963" spans="2:18" x14ac:dyDescent="0.2">
      <c r="B3963" s="25">
        <v>3733</v>
      </c>
      <c r="C3963" s="193">
        <v>0.90042823787063997</v>
      </c>
      <c r="D3963" s="19"/>
      <c r="E3963" s="19">
        <v>0.31580082292807193</v>
      </c>
      <c r="F3963" s="19"/>
      <c r="G3963" s="19"/>
      <c r="H3963" s="19">
        <v>0.6794161320004205</v>
      </c>
      <c r="I3963" s="19">
        <v>0.67308304851937784</v>
      </c>
      <c r="J3963" s="19"/>
      <c r="K3963" s="19">
        <v>0.78256491712910925</v>
      </c>
      <c r="L3963" s="19"/>
      <c r="M3963" s="19"/>
      <c r="N3963" s="19">
        <v>0.46023323553962003</v>
      </c>
      <c r="O3963" s="19"/>
      <c r="P3963" s="50">
        <v>0.12812844617138422</v>
      </c>
      <c r="R3963" s="9" t="s">
        <v>0</v>
      </c>
    </row>
    <row r="3964" spans="2:18" x14ac:dyDescent="0.2">
      <c r="B3964" s="25">
        <v>3734</v>
      </c>
      <c r="C3964" s="193"/>
      <c r="D3964" s="19">
        <v>0.99202609734598601</v>
      </c>
      <c r="E3964" s="19"/>
      <c r="F3964" s="19">
        <v>1.4300912563481001</v>
      </c>
      <c r="G3964" s="19"/>
      <c r="H3964" s="19">
        <v>1.8430454763417399</v>
      </c>
      <c r="I3964" s="19"/>
      <c r="J3964" s="19">
        <v>1.11559766314944</v>
      </c>
      <c r="K3964" s="19"/>
      <c r="L3964" s="19">
        <v>2.2993821948786404</v>
      </c>
      <c r="M3964" s="19"/>
      <c r="N3964" s="19">
        <v>1.3371036140084243</v>
      </c>
      <c r="O3964" s="19"/>
      <c r="P3964" s="50">
        <v>2.2450719941709898</v>
      </c>
      <c r="R3964" s="9" t="s">
        <v>0</v>
      </c>
    </row>
    <row r="3965" spans="2:18" x14ac:dyDescent="0.2">
      <c r="B3965" s="25">
        <v>3735</v>
      </c>
      <c r="C3965" s="193">
        <v>0.87879893976731582</v>
      </c>
      <c r="D3965" s="19"/>
      <c r="E3965" s="19">
        <v>1.2259433358195875</v>
      </c>
      <c r="F3965" s="19"/>
      <c r="G3965" s="19">
        <v>1.7407626925491613</v>
      </c>
      <c r="H3965" s="19"/>
      <c r="I3965" s="19">
        <v>1.3332487224838341</v>
      </c>
      <c r="J3965" s="19"/>
      <c r="K3965" s="19">
        <v>1.5290444171788888</v>
      </c>
      <c r="L3965" s="19"/>
      <c r="M3965" s="19">
        <v>1.1684668265569536</v>
      </c>
      <c r="N3965" s="19"/>
      <c r="O3965" s="19">
        <v>1.3531790410470703</v>
      </c>
      <c r="P3965" s="50"/>
      <c r="R3965" s="9" t="s">
        <v>0</v>
      </c>
    </row>
    <row r="3966" spans="2:18" x14ac:dyDescent="0.2">
      <c r="B3966" s="25">
        <v>3736</v>
      </c>
      <c r="C3966" s="193"/>
      <c r="D3966" s="19">
        <v>1.6081103479790528</v>
      </c>
      <c r="E3966" s="19"/>
      <c r="F3966" s="19">
        <v>0.61533853030949093</v>
      </c>
      <c r="G3966" s="19"/>
      <c r="H3966" s="19">
        <v>1.2218991043614245</v>
      </c>
      <c r="I3966" s="19"/>
      <c r="J3966" s="19">
        <v>0.74628692131238983</v>
      </c>
      <c r="K3966" s="19"/>
      <c r="L3966" s="19">
        <v>0.75186554703653363</v>
      </c>
      <c r="M3966" s="19">
        <v>0.17147457561992491</v>
      </c>
      <c r="N3966" s="19"/>
      <c r="O3966" s="19"/>
      <c r="P3966" s="50">
        <v>0.88037132978580823</v>
      </c>
      <c r="R3966" s="9" t="s">
        <v>0</v>
      </c>
    </row>
    <row r="3967" spans="2:18" x14ac:dyDescent="0.2">
      <c r="B3967" s="25">
        <v>3737</v>
      </c>
      <c r="C3967" s="193">
        <v>0.51876151578414964</v>
      </c>
      <c r="D3967" s="19"/>
      <c r="E3967" s="19">
        <v>5.359770521437917E-2</v>
      </c>
      <c r="F3967" s="19"/>
      <c r="G3967" s="19">
        <v>1.2198399768313999</v>
      </c>
      <c r="H3967" s="19"/>
      <c r="I3967" s="19">
        <v>9.4801031800206367E-2</v>
      </c>
      <c r="J3967" s="19"/>
      <c r="K3967" s="19">
        <v>1.1027978841471748</v>
      </c>
      <c r="L3967" s="19"/>
      <c r="M3967" s="19">
        <v>0.60736349564510783</v>
      </c>
      <c r="N3967" s="19"/>
      <c r="O3967" s="19">
        <v>0.59272604307820265</v>
      </c>
      <c r="P3967" s="50"/>
      <c r="R3967" s="9" t="s">
        <v>0</v>
      </c>
    </row>
    <row r="3968" spans="2:18" x14ac:dyDescent="0.2">
      <c r="B3968" s="25">
        <v>3738</v>
      </c>
      <c r="C3968" s="193"/>
      <c r="D3968" s="19">
        <v>0.65812681514278404</v>
      </c>
      <c r="E3968" s="19">
        <v>3.2506601645890823E-2</v>
      </c>
      <c r="F3968" s="19"/>
      <c r="G3968" s="19">
        <v>4.4253913127682898E-2</v>
      </c>
      <c r="H3968" s="19"/>
      <c r="I3968" s="19">
        <v>0.42950660317203193</v>
      </c>
      <c r="J3968" s="19"/>
      <c r="K3968" s="19"/>
      <c r="L3968" s="19">
        <v>0.30978795149515664</v>
      </c>
      <c r="M3968" s="19">
        <v>0.26095601806224211</v>
      </c>
      <c r="N3968" s="19"/>
      <c r="O3968" s="19">
        <v>0.79236339540278811</v>
      </c>
      <c r="P3968" s="50"/>
      <c r="R3968" s="9" t="s">
        <v>0</v>
      </c>
    </row>
    <row r="3969" spans="2:18" x14ac:dyDescent="0.2">
      <c r="B3969" s="25">
        <v>3739</v>
      </c>
      <c r="C3969" s="193"/>
      <c r="D3969" s="19">
        <v>0.19374929826353693</v>
      </c>
      <c r="E3969" s="19">
        <v>3.2427231198010484E-2</v>
      </c>
      <c r="F3969" s="19"/>
      <c r="G3969" s="19">
        <v>0.60739543381552219</v>
      </c>
      <c r="H3969" s="19"/>
      <c r="I3969" s="19"/>
      <c r="J3969" s="19">
        <v>1.0560438074856</v>
      </c>
      <c r="K3969" s="19"/>
      <c r="L3969" s="19">
        <v>0.26848278620613053</v>
      </c>
      <c r="M3969" s="19"/>
      <c r="N3969" s="19">
        <v>7.5356659695707442E-2</v>
      </c>
      <c r="O3969" s="19"/>
      <c r="P3969" s="50">
        <v>0.12283659596965586</v>
      </c>
      <c r="R3969" s="9" t="s">
        <v>0</v>
      </c>
    </row>
    <row r="3970" spans="2:18" x14ac:dyDescent="0.2">
      <c r="B3970" s="25">
        <v>3740</v>
      </c>
      <c r="C3970" s="193">
        <v>3.7563369120558714</v>
      </c>
      <c r="D3970" s="19"/>
      <c r="E3970" s="19">
        <v>2.1805519858254274</v>
      </c>
      <c r="F3970" s="19"/>
      <c r="G3970" s="19">
        <v>2.6065173102883881</v>
      </c>
      <c r="H3970" s="19"/>
      <c r="I3970" s="19">
        <v>1.7313044525680941</v>
      </c>
      <c r="J3970" s="19"/>
      <c r="K3970" s="19">
        <v>1.9678627383101486</v>
      </c>
      <c r="L3970" s="19"/>
      <c r="M3970" s="19">
        <v>2.6351429395091093</v>
      </c>
      <c r="N3970" s="19"/>
      <c r="O3970" s="19">
        <v>1.7762042610224511</v>
      </c>
      <c r="P3970" s="50"/>
      <c r="R3970" s="9" t="s">
        <v>0</v>
      </c>
    </row>
    <row r="3971" spans="2:18" x14ac:dyDescent="0.2">
      <c r="B3971" s="25">
        <v>3741</v>
      </c>
      <c r="C3971" s="193"/>
      <c r="D3971" s="19">
        <v>1.6227343741643865</v>
      </c>
      <c r="E3971" s="19"/>
      <c r="F3971" s="19">
        <v>0.49083353623734499</v>
      </c>
      <c r="G3971" s="19"/>
      <c r="H3971" s="19">
        <v>1.0524662739755257</v>
      </c>
      <c r="I3971" s="19"/>
      <c r="J3971" s="19">
        <v>0.92948872224593104</v>
      </c>
      <c r="K3971" s="19"/>
      <c r="L3971" s="19">
        <v>1.9121316878721166</v>
      </c>
      <c r="M3971" s="19"/>
      <c r="N3971" s="19">
        <v>0.63190700773163933</v>
      </c>
      <c r="O3971" s="19">
        <v>3.1334524297768743E-2</v>
      </c>
      <c r="P3971" s="50"/>
      <c r="R3971" s="9" t="s">
        <v>0</v>
      </c>
    </row>
    <row r="3972" spans="2:18" x14ac:dyDescent="0.2">
      <c r="B3972" s="25">
        <v>3742</v>
      </c>
      <c r="C3972" s="193"/>
      <c r="D3972" s="19">
        <v>0.59525038662210994</v>
      </c>
      <c r="E3972" s="19"/>
      <c r="F3972" s="19">
        <v>0.80733805370169154</v>
      </c>
      <c r="G3972" s="19"/>
      <c r="H3972" s="19">
        <v>0.41832803748668651</v>
      </c>
      <c r="I3972" s="19"/>
      <c r="J3972" s="19">
        <v>0.39025443490128114</v>
      </c>
      <c r="K3972" s="19"/>
      <c r="L3972" s="19">
        <v>0.64688350532143291</v>
      </c>
      <c r="M3972" s="19">
        <v>0.43465989523088483</v>
      </c>
      <c r="N3972" s="19"/>
      <c r="O3972" s="19">
        <v>0.20475293769363176</v>
      </c>
      <c r="P3972" s="50"/>
      <c r="R3972" s="9" t="s">
        <v>0</v>
      </c>
    </row>
    <row r="3973" spans="2:18" x14ac:dyDescent="0.2">
      <c r="B3973" s="25">
        <v>3743</v>
      </c>
      <c r="C3973" s="193"/>
      <c r="D3973" s="19">
        <v>2.1792220279858303</v>
      </c>
      <c r="E3973" s="19"/>
      <c r="F3973" s="19">
        <v>1.9511352296836766</v>
      </c>
      <c r="G3973" s="19"/>
      <c r="H3973" s="19">
        <v>2.2756948434147057</v>
      </c>
      <c r="I3973" s="19"/>
      <c r="J3973" s="19">
        <v>3.0194569912763005</v>
      </c>
      <c r="K3973" s="19"/>
      <c r="L3973" s="19">
        <v>2.8364709700290764</v>
      </c>
      <c r="M3973" s="19"/>
      <c r="N3973" s="19">
        <v>2.9226456894439798</v>
      </c>
      <c r="O3973" s="19"/>
      <c r="P3973" s="50">
        <v>2.4388696767038271</v>
      </c>
      <c r="R3973" s="9" t="s">
        <v>0</v>
      </c>
    </row>
    <row r="3974" spans="2:18" x14ac:dyDescent="0.2">
      <c r="B3974" s="25">
        <v>3744</v>
      </c>
      <c r="C3974" s="193"/>
      <c r="D3974" s="19">
        <v>0.74181926924608288</v>
      </c>
      <c r="E3974" s="19"/>
      <c r="F3974" s="19">
        <v>0.23556132141196237</v>
      </c>
      <c r="G3974" s="19"/>
      <c r="H3974" s="19">
        <v>1.4040213792555548E-2</v>
      </c>
      <c r="I3974" s="19">
        <v>0.11099677597830541</v>
      </c>
      <c r="J3974" s="19"/>
      <c r="K3974" s="19">
        <v>0.42556559667027977</v>
      </c>
      <c r="L3974" s="19"/>
      <c r="M3974" s="19">
        <v>0.40346690159681209</v>
      </c>
      <c r="N3974" s="19"/>
      <c r="O3974" s="19">
        <v>1.5977406543599317</v>
      </c>
      <c r="P3974" s="50"/>
      <c r="R3974" s="9" t="s">
        <v>0</v>
      </c>
    </row>
    <row r="3975" spans="2:18" x14ac:dyDescent="0.2">
      <c r="B3975" s="25">
        <v>3745</v>
      </c>
      <c r="C3975" s="193"/>
      <c r="D3975" s="19">
        <v>0.12160638728335028</v>
      </c>
      <c r="E3975" s="19">
        <v>0.15555496127270768</v>
      </c>
      <c r="F3975" s="19"/>
      <c r="G3975" s="19">
        <v>0.28235394976383321</v>
      </c>
      <c r="H3975" s="19"/>
      <c r="I3975" s="19">
        <v>0.86510264422318572</v>
      </c>
      <c r="J3975" s="19"/>
      <c r="K3975" s="19"/>
      <c r="L3975" s="19">
        <v>0.31840409853830315</v>
      </c>
      <c r="M3975" s="19"/>
      <c r="N3975" s="19">
        <v>0.21953753419811375</v>
      </c>
      <c r="O3975" s="19">
        <v>0.31117347240754129</v>
      </c>
      <c r="P3975" s="50"/>
      <c r="R3975" s="9" t="s">
        <v>0</v>
      </c>
    </row>
    <row r="3976" spans="2:18" x14ac:dyDescent="0.2">
      <c r="B3976" s="25">
        <v>3746</v>
      </c>
      <c r="C3976" s="193"/>
      <c r="D3976" s="19">
        <v>0.12429584972405568</v>
      </c>
      <c r="E3976" s="19"/>
      <c r="F3976" s="19">
        <v>1.247946258707922</v>
      </c>
      <c r="G3976" s="19"/>
      <c r="H3976" s="19">
        <v>0.98025993891944196</v>
      </c>
      <c r="I3976" s="19"/>
      <c r="J3976" s="19">
        <v>0.80603985233840647</v>
      </c>
      <c r="K3976" s="19"/>
      <c r="L3976" s="19">
        <v>1.1785962135610852</v>
      </c>
      <c r="M3976" s="19"/>
      <c r="N3976" s="19">
        <v>0.242979866223553</v>
      </c>
      <c r="O3976" s="19"/>
      <c r="P3976" s="50">
        <v>1.3513059141075174</v>
      </c>
      <c r="R3976" s="9" t="s">
        <v>0</v>
      </c>
    </row>
    <row r="3977" spans="2:18" x14ac:dyDescent="0.2">
      <c r="B3977" s="25">
        <v>3747</v>
      </c>
      <c r="C3977" s="193">
        <v>0.74434329372562646</v>
      </c>
      <c r="D3977" s="19"/>
      <c r="E3977" s="19">
        <v>1.4562341576847571</v>
      </c>
      <c r="F3977" s="19"/>
      <c r="G3977" s="19">
        <v>1.4648359698561253</v>
      </c>
      <c r="H3977" s="19"/>
      <c r="I3977" s="19">
        <v>0.63676871941325075</v>
      </c>
      <c r="J3977" s="19"/>
      <c r="K3977" s="19">
        <v>2.0607279037231749</v>
      </c>
      <c r="L3977" s="19"/>
      <c r="M3977" s="19">
        <v>1.3185306947412891</v>
      </c>
      <c r="N3977" s="19"/>
      <c r="O3977" s="19">
        <v>1.7906219565488708</v>
      </c>
      <c r="P3977" s="50"/>
      <c r="R3977" s="9" t="s">
        <v>0</v>
      </c>
    </row>
    <row r="3978" spans="2:18" x14ac:dyDescent="0.2">
      <c r="B3978" s="25">
        <v>3748</v>
      </c>
      <c r="C3978" s="193"/>
      <c r="D3978" s="19">
        <v>1.5296345134351821</v>
      </c>
      <c r="E3978" s="19"/>
      <c r="F3978" s="19">
        <v>1.7397743547578972</v>
      </c>
      <c r="G3978" s="19"/>
      <c r="H3978" s="19">
        <v>2.6300374710792833</v>
      </c>
      <c r="I3978" s="19"/>
      <c r="J3978" s="19">
        <v>2.0415562346511891</v>
      </c>
      <c r="K3978" s="19"/>
      <c r="L3978" s="19">
        <v>1.3839784523144687</v>
      </c>
      <c r="M3978" s="19"/>
      <c r="N3978" s="19">
        <v>1.5089168621107463</v>
      </c>
      <c r="O3978" s="19"/>
      <c r="P3978" s="50">
        <v>1.3814467285850354</v>
      </c>
      <c r="R3978" s="9" t="s">
        <v>0</v>
      </c>
    </row>
    <row r="3979" spans="2:18" x14ac:dyDescent="0.2">
      <c r="B3979" s="25">
        <v>3749</v>
      </c>
      <c r="C3979" s="193"/>
      <c r="D3979" s="19">
        <v>2.2968037042298089E-2</v>
      </c>
      <c r="E3979" s="19"/>
      <c r="F3979" s="19">
        <v>0.20127876601586994</v>
      </c>
      <c r="G3979" s="19"/>
      <c r="H3979" s="19">
        <v>0.6707901736206392</v>
      </c>
      <c r="I3979" s="19"/>
      <c r="J3979" s="19">
        <v>1.2079534566979484</v>
      </c>
      <c r="K3979" s="19"/>
      <c r="L3979" s="19">
        <v>1.2705348334927979</v>
      </c>
      <c r="M3979" s="19"/>
      <c r="N3979" s="19">
        <v>1.3182450699759189</v>
      </c>
      <c r="O3979" s="19"/>
      <c r="P3979" s="50">
        <v>0.37820140002060804</v>
      </c>
      <c r="R3979" s="9" t="s">
        <v>0</v>
      </c>
    </row>
    <row r="3980" spans="2:18" x14ac:dyDescent="0.2">
      <c r="B3980" s="25">
        <v>3750</v>
      </c>
      <c r="C3980" s="193"/>
      <c r="D3980" s="19">
        <v>0.15600496463683722</v>
      </c>
      <c r="E3980" s="19"/>
      <c r="F3980" s="19">
        <v>0.36873061860842576</v>
      </c>
      <c r="G3980" s="19"/>
      <c r="H3980" s="19">
        <v>1.0186589942473319</v>
      </c>
      <c r="I3980" s="19"/>
      <c r="J3980" s="19">
        <v>0.15036047308664086</v>
      </c>
      <c r="K3980" s="19"/>
      <c r="L3980" s="19">
        <v>0.55864202125815154</v>
      </c>
      <c r="M3980" s="19"/>
      <c r="N3980" s="19">
        <v>0.26331498277888904</v>
      </c>
      <c r="O3980" s="19"/>
      <c r="P3980" s="50">
        <v>0.12006784615218791</v>
      </c>
      <c r="R3980" s="9" t="s">
        <v>0</v>
      </c>
    </row>
    <row r="3981" spans="2:18" x14ac:dyDescent="0.2">
      <c r="B3981" s="25">
        <v>3751</v>
      </c>
      <c r="C3981" s="193">
        <v>0.82982939254183885</v>
      </c>
      <c r="D3981" s="19"/>
      <c r="E3981" s="19">
        <v>0.30218051775462107</v>
      </c>
      <c r="F3981" s="19"/>
      <c r="G3981" s="19">
        <v>1.8287178272585987</v>
      </c>
      <c r="H3981" s="19"/>
      <c r="I3981" s="19">
        <v>1.1433914247656607</v>
      </c>
      <c r="J3981" s="19"/>
      <c r="K3981" s="19">
        <v>0.56830625285500791</v>
      </c>
      <c r="L3981" s="19"/>
      <c r="M3981" s="19">
        <v>2.1189173566720312</v>
      </c>
      <c r="N3981" s="19"/>
      <c r="O3981" s="19">
        <v>0.14257293664805049</v>
      </c>
      <c r="P3981" s="50"/>
      <c r="R3981" s="9" t="s">
        <v>0</v>
      </c>
    </row>
    <row r="3982" spans="2:18" x14ac:dyDescent="0.2">
      <c r="B3982" s="25">
        <v>3752</v>
      </c>
      <c r="C3982" s="193">
        <v>2.0018974073556981</v>
      </c>
      <c r="D3982" s="19"/>
      <c r="E3982" s="19">
        <v>1.3179337159633471</v>
      </c>
      <c r="F3982" s="19"/>
      <c r="G3982" s="19">
        <v>1.0100007474607917</v>
      </c>
      <c r="H3982" s="19"/>
      <c r="I3982" s="19">
        <v>0.53728728587637686</v>
      </c>
      <c r="J3982" s="19"/>
      <c r="K3982" s="19">
        <v>1.2574552825132423</v>
      </c>
      <c r="L3982" s="19"/>
      <c r="M3982" s="19">
        <v>1.2912853273448408</v>
      </c>
      <c r="N3982" s="19"/>
      <c r="O3982" s="19">
        <v>0.71908865857729609</v>
      </c>
      <c r="P3982" s="50"/>
      <c r="R3982" s="9" t="s">
        <v>0</v>
      </c>
    </row>
    <row r="3983" spans="2:18" x14ac:dyDescent="0.2">
      <c r="B3983" s="25">
        <v>3753</v>
      </c>
      <c r="C3983" s="193"/>
      <c r="D3983" s="19">
        <v>1.2557127568356172</v>
      </c>
      <c r="E3983" s="19"/>
      <c r="F3983" s="19">
        <v>1.577042664202488</v>
      </c>
      <c r="G3983" s="19"/>
      <c r="H3983" s="19">
        <v>1.1212304129686177</v>
      </c>
      <c r="I3983" s="19"/>
      <c r="J3983" s="19">
        <v>1.2818378885634387</v>
      </c>
      <c r="K3983" s="19"/>
      <c r="L3983" s="19">
        <v>0.66846025488659944</v>
      </c>
      <c r="M3983" s="19"/>
      <c r="N3983" s="19">
        <v>2.2634321690138859</v>
      </c>
      <c r="O3983" s="19"/>
      <c r="P3983" s="50">
        <v>1.6486561525939509</v>
      </c>
      <c r="R3983" s="9" t="s">
        <v>0</v>
      </c>
    </row>
    <row r="3984" spans="2:18" x14ac:dyDescent="0.2">
      <c r="B3984" s="25">
        <v>3754</v>
      </c>
      <c r="C3984" s="193"/>
      <c r="D3984" s="19">
        <v>1.8129370913918534</v>
      </c>
      <c r="E3984" s="19"/>
      <c r="F3984" s="19">
        <v>1.8410171310514898</v>
      </c>
      <c r="G3984" s="19"/>
      <c r="H3984" s="19">
        <v>2.4026364991738522</v>
      </c>
      <c r="I3984" s="19"/>
      <c r="J3984" s="19">
        <v>2.2440432347610799</v>
      </c>
      <c r="K3984" s="19"/>
      <c r="L3984" s="19">
        <v>1.0683322653610838</v>
      </c>
      <c r="M3984" s="19"/>
      <c r="N3984" s="19">
        <v>2.2474123418146252</v>
      </c>
      <c r="O3984" s="19"/>
      <c r="P3984" s="50">
        <v>0.89128425720398552</v>
      </c>
      <c r="R3984" s="9" t="s">
        <v>0</v>
      </c>
    </row>
    <row r="3985" spans="2:18" x14ac:dyDescent="0.2">
      <c r="B3985" s="25">
        <v>3755</v>
      </c>
      <c r="C3985" s="193"/>
      <c r="D3985" s="19">
        <v>1.7702684531689803</v>
      </c>
      <c r="E3985" s="19"/>
      <c r="F3985" s="19">
        <v>1.7122826040678476</v>
      </c>
      <c r="G3985" s="19"/>
      <c r="H3985" s="19">
        <v>2.0288251385365532</v>
      </c>
      <c r="I3985" s="19"/>
      <c r="J3985" s="19">
        <v>1.7576241866783686</v>
      </c>
      <c r="K3985" s="19"/>
      <c r="L3985" s="19">
        <v>2.2539779046193664</v>
      </c>
      <c r="M3985" s="19"/>
      <c r="N3985" s="19">
        <v>1.4256444923655525</v>
      </c>
      <c r="O3985" s="19"/>
      <c r="P3985" s="50">
        <v>1.3092026037485798</v>
      </c>
      <c r="R3985" s="9" t="s">
        <v>0</v>
      </c>
    </row>
    <row r="3986" spans="2:18" x14ac:dyDescent="0.2">
      <c r="B3986" s="25">
        <v>3756</v>
      </c>
      <c r="C3986" s="193">
        <v>0.62317124779425281</v>
      </c>
      <c r="D3986" s="19"/>
      <c r="E3986" s="19">
        <v>0.11578828015391282</v>
      </c>
      <c r="F3986" s="19"/>
      <c r="G3986" s="19"/>
      <c r="H3986" s="19">
        <v>1.5696434444552807</v>
      </c>
      <c r="I3986" s="19"/>
      <c r="J3986" s="19">
        <v>0.57085806891721735</v>
      </c>
      <c r="K3986" s="19"/>
      <c r="L3986" s="19">
        <v>0.34256283106888763</v>
      </c>
      <c r="M3986" s="19"/>
      <c r="N3986" s="19">
        <v>0.63822852569611965</v>
      </c>
      <c r="O3986" s="19"/>
      <c r="P3986" s="50">
        <v>0.61553940471229462</v>
      </c>
      <c r="R3986" s="9" t="s">
        <v>0</v>
      </c>
    </row>
    <row r="3987" spans="2:18" x14ac:dyDescent="0.2">
      <c r="B3987" s="25">
        <v>3757</v>
      </c>
      <c r="C3987" s="193"/>
      <c r="D3987" s="19">
        <v>0.12576706110228034</v>
      </c>
      <c r="E3987" s="19">
        <v>1.8273823245176868</v>
      </c>
      <c r="F3987" s="19"/>
      <c r="G3987" s="19">
        <v>1.1710947813423154</v>
      </c>
      <c r="H3987" s="19"/>
      <c r="I3987" s="19">
        <v>0.41855094599390591</v>
      </c>
      <c r="J3987" s="19"/>
      <c r="K3987" s="19">
        <v>0.54647594392135102</v>
      </c>
      <c r="L3987" s="19"/>
      <c r="M3987" s="19">
        <v>0.52200171981253651</v>
      </c>
      <c r="N3987" s="19"/>
      <c r="O3987" s="19">
        <v>1.6057833810579232</v>
      </c>
      <c r="P3987" s="50"/>
      <c r="R3987" s="9" t="s">
        <v>0</v>
      </c>
    </row>
    <row r="3988" spans="2:18" x14ac:dyDescent="0.2">
      <c r="B3988" s="25">
        <v>3758</v>
      </c>
      <c r="C3988" s="193"/>
      <c r="D3988" s="19">
        <v>5.3109773086097871E-2</v>
      </c>
      <c r="E3988" s="19"/>
      <c r="F3988" s="19">
        <v>0.18069782614302776</v>
      </c>
      <c r="G3988" s="19"/>
      <c r="H3988" s="19">
        <v>1.040046299635025</v>
      </c>
      <c r="I3988" s="19"/>
      <c r="J3988" s="19">
        <v>0.97358259332571739</v>
      </c>
      <c r="K3988" s="19">
        <v>3.4306279521275157E-2</v>
      </c>
      <c r="L3988" s="19"/>
      <c r="M3988" s="19"/>
      <c r="N3988" s="19">
        <v>0.90729461314530158</v>
      </c>
      <c r="O3988" s="19"/>
      <c r="P3988" s="50">
        <v>1.7853425949540551</v>
      </c>
      <c r="R3988" s="9" t="s">
        <v>0</v>
      </c>
    </row>
    <row r="3989" spans="2:18" x14ac:dyDescent="0.2">
      <c r="B3989" s="25">
        <v>3759</v>
      </c>
      <c r="C3989" s="193"/>
      <c r="D3989" s="19">
        <v>1.1454758875845101</v>
      </c>
      <c r="E3989" s="19"/>
      <c r="F3989" s="19">
        <v>0.43691895083970655</v>
      </c>
      <c r="G3989" s="19"/>
      <c r="H3989" s="19">
        <v>0.69549343978134193</v>
      </c>
      <c r="I3989" s="19"/>
      <c r="J3989" s="19">
        <v>1.4963928899333103</v>
      </c>
      <c r="K3989" s="19"/>
      <c r="L3989" s="19">
        <v>0.45948698430795493</v>
      </c>
      <c r="M3989" s="19"/>
      <c r="N3989" s="19">
        <v>0.72069108503356372</v>
      </c>
      <c r="O3989" s="19"/>
      <c r="P3989" s="50">
        <v>1.1964581699377119</v>
      </c>
      <c r="R3989" s="9" t="s">
        <v>0</v>
      </c>
    </row>
    <row r="3990" spans="2:18" x14ac:dyDescent="0.2">
      <c r="B3990" s="25">
        <v>3760</v>
      </c>
      <c r="C3990" s="193">
        <v>1.2093398887739444</v>
      </c>
      <c r="D3990" s="19"/>
      <c r="E3990" s="19"/>
      <c r="F3990" s="19">
        <v>0.14623644180090772</v>
      </c>
      <c r="G3990" s="19">
        <v>1.1084557119211589</v>
      </c>
      <c r="H3990" s="19"/>
      <c r="I3990" s="19">
        <v>1.2132981674651995</v>
      </c>
      <c r="J3990" s="19"/>
      <c r="K3990" s="19">
        <v>0.82175899199490787</v>
      </c>
      <c r="L3990" s="19"/>
      <c r="M3990" s="19">
        <v>1.0127468119462524</v>
      </c>
      <c r="N3990" s="19"/>
      <c r="O3990" s="19">
        <v>0.18147642467163871</v>
      </c>
      <c r="P3990" s="50"/>
      <c r="R3990" s="9" t="s">
        <v>0</v>
      </c>
    </row>
    <row r="3991" spans="2:18" x14ac:dyDescent="0.2">
      <c r="B3991" s="25">
        <v>3761</v>
      </c>
      <c r="C3991" s="193"/>
      <c r="D3991" s="19">
        <v>0.62962186338332538</v>
      </c>
      <c r="E3991" s="19"/>
      <c r="F3991" s="19">
        <v>0.92211349427176181</v>
      </c>
      <c r="G3991" s="19"/>
      <c r="H3991" s="19">
        <v>0.53088978204469706</v>
      </c>
      <c r="I3991" s="19"/>
      <c r="J3991" s="19">
        <v>1.157407309660083</v>
      </c>
      <c r="K3991" s="19"/>
      <c r="L3991" s="19">
        <v>0.84209010688805275</v>
      </c>
      <c r="M3991" s="19"/>
      <c r="N3991" s="19">
        <v>0.46053675785734349</v>
      </c>
      <c r="O3991" s="19"/>
      <c r="P3991" s="50">
        <v>0.35174598562100545</v>
      </c>
      <c r="R3991" s="9" t="s">
        <v>0</v>
      </c>
    </row>
    <row r="3992" spans="2:18" x14ac:dyDescent="0.2">
      <c r="B3992" s="25">
        <v>3762</v>
      </c>
      <c r="C3992" s="193">
        <v>0.25405205427411598</v>
      </c>
      <c r="D3992" s="19"/>
      <c r="E3992" s="19">
        <v>0.6511890718661808</v>
      </c>
      <c r="F3992" s="19"/>
      <c r="G3992" s="19">
        <v>0.68924043232181509</v>
      </c>
      <c r="H3992" s="19"/>
      <c r="I3992" s="19">
        <v>1.0725397038129947</v>
      </c>
      <c r="J3992" s="19"/>
      <c r="K3992" s="19">
        <v>1.3954831586986947</v>
      </c>
      <c r="L3992" s="19"/>
      <c r="M3992" s="19"/>
      <c r="N3992" s="19">
        <v>7.9343281483290909E-2</v>
      </c>
      <c r="O3992" s="19">
        <v>0.56846707491627202</v>
      </c>
      <c r="P3992" s="50"/>
      <c r="R3992" s="9" t="s">
        <v>0</v>
      </c>
    </row>
    <row r="3993" spans="2:18" x14ac:dyDescent="0.2">
      <c r="B3993" s="25">
        <v>3763</v>
      </c>
      <c r="C3993" s="193"/>
      <c r="D3993" s="19">
        <v>1.0298425840404366</v>
      </c>
      <c r="E3993" s="19"/>
      <c r="F3993" s="19">
        <v>0.57480032918717661</v>
      </c>
      <c r="G3993" s="19"/>
      <c r="H3993" s="19">
        <v>0.29782468386791672</v>
      </c>
      <c r="I3993" s="19"/>
      <c r="J3993" s="19">
        <v>0.92653375615552791</v>
      </c>
      <c r="K3993" s="19"/>
      <c r="L3993" s="19">
        <v>0.71886362867178366</v>
      </c>
      <c r="M3993" s="19"/>
      <c r="N3993" s="19">
        <v>0.42342211678452657</v>
      </c>
      <c r="O3993" s="19"/>
      <c r="P3993" s="50">
        <v>0.9674923461246927</v>
      </c>
      <c r="R3993" s="9" t="s">
        <v>0</v>
      </c>
    </row>
    <row r="3994" spans="2:18" x14ac:dyDescent="0.2">
      <c r="B3994" s="25">
        <v>3764</v>
      </c>
      <c r="C3994" s="193"/>
      <c r="D3994" s="19">
        <v>0.29890537138555245</v>
      </c>
      <c r="E3994" s="19"/>
      <c r="F3994" s="19">
        <v>0.43623779070142943</v>
      </c>
      <c r="G3994" s="19"/>
      <c r="H3994" s="19">
        <v>0.51071083817792751</v>
      </c>
      <c r="I3994" s="19">
        <v>7.0786907010131281E-2</v>
      </c>
      <c r="J3994" s="19"/>
      <c r="K3994" s="19">
        <v>0.27267952590767808</v>
      </c>
      <c r="L3994" s="19"/>
      <c r="M3994" s="19"/>
      <c r="N3994" s="19">
        <v>0.40440832338123811</v>
      </c>
      <c r="O3994" s="19"/>
      <c r="P3994" s="50">
        <v>0.58393497424575314</v>
      </c>
      <c r="R3994" s="9" t="s">
        <v>0</v>
      </c>
    </row>
    <row r="3995" spans="2:18" x14ac:dyDescent="0.2">
      <c r="B3995" s="25">
        <v>3765</v>
      </c>
      <c r="C3995" s="193">
        <v>0.46094604601230693</v>
      </c>
      <c r="D3995" s="19"/>
      <c r="E3995" s="19">
        <v>5.1117052596950076E-2</v>
      </c>
      <c r="F3995" s="19"/>
      <c r="G3995" s="19">
        <v>0.46742749646204923</v>
      </c>
      <c r="H3995" s="19"/>
      <c r="I3995" s="19"/>
      <c r="J3995" s="19">
        <v>0.48203700159036056</v>
      </c>
      <c r="K3995" s="19"/>
      <c r="L3995" s="19">
        <v>0.26823063133206937</v>
      </c>
      <c r="M3995" s="19">
        <v>0.2156059112675858</v>
      </c>
      <c r="N3995" s="19"/>
      <c r="O3995" s="19">
        <v>0.54145777660772154</v>
      </c>
      <c r="P3995" s="50"/>
      <c r="R3995" s="9" t="s">
        <v>0</v>
      </c>
    </row>
    <row r="3996" spans="2:18" x14ac:dyDescent="0.2">
      <c r="B3996" s="25">
        <v>3766</v>
      </c>
      <c r="C3996" s="193"/>
      <c r="D3996" s="19">
        <v>0.5640545682595498</v>
      </c>
      <c r="E3996" s="19"/>
      <c r="F3996" s="19">
        <v>0.72648612041741345</v>
      </c>
      <c r="G3996" s="19"/>
      <c r="H3996" s="19">
        <v>0.51311323953530719</v>
      </c>
      <c r="I3996" s="19"/>
      <c r="J3996" s="19">
        <v>5.7782587820945051E-2</v>
      </c>
      <c r="K3996" s="19"/>
      <c r="L3996" s="19">
        <v>0.36112541903831125</v>
      </c>
      <c r="M3996" s="19">
        <v>0.16841743889984462</v>
      </c>
      <c r="N3996" s="19"/>
      <c r="O3996" s="19"/>
      <c r="P3996" s="50">
        <v>1.4172462591010571</v>
      </c>
      <c r="R3996" s="9" t="s">
        <v>0</v>
      </c>
    </row>
    <row r="3997" spans="2:18" x14ac:dyDescent="0.2">
      <c r="B3997" s="25">
        <v>3767</v>
      </c>
      <c r="C3997" s="193"/>
      <c r="D3997" s="19">
        <v>0.17202196976512296</v>
      </c>
      <c r="E3997" s="19"/>
      <c r="F3997" s="19">
        <v>0.18679855725319752</v>
      </c>
      <c r="G3997" s="19">
        <v>1.0396275806960051</v>
      </c>
      <c r="H3997" s="19"/>
      <c r="I3997" s="19">
        <v>0.47555023797971174</v>
      </c>
      <c r="J3997" s="19"/>
      <c r="K3997" s="19"/>
      <c r="L3997" s="19">
        <v>0.53305410620789917</v>
      </c>
      <c r="M3997" s="19"/>
      <c r="N3997" s="19">
        <v>0.10255240202628121</v>
      </c>
      <c r="O3997" s="19">
        <v>1.0956682960374791</v>
      </c>
      <c r="P3997" s="50"/>
      <c r="R3997" s="9" t="s">
        <v>0</v>
      </c>
    </row>
    <row r="3998" spans="2:18" x14ac:dyDescent="0.2">
      <c r="B3998" s="25">
        <v>3768</v>
      </c>
      <c r="C3998" s="193">
        <v>0.39157216402816386</v>
      </c>
      <c r="D3998" s="19"/>
      <c r="E3998" s="19"/>
      <c r="F3998" s="19">
        <v>0.89884119968010512</v>
      </c>
      <c r="G3998" s="19">
        <v>8.2580548688587739E-3</v>
      </c>
      <c r="H3998" s="19"/>
      <c r="I3998" s="19">
        <v>0.14290974940974108</v>
      </c>
      <c r="J3998" s="19"/>
      <c r="K3998" s="19">
        <v>0.43631472064733884</v>
      </c>
      <c r="L3998" s="19"/>
      <c r="M3998" s="19"/>
      <c r="N3998" s="19">
        <v>0.20326823148856582</v>
      </c>
      <c r="O3998" s="19">
        <v>0.19359582701187714</v>
      </c>
      <c r="P3998" s="50"/>
      <c r="R3998" s="9" t="s">
        <v>0</v>
      </c>
    </row>
    <row r="3999" spans="2:18" x14ac:dyDescent="0.2">
      <c r="B3999" s="25">
        <v>3769</v>
      </c>
      <c r="C3999" s="193">
        <v>0.57226841892673452</v>
      </c>
      <c r="D3999" s="19"/>
      <c r="E3999" s="19">
        <v>1.0551177666638585</v>
      </c>
      <c r="F3999" s="19"/>
      <c r="G3999" s="19">
        <v>0.78267536245576785</v>
      </c>
      <c r="H3999" s="19"/>
      <c r="I3999" s="19">
        <v>0.63894977695133348</v>
      </c>
      <c r="J3999" s="19"/>
      <c r="K3999" s="19"/>
      <c r="L3999" s="19">
        <v>0.15470857556251991</v>
      </c>
      <c r="M3999" s="19"/>
      <c r="N3999" s="19">
        <v>7.5825656337920655E-2</v>
      </c>
      <c r="O3999" s="19"/>
      <c r="P3999" s="50">
        <v>0.10675681511540212</v>
      </c>
      <c r="R3999" s="9" t="s">
        <v>0</v>
      </c>
    </row>
    <row r="4000" spans="2:18" x14ac:dyDescent="0.2">
      <c r="B4000" s="25">
        <v>3770</v>
      </c>
      <c r="C4000" s="193"/>
      <c r="D4000" s="19">
        <v>1.2020108722644836</v>
      </c>
      <c r="E4000" s="19"/>
      <c r="F4000" s="19">
        <v>0.29132473403054315</v>
      </c>
      <c r="G4000" s="19">
        <v>1.7621907736018554</v>
      </c>
      <c r="H4000" s="19"/>
      <c r="I4000" s="19">
        <v>0.64480331103463817</v>
      </c>
      <c r="J4000" s="19"/>
      <c r="K4000" s="19"/>
      <c r="L4000" s="19">
        <v>0.40825372526378023</v>
      </c>
      <c r="M4000" s="19">
        <v>0.15688521184721865</v>
      </c>
      <c r="N4000" s="19"/>
      <c r="O4000" s="19"/>
      <c r="P4000" s="50">
        <v>0.61067795857229301</v>
      </c>
      <c r="R4000" s="9" t="s">
        <v>0</v>
      </c>
    </row>
    <row r="4001" spans="2:18" x14ac:dyDescent="0.2">
      <c r="B4001" s="25">
        <v>3771</v>
      </c>
      <c r="C4001" s="193">
        <v>0.1744160812918979</v>
      </c>
      <c r="D4001" s="19"/>
      <c r="E4001" s="19">
        <v>0.38600005250339481</v>
      </c>
      <c r="F4001" s="19"/>
      <c r="G4001" s="19">
        <v>0.28969949329676636</v>
      </c>
      <c r="H4001" s="19"/>
      <c r="I4001" s="19">
        <v>0.61527161935876351</v>
      </c>
      <c r="J4001" s="19"/>
      <c r="K4001" s="19">
        <v>0.18339517156977386</v>
      </c>
      <c r="L4001" s="19"/>
      <c r="M4001" s="19">
        <v>0.60071836261493927</v>
      </c>
      <c r="N4001" s="19"/>
      <c r="O4001" s="19">
        <v>1.2765927245860669</v>
      </c>
      <c r="P4001" s="50"/>
      <c r="R4001" s="9" t="s">
        <v>0</v>
      </c>
    </row>
    <row r="4002" spans="2:18" x14ac:dyDescent="0.2">
      <c r="B4002" s="25">
        <v>3772</v>
      </c>
      <c r="C4002" s="193">
        <v>0.52440976354224866</v>
      </c>
      <c r="D4002" s="19"/>
      <c r="E4002" s="19">
        <v>0.32199574090842076</v>
      </c>
      <c r="F4002" s="19"/>
      <c r="G4002" s="19">
        <v>0.39178679409716061</v>
      </c>
      <c r="H4002" s="19"/>
      <c r="I4002" s="19">
        <v>9.4853183790956516E-2</v>
      </c>
      <c r="J4002" s="19"/>
      <c r="K4002" s="19">
        <v>0.36488223169096079</v>
      </c>
      <c r="L4002" s="19"/>
      <c r="M4002" s="19"/>
      <c r="N4002" s="19">
        <v>0.4187444328308329</v>
      </c>
      <c r="O4002" s="19"/>
      <c r="P4002" s="50">
        <v>0.419758142366632</v>
      </c>
      <c r="R4002" s="9" t="s">
        <v>0</v>
      </c>
    </row>
    <row r="4003" spans="2:18" x14ac:dyDescent="0.2">
      <c r="B4003" s="25">
        <v>3773</v>
      </c>
      <c r="C4003" s="193"/>
      <c r="D4003" s="19">
        <v>0.95728522574257491</v>
      </c>
      <c r="E4003" s="19"/>
      <c r="F4003" s="19">
        <v>2.1903818807381716</v>
      </c>
      <c r="G4003" s="19"/>
      <c r="H4003" s="19">
        <v>1.1277651551321315</v>
      </c>
      <c r="I4003" s="19"/>
      <c r="J4003" s="19">
        <v>0.88773258980849779</v>
      </c>
      <c r="K4003" s="19"/>
      <c r="L4003" s="19">
        <v>1.2673474269181166</v>
      </c>
      <c r="M4003" s="19"/>
      <c r="N4003" s="19">
        <v>1.1633410955542853</v>
      </c>
      <c r="O4003" s="19"/>
      <c r="P4003" s="50">
        <v>1.7300717930159981</v>
      </c>
      <c r="R4003" s="9" t="s">
        <v>0</v>
      </c>
    </row>
    <row r="4004" spans="2:18" x14ac:dyDescent="0.2">
      <c r="B4004" s="25">
        <v>3774</v>
      </c>
      <c r="C4004" s="193">
        <v>0.67774958233848748</v>
      </c>
      <c r="D4004" s="19"/>
      <c r="E4004" s="19">
        <v>0.25817265706028858</v>
      </c>
      <c r="F4004" s="19"/>
      <c r="G4004" s="19"/>
      <c r="H4004" s="19">
        <v>0.73608592786598082</v>
      </c>
      <c r="I4004" s="19"/>
      <c r="J4004" s="19">
        <v>8.5397448915594781E-2</v>
      </c>
      <c r="K4004" s="19">
        <v>0.46232894711698547</v>
      </c>
      <c r="L4004" s="19"/>
      <c r="M4004" s="19"/>
      <c r="N4004" s="19">
        <v>0.58376345586610801</v>
      </c>
      <c r="O4004" s="19"/>
      <c r="P4004" s="50">
        <v>0.31933981039350601</v>
      </c>
      <c r="R4004" s="9" t="s">
        <v>0</v>
      </c>
    </row>
    <row r="4005" spans="2:18" x14ac:dyDescent="0.2">
      <c r="B4005" s="25">
        <v>3775</v>
      </c>
      <c r="C4005" s="193"/>
      <c r="D4005" s="19">
        <v>0.4877749267482388</v>
      </c>
      <c r="E4005" s="19">
        <v>0.3873147516190058</v>
      </c>
      <c r="F4005" s="19"/>
      <c r="G4005" s="19"/>
      <c r="H4005" s="19">
        <v>0.73689108528289649</v>
      </c>
      <c r="I4005" s="19">
        <v>0.15822663405689277</v>
      </c>
      <c r="J4005" s="19"/>
      <c r="K4005" s="19"/>
      <c r="L4005" s="19">
        <v>0.4945089830389009</v>
      </c>
      <c r="M4005" s="19">
        <v>3.1806333191090108E-2</v>
      </c>
      <c r="N4005" s="19"/>
      <c r="O4005" s="19"/>
      <c r="P4005" s="50">
        <v>0.66950562927703983</v>
      </c>
      <c r="R4005" s="9" t="s">
        <v>0</v>
      </c>
    </row>
    <row r="4006" spans="2:18" x14ac:dyDescent="0.2">
      <c r="B4006" s="25">
        <v>3776</v>
      </c>
      <c r="C4006" s="193"/>
      <c r="D4006" s="19">
        <v>1.0863731931764891</v>
      </c>
      <c r="E4006" s="19"/>
      <c r="F4006" s="19">
        <v>1.3348552362003583</v>
      </c>
      <c r="G4006" s="19"/>
      <c r="H4006" s="19">
        <v>2.3216261203974251</v>
      </c>
      <c r="I4006" s="19"/>
      <c r="J4006" s="19">
        <v>0.98221581798548485</v>
      </c>
      <c r="K4006" s="19"/>
      <c r="L4006" s="19">
        <v>0.5034442172471244</v>
      </c>
      <c r="M4006" s="19"/>
      <c r="N4006" s="19">
        <v>1.4957841102142098</v>
      </c>
      <c r="O4006" s="19"/>
      <c r="P4006" s="50">
        <v>1.3805333849894805</v>
      </c>
      <c r="R4006" s="9" t="s">
        <v>0</v>
      </c>
    </row>
    <row r="4007" spans="2:18" x14ac:dyDescent="0.2">
      <c r="B4007" s="25">
        <v>3777</v>
      </c>
      <c r="C4007" s="193">
        <v>0.18532890493739188</v>
      </c>
      <c r="D4007" s="19"/>
      <c r="E4007" s="19">
        <v>0.8920080595689448</v>
      </c>
      <c r="F4007" s="19"/>
      <c r="G4007" s="19">
        <v>0.71631407744107423</v>
      </c>
      <c r="H4007" s="19"/>
      <c r="I4007" s="19">
        <v>0.92265963254456163</v>
      </c>
      <c r="J4007" s="19"/>
      <c r="K4007" s="19">
        <v>1.1378301985043484</v>
      </c>
      <c r="L4007" s="19"/>
      <c r="M4007" s="19">
        <v>1.7727922887454619</v>
      </c>
      <c r="N4007" s="19"/>
      <c r="O4007" s="19">
        <v>5.3754324240019274E-2</v>
      </c>
      <c r="P4007" s="50"/>
      <c r="R4007" s="9" t="s">
        <v>0</v>
      </c>
    </row>
    <row r="4008" spans="2:18" x14ac:dyDescent="0.2">
      <c r="B4008" s="25">
        <v>3778</v>
      </c>
      <c r="C4008" s="193">
        <v>0.30409897149240611</v>
      </c>
      <c r="D4008" s="19"/>
      <c r="E4008" s="19">
        <v>0.26409666847381669</v>
      </c>
      <c r="F4008" s="19"/>
      <c r="G4008" s="19">
        <v>1.4007126191612855</v>
      </c>
      <c r="H4008" s="19"/>
      <c r="I4008" s="19">
        <v>0.9087193835109646</v>
      </c>
      <c r="J4008" s="19"/>
      <c r="K4008" s="19">
        <v>0.16769093944862976</v>
      </c>
      <c r="L4008" s="19"/>
      <c r="M4008" s="19">
        <v>1.4071916671967302</v>
      </c>
      <c r="N4008" s="19"/>
      <c r="O4008" s="19">
        <v>1.1986707765353739</v>
      </c>
      <c r="P4008" s="50"/>
      <c r="R4008" s="9" t="s">
        <v>0</v>
      </c>
    </row>
    <row r="4009" spans="2:18" x14ac:dyDescent="0.2">
      <c r="B4009" s="25">
        <v>3779</v>
      </c>
      <c r="C4009" s="193"/>
      <c r="D4009" s="19">
        <v>1.7715843709737722</v>
      </c>
      <c r="E4009" s="19"/>
      <c r="F4009" s="19">
        <v>0.67483780595523779</v>
      </c>
      <c r="G4009" s="19"/>
      <c r="H4009" s="19">
        <v>0.47017350844463207</v>
      </c>
      <c r="I4009" s="19"/>
      <c r="J4009" s="19">
        <v>1.1794563069261579</v>
      </c>
      <c r="K4009" s="19"/>
      <c r="L4009" s="19">
        <v>1.0759010999917873</v>
      </c>
      <c r="M4009" s="19"/>
      <c r="N4009" s="19">
        <v>0.66266571881872061</v>
      </c>
      <c r="O4009" s="19"/>
      <c r="P4009" s="50">
        <v>1.1713461315446378</v>
      </c>
      <c r="R4009" s="9" t="s">
        <v>0</v>
      </c>
    </row>
    <row r="4010" spans="2:18" x14ac:dyDescent="0.2">
      <c r="B4010" s="25">
        <v>3780</v>
      </c>
      <c r="C4010" s="193">
        <v>2.3309804299368522</v>
      </c>
      <c r="D4010" s="19"/>
      <c r="E4010" s="19">
        <v>0.7445303612144083</v>
      </c>
      <c r="F4010" s="19"/>
      <c r="G4010" s="19">
        <v>1.4361013505248952</v>
      </c>
      <c r="H4010" s="19"/>
      <c r="I4010" s="19">
        <v>1.6136652953713604</v>
      </c>
      <c r="J4010" s="19"/>
      <c r="K4010" s="19">
        <v>1.5772073134699278</v>
      </c>
      <c r="L4010" s="19"/>
      <c r="M4010" s="19">
        <v>1.6709633962844288</v>
      </c>
      <c r="N4010" s="19"/>
      <c r="O4010" s="19">
        <v>1.3963193855709275</v>
      </c>
      <c r="P4010" s="50"/>
      <c r="R4010" s="9" t="s">
        <v>0</v>
      </c>
    </row>
    <row r="4011" spans="2:18" x14ac:dyDescent="0.2">
      <c r="B4011" s="25">
        <v>3781</v>
      </c>
      <c r="C4011" s="193">
        <v>0.90598349331901729</v>
      </c>
      <c r="D4011" s="19"/>
      <c r="E4011" s="19">
        <v>1.5683784928875486</v>
      </c>
      <c r="F4011" s="19"/>
      <c r="G4011" s="19">
        <v>1.4245478981374151</v>
      </c>
      <c r="H4011" s="19"/>
      <c r="I4011" s="19">
        <v>0.84986004185904396</v>
      </c>
      <c r="J4011" s="19"/>
      <c r="K4011" s="19">
        <v>1.2009993213087178</v>
      </c>
      <c r="L4011" s="19"/>
      <c r="M4011" s="19">
        <v>0.9831987812504166</v>
      </c>
      <c r="N4011" s="19"/>
      <c r="O4011" s="19">
        <v>1.2366769931586474</v>
      </c>
      <c r="P4011" s="50"/>
      <c r="R4011" s="9" t="s">
        <v>0</v>
      </c>
    </row>
    <row r="4012" spans="2:18" x14ac:dyDescent="0.2">
      <c r="B4012" s="25">
        <v>3782</v>
      </c>
      <c r="C4012" s="193">
        <v>1.0746880966441696</v>
      </c>
      <c r="D4012" s="19"/>
      <c r="E4012" s="19">
        <v>3.6339251071527294E-2</v>
      </c>
      <c r="F4012" s="19"/>
      <c r="G4012" s="19">
        <v>0.5420639520125704</v>
      </c>
      <c r="H4012" s="19"/>
      <c r="I4012" s="19"/>
      <c r="J4012" s="19">
        <v>0.62958805655606409</v>
      </c>
      <c r="K4012" s="19">
        <v>0.16360080269692825</v>
      </c>
      <c r="L4012" s="19"/>
      <c r="M4012" s="19">
        <v>0.46410582424230218</v>
      </c>
      <c r="N4012" s="19"/>
      <c r="O4012" s="19">
        <v>0.2604854202984308</v>
      </c>
      <c r="P4012" s="50"/>
      <c r="R4012" s="9" t="s">
        <v>0</v>
      </c>
    </row>
    <row r="4013" spans="2:18" x14ac:dyDescent="0.2">
      <c r="B4013" s="25">
        <v>3783</v>
      </c>
      <c r="C4013" s="193"/>
      <c r="D4013" s="19">
        <v>1.4366596527643634</v>
      </c>
      <c r="E4013" s="19"/>
      <c r="F4013" s="19">
        <v>0.90777120348973506</v>
      </c>
      <c r="G4013" s="19"/>
      <c r="H4013" s="19">
        <v>0.58436065543786908</v>
      </c>
      <c r="I4013" s="19"/>
      <c r="J4013" s="19">
        <v>0.72911365227734404</v>
      </c>
      <c r="K4013" s="19">
        <v>0.29552100286739841</v>
      </c>
      <c r="L4013" s="19"/>
      <c r="M4013" s="19"/>
      <c r="N4013" s="19">
        <v>0.66693959133905967</v>
      </c>
      <c r="O4013" s="19"/>
      <c r="P4013" s="50">
        <v>0.66160011564809118</v>
      </c>
      <c r="R4013" s="9" t="s">
        <v>0</v>
      </c>
    </row>
    <row r="4014" spans="2:18" x14ac:dyDescent="0.2">
      <c r="B4014" s="25">
        <v>3784</v>
      </c>
      <c r="C4014" s="193"/>
      <c r="D4014" s="19">
        <v>0.9988867893434612</v>
      </c>
      <c r="E4014" s="19"/>
      <c r="F4014" s="19">
        <v>4.2174967173237023E-2</v>
      </c>
      <c r="G4014" s="19">
        <v>5.3815738034152086E-2</v>
      </c>
      <c r="H4014" s="19"/>
      <c r="I4014" s="19">
        <v>0.66891384562301059</v>
      </c>
      <c r="J4014" s="19"/>
      <c r="K4014" s="19">
        <v>0.59248260046332579</v>
      </c>
      <c r="L4014" s="19"/>
      <c r="M4014" s="19">
        <v>1.0658532969817647</v>
      </c>
      <c r="N4014" s="19"/>
      <c r="O4014" s="19">
        <v>0.70851488563494636</v>
      </c>
      <c r="P4014" s="50"/>
      <c r="R4014" s="9" t="s">
        <v>0</v>
      </c>
    </row>
    <row r="4015" spans="2:18" x14ac:dyDescent="0.2">
      <c r="B4015" s="25">
        <v>3785</v>
      </c>
      <c r="C4015" s="193"/>
      <c r="D4015" s="19">
        <v>0.60381004417407191</v>
      </c>
      <c r="E4015" s="19"/>
      <c r="F4015" s="19">
        <v>1.238555225685041</v>
      </c>
      <c r="G4015" s="19"/>
      <c r="H4015" s="19">
        <v>1.0521496577868596</v>
      </c>
      <c r="I4015" s="19"/>
      <c r="J4015" s="19">
        <v>0.76098137955694356</v>
      </c>
      <c r="K4015" s="19"/>
      <c r="L4015" s="19">
        <v>0.80240541220648909</v>
      </c>
      <c r="M4015" s="19"/>
      <c r="N4015" s="19">
        <v>0.74336375521516063</v>
      </c>
      <c r="O4015" s="19"/>
      <c r="P4015" s="50">
        <v>0.46191833039911084</v>
      </c>
      <c r="R4015" s="9" t="s">
        <v>0</v>
      </c>
    </row>
    <row r="4016" spans="2:18" x14ac:dyDescent="0.2">
      <c r="B4016" s="25">
        <v>3786</v>
      </c>
      <c r="C4016" s="193"/>
      <c r="D4016" s="19">
        <v>1.1612429355932237</v>
      </c>
      <c r="E4016" s="19"/>
      <c r="F4016" s="19">
        <v>0.68655567124120909</v>
      </c>
      <c r="G4016" s="19">
        <v>0.14053445271597131</v>
      </c>
      <c r="H4016" s="19"/>
      <c r="I4016" s="19"/>
      <c r="J4016" s="19">
        <v>0.44691324607747068</v>
      </c>
      <c r="K4016" s="19">
        <v>8.1252166901962228E-2</v>
      </c>
      <c r="L4016" s="19"/>
      <c r="M4016" s="19"/>
      <c r="N4016" s="19">
        <v>1.1974314532204771</v>
      </c>
      <c r="O4016" s="19"/>
      <c r="P4016" s="50">
        <v>8.9853769839389946E-2</v>
      </c>
      <c r="R4016" s="9" t="s">
        <v>0</v>
      </c>
    </row>
    <row r="4017" spans="2:18" x14ac:dyDescent="0.2">
      <c r="B4017" s="25">
        <v>3787</v>
      </c>
      <c r="C4017" s="193"/>
      <c r="D4017" s="19">
        <v>0.259363447848313</v>
      </c>
      <c r="E4017" s="19">
        <v>0.61597891438546537</v>
      </c>
      <c r="F4017" s="19"/>
      <c r="G4017" s="19">
        <v>0.19276001462584921</v>
      </c>
      <c r="H4017" s="19"/>
      <c r="I4017" s="19">
        <v>0.31266880049870283</v>
      </c>
      <c r="J4017" s="19"/>
      <c r="K4017" s="19"/>
      <c r="L4017" s="19">
        <v>0.83207134451979792</v>
      </c>
      <c r="M4017" s="19"/>
      <c r="N4017" s="19">
        <v>0.58950949286519505</v>
      </c>
      <c r="O4017" s="19"/>
      <c r="P4017" s="50">
        <v>0.38661940229885422</v>
      </c>
      <c r="R4017" s="9" t="s">
        <v>0</v>
      </c>
    </row>
    <row r="4018" spans="2:18" x14ac:dyDescent="0.2">
      <c r="B4018" s="25">
        <v>3788</v>
      </c>
      <c r="C4018" s="193"/>
      <c r="D4018" s="19">
        <v>0.4171443471357783</v>
      </c>
      <c r="E4018" s="19"/>
      <c r="F4018" s="19">
        <v>1.3657343773572068</v>
      </c>
      <c r="G4018" s="19">
        <v>0.75031300743373019</v>
      </c>
      <c r="H4018" s="19"/>
      <c r="I4018" s="19"/>
      <c r="J4018" s="19">
        <v>0.89390691484339868</v>
      </c>
      <c r="K4018" s="19"/>
      <c r="L4018" s="19">
        <v>1.2796564256332275</v>
      </c>
      <c r="M4018" s="19"/>
      <c r="N4018" s="19">
        <v>8.658652491310484E-2</v>
      </c>
      <c r="O4018" s="19"/>
      <c r="P4018" s="50">
        <v>9.5915432739539577E-2</v>
      </c>
      <c r="R4018" s="9" t="s">
        <v>0</v>
      </c>
    </row>
    <row r="4019" spans="2:18" x14ac:dyDescent="0.2">
      <c r="B4019" s="25">
        <v>3789</v>
      </c>
      <c r="C4019" s="193">
        <v>0.51175458635589766</v>
      </c>
      <c r="D4019" s="19"/>
      <c r="E4019" s="19">
        <v>0.41614445055424615</v>
      </c>
      <c r="F4019" s="19"/>
      <c r="G4019" s="19"/>
      <c r="H4019" s="19">
        <v>0.36033164224854453</v>
      </c>
      <c r="I4019" s="19"/>
      <c r="J4019" s="19">
        <v>0.34082419888525062</v>
      </c>
      <c r="K4019" s="19">
        <v>0.13604886424453688</v>
      </c>
      <c r="L4019" s="19"/>
      <c r="M4019" s="19"/>
      <c r="N4019" s="19">
        <v>0.43756221581203542</v>
      </c>
      <c r="O4019" s="19">
        <v>0.18181877686083989</v>
      </c>
      <c r="P4019" s="50"/>
      <c r="R4019" s="9" t="s">
        <v>0</v>
      </c>
    </row>
    <row r="4020" spans="2:18" x14ac:dyDescent="0.2">
      <c r="B4020" s="25">
        <v>3790</v>
      </c>
      <c r="C4020" s="193"/>
      <c r="D4020" s="19">
        <v>0.29723378308037551</v>
      </c>
      <c r="E4020" s="19"/>
      <c r="F4020" s="19">
        <v>0.20202453133414131</v>
      </c>
      <c r="G4020" s="19"/>
      <c r="H4020" s="19">
        <v>1.6034302219697463</v>
      </c>
      <c r="I4020" s="19"/>
      <c r="J4020" s="19">
        <v>4.4104411126946297E-2</v>
      </c>
      <c r="K4020" s="19"/>
      <c r="L4020" s="19">
        <v>0.52313620704449126</v>
      </c>
      <c r="M4020" s="19"/>
      <c r="N4020" s="19">
        <v>1.7863332436088495</v>
      </c>
      <c r="O4020" s="19"/>
      <c r="P4020" s="50">
        <v>0.42519171197376759</v>
      </c>
      <c r="R4020" s="9" t="s">
        <v>0</v>
      </c>
    </row>
    <row r="4021" spans="2:18" x14ac:dyDescent="0.2">
      <c r="B4021" s="25">
        <v>3791</v>
      </c>
      <c r="C4021" s="193"/>
      <c r="D4021" s="19">
        <v>1.7433075705532453</v>
      </c>
      <c r="E4021" s="19"/>
      <c r="F4021" s="19">
        <v>1.968036707899345</v>
      </c>
      <c r="G4021" s="19"/>
      <c r="H4021" s="19">
        <v>1.7151708446097498</v>
      </c>
      <c r="I4021" s="19"/>
      <c r="J4021" s="19">
        <v>0.88791318708846212</v>
      </c>
      <c r="K4021" s="19"/>
      <c r="L4021" s="19">
        <v>1.5000018774617359</v>
      </c>
      <c r="M4021" s="19"/>
      <c r="N4021" s="19">
        <v>1.8868474393185162</v>
      </c>
      <c r="O4021" s="19"/>
      <c r="P4021" s="50">
        <v>2.2833958874011127</v>
      </c>
      <c r="R4021" s="9" t="s">
        <v>0</v>
      </c>
    </row>
    <row r="4022" spans="2:18" x14ac:dyDescent="0.2">
      <c r="B4022" s="25">
        <v>3792</v>
      </c>
      <c r="C4022" s="193">
        <v>1.2154746354858161</v>
      </c>
      <c r="D4022" s="19"/>
      <c r="E4022" s="19">
        <v>1.4618730631296102</v>
      </c>
      <c r="F4022" s="19"/>
      <c r="G4022" s="19">
        <v>1.1410545574305955</v>
      </c>
      <c r="H4022" s="19"/>
      <c r="I4022" s="19">
        <v>0.5750227708535316</v>
      </c>
      <c r="J4022" s="19"/>
      <c r="K4022" s="19">
        <v>0.43213347706278743</v>
      </c>
      <c r="L4022" s="19"/>
      <c r="M4022" s="19">
        <v>0.84390819107864101</v>
      </c>
      <c r="N4022" s="19"/>
      <c r="O4022" s="19">
        <v>0.54490393480453714</v>
      </c>
      <c r="P4022" s="50"/>
      <c r="R4022" s="9" t="s">
        <v>0</v>
      </c>
    </row>
    <row r="4023" spans="2:18" x14ac:dyDescent="0.2">
      <c r="B4023" s="25">
        <v>3793</v>
      </c>
      <c r="C4023" s="193"/>
      <c r="D4023" s="19">
        <v>0.52092579502111591</v>
      </c>
      <c r="E4023" s="19">
        <v>0.27222169842900878</v>
      </c>
      <c r="F4023" s="19"/>
      <c r="G4023" s="19"/>
      <c r="H4023" s="19">
        <v>0.23430413432881667</v>
      </c>
      <c r="I4023" s="19">
        <v>0.92202352041676194</v>
      </c>
      <c r="J4023" s="19"/>
      <c r="K4023" s="19"/>
      <c r="L4023" s="19">
        <v>0.40612808374369158</v>
      </c>
      <c r="M4023" s="19">
        <v>0.47890809902136622</v>
      </c>
      <c r="N4023" s="19"/>
      <c r="O4023" s="19"/>
      <c r="P4023" s="50">
        <v>0.40085117962843347</v>
      </c>
      <c r="R4023" s="9" t="s">
        <v>0</v>
      </c>
    </row>
    <row r="4024" spans="2:18" x14ac:dyDescent="0.2">
      <c r="B4024" s="25">
        <v>3794</v>
      </c>
      <c r="C4024" s="193"/>
      <c r="D4024" s="19">
        <v>0.58041518646314361</v>
      </c>
      <c r="E4024" s="19"/>
      <c r="F4024" s="19">
        <v>1.0718115279757736</v>
      </c>
      <c r="G4024" s="19"/>
      <c r="H4024" s="19">
        <v>0.31123675884290142</v>
      </c>
      <c r="I4024" s="19"/>
      <c r="J4024" s="19">
        <v>0.51499803590276183</v>
      </c>
      <c r="K4024" s="19">
        <v>0.29917036917645468</v>
      </c>
      <c r="L4024" s="19"/>
      <c r="M4024" s="19"/>
      <c r="N4024" s="19">
        <v>0.38413281501200947</v>
      </c>
      <c r="O4024" s="19"/>
      <c r="P4024" s="50">
        <v>0.5533117494466554</v>
      </c>
      <c r="R4024" s="9" t="s">
        <v>0</v>
      </c>
    </row>
    <row r="4025" spans="2:18" x14ac:dyDescent="0.2">
      <c r="B4025" s="25">
        <v>3795</v>
      </c>
      <c r="C4025" s="193"/>
      <c r="D4025" s="19">
        <v>1.0716255067446643</v>
      </c>
      <c r="E4025" s="19"/>
      <c r="F4025" s="19">
        <v>1.7395417259519315</v>
      </c>
      <c r="G4025" s="19"/>
      <c r="H4025" s="19">
        <v>2.1310251346568823</v>
      </c>
      <c r="I4025" s="19"/>
      <c r="J4025" s="19">
        <v>0.91696374042217144</v>
      </c>
      <c r="K4025" s="19"/>
      <c r="L4025" s="19">
        <v>1.0563949785755624</v>
      </c>
      <c r="M4025" s="19"/>
      <c r="N4025" s="19">
        <v>1.8627772004746108</v>
      </c>
      <c r="O4025" s="19"/>
      <c r="P4025" s="50">
        <v>2.3704698568523361</v>
      </c>
      <c r="R4025" s="9" t="s">
        <v>0</v>
      </c>
    </row>
    <row r="4026" spans="2:18" x14ac:dyDescent="0.2">
      <c r="B4026" s="25">
        <v>3796</v>
      </c>
      <c r="C4026" s="193">
        <v>8.3243154909046504E-2</v>
      </c>
      <c r="D4026" s="19"/>
      <c r="E4026" s="19">
        <v>0.99861498149650552</v>
      </c>
      <c r="F4026" s="19"/>
      <c r="G4026" s="19">
        <v>0.74237811715544155</v>
      </c>
      <c r="H4026" s="19"/>
      <c r="I4026" s="19">
        <v>1.2023850252322774</v>
      </c>
      <c r="J4026" s="19"/>
      <c r="K4026" s="19">
        <v>1.0211466982303186</v>
      </c>
      <c r="L4026" s="19"/>
      <c r="M4026" s="19">
        <v>0.76771516641010917</v>
      </c>
      <c r="N4026" s="19"/>
      <c r="O4026" s="19">
        <v>1.4819428782130533</v>
      </c>
      <c r="P4026" s="50"/>
      <c r="R4026" s="9" t="s">
        <v>0</v>
      </c>
    </row>
    <row r="4027" spans="2:18" x14ac:dyDescent="0.2">
      <c r="B4027" s="25">
        <v>3797</v>
      </c>
      <c r="C4027" s="193">
        <v>0.2755661244167103</v>
      </c>
      <c r="D4027" s="19"/>
      <c r="E4027" s="19"/>
      <c r="F4027" s="19">
        <v>0.20196046841278631</v>
      </c>
      <c r="G4027" s="19">
        <v>0.91698614680225743</v>
      </c>
      <c r="H4027" s="19"/>
      <c r="I4027" s="19">
        <v>1.0724691213119206</v>
      </c>
      <c r="J4027" s="19"/>
      <c r="K4027" s="19">
        <v>0.45749285182376054</v>
      </c>
      <c r="L4027" s="19"/>
      <c r="M4027" s="19">
        <v>0.87194745096530912</v>
      </c>
      <c r="N4027" s="19"/>
      <c r="O4027" s="19">
        <v>0.59546685567419644</v>
      </c>
      <c r="P4027" s="50"/>
      <c r="R4027" s="9" t="s">
        <v>0</v>
      </c>
    </row>
    <row r="4028" spans="2:18" x14ac:dyDescent="0.2">
      <c r="B4028" s="25">
        <v>3798</v>
      </c>
      <c r="C4028" s="193"/>
      <c r="D4028" s="19">
        <v>2.7813024877340311</v>
      </c>
      <c r="E4028" s="19"/>
      <c r="F4028" s="19">
        <v>1.2864000011323558</v>
      </c>
      <c r="G4028" s="19"/>
      <c r="H4028" s="19">
        <v>1.1605888821708941</v>
      </c>
      <c r="I4028" s="19"/>
      <c r="J4028" s="19">
        <v>1.5978015632010971</v>
      </c>
      <c r="K4028" s="19"/>
      <c r="L4028" s="19">
        <v>2.067127156141221</v>
      </c>
      <c r="M4028" s="19"/>
      <c r="N4028" s="19">
        <v>2.4329860742196758</v>
      </c>
      <c r="O4028" s="19"/>
      <c r="P4028" s="50">
        <v>1.4659391880916324</v>
      </c>
      <c r="R4028" s="9" t="s">
        <v>0</v>
      </c>
    </row>
    <row r="4029" spans="2:18" x14ac:dyDescent="0.2">
      <c r="B4029" s="25">
        <v>3799</v>
      </c>
      <c r="C4029" s="193">
        <v>0.95702067680135916</v>
      </c>
      <c r="D4029" s="19"/>
      <c r="E4029" s="19">
        <v>5.0784281578941104E-2</v>
      </c>
      <c r="F4029" s="19"/>
      <c r="G4029" s="19">
        <v>2.0011933275167322</v>
      </c>
      <c r="H4029" s="19"/>
      <c r="I4029" s="19">
        <v>0.25054470480252117</v>
      </c>
      <c r="J4029" s="19"/>
      <c r="K4029" s="19">
        <v>1.4084043804409683</v>
      </c>
      <c r="L4029" s="19"/>
      <c r="M4029" s="19">
        <v>0.85105623871649427</v>
      </c>
      <c r="N4029" s="19"/>
      <c r="O4029" s="19">
        <v>1.4655892647961912</v>
      </c>
      <c r="P4029" s="50"/>
      <c r="R4029" s="9" t="s">
        <v>0</v>
      </c>
    </row>
    <row r="4030" spans="2:18" x14ac:dyDescent="0.2">
      <c r="B4030" s="25">
        <v>3800</v>
      </c>
      <c r="C4030" s="193">
        <v>0.32904677158960682</v>
      </c>
      <c r="D4030" s="19"/>
      <c r="E4030" s="19"/>
      <c r="F4030" s="19">
        <v>0.49358193357509983</v>
      </c>
      <c r="G4030" s="19">
        <v>3.2787766559382057E-2</v>
      </c>
      <c r="H4030" s="19"/>
      <c r="I4030" s="19"/>
      <c r="J4030" s="19">
        <v>1.247355037419609</v>
      </c>
      <c r="K4030" s="19">
        <v>0.5726923448114295</v>
      </c>
      <c r="L4030" s="19"/>
      <c r="M4030" s="19">
        <v>0.32693365325194301</v>
      </c>
      <c r="N4030" s="19"/>
      <c r="O4030" s="19">
        <v>0.3898287752548395</v>
      </c>
      <c r="P4030" s="50"/>
      <c r="R4030" s="9" t="s">
        <v>0</v>
      </c>
    </row>
    <row r="4031" spans="2:18" x14ac:dyDescent="0.2">
      <c r="B4031" s="25">
        <v>3801</v>
      </c>
      <c r="C4031" s="193"/>
      <c r="D4031" s="19">
        <v>0.68024746864711561</v>
      </c>
      <c r="E4031" s="19"/>
      <c r="F4031" s="19">
        <v>0.39151271610178789</v>
      </c>
      <c r="G4031" s="19"/>
      <c r="H4031" s="19">
        <v>0.81354694528329008</v>
      </c>
      <c r="I4031" s="19"/>
      <c r="J4031" s="19">
        <v>0.19874826392447081</v>
      </c>
      <c r="K4031" s="19">
        <v>0.61428643037633746</v>
      </c>
      <c r="L4031" s="19"/>
      <c r="M4031" s="19">
        <v>0.33355060758072241</v>
      </c>
      <c r="N4031" s="19"/>
      <c r="O4031" s="19">
        <v>0.37181131805176892</v>
      </c>
      <c r="P4031" s="50"/>
      <c r="R4031" s="9" t="s">
        <v>0</v>
      </c>
    </row>
    <row r="4032" spans="2:18" x14ac:dyDescent="0.2">
      <c r="B4032" s="25">
        <v>3802</v>
      </c>
      <c r="C4032" s="193">
        <v>0.14036114908973524</v>
      </c>
      <c r="D4032" s="19"/>
      <c r="E4032" s="19">
        <v>0.38528561187784754</v>
      </c>
      <c r="F4032" s="19"/>
      <c r="G4032" s="19"/>
      <c r="H4032" s="19">
        <v>0.32151557821069943</v>
      </c>
      <c r="I4032" s="19"/>
      <c r="J4032" s="19">
        <v>0.16920835785457386</v>
      </c>
      <c r="K4032" s="19"/>
      <c r="L4032" s="19">
        <v>0.25515234254472852</v>
      </c>
      <c r="M4032" s="19">
        <v>0.41407853012345991</v>
      </c>
      <c r="N4032" s="19"/>
      <c r="O4032" s="19">
        <v>1.2288603030779679</v>
      </c>
      <c r="P4032" s="50"/>
      <c r="R4032" s="9" t="s">
        <v>0</v>
      </c>
    </row>
    <row r="4033" spans="2:18" x14ac:dyDescent="0.2">
      <c r="B4033" s="25">
        <v>3803</v>
      </c>
      <c r="C4033" s="193"/>
      <c r="D4033" s="19">
        <v>0.90887210749939684</v>
      </c>
      <c r="E4033" s="19"/>
      <c r="F4033" s="19">
        <v>1.3196982007397824</v>
      </c>
      <c r="G4033" s="19"/>
      <c r="H4033" s="19">
        <v>1.0479338078768483</v>
      </c>
      <c r="I4033" s="19"/>
      <c r="J4033" s="19">
        <v>1.1476523062074395</v>
      </c>
      <c r="K4033" s="19"/>
      <c r="L4033" s="19">
        <v>2.4440277187878765</v>
      </c>
      <c r="M4033" s="19"/>
      <c r="N4033" s="19">
        <v>2.3656889959364196</v>
      </c>
      <c r="O4033" s="19"/>
      <c r="P4033" s="50">
        <v>1.6528351390310219</v>
      </c>
      <c r="R4033" s="9" t="s">
        <v>0</v>
      </c>
    </row>
    <row r="4034" spans="2:18" x14ac:dyDescent="0.2">
      <c r="B4034" s="25">
        <v>3804</v>
      </c>
      <c r="C4034" s="193">
        <v>1.0457214973538931</v>
      </c>
      <c r="D4034" s="19"/>
      <c r="E4034" s="19"/>
      <c r="F4034" s="19">
        <v>0.43032935632449831</v>
      </c>
      <c r="G4034" s="19"/>
      <c r="H4034" s="19">
        <v>9.5100536444178763E-2</v>
      </c>
      <c r="I4034" s="19">
        <v>0.64935975809961666</v>
      </c>
      <c r="J4034" s="19"/>
      <c r="K4034" s="19"/>
      <c r="L4034" s="19">
        <v>0.43498861863768951</v>
      </c>
      <c r="M4034" s="19">
        <v>0.12591217519042255</v>
      </c>
      <c r="N4034" s="19"/>
      <c r="O4034" s="19">
        <v>0.36161078470392199</v>
      </c>
      <c r="P4034" s="50"/>
      <c r="R4034" s="9" t="s">
        <v>0</v>
      </c>
    </row>
    <row r="4035" spans="2:18" x14ac:dyDescent="0.2">
      <c r="B4035" s="25">
        <v>3805</v>
      </c>
      <c r="C4035" s="193"/>
      <c r="D4035" s="19">
        <v>1.8725221372310286</v>
      </c>
      <c r="E4035" s="19"/>
      <c r="F4035" s="19">
        <v>2.3573082305887412</v>
      </c>
      <c r="G4035" s="19"/>
      <c r="H4035" s="19">
        <v>1.5354003236874203</v>
      </c>
      <c r="I4035" s="19"/>
      <c r="J4035" s="19">
        <v>2.1466220971859342</v>
      </c>
      <c r="K4035" s="19"/>
      <c r="L4035" s="19">
        <v>1.7194104998426989</v>
      </c>
      <c r="M4035" s="19"/>
      <c r="N4035" s="19">
        <v>2.376130070174725</v>
      </c>
      <c r="O4035" s="19"/>
      <c r="P4035" s="50">
        <v>0.9903763977547998</v>
      </c>
      <c r="R4035" s="9" t="s">
        <v>0</v>
      </c>
    </row>
    <row r="4036" spans="2:18" x14ac:dyDescent="0.2">
      <c r="B4036" s="25">
        <v>3806</v>
      </c>
      <c r="C4036" s="193">
        <v>4.6085251633422357E-2</v>
      </c>
      <c r="D4036" s="19"/>
      <c r="E4036" s="19"/>
      <c r="F4036" s="19">
        <v>1.0676749009930577</v>
      </c>
      <c r="G4036" s="19">
        <v>9.0132650623995225E-2</v>
      </c>
      <c r="H4036" s="19"/>
      <c r="I4036" s="19">
        <v>0.14418560316952958</v>
      </c>
      <c r="J4036" s="19"/>
      <c r="K4036" s="19">
        <v>0.28106467411848574</v>
      </c>
      <c r="L4036" s="19"/>
      <c r="M4036" s="19"/>
      <c r="N4036" s="19">
        <v>0.60528739908096618</v>
      </c>
      <c r="O4036" s="19"/>
      <c r="P4036" s="50">
        <v>0.35972313713779935</v>
      </c>
      <c r="R4036" s="9" t="s">
        <v>0</v>
      </c>
    </row>
    <row r="4037" spans="2:18" x14ac:dyDescent="0.2">
      <c r="B4037" s="25">
        <v>3807</v>
      </c>
      <c r="C4037" s="193">
        <v>1.2396511637051142</v>
      </c>
      <c r="D4037" s="19"/>
      <c r="E4037" s="19">
        <v>0.93294775582367939</v>
      </c>
      <c r="F4037" s="19"/>
      <c r="G4037" s="19">
        <v>2.6236552831901343</v>
      </c>
      <c r="H4037" s="19"/>
      <c r="I4037" s="19">
        <v>2.471958190613242</v>
      </c>
      <c r="J4037" s="19"/>
      <c r="K4037" s="19">
        <v>0.60984142405815223</v>
      </c>
      <c r="L4037" s="19"/>
      <c r="M4037" s="19">
        <v>2.0215672398826015</v>
      </c>
      <c r="N4037" s="19"/>
      <c r="O4037" s="19">
        <v>1.9740865872030087</v>
      </c>
      <c r="P4037" s="50"/>
      <c r="R4037" s="9" t="s">
        <v>0</v>
      </c>
    </row>
    <row r="4038" spans="2:18" x14ac:dyDescent="0.2">
      <c r="B4038" s="25">
        <v>3808</v>
      </c>
      <c r="C4038" s="193"/>
      <c r="D4038" s="19">
        <v>7.4028773693482659E-4</v>
      </c>
      <c r="E4038" s="19"/>
      <c r="F4038" s="19">
        <v>0.29808388136315639</v>
      </c>
      <c r="G4038" s="19"/>
      <c r="H4038" s="19">
        <v>1.3953408366207598E-2</v>
      </c>
      <c r="I4038" s="19">
        <v>7.7318282936229069E-2</v>
      </c>
      <c r="J4038" s="19"/>
      <c r="K4038" s="19"/>
      <c r="L4038" s="19">
        <v>0.80532102455677002</v>
      </c>
      <c r="M4038" s="19">
        <v>0.18121569693211484</v>
      </c>
      <c r="N4038" s="19"/>
      <c r="O4038" s="19">
        <v>2.3391115780525992E-2</v>
      </c>
      <c r="P4038" s="50"/>
      <c r="R4038" s="9" t="s">
        <v>0</v>
      </c>
    </row>
    <row r="4039" spans="2:18" x14ac:dyDescent="0.2">
      <c r="B4039" s="25">
        <v>3809</v>
      </c>
      <c r="C4039" s="193"/>
      <c r="D4039" s="19">
        <v>0.959803227508367</v>
      </c>
      <c r="E4039" s="19"/>
      <c r="F4039" s="19">
        <v>0.48646965108034868</v>
      </c>
      <c r="G4039" s="19"/>
      <c r="H4039" s="19">
        <v>1.3525524923559629</v>
      </c>
      <c r="I4039" s="19"/>
      <c r="J4039" s="19">
        <v>0.35375811533324419</v>
      </c>
      <c r="K4039" s="19"/>
      <c r="L4039" s="19">
        <v>0.58345140773105242</v>
      </c>
      <c r="M4039" s="19"/>
      <c r="N4039" s="19">
        <v>1.296915727816542</v>
      </c>
      <c r="O4039" s="19"/>
      <c r="P4039" s="50">
        <v>1.0917281058044026</v>
      </c>
      <c r="R4039" s="9" t="s">
        <v>0</v>
      </c>
    </row>
    <row r="4040" spans="2:18" x14ac:dyDescent="0.2">
      <c r="B4040" s="25">
        <v>3810</v>
      </c>
      <c r="C4040" s="193"/>
      <c r="D4040" s="19">
        <v>2.7994492187704504E-2</v>
      </c>
      <c r="E4040" s="19"/>
      <c r="F4040" s="19">
        <v>1.9235756766865386</v>
      </c>
      <c r="G4040" s="19"/>
      <c r="H4040" s="19">
        <v>0.61574776383713803</v>
      </c>
      <c r="I4040" s="19"/>
      <c r="J4040" s="19">
        <v>0.56786044792505463</v>
      </c>
      <c r="K4040" s="19"/>
      <c r="L4040" s="19">
        <v>1.3830940666420606</v>
      </c>
      <c r="M4040" s="19"/>
      <c r="N4040" s="19">
        <v>0.84440030556624723</v>
      </c>
      <c r="O4040" s="19"/>
      <c r="P4040" s="50">
        <v>1.0520366914275727</v>
      </c>
      <c r="R4040" s="9" t="s">
        <v>0</v>
      </c>
    </row>
    <row r="4041" spans="2:18" x14ac:dyDescent="0.2">
      <c r="B4041" s="25">
        <v>3811</v>
      </c>
      <c r="C4041" s="193">
        <v>1.5944337486881186</v>
      </c>
      <c r="D4041" s="19"/>
      <c r="E4041" s="19">
        <v>1.8234883285021304</v>
      </c>
      <c r="F4041" s="19"/>
      <c r="G4041" s="19">
        <v>2.0200190182387878</v>
      </c>
      <c r="H4041" s="19"/>
      <c r="I4041" s="19">
        <v>2.293563673358249</v>
      </c>
      <c r="J4041" s="19"/>
      <c r="K4041" s="19">
        <v>2.860287841705814</v>
      </c>
      <c r="L4041" s="19"/>
      <c r="M4041" s="19">
        <v>2.0064790473460548</v>
      </c>
      <c r="N4041" s="19"/>
      <c r="O4041" s="19">
        <v>1.6260565797563475</v>
      </c>
      <c r="P4041" s="50"/>
      <c r="R4041" s="9" t="s">
        <v>0</v>
      </c>
    </row>
    <row r="4042" spans="2:18" x14ac:dyDescent="0.2">
      <c r="B4042" s="25">
        <v>3812</v>
      </c>
      <c r="C4042" s="193"/>
      <c r="D4042" s="19">
        <v>0.74081054473065022</v>
      </c>
      <c r="E4042" s="19">
        <v>1.7241551796625013E-2</v>
      </c>
      <c r="F4042" s="19"/>
      <c r="G4042" s="19">
        <v>0.69657969152755317</v>
      </c>
      <c r="H4042" s="19"/>
      <c r="I4042" s="19"/>
      <c r="J4042" s="19">
        <v>1.0761767647403131</v>
      </c>
      <c r="K4042" s="19"/>
      <c r="L4042" s="19">
        <v>6.3146720271891041E-2</v>
      </c>
      <c r="M4042" s="19"/>
      <c r="N4042" s="19">
        <v>0.45488107575664716</v>
      </c>
      <c r="O4042" s="19"/>
      <c r="P4042" s="50">
        <v>0.43388186941150919</v>
      </c>
      <c r="R4042" s="9" t="s">
        <v>0</v>
      </c>
    </row>
    <row r="4043" spans="2:18" x14ac:dyDescent="0.2">
      <c r="B4043" s="25">
        <v>3813</v>
      </c>
      <c r="C4043" s="193"/>
      <c r="D4043" s="19">
        <v>0.62924941746020957</v>
      </c>
      <c r="E4043" s="19"/>
      <c r="F4043" s="19">
        <v>0.57874154627544205</v>
      </c>
      <c r="G4043" s="19"/>
      <c r="H4043" s="19">
        <v>2.6463566162175978E-2</v>
      </c>
      <c r="I4043" s="19"/>
      <c r="J4043" s="19">
        <v>1.1899004972581135</v>
      </c>
      <c r="K4043" s="19"/>
      <c r="L4043" s="19">
        <v>0.68978397162133842</v>
      </c>
      <c r="M4043" s="19"/>
      <c r="N4043" s="19">
        <v>0.85182288134345507</v>
      </c>
      <c r="O4043" s="19"/>
      <c r="P4043" s="50">
        <v>0.40709450067455322</v>
      </c>
      <c r="R4043" s="9" t="s">
        <v>0</v>
      </c>
    </row>
    <row r="4044" spans="2:18" x14ac:dyDescent="0.2">
      <c r="B4044" s="25">
        <v>3814</v>
      </c>
      <c r="C4044" s="193">
        <v>1.0645469031059338</v>
      </c>
      <c r="D4044" s="19"/>
      <c r="E4044" s="19">
        <v>1.7871592562871608</v>
      </c>
      <c r="F4044" s="19"/>
      <c r="G4044" s="19">
        <v>2.1278505645077037</v>
      </c>
      <c r="H4044" s="19"/>
      <c r="I4044" s="19">
        <v>2.606406526377679</v>
      </c>
      <c r="J4044" s="19"/>
      <c r="K4044" s="19">
        <v>1.2919648356153453</v>
      </c>
      <c r="L4044" s="19"/>
      <c r="M4044" s="19">
        <v>2.7793049898256093</v>
      </c>
      <c r="N4044" s="19"/>
      <c r="O4044" s="19">
        <v>1.3070078418504893</v>
      </c>
      <c r="P4044" s="50"/>
      <c r="R4044" s="9" t="s">
        <v>0</v>
      </c>
    </row>
    <row r="4045" spans="2:18" x14ac:dyDescent="0.2">
      <c r="B4045" s="25">
        <v>3815</v>
      </c>
      <c r="C4045" s="193">
        <v>0.11621566832282279</v>
      </c>
      <c r="D4045" s="19"/>
      <c r="E4045" s="19"/>
      <c r="F4045" s="19">
        <v>0.23484836305903989</v>
      </c>
      <c r="G4045" s="19">
        <v>0.55036047039464042</v>
      </c>
      <c r="H4045" s="19"/>
      <c r="I4045" s="19">
        <v>6.511089916649479E-2</v>
      </c>
      <c r="J4045" s="19"/>
      <c r="K4045" s="19"/>
      <c r="L4045" s="19">
        <v>0.65014776272988484</v>
      </c>
      <c r="M4045" s="19">
        <v>0.45992583547630089</v>
      </c>
      <c r="N4045" s="19"/>
      <c r="O4045" s="19"/>
      <c r="P4045" s="50">
        <v>0.42289637669643998</v>
      </c>
      <c r="R4045" s="9" t="s">
        <v>0</v>
      </c>
    </row>
    <row r="4046" spans="2:18" x14ac:dyDescent="0.2">
      <c r="B4046" s="25">
        <v>3816</v>
      </c>
      <c r="C4046" s="193">
        <v>0.99899278264645996</v>
      </c>
      <c r="D4046" s="19"/>
      <c r="E4046" s="19">
        <v>0.54040585281609343</v>
      </c>
      <c r="F4046" s="19"/>
      <c r="G4046" s="19">
        <v>1.2483634513024404</v>
      </c>
      <c r="H4046" s="19"/>
      <c r="I4046" s="19">
        <v>0.60994227935015932</v>
      </c>
      <c r="J4046" s="19"/>
      <c r="K4046" s="19">
        <v>0.25575543094147168</v>
      </c>
      <c r="L4046" s="19"/>
      <c r="M4046" s="19">
        <v>1.1133925855167639</v>
      </c>
      <c r="N4046" s="19"/>
      <c r="O4046" s="19">
        <v>0.74561569506292869</v>
      </c>
      <c r="P4046" s="50"/>
      <c r="R4046" s="9" t="s">
        <v>0</v>
      </c>
    </row>
    <row r="4047" spans="2:18" x14ac:dyDescent="0.2">
      <c r="B4047" s="25">
        <v>3817</v>
      </c>
      <c r="C4047" s="193"/>
      <c r="D4047" s="19">
        <v>0.83642456698958234</v>
      </c>
      <c r="E4047" s="19"/>
      <c r="F4047" s="19">
        <v>0.3107471259445686</v>
      </c>
      <c r="G4047" s="19"/>
      <c r="H4047" s="19">
        <v>0.56282170306250523</v>
      </c>
      <c r="I4047" s="19"/>
      <c r="J4047" s="19">
        <v>1.1383166075947282</v>
      </c>
      <c r="K4047" s="19"/>
      <c r="L4047" s="19">
        <v>1.4216052370665861</v>
      </c>
      <c r="M4047" s="19"/>
      <c r="N4047" s="19">
        <v>1.0033410673079002</v>
      </c>
      <c r="O4047" s="19"/>
      <c r="P4047" s="50">
        <v>1.2415299727371392</v>
      </c>
      <c r="R4047" s="9" t="s">
        <v>0</v>
      </c>
    </row>
    <row r="4048" spans="2:18" x14ac:dyDescent="0.2">
      <c r="B4048" s="25">
        <v>3818</v>
      </c>
      <c r="C4048" s="193">
        <v>1.0408474860908554</v>
      </c>
      <c r="D4048" s="19"/>
      <c r="E4048" s="19"/>
      <c r="F4048" s="19">
        <v>6.1153007664276851E-2</v>
      </c>
      <c r="G4048" s="19">
        <v>1.1035604446957659</v>
      </c>
      <c r="H4048" s="19"/>
      <c r="I4048" s="19">
        <v>0.2203363851413476</v>
      </c>
      <c r="J4048" s="19"/>
      <c r="K4048" s="19">
        <v>0.39190416584906995</v>
      </c>
      <c r="L4048" s="19"/>
      <c r="M4048" s="19">
        <v>0.81006400786782773</v>
      </c>
      <c r="N4048" s="19"/>
      <c r="O4048" s="19">
        <v>0.20401038799438545</v>
      </c>
      <c r="P4048" s="50"/>
      <c r="R4048" s="9" t="s">
        <v>0</v>
      </c>
    </row>
    <row r="4049" spans="2:18" x14ac:dyDescent="0.2">
      <c r="B4049" s="25">
        <v>3819</v>
      </c>
      <c r="C4049" s="193"/>
      <c r="D4049" s="19">
        <v>0.38053400696332146</v>
      </c>
      <c r="E4049" s="19">
        <v>0.23315359986163259</v>
      </c>
      <c r="F4049" s="19"/>
      <c r="G4049" s="19"/>
      <c r="H4049" s="19">
        <v>0.1576532456759108</v>
      </c>
      <c r="I4049" s="19">
        <v>0.43245178403999829</v>
      </c>
      <c r="J4049" s="19"/>
      <c r="K4049" s="19"/>
      <c r="L4049" s="19">
        <v>0.16430505805341772</v>
      </c>
      <c r="M4049" s="19"/>
      <c r="N4049" s="19">
        <v>1.0730082809742101</v>
      </c>
      <c r="O4049" s="19"/>
      <c r="P4049" s="50">
        <v>0.3574572334622691</v>
      </c>
      <c r="R4049" s="9" t="s">
        <v>0</v>
      </c>
    </row>
    <row r="4050" spans="2:18" x14ac:dyDescent="0.2">
      <c r="B4050" s="25">
        <v>3820</v>
      </c>
      <c r="C4050" s="193">
        <v>0.68039171629517348</v>
      </c>
      <c r="D4050" s="19"/>
      <c r="E4050" s="19"/>
      <c r="F4050" s="19">
        <v>1.890961991356837</v>
      </c>
      <c r="G4050" s="19"/>
      <c r="H4050" s="19">
        <v>0.82395138326302386</v>
      </c>
      <c r="I4050" s="19"/>
      <c r="J4050" s="19">
        <v>1.2722029399342991</v>
      </c>
      <c r="K4050" s="19"/>
      <c r="L4050" s="19">
        <v>0.96415288098689655</v>
      </c>
      <c r="M4050" s="19">
        <v>6.4904981520858815E-2</v>
      </c>
      <c r="N4050" s="19"/>
      <c r="O4050" s="19"/>
      <c r="P4050" s="50">
        <v>0.52662501934694472</v>
      </c>
      <c r="R4050" s="9" t="s">
        <v>0</v>
      </c>
    </row>
    <row r="4051" spans="2:18" x14ac:dyDescent="0.2">
      <c r="B4051" s="25">
        <v>3821</v>
      </c>
      <c r="C4051" s="193"/>
      <c r="D4051" s="19">
        <v>0.55228667103580942</v>
      </c>
      <c r="E4051" s="19"/>
      <c r="F4051" s="19">
        <v>1.9754969219986589</v>
      </c>
      <c r="G4051" s="19"/>
      <c r="H4051" s="19">
        <v>1.1151906535977238</v>
      </c>
      <c r="I4051" s="19"/>
      <c r="J4051" s="19">
        <v>0.79328609501137726</v>
      </c>
      <c r="K4051" s="19"/>
      <c r="L4051" s="19">
        <v>1.8413787938372643</v>
      </c>
      <c r="M4051" s="19"/>
      <c r="N4051" s="19">
        <v>0.92794580697906248</v>
      </c>
      <c r="O4051" s="19"/>
      <c r="P4051" s="50">
        <v>1.8851821803590898</v>
      </c>
      <c r="R4051" s="9" t="s">
        <v>0</v>
      </c>
    </row>
    <row r="4052" spans="2:18" x14ac:dyDescent="0.2">
      <c r="B4052" s="25">
        <v>3822</v>
      </c>
      <c r="C4052" s="193">
        <v>6.9868650778497354E-2</v>
      </c>
      <c r="D4052" s="19"/>
      <c r="E4052" s="19"/>
      <c r="F4052" s="19">
        <v>0.39683121811629041</v>
      </c>
      <c r="G4052" s="19"/>
      <c r="H4052" s="19">
        <v>0.61679573670723964</v>
      </c>
      <c r="I4052" s="19"/>
      <c r="J4052" s="19">
        <v>1.1633033239185402</v>
      </c>
      <c r="K4052" s="19"/>
      <c r="L4052" s="19">
        <v>7.2316627451385881E-2</v>
      </c>
      <c r="M4052" s="19">
        <v>1.1089234980734343E-2</v>
      </c>
      <c r="N4052" s="19"/>
      <c r="O4052" s="19">
        <v>0.25117499531078369</v>
      </c>
      <c r="P4052" s="50"/>
      <c r="R4052" s="9" t="s">
        <v>0</v>
      </c>
    </row>
    <row r="4053" spans="2:18" x14ac:dyDescent="0.2">
      <c r="B4053" s="25">
        <v>3823</v>
      </c>
      <c r="C4053" s="193"/>
      <c r="D4053" s="19">
        <v>0.45088898112711967</v>
      </c>
      <c r="E4053" s="19"/>
      <c r="F4053" s="19">
        <v>0.683086383969981</v>
      </c>
      <c r="G4053" s="19"/>
      <c r="H4053" s="19">
        <v>1.0199669079583054</v>
      </c>
      <c r="I4053" s="19"/>
      <c r="J4053" s="19">
        <v>0.60040276484117117</v>
      </c>
      <c r="K4053" s="19"/>
      <c r="L4053" s="19">
        <v>0.62820305331313497</v>
      </c>
      <c r="M4053" s="19"/>
      <c r="N4053" s="19">
        <v>1.2123564918955765</v>
      </c>
      <c r="O4053" s="19"/>
      <c r="P4053" s="50">
        <v>0.8050048247535655</v>
      </c>
      <c r="R4053" s="9" t="s">
        <v>0</v>
      </c>
    </row>
    <row r="4054" spans="2:18" x14ac:dyDescent="0.2">
      <c r="B4054" s="25">
        <v>3824</v>
      </c>
      <c r="C4054" s="193">
        <v>0.15722773867196613</v>
      </c>
      <c r="D4054" s="19"/>
      <c r="E4054" s="19"/>
      <c r="F4054" s="19">
        <v>0.34187680894626127</v>
      </c>
      <c r="G4054" s="19"/>
      <c r="H4054" s="19">
        <v>0.61526536490178196</v>
      </c>
      <c r="I4054" s="19">
        <v>9.7571283091056659E-4</v>
      </c>
      <c r="J4054" s="19"/>
      <c r="K4054" s="19">
        <v>0.6706774485762429</v>
      </c>
      <c r="L4054" s="19"/>
      <c r="M4054" s="19"/>
      <c r="N4054" s="19">
        <v>0.37764092360431911</v>
      </c>
      <c r="O4054" s="19"/>
      <c r="P4054" s="50">
        <v>1.2186073996610964</v>
      </c>
      <c r="R4054" s="9" t="s">
        <v>0</v>
      </c>
    </row>
    <row r="4055" spans="2:18" x14ac:dyDescent="0.2">
      <c r="B4055" s="25">
        <v>3825</v>
      </c>
      <c r="C4055" s="193"/>
      <c r="D4055" s="19">
        <v>0.21453643417193974</v>
      </c>
      <c r="E4055" s="19"/>
      <c r="F4055" s="19">
        <v>0.3728602865935392</v>
      </c>
      <c r="G4055" s="19"/>
      <c r="H4055" s="19">
        <v>0.38565353019455501</v>
      </c>
      <c r="I4055" s="19"/>
      <c r="J4055" s="19">
        <v>0.48489212919221653</v>
      </c>
      <c r="K4055" s="19"/>
      <c r="L4055" s="19">
        <v>1.3388082029024313</v>
      </c>
      <c r="M4055" s="19"/>
      <c r="N4055" s="19">
        <v>1.0869008379567011</v>
      </c>
      <c r="O4055" s="19">
        <v>8.3489388084531449E-2</v>
      </c>
      <c r="P4055" s="50"/>
      <c r="R4055" s="9" t="s">
        <v>0</v>
      </c>
    </row>
    <row r="4056" spans="2:18" x14ac:dyDescent="0.2">
      <c r="B4056" s="25">
        <v>3826</v>
      </c>
      <c r="C4056" s="193">
        <v>2.2347115273884186</v>
      </c>
      <c r="D4056" s="19"/>
      <c r="E4056" s="19">
        <v>2.7063798964437211</v>
      </c>
      <c r="F4056" s="19"/>
      <c r="G4056" s="19">
        <v>2.1300782570101675</v>
      </c>
      <c r="H4056" s="19"/>
      <c r="I4056" s="19">
        <v>1.975385114929048</v>
      </c>
      <c r="J4056" s="19"/>
      <c r="K4056" s="19">
        <v>1.8932108800393288</v>
      </c>
      <c r="L4056" s="19"/>
      <c r="M4056" s="19">
        <v>0.93873908217402446</v>
      </c>
      <c r="N4056" s="19"/>
      <c r="O4056" s="19">
        <v>1.7285202199789462</v>
      </c>
      <c r="P4056" s="50"/>
      <c r="R4056" s="9" t="s">
        <v>0</v>
      </c>
    </row>
    <row r="4057" spans="2:18" x14ac:dyDescent="0.2">
      <c r="B4057" s="25">
        <v>3827</v>
      </c>
      <c r="C4057" s="193"/>
      <c r="D4057" s="19">
        <v>0.17885560367431944</v>
      </c>
      <c r="E4057" s="19"/>
      <c r="F4057" s="19">
        <v>0.76260625489634304</v>
      </c>
      <c r="G4057" s="19">
        <v>4.6576473632930555E-2</v>
      </c>
      <c r="H4057" s="19"/>
      <c r="I4057" s="19">
        <v>1.0318413973125353</v>
      </c>
      <c r="J4057" s="19"/>
      <c r="K4057" s="19">
        <v>0.66810498157146947</v>
      </c>
      <c r="L4057" s="19"/>
      <c r="M4057" s="19"/>
      <c r="N4057" s="19">
        <v>0.75094548104188819</v>
      </c>
      <c r="O4057" s="19">
        <v>0.96959495326299383</v>
      </c>
      <c r="P4057" s="50"/>
      <c r="R4057" s="9" t="s">
        <v>0</v>
      </c>
    </row>
    <row r="4058" spans="2:18" x14ac:dyDescent="0.2">
      <c r="B4058" s="25">
        <v>3828</v>
      </c>
      <c r="C4058" s="193">
        <v>0.42031831748403492</v>
      </c>
      <c r="D4058" s="19"/>
      <c r="E4058" s="19"/>
      <c r="F4058" s="19">
        <v>0.56731061482274836</v>
      </c>
      <c r="G4058" s="19">
        <v>7.8998081500363762E-2</v>
      </c>
      <c r="H4058" s="19"/>
      <c r="I4058" s="19">
        <v>0.5039447960219694</v>
      </c>
      <c r="J4058" s="19"/>
      <c r="K4058" s="19">
        <v>0.7151596720186657</v>
      </c>
      <c r="L4058" s="19"/>
      <c r="M4058" s="19">
        <v>0.63834510295151836</v>
      </c>
      <c r="N4058" s="19"/>
      <c r="O4058" s="19">
        <v>0.35249989621619188</v>
      </c>
      <c r="P4058" s="50"/>
      <c r="R4058" s="9" t="s">
        <v>0</v>
      </c>
    </row>
    <row r="4059" spans="2:18" x14ac:dyDescent="0.2">
      <c r="B4059" s="25">
        <v>3829</v>
      </c>
      <c r="C4059" s="193"/>
      <c r="D4059" s="19">
        <v>0.77682376754403226</v>
      </c>
      <c r="E4059" s="19"/>
      <c r="F4059" s="19">
        <v>0.87487969492440687</v>
      </c>
      <c r="G4059" s="19"/>
      <c r="H4059" s="19">
        <v>0.90932543982272296</v>
      </c>
      <c r="I4059" s="19"/>
      <c r="J4059" s="19">
        <v>1.1412542759911135</v>
      </c>
      <c r="K4059" s="19"/>
      <c r="L4059" s="19">
        <v>1.3417745445772193</v>
      </c>
      <c r="M4059" s="19"/>
      <c r="N4059" s="19">
        <v>0.71233672120044689</v>
      </c>
      <c r="O4059" s="19"/>
      <c r="P4059" s="50">
        <v>1.3409267286126958</v>
      </c>
      <c r="R4059" s="9" t="s">
        <v>0</v>
      </c>
    </row>
    <row r="4060" spans="2:18" x14ac:dyDescent="0.2">
      <c r="B4060" s="25">
        <v>3830</v>
      </c>
      <c r="C4060" s="193">
        <v>0.47387034405625</v>
      </c>
      <c r="D4060" s="19"/>
      <c r="E4060" s="19">
        <v>0.19344537619077729</v>
      </c>
      <c r="F4060" s="19"/>
      <c r="G4060" s="19"/>
      <c r="H4060" s="19">
        <v>0.43422413280705119</v>
      </c>
      <c r="I4060" s="19">
        <v>0.64447282429797026</v>
      </c>
      <c r="J4060" s="19"/>
      <c r="K4060" s="19"/>
      <c r="L4060" s="19">
        <v>0.4475448800714199</v>
      </c>
      <c r="M4060" s="19"/>
      <c r="N4060" s="19">
        <v>0.38428433173853449</v>
      </c>
      <c r="O4060" s="19"/>
      <c r="P4060" s="50">
        <v>9.9100138191969278E-2</v>
      </c>
      <c r="R4060" s="9" t="s">
        <v>0</v>
      </c>
    </row>
    <row r="4061" spans="2:18" x14ac:dyDescent="0.2">
      <c r="B4061" s="25">
        <v>3831</v>
      </c>
      <c r="C4061" s="193">
        <v>0.8155885272602611</v>
      </c>
      <c r="D4061" s="19"/>
      <c r="E4061" s="19"/>
      <c r="F4061" s="19">
        <v>6.4145184087414486E-2</v>
      </c>
      <c r="G4061" s="19">
        <v>1.3738373226222058</v>
      </c>
      <c r="H4061" s="19"/>
      <c r="I4061" s="19">
        <v>1.1491131296530501</v>
      </c>
      <c r="J4061" s="19"/>
      <c r="K4061" s="19">
        <v>0.56979101540512944</v>
      </c>
      <c r="L4061" s="19"/>
      <c r="M4061" s="19">
        <v>0.36848606764212971</v>
      </c>
      <c r="N4061" s="19"/>
      <c r="O4061" s="19"/>
      <c r="P4061" s="50">
        <v>9.5946187026949657E-3</v>
      </c>
      <c r="R4061" s="9" t="s">
        <v>0</v>
      </c>
    </row>
    <row r="4062" spans="2:18" x14ac:dyDescent="0.2">
      <c r="B4062" s="25">
        <v>3832</v>
      </c>
      <c r="C4062" s="193">
        <v>1.0907854492750708</v>
      </c>
      <c r="D4062" s="19"/>
      <c r="E4062" s="19">
        <v>0.96988170477459668</v>
      </c>
      <c r="F4062" s="19"/>
      <c r="G4062" s="19">
        <v>0.78275012679023326</v>
      </c>
      <c r="H4062" s="19"/>
      <c r="I4062" s="19">
        <v>1.4517177841772453</v>
      </c>
      <c r="J4062" s="19"/>
      <c r="K4062" s="19">
        <v>1.0509436034620949</v>
      </c>
      <c r="L4062" s="19"/>
      <c r="M4062" s="19">
        <v>1.4264857033104672</v>
      </c>
      <c r="N4062" s="19"/>
      <c r="O4062" s="19">
        <v>1.1597587035903039</v>
      </c>
      <c r="P4062" s="50"/>
      <c r="R4062" s="9" t="s">
        <v>0</v>
      </c>
    </row>
    <row r="4063" spans="2:18" x14ac:dyDescent="0.2">
      <c r="B4063" s="25">
        <v>3833</v>
      </c>
      <c r="C4063" s="193"/>
      <c r="D4063" s="19">
        <v>0.22366454033066685</v>
      </c>
      <c r="E4063" s="19"/>
      <c r="F4063" s="19">
        <v>1.0413135691642352</v>
      </c>
      <c r="G4063" s="19"/>
      <c r="H4063" s="19">
        <v>0.45428191266943158</v>
      </c>
      <c r="I4063" s="19"/>
      <c r="J4063" s="19">
        <v>0.41579641282497881</v>
      </c>
      <c r="K4063" s="19"/>
      <c r="L4063" s="19">
        <v>0.57099141719861857</v>
      </c>
      <c r="M4063" s="19"/>
      <c r="N4063" s="19">
        <v>0.8569523870881971</v>
      </c>
      <c r="O4063" s="19">
        <v>0.36845873165914494</v>
      </c>
      <c r="P4063" s="50"/>
      <c r="R4063" s="9" t="s">
        <v>0</v>
      </c>
    </row>
    <row r="4064" spans="2:18" x14ac:dyDescent="0.2">
      <c r="B4064" s="25">
        <v>3834</v>
      </c>
      <c r="C4064" s="193">
        <v>1.1349956587604446</v>
      </c>
      <c r="D4064" s="19"/>
      <c r="E4064" s="19">
        <v>0.77560109927595722</v>
      </c>
      <c r="F4064" s="19"/>
      <c r="G4064" s="19">
        <v>0.92798611326802749</v>
      </c>
      <c r="H4064" s="19"/>
      <c r="I4064" s="19"/>
      <c r="J4064" s="19">
        <v>3.4562418914933453E-2</v>
      </c>
      <c r="K4064" s="19">
        <v>0.28348339036365883</v>
      </c>
      <c r="L4064" s="19"/>
      <c r="M4064" s="19"/>
      <c r="N4064" s="19">
        <v>7.214571736487492E-2</v>
      </c>
      <c r="O4064" s="19">
        <v>0.23479497629105583</v>
      </c>
      <c r="P4064" s="50"/>
      <c r="R4064" s="9" t="s">
        <v>0</v>
      </c>
    </row>
    <row r="4065" spans="2:18" x14ac:dyDescent="0.2">
      <c r="B4065" s="25">
        <v>3835</v>
      </c>
      <c r="C4065" s="193"/>
      <c r="D4065" s="19">
        <v>1.4986803914610176</v>
      </c>
      <c r="E4065" s="19"/>
      <c r="F4065" s="19">
        <v>0.67170565524706216</v>
      </c>
      <c r="G4065" s="19"/>
      <c r="H4065" s="19">
        <v>1.7514723904264899</v>
      </c>
      <c r="I4065" s="19"/>
      <c r="J4065" s="19">
        <v>0.79858547613722186</v>
      </c>
      <c r="K4065" s="19"/>
      <c r="L4065" s="19">
        <v>1.3958622410912396</v>
      </c>
      <c r="M4065" s="19"/>
      <c r="N4065" s="19">
        <v>0.87859699933546076</v>
      </c>
      <c r="O4065" s="19"/>
      <c r="P4065" s="50">
        <v>1.2355078430209567</v>
      </c>
      <c r="R4065" s="9" t="s">
        <v>0</v>
      </c>
    </row>
    <row r="4066" spans="2:18" x14ac:dyDescent="0.2">
      <c r="B4066" s="25">
        <v>3836</v>
      </c>
      <c r="C4066" s="193"/>
      <c r="D4066" s="19">
        <v>0.74341595250376602</v>
      </c>
      <c r="E4066" s="19"/>
      <c r="F4066" s="19">
        <v>0.47483846361122556</v>
      </c>
      <c r="G4066" s="19">
        <v>4.7576024252202184E-2</v>
      </c>
      <c r="H4066" s="19"/>
      <c r="I4066" s="19">
        <v>0.38678673001850689</v>
      </c>
      <c r="J4066" s="19"/>
      <c r="K4066" s="19"/>
      <c r="L4066" s="19">
        <v>0.296800591953506</v>
      </c>
      <c r="M4066" s="19">
        <v>1.8357698362564821E-2</v>
      </c>
      <c r="N4066" s="19"/>
      <c r="O4066" s="19"/>
      <c r="P4066" s="50">
        <v>4.3055030286866289E-2</v>
      </c>
      <c r="R4066" s="9" t="s">
        <v>0</v>
      </c>
    </row>
    <row r="4067" spans="2:18" x14ac:dyDescent="0.2">
      <c r="B4067" s="25">
        <v>3837</v>
      </c>
      <c r="C4067" s="193"/>
      <c r="D4067" s="19">
        <v>0.70158342842316324</v>
      </c>
      <c r="E4067" s="19"/>
      <c r="F4067" s="19">
        <v>0.51238332950345833</v>
      </c>
      <c r="G4067" s="19"/>
      <c r="H4067" s="19">
        <v>1.42807617166681</v>
      </c>
      <c r="I4067" s="19"/>
      <c r="J4067" s="19">
        <v>1.9821690919914237</v>
      </c>
      <c r="K4067" s="19"/>
      <c r="L4067" s="19">
        <v>1.2354660869696183</v>
      </c>
      <c r="M4067" s="19"/>
      <c r="N4067" s="19">
        <v>0.9508769368111647</v>
      </c>
      <c r="O4067" s="19"/>
      <c r="P4067" s="50">
        <v>1.4176329248313031</v>
      </c>
      <c r="R4067" s="9" t="s">
        <v>0</v>
      </c>
    </row>
    <row r="4068" spans="2:18" x14ac:dyDescent="0.2">
      <c r="B4068" s="25">
        <v>3838</v>
      </c>
      <c r="C4068" s="193">
        <v>0.20232700817292029</v>
      </c>
      <c r="D4068" s="19"/>
      <c r="E4068" s="19">
        <v>0.63994238568860518</v>
      </c>
      <c r="F4068" s="19"/>
      <c r="G4068" s="19">
        <v>1.526777145994193</v>
      </c>
      <c r="H4068" s="19"/>
      <c r="I4068" s="19">
        <v>1.0751357128351449</v>
      </c>
      <c r="J4068" s="19"/>
      <c r="K4068" s="19">
        <v>1.0845915022979891</v>
      </c>
      <c r="L4068" s="19"/>
      <c r="M4068" s="19">
        <v>0.99668420539107228</v>
      </c>
      <c r="N4068" s="19"/>
      <c r="O4068" s="19">
        <v>0.58606680119764665</v>
      </c>
      <c r="P4068" s="50"/>
      <c r="R4068" s="9" t="s">
        <v>0</v>
      </c>
    </row>
    <row r="4069" spans="2:18" x14ac:dyDescent="0.2">
      <c r="B4069" s="25">
        <v>3839</v>
      </c>
      <c r="C4069" s="193">
        <v>0.21442770803935182</v>
      </c>
      <c r="D4069" s="19"/>
      <c r="E4069" s="19"/>
      <c r="F4069" s="19">
        <v>0.23920268959506227</v>
      </c>
      <c r="G4069" s="19">
        <v>0.31965111956324088</v>
      </c>
      <c r="H4069" s="19"/>
      <c r="I4069" s="19"/>
      <c r="J4069" s="19">
        <v>1.2220244152627464</v>
      </c>
      <c r="K4069" s="19">
        <v>5.8530778817645852E-2</v>
      </c>
      <c r="L4069" s="19"/>
      <c r="M4069" s="19">
        <v>0.34997730752039957</v>
      </c>
      <c r="N4069" s="19"/>
      <c r="O4069" s="19"/>
      <c r="P4069" s="50">
        <v>1.0472495136481099</v>
      </c>
      <c r="R4069" s="9" t="s">
        <v>0</v>
      </c>
    </row>
    <row r="4070" spans="2:18" x14ac:dyDescent="0.2">
      <c r="B4070" s="25">
        <v>3840</v>
      </c>
      <c r="C4070" s="193">
        <v>0.99836756401979665</v>
      </c>
      <c r="D4070" s="19"/>
      <c r="E4070" s="19">
        <v>0.30396768219891335</v>
      </c>
      <c r="F4070" s="19"/>
      <c r="G4070" s="19">
        <v>0.84758487964717355</v>
      </c>
      <c r="H4070" s="19"/>
      <c r="I4070" s="19">
        <v>0.41186723273945458</v>
      </c>
      <c r="J4070" s="19"/>
      <c r="K4070" s="19">
        <v>0.73323186556548237</v>
      </c>
      <c r="L4070" s="19"/>
      <c r="M4070" s="19"/>
      <c r="N4070" s="19">
        <v>0.51062105508037059</v>
      </c>
      <c r="O4070" s="19">
        <v>0.26941204370556288</v>
      </c>
      <c r="P4070" s="50"/>
      <c r="R4070" s="9" t="s">
        <v>0</v>
      </c>
    </row>
    <row r="4071" spans="2:18" x14ac:dyDescent="0.2">
      <c r="B4071" s="25">
        <v>3841</v>
      </c>
      <c r="C4071" s="193"/>
      <c r="D4071" s="19">
        <v>0.20503234816891738</v>
      </c>
      <c r="E4071" s="19"/>
      <c r="F4071" s="19">
        <v>7.3308165439407949E-2</v>
      </c>
      <c r="G4071" s="19">
        <v>0.65612869626994119</v>
      </c>
      <c r="H4071" s="19"/>
      <c r="I4071" s="19">
        <v>1.7815012581149559</v>
      </c>
      <c r="J4071" s="19"/>
      <c r="K4071" s="19">
        <v>0.94137718952125882</v>
      </c>
      <c r="L4071" s="19"/>
      <c r="M4071" s="19">
        <v>0.95134178114238099</v>
      </c>
      <c r="N4071" s="19"/>
      <c r="O4071" s="19">
        <v>8.9291783578255585E-3</v>
      </c>
      <c r="P4071" s="50"/>
      <c r="R4071" s="9" t="s">
        <v>0</v>
      </c>
    </row>
    <row r="4072" spans="2:18" x14ac:dyDescent="0.2">
      <c r="B4072" s="25">
        <v>3842</v>
      </c>
      <c r="C4072" s="193">
        <v>1.2778105151860291</v>
      </c>
      <c r="D4072" s="19"/>
      <c r="E4072" s="19">
        <v>0.87261592418491385</v>
      </c>
      <c r="F4072" s="19"/>
      <c r="G4072" s="19">
        <v>0.20182966632779703</v>
      </c>
      <c r="H4072" s="19"/>
      <c r="I4072" s="19">
        <v>0.87722657737902687</v>
      </c>
      <c r="J4072" s="19"/>
      <c r="K4072" s="19">
        <v>1.2754106667128173</v>
      </c>
      <c r="L4072" s="19"/>
      <c r="M4072" s="19">
        <v>0.43376442094069528</v>
      </c>
      <c r="N4072" s="19"/>
      <c r="O4072" s="19">
        <v>0.6152168131063469</v>
      </c>
      <c r="P4072" s="50"/>
      <c r="R4072" s="9" t="s">
        <v>0</v>
      </c>
    </row>
    <row r="4073" spans="2:18" x14ac:dyDescent="0.2">
      <c r="B4073" s="25">
        <v>3843</v>
      </c>
      <c r="C4073" s="193"/>
      <c r="D4073" s="19">
        <v>1.9561211968723931</v>
      </c>
      <c r="E4073" s="19"/>
      <c r="F4073" s="19">
        <v>1.1517407771733668</v>
      </c>
      <c r="G4073" s="19"/>
      <c r="H4073" s="19">
        <v>0.52878104387694347</v>
      </c>
      <c r="I4073" s="19"/>
      <c r="J4073" s="19">
        <v>1.4010427723606103</v>
      </c>
      <c r="K4073" s="19"/>
      <c r="L4073" s="19">
        <v>0.62035721799874766</v>
      </c>
      <c r="M4073" s="19"/>
      <c r="N4073" s="19">
        <v>0.56676995406820752</v>
      </c>
      <c r="O4073" s="19"/>
      <c r="P4073" s="50">
        <v>1.4956280531981403</v>
      </c>
      <c r="R4073" s="9" t="s">
        <v>0</v>
      </c>
    </row>
    <row r="4074" spans="2:18" x14ac:dyDescent="0.2">
      <c r="B4074" s="25">
        <v>3844</v>
      </c>
      <c r="C4074" s="193">
        <v>0.84014400412480472</v>
      </c>
      <c r="D4074" s="19"/>
      <c r="E4074" s="19">
        <v>0.12587447676448726</v>
      </c>
      <c r="F4074" s="19"/>
      <c r="G4074" s="19">
        <v>1.5927434725982632</v>
      </c>
      <c r="H4074" s="19"/>
      <c r="I4074" s="19">
        <v>0.88319569944663945</v>
      </c>
      <c r="J4074" s="19"/>
      <c r="K4074" s="19">
        <v>2.0459111238798799</v>
      </c>
      <c r="L4074" s="19"/>
      <c r="M4074" s="19">
        <v>1.9352724988933312</v>
      </c>
      <c r="N4074" s="19"/>
      <c r="O4074" s="19">
        <v>0.86723011933972982</v>
      </c>
      <c r="P4074" s="50"/>
      <c r="R4074" s="9" t="s">
        <v>0</v>
      </c>
    </row>
    <row r="4075" spans="2:18" x14ac:dyDescent="0.2">
      <c r="B4075" s="25">
        <v>3845</v>
      </c>
      <c r="C4075" s="193">
        <v>2.2340112647603751</v>
      </c>
      <c r="D4075" s="19"/>
      <c r="E4075" s="19">
        <v>1.408972580388026</v>
      </c>
      <c r="F4075" s="19"/>
      <c r="G4075" s="19">
        <v>0.41909006919006692</v>
      </c>
      <c r="H4075" s="19"/>
      <c r="I4075" s="19">
        <v>1.5680217028427803</v>
      </c>
      <c r="J4075" s="19"/>
      <c r="K4075" s="19">
        <v>0.44658038369766595</v>
      </c>
      <c r="L4075" s="19"/>
      <c r="M4075" s="19">
        <v>1.0021404641095888</v>
      </c>
      <c r="N4075" s="19"/>
      <c r="O4075" s="19">
        <v>1.5264655098818563</v>
      </c>
      <c r="P4075" s="50"/>
      <c r="R4075" s="9" t="s">
        <v>0</v>
      </c>
    </row>
    <row r="4076" spans="2:18" x14ac:dyDescent="0.2">
      <c r="B4076" s="25">
        <v>3846</v>
      </c>
      <c r="C4076" s="193">
        <v>0.8790971108758725</v>
      </c>
      <c r="D4076" s="19"/>
      <c r="E4076" s="19"/>
      <c r="F4076" s="19">
        <v>1.3627746341340782E-2</v>
      </c>
      <c r="G4076" s="19">
        <v>0.25268609573909034</v>
      </c>
      <c r="H4076" s="19"/>
      <c r="I4076" s="19">
        <v>0.82459115692961826</v>
      </c>
      <c r="J4076" s="19"/>
      <c r="K4076" s="19">
        <v>0.14034934904740623</v>
      </c>
      <c r="L4076" s="19"/>
      <c r="M4076" s="19">
        <v>1.2805285200987533</v>
      </c>
      <c r="N4076" s="19"/>
      <c r="O4076" s="19">
        <v>0.70273216087854551</v>
      </c>
      <c r="P4076" s="50"/>
      <c r="R4076" s="9" t="s">
        <v>0</v>
      </c>
    </row>
    <row r="4077" spans="2:18" x14ac:dyDescent="0.2">
      <c r="B4077" s="25">
        <v>3847</v>
      </c>
      <c r="C4077" s="193">
        <v>4.3778338302023656E-2</v>
      </c>
      <c r="D4077" s="19"/>
      <c r="E4077" s="19"/>
      <c r="F4077" s="19">
        <v>0.46289763234635206</v>
      </c>
      <c r="G4077" s="19"/>
      <c r="H4077" s="19">
        <v>0.52151242497629069</v>
      </c>
      <c r="I4077" s="19"/>
      <c r="J4077" s="19">
        <v>2.343734911091341E-2</v>
      </c>
      <c r="K4077" s="19">
        <v>0.9315569357863005</v>
      </c>
      <c r="L4077" s="19"/>
      <c r="M4077" s="19">
        <v>1.251763685209381</v>
      </c>
      <c r="N4077" s="19"/>
      <c r="O4077" s="19">
        <v>0.1259383304502118</v>
      </c>
      <c r="P4077" s="50"/>
      <c r="R4077" s="9" t="s">
        <v>0</v>
      </c>
    </row>
    <row r="4078" spans="2:18" x14ac:dyDescent="0.2">
      <c r="B4078" s="25">
        <v>3848</v>
      </c>
      <c r="C4078" s="193">
        <v>1.9227119192339939</v>
      </c>
      <c r="D4078" s="19"/>
      <c r="E4078" s="19">
        <v>0.74300684867635447</v>
      </c>
      <c r="F4078" s="19"/>
      <c r="G4078" s="19">
        <v>2.0321963418725262</v>
      </c>
      <c r="H4078" s="19"/>
      <c r="I4078" s="19">
        <v>2.6822335682674776</v>
      </c>
      <c r="J4078" s="19"/>
      <c r="K4078" s="19">
        <v>1.8454791594673818</v>
      </c>
      <c r="L4078" s="19"/>
      <c r="M4078" s="19">
        <v>1.7152453379262582</v>
      </c>
      <c r="N4078" s="19"/>
      <c r="O4078" s="19">
        <v>2.132193135779481</v>
      </c>
      <c r="P4078" s="50"/>
      <c r="R4078" s="9" t="s">
        <v>0</v>
      </c>
    </row>
    <row r="4079" spans="2:18" x14ac:dyDescent="0.2">
      <c r="B4079" s="25">
        <v>3849</v>
      </c>
      <c r="C4079" s="193">
        <v>0.61322527381455338</v>
      </c>
      <c r="D4079" s="19"/>
      <c r="E4079" s="19">
        <v>0.66747130178121816</v>
      </c>
      <c r="F4079" s="19"/>
      <c r="G4079" s="19">
        <v>9.5379457921417068E-2</v>
      </c>
      <c r="H4079" s="19"/>
      <c r="I4079" s="19"/>
      <c r="J4079" s="19">
        <v>1.0002138826878553</v>
      </c>
      <c r="K4079" s="19">
        <v>0.32557651123459513</v>
      </c>
      <c r="L4079" s="19"/>
      <c r="M4079" s="19">
        <v>8.456610737538818E-2</v>
      </c>
      <c r="N4079" s="19"/>
      <c r="O4079" s="19"/>
      <c r="P4079" s="50">
        <v>1.0292507187849336</v>
      </c>
      <c r="R4079" s="9" t="s">
        <v>0</v>
      </c>
    </row>
    <row r="4080" spans="2:18" x14ac:dyDescent="0.2">
      <c r="B4080" s="25">
        <v>3850</v>
      </c>
      <c r="C4080" s="193">
        <v>1.0753133471341318</v>
      </c>
      <c r="D4080" s="19"/>
      <c r="E4080" s="19">
        <v>1.4289337191689748</v>
      </c>
      <c r="F4080" s="19"/>
      <c r="G4080" s="19">
        <v>1.4244387782621595</v>
      </c>
      <c r="H4080" s="19"/>
      <c r="I4080" s="19">
        <v>0.9048973183418203</v>
      </c>
      <c r="J4080" s="19"/>
      <c r="K4080" s="19">
        <v>1.1985532803593251</v>
      </c>
      <c r="L4080" s="19"/>
      <c r="M4080" s="19">
        <v>1.1148394859140018</v>
      </c>
      <c r="N4080" s="19"/>
      <c r="O4080" s="19"/>
      <c r="P4080" s="50">
        <v>0.19241893843043587</v>
      </c>
      <c r="R4080" s="9" t="s">
        <v>0</v>
      </c>
    </row>
    <row r="4081" spans="2:18" x14ac:dyDescent="0.2">
      <c r="B4081" s="25">
        <v>3851</v>
      </c>
      <c r="C4081" s="193"/>
      <c r="D4081" s="19">
        <v>2.2093497454183475</v>
      </c>
      <c r="E4081" s="19"/>
      <c r="F4081" s="19">
        <v>3.0635516128292073</v>
      </c>
      <c r="G4081" s="19"/>
      <c r="H4081" s="19">
        <v>1.8754090902193035</v>
      </c>
      <c r="I4081" s="19"/>
      <c r="J4081" s="19">
        <v>2.9754198638837841</v>
      </c>
      <c r="K4081" s="19"/>
      <c r="L4081" s="19">
        <v>2.1115162982871598</v>
      </c>
      <c r="M4081" s="19"/>
      <c r="N4081" s="19">
        <v>2.7305122981070085</v>
      </c>
      <c r="O4081" s="19"/>
      <c r="P4081" s="50">
        <v>1.8144709024420971</v>
      </c>
      <c r="R4081" s="9" t="s">
        <v>0</v>
      </c>
    </row>
    <row r="4082" spans="2:18" x14ac:dyDescent="0.2">
      <c r="B4082" s="25">
        <v>3852</v>
      </c>
      <c r="C4082" s="193"/>
      <c r="D4082" s="19">
        <v>6.4582342959804778E-2</v>
      </c>
      <c r="E4082" s="19"/>
      <c r="F4082" s="19">
        <v>1.1311913738262178</v>
      </c>
      <c r="G4082" s="19">
        <v>0.26775994389696051</v>
      </c>
      <c r="H4082" s="19"/>
      <c r="I4082" s="19">
        <v>0.87387909951386267</v>
      </c>
      <c r="J4082" s="19"/>
      <c r="K4082" s="19">
        <v>0.68217028378542055</v>
      </c>
      <c r="L4082" s="19"/>
      <c r="M4082" s="19"/>
      <c r="N4082" s="19">
        <v>0.65756943454386274</v>
      </c>
      <c r="O4082" s="19"/>
      <c r="P4082" s="50">
        <v>0.96194160570749909</v>
      </c>
      <c r="R4082" s="9" t="s">
        <v>0</v>
      </c>
    </row>
    <row r="4083" spans="2:18" x14ac:dyDescent="0.2">
      <c r="B4083" s="25">
        <v>3853</v>
      </c>
      <c r="C4083" s="193"/>
      <c r="D4083" s="19">
        <v>1.0144386438238759</v>
      </c>
      <c r="E4083" s="19"/>
      <c r="F4083" s="19">
        <v>1.1131978887787009</v>
      </c>
      <c r="G4083" s="19"/>
      <c r="H4083" s="19">
        <v>1.785953413991346</v>
      </c>
      <c r="I4083" s="19"/>
      <c r="J4083" s="19">
        <v>1.7934242618383351</v>
      </c>
      <c r="K4083" s="19"/>
      <c r="L4083" s="19">
        <v>1.7607220291127423</v>
      </c>
      <c r="M4083" s="19"/>
      <c r="N4083" s="19">
        <v>0.51178993982220644</v>
      </c>
      <c r="O4083" s="19"/>
      <c r="P4083" s="50">
        <v>0.9378012228900694</v>
      </c>
      <c r="R4083" s="9" t="s">
        <v>0</v>
      </c>
    </row>
    <row r="4084" spans="2:18" x14ac:dyDescent="0.2">
      <c r="B4084" s="25">
        <v>3854</v>
      </c>
      <c r="C4084" s="193">
        <v>0.22230190555104784</v>
      </c>
      <c r="D4084" s="19"/>
      <c r="E4084" s="19"/>
      <c r="F4084" s="19">
        <v>0.15169078505833655</v>
      </c>
      <c r="G4084" s="19">
        <v>1.1051209797624639</v>
      </c>
      <c r="H4084" s="19"/>
      <c r="I4084" s="19">
        <v>0.64812172250515532</v>
      </c>
      <c r="J4084" s="19"/>
      <c r="K4084" s="19">
        <v>0.76431286242600938</v>
      </c>
      <c r="L4084" s="19"/>
      <c r="M4084" s="19"/>
      <c r="N4084" s="19">
        <v>0.59228453482332899</v>
      </c>
      <c r="O4084" s="19"/>
      <c r="P4084" s="50">
        <v>0.2868954479763216</v>
      </c>
      <c r="R4084" s="9" t="s">
        <v>0</v>
      </c>
    </row>
    <row r="4085" spans="2:18" x14ac:dyDescent="0.2">
      <c r="B4085" s="25">
        <v>3855</v>
      </c>
      <c r="C4085" s="193"/>
      <c r="D4085" s="19">
        <v>0.82933146663983948</v>
      </c>
      <c r="E4085" s="19"/>
      <c r="F4085" s="19">
        <v>1.123890972459594</v>
      </c>
      <c r="G4085" s="19"/>
      <c r="H4085" s="19">
        <v>0.7066247557621681</v>
      </c>
      <c r="I4085" s="19"/>
      <c r="J4085" s="19">
        <v>1.3188410205978931</v>
      </c>
      <c r="K4085" s="19"/>
      <c r="L4085" s="19">
        <v>0.57342847366424754</v>
      </c>
      <c r="M4085" s="19"/>
      <c r="N4085" s="19">
        <v>1.055962107295533</v>
      </c>
      <c r="O4085" s="19"/>
      <c r="P4085" s="50">
        <v>1.0322950124742039</v>
      </c>
      <c r="R4085" s="9" t="s">
        <v>0</v>
      </c>
    </row>
    <row r="4086" spans="2:18" x14ac:dyDescent="0.2">
      <c r="B4086" s="25">
        <v>3856</v>
      </c>
      <c r="C4086" s="193"/>
      <c r="D4086" s="19">
        <v>1.1999969416342293</v>
      </c>
      <c r="E4086" s="19"/>
      <c r="F4086" s="19">
        <v>0.96795390534946801</v>
      </c>
      <c r="G4086" s="19"/>
      <c r="H4086" s="19">
        <v>9.6120903865071439E-2</v>
      </c>
      <c r="I4086" s="19"/>
      <c r="J4086" s="19">
        <v>0.34856818372726578</v>
      </c>
      <c r="K4086" s="19"/>
      <c r="L4086" s="19">
        <v>0.73546899545666478</v>
      </c>
      <c r="M4086" s="19">
        <v>0.41188576121772169</v>
      </c>
      <c r="N4086" s="19"/>
      <c r="O4086" s="19"/>
      <c r="P4086" s="50">
        <v>1.433093268233018</v>
      </c>
      <c r="R4086" s="9" t="s">
        <v>0</v>
      </c>
    </row>
    <row r="4087" spans="2:18" x14ac:dyDescent="0.2">
      <c r="B4087" s="25">
        <v>3857</v>
      </c>
      <c r="C4087" s="193">
        <v>0.37075006421427742</v>
      </c>
      <c r="D4087" s="19"/>
      <c r="E4087" s="19"/>
      <c r="F4087" s="19">
        <v>0.69432732827439037</v>
      </c>
      <c r="G4087" s="19"/>
      <c r="H4087" s="19">
        <v>0.37599552950689874</v>
      </c>
      <c r="I4087" s="19">
        <v>0.40956557975858171</v>
      </c>
      <c r="J4087" s="19"/>
      <c r="K4087" s="19">
        <v>0.28039315088054995</v>
      </c>
      <c r="L4087" s="19"/>
      <c r="M4087" s="19"/>
      <c r="N4087" s="19">
        <v>0.40676558156421389</v>
      </c>
      <c r="O4087" s="19">
        <v>0.14373844151198417</v>
      </c>
      <c r="P4087" s="50"/>
      <c r="R4087" s="9" t="s">
        <v>0</v>
      </c>
    </row>
    <row r="4088" spans="2:18" x14ac:dyDescent="0.2">
      <c r="B4088" s="25">
        <v>3858</v>
      </c>
      <c r="C4088" s="193">
        <v>0.1443798974606206</v>
      </c>
      <c r="D4088" s="19"/>
      <c r="E4088" s="19">
        <v>1.0672730185368364</v>
      </c>
      <c r="F4088" s="19"/>
      <c r="G4088" s="19">
        <v>0.38337885794177484</v>
      </c>
      <c r="H4088" s="19"/>
      <c r="I4088" s="19">
        <v>1.2983693049235863</v>
      </c>
      <c r="J4088" s="19"/>
      <c r="K4088" s="19">
        <v>0.43185878455164756</v>
      </c>
      <c r="L4088" s="19"/>
      <c r="M4088" s="19">
        <v>0.94757936215277172</v>
      </c>
      <c r="N4088" s="19"/>
      <c r="O4088" s="19">
        <v>0.67583184908361416</v>
      </c>
      <c r="P4088" s="50"/>
      <c r="R4088" s="9" t="s">
        <v>0</v>
      </c>
    </row>
    <row r="4089" spans="2:18" x14ac:dyDescent="0.2">
      <c r="B4089" s="25">
        <v>3859</v>
      </c>
      <c r="C4089" s="193"/>
      <c r="D4089" s="19">
        <v>0.84924975521521739</v>
      </c>
      <c r="E4089" s="19"/>
      <c r="F4089" s="19">
        <v>0.54834584215563253</v>
      </c>
      <c r="G4089" s="19">
        <v>0.12032198222229523</v>
      </c>
      <c r="H4089" s="19"/>
      <c r="I4089" s="19"/>
      <c r="J4089" s="19">
        <v>0.27434362383007427</v>
      </c>
      <c r="K4089" s="19"/>
      <c r="L4089" s="19">
        <v>1.348166976151699</v>
      </c>
      <c r="M4089" s="19"/>
      <c r="N4089" s="19">
        <v>0.70081884359889546</v>
      </c>
      <c r="O4089" s="19"/>
      <c r="P4089" s="50">
        <v>0.1040644926492265</v>
      </c>
      <c r="R4089" s="9" t="s">
        <v>0</v>
      </c>
    </row>
    <row r="4090" spans="2:18" x14ac:dyDescent="0.2">
      <c r="B4090" s="25">
        <v>3860</v>
      </c>
      <c r="C4090" s="193">
        <v>1.1917606690827345</v>
      </c>
      <c r="D4090" s="19"/>
      <c r="E4090" s="19">
        <v>1.7763474610372625</v>
      </c>
      <c r="F4090" s="19"/>
      <c r="G4090" s="19">
        <v>1.0135636167214461</v>
      </c>
      <c r="H4090" s="19"/>
      <c r="I4090" s="19">
        <v>0.28593981170785115</v>
      </c>
      <c r="J4090" s="19"/>
      <c r="K4090" s="19">
        <v>1.2346548604464012</v>
      </c>
      <c r="L4090" s="19"/>
      <c r="M4090" s="19">
        <v>0.80266188887934631</v>
      </c>
      <c r="N4090" s="19"/>
      <c r="O4090" s="19">
        <v>0.92745604466049858</v>
      </c>
      <c r="P4090" s="50"/>
      <c r="R4090" s="9" t="s">
        <v>0</v>
      </c>
    </row>
    <row r="4091" spans="2:18" x14ac:dyDescent="0.2">
      <c r="B4091" s="25">
        <v>3861</v>
      </c>
      <c r="C4091" s="193"/>
      <c r="D4091" s="19">
        <v>1.5192287315848982</v>
      </c>
      <c r="E4091" s="19"/>
      <c r="F4091" s="19">
        <v>1.4844330701029955</v>
      </c>
      <c r="G4091" s="19"/>
      <c r="H4091" s="19">
        <v>1.5491199488735781</v>
      </c>
      <c r="I4091" s="19"/>
      <c r="J4091" s="19">
        <v>1.4243939892437927</v>
      </c>
      <c r="K4091" s="19"/>
      <c r="L4091" s="19">
        <v>2.0806319150290635</v>
      </c>
      <c r="M4091" s="19"/>
      <c r="N4091" s="19">
        <v>1.2565524871080931</v>
      </c>
      <c r="O4091" s="19"/>
      <c r="P4091" s="50">
        <v>1.7273134699360804</v>
      </c>
      <c r="R4091" s="9" t="s">
        <v>0</v>
      </c>
    </row>
    <row r="4092" spans="2:18" x14ac:dyDescent="0.2">
      <c r="B4092" s="25">
        <v>3862</v>
      </c>
      <c r="C4092" s="193">
        <v>0.64214623264901938</v>
      </c>
      <c r="D4092" s="19"/>
      <c r="E4092" s="19">
        <v>0.18538159140310118</v>
      </c>
      <c r="F4092" s="19"/>
      <c r="G4092" s="19"/>
      <c r="H4092" s="19">
        <v>0.51380563308623772</v>
      </c>
      <c r="I4092" s="19"/>
      <c r="J4092" s="19">
        <v>8.3301894767094431E-2</v>
      </c>
      <c r="K4092" s="19"/>
      <c r="L4092" s="19">
        <v>0.10451052288078543</v>
      </c>
      <c r="M4092" s="19">
        <v>1.0821956058841766</v>
      </c>
      <c r="N4092" s="19"/>
      <c r="O4092" s="19">
        <v>1.2198710918487362E-2</v>
      </c>
      <c r="P4092" s="50"/>
      <c r="R4092" s="9" t="s">
        <v>0</v>
      </c>
    </row>
    <row r="4093" spans="2:18" x14ac:dyDescent="0.2">
      <c r="B4093" s="25">
        <v>3863</v>
      </c>
      <c r="C4093" s="193"/>
      <c r="D4093" s="19">
        <v>0.47304502724148823</v>
      </c>
      <c r="E4093" s="19"/>
      <c r="F4093" s="19">
        <v>0.63304003529704289</v>
      </c>
      <c r="G4093" s="19"/>
      <c r="H4093" s="19">
        <v>0.20493601647281254</v>
      </c>
      <c r="I4093" s="19">
        <v>4.3572421400035186E-2</v>
      </c>
      <c r="J4093" s="19"/>
      <c r="K4093" s="19">
        <v>0.34254250679115072</v>
      </c>
      <c r="L4093" s="19"/>
      <c r="M4093" s="19"/>
      <c r="N4093" s="19">
        <v>0.73107195068720443</v>
      </c>
      <c r="O4093" s="19"/>
      <c r="P4093" s="50">
        <v>0.30023929686355044</v>
      </c>
      <c r="R4093" s="9" t="s">
        <v>0</v>
      </c>
    </row>
    <row r="4094" spans="2:18" x14ac:dyDescent="0.2">
      <c r="B4094" s="25">
        <v>3864</v>
      </c>
      <c r="C4094" s="193"/>
      <c r="D4094" s="19">
        <v>0.49248214803642443</v>
      </c>
      <c r="E4094" s="19"/>
      <c r="F4094" s="19">
        <v>1.4028220217554834</v>
      </c>
      <c r="G4094" s="19"/>
      <c r="H4094" s="19">
        <v>0.63570785613579228</v>
      </c>
      <c r="I4094" s="19"/>
      <c r="J4094" s="19">
        <v>1.1088065553670037</v>
      </c>
      <c r="K4094" s="19"/>
      <c r="L4094" s="19">
        <v>0.59311716963804884</v>
      </c>
      <c r="M4094" s="19"/>
      <c r="N4094" s="19">
        <v>0.66548288681681111</v>
      </c>
      <c r="O4094" s="19">
        <v>7.4707001782437873E-2</v>
      </c>
      <c r="P4094" s="50"/>
      <c r="R4094" s="9" t="s">
        <v>0</v>
      </c>
    </row>
    <row r="4095" spans="2:18" x14ac:dyDescent="0.2">
      <c r="B4095" s="25">
        <v>3865</v>
      </c>
      <c r="C4095" s="193"/>
      <c r="D4095" s="19">
        <v>3.4622251180846525E-2</v>
      </c>
      <c r="E4095" s="19">
        <v>6.0643106854113366E-2</v>
      </c>
      <c r="F4095" s="19"/>
      <c r="G4095" s="19"/>
      <c r="H4095" s="19">
        <v>3.5581179684887401E-2</v>
      </c>
      <c r="I4095" s="19">
        <v>0.45454398867647144</v>
      </c>
      <c r="J4095" s="19"/>
      <c r="K4095" s="19"/>
      <c r="L4095" s="19">
        <v>4.9054296417213115E-2</v>
      </c>
      <c r="M4095" s="19"/>
      <c r="N4095" s="19">
        <v>0.76042937071181715</v>
      </c>
      <c r="O4095" s="19"/>
      <c r="P4095" s="50">
        <v>0.45570875439425956</v>
      </c>
      <c r="R4095" s="9" t="s">
        <v>0</v>
      </c>
    </row>
    <row r="4096" spans="2:18" x14ac:dyDescent="0.2">
      <c r="B4096" s="25">
        <v>3866</v>
      </c>
      <c r="C4096" s="193">
        <v>0.29635820984119776</v>
      </c>
      <c r="D4096" s="19"/>
      <c r="E4096" s="19">
        <v>0.31787327724878034</v>
      </c>
      <c r="F4096" s="19"/>
      <c r="G4096" s="19">
        <v>1.0670520525730924</v>
      </c>
      <c r="H4096" s="19"/>
      <c r="I4096" s="19">
        <v>0.71307288083894316</v>
      </c>
      <c r="J4096" s="19"/>
      <c r="K4096" s="19">
        <v>0.30360947326966675</v>
      </c>
      <c r="L4096" s="19"/>
      <c r="M4096" s="19">
        <v>0.49567050370024579</v>
      </c>
      <c r="N4096" s="19"/>
      <c r="O4096" s="19">
        <v>1.0782536766565314</v>
      </c>
      <c r="P4096" s="50"/>
      <c r="R4096" s="9" t="s">
        <v>0</v>
      </c>
    </row>
    <row r="4097" spans="2:18" x14ac:dyDescent="0.2">
      <c r="B4097" s="25">
        <v>3867</v>
      </c>
      <c r="C4097" s="193"/>
      <c r="D4097" s="19">
        <v>1.3455828492006579E-2</v>
      </c>
      <c r="E4097" s="19"/>
      <c r="F4097" s="19">
        <v>0.77385424525983548</v>
      </c>
      <c r="G4097" s="19"/>
      <c r="H4097" s="19">
        <v>1.1836816297405528</v>
      </c>
      <c r="I4097" s="19"/>
      <c r="J4097" s="19">
        <v>0.9685806264968172</v>
      </c>
      <c r="K4097" s="19"/>
      <c r="L4097" s="19">
        <v>0.81348543476617674</v>
      </c>
      <c r="M4097" s="19"/>
      <c r="N4097" s="19">
        <v>0.76579436420450941</v>
      </c>
      <c r="O4097" s="19"/>
      <c r="P4097" s="50">
        <v>0.82720615056140201</v>
      </c>
      <c r="R4097" s="9" t="s">
        <v>0</v>
      </c>
    </row>
    <row r="4098" spans="2:18" x14ac:dyDescent="0.2">
      <c r="B4098" s="25">
        <v>3868</v>
      </c>
      <c r="C4098" s="193"/>
      <c r="D4098" s="19">
        <v>6.7529380153066587E-3</v>
      </c>
      <c r="E4098" s="19">
        <v>0.6122892534187141</v>
      </c>
      <c r="F4098" s="19"/>
      <c r="G4098" s="19"/>
      <c r="H4098" s="19">
        <v>1.0473332006087268</v>
      </c>
      <c r="I4098" s="19"/>
      <c r="J4098" s="19">
        <v>0.66864829969706019</v>
      </c>
      <c r="K4098" s="19">
        <v>1.1352866678324449</v>
      </c>
      <c r="L4098" s="19"/>
      <c r="M4098" s="19"/>
      <c r="N4098" s="19">
        <v>0.59638508911954791</v>
      </c>
      <c r="O4098" s="19">
        <v>0.16201942027117308</v>
      </c>
      <c r="P4098" s="50"/>
      <c r="R4098" s="9" t="s">
        <v>0</v>
      </c>
    </row>
    <row r="4099" spans="2:18" x14ac:dyDescent="0.2">
      <c r="B4099" s="25">
        <v>3869</v>
      </c>
      <c r="C4099" s="193"/>
      <c r="D4099" s="19">
        <v>1.0469426049530279</v>
      </c>
      <c r="E4099" s="19">
        <v>3.7372689918276324E-2</v>
      </c>
      <c r="F4099" s="19"/>
      <c r="G4099" s="19">
        <v>0.70207223485878067</v>
      </c>
      <c r="H4099" s="19"/>
      <c r="I4099" s="19"/>
      <c r="J4099" s="19">
        <v>0.47823635477896792</v>
      </c>
      <c r="K4099" s="19"/>
      <c r="L4099" s="19">
        <v>0.83754780004897245</v>
      </c>
      <c r="M4099" s="19"/>
      <c r="N4099" s="19">
        <v>0.29798200455271595</v>
      </c>
      <c r="O4099" s="19">
        <v>1.0427868012732939</v>
      </c>
      <c r="P4099" s="50"/>
      <c r="R4099" s="9" t="s">
        <v>0</v>
      </c>
    </row>
    <row r="4100" spans="2:18" x14ac:dyDescent="0.2">
      <c r="B4100" s="25">
        <v>3870</v>
      </c>
      <c r="C4100" s="193">
        <v>1.5200842791746492</v>
      </c>
      <c r="D4100" s="19"/>
      <c r="E4100" s="19">
        <v>3.3393953301813486</v>
      </c>
      <c r="F4100" s="19"/>
      <c r="G4100" s="19">
        <v>1.4593447280002954</v>
      </c>
      <c r="H4100" s="19"/>
      <c r="I4100" s="19">
        <v>1.7039929997760148</v>
      </c>
      <c r="J4100" s="19"/>
      <c r="K4100" s="19">
        <v>1.5514793157671423</v>
      </c>
      <c r="L4100" s="19"/>
      <c r="M4100" s="19">
        <v>2.5211538575016048</v>
      </c>
      <c r="N4100" s="19"/>
      <c r="O4100" s="19">
        <v>1.7262800579232824</v>
      </c>
      <c r="P4100" s="50"/>
      <c r="R4100" s="9" t="s">
        <v>0</v>
      </c>
    </row>
    <row r="4101" spans="2:18" x14ac:dyDescent="0.2">
      <c r="B4101" s="25">
        <v>3871</v>
      </c>
      <c r="C4101" s="193">
        <v>0.30818110456574627</v>
      </c>
      <c r="D4101" s="19"/>
      <c r="E4101" s="19">
        <v>0.56900371859156051</v>
      </c>
      <c r="F4101" s="19"/>
      <c r="G4101" s="19">
        <v>6.5120095135425979E-2</v>
      </c>
      <c r="H4101" s="19"/>
      <c r="I4101" s="19">
        <v>0.48037793052389077</v>
      </c>
      <c r="J4101" s="19"/>
      <c r="K4101" s="19">
        <v>0.46283731265313299</v>
      </c>
      <c r="L4101" s="19"/>
      <c r="M4101" s="19"/>
      <c r="N4101" s="19">
        <v>0.17305945671266182</v>
      </c>
      <c r="O4101" s="19">
        <v>0.56208410939569009</v>
      </c>
      <c r="P4101" s="50"/>
      <c r="R4101" s="9" t="s">
        <v>0</v>
      </c>
    </row>
    <row r="4102" spans="2:18" x14ac:dyDescent="0.2">
      <c r="B4102" s="25">
        <v>3872</v>
      </c>
      <c r="C4102" s="193">
        <v>0.22798177956944243</v>
      </c>
      <c r="D4102" s="19"/>
      <c r="E4102" s="19"/>
      <c r="F4102" s="19">
        <v>0.32003160981862772</v>
      </c>
      <c r="G4102" s="19">
        <v>0.76803844209765759</v>
      </c>
      <c r="H4102" s="19"/>
      <c r="I4102" s="19">
        <v>0.19302338392688376</v>
      </c>
      <c r="J4102" s="19"/>
      <c r="K4102" s="19">
        <v>0.81241198240971824</v>
      </c>
      <c r="L4102" s="19"/>
      <c r="M4102" s="19">
        <v>0.57684374564765273</v>
      </c>
      <c r="N4102" s="19"/>
      <c r="O4102" s="19">
        <v>0.27500257328544586</v>
      </c>
      <c r="P4102" s="50"/>
      <c r="R4102" s="9" t="s">
        <v>0</v>
      </c>
    </row>
    <row r="4103" spans="2:18" x14ac:dyDescent="0.2">
      <c r="B4103" s="25">
        <v>3873</v>
      </c>
      <c r="C4103" s="193">
        <v>0.56416420960875913</v>
      </c>
      <c r="D4103" s="19"/>
      <c r="E4103" s="19"/>
      <c r="F4103" s="19">
        <v>1.2167131523994965</v>
      </c>
      <c r="G4103" s="19"/>
      <c r="H4103" s="19">
        <v>0.42787862694953327</v>
      </c>
      <c r="I4103" s="19"/>
      <c r="J4103" s="19">
        <v>0.4576834607477378</v>
      </c>
      <c r="K4103" s="19"/>
      <c r="L4103" s="19">
        <v>0.99265565610179896</v>
      </c>
      <c r="M4103" s="19"/>
      <c r="N4103" s="19">
        <v>0.64450059694985984</v>
      </c>
      <c r="O4103" s="19"/>
      <c r="P4103" s="50">
        <v>0.72754540245205379</v>
      </c>
      <c r="R4103" s="9" t="s">
        <v>0</v>
      </c>
    </row>
    <row r="4104" spans="2:18" x14ac:dyDescent="0.2">
      <c r="B4104" s="25">
        <v>3874</v>
      </c>
      <c r="C4104" s="193"/>
      <c r="D4104" s="19">
        <v>1.2303787474865555</v>
      </c>
      <c r="E4104" s="19">
        <v>0.15970312631357342</v>
      </c>
      <c r="F4104" s="19"/>
      <c r="G4104" s="19"/>
      <c r="H4104" s="19">
        <v>1.1029952141463557</v>
      </c>
      <c r="I4104" s="19"/>
      <c r="J4104" s="19">
        <v>0.97824677570230534</v>
      </c>
      <c r="K4104" s="19"/>
      <c r="L4104" s="19">
        <v>0.50058857306445814</v>
      </c>
      <c r="M4104" s="19"/>
      <c r="N4104" s="19">
        <v>1.030740432739004</v>
      </c>
      <c r="O4104" s="19"/>
      <c r="P4104" s="50">
        <v>0.60508750429319136</v>
      </c>
      <c r="R4104" s="9" t="s">
        <v>0</v>
      </c>
    </row>
    <row r="4105" spans="2:18" x14ac:dyDescent="0.2">
      <c r="B4105" s="25">
        <v>3875</v>
      </c>
      <c r="C4105" s="193"/>
      <c r="D4105" s="19">
        <v>0.3800663537529454</v>
      </c>
      <c r="E4105" s="19"/>
      <c r="F4105" s="19">
        <v>0.87530220283349636</v>
      </c>
      <c r="G4105" s="19">
        <v>0.78345422269944509</v>
      </c>
      <c r="H4105" s="19"/>
      <c r="I4105" s="19">
        <v>0.22115972942426101</v>
      </c>
      <c r="J4105" s="19"/>
      <c r="K4105" s="19"/>
      <c r="L4105" s="19">
        <v>9.6062489028072851E-2</v>
      </c>
      <c r="M4105" s="19">
        <v>0.50357730137185563</v>
      </c>
      <c r="N4105" s="19"/>
      <c r="O4105" s="19"/>
      <c r="P4105" s="50">
        <v>0.32130999884725236</v>
      </c>
      <c r="R4105" s="9" t="s">
        <v>0</v>
      </c>
    </row>
    <row r="4106" spans="2:18" x14ac:dyDescent="0.2">
      <c r="B4106" s="25">
        <v>3876</v>
      </c>
      <c r="C4106" s="193"/>
      <c r="D4106" s="19">
        <v>0.54458100727408421</v>
      </c>
      <c r="E4106" s="19"/>
      <c r="F4106" s="19">
        <v>0.70387037443248468</v>
      </c>
      <c r="G4106" s="19"/>
      <c r="H4106" s="19">
        <v>0.54881940703839138</v>
      </c>
      <c r="I4106" s="19"/>
      <c r="J4106" s="19">
        <v>0.68460979453925175</v>
      </c>
      <c r="K4106" s="19"/>
      <c r="L4106" s="19">
        <v>1.2096435582600353</v>
      </c>
      <c r="M4106" s="19"/>
      <c r="N4106" s="19">
        <v>0.58467032755666171</v>
      </c>
      <c r="O4106" s="19"/>
      <c r="P4106" s="50">
        <v>1.0434089037421179</v>
      </c>
      <c r="R4106" s="9" t="s">
        <v>0</v>
      </c>
    </row>
    <row r="4107" spans="2:18" x14ac:dyDescent="0.2">
      <c r="B4107" s="25">
        <v>3877</v>
      </c>
      <c r="C4107" s="193"/>
      <c r="D4107" s="19">
        <v>1.6091835388271032</v>
      </c>
      <c r="E4107" s="19"/>
      <c r="F4107" s="19">
        <v>1.2911139191671994</v>
      </c>
      <c r="G4107" s="19"/>
      <c r="H4107" s="19">
        <v>1.3974955995199341</v>
      </c>
      <c r="I4107" s="19"/>
      <c r="J4107" s="19">
        <v>0.98163162961553274</v>
      </c>
      <c r="K4107" s="19"/>
      <c r="L4107" s="19">
        <v>1.1297064309177693</v>
      </c>
      <c r="M4107" s="19"/>
      <c r="N4107" s="19">
        <v>1.3771431394450007</v>
      </c>
      <c r="O4107" s="19"/>
      <c r="P4107" s="50">
        <v>0.59730476246498354</v>
      </c>
      <c r="R4107" s="9" t="s">
        <v>0</v>
      </c>
    </row>
    <row r="4108" spans="2:18" x14ac:dyDescent="0.2">
      <c r="B4108" s="25">
        <v>3878</v>
      </c>
      <c r="C4108" s="193">
        <v>0.32240248489768231</v>
      </c>
      <c r="D4108" s="19"/>
      <c r="E4108" s="19"/>
      <c r="F4108" s="19">
        <v>0.45830482456271754</v>
      </c>
      <c r="G4108" s="19">
        <v>0.29163918379007497</v>
      </c>
      <c r="H4108" s="19"/>
      <c r="I4108" s="19"/>
      <c r="J4108" s="19">
        <v>0.53543000976545796</v>
      </c>
      <c r="K4108" s="19">
        <v>0.31094067946123244</v>
      </c>
      <c r="L4108" s="19"/>
      <c r="M4108" s="19">
        <v>0.12777284808031522</v>
      </c>
      <c r="N4108" s="19"/>
      <c r="O4108" s="19">
        <v>0.10128605526746898</v>
      </c>
      <c r="P4108" s="50"/>
      <c r="R4108" s="9" t="s">
        <v>0</v>
      </c>
    </row>
    <row r="4109" spans="2:18" x14ac:dyDescent="0.2">
      <c r="B4109" s="25">
        <v>3879</v>
      </c>
      <c r="C4109" s="193">
        <v>1.1894821964081776</v>
      </c>
      <c r="D4109" s="19"/>
      <c r="E4109" s="19">
        <v>0.76042125853450837</v>
      </c>
      <c r="F4109" s="19"/>
      <c r="G4109" s="19">
        <v>0.53666650877158106</v>
      </c>
      <c r="H4109" s="19"/>
      <c r="I4109" s="19">
        <v>0.43615733973478477</v>
      </c>
      <c r="J4109" s="19"/>
      <c r="K4109" s="19"/>
      <c r="L4109" s="19">
        <v>0.61361534608750112</v>
      </c>
      <c r="M4109" s="19">
        <v>0.62892441936450671</v>
      </c>
      <c r="N4109" s="19"/>
      <c r="O4109" s="19">
        <v>1.338181610931888</v>
      </c>
      <c r="P4109" s="50"/>
      <c r="R4109" s="9" t="s">
        <v>0</v>
      </c>
    </row>
    <row r="4110" spans="2:18" x14ac:dyDescent="0.2">
      <c r="B4110" s="25">
        <v>3880</v>
      </c>
      <c r="C4110" s="193"/>
      <c r="D4110" s="19">
        <v>1.6075269074742098</v>
      </c>
      <c r="E4110" s="19"/>
      <c r="F4110" s="19">
        <v>1.3602765049326813</v>
      </c>
      <c r="G4110" s="19"/>
      <c r="H4110" s="19">
        <v>1.8242376142113017</v>
      </c>
      <c r="I4110" s="19"/>
      <c r="J4110" s="19">
        <v>1.9135982512961631</v>
      </c>
      <c r="K4110" s="19"/>
      <c r="L4110" s="19">
        <v>1.2994990367396408</v>
      </c>
      <c r="M4110" s="19"/>
      <c r="N4110" s="19">
        <v>1.8852786401706891</v>
      </c>
      <c r="O4110" s="19"/>
      <c r="P4110" s="50">
        <v>2.0614672364341677</v>
      </c>
      <c r="R4110" s="9" t="s">
        <v>0</v>
      </c>
    </row>
    <row r="4111" spans="2:18" x14ac:dyDescent="0.2">
      <c r="B4111" s="25">
        <v>3881</v>
      </c>
      <c r="C4111" s="193"/>
      <c r="D4111" s="19">
        <v>0.33144767447175488</v>
      </c>
      <c r="E4111" s="19">
        <v>0.31212451722994244</v>
      </c>
      <c r="F4111" s="19"/>
      <c r="G4111" s="19"/>
      <c r="H4111" s="19">
        <v>1.1243156244479666</v>
      </c>
      <c r="I4111" s="19">
        <v>1.4006514454273118</v>
      </c>
      <c r="J4111" s="19"/>
      <c r="K4111" s="19">
        <v>0.49505989368699804</v>
      </c>
      <c r="L4111" s="19"/>
      <c r="M4111" s="19"/>
      <c r="N4111" s="19">
        <v>0.24186090416552078</v>
      </c>
      <c r="O4111" s="19">
        <v>1.1463733679825892</v>
      </c>
      <c r="P4111" s="50"/>
      <c r="R4111" s="9" t="s">
        <v>0</v>
      </c>
    </row>
    <row r="4112" spans="2:18" x14ac:dyDescent="0.2">
      <c r="B4112" s="25">
        <v>3882</v>
      </c>
      <c r="C4112" s="193"/>
      <c r="D4112" s="19">
        <v>1.5569317805458431</v>
      </c>
      <c r="E4112" s="19"/>
      <c r="F4112" s="19">
        <v>0.98637860236667207</v>
      </c>
      <c r="G4112" s="19"/>
      <c r="H4112" s="19">
        <v>0.82854966282438902</v>
      </c>
      <c r="I4112" s="19"/>
      <c r="J4112" s="19">
        <v>1.0650889278164735</v>
      </c>
      <c r="K4112" s="19"/>
      <c r="L4112" s="19">
        <v>1.6651029438414426</v>
      </c>
      <c r="M4112" s="19"/>
      <c r="N4112" s="19">
        <v>1.113268650730983</v>
      </c>
      <c r="O4112" s="19"/>
      <c r="P4112" s="50">
        <v>1.6905118870869085</v>
      </c>
      <c r="R4112" s="9" t="s">
        <v>0</v>
      </c>
    </row>
    <row r="4113" spans="2:18" x14ac:dyDescent="0.2">
      <c r="B4113" s="25">
        <v>3883</v>
      </c>
      <c r="C4113" s="193"/>
      <c r="D4113" s="19">
        <v>2.6612893686235202</v>
      </c>
      <c r="E4113" s="19"/>
      <c r="F4113" s="19">
        <v>2.0174795171011368</v>
      </c>
      <c r="G4113" s="19"/>
      <c r="H4113" s="19">
        <v>1.3053844628303002</v>
      </c>
      <c r="I4113" s="19"/>
      <c r="J4113" s="19">
        <v>0.71231525244561156</v>
      </c>
      <c r="K4113" s="19"/>
      <c r="L4113" s="19">
        <v>2.3312696532979844</v>
      </c>
      <c r="M4113" s="19"/>
      <c r="N4113" s="19">
        <v>2.1918834770042968</v>
      </c>
      <c r="O4113" s="19"/>
      <c r="P4113" s="50">
        <v>1.3891179580166364</v>
      </c>
      <c r="R4113" s="9" t="s">
        <v>0</v>
      </c>
    </row>
    <row r="4114" spans="2:18" x14ac:dyDescent="0.2">
      <c r="B4114" s="25">
        <v>3884</v>
      </c>
      <c r="C4114" s="193"/>
      <c r="D4114" s="19">
        <v>0.23965082815796312</v>
      </c>
      <c r="E4114" s="19"/>
      <c r="F4114" s="19">
        <v>0.29450187135044498</v>
      </c>
      <c r="G4114" s="19"/>
      <c r="H4114" s="19">
        <v>0.26125860317779376</v>
      </c>
      <c r="I4114" s="19">
        <v>0.39633934675840971</v>
      </c>
      <c r="J4114" s="19"/>
      <c r="K4114" s="19"/>
      <c r="L4114" s="19">
        <v>2.5067328895944482E-3</v>
      </c>
      <c r="M4114" s="19">
        <v>0.48977588675349853</v>
      </c>
      <c r="N4114" s="19"/>
      <c r="O4114" s="19"/>
      <c r="P4114" s="50">
        <v>0.9006496195217667</v>
      </c>
      <c r="R4114" s="9" t="s">
        <v>0</v>
      </c>
    </row>
    <row r="4115" spans="2:18" x14ac:dyDescent="0.2">
      <c r="B4115" s="25">
        <v>3885</v>
      </c>
      <c r="C4115" s="193">
        <v>1.4880024700132</v>
      </c>
      <c r="D4115" s="19"/>
      <c r="E4115" s="19">
        <v>1.6307409862294</v>
      </c>
      <c r="F4115" s="19"/>
      <c r="G4115" s="19">
        <v>0.20966577052824018</v>
      </c>
      <c r="H4115" s="19"/>
      <c r="I4115" s="19">
        <v>1.1568040755638846</v>
      </c>
      <c r="J4115" s="19"/>
      <c r="K4115" s="19">
        <v>0.88651948914995982</v>
      </c>
      <c r="L4115" s="19"/>
      <c r="M4115" s="19">
        <v>1.3630805526529504</v>
      </c>
      <c r="N4115" s="19"/>
      <c r="O4115" s="19">
        <v>2.1883595244273408</v>
      </c>
      <c r="P4115" s="50"/>
      <c r="R4115" s="9" t="s">
        <v>0</v>
      </c>
    </row>
    <row r="4116" spans="2:18" x14ac:dyDescent="0.2">
      <c r="B4116" s="25">
        <v>3886</v>
      </c>
      <c r="C4116" s="193">
        <v>1.0838555844153652</v>
      </c>
      <c r="D4116" s="19"/>
      <c r="E4116" s="19">
        <v>0.70880416301251192</v>
      </c>
      <c r="F4116" s="19"/>
      <c r="G4116" s="19">
        <v>0.34667798565929631</v>
      </c>
      <c r="H4116" s="19"/>
      <c r="I4116" s="19">
        <v>0.9051718349233161</v>
      </c>
      <c r="J4116" s="19"/>
      <c r="K4116" s="19">
        <v>0.43772240777649668</v>
      </c>
      <c r="L4116" s="19"/>
      <c r="M4116" s="19">
        <v>0.29835892578897871</v>
      </c>
      <c r="N4116" s="19"/>
      <c r="O4116" s="19">
        <v>0.69324783992942107</v>
      </c>
      <c r="P4116" s="50"/>
      <c r="R4116" s="9" t="s">
        <v>0</v>
      </c>
    </row>
    <row r="4117" spans="2:18" x14ac:dyDescent="0.2">
      <c r="B4117" s="25">
        <v>3887</v>
      </c>
      <c r="C4117" s="193">
        <v>0.43654078510667288</v>
      </c>
      <c r="D4117" s="19"/>
      <c r="E4117" s="19">
        <v>1.056391976648178</v>
      </c>
      <c r="F4117" s="19"/>
      <c r="G4117" s="19">
        <v>0.15597081216825559</v>
      </c>
      <c r="H4117" s="19"/>
      <c r="I4117" s="19"/>
      <c r="J4117" s="19">
        <v>0.21494353609255126</v>
      </c>
      <c r="K4117" s="19">
        <v>0.19480644524419957</v>
      </c>
      <c r="L4117" s="19"/>
      <c r="M4117" s="19"/>
      <c r="N4117" s="19">
        <v>0.12041183408885758</v>
      </c>
      <c r="O4117" s="19">
        <v>0.48341403113526693</v>
      </c>
      <c r="P4117" s="50"/>
      <c r="R4117" s="9" t="s">
        <v>0</v>
      </c>
    </row>
    <row r="4118" spans="2:18" x14ac:dyDescent="0.2">
      <c r="B4118" s="25">
        <v>3888</v>
      </c>
      <c r="C4118" s="193">
        <v>1.4072376391310586</v>
      </c>
      <c r="D4118" s="19"/>
      <c r="E4118" s="19">
        <v>0.61425643057731116</v>
      </c>
      <c r="F4118" s="19"/>
      <c r="G4118" s="19">
        <v>1.586758521983936</v>
      </c>
      <c r="H4118" s="19"/>
      <c r="I4118" s="19">
        <v>0.67927336784514625</v>
      </c>
      <c r="J4118" s="19"/>
      <c r="K4118" s="19">
        <v>0.57245627657444442</v>
      </c>
      <c r="L4118" s="19"/>
      <c r="M4118" s="19">
        <v>0.70660161793000698</v>
      </c>
      <c r="N4118" s="19"/>
      <c r="O4118" s="19">
        <v>0.99329977776943845</v>
      </c>
      <c r="P4118" s="50"/>
      <c r="R4118" s="9" t="s">
        <v>0</v>
      </c>
    </row>
    <row r="4119" spans="2:18" x14ac:dyDescent="0.2">
      <c r="B4119" s="25">
        <v>3889</v>
      </c>
      <c r="C4119" s="193"/>
      <c r="D4119" s="19">
        <v>1.2054234497532939</v>
      </c>
      <c r="E4119" s="19"/>
      <c r="F4119" s="19">
        <v>0.32225811571368751</v>
      </c>
      <c r="G4119" s="19"/>
      <c r="H4119" s="19">
        <v>0.81202835877341806</v>
      </c>
      <c r="I4119" s="19"/>
      <c r="J4119" s="19">
        <v>0.69473989033982009</v>
      </c>
      <c r="K4119" s="19"/>
      <c r="L4119" s="19">
        <v>0.95280776555858171</v>
      </c>
      <c r="M4119" s="19"/>
      <c r="N4119" s="19">
        <v>1.2339657247143601</v>
      </c>
      <c r="O4119" s="19"/>
      <c r="P4119" s="50">
        <v>0.80629639953614163</v>
      </c>
      <c r="R4119" s="9" t="s">
        <v>0</v>
      </c>
    </row>
    <row r="4120" spans="2:18" x14ac:dyDescent="0.2">
      <c r="B4120" s="25">
        <v>3890</v>
      </c>
      <c r="C4120" s="193"/>
      <c r="D4120" s="19">
        <v>0.14272246776301656</v>
      </c>
      <c r="E4120" s="19">
        <v>0.71350463454168045</v>
      </c>
      <c r="F4120" s="19"/>
      <c r="G4120" s="19">
        <v>0.6431821309061222</v>
      </c>
      <c r="H4120" s="19"/>
      <c r="I4120" s="19"/>
      <c r="J4120" s="19">
        <v>0.34757572728363162</v>
      </c>
      <c r="K4120" s="19">
        <v>1.5439965248546965</v>
      </c>
      <c r="L4120" s="19"/>
      <c r="M4120" s="19">
        <v>0.23517052339625094</v>
      </c>
      <c r="N4120" s="19"/>
      <c r="O4120" s="19">
        <v>0.95146046789498029</v>
      </c>
      <c r="P4120" s="50"/>
      <c r="R4120" s="9" t="s">
        <v>0</v>
      </c>
    </row>
    <row r="4121" spans="2:18" x14ac:dyDescent="0.2">
      <c r="B4121" s="25">
        <v>3891</v>
      </c>
      <c r="C4121" s="193">
        <v>0.20181252263558583</v>
      </c>
      <c r="D4121" s="19"/>
      <c r="E4121" s="19">
        <v>0.70652061340047767</v>
      </c>
      <c r="F4121" s="19"/>
      <c r="G4121" s="19">
        <v>0.26894242336410312</v>
      </c>
      <c r="H4121" s="19"/>
      <c r="I4121" s="19"/>
      <c r="J4121" s="19">
        <v>8.7878236901256332E-2</v>
      </c>
      <c r="K4121" s="19">
        <v>1.3373635485216371</v>
      </c>
      <c r="L4121" s="19"/>
      <c r="M4121" s="19">
        <v>0.99447020432534505</v>
      </c>
      <c r="N4121" s="19"/>
      <c r="O4121" s="19">
        <v>0.11160649801078093</v>
      </c>
      <c r="P4121" s="50"/>
      <c r="R4121" s="9" t="s">
        <v>0</v>
      </c>
    </row>
    <row r="4122" spans="2:18" x14ac:dyDescent="0.2">
      <c r="B4122" s="25">
        <v>3892</v>
      </c>
      <c r="C4122" s="193">
        <v>0.54805643264500881</v>
      </c>
      <c r="D4122" s="19"/>
      <c r="E4122" s="19"/>
      <c r="F4122" s="19">
        <v>0.43103595200013639</v>
      </c>
      <c r="G4122" s="19"/>
      <c r="H4122" s="19">
        <v>0.7724579466827266</v>
      </c>
      <c r="I4122" s="19">
        <v>0.11247278641586511</v>
      </c>
      <c r="J4122" s="19"/>
      <c r="K4122" s="19"/>
      <c r="L4122" s="19">
        <v>0.59000818333513028</v>
      </c>
      <c r="M4122" s="19"/>
      <c r="N4122" s="19">
        <v>0.53783113013926054</v>
      </c>
      <c r="O4122" s="19"/>
      <c r="P4122" s="50">
        <v>0.47559826004729666</v>
      </c>
      <c r="R4122" s="9" t="s">
        <v>0</v>
      </c>
    </row>
    <row r="4123" spans="2:18" x14ac:dyDescent="0.2">
      <c r="B4123" s="25">
        <v>3893</v>
      </c>
      <c r="C4123" s="193"/>
      <c r="D4123" s="19">
        <v>1.4395121976214296</v>
      </c>
      <c r="E4123" s="19">
        <v>2.5908276089209439E-2</v>
      </c>
      <c r="F4123" s="19"/>
      <c r="G4123" s="19"/>
      <c r="H4123" s="19">
        <v>0.97587621443593253</v>
      </c>
      <c r="I4123" s="19">
        <v>0.29563264371504266</v>
      </c>
      <c r="J4123" s="19"/>
      <c r="K4123" s="19">
        <v>0.86961516821206419</v>
      </c>
      <c r="L4123" s="19"/>
      <c r="M4123" s="19"/>
      <c r="N4123" s="19">
        <v>0.58051170057383006</v>
      </c>
      <c r="O4123" s="19"/>
      <c r="P4123" s="50">
        <v>0.94287761133347836</v>
      </c>
      <c r="R4123" s="9" t="s">
        <v>0</v>
      </c>
    </row>
    <row r="4124" spans="2:18" x14ac:dyDescent="0.2">
      <c r="B4124" s="25">
        <v>3894</v>
      </c>
      <c r="C4124" s="193">
        <v>1.5942214434373814</v>
      </c>
      <c r="D4124" s="19"/>
      <c r="E4124" s="19">
        <v>0.22778573905987193</v>
      </c>
      <c r="F4124" s="19"/>
      <c r="G4124" s="19">
        <v>0.51513712813653045</v>
      </c>
      <c r="H4124" s="19"/>
      <c r="I4124" s="19">
        <v>0.42697673056646357</v>
      </c>
      <c r="J4124" s="19"/>
      <c r="K4124" s="19">
        <v>2.9643600258676052E-2</v>
      </c>
      <c r="L4124" s="19"/>
      <c r="M4124" s="19">
        <v>0.32191643818096494</v>
      </c>
      <c r="N4124" s="19"/>
      <c r="O4124" s="19">
        <v>0.73007614461971493</v>
      </c>
      <c r="P4124" s="50"/>
      <c r="R4124" s="9" t="s">
        <v>0</v>
      </c>
    </row>
    <row r="4125" spans="2:18" x14ac:dyDescent="0.2">
      <c r="B4125" s="25">
        <v>3895</v>
      </c>
      <c r="C4125" s="193"/>
      <c r="D4125" s="19">
        <v>8.0725249024002479E-2</v>
      </c>
      <c r="E4125" s="19">
        <v>0.41949562929123735</v>
      </c>
      <c r="F4125" s="19"/>
      <c r="G4125" s="19">
        <v>0.26199517548628765</v>
      </c>
      <c r="H4125" s="19"/>
      <c r="I4125" s="19"/>
      <c r="J4125" s="19">
        <v>3.0168492061091411E-2</v>
      </c>
      <c r="K4125" s="19"/>
      <c r="L4125" s="19">
        <v>0.56267629936583852</v>
      </c>
      <c r="M4125" s="19">
        <v>0.91967405520833723</v>
      </c>
      <c r="N4125" s="19"/>
      <c r="O4125" s="19">
        <v>0.29038746595117459</v>
      </c>
      <c r="P4125" s="50"/>
      <c r="R4125" s="9" t="s">
        <v>0</v>
      </c>
    </row>
    <row r="4126" spans="2:18" x14ac:dyDescent="0.2">
      <c r="B4126" s="25">
        <v>3896</v>
      </c>
      <c r="C4126" s="193"/>
      <c r="D4126" s="19">
        <v>0.25186257096047404</v>
      </c>
      <c r="E4126" s="19"/>
      <c r="F4126" s="19">
        <v>0.72046475148886946</v>
      </c>
      <c r="G4126" s="19"/>
      <c r="H4126" s="19">
        <v>0.63806503262679914</v>
      </c>
      <c r="I4126" s="19"/>
      <c r="J4126" s="19">
        <v>3.7309690659193893E-2</v>
      </c>
      <c r="K4126" s="19"/>
      <c r="L4126" s="19">
        <v>0.96677708688689401</v>
      </c>
      <c r="M4126" s="19"/>
      <c r="N4126" s="19">
        <v>0.19576908917203148</v>
      </c>
      <c r="O4126" s="19">
        <v>0.54019066715335495</v>
      </c>
      <c r="P4126" s="50"/>
      <c r="R4126" s="9" t="s">
        <v>0</v>
      </c>
    </row>
    <row r="4127" spans="2:18" x14ac:dyDescent="0.2">
      <c r="B4127" s="25">
        <v>3897</v>
      </c>
      <c r="C4127" s="193"/>
      <c r="D4127" s="19">
        <v>0.48626075351403641</v>
      </c>
      <c r="E4127" s="19">
        <v>0.15662803463855032</v>
      </c>
      <c r="F4127" s="19"/>
      <c r="G4127" s="19">
        <v>0.14823420133789128</v>
      </c>
      <c r="H4127" s="19"/>
      <c r="I4127" s="19">
        <v>0.17369802281961358</v>
      </c>
      <c r="J4127" s="19"/>
      <c r="K4127" s="19">
        <v>0.54700320029525396</v>
      </c>
      <c r="L4127" s="19"/>
      <c r="M4127" s="19"/>
      <c r="N4127" s="19">
        <v>0.19987977342357718</v>
      </c>
      <c r="O4127" s="19">
        <v>0.47664172876628008</v>
      </c>
      <c r="P4127" s="50"/>
      <c r="R4127" s="9" t="s">
        <v>0</v>
      </c>
    </row>
    <row r="4128" spans="2:18" x14ac:dyDescent="0.2">
      <c r="B4128" s="25">
        <v>3898</v>
      </c>
      <c r="C4128" s="193"/>
      <c r="D4128" s="19">
        <v>1.8842371430422988</v>
      </c>
      <c r="E4128" s="19"/>
      <c r="F4128" s="19">
        <v>1.4037542340402749</v>
      </c>
      <c r="G4128" s="19"/>
      <c r="H4128" s="19">
        <v>1.9663190277447291</v>
      </c>
      <c r="I4128" s="19"/>
      <c r="J4128" s="19">
        <v>1.8445232748142453</v>
      </c>
      <c r="K4128" s="19"/>
      <c r="L4128" s="19">
        <v>1.4973779196551422</v>
      </c>
      <c r="M4128" s="19"/>
      <c r="N4128" s="19">
        <v>0.58617818495944085</v>
      </c>
      <c r="O4128" s="19"/>
      <c r="P4128" s="50">
        <v>2.496380307403768</v>
      </c>
      <c r="R4128" s="9" t="s">
        <v>0</v>
      </c>
    </row>
    <row r="4129" spans="2:18" x14ac:dyDescent="0.2">
      <c r="B4129" s="25">
        <v>3899</v>
      </c>
      <c r="C4129" s="193">
        <v>0.77364036028817029</v>
      </c>
      <c r="D4129" s="19"/>
      <c r="E4129" s="19">
        <v>1.2969538328229939</v>
      </c>
      <c r="F4129" s="19"/>
      <c r="G4129" s="19">
        <v>0.92792060270119903</v>
      </c>
      <c r="H4129" s="19"/>
      <c r="I4129" s="19">
        <v>0.36312705107891136</v>
      </c>
      <c r="J4129" s="19"/>
      <c r="K4129" s="19">
        <v>1.3140539315260773</v>
      </c>
      <c r="L4129" s="19"/>
      <c r="M4129" s="19">
        <v>1.9748671871522501</v>
      </c>
      <c r="N4129" s="19"/>
      <c r="O4129" s="19">
        <v>2.135804561783369</v>
      </c>
      <c r="P4129" s="50"/>
      <c r="R4129" s="9" t="s">
        <v>0</v>
      </c>
    </row>
    <row r="4130" spans="2:18" x14ac:dyDescent="0.2">
      <c r="B4130" s="25">
        <v>3900</v>
      </c>
      <c r="C4130" s="193"/>
      <c r="D4130" s="19">
        <v>0.77458953109274142</v>
      </c>
      <c r="E4130" s="19"/>
      <c r="F4130" s="19">
        <v>0.17599707059323638</v>
      </c>
      <c r="G4130" s="19"/>
      <c r="H4130" s="19">
        <v>1.3023176681337518</v>
      </c>
      <c r="I4130" s="19"/>
      <c r="J4130" s="19">
        <v>1.3564959686149745</v>
      </c>
      <c r="K4130" s="19"/>
      <c r="L4130" s="19">
        <v>0.74606475352559865</v>
      </c>
      <c r="M4130" s="19"/>
      <c r="N4130" s="19">
        <v>0.66593082971918283</v>
      </c>
      <c r="O4130" s="19"/>
      <c r="P4130" s="50">
        <v>0.50197628000554662</v>
      </c>
      <c r="R4130" s="9" t="s">
        <v>0</v>
      </c>
    </row>
    <row r="4131" spans="2:18" x14ac:dyDescent="0.2">
      <c r="B4131" s="25">
        <v>3901</v>
      </c>
      <c r="C4131" s="193"/>
      <c r="D4131" s="19">
        <v>0.77790560932069797</v>
      </c>
      <c r="E4131" s="19"/>
      <c r="F4131" s="19">
        <v>0.30889950179996534</v>
      </c>
      <c r="G4131" s="19"/>
      <c r="H4131" s="19">
        <v>4.1954946601851575E-2</v>
      </c>
      <c r="I4131" s="19"/>
      <c r="J4131" s="19">
        <v>1.4214119252079238</v>
      </c>
      <c r="K4131" s="19">
        <v>0.82420097654599811</v>
      </c>
      <c r="L4131" s="19"/>
      <c r="M4131" s="19"/>
      <c r="N4131" s="19">
        <v>0.58845502049296072</v>
      </c>
      <c r="O4131" s="19"/>
      <c r="P4131" s="50">
        <v>1.0043839288808718</v>
      </c>
      <c r="R4131" s="9" t="s">
        <v>0</v>
      </c>
    </row>
    <row r="4132" spans="2:18" x14ac:dyDescent="0.2">
      <c r="B4132" s="25">
        <v>3902</v>
      </c>
      <c r="C4132" s="193">
        <v>8.3052165144317486E-2</v>
      </c>
      <c r="D4132" s="19"/>
      <c r="E4132" s="19">
        <v>1.2174161331603888</v>
      </c>
      <c r="F4132" s="19"/>
      <c r="G4132" s="19">
        <v>0.21728757902340173</v>
      </c>
      <c r="H4132" s="19"/>
      <c r="I4132" s="19">
        <v>0.44543893203317597</v>
      </c>
      <c r="J4132" s="19"/>
      <c r="K4132" s="19">
        <v>0.39689016921987291</v>
      </c>
      <c r="L4132" s="19"/>
      <c r="M4132" s="19">
        <v>0.48476149073742197</v>
      </c>
      <c r="N4132" s="19"/>
      <c r="O4132" s="19"/>
      <c r="P4132" s="50">
        <v>9.0090053915880902E-2</v>
      </c>
      <c r="R4132" s="9" t="s">
        <v>0</v>
      </c>
    </row>
    <row r="4133" spans="2:18" x14ac:dyDescent="0.2">
      <c r="B4133" s="25">
        <v>3903</v>
      </c>
      <c r="C4133" s="193">
        <v>0.55204002849577671</v>
      </c>
      <c r="D4133" s="19"/>
      <c r="E4133" s="19">
        <v>1.2821842503801955</v>
      </c>
      <c r="F4133" s="19"/>
      <c r="G4133" s="19">
        <v>0.40241047268130459</v>
      </c>
      <c r="H4133" s="19"/>
      <c r="I4133" s="19">
        <v>1.5517319886886256</v>
      </c>
      <c r="J4133" s="19"/>
      <c r="K4133" s="19"/>
      <c r="L4133" s="19">
        <v>3.2710606264037316E-2</v>
      </c>
      <c r="M4133" s="19">
        <v>0.57965834862314969</v>
      </c>
      <c r="N4133" s="19"/>
      <c r="O4133" s="19">
        <v>0.62179891270712651</v>
      </c>
      <c r="P4133" s="50"/>
      <c r="R4133" s="9" t="s">
        <v>0</v>
      </c>
    </row>
    <row r="4134" spans="2:18" x14ac:dyDescent="0.2">
      <c r="B4134" s="25">
        <v>3904</v>
      </c>
      <c r="C4134" s="193">
        <v>0.45671651112364481</v>
      </c>
      <c r="D4134" s="19"/>
      <c r="E4134" s="19">
        <v>0.85478818385624411</v>
      </c>
      <c r="F4134" s="19"/>
      <c r="G4134" s="19">
        <v>0.63386739960671823</v>
      </c>
      <c r="H4134" s="19"/>
      <c r="I4134" s="19">
        <v>0.14728676379274033</v>
      </c>
      <c r="J4134" s="19"/>
      <c r="K4134" s="19">
        <v>1.1489026048495969</v>
      </c>
      <c r="L4134" s="19"/>
      <c r="M4134" s="19">
        <v>0.28395765193640282</v>
      </c>
      <c r="N4134" s="19"/>
      <c r="O4134" s="19">
        <v>1.0351592550193902</v>
      </c>
      <c r="P4134" s="50"/>
      <c r="R4134" s="9" t="s">
        <v>0</v>
      </c>
    </row>
    <row r="4135" spans="2:18" x14ac:dyDescent="0.2">
      <c r="B4135" s="25">
        <v>3905</v>
      </c>
      <c r="C4135" s="193">
        <v>0.88798181881199112</v>
      </c>
      <c r="D4135" s="19"/>
      <c r="E4135" s="19">
        <v>1.1667090758972487</v>
      </c>
      <c r="F4135" s="19"/>
      <c r="G4135" s="19">
        <v>0.53450651921979253</v>
      </c>
      <c r="H4135" s="19"/>
      <c r="I4135" s="19">
        <v>0.65221182417861534</v>
      </c>
      <c r="J4135" s="19"/>
      <c r="K4135" s="19">
        <v>0.64545240323014608</v>
      </c>
      <c r="L4135" s="19"/>
      <c r="M4135" s="19">
        <v>0.84920338896743441</v>
      </c>
      <c r="N4135" s="19"/>
      <c r="O4135" s="19">
        <v>0.42241667672763111</v>
      </c>
      <c r="P4135" s="50"/>
      <c r="R4135" s="9" t="s">
        <v>0</v>
      </c>
    </row>
    <row r="4136" spans="2:18" x14ac:dyDescent="0.2">
      <c r="B4136" s="25">
        <v>3906</v>
      </c>
      <c r="C4136" s="193"/>
      <c r="D4136" s="19">
        <v>0.81812532419119033</v>
      </c>
      <c r="E4136" s="19"/>
      <c r="F4136" s="19">
        <v>0.23356893141143345</v>
      </c>
      <c r="G4136" s="19">
        <v>0.762767449124931</v>
      </c>
      <c r="H4136" s="19"/>
      <c r="I4136" s="19"/>
      <c r="J4136" s="19">
        <v>0.53114205197147391</v>
      </c>
      <c r="K4136" s="19"/>
      <c r="L4136" s="19">
        <v>0.22165241739602795</v>
      </c>
      <c r="M4136" s="19"/>
      <c r="N4136" s="19">
        <v>0.70785524880916351</v>
      </c>
      <c r="O4136" s="19"/>
      <c r="P4136" s="50">
        <v>0.70337141057262864</v>
      </c>
      <c r="R4136" s="9" t="s">
        <v>0</v>
      </c>
    </row>
    <row r="4137" spans="2:18" x14ac:dyDescent="0.2">
      <c r="B4137" s="25">
        <v>3907</v>
      </c>
      <c r="C4137" s="193">
        <v>0.12171424410832726</v>
      </c>
      <c r="D4137" s="19"/>
      <c r="E4137" s="19"/>
      <c r="F4137" s="19">
        <v>0.19369723404280009</v>
      </c>
      <c r="G4137" s="19"/>
      <c r="H4137" s="19">
        <v>0.13124916603180983</v>
      </c>
      <c r="I4137" s="19"/>
      <c r="J4137" s="19">
        <v>1.6675582242863571</v>
      </c>
      <c r="K4137" s="19"/>
      <c r="L4137" s="19">
        <v>0.38086554611007262</v>
      </c>
      <c r="M4137" s="19">
        <v>0.26456350958455416</v>
      </c>
      <c r="N4137" s="19"/>
      <c r="O4137" s="19"/>
      <c r="P4137" s="50">
        <v>0.72213759885656381</v>
      </c>
      <c r="R4137" s="9" t="s">
        <v>0</v>
      </c>
    </row>
    <row r="4138" spans="2:18" x14ac:dyDescent="0.2">
      <c r="B4138" s="25">
        <v>3908</v>
      </c>
      <c r="C4138" s="193">
        <v>1.2974735507248807</v>
      </c>
      <c r="D4138" s="19"/>
      <c r="E4138" s="19">
        <v>1.2515355591292439</v>
      </c>
      <c r="F4138" s="19"/>
      <c r="G4138" s="19"/>
      <c r="H4138" s="19">
        <v>0.39493887710880182</v>
      </c>
      <c r="I4138" s="19">
        <v>0.40671499250814869</v>
      </c>
      <c r="J4138" s="19"/>
      <c r="K4138" s="19">
        <v>1.2173332768174818</v>
      </c>
      <c r="L4138" s="19"/>
      <c r="M4138" s="19">
        <v>0.32946366599263699</v>
      </c>
      <c r="N4138" s="19"/>
      <c r="O4138" s="19">
        <v>0.22056526494462012</v>
      </c>
      <c r="P4138" s="50"/>
      <c r="R4138" s="9" t="s">
        <v>0</v>
      </c>
    </row>
    <row r="4139" spans="2:18" x14ac:dyDescent="0.2">
      <c r="B4139" s="25">
        <v>3909</v>
      </c>
      <c r="C4139" s="193"/>
      <c r="D4139" s="19">
        <v>1.1887446621631388</v>
      </c>
      <c r="E4139" s="19">
        <v>0.27452630399067857</v>
      </c>
      <c r="F4139" s="19"/>
      <c r="G4139" s="19"/>
      <c r="H4139" s="19">
        <v>0.60594287507245692</v>
      </c>
      <c r="I4139" s="19"/>
      <c r="J4139" s="19">
        <v>0.33903999075022012</v>
      </c>
      <c r="K4139" s="19"/>
      <c r="L4139" s="19">
        <v>1.1240388430858466</v>
      </c>
      <c r="M4139" s="19"/>
      <c r="N4139" s="19">
        <v>0.25113708994530531</v>
      </c>
      <c r="O4139" s="19"/>
      <c r="P4139" s="50">
        <v>0.7336330860411614</v>
      </c>
      <c r="R4139" s="9" t="s">
        <v>0</v>
      </c>
    </row>
    <row r="4140" spans="2:18" x14ac:dyDescent="0.2">
      <c r="B4140" s="25">
        <v>3910</v>
      </c>
      <c r="C4140" s="193">
        <v>0.2189214558433899</v>
      </c>
      <c r="D4140" s="19"/>
      <c r="E4140" s="19">
        <v>1.1852114448148987</v>
      </c>
      <c r="F4140" s="19"/>
      <c r="G4140" s="19">
        <v>3.6256373605209606E-2</v>
      </c>
      <c r="H4140" s="19"/>
      <c r="I4140" s="19"/>
      <c r="J4140" s="19">
        <v>0.17121903964243543</v>
      </c>
      <c r="K4140" s="19"/>
      <c r="L4140" s="19">
        <v>0.408137685719212</v>
      </c>
      <c r="M4140" s="19">
        <v>1.1486768714466962</v>
      </c>
      <c r="N4140" s="19"/>
      <c r="O4140" s="19"/>
      <c r="P4140" s="50">
        <v>0.79426144774615171</v>
      </c>
      <c r="R4140" s="9" t="s">
        <v>0</v>
      </c>
    </row>
    <row r="4141" spans="2:18" x14ac:dyDescent="0.2">
      <c r="B4141" s="25">
        <v>3911</v>
      </c>
      <c r="C4141" s="193"/>
      <c r="D4141" s="19">
        <v>1.0269743779703282</v>
      </c>
      <c r="E4141" s="19"/>
      <c r="F4141" s="19">
        <v>0.62752346100903422</v>
      </c>
      <c r="G4141" s="19"/>
      <c r="H4141" s="19">
        <v>1.1353967786460852</v>
      </c>
      <c r="I4141" s="19"/>
      <c r="J4141" s="19">
        <v>0.92425426015250589</v>
      </c>
      <c r="K4141" s="19"/>
      <c r="L4141" s="19">
        <v>0.79513450255334883</v>
      </c>
      <c r="M4141" s="19"/>
      <c r="N4141" s="19">
        <v>0.21137001830911054</v>
      </c>
      <c r="O4141" s="19"/>
      <c r="P4141" s="50">
        <v>0.36227459953572738</v>
      </c>
      <c r="R4141" s="9" t="s">
        <v>0</v>
      </c>
    </row>
    <row r="4142" spans="2:18" x14ac:dyDescent="0.2">
      <c r="B4142" s="25">
        <v>3912</v>
      </c>
      <c r="C4142" s="193">
        <v>1.100754037123882</v>
      </c>
      <c r="D4142" s="19"/>
      <c r="E4142" s="19">
        <v>1.3628484402921048</v>
      </c>
      <c r="F4142" s="19"/>
      <c r="G4142" s="19">
        <v>1.4780869076375969</v>
      </c>
      <c r="H4142" s="19"/>
      <c r="I4142" s="19">
        <v>0.57231347203659977</v>
      </c>
      <c r="J4142" s="19"/>
      <c r="K4142" s="19">
        <v>1.212845209471451</v>
      </c>
      <c r="L4142" s="19"/>
      <c r="M4142" s="19">
        <v>0.67725683053751251</v>
      </c>
      <c r="N4142" s="19"/>
      <c r="O4142" s="19">
        <v>1.7074955356536179</v>
      </c>
      <c r="P4142" s="50"/>
      <c r="R4142" s="9" t="s">
        <v>0</v>
      </c>
    </row>
    <row r="4143" spans="2:18" x14ac:dyDescent="0.2">
      <c r="B4143" s="25">
        <v>3913</v>
      </c>
      <c r="C4143" s="193"/>
      <c r="D4143" s="19">
        <v>0.127500582620935</v>
      </c>
      <c r="E4143" s="19">
        <v>0.24081060003577487</v>
      </c>
      <c r="F4143" s="19"/>
      <c r="G4143" s="19"/>
      <c r="H4143" s="19">
        <v>0.57168630882742422</v>
      </c>
      <c r="I4143" s="19"/>
      <c r="J4143" s="19">
        <v>0.1719153248824398</v>
      </c>
      <c r="K4143" s="19">
        <v>0.29283389156024991</v>
      </c>
      <c r="L4143" s="19"/>
      <c r="M4143" s="19"/>
      <c r="N4143" s="19">
        <v>0.50116220793361499</v>
      </c>
      <c r="O4143" s="19">
        <v>0.5258331173856069</v>
      </c>
      <c r="P4143" s="50"/>
      <c r="R4143" s="9" t="s">
        <v>0</v>
      </c>
    </row>
    <row r="4144" spans="2:18" x14ac:dyDescent="0.2">
      <c r="B4144" s="25">
        <v>3914</v>
      </c>
      <c r="C4144" s="193"/>
      <c r="D4144" s="19">
        <v>1.007695368160906</v>
      </c>
      <c r="E4144" s="19"/>
      <c r="F4144" s="19">
        <v>0.230240496864171</v>
      </c>
      <c r="G4144" s="19"/>
      <c r="H4144" s="19">
        <v>0.62332315939053629</v>
      </c>
      <c r="I4144" s="19"/>
      <c r="J4144" s="19">
        <v>1.0039299090436353</v>
      </c>
      <c r="K4144" s="19"/>
      <c r="L4144" s="19">
        <v>0.20768396949384338</v>
      </c>
      <c r="M4144" s="19">
        <v>0.22558482355130913</v>
      </c>
      <c r="N4144" s="19"/>
      <c r="O4144" s="19">
        <v>0.56393874541455913</v>
      </c>
      <c r="P4144" s="50"/>
      <c r="R4144" s="9" t="s">
        <v>0</v>
      </c>
    </row>
    <row r="4145" spans="2:18" x14ac:dyDescent="0.2">
      <c r="B4145" s="25">
        <v>3915</v>
      </c>
      <c r="C4145" s="193"/>
      <c r="D4145" s="19">
        <v>1.596447585276817</v>
      </c>
      <c r="E4145" s="19"/>
      <c r="F4145" s="19">
        <v>2.1623388858696</v>
      </c>
      <c r="G4145" s="19"/>
      <c r="H4145" s="19">
        <v>2.0395918416917214</v>
      </c>
      <c r="I4145" s="19"/>
      <c r="J4145" s="19">
        <v>1.6906511097096359</v>
      </c>
      <c r="K4145" s="19"/>
      <c r="L4145" s="19">
        <v>2.263698914393923</v>
      </c>
      <c r="M4145" s="19"/>
      <c r="N4145" s="19">
        <v>2.2284705562978546</v>
      </c>
      <c r="O4145" s="19"/>
      <c r="P4145" s="50">
        <v>1.4869559146463487</v>
      </c>
      <c r="R4145" s="9" t="s">
        <v>0</v>
      </c>
    </row>
    <row r="4146" spans="2:18" x14ac:dyDescent="0.2">
      <c r="B4146" s="25">
        <v>3916</v>
      </c>
      <c r="C4146" s="193">
        <v>6.9722622255672426E-2</v>
      </c>
      <c r="D4146" s="19"/>
      <c r="E4146" s="19"/>
      <c r="F4146" s="19">
        <v>1.6107716668025018E-2</v>
      </c>
      <c r="G4146" s="19"/>
      <c r="H4146" s="19">
        <v>0.27431651440191035</v>
      </c>
      <c r="I4146" s="19"/>
      <c r="J4146" s="19">
        <v>0.35284135079441264</v>
      </c>
      <c r="K4146" s="19"/>
      <c r="L4146" s="19">
        <v>0.64276309595154402</v>
      </c>
      <c r="M4146" s="19"/>
      <c r="N4146" s="19">
        <v>0.93392261422041156</v>
      </c>
      <c r="O4146" s="19"/>
      <c r="P4146" s="50">
        <v>1.2250822716669918</v>
      </c>
      <c r="R4146" s="9" t="s">
        <v>0</v>
      </c>
    </row>
    <row r="4147" spans="2:18" x14ac:dyDescent="0.2">
      <c r="B4147" s="25">
        <v>3917</v>
      </c>
      <c r="C4147" s="193">
        <v>0.61639648530534896</v>
      </c>
      <c r="D4147" s="19"/>
      <c r="E4147" s="19">
        <v>0.63730206135312717</v>
      </c>
      <c r="F4147" s="19"/>
      <c r="G4147" s="19"/>
      <c r="H4147" s="19">
        <v>0.94262130696516089</v>
      </c>
      <c r="I4147" s="19">
        <v>8.5831501104873448E-2</v>
      </c>
      <c r="J4147" s="19"/>
      <c r="K4147" s="19">
        <v>0.86003850487899447</v>
      </c>
      <c r="L4147" s="19"/>
      <c r="M4147" s="19">
        <v>0.62158342847116099</v>
      </c>
      <c r="N4147" s="19"/>
      <c r="O4147" s="19"/>
      <c r="P4147" s="50">
        <v>0.53342897224292773</v>
      </c>
      <c r="R4147" s="9" t="s">
        <v>0</v>
      </c>
    </row>
    <row r="4148" spans="2:18" x14ac:dyDescent="0.2">
      <c r="B4148" s="25">
        <v>3918</v>
      </c>
      <c r="C4148" s="193"/>
      <c r="D4148" s="19">
        <v>0.89385412304583045</v>
      </c>
      <c r="E4148" s="19"/>
      <c r="F4148" s="19">
        <v>1.6763435036657153</v>
      </c>
      <c r="G4148" s="19"/>
      <c r="H4148" s="19">
        <v>0.76620344442706756</v>
      </c>
      <c r="I4148" s="19">
        <v>0.29676704908324053</v>
      </c>
      <c r="J4148" s="19"/>
      <c r="K4148" s="19"/>
      <c r="L4148" s="19">
        <v>0.74470971790829665</v>
      </c>
      <c r="M4148" s="19"/>
      <c r="N4148" s="19">
        <v>0.24641000885391851</v>
      </c>
      <c r="O4148" s="19"/>
      <c r="P4148" s="50">
        <v>0.85510789852637759</v>
      </c>
      <c r="R4148" s="9" t="s">
        <v>0</v>
      </c>
    </row>
    <row r="4149" spans="2:18" x14ac:dyDescent="0.2">
      <c r="B4149" s="25">
        <v>3919</v>
      </c>
      <c r="C4149" s="193">
        <v>1.6246487365403687E-2</v>
      </c>
      <c r="D4149" s="19"/>
      <c r="E4149" s="19"/>
      <c r="F4149" s="19">
        <v>0.27697760507990243</v>
      </c>
      <c r="G4149" s="19">
        <v>0.36405866448561841</v>
      </c>
      <c r="H4149" s="19"/>
      <c r="I4149" s="19">
        <v>0.23343513793681181</v>
      </c>
      <c r="J4149" s="19"/>
      <c r="K4149" s="19">
        <v>0.43993457286367826</v>
      </c>
      <c r="L4149" s="19"/>
      <c r="M4149" s="19">
        <v>0.49207467248736286</v>
      </c>
      <c r="N4149" s="19"/>
      <c r="O4149" s="19">
        <v>0.67297490803475879</v>
      </c>
      <c r="P4149" s="50"/>
      <c r="R4149" s="9" t="s">
        <v>0</v>
      </c>
    </row>
    <row r="4150" spans="2:18" x14ac:dyDescent="0.2">
      <c r="B4150" s="25">
        <v>3920</v>
      </c>
      <c r="C4150" s="193"/>
      <c r="D4150" s="19">
        <v>2.6863002587853151</v>
      </c>
      <c r="E4150" s="19"/>
      <c r="F4150" s="19">
        <v>3.1250584857923016</v>
      </c>
      <c r="G4150" s="19"/>
      <c r="H4150" s="19">
        <v>3.6297096884939504</v>
      </c>
      <c r="I4150" s="19"/>
      <c r="J4150" s="19">
        <v>2.6304414832069654</v>
      </c>
      <c r="K4150" s="19"/>
      <c r="L4150" s="19">
        <v>1.8452595883669487</v>
      </c>
      <c r="M4150" s="19"/>
      <c r="N4150" s="19">
        <v>2.7594716524335245</v>
      </c>
      <c r="O4150" s="19"/>
      <c r="P4150" s="50">
        <v>2.4926314520812931</v>
      </c>
      <c r="R4150" s="9" t="s">
        <v>0</v>
      </c>
    </row>
    <row r="4151" spans="2:18" x14ac:dyDescent="0.2">
      <c r="B4151" s="25">
        <v>3921</v>
      </c>
      <c r="C4151" s="193"/>
      <c r="D4151" s="19">
        <v>7.7549370302342518E-2</v>
      </c>
      <c r="E4151" s="19"/>
      <c r="F4151" s="19">
        <v>0.52269939145032562</v>
      </c>
      <c r="G4151" s="19"/>
      <c r="H4151" s="19">
        <v>0.1343304545988859</v>
      </c>
      <c r="I4151" s="19"/>
      <c r="J4151" s="19">
        <v>0.28496358695748547</v>
      </c>
      <c r="K4151" s="19"/>
      <c r="L4151" s="19">
        <v>3.877537721525133E-2</v>
      </c>
      <c r="M4151" s="19"/>
      <c r="N4151" s="19">
        <v>1.9323204905524825E-2</v>
      </c>
      <c r="O4151" s="19"/>
      <c r="P4151" s="50">
        <v>1.3642452943610091</v>
      </c>
      <c r="R4151" s="9" t="s">
        <v>0</v>
      </c>
    </row>
    <row r="4152" spans="2:18" x14ac:dyDescent="0.2">
      <c r="B4152" s="25">
        <v>3922</v>
      </c>
      <c r="C4152" s="193"/>
      <c r="D4152" s="19">
        <v>0.71500603589984557</v>
      </c>
      <c r="E4152" s="19">
        <v>0.50427387448986472</v>
      </c>
      <c r="F4152" s="19"/>
      <c r="G4152" s="19">
        <v>0.20594834608350931</v>
      </c>
      <c r="H4152" s="19"/>
      <c r="I4152" s="19">
        <v>0.11029866827806645</v>
      </c>
      <c r="J4152" s="19"/>
      <c r="K4152" s="19"/>
      <c r="L4152" s="19">
        <v>0.13372349017558552</v>
      </c>
      <c r="M4152" s="19">
        <v>0.6414935127593423</v>
      </c>
      <c r="N4152" s="19"/>
      <c r="O4152" s="19"/>
      <c r="P4152" s="50">
        <v>1.0744114302852243</v>
      </c>
      <c r="R4152" s="9" t="s">
        <v>0</v>
      </c>
    </row>
    <row r="4153" spans="2:18" x14ac:dyDescent="0.2">
      <c r="B4153" s="25">
        <v>3923</v>
      </c>
      <c r="C4153" s="193">
        <v>0.6644726260742716</v>
      </c>
      <c r="D4153" s="19"/>
      <c r="E4153" s="19">
        <v>0.80150496025710871</v>
      </c>
      <c r="F4153" s="19"/>
      <c r="G4153" s="19">
        <v>0.19707971527927876</v>
      </c>
      <c r="H4153" s="19"/>
      <c r="I4153" s="19">
        <v>3.2852114796893511E-2</v>
      </c>
      <c r="J4153" s="19"/>
      <c r="K4153" s="19"/>
      <c r="L4153" s="19">
        <v>1.2164372163703969</v>
      </c>
      <c r="M4153" s="19">
        <v>0.39048959846295145</v>
      </c>
      <c r="N4153" s="19"/>
      <c r="O4153" s="19">
        <v>0.36844264319371856</v>
      </c>
      <c r="P4153" s="50"/>
      <c r="R4153" s="9" t="s">
        <v>0</v>
      </c>
    </row>
    <row r="4154" spans="2:18" x14ac:dyDescent="0.2">
      <c r="B4154" s="25">
        <v>3924</v>
      </c>
      <c r="C4154" s="193">
        <v>0.72138222258506346</v>
      </c>
      <c r="D4154" s="19"/>
      <c r="E4154" s="19"/>
      <c r="F4154" s="19">
        <v>7.1767476622905432E-2</v>
      </c>
      <c r="G4154" s="19">
        <v>0.73966945433117026</v>
      </c>
      <c r="H4154" s="19"/>
      <c r="I4154" s="19">
        <v>0.2900413842182164</v>
      </c>
      <c r="J4154" s="19"/>
      <c r="K4154" s="19"/>
      <c r="L4154" s="19">
        <v>0.28431828424249866</v>
      </c>
      <c r="M4154" s="19"/>
      <c r="N4154" s="19">
        <v>0.29023404134550768</v>
      </c>
      <c r="O4154" s="19">
        <v>0.21372147269374508</v>
      </c>
      <c r="P4154" s="50"/>
      <c r="R4154" s="9" t="s">
        <v>0</v>
      </c>
    </row>
    <row r="4155" spans="2:18" x14ac:dyDescent="0.2">
      <c r="B4155" s="25">
        <v>3925</v>
      </c>
      <c r="C4155" s="193"/>
      <c r="D4155" s="19">
        <v>0.4745258320271919</v>
      </c>
      <c r="E4155" s="19">
        <v>0.64101040146745036</v>
      </c>
      <c r="F4155" s="19"/>
      <c r="G4155" s="19">
        <v>1.5102211376085575</v>
      </c>
      <c r="H4155" s="19"/>
      <c r="I4155" s="19">
        <v>0.89825255402159299</v>
      </c>
      <c r="J4155" s="19"/>
      <c r="K4155" s="19">
        <v>0.35545307118475916</v>
      </c>
      <c r="L4155" s="19"/>
      <c r="M4155" s="19">
        <v>1.3098178362152106</v>
      </c>
      <c r="N4155" s="19"/>
      <c r="O4155" s="19">
        <v>1.2958906432716764</v>
      </c>
      <c r="P4155" s="50"/>
      <c r="R4155" s="9" t="s">
        <v>0</v>
      </c>
    </row>
    <row r="4156" spans="2:18" x14ac:dyDescent="0.2">
      <c r="B4156" s="25">
        <v>3926</v>
      </c>
      <c r="C4156" s="193"/>
      <c r="D4156" s="19">
        <v>0.17671384006755336</v>
      </c>
      <c r="E4156" s="19"/>
      <c r="F4156" s="19">
        <v>0.54492607938946525</v>
      </c>
      <c r="G4156" s="19"/>
      <c r="H4156" s="19">
        <v>1.0296309373786336</v>
      </c>
      <c r="I4156" s="19"/>
      <c r="J4156" s="19">
        <v>0.95940823251103091</v>
      </c>
      <c r="K4156" s="19"/>
      <c r="L4156" s="19">
        <v>0.27421050096150917</v>
      </c>
      <c r="M4156" s="19"/>
      <c r="N4156" s="19">
        <v>0.34978711552250524</v>
      </c>
      <c r="O4156" s="19"/>
      <c r="P4156" s="50">
        <v>0.59421240932887331</v>
      </c>
      <c r="R4156" s="9" t="s">
        <v>0</v>
      </c>
    </row>
    <row r="4157" spans="2:18" x14ac:dyDescent="0.2">
      <c r="B4157" s="25">
        <v>3927</v>
      </c>
      <c r="C4157" s="193"/>
      <c r="D4157" s="19">
        <v>0.19095670248721469</v>
      </c>
      <c r="E4157" s="19">
        <v>1.7061495500886499</v>
      </c>
      <c r="F4157" s="19"/>
      <c r="G4157" s="19">
        <v>1.2798053083559695</v>
      </c>
      <c r="H4157" s="19"/>
      <c r="I4157" s="19">
        <v>1.1363374558499553</v>
      </c>
      <c r="J4157" s="19"/>
      <c r="K4157" s="19">
        <v>1.5356183673635311</v>
      </c>
      <c r="L4157" s="19"/>
      <c r="M4157" s="19">
        <v>0.80111232577662339</v>
      </c>
      <c r="N4157" s="19"/>
      <c r="O4157" s="19">
        <v>0.95538866220795604</v>
      </c>
      <c r="P4157" s="50"/>
      <c r="R4157" s="9" t="s">
        <v>0</v>
      </c>
    </row>
    <row r="4158" spans="2:18" x14ac:dyDescent="0.2">
      <c r="B4158" s="25">
        <v>3928</v>
      </c>
      <c r="C4158" s="193"/>
      <c r="D4158" s="19">
        <v>0.94670836700529015</v>
      </c>
      <c r="E4158" s="19"/>
      <c r="F4158" s="19">
        <v>0.50160221144943995</v>
      </c>
      <c r="G4158" s="19"/>
      <c r="H4158" s="19">
        <v>0.15249869461574722</v>
      </c>
      <c r="I4158" s="19"/>
      <c r="J4158" s="19">
        <v>9.871200087340877E-2</v>
      </c>
      <c r="K4158" s="19">
        <v>2.6878031890830822E-2</v>
      </c>
      <c r="L4158" s="19"/>
      <c r="M4158" s="19"/>
      <c r="N4158" s="19">
        <v>1.3206237369213589</v>
      </c>
      <c r="O4158" s="19"/>
      <c r="P4158" s="50">
        <v>1.2210064864066046</v>
      </c>
      <c r="R4158" s="9" t="s">
        <v>0</v>
      </c>
    </row>
    <row r="4159" spans="2:18" x14ac:dyDescent="0.2">
      <c r="B4159" s="25">
        <v>3929</v>
      </c>
      <c r="C4159" s="193"/>
      <c r="D4159" s="19">
        <v>1.3526038520124037</v>
      </c>
      <c r="E4159" s="19">
        <v>7.5301348704074969E-2</v>
      </c>
      <c r="F4159" s="19"/>
      <c r="G4159" s="19"/>
      <c r="H4159" s="19">
        <v>0.59887947432708866</v>
      </c>
      <c r="I4159" s="19"/>
      <c r="J4159" s="19">
        <v>0.71686339909018981</v>
      </c>
      <c r="K4159" s="19"/>
      <c r="L4159" s="19">
        <v>1.1349606672831614</v>
      </c>
      <c r="M4159" s="19">
        <v>6.6013125008244924E-2</v>
      </c>
      <c r="N4159" s="19"/>
      <c r="O4159" s="19"/>
      <c r="P4159" s="50">
        <v>0.13452572661397455</v>
      </c>
      <c r="R4159" s="9" t="s">
        <v>0</v>
      </c>
    </row>
    <row r="4160" spans="2:18" x14ac:dyDescent="0.2">
      <c r="B4160" s="25">
        <v>3930</v>
      </c>
      <c r="C4160" s="193">
        <v>0.38121202098255286</v>
      </c>
      <c r="D4160" s="19"/>
      <c r="E4160" s="19">
        <v>0.51787847481734894</v>
      </c>
      <c r="F4160" s="19"/>
      <c r="G4160" s="19">
        <v>0.43232478628729093</v>
      </c>
      <c r="H4160" s="19"/>
      <c r="I4160" s="19"/>
      <c r="J4160" s="19">
        <v>0.42738005582873712</v>
      </c>
      <c r="K4160" s="19"/>
      <c r="L4160" s="19">
        <v>0.24742297536334132</v>
      </c>
      <c r="M4160" s="19"/>
      <c r="N4160" s="19">
        <v>0.99084749635576264</v>
      </c>
      <c r="O4160" s="19"/>
      <c r="P4160" s="50">
        <v>6.6587650138517404E-2</v>
      </c>
      <c r="R4160" s="9" t="s">
        <v>0</v>
      </c>
    </row>
    <row r="4161" spans="2:18" x14ac:dyDescent="0.2">
      <c r="B4161" s="25">
        <v>3931</v>
      </c>
      <c r="C4161" s="193"/>
      <c r="D4161" s="19">
        <v>2.6796955500327533</v>
      </c>
      <c r="E4161" s="19"/>
      <c r="F4161" s="19">
        <v>2.3272165164075687</v>
      </c>
      <c r="G4161" s="19"/>
      <c r="H4161" s="19">
        <v>2.2615550296409928</v>
      </c>
      <c r="I4161" s="19"/>
      <c r="J4161" s="19">
        <v>1.9253482288031596</v>
      </c>
      <c r="K4161" s="19"/>
      <c r="L4161" s="19">
        <v>1.9836741859994886</v>
      </c>
      <c r="M4161" s="19"/>
      <c r="N4161" s="19">
        <v>2.0534989441605647</v>
      </c>
      <c r="O4161" s="19"/>
      <c r="P4161" s="50">
        <v>1.5066865199443824</v>
      </c>
      <c r="R4161" s="9" t="s">
        <v>0</v>
      </c>
    </row>
    <row r="4162" spans="2:18" x14ac:dyDescent="0.2">
      <c r="B4162" s="25">
        <v>3932</v>
      </c>
      <c r="C4162" s="193"/>
      <c r="D4162" s="19">
        <v>1.6817891574196213</v>
      </c>
      <c r="E4162" s="19"/>
      <c r="F4162" s="19">
        <v>1.4767253234013626</v>
      </c>
      <c r="G4162" s="19"/>
      <c r="H4162" s="19">
        <v>1.4537558575661778</v>
      </c>
      <c r="I4162" s="19"/>
      <c r="J4162" s="19">
        <v>0.7237699920917483</v>
      </c>
      <c r="K4162" s="19"/>
      <c r="L4162" s="19">
        <v>1.4187037228336481</v>
      </c>
      <c r="M4162" s="19"/>
      <c r="N4162" s="19">
        <v>0.26403754937426155</v>
      </c>
      <c r="O4162" s="19"/>
      <c r="P4162" s="50">
        <v>1.2944533804036518</v>
      </c>
      <c r="R4162" s="9" t="s">
        <v>0</v>
      </c>
    </row>
    <row r="4163" spans="2:18" x14ac:dyDescent="0.2">
      <c r="B4163" s="25">
        <v>3933</v>
      </c>
      <c r="C4163" s="193"/>
      <c r="D4163" s="19">
        <v>1.341087502102843</v>
      </c>
      <c r="E4163" s="19"/>
      <c r="F4163" s="19">
        <v>0.8614374092363255</v>
      </c>
      <c r="G4163" s="19"/>
      <c r="H4163" s="19">
        <v>1.1382931863318817</v>
      </c>
      <c r="I4163" s="19"/>
      <c r="J4163" s="19">
        <v>2.0992830030512946</v>
      </c>
      <c r="K4163" s="19"/>
      <c r="L4163" s="19">
        <v>1.2327501553028262</v>
      </c>
      <c r="M4163" s="19"/>
      <c r="N4163" s="19">
        <v>2.354186467935635</v>
      </c>
      <c r="O4163" s="19"/>
      <c r="P4163" s="50">
        <v>1.8975043851945772</v>
      </c>
      <c r="R4163" s="9" t="s">
        <v>0</v>
      </c>
    </row>
    <row r="4164" spans="2:18" x14ac:dyDescent="0.2">
      <c r="B4164" s="25">
        <v>3934</v>
      </c>
      <c r="C4164" s="193"/>
      <c r="D4164" s="19">
        <v>0.5045121652232547</v>
      </c>
      <c r="E4164" s="19"/>
      <c r="F4164" s="19">
        <v>0.34321193237460629</v>
      </c>
      <c r="G4164" s="19"/>
      <c r="H4164" s="19">
        <v>0.30152175042668317</v>
      </c>
      <c r="I4164" s="19"/>
      <c r="J4164" s="19">
        <v>0.84384014555741804</v>
      </c>
      <c r="K4164" s="19"/>
      <c r="L4164" s="19">
        <v>2.7314482425524977E-2</v>
      </c>
      <c r="M4164" s="19"/>
      <c r="N4164" s="19">
        <v>1.0684357562916913</v>
      </c>
      <c r="O4164" s="19"/>
      <c r="P4164" s="50">
        <v>0.86233400186013709</v>
      </c>
      <c r="R4164" s="9" t="s">
        <v>0</v>
      </c>
    </row>
    <row r="4165" spans="2:18" x14ac:dyDescent="0.2">
      <c r="B4165" s="25">
        <v>3935</v>
      </c>
      <c r="C4165" s="193"/>
      <c r="D4165" s="19">
        <v>1.6945333489752099</v>
      </c>
      <c r="E4165" s="19"/>
      <c r="F4165" s="19">
        <v>1.6604021301669472</v>
      </c>
      <c r="G4165" s="19"/>
      <c r="H4165" s="19">
        <v>1.3867544307007647</v>
      </c>
      <c r="I4165" s="19"/>
      <c r="J4165" s="19">
        <v>2.486984482561335</v>
      </c>
      <c r="K4165" s="19"/>
      <c r="L4165" s="19">
        <v>1.4825398898226869</v>
      </c>
      <c r="M4165" s="19"/>
      <c r="N4165" s="19">
        <v>2.7540191827533431</v>
      </c>
      <c r="O4165" s="19"/>
      <c r="P4165" s="50">
        <v>1.8723783170213768</v>
      </c>
      <c r="R4165" s="9" t="s">
        <v>0</v>
      </c>
    </row>
    <row r="4166" spans="2:18" x14ac:dyDescent="0.2">
      <c r="B4166" s="25">
        <v>3936</v>
      </c>
      <c r="C4166" s="193"/>
      <c r="D4166" s="19">
        <v>0.21635272768723854</v>
      </c>
      <c r="E4166" s="19"/>
      <c r="F4166" s="19">
        <v>0.70909348213419521</v>
      </c>
      <c r="G4166" s="19"/>
      <c r="H4166" s="19">
        <v>1.0854810267087949</v>
      </c>
      <c r="I4166" s="19"/>
      <c r="J4166" s="19">
        <v>1.4174605010981991</v>
      </c>
      <c r="K4166" s="19"/>
      <c r="L4166" s="19">
        <v>0.57255865477736345</v>
      </c>
      <c r="M4166" s="19"/>
      <c r="N4166" s="19">
        <v>0.94065624635564915</v>
      </c>
      <c r="O4166" s="19"/>
      <c r="P4166" s="50">
        <v>0.45134688114374943</v>
      </c>
      <c r="R4166" s="9" t="s">
        <v>0</v>
      </c>
    </row>
    <row r="4167" spans="2:18" x14ac:dyDescent="0.2">
      <c r="B4167" s="25">
        <v>3937</v>
      </c>
      <c r="C4167" s="193"/>
      <c r="D4167" s="19">
        <v>0.23212405682261089</v>
      </c>
      <c r="E4167" s="19">
        <v>1.3871019113345133</v>
      </c>
      <c r="F4167" s="19"/>
      <c r="G4167" s="19"/>
      <c r="H4167" s="19">
        <v>0.15715658956572764</v>
      </c>
      <c r="I4167" s="19">
        <v>1.3525204568175395</v>
      </c>
      <c r="J4167" s="19"/>
      <c r="K4167" s="19">
        <v>1.348440180686058</v>
      </c>
      <c r="L4167" s="19"/>
      <c r="M4167" s="19">
        <v>1.5455363797921238</v>
      </c>
      <c r="N4167" s="19"/>
      <c r="O4167" s="19">
        <v>1.4521393211388935</v>
      </c>
      <c r="P4167" s="50"/>
      <c r="R4167" s="9" t="s">
        <v>0</v>
      </c>
    </row>
    <row r="4168" spans="2:18" x14ac:dyDescent="0.2">
      <c r="B4168" s="25">
        <v>3938</v>
      </c>
      <c r="C4168" s="193">
        <v>1.0773605992950517</v>
      </c>
      <c r="D4168" s="19"/>
      <c r="E4168" s="19">
        <v>1.0479840966985319</v>
      </c>
      <c r="F4168" s="19"/>
      <c r="G4168" s="19">
        <v>1.6712203082165618</v>
      </c>
      <c r="H4168" s="19"/>
      <c r="I4168" s="19">
        <v>2.1758770410785044</v>
      </c>
      <c r="J4168" s="19"/>
      <c r="K4168" s="19">
        <v>1.5533257486908723</v>
      </c>
      <c r="L4168" s="19"/>
      <c r="M4168" s="19">
        <v>1.1244414530739455</v>
      </c>
      <c r="N4168" s="19"/>
      <c r="O4168" s="19">
        <v>1.9464987477435636</v>
      </c>
      <c r="P4168" s="50"/>
      <c r="R4168" s="9" t="s">
        <v>0</v>
      </c>
    </row>
    <row r="4169" spans="2:18" x14ac:dyDescent="0.2">
      <c r="B4169" s="25">
        <v>3939</v>
      </c>
      <c r="C4169" s="193"/>
      <c r="D4169" s="19">
        <v>0.45456362449962945</v>
      </c>
      <c r="E4169" s="19"/>
      <c r="F4169" s="19">
        <v>1.8751455468032061</v>
      </c>
      <c r="G4169" s="19"/>
      <c r="H4169" s="19">
        <v>0.22597625848972369</v>
      </c>
      <c r="I4169" s="19"/>
      <c r="J4169" s="19">
        <v>0.31912193243301662</v>
      </c>
      <c r="K4169" s="19"/>
      <c r="L4169" s="19">
        <v>1.1120168734040261</v>
      </c>
      <c r="M4169" s="19">
        <v>0.31412446597243704</v>
      </c>
      <c r="N4169" s="19"/>
      <c r="O4169" s="19"/>
      <c r="P4169" s="50">
        <v>0.59169819633870013</v>
      </c>
      <c r="R4169" s="9" t="s">
        <v>0</v>
      </c>
    </row>
    <row r="4170" spans="2:18" x14ac:dyDescent="0.2">
      <c r="B4170" s="25">
        <v>3940</v>
      </c>
      <c r="C4170" s="193"/>
      <c r="D4170" s="19">
        <v>1.0699854983381965</v>
      </c>
      <c r="E4170" s="19"/>
      <c r="F4170" s="19">
        <v>0.87048357631524897</v>
      </c>
      <c r="G4170" s="19"/>
      <c r="H4170" s="19">
        <v>1.0646521151637056</v>
      </c>
      <c r="I4170" s="19"/>
      <c r="J4170" s="19">
        <v>1.5175414923227715</v>
      </c>
      <c r="K4170" s="19"/>
      <c r="L4170" s="19">
        <v>1.2439973001930051</v>
      </c>
      <c r="M4170" s="19"/>
      <c r="N4170" s="19">
        <v>0.45165351372281154</v>
      </c>
      <c r="O4170" s="19"/>
      <c r="P4170" s="50">
        <v>1.0144807630866275</v>
      </c>
      <c r="R4170" s="9" t="s">
        <v>0</v>
      </c>
    </row>
    <row r="4171" spans="2:18" x14ac:dyDescent="0.2">
      <c r="B4171" s="25">
        <v>3941</v>
      </c>
      <c r="C4171" s="193"/>
      <c r="D4171" s="19">
        <v>0.3797607600611384</v>
      </c>
      <c r="E4171" s="19"/>
      <c r="F4171" s="19">
        <v>0.31011531449669238</v>
      </c>
      <c r="G4171" s="19"/>
      <c r="H4171" s="19">
        <v>0.41296654335087613</v>
      </c>
      <c r="I4171" s="19"/>
      <c r="J4171" s="19">
        <v>0.52649873465556662</v>
      </c>
      <c r="K4171" s="19">
        <v>0.11782575805177153</v>
      </c>
      <c r="L4171" s="19"/>
      <c r="M4171" s="19"/>
      <c r="N4171" s="19">
        <v>0.67273464878119971</v>
      </c>
      <c r="O4171" s="19">
        <v>0.48256618504872878</v>
      </c>
      <c r="P4171" s="50"/>
      <c r="R4171" s="9" t="s">
        <v>0</v>
      </c>
    </row>
    <row r="4172" spans="2:18" x14ac:dyDescent="0.2">
      <c r="B4172" s="25">
        <v>3942</v>
      </c>
      <c r="C4172" s="193">
        <v>2.1286556645139124E-2</v>
      </c>
      <c r="D4172" s="19"/>
      <c r="E4172" s="19">
        <v>1.2789329983253894</v>
      </c>
      <c r="F4172" s="19"/>
      <c r="G4172" s="19">
        <v>0.66129915770249781</v>
      </c>
      <c r="H4172" s="19"/>
      <c r="I4172" s="19">
        <v>0.78920140915311066</v>
      </c>
      <c r="J4172" s="19"/>
      <c r="K4172" s="19">
        <v>0.85743264385951745</v>
      </c>
      <c r="L4172" s="19"/>
      <c r="M4172" s="19">
        <v>3.8865749628737796E-2</v>
      </c>
      <c r="N4172" s="19"/>
      <c r="O4172" s="19"/>
      <c r="P4172" s="50">
        <v>5.3093621957567866E-2</v>
      </c>
      <c r="R4172" s="9" t="s">
        <v>0</v>
      </c>
    </row>
    <row r="4173" spans="2:18" x14ac:dyDescent="0.2">
      <c r="B4173" s="25">
        <v>3943</v>
      </c>
      <c r="C4173" s="193"/>
      <c r="D4173" s="19">
        <v>7.1002902649978647E-2</v>
      </c>
      <c r="E4173" s="19"/>
      <c r="F4173" s="19">
        <v>0.17302009949856706</v>
      </c>
      <c r="G4173" s="19">
        <v>1.2188756825148745</v>
      </c>
      <c r="H4173" s="19"/>
      <c r="I4173" s="19">
        <v>1.1708714414002808</v>
      </c>
      <c r="J4173" s="19"/>
      <c r="K4173" s="19">
        <v>0.21319067257345473</v>
      </c>
      <c r="L4173" s="19"/>
      <c r="M4173" s="19"/>
      <c r="N4173" s="19">
        <v>0.211828341761504</v>
      </c>
      <c r="O4173" s="19">
        <v>0.53558743730773284</v>
      </c>
      <c r="P4173" s="50"/>
      <c r="R4173" s="9" t="s">
        <v>0</v>
      </c>
    </row>
    <row r="4174" spans="2:18" x14ac:dyDescent="0.2">
      <c r="B4174" s="25">
        <v>3944</v>
      </c>
      <c r="C4174" s="193"/>
      <c r="D4174" s="19">
        <v>0.96514651129814621</v>
      </c>
      <c r="E4174" s="19"/>
      <c r="F4174" s="19">
        <v>0.42082959997922553</v>
      </c>
      <c r="G4174" s="19"/>
      <c r="H4174" s="19">
        <v>0.30184831469849666</v>
      </c>
      <c r="I4174" s="19"/>
      <c r="J4174" s="19">
        <v>0.93609129208508324</v>
      </c>
      <c r="K4174" s="19"/>
      <c r="L4174" s="19">
        <v>0.5638329757069287</v>
      </c>
      <c r="M4174" s="19"/>
      <c r="N4174" s="19">
        <v>1.0851250758000359</v>
      </c>
      <c r="O4174" s="19"/>
      <c r="P4174" s="50">
        <v>1.1036192188758029</v>
      </c>
      <c r="R4174" s="9" t="s">
        <v>0</v>
      </c>
    </row>
    <row r="4175" spans="2:18" x14ac:dyDescent="0.2">
      <c r="B4175" s="25">
        <v>3945</v>
      </c>
      <c r="C4175" s="193">
        <v>0.21091259105762736</v>
      </c>
      <c r="D4175" s="19"/>
      <c r="E4175" s="19">
        <v>1.2477224294730203</v>
      </c>
      <c r="F4175" s="19"/>
      <c r="G4175" s="19">
        <v>0.21217792566419655</v>
      </c>
      <c r="H4175" s="19"/>
      <c r="I4175" s="19">
        <v>0.71612236328982815</v>
      </c>
      <c r="J4175" s="19"/>
      <c r="K4175" s="19"/>
      <c r="L4175" s="19">
        <v>0.13028153305346821</v>
      </c>
      <c r="M4175" s="19">
        <v>0.41259334040132545</v>
      </c>
      <c r="N4175" s="19"/>
      <c r="O4175" s="19">
        <v>0.85254290634481067</v>
      </c>
      <c r="P4175" s="50"/>
      <c r="R4175" s="9" t="s">
        <v>0</v>
      </c>
    </row>
    <row r="4176" spans="2:18" x14ac:dyDescent="0.2">
      <c r="B4176" s="25">
        <v>3946</v>
      </c>
      <c r="C4176" s="193"/>
      <c r="D4176" s="19">
        <v>1.2888672402151811</v>
      </c>
      <c r="E4176" s="19"/>
      <c r="F4176" s="19">
        <v>0.72281237606275295</v>
      </c>
      <c r="G4176" s="19"/>
      <c r="H4176" s="19">
        <v>0.81991226113462345</v>
      </c>
      <c r="I4176" s="19"/>
      <c r="J4176" s="19">
        <v>1.6728167515891277</v>
      </c>
      <c r="K4176" s="19"/>
      <c r="L4176" s="19">
        <v>0.276749521057781</v>
      </c>
      <c r="M4176" s="19"/>
      <c r="N4176" s="19">
        <v>0.51362280500780644</v>
      </c>
      <c r="O4176" s="19"/>
      <c r="P4176" s="50">
        <v>1.6610097546904561</v>
      </c>
      <c r="R4176" s="9" t="s">
        <v>0</v>
      </c>
    </row>
    <row r="4177" spans="2:18" x14ac:dyDescent="0.2">
      <c r="B4177" s="25">
        <v>3947</v>
      </c>
      <c r="C4177" s="193"/>
      <c r="D4177" s="19">
        <v>0.6175802750776741</v>
      </c>
      <c r="E4177" s="19">
        <v>0.3092868377746556</v>
      </c>
      <c r="F4177" s="19"/>
      <c r="G4177" s="19"/>
      <c r="H4177" s="19">
        <v>0.69372726846680688</v>
      </c>
      <c r="I4177" s="19"/>
      <c r="J4177" s="19">
        <v>0.60068213466019249</v>
      </c>
      <c r="K4177" s="19"/>
      <c r="L4177" s="19">
        <v>0.57477791072822648</v>
      </c>
      <c r="M4177" s="19"/>
      <c r="N4177" s="19">
        <v>9.9757354527168801E-2</v>
      </c>
      <c r="O4177" s="19"/>
      <c r="P4177" s="50">
        <v>1.4353549420987515</v>
      </c>
      <c r="R4177" s="9" t="s">
        <v>0</v>
      </c>
    </row>
    <row r="4178" spans="2:18" x14ac:dyDescent="0.2">
      <c r="B4178" s="25">
        <v>3948</v>
      </c>
      <c r="C4178" s="193"/>
      <c r="D4178" s="19">
        <v>0.55994110063067137</v>
      </c>
      <c r="E4178" s="19"/>
      <c r="F4178" s="19">
        <v>1.1906835541973693</v>
      </c>
      <c r="G4178" s="19"/>
      <c r="H4178" s="19">
        <v>0.80112273571632797</v>
      </c>
      <c r="I4178" s="19"/>
      <c r="J4178" s="19">
        <v>1.4432240959829952</v>
      </c>
      <c r="K4178" s="19"/>
      <c r="L4178" s="19">
        <v>0.56746125385951107</v>
      </c>
      <c r="M4178" s="19"/>
      <c r="N4178" s="19">
        <v>0.49793072905085811</v>
      </c>
      <c r="O4178" s="19"/>
      <c r="P4178" s="50">
        <v>0.83506553952416007</v>
      </c>
      <c r="R4178" s="9" t="s">
        <v>0</v>
      </c>
    </row>
    <row r="4179" spans="2:18" x14ac:dyDescent="0.2">
      <c r="B4179" s="25">
        <v>3949</v>
      </c>
      <c r="C4179" s="193"/>
      <c r="D4179" s="19">
        <v>2.1356719615416103E-2</v>
      </c>
      <c r="E4179" s="19">
        <v>0.8491055095865</v>
      </c>
      <c r="F4179" s="19"/>
      <c r="G4179" s="19">
        <v>0.77859196109405737</v>
      </c>
      <c r="H4179" s="19"/>
      <c r="I4179" s="19"/>
      <c r="J4179" s="19">
        <v>0.11371152393392205</v>
      </c>
      <c r="K4179" s="19">
        <v>0.40348715557493481</v>
      </c>
      <c r="L4179" s="19"/>
      <c r="M4179" s="19">
        <v>0.9270201566956543</v>
      </c>
      <c r="N4179" s="19"/>
      <c r="O4179" s="19">
        <v>0.3402815873386838</v>
      </c>
      <c r="P4179" s="50"/>
      <c r="R4179" s="9" t="s">
        <v>0</v>
      </c>
    </row>
    <row r="4180" spans="2:18" x14ac:dyDescent="0.2">
      <c r="B4180" s="25">
        <v>3950</v>
      </c>
      <c r="C4180" s="193"/>
      <c r="D4180" s="19">
        <v>0.29476900692753205</v>
      </c>
      <c r="E4180" s="19"/>
      <c r="F4180" s="19">
        <v>0.42518979613359431</v>
      </c>
      <c r="G4180" s="19">
        <v>0.40267021533160907</v>
      </c>
      <c r="H4180" s="19"/>
      <c r="I4180" s="19"/>
      <c r="J4180" s="19">
        <v>0.33528518528704171</v>
      </c>
      <c r="K4180" s="19">
        <v>0.64708752707774686</v>
      </c>
      <c r="L4180" s="19"/>
      <c r="M4180" s="19">
        <v>0.60397761944534734</v>
      </c>
      <c r="N4180" s="19"/>
      <c r="O4180" s="19"/>
      <c r="P4180" s="50">
        <v>0.46475872560692127</v>
      </c>
      <c r="R4180" s="9" t="s">
        <v>0</v>
      </c>
    </row>
    <row r="4181" spans="2:18" x14ac:dyDescent="0.2">
      <c r="B4181" s="25">
        <v>3951</v>
      </c>
      <c r="C4181" s="193">
        <v>0.16200938152786609</v>
      </c>
      <c r="D4181" s="19"/>
      <c r="E4181" s="19">
        <v>0.9928308834759324</v>
      </c>
      <c r="F4181" s="19"/>
      <c r="G4181" s="19">
        <v>1.2622193244516469</v>
      </c>
      <c r="H4181" s="19"/>
      <c r="I4181" s="19">
        <v>0.8966115387094552</v>
      </c>
      <c r="J4181" s="19"/>
      <c r="K4181" s="19">
        <v>0.58740543985819671</v>
      </c>
      <c r="L4181" s="19"/>
      <c r="M4181" s="19">
        <v>1.408987907686724</v>
      </c>
      <c r="N4181" s="19"/>
      <c r="O4181" s="19">
        <v>1.3297286348288095</v>
      </c>
      <c r="P4181" s="50"/>
      <c r="R4181" s="9" t="s">
        <v>0</v>
      </c>
    </row>
    <row r="4182" spans="2:18" x14ac:dyDescent="0.2">
      <c r="B4182" s="25">
        <v>3952</v>
      </c>
      <c r="C4182" s="193">
        <v>1.5102433040804568</v>
      </c>
      <c r="D4182" s="19"/>
      <c r="E4182" s="19">
        <v>0.42391840103945599</v>
      </c>
      <c r="F4182" s="19"/>
      <c r="G4182" s="19">
        <v>0.16193035396903929</v>
      </c>
      <c r="H4182" s="19"/>
      <c r="I4182" s="19">
        <v>0.55897813019773168</v>
      </c>
      <c r="J4182" s="19"/>
      <c r="K4182" s="19"/>
      <c r="L4182" s="19">
        <v>0.10672403372921864</v>
      </c>
      <c r="M4182" s="19"/>
      <c r="N4182" s="19">
        <v>0.75128320339774046</v>
      </c>
      <c r="O4182" s="19"/>
      <c r="P4182" s="50">
        <v>6.7768239466455452E-2</v>
      </c>
      <c r="R4182" s="9" t="s">
        <v>0</v>
      </c>
    </row>
    <row r="4183" spans="2:18" x14ac:dyDescent="0.2">
      <c r="B4183" s="25">
        <v>3953</v>
      </c>
      <c r="C4183" s="193"/>
      <c r="D4183" s="19">
        <v>1.2785548142430143E-2</v>
      </c>
      <c r="E4183" s="19"/>
      <c r="F4183" s="19">
        <v>1.4187451469196835</v>
      </c>
      <c r="G4183" s="19"/>
      <c r="H4183" s="19">
        <v>0.39494904755927823</v>
      </c>
      <c r="I4183" s="19"/>
      <c r="J4183" s="19">
        <v>1.5190679222113788</v>
      </c>
      <c r="K4183" s="19"/>
      <c r="L4183" s="19">
        <v>1.6852335637379161</v>
      </c>
      <c r="M4183" s="19"/>
      <c r="N4183" s="19">
        <v>1.5878220956778213</v>
      </c>
      <c r="O4183" s="19"/>
      <c r="P4183" s="50">
        <v>2.0489055397571612</v>
      </c>
      <c r="R4183" s="9" t="s">
        <v>0</v>
      </c>
    </row>
    <row r="4184" spans="2:18" x14ac:dyDescent="0.2">
      <c r="B4184" s="25">
        <v>3954</v>
      </c>
      <c r="C4184" s="193">
        <v>0.43299685571659741</v>
      </c>
      <c r="D4184" s="19"/>
      <c r="E4184" s="19">
        <v>0.52791374288451809</v>
      </c>
      <c r="F4184" s="19"/>
      <c r="G4184" s="19">
        <v>0.99374670013546174</v>
      </c>
      <c r="H4184" s="19"/>
      <c r="I4184" s="19">
        <v>0.46278855889143611</v>
      </c>
      <c r="J4184" s="19"/>
      <c r="K4184" s="19">
        <v>1.2942545682724116</v>
      </c>
      <c r="L4184" s="19"/>
      <c r="M4184" s="19">
        <v>1.2485541955548636</v>
      </c>
      <c r="N4184" s="19"/>
      <c r="O4184" s="19">
        <v>0.74301091297294553</v>
      </c>
      <c r="P4184" s="50"/>
      <c r="R4184" s="9" t="s">
        <v>0</v>
      </c>
    </row>
    <row r="4185" spans="2:18" x14ac:dyDescent="0.2">
      <c r="B4185" s="25">
        <v>3955</v>
      </c>
      <c r="C4185" s="193"/>
      <c r="D4185" s="19">
        <v>1.8780330453537937</v>
      </c>
      <c r="E4185" s="19"/>
      <c r="F4185" s="19">
        <v>1.0253644923526795</v>
      </c>
      <c r="G4185" s="19"/>
      <c r="H4185" s="19">
        <v>0.76642520843189355</v>
      </c>
      <c r="I4185" s="19"/>
      <c r="J4185" s="19">
        <v>1.0470807117025698</v>
      </c>
      <c r="K4185" s="19"/>
      <c r="L4185" s="19">
        <v>1.8001283127570615</v>
      </c>
      <c r="M4185" s="19"/>
      <c r="N4185" s="19">
        <v>1.1662950653140105</v>
      </c>
      <c r="O4185" s="19"/>
      <c r="P4185" s="50">
        <v>1.1140927900299964</v>
      </c>
      <c r="R4185" s="9" t="s">
        <v>0</v>
      </c>
    </row>
    <row r="4186" spans="2:18" x14ac:dyDescent="0.2">
      <c r="B4186" s="25">
        <v>3956</v>
      </c>
      <c r="C4186" s="193"/>
      <c r="D4186" s="19">
        <v>1.0612325995284146</v>
      </c>
      <c r="E4186" s="19"/>
      <c r="F4186" s="19">
        <v>1.1532975183939282</v>
      </c>
      <c r="G4186" s="19"/>
      <c r="H4186" s="19">
        <v>1.1856104907139802</v>
      </c>
      <c r="I4186" s="19"/>
      <c r="J4186" s="19">
        <v>0.86582152695543246</v>
      </c>
      <c r="K4186" s="19"/>
      <c r="L4186" s="19">
        <v>1.4626743313944117</v>
      </c>
      <c r="M4186" s="19"/>
      <c r="N4186" s="19">
        <v>0.89381114044072552</v>
      </c>
      <c r="O4186" s="19"/>
      <c r="P4186" s="50">
        <v>0.84086408241140398</v>
      </c>
      <c r="R4186" s="9" t="s">
        <v>0</v>
      </c>
    </row>
    <row r="4187" spans="2:18" x14ac:dyDescent="0.2">
      <c r="B4187" s="25">
        <v>3957</v>
      </c>
      <c r="C4187" s="193"/>
      <c r="D4187" s="19">
        <v>0.3163569972063951</v>
      </c>
      <c r="E4187" s="19"/>
      <c r="F4187" s="19">
        <v>1.3036099714231775</v>
      </c>
      <c r="G4187" s="19"/>
      <c r="H4187" s="19">
        <v>0.94307771800980167</v>
      </c>
      <c r="I4187" s="19"/>
      <c r="J4187" s="19">
        <v>0.53379977410658586</v>
      </c>
      <c r="K4187" s="19"/>
      <c r="L4187" s="19">
        <v>1.2501468993166969</v>
      </c>
      <c r="M4187" s="19"/>
      <c r="N4187" s="19">
        <v>1.1060100114859688</v>
      </c>
      <c r="O4187" s="19"/>
      <c r="P4187" s="50">
        <v>0.87458044563382031</v>
      </c>
      <c r="R4187" s="9" t="s">
        <v>0</v>
      </c>
    </row>
    <row r="4188" spans="2:18" x14ac:dyDescent="0.2">
      <c r="B4188" s="25">
        <v>3958</v>
      </c>
      <c r="C4188" s="193"/>
      <c r="D4188" s="19">
        <v>1.2685651799754174</v>
      </c>
      <c r="E4188" s="19"/>
      <c r="F4188" s="19">
        <v>0.82256163239442037</v>
      </c>
      <c r="G4188" s="19"/>
      <c r="H4188" s="19">
        <v>0.6796012175661561</v>
      </c>
      <c r="I4188" s="19"/>
      <c r="J4188" s="19">
        <v>0.21208304127432601</v>
      </c>
      <c r="K4188" s="19"/>
      <c r="L4188" s="19">
        <v>0.64685703677809714</v>
      </c>
      <c r="M4188" s="19"/>
      <c r="N4188" s="19">
        <v>1.0175567939176067</v>
      </c>
      <c r="O4188" s="19"/>
      <c r="P4188" s="50">
        <v>0.67465412181346507</v>
      </c>
      <c r="R4188" s="9" t="s">
        <v>0</v>
      </c>
    </row>
    <row r="4189" spans="2:18" x14ac:dyDescent="0.2">
      <c r="B4189" s="25">
        <v>3959</v>
      </c>
      <c r="C4189" s="193">
        <v>1.2181377281238204</v>
      </c>
      <c r="D4189" s="19"/>
      <c r="E4189" s="19">
        <v>0.66031476269060707</v>
      </c>
      <c r="F4189" s="19"/>
      <c r="G4189" s="19">
        <v>0.57928967800565312</v>
      </c>
      <c r="H4189" s="19"/>
      <c r="I4189" s="19">
        <v>1.0382299629275364</v>
      </c>
      <c r="J4189" s="19"/>
      <c r="K4189" s="19">
        <v>0.8200892413009141</v>
      </c>
      <c r="L4189" s="19"/>
      <c r="M4189" s="19">
        <v>0.96054833031123155</v>
      </c>
      <c r="N4189" s="19"/>
      <c r="O4189" s="19">
        <v>0.68659433804504355</v>
      </c>
      <c r="P4189" s="50"/>
      <c r="R4189" s="9" t="s">
        <v>0</v>
      </c>
    </row>
    <row r="4190" spans="2:18" x14ac:dyDescent="0.2">
      <c r="B4190" s="25">
        <v>3960</v>
      </c>
      <c r="C4190" s="193"/>
      <c r="D4190" s="19">
        <v>2.024390682057212</v>
      </c>
      <c r="E4190" s="19"/>
      <c r="F4190" s="19">
        <v>2.5604105502746468</v>
      </c>
      <c r="G4190" s="19"/>
      <c r="H4190" s="19">
        <v>1.4762169451889595</v>
      </c>
      <c r="I4190" s="19"/>
      <c r="J4190" s="19">
        <v>2.3736079988985677</v>
      </c>
      <c r="K4190" s="19"/>
      <c r="L4190" s="19">
        <v>2.7107103916190165</v>
      </c>
      <c r="M4190" s="19"/>
      <c r="N4190" s="19">
        <v>2.3722643493565121</v>
      </c>
      <c r="O4190" s="19"/>
      <c r="P4190" s="50">
        <v>2.1031851600919902</v>
      </c>
      <c r="R4190" s="9" t="s">
        <v>0</v>
      </c>
    </row>
    <row r="4191" spans="2:18" x14ac:dyDescent="0.2">
      <c r="B4191" s="25">
        <v>3961</v>
      </c>
      <c r="C4191" s="193">
        <v>0.24028983344675817</v>
      </c>
      <c r="D4191" s="19"/>
      <c r="E4191" s="19"/>
      <c r="F4191" s="19">
        <v>0.32307660970644803</v>
      </c>
      <c r="G4191" s="19">
        <v>7.7733064421482936E-2</v>
      </c>
      <c r="H4191" s="19"/>
      <c r="I4191" s="19">
        <v>0.18978426966289602</v>
      </c>
      <c r="J4191" s="19"/>
      <c r="K4191" s="19"/>
      <c r="L4191" s="19">
        <v>0.12501177566768931</v>
      </c>
      <c r="M4191" s="19"/>
      <c r="N4191" s="19">
        <v>0.80080608581026735</v>
      </c>
      <c r="O4191" s="19"/>
      <c r="P4191" s="50">
        <v>0.70627065297997738</v>
      </c>
      <c r="R4191" s="9" t="s">
        <v>0</v>
      </c>
    </row>
    <row r="4192" spans="2:18" x14ac:dyDescent="0.2">
      <c r="B4192" s="25">
        <v>3962</v>
      </c>
      <c r="C4192" s="193"/>
      <c r="D4192" s="19">
        <v>0.20497503671363224</v>
      </c>
      <c r="E4192" s="19">
        <v>0.63484915570690215</v>
      </c>
      <c r="F4192" s="19"/>
      <c r="G4192" s="19"/>
      <c r="H4192" s="19">
        <v>0.27453030451212884</v>
      </c>
      <c r="I4192" s="19"/>
      <c r="J4192" s="19">
        <v>0.48300339042923796</v>
      </c>
      <c r="K4192" s="19"/>
      <c r="L4192" s="19">
        <v>0.30401902499723998</v>
      </c>
      <c r="M4192" s="19"/>
      <c r="N4192" s="19">
        <v>0.84112063711158158</v>
      </c>
      <c r="O4192" s="19">
        <v>0.76233758137416985</v>
      </c>
      <c r="P4192" s="50"/>
      <c r="R4192" s="9" t="s">
        <v>0</v>
      </c>
    </row>
    <row r="4193" spans="2:18" x14ac:dyDescent="0.2">
      <c r="B4193" s="25">
        <v>3963</v>
      </c>
      <c r="C4193" s="193"/>
      <c r="D4193" s="19">
        <v>0.46548458574953216</v>
      </c>
      <c r="E4193" s="19"/>
      <c r="F4193" s="19">
        <v>0.47092830325747875</v>
      </c>
      <c r="G4193" s="19"/>
      <c r="H4193" s="19">
        <v>4.3153517722855618E-2</v>
      </c>
      <c r="I4193" s="19"/>
      <c r="J4193" s="19">
        <v>3.8239239689822971E-2</v>
      </c>
      <c r="K4193" s="19">
        <v>0.17072031709087107</v>
      </c>
      <c r="L4193" s="19"/>
      <c r="M4193" s="19"/>
      <c r="N4193" s="19">
        <v>0.96247743846309297</v>
      </c>
      <c r="O4193" s="19">
        <v>0.43616096132887078</v>
      </c>
      <c r="P4193" s="50"/>
      <c r="R4193" s="9" t="s">
        <v>0</v>
      </c>
    </row>
    <row r="4194" spans="2:18" x14ac:dyDescent="0.2">
      <c r="B4194" s="25">
        <v>3964</v>
      </c>
      <c r="C4194" s="193">
        <v>0.52281871093866705</v>
      </c>
      <c r="D4194" s="19"/>
      <c r="E4194" s="19">
        <v>0.55167612965783863</v>
      </c>
      <c r="F4194" s="19"/>
      <c r="G4194" s="19">
        <v>0.40780212175261993</v>
      </c>
      <c r="H4194" s="19"/>
      <c r="I4194" s="19">
        <v>7.0790437251650309E-2</v>
      </c>
      <c r="J4194" s="19"/>
      <c r="K4194" s="19">
        <v>0.57472119759925955</v>
      </c>
      <c r="L4194" s="19"/>
      <c r="M4194" s="19"/>
      <c r="N4194" s="19">
        <v>0.20298080457557199</v>
      </c>
      <c r="O4194" s="19">
        <v>0.34808067093022715</v>
      </c>
      <c r="P4194" s="50"/>
      <c r="R4194" s="9" t="s">
        <v>0</v>
      </c>
    </row>
    <row r="4195" spans="2:18" x14ac:dyDescent="0.2">
      <c r="B4195" s="25">
        <v>3965</v>
      </c>
      <c r="C4195" s="193"/>
      <c r="D4195" s="19">
        <v>2.5072909142002389</v>
      </c>
      <c r="E4195" s="19"/>
      <c r="F4195" s="19">
        <v>1.8598879862643365</v>
      </c>
      <c r="G4195" s="19"/>
      <c r="H4195" s="19">
        <v>1.3527997467175032</v>
      </c>
      <c r="I4195" s="19"/>
      <c r="J4195" s="19">
        <v>1.7040083627862299</v>
      </c>
      <c r="K4195" s="19"/>
      <c r="L4195" s="19">
        <v>2.1041444618603307</v>
      </c>
      <c r="M4195" s="19"/>
      <c r="N4195" s="19">
        <v>1.2007673177505616</v>
      </c>
      <c r="O4195" s="19"/>
      <c r="P4195" s="50">
        <v>2.4281363051379623</v>
      </c>
      <c r="R4195" s="9" t="s">
        <v>0</v>
      </c>
    </row>
    <row r="4196" spans="2:18" x14ac:dyDescent="0.2">
      <c r="B4196" s="25">
        <v>3966</v>
      </c>
      <c r="C4196" s="193"/>
      <c r="D4196" s="19">
        <v>0.52919501805818048</v>
      </c>
      <c r="E4196" s="19"/>
      <c r="F4196" s="19">
        <v>0.9067642577729772</v>
      </c>
      <c r="G4196" s="19"/>
      <c r="H4196" s="19">
        <v>0.91738941907016958</v>
      </c>
      <c r="I4196" s="19"/>
      <c r="J4196" s="19">
        <v>0.3455213883889513</v>
      </c>
      <c r="K4196" s="19"/>
      <c r="L4196" s="19">
        <v>1.5367932041410608</v>
      </c>
      <c r="M4196" s="19"/>
      <c r="N4196" s="19">
        <v>1.0828964296062868</v>
      </c>
      <c r="O4196" s="19"/>
      <c r="P4196" s="50">
        <v>0.51849111565325201</v>
      </c>
      <c r="R4196" s="9" t="s">
        <v>0</v>
      </c>
    </row>
    <row r="4197" spans="2:18" x14ac:dyDescent="0.2">
      <c r="B4197" s="25">
        <v>3967</v>
      </c>
      <c r="C4197" s="193"/>
      <c r="D4197" s="19">
        <v>0.57490841339796273</v>
      </c>
      <c r="E4197" s="19"/>
      <c r="F4197" s="19">
        <v>0.45565171136261673</v>
      </c>
      <c r="G4197" s="19"/>
      <c r="H4197" s="19">
        <v>0.64858865105518548</v>
      </c>
      <c r="I4197" s="19"/>
      <c r="J4197" s="19">
        <v>8.5951819136074442E-2</v>
      </c>
      <c r="K4197" s="19"/>
      <c r="L4197" s="19">
        <v>0.44004656803802489</v>
      </c>
      <c r="M4197" s="19"/>
      <c r="N4197" s="19">
        <v>0.92337625931528755</v>
      </c>
      <c r="O4197" s="19"/>
      <c r="P4197" s="50">
        <v>0.63998641188196259</v>
      </c>
      <c r="R4197" s="9" t="s">
        <v>0</v>
      </c>
    </row>
    <row r="4198" spans="2:18" x14ac:dyDescent="0.2">
      <c r="B4198" s="25">
        <v>3968</v>
      </c>
      <c r="C4198" s="193">
        <v>1.6238218521547174</v>
      </c>
      <c r="D4198" s="19"/>
      <c r="E4198" s="19">
        <v>2.7408916736476905</v>
      </c>
      <c r="F4198" s="19"/>
      <c r="G4198" s="19">
        <v>1.4634192656408596</v>
      </c>
      <c r="H4198" s="19"/>
      <c r="I4198" s="19">
        <v>1.5311822328751297</v>
      </c>
      <c r="J4198" s="19"/>
      <c r="K4198" s="19">
        <v>1.8213025619530265</v>
      </c>
      <c r="L4198" s="19"/>
      <c r="M4198" s="19">
        <v>2.2809783122332714</v>
      </c>
      <c r="N4198" s="19"/>
      <c r="O4198" s="19">
        <v>1.1116917692388668</v>
      </c>
      <c r="P4198" s="50"/>
      <c r="R4198" s="9" t="s">
        <v>0</v>
      </c>
    </row>
    <row r="4199" spans="2:18" x14ac:dyDescent="0.2">
      <c r="B4199" s="25">
        <v>3969</v>
      </c>
      <c r="C4199" s="193">
        <v>0.17298077266159745</v>
      </c>
      <c r="D4199" s="19"/>
      <c r="E4199" s="19"/>
      <c r="F4199" s="19">
        <v>0.54504854096134503</v>
      </c>
      <c r="G4199" s="19">
        <v>8.9727061290511681E-2</v>
      </c>
      <c r="H4199" s="19"/>
      <c r="I4199" s="19">
        <v>0.66176429292387307</v>
      </c>
      <c r="J4199" s="19"/>
      <c r="K4199" s="19">
        <v>0.11501333081287435</v>
      </c>
      <c r="L4199" s="19"/>
      <c r="M4199" s="19"/>
      <c r="N4199" s="19">
        <v>0.13274702082027681</v>
      </c>
      <c r="O4199" s="19">
        <v>0.46983290868758976</v>
      </c>
      <c r="P4199" s="50"/>
      <c r="R4199" s="9" t="s">
        <v>0</v>
      </c>
    </row>
    <row r="4200" spans="2:18" x14ac:dyDescent="0.2">
      <c r="B4200" s="25">
        <v>3970</v>
      </c>
      <c r="C4200" s="193">
        <v>0.68722310444230994</v>
      </c>
      <c r="D4200" s="19"/>
      <c r="E4200" s="19">
        <v>1.482836165867746</v>
      </c>
      <c r="F4200" s="19"/>
      <c r="G4200" s="19">
        <v>0.68474441937074071</v>
      </c>
      <c r="H4200" s="19"/>
      <c r="I4200" s="19">
        <v>1.4618122567797189</v>
      </c>
      <c r="J4200" s="19"/>
      <c r="K4200" s="19">
        <v>1.9216645836790849E-2</v>
      </c>
      <c r="L4200" s="19"/>
      <c r="M4200" s="19">
        <v>1.8068094335312783</v>
      </c>
      <c r="N4200" s="19"/>
      <c r="O4200" s="19">
        <v>1.2856490558142522</v>
      </c>
      <c r="P4200" s="50"/>
      <c r="R4200" s="9" t="s">
        <v>0</v>
      </c>
    </row>
    <row r="4201" spans="2:18" x14ac:dyDescent="0.2">
      <c r="B4201" s="25">
        <v>3971</v>
      </c>
      <c r="C4201" s="193">
        <v>0.81230549311044831</v>
      </c>
      <c r="D4201" s="19"/>
      <c r="E4201" s="19"/>
      <c r="F4201" s="19">
        <v>0.10060792557466526</v>
      </c>
      <c r="G4201" s="19">
        <v>0.61376326562985772</v>
      </c>
      <c r="H4201" s="19"/>
      <c r="I4201" s="19">
        <v>0.10774087883358845</v>
      </c>
      <c r="J4201" s="19"/>
      <c r="K4201" s="19">
        <v>0.45636376117008448</v>
      </c>
      <c r="L4201" s="19"/>
      <c r="M4201" s="19"/>
      <c r="N4201" s="19">
        <v>0.37466339354160894</v>
      </c>
      <c r="O4201" s="19">
        <v>0.98278151155400151</v>
      </c>
      <c r="P4201" s="50"/>
      <c r="R4201" s="9" t="s">
        <v>0</v>
      </c>
    </row>
    <row r="4202" spans="2:18" x14ac:dyDescent="0.2">
      <c r="B4202" s="25">
        <v>3972</v>
      </c>
      <c r="C4202" s="193">
        <v>0.56326447032295968</v>
      </c>
      <c r="D4202" s="19"/>
      <c r="E4202" s="19"/>
      <c r="F4202" s="19">
        <v>1.4692628287693446</v>
      </c>
      <c r="G4202" s="19"/>
      <c r="H4202" s="19">
        <v>0.82012305588564727</v>
      </c>
      <c r="I4202" s="19"/>
      <c r="J4202" s="19">
        <v>0.24047531004283207</v>
      </c>
      <c r="K4202" s="19"/>
      <c r="L4202" s="19">
        <v>0.16805738890787178</v>
      </c>
      <c r="M4202" s="19"/>
      <c r="N4202" s="19">
        <v>0.22429721495716168</v>
      </c>
      <c r="O4202" s="19"/>
      <c r="P4202" s="50">
        <v>0.15137827039825924</v>
      </c>
      <c r="R4202" s="9" t="s">
        <v>0</v>
      </c>
    </row>
    <row r="4203" spans="2:18" x14ac:dyDescent="0.2">
      <c r="B4203" s="25">
        <v>3973</v>
      </c>
      <c r="C4203" s="193">
        <v>0.43227526523623316</v>
      </c>
      <c r="D4203" s="19"/>
      <c r="E4203" s="19"/>
      <c r="F4203" s="19">
        <v>1.5005645991998839</v>
      </c>
      <c r="G4203" s="19">
        <v>0.42984453445654774</v>
      </c>
      <c r="H4203" s="19"/>
      <c r="I4203" s="19"/>
      <c r="J4203" s="19">
        <v>0.36950093625175129</v>
      </c>
      <c r="K4203" s="19"/>
      <c r="L4203" s="19">
        <v>0.88225301445205895</v>
      </c>
      <c r="M4203" s="19"/>
      <c r="N4203" s="19">
        <v>1.2583356413526356</v>
      </c>
      <c r="O4203" s="19"/>
      <c r="P4203" s="50">
        <v>0.63632439454987488</v>
      </c>
      <c r="R4203" s="9" t="s">
        <v>0</v>
      </c>
    </row>
    <row r="4204" spans="2:18" x14ac:dyDescent="0.2">
      <c r="B4204" s="25">
        <v>3974</v>
      </c>
      <c r="C4204" s="193">
        <v>0.40534426712859117</v>
      </c>
      <c r="D4204" s="19"/>
      <c r="E4204" s="19">
        <v>1.1052953310239964</v>
      </c>
      <c r="F4204" s="19"/>
      <c r="G4204" s="19">
        <v>0.87382350026449829</v>
      </c>
      <c r="H4204" s="19"/>
      <c r="I4204" s="19">
        <v>1.1057198424368848</v>
      </c>
      <c r="J4204" s="19"/>
      <c r="K4204" s="19">
        <v>0.12040279852300591</v>
      </c>
      <c r="L4204" s="19"/>
      <c r="M4204" s="19">
        <v>1.1505623806990164</v>
      </c>
      <c r="N4204" s="19"/>
      <c r="O4204" s="19">
        <v>1.0552281550051148</v>
      </c>
      <c r="P4204" s="50"/>
      <c r="R4204" s="9" t="s">
        <v>0</v>
      </c>
    </row>
    <row r="4205" spans="2:18" x14ac:dyDescent="0.2">
      <c r="B4205" s="25">
        <v>3975</v>
      </c>
      <c r="C4205" s="193"/>
      <c r="D4205" s="19">
        <v>0.7181722856324193</v>
      </c>
      <c r="E4205" s="19"/>
      <c r="F4205" s="19">
        <v>0.84197922399891245</v>
      </c>
      <c r="G4205" s="19"/>
      <c r="H4205" s="19">
        <v>1.5938798430534875</v>
      </c>
      <c r="I4205" s="19"/>
      <c r="J4205" s="19">
        <v>0.87290450654112639</v>
      </c>
      <c r="K4205" s="19"/>
      <c r="L4205" s="19">
        <v>1.923107431892811</v>
      </c>
      <c r="M4205" s="19"/>
      <c r="N4205" s="19">
        <v>0.90026590006118812</v>
      </c>
      <c r="O4205" s="19"/>
      <c r="P4205" s="50">
        <v>0.24134353633459832</v>
      </c>
      <c r="R4205" s="9" t="s">
        <v>0</v>
      </c>
    </row>
    <row r="4206" spans="2:18" x14ac:dyDescent="0.2">
      <c r="B4206" s="25">
        <v>3976</v>
      </c>
      <c r="C4206" s="193"/>
      <c r="D4206" s="19">
        <v>8.8241301955130136E-2</v>
      </c>
      <c r="E4206" s="19">
        <v>1.307758025688234</v>
      </c>
      <c r="F4206" s="19"/>
      <c r="G4206" s="19">
        <v>0.30168451702970905</v>
      </c>
      <c r="H4206" s="19"/>
      <c r="I4206" s="19"/>
      <c r="J4206" s="19">
        <v>0.40064816971692851</v>
      </c>
      <c r="K4206" s="19"/>
      <c r="L4206" s="19">
        <v>0.41284157033903651</v>
      </c>
      <c r="M4206" s="19">
        <v>6.6236718664327759E-2</v>
      </c>
      <c r="N4206" s="19"/>
      <c r="O4206" s="19"/>
      <c r="P4206" s="50">
        <v>1.9639093767371787E-2</v>
      </c>
      <c r="R4206" s="9" t="s">
        <v>0</v>
      </c>
    </row>
    <row r="4207" spans="2:18" x14ac:dyDescent="0.2">
      <c r="B4207" s="25">
        <v>3977</v>
      </c>
      <c r="C4207" s="193"/>
      <c r="D4207" s="19">
        <v>0.39983158292084159</v>
      </c>
      <c r="E4207" s="19"/>
      <c r="F4207" s="19">
        <v>0.53467117972149281</v>
      </c>
      <c r="G4207" s="19"/>
      <c r="H4207" s="19">
        <v>0.86814336790524482</v>
      </c>
      <c r="I4207" s="19"/>
      <c r="J4207" s="19">
        <v>0.16640948497214941</v>
      </c>
      <c r="K4207" s="19"/>
      <c r="L4207" s="19">
        <v>0.93493822359485546</v>
      </c>
      <c r="M4207" s="19"/>
      <c r="N4207" s="19">
        <v>0.37529019336813096</v>
      </c>
      <c r="O4207" s="19"/>
      <c r="P4207" s="50">
        <v>0.99406493160911291</v>
      </c>
      <c r="R4207" s="9" t="s">
        <v>0</v>
      </c>
    </row>
    <row r="4208" spans="2:18" x14ac:dyDescent="0.2">
      <c r="B4208" s="25">
        <v>3978</v>
      </c>
      <c r="C4208" s="193"/>
      <c r="D4208" s="19">
        <v>1.438667784783634</v>
      </c>
      <c r="E4208" s="19"/>
      <c r="F4208" s="19">
        <v>0.90562025318691453</v>
      </c>
      <c r="G4208" s="19"/>
      <c r="H4208" s="19">
        <v>0.17568339400488872</v>
      </c>
      <c r="I4208" s="19"/>
      <c r="J4208" s="19">
        <v>1.576163156024194</v>
      </c>
      <c r="K4208" s="19"/>
      <c r="L4208" s="19">
        <v>1.9919426861670431</v>
      </c>
      <c r="M4208" s="19"/>
      <c r="N4208" s="19">
        <v>0.8588590064010988</v>
      </c>
      <c r="O4208" s="19"/>
      <c r="P4208" s="50">
        <v>0.53198578933856366</v>
      </c>
      <c r="R4208" s="9" t="s">
        <v>0</v>
      </c>
    </row>
    <row r="4209" spans="2:18" x14ac:dyDescent="0.2">
      <c r="B4209" s="25">
        <v>3979</v>
      </c>
      <c r="C4209" s="193"/>
      <c r="D4209" s="19">
        <v>0.37222030381373211</v>
      </c>
      <c r="E4209" s="19"/>
      <c r="F4209" s="19">
        <v>5.919559523963578E-2</v>
      </c>
      <c r="G4209" s="19">
        <v>0.48915958807606186</v>
      </c>
      <c r="H4209" s="19"/>
      <c r="I4209" s="19"/>
      <c r="J4209" s="19">
        <v>0.54969653722679157</v>
      </c>
      <c r="K4209" s="19"/>
      <c r="L4209" s="19">
        <v>0.35055369283353688</v>
      </c>
      <c r="M4209" s="19">
        <v>0.7085336705416414</v>
      </c>
      <c r="N4209" s="19"/>
      <c r="O4209" s="19"/>
      <c r="P4209" s="50">
        <v>0.13022389923236208</v>
      </c>
      <c r="R4209" s="9" t="s">
        <v>0</v>
      </c>
    </row>
    <row r="4210" spans="2:18" x14ac:dyDescent="0.2">
      <c r="B4210" s="25">
        <v>3980</v>
      </c>
      <c r="C4210" s="193"/>
      <c r="D4210" s="19">
        <v>8.507274682145291E-2</v>
      </c>
      <c r="E4210" s="19"/>
      <c r="F4210" s="19">
        <v>0.62303507188388707</v>
      </c>
      <c r="G4210" s="19"/>
      <c r="H4210" s="19">
        <v>8.7031946047407854E-2</v>
      </c>
      <c r="I4210" s="19"/>
      <c r="J4210" s="19">
        <v>0.54316286860121787</v>
      </c>
      <c r="K4210" s="19">
        <v>0.6128339614663082</v>
      </c>
      <c r="L4210" s="19"/>
      <c r="M4210" s="19"/>
      <c r="N4210" s="19">
        <v>0.2476550784061689</v>
      </c>
      <c r="O4210" s="19"/>
      <c r="P4210" s="50">
        <v>5.4240567336641073E-2</v>
      </c>
      <c r="R4210" s="9" t="s">
        <v>0</v>
      </c>
    </row>
    <row r="4211" spans="2:18" x14ac:dyDescent="0.2">
      <c r="B4211" s="25">
        <v>3981</v>
      </c>
      <c r="C4211" s="193">
        <v>1.4897556784019172</v>
      </c>
      <c r="D4211" s="19"/>
      <c r="E4211" s="19">
        <v>1.7272000677927235</v>
      </c>
      <c r="F4211" s="19"/>
      <c r="G4211" s="19">
        <v>1.4496651635696023</v>
      </c>
      <c r="H4211" s="19"/>
      <c r="I4211" s="19">
        <v>1.8281782638896449</v>
      </c>
      <c r="J4211" s="19"/>
      <c r="K4211" s="19">
        <v>1.5039655812866242</v>
      </c>
      <c r="L4211" s="19"/>
      <c r="M4211" s="19">
        <v>1.690241872466177</v>
      </c>
      <c r="N4211" s="19"/>
      <c r="O4211" s="19">
        <v>2.1578475716317622</v>
      </c>
      <c r="P4211" s="50"/>
      <c r="R4211" s="9" t="s">
        <v>0</v>
      </c>
    </row>
    <row r="4212" spans="2:18" x14ac:dyDescent="0.2">
      <c r="B4212" s="25">
        <v>3982</v>
      </c>
      <c r="C4212" s="193">
        <v>1.9797814514131369</v>
      </c>
      <c r="D4212" s="19"/>
      <c r="E4212" s="19">
        <v>1.4516031078236911</v>
      </c>
      <c r="F4212" s="19"/>
      <c r="G4212" s="19">
        <v>1.1178216450456324</v>
      </c>
      <c r="H4212" s="19"/>
      <c r="I4212" s="19">
        <v>0.68614145443753205</v>
      </c>
      <c r="J4212" s="19"/>
      <c r="K4212" s="19">
        <v>1.2785377812679073</v>
      </c>
      <c r="L4212" s="19"/>
      <c r="M4212" s="19">
        <v>1.0619632247577944</v>
      </c>
      <c r="N4212" s="19"/>
      <c r="O4212" s="19">
        <v>0.71125877272175742</v>
      </c>
      <c r="P4212" s="50"/>
      <c r="R4212" s="9" t="s">
        <v>0</v>
      </c>
    </row>
    <row r="4213" spans="2:18" x14ac:dyDescent="0.2">
      <c r="B4213" s="25">
        <v>3983</v>
      </c>
      <c r="C4213" s="193">
        <v>0.39945118486530107</v>
      </c>
      <c r="D4213" s="19"/>
      <c r="E4213" s="19">
        <v>9.9639152823835786E-2</v>
      </c>
      <c r="F4213" s="19"/>
      <c r="G4213" s="19"/>
      <c r="H4213" s="19">
        <v>0.96011149913066873</v>
      </c>
      <c r="I4213" s="19">
        <v>0.92810617728075495</v>
      </c>
      <c r="J4213" s="19"/>
      <c r="K4213" s="19">
        <v>0.2083862995191734</v>
      </c>
      <c r="L4213" s="19"/>
      <c r="M4213" s="19"/>
      <c r="N4213" s="19">
        <v>0.95098251663083666</v>
      </c>
      <c r="O4213" s="19"/>
      <c r="P4213" s="50">
        <v>0.26199978067699203</v>
      </c>
      <c r="R4213" s="9" t="s">
        <v>0</v>
      </c>
    </row>
    <row r="4214" spans="2:18" x14ac:dyDescent="0.2">
      <c r="B4214" s="25">
        <v>3984</v>
      </c>
      <c r="C4214" s="193"/>
      <c r="D4214" s="19">
        <v>0.22737435905091086</v>
      </c>
      <c r="E4214" s="19"/>
      <c r="F4214" s="19">
        <v>1.542331033721567</v>
      </c>
      <c r="G4214" s="19"/>
      <c r="H4214" s="19">
        <v>0.81375487996935425</v>
      </c>
      <c r="I4214" s="19">
        <v>0.36815520090561971</v>
      </c>
      <c r="J4214" s="19"/>
      <c r="K4214" s="19"/>
      <c r="L4214" s="19">
        <v>1.2226740471019757</v>
      </c>
      <c r="M4214" s="19"/>
      <c r="N4214" s="19">
        <v>0.12021325405413329</v>
      </c>
      <c r="O4214" s="19"/>
      <c r="P4214" s="50">
        <v>1.0178235193871785</v>
      </c>
      <c r="R4214" s="9" t="s">
        <v>0</v>
      </c>
    </row>
    <row r="4215" spans="2:18" x14ac:dyDescent="0.2">
      <c r="B4215" s="25">
        <v>3985</v>
      </c>
      <c r="C4215" s="193"/>
      <c r="D4215" s="19">
        <v>0.25550779513570959</v>
      </c>
      <c r="E4215" s="19"/>
      <c r="F4215" s="19">
        <v>0.30867999572522814</v>
      </c>
      <c r="G4215" s="19">
        <v>0.10029610905635866</v>
      </c>
      <c r="H4215" s="19"/>
      <c r="I4215" s="19"/>
      <c r="J4215" s="19">
        <v>8.7476397120600277E-2</v>
      </c>
      <c r="K4215" s="19">
        <v>0.11500153353962453</v>
      </c>
      <c r="L4215" s="19"/>
      <c r="M4215" s="19"/>
      <c r="N4215" s="19">
        <v>0.54994551018615911</v>
      </c>
      <c r="O4215" s="19">
        <v>0.7428876896909673</v>
      </c>
      <c r="P4215" s="50"/>
      <c r="R4215" s="9" t="s">
        <v>0</v>
      </c>
    </row>
    <row r="4216" spans="2:18" x14ac:dyDescent="0.2">
      <c r="B4216" s="25">
        <v>3986</v>
      </c>
      <c r="C4216" s="193">
        <v>0.84778532797173478</v>
      </c>
      <c r="D4216" s="19"/>
      <c r="E4216" s="19">
        <v>0.15859476942663023</v>
      </c>
      <c r="F4216" s="19"/>
      <c r="G4216" s="19"/>
      <c r="H4216" s="19">
        <v>0.40093706977216564</v>
      </c>
      <c r="I4216" s="19">
        <v>0.52733789255770891</v>
      </c>
      <c r="J4216" s="19"/>
      <c r="K4216" s="19">
        <v>0.16442158368063445</v>
      </c>
      <c r="L4216" s="19"/>
      <c r="M4216" s="19">
        <v>0.41956795210665043</v>
      </c>
      <c r="N4216" s="19"/>
      <c r="O4216" s="19">
        <v>0.25158426875010276</v>
      </c>
      <c r="P4216" s="50"/>
      <c r="R4216" s="9" t="s">
        <v>0</v>
      </c>
    </row>
    <row r="4217" spans="2:18" x14ac:dyDescent="0.2">
      <c r="B4217" s="25">
        <v>3987</v>
      </c>
      <c r="C4217" s="193"/>
      <c r="D4217" s="19">
        <v>0.28588749800121699</v>
      </c>
      <c r="E4217" s="19">
        <v>1.9316418907499862E-2</v>
      </c>
      <c r="F4217" s="19"/>
      <c r="G4217" s="19">
        <v>0.44176670671932766</v>
      </c>
      <c r="H4217" s="19"/>
      <c r="I4217" s="19"/>
      <c r="J4217" s="19">
        <v>0.74106016903571137</v>
      </c>
      <c r="K4217" s="19"/>
      <c r="L4217" s="19">
        <v>0.50501351498612412</v>
      </c>
      <c r="M4217" s="19"/>
      <c r="N4217" s="19">
        <v>0.14644584779759726</v>
      </c>
      <c r="O4217" s="19"/>
      <c r="P4217" s="50">
        <v>0.57066148734763567</v>
      </c>
      <c r="R4217" s="9" t="s">
        <v>0</v>
      </c>
    </row>
    <row r="4218" spans="2:18" x14ac:dyDescent="0.2">
      <c r="B4218" s="25">
        <v>3988</v>
      </c>
      <c r="C4218" s="193">
        <v>1.0132961155199267</v>
      </c>
      <c r="D4218" s="19"/>
      <c r="E4218" s="19">
        <v>1.0109146209793229</v>
      </c>
      <c r="F4218" s="19"/>
      <c r="G4218" s="19">
        <v>1.4648446916599702</v>
      </c>
      <c r="H4218" s="19"/>
      <c r="I4218" s="19">
        <v>1.7286329909402802</v>
      </c>
      <c r="J4218" s="19"/>
      <c r="K4218" s="19">
        <v>1.6328145313117606</v>
      </c>
      <c r="L4218" s="19"/>
      <c r="M4218" s="19">
        <v>1.1131240639721862</v>
      </c>
      <c r="N4218" s="19"/>
      <c r="O4218" s="19">
        <v>1.3318984257729884</v>
      </c>
      <c r="P4218" s="50"/>
      <c r="R4218" s="9" t="s">
        <v>0</v>
      </c>
    </row>
    <row r="4219" spans="2:18" x14ac:dyDescent="0.2">
      <c r="B4219" s="25">
        <v>3989</v>
      </c>
      <c r="C4219" s="193"/>
      <c r="D4219" s="19">
        <v>0.93776298445294015</v>
      </c>
      <c r="E4219" s="19">
        <v>0.21555782384176114</v>
      </c>
      <c r="F4219" s="19"/>
      <c r="G4219" s="19"/>
      <c r="H4219" s="19">
        <v>0.63734202378435412</v>
      </c>
      <c r="I4219" s="19"/>
      <c r="J4219" s="19">
        <v>1.4866149475213969E-2</v>
      </c>
      <c r="K4219" s="19"/>
      <c r="L4219" s="19">
        <v>0.72380616059002767</v>
      </c>
      <c r="M4219" s="19"/>
      <c r="N4219" s="19">
        <v>1.0204878148417569</v>
      </c>
      <c r="O4219" s="19"/>
      <c r="P4219" s="50">
        <v>1.3497608596443185</v>
      </c>
      <c r="R4219" s="9" t="s">
        <v>0</v>
      </c>
    </row>
    <row r="4220" spans="2:18" x14ac:dyDescent="0.2">
      <c r="B4220" s="25">
        <v>3990</v>
      </c>
      <c r="C4220" s="193"/>
      <c r="D4220" s="19">
        <v>0.55174426146683886</v>
      </c>
      <c r="E4220" s="19"/>
      <c r="F4220" s="19">
        <v>1.9187121417006821</v>
      </c>
      <c r="G4220" s="19"/>
      <c r="H4220" s="19">
        <v>1.9153676271177154</v>
      </c>
      <c r="I4220" s="19"/>
      <c r="J4220" s="19">
        <v>2.0096449909352749</v>
      </c>
      <c r="K4220" s="19"/>
      <c r="L4220" s="19">
        <v>1.4134108066228168</v>
      </c>
      <c r="M4220" s="19"/>
      <c r="N4220" s="19">
        <v>2.291012712692543</v>
      </c>
      <c r="O4220" s="19"/>
      <c r="P4220" s="50">
        <v>1.1544664148809609</v>
      </c>
      <c r="R4220" s="9" t="s">
        <v>0</v>
      </c>
    </row>
    <row r="4221" spans="2:18" x14ac:dyDescent="0.2">
      <c r="B4221" s="25">
        <v>3991</v>
      </c>
      <c r="C4221" s="193"/>
      <c r="D4221" s="19">
        <v>0.99849627936643137</v>
      </c>
      <c r="E4221" s="19"/>
      <c r="F4221" s="19">
        <v>0.92263639283139343</v>
      </c>
      <c r="G4221" s="19"/>
      <c r="H4221" s="19">
        <v>1.2144893375192753</v>
      </c>
      <c r="I4221" s="19"/>
      <c r="J4221" s="19">
        <v>0.87637915268740496</v>
      </c>
      <c r="K4221" s="19"/>
      <c r="L4221" s="19">
        <v>1.1925981540215091</v>
      </c>
      <c r="M4221" s="19"/>
      <c r="N4221" s="19">
        <v>1.223063049488492</v>
      </c>
      <c r="O4221" s="19"/>
      <c r="P4221" s="50">
        <v>0.88811029252407081</v>
      </c>
      <c r="R4221" s="9" t="s">
        <v>0</v>
      </c>
    </row>
    <row r="4222" spans="2:18" x14ac:dyDescent="0.2">
      <c r="B4222" s="25">
        <v>3992</v>
      </c>
      <c r="C4222" s="193">
        <v>0.210266139921859</v>
      </c>
      <c r="D4222" s="19"/>
      <c r="E4222" s="19"/>
      <c r="F4222" s="19">
        <v>1.4412493944558049</v>
      </c>
      <c r="G4222" s="19"/>
      <c r="H4222" s="19">
        <v>0.92210189154520628</v>
      </c>
      <c r="I4222" s="19"/>
      <c r="J4222" s="19">
        <v>1.0508661383189433</v>
      </c>
      <c r="K4222" s="19"/>
      <c r="L4222" s="19">
        <v>0.82530802910868084</v>
      </c>
      <c r="M4222" s="19"/>
      <c r="N4222" s="19">
        <v>0.30319323179812507</v>
      </c>
      <c r="O4222" s="19">
        <v>0.1436470043760513</v>
      </c>
      <c r="P4222" s="50"/>
      <c r="R4222" s="9" t="s">
        <v>0</v>
      </c>
    </row>
    <row r="4223" spans="2:18" x14ac:dyDescent="0.2">
      <c r="B4223" s="25">
        <v>3993</v>
      </c>
      <c r="C4223" s="193">
        <v>0.34120307004319828</v>
      </c>
      <c r="D4223" s="19"/>
      <c r="E4223" s="19">
        <v>0.15144895591087282</v>
      </c>
      <c r="F4223" s="19"/>
      <c r="G4223" s="19"/>
      <c r="H4223" s="19">
        <v>0.32584914699471995</v>
      </c>
      <c r="I4223" s="19">
        <v>0.27563457074004316</v>
      </c>
      <c r="J4223" s="19"/>
      <c r="K4223" s="19"/>
      <c r="L4223" s="19">
        <v>0.2709159768614039</v>
      </c>
      <c r="M4223" s="19">
        <v>0.80354875024332539</v>
      </c>
      <c r="N4223" s="19"/>
      <c r="O4223" s="19"/>
      <c r="P4223" s="50">
        <v>0.20647429254024804</v>
      </c>
      <c r="R4223" s="9" t="s">
        <v>0</v>
      </c>
    </row>
    <row r="4224" spans="2:18" x14ac:dyDescent="0.2">
      <c r="B4224" s="25">
        <v>3994</v>
      </c>
      <c r="C4224" s="193"/>
      <c r="D4224" s="19">
        <v>1.2526194956364685</v>
      </c>
      <c r="E4224" s="19"/>
      <c r="F4224" s="19">
        <v>0.74162251748801467</v>
      </c>
      <c r="G4224" s="19"/>
      <c r="H4224" s="19">
        <v>0.19174302901855228</v>
      </c>
      <c r="I4224" s="19">
        <v>0.2235638313346055</v>
      </c>
      <c r="J4224" s="19"/>
      <c r="K4224" s="19"/>
      <c r="L4224" s="19">
        <v>0.9793095061231879</v>
      </c>
      <c r="M4224" s="19"/>
      <c r="N4224" s="19">
        <v>0.92685586866254766</v>
      </c>
      <c r="O4224" s="19"/>
      <c r="P4224" s="50">
        <v>0.52848700576561736</v>
      </c>
      <c r="R4224" s="9" t="s">
        <v>0</v>
      </c>
    </row>
    <row r="4225" spans="2:18" x14ac:dyDescent="0.2">
      <c r="B4225" s="25">
        <v>3995</v>
      </c>
      <c r="C4225" s="193"/>
      <c r="D4225" s="19">
        <v>0.77247578212300028</v>
      </c>
      <c r="E4225" s="19"/>
      <c r="F4225" s="19">
        <v>0.16428238895869715</v>
      </c>
      <c r="G4225" s="19"/>
      <c r="H4225" s="19">
        <v>1.5038372681805736</v>
      </c>
      <c r="I4225" s="19"/>
      <c r="J4225" s="19">
        <v>1.1280419460585356</v>
      </c>
      <c r="K4225" s="19"/>
      <c r="L4225" s="19">
        <v>1.263138273914824</v>
      </c>
      <c r="M4225" s="19"/>
      <c r="N4225" s="19">
        <v>0.80320364344716544</v>
      </c>
      <c r="O4225" s="19"/>
      <c r="P4225" s="50">
        <v>0.42307717851977567</v>
      </c>
      <c r="R4225" s="9" t="s">
        <v>0</v>
      </c>
    </row>
    <row r="4226" spans="2:18" x14ac:dyDescent="0.2">
      <c r="B4226" s="25">
        <v>3996</v>
      </c>
      <c r="C4226" s="193"/>
      <c r="D4226" s="19">
        <v>0.65142761784797887</v>
      </c>
      <c r="E4226" s="19"/>
      <c r="F4226" s="19">
        <v>1.0164190620041571</v>
      </c>
      <c r="G4226" s="19"/>
      <c r="H4226" s="19">
        <v>0.13951726228858452</v>
      </c>
      <c r="I4226" s="19"/>
      <c r="J4226" s="19">
        <v>0.71112078162481573</v>
      </c>
      <c r="K4226" s="19">
        <v>0.41968840029278209</v>
      </c>
      <c r="L4226" s="19"/>
      <c r="M4226" s="19"/>
      <c r="N4226" s="19">
        <v>1.2688271994274007</v>
      </c>
      <c r="O4226" s="19">
        <v>0.86054509410988522</v>
      </c>
      <c r="P4226" s="50"/>
      <c r="R4226" s="9" t="s">
        <v>0</v>
      </c>
    </row>
    <row r="4227" spans="2:18" x14ac:dyDescent="0.2">
      <c r="B4227" s="25">
        <v>3997</v>
      </c>
      <c r="C4227" s="193"/>
      <c r="D4227" s="19">
        <v>0.30511868366000511</v>
      </c>
      <c r="E4227" s="19"/>
      <c r="F4227" s="19">
        <v>0.7013478961612909</v>
      </c>
      <c r="G4227" s="19"/>
      <c r="H4227" s="19">
        <v>0.29512078225834765</v>
      </c>
      <c r="I4227" s="19">
        <v>3.610877652576075E-2</v>
      </c>
      <c r="J4227" s="19"/>
      <c r="K4227" s="19">
        <v>0.26007583313077987</v>
      </c>
      <c r="L4227" s="19"/>
      <c r="M4227" s="19"/>
      <c r="N4227" s="19">
        <v>1.0582758004034556</v>
      </c>
      <c r="O4227" s="19"/>
      <c r="P4227" s="50">
        <v>9.2892324347379984E-2</v>
      </c>
      <c r="R4227" s="9" t="s">
        <v>0</v>
      </c>
    </row>
    <row r="4228" spans="2:18" x14ac:dyDescent="0.2">
      <c r="B4228" s="25">
        <v>3998</v>
      </c>
      <c r="C4228" s="193"/>
      <c r="D4228" s="19">
        <v>0.68373991789400712</v>
      </c>
      <c r="E4228" s="19"/>
      <c r="F4228" s="19">
        <v>0.38389957532221231</v>
      </c>
      <c r="G4228" s="19"/>
      <c r="H4228" s="19">
        <v>0.33862798996518095</v>
      </c>
      <c r="I4228" s="19"/>
      <c r="J4228" s="19">
        <v>0.30693372919422246</v>
      </c>
      <c r="K4228" s="19"/>
      <c r="L4228" s="19">
        <v>0.54443374021465973</v>
      </c>
      <c r="M4228" s="19"/>
      <c r="N4228" s="19">
        <v>0.67859167387952224</v>
      </c>
      <c r="O4228" s="19"/>
      <c r="P4228" s="50">
        <v>0.8059883261321289</v>
      </c>
      <c r="R4228" s="9" t="s">
        <v>0</v>
      </c>
    </row>
    <row r="4229" spans="2:18" x14ac:dyDescent="0.2">
      <c r="B4229" s="25">
        <v>3999</v>
      </c>
      <c r="C4229" s="193">
        <v>6.6498054699659859E-2</v>
      </c>
      <c r="D4229" s="19"/>
      <c r="E4229" s="19">
        <v>0.36362073157007246</v>
      </c>
      <c r="F4229" s="19"/>
      <c r="G4229" s="19"/>
      <c r="H4229" s="19">
        <v>0.31654188443789899</v>
      </c>
      <c r="I4229" s="19">
        <v>0.35554527971205963</v>
      </c>
      <c r="J4229" s="19"/>
      <c r="K4229" s="19"/>
      <c r="L4229" s="19">
        <v>0.43804519621603893</v>
      </c>
      <c r="M4229" s="19">
        <v>0.40681496597533423</v>
      </c>
      <c r="N4229" s="19"/>
      <c r="O4229" s="19"/>
      <c r="P4229" s="50">
        <v>0.40228814647982764</v>
      </c>
      <c r="R4229" s="9" t="s">
        <v>0</v>
      </c>
    </row>
    <row r="4230" spans="2:18" x14ac:dyDescent="0.2">
      <c r="B4230" s="25">
        <v>4000</v>
      </c>
      <c r="C4230" s="193">
        <v>0.56513972716071081</v>
      </c>
      <c r="D4230" s="19"/>
      <c r="E4230" s="19"/>
      <c r="F4230" s="19">
        <v>0.40499342182204356</v>
      </c>
      <c r="G4230" s="19">
        <v>0.1213170620215617</v>
      </c>
      <c r="H4230" s="19"/>
      <c r="I4230" s="19">
        <v>0.5903112739591897</v>
      </c>
      <c r="J4230" s="19"/>
      <c r="K4230" s="19">
        <v>0.49435935239813367</v>
      </c>
      <c r="L4230" s="19"/>
      <c r="M4230" s="19">
        <v>0.89236737853430881</v>
      </c>
      <c r="N4230" s="19"/>
      <c r="O4230" s="19"/>
      <c r="P4230" s="50">
        <v>0.48468489651995517</v>
      </c>
      <c r="R4230" s="9" t="s">
        <v>0</v>
      </c>
    </row>
    <row r="4231" spans="2:18" x14ac:dyDescent="0.2">
      <c r="B4231" s="25">
        <v>4001</v>
      </c>
      <c r="C4231" s="193"/>
      <c r="D4231" s="19">
        <v>0.1561685360208655</v>
      </c>
      <c r="E4231" s="19"/>
      <c r="F4231" s="19">
        <v>5.7990003543506599E-2</v>
      </c>
      <c r="G4231" s="19"/>
      <c r="H4231" s="19">
        <v>0.39345113321304898</v>
      </c>
      <c r="I4231" s="19"/>
      <c r="J4231" s="19">
        <v>0.12152903540798694</v>
      </c>
      <c r="K4231" s="19"/>
      <c r="L4231" s="19">
        <v>1.3611184137751542</v>
      </c>
      <c r="M4231" s="19">
        <v>1.2176438553986675</v>
      </c>
      <c r="N4231" s="19"/>
      <c r="O4231" s="19">
        <v>0.53408758132764056</v>
      </c>
      <c r="P4231" s="50"/>
      <c r="R4231" s="9" t="s">
        <v>0</v>
      </c>
    </row>
    <row r="4232" spans="2:18" x14ac:dyDescent="0.2">
      <c r="B4232" s="25">
        <v>4002</v>
      </c>
      <c r="C4232" s="193">
        <v>0.2849875666985523</v>
      </c>
      <c r="D4232" s="19"/>
      <c r="E4232" s="19"/>
      <c r="F4232" s="19">
        <v>0.1698730235368088</v>
      </c>
      <c r="G4232" s="19"/>
      <c r="H4232" s="19">
        <v>0.58755102033147544</v>
      </c>
      <c r="I4232" s="19"/>
      <c r="J4232" s="19">
        <v>0.16976370057529</v>
      </c>
      <c r="K4232" s="19"/>
      <c r="L4232" s="19">
        <v>0.81567777331142066</v>
      </c>
      <c r="M4232" s="19"/>
      <c r="N4232" s="19">
        <v>0.38110848907962525</v>
      </c>
      <c r="O4232" s="19">
        <v>0.11482305224747463</v>
      </c>
      <c r="P4232" s="50"/>
      <c r="R4232" s="9" t="s">
        <v>0</v>
      </c>
    </row>
    <row r="4233" spans="2:18" x14ac:dyDescent="0.2">
      <c r="B4233" s="25">
        <v>4003</v>
      </c>
      <c r="C4233" s="193"/>
      <c r="D4233" s="19">
        <v>1.0707568699465806</v>
      </c>
      <c r="E4233" s="19"/>
      <c r="F4233" s="19">
        <v>2.2783583114875059</v>
      </c>
      <c r="G4233" s="19"/>
      <c r="H4233" s="19">
        <v>1.1789866130298094</v>
      </c>
      <c r="I4233" s="19"/>
      <c r="J4233" s="19">
        <v>1.0198101931466113</v>
      </c>
      <c r="K4233" s="19"/>
      <c r="L4233" s="19">
        <v>2.0370143464331001</v>
      </c>
      <c r="M4233" s="19"/>
      <c r="N4233" s="19">
        <v>2.0454534412981951</v>
      </c>
      <c r="O4233" s="19"/>
      <c r="P4233" s="50">
        <v>1.4258000255124852</v>
      </c>
      <c r="R4233" s="9" t="s">
        <v>0</v>
      </c>
    </row>
    <row r="4234" spans="2:18" x14ac:dyDescent="0.2">
      <c r="B4234" s="25">
        <v>4004</v>
      </c>
      <c r="C4234" s="193">
        <v>0.28539631213335848</v>
      </c>
      <c r="D4234" s="19"/>
      <c r="E4234" s="19">
        <v>1.5974521145000833</v>
      </c>
      <c r="F4234" s="19"/>
      <c r="G4234" s="19">
        <v>1.7016586795931508</v>
      </c>
      <c r="H4234" s="19"/>
      <c r="I4234" s="19">
        <v>1.7421759957347041</v>
      </c>
      <c r="J4234" s="19"/>
      <c r="K4234" s="19">
        <v>1.1667009296888504</v>
      </c>
      <c r="L4234" s="19"/>
      <c r="M4234" s="19">
        <v>1.4875043695561756</v>
      </c>
      <c r="N4234" s="19"/>
      <c r="O4234" s="19">
        <v>0.94298539582721119</v>
      </c>
      <c r="P4234" s="50"/>
      <c r="R4234" s="9" t="s">
        <v>0</v>
      </c>
    </row>
    <row r="4235" spans="2:18" x14ac:dyDescent="0.2">
      <c r="B4235" s="25">
        <v>4005</v>
      </c>
      <c r="C4235" s="193">
        <v>1.4397217020944606</v>
      </c>
      <c r="D4235" s="19"/>
      <c r="E4235" s="19">
        <v>1.4920965051919144</v>
      </c>
      <c r="F4235" s="19"/>
      <c r="G4235" s="19">
        <v>1.5660271381095032</v>
      </c>
      <c r="H4235" s="19"/>
      <c r="I4235" s="19">
        <v>1.8872290338199771</v>
      </c>
      <c r="J4235" s="19"/>
      <c r="K4235" s="19">
        <v>1.649089339191621</v>
      </c>
      <c r="L4235" s="19"/>
      <c r="M4235" s="19">
        <v>1.2172023349355219</v>
      </c>
      <c r="N4235" s="19"/>
      <c r="O4235" s="19">
        <v>1.6613047341071205</v>
      </c>
      <c r="P4235" s="50"/>
      <c r="R4235" s="9" t="s">
        <v>0</v>
      </c>
    </row>
    <row r="4236" spans="2:18" x14ac:dyDescent="0.2">
      <c r="B4236" s="25">
        <v>4006</v>
      </c>
      <c r="C4236" s="193">
        <v>1.2743669218088041</v>
      </c>
      <c r="D4236" s="19"/>
      <c r="E4236" s="19">
        <v>0.65869794113872648</v>
      </c>
      <c r="F4236" s="19"/>
      <c r="G4236" s="19">
        <v>1.76772520626106</v>
      </c>
      <c r="H4236" s="19"/>
      <c r="I4236" s="19">
        <v>0.85324596966379784</v>
      </c>
      <c r="J4236" s="19"/>
      <c r="K4236" s="19">
        <v>1.2403798538011344</v>
      </c>
      <c r="L4236" s="19"/>
      <c r="M4236" s="19">
        <v>1.1240729868992305</v>
      </c>
      <c r="N4236" s="19"/>
      <c r="O4236" s="19">
        <v>1.0641062047123571</v>
      </c>
      <c r="P4236" s="50"/>
      <c r="R4236" s="9" t="s">
        <v>0</v>
      </c>
    </row>
    <row r="4237" spans="2:18" x14ac:dyDescent="0.2">
      <c r="B4237" s="25">
        <v>4007</v>
      </c>
      <c r="C4237" s="193">
        <v>0.46326358623049585</v>
      </c>
      <c r="D4237" s="19"/>
      <c r="E4237" s="19">
        <v>1.4222594693147173</v>
      </c>
      <c r="F4237" s="19"/>
      <c r="G4237" s="19">
        <v>0.71544300740832156</v>
      </c>
      <c r="H4237" s="19"/>
      <c r="I4237" s="19">
        <v>1.2776913609506813</v>
      </c>
      <c r="J4237" s="19"/>
      <c r="K4237" s="19">
        <v>0.65629966357776326</v>
      </c>
      <c r="L4237" s="19"/>
      <c r="M4237" s="19">
        <v>0.35009361498935188</v>
      </c>
      <c r="N4237" s="19"/>
      <c r="O4237" s="19">
        <v>0.77615750256090721</v>
      </c>
      <c r="P4237" s="50"/>
      <c r="R4237" s="9" t="s">
        <v>0</v>
      </c>
    </row>
    <row r="4238" spans="2:18" x14ac:dyDescent="0.2">
      <c r="B4238" s="25">
        <v>4008</v>
      </c>
      <c r="C4238" s="193"/>
      <c r="D4238" s="19">
        <v>0.87410342440068212</v>
      </c>
      <c r="E4238" s="19"/>
      <c r="F4238" s="19">
        <v>0.9804898710837433</v>
      </c>
      <c r="G4238" s="19"/>
      <c r="H4238" s="19">
        <v>0.40557634748364174</v>
      </c>
      <c r="I4238" s="19"/>
      <c r="J4238" s="19">
        <v>0.83486409524419436</v>
      </c>
      <c r="K4238" s="19"/>
      <c r="L4238" s="19">
        <v>1.1248341381580533</v>
      </c>
      <c r="M4238" s="19"/>
      <c r="N4238" s="19">
        <v>1.5533074318035189</v>
      </c>
      <c r="O4238" s="19">
        <v>1.3971848458545027E-2</v>
      </c>
      <c r="P4238" s="50"/>
      <c r="R4238" s="9" t="s">
        <v>0</v>
      </c>
    </row>
    <row r="4239" spans="2:18" x14ac:dyDescent="0.2">
      <c r="B4239" s="25">
        <v>4009</v>
      </c>
      <c r="C4239" s="193"/>
      <c r="D4239" s="19">
        <v>0.7279267724011389</v>
      </c>
      <c r="E4239" s="19"/>
      <c r="F4239" s="19">
        <v>1.201146081367251</v>
      </c>
      <c r="G4239" s="19"/>
      <c r="H4239" s="19">
        <v>0.69047405112936999</v>
      </c>
      <c r="I4239" s="19"/>
      <c r="J4239" s="19">
        <v>0.79230972098969521</v>
      </c>
      <c r="K4239" s="19"/>
      <c r="L4239" s="19">
        <v>1.2276949376008575</v>
      </c>
      <c r="M4239" s="19"/>
      <c r="N4239" s="19">
        <v>0.94644981374182569</v>
      </c>
      <c r="O4239" s="19"/>
      <c r="P4239" s="50">
        <v>1.0292104916029616</v>
      </c>
      <c r="R4239" s="9" t="s">
        <v>0</v>
      </c>
    </row>
    <row r="4240" spans="2:18" x14ac:dyDescent="0.2">
      <c r="B4240" s="25">
        <v>4010</v>
      </c>
      <c r="C4240" s="193"/>
      <c r="D4240" s="19">
        <v>2.1440214660873078</v>
      </c>
      <c r="E4240" s="19"/>
      <c r="F4240" s="19">
        <v>0.67715332864139877</v>
      </c>
      <c r="G4240" s="19"/>
      <c r="H4240" s="19">
        <v>1.3067443574513016</v>
      </c>
      <c r="I4240" s="19"/>
      <c r="J4240" s="19">
        <v>0.35840269918395673</v>
      </c>
      <c r="K4240" s="19"/>
      <c r="L4240" s="19">
        <v>0.62130306577045136</v>
      </c>
      <c r="M4240" s="19"/>
      <c r="N4240" s="19">
        <v>0.57808433108095425</v>
      </c>
      <c r="O4240" s="19"/>
      <c r="P4240" s="50">
        <v>1.1801238003822594</v>
      </c>
      <c r="R4240" s="9" t="s">
        <v>0</v>
      </c>
    </row>
    <row r="4241" spans="2:18" x14ac:dyDescent="0.2">
      <c r="B4241" s="25">
        <v>4011</v>
      </c>
      <c r="C4241" s="193">
        <v>0.47100717173075707</v>
      </c>
      <c r="D4241" s="19"/>
      <c r="E4241" s="19">
        <v>0.24818575697145623</v>
      </c>
      <c r="F4241" s="19"/>
      <c r="G4241" s="19">
        <v>1.1794817800162734</v>
      </c>
      <c r="H4241" s="19"/>
      <c r="I4241" s="19">
        <v>0.99321093472275412</v>
      </c>
      <c r="J4241" s="19"/>
      <c r="K4241" s="19"/>
      <c r="L4241" s="19">
        <v>0.19857942972551901</v>
      </c>
      <c r="M4241" s="19">
        <v>0.55331441246410307</v>
      </c>
      <c r="N4241" s="19"/>
      <c r="O4241" s="19">
        <v>0.46075262173575932</v>
      </c>
      <c r="P4241" s="50"/>
      <c r="R4241" s="9" t="s">
        <v>0</v>
      </c>
    </row>
    <row r="4242" spans="2:18" x14ac:dyDescent="0.2">
      <c r="B4242" s="25">
        <v>4012</v>
      </c>
      <c r="C4242" s="193"/>
      <c r="D4242" s="19">
        <v>1.1004980692692492</v>
      </c>
      <c r="E4242" s="19"/>
      <c r="F4242" s="19">
        <v>1.2562321580068776</v>
      </c>
      <c r="G4242" s="19"/>
      <c r="H4242" s="19">
        <v>0.92542329862122152</v>
      </c>
      <c r="I4242" s="19"/>
      <c r="J4242" s="19">
        <v>1.9523380924763909</v>
      </c>
      <c r="K4242" s="19"/>
      <c r="L4242" s="19">
        <v>1.3802831127147088</v>
      </c>
      <c r="M4242" s="19"/>
      <c r="N4242" s="19">
        <v>0.4841129162404777</v>
      </c>
      <c r="O4242" s="19"/>
      <c r="P4242" s="50">
        <v>1.3001812496311391</v>
      </c>
      <c r="R4242" s="9" t="s">
        <v>0</v>
      </c>
    </row>
    <row r="4243" spans="2:18" x14ac:dyDescent="0.2">
      <c r="B4243" s="25">
        <v>4013</v>
      </c>
      <c r="C4243" s="193">
        <v>0.36454778819796185</v>
      </c>
      <c r="D4243" s="19"/>
      <c r="E4243" s="19"/>
      <c r="F4243" s="19">
        <v>0.3826619956730507</v>
      </c>
      <c r="G4243" s="19">
        <v>0.133137733656606</v>
      </c>
      <c r="H4243" s="19"/>
      <c r="I4243" s="19">
        <v>0.53924017224801557</v>
      </c>
      <c r="J4243" s="19"/>
      <c r="K4243" s="19"/>
      <c r="L4243" s="19">
        <v>1.0496234789703893</v>
      </c>
      <c r="M4243" s="19"/>
      <c r="N4243" s="19">
        <v>0.340658374282228</v>
      </c>
      <c r="O4243" s="19"/>
      <c r="P4243" s="50">
        <v>0.31609583624149512</v>
      </c>
      <c r="R4243" s="9" t="s">
        <v>0</v>
      </c>
    </row>
    <row r="4244" spans="2:18" x14ac:dyDescent="0.2">
      <c r="B4244" s="25">
        <v>4014</v>
      </c>
      <c r="C4244" s="193">
        <v>1.1871620263483753</v>
      </c>
      <c r="D4244" s="19"/>
      <c r="E4244" s="19">
        <v>0.579356515190668</v>
      </c>
      <c r="F4244" s="19"/>
      <c r="G4244" s="19">
        <v>0.52904845858354166</v>
      </c>
      <c r="H4244" s="19"/>
      <c r="I4244" s="19"/>
      <c r="J4244" s="19">
        <v>0.10341520167608374</v>
      </c>
      <c r="K4244" s="19"/>
      <c r="L4244" s="19">
        <v>0.27292252751612855</v>
      </c>
      <c r="M4244" s="19">
        <v>0.58028474930694129</v>
      </c>
      <c r="N4244" s="19"/>
      <c r="O4244" s="19">
        <v>0.76110716001252265</v>
      </c>
      <c r="P4244" s="50"/>
      <c r="R4244" s="9" t="s">
        <v>0</v>
      </c>
    </row>
    <row r="4245" spans="2:18" x14ac:dyDescent="0.2">
      <c r="B4245" s="25">
        <v>4015</v>
      </c>
      <c r="C4245" s="193"/>
      <c r="D4245" s="19">
        <v>0.28064378499113551</v>
      </c>
      <c r="E4245" s="19"/>
      <c r="F4245" s="19">
        <v>0.840137528381807</v>
      </c>
      <c r="G4245" s="19"/>
      <c r="H4245" s="19">
        <v>0.67772006229740822</v>
      </c>
      <c r="I4245" s="19">
        <v>0.21468978461169538</v>
      </c>
      <c r="J4245" s="19"/>
      <c r="K4245" s="19"/>
      <c r="L4245" s="19">
        <v>7.9691431562327279E-3</v>
      </c>
      <c r="M4245" s="19">
        <v>0.70745241300939499</v>
      </c>
      <c r="N4245" s="19"/>
      <c r="O4245" s="19">
        <v>0.79345430022268271</v>
      </c>
      <c r="P4245" s="50"/>
      <c r="R4245" s="9" t="s">
        <v>0</v>
      </c>
    </row>
    <row r="4246" spans="2:18" x14ac:dyDescent="0.2">
      <c r="B4246" s="25">
        <v>4016</v>
      </c>
      <c r="C4246" s="193"/>
      <c r="D4246" s="19">
        <v>6.9143033406285585E-3</v>
      </c>
      <c r="E4246" s="19">
        <v>0.37323937095372706</v>
      </c>
      <c r="F4246" s="19"/>
      <c r="G4246" s="19">
        <v>0.19271596673517513</v>
      </c>
      <c r="H4246" s="19"/>
      <c r="I4246" s="19">
        <v>0.30614349190901963</v>
      </c>
      <c r="J4246" s="19"/>
      <c r="K4246" s="19">
        <v>1.0011090121862094</v>
      </c>
      <c r="L4246" s="19"/>
      <c r="M4246" s="19">
        <v>4.9363815330679801E-2</v>
      </c>
      <c r="N4246" s="19"/>
      <c r="O4246" s="19"/>
      <c r="P4246" s="50">
        <v>0.56072732127132652</v>
      </c>
      <c r="R4246" s="9" t="s">
        <v>0</v>
      </c>
    </row>
    <row r="4247" spans="2:18" x14ac:dyDescent="0.2">
      <c r="B4247" s="25">
        <v>4017</v>
      </c>
      <c r="C4247" s="193"/>
      <c r="D4247" s="19">
        <v>1.0496155244460287E-2</v>
      </c>
      <c r="E4247" s="19"/>
      <c r="F4247" s="19">
        <v>0.35393124930853359</v>
      </c>
      <c r="G4247" s="19"/>
      <c r="H4247" s="19">
        <v>0.61058213560663244</v>
      </c>
      <c r="I4247" s="19">
        <v>0.29508999305392747</v>
      </c>
      <c r="J4247" s="19"/>
      <c r="K4247" s="19">
        <v>0.10321624275804903</v>
      </c>
      <c r="L4247" s="19"/>
      <c r="M4247" s="19">
        <v>0.59303647307338292</v>
      </c>
      <c r="N4247" s="19"/>
      <c r="O4247" s="19">
        <v>0.52171147650931748</v>
      </c>
      <c r="P4247" s="50"/>
      <c r="R4247" s="9" t="s">
        <v>0</v>
      </c>
    </row>
    <row r="4248" spans="2:18" x14ac:dyDescent="0.2">
      <c r="B4248" s="25">
        <v>4018</v>
      </c>
      <c r="C4248" s="193"/>
      <c r="D4248" s="19">
        <v>2.5078953215878661</v>
      </c>
      <c r="E4248" s="19"/>
      <c r="F4248" s="19">
        <v>2.5591993138019191</v>
      </c>
      <c r="G4248" s="19"/>
      <c r="H4248" s="19">
        <v>2.2145326532116152</v>
      </c>
      <c r="I4248" s="19"/>
      <c r="J4248" s="19">
        <v>1.6303853753029891</v>
      </c>
      <c r="K4248" s="19"/>
      <c r="L4248" s="19">
        <v>2.0952113615276238</v>
      </c>
      <c r="M4248" s="19"/>
      <c r="N4248" s="19">
        <v>1.206380058472597</v>
      </c>
      <c r="O4248" s="19"/>
      <c r="P4248" s="50">
        <v>1.7315748538556661</v>
      </c>
      <c r="R4248" s="9" t="s">
        <v>0</v>
      </c>
    </row>
    <row r="4249" spans="2:18" x14ac:dyDescent="0.2">
      <c r="B4249" s="25">
        <v>4019</v>
      </c>
      <c r="C4249" s="193"/>
      <c r="D4249" s="19">
        <v>2.6649110707038908</v>
      </c>
      <c r="E4249" s="19"/>
      <c r="F4249" s="19">
        <v>1.7545611019786895</v>
      </c>
      <c r="G4249" s="19"/>
      <c r="H4249" s="19">
        <v>1.5618141348135113</v>
      </c>
      <c r="I4249" s="19"/>
      <c r="J4249" s="19">
        <v>1.6000895123072212</v>
      </c>
      <c r="K4249" s="19"/>
      <c r="L4249" s="19">
        <v>1.4333206959371669</v>
      </c>
      <c r="M4249" s="19"/>
      <c r="N4249" s="19">
        <v>2.3221984650820895</v>
      </c>
      <c r="O4249" s="19"/>
      <c r="P4249" s="50">
        <v>3.0143030404600872</v>
      </c>
      <c r="R4249" s="9" t="s">
        <v>0</v>
      </c>
    </row>
    <row r="4250" spans="2:18" x14ac:dyDescent="0.2">
      <c r="B4250" s="25">
        <v>4020</v>
      </c>
      <c r="C4250" s="193">
        <v>1.7865540755807257</v>
      </c>
      <c r="D4250" s="19"/>
      <c r="E4250" s="19">
        <v>1.2349530372256674</v>
      </c>
      <c r="F4250" s="19"/>
      <c r="G4250" s="19">
        <v>1.7458977544003031</v>
      </c>
      <c r="H4250" s="19"/>
      <c r="I4250" s="19">
        <v>1.5927587850906268</v>
      </c>
      <c r="J4250" s="19"/>
      <c r="K4250" s="19">
        <v>1.1752302513703872</v>
      </c>
      <c r="L4250" s="19"/>
      <c r="M4250" s="19">
        <v>1.5684669175700228</v>
      </c>
      <c r="N4250" s="19"/>
      <c r="O4250" s="19">
        <v>1.8641053369330005</v>
      </c>
      <c r="P4250" s="50"/>
      <c r="R4250" s="9" t="s">
        <v>0</v>
      </c>
    </row>
    <row r="4251" spans="2:18" x14ac:dyDescent="0.2">
      <c r="B4251" s="25">
        <v>4021</v>
      </c>
      <c r="C4251" s="193"/>
      <c r="D4251" s="19">
        <v>0.88595378128415403</v>
      </c>
      <c r="E4251" s="19"/>
      <c r="F4251" s="19">
        <v>0.21360734571365875</v>
      </c>
      <c r="G4251" s="19"/>
      <c r="H4251" s="19">
        <v>0.83318211626382488</v>
      </c>
      <c r="I4251" s="19"/>
      <c r="J4251" s="19">
        <v>0.64438291651460555</v>
      </c>
      <c r="K4251" s="19"/>
      <c r="L4251" s="19">
        <v>0.49287521089899677</v>
      </c>
      <c r="M4251" s="19"/>
      <c r="N4251" s="19">
        <v>0.24689529948405886</v>
      </c>
      <c r="O4251" s="19"/>
      <c r="P4251" s="50">
        <v>1.0416262994990384</v>
      </c>
      <c r="R4251" s="9" t="s">
        <v>0</v>
      </c>
    </row>
    <row r="4252" spans="2:18" x14ac:dyDescent="0.2">
      <c r="B4252" s="25">
        <v>4022</v>
      </c>
      <c r="C4252" s="193"/>
      <c r="D4252" s="19">
        <v>1.4168510123913702</v>
      </c>
      <c r="E4252" s="19"/>
      <c r="F4252" s="19">
        <v>0.39106584679907896</v>
      </c>
      <c r="G4252" s="19"/>
      <c r="H4252" s="19">
        <v>1.4373579590294139</v>
      </c>
      <c r="I4252" s="19"/>
      <c r="J4252" s="19">
        <v>0.57841689470905955</v>
      </c>
      <c r="K4252" s="19"/>
      <c r="L4252" s="19">
        <v>0.72849013794131035</v>
      </c>
      <c r="M4252" s="19"/>
      <c r="N4252" s="19">
        <v>0.64109907852800696</v>
      </c>
      <c r="O4252" s="19">
        <v>0.11309832349209292</v>
      </c>
      <c r="P4252" s="50"/>
      <c r="R4252" s="9" t="s">
        <v>0</v>
      </c>
    </row>
    <row r="4253" spans="2:18" x14ac:dyDescent="0.2">
      <c r="B4253" s="25">
        <v>4023</v>
      </c>
      <c r="C4253" s="193"/>
      <c r="D4253" s="19">
        <v>2.1598546628972675</v>
      </c>
      <c r="E4253" s="19"/>
      <c r="F4253" s="19">
        <v>1.0179075532713466</v>
      </c>
      <c r="G4253" s="19"/>
      <c r="H4253" s="19">
        <v>0.20282616217982177</v>
      </c>
      <c r="I4253" s="19"/>
      <c r="J4253" s="19">
        <v>1.0227241494807804</v>
      </c>
      <c r="K4253" s="19"/>
      <c r="L4253" s="19">
        <v>1.485879403736351</v>
      </c>
      <c r="M4253" s="19"/>
      <c r="N4253" s="19">
        <v>1.1991279492203999</v>
      </c>
      <c r="O4253" s="19"/>
      <c r="P4253" s="50">
        <v>0.58070622066897715</v>
      </c>
      <c r="R4253" s="9" t="s">
        <v>0</v>
      </c>
    </row>
    <row r="4254" spans="2:18" x14ac:dyDescent="0.2">
      <c r="B4254" s="25">
        <v>4024</v>
      </c>
      <c r="C4254" s="193"/>
      <c r="D4254" s="19">
        <v>1.0670762154879265</v>
      </c>
      <c r="E4254" s="19"/>
      <c r="F4254" s="19">
        <v>0.19357200931150509</v>
      </c>
      <c r="G4254" s="19"/>
      <c r="H4254" s="19">
        <v>0.10221843067921969</v>
      </c>
      <c r="I4254" s="19"/>
      <c r="J4254" s="19">
        <v>0.32549900300281143</v>
      </c>
      <c r="K4254" s="19">
        <v>0.31852992878432418</v>
      </c>
      <c r="L4254" s="19"/>
      <c r="M4254" s="19"/>
      <c r="N4254" s="19">
        <v>0.52390466403360092</v>
      </c>
      <c r="O4254" s="19"/>
      <c r="P4254" s="50">
        <v>1.2236172923625734</v>
      </c>
      <c r="R4254" s="9" t="s">
        <v>0</v>
      </c>
    </row>
    <row r="4255" spans="2:18" x14ac:dyDescent="0.2">
      <c r="B4255" s="25">
        <v>4025</v>
      </c>
      <c r="C4255" s="193"/>
      <c r="D4255" s="19">
        <v>0.58898493553299491</v>
      </c>
      <c r="E4255" s="19"/>
      <c r="F4255" s="19">
        <v>0.71353445539941285</v>
      </c>
      <c r="G4255" s="19"/>
      <c r="H4255" s="19">
        <v>8.0926614038176789E-2</v>
      </c>
      <c r="I4255" s="19">
        <v>9.6350654718261861E-2</v>
      </c>
      <c r="J4255" s="19"/>
      <c r="K4255" s="19"/>
      <c r="L4255" s="19">
        <v>0.77088538499513848</v>
      </c>
      <c r="M4255" s="19"/>
      <c r="N4255" s="19">
        <v>0.53471773953264234</v>
      </c>
      <c r="O4255" s="19"/>
      <c r="P4255" s="50">
        <v>0.57422615905244656</v>
      </c>
      <c r="R4255" s="9" t="s">
        <v>0</v>
      </c>
    </row>
    <row r="4256" spans="2:18" x14ac:dyDescent="0.2">
      <c r="B4256" s="25">
        <v>4026</v>
      </c>
      <c r="C4256" s="193"/>
      <c r="D4256" s="19">
        <v>1.652806120269779</v>
      </c>
      <c r="E4256" s="19"/>
      <c r="F4256" s="19">
        <v>1.8259617170225571</v>
      </c>
      <c r="G4256" s="19"/>
      <c r="H4256" s="19">
        <v>1.9303860822668195</v>
      </c>
      <c r="I4256" s="19"/>
      <c r="J4256" s="19">
        <v>2.2325434927242886</v>
      </c>
      <c r="K4256" s="19"/>
      <c r="L4256" s="19">
        <v>1.2463338773077952</v>
      </c>
      <c r="M4256" s="19"/>
      <c r="N4256" s="19">
        <v>1.3679873135496887</v>
      </c>
      <c r="O4256" s="19"/>
      <c r="P4256" s="50">
        <v>1.0781042345135714</v>
      </c>
      <c r="R4256" s="9" t="s">
        <v>0</v>
      </c>
    </row>
    <row r="4257" spans="2:18" x14ac:dyDescent="0.2">
      <c r="B4257" s="25">
        <v>4027</v>
      </c>
      <c r="C4257" s="193"/>
      <c r="D4257" s="19">
        <v>0.75803269036607013</v>
      </c>
      <c r="E4257" s="19">
        <v>0.27275589049997478</v>
      </c>
      <c r="F4257" s="19"/>
      <c r="G4257" s="19">
        <v>0.44614833001349258</v>
      </c>
      <c r="H4257" s="19"/>
      <c r="I4257" s="19">
        <v>0.74983123312121669</v>
      </c>
      <c r="J4257" s="19"/>
      <c r="K4257" s="19"/>
      <c r="L4257" s="19">
        <v>1.1355068985035193</v>
      </c>
      <c r="M4257" s="19">
        <v>0.24678715274970081</v>
      </c>
      <c r="N4257" s="19"/>
      <c r="O4257" s="19">
        <v>0.26232085126061661</v>
      </c>
      <c r="P4257" s="50"/>
      <c r="R4257" s="9" t="s">
        <v>0</v>
      </c>
    </row>
    <row r="4258" spans="2:18" x14ac:dyDescent="0.2">
      <c r="B4258" s="25">
        <v>4028</v>
      </c>
      <c r="C4258" s="193"/>
      <c r="D4258" s="19">
        <v>0.81402347078012716</v>
      </c>
      <c r="E4258" s="19"/>
      <c r="F4258" s="19">
        <v>0.7267515755162417</v>
      </c>
      <c r="G4258" s="19"/>
      <c r="H4258" s="19">
        <v>1.0324240990880951</v>
      </c>
      <c r="I4258" s="19"/>
      <c r="J4258" s="19">
        <v>1.4177089544423733</v>
      </c>
      <c r="K4258" s="19">
        <v>0.45128610404175279</v>
      </c>
      <c r="L4258" s="19"/>
      <c r="M4258" s="19"/>
      <c r="N4258" s="19">
        <v>0.50928635592200944</v>
      </c>
      <c r="O4258" s="19"/>
      <c r="P4258" s="50">
        <v>0.62114458218846591</v>
      </c>
      <c r="R4258" s="9" t="s">
        <v>0</v>
      </c>
    </row>
    <row r="4259" spans="2:18" x14ac:dyDescent="0.2">
      <c r="B4259" s="25">
        <v>4029</v>
      </c>
      <c r="C4259" s="193"/>
      <c r="D4259" s="19">
        <v>1.0957091841705617</v>
      </c>
      <c r="E4259" s="19"/>
      <c r="F4259" s="19">
        <v>1.0796914448426131</v>
      </c>
      <c r="G4259" s="19"/>
      <c r="H4259" s="19">
        <v>0.80718374700411</v>
      </c>
      <c r="I4259" s="19"/>
      <c r="J4259" s="19">
        <v>1.2811699740566393</v>
      </c>
      <c r="K4259" s="19"/>
      <c r="L4259" s="19">
        <v>0.84294525544511001</v>
      </c>
      <c r="M4259" s="19"/>
      <c r="N4259" s="19">
        <v>1.099068544978663</v>
      </c>
      <c r="O4259" s="19"/>
      <c r="P4259" s="50">
        <v>1.3993477953630058</v>
      </c>
      <c r="R4259" s="9" t="s">
        <v>0</v>
      </c>
    </row>
    <row r="4260" spans="2:18" x14ac:dyDescent="0.2">
      <c r="B4260" s="25">
        <v>4030</v>
      </c>
      <c r="C4260" s="193">
        <v>0.41628624451906643</v>
      </c>
      <c r="D4260" s="19"/>
      <c r="E4260" s="19"/>
      <c r="F4260" s="19">
        <v>0.45137300502178324</v>
      </c>
      <c r="G4260" s="19">
        <v>0.14370425678886831</v>
      </c>
      <c r="H4260" s="19"/>
      <c r="I4260" s="19">
        <v>0.87924781403811203</v>
      </c>
      <c r="J4260" s="19"/>
      <c r="K4260" s="19">
        <v>0.18452750659864978</v>
      </c>
      <c r="L4260" s="19"/>
      <c r="M4260" s="19"/>
      <c r="N4260" s="19">
        <v>0.5615854834763202</v>
      </c>
      <c r="O4260" s="19">
        <v>1.0691455060434103</v>
      </c>
      <c r="P4260" s="50"/>
      <c r="R4260" s="9" t="s">
        <v>0</v>
      </c>
    </row>
    <row r="4261" spans="2:18" x14ac:dyDescent="0.2">
      <c r="B4261" s="25">
        <v>4031</v>
      </c>
      <c r="C4261" s="193"/>
      <c r="D4261" s="19">
        <v>0.85464704093927002</v>
      </c>
      <c r="E4261" s="19"/>
      <c r="F4261" s="19">
        <v>0.23949626489445766</v>
      </c>
      <c r="G4261" s="19"/>
      <c r="H4261" s="19">
        <v>0.53734482714304166</v>
      </c>
      <c r="I4261" s="19">
        <v>0.51627106055128802</v>
      </c>
      <c r="J4261" s="19"/>
      <c r="K4261" s="19"/>
      <c r="L4261" s="19">
        <v>0.12919083271275006</v>
      </c>
      <c r="M4261" s="19"/>
      <c r="N4261" s="19">
        <v>0.58470024403152387</v>
      </c>
      <c r="O4261" s="19"/>
      <c r="P4261" s="50">
        <v>1.0768411294240359</v>
      </c>
      <c r="R4261" s="9" t="s">
        <v>0</v>
      </c>
    </row>
    <row r="4262" spans="2:18" x14ac:dyDescent="0.2">
      <c r="B4262" s="25">
        <v>4032</v>
      </c>
      <c r="C4262" s="193">
        <v>0.80348794015175273</v>
      </c>
      <c r="D4262" s="19"/>
      <c r="E4262" s="19">
        <v>2.1261931531324709</v>
      </c>
      <c r="F4262" s="19"/>
      <c r="G4262" s="19">
        <v>1.7875313055716611</v>
      </c>
      <c r="H4262" s="19"/>
      <c r="I4262" s="19">
        <v>1.4597274688560828</v>
      </c>
      <c r="J4262" s="19"/>
      <c r="K4262" s="19">
        <v>1.2191958736985367</v>
      </c>
      <c r="L4262" s="19"/>
      <c r="M4262" s="19">
        <v>1.8905694619791384</v>
      </c>
      <c r="N4262" s="19"/>
      <c r="O4262" s="19">
        <v>1.5266273370813188</v>
      </c>
      <c r="P4262" s="50"/>
      <c r="R4262" s="9" t="s">
        <v>0</v>
      </c>
    </row>
    <row r="4263" spans="2:18" x14ac:dyDescent="0.2">
      <c r="B4263" s="25">
        <v>4033</v>
      </c>
      <c r="C4263" s="193"/>
      <c r="D4263" s="19">
        <v>8.0038246859255674E-2</v>
      </c>
      <c r="E4263" s="19"/>
      <c r="F4263" s="19">
        <v>0.13900239967431299</v>
      </c>
      <c r="G4263" s="19">
        <v>1.0170084665249262</v>
      </c>
      <c r="H4263" s="19"/>
      <c r="I4263" s="19">
        <v>0.31958785837939735</v>
      </c>
      <c r="J4263" s="19"/>
      <c r="K4263" s="19">
        <v>0.14839529480931227</v>
      </c>
      <c r="L4263" s="19"/>
      <c r="M4263" s="19"/>
      <c r="N4263" s="19">
        <v>1.7731306982401461E-2</v>
      </c>
      <c r="O4263" s="19"/>
      <c r="P4263" s="50">
        <v>0.31047123455114156</v>
      </c>
      <c r="R4263" s="9" t="s">
        <v>0</v>
      </c>
    </row>
    <row r="4264" spans="2:18" x14ac:dyDescent="0.2">
      <c r="B4264" s="25">
        <v>4034</v>
      </c>
      <c r="C4264" s="193"/>
      <c r="D4264" s="19">
        <v>0.33136062470079741</v>
      </c>
      <c r="E4264" s="19"/>
      <c r="F4264" s="19">
        <v>0.72728349297903772</v>
      </c>
      <c r="G4264" s="19"/>
      <c r="H4264" s="19">
        <v>1.1659833184337631</v>
      </c>
      <c r="I4264" s="19"/>
      <c r="J4264" s="19">
        <v>1.3097147080339218</v>
      </c>
      <c r="K4264" s="19"/>
      <c r="L4264" s="19">
        <v>0.88246348545825104</v>
      </c>
      <c r="M4264" s="19">
        <v>0.5050150272026962</v>
      </c>
      <c r="N4264" s="19"/>
      <c r="O4264" s="19"/>
      <c r="P4264" s="50">
        <v>1.1000211704211089</v>
      </c>
      <c r="R4264" s="9" t="s">
        <v>0</v>
      </c>
    </row>
    <row r="4265" spans="2:18" x14ac:dyDescent="0.2">
      <c r="B4265" s="25">
        <v>4035</v>
      </c>
      <c r="C4265" s="193">
        <v>0.78595213252943341</v>
      </c>
      <c r="D4265" s="19"/>
      <c r="E4265" s="19">
        <v>1.3054972771626532</v>
      </c>
      <c r="F4265" s="19"/>
      <c r="G4265" s="19">
        <v>0.93131968749975791</v>
      </c>
      <c r="H4265" s="19"/>
      <c r="I4265" s="19">
        <v>0.30004236846252086</v>
      </c>
      <c r="J4265" s="19"/>
      <c r="K4265" s="19">
        <v>0.50106425629466556</v>
      </c>
      <c r="L4265" s="19"/>
      <c r="M4265" s="19">
        <v>1.4500395899691494</v>
      </c>
      <c r="N4265" s="19"/>
      <c r="O4265" s="19">
        <v>1.0260572039219724</v>
      </c>
      <c r="P4265" s="50"/>
      <c r="R4265" s="9" t="s">
        <v>0</v>
      </c>
    </row>
    <row r="4266" spans="2:18" x14ac:dyDescent="0.2">
      <c r="B4266" s="25">
        <v>4036</v>
      </c>
      <c r="C4266" s="193">
        <v>1.0512129045334264</v>
      </c>
      <c r="D4266" s="19"/>
      <c r="E4266" s="19">
        <v>1.1488907394336179</v>
      </c>
      <c r="F4266" s="19"/>
      <c r="G4266" s="19">
        <v>0.28625677996265891</v>
      </c>
      <c r="H4266" s="19"/>
      <c r="I4266" s="19">
        <v>0.78944198530317888</v>
      </c>
      <c r="J4266" s="19"/>
      <c r="K4266" s="19">
        <v>0.49648191470997344</v>
      </c>
      <c r="L4266" s="19"/>
      <c r="M4266" s="19">
        <v>0.51357139013451525</v>
      </c>
      <c r="N4266" s="19"/>
      <c r="O4266" s="19">
        <v>0.76085328644302408</v>
      </c>
      <c r="P4266" s="50"/>
      <c r="R4266" s="9" t="s">
        <v>0</v>
      </c>
    </row>
    <row r="4267" spans="2:18" x14ac:dyDescent="0.2">
      <c r="B4267" s="25">
        <v>4037</v>
      </c>
      <c r="C4267" s="193">
        <v>0.273695418057262</v>
      </c>
      <c r="D4267" s="19"/>
      <c r="E4267" s="19">
        <v>6.621099769910356E-2</v>
      </c>
      <c r="F4267" s="19"/>
      <c r="G4267" s="19"/>
      <c r="H4267" s="19">
        <v>0.22688794281287017</v>
      </c>
      <c r="I4267" s="19"/>
      <c r="J4267" s="19">
        <v>0.97085327465070015</v>
      </c>
      <c r="K4267" s="19"/>
      <c r="L4267" s="19">
        <v>0.11980008694505657</v>
      </c>
      <c r="M4267" s="19"/>
      <c r="N4267" s="19">
        <v>2.4280107079640796E-2</v>
      </c>
      <c r="O4267" s="19"/>
      <c r="P4267" s="50">
        <v>6.1600329202218607E-3</v>
      </c>
      <c r="R4267" s="9" t="s">
        <v>0</v>
      </c>
    </row>
    <row r="4268" spans="2:18" x14ac:dyDescent="0.2">
      <c r="B4268" s="25">
        <v>4038</v>
      </c>
      <c r="C4268" s="193">
        <v>0.44780835436536703</v>
      </c>
      <c r="D4268" s="19"/>
      <c r="E4268" s="19">
        <v>0.60074549927154042</v>
      </c>
      <c r="F4268" s="19"/>
      <c r="G4268" s="19">
        <v>0.49682256286533921</v>
      </c>
      <c r="H4268" s="19"/>
      <c r="I4268" s="19">
        <v>1.0942177192055333</v>
      </c>
      <c r="J4268" s="19"/>
      <c r="K4268" s="19">
        <v>0.70521297104961755</v>
      </c>
      <c r="L4268" s="19"/>
      <c r="M4268" s="19">
        <v>1.9509505918554555</v>
      </c>
      <c r="N4268" s="19"/>
      <c r="O4268" s="19">
        <v>0.10615343787672651</v>
      </c>
      <c r="P4268" s="50"/>
      <c r="R4268" s="9" t="s">
        <v>0</v>
      </c>
    </row>
    <row r="4269" spans="2:18" x14ac:dyDescent="0.2">
      <c r="B4269" s="25">
        <v>4039</v>
      </c>
      <c r="C4269" s="193"/>
      <c r="D4269" s="19">
        <v>1.0272045121087698</v>
      </c>
      <c r="E4269" s="19"/>
      <c r="F4269" s="19">
        <v>1.1763497944959707</v>
      </c>
      <c r="G4269" s="19"/>
      <c r="H4269" s="19">
        <v>0.20938866194998071</v>
      </c>
      <c r="I4269" s="19"/>
      <c r="J4269" s="19">
        <v>0.53085990587839338</v>
      </c>
      <c r="K4269" s="19"/>
      <c r="L4269" s="19">
        <v>0.6626603168141656</v>
      </c>
      <c r="M4269" s="19"/>
      <c r="N4269" s="19">
        <v>1.4178038894403875</v>
      </c>
      <c r="O4269" s="19"/>
      <c r="P4269" s="50">
        <v>1.0836486100874645</v>
      </c>
      <c r="R4269" s="9" t="s">
        <v>0</v>
      </c>
    </row>
    <row r="4270" spans="2:18" x14ac:dyDescent="0.2">
      <c r="B4270" s="25">
        <v>4040</v>
      </c>
      <c r="C4270" s="193"/>
      <c r="D4270" s="19">
        <v>0.82306391546199686</v>
      </c>
      <c r="E4270" s="19"/>
      <c r="F4270" s="19">
        <v>0.77308333990339984</v>
      </c>
      <c r="G4270" s="19"/>
      <c r="H4270" s="19">
        <v>0.34623086939586833</v>
      </c>
      <c r="I4270" s="19"/>
      <c r="J4270" s="19">
        <v>0.76657688879609742</v>
      </c>
      <c r="K4270" s="19"/>
      <c r="L4270" s="19">
        <v>0.46503884359836983</v>
      </c>
      <c r="M4270" s="19"/>
      <c r="N4270" s="19">
        <v>1.2269279461273201</v>
      </c>
      <c r="O4270" s="19"/>
      <c r="P4270" s="50">
        <v>0.19440437515536285</v>
      </c>
      <c r="R4270" s="9" t="s">
        <v>0</v>
      </c>
    </row>
    <row r="4271" spans="2:18" x14ac:dyDescent="0.2">
      <c r="B4271" s="25">
        <v>4041</v>
      </c>
      <c r="C4271" s="193">
        <v>5.495026687341547E-2</v>
      </c>
      <c r="D4271" s="19"/>
      <c r="E4271" s="19"/>
      <c r="F4271" s="19">
        <v>0.42793955350456847</v>
      </c>
      <c r="G4271" s="19">
        <v>0.20538001789416396</v>
      </c>
      <c r="H4271" s="19"/>
      <c r="I4271" s="19"/>
      <c r="J4271" s="19">
        <v>0.59266703158009681</v>
      </c>
      <c r="K4271" s="19"/>
      <c r="L4271" s="19">
        <v>0.58850181276577906</v>
      </c>
      <c r="M4271" s="19"/>
      <c r="N4271" s="19">
        <v>0.93754403666870811</v>
      </c>
      <c r="O4271" s="19"/>
      <c r="P4271" s="50">
        <v>0.7612480330103788</v>
      </c>
      <c r="R4271" s="9" t="s">
        <v>0</v>
      </c>
    </row>
    <row r="4272" spans="2:18" x14ac:dyDescent="0.2">
      <c r="B4272" s="25">
        <v>4042</v>
      </c>
      <c r="C4272" s="193">
        <v>0.3527760792818212</v>
      </c>
      <c r="D4272" s="19"/>
      <c r="E4272" s="19">
        <v>0.68065183574916233</v>
      </c>
      <c r="F4272" s="19"/>
      <c r="G4272" s="19">
        <v>0.34940448455304157</v>
      </c>
      <c r="H4272" s="19"/>
      <c r="I4272" s="19">
        <v>0.28983340922997364</v>
      </c>
      <c r="J4272" s="19"/>
      <c r="K4272" s="19">
        <v>0.33502793089198529</v>
      </c>
      <c r="L4272" s="19"/>
      <c r="M4272" s="19">
        <v>0.59657976637612309</v>
      </c>
      <c r="N4272" s="19"/>
      <c r="O4272" s="19">
        <v>0.7260220905387984</v>
      </c>
      <c r="P4272" s="50"/>
      <c r="R4272" s="9" t="s">
        <v>0</v>
      </c>
    </row>
    <row r="4273" spans="2:18" x14ac:dyDescent="0.2">
      <c r="B4273" s="25">
        <v>4043</v>
      </c>
      <c r="C4273" s="193">
        <v>0.56860579307313475</v>
      </c>
      <c r="D4273" s="19"/>
      <c r="E4273" s="19">
        <v>0.52653117684053552</v>
      </c>
      <c r="F4273" s="19"/>
      <c r="G4273" s="19">
        <v>0.92764382405998647</v>
      </c>
      <c r="H4273" s="19"/>
      <c r="I4273" s="19">
        <v>0.79769814776586867</v>
      </c>
      <c r="J4273" s="19"/>
      <c r="K4273" s="19">
        <v>0.1979393362214445</v>
      </c>
      <c r="L4273" s="19"/>
      <c r="M4273" s="19">
        <v>0.98795997990305517</v>
      </c>
      <c r="N4273" s="19"/>
      <c r="O4273" s="19">
        <v>1.3474853121396264</v>
      </c>
      <c r="P4273" s="50"/>
      <c r="R4273" s="9" t="s">
        <v>0</v>
      </c>
    </row>
    <row r="4274" spans="2:18" x14ac:dyDescent="0.2">
      <c r="B4274" s="25">
        <v>4044</v>
      </c>
      <c r="C4274" s="193">
        <v>1.5782169554246226</v>
      </c>
      <c r="D4274" s="19"/>
      <c r="E4274" s="19">
        <v>1.47940708001432</v>
      </c>
      <c r="F4274" s="19"/>
      <c r="G4274" s="19">
        <v>0.94363904110687713</v>
      </c>
      <c r="H4274" s="19"/>
      <c r="I4274" s="19">
        <v>1.9386015520121687</v>
      </c>
      <c r="J4274" s="19"/>
      <c r="K4274" s="19">
        <v>1.2850235377326773</v>
      </c>
      <c r="L4274" s="19"/>
      <c r="M4274" s="19">
        <v>1.3210612030913218</v>
      </c>
      <c r="N4274" s="19"/>
      <c r="O4274" s="19">
        <v>1.0067560851623716</v>
      </c>
      <c r="P4274" s="50"/>
      <c r="R4274" s="9" t="s">
        <v>0</v>
      </c>
    </row>
    <row r="4275" spans="2:18" x14ac:dyDescent="0.2">
      <c r="B4275" s="25">
        <v>4045</v>
      </c>
      <c r="C4275" s="193"/>
      <c r="D4275" s="19">
        <v>0.64743425605007421</v>
      </c>
      <c r="E4275" s="19"/>
      <c r="F4275" s="19">
        <v>0.19215730903315356</v>
      </c>
      <c r="G4275" s="19"/>
      <c r="H4275" s="19">
        <v>0.83022763493212803</v>
      </c>
      <c r="I4275" s="19"/>
      <c r="J4275" s="19">
        <v>0.51532270818264203</v>
      </c>
      <c r="K4275" s="19"/>
      <c r="L4275" s="19">
        <v>0.53578656115260015</v>
      </c>
      <c r="M4275" s="19"/>
      <c r="N4275" s="19">
        <v>0.16911092179252821</v>
      </c>
      <c r="O4275" s="19"/>
      <c r="P4275" s="50">
        <v>1.2383382672926733</v>
      </c>
      <c r="R4275" s="9" t="s">
        <v>0</v>
      </c>
    </row>
    <row r="4276" spans="2:18" x14ac:dyDescent="0.2">
      <c r="B4276" s="25">
        <v>4046</v>
      </c>
      <c r="C4276" s="193">
        <v>1.1760417787832913</v>
      </c>
      <c r="D4276" s="19"/>
      <c r="E4276" s="19">
        <v>1.1452773897045918</v>
      </c>
      <c r="F4276" s="19"/>
      <c r="G4276" s="19"/>
      <c r="H4276" s="19">
        <v>0.39472292608233289</v>
      </c>
      <c r="I4276" s="19">
        <v>0.33876519389092796</v>
      </c>
      <c r="J4276" s="19"/>
      <c r="K4276" s="19"/>
      <c r="L4276" s="19">
        <v>6.4824575348865959E-2</v>
      </c>
      <c r="M4276" s="19">
        <v>0.5613152212187098</v>
      </c>
      <c r="N4276" s="19"/>
      <c r="O4276" s="19">
        <v>1.5067431576914743</v>
      </c>
      <c r="P4276" s="50"/>
      <c r="R4276" s="9" t="s">
        <v>0</v>
      </c>
    </row>
    <row r="4277" spans="2:18" x14ac:dyDescent="0.2">
      <c r="B4277" s="25">
        <v>4047</v>
      </c>
      <c r="C4277" s="193"/>
      <c r="D4277" s="19">
        <v>0.243356944985161</v>
      </c>
      <c r="E4277" s="19">
        <v>0.60555240542008315</v>
      </c>
      <c r="F4277" s="19"/>
      <c r="G4277" s="19"/>
      <c r="H4277" s="19">
        <v>0.55186124184535823</v>
      </c>
      <c r="I4277" s="19"/>
      <c r="J4277" s="19">
        <v>0.59157457047808093</v>
      </c>
      <c r="K4277" s="19"/>
      <c r="L4277" s="19">
        <v>0.31777440616442698</v>
      </c>
      <c r="M4277" s="19"/>
      <c r="N4277" s="19">
        <v>0.22226351764856939</v>
      </c>
      <c r="O4277" s="19"/>
      <c r="P4277" s="50">
        <v>1.0689413825485659</v>
      </c>
      <c r="R4277" s="9" t="s">
        <v>0</v>
      </c>
    </row>
    <row r="4278" spans="2:18" x14ac:dyDescent="0.2">
      <c r="B4278" s="25">
        <v>4048</v>
      </c>
      <c r="C4278" s="193"/>
      <c r="D4278" s="19">
        <v>0.34465085843956694</v>
      </c>
      <c r="E4278" s="19"/>
      <c r="F4278" s="19">
        <v>1.2818262327124232</v>
      </c>
      <c r="G4278" s="19"/>
      <c r="H4278" s="19">
        <v>0.17432745373015421</v>
      </c>
      <c r="I4278" s="19"/>
      <c r="J4278" s="19">
        <v>0.26322918427345376</v>
      </c>
      <c r="K4278" s="19"/>
      <c r="L4278" s="19">
        <v>2.1786704090443569</v>
      </c>
      <c r="M4278" s="19"/>
      <c r="N4278" s="19">
        <v>0.20532563532387216</v>
      </c>
      <c r="O4278" s="19"/>
      <c r="P4278" s="50">
        <v>0.20269010846195132</v>
      </c>
      <c r="R4278" s="9" t="s">
        <v>0</v>
      </c>
    </row>
    <row r="4279" spans="2:18" x14ac:dyDescent="0.2">
      <c r="B4279" s="25">
        <v>4049</v>
      </c>
      <c r="C4279" s="193"/>
      <c r="D4279" s="19">
        <v>1.779748991405889</v>
      </c>
      <c r="E4279" s="19"/>
      <c r="F4279" s="19">
        <v>1.1052626891826187</v>
      </c>
      <c r="G4279" s="19"/>
      <c r="H4279" s="19">
        <v>1.0079639052970917</v>
      </c>
      <c r="I4279" s="19"/>
      <c r="J4279" s="19">
        <v>1.2864581177799095</v>
      </c>
      <c r="K4279" s="19"/>
      <c r="L4279" s="19">
        <v>1.2590932764952749</v>
      </c>
      <c r="M4279" s="19"/>
      <c r="N4279" s="19">
        <v>0.2039428186744244</v>
      </c>
      <c r="O4279" s="19"/>
      <c r="P4279" s="50">
        <v>1.037664374133215</v>
      </c>
      <c r="R4279" s="9" t="s">
        <v>0</v>
      </c>
    </row>
    <row r="4280" spans="2:18" x14ac:dyDescent="0.2">
      <c r="B4280" s="25">
        <v>4050</v>
      </c>
      <c r="C4280" s="193"/>
      <c r="D4280" s="19">
        <v>1.1701866660962124</v>
      </c>
      <c r="E4280" s="19"/>
      <c r="F4280" s="19">
        <v>1.0309129269891524</v>
      </c>
      <c r="G4280" s="19"/>
      <c r="H4280" s="19">
        <v>2.4185238503189033</v>
      </c>
      <c r="I4280" s="19"/>
      <c r="J4280" s="19">
        <v>0.33424095816369226</v>
      </c>
      <c r="K4280" s="19"/>
      <c r="L4280" s="19">
        <v>1.888382459186259</v>
      </c>
      <c r="M4280" s="19"/>
      <c r="N4280" s="19">
        <v>1.1580358369631452</v>
      </c>
      <c r="O4280" s="19"/>
      <c r="P4280" s="50">
        <v>0.81869676005948822</v>
      </c>
      <c r="R4280" s="9" t="s">
        <v>0</v>
      </c>
    </row>
    <row r="4281" spans="2:18" x14ac:dyDescent="0.2">
      <c r="B4281" s="25">
        <v>4051</v>
      </c>
      <c r="C4281" s="193"/>
      <c r="D4281" s="19">
        <v>0.2427787694736086</v>
      </c>
      <c r="E4281" s="19"/>
      <c r="F4281" s="19">
        <v>3.4494422293939161E-2</v>
      </c>
      <c r="G4281" s="19"/>
      <c r="H4281" s="19">
        <v>0.61672083760995167</v>
      </c>
      <c r="I4281" s="19"/>
      <c r="J4281" s="19">
        <v>0.75553990390407133</v>
      </c>
      <c r="K4281" s="19">
        <v>6.4936170401021134E-2</v>
      </c>
      <c r="L4281" s="19"/>
      <c r="M4281" s="19"/>
      <c r="N4281" s="19">
        <v>0.31564698266669994</v>
      </c>
      <c r="O4281" s="19"/>
      <c r="P4281" s="50">
        <v>1.005230106386974</v>
      </c>
      <c r="R4281" s="9" t="s">
        <v>0</v>
      </c>
    </row>
    <row r="4282" spans="2:18" x14ac:dyDescent="0.2">
      <c r="B4282" s="25">
        <v>4052</v>
      </c>
      <c r="C4282" s="193">
        <v>0.3819474840337313</v>
      </c>
      <c r="D4282" s="19"/>
      <c r="E4282" s="19">
        <v>1.3134914628744436</v>
      </c>
      <c r="F4282" s="19"/>
      <c r="G4282" s="19">
        <v>0.3913362236368389</v>
      </c>
      <c r="H4282" s="19"/>
      <c r="I4282" s="19">
        <v>1.0978889016098519</v>
      </c>
      <c r="J4282" s="19"/>
      <c r="K4282" s="19">
        <v>1.2670913522606289</v>
      </c>
      <c r="L4282" s="19"/>
      <c r="M4282" s="19">
        <v>1.4976633789156657</v>
      </c>
      <c r="N4282" s="19"/>
      <c r="O4282" s="19">
        <v>1.143664190658658</v>
      </c>
      <c r="P4282" s="50"/>
      <c r="R4282" s="9" t="s">
        <v>0</v>
      </c>
    </row>
    <row r="4283" spans="2:18" x14ac:dyDescent="0.2">
      <c r="B4283" s="25">
        <v>4053</v>
      </c>
      <c r="C4283" s="193"/>
      <c r="D4283" s="19">
        <v>0.64844581869685569</v>
      </c>
      <c r="E4283" s="19"/>
      <c r="F4283" s="19">
        <v>1.6865019925338367</v>
      </c>
      <c r="G4283" s="19"/>
      <c r="H4283" s="19">
        <v>0.7677871537906471</v>
      </c>
      <c r="I4283" s="19"/>
      <c r="J4283" s="19">
        <v>0.52985469174140276</v>
      </c>
      <c r="K4283" s="19"/>
      <c r="L4283" s="19">
        <v>0.5110433077011991</v>
      </c>
      <c r="M4283" s="19"/>
      <c r="N4283" s="19">
        <v>0.81754002630213596</v>
      </c>
      <c r="O4283" s="19"/>
      <c r="P4283" s="50">
        <v>0.98469966770643946</v>
      </c>
      <c r="R4283" s="9" t="s">
        <v>0</v>
      </c>
    </row>
    <row r="4284" spans="2:18" x14ac:dyDescent="0.2">
      <c r="B4284" s="25">
        <v>4054</v>
      </c>
      <c r="C4284" s="193"/>
      <c r="D4284" s="19">
        <v>0.86973016396396996</v>
      </c>
      <c r="E4284" s="19"/>
      <c r="F4284" s="19">
        <v>0.82143158083050627</v>
      </c>
      <c r="G4284" s="19"/>
      <c r="H4284" s="19">
        <v>0.50082866596782105</v>
      </c>
      <c r="I4284" s="19"/>
      <c r="J4284" s="19">
        <v>0.49358577810266624</v>
      </c>
      <c r="K4284" s="19"/>
      <c r="L4284" s="19">
        <v>0.59216809259496783</v>
      </c>
      <c r="M4284" s="19">
        <v>0.21650405136647738</v>
      </c>
      <c r="N4284" s="19"/>
      <c r="O4284" s="19"/>
      <c r="P4284" s="50">
        <v>1.0557031816970293</v>
      </c>
      <c r="R4284" s="9" t="s">
        <v>0</v>
      </c>
    </row>
    <row r="4285" spans="2:18" x14ac:dyDescent="0.2">
      <c r="B4285" s="25">
        <v>4055</v>
      </c>
      <c r="C4285" s="193">
        <v>1.3166673705363492</v>
      </c>
      <c r="D4285" s="19"/>
      <c r="E4285" s="19">
        <v>0.81877748799588357</v>
      </c>
      <c r="F4285" s="19"/>
      <c r="G4285" s="19">
        <v>1.9056969321654715</v>
      </c>
      <c r="H4285" s="19"/>
      <c r="I4285" s="19">
        <v>1.4677214105956986</v>
      </c>
      <c r="J4285" s="19"/>
      <c r="K4285" s="19">
        <v>0.80488850138841161</v>
      </c>
      <c r="L4285" s="19"/>
      <c r="M4285" s="19">
        <v>1.4378102805926287</v>
      </c>
      <c r="N4285" s="19"/>
      <c r="O4285" s="19">
        <v>1.0228516150517684</v>
      </c>
      <c r="P4285" s="50"/>
      <c r="R4285" s="9" t="s">
        <v>0</v>
      </c>
    </row>
    <row r="4286" spans="2:18" x14ac:dyDescent="0.2">
      <c r="B4286" s="25">
        <v>4056</v>
      </c>
      <c r="C4286" s="193"/>
      <c r="D4286" s="19">
        <v>1.3807746079834309</v>
      </c>
      <c r="E4286" s="19"/>
      <c r="F4286" s="19">
        <v>1.2239390404328869</v>
      </c>
      <c r="G4286" s="19"/>
      <c r="H4286" s="19">
        <v>1.7270442889706468</v>
      </c>
      <c r="I4286" s="19"/>
      <c r="J4286" s="19">
        <v>0.42307364206831183</v>
      </c>
      <c r="K4286" s="19"/>
      <c r="L4286" s="19">
        <v>0.8885726119178613</v>
      </c>
      <c r="M4286" s="19"/>
      <c r="N4286" s="19">
        <v>0.82943463866387379</v>
      </c>
      <c r="O4286" s="19"/>
      <c r="P4286" s="50">
        <v>1.0133818212777079</v>
      </c>
      <c r="R4286" s="9" t="s">
        <v>0</v>
      </c>
    </row>
    <row r="4287" spans="2:18" x14ac:dyDescent="0.2">
      <c r="B4287" s="25">
        <v>4057</v>
      </c>
      <c r="C4287" s="193"/>
      <c r="D4287" s="19">
        <v>0.57437990007419715</v>
      </c>
      <c r="E4287" s="19"/>
      <c r="F4287" s="19">
        <v>0.84533263078951226</v>
      </c>
      <c r="G4287" s="19"/>
      <c r="H4287" s="19">
        <v>0.89072767817442722</v>
      </c>
      <c r="I4287" s="19"/>
      <c r="J4287" s="19">
        <v>0.8934898975638853</v>
      </c>
      <c r="K4287" s="19"/>
      <c r="L4287" s="19">
        <v>1.156958912075273</v>
      </c>
      <c r="M4287" s="19"/>
      <c r="N4287" s="19">
        <v>0.51680194947927283</v>
      </c>
      <c r="O4287" s="19"/>
      <c r="P4287" s="50">
        <v>0.72688116881804221</v>
      </c>
      <c r="R4287" s="9" t="s">
        <v>0</v>
      </c>
    </row>
    <row r="4288" spans="2:18" x14ac:dyDescent="0.2">
      <c r="B4288" s="25">
        <v>4058</v>
      </c>
      <c r="C4288" s="193">
        <v>0.10291777635164868</v>
      </c>
      <c r="D4288" s="19"/>
      <c r="E4288" s="19">
        <v>1.4743722607990659</v>
      </c>
      <c r="F4288" s="19"/>
      <c r="G4288" s="19">
        <v>0.97418493831458175</v>
      </c>
      <c r="H4288" s="19"/>
      <c r="I4288" s="19"/>
      <c r="J4288" s="19">
        <v>0.27156039284655681</v>
      </c>
      <c r="K4288" s="19"/>
      <c r="L4288" s="19">
        <v>0.14270374180274917</v>
      </c>
      <c r="M4288" s="19">
        <v>0.64539477311564331</v>
      </c>
      <c r="N4288" s="19"/>
      <c r="O4288" s="19">
        <v>0.90298311491098571</v>
      </c>
      <c r="P4288" s="50"/>
      <c r="R4288" s="9" t="s">
        <v>0</v>
      </c>
    </row>
    <row r="4289" spans="2:18" x14ac:dyDescent="0.2">
      <c r="B4289" s="25">
        <v>4059</v>
      </c>
      <c r="C4289" s="193"/>
      <c r="D4289" s="19">
        <v>0.72896664967273317</v>
      </c>
      <c r="E4289" s="19"/>
      <c r="F4289" s="19">
        <v>1.3913130149762845</v>
      </c>
      <c r="G4289" s="19">
        <v>0.12023151817943019</v>
      </c>
      <c r="H4289" s="19"/>
      <c r="I4289" s="19"/>
      <c r="J4289" s="19">
        <v>0.33073598465214782</v>
      </c>
      <c r="K4289" s="19"/>
      <c r="L4289" s="19">
        <v>1.943714937080514</v>
      </c>
      <c r="M4289" s="19"/>
      <c r="N4289" s="19">
        <v>0.95872877715359706</v>
      </c>
      <c r="O4289" s="19"/>
      <c r="P4289" s="50">
        <v>1.4347940025379913</v>
      </c>
      <c r="R4289" s="9" t="s">
        <v>0</v>
      </c>
    </row>
    <row r="4290" spans="2:18" x14ac:dyDescent="0.2">
      <c r="B4290" s="25">
        <v>4060</v>
      </c>
      <c r="C4290" s="193">
        <v>7.2401059509096991E-2</v>
      </c>
      <c r="D4290" s="19"/>
      <c r="E4290" s="19"/>
      <c r="F4290" s="19">
        <v>2.320561256123627E-2</v>
      </c>
      <c r="G4290" s="19"/>
      <c r="H4290" s="19">
        <v>0.65616569798778468</v>
      </c>
      <c r="I4290" s="19"/>
      <c r="J4290" s="19">
        <v>0.30127176836066771</v>
      </c>
      <c r="K4290" s="19"/>
      <c r="L4290" s="19">
        <v>0.13229583856956764</v>
      </c>
      <c r="M4290" s="19">
        <v>0.21958818976825775</v>
      </c>
      <c r="N4290" s="19"/>
      <c r="O4290" s="19">
        <v>1.0076529616752056E-2</v>
      </c>
      <c r="P4290" s="50"/>
      <c r="R4290" s="9" t="s">
        <v>0</v>
      </c>
    </row>
    <row r="4291" spans="2:18" x14ac:dyDescent="0.2">
      <c r="B4291" s="25">
        <v>4061</v>
      </c>
      <c r="C4291" s="193"/>
      <c r="D4291" s="19">
        <v>8.9104683894439221E-2</v>
      </c>
      <c r="E4291" s="19">
        <v>3.0753494080015899E-2</v>
      </c>
      <c r="F4291" s="19"/>
      <c r="G4291" s="19">
        <v>0.72744630313234437</v>
      </c>
      <c r="H4291" s="19"/>
      <c r="I4291" s="19">
        <v>0.34560479787412207</v>
      </c>
      <c r="J4291" s="19"/>
      <c r="K4291" s="19"/>
      <c r="L4291" s="19">
        <v>0.81195372989978898</v>
      </c>
      <c r="M4291" s="19">
        <v>0.12541511302860056</v>
      </c>
      <c r="N4291" s="19"/>
      <c r="O4291" s="19">
        <v>5.4725955705948875E-2</v>
      </c>
      <c r="P4291" s="50"/>
      <c r="R4291" s="9" t="s">
        <v>0</v>
      </c>
    </row>
    <row r="4292" spans="2:18" x14ac:dyDescent="0.2">
      <c r="B4292" s="25">
        <v>4062</v>
      </c>
      <c r="C4292" s="193"/>
      <c r="D4292" s="19">
        <v>0.66707992057749921</v>
      </c>
      <c r="E4292" s="19"/>
      <c r="F4292" s="19">
        <v>0.21512997254734392</v>
      </c>
      <c r="G4292" s="19"/>
      <c r="H4292" s="19">
        <v>0.64509999450828714</v>
      </c>
      <c r="I4292" s="19"/>
      <c r="J4292" s="19">
        <v>1.0917155247491457</v>
      </c>
      <c r="K4292" s="19"/>
      <c r="L4292" s="19">
        <v>0.72418900961573884</v>
      </c>
      <c r="M4292" s="19"/>
      <c r="N4292" s="19">
        <v>0.71830908657085879</v>
      </c>
      <c r="O4292" s="19"/>
      <c r="P4292" s="50">
        <v>0.72021317186380163</v>
      </c>
      <c r="R4292" s="9" t="s">
        <v>0</v>
      </c>
    </row>
    <row r="4293" spans="2:18" x14ac:dyDescent="0.2">
      <c r="B4293" s="25">
        <v>4063</v>
      </c>
      <c r="C4293" s="193">
        <v>3.7398726481360632E-2</v>
      </c>
      <c r="D4293" s="19"/>
      <c r="E4293" s="19"/>
      <c r="F4293" s="19">
        <v>0.80879510411989908</v>
      </c>
      <c r="G4293" s="19"/>
      <c r="H4293" s="19">
        <v>2.5871616295021799E-2</v>
      </c>
      <c r="I4293" s="19"/>
      <c r="J4293" s="19">
        <v>0.69989120504138669</v>
      </c>
      <c r="K4293" s="19"/>
      <c r="L4293" s="19">
        <v>0.41523420729307037</v>
      </c>
      <c r="M4293" s="19"/>
      <c r="N4293" s="19">
        <v>0.87676581770228956</v>
      </c>
      <c r="O4293" s="19"/>
      <c r="P4293" s="50">
        <v>0.60227746925663317</v>
      </c>
      <c r="R4293" s="9" t="s">
        <v>0</v>
      </c>
    </row>
    <row r="4294" spans="2:18" x14ac:dyDescent="0.2">
      <c r="B4294" s="25">
        <v>4064</v>
      </c>
      <c r="C4294" s="193">
        <v>0.32588928949369284</v>
      </c>
      <c r="D4294" s="19"/>
      <c r="E4294" s="19">
        <v>0.34561209728353542</v>
      </c>
      <c r="F4294" s="19"/>
      <c r="G4294" s="19">
        <v>0.23197427625335132</v>
      </c>
      <c r="H4294" s="19"/>
      <c r="I4294" s="19"/>
      <c r="J4294" s="19">
        <v>1.3434557841317012</v>
      </c>
      <c r="K4294" s="19">
        <v>0.73477063234964957</v>
      </c>
      <c r="L4294" s="19"/>
      <c r="M4294" s="19"/>
      <c r="N4294" s="19">
        <v>0.11797783154808916</v>
      </c>
      <c r="O4294" s="19"/>
      <c r="P4294" s="50">
        <v>0.42053192577278442</v>
      </c>
      <c r="R4294" s="9" t="s">
        <v>0</v>
      </c>
    </row>
    <row r="4295" spans="2:18" x14ac:dyDescent="0.2">
      <c r="B4295" s="25">
        <v>4065</v>
      </c>
      <c r="C4295" s="193"/>
      <c r="D4295" s="19">
        <v>0.73685489415979244</v>
      </c>
      <c r="E4295" s="19"/>
      <c r="F4295" s="19">
        <v>1.1659968379414876</v>
      </c>
      <c r="G4295" s="19"/>
      <c r="H4295" s="19">
        <v>0.39829637069889379</v>
      </c>
      <c r="I4295" s="19">
        <v>0.34928493450376669</v>
      </c>
      <c r="J4295" s="19"/>
      <c r="K4295" s="19"/>
      <c r="L4295" s="19">
        <v>0.63952876190023966</v>
      </c>
      <c r="M4295" s="19"/>
      <c r="N4295" s="19">
        <v>0.18208672798465653</v>
      </c>
      <c r="O4295" s="19">
        <v>1.4113494990664962E-2</v>
      </c>
      <c r="P4295" s="50"/>
      <c r="R4295" s="9" t="s">
        <v>0</v>
      </c>
    </row>
    <row r="4296" spans="2:18" x14ac:dyDescent="0.2">
      <c r="B4296" s="25">
        <v>4066</v>
      </c>
      <c r="C4296" s="193"/>
      <c r="D4296" s="19">
        <v>1.5164685575250267</v>
      </c>
      <c r="E4296" s="19"/>
      <c r="F4296" s="19">
        <v>0.97143915397638902</v>
      </c>
      <c r="G4296" s="19"/>
      <c r="H4296" s="19">
        <v>1.6316124487450132</v>
      </c>
      <c r="I4296" s="19"/>
      <c r="J4296" s="19">
        <v>1.2629183975193674</v>
      </c>
      <c r="K4296" s="19"/>
      <c r="L4296" s="19">
        <v>1.3564762693696548</v>
      </c>
      <c r="M4296" s="19"/>
      <c r="N4296" s="19">
        <v>0.50241166167229634</v>
      </c>
      <c r="O4296" s="19"/>
      <c r="P4296" s="50">
        <v>1.6706869013119674</v>
      </c>
      <c r="R4296" s="9" t="s">
        <v>0</v>
      </c>
    </row>
    <row r="4297" spans="2:18" x14ac:dyDescent="0.2">
      <c r="B4297" s="25">
        <v>4067</v>
      </c>
      <c r="C4297" s="193"/>
      <c r="D4297" s="19">
        <v>1.3960740195539851</v>
      </c>
      <c r="E4297" s="19"/>
      <c r="F4297" s="19">
        <v>1.7357722524279995</v>
      </c>
      <c r="G4297" s="19"/>
      <c r="H4297" s="19">
        <v>1.3498560101351318E-2</v>
      </c>
      <c r="I4297" s="19"/>
      <c r="J4297" s="19">
        <v>1.2577345420925499</v>
      </c>
      <c r="K4297" s="19"/>
      <c r="L4297" s="19">
        <v>0.17731987033716451</v>
      </c>
      <c r="M4297" s="19"/>
      <c r="N4297" s="19">
        <v>1.0788678611088514</v>
      </c>
      <c r="O4297" s="19"/>
      <c r="P4297" s="50">
        <v>1.1248000135746261</v>
      </c>
      <c r="R4297" s="9" t="s">
        <v>0</v>
      </c>
    </row>
    <row r="4298" spans="2:18" x14ac:dyDescent="0.2">
      <c r="B4298" s="25">
        <v>4068</v>
      </c>
      <c r="C4298" s="193"/>
      <c r="D4298" s="19">
        <v>0.81698826915391709</v>
      </c>
      <c r="E4298" s="19"/>
      <c r="F4298" s="19">
        <v>1.07397263290656</v>
      </c>
      <c r="G4298" s="19"/>
      <c r="H4298" s="19">
        <v>0.61353102523714553</v>
      </c>
      <c r="I4298" s="19"/>
      <c r="J4298" s="19">
        <v>0.45939389658279323</v>
      </c>
      <c r="K4298" s="19"/>
      <c r="L4298" s="19">
        <v>1.021714008959868</v>
      </c>
      <c r="M4298" s="19"/>
      <c r="N4298" s="19">
        <v>0.75498925614582635</v>
      </c>
      <c r="O4298" s="19"/>
      <c r="P4298" s="50">
        <v>0.63803109728766561</v>
      </c>
      <c r="R4298" s="9" t="s">
        <v>0</v>
      </c>
    </row>
    <row r="4299" spans="2:18" x14ac:dyDescent="0.2">
      <c r="B4299" s="25">
        <v>4069</v>
      </c>
      <c r="C4299" s="193">
        <v>0.2119613066977819</v>
      </c>
      <c r="D4299" s="19"/>
      <c r="E4299" s="19"/>
      <c r="F4299" s="19">
        <v>2.9990913616921598E-2</v>
      </c>
      <c r="G4299" s="19">
        <v>0.27465222247191873</v>
      </c>
      <c r="H4299" s="19"/>
      <c r="I4299" s="19">
        <v>7.581337105708362E-2</v>
      </c>
      <c r="J4299" s="19"/>
      <c r="K4299" s="19">
        <v>0.62393928139534116</v>
      </c>
      <c r="L4299" s="19"/>
      <c r="M4299" s="19">
        <v>0.7058396091647744</v>
      </c>
      <c r="N4299" s="19"/>
      <c r="O4299" s="19"/>
      <c r="P4299" s="50">
        <v>0.11312850094847468</v>
      </c>
      <c r="R4299" s="9" t="s">
        <v>0</v>
      </c>
    </row>
    <row r="4300" spans="2:18" x14ac:dyDescent="0.2">
      <c r="B4300" s="25">
        <v>4070</v>
      </c>
      <c r="C4300" s="193"/>
      <c r="D4300" s="19">
        <v>0.63519325779204727</v>
      </c>
      <c r="E4300" s="19">
        <v>0.32507929426846455</v>
      </c>
      <c r="F4300" s="19"/>
      <c r="G4300" s="19">
        <v>0.26737000667124239</v>
      </c>
      <c r="H4300" s="19"/>
      <c r="I4300" s="19"/>
      <c r="J4300" s="19">
        <v>0.84817174129832751</v>
      </c>
      <c r="K4300" s="19">
        <v>8.5952731640230193E-2</v>
      </c>
      <c r="L4300" s="19"/>
      <c r="M4300" s="19"/>
      <c r="N4300" s="19">
        <v>0.97272196795662347</v>
      </c>
      <c r="O4300" s="19"/>
      <c r="P4300" s="50">
        <v>0.3197186575161079</v>
      </c>
      <c r="R4300" s="9" t="s">
        <v>0</v>
      </c>
    </row>
    <row r="4301" spans="2:18" x14ac:dyDescent="0.2">
      <c r="B4301" s="25">
        <v>4071</v>
      </c>
      <c r="C4301" s="193"/>
      <c r="D4301" s="19">
        <v>1.7205470118691442</v>
      </c>
      <c r="E4301" s="19"/>
      <c r="F4301" s="19">
        <v>1.8059255932194058</v>
      </c>
      <c r="G4301" s="19"/>
      <c r="H4301" s="19">
        <v>2.1333527906382246</v>
      </c>
      <c r="I4301" s="19"/>
      <c r="J4301" s="19">
        <v>2.3936242512850558</v>
      </c>
      <c r="K4301" s="19"/>
      <c r="L4301" s="19">
        <v>2.471570044662601</v>
      </c>
      <c r="M4301" s="19"/>
      <c r="N4301" s="19">
        <v>3.2347768352710311</v>
      </c>
      <c r="O4301" s="19"/>
      <c r="P4301" s="50">
        <v>1.9327317193042379</v>
      </c>
      <c r="R4301" s="9" t="s">
        <v>0</v>
      </c>
    </row>
    <row r="4302" spans="2:18" x14ac:dyDescent="0.2">
      <c r="B4302" s="25">
        <v>4072</v>
      </c>
      <c r="C4302" s="193"/>
      <c r="D4302" s="19">
        <v>1.9811766919036435</v>
      </c>
      <c r="E4302" s="19"/>
      <c r="F4302" s="19">
        <v>2.0257441504509197</v>
      </c>
      <c r="G4302" s="19"/>
      <c r="H4302" s="19">
        <v>1.4011461637335032</v>
      </c>
      <c r="I4302" s="19"/>
      <c r="J4302" s="19">
        <v>2.0985243607869171</v>
      </c>
      <c r="K4302" s="19"/>
      <c r="L4302" s="19">
        <v>1.6726680142792831</v>
      </c>
      <c r="M4302" s="19"/>
      <c r="N4302" s="19">
        <v>2.0260805816355814</v>
      </c>
      <c r="O4302" s="19"/>
      <c r="P4302" s="50">
        <v>1.9983525795363013</v>
      </c>
      <c r="R4302" s="9" t="s">
        <v>0</v>
      </c>
    </row>
    <row r="4303" spans="2:18" x14ac:dyDescent="0.2">
      <c r="B4303" s="25">
        <v>4073</v>
      </c>
      <c r="C4303" s="193"/>
      <c r="D4303" s="19">
        <v>1.8507779567438092</v>
      </c>
      <c r="E4303" s="19"/>
      <c r="F4303" s="19">
        <v>1.6313872343544389</v>
      </c>
      <c r="G4303" s="19"/>
      <c r="H4303" s="19">
        <v>1.4452543145065939</v>
      </c>
      <c r="I4303" s="19"/>
      <c r="J4303" s="19">
        <v>1.3511628141177543</v>
      </c>
      <c r="K4303" s="19"/>
      <c r="L4303" s="19">
        <v>1.9798452875491079</v>
      </c>
      <c r="M4303" s="19"/>
      <c r="N4303" s="19">
        <v>1.6913550129222978</v>
      </c>
      <c r="O4303" s="19"/>
      <c r="P4303" s="50">
        <v>1.4210386284372929</v>
      </c>
      <c r="R4303" s="9" t="s">
        <v>0</v>
      </c>
    </row>
    <row r="4304" spans="2:18" x14ac:dyDescent="0.2">
      <c r="B4304" s="25">
        <v>4074</v>
      </c>
      <c r="C4304" s="193"/>
      <c r="D4304" s="19">
        <v>0.58752806516568756</v>
      </c>
      <c r="E4304" s="19"/>
      <c r="F4304" s="19">
        <v>0.65427889178781251</v>
      </c>
      <c r="G4304" s="19"/>
      <c r="H4304" s="19">
        <v>0.12956524398688504</v>
      </c>
      <c r="I4304" s="19">
        <v>9.6952581517101677E-2</v>
      </c>
      <c r="J4304" s="19"/>
      <c r="K4304" s="19">
        <v>0.20497529220256533</v>
      </c>
      <c r="L4304" s="19"/>
      <c r="M4304" s="19"/>
      <c r="N4304" s="19">
        <v>0.19101620506945374</v>
      </c>
      <c r="O4304" s="19">
        <v>0.31203667320961087</v>
      </c>
      <c r="P4304" s="50"/>
      <c r="R4304" s="9" t="s">
        <v>0</v>
      </c>
    </row>
    <row r="4305" spans="2:18" x14ac:dyDescent="0.2">
      <c r="B4305" s="25">
        <v>4075</v>
      </c>
      <c r="C4305" s="193"/>
      <c r="D4305" s="19">
        <v>0.68612792970755443</v>
      </c>
      <c r="E4305" s="19"/>
      <c r="F4305" s="19">
        <v>0.1769734530810344</v>
      </c>
      <c r="G4305" s="19"/>
      <c r="H4305" s="19">
        <v>0.44972545411049486</v>
      </c>
      <c r="I4305" s="19"/>
      <c r="J4305" s="19">
        <v>0.64197490834001503</v>
      </c>
      <c r="K4305" s="19"/>
      <c r="L4305" s="19">
        <v>0.53134099272150126</v>
      </c>
      <c r="M4305" s="19"/>
      <c r="N4305" s="19">
        <v>0.53800401764258632</v>
      </c>
      <c r="O4305" s="19"/>
      <c r="P4305" s="50">
        <v>1.2073541127309297</v>
      </c>
      <c r="R4305" s="9" t="s">
        <v>0</v>
      </c>
    </row>
    <row r="4306" spans="2:18" x14ac:dyDescent="0.2">
      <c r="B4306" s="25">
        <v>4076</v>
      </c>
      <c r="C4306" s="193"/>
      <c r="D4306" s="19">
        <v>0.2944034740084937</v>
      </c>
      <c r="E4306" s="19"/>
      <c r="F4306" s="19">
        <v>0.30764645180359945</v>
      </c>
      <c r="G4306" s="19"/>
      <c r="H4306" s="19">
        <v>0.86346528992495475</v>
      </c>
      <c r="I4306" s="19"/>
      <c r="J4306" s="19">
        <v>0.49846083497053456</v>
      </c>
      <c r="K4306" s="19"/>
      <c r="L4306" s="19">
        <v>0.66295219510895553</v>
      </c>
      <c r="M4306" s="19"/>
      <c r="N4306" s="19">
        <v>0.98774037386915692</v>
      </c>
      <c r="O4306" s="19"/>
      <c r="P4306" s="50">
        <v>0.25002809965144723</v>
      </c>
      <c r="R4306" s="9" t="s">
        <v>0</v>
      </c>
    </row>
    <row r="4307" spans="2:18" x14ac:dyDescent="0.2">
      <c r="B4307" s="25">
        <v>4077</v>
      </c>
      <c r="C4307" s="193"/>
      <c r="D4307" s="19">
        <v>0.91114138551465729</v>
      </c>
      <c r="E4307" s="19"/>
      <c r="F4307" s="19">
        <v>0.32076765038126376</v>
      </c>
      <c r="G4307" s="19"/>
      <c r="H4307" s="19">
        <v>1.2729417715995137</v>
      </c>
      <c r="I4307" s="19"/>
      <c r="J4307" s="19">
        <v>0.93030520688840834</v>
      </c>
      <c r="K4307" s="19"/>
      <c r="L4307" s="19">
        <v>1.1832060898539094</v>
      </c>
      <c r="M4307" s="19"/>
      <c r="N4307" s="19">
        <v>1.1393656147516042</v>
      </c>
      <c r="O4307" s="19"/>
      <c r="P4307" s="50">
        <v>0.97978460465667638</v>
      </c>
      <c r="R4307" s="9" t="s">
        <v>0</v>
      </c>
    </row>
    <row r="4308" spans="2:18" x14ac:dyDescent="0.2">
      <c r="B4308" s="25">
        <v>4078</v>
      </c>
      <c r="C4308" s="193">
        <v>4.5894038913709127E-2</v>
      </c>
      <c r="D4308" s="19"/>
      <c r="E4308" s="19"/>
      <c r="F4308" s="19">
        <v>0.41615410652368923</v>
      </c>
      <c r="G4308" s="19"/>
      <c r="H4308" s="19">
        <v>0.18643879153074536</v>
      </c>
      <c r="I4308" s="19">
        <v>8.3940923125785313E-2</v>
      </c>
      <c r="J4308" s="19"/>
      <c r="K4308" s="19">
        <v>9.5220518009112715E-2</v>
      </c>
      <c r="L4308" s="19"/>
      <c r="M4308" s="19">
        <v>0.52446042717075469</v>
      </c>
      <c r="N4308" s="19"/>
      <c r="O4308" s="19">
        <v>0.15114505811455081</v>
      </c>
      <c r="P4308" s="50"/>
      <c r="R4308" s="9" t="s">
        <v>0</v>
      </c>
    </row>
    <row r="4309" spans="2:18" x14ac:dyDescent="0.2">
      <c r="B4309" s="25">
        <v>4079</v>
      </c>
      <c r="C4309" s="193"/>
      <c r="D4309" s="19">
        <v>0.30807349597432793</v>
      </c>
      <c r="E4309" s="19"/>
      <c r="F4309" s="19">
        <v>0.41813289829729372</v>
      </c>
      <c r="G4309" s="19"/>
      <c r="H4309" s="19">
        <v>9.7344401042448778E-2</v>
      </c>
      <c r="I4309" s="19">
        <v>0.17741798553818397</v>
      </c>
      <c r="J4309" s="19"/>
      <c r="K4309" s="19"/>
      <c r="L4309" s="19">
        <v>0.5059668230456672</v>
      </c>
      <c r="M4309" s="19"/>
      <c r="N4309" s="19">
        <v>0.82793562914465846</v>
      </c>
      <c r="O4309" s="19"/>
      <c r="P4309" s="50">
        <v>0.33712470338946426</v>
      </c>
      <c r="R4309" s="9" t="s">
        <v>0</v>
      </c>
    </row>
    <row r="4310" spans="2:18" x14ac:dyDescent="0.2">
      <c r="B4310" s="25">
        <v>4080</v>
      </c>
      <c r="C4310" s="193"/>
      <c r="D4310" s="19">
        <v>9.2025315345196465E-2</v>
      </c>
      <c r="E4310" s="19">
        <v>0.17869987181426217</v>
      </c>
      <c r="F4310" s="19"/>
      <c r="G4310" s="19">
        <v>0.17212199878583545</v>
      </c>
      <c r="H4310" s="19"/>
      <c r="I4310" s="19"/>
      <c r="J4310" s="19">
        <v>0.68269158903877591</v>
      </c>
      <c r="K4310" s="19">
        <v>0.35231013280512435</v>
      </c>
      <c r="L4310" s="19"/>
      <c r="M4310" s="19">
        <v>0.20048463113447523</v>
      </c>
      <c r="N4310" s="19"/>
      <c r="O4310" s="19">
        <v>1.7454734957357381</v>
      </c>
      <c r="P4310" s="50"/>
      <c r="R4310" s="9" t="s">
        <v>0</v>
      </c>
    </row>
    <row r="4311" spans="2:18" x14ac:dyDescent="0.2">
      <c r="B4311" s="25">
        <v>4081</v>
      </c>
      <c r="C4311" s="193">
        <v>0.67111258114725614</v>
      </c>
      <c r="D4311" s="19"/>
      <c r="E4311" s="19">
        <v>0.68672494207573442</v>
      </c>
      <c r="F4311" s="19"/>
      <c r="G4311" s="19">
        <v>4.0316733124181985E-2</v>
      </c>
      <c r="H4311" s="19"/>
      <c r="I4311" s="19">
        <v>0.27361052483265952</v>
      </c>
      <c r="J4311" s="19"/>
      <c r="K4311" s="19"/>
      <c r="L4311" s="19">
        <v>0.32417675793959411</v>
      </c>
      <c r="M4311" s="19"/>
      <c r="N4311" s="19">
        <v>0.47090181432200101</v>
      </c>
      <c r="O4311" s="19">
        <v>0.37070407458632304</v>
      </c>
      <c r="P4311" s="50"/>
      <c r="R4311" s="9" t="s">
        <v>0</v>
      </c>
    </row>
    <row r="4312" spans="2:18" x14ac:dyDescent="0.2">
      <c r="B4312" s="25">
        <v>4082</v>
      </c>
      <c r="C4312" s="193"/>
      <c r="D4312" s="19">
        <v>9.3924258257080985E-3</v>
      </c>
      <c r="E4312" s="19"/>
      <c r="F4312" s="19">
        <v>0.51303400794601939</v>
      </c>
      <c r="G4312" s="19">
        <v>0.31511816115330915</v>
      </c>
      <c r="H4312" s="19"/>
      <c r="I4312" s="19"/>
      <c r="J4312" s="19">
        <v>0.55549254615221699</v>
      </c>
      <c r="K4312" s="19"/>
      <c r="L4312" s="19">
        <v>0.40411467047808103</v>
      </c>
      <c r="M4312" s="19"/>
      <c r="N4312" s="19">
        <v>0.77285500818994357</v>
      </c>
      <c r="O4312" s="19"/>
      <c r="P4312" s="50">
        <v>1.2108672657466868</v>
      </c>
      <c r="R4312" s="9" t="s">
        <v>0</v>
      </c>
    </row>
    <row r="4313" spans="2:18" x14ac:dyDescent="0.2">
      <c r="B4313" s="25">
        <v>4083</v>
      </c>
      <c r="C4313" s="193"/>
      <c r="D4313" s="19">
        <v>5.6738083222832719E-2</v>
      </c>
      <c r="E4313" s="19"/>
      <c r="F4313" s="19">
        <v>0.39089938714443911</v>
      </c>
      <c r="G4313" s="19"/>
      <c r="H4313" s="19">
        <v>0.44814695152459344</v>
      </c>
      <c r="I4313" s="19">
        <v>0.22869843317524607</v>
      </c>
      <c r="J4313" s="19"/>
      <c r="K4313" s="19">
        <v>0.59963342489029869</v>
      </c>
      <c r="L4313" s="19"/>
      <c r="M4313" s="19"/>
      <c r="N4313" s="19">
        <v>0.22105830553343539</v>
      </c>
      <c r="O4313" s="19"/>
      <c r="P4313" s="50">
        <v>0.79300930212406062</v>
      </c>
      <c r="R4313" s="9" t="s">
        <v>0</v>
      </c>
    </row>
    <row r="4314" spans="2:18" x14ac:dyDescent="0.2">
      <c r="B4314" s="25">
        <v>4084</v>
      </c>
      <c r="C4314" s="193"/>
      <c r="D4314" s="19">
        <v>1.0454867354802952</v>
      </c>
      <c r="E4314" s="19">
        <v>0.2238779598366499</v>
      </c>
      <c r="F4314" s="19"/>
      <c r="G4314" s="19">
        <v>0.32506347812729092</v>
      </c>
      <c r="H4314" s="19"/>
      <c r="I4314" s="19"/>
      <c r="J4314" s="19">
        <v>0.21957405101713195</v>
      </c>
      <c r="K4314" s="19"/>
      <c r="L4314" s="19">
        <v>1.1503709626319601E-2</v>
      </c>
      <c r="M4314" s="19">
        <v>0.28542216737359671</v>
      </c>
      <c r="N4314" s="19"/>
      <c r="O4314" s="19">
        <v>0.2682349538173367</v>
      </c>
      <c r="P4314" s="50"/>
      <c r="R4314" s="9" t="s">
        <v>0</v>
      </c>
    </row>
    <row r="4315" spans="2:18" x14ac:dyDescent="0.2">
      <c r="B4315" s="25">
        <v>4085</v>
      </c>
      <c r="C4315" s="193"/>
      <c r="D4315" s="19">
        <v>0.22955165820467602</v>
      </c>
      <c r="E4315" s="19"/>
      <c r="F4315" s="19">
        <v>0.35693749921385703</v>
      </c>
      <c r="G4315" s="19">
        <v>0.36587862398975118</v>
      </c>
      <c r="H4315" s="19"/>
      <c r="I4315" s="19">
        <v>0.43984118683757112</v>
      </c>
      <c r="J4315" s="19"/>
      <c r="K4315" s="19"/>
      <c r="L4315" s="19">
        <v>5.4276993275096545E-2</v>
      </c>
      <c r="M4315" s="19"/>
      <c r="N4315" s="19">
        <v>2.6495312929773434E-3</v>
      </c>
      <c r="O4315" s="19">
        <v>0.47728094662643139</v>
      </c>
      <c r="P4315" s="50"/>
      <c r="R4315" s="9" t="s">
        <v>0</v>
      </c>
    </row>
    <row r="4316" spans="2:18" x14ac:dyDescent="0.2">
      <c r="B4316" s="25">
        <v>4086</v>
      </c>
      <c r="C4316" s="193"/>
      <c r="D4316" s="19">
        <v>0.23151903138020039</v>
      </c>
      <c r="E4316" s="19"/>
      <c r="F4316" s="19">
        <v>0.2041844027220773</v>
      </c>
      <c r="G4316" s="19"/>
      <c r="H4316" s="19">
        <v>0.47274887945450061</v>
      </c>
      <c r="I4316" s="19">
        <v>0.55210571684208454</v>
      </c>
      <c r="J4316" s="19"/>
      <c r="K4316" s="19"/>
      <c r="L4316" s="19">
        <v>0.29936785186201048</v>
      </c>
      <c r="M4316" s="19"/>
      <c r="N4316" s="19">
        <v>0.15241715348639359</v>
      </c>
      <c r="O4316" s="19"/>
      <c r="P4316" s="50">
        <v>0.19736326541141</v>
      </c>
      <c r="R4316" s="9" t="s">
        <v>0</v>
      </c>
    </row>
    <row r="4317" spans="2:18" x14ac:dyDescent="0.2">
      <c r="B4317" s="25">
        <v>4087</v>
      </c>
      <c r="C4317" s="193"/>
      <c r="D4317" s="19">
        <v>0.93546588967277344</v>
      </c>
      <c r="E4317" s="19"/>
      <c r="F4317" s="19">
        <v>0.41261012586288021</v>
      </c>
      <c r="G4317" s="19"/>
      <c r="H4317" s="19">
        <v>0.43794685936854066</v>
      </c>
      <c r="I4317" s="19"/>
      <c r="J4317" s="19">
        <v>1.3443214491546129</v>
      </c>
      <c r="K4317" s="19"/>
      <c r="L4317" s="19">
        <v>0.75578072780647354</v>
      </c>
      <c r="M4317" s="19"/>
      <c r="N4317" s="19">
        <v>0.65112551880441882</v>
      </c>
      <c r="O4317" s="19"/>
      <c r="P4317" s="50">
        <v>0.76736204806972697</v>
      </c>
      <c r="R4317" s="9" t="s">
        <v>0</v>
      </c>
    </row>
    <row r="4318" spans="2:18" x14ac:dyDescent="0.2">
      <c r="B4318" s="25">
        <v>4088</v>
      </c>
      <c r="C4318" s="193"/>
      <c r="D4318" s="19">
        <v>0.77717637996556643</v>
      </c>
      <c r="E4318" s="19">
        <v>0.14097044808596104</v>
      </c>
      <c r="F4318" s="19"/>
      <c r="G4318" s="19">
        <v>0.18228456206510196</v>
      </c>
      <c r="H4318" s="19"/>
      <c r="I4318" s="19"/>
      <c r="J4318" s="19">
        <v>0.28214016049698282</v>
      </c>
      <c r="K4318" s="19"/>
      <c r="L4318" s="19">
        <v>0.26669175435880704</v>
      </c>
      <c r="M4318" s="19"/>
      <c r="N4318" s="19">
        <v>3.3450844927150766E-2</v>
      </c>
      <c r="O4318" s="19"/>
      <c r="P4318" s="50">
        <v>0.46658774986367146</v>
      </c>
      <c r="R4318" s="9" t="s">
        <v>0</v>
      </c>
    </row>
    <row r="4319" spans="2:18" x14ac:dyDescent="0.2">
      <c r="B4319" s="25">
        <v>4089</v>
      </c>
      <c r="C4319" s="193">
        <v>1.1600035405282707</v>
      </c>
      <c r="D4319" s="19"/>
      <c r="E4319" s="19">
        <v>0.42234862954520208</v>
      </c>
      <c r="F4319" s="19"/>
      <c r="G4319" s="19">
        <v>1.5146995891340944</v>
      </c>
      <c r="H4319" s="19"/>
      <c r="I4319" s="19">
        <v>1.1653961735013185</v>
      </c>
      <c r="J4319" s="19"/>
      <c r="K4319" s="19">
        <v>0.61423709605998611</v>
      </c>
      <c r="L4319" s="19"/>
      <c r="M4319" s="19">
        <v>0.77827133043450702</v>
      </c>
      <c r="N4319" s="19"/>
      <c r="O4319" s="19">
        <v>1.6417096594069756</v>
      </c>
      <c r="P4319" s="50"/>
      <c r="R4319" s="9" t="s">
        <v>0</v>
      </c>
    </row>
    <row r="4320" spans="2:18" x14ac:dyDescent="0.2">
      <c r="B4320" s="25">
        <v>4090</v>
      </c>
      <c r="C4320" s="193"/>
      <c r="D4320" s="19">
        <v>0.59996161786604485</v>
      </c>
      <c r="E4320" s="19"/>
      <c r="F4320" s="19">
        <v>0.59779854914948127</v>
      </c>
      <c r="G4320" s="19"/>
      <c r="H4320" s="19">
        <v>0.25973541098310082</v>
      </c>
      <c r="I4320" s="19"/>
      <c r="J4320" s="19">
        <v>0.11835895030626516</v>
      </c>
      <c r="K4320" s="19"/>
      <c r="L4320" s="19">
        <v>0.32790242593986857</v>
      </c>
      <c r="M4320" s="19"/>
      <c r="N4320" s="19">
        <v>0.2661784103732423</v>
      </c>
      <c r="O4320" s="19"/>
      <c r="P4320" s="50">
        <v>0.49206560840771385</v>
      </c>
      <c r="R4320" s="9" t="s">
        <v>0</v>
      </c>
    </row>
    <row r="4321" spans="2:18" x14ac:dyDescent="0.2">
      <c r="B4321" s="25">
        <v>4091</v>
      </c>
      <c r="C4321" s="193">
        <v>2.3085305851858315</v>
      </c>
      <c r="D4321" s="19"/>
      <c r="E4321" s="19">
        <v>1.04549048242363</v>
      </c>
      <c r="F4321" s="19"/>
      <c r="G4321" s="19">
        <v>1.7707733495151576</v>
      </c>
      <c r="H4321" s="19"/>
      <c r="I4321" s="19">
        <v>2.6967644155988229</v>
      </c>
      <c r="J4321" s="19"/>
      <c r="K4321" s="19">
        <v>1.5124136264369976</v>
      </c>
      <c r="L4321" s="19"/>
      <c r="M4321" s="19">
        <v>1.2777345103764688</v>
      </c>
      <c r="N4321" s="19"/>
      <c r="O4321" s="19">
        <v>2.6559771240687016</v>
      </c>
      <c r="P4321" s="50"/>
      <c r="R4321" s="9" t="s">
        <v>0</v>
      </c>
    </row>
    <row r="4322" spans="2:18" x14ac:dyDescent="0.2">
      <c r="B4322" s="25">
        <v>4092</v>
      </c>
      <c r="C4322" s="193">
        <v>0.75152488961235231</v>
      </c>
      <c r="D4322" s="19"/>
      <c r="E4322" s="19">
        <v>1.4718032774023069</v>
      </c>
      <c r="F4322" s="19"/>
      <c r="G4322" s="19">
        <v>1.4831888218845264</v>
      </c>
      <c r="H4322" s="19"/>
      <c r="I4322" s="19">
        <v>0.86397727209307784</v>
      </c>
      <c r="J4322" s="19"/>
      <c r="K4322" s="19">
        <v>0.66062321422082193</v>
      </c>
      <c r="L4322" s="19"/>
      <c r="M4322" s="19"/>
      <c r="N4322" s="19">
        <v>3.1021345593957941E-2</v>
      </c>
      <c r="O4322" s="19">
        <v>1.0865796784969022</v>
      </c>
      <c r="P4322" s="50"/>
      <c r="R4322" s="9" t="s">
        <v>0</v>
      </c>
    </row>
    <row r="4323" spans="2:18" x14ac:dyDescent="0.2">
      <c r="B4323" s="25">
        <v>4093</v>
      </c>
      <c r="C4323" s="193">
        <v>0.61363961688547408</v>
      </c>
      <c r="D4323" s="19"/>
      <c r="E4323" s="19">
        <v>1.3546359734215343</v>
      </c>
      <c r="F4323" s="19"/>
      <c r="G4323" s="19"/>
      <c r="H4323" s="19">
        <v>7.6494045592258975E-2</v>
      </c>
      <c r="I4323" s="19">
        <v>0.37372402907998425</v>
      </c>
      <c r="J4323" s="19"/>
      <c r="K4323" s="19">
        <v>1.6947676771207294</v>
      </c>
      <c r="L4323" s="19"/>
      <c r="M4323" s="19"/>
      <c r="N4323" s="19">
        <v>3.2457737698727264E-2</v>
      </c>
      <c r="O4323" s="19">
        <v>1.4265086111770693E-2</v>
      </c>
      <c r="P4323" s="50"/>
      <c r="R4323" s="9" t="s">
        <v>0</v>
      </c>
    </row>
    <row r="4324" spans="2:18" x14ac:dyDescent="0.2">
      <c r="B4324" s="25">
        <v>4094</v>
      </c>
      <c r="C4324" s="193"/>
      <c r="D4324" s="19">
        <v>1.1735568234655149</v>
      </c>
      <c r="E4324" s="19"/>
      <c r="F4324" s="19">
        <v>0.53438546947283305</v>
      </c>
      <c r="G4324" s="19"/>
      <c r="H4324" s="19">
        <v>0.71078636771947024</v>
      </c>
      <c r="I4324" s="19">
        <v>0.28019571255478432</v>
      </c>
      <c r="J4324" s="19"/>
      <c r="K4324" s="19">
        <v>2.6812648673003314E-2</v>
      </c>
      <c r="L4324" s="19"/>
      <c r="M4324" s="19"/>
      <c r="N4324" s="19">
        <v>0.69906831238244715</v>
      </c>
      <c r="O4324" s="19"/>
      <c r="P4324" s="50">
        <v>1.1719568604414385</v>
      </c>
      <c r="R4324" s="9" t="s">
        <v>0</v>
      </c>
    </row>
    <row r="4325" spans="2:18" x14ac:dyDescent="0.2">
      <c r="B4325" s="25">
        <v>4095</v>
      </c>
      <c r="C4325" s="193">
        <v>1.0952437156899943</v>
      </c>
      <c r="D4325" s="19"/>
      <c r="E4325" s="19">
        <v>1.2991511682420036</v>
      </c>
      <c r="F4325" s="19"/>
      <c r="G4325" s="19">
        <v>1.009774927397892</v>
      </c>
      <c r="H4325" s="19"/>
      <c r="I4325" s="19">
        <v>1.6114240589670772</v>
      </c>
      <c r="J4325" s="19"/>
      <c r="K4325" s="19">
        <v>1.5771016842148553</v>
      </c>
      <c r="L4325" s="19"/>
      <c r="M4325" s="19">
        <v>0.94654264471474014</v>
      </c>
      <c r="N4325" s="19"/>
      <c r="O4325" s="19">
        <v>1.1613192707375093</v>
      </c>
      <c r="P4325" s="50"/>
      <c r="R4325" s="9" t="s">
        <v>0</v>
      </c>
    </row>
    <row r="4326" spans="2:18" x14ac:dyDescent="0.2">
      <c r="B4326" s="25">
        <v>4096</v>
      </c>
      <c r="C4326" s="193"/>
      <c r="D4326" s="19">
        <v>1.3295621434394358</v>
      </c>
      <c r="E4326" s="19"/>
      <c r="F4326" s="19">
        <v>0.86378817597820179</v>
      </c>
      <c r="G4326" s="19"/>
      <c r="H4326" s="19">
        <v>0.76619905692943802</v>
      </c>
      <c r="I4326" s="19"/>
      <c r="J4326" s="19">
        <v>0.36692817827949004</v>
      </c>
      <c r="K4326" s="19"/>
      <c r="L4326" s="19">
        <v>0.7262803926917879</v>
      </c>
      <c r="M4326" s="19"/>
      <c r="N4326" s="19">
        <v>1.6283627259366733</v>
      </c>
      <c r="O4326" s="19"/>
      <c r="P4326" s="50">
        <v>1.0315271594065551</v>
      </c>
      <c r="R4326" s="9" t="s">
        <v>0</v>
      </c>
    </row>
    <row r="4327" spans="2:18" x14ac:dyDescent="0.2">
      <c r="B4327" s="25">
        <v>4097</v>
      </c>
      <c r="C4327" s="193"/>
      <c r="D4327" s="19">
        <v>1.4360334021702861</v>
      </c>
      <c r="E4327" s="19"/>
      <c r="F4327" s="19">
        <v>1.6086489780753843</v>
      </c>
      <c r="G4327" s="19"/>
      <c r="H4327" s="19">
        <v>1.2659221581060878</v>
      </c>
      <c r="I4327" s="19"/>
      <c r="J4327" s="19">
        <v>0.72418770733251903</v>
      </c>
      <c r="K4327" s="19"/>
      <c r="L4327" s="19">
        <v>1.5136975562991444</v>
      </c>
      <c r="M4327" s="19"/>
      <c r="N4327" s="19">
        <v>1.4896402073778776</v>
      </c>
      <c r="O4327" s="19"/>
      <c r="P4327" s="50">
        <v>1.2447383434942536</v>
      </c>
      <c r="R4327" s="9" t="s">
        <v>0</v>
      </c>
    </row>
    <row r="4328" spans="2:18" x14ac:dyDescent="0.2">
      <c r="B4328" s="25">
        <v>4098</v>
      </c>
      <c r="C4328" s="193"/>
      <c r="D4328" s="19">
        <v>3.3969946745884813E-2</v>
      </c>
      <c r="E4328" s="19"/>
      <c r="F4328" s="19">
        <v>0.22192524639484248</v>
      </c>
      <c r="G4328" s="19"/>
      <c r="H4328" s="19">
        <v>1.0012630497330555</v>
      </c>
      <c r="I4328" s="19"/>
      <c r="J4328" s="19">
        <v>0.36834301874378444</v>
      </c>
      <c r="K4328" s="19"/>
      <c r="L4328" s="19">
        <v>0.59172802702886562</v>
      </c>
      <c r="M4328" s="19"/>
      <c r="N4328" s="19">
        <v>0.95432710463273385</v>
      </c>
      <c r="O4328" s="19"/>
      <c r="P4328" s="50">
        <v>0.33650965239923303</v>
      </c>
      <c r="R4328" s="9" t="s">
        <v>0</v>
      </c>
    </row>
    <row r="4329" spans="2:18" x14ac:dyDescent="0.2">
      <c r="B4329" s="25">
        <v>4099</v>
      </c>
      <c r="C4329" s="193">
        <v>0.59341851779026378</v>
      </c>
      <c r="D4329" s="19"/>
      <c r="E4329" s="19"/>
      <c r="F4329" s="19">
        <v>0.42774718435751224</v>
      </c>
      <c r="G4329" s="19">
        <v>0.53788988920656677</v>
      </c>
      <c r="H4329" s="19"/>
      <c r="I4329" s="19">
        <v>0.31964292471311995</v>
      </c>
      <c r="J4329" s="19"/>
      <c r="K4329" s="19">
        <v>0.63525653821074524</v>
      </c>
      <c r="L4329" s="19"/>
      <c r="M4329" s="19"/>
      <c r="N4329" s="19">
        <v>0.19485334951034217</v>
      </c>
      <c r="O4329" s="19">
        <v>0.3610205256694386</v>
      </c>
      <c r="P4329" s="50"/>
      <c r="R4329" s="9" t="s">
        <v>0</v>
      </c>
    </row>
    <row r="4330" spans="2:18" x14ac:dyDescent="0.2">
      <c r="B4330" s="25">
        <v>4100</v>
      </c>
      <c r="C4330" s="193">
        <v>7.864719194398874E-2</v>
      </c>
      <c r="D4330" s="19"/>
      <c r="E4330" s="19">
        <v>0.93380563425101926</v>
      </c>
      <c r="F4330" s="19"/>
      <c r="G4330" s="19">
        <v>4.5766385628224812E-2</v>
      </c>
      <c r="H4330" s="19"/>
      <c r="I4330" s="19"/>
      <c r="J4330" s="19">
        <v>0.4745668482127352</v>
      </c>
      <c r="K4330" s="19">
        <v>0.19015321507822705</v>
      </c>
      <c r="L4330" s="19"/>
      <c r="M4330" s="19">
        <v>0.2304122791442588</v>
      </c>
      <c r="N4330" s="19"/>
      <c r="O4330" s="19">
        <v>0.85598002643266957</v>
      </c>
      <c r="P4330" s="50"/>
      <c r="R4330" s="9" t="s">
        <v>0</v>
      </c>
    </row>
    <row r="4331" spans="2:18" x14ac:dyDescent="0.2">
      <c r="B4331" s="25">
        <v>4101</v>
      </c>
      <c r="C4331" s="193"/>
      <c r="D4331" s="19">
        <v>1.3927052090803087</v>
      </c>
      <c r="E4331" s="19"/>
      <c r="F4331" s="19">
        <v>0.22266227966804503</v>
      </c>
      <c r="G4331" s="19"/>
      <c r="H4331" s="19">
        <v>1.6977869680556328</v>
      </c>
      <c r="I4331" s="19">
        <v>3.3345983348198265E-2</v>
      </c>
      <c r="J4331" s="19"/>
      <c r="K4331" s="19"/>
      <c r="L4331" s="19">
        <v>0.5650620726430361</v>
      </c>
      <c r="M4331" s="19"/>
      <c r="N4331" s="19">
        <v>0.79752964626204015</v>
      </c>
      <c r="O4331" s="19">
        <v>0.19634799423573163</v>
      </c>
      <c r="P4331" s="50"/>
      <c r="R4331" s="9" t="s">
        <v>0</v>
      </c>
    </row>
    <row r="4332" spans="2:18" x14ac:dyDescent="0.2">
      <c r="B4332" s="25">
        <v>4102</v>
      </c>
      <c r="C4332" s="193">
        <v>0.23264909971650791</v>
      </c>
      <c r="D4332" s="19"/>
      <c r="E4332" s="19"/>
      <c r="F4332" s="19">
        <v>0.3375894086337487</v>
      </c>
      <c r="G4332" s="19">
        <v>0.56470761796638125</v>
      </c>
      <c r="H4332" s="19"/>
      <c r="I4332" s="19">
        <v>0.75780040391250481</v>
      </c>
      <c r="J4332" s="19"/>
      <c r="K4332" s="19">
        <v>0.4797380105837093</v>
      </c>
      <c r="L4332" s="19"/>
      <c r="M4332" s="19"/>
      <c r="N4332" s="19">
        <v>0.34515691516219549</v>
      </c>
      <c r="O4332" s="19"/>
      <c r="P4332" s="50">
        <v>0.50586539208853354</v>
      </c>
      <c r="R4332" s="9" t="s">
        <v>0</v>
      </c>
    </row>
    <row r="4333" spans="2:18" x14ac:dyDescent="0.2">
      <c r="B4333" s="25">
        <v>4103</v>
      </c>
      <c r="C4333" s="193"/>
      <c r="D4333" s="19">
        <v>0.50847504545701028</v>
      </c>
      <c r="E4333" s="19"/>
      <c r="F4333" s="19">
        <v>0.27715880492173173</v>
      </c>
      <c r="G4333" s="19">
        <v>5.2549168229000631E-2</v>
      </c>
      <c r="H4333" s="19"/>
      <c r="I4333" s="19"/>
      <c r="J4333" s="19">
        <v>1.8395996572254092</v>
      </c>
      <c r="K4333" s="19"/>
      <c r="L4333" s="19">
        <v>0.82467099878368977</v>
      </c>
      <c r="M4333" s="19">
        <v>0.39808815998291947</v>
      </c>
      <c r="N4333" s="19"/>
      <c r="O4333" s="19"/>
      <c r="P4333" s="50">
        <v>0.9159129785170822</v>
      </c>
      <c r="R4333" s="9" t="s">
        <v>0</v>
      </c>
    </row>
    <row r="4334" spans="2:18" x14ac:dyDescent="0.2">
      <c r="B4334" s="25">
        <v>4104</v>
      </c>
      <c r="C4334" s="193">
        <v>0.23500785422469925</v>
      </c>
      <c r="D4334" s="19"/>
      <c r="E4334" s="19">
        <v>0.83060999110977707</v>
      </c>
      <c r="F4334" s="19"/>
      <c r="G4334" s="19">
        <v>0.35178734827038388</v>
      </c>
      <c r="H4334" s="19"/>
      <c r="I4334" s="19">
        <v>0.50770340291577698</v>
      </c>
      <c r="J4334" s="19"/>
      <c r="K4334" s="19">
        <v>0.48483865341858845</v>
      </c>
      <c r="L4334" s="19"/>
      <c r="M4334" s="19">
        <v>0.35920492620103378</v>
      </c>
      <c r="N4334" s="19"/>
      <c r="O4334" s="19"/>
      <c r="P4334" s="50">
        <v>0.35331555506933926</v>
      </c>
      <c r="R4334" s="9" t="s">
        <v>0</v>
      </c>
    </row>
    <row r="4335" spans="2:18" x14ac:dyDescent="0.2">
      <c r="B4335" s="25">
        <v>4105</v>
      </c>
      <c r="C4335" s="193">
        <v>0.35042822797696743</v>
      </c>
      <c r="D4335" s="19"/>
      <c r="E4335" s="19">
        <v>0.38506119820619839</v>
      </c>
      <c r="F4335" s="19"/>
      <c r="G4335" s="19">
        <v>1.1695817024737549</v>
      </c>
      <c r="H4335" s="19"/>
      <c r="I4335" s="19">
        <v>1.0160049902019455</v>
      </c>
      <c r="J4335" s="19"/>
      <c r="K4335" s="19">
        <v>1.6261110904141747</v>
      </c>
      <c r="L4335" s="19"/>
      <c r="M4335" s="19">
        <v>0.29235696830605734</v>
      </c>
      <c r="N4335" s="19"/>
      <c r="O4335" s="19"/>
      <c r="P4335" s="50">
        <v>0.45985469309359156</v>
      </c>
      <c r="R4335" s="9" t="s">
        <v>0</v>
      </c>
    </row>
    <row r="4336" spans="2:18" x14ac:dyDescent="0.2">
      <c r="B4336" s="25">
        <v>4106</v>
      </c>
      <c r="C4336" s="193"/>
      <c r="D4336" s="19">
        <v>0.18081474371820164</v>
      </c>
      <c r="E4336" s="19"/>
      <c r="F4336" s="19">
        <v>0.1641880426822635</v>
      </c>
      <c r="G4336" s="19">
        <v>1.5840812496824599</v>
      </c>
      <c r="H4336" s="19"/>
      <c r="I4336" s="19">
        <v>0.86553401585481404</v>
      </c>
      <c r="J4336" s="19"/>
      <c r="K4336" s="19">
        <v>1.0207115386964611</v>
      </c>
      <c r="L4336" s="19"/>
      <c r="M4336" s="19">
        <v>1.107321369718623</v>
      </c>
      <c r="N4336" s="19"/>
      <c r="O4336" s="19">
        <v>1.1698233311312445</v>
      </c>
      <c r="P4336" s="50"/>
      <c r="R4336" s="9" t="s">
        <v>0</v>
      </c>
    </row>
    <row r="4337" spans="2:18" x14ac:dyDescent="0.2">
      <c r="B4337" s="25">
        <v>4107</v>
      </c>
      <c r="C4337" s="193"/>
      <c r="D4337" s="19">
        <v>0.18023686920594009</v>
      </c>
      <c r="E4337" s="19"/>
      <c r="F4337" s="19">
        <v>2.5680971193053959E-3</v>
      </c>
      <c r="G4337" s="19"/>
      <c r="H4337" s="19">
        <v>1.1863619203867648</v>
      </c>
      <c r="I4337" s="19"/>
      <c r="J4337" s="19">
        <v>5.610985022353019E-2</v>
      </c>
      <c r="K4337" s="19">
        <v>0.53561757539367405</v>
      </c>
      <c r="L4337" s="19"/>
      <c r="M4337" s="19"/>
      <c r="N4337" s="19">
        <v>0.21839878658348905</v>
      </c>
      <c r="O4337" s="19"/>
      <c r="P4337" s="50">
        <v>0.24470465801968561</v>
      </c>
      <c r="R4337" s="9" t="s">
        <v>0</v>
      </c>
    </row>
    <row r="4338" spans="2:18" x14ac:dyDescent="0.2">
      <c r="B4338" s="25">
        <v>4108</v>
      </c>
      <c r="C4338" s="193"/>
      <c r="D4338" s="19">
        <v>0.7112298712694296</v>
      </c>
      <c r="E4338" s="19"/>
      <c r="F4338" s="19">
        <v>1.3338428067493104</v>
      </c>
      <c r="G4338" s="19"/>
      <c r="H4338" s="19">
        <v>0.89613152133140772</v>
      </c>
      <c r="I4338" s="19"/>
      <c r="J4338" s="19">
        <v>0.93007423907661724</v>
      </c>
      <c r="K4338" s="19"/>
      <c r="L4338" s="19">
        <v>2.0762475741065995</v>
      </c>
      <c r="M4338" s="19"/>
      <c r="N4338" s="19">
        <v>1.2544050965591929</v>
      </c>
      <c r="O4338" s="19"/>
      <c r="P4338" s="50">
        <v>1.088224687003748</v>
      </c>
      <c r="R4338" s="9" t="s">
        <v>0</v>
      </c>
    </row>
    <row r="4339" spans="2:18" x14ac:dyDescent="0.2">
      <c r="B4339" s="25">
        <v>4109</v>
      </c>
      <c r="C4339" s="193"/>
      <c r="D4339" s="19">
        <v>0.26986533832387316</v>
      </c>
      <c r="E4339" s="19">
        <v>0.14658853461785698</v>
      </c>
      <c r="F4339" s="19"/>
      <c r="G4339" s="19"/>
      <c r="H4339" s="19">
        <v>1.3373286878375774</v>
      </c>
      <c r="I4339" s="19">
        <v>0.65582814469576589</v>
      </c>
      <c r="J4339" s="19"/>
      <c r="K4339" s="19">
        <v>0.52707497283290061</v>
      </c>
      <c r="L4339" s="19"/>
      <c r="M4339" s="19"/>
      <c r="N4339" s="19">
        <v>1.1601671362829894E-2</v>
      </c>
      <c r="O4339" s="19"/>
      <c r="P4339" s="50">
        <v>0.13319856217652365</v>
      </c>
      <c r="R4339" s="9" t="s">
        <v>0</v>
      </c>
    </row>
    <row r="4340" spans="2:18" x14ac:dyDescent="0.2">
      <c r="B4340" s="25">
        <v>4110</v>
      </c>
      <c r="C4340" s="193">
        <v>0.75793570703378998</v>
      </c>
      <c r="D4340" s="19"/>
      <c r="E4340" s="19"/>
      <c r="F4340" s="19">
        <v>0.47225489289528449</v>
      </c>
      <c r="G4340" s="19"/>
      <c r="H4340" s="19">
        <v>0.37260630203345274</v>
      </c>
      <c r="I4340" s="19"/>
      <c r="J4340" s="19">
        <v>1.4520636672875748E-2</v>
      </c>
      <c r="K4340" s="19"/>
      <c r="L4340" s="19">
        <v>0.19459561155284041</v>
      </c>
      <c r="M4340" s="19">
        <v>1.0958910924680854</v>
      </c>
      <c r="N4340" s="19"/>
      <c r="O4340" s="19">
        <v>0.64785820771162739</v>
      </c>
      <c r="P4340" s="50"/>
      <c r="R4340" s="9" t="s">
        <v>0</v>
      </c>
    </row>
    <row r="4341" spans="2:18" x14ac:dyDescent="0.2">
      <c r="B4341" s="25">
        <v>4111</v>
      </c>
      <c r="C4341" s="193"/>
      <c r="D4341" s="19">
        <v>8.4397769672633169E-2</v>
      </c>
      <c r="E4341" s="19"/>
      <c r="F4341" s="19">
        <v>0.50792545308854264</v>
      </c>
      <c r="G4341" s="19">
        <v>0.4294861816169156</v>
      </c>
      <c r="H4341" s="19"/>
      <c r="I4341" s="19"/>
      <c r="J4341" s="19">
        <v>0.89572892933569392</v>
      </c>
      <c r="K4341" s="19">
        <v>0.16793736833497319</v>
      </c>
      <c r="L4341" s="19"/>
      <c r="M4341" s="19"/>
      <c r="N4341" s="19">
        <v>0.68449955089787806</v>
      </c>
      <c r="O4341" s="19">
        <v>0.56289092364256343</v>
      </c>
      <c r="P4341" s="50"/>
      <c r="R4341" s="9" t="s">
        <v>0</v>
      </c>
    </row>
    <row r="4342" spans="2:18" x14ac:dyDescent="0.2">
      <c r="B4342" s="25">
        <v>4112</v>
      </c>
      <c r="C4342" s="193">
        <v>0.79829969331328954</v>
      </c>
      <c r="D4342" s="19"/>
      <c r="E4342" s="19">
        <v>0.12227782558090164</v>
      </c>
      <c r="F4342" s="19"/>
      <c r="G4342" s="19">
        <v>0.61746954215378336</v>
      </c>
      <c r="H4342" s="19"/>
      <c r="I4342" s="19">
        <v>0.80243237899472053</v>
      </c>
      <c r="J4342" s="19"/>
      <c r="K4342" s="19"/>
      <c r="L4342" s="19">
        <v>8.1044544149744102E-2</v>
      </c>
      <c r="M4342" s="19">
        <v>1.0017816759711078</v>
      </c>
      <c r="N4342" s="19"/>
      <c r="O4342" s="19">
        <v>0.94478330830724289</v>
      </c>
      <c r="P4342" s="50"/>
      <c r="R4342" s="9" t="s">
        <v>0</v>
      </c>
    </row>
    <row r="4343" spans="2:18" x14ac:dyDescent="0.2">
      <c r="B4343" s="25">
        <v>4113</v>
      </c>
      <c r="C4343" s="193">
        <v>1.5731769185981324</v>
      </c>
      <c r="D4343" s="19"/>
      <c r="E4343" s="19">
        <v>1.6535772238282633</v>
      </c>
      <c r="F4343" s="19"/>
      <c r="G4343" s="19">
        <v>1.2332485670530595</v>
      </c>
      <c r="H4343" s="19"/>
      <c r="I4343" s="19">
        <v>0.52818988959927249</v>
      </c>
      <c r="J4343" s="19"/>
      <c r="K4343" s="19">
        <v>1.2448255791931726</v>
      </c>
      <c r="L4343" s="19"/>
      <c r="M4343" s="19">
        <v>2.3075416532597144</v>
      </c>
      <c r="N4343" s="19"/>
      <c r="O4343" s="19">
        <v>1.6900383829035304</v>
      </c>
      <c r="P4343" s="50"/>
      <c r="R4343" s="9" t="s">
        <v>0</v>
      </c>
    </row>
    <row r="4344" spans="2:18" x14ac:dyDescent="0.2">
      <c r="B4344" s="25">
        <v>4114</v>
      </c>
      <c r="C4344" s="193"/>
      <c r="D4344" s="19">
        <v>2.3703459697424201</v>
      </c>
      <c r="E4344" s="19"/>
      <c r="F4344" s="19">
        <v>2.2604859021229236</v>
      </c>
      <c r="G4344" s="19"/>
      <c r="H4344" s="19">
        <v>2.0014615333679413</v>
      </c>
      <c r="I4344" s="19"/>
      <c r="J4344" s="19">
        <v>1.6519870411047299</v>
      </c>
      <c r="K4344" s="19"/>
      <c r="L4344" s="19">
        <v>1.9237250305616094</v>
      </c>
      <c r="M4344" s="19"/>
      <c r="N4344" s="19">
        <v>1.5305617910465914</v>
      </c>
      <c r="O4344" s="19"/>
      <c r="P4344" s="50">
        <v>2.1436407265596134</v>
      </c>
      <c r="R4344" s="9" t="s">
        <v>0</v>
      </c>
    </row>
    <row r="4345" spans="2:18" x14ac:dyDescent="0.2">
      <c r="B4345" s="25">
        <v>4115</v>
      </c>
      <c r="C4345" s="193"/>
      <c r="D4345" s="19">
        <v>0.50895991890545755</v>
      </c>
      <c r="E4345" s="19"/>
      <c r="F4345" s="19">
        <v>1.7846704262764717E-3</v>
      </c>
      <c r="G4345" s="19"/>
      <c r="H4345" s="19">
        <v>1.0848052978523843</v>
      </c>
      <c r="I4345" s="19"/>
      <c r="J4345" s="19">
        <v>0.40344596841322572</v>
      </c>
      <c r="K4345" s="19"/>
      <c r="L4345" s="19">
        <v>7.13361087263778E-2</v>
      </c>
      <c r="M4345" s="19"/>
      <c r="N4345" s="19">
        <v>0.46213226008907982</v>
      </c>
      <c r="O4345" s="19"/>
      <c r="P4345" s="50">
        <v>0.26034436178123227</v>
      </c>
      <c r="R4345" s="9" t="s">
        <v>0</v>
      </c>
    </row>
    <row r="4346" spans="2:18" x14ac:dyDescent="0.2">
      <c r="B4346" s="25">
        <v>4116</v>
      </c>
      <c r="C4346" s="193"/>
      <c r="D4346" s="19">
        <v>0.13499036498791364</v>
      </c>
      <c r="E4346" s="19"/>
      <c r="F4346" s="19">
        <v>0.44139399693534637</v>
      </c>
      <c r="G4346" s="19"/>
      <c r="H4346" s="19">
        <v>0.62278319597600962</v>
      </c>
      <c r="I4346" s="19"/>
      <c r="J4346" s="19">
        <v>0.25797850008996792</v>
      </c>
      <c r="K4346" s="19">
        <v>0.40374855274558979</v>
      </c>
      <c r="L4346" s="19"/>
      <c r="M4346" s="19"/>
      <c r="N4346" s="19">
        <v>0.15141114773092934</v>
      </c>
      <c r="O4346" s="19"/>
      <c r="P4346" s="50">
        <v>0.35880151309997721</v>
      </c>
      <c r="R4346" s="9" t="s">
        <v>0</v>
      </c>
    </row>
    <row r="4347" spans="2:18" x14ac:dyDescent="0.2">
      <c r="B4347" s="25">
        <v>4117</v>
      </c>
      <c r="C4347" s="193">
        <v>0.86657605756239453</v>
      </c>
      <c r="D4347" s="19"/>
      <c r="E4347" s="19">
        <v>1.3188941417364182</v>
      </c>
      <c r="F4347" s="19"/>
      <c r="G4347" s="19">
        <v>0.1262860798609608</v>
      </c>
      <c r="H4347" s="19"/>
      <c r="I4347" s="19">
        <v>0.71145133264973059</v>
      </c>
      <c r="J4347" s="19"/>
      <c r="K4347" s="19">
        <v>0.1851689206888924</v>
      </c>
      <c r="L4347" s="19"/>
      <c r="M4347" s="19">
        <v>1.2161910558820272</v>
      </c>
      <c r="N4347" s="19"/>
      <c r="O4347" s="19">
        <v>0.57100333949665683</v>
      </c>
      <c r="P4347" s="50"/>
      <c r="R4347" s="9" t="s">
        <v>0</v>
      </c>
    </row>
    <row r="4348" spans="2:18" x14ac:dyDescent="0.2">
      <c r="B4348" s="25">
        <v>4118</v>
      </c>
      <c r="C4348" s="193">
        <v>1.0716329351845504</v>
      </c>
      <c r="D4348" s="19"/>
      <c r="E4348" s="19">
        <v>1.5297833484873091</v>
      </c>
      <c r="F4348" s="19"/>
      <c r="G4348" s="19"/>
      <c r="H4348" s="19">
        <v>0.48330522695644723</v>
      </c>
      <c r="I4348" s="19">
        <v>0.88930864455187908</v>
      </c>
      <c r="J4348" s="19"/>
      <c r="K4348" s="19">
        <v>1.0215280339350381</v>
      </c>
      <c r="L4348" s="19"/>
      <c r="M4348" s="19">
        <v>0.20660325150459663</v>
      </c>
      <c r="N4348" s="19"/>
      <c r="O4348" s="19">
        <v>0.62656492961766319</v>
      </c>
      <c r="P4348" s="50"/>
      <c r="R4348" s="9" t="s">
        <v>0</v>
      </c>
    </row>
    <row r="4349" spans="2:18" x14ac:dyDescent="0.2">
      <c r="B4349" s="25">
        <v>4119</v>
      </c>
      <c r="C4349" s="193"/>
      <c r="D4349" s="19">
        <v>1.0485579281077655</v>
      </c>
      <c r="E4349" s="19"/>
      <c r="F4349" s="19">
        <v>0.49907762659393945</v>
      </c>
      <c r="G4349" s="19">
        <v>0.5864788542210625</v>
      </c>
      <c r="H4349" s="19"/>
      <c r="I4349" s="19"/>
      <c r="J4349" s="19">
        <v>0.36849375917509808</v>
      </c>
      <c r="K4349" s="19"/>
      <c r="L4349" s="19">
        <v>0.20990659689897134</v>
      </c>
      <c r="M4349" s="19"/>
      <c r="N4349" s="19">
        <v>0.92432893567078089</v>
      </c>
      <c r="O4349" s="19">
        <v>0.65941475336930844</v>
      </c>
      <c r="P4349" s="50"/>
      <c r="R4349" s="9" t="s">
        <v>0</v>
      </c>
    </row>
    <row r="4350" spans="2:18" x14ac:dyDescent="0.2">
      <c r="B4350" s="25">
        <v>4120</v>
      </c>
      <c r="C4350" s="193">
        <v>0.50169672901906237</v>
      </c>
      <c r="D4350" s="19"/>
      <c r="E4350" s="19">
        <v>0.68320149500821326</v>
      </c>
      <c r="F4350" s="19"/>
      <c r="G4350" s="19">
        <v>3.4714222626395314E-2</v>
      </c>
      <c r="H4350" s="19"/>
      <c r="I4350" s="19">
        <v>0.19696568203540471</v>
      </c>
      <c r="J4350" s="19"/>
      <c r="K4350" s="19">
        <v>0.33471307133862122</v>
      </c>
      <c r="L4350" s="19"/>
      <c r="M4350" s="19">
        <v>1.2727524660605263</v>
      </c>
      <c r="N4350" s="19"/>
      <c r="O4350" s="19">
        <v>4.4433519915193224E-2</v>
      </c>
      <c r="P4350" s="50"/>
      <c r="R4350" s="9" t="s">
        <v>0</v>
      </c>
    </row>
    <row r="4351" spans="2:18" x14ac:dyDescent="0.2">
      <c r="B4351" s="25">
        <v>4121</v>
      </c>
      <c r="C4351" s="193">
        <v>1.0297333842811662</v>
      </c>
      <c r="D4351" s="19"/>
      <c r="E4351" s="19">
        <v>1.1788357450992564</v>
      </c>
      <c r="F4351" s="19"/>
      <c r="G4351" s="19">
        <v>1.1148973810093186</v>
      </c>
      <c r="H4351" s="19"/>
      <c r="I4351" s="19">
        <v>1.103191730275116</v>
      </c>
      <c r="J4351" s="19"/>
      <c r="K4351" s="19">
        <v>1.5346099491550482</v>
      </c>
      <c r="L4351" s="19"/>
      <c r="M4351" s="19">
        <v>1.2080397136375505</v>
      </c>
      <c r="N4351" s="19"/>
      <c r="O4351" s="19">
        <v>0.65959810767485927</v>
      </c>
      <c r="P4351" s="50"/>
      <c r="R4351" s="9" t="s">
        <v>0</v>
      </c>
    </row>
    <row r="4352" spans="2:18" x14ac:dyDescent="0.2">
      <c r="B4352" s="25">
        <v>4122</v>
      </c>
      <c r="C4352" s="193">
        <v>0.14255528320966038</v>
      </c>
      <c r="D4352" s="19"/>
      <c r="E4352" s="19"/>
      <c r="F4352" s="19">
        <v>0.2990911848413606</v>
      </c>
      <c r="G4352" s="19">
        <v>0.81978469761782335</v>
      </c>
      <c r="H4352" s="19"/>
      <c r="I4352" s="19"/>
      <c r="J4352" s="19">
        <v>8.8500462101492927E-2</v>
      </c>
      <c r="K4352" s="19">
        <v>0.3248501574368623</v>
      </c>
      <c r="L4352" s="19"/>
      <c r="M4352" s="19"/>
      <c r="N4352" s="19">
        <v>0.32476026610045822</v>
      </c>
      <c r="O4352" s="19"/>
      <c r="P4352" s="50">
        <v>0.63393581503158114</v>
      </c>
      <c r="R4352" s="9" t="s">
        <v>0</v>
      </c>
    </row>
    <row r="4353" spans="2:18" x14ac:dyDescent="0.2">
      <c r="B4353" s="25">
        <v>4123</v>
      </c>
      <c r="C4353" s="193">
        <v>0.23782918931521055</v>
      </c>
      <c r="D4353" s="19"/>
      <c r="E4353" s="19">
        <v>0.54248128883056401</v>
      </c>
      <c r="F4353" s="19"/>
      <c r="G4353" s="19"/>
      <c r="H4353" s="19">
        <v>0.82750871395987424</v>
      </c>
      <c r="I4353" s="19"/>
      <c r="J4353" s="19">
        <v>0.31199569311170955</v>
      </c>
      <c r="K4353" s="19"/>
      <c r="L4353" s="19">
        <v>0.50075669355435082</v>
      </c>
      <c r="M4353" s="19">
        <v>0.11822964076398665</v>
      </c>
      <c r="N4353" s="19"/>
      <c r="O4353" s="19">
        <v>0.80851163394595238</v>
      </c>
      <c r="P4353" s="50"/>
      <c r="R4353" s="9" t="s">
        <v>0</v>
      </c>
    </row>
    <row r="4354" spans="2:18" x14ac:dyDescent="0.2">
      <c r="B4354" s="25">
        <v>4124</v>
      </c>
      <c r="C4354" s="193"/>
      <c r="D4354" s="19">
        <v>0.77343793191251264</v>
      </c>
      <c r="E4354" s="19"/>
      <c r="F4354" s="19">
        <v>6.195563555793155E-2</v>
      </c>
      <c r="G4354" s="19"/>
      <c r="H4354" s="19">
        <v>1.9710751025256403</v>
      </c>
      <c r="I4354" s="19"/>
      <c r="J4354" s="19">
        <v>0.34546718344549865</v>
      </c>
      <c r="K4354" s="19"/>
      <c r="L4354" s="19">
        <v>0.96093312106859752</v>
      </c>
      <c r="M4354" s="19"/>
      <c r="N4354" s="19">
        <v>1.0330577983242837</v>
      </c>
      <c r="O4354" s="19"/>
      <c r="P4354" s="50">
        <v>1.7801310590910751</v>
      </c>
      <c r="R4354" s="9" t="s">
        <v>0</v>
      </c>
    </row>
    <row r="4355" spans="2:18" x14ac:dyDescent="0.2">
      <c r="B4355" s="25">
        <v>4125</v>
      </c>
      <c r="C4355" s="193"/>
      <c r="D4355" s="19">
        <v>0.5692388774057292</v>
      </c>
      <c r="E4355" s="19"/>
      <c r="F4355" s="19">
        <v>4.5941586437980422E-2</v>
      </c>
      <c r="G4355" s="19"/>
      <c r="H4355" s="19">
        <v>0.29864744215252187</v>
      </c>
      <c r="I4355" s="19"/>
      <c r="J4355" s="19">
        <v>0.26291738031110262</v>
      </c>
      <c r="K4355" s="19"/>
      <c r="L4355" s="19">
        <v>6.5801736898014732E-2</v>
      </c>
      <c r="M4355" s="19">
        <v>0.46931025685119765</v>
      </c>
      <c r="N4355" s="19"/>
      <c r="O4355" s="19"/>
      <c r="P4355" s="50">
        <v>0.64980170727579689</v>
      </c>
      <c r="R4355" s="9" t="s">
        <v>0</v>
      </c>
    </row>
    <row r="4356" spans="2:18" x14ac:dyDescent="0.2">
      <c r="B4356" s="25">
        <v>4126</v>
      </c>
      <c r="C4356" s="193">
        <v>0.41186915020173659</v>
      </c>
      <c r="D4356" s="19"/>
      <c r="E4356" s="19"/>
      <c r="F4356" s="19">
        <v>8.1967523998174682E-2</v>
      </c>
      <c r="G4356" s="19"/>
      <c r="H4356" s="19">
        <v>0.29118508455651704</v>
      </c>
      <c r="I4356" s="19">
        <v>0.56377085530947524</v>
      </c>
      <c r="J4356" s="19"/>
      <c r="K4356" s="19">
        <v>0.67715340948304137</v>
      </c>
      <c r="L4356" s="19"/>
      <c r="M4356" s="19">
        <v>0.5981305878207468</v>
      </c>
      <c r="N4356" s="19"/>
      <c r="O4356" s="19">
        <v>0.24623610833174939</v>
      </c>
      <c r="P4356" s="50"/>
      <c r="R4356" s="9" t="s">
        <v>0</v>
      </c>
    </row>
    <row r="4357" spans="2:18" x14ac:dyDescent="0.2">
      <c r="B4357" s="25">
        <v>4127</v>
      </c>
      <c r="C4357" s="193">
        <v>0.74558772259926276</v>
      </c>
      <c r="D4357" s="19"/>
      <c r="E4357" s="19">
        <v>0.80928055933608745</v>
      </c>
      <c r="F4357" s="19"/>
      <c r="G4357" s="19">
        <v>0.58926057389633979</v>
      </c>
      <c r="H4357" s="19"/>
      <c r="I4357" s="19">
        <v>1.9398666167018972</v>
      </c>
      <c r="J4357" s="19"/>
      <c r="K4357" s="19">
        <v>1.0147137182146697</v>
      </c>
      <c r="L4357" s="19"/>
      <c r="M4357" s="19">
        <v>0.4100059993014874</v>
      </c>
      <c r="N4357" s="19"/>
      <c r="O4357" s="19">
        <v>0.71802067302323114</v>
      </c>
      <c r="P4357" s="50"/>
      <c r="R4357" s="9" t="s">
        <v>0</v>
      </c>
    </row>
    <row r="4358" spans="2:18" x14ac:dyDescent="0.2">
      <c r="B4358" s="25">
        <v>4128</v>
      </c>
      <c r="C4358" s="193">
        <v>0.9918367739894709</v>
      </c>
      <c r="D4358" s="19"/>
      <c r="E4358" s="19">
        <v>0.45815443677292989</v>
      </c>
      <c r="F4358" s="19"/>
      <c r="G4358" s="19">
        <v>1.6504995254780903</v>
      </c>
      <c r="H4358" s="19"/>
      <c r="I4358" s="19">
        <v>0.2813713637659313</v>
      </c>
      <c r="J4358" s="19"/>
      <c r="K4358" s="19">
        <v>0.76200699212111156</v>
      </c>
      <c r="L4358" s="19"/>
      <c r="M4358" s="19">
        <v>0.16716449911010789</v>
      </c>
      <c r="N4358" s="19"/>
      <c r="O4358" s="19">
        <v>1.323479632353912</v>
      </c>
      <c r="P4358" s="50"/>
      <c r="R4358" s="9" t="s">
        <v>0</v>
      </c>
    </row>
    <row r="4359" spans="2:18" x14ac:dyDescent="0.2">
      <c r="B4359" s="25">
        <v>4129</v>
      </c>
      <c r="C4359" s="193">
        <v>0.28115412121638461</v>
      </c>
      <c r="D4359" s="19"/>
      <c r="E4359" s="19">
        <v>0.44767006063202791</v>
      </c>
      <c r="F4359" s="19"/>
      <c r="G4359" s="19"/>
      <c r="H4359" s="19">
        <v>0.23281221112102454</v>
      </c>
      <c r="I4359" s="19">
        <v>0.14554396981005965</v>
      </c>
      <c r="J4359" s="19"/>
      <c r="K4359" s="19">
        <v>0.27385198241295899</v>
      </c>
      <c r="L4359" s="19"/>
      <c r="M4359" s="19">
        <v>5.880992947248425E-2</v>
      </c>
      <c r="N4359" s="19"/>
      <c r="O4359" s="19">
        <v>4.9315413154796095E-2</v>
      </c>
      <c r="P4359" s="50"/>
      <c r="R4359" s="9" t="s">
        <v>0</v>
      </c>
    </row>
    <row r="4360" spans="2:18" x14ac:dyDescent="0.2">
      <c r="B4360" s="25">
        <v>4130</v>
      </c>
      <c r="C4360" s="193"/>
      <c r="D4360" s="19">
        <v>0.32573114537837622</v>
      </c>
      <c r="E4360" s="19"/>
      <c r="F4360" s="19">
        <v>1.5912985454660056</v>
      </c>
      <c r="G4360" s="19"/>
      <c r="H4360" s="19">
        <v>1.2632245231404224</v>
      </c>
      <c r="I4360" s="19"/>
      <c r="J4360" s="19">
        <v>0.43686458934889461</v>
      </c>
      <c r="K4360" s="19"/>
      <c r="L4360" s="19">
        <v>0.47329787868597584</v>
      </c>
      <c r="M4360" s="19"/>
      <c r="N4360" s="19">
        <v>0.73289762758672727</v>
      </c>
      <c r="O4360" s="19"/>
      <c r="P4360" s="50">
        <v>3.8769250630203554E-2</v>
      </c>
      <c r="R4360" s="9" t="s">
        <v>0</v>
      </c>
    </row>
    <row r="4361" spans="2:18" x14ac:dyDescent="0.2">
      <c r="B4361" s="25">
        <v>4131</v>
      </c>
      <c r="C4361" s="193"/>
      <c r="D4361" s="19">
        <v>8.7206323043091186E-2</v>
      </c>
      <c r="E4361" s="19"/>
      <c r="F4361" s="19">
        <v>0.78533665046687062</v>
      </c>
      <c r="G4361" s="19"/>
      <c r="H4361" s="19">
        <v>0.54459251968382583</v>
      </c>
      <c r="I4361" s="19"/>
      <c r="J4361" s="19">
        <v>1.0618920046101841</v>
      </c>
      <c r="K4361" s="19"/>
      <c r="L4361" s="19">
        <v>1.2242597577303578</v>
      </c>
      <c r="M4361" s="19"/>
      <c r="N4361" s="19">
        <v>1.6273342830120048</v>
      </c>
      <c r="O4361" s="19"/>
      <c r="P4361" s="50">
        <v>1.0502553860937585</v>
      </c>
      <c r="R4361" s="9" t="s">
        <v>0</v>
      </c>
    </row>
    <row r="4362" spans="2:18" x14ac:dyDescent="0.2">
      <c r="B4362" s="25">
        <v>4132</v>
      </c>
      <c r="C4362" s="193"/>
      <c r="D4362" s="19">
        <v>0.42061775272767221</v>
      </c>
      <c r="E4362" s="19"/>
      <c r="F4362" s="19">
        <v>8.2343560451096018E-2</v>
      </c>
      <c r="G4362" s="19"/>
      <c r="H4362" s="19">
        <v>1.4320243074329781</v>
      </c>
      <c r="I4362" s="19"/>
      <c r="J4362" s="19">
        <v>1.1470653584003594</v>
      </c>
      <c r="K4362" s="19"/>
      <c r="L4362" s="19">
        <v>0.83484087918463512</v>
      </c>
      <c r="M4362" s="19"/>
      <c r="N4362" s="19">
        <v>0.35226623935936668</v>
      </c>
      <c r="O4362" s="19"/>
      <c r="P4362" s="50">
        <v>0.45213962575172062</v>
      </c>
      <c r="R4362" s="9" t="s">
        <v>0</v>
      </c>
    </row>
    <row r="4363" spans="2:18" x14ac:dyDescent="0.2">
      <c r="B4363" s="25">
        <v>4133</v>
      </c>
      <c r="C4363" s="193"/>
      <c r="D4363" s="19">
        <v>0.54452193115319669</v>
      </c>
      <c r="E4363" s="19"/>
      <c r="F4363" s="19">
        <v>0.22027501904131822</v>
      </c>
      <c r="G4363" s="19">
        <v>0.72365469873847243</v>
      </c>
      <c r="H4363" s="19"/>
      <c r="I4363" s="19"/>
      <c r="J4363" s="19">
        <v>0.41169201179675685</v>
      </c>
      <c r="K4363" s="19">
        <v>0.85181412873520213</v>
      </c>
      <c r="L4363" s="19"/>
      <c r="M4363" s="19"/>
      <c r="N4363" s="19">
        <v>0.58035109019436948</v>
      </c>
      <c r="O4363" s="19"/>
      <c r="P4363" s="50">
        <v>0.34445465898785105</v>
      </c>
      <c r="R4363" s="9" t="s">
        <v>0</v>
      </c>
    </row>
    <row r="4364" spans="2:18" x14ac:dyDescent="0.2">
      <c r="B4364" s="25">
        <v>4134</v>
      </c>
      <c r="C4364" s="193">
        <v>1.3132588922263557</v>
      </c>
      <c r="D4364" s="19"/>
      <c r="E4364" s="19">
        <v>0.80472117956705136</v>
      </c>
      <c r="F4364" s="19"/>
      <c r="G4364" s="19">
        <v>0.94914071704945124</v>
      </c>
      <c r="H4364" s="19"/>
      <c r="I4364" s="19">
        <v>0.7342013089574414</v>
      </c>
      <c r="J4364" s="19"/>
      <c r="K4364" s="19">
        <v>8.7973370181336691E-2</v>
      </c>
      <c r="L4364" s="19"/>
      <c r="M4364" s="19">
        <v>0.82874119253433898</v>
      </c>
      <c r="N4364" s="19"/>
      <c r="O4364" s="19">
        <v>0.7786494958341651</v>
      </c>
      <c r="P4364" s="50"/>
      <c r="R4364" s="9" t="s">
        <v>0</v>
      </c>
    </row>
    <row r="4365" spans="2:18" x14ac:dyDescent="0.2">
      <c r="B4365" s="25">
        <v>4135</v>
      </c>
      <c r="C4365" s="193"/>
      <c r="D4365" s="19">
        <v>0.41334441020922513</v>
      </c>
      <c r="E4365" s="19"/>
      <c r="F4365" s="19">
        <v>1.1790274248267874</v>
      </c>
      <c r="G4365" s="19"/>
      <c r="H4365" s="19">
        <v>0.41488912528982363</v>
      </c>
      <c r="I4365" s="19">
        <v>0.66544279157880271</v>
      </c>
      <c r="J4365" s="19"/>
      <c r="K4365" s="19"/>
      <c r="L4365" s="19">
        <v>1.1934174885822388</v>
      </c>
      <c r="M4365" s="19"/>
      <c r="N4365" s="19">
        <v>0.87686866010118014</v>
      </c>
      <c r="O4365" s="19"/>
      <c r="P4365" s="50">
        <v>1.0654649884424396</v>
      </c>
      <c r="R4365" s="9" t="s">
        <v>0</v>
      </c>
    </row>
    <row r="4366" spans="2:18" x14ac:dyDescent="0.2">
      <c r="B4366" s="25">
        <v>4136</v>
      </c>
      <c r="C4366" s="193"/>
      <c r="D4366" s="19">
        <v>0.63256090886512595</v>
      </c>
      <c r="E4366" s="19"/>
      <c r="F4366" s="19">
        <v>0.92632724144935585</v>
      </c>
      <c r="G4366" s="19"/>
      <c r="H4366" s="19">
        <v>1.0067851059115682</v>
      </c>
      <c r="I4366" s="19"/>
      <c r="J4366" s="19">
        <v>0.92492749229118643</v>
      </c>
      <c r="K4366" s="19"/>
      <c r="L4366" s="19">
        <v>0.74967010949964641</v>
      </c>
      <c r="M4366" s="19"/>
      <c r="N4366" s="19">
        <v>0.94360189222565127</v>
      </c>
      <c r="O4366" s="19"/>
      <c r="P4366" s="50">
        <v>0.47702930938164029</v>
      </c>
      <c r="R4366" s="9" t="s">
        <v>0</v>
      </c>
    </row>
    <row r="4367" spans="2:18" x14ac:dyDescent="0.2">
      <c r="B4367" s="25">
        <v>4137</v>
      </c>
      <c r="C4367" s="193">
        <v>0.53441544237914673</v>
      </c>
      <c r="D4367" s="19"/>
      <c r="E4367" s="19">
        <v>0.85028526275882599</v>
      </c>
      <c r="F4367" s="19"/>
      <c r="G4367" s="19">
        <v>0.97934942958805082</v>
      </c>
      <c r="H4367" s="19"/>
      <c r="I4367" s="19">
        <v>0.82006955719301833</v>
      </c>
      <c r="J4367" s="19"/>
      <c r="K4367" s="19">
        <v>6.4614387090746961E-2</v>
      </c>
      <c r="L4367" s="19"/>
      <c r="M4367" s="19">
        <v>0.826297197634974</v>
      </c>
      <c r="N4367" s="19"/>
      <c r="O4367" s="19">
        <v>0.97401162421939214</v>
      </c>
      <c r="P4367" s="50"/>
      <c r="R4367" s="9" t="s">
        <v>0</v>
      </c>
    </row>
    <row r="4368" spans="2:18" x14ac:dyDescent="0.2">
      <c r="B4368" s="25">
        <v>4138</v>
      </c>
      <c r="C4368" s="193"/>
      <c r="D4368" s="19">
        <v>0.41568676197901372</v>
      </c>
      <c r="E4368" s="19"/>
      <c r="F4368" s="19">
        <v>0.68487929728320873</v>
      </c>
      <c r="G4368" s="19"/>
      <c r="H4368" s="19">
        <v>0.17270176665542916</v>
      </c>
      <c r="I4368" s="19"/>
      <c r="J4368" s="19">
        <v>0.54755501226809156</v>
      </c>
      <c r="K4368" s="19">
        <v>6.0486270479825167E-2</v>
      </c>
      <c r="L4368" s="19"/>
      <c r="M4368" s="19">
        <v>0.49641632842494471</v>
      </c>
      <c r="N4368" s="19"/>
      <c r="O4368" s="19">
        <v>0.65446591695783252</v>
      </c>
      <c r="P4368" s="50"/>
      <c r="R4368" s="9" t="s">
        <v>0</v>
      </c>
    </row>
    <row r="4369" spans="2:18" x14ac:dyDescent="0.2">
      <c r="B4369" s="25">
        <v>4139</v>
      </c>
      <c r="C4369" s="193"/>
      <c r="D4369" s="19">
        <v>0.51225044603823655</v>
      </c>
      <c r="E4369" s="19"/>
      <c r="F4369" s="19">
        <v>0.20218132203491154</v>
      </c>
      <c r="G4369" s="19"/>
      <c r="H4369" s="19">
        <v>0.2362464798965013</v>
      </c>
      <c r="I4369" s="19"/>
      <c r="J4369" s="19">
        <v>0.10151710818558618</v>
      </c>
      <c r="K4369" s="19"/>
      <c r="L4369" s="19">
        <v>0.69115347544801764</v>
      </c>
      <c r="M4369" s="19">
        <v>0.75826047318107836</v>
      </c>
      <c r="N4369" s="19"/>
      <c r="O4369" s="19">
        <v>0.4725534141617917</v>
      </c>
      <c r="P4369" s="50"/>
      <c r="R4369" s="9" t="s">
        <v>0</v>
      </c>
    </row>
    <row r="4370" spans="2:18" x14ac:dyDescent="0.2">
      <c r="B4370" s="25">
        <v>4140</v>
      </c>
      <c r="C4370" s="193">
        <v>8.6301763235448345E-2</v>
      </c>
      <c r="D4370" s="19"/>
      <c r="E4370" s="19"/>
      <c r="F4370" s="19">
        <v>4.7683479179574703E-2</v>
      </c>
      <c r="G4370" s="19"/>
      <c r="H4370" s="19">
        <v>0.23664046862968482</v>
      </c>
      <c r="I4370" s="19"/>
      <c r="J4370" s="19">
        <v>0.53213531535192515</v>
      </c>
      <c r="K4370" s="19">
        <v>0.35670050607919662</v>
      </c>
      <c r="L4370" s="19"/>
      <c r="M4370" s="19"/>
      <c r="N4370" s="19">
        <v>7.9476313302004636E-2</v>
      </c>
      <c r="O4370" s="19">
        <v>0.13554770705750221</v>
      </c>
      <c r="P4370" s="50"/>
      <c r="R4370" s="9" t="s">
        <v>0</v>
      </c>
    </row>
    <row r="4371" spans="2:18" x14ac:dyDescent="0.2">
      <c r="B4371" s="25">
        <v>4141</v>
      </c>
      <c r="C4371" s="193">
        <v>1.3146392154560806</v>
      </c>
      <c r="D4371" s="19"/>
      <c r="E4371" s="19">
        <v>1.068833309860727</v>
      </c>
      <c r="F4371" s="19"/>
      <c r="G4371" s="19">
        <v>0.99396706107831523</v>
      </c>
      <c r="H4371" s="19"/>
      <c r="I4371" s="19">
        <v>1.2544727036627072</v>
      </c>
      <c r="J4371" s="19"/>
      <c r="K4371" s="19">
        <v>0.8857246571937204</v>
      </c>
      <c r="L4371" s="19"/>
      <c r="M4371" s="19">
        <v>0.621036525764877</v>
      </c>
      <c r="N4371" s="19"/>
      <c r="O4371" s="19">
        <v>0.28749594535345768</v>
      </c>
      <c r="P4371" s="50"/>
      <c r="R4371" s="9" t="s">
        <v>0</v>
      </c>
    </row>
    <row r="4372" spans="2:18" x14ac:dyDescent="0.2">
      <c r="B4372" s="25">
        <v>4142</v>
      </c>
      <c r="C4372" s="193"/>
      <c r="D4372" s="19">
        <v>0.82555227322604918</v>
      </c>
      <c r="E4372" s="19">
        <v>0.42483516685783085</v>
      </c>
      <c r="F4372" s="19"/>
      <c r="G4372" s="19"/>
      <c r="H4372" s="19">
        <v>0.22934872779178553</v>
      </c>
      <c r="I4372" s="19"/>
      <c r="J4372" s="19">
        <v>3.3160653312746757E-2</v>
      </c>
      <c r="K4372" s="19"/>
      <c r="L4372" s="19">
        <v>0.79716646706803163</v>
      </c>
      <c r="M4372" s="19">
        <v>9.4737562143213799E-2</v>
      </c>
      <c r="N4372" s="19"/>
      <c r="O4372" s="19">
        <v>0.68822153861039903</v>
      </c>
      <c r="P4372" s="50"/>
      <c r="R4372" s="9" t="s">
        <v>0</v>
      </c>
    </row>
    <row r="4373" spans="2:18" x14ac:dyDescent="0.2">
      <c r="B4373" s="25">
        <v>4143</v>
      </c>
      <c r="C4373" s="193">
        <v>1.679827336229613</v>
      </c>
      <c r="D4373" s="19"/>
      <c r="E4373" s="19">
        <v>2.2148610661088344</v>
      </c>
      <c r="F4373" s="19"/>
      <c r="G4373" s="19">
        <v>2.7038492038662323</v>
      </c>
      <c r="H4373" s="19"/>
      <c r="I4373" s="19">
        <v>3.1594653333595693</v>
      </c>
      <c r="J4373" s="19"/>
      <c r="K4373" s="19">
        <v>2.0912882570434705</v>
      </c>
      <c r="L4373" s="19"/>
      <c r="M4373" s="19">
        <v>2.0372179368329739</v>
      </c>
      <c r="N4373" s="19"/>
      <c r="O4373" s="19">
        <v>2.1422202474220882</v>
      </c>
      <c r="P4373" s="50"/>
      <c r="R4373" s="9" t="s">
        <v>0</v>
      </c>
    </row>
    <row r="4374" spans="2:18" x14ac:dyDescent="0.2">
      <c r="B4374" s="25">
        <v>4144</v>
      </c>
      <c r="C4374" s="193">
        <v>0.90463831728330502</v>
      </c>
      <c r="D4374" s="19"/>
      <c r="E4374" s="19">
        <v>0.88089263094172743</v>
      </c>
      <c r="F4374" s="19"/>
      <c r="G4374" s="19">
        <v>0.15739592417586526</v>
      </c>
      <c r="H4374" s="19"/>
      <c r="I4374" s="19">
        <v>0.7279599588084914</v>
      </c>
      <c r="J4374" s="19"/>
      <c r="K4374" s="19">
        <v>0.27336571565861079</v>
      </c>
      <c r="L4374" s="19"/>
      <c r="M4374" s="19">
        <v>0.78202992572497765</v>
      </c>
      <c r="N4374" s="19"/>
      <c r="O4374" s="19">
        <v>0.38332023723609077</v>
      </c>
      <c r="P4374" s="50"/>
      <c r="R4374" s="9" t="s">
        <v>0</v>
      </c>
    </row>
    <row r="4375" spans="2:18" x14ac:dyDescent="0.2">
      <c r="B4375" s="25">
        <v>4145</v>
      </c>
      <c r="C4375" s="193"/>
      <c r="D4375" s="19">
        <v>1.9387724943151339</v>
      </c>
      <c r="E4375" s="19"/>
      <c r="F4375" s="19">
        <v>0.92314651497529587</v>
      </c>
      <c r="G4375" s="19"/>
      <c r="H4375" s="19">
        <v>2.2940055781962525</v>
      </c>
      <c r="I4375" s="19"/>
      <c r="J4375" s="19">
        <v>2.418419826744612</v>
      </c>
      <c r="K4375" s="19"/>
      <c r="L4375" s="19">
        <v>1.2702203682697728</v>
      </c>
      <c r="M4375" s="19"/>
      <c r="N4375" s="19">
        <v>2.079005677256184</v>
      </c>
      <c r="O4375" s="19"/>
      <c r="P4375" s="50">
        <v>1.6558611586729617</v>
      </c>
      <c r="R4375" s="9" t="s">
        <v>0</v>
      </c>
    </row>
    <row r="4376" spans="2:18" x14ac:dyDescent="0.2">
      <c r="B4376" s="25">
        <v>4146</v>
      </c>
      <c r="C4376" s="193"/>
      <c r="D4376" s="19">
        <v>0.43496093219901077</v>
      </c>
      <c r="E4376" s="19"/>
      <c r="F4376" s="19">
        <v>0.59601012283362065</v>
      </c>
      <c r="G4376" s="19"/>
      <c r="H4376" s="19">
        <v>0.40092406729767904</v>
      </c>
      <c r="I4376" s="19"/>
      <c r="J4376" s="19">
        <v>0.96465325522159284</v>
      </c>
      <c r="K4376" s="19"/>
      <c r="L4376" s="19">
        <v>0.88800276593187832</v>
      </c>
      <c r="M4376" s="19">
        <v>0.67122514068816308</v>
      </c>
      <c r="N4376" s="19"/>
      <c r="O4376" s="19">
        <v>1.2883194860703896E-2</v>
      </c>
      <c r="P4376" s="50"/>
      <c r="R4376" s="9" t="s">
        <v>0</v>
      </c>
    </row>
    <row r="4377" spans="2:18" x14ac:dyDescent="0.2">
      <c r="B4377" s="25">
        <v>4147</v>
      </c>
      <c r="C4377" s="193"/>
      <c r="D4377" s="19">
        <v>0.97720695855752238</v>
      </c>
      <c r="E4377" s="19">
        <v>0.18403876517076359</v>
      </c>
      <c r="F4377" s="19"/>
      <c r="G4377" s="19"/>
      <c r="H4377" s="19">
        <v>0.76545209003410308</v>
      </c>
      <c r="I4377" s="19">
        <v>0.25098174510044707</v>
      </c>
      <c r="J4377" s="19"/>
      <c r="K4377" s="19"/>
      <c r="L4377" s="19">
        <v>0.87786915610286198</v>
      </c>
      <c r="M4377" s="19"/>
      <c r="N4377" s="19">
        <v>0.80363407005295406</v>
      </c>
      <c r="O4377" s="19">
        <v>0.32767890998346944</v>
      </c>
      <c r="P4377" s="50"/>
      <c r="R4377" s="9" t="s">
        <v>0</v>
      </c>
    </row>
    <row r="4378" spans="2:18" x14ac:dyDescent="0.2">
      <c r="B4378" s="25">
        <v>4148</v>
      </c>
      <c r="C4378" s="193">
        <v>0.80622601428057783</v>
      </c>
      <c r="D4378" s="19"/>
      <c r="E4378" s="19"/>
      <c r="F4378" s="19">
        <v>0.56250370635758307</v>
      </c>
      <c r="G4378" s="19">
        <v>0.34485964003885156</v>
      </c>
      <c r="H4378" s="19"/>
      <c r="I4378" s="19">
        <v>0.32268935184158615</v>
      </c>
      <c r="J4378" s="19"/>
      <c r="K4378" s="19">
        <v>0.44915880469724118</v>
      </c>
      <c r="L4378" s="19"/>
      <c r="M4378" s="19">
        <v>1.0678122576813738</v>
      </c>
      <c r="N4378" s="19"/>
      <c r="O4378" s="19">
        <v>1.2375974611787455</v>
      </c>
      <c r="P4378" s="50"/>
      <c r="R4378" s="9" t="s">
        <v>0</v>
      </c>
    </row>
    <row r="4379" spans="2:18" x14ac:dyDescent="0.2">
      <c r="B4379" s="25">
        <v>4149</v>
      </c>
      <c r="C4379" s="193"/>
      <c r="D4379" s="19">
        <v>0.22282784188092783</v>
      </c>
      <c r="E4379" s="19">
        <v>0.8317009069153648</v>
      </c>
      <c r="F4379" s="19"/>
      <c r="G4379" s="19">
        <v>1.0132208710339594</v>
      </c>
      <c r="H4379" s="19"/>
      <c r="I4379" s="19">
        <v>0.76896546476995453</v>
      </c>
      <c r="J4379" s="19"/>
      <c r="K4379" s="19">
        <v>5.9637875669229422E-2</v>
      </c>
      <c r="L4379" s="19"/>
      <c r="M4379" s="19">
        <v>0.6010888135027731</v>
      </c>
      <c r="N4379" s="19"/>
      <c r="O4379" s="19">
        <v>0.67294108694819377</v>
      </c>
      <c r="P4379" s="50"/>
      <c r="R4379" s="9" t="s">
        <v>0</v>
      </c>
    </row>
    <row r="4380" spans="2:18" x14ac:dyDescent="0.2">
      <c r="B4380" s="25">
        <v>4150</v>
      </c>
      <c r="C4380" s="193">
        <v>0.49864125709713142</v>
      </c>
      <c r="D4380" s="19"/>
      <c r="E4380" s="19"/>
      <c r="F4380" s="19">
        <v>0.13350572504491059</v>
      </c>
      <c r="G4380" s="19">
        <v>1.141070264785242</v>
      </c>
      <c r="H4380" s="19"/>
      <c r="I4380" s="19">
        <v>0.18040446056262832</v>
      </c>
      <c r="J4380" s="19"/>
      <c r="K4380" s="19"/>
      <c r="L4380" s="19">
        <v>0.127662932469957</v>
      </c>
      <c r="M4380" s="19">
        <v>0.78403271594639612</v>
      </c>
      <c r="N4380" s="19"/>
      <c r="O4380" s="19">
        <v>1.506175326660826</v>
      </c>
      <c r="P4380" s="50"/>
      <c r="R4380" s="9" t="s">
        <v>0</v>
      </c>
    </row>
    <row r="4381" spans="2:18" x14ac:dyDescent="0.2">
      <c r="B4381" s="25">
        <v>4151</v>
      </c>
      <c r="C4381" s="193"/>
      <c r="D4381" s="19">
        <v>1.2312353757022771</v>
      </c>
      <c r="E4381" s="19"/>
      <c r="F4381" s="19">
        <v>1.067222566644402</v>
      </c>
      <c r="G4381" s="19"/>
      <c r="H4381" s="19">
        <v>1.157343077463473</v>
      </c>
      <c r="I4381" s="19"/>
      <c r="J4381" s="19">
        <v>1.3148722169571019</v>
      </c>
      <c r="K4381" s="19"/>
      <c r="L4381" s="19">
        <v>1.3548932952730259</v>
      </c>
      <c r="M4381" s="19"/>
      <c r="N4381" s="19">
        <v>1.33639973737559</v>
      </c>
      <c r="O4381" s="19"/>
      <c r="P4381" s="50">
        <v>1.3476320381916009</v>
      </c>
      <c r="R4381" s="9" t="s">
        <v>0</v>
      </c>
    </row>
    <row r="4382" spans="2:18" x14ac:dyDescent="0.2">
      <c r="B4382" s="25">
        <v>4152</v>
      </c>
      <c r="C4382" s="193"/>
      <c r="D4382" s="19">
        <v>0.28079543343108604</v>
      </c>
      <c r="E4382" s="19">
        <v>0.38354623250090997</v>
      </c>
      <c r="F4382" s="19"/>
      <c r="G4382" s="19">
        <v>0.34480304751007673</v>
      </c>
      <c r="H4382" s="19"/>
      <c r="I4382" s="19">
        <v>4.692350243895544E-2</v>
      </c>
      <c r="J4382" s="19"/>
      <c r="K4382" s="19">
        <v>1.2856249853456005</v>
      </c>
      <c r="L4382" s="19"/>
      <c r="M4382" s="19">
        <v>0.71384476680530284</v>
      </c>
      <c r="N4382" s="19"/>
      <c r="O4382" s="19">
        <v>0.34474413734737508</v>
      </c>
      <c r="P4382" s="50"/>
      <c r="R4382" s="9" t="s">
        <v>0</v>
      </c>
    </row>
    <row r="4383" spans="2:18" x14ac:dyDescent="0.2">
      <c r="B4383" s="25">
        <v>4153</v>
      </c>
      <c r="C4383" s="193"/>
      <c r="D4383" s="19">
        <v>0.46369852079284773</v>
      </c>
      <c r="E4383" s="19">
        <v>0.59708287176702879</v>
      </c>
      <c r="F4383" s="19"/>
      <c r="G4383" s="19"/>
      <c r="H4383" s="19">
        <v>0.70059395493913978</v>
      </c>
      <c r="I4383" s="19"/>
      <c r="J4383" s="19">
        <v>8.2010022269269331E-2</v>
      </c>
      <c r="K4383" s="19"/>
      <c r="L4383" s="19">
        <v>0.46079455948665193</v>
      </c>
      <c r="M4383" s="19">
        <v>0.25019213802667445</v>
      </c>
      <c r="N4383" s="19"/>
      <c r="O4383" s="19">
        <v>0.75945969021691695</v>
      </c>
      <c r="P4383" s="50"/>
      <c r="R4383" s="9" t="s">
        <v>0</v>
      </c>
    </row>
    <row r="4384" spans="2:18" x14ac:dyDescent="0.2">
      <c r="B4384" s="25">
        <v>4154</v>
      </c>
      <c r="C4384" s="193"/>
      <c r="D4384" s="19">
        <v>0.20207922878942089</v>
      </c>
      <c r="E4384" s="19"/>
      <c r="F4384" s="19">
        <v>0.28509842365332283</v>
      </c>
      <c r="G4384" s="19"/>
      <c r="H4384" s="19">
        <v>0.12862572440925826</v>
      </c>
      <c r="I4384" s="19"/>
      <c r="J4384" s="19">
        <v>0.32296056186731936</v>
      </c>
      <c r="K4384" s="19"/>
      <c r="L4384" s="19">
        <v>0.92815824524696655</v>
      </c>
      <c r="M4384" s="19"/>
      <c r="N4384" s="19">
        <v>0.77603578219779168</v>
      </c>
      <c r="O4384" s="19"/>
      <c r="P4384" s="50">
        <v>0.8340312166753765</v>
      </c>
      <c r="R4384" s="9" t="s">
        <v>0</v>
      </c>
    </row>
    <row r="4385" spans="2:18" x14ac:dyDescent="0.2">
      <c r="B4385" s="25">
        <v>4155</v>
      </c>
      <c r="C4385" s="193">
        <v>0.7689377447714274</v>
      </c>
      <c r="D4385" s="19"/>
      <c r="E4385" s="19"/>
      <c r="F4385" s="19">
        <v>0.78682426423148533</v>
      </c>
      <c r="G4385" s="19"/>
      <c r="H4385" s="19">
        <v>0.44394929414832185</v>
      </c>
      <c r="I4385" s="19"/>
      <c r="J4385" s="19">
        <v>6.409330025089699E-2</v>
      </c>
      <c r="K4385" s="19">
        <v>0.33554379586328731</v>
      </c>
      <c r="L4385" s="19"/>
      <c r="M4385" s="19">
        <v>0.17245412455056608</v>
      </c>
      <c r="N4385" s="19"/>
      <c r="O4385" s="19"/>
      <c r="P4385" s="50">
        <v>0.16095889398806396</v>
      </c>
      <c r="R4385" s="9" t="s">
        <v>0</v>
      </c>
    </row>
    <row r="4386" spans="2:18" x14ac:dyDescent="0.2">
      <c r="B4386" s="25">
        <v>4156</v>
      </c>
      <c r="C4386" s="193">
        <v>0.35998463289680172</v>
      </c>
      <c r="D4386" s="19"/>
      <c r="E4386" s="19">
        <v>0.8006212453763486</v>
      </c>
      <c r="F4386" s="19"/>
      <c r="G4386" s="19"/>
      <c r="H4386" s="19">
        <v>0.51742376003003476</v>
      </c>
      <c r="I4386" s="19"/>
      <c r="J4386" s="19">
        <v>0.18300994158865738</v>
      </c>
      <c r="K4386" s="19">
        <v>0.82898375057857188</v>
      </c>
      <c r="L4386" s="19"/>
      <c r="M4386" s="19"/>
      <c r="N4386" s="19">
        <v>0.1455385234586922</v>
      </c>
      <c r="O4386" s="19">
        <v>0.39426359198595529</v>
      </c>
      <c r="P4386" s="50"/>
      <c r="R4386" s="9" t="s">
        <v>0</v>
      </c>
    </row>
    <row r="4387" spans="2:18" x14ac:dyDescent="0.2">
      <c r="B4387" s="25">
        <v>4157</v>
      </c>
      <c r="C4387" s="193"/>
      <c r="D4387" s="19">
        <v>1.7512266309049831</v>
      </c>
      <c r="E4387" s="19"/>
      <c r="F4387" s="19">
        <v>1.804991589167301</v>
      </c>
      <c r="G4387" s="19"/>
      <c r="H4387" s="19">
        <v>0.99179850189665575</v>
      </c>
      <c r="I4387" s="19"/>
      <c r="J4387" s="19">
        <v>1.7013970723446343</v>
      </c>
      <c r="K4387" s="19"/>
      <c r="L4387" s="19">
        <v>1.641134491792082</v>
      </c>
      <c r="M4387" s="19"/>
      <c r="N4387" s="19">
        <v>1.1596615235009056</v>
      </c>
      <c r="O4387" s="19"/>
      <c r="P4387" s="50">
        <v>0.90164887957058026</v>
      </c>
      <c r="R4387" s="9" t="s">
        <v>0</v>
      </c>
    </row>
    <row r="4388" spans="2:18" x14ac:dyDescent="0.2">
      <c r="B4388" s="25">
        <v>4158</v>
      </c>
      <c r="C4388" s="193">
        <v>1.5769277555594756</v>
      </c>
      <c r="D4388" s="19"/>
      <c r="E4388" s="19">
        <v>1.6008471264852688</v>
      </c>
      <c r="F4388" s="19"/>
      <c r="G4388" s="19">
        <v>2.1384003389190962</v>
      </c>
      <c r="H4388" s="19"/>
      <c r="I4388" s="19">
        <v>1.1786714787608779</v>
      </c>
      <c r="J4388" s="19"/>
      <c r="K4388" s="19">
        <v>1.3518163876017215</v>
      </c>
      <c r="L4388" s="19"/>
      <c r="M4388" s="19">
        <v>1.3902175353732413</v>
      </c>
      <c r="N4388" s="19"/>
      <c r="O4388" s="19">
        <v>1.922739677948847</v>
      </c>
      <c r="P4388" s="50"/>
      <c r="R4388" s="9" t="s">
        <v>0</v>
      </c>
    </row>
    <row r="4389" spans="2:18" x14ac:dyDescent="0.2">
      <c r="B4389" s="25">
        <v>4159</v>
      </c>
      <c r="C4389" s="193"/>
      <c r="D4389" s="19">
        <v>1.9529186652106527</v>
      </c>
      <c r="E4389" s="19"/>
      <c r="F4389" s="19">
        <v>2.7951390900939157</v>
      </c>
      <c r="G4389" s="19"/>
      <c r="H4389" s="19">
        <v>2.3575503997865646</v>
      </c>
      <c r="I4389" s="19"/>
      <c r="J4389" s="19">
        <v>2.0439724164472621</v>
      </c>
      <c r="K4389" s="19"/>
      <c r="L4389" s="19">
        <v>1.8169193424401779</v>
      </c>
      <c r="M4389" s="19"/>
      <c r="N4389" s="19">
        <v>2.251779421715054</v>
      </c>
      <c r="O4389" s="19"/>
      <c r="P4389" s="50">
        <v>2.5165941684363977</v>
      </c>
      <c r="R4389" s="9" t="s">
        <v>0</v>
      </c>
    </row>
    <row r="4390" spans="2:18" x14ac:dyDescent="0.2">
      <c r="B4390" s="25">
        <v>4160</v>
      </c>
      <c r="C4390" s="193">
        <v>0.62545251101579935</v>
      </c>
      <c r="D4390" s="19"/>
      <c r="E4390" s="19">
        <v>1.1040223295547524</v>
      </c>
      <c r="F4390" s="19"/>
      <c r="G4390" s="19">
        <v>1.1222751441489982</v>
      </c>
      <c r="H4390" s="19"/>
      <c r="I4390" s="19">
        <v>0.38391640392327248</v>
      </c>
      <c r="J4390" s="19"/>
      <c r="K4390" s="19">
        <v>1.1293694424638057</v>
      </c>
      <c r="L4390" s="19"/>
      <c r="M4390" s="19">
        <v>1.1526211225658161</v>
      </c>
      <c r="N4390" s="19"/>
      <c r="O4390" s="19">
        <v>0.86682185276291668</v>
      </c>
      <c r="P4390" s="50"/>
      <c r="R4390" s="9" t="s">
        <v>0</v>
      </c>
    </row>
    <row r="4391" spans="2:18" x14ac:dyDescent="0.2">
      <c r="B4391" s="25">
        <v>4161</v>
      </c>
      <c r="C4391" s="193"/>
      <c r="D4391" s="19">
        <v>0.10830833385852889</v>
      </c>
      <c r="E4391" s="19"/>
      <c r="F4391" s="19">
        <v>0.19520996053294856</v>
      </c>
      <c r="G4391" s="19"/>
      <c r="H4391" s="19">
        <v>0.2159359419322647</v>
      </c>
      <c r="I4391" s="19"/>
      <c r="J4391" s="19">
        <v>0.21295696599706784</v>
      </c>
      <c r="K4391" s="19"/>
      <c r="L4391" s="19">
        <v>1.0370629264919333</v>
      </c>
      <c r="M4391" s="19"/>
      <c r="N4391" s="19">
        <v>0.42263312422784383</v>
      </c>
      <c r="O4391" s="19">
        <v>0.47199993463377271</v>
      </c>
      <c r="P4391" s="50"/>
      <c r="R4391" s="9" t="s">
        <v>0</v>
      </c>
    </row>
    <row r="4392" spans="2:18" x14ac:dyDescent="0.2">
      <c r="B4392" s="25">
        <v>4162</v>
      </c>
      <c r="C4392" s="193">
        <v>0.55437425506757732</v>
      </c>
      <c r="D4392" s="19"/>
      <c r="E4392" s="19"/>
      <c r="F4392" s="19">
        <v>0.93193151902163984</v>
      </c>
      <c r="G4392" s="19"/>
      <c r="H4392" s="19">
        <v>0.46338475773070326</v>
      </c>
      <c r="I4392" s="19"/>
      <c r="J4392" s="19">
        <v>0.19523903231628367</v>
      </c>
      <c r="K4392" s="19"/>
      <c r="L4392" s="19">
        <v>0.27090471897969221</v>
      </c>
      <c r="M4392" s="19"/>
      <c r="N4392" s="19">
        <v>0.32411508089551055</v>
      </c>
      <c r="O4392" s="19">
        <v>9.8965293118615058E-2</v>
      </c>
      <c r="P4392" s="50"/>
      <c r="R4392" s="9" t="s">
        <v>0</v>
      </c>
    </row>
    <row r="4393" spans="2:18" x14ac:dyDescent="0.2">
      <c r="B4393" s="25">
        <v>4163</v>
      </c>
      <c r="C4393" s="193"/>
      <c r="D4393" s="19">
        <v>0.69063653905393407</v>
      </c>
      <c r="E4393" s="19"/>
      <c r="F4393" s="19">
        <v>0.9022006288227935</v>
      </c>
      <c r="G4393" s="19"/>
      <c r="H4393" s="19">
        <v>0.93093800765422585</v>
      </c>
      <c r="I4393" s="19"/>
      <c r="J4393" s="19">
        <v>0.27571958271299446</v>
      </c>
      <c r="K4393" s="19"/>
      <c r="L4393" s="19">
        <v>1.2614518136853738</v>
      </c>
      <c r="M4393" s="19"/>
      <c r="N4393" s="19">
        <v>0.55212176233620192</v>
      </c>
      <c r="O4393" s="19"/>
      <c r="P4393" s="50">
        <v>0.53272932875097345</v>
      </c>
      <c r="R4393" s="9" t="s">
        <v>0</v>
      </c>
    </row>
    <row r="4394" spans="2:18" x14ac:dyDescent="0.2">
      <c r="B4394" s="25">
        <v>4164</v>
      </c>
      <c r="C4394" s="193"/>
      <c r="D4394" s="19">
        <v>0.96585924381949562</v>
      </c>
      <c r="E4394" s="19"/>
      <c r="F4394" s="19">
        <v>0.59883741489854836</v>
      </c>
      <c r="G4394" s="19"/>
      <c r="H4394" s="19">
        <v>0.35427290663675876</v>
      </c>
      <c r="I4394" s="19"/>
      <c r="J4394" s="19">
        <v>6.7647369802506643E-2</v>
      </c>
      <c r="K4394" s="19"/>
      <c r="L4394" s="19">
        <v>0.51516843909065624</v>
      </c>
      <c r="M4394" s="19"/>
      <c r="N4394" s="19">
        <v>0.94570962626656452</v>
      </c>
      <c r="O4394" s="19"/>
      <c r="P4394" s="50">
        <v>0.56044879751013577</v>
      </c>
      <c r="R4394" s="9" t="s">
        <v>0</v>
      </c>
    </row>
    <row r="4395" spans="2:18" x14ac:dyDescent="0.2">
      <c r="B4395" s="25">
        <v>4165</v>
      </c>
      <c r="C4395" s="193">
        <v>0.26238539733430882</v>
      </c>
      <c r="D4395" s="19"/>
      <c r="E4395" s="19"/>
      <c r="F4395" s="19">
        <v>0.52005695820138265</v>
      </c>
      <c r="G4395" s="19">
        <v>0.16711251517604001</v>
      </c>
      <c r="H4395" s="19"/>
      <c r="I4395" s="19">
        <v>1.0635323621636474</v>
      </c>
      <c r="J4395" s="19"/>
      <c r="K4395" s="19">
        <v>0.25592273158290768</v>
      </c>
      <c r="L4395" s="19"/>
      <c r="M4395" s="19">
        <v>4.4845745757407546E-2</v>
      </c>
      <c r="N4395" s="19"/>
      <c r="O4395" s="19">
        <v>1.2221089846584596</v>
      </c>
      <c r="P4395" s="50"/>
      <c r="R4395" s="9" t="s">
        <v>0</v>
      </c>
    </row>
    <row r="4396" spans="2:18" x14ac:dyDescent="0.2">
      <c r="B4396" s="25">
        <v>4166</v>
      </c>
      <c r="C4396" s="193">
        <v>0.87609162920530304</v>
      </c>
      <c r="D4396" s="19"/>
      <c r="E4396" s="19">
        <v>0.14158848245018812</v>
      </c>
      <c r="F4396" s="19"/>
      <c r="G4396" s="19"/>
      <c r="H4396" s="19">
        <v>0.10172511826169732</v>
      </c>
      <c r="I4396" s="19"/>
      <c r="J4396" s="19">
        <v>0.29370160337782725</v>
      </c>
      <c r="K4396" s="19">
        <v>0.70046439223074208</v>
      </c>
      <c r="L4396" s="19"/>
      <c r="M4396" s="19">
        <v>0.199983838528694</v>
      </c>
      <c r="N4396" s="19"/>
      <c r="O4396" s="19"/>
      <c r="P4396" s="50">
        <v>0.25258973707058935</v>
      </c>
      <c r="R4396" s="9" t="s">
        <v>0</v>
      </c>
    </row>
    <row r="4397" spans="2:18" x14ac:dyDescent="0.2">
      <c r="B4397" s="25">
        <v>4167</v>
      </c>
      <c r="C4397" s="193"/>
      <c r="D4397" s="19">
        <v>0.96425526303917219</v>
      </c>
      <c r="E4397" s="19"/>
      <c r="F4397" s="19">
        <v>0.51697702803066103</v>
      </c>
      <c r="G4397" s="19"/>
      <c r="H4397" s="19">
        <v>1.4951716690774735</v>
      </c>
      <c r="I4397" s="19"/>
      <c r="J4397" s="19">
        <v>0.75350172359691669</v>
      </c>
      <c r="K4397" s="19"/>
      <c r="L4397" s="19">
        <v>1.2754305465092817</v>
      </c>
      <c r="M4397" s="19"/>
      <c r="N4397" s="19">
        <v>0.8400610374201698</v>
      </c>
      <c r="O4397" s="19"/>
      <c r="P4397" s="50">
        <v>1.9168486632590822</v>
      </c>
      <c r="R4397" s="9" t="s">
        <v>0</v>
      </c>
    </row>
    <row r="4398" spans="2:18" x14ac:dyDescent="0.2">
      <c r="B4398" s="25">
        <v>4168</v>
      </c>
      <c r="C4398" s="193"/>
      <c r="D4398" s="19">
        <v>1.3578326168195911</v>
      </c>
      <c r="E4398" s="19"/>
      <c r="F4398" s="19">
        <v>1.6746320749685533</v>
      </c>
      <c r="G4398" s="19"/>
      <c r="H4398" s="19">
        <v>1.0148953877370321</v>
      </c>
      <c r="I4398" s="19"/>
      <c r="J4398" s="19">
        <v>2.7062409521913486</v>
      </c>
      <c r="K4398" s="19"/>
      <c r="L4398" s="19">
        <v>0.95223528931357404</v>
      </c>
      <c r="M4398" s="19"/>
      <c r="N4398" s="19">
        <v>1.5948094875399181</v>
      </c>
      <c r="O4398" s="19"/>
      <c r="P4398" s="50">
        <v>1.3020785331029807</v>
      </c>
      <c r="R4398" s="9" t="s">
        <v>0</v>
      </c>
    </row>
    <row r="4399" spans="2:18" x14ac:dyDescent="0.2">
      <c r="B4399" s="25">
        <v>4169</v>
      </c>
      <c r="C4399" s="193"/>
      <c r="D4399" s="19">
        <v>6.9596254722632409E-2</v>
      </c>
      <c r="E4399" s="19"/>
      <c r="F4399" s="19">
        <v>0.31247992987711437</v>
      </c>
      <c r="G4399" s="19">
        <v>0.93507615067907823</v>
      </c>
      <c r="H4399" s="19"/>
      <c r="I4399" s="19">
        <v>4.2787087351436805E-2</v>
      </c>
      <c r="J4399" s="19"/>
      <c r="K4399" s="19"/>
      <c r="L4399" s="19">
        <v>6.6046023021552117E-2</v>
      </c>
      <c r="M4399" s="19">
        <v>0.10982668242643864</v>
      </c>
      <c r="N4399" s="19"/>
      <c r="O4399" s="19">
        <v>0.11574599480302526</v>
      </c>
      <c r="P4399" s="50"/>
      <c r="R4399" s="9" t="s">
        <v>0</v>
      </c>
    </row>
    <row r="4400" spans="2:18" x14ac:dyDescent="0.2">
      <c r="B4400" s="25">
        <v>4170</v>
      </c>
      <c r="C4400" s="193">
        <v>0.92694534126467554</v>
      </c>
      <c r="D4400" s="19"/>
      <c r="E4400" s="19"/>
      <c r="F4400" s="19">
        <v>4.0021824701176434E-2</v>
      </c>
      <c r="G4400" s="19">
        <v>1.3414715784070712</v>
      </c>
      <c r="H4400" s="19"/>
      <c r="I4400" s="19">
        <v>0.55457598311462841</v>
      </c>
      <c r="J4400" s="19"/>
      <c r="K4400" s="19">
        <v>1.6773557736243541</v>
      </c>
      <c r="L4400" s="19"/>
      <c r="M4400" s="19">
        <v>1.2781096451801897</v>
      </c>
      <c r="N4400" s="19"/>
      <c r="O4400" s="19">
        <v>0.8882834865484025</v>
      </c>
      <c r="P4400" s="50"/>
      <c r="R4400" s="9" t="s">
        <v>0</v>
      </c>
    </row>
    <row r="4401" spans="2:18" x14ac:dyDescent="0.2">
      <c r="B4401" s="25">
        <v>4171</v>
      </c>
      <c r="C4401" s="193"/>
      <c r="D4401" s="19">
        <v>0.70668688595230955</v>
      </c>
      <c r="E4401" s="19"/>
      <c r="F4401" s="19">
        <v>1.1297853898253959E-2</v>
      </c>
      <c r="G4401" s="19"/>
      <c r="H4401" s="19">
        <v>0.91986299944750127</v>
      </c>
      <c r="I4401" s="19"/>
      <c r="J4401" s="19">
        <v>1.1024599395924584</v>
      </c>
      <c r="K4401" s="19"/>
      <c r="L4401" s="19">
        <v>1.2134827182639383</v>
      </c>
      <c r="M4401" s="19"/>
      <c r="N4401" s="19">
        <v>1.023577203612289</v>
      </c>
      <c r="O4401" s="19"/>
      <c r="P4401" s="50">
        <v>0.19372031187244676</v>
      </c>
      <c r="R4401" s="9" t="s">
        <v>0</v>
      </c>
    </row>
    <row r="4402" spans="2:18" x14ac:dyDescent="0.2">
      <c r="B4402" s="25">
        <v>4172</v>
      </c>
      <c r="C4402" s="193">
        <v>0.59300110186409483</v>
      </c>
      <c r="D4402" s="19"/>
      <c r="E4402" s="19">
        <v>3.8687780206994836E-2</v>
      </c>
      <c r="F4402" s="19"/>
      <c r="G4402" s="19"/>
      <c r="H4402" s="19">
        <v>0.14283718188649236</v>
      </c>
      <c r="I4402" s="19">
        <v>0.82328803535898587</v>
      </c>
      <c r="J4402" s="19"/>
      <c r="K4402" s="19">
        <v>0.46526223810333539</v>
      </c>
      <c r="L4402" s="19"/>
      <c r="M4402" s="19"/>
      <c r="N4402" s="19">
        <v>0.12107053693199327</v>
      </c>
      <c r="O4402" s="19"/>
      <c r="P4402" s="50">
        <v>0.40370387469021446</v>
      </c>
      <c r="R4402" s="9" t="s">
        <v>0</v>
      </c>
    </row>
    <row r="4403" spans="2:18" x14ac:dyDescent="0.2">
      <c r="B4403" s="25">
        <v>4173</v>
      </c>
      <c r="C4403" s="193"/>
      <c r="D4403" s="19">
        <v>1.690300809085497E-2</v>
      </c>
      <c r="E4403" s="19"/>
      <c r="F4403" s="19">
        <v>0.64131834807247545</v>
      </c>
      <c r="G4403" s="19"/>
      <c r="H4403" s="19">
        <v>0.48358718936193035</v>
      </c>
      <c r="I4403" s="19">
        <v>0.21344689221458268</v>
      </c>
      <c r="J4403" s="19"/>
      <c r="K4403" s="19">
        <v>3.2623974133952939E-2</v>
      </c>
      <c r="L4403" s="19"/>
      <c r="M4403" s="19">
        <v>0.65475750165996416</v>
      </c>
      <c r="N4403" s="19"/>
      <c r="O4403" s="19">
        <v>0.49908599574388224</v>
      </c>
      <c r="P4403" s="50"/>
      <c r="R4403" s="9" t="s">
        <v>0</v>
      </c>
    </row>
    <row r="4404" spans="2:18" x14ac:dyDescent="0.2">
      <c r="B4404" s="25">
        <v>4174</v>
      </c>
      <c r="C4404" s="193">
        <v>0.40534809844953512</v>
      </c>
      <c r="D4404" s="19"/>
      <c r="E4404" s="19">
        <v>1.3500504023655377</v>
      </c>
      <c r="F4404" s="19"/>
      <c r="G4404" s="19">
        <v>0.63043687885456001</v>
      </c>
      <c r="H4404" s="19"/>
      <c r="I4404" s="19">
        <v>1.4041324640529014</v>
      </c>
      <c r="J4404" s="19"/>
      <c r="K4404" s="19">
        <v>0.66217490570198678</v>
      </c>
      <c r="L4404" s="19"/>
      <c r="M4404" s="19">
        <v>0.69636605478482572</v>
      </c>
      <c r="N4404" s="19"/>
      <c r="O4404" s="19">
        <v>1.1549456534322708</v>
      </c>
      <c r="P4404" s="50"/>
      <c r="R4404" s="9" t="s">
        <v>0</v>
      </c>
    </row>
    <row r="4405" spans="2:18" x14ac:dyDescent="0.2">
      <c r="B4405" s="25">
        <v>4175</v>
      </c>
      <c r="C4405" s="193">
        <v>1.8255358947011242</v>
      </c>
      <c r="D4405" s="19"/>
      <c r="E4405" s="19">
        <v>0.99719238394906629</v>
      </c>
      <c r="F4405" s="19"/>
      <c r="G4405" s="19">
        <v>2.3012649711730457</v>
      </c>
      <c r="H4405" s="19"/>
      <c r="I4405" s="19">
        <v>1.0275262000160994</v>
      </c>
      <c r="J4405" s="19"/>
      <c r="K4405" s="19">
        <v>2.0195209028823133</v>
      </c>
      <c r="L4405" s="19"/>
      <c r="M4405" s="19">
        <v>1.5666315909589656</v>
      </c>
      <c r="N4405" s="19"/>
      <c r="O4405" s="19">
        <v>1.662701855638433</v>
      </c>
      <c r="P4405" s="50"/>
      <c r="R4405" s="9" t="s">
        <v>0</v>
      </c>
    </row>
    <row r="4406" spans="2:18" x14ac:dyDescent="0.2">
      <c r="B4406" s="25">
        <v>4176</v>
      </c>
      <c r="C4406" s="193"/>
      <c r="D4406" s="19">
        <v>0.9075448800354512</v>
      </c>
      <c r="E4406" s="19"/>
      <c r="F4406" s="19">
        <v>2.0969097881521566</v>
      </c>
      <c r="G4406" s="19"/>
      <c r="H4406" s="19">
        <v>1.4969580542283234</v>
      </c>
      <c r="I4406" s="19"/>
      <c r="J4406" s="19">
        <v>1.0063981342533315</v>
      </c>
      <c r="K4406" s="19"/>
      <c r="L4406" s="19">
        <v>1.7505853039864825</v>
      </c>
      <c r="M4406" s="19"/>
      <c r="N4406" s="19">
        <v>0.59274854816955946</v>
      </c>
      <c r="O4406" s="19"/>
      <c r="P4406" s="50">
        <v>1.4980205714763963</v>
      </c>
      <c r="R4406" s="9" t="s">
        <v>0</v>
      </c>
    </row>
    <row r="4407" spans="2:18" x14ac:dyDescent="0.2">
      <c r="B4407" s="25">
        <v>4177</v>
      </c>
      <c r="C4407" s="193"/>
      <c r="D4407" s="19">
        <v>0.76027336462843798</v>
      </c>
      <c r="E4407" s="19"/>
      <c r="F4407" s="19">
        <v>0.51441872776564601</v>
      </c>
      <c r="G4407" s="19"/>
      <c r="H4407" s="19">
        <v>0.31439203811123162</v>
      </c>
      <c r="I4407" s="19"/>
      <c r="J4407" s="19">
        <v>0.84904814084349745</v>
      </c>
      <c r="K4407" s="19">
        <v>0.17902778932430896</v>
      </c>
      <c r="L4407" s="19"/>
      <c r="M4407" s="19">
        <v>0.14038911362902667</v>
      </c>
      <c r="N4407" s="19"/>
      <c r="O4407" s="19"/>
      <c r="P4407" s="50">
        <v>0.48084077618530724</v>
      </c>
      <c r="R4407" s="9" t="s">
        <v>0</v>
      </c>
    </row>
    <row r="4408" spans="2:18" x14ac:dyDescent="0.2">
      <c r="B4408" s="25">
        <v>4178</v>
      </c>
      <c r="C4408" s="193">
        <v>1.5560698217466939</v>
      </c>
      <c r="D4408" s="19"/>
      <c r="E4408" s="19">
        <v>0.82494662549128039</v>
      </c>
      <c r="F4408" s="19"/>
      <c r="G4408" s="19">
        <v>1.1576254942609492</v>
      </c>
      <c r="H4408" s="19"/>
      <c r="I4408" s="19">
        <v>0.8033941671935011</v>
      </c>
      <c r="J4408" s="19"/>
      <c r="K4408" s="19">
        <v>1.611487554464091</v>
      </c>
      <c r="L4408" s="19"/>
      <c r="M4408" s="19">
        <v>2.2716592639062503</v>
      </c>
      <c r="N4408" s="19"/>
      <c r="O4408" s="19">
        <v>1.0090841321582951</v>
      </c>
      <c r="P4408" s="50"/>
      <c r="R4408" s="9" t="s">
        <v>0</v>
      </c>
    </row>
    <row r="4409" spans="2:18" x14ac:dyDescent="0.2">
      <c r="B4409" s="25">
        <v>4179</v>
      </c>
      <c r="C4409" s="193">
        <v>0.10227397216342116</v>
      </c>
      <c r="D4409" s="19"/>
      <c r="E4409" s="19"/>
      <c r="F4409" s="19">
        <v>0.45697557169916586</v>
      </c>
      <c r="G4409" s="19">
        <v>0.47538417813392736</v>
      </c>
      <c r="H4409" s="19"/>
      <c r="I4409" s="19">
        <v>0.11346729330751927</v>
      </c>
      <c r="J4409" s="19"/>
      <c r="K4409" s="19">
        <v>0.52564085773481606</v>
      </c>
      <c r="L4409" s="19"/>
      <c r="M4409" s="19">
        <v>0.46585125113392184</v>
      </c>
      <c r="N4409" s="19"/>
      <c r="O4409" s="19">
        <v>0.22736757097438412</v>
      </c>
      <c r="P4409" s="50"/>
      <c r="R4409" s="9" t="s">
        <v>0</v>
      </c>
    </row>
    <row r="4410" spans="2:18" x14ac:dyDescent="0.2">
      <c r="B4410" s="25">
        <v>4180</v>
      </c>
      <c r="C4410" s="193"/>
      <c r="D4410" s="19">
        <v>7.0535712788682564E-3</v>
      </c>
      <c r="E4410" s="19"/>
      <c r="F4410" s="19">
        <v>0.39222420813546727</v>
      </c>
      <c r="G4410" s="19"/>
      <c r="H4410" s="19">
        <v>0.1966198655823759</v>
      </c>
      <c r="I4410" s="19">
        <v>1.4084277528555738</v>
      </c>
      <c r="J4410" s="19"/>
      <c r="K4410" s="19">
        <v>0.1041046454809022</v>
      </c>
      <c r="L4410" s="19"/>
      <c r="M4410" s="19">
        <v>0.38665106837833624</v>
      </c>
      <c r="N4410" s="19"/>
      <c r="O4410" s="19"/>
      <c r="P4410" s="50">
        <v>0.32344190754118662</v>
      </c>
      <c r="R4410" s="9" t="s">
        <v>0</v>
      </c>
    </row>
    <row r="4411" spans="2:18" x14ac:dyDescent="0.2">
      <c r="B4411" s="25">
        <v>4181</v>
      </c>
      <c r="C4411" s="193"/>
      <c r="D4411" s="19">
        <v>0.70937158646036858</v>
      </c>
      <c r="E4411" s="19"/>
      <c r="F4411" s="19">
        <v>1.6127629313459371</v>
      </c>
      <c r="G4411" s="19"/>
      <c r="H4411" s="19">
        <v>0.54652491927653835</v>
      </c>
      <c r="I4411" s="19"/>
      <c r="J4411" s="19">
        <v>0.76972580769328269</v>
      </c>
      <c r="K4411" s="19"/>
      <c r="L4411" s="19">
        <v>0.71924747404274003</v>
      </c>
      <c r="M4411" s="19"/>
      <c r="N4411" s="19">
        <v>0.88729924911791691</v>
      </c>
      <c r="O4411" s="19"/>
      <c r="P4411" s="50">
        <v>1.0184515711162865</v>
      </c>
      <c r="R4411" s="9" t="s">
        <v>0</v>
      </c>
    </row>
    <row r="4412" spans="2:18" x14ac:dyDescent="0.2">
      <c r="B4412" s="25">
        <v>4182</v>
      </c>
      <c r="C4412" s="193">
        <v>1.1130398210315398</v>
      </c>
      <c r="D4412" s="19"/>
      <c r="E4412" s="19">
        <v>0.54145812256067127</v>
      </c>
      <c r="F4412" s="19"/>
      <c r="G4412" s="19">
        <v>0.56302071809753773</v>
      </c>
      <c r="H4412" s="19"/>
      <c r="I4412" s="19">
        <v>0.78850231603964327</v>
      </c>
      <c r="J4412" s="19"/>
      <c r="K4412" s="19">
        <v>1.0412973551606646</v>
      </c>
      <c r="L4412" s="19"/>
      <c r="M4412" s="19">
        <v>1.0174620792662639</v>
      </c>
      <c r="N4412" s="19"/>
      <c r="O4412" s="19">
        <v>1.0561501288270216E-2</v>
      </c>
      <c r="P4412" s="50"/>
      <c r="R4412" s="9" t="s">
        <v>0</v>
      </c>
    </row>
    <row r="4413" spans="2:18" x14ac:dyDescent="0.2">
      <c r="B4413" s="25">
        <v>4183</v>
      </c>
      <c r="C4413" s="193"/>
      <c r="D4413" s="19">
        <v>0.43845714125052038</v>
      </c>
      <c r="E4413" s="19"/>
      <c r="F4413" s="19">
        <v>1.0699693732367599</v>
      </c>
      <c r="G4413" s="19"/>
      <c r="H4413" s="19">
        <v>0.60863755151182841</v>
      </c>
      <c r="I4413" s="19"/>
      <c r="J4413" s="19">
        <v>0.70939683568148892</v>
      </c>
      <c r="K4413" s="19"/>
      <c r="L4413" s="19">
        <v>1.2385870125461691</v>
      </c>
      <c r="M4413" s="19"/>
      <c r="N4413" s="19">
        <v>1.3762251382028594</v>
      </c>
      <c r="O4413" s="19"/>
      <c r="P4413" s="50">
        <v>0.80478719783863939</v>
      </c>
      <c r="R4413" s="9" t="s">
        <v>0</v>
      </c>
    </row>
    <row r="4414" spans="2:18" x14ac:dyDescent="0.2">
      <c r="B4414" s="25">
        <v>4184</v>
      </c>
      <c r="C4414" s="193">
        <v>0.93935190589725159</v>
      </c>
      <c r="D4414" s="19"/>
      <c r="E4414" s="19">
        <v>0.32194911477071586</v>
      </c>
      <c r="F4414" s="19"/>
      <c r="G4414" s="19">
        <v>0.56885290672974631</v>
      </c>
      <c r="H4414" s="19"/>
      <c r="I4414" s="19"/>
      <c r="J4414" s="19">
        <v>0.19158936665009868</v>
      </c>
      <c r="K4414" s="19"/>
      <c r="L4414" s="19">
        <v>0.58166723938870291</v>
      </c>
      <c r="M4414" s="19">
        <v>1.7826364788400146</v>
      </c>
      <c r="N4414" s="19"/>
      <c r="O4414" s="19">
        <v>1.3428260266793828</v>
      </c>
      <c r="P4414" s="50"/>
      <c r="R4414" s="9" t="s">
        <v>0</v>
      </c>
    </row>
    <row r="4415" spans="2:18" x14ac:dyDescent="0.2">
      <c r="B4415" s="25">
        <v>4185</v>
      </c>
      <c r="C4415" s="193"/>
      <c r="D4415" s="19">
        <v>6.5544860629098131E-2</v>
      </c>
      <c r="E4415" s="19">
        <v>1.5832411321180224</v>
      </c>
      <c r="F4415" s="19"/>
      <c r="G4415" s="19"/>
      <c r="H4415" s="19">
        <v>0.73489971221666872</v>
      </c>
      <c r="I4415" s="19">
        <v>0.67740429253327727</v>
      </c>
      <c r="J4415" s="19"/>
      <c r="K4415" s="19">
        <v>0.20539859452534173</v>
      </c>
      <c r="L4415" s="19"/>
      <c r="M4415" s="19"/>
      <c r="N4415" s="19">
        <v>0.35932523916338699</v>
      </c>
      <c r="O4415" s="19">
        <v>0.37235521167195063</v>
      </c>
      <c r="P4415" s="50"/>
      <c r="R4415" s="9" t="s">
        <v>0</v>
      </c>
    </row>
    <row r="4416" spans="2:18" x14ac:dyDescent="0.2">
      <c r="B4416" s="25">
        <v>4186</v>
      </c>
      <c r="C4416" s="193"/>
      <c r="D4416" s="19">
        <v>0.5306876458066806</v>
      </c>
      <c r="E4416" s="19"/>
      <c r="F4416" s="19">
        <v>0.40068119163697891</v>
      </c>
      <c r="G4416" s="19"/>
      <c r="H4416" s="19">
        <v>0.43164280091120683</v>
      </c>
      <c r="I4416" s="19">
        <v>0.63336094412980648</v>
      </c>
      <c r="J4416" s="19"/>
      <c r="K4416" s="19"/>
      <c r="L4416" s="19">
        <v>0.4263154522474934</v>
      </c>
      <c r="M4416" s="19"/>
      <c r="N4416" s="19">
        <v>0.39951357184099373</v>
      </c>
      <c r="O4416" s="19"/>
      <c r="P4416" s="50">
        <v>0.17407275908896652</v>
      </c>
      <c r="R4416" s="9" t="s">
        <v>0</v>
      </c>
    </row>
    <row r="4417" spans="2:18" x14ac:dyDescent="0.2">
      <c r="B4417" s="25">
        <v>4187</v>
      </c>
      <c r="C4417" s="193"/>
      <c r="D4417" s="19">
        <v>0.71947402273118954</v>
      </c>
      <c r="E4417" s="19"/>
      <c r="F4417" s="19">
        <v>0.73459444876272284</v>
      </c>
      <c r="G4417" s="19"/>
      <c r="H4417" s="19">
        <v>0.80712401858795779</v>
      </c>
      <c r="I4417" s="19"/>
      <c r="J4417" s="19">
        <v>0.19761089556290184</v>
      </c>
      <c r="K4417" s="19"/>
      <c r="L4417" s="19">
        <v>0.62893952787983343</v>
      </c>
      <c r="M4417" s="19"/>
      <c r="N4417" s="19">
        <v>0.80804498984797113</v>
      </c>
      <c r="O4417" s="19"/>
      <c r="P4417" s="50">
        <v>1.1591575187231389</v>
      </c>
      <c r="R4417" s="9" t="s">
        <v>0</v>
      </c>
    </row>
    <row r="4418" spans="2:18" x14ac:dyDescent="0.2">
      <c r="B4418" s="25">
        <v>4188</v>
      </c>
      <c r="C4418" s="193">
        <v>1.1157014162120584</v>
      </c>
      <c r="D4418" s="19"/>
      <c r="E4418" s="19">
        <v>0.31136819947900907</v>
      </c>
      <c r="F4418" s="19"/>
      <c r="G4418" s="19">
        <v>0.22399013781825008</v>
      </c>
      <c r="H4418" s="19"/>
      <c r="I4418" s="19">
        <v>1.9290516320882944</v>
      </c>
      <c r="J4418" s="19"/>
      <c r="K4418" s="19"/>
      <c r="L4418" s="19">
        <v>1.9152147880426302E-3</v>
      </c>
      <c r="M4418" s="19">
        <v>0.61891175999938897</v>
      </c>
      <c r="N4418" s="19"/>
      <c r="O4418" s="19">
        <v>0.7544376179887784</v>
      </c>
      <c r="P4418" s="50"/>
      <c r="R4418" s="9" t="s">
        <v>0</v>
      </c>
    </row>
    <row r="4419" spans="2:18" x14ac:dyDescent="0.2">
      <c r="B4419" s="25">
        <v>4189</v>
      </c>
      <c r="C4419" s="193">
        <v>0.52709755052300022</v>
      </c>
      <c r="D4419" s="19"/>
      <c r="E4419" s="19">
        <v>2.1575798498643321E-2</v>
      </c>
      <c r="F4419" s="19"/>
      <c r="G4419" s="19">
        <v>0.34798893745068055</v>
      </c>
      <c r="H4419" s="19"/>
      <c r="I4419" s="19">
        <v>0.54330234677069178</v>
      </c>
      <c r="J4419" s="19"/>
      <c r="K4419" s="19">
        <v>1.1630809676685827</v>
      </c>
      <c r="L4419" s="19"/>
      <c r="M4419" s="19">
        <v>0.80655958628720892</v>
      </c>
      <c r="N4419" s="19"/>
      <c r="O4419" s="19">
        <v>1.3757188135349481</v>
      </c>
      <c r="P4419" s="50"/>
      <c r="R4419" s="9" t="s">
        <v>0</v>
      </c>
    </row>
    <row r="4420" spans="2:18" x14ac:dyDescent="0.2">
      <c r="B4420" s="25">
        <v>4190</v>
      </c>
      <c r="C4420" s="193"/>
      <c r="D4420" s="19">
        <v>0.81067324882163649</v>
      </c>
      <c r="E4420" s="19"/>
      <c r="F4420" s="19">
        <v>1.1033904096409648</v>
      </c>
      <c r="G4420" s="19"/>
      <c r="H4420" s="19">
        <v>0.63381833094625362</v>
      </c>
      <c r="I4420" s="19"/>
      <c r="J4420" s="19">
        <v>0.25813643484333471</v>
      </c>
      <c r="K4420" s="19"/>
      <c r="L4420" s="19">
        <v>0.76966505480846792</v>
      </c>
      <c r="M4420" s="19"/>
      <c r="N4420" s="19">
        <v>0.33942796245197776</v>
      </c>
      <c r="O4420" s="19"/>
      <c r="P4420" s="50">
        <v>0.7861852240899686</v>
      </c>
      <c r="R4420" s="9" t="s">
        <v>0</v>
      </c>
    </row>
    <row r="4421" spans="2:18" x14ac:dyDescent="0.2">
      <c r="B4421" s="25">
        <v>4191</v>
      </c>
      <c r="C4421" s="193">
        <v>4.819829681619329E-3</v>
      </c>
      <c r="D4421" s="19"/>
      <c r="E4421" s="19"/>
      <c r="F4421" s="19">
        <v>0.15550963187194575</v>
      </c>
      <c r="G4421" s="19"/>
      <c r="H4421" s="19">
        <v>0.29561194389500262</v>
      </c>
      <c r="I4421" s="19"/>
      <c r="J4421" s="19">
        <v>0.74392329976256255</v>
      </c>
      <c r="K4421" s="19"/>
      <c r="L4421" s="19">
        <v>0.62423746802371782</v>
      </c>
      <c r="M4421" s="19"/>
      <c r="N4421" s="19">
        <v>1.1402912201848447</v>
      </c>
      <c r="O4421" s="19"/>
      <c r="P4421" s="50">
        <v>0.12330489668288085</v>
      </c>
      <c r="R4421" s="9" t="s">
        <v>0</v>
      </c>
    </row>
    <row r="4422" spans="2:18" x14ac:dyDescent="0.2">
      <c r="B4422" s="25">
        <v>4192</v>
      </c>
      <c r="C4422" s="193">
        <v>0.93805354310984035</v>
      </c>
      <c r="D4422" s="19"/>
      <c r="E4422" s="19"/>
      <c r="F4422" s="19">
        <v>0.14140705122358854</v>
      </c>
      <c r="G4422" s="19">
        <v>0.93040716274150004</v>
      </c>
      <c r="H4422" s="19"/>
      <c r="I4422" s="19">
        <v>0.62859410441661212</v>
      </c>
      <c r="J4422" s="19"/>
      <c r="K4422" s="19">
        <v>0.9497137133376139</v>
      </c>
      <c r="L4422" s="19"/>
      <c r="M4422" s="19">
        <v>5.6431311157534761E-2</v>
      </c>
      <c r="N4422" s="19"/>
      <c r="O4422" s="19"/>
      <c r="P4422" s="50">
        <v>0.44602433835243377</v>
      </c>
      <c r="R4422" s="9" t="s">
        <v>0</v>
      </c>
    </row>
    <row r="4423" spans="2:18" x14ac:dyDescent="0.2">
      <c r="B4423" s="25">
        <v>4193</v>
      </c>
      <c r="C4423" s="193"/>
      <c r="D4423" s="19">
        <v>1.2527673738964646</v>
      </c>
      <c r="E4423" s="19"/>
      <c r="F4423" s="19">
        <v>0.62693666449866137</v>
      </c>
      <c r="G4423" s="19"/>
      <c r="H4423" s="19">
        <v>1.195257939451323</v>
      </c>
      <c r="I4423" s="19"/>
      <c r="J4423" s="19">
        <v>1.3241271143449838</v>
      </c>
      <c r="K4423" s="19"/>
      <c r="L4423" s="19">
        <v>0.5120482195579461</v>
      </c>
      <c r="M4423" s="19"/>
      <c r="N4423" s="19">
        <v>0.22629750129681123</v>
      </c>
      <c r="O4423" s="19"/>
      <c r="P4423" s="50">
        <v>0.74817335294507947</v>
      </c>
      <c r="R4423" s="9" t="s">
        <v>0</v>
      </c>
    </row>
    <row r="4424" spans="2:18" x14ac:dyDescent="0.2">
      <c r="B4424" s="25">
        <v>4194</v>
      </c>
      <c r="C4424" s="193"/>
      <c r="D4424" s="19">
        <v>0.70374880163924691</v>
      </c>
      <c r="E4424" s="19"/>
      <c r="F4424" s="19">
        <v>0.98295535715652993</v>
      </c>
      <c r="G4424" s="19">
        <v>0.47704043257761081</v>
      </c>
      <c r="H4424" s="19"/>
      <c r="I4424" s="19"/>
      <c r="J4424" s="19">
        <v>0.35479678990730895</v>
      </c>
      <c r="K4424" s="19"/>
      <c r="L4424" s="19">
        <v>1.3198062381039142</v>
      </c>
      <c r="M4424" s="19"/>
      <c r="N4424" s="19">
        <v>0.56045728507842862</v>
      </c>
      <c r="O4424" s="19"/>
      <c r="P4424" s="50">
        <v>0.17638651199570235</v>
      </c>
      <c r="R4424" s="9" t="s">
        <v>0</v>
      </c>
    </row>
    <row r="4425" spans="2:18" x14ac:dyDescent="0.2">
      <c r="B4425" s="25">
        <v>4195</v>
      </c>
      <c r="C4425" s="193">
        <v>0.92706792035423946</v>
      </c>
      <c r="D4425" s="19"/>
      <c r="E4425" s="19">
        <v>1.0906446116499597</v>
      </c>
      <c r="F4425" s="19"/>
      <c r="G4425" s="19">
        <v>0.65911567473942834</v>
      </c>
      <c r="H4425" s="19"/>
      <c r="I4425" s="19">
        <v>1.41609390808104</v>
      </c>
      <c r="J4425" s="19"/>
      <c r="K4425" s="19">
        <v>1.5337061672094239</v>
      </c>
      <c r="L4425" s="19"/>
      <c r="M4425" s="19">
        <v>1.2663805163858783</v>
      </c>
      <c r="N4425" s="19"/>
      <c r="O4425" s="19">
        <v>4.652250889490691E-2</v>
      </c>
      <c r="P4425" s="50"/>
      <c r="R4425" s="9" t="s">
        <v>0</v>
      </c>
    </row>
    <row r="4426" spans="2:18" x14ac:dyDescent="0.2">
      <c r="B4426" s="25">
        <v>4196</v>
      </c>
      <c r="C4426" s="193">
        <v>0.3831526810996726</v>
      </c>
      <c r="D4426" s="19"/>
      <c r="E4426" s="19"/>
      <c r="F4426" s="19">
        <v>0.38136544595799526</v>
      </c>
      <c r="G4426" s="19">
        <v>0.10559144311595309</v>
      </c>
      <c r="H4426" s="19"/>
      <c r="I4426" s="19"/>
      <c r="J4426" s="19">
        <v>5.82862937990236E-2</v>
      </c>
      <c r="K4426" s="19">
        <v>0.66743192026525211</v>
      </c>
      <c r="L4426" s="19"/>
      <c r="M4426" s="19">
        <v>0.7646942101489258</v>
      </c>
      <c r="N4426" s="19"/>
      <c r="O4426" s="19"/>
      <c r="P4426" s="50">
        <v>0.29598723093586982</v>
      </c>
      <c r="R4426" s="9" t="s">
        <v>0</v>
      </c>
    </row>
    <row r="4427" spans="2:18" x14ac:dyDescent="0.2">
      <c r="B4427" s="25">
        <v>4197</v>
      </c>
      <c r="C4427" s="193"/>
      <c r="D4427" s="19">
        <v>0.3208924791666814</v>
      </c>
      <c r="E4427" s="19"/>
      <c r="F4427" s="19">
        <v>0.63774609711609487</v>
      </c>
      <c r="G4427" s="19"/>
      <c r="H4427" s="19">
        <v>1.2672127596963736</v>
      </c>
      <c r="I4427" s="19"/>
      <c r="J4427" s="19">
        <v>0.81573432693488224</v>
      </c>
      <c r="K4427" s="19"/>
      <c r="L4427" s="19">
        <v>0.2393730041774709</v>
      </c>
      <c r="M4427" s="19"/>
      <c r="N4427" s="19">
        <v>1.3820275900624708</v>
      </c>
      <c r="O4427" s="19"/>
      <c r="P4427" s="50">
        <v>0.90136559663602289</v>
      </c>
      <c r="R4427" s="9" t="s">
        <v>0</v>
      </c>
    </row>
    <row r="4428" spans="2:18" x14ac:dyDescent="0.2">
      <c r="B4428" s="25">
        <v>4198</v>
      </c>
      <c r="C4428" s="193"/>
      <c r="D4428" s="19">
        <v>1.6733325670636823</v>
      </c>
      <c r="E4428" s="19"/>
      <c r="F4428" s="19">
        <v>1.3409812435006925</v>
      </c>
      <c r="G4428" s="19"/>
      <c r="H4428" s="19">
        <v>1.5711225463941123</v>
      </c>
      <c r="I4428" s="19"/>
      <c r="J4428" s="19">
        <v>0.30142791714565859</v>
      </c>
      <c r="K4428" s="19"/>
      <c r="L4428" s="19">
        <v>0.71953714515460687</v>
      </c>
      <c r="M4428" s="19"/>
      <c r="N4428" s="19">
        <v>0.98211875874463961</v>
      </c>
      <c r="O4428" s="19"/>
      <c r="P4428" s="50">
        <v>1.1165640636801566</v>
      </c>
      <c r="R4428" s="9" t="s">
        <v>0</v>
      </c>
    </row>
    <row r="4429" spans="2:18" x14ac:dyDescent="0.2">
      <c r="B4429" s="25">
        <v>4199</v>
      </c>
      <c r="C4429" s="193">
        <v>1.7741871698648592</v>
      </c>
      <c r="D4429" s="19"/>
      <c r="E4429" s="19">
        <v>1.2682107121878139</v>
      </c>
      <c r="F4429" s="19"/>
      <c r="G4429" s="19">
        <v>1.4122911004167602</v>
      </c>
      <c r="H4429" s="19"/>
      <c r="I4429" s="19">
        <v>0.83689890856030624</v>
      </c>
      <c r="J4429" s="19"/>
      <c r="K4429" s="19">
        <v>0.47503060436917283</v>
      </c>
      <c r="L4429" s="19"/>
      <c r="M4429" s="19">
        <v>1.2242944383659433</v>
      </c>
      <c r="N4429" s="19"/>
      <c r="O4429" s="19">
        <v>0.62608128472810032</v>
      </c>
      <c r="P4429" s="50"/>
      <c r="R4429" s="9" t="s">
        <v>0</v>
      </c>
    </row>
    <row r="4430" spans="2:18" x14ac:dyDescent="0.2">
      <c r="B4430" s="25">
        <v>4200</v>
      </c>
      <c r="C4430" s="193">
        <v>0.4146965183039994</v>
      </c>
      <c r="D4430" s="19"/>
      <c r="E4430" s="19">
        <v>0.83701348655845043</v>
      </c>
      <c r="F4430" s="19"/>
      <c r="G4430" s="19">
        <v>0.87955414746671523</v>
      </c>
      <c r="H4430" s="19"/>
      <c r="I4430" s="19">
        <v>0.13451382714163576</v>
      </c>
      <c r="J4430" s="19"/>
      <c r="K4430" s="19">
        <v>0.53388422549941927</v>
      </c>
      <c r="L4430" s="19"/>
      <c r="M4430" s="19">
        <v>9.3374598379739562E-2</v>
      </c>
      <c r="N4430" s="19"/>
      <c r="O4430" s="19">
        <v>0.61421908549676973</v>
      </c>
      <c r="P4430" s="50"/>
      <c r="R4430" s="9" t="s">
        <v>0</v>
      </c>
    </row>
    <row r="4431" spans="2:18" x14ac:dyDescent="0.2">
      <c r="B4431" s="25">
        <v>4201</v>
      </c>
      <c r="C4431" s="193"/>
      <c r="D4431" s="19">
        <v>1.0656652770340269</v>
      </c>
      <c r="E4431" s="19"/>
      <c r="F4431" s="19">
        <v>0.1154876642912229</v>
      </c>
      <c r="G4431" s="19"/>
      <c r="H4431" s="19">
        <v>0.63558677757053461</v>
      </c>
      <c r="I4431" s="19"/>
      <c r="J4431" s="19">
        <v>0.8762351837958875</v>
      </c>
      <c r="K4431" s="19"/>
      <c r="L4431" s="19">
        <v>6.1291996948702882E-2</v>
      </c>
      <c r="M4431" s="19"/>
      <c r="N4431" s="19">
        <v>0.35141978472927549</v>
      </c>
      <c r="O4431" s="19"/>
      <c r="P4431" s="50">
        <v>6.3263830794676262E-2</v>
      </c>
      <c r="R4431" s="9" t="s">
        <v>0</v>
      </c>
    </row>
    <row r="4432" spans="2:18" x14ac:dyDescent="0.2">
      <c r="B4432" s="25">
        <v>4202</v>
      </c>
      <c r="C4432" s="193"/>
      <c r="D4432" s="19">
        <v>1.0687526279451056</v>
      </c>
      <c r="E4432" s="19"/>
      <c r="F4432" s="19">
        <v>1.402357092200754</v>
      </c>
      <c r="G4432" s="19"/>
      <c r="H4432" s="19">
        <v>1.0772961369788883</v>
      </c>
      <c r="I4432" s="19"/>
      <c r="J4432" s="19">
        <v>1.2195452962569999</v>
      </c>
      <c r="K4432" s="19"/>
      <c r="L4432" s="19">
        <v>1.4242007669321324</v>
      </c>
      <c r="M4432" s="19"/>
      <c r="N4432" s="19">
        <v>1.1230010907886754</v>
      </c>
      <c r="O4432" s="19"/>
      <c r="P4432" s="50">
        <v>1.4435820143797629</v>
      </c>
      <c r="R4432" s="9" t="s">
        <v>0</v>
      </c>
    </row>
    <row r="4433" spans="2:18" x14ac:dyDescent="0.2">
      <c r="B4433" s="25">
        <v>4203</v>
      </c>
      <c r="C4433" s="193">
        <v>0.84544815244482574</v>
      </c>
      <c r="D4433" s="19"/>
      <c r="E4433" s="19">
        <v>9.2296100599184361E-2</v>
      </c>
      <c r="F4433" s="19"/>
      <c r="G4433" s="19">
        <v>0.49717673265742596</v>
      </c>
      <c r="H4433" s="19"/>
      <c r="I4433" s="19">
        <v>1.1570084317583542</v>
      </c>
      <c r="J4433" s="19"/>
      <c r="K4433" s="19">
        <v>0.98934947664246586</v>
      </c>
      <c r="L4433" s="19"/>
      <c r="M4433" s="19">
        <v>0.69798932096342892</v>
      </c>
      <c r="N4433" s="19"/>
      <c r="O4433" s="19">
        <v>9.5643045040604682E-2</v>
      </c>
      <c r="P4433" s="50"/>
      <c r="R4433" s="9" t="s">
        <v>0</v>
      </c>
    </row>
    <row r="4434" spans="2:18" x14ac:dyDescent="0.2">
      <c r="B4434" s="25">
        <v>4204</v>
      </c>
      <c r="C4434" s="193"/>
      <c r="D4434" s="19">
        <v>1.0687702463878843</v>
      </c>
      <c r="E4434" s="19"/>
      <c r="F4434" s="19">
        <v>0.29173136909349107</v>
      </c>
      <c r="G4434" s="19"/>
      <c r="H4434" s="19">
        <v>4.422163604651734E-2</v>
      </c>
      <c r="I4434" s="19"/>
      <c r="J4434" s="19">
        <v>1.1871784860332018</v>
      </c>
      <c r="K4434" s="19"/>
      <c r="L4434" s="19">
        <v>1.6855834422215421</v>
      </c>
      <c r="M4434" s="19"/>
      <c r="N4434" s="19">
        <v>0.8310119553563512</v>
      </c>
      <c r="O4434" s="19"/>
      <c r="P4434" s="50">
        <v>1.1695704434606002</v>
      </c>
      <c r="R4434" s="9" t="s">
        <v>0</v>
      </c>
    </row>
    <row r="4435" spans="2:18" x14ac:dyDescent="0.2">
      <c r="B4435" s="25">
        <v>4205</v>
      </c>
      <c r="C4435" s="193">
        <v>0.1023007177766101</v>
      </c>
      <c r="D4435" s="19"/>
      <c r="E4435" s="19">
        <v>1.0885453113209469</v>
      </c>
      <c r="F4435" s="19"/>
      <c r="G4435" s="19">
        <v>0.18441634732194448</v>
      </c>
      <c r="H4435" s="19"/>
      <c r="I4435" s="19">
        <v>0.98302655698365471</v>
      </c>
      <c r="J4435" s="19"/>
      <c r="K4435" s="19"/>
      <c r="L4435" s="19">
        <v>0.44609558539642863</v>
      </c>
      <c r="M4435" s="19">
        <v>9.8090129119555489E-2</v>
      </c>
      <c r="N4435" s="19"/>
      <c r="O4435" s="19">
        <v>7.2444666376535238E-2</v>
      </c>
      <c r="P4435" s="50"/>
      <c r="R4435" s="9" t="s">
        <v>0</v>
      </c>
    </row>
    <row r="4436" spans="2:18" x14ac:dyDescent="0.2">
      <c r="B4436" s="25">
        <v>4206</v>
      </c>
      <c r="C4436" s="193"/>
      <c r="D4436" s="19">
        <v>1.4916539466542751</v>
      </c>
      <c r="E4436" s="19">
        <v>0.10821992201880697</v>
      </c>
      <c r="F4436" s="19"/>
      <c r="G4436" s="19"/>
      <c r="H4436" s="19">
        <v>1.0813760173235494</v>
      </c>
      <c r="I4436" s="19">
        <v>0.44930750643211842</v>
      </c>
      <c r="J4436" s="19"/>
      <c r="K4436" s="19"/>
      <c r="L4436" s="19">
        <v>0.1753968061247714</v>
      </c>
      <c r="M4436" s="19"/>
      <c r="N4436" s="19">
        <v>0.32157590618272369</v>
      </c>
      <c r="O4436" s="19"/>
      <c r="P4436" s="50">
        <v>0.43170844489875343</v>
      </c>
      <c r="R4436" s="9" t="s">
        <v>0</v>
      </c>
    </row>
    <row r="4437" spans="2:18" x14ac:dyDescent="0.2">
      <c r="B4437" s="25">
        <v>4207</v>
      </c>
      <c r="C4437" s="193"/>
      <c r="D4437" s="19">
        <v>4.1218859438946431E-2</v>
      </c>
      <c r="E4437" s="19"/>
      <c r="F4437" s="19">
        <v>0.67909111935545685</v>
      </c>
      <c r="G4437" s="19"/>
      <c r="H4437" s="19">
        <v>8.1677293749680326E-3</v>
      </c>
      <c r="I4437" s="19">
        <v>5.971439482810631E-2</v>
      </c>
      <c r="J4437" s="19"/>
      <c r="K4437" s="19"/>
      <c r="L4437" s="19">
        <v>0.34003365386974854</v>
      </c>
      <c r="M4437" s="19"/>
      <c r="N4437" s="19">
        <v>0.87785143977042479</v>
      </c>
      <c r="O4437" s="19"/>
      <c r="P4437" s="50">
        <v>2.3214228683725566E-2</v>
      </c>
      <c r="R4437" s="9" t="s">
        <v>0</v>
      </c>
    </row>
    <row r="4438" spans="2:18" x14ac:dyDescent="0.2">
      <c r="B4438" s="25">
        <v>4208</v>
      </c>
      <c r="C4438" s="193">
        <v>0.41179933442050248</v>
      </c>
      <c r="D4438" s="19"/>
      <c r="E4438" s="19"/>
      <c r="F4438" s="19">
        <v>0.12356883504144185</v>
      </c>
      <c r="G4438" s="19">
        <v>0.19726362322876048</v>
      </c>
      <c r="H4438" s="19"/>
      <c r="I4438" s="19">
        <v>3.3897150774480855E-2</v>
      </c>
      <c r="J4438" s="19"/>
      <c r="K4438" s="19"/>
      <c r="L4438" s="19">
        <v>5.9374459305826459E-2</v>
      </c>
      <c r="M4438" s="19"/>
      <c r="N4438" s="19">
        <v>0.52978960765295113</v>
      </c>
      <c r="O4438" s="19"/>
      <c r="P4438" s="50">
        <v>0.19216340306116667</v>
      </c>
      <c r="R4438" s="9" t="s">
        <v>0</v>
      </c>
    </row>
    <row r="4439" spans="2:18" x14ac:dyDescent="0.2">
      <c r="B4439" s="25">
        <v>4209</v>
      </c>
      <c r="C4439" s="193"/>
      <c r="D4439" s="19">
        <v>1.3245074323252344</v>
      </c>
      <c r="E4439" s="19"/>
      <c r="F4439" s="19">
        <v>1.8079728541659241</v>
      </c>
      <c r="G4439" s="19"/>
      <c r="H4439" s="19">
        <v>1.237112218786967</v>
      </c>
      <c r="I4439" s="19"/>
      <c r="J4439" s="19">
        <v>2.3042525397510767</v>
      </c>
      <c r="K4439" s="19"/>
      <c r="L4439" s="19">
        <v>2.300401123808431</v>
      </c>
      <c r="M4439" s="19"/>
      <c r="N4439" s="19">
        <v>1.7902570849600603</v>
      </c>
      <c r="O4439" s="19"/>
      <c r="P4439" s="50">
        <v>1.1965872784516598</v>
      </c>
      <c r="R4439" s="9" t="s">
        <v>0</v>
      </c>
    </row>
    <row r="4440" spans="2:18" x14ac:dyDescent="0.2">
      <c r="B4440" s="25">
        <v>4210</v>
      </c>
      <c r="C4440" s="193"/>
      <c r="D4440" s="19">
        <v>1.0415148013569981</v>
      </c>
      <c r="E4440" s="19"/>
      <c r="F4440" s="19">
        <v>0.63166672178696925</v>
      </c>
      <c r="G4440" s="19"/>
      <c r="H4440" s="19">
        <v>0.4030599815195961</v>
      </c>
      <c r="I4440" s="19"/>
      <c r="J4440" s="19">
        <v>0.57171107435966806</v>
      </c>
      <c r="K4440" s="19"/>
      <c r="L4440" s="19">
        <v>1.099860019100243</v>
      </c>
      <c r="M4440" s="19"/>
      <c r="N4440" s="19">
        <v>0.28521888640605408</v>
      </c>
      <c r="O4440" s="19"/>
      <c r="P4440" s="50">
        <v>0.38829869998568661</v>
      </c>
      <c r="R4440" s="9" t="s">
        <v>0</v>
      </c>
    </row>
    <row r="4441" spans="2:18" x14ac:dyDescent="0.2">
      <c r="B4441" s="25">
        <v>4211</v>
      </c>
      <c r="C4441" s="193">
        <v>0.85437943648811598</v>
      </c>
      <c r="D4441" s="19"/>
      <c r="E4441" s="19">
        <v>0.10588160336869844</v>
      </c>
      <c r="F4441" s="19"/>
      <c r="G4441" s="19">
        <v>2.644792663063943E-2</v>
      </c>
      <c r="H4441" s="19"/>
      <c r="I4441" s="19"/>
      <c r="J4441" s="19">
        <v>0.17224020216381916</v>
      </c>
      <c r="K4441" s="19">
        <v>0.70881882480479708</v>
      </c>
      <c r="L4441" s="19"/>
      <c r="M4441" s="19">
        <v>0.63048346625071683</v>
      </c>
      <c r="N4441" s="19"/>
      <c r="O4441" s="19">
        <v>0.68826750964445893</v>
      </c>
      <c r="P4441" s="50"/>
      <c r="R4441" s="9" t="s">
        <v>0</v>
      </c>
    </row>
    <row r="4442" spans="2:18" x14ac:dyDescent="0.2">
      <c r="B4442" s="25">
        <v>4212</v>
      </c>
      <c r="C4442" s="193"/>
      <c r="D4442" s="19">
        <v>1.3132411203360914</v>
      </c>
      <c r="E4442" s="19"/>
      <c r="F4442" s="19">
        <v>1.2546784818000625</v>
      </c>
      <c r="G4442" s="19"/>
      <c r="H4442" s="19">
        <v>1.8470058719273297</v>
      </c>
      <c r="I4442" s="19"/>
      <c r="J4442" s="19">
        <v>1.6164743563713571</v>
      </c>
      <c r="K4442" s="19"/>
      <c r="L4442" s="19">
        <v>1.1471706128637815</v>
      </c>
      <c r="M4442" s="19"/>
      <c r="N4442" s="19">
        <v>1.543430393733235</v>
      </c>
      <c r="O4442" s="19"/>
      <c r="P4442" s="50">
        <v>1.0171238842456856</v>
      </c>
      <c r="R4442" s="9" t="s">
        <v>0</v>
      </c>
    </row>
    <row r="4443" spans="2:18" x14ac:dyDescent="0.2">
      <c r="B4443" s="25">
        <v>4213</v>
      </c>
      <c r="C4443" s="193">
        <v>0.38172742204476556</v>
      </c>
      <c r="D4443" s="19"/>
      <c r="E4443" s="19">
        <v>0.8273653445167215</v>
      </c>
      <c r="F4443" s="19"/>
      <c r="G4443" s="19">
        <v>0.76894135918223372</v>
      </c>
      <c r="H4443" s="19"/>
      <c r="I4443" s="19">
        <v>1.3919591328218583</v>
      </c>
      <c r="J4443" s="19"/>
      <c r="K4443" s="19">
        <v>1.2980712368426091</v>
      </c>
      <c r="L4443" s="19"/>
      <c r="M4443" s="19">
        <v>0.44959476101691576</v>
      </c>
      <c r="N4443" s="19"/>
      <c r="O4443" s="19"/>
      <c r="P4443" s="50">
        <v>0.4873608253875617</v>
      </c>
      <c r="R4443" s="9" t="s">
        <v>0</v>
      </c>
    </row>
    <row r="4444" spans="2:18" x14ac:dyDescent="0.2">
      <c r="B4444" s="25">
        <v>4214</v>
      </c>
      <c r="C4444" s="193">
        <v>0.16218451747998583</v>
      </c>
      <c r="D4444" s="19"/>
      <c r="E4444" s="19">
        <v>0.41753467518327025</v>
      </c>
      <c r="F4444" s="19"/>
      <c r="G4444" s="19">
        <v>5.8608239999956013E-2</v>
      </c>
      <c r="H4444" s="19"/>
      <c r="I4444" s="19"/>
      <c r="J4444" s="19">
        <v>0.91825350090561408</v>
      </c>
      <c r="K4444" s="19"/>
      <c r="L4444" s="19">
        <v>0.27620472694850406</v>
      </c>
      <c r="M4444" s="19">
        <v>1.0378679144187517</v>
      </c>
      <c r="N4444" s="19"/>
      <c r="O4444" s="19">
        <v>0.38845517129233742</v>
      </c>
      <c r="P4444" s="50"/>
      <c r="R4444" s="9" t="s">
        <v>0</v>
      </c>
    </row>
    <row r="4445" spans="2:18" x14ac:dyDescent="0.2">
      <c r="B4445" s="25">
        <v>4215</v>
      </c>
      <c r="C4445" s="193"/>
      <c r="D4445" s="19">
        <v>0.45436463510863739</v>
      </c>
      <c r="E4445" s="19">
        <v>0.78809203814458406</v>
      </c>
      <c r="F4445" s="19"/>
      <c r="G4445" s="19">
        <v>0.27748133245435519</v>
      </c>
      <c r="H4445" s="19"/>
      <c r="I4445" s="19">
        <v>2.0157906293018395</v>
      </c>
      <c r="J4445" s="19"/>
      <c r="K4445" s="19">
        <v>0.59161849413276513</v>
      </c>
      <c r="L4445" s="19"/>
      <c r="M4445" s="19">
        <v>0.91056763050027922</v>
      </c>
      <c r="N4445" s="19"/>
      <c r="O4445" s="19"/>
      <c r="P4445" s="50">
        <v>0.16491786942735065</v>
      </c>
      <c r="R4445" s="9" t="s">
        <v>0</v>
      </c>
    </row>
    <row r="4446" spans="2:18" x14ac:dyDescent="0.2">
      <c r="B4446" s="25">
        <v>4216</v>
      </c>
      <c r="C4446" s="193">
        <v>1.1445667992851853</v>
      </c>
      <c r="D4446" s="19"/>
      <c r="E4446" s="19">
        <v>1.1848276204420931</v>
      </c>
      <c r="F4446" s="19"/>
      <c r="G4446" s="19">
        <v>1.6480266294504635</v>
      </c>
      <c r="H4446" s="19"/>
      <c r="I4446" s="19">
        <v>1.1782584775070657</v>
      </c>
      <c r="J4446" s="19"/>
      <c r="K4446" s="19">
        <v>1.6708475472510704</v>
      </c>
      <c r="L4446" s="19"/>
      <c r="M4446" s="19">
        <v>1.4810191234591426</v>
      </c>
      <c r="N4446" s="19"/>
      <c r="O4446" s="19">
        <v>1.6415450279967991</v>
      </c>
      <c r="P4446" s="50"/>
      <c r="R4446" s="9" t="s">
        <v>0</v>
      </c>
    </row>
    <row r="4447" spans="2:18" x14ac:dyDescent="0.2">
      <c r="B4447" s="25">
        <v>4217</v>
      </c>
      <c r="C4447" s="193"/>
      <c r="D4447" s="19">
        <v>1.2007216983728113</v>
      </c>
      <c r="E4447" s="19"/>
      <c r="F4447" s="19">
        <v>2.3054897384482453</v>
      </c>
      <c r="G4447" s="19"/>
      <c r="H4447" s="19">
        <v>1.3995481321134005</v>
      </c>
      <c r="I4447" s="19"/>
      <c r="J4447" s="19">
        <v>1.630907769461557</v>
      </c>
      <c r="K4447" s="19"/>
      <c r="L4447" s="19">
        <v>1.4357404774650817</v>
      </c>
      <c r="M4447" s="19"/>
      <c r="N4447" s="19">
        <v>2.1151835581711285</v>
      </c>
      <c r="O4447" s="19"/>
      <c r="P4447" s="50">
        <v>1.9050706224323251</v>
      </c>
      <c r="R4447" s="9" t="s">
        <v>0</v>
      </c>
    </row>
    <row r="4448" spans="2:18" x14ac:dyDescent="0.2">
      <c r="B4448" s="25">
        <v>4218</v>
      </c>
      <c r="C4448" s="193">
        <v>0.27179389775770979</v>
      </c>
      <c r="D4448" s="19"/>
      <c r="E4448" s="19"/>
      <c r="F4448" s="19">
        <v>0.36643243104519257</v>
      </c>
      <c r="G4448" s="19"/>
      <c r="H4448" s="19">
        <v>0.2299185937010044</v>
      </c>
      <c r="I4448" s="19"/>
      <c r="J4448" s="19">
        <v>0.97987153185083298</v>
      </c>
      <c r="K4448" s="19"/>
      <c r="L4448" s="19">
        <v>0.23078865656052769</v>
      </c>
      <c r="M4448" s="19">
        <v>1.0347765492041749</v>
      </c>
      <c r="N4448" s="19"/>
      <c r="O4448" s="19">
        <v>0.55100913523803974</v>
      </c>
      <c r="P4448" s="50"/>
      <c r="R4448" s="9" t="s">
        <v>0</v>
      </c>
    </row>
    <row r="4449" spans="2:18" x14ac:dyDescent="0.2">
      <c r="B4449" s="25">
        <v>4219</v>
      </c>
      <c r="C4449" s="193">
        <v>1.229693354551612</v>
      </c>
      <c r="D4449" s="19"/>
      <c r="E4449" s="19">
        <v>0.62834750785690041</v>
      </c>
      <c r="F4449" s="19"/>
      <c r="G4449" s="19">
        <v>1.0166375582213396</v>
      </c>
      <c r="H4449" s="19"/>
      <c r="I4449" s="19">
        <v>0.74198172416856278</v>
      </c>
      <c r="J4449" s="19"/>
      <c r="K4449" s="19">
        <v>1.2647141399409658</v>
      </c>
      <c r="L4449" s="19"/>
      <c r="M4449" s="19">
        <v>0.44289890534044291</v>
      </c>
      <c r="N4449" s="19"/>
      <c r="O4449" s="19">
        <v>0.73522990809658872</v>
      </c>
      <c r="P4449" s="50"/>
      <c r="R4449" s="9" t="s">
        <v>0</v>
      </c>
    </row>
    <row r="4450" spans="2:18" x14ac:dyDescent="0.2">
      <c r="B4450" s="25">
        <v>4220</v>
      </c>
      <c r="C4450" s="193"/>
      <c r="D4450" s="19">
        <v>2.1684061742226324</v>
      </c>
      <c r="E4450" s="19"/>
      <c r="F4450" s="19">
        <v>1.7019404137901677</v>
      </c>
      <c r="G4450" s="19"/>
      <c r="H4450" s="19">
        <v>1.6164222846673371</v>
      </c>
      <c r="I4450" s="19"/>
      <c r="J4450" s="19">
        <v>2.7128900533399269</v>
      </c>
      <c r="K4450" s="19"/>
      <c r="L4450" s="19">
        <v>2.026869948051488</v>
      </c>
      <c r="M4450" s="19"/>
      <c r="N4450" s="19">
        <v>1.7792768245433137</v>
      </c>
      <c r="O4450" s="19"/>
      <c r="P4450" s="50">
        <v>1.9580024046987574</v>
      </c>
      <c r="R4450" s="9" t="s">
        <v>0</v>
      </c>
    </row>
    <row r="4451" spans="2:18" x14ac:dyDescent="0.2">
      <c r="B4451" s="25">
        <v>4221</v>
      </c>
      <c r="C4451" s="193">
        <v>4.0392739061481046E-2</v>
      </c>
      <c r="D4451" s="19"/>
      <c r="E4451" s="19">
        <v>8.5430280417870971E-2</v>
      </c>
      <c r="F4451" s="19"/>
      <c r="G4451" s="19"/>
      <c r="H4451" s="19">
        <v>1.7861538165266559</v>
      </c>
      <c r="I4451" s="19"/>
      <c r="J4451" s="19">
        <v>0.56723195718313935</v>
      </c>
      <c r="K4451" s="19"/>
      <c r="L4451" s="19">
        <v>1.0892195346444735</v>
      </c>
      <c r="M4451" s="19"/>
      <c r="N4451" s="19">
        <v>0.20595355203559867</v>
      </c>
      <c r="O4451" s="19"/>
      <c r="P4451" s="50">
        <v>0.14711790541924855</v>
      </c>
      <c r="R4451" s="9" t="s">
        <v>0</v>
      </c>
    </row>
    <row r="4452" spans="2:18" x14ac:dyDescent="0.2">
      <c r="B4452" s="25">
        <v>4222</v>
      </c>
      <c r="C4452" s="193"/>
      <c r="D4452" s="19">
        <v>1.8187392914892166</v>
      </c>
      <c r="E4452" s="19"/>
      <c r="F4452" s="19">
        <v>1.9943600331814104</v>
      </c>
      <c r="G4452" s="19"/>
      <c r="H4452" s="19">
        <v>2.0916395653886868</v>
      </c>
      <c r="I4452" s="19"/>
      <c r="J4452" s="19">
        <v>2.8412381664728916</v>
      </c>
      <c r="K4452" s="19"/>
      <c r="L4452" s="19">
        <v>1.7372128904668618</v>
      </c>
      <c r="M4452" s="19"/>
      <c r="N4452" s="19">
        <v>2.8424951047535405</v>
      </c>
      <c r="O4452" s="19"/>
      <c r="P4452" s="50">
        <v>1.2725854426033567</v>
      </c>
      <c r="R4452" s="9" t="s">
        <v>0</v>
      </c>
    </row>
    <row r="4453" spans="2:18" x14ac:dyDescent="0.2">
      <c r="B4453" s="25">
        <v>4223</v>
      </c>
      <c r="C4453" s="193"/>
      <c r="D4453" s="19">
        <v>0.76963199123722603</v>
      </c>
      <c r="E4453" s="19"/>
      <c r="F4453" s="19">
        <v>0.75224316405131031</v>
      </c>
      <c r="G4453" s="19"/>
      <c r="H4453" s="19">
        <v>0.35825637421645729</v>
      </c>
      <c r="I4453" s="19"/>
      <c r="J4453" s="19">
        <v>0.82065232657332021</v>
      </c>
      <c r="K4453" s="19"/>
      <c r="L4453" s="19">
        <v>0.22710073293620442</v>
      </c>
      <c r="M4453" s="19"/>
      <c r="N4453" s="19">
        <v>0.47766357810160054</v>
      </c>
      <c r="O4453" s="19"/>
      <c r="P4453" s="50">
        <v>0.70596040724079001</v>
      </c>
      <c r="R4453" s="9" t="s">
        <v>0</v>
      </c>
    </row>
    <row r="4454" spans="2:18" x14ac:dyDescent="0.2">
      <c r="B4454" s="25">
        <v>4224</v>
      </c>
      <c r="C4454" s="193"/>
      <c r="D4454" s="19">
        <v>0.32104102231284209</v>
      </c>
      <c r="E4454" s="19"/>
      <c r="F4454" s="19">
        <v>0.8409659548533619</v>
      </c>
      <c r="G4454" s="19"/>
      <c r="H4454" s="19">
        <v>0.85181680452784048</v>
      </c>
      <c r="I4454" s="19"/>
      <c r="J4454" s="19">
        <v>0.30144529427561817</v>
      </c>
      <c r="K4454" s="19"/>
      <c r="L4454" s="19">
        <v>0.9743736950593288</v>
      </c>
      <c r="M4454" s="19"/>
      <c r="N4454" s="19">
        <v>0.188730991454757</v>
      </c>
      <c r="O4454" s="19"/>
      <c r="P4454" s="50">
        <v>1.7843520631268085E-2</v>
      </c>
      <c r="R4454" s="9" t="s">
        <v>0</v>
      </c>
    </row>
    <row r="4455" spans="2:18" x14ac:dyDescent="0.2">
      <c r="B4455" s="25">
        <v>4225</v>
      </c>
      <c r="C4455" s="193"/>
      <c r="D4455" s="19">
        <v>0.89269585794556638</v>
      </c>
      <c r="E4455" s="19"/>
      <c r="F4455" s="19">
        <v>1.0668568444501927</v>
      </c>
      <c r="G4455" s="19"/>
      <c r="H4455" s="19">
        <v>1.7125993676324878</v>
      </c>
      <c r="I4455" s="19"/>
      <c r="J4455" s="19">
        <v>1.4994765334850102</v>
      </c>
      <c r="K4455" s="19"/>
      <c r="L4455" s="19">
        <v>1.1970279029833768</v>
      </c>
      <c r="M4455" s="19"/>
      <c r="N4455" s="19">
        <v>1.4062382871311963</v>
      </c>
      <c r="O4455" s="19"/>
      <c r="P4455" s="50">
        <v>5.5269809420065048E-2</v>
      </c>
      <c r="R4455" s="9" t="s">
        <v>0</v>
      </c>
    </row>
    <row r="4456" spans="2:18" x14ac:dyDescent="0.2">
      <c r="B4456" s="25">
        <v>4226</v>
      </c>
      <c r="C4456" s="193"/>
      <c r="D4456" s="19">
        <v>0.40156951102562477</v>
      </c>
      <c r="E4456" s="19"/>
      <c r="F4456" s="19">
        <v>0.53417062767206802</v>
      </c>
      <c r="G4456" s="19">
        <v>0.34174911808356545</v>
      </c>
      <c r="H4456" s="19"/>
      <c r="I4456" s="19">
        <v>0.12618269146844718</v>
      </c>
      <c r="J4456" s="19"/>
      <c r="K4456" s="19"/>
      <c r="L4456" s="19">
        <v>0.8492710723648198</v>
      </c>
      <c r="M4456" s="19"/>
      <c r="N4456" s="19">
        <v>1.1520266218876802</v>
      </c>
      <c r="O4456" s="19">
        <v>0.3516815145939175</v>
      </c>
      <c r="P4456" s="50"/>
      <c r="R4456" s="9" t="s">
        <v>0</v>
      </c>
    </row>
    <row r="4457" spans="2:18" x14ac:dyDescent="0.2">
      <c r="B4457" s="25">
        <v>4227</v>
      </c>
      <c r="C4457" s="193"/>
      <c r="D4457" s="19">
        <v>0.36449055149469262</v>
      </c>
      <c r="E4457" s="19"/>
      <c r="F4457" s="19">
        <v>0.16589330515239817</v>
      </c>
      <c r="G4457" s="19">
        <v>1.5458611917986404E-2</v>
      </c>
      <c r="H4457" s="19"/>
      <c r="I4457" s="19"/>
      <c r="J4457" s="19">
        <v>0.4991391179180748</v>
      </c>
      <c r="K4457" s="19">
        <v>0.6576798944649539</v>
      </c>
      <c r="L4457" s="19"/>
      <c r="M4457" s="19"/>
      <c r="N4457" s="19">
        <v>0.48569237709880875</v>
      </c>
      <c r="O4457" s="19">
        <v>0.15711957156996664</v>
      </c>
      <c r="P4457" s="50"/>
      <c r="R4457" s="9" t="s">
        <v>0</v>
      </c>
    </row>
    <row r="4458" spans="2:18" x14ac:dyDescent="0.2">
      <c r="B4458" s="25">
        <v>4228</v>
      </c>
      <c r="C4458" s="193">
        <v>0.43572644951157113</v>
      </c>
      <c r="D4458" s="19"/>
      <c r="E4458" s="19">
        <v>0.52087548297544728</v>
      </c>
      <c r="F4458" s="19"/>
      <c r="G4458" s="19">
        <v>0.85000550551501242</v>
      </c>
      <c r="H4458" s="19"/>
      <c r="I4458" s="19">
        <v>0.90887097721189902</v>
      </c>
      <c r="J4458" s="19"/>
      <c r="K4458" s="19">
        <v>1.2008810955694191</v>
      </c>
      <c r="L4458" s="19"/>
      <c r="M4458" s="19">
        <v>0.274912906775301</v>
      </c>
      <c r="N4458" s="19"/>
      <c r="O4458" s="19">
        <v>0.61167218798837297</v>
      </c>
      <c r="P4458" s="50"/>
      <c r="R4458" s="9" t="s">
        <v>0</v>
      </c>
    </row>
    <row r="4459" spans="2:18" x14ac:dyDescent="0.2">
      <c r="B4459" s="25">
        <v>4229</v>
      </c>
      <c r="C4459" s="193">
        <v>0.92171107036705102</v>
      </c>
      <c r="D4459" s="19"/>
      <c r="E4459" s="19">
        <v>0.75941488173097504</v>
      </c>
      <c r="F4459" s="19"/>
      <c r="G4459" s="19"/>
      <c r="H4459" s="19">
        <v>0.61241399611850544</v>
      </c>
      <c r="I4459" s="19">
        <v>0.50948898216561167</v>
      </c>
      <c r="J4459" s="19"/>
      <c r="K4459" s="19">
        <v>0.47118841724299754</v>
      </c>
      <c r="L4459" s="19"/>
      <c r="M4459" s="19">
        <v>0.41563928727241262</v>
      </c>
      <c r="N4459" s="19"/>
      <c r="O4459" s="19"/>
      <c r="P4459" s="50">
        <v>0.26970428238849192</v>
      </c>
      <c r="R4459" s="9" t="s">
        <v>0</v>
      </c>
    </row>
    <row r="4460" spans="2:18" x14ac:dyDescent="0.2">
      <c r="B4460" s="25">
        <v>4230</v>
      </c>
      <c r="C4460" s="193">
        <v>1.5660291275646085</v>
      </c>
      <c r="D4460" s="19"/>
      <c r="E4460" s="19">
        <v>0.72762681995182787</v>
      </c>
      <c r="F4460" s="19"/>
      <c r="G4460" s="19">
        <v>1.0398842118544922</v>
      </c>
      <c r="H4460" s="19"/>
      <c r="I4460" s="19">
        <v>0.37956339991063326</v>
      </c>
      <c r="J4460" s="19"/>
      <c r="K4460" s="19">
        <v>1.2319845145342638</v>
      </c>
      <c r="L4460" s="19"/>
      <c r="M4460" s="19">
        <v>0.25304286010540156</v>
      </c>
      <c r="N4460" s="19"/>
      <c r="O4460" s="19">
        <v>0.84464374062713066</v>
      </c>
      <c r="P4460" s="50"/>
      <c r="R4460" s="9" t="s">
        <v>0</v>
      </c>
    </row>
    <row r="4461" spans="2:18" x14ac:dyDescent="0.2">
      <c r="B4461" s="25">
        <v>4231</v>
      </c>
      <c r="C4461" s="193">
        <v>0.13759436703791419</v>
      </c>
      <c r="D4461" s="19"/>
      <c r="E4461" s="19"/>
      <c r="F4461" s="19">
        <v>2.9550707526939501E-2</v>
      </c>
      <c r="G4461" s="19">
        <v>0.70473953242683429</v>
      </c>
      <c r="H4461" s="19"/>
      <c r="I4461" s="19">
        <v>1.2997758604789598</v>
      </c>
      <c r="J4461" s="19"/>
      <c r="K4461" s="19">
        <v>0.43140741414569167</v>
      </c>
      <c r="L4461" s="19"/>
      <c r="M4461" s="19">
        <v>0.40132212856530575</v>
      </c>
      <c r="N4461" s="19"/>
      <c r="O4461" s="19"/>
      <c r="P4461" s="50">
        <v>0.19638420823023039</v>
      </c>
      <c r="R4461" s="9" t="s">
        <v>0</v>
      </c>
    </row>
    <row r="4462" spans="2:18" x14ac:dyDescent="0.2">
      <c r="B4462" s="25">
        <v>4232</v>
      </c>
      <c r="C4462" s="193">
        <v>7.8573314704927233E-2</v>
      </c>
      <c r="D4462" s="19"/>
      <c r="E4462" s="19">
        <v>0.78942875868809292</v>
      </c>
      <c r="F4462" s="19"/>
      <c r="G4462" s="19">
        <v>0.5236841117097466</v>
      </c>
      <c r="H4462" s="19"/>
      <c r="I4462" s="19">
        <v>5.9330976234820691E-2</v>
      </c>
      <c r="J4462" s="19"/>
      <c r="K4462" s="19"/>
      <c r="L4462" s="19">
        <v>8.7493189962655732E-2</v>
      </c>
      <c r="M4462" s="19"/>
      <c r="N4462" s="19">
        <v>0.75618537122330454</v>
      </c>
      <c r="O4462" s="19">
        <v>0.13082805388656807</v>
      </c>
      <c r="P4462" s="50"/>
      <c r="R4462" s="9" t="s">
        <v>0</v>
      </c>
    </row>
    <row r="4463" spans="2:18" x14ac:dyDescent="0.2">
      <c r="B4463" s="25">
        <v>4233</v>
      </c>
      <c r="C4463" s="193"/>
      <c r="D4463" s="19">
        <v>0.3885860988720688</v>
      </c>
      <c r="E4463" s="19">
        <v>0.23036604829938126</v>
      </c>
      <c r="F4463" s="19"/>
      <c r="G4463" s="19">
        <v>0.18404559932067766</v>
      </c>
      <c r="H4463" s="19"/>
      <c r="I4463" s="19"/>
      <c r="J4463" s="19">
        <v>8.7865809525626767E-2</v>
      </c>
      <c r="K4463" s="19">
        <v>0.55519681771365503</v>
      </c>
      <c r="L4463" s="19"/>
      <c r="M4463" s="19">
        <v>0.44099089188458918</v>
      </c>
      <c r="N4463" s="19"/>
      <c r="O4463" s="19"/>
      <c r="P4463" s="50">
        <v>0.34800100925673549</v>
      </c>
      <c r="R4463" s="9" t="s">
        <v>0</v>
      </c>
    </row>
    <row r="4464" spans="2:18" x14ac:dyDescent="0.2">
      <c r="B4464" s="25">
        <v>4234</v>
      </c>
      <c r="C4464" s="193">
        <v>1.4805331681890246</v>
      </c>
      <c r="D4464" s="19"/>
      <c r="E4464" s="19">
        <v>0.97924982225905677</v>
      </c>
      <c r="F4464" s="19"/>
      <c r="G4464" s="19"/>
      <c r="H4464" s="19">
        <v>4.0878115384038856E-2</v>
      </c>
      <c r="I4464" s="19">
        <v>1.8455828516861452</v>
      </c>
      <c r="J4464" s="19"/>
      <c r="K4464" s="19">
        <v>0.54613924026865424</v>
      </c>
      <c r="L4464" s="19"/>
      <c r="M4464" s="19">
        <v>0.99617454968909946</v>
      </c>
      <c r="N4464" s="19"/>
      <c r="O4464" s="19">
        <v>0.17244361061770877</v>
      </c>
      <c r="P4464" s="50"/>
      <c r="R4464" s="9" t="s">
        <v>0</v>
      </c>
    </row>
    <row r="4465" spans="2:18" x14ac:dyDescent="0.2">
      <c r="B4465" s="25">
        <v>4235</v>
      </c>
      <c r="C4465" s="193">
        <v>0.98690985293754785</v>
      </c>
      <c r="D4465" s="19"/>
      <c r="E4465" s="19">
        <v>0.95825814049687807</v>
      </c>
      <c r="F4465" s="19"/>
      <c r="G4465" s="19">
        <v>0.40419041498234026</v>
      </c>
      <c r="H4465" s="19"/>
      <c r="I4465" s="19">
        <v>0.23738910886924411</v>
      </c>
      <c r="J4465" s="19"/>
      <c r="K4465" s="19">
        <v>0.22921684105280613</v>
      </c>
      <c r="L4465" s="19"/>
      <c r="M4465" s="19">
        <v>0.28768943836147121</v>
      </c>
      <c r="N4465" s="19"/>
      <c r="O4465" s="19">
        <v>1.6703818825870714E-2</v>
      </c>
      <c r="P4465" s="50"/>
      <c r="R4465" s="9" t="s">
        <v>0</v>
      </c>
    </row>
    <row r="4466" spans="2:18" x14ac:dyDescent="0.2">
      <c r="B4466" s="25">
        <v>4236</v>
      </c>
      <c r="C4466" s="193">
        <v>0.77490877849105433</v>
      </c>
      <c r="D4466" s="19"/>
      <c r="E4466" s="19">
        <v>0.11525999692230308</v>
      </c>
      <c r="F4466" s="19"/>
      <c r="G4466" s="19"/>
      <c r="H4466" s="19">
        <v>2.9932247207007007E-2</v>
      </c>
      <c r="I4466" s="19">
        <v>0.24790806560516376</v>
      </c>
      <c r="J4466" s="19"/>
      <c r="K4466" s="19">
        <v>0.86010434937808344</v>
      </c>
      <c r="L4466" s="19"/>
      <c r="M4466" s="19">
        <v>0.10482385326712849</v>
      </c>
      <c r="N4466" s="19"/>
      <c r="O4466" s="19"/>
      <c r="P4466" s="50">
        <v>0.16038921260569747</v>
      </c>
      <c r="R4466" s="9" t="s">
        <v>0</v>
      </c>
    </row>
    <row r="4467" spans="2:18" x14ac:dyDescent="0.2">
      <c r="B4467" s="25">
        <v>4237</v>
      </c>
      <c r="C4467" s="193"/>
      <c r="D4467" s="19">
        <v>1.2796508758670564</v>
      </c>
      <c r="E4467" s="19"/>
      <c r="F4467" s="19">
        <v>0.58833018621101529</v>
      </c>
      <c r="G4467" s="19"/>
      <c r="H4467" s="19">
        <v>1.0727946869083702</v>
      </c>
      <c r="I4467" s="19"/>
      <c r="J4467" s="19">
        <v>0.543961696093063</v>
      </c>
      <c r="K4467" s="19"/>
      <c r="L4467" s="19">
        <v>0.6371532200929757</v>
      </c>
      <c r="M4467" s="19"/>
      <c r="N4467" s="19">
        <v>1.2810800466225831</v>
      </c>
      <c r="O4467" s="19"/>
      <c r="P4467" s="50">
        <v>0.99819442066089781</v>
      </c>
      <c r="R4467" s="9" t="s">
        <v>0</v>
      </c>
    </row>
    <row r="4468" spans="2:18" x14ac:dyDescent="0.2">
      <c r="B4468" s="25">
        <v>4238</v>
      </c>
      <c r="C4468" s="193">
        <v>1.6987058607342445</v>
      </c>
      <c r="D4468" s="19"/>
      <c r="E4468" s="19">
        <v>1.3423321246555868</v>
      </c>
      <c r="F4468" s="19"/>
      <c r="G4468" s="19">
        <v>1.3306195950343702</v>
      </c>
      <c r="H4468" s="19"/>
      <c r="I4468" s="19"/>
      <c r="J4468" s="19">
        <v>0.25999717146270668</v>
      </c>
      <c r="K4468" s="19">
        <v>1.4405191013327749</v>
      </c>
      <c r="L4468" s="19"/>
      <c r="M4468" s="19">
        <v>0.84505697112772238</v>
      </c>
      <c r="N4468" s="19"/>
      <c r="O4468" s="19">
        <v>0.67852821393066098</v>
      </c>
      <c r="P4468" s="50"/>
      <c r="R4468" s="9" t="s">
        <v>0</v>
      </c>
    </row>
    <row r="4469" spans="2:18" x14ac:dyDescent="0.2">
      <c r="B4469" s="25">
        <v>4239</v>
      </c>
      <c r="C4469" s="193">
        <v>0.50095786947752086</v>
      </c>
      <c r="D4469" s="19"/>
      <c r="E4469" s="19">
        <v>0.9149703006715636</v>
      </c>
      <c r="F4469" s="19"/>
      <c r="G4469" s="19"/>
      <c r="H4469" s="19">
        <v>3.6229304117179951E-3</v>
      </c>
      <c r="I4469" s="19">
        <v>0.1913880582538674</v>
      </c>
      <c r="J4469" s="19"/>
      <c r="K4469" s="19">
        <v>0.86708800815284459</v>
      </c>
      <c r="L4469" s="19"/>
      <c r="M4469" s="19">
        <v>1.4257578962373181</v>
      </c>
      <c r="N4469" s="19"/>
      <c r="O4469" s="19">
        <v>1.4628619972227874</v>
      </c>
      <c r="P4469" s="50"/>
      <c r="R4469" s="9" t="s">
        <v>0</v>
      </c>
    </row>
    <row r="4470" spans="2:18" x14ac:dyDescent="0.2">
      <c r="B4470" s="25">
        <v>4240</v>
      </c>
      <c r="C4470" s="193">
        <v>1.5300120132766792</v>
      </c>
      <c r="D4470" s="19"/>
      <c r="E4470" s="19">
        <v>0.70133718990544536</v>
      </c>
      <c r="F4470" s="19"/>
      <c r="G4470" s="19"/>
      <c r="H4470" s="19">
        <v>0.16735152225461733</v>
      </c>
      <c r="I4470" s="19"/>
      <c r="J4470" s="19">
        <v>0.54641914741613251</v>
      </c>
      <c r="K4470" s="19">
        <v>0.57073122231026174</v>
      </c>
      <c r="L4470" s="19"/>
      <c r="M4470" s="19">
        <v>2.1467624578033888</v>
      </c>
      <c r="N4470" s="19"/>
      <c r="O4470" s="19">
        <v>0.60830648298642298</v>
      </c>
      <c r="P4470" s="50"/>
      <c r="R4470" s="9" t="s">
        <v>0</v>
      </c>
    </row>
    <row r="4471" spans="2:18" x14ac:dyDescent="0.2">
      <c r="B4471" s="25">
        <v>4241</v>
      </c>
      <c r="C4471" s="193"/>
      <c r="D4471" s="19">
        <v>6.0455074274056761E-2</v>
      </c>
      <c r="E4471" s="19"/>
      <c r="F4471" s="19">
        <v>0.86608515609707992</v>
      </c>
      <c r="G4471" s="19"/>
      <c r="H4471" s="19">
        <v>0.53187789788811979</v>
      </c>
      <c r="I4471" s="19">
        <v>0.21572809637011398</v>
      </c>
      <c r="J4471" s="19"/>
      <c r="K4471" s="19"/>
      <c r="L4471" s="19">
        <v>0.2858249126448909</v>
      </c>
      <c r="M4471" s="19"/>
      <c r="N4471" s="19">
        <v>0.21921320547016523</v>
      </c>
      <c r="O4471" s="19"/>
      <c r="P4471" s="50">
        <v>0.44093166787410909</v>
      </c>
      <c r="R4471" s="9" t="s">
        <v>0</v>
      </c>
    </row>
    <row r="4472" spans="2:18" x14ac:dyDescent="0.2">
      <c r="B4472" s="25">
        <v>4242</v>
      </c>
      <c r="C4472" s="193">
        <v>0.29577314853046971</v>
      </c>
      <c r="D4472" s="19"/>
      <c r="E4472" s="19"/>
      <c r="F4472" s="19">
        <v>1.5579321988575394</v>
      </c>
      <c r="G4472" s="19">
        <v>4.8953294324221241E-2</v>
      </c>
      <c r="H4472" s="19"/>
      <c r="I4472" s="19">
        <v>0.66391065267192018</v>
      </c>
      <c r="J4472" s="19"/>
      <c r="K4472" s="19"/>
      <c r="L4472" s="19">
        <v>0.71351025908371923</v>
      </c>
      <c r="M4472" s="19"/>
      <c r="N4472" s="19">
        <v>1.0820919523652632</v>
      </c>
      <c r="O4472" s="19"/>
      <c r="P4472" s="50">
        <v>3.9837202400153413E-2</v>
      </c>
      <c r="R4472" s="9" t="s">
        <v>0</v>
      </c>
    </row>
    <row r="4473" spans="2:18" x14ac:dyDescent="0.2">
      <c r="B4473" s="25">
        <v>4243</v>
      </c>
      <c r="C4473" s="193">
        <v>3.8424455722482494E-2</v>
      </c>
      <c r="D4473" s="19"/>
      <c r="E4473" s="19"/>
      <c r="F4473" s="19">
        <v>1.0309289502523397E-2</v>
      </c>
      <c r="G4473" s="19"/>
      <c r="H4473" s="19">
        <v>0.38770748949666195</v>
      </c>
      <c r="I4473" s="19"/>
      <c r="J4473" s="19">
        <v>0.32439010059170414</v>
      </c>
      <c r="K4473" s="19"/>
      <c r="L4473" s="19">
        <v>0.21838924756526479</v>
      </c>
      <c r="M4473" s="19">
        <v>0.77260636600309474</v>
      </c>
      <c r="N4473" s="19"/>
      <c r="O4473" s="19">
        <v>3.2432003353319035E-2</v>
      </c>
      <c r="P4473" s="50"/>
      <c r="R4473" s="9" t="s">
        <v>0</v>
      </c>
    </row>
    <row r="4474" spans="2:18" x14ac:dyDescent="0.2">
      <c r="B4474" s="25">
        <v>4244</v>
      </c>
      <c r="C4474" s="193"/>
      <c r="D4474" s="19">
        <v>0.72910162076581231</v>
      </c>
      <c r="E4474" s="19"/>
      <c r="F4474" s="19">
        <v>1.8092619772196168</v>
      </c>
      <c r="G4474" s="19"/>
      <c r="H4474" s="19">
        <v>0.2319448235287499</v>
      </c>
      <c r="I4474" s="19"/>
      <c r="J4474" s="19">
        <v>0.51833819394011993</v>
      </c>
      <c r="K4474" s="19"/>
      <c r="L4474" s="19">
        <v>1.2710582923437437</v>
      </c>
      <c r="M4474" s="19"/>
      <c r="N4474" s="19">
        <v>1.4264426915143258</v>
      </c>
      <c r="O4474" s="19"/>
      <c r="P4474" s="50">
        <v>1.3220730492740767</v>
      </c>
      <c r="R4474" s="9" t="s">
        <v>0</v>
      </c>
    </row>
    <row r="4475" spans="2:18" x14ac:dyDescent="0.2">
      <c r="B4475" s="25">
        <v>4245</v>
      </c>
      <c r="C4475" s="193">
        <v>1.4220924781436621</v>
      </c>
      <c r="D4475" s="19"/>
      <c r="E4475" s="19">
        <v>0.46834049893262375</v>
      </c>
      <c r="F4475" s="19"/>
      <c r="G4475" s="19">
        <v>0.56777075701665614</v>
      </c>
      <c r="H4475" s="19"/>
      <c r="I4475" s="19">
        <v>1.0670389556159723</v>
      </c>
      <c r="J4475" s="19"/>
      <c r="K4475" s="19">
        <v>0.92783461808259771</v>
      </c>
      <c r="L4475" s="19"/>
      <c r="M4475" s="19">
        <v>1.0993025068313778</v>
      </c>
      <c r="N4475" s="19"/>
      <c r="O4475" s="19">
        <v>0.46528607221684881</v>
      </c>
      <c r="P4475" s="50"/>
      <c r="R4475" s="9" t="s">
        <v>0</v>
      </c>
    </row>
    <row r="4476" spans="2:18" x14ac:dyDescent="0.2">
      <c r="B4476" s="25">
        <v>4246</v>
      </c>
      <c r="C4476" s="193">
        <v>1.0391377886077322</v>
      </c>
      <c r="D4476" s="19"/>
      <c r="E4476" s="19">
        <v>0.71971508051341171</v>
      </c>
      <c r="F4476" s="19"/>
      <c r="G4476" s="19">
        <v>0.70777302397948683</v>
      </c>
      <c r="H4476" s="19"/>
      <c r="I4476" s="19">
        <v>0.83063907547221438</v>
      </c>
      <c r="J4476" s="19"/>
      <c r="K4476" s="19">
        <v>1.0687420353577681</v>
      </c>
      <c r="L4476" s="19"/>
      <c r="M4476" s="19">
        <v>1.1796629502152038</v>
      </c>
      <c r="N4476" s="19"/>
      <c r="O4476" s="19">
        <v>1.3637025830742007</v>
      </c>
      <c r="P4476" s="50"/>
      <c r="R4476" s="9" t="s">
        <v>0</v>
      </c>
    </row>
    <row r="4477" spans="2:18" x14ac:dyDescent="0.2">
      <c r="B4477" s="25">
        <v>4247</v>
      </c>
      <c r="C4477" s="193">
        <v>0.39982024280696282</v>
      </c>
      <c r="D4477" s="19"/>
      <c r="E4477" s="19">
        <v>0.71969187115105171</v>
      </c>
      <c r="F4477" s="19"/>
      <c r="G4477" s="19"/>
      <c r="H4477" s="19">
        <v>6.5732098736320799E-2</v>
      </c>
      <c r="I4477" s="19"/>
      <c r="J4477" s="19">
        <v>0.48937266455260148</v>
      </c>
      <c r="K4477" s="19">
        <v>7.0835267900014931E-2</v>
      </c>
      <c r="L4477" s="19"/>
      <c r="M4477" s="19"/>
      <c r="N4477" s="19">
        <v>0.45235060298090363</v>
      </c>
      <c r="O4477" s="19">
        <v>0.75370792192830349</v>
      </c>
      <c r="P4477" s="50"/>
      <c r="R4477" s="9" t="s">
        <v>0</v>
      </c>
    </row>
    <row r="4478" spans="2:18" x14ac:dyDescent="0.2">
      <c r="B4478" s="25">
        <v>4248</v>
      </c>
      <c r="C4478" s="193"/>
      <c r="D4478" s="19">
        <v>0.39542636464200981</v>
      </c>
      <c r="E4478" s="19"/>
      <c r="F4478" s="19">
        <v>0.63209162833141164</v>
      </c>
      <c r="G4478" s="19"/>
      <c r="H4478" s="19">
        <v>0.60638979926832337</v>
      </c>
      <c r="I4478" s="19"/>
      <c r="J4478" s="19">
        <v>0.14615798893940637</v>
      </c>
      <c r="K4478" s="19"/>
      <c r="L4478" s="19">
        <v>0.10582151332543108</v>
      </c>
      <c r="M4478" s="19"/>
      <c r="N4478" s="19">
        <v>0.90258192872227982</v>
      </c>
      <c r="O4478" s="19"/>
      <c r="P4478" s="50">
        <v>0.38531495805856841</v>
      </c>
      <c r="R4478" s="9" t="s">
        <v>0</v>
      </c>
    </row>
    <row r="4479" spans="2:18" x14ac:dyDescent="0.2">
      <c r="B4479" s="25">
        <v>4249</v>
      </c>
      <c r="C4479" s="193"/>
      <c r="D4479" s="19">
        <v>0.34122742444535525</v>
      </c>
      <c r="E4479" s="19">
        <v>2.3695521404752104E-2</v>
      </c>
      <c r="F4479" s="19"/>
      <c r="G4479" s="19">
        <v>0.22650107884987716</v>
      </c>
      <c r="H4479" s="19"/>
      <c r="I4479" s="19"/>
      <c r="J4479" s="19">
        <v>1.4262168635499025E-2</v>
      </c>
      <c r="K4479" s="19"/>
      <c r="L4479" s="19">
        <v>0.44976869264412028</v>
      </c>
      <c r="M4479" s="19"/>
      <c r="N4479" s="19">
        <v>1.909206709898769E-2</v>
      </c>
      <c r="O4479" s="19"/>
      <c r="P4479" s="50">
        <v>4.7934058463116332E-2</v>
      </c>
      <c r="R4479" s="9" t="s">
        <v>0</v>
      </c>
    </row>
    <row r="4480" spans="2:18" x14ac:dyDescent="0.2">
      <c r="B4480" s="25">
        <v>4250</v>
      </c>
      <c r="C4480" s="193"/>
      <c r="D4480" s="19">
        <v>0.25483021399668271</v>
      </c>
      <c r="E4480" s="19">
        <v>1.0674396812110973</v>
      </c>
      <c r="F4480" s="19"/>
      <c r="G4480" s="19">
        <v>0.98730977591301938</v>
      </c>
      <c r="H4480" s="19"/>
      <c r="I4480" s="19">
        <v>2.1729870640467653E-2</v>
      </c>
      <c r="J4480" s="19"/>
      <c r="K4480" s="19"/>
      <c r="L4480" s="19">
        <v>0.72363499718606861</v>
      </c>
      <c r="M4480" s="19"/>
      <c r="N4480" s="19">
        <v>2.2475598498596878E-2</v>
      </c>
      <c r="O4480" s="19"/>
      <c r="P4480" s="50">
        <v>0.84263932182323253</v>
      </c>
      <c r="R4480" s="9" t="s">
        <v>0</v>
      </c>
    </row>
    <row r="4481" spans="2:18" x14ac:dyDescent="0.2">
      <c r="B4481" s="25">
        <v>4251</v>
      </c>
      <c r="C4481" s="193"/>
      <c r="D4481" s="19">
        <v>1.8206586361995358</v>
      </c>
      <c r="E4481" s="19"/>
      <c r="F4481" s="19">
        <v>2.5628975510767793</v>
      </c>
      <c r="G4481" s="19"/>
      <c r="H4481" s="19">
        <v>1.8894670297930058</v>
      </c>
      <c r="I4481" s="19"/>
      <c r="J4481" s="19">
        <v>2.0729308404735667</v>
      </c>
      <c r="K4481" s="19"/>
      <c r="L4481" s="19">
        <v>2.4634709153044452</v>
      </c>
      <c r="M4481" s="19"/>
      <c r="N4481" s="19">
        <v>1.4448204431264995</v>
      </c>
      <c r="O4481" s="19"/>
      <c r="P4481" s="50">
        <v>2.3641808439397289</v>
      </c>
      <c r="R4481" s="9" t="s">
        <v>0</v>
      </c>
    </row>
    <row r="4482" spans="2:18" x14ac:dyDescent="0.2">
      <c r="B4482" s="25">
        <v>4252</v>
      </c>
      <c r="C4482" s="193"/>
      <c r="D4482" s="19">
        <v>0.10855147565692255</v>
      </c>
      <c r="E4482" s="19">
        <v>0.4725132752279696</v>
      </c>
      <c r="F4482" s="19"/>
      <c r="G4482" s="19"/>
      <c r="H4482" s="19">
        <v>4.7794177219049654E-2</v>
      </c>
      <c r="I4482" s="19">
        <v>0.94549755771348964</v>
      </c>
      <c r="J4482" s="19"/>
      <c r="K4482" s="19"/>
      <c r="L4482" s="19">
        <v>0.22022541905076906</v>
      </c>
      <c r="M4482" s="19"/>
      <c r="N4482" s="19">
        <v>0.51928571492218323</v>
      </c>
      <c r="O4482" s="19">
        <v>0.83628699398699891</v>
      </c>
      <c r="P4482" s="50"/>
      <c r="R4482" s="9" t="s">
        <v>0</v>
      </c>
    </row>
    <row r="4483" spans="2:18" x14ac:dyDescent="0.2">
      <c r="B4483" s="25">
        <v>4253</v>
      </c>
      <c r="C4483" s="193">
        <v>0.49978779647658483</v>
      </c>
      <c r="D4483" s="19"/>
      <c r="E4483" s="19">
        <v>0.3079475801977884</v>
      </c>
      <c r="F4483" s="19"/>
      <c r="G4483" s="19">
        <v>0.1282624388917103</v>
      </c>
      <c r="H4483" s="19"/>
      <c r="I4483" s="19"/>
      <c r="J4483" s="19">
        <v>0.18773429933190514</v>
      </c>
      <c r="K4483" s="19">
        <v>0.56203223284875736</v>
      </c>
      <c r="L4483" s="19"/>
      <c r="M4483" s="19"/>
      <c r="N4483" s="19">
        <v>0.13814282246311374</v>
      </c>
      <c r="O4483" s="19"/>
      <c r="P4483" s="50">
        <v>0.36674759144980257</v>
      </c>
      <c r="R4483" s="9" t="s">
        <v>0</v>
      </c>
    </row>
    <row r="4484" spans="2:18" x14ac:dyDescent="0.2">
      <c r="B4484" s="25">
        <v>4254</v>
      </c>
      <c r="C4484" s="193">
        <v>0.10646028098986816</v>
      </c>
      <c r="D4484" s="19"/>
      <c r="E4484" s="19"/>
      <c r="F4484" s="19">
        <v>0.12343106183055648</v>
      </c>
      <c r="G4484" s="19"/>
      <c r="H4484" s="19">
        <v>0.30163970466971568</v>
      </c>
      <c r="I4484" s="19"/>
      <c r="J4484" s="19">
        <v>0.62586452983671748</v>
      </c>
      <c r="K4484" s="19"/>
      <c r="L4484" s="19">
        <v>0.77436718183488107</v>
      </c>
      <c r="M4484" s="19">
        <v>0.17060847216911285</v>
      </c>
      <c r="N4484" s="19"/>
      <c r="O4484" s="19"/>
      <c r="P4484" s="50">
        <v>1.6379055710312602</v>
      </c>
      <c r="R4484" s="9" t="s">
        <v>0</v>
      </c>
    </row>
    <row r="4485" spans="2:18" x14ac:dyDescent="0.2">
      <c r="B4485" s="25">
        <v>4255</v>
      </c>
      <c r="C4485" s="193"/>
      <c r="D4485" s="19">
        <v>1.0533099486998592</v>
      </c>
      <c r="E4485" s="19">
        <v>1.1470247139791618</v>
      </c>
      <c r="F4485" s="19"/>
      <c r="G4485" s="19"/>
      <c r="H4485" s="19">
        <v>0.34098883863387447</v>
      </c>
      <c r="I4485" s="19"/>
      <c r="J4485" s="19">
        <v>0.22671150329346862</v>
      </c>
      <c r="K4485" s="19"/>
      <c r="L4485" s="19">
        <v>0.22141893616326266</v>
      </c>
      <c r="M4485" s="19">
        <v>2.1292952559875213E-2</v>
      </c>
      <c r="N4485" s="19"/>
      <c r="O4485" s="19"/>
      <c r="P4485" s="50">
        <v>0.6846549988230618</v>
      </c>
      <c r="R4485" s="9" t="s">
        <v>0</v>
      </c>
    </row>
    <row r="4486" spans="2:18" x14ac:dyDescent="0.2">
      <c r="B4486" s="25">
        <v>4256</v>
      </c>
      <c r="C4486" s="193"/>
      <c r="D4486" s="19">
        <v>1.3088359520382853</v>
      </c>
      <c r="E4486" s="19">
        <v>7.6666368022411446E-2</v>
      </c>
      <c r="F4486" s="19"/>
      <c r="G4486" s="19">
        <v>0.19131614196535568</v>
      </c>
      <c r="H4486" s="19"/>
      <c r="I4486" s="19"/>
      <c r="J4486" s="19">
        <v>0.426480603063917</v>
      </c>
      <c r="K4486" s="19"/>
      <c r="L4486" s="19">
        <v>0.56142460373979586</v>
      </c>
      <c r="M4486" s="19"/>
      <c r="N4486" s="19">
        <v>0.43546739464527356</v>
      </c>
      <c r="O4486" s="19"/>
      <c r="P4486" s="50">
        <v>0.45933464410372571</v>
      </c>
      <c r="R4486" s="9" t="s">
        <v>0</v>
      </c>
    </row>
    <row r="4487" spans="2:18" x14ac:dyDescent="0.2">
      <c r="B4487" s="25">
        <v>4257</v>
      </c>
      <c r="C4487" s="193">
        <v>0.31944869497954748</v>
      </c>
      <c r="D4487" s="19"/>
      <c r="E4487" s="19"/>
      <c r="F4487" s="19">
        <v>0.28682484748616233</v>
      </c>
      <c r="G4487" s="19">
        <v>0.33408702536954837</v>
      </c>
      <c r="H4487" s="19"/>
      <c r="I4487" s="19"/>
      <c r="J4487" s="19">
        <v>0.54671484327243269</v>
      </c>
      <c r="K4487" s="19">
        <v>0.38862093602903736</v>
      </c>
      <c r="L4487" s="19"/>
      <c r="M4487" s="19"/>
      <c r="N4487" s="19">
        <v>0.22792586987707875</v>
      </c>
      <c r="O4487" s="19"/>
      <c r="P4487" s="50">
        <v>0.33975463990034654</v>
      </c>
      <c r="R4487" s="9" t="s">
        <v>0</v>
      </c>
    </row>
    <row r="4488" spans="2:18" x14ac:dyDescent="0.2">
      <c r="B4488" s="25">
        <v>4258</v>
      </c>
      <c r="C4488" s="193">
        <v>0.68569995614519641</v>
      </c>
      <c r="D4488" s="19"/>
      <c r="E4488" s="19">
        <v>1.234531652840084</v>
      </c>
      <c r="F4488" s="19"/>
      <c r="G4488" s="19">
        <v>2.7484463108534484E-2</v>
      </c>
      <c r="H4488" s="19"/>
      <c r="I4488" s="19">
        <v>7.5343861124158182E-2</v>
      </c>
      <c r="J4488" s="19"/>
      <c r="K4488" s="19">
        <v>0.60154584649046117</v>
      </c>
      <c r="L4488" s="19"/>
      <c r="M4488" s="19">
        <v>0.59742299338264326</v>
      </c>
      <c r="N4488" s="19"/>
      <c r="O4488" s="19">
        <v>0.27103150140950472</v>
      </c>
      <c r="P4488" s="50"/>
      <c r="R4488" s="9" t="s">
        <v>0</v>
      </c>
    </row>
    <row r="4489" spans="2:18" x14ac:dyDescent="0.2">
      <c r="B4489" s="25">
        <v>4259</v>
      </c>
      <c r="C4489" s="193"/>
      <c r="D4489" s="19">
        <v>2.7385393365725959</v>
      </c>
      <c r="E4489" s="19"/>
      <c r="F4489" s="19">
        <v>2.6252469361351927</v>
      </c>
      <c r="G4489" s="19"/>
      <c r="H4489" s="19">
        <v>2.0267430210416855</v>
      </c>
      <c r="I4489" s="19"/>
      <c r="J4489" s="19">
        <v>2.0268616539362729</v>
      </c>
      <c r="K4489" s="19"/>
      <c r="L4489" s="19">
        <v>2.3156676758388208</v>
      </c>
      <c r="M4489" s="19"/>
      <c r="N4489" s="19">
        <v>1.3233909199551275</v>
      </c>
      <c r="O4489" s="19"/>
      <c r="P4489" s="50">
        <v>1.6913660276391786</v>
      </c>
      <c r="R4489" s="9" t="s">
        <v>0</v>
      </c>
    </row>
    <row r="4490" spans="2:18" x14ac:dyDescent="0.2">
      <c r="B4490" s="25">
        <v>4260</v>
      </c>
      <c r="C4490" s="193">
        <v>0.55366497787052527</v>
      </c>
      <c r="D4490" s="19"/>
      <c r="E4490" s="19">
        <v>0.35404023371755561</v>
      </c>
      <c r="F4490" s="19"/>
      <c r="G4490" s="19"/>
      <c r="H4490" s="19">
        <v>1.0390933721386812</v>
      </c>
      <c r="I4490" s="19"/>
      <c r="J4490" s="19">
        <v>0.41713576513412515</v>
      </c>
      <c r="K4490" s="19"/>
      <c r="L4490" s="19">
        <v>0.42029846590255115</v>
      </c>
      <c r="M4490" s="19"/>
      <c r="N4490" s="19">
        <v>1.1796511037154127</v>
      </c>
      <c r="O4490" s="19">
        <v>8.5835775937551526E-2</v>
      </c>
      <c r="P4490" s="50"/>
      <c r="R4490" s="9" t="s">
        <v>0</v>
      </c>
    </row>
    <row r="4491" spans="2:18" x14ac:dyDescent="0.2">
      <c r="B4491" s="25">
        <v>4261</v>
      </c>
      <c r="C4491" s="193">
        <v>0.37720171696388566</v>
      </c>
      <c r="D4491" s="19"/>
      <c r="E4491" s="19"/>
      <c r="F4491" s="19">
        <v>0.89814821342148543</v>
      </c>
      <c r="G4491" s="19"/>
      <c r="H4491" s="19">
        <v>0.56231323155413715</v>
      </c>
      <c r="I4491" s="19"/>
      <c r="J4491" s="19">
        <v>0.71409088327954207</v>
      </c>
      <c r="K4491" s="19"/>
      <c r="L4491" s="19">
        <v>0.71808797358398668</v>
      </c>
      <c r="M4491" s="19"/>
      <c r="N4491" s="19">
        <v>0.12031115194130798</v>
      </c>
      <c r="O4491" s="19"/>
      <c r="P4491" s="50">
        <v>0.57406408664070263</v>
      </c>
      <c r="R4491" s="9" t="s">
        <v>0</v>
      </c>
    </row>
    <row r="4492" spans="2:18" x14ac:dyDescent="0.2">
      <c r="B4492" s="25">
        <v>4262</v>
      </c>
      <c r="C4492" s="193"/>
      <c r="D4492" s="19">
        <v>9.8804339379934047E-2</v>
      </c>
      <c r="E4492" s="19">
        <v>2.7407151509308732E-2</v>
      </c>
      <c r="F4492" s="19"/>
      <c r="G4492" s="19">
        <v>1.0867543029726181</v>
      </c>
      <c r="H4492" s="19"/>
      <c r="I4492" s="19">
        <v>0.17967016938730909</v>
      </c>
      <c r="J4492" s="19"/>
      <c r="K4492" s="19">
        <v>0.79133054370942391</v>
      </c>
      <c r="L4492" s="19"/>
      <c r="M4492" s="19">
        <v>0.76472230078937242</v>
      </c>
      <c r="N4492" s="19"/>
      <c r="O4492" s="19">
        <v>0.50643312713668776</v>
      </c>
      <c r="P4492" s="50"/>
      <c r="R4492" s="9" t="s">
        <v>0</v>
      </c>
    </row>
    <row r="4493" spans="2:18" x14ac:dyDescent="0.2">
      <c r="B4493" s="25">
        <v>4263</v>
      </c>
      <c r="C4493" s="193"/>
      <c r="D4493" s="19">
        <v>0.36745410313720156</v>
      </c>
      <c r="E4493" s="19">
        <v>1.0728269329235645</v>
      </c>
      <c r="F4493" s="19"/>
      <c r="G4493" s="19">
        <v>0.34824824653350228</v>
      </c>
      <c r="H4493" s="19"/>
      <c r="I4493" s="19">
        <v>0.14980165697542816</v>
      </c>
      <c r="J4493" s="19"/>
      <c r="K4493" s="19">
        <v>0.86971896894161471</v>
      </c>
      <c r="L4493" s="19"/>
      <c r="M4493" s="19">
        <v>0.45014859400751661</v>
      </c>
      <c r="N4493" s="19"/>
      <c r="O4493" s="19">
        <v>0.36384985134588554</v>
      </c>
      <c r="P4493" s="50"/>
      <c r="R4493" s="9" t="s">
        <v>0</v>
      </c>
    </row>
    <row r="4494" spans="2:18" x14ac:dyDescent="0.2">
      <c r="B4494" s="25">
        <v>4264</v>
      </c>
      <c r="C4494" s="193"/>
      <c r="D4494" s="19">
        <v>2.4563199751984989E-2</v>
      </c>
      <c r="E4494" s="19"/>
      <c r="F4494" s="19">
        <v>0.37373562196348331</v>
      </c>
      <c r="G4494" s="19"/>
      <c r="H4494" s="19">
        <v>0.42461948957678497</v>
      </c>
      <c r="I4494" s="19"/>
      <c r="J4494" s="19">
        <v>0.45158915787756831</v>
      </c>
      <c r="K4494" s="19"/>
      <c r="L4494" s="19">
        <v>0.89058351301081751</v>
      </c>
      <c r="M4494" s="19"/>
      <c r="N4494" s="19">
        <v>1.351540152889078</v>
      </c>
      <c r="O4494" s="19"/>
      <c r="P4494" s="50">
        <v>0.45539582107451859</v>
      </c>
      <c r="R4494" s="9" t="s">
        <v>0</v>
      </c>
    </row>
    <row r="4495" spans="2:18" x14ac:dyDescent="0.2">
      <c r="B4495" s="25">
        <v>4265</v>
      </c>
      <c r="C4495" s="193">
        <v>0.41038400933179486</v>
      </c>
      <c r="D4495" s="19"/>
      <c r="E4495" s="19">
        <v>0.24962997484150251</v>
      </c>
      <c r="F4495" s="19"/>
      <c r="G4495" s="19">
        <v>1.5555124389045031E-2</v>
      </c>
      <c r="H4495" s="19"/>
      <c r="I4495" s="19">
        <v>0.6585563523748309</v>
      </c>
      <c r="J4495" s="19"/>
      <c r="K4495" s="19"/>
      <c r="L4495" s="19">
        <v>0.39331296168565738</v>
      </c>
      <c r="M4495" s="19"/>
      <c r="N4495" s="19">
        <v>7.6973405561361119E-2</v>
      </c>
      <c r="O4495" s="19"/>
      <c r="P4495" s="50">
        <v>0.14666493800276681</v>
      </c>
      <c r="R4495" s="9" t="s">
        <v>0</v>
      </c>
    </row>
    <row r="4496" spans="2:18" x14ac:dyDescent="0.2">
      <c r="B4496" s="25">
        <v>4266</v>
      </c>
      <c r="C4496" s="193">
        <v>0.23834293286687291</v>
      </c>
      <c r="D4496" s="19"/>
      <c r="E4496" s="19">
        <v>2.5959286415480117E-2</v>
      </c>
      <c r="F4496" s="19"/>
      <c r="G4496" s="19">
        <v>0.2702978050307191</v>
      </c>
      <c r="H4496" s="19"/>
      <c r="I4496" s="19">
        <v>0.67961478931688624</v>
      </c>
      <c r="J4496" s="19"/>
      <c r="K4496" s="19">
        <v>0.77651156362604234</v>
      </c>
      <c r="L4496" s="19"/>
      <c r="M4496" s="19">
        <v>0.69945719191456368</v>
      </c>
      <c r="N4496" s="19"/>
      <c r="O4496" s="19"/>
      <c r="P4496" s="50">
        <v>0.12208995625485694</v>
      </c>
      <c r="R4496" s="9" t="s">
        <v>0</v>
      </c>
    </row>
    <row r="4497" spans="2:18" x14ac:dyDescent="0.2">
      <c r="B4497" s="25">
        <v>4267</v>
      </c>
      <c r="C4497" s="193"/>
      <c r="D4497" s="19">
        <v>0.45160549592014693</v>
      </c>
      <c r="E4497" s="19">
        <v>0.37378751858867593</v>
      </c>
      <c r="F4497" s="19"/>
      <c r="G4497" s="19"/>
      <c r="H4497" s="19">
        <v>0.46311734034231339</v>
      </c>
      <c r="I4497" s="19"/>
      <c r="J4497" s="19">
        <v>0.10536097134421615</v>
      </c>
      <c r="K4497" s="19"/>
      <c r="L4497" s="19">
        <v>0.428884681941128</v>
      </c>
      <c r="M4497" s="19"/>
      <c r="N4497" s="19">
        <v>0.24745718892702656</v>
      </c>
      <c r="O4497" s="19">
        <v>0.54547683589845686</v>
      </c>
      <c r="P4497" s="50"/>
      <c r="R4497" s="9" t="s">
        <v>0</v>
      </c>
    </row>
    <row r="4498" spans="2:18" x14ac:dyDescent="0.2">
      <c r="B4498" s="25">
        <v>4268</v>
      </c>
      <c r="C4498" s="193"/>
      <c r="D4498" s="19">
        <v>0.91161408518398213</v>
      </c>
      <c r="E4498" s="19"/>
      <c r="F4498" s="19">
        <v>0.3067913875075674</v>
      </c>
      <c r="G4498" s="19"/>
      <c r="H4498" s="19">
        <v>1.1443732152093731</v>
      </c>
      <c r="I4498" s="19"/>
      <c r="J4498" s="19">
        <v>1.5247914879935909</v>
      </c>
      <c r="K4498" s="19"/>
      <c r="L4498" s="19">
        <v>1.2212898302575572</v>
      </c>
      <c r="M4498" s="19"/>
      <c r="N4498" s="19">
        <v>0.98763760081560403</v>
      </c>
      <c r="O4498" s="19"/>
      <c r="P4498" s="50">
        <v>0.88865960110221842</v>
      </c>
      <c r="R4498" s="9" t="s">
        <v>0</v>
      </c>
    </row>
    <row r="4499" spans="2:18" x14ac:dyDescent="0.2">
      <c r="B4499" s="25">
        <v>4269</v>
      </c>
      <c r="C4499" s="193"/>
      <c r="D4499" s="19">
        <v>0.55817221904843628</v>
      </c>
      <c r="E4499" s="19"/>
      <c r="F4499" s="19">
        <v>0.49885814085119623</v>
      </c>
      <c r="G4499" s="19">
        <v>0.25676139801729803</v>
      </c>
      <c r="H4499" s="19"/>
      <c r="I4499" s="19"/>
      <c r="J4499" s="19">
        <v>0.14853254719361758</v>
      </c>
      <c r="K4499" s="19"/>
      <c r="L4499" s="19">
        <v>0.55896934405086862</v>
      </c>
      <c r="M4499" s="19"/>
      <c r="N4499" s="19">
        <v>0.54142321016004413</v>
      </c>
      <c r="O4499" s="19"/>
      <c r="P4499" s="50">
        <v>0.48528442647082554</v>
      </c>
      <c r="R4499" s="9" t="s">
        <v>0</v>
      </c>
    </row>
    <row r="4500" spans="2:18" x14ac:dyDescent="0.2">
      <c r="B4500" s="25">
        <v>4270</v>
      </c>
      <c r="C4500" s="193">
        <v>0.30916127749450162</v>
      </c>
      <c r="D4500" s="19"/>
      <c r="E4500" s="19"/>
      <c r="F4500" s="19">
        <v>0.25126569953482208</v>
      </c>
      <c r="G4500" s="19">
        <v>1.509645723444067</v>
      </c>
      <c r="H4500" s="19"/>
      <c r="I4500" s="19">
        <v>0.8672936202754894</v>
      </c>
      <c r="J4500" s="19"/>
      <c r="K4500" s="19"/>
      <c r="L4500" s="19">
        <v>2.0573296164818729E-2</v>
      </c>
      <c r="M4500" s="19">
        <v>0.32076930328906039</v>
      </c>
      <c r="N4500" s="19"/>
      <c r="O4500" s="19">
        <v>0.98967285663753624</v>
      </c>
      <c r="P4500" s="50"/>
      <c r="R4500" s="9" t="s">
        <v>0</v>
      </c>
    </row>
    <row r="4501" spans="2:18" x14ac:dyDescent="0.2">
      <c r="B4501" s="25">
        <v>4271</v>
      </c>
      <c r="C4501" s="193"/>
      <c r="D4501" s="19">
        <v>0.15272675256681825</v>
      </c>
      <c r="E4501" s="19">
        <v>1.2696479029701311</v>
      </c>
      <c r="F4501" s="19"/>
      <c r="G4501" s="19">
        <v>1.4081810883981745</v>
      </c>
      <c r="H4501" s="19"/>
      <c r="I4501" s="19">
        <v>0.75322678861707726</v>
      </c>
      <c r="J4501" s="19"/>
      <c r="K4501" s="19">
        <v>0.66833819024556418</v>
      </c>
      <c r="L4501" s="19"/>
      <c r="M4501" s="19">
        <v>0.34407790364189283</v>
      </c>
      <c r="N4501" s="19"/>
      <c r="O4501" s="19">
        <v>0.87538498081645899</v>
      </c>
      <c r="P4501" s="50"/>
      <c r="R4501" s="9" t="s">
        <v>0</v>
      </c>
    </row>
    <row r="4502" spans="2:18" x14ac:dyDescent="0.2">
      <c r="B4502" s="25">
        <v>4272</v>
      </c>
      <c r="C4502" s="193"/>
      <c r="D4502" s="19">
        <v>0.13399865395077301</v>
      </c>
      <c r="E4502" s="19"/>
      <c r="F4502" s="19">
        <v>0.45098080501305721</v>
      </c>
      <c r="G4502" s="19">
        <v>0.16004607120957959</v>
      </c>
      <c r="H4502" s="19"/>
      <c r="I4502" s="19"/>
      <c r="J4502" s="19">
        <v>0.39242992816588335</v>
      </c>
      <c r="K4502" s="19">
        <v>0.40014538305621922</v>
      </c>
      <c r="L4502" s="19"/>
      <c r="M4502" s="19">
        <v>0.65908847815763438</v>
      </c>
      <c r="N4502" s="19"/>
      <c r="O4502" s="19">
        <v>0.90261961290306048</v>
      </c>
      <c r="P4502" s="50"/>
      <c r="R4502" s="9" t="s">
        <v>0</v>
      </c>
    </row>
    <row r="4503" spans="2:18" x14ac:dyDescent="0.2">
      <c r="B4503" s="25">
        <v>4273</v>
      </c>
      <c r="C4503" s="193">
        <v>0.38923391673030416</v>
      </c>
      <c r="D4503" s="19"/>
      <c r="E4503" s="19">
        <v>2.0014934689455598E-2</v>
      </c>
      <c r="F4503" s="19"/>
      <c r="G4503" s="19">
        <v>0.57557773662881928</v>
      </c>
      <c r="H4503" s="19"/>
      <c r="I4503" s="19">
        <v>0.68478847959225364</v>
      </c>
      <c r="J4503" s="19"/>
      <c r="K4503" s="19">
        <v>0.41495912677640251</v>
      </c>
      <c r="L4503" s="19"/>
      <c r="M4503" s="19">
        <v>1.5394538805884785</v>
      </c>
      <c r="N4503" s="19"/>
      <c r="O4503" s="19">
        <v>0.37647156770702989</v>
      </c>
      <c r="P4503" s="50"/>
      <c r="R4503" s="9" t="s">
        <v>0</v>
      </c>
    </row>
    <row r="4504" spans="2:18" x14ac:dyDescent="0.2">
      <c r="B4504" s="25">
        <v>4274</v>
      </c>
      <c r="C4504" s="193">
        <v>1.8950968743401126</v>
      </c>
      <c r="D4504" s="19"/>
      <c r="E4504" s="19">
        <v>1.3942991728424945</v>
      </c>
      <c r="F4504" s="19"/>
      <c r="G4504" s="19">
        <v>1.9910675310421482</v>
      </c>
      <c r="H4504" s="19"/>
      <c r="I4504" s="19">
        <v>1.7225012605938279</v>
      </c>
      <c r="J4504" s="19"/>
      <c r="K4504" s="19">
        <v>0.84017762476074365</v>
      </c>
      <c r="L4504" s="19"/>
      <c r="M4504" s="19">
        <v>1.3129635004885918</v>
      </c>
      <c r="N4504" s="19"/>
      <c r="O4504" s="19">
        <v>1.4488947479862708</v>
      </c>
      <c r="P4504" s="50"/>
      <c r="R4504" s="9" t="s">
        <v>0</v>
      </c>
    </row>
    <row r="4505" spans="2:18" x14ac:dyDescent="0.2">
      <c r="B4505" s="25">
        <v>4275</v>
      </c>
      <c r="C4505" s="193">
        <v>3.3191500782255479E-3</v>
      </c>
      <c r="D4505" s="19"/>
      <c r="E4505" s="19"/>
      <c r="F4505" s="19">
        <v>0.54059167001792774</v>
      </c>
      <c r="G4505" s="19"/>
      <c r="H4505" s="19">
        <v>0.14044684089803022</v>
      </c>
      <c r="I4505" s="19">
        <v>1.6443177807359544E-2</v>
      </c>
      <c r="J4505" s="19"/>
      <c r="K4505" s="19"/>
      <c r="L4505" s="19">
        <v>0.28168376311125343</v>
      </c>
      <c r="M4505" s="19"/>
      <c r="N4505" s="19">
        <v>0.36770381582430833</v>
      </c>
      <c r="O4505" s="19"/>
      <c r="P4505" s="50">
        <v>0.12136872070632411</v>
      </c>
      <c r="R4505" s="9" t="s">
        <v>0</v>
      </c>
    </row>
    <row r="4506" spans="2:18" x14ac:dyDescent="0.2">
      <c r="B4506" s="25">
        <v>4276</v>
      </c>
      <c r="C4506" s="193"/>
      <c r="D4506" s="19">
        <v>0.5097772579758465</v>
      </c>
      <c r="E4506" s="19"/>
      <c r="F4506" s="19">
        <v>1.2348733240441334</v>
      </c>
      <c r="G4506" s="19">
        <v>4.5880941934945664E-2</v>
      </c>
      <c r="H4506" s="19"/>
      <c r="I4506" s="19"/>
      <c r="J4506" s="19">
        <v>0.99495225299646961</v>
      </c>
      <c r="K4506" s="19">
        <v>9.0700820451171268E-2</v>
      </c>
      <c r="L4506" s="19"/>
      <c r="M4506" s="19"/>
      <c r="N4506" s="19">
        <v>0.66174264256105231</v>
      </c>
      <c r="O4506" s="19"/>
      <c r="P4506" s="50">
        <v>4.7269741442799586E-2</v>
      </c>
      <c r="R4506" s="9" t="s">
        <v>0</v>
      </c>
    </row>
    <row r="4507" spans="2:18" x14ac:dyDescent="0.2">
      <c r="B4507" s="25">
        <v>4277</v>
      </c>
      <c r="C4507" s="193">
        <v>0.70129754895155083</v>
      </c>
      <c r="D4507" s="19"/>
      <c r="E4507" s="19">
        <v>0.92816720836099764</v>
      </c>
      <c r="F4507" s="19"/>
      <c r="G4507" s="19">
        <v>0.14783739522908326</v>
      </c>
      <c r="H4507" s="19"/>
      <c r="I4507" s="19">
        <v>0.24038758592634296</v>
      </c>
      <c r="J4507" s="19"/>
      <c r="K4507" s="19">
        <v>0.91971956430039037</v>
      </c>
      <c r="L4507" s="19"/>
      <c r="M4507" s="19">
        <v>0.75409027316402077</v>
      </c>
      <c r="N4507" s="19"/>
      <c r="O4507" s="19"/>
      <c r="P4507" s="50">
        <v>0.45945744104626945</v>
      </c>
      <c r="R4507" s="9" t="s">
        <v>0</v>
      </c>
    </row>
    <row r="4508" spans="2:18" x14ac:dyDescent="0.2">
      <c r="B4508" s="25">
        <v>4278</v>
      </c>
      <c r="C4508" s="193">
        <v>1.3834583179030224</v>
      </c>
      <c r="D4508" s="19"/>
      <c r="E4508" s="19">
        <v>1.5484135963053629</v>
      </c>
      <c r="F4508" s="19"/>
      <c r="G4508" s="19">
        <v>0.42087562360372383</v>
      </c>
      <c r="H4508" s="19"/>
      <c r="I4508" s="19">
        <v>0.74769510841574471</v>
      </c>
      <c r="J4508" s="19"/>
      <c r="K4508" s="19">
        <v>1.2880736790198883</v>
      </c>
      <c r="L4508" s="19"/>
      <c r="M4508" s="19">
        <v>0.69716734084401133</v>
      </c>
      <c r="N4508" s="19"/>
      <c r="O4508" s="19">
        <v>0.81571137821585016</v>
      </c>
      <c r="P4508" s="50"/>
      <c r="R4508" s="9" t="s">
        <v>0</v>
      </c>
    </row>
    <row r="4509" spans="2:18" x14ac:dyDescent="0.2">
      <c r="B4509" s="25">
        <v>4279</v>
      </c>
      <c r="C4509" s="193"/>
      <c r="D4509" s="19">
        <v>1.1229671440943123</v>
      </c>
      <c r="E4509" s="19"/>
      <c r="F4509" s="19">
        <v>0.80144717180652192</v>
      </c>
      <c r="G4509" s="19"/>
      <c r="H4509" s="19">
        <v>0.66899206369305397</v>
      </c>
      <c r="I4509" s="19"/>
      <c r="J4509" s="19">
        <v>0.75218157732207735</v>
      </c>
      <c r="K4509" s="19"/>
      <c r="L4509" s="19">
        <v>0.50281199013434574</v>
      </c>
      <c r="M4509" s="19"/>
      <c r="N4509" s="19">
        <v>0.61158960490246617</v>
      </c>
      <c r="O4509" s="19"/>
      <c r="P4509" s="50">
        <v>4.6981760478481259E-2</v>
      </c>
      <c r="R4509" s="9" t="s">
        <v>0</v>
      </c>
    </row>
    <row r="4510" spans="2:18" x14ac:dyDescent="0.2">
      <c r="B4510" s="25">
        <v>4280</v>
      </c>
      <c r="C4510" s="193"/>
      <c r="D4510" s="19">
        <v>1.5504775400615685</v>
      </c>
      <c r="E4510" s="19"/>
      <c r="F4510" s="19">
        <v>1.3225117507379909</v>
      </c>
      <c r="G4510" s="19"/>
      <c r="H4510" s="19">
        <v>1.3624705053310282</v>
      </c>
      <c r="I4510" s="19"/>
      <c r="J4510" s="19">
        <v>2.369637714519012</v>
      </c>
      <c r="K4510" s="19"/>
      <c r="L4510" s="19">
        <v>0.76456005551143758</v>
      </c>
      <c r="M4510" s="19"/>
      <c r="N4510" s="19">
        <v>1.9796595802289405</v>
      </c>
      <c r="O4510" s="19"/>
      <c r="P4510" s="50">
        <v>1.1674359281741611</v>
      </c>
      <c r="R4510" s="9" t="s">
        <v>0</v>
      </c>
    </row>
    <row r="4511" spans="2:18" x14ac:dyDescent="0.2">
      <c r="B4511" s="25">
        <v>4281</v>
      </c>
      <c r="C4511" s="193">
        <v>1.3605368983918213</v>
      </c>
      <c r="D4511" s="19"/>
      <c r="E4511" s="19">
        <v>0.97500060436040514</v>
      </c>
      <c r="F4511" s="19"/>
      <c r="G4511" s="19">
        <v>1.3941280669323135</v>
      </c>
      <c r="H4511" s="19"/>
      <c r="I4511" s="19">
        <v>0.8777181619885015</v>
      </c>
      <c r="J4511" s="19"/>
      <c r="K4511" s="19">
        <v>1.4785471525437357</v>
      </c>
      <c r="L4511" s="19"/>
      <c r="M4511" s="19"/>
      <c r="N4511" s="19">
        <v>0.12026738633980058</v>
      </c>
      <c r="O4511" s="19">
        <v>1.3432362797920323</v>
      </c>
      <c r="P4511" s="50"/>
      <c r="R4511" s="9" t="s">
        <v>0</v>
      </c>
    </row>
    <row r="4512" spans="2:18" x14ac:dyDescent="0.2">
      <c r="B4512" s="25">
        <v>4282</v>
      </c>
      <c r="C4512" s="193"/>
      <c r="D4512" s="19">
        <v>1.1468635554485664</v>
      </c>
      <c r="E4512" s="19"/>
      <c r="F4512" s="19">
        <v>2.3431063546555086</v>
      </c>
      <c r="G4512" s="19"/>
      <c r="H4512" s="19">
        <v>1.8739868359479601</v>
      </c>
      <c r="I4512" s="19"/>
      <c r="J4512" s="19">
        <v>1.511586828031747</v>
      </c>
      <c r="K4512" s="19"/>
      <c r="L4512" s="19">
        <v>1.9886576840115482</v>
      </c>
      <c r="M4512" s="19"/>
      <c r="N4512" s="19">
        <v>1.774334396786281</v>
      </c>
      <c r="O4512" s="19"/>
      <c r="P4512" s="50">
        <v>1.8155271826733999</v>
      </c>
      <c r="R4512" s="9" t="s">
        <v>0</v>
      </c>
    </row>
    <row r="4513" spans="2:18" x14ac:dyDescent="0.2">
      <c r="B4513" s="25">
        <v>4283</v>
      </c>
      <c r="C4513" s="193">
        <v>0.33543778100988908</v>
      </c>
      <c r="D4513" s="19"/>
      <c r="E4513" s="19">
        <v>0.94868162111208065</v>
      </c>
      <c r="F4513" s="19"/>
      <c r="G4513" s="19">
        <v>0.12562239178142937</v>
      </c>
      <c r="H4513" s="19"/>
      <c r="I4513" s="19">
        <v>0.8525488176067485</v>
      </c>
      <c r="J4513" s="19"/>
      <c r="K4513" s="19">
        <v>1.9708935955153848</v>
      </c>
      <c r="L4513" s="19"/>
      <c r="M4513" s="19">
        <v>0.85005020189819358</v>
      </c>
      <c r="N4513" s="19"/>
      <c r="O4513" s="19">
        <v>0.38779452022936273</v>
      </c>
      <c r="P4513" s="50"/>
      <c r="R4513" s="9" t="s">
        <v>0</v>
      </c>
    </row>
    <row r="4514" spans="2:18" x14ac:dyDescent="0.2">
      <c r="B4514" s="25">
        <v>4284</v>
      </c>
      <c r="C4514" s="193"/>
      <c r="D4514" s="19">
        <v>0.65453619015076048</v>
      </c>
      <c r="E4514" s="19">
        <v>0.57919405830614412</v>
      </c>
      <c r="F4514" s="19"/>
      <c r="G4514" s="19"/>
      <c r="H4514" s="19">
        <v>0.2889619492787695</v>
      </c>
      <c r="I4514" s="19">
        <v>0.72073209801952731</v>
      </c>
      <c r="J4514" s="19"/>
      <c r="K4514" s="19"/>
      <c r="L4514" s="19">
        <v>1.1846720978559762</v>
      </c>
      <c r="M4514" s="19">
        <v>0.15013661625620084</v>
      </c>
      <c r="N4514" s="19"/>
      <c r="O4514" s="19">
        <v>0.15694920757850875</v>
      </c>
      <c r="P4514" s="50"/>
      <c r="R4514" s="9" t="s">
        <v>0</v>
      </c>
    </row>
    <row r="4515" spans="2:18" x14ac:dyDescent="0.2">
      <c r="B4515" s="25">
        <v>4285</v>
      </c>
      <c r="C4515" s="193">
        <v>0.58659425677882404</v>
      </c>
      <c r="D4515" s="19"/>
      <c r="E4515" s="19">
        <v>0.9584569452679349</v>
      </c>
      <c r="F4515" s="19"/>
      <c r="G4515" s="19">
        <v>0.32415902734900659</v>
      </c>
      <c r="H4515" s="19"/>
      <c r="I4515" s="19">
        <v>0.6051866890457116</v>
      </c>
      <c r="J4515" s="19"/>
      <c r="K4515" s="19">
        <v>0.29376384589581961</v>
      </c>
      <c r="L4515" s="19"/>
      <c r="M4515" s="19">
        <v>1.0841502255429796</v>
      </c>
      <c r="N4515" s="19"/>
      <c r="O4515" s="19">
        <v>0.60166289151104257</v>
      </c>
      <c r="P4515" s="50"/>
      <c r="R4515" s="9" t="s">
        <v>0</v>
      </c>
    </row>
    <row r="4516" spans="2:18" x14ac:dyDescent="0.2">
      <c r="B4516" s="25">
        <v>4286</v>
      </c>
      <c r="C4516" s="193"/>
      <c r="D4516" s="19">
        <v>0.75433084718580301</v>
      </c>
      <c r="E4516" s="19"/>
      <c r="F4516" s="19">
        <v>0.522448873042756</v>
      </c>
      <c r="G4516" s="19"/>
      <c r="H4516" s="19">
        <v>0.63077208246158534</v>
      </c>
      <c r="I4516" s="19"/>
      <c r="J4516" s="19">
        <v>0.53454977114531921</v>
      </c>
      <c r="K4516" s="19">
        <v>0.20034238431514456</v>
      </c>
      <c r="L4516" s="19"/>
      <c r="M4516" s="19"/>
      <c r="N4516" s="19">
        <v>0.3602370780200117</v>
      </c>
      <c r="O4516" s="19"/>
      <c r="P4516" s="50">
        <v>1.9703038811782914E-2</v>
      </c>
      <c r="R4516" s="9" t="s">
        <v>0</v>
      </c>
    </row>
    <row r="4517" spans="2:18" x14ac:dyDescent="0.2">
      <c r="B4517" s="25">
        <v>4287</v>
      </c>
      <c r="C4517" s="193"/>
      <c r="D4517" s="19">
        <v>6.5379247873178399E-3</v>
      </c>
      <c r="E4517" s="19"/>
      <c r="F4517" s="19">
        <v>1.7358280844949394</v>
      </c>
      <c r="G4517" s="19"/>
      <c r="H4517" s="19">
        <v>2.4291225615213703</v>
      </c>
      <c r="I4517" s="19"/>
      <c r="J4517" s="19">
        <v>1.64834088176285</v>
      </c>
      <c r="K4517" s="19"/>
      <c r="L4517" s="19">
        <v>0.91457983112487884</v>
      </c>
      <c r="M4517" s="19"/>
      <c r="N4517" s="19">
        <v>1.3168385477172264</v>
      </c>
      <c r="O4517" s="19"/>
      <c r="P4517" s="50">
        <v>1.621060464399501</v>
      </c>
      <c r="R4517" s="9" t="s">
        <v>0</v>
      </c>
    </row>
    <row r="4518" spans="2:18" x14ac:dyDescent="0.2">
      <c r="B4518" s="25">
        <v>4288</v>
      </c>
      <c r="C4518" s="193">
        <v>0.21287873688463652</v>
      </c>
      <c r="D4518" s="19"/>
      <c r="E4518" s="19"/>
      <c r="F4518" s="19">
        <v>0.21327194982796488</v>
      </c>
      <c r="G4518" s="19">
        <v>0.42953769609081832</v>
      </c>
      <c r="H4518" s="19"/>
      <c r="I4518" s="19"/>
      <c r="J4518" s="19">
        <v>0.36037222232195809</v>
      </c>
      <c r="K4518" s="19"/>
      <c r="L4518" s="19">
        <v>1.0355577087726979</v>
      </c>
      <c r="M4518" s="19">
        <v>0.82093119915769164</v>
      </c>
      <c r="N4518" s="19"/>
      <c r="O4518" s="19"/>
      <c r="P4518" s="50">
        <v>0.53658900162058398</v>
      </c>
      <c r="R4518" s="9" t="s">
        <v>0</v>
      </c>
    </row>
    <row r="4519" spans="2:18" x14ac:dyDescent="0.2">
      <c r="B4519" s="25">
        <v>4289</v>
      </c>
      <c r="C4519" s="193"/>
      <c r="D4519" s="19">
        <v>1.0344200189505808</v>
      </c>
      <c r="E4519" s="19"/>
      <c r="F4519" s="19">
        <v>1.9044460599615849</v>
      </c>
      <c r="G4519" s="19"/>
      <c r="H4519" s="19">
        <v>1.646148215697089</v>
      </c>
      <c r="I4519" s="19"/>
      <c r="J4519" s="19">
        <v>1.4489571533705963</v>
      </c>
      <c r="K4519" s="19"/>
      <c r="L4519" s="19">
        <v>1.6292541874583402</v>
      </c>
      <c r="M4519" s="19"/>
      <c r="N4519" s="19">
        <v>1.7967968222207253</v>
      </c>
      <c r="O4519" s="19"/>
      <c r="P4519" s="50">
        <v>1.9268366827653505</v>
      </c>
      <c r="R4519" s="9" t="s">
        <v>0</v>
      </c>
    </row>
    <row r="4520" spans="2:18" x14ac:dyDescent="0.2">
      <c r="B4520" s="25">
        <v>4290</v>
      </c>
      <c r="C4520" s="193">
        <v>1.8183915380859381</v>
      </c>
      <c r="D4520" s="19"/>
      <c r="E4520" s="19">
        <v>0.41823224931537573</v>
      </c>
      <c r="F4520" s="19"/>
      <c r="G4520" s="19">
        <v>0.37034461253068118</v>
      </c>
      <c r="H4520" s="19"/>
      <c r="I4520" s="19">
        <v>2.0493933111396521</v>
      </c>
      <c r="J4520" s="19"/>
      <c r="K4520" s="19">
        <v>0.33185219839522262</v>
      </c>
      <c r="L4520" s="19"/>
      <c r="M4520" s="19">
        <v>1.4384189282341591</v>
      </c>
      <c r="N4520" s="19"/>
      <c r="O4520" s="19">
        <v>1.2029623920600583</v>
      </c>
      <c r="P4520" s="50"/>
      <c r="R4520" s="9" t="s">
        <v>0</v>
      </c>
    </row>
    <row r="4521" spans="2:18" x14ac:dyDescent="0.2">
      <c r="B4521" s="25">
        <v>4291</v>
      </c>
      <c r="C4521" s="193">
        <v>0.98054510791420657</v>
      </c>
      <c r="D4521" s="19"/>
      <c r="E4521" s="19"/>
      <c r="F4521" s="19">
        <v>0.23689010205897826</v>
      </c>
      <c r="G4521" s="19"/>
      <c r="H4521" s="19">
        <v>0.11462889615227835</v>
      </c>
      <c r="I4521" s="19"/>
      <c r="J4521" s="19">
        <v>0.39085999142202876</v>
      </c>
      <c r="K4521" s="19"/>
      <c r="L4521" s="19">
        <v>0.50197797957709511</v>
      </c>
      <c r="M4521" s="19"/>
      <c r="N4521" s="19">
        <v>0.81090379210024299</v>
      </c>
      <c r="O4521" s="19"/>
      <c r="P4521" s="50">
        <v>0.7694708298012769</v>
      </c>
      <c r="R4521" s="9" t="s">
        <v>0</v>
      </c>
    </row>
    <row r="4522" spans="2:18" x14ac:dyDescent="0.2">
      <c r="B4522" s="25">
        <v>4292</v>
      </c>
      <c r="C4522" s="193"/>
      <c r="D4522" s="19">
        <v>0.64970080173037537</v>
      </c>
      <c r="E4522" s="19"/>
      <c r="F4522" s="19">
        <v>1.466598049563806</v>
      </c>
      <c r="G4522" s="19"/>
      <c r="H4522" s="19">
        <v>0.95703353323301865</v>
      </c>
      <c r="I4522" s="19"/>
      <c r="J4522" s="19">
        <v>1.1114916955190264</v>
      </c>
      <c r="K4522" s="19"/>
      <c r="L4522" s="19">
        <v>0.76672593530904432</v>
      </c>
      <c r="M4522" s="19"/>
      <c r="N4522" s="19">
        <v>1.310371646391902</v>
      </c>
      <c r="O4522" s="19"/>
      <c r="P4522" s="50">
        <v>1.3732063760973832</v>
      </c>
      <c r="R4522" s="9" t="s">
        <v>0</v>
      </c>
    </row>
    <row r="4523" spans="2:18" x14ac:dyDescent="0.2">
      <c r="B4523" s="25">
        <v>4293</v>
      </c>
      <c r="C4523" s="193">
        <v>0.83453358956448387</v>
      </c>
      <c r="D4523" s="19"/>
      <c r="E4523" s="19">
        <v>0.27710243653891392</v>
      </c>
      <c r="F4523" s="19"/>
      <c r="G4523" s="19"/>
      <c r="H4523" s="19">
        <v>7.6915276295393034E-2</v>
      </c>
      <c r="I4523" s="19">
        <v>1.5672533648291784</v>
      </c>
      <c r="J4523" s="19"/>
      <c r="K4523" s="19"/>
      <c r="L4523" s="19">
        <v>0.3797032653504418</v>
      </c>
      <c r="M4523" s="19">
        <v>0.9343899148951611</v>
      </c>
      <c r="N4523" s="19"/>
      <c r="O4523" s="19">
        <v>0.91040124970841907</v>
      </c>
      <c r="P4523" s="50"/>
      <c r="R4523" s="9" t="s">
        <v>0</v>
      </c>
    </row>
    <row r="4524" spans="2:18" x14ac:dyDescent="0.2">
      <c r="B4524" s="25">
        <v>4294</v>
      </c>
      <c r="C4524" s="193">
        <v>0.20540505416222796</v>
      </c>
      <c r="D4524" s="19"/>
      <c r="E4524" s="19">
        <v>0.40248737801443518</v>
      </c>
      <c r="F4524" s="19"/>
      <c r="G4524" s="19"/>
      <c r="H4524" s="19">
        <v>0.10873462995881872</v>
      </c>
      <c r="I4524" s="19">
        <v>1.2342262774068444</v>
      </c>
      <c r="J4524" s="19"/>
      <c r="K4524" s="19">
        <v>0.38813399576378588</v>
      </c>
      <c r="L4524" s="19"/>
      <c r="M4524" s="19"/>
      <c r="N4524" s="19">
        <v>0.47483823439485029</v>
      </c>
      <c r="O4524" s="19">
        <v>0.65447913972281102</v>
      </c>
      <c r="P4524" s="50"/>
      <c r="R4524" s="9" t="s">
        <v>0</v>
      </c>
    </row>
    <row r="4525" spans="2:18" x14ac:dyDescent="0.2">
      <c r="B4525" s="25">
        <v>4295</v>
      </c>
      <c r="C4525" s="193">
        <v>0.14889482835433113</v>
      </c>
      <c r="D4525" s="19"/>
      <c r="E4525" s="19"/>
      <c r="F4525" s="19">
        <v>0.54047702858897662</v>
      </c>
      <c r="G4525" s="19">
        <v>0.84868968741772555</v>
      </c>
      <c r="H4525" s="19"/>
      <c r="I4525" s="19">
        <v>0.18038742924858117</v>
      </c>
      <c r="J4525" s="19"/>
      <c r="K4525" s="19">
        <v>0.78692328371798681</v>
      </c>
      <c r="L4525" s="19"/>
      <c r="M4525" s="19">
        <v>0.81900909911964204</v>
      </c>
      <c r="N4525" s="19"/>
      <c r="O4525" s="19">
        <v>0.34960555903007401</v>
      </c>
      <c r="P4525" s="50"/>
      <c r="R4525" s="9" t="s">
        <v>0</v>
      </c>
    </row>
    <row r="4526" spans="2:18" x14ac:dyDescent="0.2">
      <c r="B4526" s="25">
        <v>4296</v>
      </c>
      <c r="C4526" s="193"/>
      <c r="D4526" s="19">
        <v>0.57539709193289457</v>
      </c>
      <c r="E4526" s="19">
        <v>0.60671057096837611</v>
      </c>
      <c r="F4526" s="19"/>
      <c r="G4526" s="19">
        <v>0.45603569565505225</v>
      </c>
      <c r="H4526" s="19"/>
      <c r="I4526" s="19"/>
      <c r="J4526" s="19">
        <v>0.12948433608900456</v>
      </c>
      <c r="K4526" s="19">
        <v>1.186981813304834</v>
      </c>
      <c r="L4526" s="19"/>
      <c r="M4526" s="19">
        <v>8.7802017159342077E-2</v>
      </c>
      <c r="N4526" s="19"/>
      <c r="O4526" s="19">
        <v>0.87586998714294462</v>
      </c>
      <c r="P4526" s="50"/>
      <c r="R4526" s="9" t="s">
        <v>0</v>
      </c>
    </row>
    <row r="4527" spans="2:18" x14ac:dyDescent="0.2">
      <c r="B4527" s="25">
        <v>4297</v>
      </c>
      <c r="C4527" s="193">
        <v>0.52443025020319689</v>
      </c>
      <c r="D4527" s="19"/>
      <c r="E4527" s="19">
        <v>1.3491511105581169</v>
      </c>
      <c r="F4527" s="19"/>
      <c r="G4527" s="19">
        <v>2.6696327110210483</v>
      </c>
      <c r="H4527" s="19"/>
      <c r="I4527" s="19">
        <v>1.0237302915824529</v>
      </c>
      <c r="J4527" s="19"/>
      <c r="K4527" s="19">
        <v>1.2968664253999362</v>
      </c>
      <c r="L4527" s="19"/>
      <c r="M4527" s="19">
        <v>1.3419985805359318</v>
      </c>
      <c r="N4527" s="19"/>
      <c r="O4527" s="19">
        <v>1.9586578305725821</v>
      </c>
      <c r="P4527" s="50"/>
      <c r="R4527" s="9" t="s">
        <v>0</v>
      </c>
    </row>
    <row r="4528" spans="2:18" x14ac:dyDescent="0.2">
      <c r="B4528" s="25">
        <v>4298</v>
      </c>
      <c r="C4528" s="193"/>
      <c r="D4528" s="19">
        <v>0.7379246067048808</v>
      </c>
      <c r="E4528" s="19">
        <v>0.49352588855986257</v>
      </c>
      <c r="F4528" s="19"/>
      <c r="G4528" s="19">
        <v>0.16754277847608712</v>
      </c>
      <c r="H4528" s="19"/>
      <c r="I4528" s="19"/>
      <c r="J4528" s="19">
        <v>0.58378432667496594</v>
      </c>
      <c r="K4528" s="19"/>
      <c r="L4528" s="19">
        <v>0.44849288873894505</v>
      </c>
      <c r="M4528" s="19"/>
      <c r="N4528" s="19">
        <v>4.9580786830252861E-2</v>
      </c>
      <c r="O4528" s="19"/>
      <c r="P4528" s="50">
        <v>0.11924394865432016</v>
      </c>
      <c r="R4528" s="9" t="s">
        <v>0</v>
      </c>
    </row>
    <row r="4529" spans="2:18" x14ac:dyDescent="0.2">
      <c r="B4529" s="25">
        <v>4299</v>
      </c>
      <c r="C4529" s="193"/>
      <c r="D4529" s="19">
        <v>0.6174776153102246</v>
      </c>
      <c r="E4529" s="19"/>
      <c r="F4529" s="19">
        <v>1.6086477282623666</v>
      </c>
      <c r="G4529" s="19">
        <v>0.12028391371493573</v>
      </c>
      <c r="H4529" s="19"/>
      <c r="I4529" s="19">
        <v>0.22078877441844863</v>
      </c>
      <c r="J4529" s="19"/>
      <c r="K4529" s="19">
        <v>0.14944087493143193</v>
      </c>
      <c r="L4529" s="19"/>
      <c r="M4529" s="19"/>
      <c r="N4529" s="19">
        <v>0.11835265323102942</v>
      </c>
      <c r="O4529" s="19"/>
      <c r="P4529" s="50">
        <v>0.83124922297916526</v>
      </c>
      <c r="R4529" s="9" t="s">
        <v>0</v>
      </c>
    </row>
    <row r="4530" spans="2:18" x14ac:dyDescent="0.2">
      <c r="B4530" s="25">
        <v>4300</v>
      </c>
      <c r="C4530" s="193"/>
      <c r="D4530" s="19">
        <v>0.90145344443306785</v>
      </c>
      <c r="E4530" s="19"/>
      <c r="F4530" s="19">
        <v>0.55687210708372159</v>
      </c>
      <c r="G4530" s="19"/>
      <c r="H4530" s="19">
        <v>0.31886941569162197</v>
      </c>
      <c r="I4530" s="19"/>
      <c r="J4530" s="19">
        <v>1.2783998245587398</v>
      </c>
      <c r="K4530" s="19">
        <v>0.11857648114411326</v>
      </c>
      <c r="L4530" s="19"/>
      <c r="M4530" s="19"/>
      <c r="N4530" s="19">
        <v>0.21909376185724849</v>
      </c>
      <c r="O4530" s="19"/>
      <c r="P4530" s="50">
        <v>1.3116988217617058</v>
      </c>
      <c r="R4530" s="9" t="s">
        <v>0</v>
      </c>
    </row>
    <row r="4531" spans="2:18" x14ac:dyDescent="0.2">
      <c r="B4531" s="25">
        <v>4301</v>
      </c>
      <c r="C4531" s="193">
        <v>2.1794106350653375</v>
      </c>
      <c r="D4531" s="19"/>
      <c r="E4531" s="19">
        <v>1.2491848203128249</v>
      </c>
      <c r="F4531" s="19"/>
      <c r="G4531" s="19">
        <v>1.8195102949604467</v>
      </c>
      <c r="H4531" s="19"/>
      <c r="I4531" s="19">
        <v>0.57682069200530239</v>
      </c>
      <c r="J4531" s="19"/>
      <c r="K4531" s="19">
        <v>1.8459221596075146</v>
      </c>
      <c r="L4531" s="19"/>
      <c r="M4531" s="19">
        <v>1.3190968012706605</v>
      </c>
      <c r="N4531" s="19"/>
      <c r="O4531" s="19">
        <v>1.360656665120914</v>
      </c>
      <c r="P4531" s="50"/>
      <c r="R4531" s="9" t="s">
        <v>0</v>
      </c>
    </row>
    <row r="4532" spans="2:18" x14ac:dyDescent="0.2">
      <c r="B4532" s="25">
        <v>4302</v>
      </c>
      <c r="C4532" s="193">
        <v>1.1366769340683434</v>
      </c>
      <c r="D4532" s="19"/>
      <c r="E4532" s="19">
        <v>0.90617836739662105</v>
      </c>
      <c r="F4532" s="19"/>
      <c r="G4532" s="19">
        <v>1.2935440708081856</v>
      </c>
      <c r="H4532" s="19"/>
      <c r="I4532" s="19"/>
      <c r="J4532" s="19">
        <v>0.29723110482277082</v>
      </c>
      <c r="K4532" s="19">
        <v>0.88762612995304035</v>
      </c>
      <c r="L4532" s="19"/>
      <c r="M4532" s="19">
        <v>1.5616797935786431</v>
      </c>
      <c r="N4532" s="19"/>
      <c r="O4532" s="19">
        <v>0.3099928219856613</v>
      </c>
      <c r="P4532" s="50"/>
      <c r="R4532" s="9" t="s">
        <v>0</v>
      </c>
    </row>
    <row r="4533" spans="2:18" x14ac:dyDescent="0.2">
      <c r="B4533" s="25">
        <v>4303</v>
      </c>
      <c r="C4533" s="193"/>
      <c r="D4533" s="19">
        <v>0.2868378768289952</v>
      </c>
      <c r="E4533" s="19">
        <v>0.5349100743765921</v>
      </c>
      <c r="F4533" s="19"/>
      <c r="G4533" s="19">
        <v>0.46285266911713857</v>
      </c>
      <c r="H4533" s="19"/>
      <c r="I4533" s="19"/>
      <c r="J4533" s="19">
        <v>0.35674927466261397</v>
      </c>
      <c r="K4533" s="19"/>
      <c r="L4533" s="19">
        <v>0.40476828864895992</v>
      </c>
      <c r="M4533" s="19">
        <v>0.81534314313357836</v>
      </c>
      <c r="N4533" s="19"/>
      <c r="O4533" s="19"/>
      <c r="P4533" s="50">
        <v>0.57606354257200465</v>
      </c>
      <c r="R4533" s="9" t="s">
        <v>0</v>
      </c>
    </row>
    <row r="4534" spans="2:18" x14ac:dyDescent="0.2">
      <c r="B4534" s="25">
        <v>4304</v>
      </c>
      <c r="C4534" s="193">
        <v>0.31157501829314255</v>
      </c>
      <c r="D4534" s="19"/>
      <c r="E4534" s="19">
        <v>0.18064778514322383</v>
      </c>
      <c r="F4534" s="19"/>
      <c r="G4534" s="19"/>
      <c r="H4534" s="19">
        <v>0.46576617561345623</v>
      </c>
      <c r="I4534" s="19">
        <v>0.10691211238190695</v>
      </c>
      <c r="J4534" s="19"/>
      <c r="K4534" s="19"/>
      <c r="L4534" s="19">
        <v>0.4175619157367797</v>
      </c>
      <c r="M4534" s="19"/>
      <c r="N4534" s="19">
        <v>5.7323728729898943E-3</v>
      </c>
      <c r="O4534" s="19">
        <v>0.10116007352280697</v>
      </c>
      <c r="P4534" s="50"/>
      <c r="R4534" s="9" t="s">
        <v>0</v>
      </c>
    </row>
    <row r="4535" spans="2:18" x14ac:dyDescent="0.2">
      <c r="B4535" s="25">
        <v>4305</v>
      </c>
      <c r="C4535" s="193"/>
      <c r="D4535" s="19">
        <v>1.6838258884844601</v>
      </c>
      <c r="E4535" s="19"/>
      <c r="F4535" s="19">
        <v>1.3523871281275475</v>
      </c>
      <c r="G4535" s="19"/>
      <c r="H4535" s="19">
        <v>0.66361256556498271</v>
      </c>
      <c r="I4535" s="19"/>
      <c r="J4535" s="19">
        <v>1.7129876127965038</v>
      </c>
      <c r="K4535" s="19"/>
      <c r="L4535" s="19">
        <v>0.84322969960558503</v>
      </c>
      <c r="M4535" s="19"/>
      <c r="N4535" s="19">
        <v>1.5255615912603018</v>
      </c>
      <c r="O4535" s="19"/>
      <c r="P4535" s="50">
        <v>1.0702724480934878</v>
      </c>
      <c r="R4535" s="9" t="s">
        <v>0</v>
      </c>
    </row>
    <row r="4536" spans="2:18" x14ac:dyDescent="0.2">
      <c r="B4536" s="25">
        <v>4306</v>
      </c>
      <c r="C4536" s="193"/>
      <c r="D4536" s="19">
        <v>0.6659221523784089</v>
      </c>
      <c r="E4536" s="19">
        <v>0.32583041733768231</v>
      </c>
      <c r="F4536" s="19"/>
      <c r="G4536" s="19">
        <v>2.6649743232109436E-2</v>
      </c>
      <c r="H4536" s="19"/>
      <c r="I4536" s="19"/>
      <c r="J4536" s="19">
        <v>5.0058695310081107E-2</v>
      </c>
      <c r="K4536" s="19"/>
      <c r="L4536" s="19">
        <v>0.36253718456405598</v>
      </c>
      <c r="M4536" s="19"/>
      <c r="N4536" s="19">
        <v>2.2817681674185453E-2</v>
      </c>
      <c r="O4536" s="19"/>
      <c r="P4536" s="50">
        <v>0.87030693710114315</v>
      </c>
      <c r="R4536" s="9" t="s">
        <v>0</v>
      </c>
    </row>
    <row r="4537" spans="2:18" x14ac:dyDescent="0.2">
      <c r="B4537" s="25">
        <v>4307</v>
      </c>
      <c r="C4537" s="193"/>
      <c r="D4537" s="19">
        <v>0.56211439125506057</v>
      </c>
      <c r="E4537" s="19"/>
      <c r="F4537" s="19">
        <v>1.5214241443029317</v>
      </c>
      <c r="G4537" s="19"/>
      <c r="H4537" s="19">
        <v>1.0203152079948423</v>
      </c>
      <c r="I4537" s="19"/>
      <c r="J4537" s="19">
        <v>1.5038624475659572</v>
      </c>
      <c r="K4537" s="19"/>
      <c r="L4537" s="19">
        <v>0.94683675308787718</v>
      </c>
      <c r="M4537" s="19"/>
      <c r="N4537" s="19">
        <v>0.84665027261572268</v>
      </c>
      <c r="O4537" s="19">
        <v>0.35992714541379822</v>
      </c>
      <c r="P4537" s="50"/>
      <c r="R4537" s="9" t="s">
        <v>0</v>
      </c>
    </row>
    <row r="4538" spans="2:18" x14ac:dyDescent="0.2">
      <c r="B4538" s="25">
        <v>4308</v>
      </c>
      <c r="C4538" s="193">
        <v>0.14628132955488166</v>
      </c>
      <c r="D4538" s="19"/>
      <c r="E4538" s="19"/>
      <c r="F4538" s="19">
        <v>0.3898875530605691</v>
      </c>
      <c r="G4538" s="19">
        <v>0.71996465811651156</v>
      </c>
      <c r="H4538" s="19"/>
      <c r="I4538" s="19">
        <v>0.96490146088607387</v>
      </c>
      <c r="J4538" s="19"/>
      <c r="K4538" s="19">
        <v>0.34463795434419114</v>
      </c>
      <c r="L4538" s="19"/>
      <c r="M4538" s="19">
        <v>0.90112296131351899</v>
      </c>
      <c r="N4538" s="19"/>
      <c r="O4538" s="19">
        <v>0.8224383098387249</v>
      </c>
      <c r="P4538" s="50"/>
      <c r="R4538" s="9" t="s">
        <v>0</v>
      </c>
    </row>
    <row r="4539" spans="2:18" x14ac:dyDescent="0.2">
      <c r="B4539" s="25">
        <v>4309</v>
      </c>
      <c r="C4539" s="193">
        <v>0.99297003461168476</v>
      </c>
      <c r="D4539" s="19"/>
      <c r="E4539" s="19"/>
      <c r="F4539" s="19">
        <v>0.58924575066140028</v>
      </c>
      <c r="G4539" s="19">
        <v>1.0133376223718467</v>
      </c>
      <c r="H4539" s="19"/>
      <c r="I4539" s="19"/>
      <c r="J4539" s="19">
        <v>8.3273653846274803E-2</v>
      </c>
      <c r="K4539" s="19">
        <v>1.1370509741501262</v>
      </c>
      <c r="L4539" s="19"/>
      <c r="M4539" s="19">
        <v>0.49853774929538514</v>
      </c>
      <c r="N4539" s="19"/>
      <c r="O4539" s="19">
        <v>0.14136954605791091</v>
      </c>
      <c r="P4539" s="50"/>
      <c r="R4539" s="9" t="s">
        <v>0</v>
      </c>
    </row>
    <row r="4540" spans="2:18" x14ac:dyDescent="0.2">
      <c r="B4540" s="25">
        <v>4310</v>
      </c>
      <c r="C4540" s="193">
        <v>0.12187662232345964</v>
      </c>
      <c r="D4540" s="19"/>
      <c r="E4540" s="19">
        <v>0.11598155970240549</v>
      </c>
      <c r="F4540" s="19"/>
      <c r="G4540" s="19">
        <v>0.27745585326325489</v>
      </c>
      <c r="H4540" s="19"/>
      <c r="I4540" s="19">
        <v>0.62198320401264284</v>
      </c>
      <c r="J4540" s="19"/>
      <c r="K4540" s="19"/>
      <c r="L4540" s="19">
        <v>0.36226693829186157</v>
      </c>
      <c r="M4540" s="19"/>
      <c r="N4540" s="19">
        <v>0.77096650665623168</v>
      </c>
      <c r="O4540" s="19">
        <v>0.29819475737732581</v>
      </c>
      <c r="P4540" s="50"/>
      <c r="R4540" s="9" t="s">
        <v>0</v>
      </c>
    </row>
    <row r="4541" spans="2:18" x14ac:dyDescent="0.2">
      <c r="B4541" s="25">
        <v>4311</v>
      </c>
      <c r="C4541" s="193">
        <v>0.93879630855491658</v>
      </c>
      <c r="D4541" s="19"/>
      <c r="E4541" s="19"/>
      <c r="F4541" s="19">
        <v>0.10426298315088094</v>
      </c>
      <c r="G4541" s="19">
        <v>0.53363061859521244</v>
      </c>
      <c r="H4541" s="19"/>
      <c r="I4541" s="19">
        <v>0.7469103463333423</v>
      </c>
      <c r="J4541" s="19"/>
      <c r="K4541" s="19">
        <v>0.3443440477968987</v>
      </c>
      <c r="L4541" s="19"/>
      <c r="M4541" s="19"/>
      <c r="N4541" s="19">
        <v>0.19353606720030322</v>
      </c>
      <c r="O4541" s="19">
        <v>0.49464187507689572</v>
      </c>
      <c r="P4541" s="50"/>
      <c r="R4541" s="9" t="s">
        <v>0</v>
      </c>
    </row>
    <row r="4542" spans="2:18" x14ac:dyDescent="0.2">
      <c r="B4542" s="25">
        <v>4312</v>
      </c>
      <c r="C4542" s="193">
        <v>0.22570856315283908</v>
      </c>
      <c r="D4542" s="19"/>
      <c r="E4542" s="19">
        <v>7.2879973210293519E-2</v>
      </c>
      <c r="F4542" s="19"/>
      <c r="G4542" s="19"/>
      <c r="H4542" s="19">
        <v>0.34956577141977935</v>
      </c>
      <c r="I4542" s="19"/>
      <c r="J4542" s="19">
        <v>0.83042761200122872</v>
      </c>
      <c r="K4542" s="19"/>
      <c r="L4542" s="19">
        <v>0.63682682579022742</v>
      </c>
      <c r="M4542" s="19"/>
      <c r="N4542" s="19">
        <v>0.36948494229367962</v>
      </c>
      <c r="O4542" s="19"/>
      <c r="P4542" s="50">
        <v>1.2132710302438321</v>
      </c>
      <c r="R4542" s="9" t="s">
        <v>0</v>
      </c>
    </row>
    <row r="4543" spans="2:18" x14ac:dyDescent="0.2">
      <c r="B4543" s="25">
        <v>4313</v>
      </c>
      <c r="C4543" s="193"/>
      <c r="D4543" s="19">
        <v>0.67558813406417395</v>
      </c>
      <c r="E4543" s="19">
        <v>0.44332087386706326</v>
      </c>
      <c r="F4543" s="19"/>
      <c r="G4543" s="19"/>
      <c r="H4543" s="19">
        <v>0.79058999921507733</v>
      </c>
      <c r="I4543" s="19"/>
      <c r="J4543" s="19">
        <v>0.88489294230046844</v>
      </c>
      <c r="K4543" s="19"/>
      <c r="L4543" s="19">
        <v>0.97571208592777703</v>
      </c>
      <c r="M4543" s="19"/>
      <c r="N4543" s="19">
        <v>0.67897961843407528</v>
      </c>
      <c r="O4543" s="19"/>
      <c r="P4543" s="50">
        <v>0.50429787358138467</v>
      </c>
      <c r="R4543" s="9" t="s">
        <v>0</v>
      </c>
    </row>
    <row r="4544" spans="2:18" x14ac:dyDescent="0.2">
      <c r="B4544" s="25">
        <v>4314</v>
      </c>
      <c r="C4544" s="193">
        <v>0.75235150267113138</v>
      </c>
      <c r="D4544" s="19"/>
      <c r="E4544" s="19">
        <v>0.4035050781818193</v>
      </c>
      <c r="F4544" s="19"/>
      <c r="G4544" s="19">
        <v>1.2729874976261573</v>
      </c>
      <c r="H4544" s="19"/>
      <c r="I4544" s="19">
        <v>0.41039612834192007</v>
      </c>
      <c r="J4544" s="19"/>
      <c r="K4544" s="19">
        <v>1.5786454126194589</v>
      </c>
      <c r="L4544" s="19"/>
      <c r="M4544" s="19">
        <v>1.3309526292927634</v>
      </c>
      <c r="N4544" s="19"/>
      <c r="O4544" s="19">
        <v>0.21875560103128092</v>
      </c>
      <c r="P4544" s="50"/>
      <c r="R4544" s="9" t="s">
        <v>0</v>
      </c>
    </row>
    <row r="4545" spans="2:18" x14ac:dyDescent="0.2">
      <c r="B4545" s="25">
        <v>4315</v>
      </c>
      <c r="C4545" s="193"/>
      <c r="D4545" s="19">
        <v>0.54773281989097899</v>
      </c>
      <c r="E4545" s="19"/>
      <c r="F4545" s="19">
        <v>0.24696784387727114</v>
      </c>
      <c r="G4545" s="19"/>
      <c r="H4545" s="19">
        <v>0.11075295811759775</v>
      </c>
      <c r="I4545" s="19"/>
      <c r="J4545" s="19">
        <v>0.6641637660029831</v>
      </c>
      <c r="K4545" s="19"/>
      <c r="L4545" s="19">
        <v>0.9143050662190948</v>
      </c>
      <c r="M4545" s="19"/>
      <c r="N4545" s="19">
        <v>0.69397157860655589</v>
      </c>
      <c r="O4545" s="19">
        <v>0.21899463769710684</v>
      </c>
      <c r="P4545" s="50"/>
      <c r="R4545" s="9" t="s">
        <v>0</v>
      </c>
    </row>
    <row r="4546" spans="2:18" x14ac:dyDescent="0.2">
      <c r="B4546" s="25">
        <v>4316</v>
      </c>
      <c r="C4546" s="193"/>
      <c r="D4546" s="19">
        <v>0.87112940886109735</v>
      </c>
      <c r="E4546" s="19"/>
      <c r="F4546" s="19">
        <v>0.6089666026665459</v>
      </c>
      <c r="G4546" s="19"/>
      <c r="H4546" s="19">
        <v>1.064214478941093</v>
      </c>
      <c r="I4546" s="19"/>
      <c r="J4546" s="19">
        <v>0.21034979270488216</v>
      </c>
      <c r="K4546" s="19"/>
      <c r="L4546" s="19">
        <v>0.23271013216233918</v>
      </c>
      <c r="M4546" s="19"/>
      <c r="N4546" s="19">
        <v>0.68572750644047864</v>
      </c>
      <c r="O4546" s="19"/>
      <c r="P4546" s="50">
        <v>0.57553934772195303</v>
      </c>
      <c r="R4546" s="9" t="s">
        <v>0</v>
      </c>
    </row>
    <row r="4547" spans="2:18" x14ac:dyDescent="0.2">
      <c r="B4547" s="25">
        <v>4317</v>
      </c>
      <c r="C4547" s="193"/>
      <c r="D4547" s="19">
        <v>0.26596717077973991</v>
      </c>
      <c r="E4547" s="19"/>
      <c r="F4547" s="19">
        <v>0.82092780041255975</v>
      </c>
      <c r="G4547" s="19"/>
      <c r="H4547" s="19">
        <v>1.0743083040844892</v>
      </c>
      <c r="I4547" s="19"/>
      <c r="J4547" s="19">
        <v>1.0929657516184308</v>
      </c>
      <c r="K4547" s="19"/>
      <c r="L4547" s="19">
        <v>1.1564991392264627</v>
      </c>
      <c r="M4547" s="19"/>
      <c r="N4547" s="19">
        <v>1.2878497036090892</v>
      </c>
      <c r="O4547" s="19"/>
      <c r="P4547" s="50">
        <v>0.99537951669748259</v>
      </c>
      <c r="R4547" s="9" t="s">
        <v>0</v>
      </c>
    </row>
    <row r="4548" spans="2:18" x14ac:dyDescent="0.2">
      <c r="B4548" s="25">
        <v>4318</v>
      </c>
      <c r="C4548" s="193">
        <v>3.7691024249623742E-2</v>
      </c>
      <c r="D4548" s="19"/>
      <c r="E4548" s="19"/>
      <c r="F4548" s="19">
        <v>0.86856664962820096</v>
      </c>
      <c r="G4548" s="19"/>
      <c r="H4548" s="19">
        <v>0.61899536178462589</v>
      </c>
      <c r="I4548" s="19"/>
      <c r="J4548" s="19">
        <v>0.43125244517647465</v>
      </c>
      <c r="K4548" s="19"/>
      <c r="L4548" s="19">
        <v>1.2237598153765326</v>
      </c>
      <c r="M4548" s="19"/>
      <c r="N4548" s="19">
        <v>0.18953838724307576</v>
      </c>
      <c r="O4548" s="19">
        <v>0.46379516206485005</v>
      </c>
      <c r="P4548" s="50"/>
      <c r="R4548" s="9" t="s">
        <v>0</v>
      </c>
    </row>
    <row r="4549" spans="2:18" x14ac:dyDescent="0.2">
      <c r="B4549" s="25">
        <v>4319</v>
      </c>
      <c r="C4549" s="193">
        <v>2.3563446162296464</v>
      </c>
      <c r="D4549" s="19"/>
      <c r="E4549" s="19">
        <v>2.7297445775431055</v>
      </c>
      <c r="F4549" s="19"/>
      <c r="G4549" s="19">
        <v>1.4206184717066401</v>
      </c>
      <c r="H4549" s="19"/>
      <c r="I4549" s="19">
        <v>1.9236592591009822</v>
      </c>
      <c r="J4549" s="19"/>
      <c r="K4549" s="19">
        <v>1.4492655250684463</v>
      </c>
      <c r="L4549" s="19"/>
      <c r="M4549" s="19">
        <v>2.3213397335771089</v>
      </c>
      <c r="N4549" s="19"/>
      <c r="O4549" s="19">
        <v>2.3231717530274159</v>
      </c>
      <c r="P4549" s="50"/>
      <c r="R4549" s="9" t="s">
        <v>0</v>
      </c>
    </row>
    <row r="4550" spans="2:18" x14ac:dyDescent="0.2">
      <c r="B4550" s="25">
        <v>4320</v>
      </c>
      <c r="C4550" s="193"/>
      <c r="D4550" s="19">
        <v>1.354544571337795</v>
      </c>
      <c r="E4550" s="19"/>
      <c r="F4550" s="19">
        <v>0.84434767503219699</v>
      </c>
      <c r="G4550" s="19">
        <v>0.14901401047191934</v>
      </c>
      <c r="H4550" s="19"/>
      <c r="I4550" s="19"/>
      <c r="J4550" s="19">
        <v>1.014036749812613</v>
      </c>
      <c r="K4550" s="19"/>
      <c r="L4550" s="19">
        <v>0.11611898861600008</v>
      </c>
      <c r="M4550" s="19"/>
      <c r="N4550" s="19">
        <v>0.40890324503652226</v>
      </c>
      <c r="O4550" s="19"/>
      <c r="P4550" s="50">
        <v>0.60129966972958726</v>
      </c>
      <c r="R4550" s="9" t="s">
        <v>0</v>
      </c>
    </row>
    <row r="4551" spans="2:18" x14ac:dyDescent="0.2">
      <c r="B4551" s="25">
        <v>4321</v>
      </c>
      <c r="C4551" s="193">
        <v>0.40137761647861647</v>
      </c>
      <c r="D4551" s="19"/>
      <c r="E4551" s="19">
        <v>0.50255291258871271</v>
      </c>
      <c r="F4551" s="19"/>
      <c r="G4551" s="19">
        <v>0.49209171248616529</v>
      </c>
      <c r="H4551" s="19"/>
      <c r="I4551" s="19"/>
      <c r="J4551" s="19">
        <v>0.1275859960932044</v>
      </c>
      <c r="K4551" s="19">
        <v>0.45261602967097542</v>
      </c>
      <c r="L4551" s="19"/>
      <c r="M4551" s="19">
        <v>0.63688970524052113</v>
      </c>
      <c r="N4551" s="19"/>
      <c r="O4551" s="19">
        <v>1.2042642105462349</v>
      </c>
      <c r="P4551" s="50"/>
      <c r="R4551" s="9" t="s">
        <v>0</v>
      </c>
    </row>
    <row r="4552" spans="2:18" x14ac:dyDescent="0.2">
      <c r="B4552" s="25">
        <v>4322</v>
      </c>
      <c r="C4552" s="193"/>
      <c r="D4552" s="19">
        <v>0.38465631167772113</v>
      </c>
      <c r="E4552" s="19"/>
      <c r="F4552" s="19">
        <v>0.13743682975198074</v>
      </c>
      <c r="G4552" s="19">
        <v>0.17200062512817313</v>
      </c>
      <c r="H4552" s="19"/>
      <c r="I4552" s="19">
        <v>0.15901181054081476</v>
      </c>
      <c r="J4552" s="19"/>
      <c r="K4552" s="19"/>
      <c r="L4552" s="19">
        <v>0.51986630321773153</v>
      </c>
      <c r="M4552" s="19"/>
      <c r="N4552" s="19">
        <v>0.95953540121570524</v>
      </c>
      <c r="O4552" s="19"/>
      <c r="P4552" s="50">
        <v>0.6233971129645306</v>
      </c>
      <c r="R4552" s="9" t="s">
        <v>0</v>
      </c>
    </row>
    <row r="4553" spans="2:18" x14ac:dyDescent="0.2">
      <c r="B4553" s="25">
        <v>4323</v>
      </c>
      <c r="C4553" s="193">
        <v>0.69152226105743575</v>
      </c>
      <c r="D4553" s="19"/>
      <c r="E4553" s="19">
        <v>0.8477126581004365</v>
      </c>
      <c r="F4553" s="19"/>
      <c r="G4553" s="19">
        <v>0.3651925852293601</v>
      </c>
      <c r="H4553" s="19"/>
      <c r="I4553" s="19">
        <v>1.5484070854178336</v>
      </c>
      <c r="J4553" s="19"/>
      <c r="K4553" s="19">
        <v>0.91288176803668875</v>
      </c>
      <c r="L4553" s="19"/>
      <c r="M4553" s="19">
        <v>0.45183102194577807</v>
      </c>
      <c r="N4553" s="19"/>
      <c r="O4553" s="19">
        <v>1.1085063660405157</v>
      </c>
      <c r="P4553" s="50"/>
      <c r="R4553" s="9" t="s">
        <v>0</v>
      </c>
    </row>
    <row r="4554" spans="2:18" x14ac:dyDescent="0.2">
      <c r="B4554" s="25">
        <v>4324</v>
      </c>
      <c r="C4554" s="193"/>
      <c r="D4554" s="19">
        <v>1.3489943775460109</v>
      </c>
      <c r="E4554" s="19"/>
      <c r="F4554" s="19">
        <v>2.0904436477486121</v>
      </c>
      <c r="G4554" s="19"/>
      <c r="H4554" s="19">
        <v>0.77750665743916736</v>
      </c>
      <c r="I4554" s="19"/>
      <c r="J4554" s="19">
        <v>1.7235506413336956</v>
      </c>
      <c r="K4554" s="19"/>
      <c r="L4554" s="19">
        <v>1.6236718730749904</v>
      </c>
      <c r="M4554" s="19"/>
      <c r="N4554" s="19">
        <v>1.5947757935290519</v>
      </c>
      <c r="O4554" s="19"/>
      <c r="P4554" s="50">
        <v>1.8953004500353263</v>
      </c>
      <c r="R4554" s="9" t="s">
        <v>0</v>
      </c>
    </row>
    <row r="4555" spans="2:18" x14ac:dyDescent="0.2">
      <c r="B4555" s="25">
        <v>4325</v>
      </c>
      <c r="C4555" s="193">
        <v>0.89390441201773341</v>
      </c>
      <c r="D4555" s="19"/>
      <c r="E4555" s="19">
        <v>0.96631118940382732</v>
      </c>
      <c r="F4555" s="19"/>
      <c r="G4555" s="19">
        <v>1.5239107489891786</v>
      </c>
      <c r="H4555" s="19"/>
      <c r="I4555" s="19">
        <v>0.7788251624605943</v>
      </c>
      <c r="J4555" s="19"/>
      <c r="K4555" s="19">
        <v>0.61161745437551407</v>
      </c>
      <c r="L4555" s="19"/>
      <c r="M4555" s="19">
        <v>0.7714207631085428</v>
      </c>
      <c r="N4555" s="19"/>
      <c r="O4555" s="19">
        <v>2.0456979171785754</v>
      </c>
      <c r="P4555" s="50"/>
      <c r="R4555" s="9" t="s">
        <v>0</v>
      </c>
    </row>
    <row r="4556" spans="2:18" x14ac:dyDescent="0.2">
      <c r="B4556" s="25">
        <v>4326</v>
      </c>
      <c r="C4556" s="193"/>
      <c r="D4556" s="19">
        <v>0.36726678647187005</v>
      </c>
      <c r="E4556" s="19"/>
      <c r="F4556" s="19">
        <v>0.96729692957709734</v>
      </c>
      <c r="G4556" s="19"/>
      <c r="H4556" s="19">
        <v>0.47579589769676789</v>
      </c>
      <c r="I4556" s="19"/>
      <c r="J4556" s="19">
        <v>0.38706905708064182</v>
      </c>
      <c r="K4556" s="19"/>
      <c r="L4556" s="19">
        <v>1.0160664760264293</v>
      </c>
      <c r="M4556" s="19">
        <v>0.23037413268585821</v>
      </c>
      <c r="N4556" s="19"/>
      <c r="O4556" s="19"/>
      <c r="P4556" s="50">
        <v>0.35190756465965178</v>
      </c>
      <c r="R4556" s="9" t="s">
        <v>0</v>
      </c>
    </row>
    <row r="4557" spans="2:18" x14ac:dyDescent="0.2">
      <c r="B4557" s="25">
        <v>4327</v>
      </c>
      <c r="C4557" s="193">
        <v>1.9384458955948518E-3</v>
      </c>
      <c r="D4557" s="19"/>
      <c r="E4557" s="19">
        <v>8.5701909808368629E-2</v>
      </c>
      <c r="F4557" s="19"/>
      <c r="G4557" s="19">
        <v>7.200163227371055E-2</v>
      </c>
      <c r="H4557" s="19"/>
      <c r="I4557" s="19">
        <v>4.5051150230551881E-2</v>
      </c>
      <c r="J4557" s="19"/>
      <c r="K4557" s="19">
        <v>0.19268137143489947</v>
      </c>
      <c r="L4557" s="19"/>
      <c r="M4557" s="19"/>
      <c r="N4557" s="19">
        <v>0.97759411218557102</v>
      </c>
      <c r="O4557" s="19">
        <v>7.367520710067893E-2</v>
      </c>
      <c r="P4557" s="50"/>
      <c r="R4557" s="9" t="s">
        <v>0</v>
      </c>
    </row>
    <row r="4558" spans="2:18" x14ac:dyDescent="0.2">
      <c r="B4558" s="25">
        <v>4328</v>
      </c>
      <c r="C4558" s="193"/>
      <c r="D4558" s="19">
        <v>0.13641697206810227</v>
      </c>
      <c r="E4558" s="19">
        <v>3.5502117069019672E-2</v>
      </c>
      <c r="F4558" s="19"/>
      <c r="G4558" s="19"/>
      <c r="H4558" s="19">
        <v>0.17286296729003484</v>
      </c>
      <c r="I4558" s="19">
        <v>8.6679864615999178E-2</v>
      </c>
      <c r="J4558" s="19"/>
      <c r="K4558" s="19"/>
      <c r="L4558" s="19">
        <v>0.465469667674211</v>
      </c>
      <c r="M4558" s="19">
        <v>0.24388115511357361</v>
      </c>
      <c r="N4558" s="19"/>
      <c r="O4558" s="19">
        <v>0.27406488093508824</v>
      </c>
      <c r="P4558" s="50"/>
      <c r="R4558" s="9" t="s">
        <v>0</v>
      </c>
    </row>
    <row r="4559" spans="2:18" x14ac:dyDescent="0.2">
      <c r="B4559" s="25">
        <v>4329</v>
      </c>
      <c r="C4559" s="193"/>
      <c r="D4559" s="19">
        <v>4.1514062885244882E-2</v>
      </c>
      <c r="E4559" s="19"/>
      <c r="F4559" s="19">
        <v>0.20761891705553398</v>
      </c>
      <c r="G4559" s="19"/>
      <c r="H4559" s="19">
        <v>1.277501982359093</v>
      </c>
      <c r="I4559" s="19"/>
      <c r="J4559" s="19">
        <v>0.46474002673415105</v>
      </c>
      <c r="K4559" s="19"/>
      <c r="L4559" s="19">
        <v>0.76584167614908705</v>
      </c>
      <c r="M4559" s="19">
        <v>1.5260938227586738E-2</v>
      </c>
      <c r="N4559" s="19"/>
      <c r="O4559" s="19"/>
      <c r="P4559" s="50">
        <v>0.31341580045799827</v>
      </c>
      <c r="R4559" s="9" t="s">
        <v>0</v>
      </c>
    </row>
    <row r="4560" spans="2:18" x14ac:dyDescent="0.2">
      <c r="B4560" s="25">
        <v>4330</v>
      </c>
      <c r="C4560" s="193"/>
      <c r="D4560" s="19">
        <v>2.4550032236122725E-2</v>
      </c>
      <c r="E4560" s="19">
        <v>0.38532070099147053</v>
      </c>
      <c r="F4560" s="19"/>
      <c r="G4560" s="19">
        <v>0.31266878035270529</v>
      </c>
      <c r="H4560" s="19"/>
      <c r="I4560" s="19">
        <v>0.31204459507805171</v>
      </c>
      <c r="J4560" s="19"/>
      <c r="K4560" s="19">
        <v>0.34410166544089704</v>
      </c>
      <c r="L4560" s="19"/>
      <c r="M4560" s="19">
        <v>0.10371598207389718</v>
      </c>
      <c r="N4560" s="19"/>
      <c r="O4560" s="19">
        <v>0.20410899676458205</v>
      </c>
      <c r="P4560" s="50"/>
      <c r="R4560" s="9" t="s">
        <v>0</v>
      </c>
    </row>
    <row r="4561" spans="2:18" x14ac:dyDescent="0.2">
      <c r="B4561" s="25">
        <v>4331</v>
      </c>
      <c r="C4561" s="193">
        <v>1.790764600976644</v>
      </c>
      <c r="D4561" s="19"/>
      <c r="E4561" s="19">
        <v>1.5423149620910936</v>
      </c>
      <c r="F4561" s="19"/>
      <c r="G4561" s="19"/>
      <c r="H4561" s="19">
        <v>5.2419098270520818E-2</v>
      </c>
      <c r="I4561" s="19">
        <v>1.6665635410355661</v>
      </c>
      <c r="J4561" s="19"/>
      <c r="K4561" s="19">
        <v>0.8933030099278414</v>
      </c>
      <c r="L4561" s="19"/>
      <c r="M4561" s="19">
        <v>1.2107784650693638</v>
      </c>
      <c r="N4561" s="19"/>
      <c r="O4561" s="19">
        <v>0.70150980315955425</v>
      </c>
      <c r="P4561" s="50"/>
      <c r="R4561" s="9" t="s">
        <v>0</v>
      </c>
    </row>
    <row r="4562" spans="2:18" x14ac:dyDescent="0.2">
      <c r="B4562" s="25">
        <v>4332</v>
      </c>
      <c r="C4562" s="193">
        <v>0.57669676919047641</v>
      </c>
      <c r="D4562" s="19"/>
      <c r="E4562" s="19">
        <v>0.10136553491215654</v>
      </c>
      <c r="F4562" s="19"/>
      <c r="G4562" s="19">
        <v>0.28800941649719053</v>
      </c>
      <c r="H4562" s="19"/>
      <c r="I4562" s="19">
        <v>1.2469216768839642</v>
      </c>
      <c r="J4562" s="19"/>
      <c r="K4562" s="19">
        <v>0.56260611246731751</v>
      </c>
      <c r="L4562" s="19"/>
      <c r="M4562" s="19">
        <v>0.93950038807784997</v>
      </c>
      <c r="N4562" s="19"/>
      <c r="O4562" s="19"/>
      <c r="P4562" s="50">
        <v>0.15709717242089269</v>
      </c>
      <c r="R4562" s="9" t="s">
        <v>0</v>
      </c>
    </row>
    <row r="4563" spans="2:18" x14ac:dyDescent="0.2">
      <c r="B4563" s="25">
        <v>4333</v>
      </c>
      <c r="C4563" s="193"/>
      <c r="D4563" s="19">
        <v>1.8809675217736375</v>
      </c>
      <c r="E4563" s="19"/>
      <c r="F4563" s="19">
        <v>1.4167577186053244</v>
      </c>
      <c r="G4563" s="19"/>
      <c r="H4563" s="19">
        <v>2.8821735804973119</v>
      </c>
      <c r="I4563" s="19"/>
      <c r="J4563" s="19">
        <v>2.3422468728775554</v>
      </c>
      <c r="K4563" s="19"/>
      <c r="L4563" s="19">
        <v>2.0841370455428736</v>
      </c>
      <c r="M4563" s="19"/>
      <c r="N4563" s="19">
        <v>1.4511601486237424</v>
      </c>
      <c r="O4563" s="19"/>
      <c r="P4563" s="50">
        <v>1.8741858202564068</v>
      </c>
      <c r="R4563" s="9" t="s">
        <v>0</v>
      </c>
    </row>
    <row r="4564" spans="2:18" x14ac:dyDescent="0.2">
      <c r="B4564" s="25">
        <v>4334</v>
      </c>
      <c r="C4564" s="193">
        <v>0.97790670574765293</v>
      </c>
      <c r="D4564" s="19"/>
      <c r="E4564" s="19">
        <v>0.77571706675528507</v>
      </c>
      <c r="F4564" s="19"/>
      <c r="G4564" s="19">
        <v>5.7120127049527562E-2</v>
      </c>
      <c r="H4564" s="19"/>
      <c r="I4564" s="19">
        <v>0.13032433583057187</v>
      </c>
      <c r="J4564" s="19"/>
      <c r="K4564" s="19">
        <v>0.5793012520301597</v>
      </c>
      <c r="L4564" s="19"/>
      <c r="M4564" s="19">
        <v>0.59128470405660638</v>
      </c>
      <c r="N4564" s="19"/>
      <c r="O4564" s="19">
        <v>0.91260274622310344</v>
      </c>
      <c r="P4564" s="50"/>
      <c r="R4564" s="9" t="s">
        <v>0</v>
      </c>
    </row>
    <row r="4565" spans="2:18" x14ac:dyDescent="0.2">
      <c r="B4565" s="25">
        <v>4335</v>
      </c>
      <c r="C4565" s="193">
        <v>0.37172258630055671</v>
      </c>
      <c r="D4565" s="19"/>
      <c r="E4565" s="19">
        <v>0.68506925631081872</v>
      </c>
      <c r="F4565" s="19"/>
      <c r="G4565" s="19">
        <v>0.16997493520689841</v>
      </c>
      <c r="H4565" s="19"/>
      <c r="I4565" s="19"/>
      <c r="J4565" s="19">
        <v>0.54216271564933982</v>
      </c>
      <c r="K4565" s="19">
        <v>5.9389735672903725E-2</v>
      </c>
      <c r="L4565" s="19"/>
      <c r="M4565" s="19">
        <v>0.71966743519434218</v>
      </c>
      <c r="N4565" s="19"/>
      <c r="O4565" s="19">
        <v>0.19699448859843896</v>
      </c>
      <c r="P4565" s="50"/>
      <c r="R4565" s="9" t="s">
        <v>0</v>
      </c>
    </row>
    <row r="4566" spans="2:18" x14ac:dyDescent="0.2">
      <c r="B4566" s="25">
        <v>4336</v>
      </c>
      <c r="C4566" s="193">
        <v>0.64910101967542266</v>
      </c>
      <c r="D4566" s="19"/>
      <c r="E4566" s="19">
        <v>0.26287410019702162</v>
      </c>
      <c r="F4566" s="19"/>
      <c r="G4566" s="19">
        <v>0.60541922501771783</v>
      </c>
      <c r="H4566" s="19"/>
      <c r="I4566" s="19">
        <v>1.2346730719639272</v>
      </c>
      <c r="J4566" s="19"/>
      <c r="K4566" s="19">
        <v>0.6422266833879795</v>
      </c>
      <c r="L4566" s="19"/>
      <c r="M4566" s="19">
        <v>3.8338844306212073E-2</v>
      </c>
      <c r="N4566" s="19"/>
      <c r="O4566" s="19">
        <v>0.47528999438026376</v>
      </c>
      <c r="P4566" s="50"/>
      <c r="R4566" s="9" t="s">
        <v>0</v>
      </c>
    </row>
    <row r="4567" spans="2:18" x14ac:dyDescent="0.2">
      <c r="B4567" s="25">
        <v>4337</v>
      </c>
      <c r="C4567" s="193">
        <v>1.0783793227623926</v>
      </c>
      <c r="D4567" s="19"/>
      <c r="E4567" s="19">
        <v>0.31780384121328925</v>
      </c>
      <c r="F4567" s="19"/>
      <c r="G4567" s="19">
        <v>0.68733038605127694</v>
      </c>
      <c r="H4567" s="19"/>
      <c r="I4567" s="19"/>
      <c r="J4567" s="19">
        <v>0.22612525020986227</v>
      </c>
      <c r="K4567" s="19">
        <v>0.28743633691357934</v>
      </c>
      <c r="L4567" s="19"/>
      <c r="M4567" s="19">
        <v>0.30002069512483587</v>
      </c>
      <c r="N4567" s="19"/>
      <c r="O4567" s="19">
        <v>0.46954457688090645</v>
      </c>
      <c r="P4567" s="50"/>
      <c r="R4567" s="9" t="s">
        <v>0</v>
      </c>
    </row>
    <row r="4568" spans="2:18" x14ac:dyDescent="0.2">
      <c r="B4568" s="25">
        <v>4338</v>
      </c>
      <c r="C4568" s="193">
        <v>0.10558889715079216</v>
      </c>
      <c r="D4568" s="19"/>
      <c r="E4568" s="19">
        <v>0.53810670944164563</v>
      </c>
      <c r="F4568" s="19"/>
      <c r="G4568" s="19"/>
      <c r="H4568" s="19">
        <v>0.33433242445394251</v>
      </c>
      <c r="I4568" s="19">
        <v>0.49283130411920995</v>
      </c>
      <c r="J4568" s="19"/>
      <c r="K4568" s="19"/>
      <c r="L4568" s="19">
        <v>0.46945459914100285</v>
      </c>
      <c r="M4568" s="19">
        <v>0.85379156385318378</v>
      </c>
      <c r="N4568" s="19"/>
      <c r="O4568" s="19"/>
      <c r="P4568" s="50">
        <v>0.16980421635271031</v>
      </c>
      <c r="R4568" s="9" t="s">
        <v>0</v>
      </c>
    </row>
    <row r="4569" spans="2:18" x14ac:dyDescent="0.2">
      <c r="B4569" s="25">
        <v>4339</v>
      </c>
      <c r="C4569" s="193">
        <v>0.54175135596362156</v>
      </c>
      <c r="D4569" s="19"/>
      <c r="E4569" s="19">
        <v>1.0408157068716577</v>
      </c>
      <c r="F4569" s="19"/>
      <c r="G4569" s="19">
        <v>1.0687512994449142</v>
      </c>
      <c r="H4569" s="19"/>
      <c r="I4569" s="19">
        <v>1.1684894802910049</v>
      </c>
      <c r="J4569" s="19"/>
      <c r="K4569" s="19">
        <v>1.1111662664579902</v>
      </c>
      <c r="L4569" s="19"/>
      <c r="M4569" s="19">
        <v>1.4937754947616964</v>
      </c>
      <c r="N4569" s="19"/>
      <c r="O4569" s="19">
        <v>0.37036024361044773</v>
      </c>
      <c r="P4569" s="50"/>
      <c r="R4569" s="9" t="s">
        <v>0</v>
      </c>
    </row>
    <row r="4570" spans="2:18" x14ac:dyDescent="0.2">
      <c r="B4570" s="25">
        <v>4340</v>
      </c>
      <c r="C4570" s="193">
        <v>0.14372836152799756</v>
      </c>
      <c r="D4570" s="19"/>
      <c r="E4570" s="19"/>
      <c r="F4570" s="19">
        <v>0.30895929093722435</v>
      </c>
      <c r="G4570" s="19"/>
      <c r="H4570" s="19">
        <v>0.21997405061330291</v>
      </c>
      <c r="I4570" s="19">
        <v>7.4389779654518873E-2</v>
      </c>
      <c r="J4570" s="19"/>
      <c r="K4570" s="19"/>
      <c r="L4570" s="19">
        <v>0.1846626148292437</v>
      </c>
      <c r="M4570" s="19">
        <v>0.1865770230347408</v>
      </c>
      <c r="N4570" s="19"/>
      <c r="O4570" s="19"/>
      <c r="P4570" s="50">
        <v>0.19994989724645759</v>
      </c>
      <c r="R4570" s="9" t="s">
        <v>0</v>
      </c>
    </row>
    <row r="4571" spans="2:18" x14ac:dyDescent="0.2">
      <c r="B4571" s="25">
        <v>4341</v>
      </c>
      <c r="C4571" s="193"/>
      <c r="D4571" s="19">
        <v>0.35668175350122167</v>
      </c>
      <c r="E4571" s="19"/>
      <c r="F4571" s="19">
        <v>1.4047010529362742</v>
      </c>
      <c r="G4571" s="19"/>
      <c r="H4571" s="19">
        <v>1.1607427789091458</v>
      </c>
      <c r="I4571" s="19"/>
      <c r="J4571" s="19">
        <v>0.87852873374285312</v>
      </c>
      <c r="K4571" s="19"/>
      <c r="L4571" s="19">
        <v>1.6350531420669101</v>
      </c>
      <c r="M4571" s="19"/>
      <c r="N4571" s="19">
        <v>2.55301018517783</v>
      </c>
      <c r="O4571" s="19"/>
      <c r="P4571" s="50">
        <v>2.1115782977614233</v>
      </c>
      <c r="R4571" s="9" t="s">
        <v>0</v>
      </c>
    </row>
    <row r="4572" spans="2:18" x14ac:dyDescent="0.2">
      <c r="B4572" s="25">
        <v>4342</v>
      </c>
      <c r="C4572" s="193">
        <v>1.4656769991510941</v>
      </c>
      <c r="D4572" s="19"/>
      <c r="E4572" s="19">
        <v>1.6590765410512327</v>
      </c>
      <c r="F4572" s="19"/>
      <c r="G4572" s="19">
        <v>1.1521125389135425</v>
      </c>
      <c r="H4572" s="19"/>
      <c r="I4572" s="19">
        <v>1.0326321019043108</v>
      </c>
      <c r="J4572" s="19"/>
      <c r="K4572" s="19">
        <v>0.87820647299242538</v>
      </c>
      <c r="L4572" s="19"/>
      <c r="M4572" s="19">
        <v>0.47169190375239206</v>
      </c>
      <c r="N4572" s="19"/>
      <c r="O4572" s="19">
        <v>0.79616095116425556</v>
      </c>
      <c r="P4572" s="50"/>
      <c r="R4572" s="9" t="s">
        <v>0</v>
      </c>
    </row>
    <row r="4573" spans="2:18" x14ac:dyDescent="0.2">
      <c r="B4573" s="25">
        <v>4343</v>
      </c>
      <c r="C4573" s="193"/>
      <c r="D4573" s="19">
        <v>0.27634780940002313</v>
      </c>
      <c r="E4573" s="19"/>
      <c r="F4573" s="19">
        <v>0.67581591468018676</v>
      </c>
      <c r="G4573" s="19"/>
      <c r="H4573" s="19">
        <v>0.66441233806868016</v>
      </c>
      <c r="I4573" s="19">
        <v>7.5926354542472749E-2</v>
      </c>
      <c r="J4573" s="19"/>
      <c r="K4573" s="19">
        <v>0.13062986762347284</v>
      </c>
      <c r="L4573" s="19"/>
      <c r="M4573" s="19"/>
      <c r="N4573" s="19">
        <v>0.43653574234138709</v>
      </c>
      <c r="O4573" s="19">
        <v>0.36010811805007098</v>
      </c>
      <c r="P4573" s="50"/>
      <c r="R4573" s="9" t="s">
        <v>0</v>
      </c>
    </row>
    <row r="4574" spans="2:18" x14ac:dyDescent="0.2">
      <c r="B4574" s="25">
        <v>4344</v>
      </c>
      <c r="C4574" s="193">
        <v>0.56440953505238933</v>
      </c>
      <c r="D4574" s="19"/>
      <c r="E4574" s="19">
        <v>0.1016536286681437</v>
      </c>
      <c r="F4574" s="19"/>
      <c r="G4574" s="19"/>
      <c r="H4574" s="19">
        <v>0.31963068216119905</v>
      </c>
      <c r="I4574" s="19">
        <v>0.56208124049207542</v>
      </c>
      <c r="J4574" s="19"/>
      <c r="K4574" s="19">
        <v>0.23664882787063948</v>
      </c>
      <c r="L4574" s="19"/>
      <c r="M4574" s="19">
        <v>0.83926545731006474</v>
      </c>
      <c r="N4574" s="19"/>
      <c r="O4574" s="19"/>
      <c r="P4574" s="50">
        <v>7.8311759298735184E-2</v>
      </c>
      <c r="R4574" s="9" t="s">
        <v>0</v>
      </c>
    </row>
    <row r="4575" spans="2:18" x14ac:dyDescent="0.2">
      <c r="B4575" s="25">
        <v>4345</v>
      </c>
      <c r="C4575" s="193">
        <v>0.45822664371974131</v>
      </c>
      <c r="D4575" s="19"/>
      <c r="E4575" s="19">
        <v>0.51889948533583241</v>
      </c>
      <c r="F4575" s="19"/>
      <c r="G4575" s="19">
        <v>0.18386983888953445</v>
      </c>
      <c r="H4575" s="19"/>
      <c r="I4575" s="19">
        <v>8.5510820956739852E-4</v>
      </c>
      <c r="J4575" s="19"/>
      <c r="K4575" s="19">
        <v>0.2694099268069306</v>
      </c>
      <c r="L4575" s="19"/>
      <c r="M4575" s="19">
        <v>1.4963434243784992</v>
      </c>
      <c r="N4575" s="19"/>
      <c r="O4575" s="19">
        <v>1.1683255949744522</v>
      </c>
      <c r="P4575" s="50"/>
      <c r="R4575" s="9" t="s">
        <v>0</v>
      </c>
    </row>
    <row r="4576" spans="2:18" x14ac:dyDescent="0.2">
      <c r="B4576" s="25">
        <v>4346</v>
      </c>
      <c r="C4576" s="193">
        <v>2.4624569824802918</v>
      </c>
      <c r="D4576" s="19"/>
      <c r="E4576" s="19">
        <v>1.8163990961454728</v>
      </c>
      <c r="F4576" s="19"/>
      <c r="G4576" s="19">
        <v>2.0011455731071455</v>
      </c>
      <c r="H4576" s="19"/>
      <c r="I4576" s="19">
        <v>2.240813269428001</v>
      </c>
      <c r="J4576" s="19"/>
      <c r="K4576" s="19">
        <v>1.1332695868522769</v>
      </c>
      <c r="L4576" s="19"/>
      <c r="M4576" s="19">
        <v>2.439983693846103</v>
      </c>
      <c r="N4576" s="19"/>
      <c r="O4576" s="19">
        <v>0.91027740992559414</v>
      </c>
      <c r="P4576" s="50"/>
      <c r="R4576" s="9" t="s">
        <v>0</v>
      </c>
    </row>
    <row r="4577" spans="2:18" x14ac:dyDescent="0.2">
      <c r="B4577" s="25">
        <v>4347</v>
      </c>
      <c r="C4577" s="193">
        <v>1.7329827400726694</v>
      </c>
      <c r="D4577" s="19"/>
      <c r="E4577" s="19">
        <v>0.88290073088551924</v>
      </c>
      <c r="F4577" s="19"/>
      <c r="G4577" s="19">
        <v>2.0646493641613253</v>
      </c>
      <c r="H4577" s="19"/>
      <c r="I4577" s="19"/>
      <c r="J4577" s="19">
        <v>0.14609160381991676</v>
      </c>
      <c r="K4577" s="19">
        <v>1.5600870548256165</v>
      </c>
      <c r="L4577" s="19"/>
      <c r="M4577" s="19">
        <v>2.3072692302742963</v>
      </c>
      <c r="N4577" s="19"/>
      <c r="O4577" s="19">
        <v>1.7435504366059753</v>
      </c>
      <c r="P4577" s="50"/>
      <c r="R4577" s="9" t="s">
        <v>0</v>
      </c>
    </row>
    <row r="4578" spans="2:18" x14ac:dyDescent="0.2">
      <c r="B4578" s="25">
        <v>4348</v>
      </c>
      <c r="C4578" s="193">
        <v>0.62503592189327617</v>
      </c>
      <c r="D4578" s="19"/>
      <c r="E4578" s="19">
        <v>1.0323851190880444</v>
      </c>
      <c r="F4578" s="19"/>
      <c r="G4578" s="19">
        <v>0.74866207324194411</v>
      </c>
      <c r="H4578" s="19"/>
      <c r="I4578" s="19">
        <v>0.69485070901692647</v>
      </c>
      <c r="J4578" s="19"/>
      <c r="K4578" s="19">
        <v>0.12156394794569475</v>
      </c>
      <c r="L4578" s="19"/>
      <c r="M4578" s="19">
        <v>0.14723888771306068</v>
      </c>
      <c r="N4578" s="19"/>
      <c r="O4578" s="19">
        <v>0.13398637721628098</v>
      </c>
      <c r="P4578" s="50"/>
      <c r="R4578" s="9" t="s">
        <v>0</v>
      </c>
    </row>
    <row r="4579" spans="2:18" x14ac:dyDescent="0.2">
      <c r="B4579" s="25">
        <v>4349</v>
      </c>
      <c r="C4579" s="193"/>
      <c r="D4579" s="19">
        <v>0.28045987191299948</v>
      </c>
      <c r="E4579" s="19"/>
      <c r="F4579" s="19">
        <v>9.0559430505860294E-2</v>
      </c>
      <c r="G4579" s="19">
        <v>0.3539963303334262</v>
      </c>
      <c r="H4579" s="19"/>
      <c r="I4579" s="19"/>
      <c r="J4579" s="19">
        <v>0.51029755763754558</v>
      </c>
      <c r="K4579" s="19"/>
      <c r="L4579" s="19">
        <v>0.58253507727974374</v>
      </c>
      <c r="M4579" s="19"/>
      <c r="N4579" s="19">
        <v>0.56791053957107351</v>
      </c>
      <c r="O4579" s="19"/>
      <c r="P4579" s="50">
        <v>1.0437915942819356</v>
      </c>
      <c r="R4579" s="9" t="s">
        <v>0</v>
      </c>
    </row>
    <row r="4580" spans="2:18" x14ac:dyDescent="0.2">
      <c r="B4580" s="25">
        <v>4350</v>
      </c>
      <c r="C4580" s="193"/>
      <c r="D4580" s="19">
        <v>1.798898455110395</v>
      </c>
      <c r="E4580" s="19"/>
      <c r="F4580" s="19">
        <v>1.525931570708841</v>
      </c>
      <c r="G4580" s="19"/>
      <c r="H4580" s="19">
        <v>2.1815927892035227</v>
      </c>
      <c r="I4580" s="19"/>
      <c r="J4580" s="19">
        <v>2.2465804542908483</v>
      </c>
      <c r="K4580" s="19"/>
      <c r="L4580" s="19">
        <v>1.5590801036285007</v>
      </c>
      <c r="M4580" s="19"/>
      <c r="N4580" s="19">
        <v>2.7943249303060758</v>
      </c>
      <c r="O4580" s="19"/>
      <c r="P4580" s="50">
        <v>1.4424493183330096</v>
      </c>
      <c r="R4580" s="9" t="s">
        <v>0</v>
      </c>
    </row>
    <row r="4581" spans="2:18" x14ac:dyDescent="0.2">
      <c r="B4581" s="25">
        <v>4351</v>
      </c>
      <c r="C4581" s="193">
        <v>0.36494091053918115</v>
      </c>
      <c r="D4581" s="19"/>
      <c r="E4581" s="19">
        <v>0.9617967814886822</v>
      </c>
      <c r="F4581" s="19"/>
      <c r="G4581" s="19">
        <v>0.70764266867881676</v>
      </c>
      <c r="H4581" s="19"/>
      <c r="I4581" s="19">
        <v>0.625963592218992</v>
      </c>
      <c r="J4581" s="19"/>
      <c r="K4581" s="19">
        <v>1.4509494532870315</v>
      </c>
      <c r="L4581" s="19"/>
      <c r="M4581" s="19">
        <v>0.91994080684005186</v>
      </c>
      <c r="N4581" s="19"/>
      <c r="O4581" s="19">
        <v>1.2440544592394873</v>
      </c>
      <c r="P4581" s="50"/>
      <c r="R4581" s="9" t="s">
        <v>0</v>
      </c>
    </row>
    <row r="4582" spans="2:18" x14ac:dyDescent="0.2">
      <c r="B4582" s="25">
        <v>4352</v>
      </c>
      <c r="C4582" s="193">
        <v>1.6541068683045737</v>
      </c>
      <c r="D4582" s="19"/>
      <c r="E4582" s="19">
        <v>1.377583698678414</v>
      </c>
      <c r="F4582" s="19"/>
      <c r="G4582" s="19">
        <v>0.5643169367589792</v>
      </c>
      <c r="H4582" s="19"/>
      <c r="I4582" s="19">
        <v>1.3253892941666943</v>
      </c>
      <c r="J4582" s="19"/>
      <c r="K4582" s="19">
        <v>1.4836643746429343</v>
      </c>
      <c r="L4582" s="19"/>
      <c r="M4582" s="19">
        <v>0.84618532492146858</v>
      </c>
      <c r="N4582" s="19"/>
      <c r="O4582" s="19">
        <v>1.4602863818415492</v>
      </c>
      <c r="P4582" s="50"/>
      <c r="R4582" s="9" t="s">
        <v>0</v>
      </c>
    </row>
    <row r="4583" spans="2:18" x14ac:dyDescent="0.2">
      <c r="B4583" s="25">
        <v>4353</v>
      </c>
      <c r="C4583" s="193">
        <v>1.127221814267227</v>
      </c>
      <c r="D4583" s="19"/>
      <c r="E4583" s="19">
        <v>1.1513117350999207</v>
      </c>
      <c r="F4583" s="19"/>
      <c r="G4583" s="19"/>
      <c r="H4583" s="19">
        <v>0.50761346873320246</v>
      </c>
      <c r="I4583" s="19">
        <v>1.3770243061360972</v>
      </c>
      <c r="J4583" s="19"/>
      <c r="K4583" s="19">
        <v>0.8768332550850404</v>
      </c>
      <c r="L4583" s="19"/>
      <c r="M4583" s="19">
        <v>1.4275114269791345</v>
      </c>
      <c r="N4583" s="19"/>
      <c r="O4583" s="19">
        <v>1.5384704184870506</v>
      </c>
      <c r="P4583" s="50"/>
      <c r="R4583" s="9" t="s">
        <v>0</v>
      </c>
    </row>
    <row r="4584" spans="2:18" x14ac:dyDescent="0.2">
      <c r="B4584" s="25">
        <v>4354</v>
      </c>
      <c r="C4584" s="193">
        <v>0.18283557375269124</v>
      </c>
      <c r="D4584" s="19"/>
      <c r="E4584" s="19">
        <v>0.6910875032939412</v>
      </c>
      <c r="F4584" s="19"/>
      <c r="G4584" s="19">
        <v>8.0647846342258495E-2</v>
      </c>
      <c r="H4584" s="19"/>
      <c r="I4584" s="19">
        <v>0.9376549387128309</v>
      </c>
      <c r="J4584" s="19"/>
      <c r="K4584" s="19">
        <v>0.82241677020368109</v>
      </c>
      <c r="L4584" s="19"/>
      <c r="M4584" s="19">
        <v>0.21573533080602228</v>
      </c>
      <c r="N4584" s="19"/>
      <c r="O4584" s="19">
        <v>0.23320370392919562</v>
      </c>
      <c r="P4584" s="50"/>
      <c r="R4584" s="9" t="s">
        <v>0</v>
      </c>
    </row>
    <row r="4585" spans="2:18" x14ac:dyDescent="0.2">
      <c r="B4585" s="25">
        <v>4355</v>
      </c>
      <c r="C4585" s="193"/>
      <c r="D4585" s="19">
        <v>1.4111057990926288</v>
      </c>
      <c r="E4585" s="19"/>
      <c r="F4585" s="19">
        <v>1.2275357047632669</v>
      </c>
      <c r="G4585" s="19"/>
      <c r="H4585" s="19">
        <v>0.50075503944422683</v>
      </c>
      <c r="I4585" s="19"/>
      <c r="J4585" s="19">
        <v>0.81746139924364791</v>
      </c>
      <c r="K4585" s="19"/>
      <c r="L4585" s="19">
        <v>0.93596275198984813</v>
      </c>
      <c r="M4585" s="19"/>
      <c r="N4585" s="19">
        <v>1.141896718479388</v>
      </c>
      <c r="O4585" s="19"/>
      <c r="P4585" s="50">
        <v>1.0513743036908725</v>
      </c>
      <c r="R4585" s="9" t="s">
        <v>0</v>
      </c>
    </row>
    <row r="4586" spans="2:18" x14ac:dyDescent="0.2">
      <c r="B4586" s="25">
        <v>4356</v>
      </c>
      <c r="C4586" s="193"/>
      <c r="D4586" s="19">
        <v>2.4871153629939138</v>
      </c>
      <c r="E4586" s="19"/>
      <c r="F4586" s="19">
        <v>2.2677338601496553</v>
      </c>
      <c r="G4586" s="19"/>
      <c r="H4586" s="19">
        <v>2.7448671237151276</v>
      </c>
      <c r="I4586" s="19"/>
      <c r="J4586" s="19">
        <v>2.2144352224469848</v>
      </c>
      <c r="K4586" s="19"/>
      <c r="L4586" s="19">
        <v>2.5305026054031807</v>
      </c>
      <c r="M4586" s="19"/>
      <c r="N4586" s="19">
        <v>2.3332652376673777</v>
      </c>
      <c r="O4586" s="19"/>
      <c r="P4586" s="50">
        <v>2.5637130942521362</v>
      </c>
      <c r="R4586" s="9" t="s">
        <v>0</v>
      </c>
    </row>
    <row r="4587" spans="2:18" x14ac:dyDescent="0.2">
      <c r="B4587" s="25">
        <v>4357</v>
      </c>
      <c r="C4587" s="193"/>
      <c r="D4587" s="19">
        <v>0.77876029585384632</v>
      </c>
      <c r="E4587" s="19"/>
      <c r="F4587" s="19">
        <v>1.4232776706450811</v>
      </c>
      <c r="G4587" s="19">
        <v>1.2524680188682587E-2</v>
      </c>
      <c r="H4587" s="19"/>
      <c r="I4587" s="19"/>
      <c r="J4587" s="19">
        <v>0.63653492946192769</v>
      </c>
      <c r="K4587" s="19"/>
      <c r="L4587" s="19">
        <v>0.36896606825252343</v>
      </c>
      <c r="M4587" s="19"/>
      <c r="N4587" s="19">
        <v>0.12344188127150435</v>
      </c>
      <c r="O4587" s="19"/>
      <c r="P4587" s="50">
        <v>0.54473794761451022</v>
      </c>
      <c r="R4587" s="9" t="s">
        <v>0</v>
      </c>
    </row>
    <row r="4588" spans="2:18" x14ac:dyDescent="0.2">
      <c r="B4588" s="25">
        <v>4358</v>
      </c>
      <c r="C4588" s="193"/>
      <c r="D4588" s="19">
        <v>1.3307795848152184</v>
      </c>
      <c r="E4588" s="19"/>
      <c r="F4588" s="19">
        <v>0.58577908306941173</v>
      </c>
      <c r="G4588" s="19"/>
      <c r="H4588" s="19">
        <v>1.3008154655231194</v>
      </c>
      <c r="I4588" s="19"/>
      <c r="J4588" s="19">
        <v>0.60983748490878287</v>
      </c>
      <c r="K4588" s="19"/>
      <c r="L4588" s="19">
        <v>0.3035499575930064</v>
      </c>
      <c r="M4588" s="19"/>
      <c r="N4588" s="19">
        <v>0.87866226827707239</v>
      </c>
      <c r="O4588" s="19"/>
      <c r="P4588" s="50">
        <v>0.14604759276543111</v>
      </c>
      <c r="R4588" s="9" t="s">
        <v>0</v>
      </c>
    </row>
    <row r="4589" spans="2:18" x14ac:dyDescent="0.2">
      <c r="B4589" s="25">
        <v>4359</v>
      </c>
      <c r="C4589" s="193"/>
      <c r="D4589" s="19">
        <v>0.23646052242278393</v>
      </c>
      <c r="E4589" s="19"/>
      <c r="F4589" s="19">
        <v>1.0040278666921643</v>
      </c>
      <c r="G4589" s="19"/>
      <c r="H4589" s="19">
        <v>1.8245259070076965</v>
      </c>
      <c r="I4589" s="19"/>
      <c r="J4589" s="19">
        <v>0.80322313167830939</v>
      </c>
      <c r="K4589" s="19"/>
      <c r="L4589" s="19">
        <v>0.96308329712292251</v>
      </c>
      <c r="M4589" s="19"/>
      <c r="N4589" s="19">
        <v>0.7656467411407869</v>
      </c>
      <c r="O4589" s="19"/>
      <c r="P4589" s="50">
        <v>0.36956555095587745</v>
      </c>
      <c r="R4589" s="9" t="s">
        <v>0</v>
      </c>
    </row>
    <row r="4590" spans="2:18" x14ac:dyDescent="0.2">
      <c r="B4590" s="25">
        <v>4360</v>
      </c>
      <c r="C4590" s="193"/>
      <c r="D4590" s="19">
        <v>1.5197671482074613</v>
      </c>
      <c r="E4590" s="19"/>
      <c r="F4590" s="19">
        <v>1.3915971563391032</v>
      </c>
      <c r="G4590" s="19"/>
      <c r="H4590" s="19">
        <v>1.7369717241941631</v>
      </c>
      <c r="I4590" s="19"/>
      <c r="J4590" s="19">
        <v>0.9813838666865603</v>
      </c>
      <c r="K4590" s="19"/>
      <c r="L4590" s="19">
        <v>1.1811769881657495</v>
      </c>
      <c r="M4590" s="19"/>
      <c r="N4590" s="19">
        <v>1.0575744715331596</v>
      </c>
      <c r="O4590" s="19"/>
      <c r="P4590" s="50">
        <v>1.1502539460577974</v>
      </c>
      <c r="R4590" s="9" t="s">
        <v>0</v>
      </c>
    </row>
    <row r="4591" spans="2:18" x14ac:dyDescent="0.2">
      <c r="B4591" s="25">
        <v>4361</v>
      </c>
      <c r="C4591" s="193"/>
      <c r="D4591" s="19">
        <v>0.28048851961000704</v>
      </c>
      <c r="E4591" s="19"/>
      <c r="F4591" s="19">
        <v>0.24434230240629831</v>
      </c>
      <c r="G4591" s="19"/>
      <c r="H4591" s="19">
        <v>0.55588448604830543</v>
      </c>
      <c r="I4591" s="19"/>
      <c r="J4591" s="19">
        <v>0.70156893540337462</v>
      </c>
      <c r="K4591" s="19"/>
      <c r="L4591" s="19">
        <v>0.13064380537280618</v>
      </c>
      <c r="M4591" s="19"/>
      <c r="N4591" s="19">
        <v>0.48504984694901437</v>
      </c>
      <c r="O4591" s="19">
        <v>0.21641411665996163</v>
      </c>
      <c r="P4591" s="50"/>
      <c r="R4591" s="9" t="s">
        <v>0</v>
      </c>
    </row>
    <row r="4592" spans="2:18" x14ac:dyDescent="0.2">
      <c r="B4592" s="25">
        <v>4362</v>
      </c>
      <c r="C4592" s="193"/>
      <c r="D4592" s="19">
        <v>2.571711458273918</v>
      </c>
      <c r="E4592" s="19"/>
      <c r="F4592" s="19">
        <v>3.3905665133392002</v>
      </c>
      <c r="G4592" s="19"/>
      <c r="H4592" s="19">
        <v>3.5099124689592029</v>
      </c>
      <c r="I4592" s="19"/>
      <c r="J4592" s="19">
        <v>2.6311111682828701</v>
      </c>
      <c r="K4592" s="19"/>
      <c r="L4592" s="19">
        <v>2.1736789103923959</v>
      </c>
      <c r="M4592" s="19"/>
      <c r="N4592" s="19">
        <v>2.8106523487292696</v>
      </c>
      <c r="O4592" s="19"/>
      <c r="P4592" s="50">
        <v>2.4031647352088608</v>
      </c>
      <c r="R4592" s="9" t="s">
        <v>0</v>
      </c>
    </row>
    <row r="4593" spans="2:18" x14ac:dyDescent="0.2">
      <c r="B4593" s="25">
        <v>4363</v>
      </c>
      <c r="C4593" s="193">
        <v>0.95485572538664365</v>
      </c>
      <c r="D4593" s="19"/>
      <c r="E4593" s="19">
        <v>1.5846196925033667</v>
      </c>
      <c r="F4593" s="19"/>
      <c r="G4593" s="19">
        <v>1.5936460668150607</v>
      </c>
      <c r="H4593" s="19"/>
      <c r="I4593" s="19">
        <v>0.26208327212282445</v>
      </c>
      <c r="J4593" s="19"/>
      <c r="K4593" s="19">
        <v>0.59857855977973995</v>
      </c>
      <c r="L4593" s="19"/>
      <c r="M4593" s="19">
        <v>0.44368637690610918</v>
      </c>
      <c r="N4593" s="19"/>
      <c r="O4593" s="19">
        <v>0.58973529844438921</v>
      </c>
      <c r="P4593" s="50"/>
      <c r="R4593" s="9" t="s">
        <v>0</v>
      </c>
    </row>
    <row r="4594" spans="2:18" x14ac:dyDescent="0.2">
      <c r="B4594" s="25">
        <v>4364</v>
      </c>
      <c r="C4594" s="193"/>
      <c r="D4594" s="19">
        <v>1.3343751641434907</v>
      </c>
      <c r="E4594" s="19"/>
      <c r="F4594" s="19">
        <v>0.17861630121452859</v>
      </c>
      <c r="G4594" s="19"/>
      <c r="H4594" s="19">
        <v>0.27274712408718821</v>
      </c>
      <c r="I4594" s="19"/>
      <c r="J4594" s="19">
        <v>0.27545049970888602</v>
      </c>
      <c r="K4594" s="19"/>
      <c r="L4594" s="19">
        <v>1.3354535053522987</v>
      </c>
      <c r="M4594" s="19"/>
      <c r="N4594" s="19">
        <v>1.1343409322093174</v>
      </c>
      <c r="O4594" s="19"/>
      <c r="P4594" s="50">
        <v>0.36420391122715184</v>
      </c>
      <c r="R4594" s="9" t="s">
        <v>0</v>
      </c>
    </row>
    <row r="4595" spans="2:18" x14ac:dyDescent="0.2">
      <c r="B4595" s="25">
        <v>4365</v>
      </c>
      <c r="C4595" s="193">
        <v>0.63940233644427558</v>
      </c>
      <c r="D4595" s="19"/>
      <c r="E4595" s="19">
        <v>0.99902334546843685</v>
      </c>
      <c r="F4595" s="19"/>
      <c r="G4595" s="19">
        <v>0.98432618083241874</v>
      </c>
      <c r="H4595" s="19"/>
      <c r="I4595" s="19">
        <v>0.67538305723328884</v>
      </c>
      <c r="J4595" s="19"/>
      <c r="K4595" s="19">
        <v>1.8473050932248747</v>
      </c>
      <c r="L4595" s="19"/>
      <c r="M4595" s="19">
        <v>0.89359244968508544</v>
      </c>
      <c r="N4595" s="19"/>
      <c r="O4595" s="19">
        <v>0.71848967747180403</v>
      </c>
      <c r="P4595" s="50"/>
      <c r="R4595" s="9" t="s">
        <v>0</v>
      </c>
    </row>
    <row r="4596" spans="2:18" x14ac:dyDescent="0.2">
      <c r="B4596" s="25">
        <v>4366</v>
      </c>
      <c r="C4596" s="193">
        <v>0.62170973111165084</v>
      </c>
      <c r="D4596" s="19"/>
      <c r="E4596" s="19"/>
      <c r="F4596" s="19">
        <v>0.39348315040758197</v>
      </c>
      <c r="G4596" s="19">
        <v>0.76890935184056275</v>
      </c>
      <c r="H4596" s="19"/>
      <c r="I4596" s="19"/>
      <c r="J4596" s="19">
        <v>0.41341412846263992</v>
      </c>
      <c r="K4596" s="19">
        <v>0.44921750537489297</v>
      </c>
      <c r="L4596" s="19"/>
      <c r="M4596" s="19">
        <v>0.75980001437367417</v>
      </c>
      <c r="N4596" s="19"/>
      <c r="O4596" s="19">
        <v>1.2570199774373472</v>
      </c>
      <c r="P4596" s="50"/>
      <c r="R4596" s="9" t="s">
        <v>0</v>
      </c>
    </row>
    <row r="4597" spans="2:18" x14ac:dyDescent="0.2">
      <c r="B4597" s="25">
        <v>4367</v>
      </c>
      <c r="C4597" s="193"/>
      <c r="D4597" s="19">
        <v>1.7134505128758382</v>
      </c>
      <c r="E4597" s="19"/>
      <c r="F4597" s="19">
        <v>1.8491773188410574</v>
      </c>
      <c r="G4597" s="19"/>
      <c r="H4597" s="19">
        <v>2.0445296038675194</v>
      </c>
      <c r="I4597" s="19"/>
      <c r="J4597" s="19">
        <v>1.4925332946743362</v>
      </c>
      <c r="K4597" s="19"/>
      <c r="L4597" s="19">
        <v>1.5294120376971969</v>
      </c>
      <c r="M4597" s="19"/>
      <c r="N4597" s="19">
        <v>1.7014496652744737</v>
      </c>
      <c r="O4597" s="19"/>
      <c r="P4597" s="50">
        <v>2.3133597625836773</v>
      </c>
      <c r="R4597" s="9" t="s">
        <v>0</v>
      </c>
    </row>
    <row r="4598" spans="2:18" x14ac:dyDescent="0.2">
      <c r="B4598" s="25">
        <v>4368</v>
      </c>
      <c r="C4598" s="193"/>
      <c r="D4598" s="19">
        <v>0.27045215184976351</v>
      </c>
      <c r="E4598" s="19"/>
      <c r="F4598" s="19">
        <v>0.37425162719584526</v>
      </c>
      <c r="G4598" s="19"/>
      <c r="H4598" s="19">
        <v>0.46443232759219227</v>
      </c>
      <c r="I4598" s="19">
        <v>0.10715759862240687</v>
      </c>
      <c r="J4598" s="19"/>
      <c r="K4598" s="19"/>
      <c r="L4598" s="19">
        <v>0.24344009526628174</v>
      </c>
      <c r="M4598" s="19"/>
      <c r="N4598" s="19">
        <v>0.56746988545505284</v>
      </c>
      <c r="O4598" s="19"/>
      <c r="P4598" s="50">
        <v>0.38253653009374938</v>
      </c>
      <c r="R4598" s="9" t="s">
        <v>0</v>
      </c>
    </row>
    <row r="4599" spans="2:18" x14ac:dyDescent="0.2">
      <c r="B4599" s="25">
        <v>4369</v>
      </c>
      <c r="C4599" s="193"/>
      <c r="D4599" s="19">
        <v>0.63478833838820248</v>
      </c>
      <c r="E4599" s="19"/>
      <c r="F4599" s="19">
        <v>4.6427096972457192E-2</v>
      </c>
      <c r="G4599" s="19"/>
      <c r="H4599" s="19">
        <v>1.0140780957284834</v>
      </c>
      <c r="I4599" s="19"/>
      <c r="J4599" s="19">
        <v>1.137405849260118</v>
      </c>
      <c r="K4599" s="19"/>
      <c r="L4599" s="19">
        <v>0.53264378577435401</v>
      </c>
      <c r="M4599" s="19"/>
      <c r="N4599" s="19">
        <v>1.1299330017294522</v>
      </c>
      <c r="O4599" s="19"/>
      <c r="P4599" s="50">
        <v>1.6881662823650243</v>
      </c>
      <c r="R4599" s="9" t="s">
        <v>0</v>
      </c>
    </row>
    <row r="4600" spans="2:18" x14ac:dyDescent="0.2">
      <c r="B4600" s="25">
        <v>4370</v>
      </c>
      <c r="C4600" s="193"/>
      <c r="D4600" s="19">
        <v>1.1513573319943367</v>
      </c>
      <c r="E4600" s="19"/>
      <c r="F4600" s="19">
        <v>0.9834403211498236</v>
      </c>
      <c r="G4600" s="19"/>
      <c r="H4600" s="19">
        <v>0.53282863595556096</v>
      </c>
      <c r="I4600" s="19"/>
      <c r="J4600" s="19">
        <v>1.4065742342776541E-2</v>
      </c>
      <c r="K4600" s="19"/>
      <c r="L4600" s="19">
        <v>0.34125827427075317</v>
      </c>
      <c r="M4600" s="19"/>
      <c r="N4600" s="19">
        <v>0.76816034446072257</v>
      </c>
      <c r="O4600" s="19"/>
      <c r="P4600" s="50">
        <v>0.38727643774939019</v>
      </c>
      <c r="R4600" s="9" t="s">
        <v>0</v>
      </c>
    </row>
    <row r="4601" spans="2:18" x14ac:dyDescent="0.2">
      <c r="B4601" s="25">
        <v>4371</v>
      </c>
      <c r="C4601" s="193"/>
      <c r="D4601" s="19">
        <v>1.7602005095867047E-2</v>
      </c>
      <c r="E4601" s="19">
        <v>1.3742845723578949</v>
      </c>
      <c r="F4601" s="19"/>
      <c r="G4601" s="19">
        <v>1.0904795248390551</v>
      </c>
      <c r="H4601" s="19"/>
      <c r="I4601" s="19">
        <v>0.91056620789357934</v>
      </c>
      <c r="J4601" s="19"/>
      <c r="K4601" s="19">
        <v>1.7450161986948225</v>
      </c>
      <c r="L4601" s="19"/>
      <c r="M4601" s="19">
        <v>0.83650564584868203</v>
      </c>
      <c r="N4601" s="19"/>
      <c r="O4601" s="19">
        <v>0.46642224594159248</v>
      </c>
      <c r="P4601" s="50"/>
      <c r="R4601" s="9" t="s">
        <v>0</v>
      </c>
    </row>
    <row r="4602" spans="2:18" x14ac:dyDescent="0.2">
      <c r="B4602" s="25">
        <v>4372</v>
      </c>
      <c r="C4602" s="193">
        <v>6.0673455277460542E-2</v>
      </c>
      <c r="D4602" s="19"/>
      <c r="E4602" s="19">
        <v>0.29835906216189795</v>
      </c>
      <c r="F4602" s="19"/>
      <c r="G4602" s="19">
        <v>0.24314586786817621</v>
      </c>
      <c r="H4602" s="19"/>
      <c r="I4602" s="19">
        <v>0.51944101136702014</v>
      </c>
      <c r="J4602" s="19"/>
      <c r="K4602" s="19">
        <v>0.68406265707747549</v>
      </c>
      <c r="L4602" s="19"/>
      <c r="M4602" s="19"/>
      <c r="N4602" s="19">
        <v>0.1883548192927921</v>
      </c>
      <c r="O4602" s="19">
        <v>1.1681231923834496</v>
      </c>
      <c r="P4602" s="50"/>
      <c r="R4602" s="9" t="s">
        <v>0</v>
      </c>
    </row>
    <row r="4603" spans="2:18" x14ac:dyDescent="0.2">
      <c r="B4603" s="25">
        <v>4373</v>
      </c>
      <c r="C4603" s="193">
        <v>1.1037476990642592</v>
      </c>
      <c r="D4603" s="19"/>
      <c r="E4603" s="19">
        <v>1.3038240187510222</v>
      </c>
      <c r="F4603" s="19"/>
      <c r="G4603" s="19">
        <v>0.87464153015842372</v>
      </c>
      <c r="H4603" s="19"/>
      <c r="I4603" s="19">
        <v>0.96697117585574555</v>
      </c>
      <c r="J4603" s="19"/>
      <c r="K4603" s="19">
        <v>0.74427287293631328</v>
      </c>
      <c r="L4603" s="19"/>
      <c r="M4603" s="19"/>
      <c r="N4603" s="19">
        <v>0.28665883020241706</v>
      </c>
      <c r="O4603" s="19">
        <v>0.62774875139810926</v>
      </c>
      <c r="P4603" s="50"/>
      <c r="R4603" s="9" t="s">
        <v>0</v>
      </c>
    </row>
    <row r="4604" spans="2:18" x14ac:dyDescent="0.2">
      <c r="B4604" s="25">
        <v>4374</v>
      </c>
      <c r="C4604" s="193">
        <v>0.4872333482652777</v>
      </c>
      <c r="D4604" s="19"/>
      <c r="E4604" s="19">
        <v>0.62971141099622829</v>
      </c>
      <c r="F4604" s="19"/>
      <c r="G4604" s="19">
        <v>0.68960214404708964</v>
      </c>
      <c r="H4604" s="19"/>
      <c r="I4604" s="19">
        <v>1.1480844738423617</v>
      </c>
      <c r="J4604" s="19"/>
      <c r="K4604" s="19">
        <v>0.89169661559217084</v>
      </c>
      <c r="L4604" s="19"/>
      <c r="M4604" s="19">
        <v>1.1978536826494515</v>
      </c>
      <c r="N4604" s="19"/>
      <c r="O4604" s="19">
        <v>0.6196386084028388</v>
      </c>
      <c r="P4604" s="50"/>
      <c r="R4604" s="9" t="s">
        <v>0</v>
      </c>
    </row>
    <row r="4605" spans="2:18" x14ac:dyDescent="0.2">
      <c r="B4605" s="25">
        <v>4375</v>
      </c>
      <c r="C4605" s="193">
        <v>3.060272325313838E-2</v>
      </c>
      <c r="D4605" s="19"/>
      <c r="E4605" s="19"/>
      <c r="F4605" s="19">
        <v>1.0050364631890638</v>
      </c>
      <c r="G4605" s="19">
        <v>0.46007977497737312</v>
      </c>
      <c r="H4605" s="19"/>
      <c r="I4605" s="19"/>
      <c r="J4605" s="19">
        <v>0.55437149445859935</v>
      </c>
      <c r="K4605" s="19"/>
      <c r="L4605" s="19">
        <v>0.39211893225125483</v>
      </c>
      <c r="M4605" s="19"/>
      <c r="N4605" s="19">
        <v>0.75635858350826735</v>
      </c>
      <c r="O4605" s="19"/>
      <c r="P4605" s="50">
        <v>0.47234190557872624</v>
      </c>
      <c r="R4605" s="9" t="s">
        <v>0</v>
      </c>
    </row>
    <row r="4606" spans="2:18" x14ac:dyDescent="0.2">
      <c r="B4606" s="25">
        <v>4376</v>
      </c>
      <c r="C4606" s="193"/>
      <c r="D4606" s="19">
        <v>0.69320240629449426</v>
      </c>
      <c r="E4606" s="19"/>
      <c r="F4606" s="19">
        <v>4.5545449739801923E-2</v>
      </c>
      <c r="G4606" s="19"/>
      <c r="H4606" s="19">
        <v>0.55184156940705476</v>
      </c>
      <c r="I4606" s="19"/>
      <c r="J4606" s="19">
        <v>1.6618389283229646</v>
      </c>
      <c r="K4606" s="19"/>
      <c r="L4606" s="19">
        <v>0.60703847423779744</v>
      </c>
      <c r="M4606" s="19">
        <v>0.14299036880559587</v>
      </c>
      <c r="N4606" s="19"/>
      <c r="O4606" s="19"/>
      <c r="P4606" s="50">
        <v>0.90620089827970063</v>
      </c>
      <c r="R4606" s="9" t="s">
        <v>0</v>
      </c>
    </row>
    <row r="4607" spans="2:18" x14ac:dyDescent="0.2">
      <c r="B4607" s="25">
        <v>4377</v>
      </c>
      <c r="C4607" s="193">
        <v>2.1021612385298178</v>
      </c>
      <c r="D4607" s="19"/>
      <c r="E4607" s="19">
        <v>2.1239704849539316</v>
      </c>
      <c r="F4607" s="19"/>
      <c r="G4607" s="19">
        <v>1.9860146569393102</v>
      </c>
      <c r="H4607" s="19"/>
      <c r="I4607" s="19">
        <v>1.7645415420908925</v>
      </c>
      <c r="J4607" s="19"/>
      <c r="K4607" s="19">
        <v>0.91245344814759921</v>
      </c>
      <c r="L4607" s="19"/>
      <c r="M4607" s="19">
        <v>1.2479634525174665</v>
      </c>
      <c r="N4607" s="19"/>
      <c r="O4607" s="19">
        <v>1.0684121206466215</v>
      </c>
      <c r="P4607" s="50"/>
      <c r="R4607" s="9" t="s">
        <v>0</v>
      </c>
    </row>
    <row r="4608" spans="2:18" x14ac:dyDescent="0.2">
      <c r="B4608" s="25">
        <v>4378</v>
      </c>
      <c r="C4608" s="193">
        <v>0.76161735609881132</v>
      </c>
      <c r="D4608" s="19"/>
      <c r="E4608" s="19">
        <v>0.21103047633511107</v>
      </c>
      <c r="F4608" s="19"/>
      <c r="G4608" s="19">
        <v>0.43954128358480443</v>
      </c>
      <c r="H4608" s="19"/>
      <c r="I4608" s="19"/>
      <c r="J4608" s="19">
        <v>0.31186633502949096</v>
      </c>
      <c r="K4608" s="19"/>
      <c r="L4608" s="19">
        <v>0.86499336313582309</v>
      </c>
      <c r="M4608" s="19">
        <v>0.3575219704582222</v>
      </c>
      <c r="N4608" s="19"/>
      <c r="O4608" s="19">
        <v>3.2226144926421008E-2</v>
      </c>
      <c r="P4608" s="50"/>
      <c r="R4608" s="9" t="s">
        <v>0</v>
      </c>
    </row>
    <row r="4609" spans="2:18" x14ac:dyDescent="0.2">
      <c r="B4609" s="25">
        <v>4379</v>
      </c>
      <c r="C4609" s="193">
        <v>0.57531852798986927</v>
      </c>
      <c r="D4609" s="19"/>
      <c r="E4609" s="19">
        <v>1.6780737026766059</v>
      </c>
      <c r="F4609" s="19"/>
      <c r="G4609" s="19">
        <v>0.74974094445626738</v>
      </c>
      <c r="H4609" s="19"/>
      <c r="I4609" s="19">
        <v>0.75516733255163959</v>
      </c>
      <c r="J4609" s="19"/>
      <c r="K4609" s="19">
        <v>0.67238264237103862</v>
      </c>
      <c r="L4609" s="19"/>
      <c r="M4609" s="19"/>
      <c r="N4609" s="19">
        <v>1.880336099232236E-3</v>
      </c>
      <c r="O4609" s="19">
        <v>0.67882986842333981</v>
      </c>
      <c r="P4609" s="50"/>
      <c r="R4609" s="9" t="s">
        <v>0</v>
      </c>
    </row>
    <row r="4610" spans="2:18" x14ac:dyDescent="0.2">
      <c r="B4610" s="25">
        <v>4380</v>
      </c>
      <c r="C4610" s="193"/>
      <c r="D4610" s="19">
        <v>0.55286476892288172</v>
      </c>
      <c r="E4610" s="19"/>
      <c r="F4610" s="19">
        <v>0.85300812719196462</v>
      </c>
      <c r="G4610" s="19"/>
      <c r="H4610" s="19">
        <v>0.72283055236442217</v>
      </c>
      <c r="I4610" s="19"/>
      <c r="J4610" s="19">
        <v>1.666354481979867</v>
      </c>
      <c r="K4610" s="19">
        <v>0.36725889204066797</v>
      </c>
      <c r="L4610" s="19"/>
      <c r="M4610" s="19"/>
      <c r="N4610" s="19">
        <v>1.9016554976164077</v>
      </c>
      <c r="O4610" s="19">
        <v>5.5043543645875034E-2</v>
      </c>
      <c r="P4610" s="50"/>
      <c r="R4610" s="9" t="s">
        <v>0</v>
      </c>
    </row>
    <row r="4611" spans="2:18" x14ac:dyDescent="0.2">
      <c r="B4611" s="25">
        <v>4381</v>
      </c>
      <c r="C4611" s="193"/>
      <c r="D4611" s="19">
        <v>1.0638554064096495</v>
      </c>
      <c r="E4611" s="19"/>
      <c r="F4611" s="19">
        <v>1.4110949870062885</v>
      </c>
      <c r="G4611" s="19"/>
      <c r="H4611" s="19">
        <v>1.170680777258847</v>
      </c>
      <c r="I4611" s="19"/>
      <c r="J4611" s="19">
        <v>1.0726002113580932</v>
      </c>
      <c r="K4611" s="19"/>
      <c r="L4611" s="19">
        <v>0.47308011403240369</v>
      </c>
      <c r="M4611" s="19"/>
      <c r="N4611" s="19">
        <v>0.98366235896508292</v>
      </c>
      <c r="O4611" s="19"/>
      <c r="P4611" s="50">
        <v>0.67414851773715911</v>
      </c>
      <c r="R4611" s="9" t="s">
        <v>0</v>
      </c>
    </row>
    <row r="4612" spans="2:18" x14ac:dyDescent="0.2">
      <c r="B4612" s="25">
        <v>4382</v>
      </c>
      <c r="C4612" s="193"/>
      <c r="D4612" s="19">
        <v>0.52558727193195343</v>
      </c>
      <c r="E4612" s="19">
        <v>6.5295118015040413E-2</v>
      </c>
      <c r="F4612" s="19"/>
      <c r="G4612" s="19">
        <v>0.63773077398689093</v>
      </c>
      <c r="H4612" s="19"/>
      <c r="I4612" s="19">
        <v>0.31116843196964616</v>
      </c>
      <c r="J4612" s="19"/>
      <c r="K4612" s="19">
        <v>0.30562968864531942</v>
      </c>
      <c r="L4612" s="19"/>
      <c r="M4612" s="19">
        <v>0.14751239750963782</v>
      </c>
      <c r="N4612" s="19"/>
      <c r="O4612" s="19"/>
      <c r="P4612" s="50">
        <v>0.23192011351551414</v>
      </c>
      <c r="R4612" s="9" t="s">
        <v>0</v>
      </c>
    </row>
    <row r="4613" spans="2:18" x14ac:dyDescent="0.2">
      <c r="B4613" s="25">
        <v>4383</v>
      </c>
      <c r="C4613" s="193"/>
      <c r="D4613" s="19">
        <v>0.80439964869213199</v>
      </c>
      <c r="E4613" s="19">
        <v>0.37236563087825808</v>
      </c>
      <c r="F4613" s="19"/>
      <c r="G4613" s="19"/>
      <c r="H4613" s="19">
        <v>0.36251678918328623</v>
      </c>
      <c r="I4613" s="19"/>
      <c r="J4613" s="19">
        <v>0.66870093068508718</v>
      </c>
      <c r="K4613" s="19"/>
      <c r="L4613" s="19">
        <v>0.57896785796057759</v>
      </c>
      <c r="M4613" s="19">
        <v>0.20825176090439046</v>
      </c>
      <c r="N4613" s="19"/>
      <c r="O4613" s="19"/>
      <c r="P4613" s="50">
        <v>0.10645473480690584</v>
      </c>
      <c r="R4613" s="9" t="s">
        <v>0</v>
      </c>
    </row>
    <row r="4614" spans="2:18" x14ac:dyDescent="0.2">
      <c r="B4614" s="25">
        <v>4384</v>
      </c>
      <c r="C4614" s="193">
        <v>1.0355911688123973</v>
      </c>
      <c r="D4614" s="19"/>
      <c r="E4614" s="19">
        <v>0.75558445632162208</v>
      </c>
      <c r="F4614" s="19"/>
      <c r="G4614" s="19">
        <v>0.15180883240088669</v>
      </c>
      <c r="H4614" s="19"/>
      <c r="I4614" s="19">
        <v>0.30149899816442327</v>
      </c>
      <c r="J4614" s="19"/>
      <c r="K4614" s="19"/>
      <c r="L4614" s="19">
        <v>0.13712964004034331</v>
      </c>
      <c r="M4614" s="19">
        <v>0.84007859173122357</v>
      </c>
      <c r="N4614" s="19"/>
      <c r="O4614" s="19">
        <v>0.29232983104666715</v>
      </c>
      <c r="P4614" s="50"/>
      <c r="R4614" s="9" t="s">
        <v>0</v>
      </c>
    </row>
    <row r="4615" spans="2:18" x14ac:dyDescent="0.2">
      <c r="B4615" s="25">
        <v>4385</v>
      </c>
      <c r="C4615" s="193">
        <v>1.2739183573676984</v>
      </c>
      <c r="D4615" s="19"/>
      <c r="E4615" s="19">
        <v>0.69515939062926779</v>
      </c>
      <c r="F4615" s="19"/>
      <c r="G4615" s="19">
        <v>0.41616854782365703</v>
      </c>
      <c r="H4615" s="19"/>
      <c r="I4615" s="19">
        <v>1.0478956877764567</v>
      </c>
      <c r="J4615" s="19"/>
      <c r="K4615" s="19">
        <v>0.88980340526618473</v>
      </c>
      <c r="L4615" s="19"/>
      <c r="M4615" s="19">
        <v>1.0070084985916812</v>
      </c>
      <c r="N4615" s="19"/>
      <c r="O4615" s="19">
        <v>0.17627469290303197</v>
      </c>
      <c r="P4615" s="50"/>
      <c r="R4615" s="9" t="s">
        <v>0</v>
      </c>
    </row>
    <row r="4616" spans="2:18" x14ac:dyDescent="0.2">
      <c r="B4616" s="25">
        <v>4386</v>
      </c>
      <c r="C4616" s="193">
        <v>1.1483470069497939</v>
      </c>
      <c r="D4616" s="19"/>
      <c r="E4616" s="19">
        <v>0.71227433565098497</v>
      </c>
      <c r="F4616" s="19"/>
      <c r="G4616" s="19">
        <v>0.6690560110910333</v>
      </c>
      <c r="H4616" s="19"/>
      <c r="I4616" s="19">
        <v>0.8214842609801527</v>
      </c>
      <c r="J4616" s="19"/>
      <c r="K4616" s="19">
        <v>1.3713148485042519</v>
      </c>
      <c r="L4616" s="19"/>
      <c r="M4616" s="19">
        <v>0.5401662124179214</v>
      </c>
      <c r="N4616" s="19"/>
      <c r="O4616" s="19">
        <v>0.36638831827896712</v>
      </c>
      <c r="P4616" s="50"/>
      <c r="R4616" s="9" t="s">
        <v>0</v>
      </c>
    </row>
    <row r="4617" spans="2:18" x14ac:dyDescent="0.2">
      <c r="B4617" s="25">
        <v>4387</v>
      </c>
      <c r="C4617" s="193">
        <v>1.5933611513737471</v>
      </c>
      <c r="D4617" s="19"/>
      <c r="E4617" s="19">
        <v>0.88064275109871115</v>
      </c>
      <c r="F4617" s="19"/>
      <c r="G4617" s="19">
        <v>1.432852850314924</v>
      </c>
      <c r="H4617" s="19"/>
      <c r="I4617" s="19">
        <v>1.7095855292205144</v>
      </c>
      <c r="J4617" s="19"/>
      <c r="K4617" s="19">
        <v>0.86585655973260378</v>
      </c>
      <c r="L4617" s="19"/>
      <c r="M4617" s="19">
        <v>1.665257721584219</v>
      </c>
      <c r="N4617" s="19"/>
      <c r="O4617" s="19">
        <v>0.81219379887860987</v>
      </c>
      <c r="P4617" s="50"/>
      <c r="R4617" s="9" t="s">
        <v>0</v>
      </c>
    </row>
    <row r="4618" spans="2:18" x14ac:dyDescent="0.2">
      <c r="B4618" s="25">
        <v>4388</v>
      </c>
      <c r="C4618" s="193"/>
      <c r="D4618" s="19">
        <v>0.4918115265568177</v>
      </c>
      <c r="E4618" s="19"/>
      <c r="F4618" s="19">
        <v>0.1315656501434623</v>
      </c>
      <c r="G4618" s="19">
        <v>0.52288563927409815</v>
      </c>
      <c r="H4618" s="19"/>
      <c r="I4618" s="19">
        <v>0.49479883088267484</v>
      </c>
      <c r="J4618" s="19"/>
      <c r="K4618" s="19"/>
      <c r="L4618" s="19">
        <v>0.50661750127164495</v>
      </c>
      <c r="M4618" s="19">
        <v>1.2059895527486204</v>
      </c>
      <c r="N4618" s="19"/>
      <c r="O4618" s="19">
        <v>0.48166313828319152</v>
      </c>
      <c r="P4618" s="50"/>
      <c r="R4618" s="9" t="s">
        <v>0</v>
      </c>
    </row>
    <row r="4619" spans="2:18" x14ac:dyDescent="0.2">
      <c r="B4619" s="25">
        <v>4389</v>
      </c>
      <c r="C4619" s="193"/>
      <c r="D4619" s="19">
        <v>0.55599455090919025</v>
      </c>
      <c r="E4619" s="19"/>
      <c r="F4619" s="19">
        <v>1.6562006370127912E-2</v>
      </c>
      <c r="G4619" s="19">
        <v>7.7037459716016972E-3</v>
      </c>
      <c r="H4619" s="19"/>
      <c r="I4619" s="19"/>
      <c r="J4619" s="19">
        <v>0.66597489199397708</v>
      </c>
      <c r="K4619" s="19">
        <v>0.34785626436062428</v>
      </c>
      <c r="L4619" s="19"/>
      <c r="M4619" s="19"/>
      <c r="N4619" s="19">
        <v>0.18157571400314287</v>
      </c>
      <c r="O4619" s="19"/>
      <c r="P4619" s="50">
        <v>0.89052129241995737</v>
      </c>
      <c r="R4619" s="9" t="s">
        <v>0</v>
      </c>
    </row>
    <row r="4620" spans="2:18" x14ac:dyDescent="0.2">
      <c r="B4620" s="25">
        <v>4390</v>
      </c>
      <c r="C4620" s="193">
        <v>0.25642425674705116</v>
      </c>
      <c r="D4620" s="19"/>
      <c r="E4620" s="19"/>
      <c r="F4620" s="19">
        <v>0.11582728451927886</v>
      </c>
      <c r="G4620" s="19"/>
      <c r="H4620" s="19">
        <v>0.38467338085929953</v>
      </c>
      <c r="I4620" s="19">
        <v>5.3341010866214391E-3</v>
      </c>
      <c r="J4620" s="19"/>
      <c r="K4620" s="19"/>
      <c r="L4620" s="19">
        <v>0.27944752024703107</v>
      </c>
      <c r="M4620" s="19">
        <v>0.53579367810516187</v>
      </c>
      <c r="N4620" s="19"/>
      <c r="O4620" s="19">
        <v>0.62479111993836911</v>
      </c>
      <c r="P4620" s="50"/>
      <c r="R4620" s="9" t="s">
        <v>0</v>
      </c>
    </row>
    <row r="4621" spans="2:18" x14ac:dyDescent="0.2">
      <c r="B4621" s="25">
        <v>4391</v>
      </c>
      <c r="C4621" s="193">
        <v>1.145359357653102</v>
      </c>
      <c r="D4621" s="19"/>
      <c r="E4621" s="19">
        <v>2.1269350198223682</v>
      </c>
      <c r="F4621" s="19"/>
      <c r="G4621" s="19">
        <v>2.1931848366392552</v>
      </c>
      <c r="H4621" s="19"/>
      <c r="I4621" s="19">
        <v>2.1257166290054852</v>
      </c>
      <c r="J4621" s="19"/>
      <c r="K4621" s="19">
        <v>1.8094955645350392</v>
      </c>
      <c r="L4621" s="19"/>
      <c r="M4621" s="19">
        <v>2.3438100648384195</v>
      </c>
      <c r="N4621" s="19"/>
      <c r="O4621" s="19">
        <v>1.3895422702832616</v>
      </c>
      <c r="P4621" s="50"/>
      <c r="R4621" s="9" t="s">
        <v>0</v>
      </c>
    </row>
    <row r="4622" spans="2:18" x14ac:dyDescent="0.2">
      <c r="B4622" s="25">
        <v>4392</v>
      </c>
      <c r="C4622" s="193">
        <v>0.45613167020752426</v>
      </c>
      <c r="D4622" s="19"/>
      <c r="E4622" s="19">
        <v>1.7527528861680368</v>
      </c>
      <c r="F4622" s="19"/>
      <c r="G4622" s="19">
        <v>0.12102120716029444</v>
      </c>
      <c r="H4622" s="19"/>
      <c r="I4622" s="19">
        <v>0.86263214960051782</v>
      </c>
      <c r="J4622" s="19"/>
      <c r="K4622" s="19">
        <v>0.13014963813065455</v>
      </c>
      <c r="L4622" s="19"/>
      <c r="M4622" s="19">
        <v>0.70347738679316063</v>
      </c>
      <c r="N4622" s="19"/>
      <c r="O4622" s="19">
        <v>0.43592789418467065</v>
      </c>
      <c r="P4622" s="50"/>
      <c r="R4622" s="9" t="s">
        <v>0</v>
      </c>
    </row>
    <row r="4623" spans="2:18" x14ac:dyDescent="0.2">
      <c r="B4623" s="25">
        <v>4393</v>
      </c>
      <c r="C4623" s="193">
        <v>0.55500609785058952</v>
      </c>
      <c r="D4623" s="19"/>
      <c r="E4623" s="19"/>
      <c r="F4623" s="19">
        <v>0.27286385538593694</v>
      </c>
      <c r="G4623" s="19">
        <v>1.1538824125827407</v>
      </c>
      <c r="H4623" s="19"/>
      <c r="I4623" s="19">
        <v>0.20482985336479315</v>
      </c>
      <c r="J4623" s="19"/>
      <c r="K4623" s="19">
        <v>0.5691303037237887</v>
      </c>
      <c r="L4623" s="19"/>
      <c r="M4623" s="19">
        <v>0.87723134345764364</v>
      </c>
      <c r="N4623" s="19"/>
      <c r="O4623" s="19"/>
      <c r="P4623" s="50">
        <v>0.40852777305211607</v>
      </c>
      <c r="R4623" s="9" t="s">
        <v>0</v>
      </c>
    </row>
    <row r="4624" spans="2:18" x14ac:dyDescent="0.2">
      <c r="B4624" s="25">
        <v>4394</v>
      </c>
      <c r="C4624" s="193"/>
      <c r="D4624" s="19">
        <v>0.39070127329769744</v>
      </c>
      <c r="E4624" s="19"/>
      <c r="F4624" s="19">
        <v>0.75095778000100588</v>
      </c>
      <c r="G4624" s="19">
        <v>7.9082765284431381E-2</v>
      </c>
      <c r="H4624" s="19"/>
      <c r="I4624" s="19"/>
      <c r="J4624" s="19">
        <v>0.50920555751568364</v>
      </c>
      <c r="K4624" s="19"/>
      <c r="L4624" s="19">
        <v>9.2891401415625408E-2</v>
      </c>
      <c r="M4624" s="19"/>
      <c r="N4624" s="19">
        <v>1.3038491275784119</v>
      </c>
      <c r="O4624" s="19"/>
      <c r="P4624" s="50">
        <v>0.54177264559025318</v>
      </c>
      <c r="R4624" s="9" t="s">
        <v>0</v>
      </c>
    </row>
    <row r="4625" spans="2:18" x14ac:dyDescent="0.2">
      <c r="B4625" s="25">
        <v>4395</v>
      </c>
      <c r="C4625" s="193">
        <v>0.26915404727103626</v>
      </c>
      <c r="D4625" s="19"/>
      <c r="E4625" s="19">
        <v>0.16254944958472631</v>
      </c>
      <c r="F4625" s="19"/>
      <c r="G4625" s="19">
        <v>1.8749761124430447E-3</v>
      </c>
      <c r="H4625" s="19"/>
      <c r="I4625" s="19">
        <v>0.37053837219968111</v>
      </c>
      <c r="J4625" s="19"/>
      <c r="K4625" s="19">
        <v>0.30139794748449272</v>
      </c>
      <c r="L4625" s="19"/>
      <c r="M4625" s="19">
        <v>0.69068975555243206</v>
      </c>
      <c r="N4625" s="19"/>
      <c r="O4625" s="19">
        <v>0.78689864966652223</v>
      </c>
      <c r="P4625" s="50"/>
      <c r="R4625" s="9" t="s">
        <v>0</v>
      </c>
    </row>
    <row r="4626" spans="2:18" x14ac:dyDescent="0.2">
      <c r="B4626" s="25">
        <v>4396</v>
      </c>
      <c r="C4626" s="193"/>
      <c r="D4626" s="19">
        <v>0.34950249746924705</v>
      </c>
      <c r="E4626" s="19"/>
      <c r="F4626" s="19">
        <v>0.96365027238220791</v>
      </c>
      <c r="G4626" s="19">
        <v>4.4281454559581691E-2</v>
      </c>
      <c r="H4626" s="19"/>
      <c r="I4626" s="19"/>
      <c r="J4626" s="19">
        <v>0.70550450004356247</v>
      </c>
      <c r="K4626" s="19"/>
      <c r="L4626" s="19">
        <v>0.96050130930528854</v>
      </c>
      <c r="M4626" s="19">
        <v>0.80306981259965549</v>
      </c>
      <c r="N4626" s="19"/>
      <c r="O4626" s="19"/>
      <c r="P4626" s="50">
        <v>0.40086917117427978</v>
      </c>
      <c r="R4626" s="9" t="s">
        <v>0</v>
      </c>
    </row>
    <row r="4627" spans="2:18" x14ac:dyDescent="0.2">
      <c r="B4627" s="25">
        <v>4397</v>
      </c>
      <c r="C4627" s="193">
        <v>2.9636583861086294E-2</v>
      </c>
      <c r="D4627" s="19"/>
      <c r="E4627" s="19"/>
      <c r="F4627" s="19">
        <v>0.50112121310410396</v>
      </c>
      <c r="G4627" s="19"/>
      <c r="H4627" s="19">
        <v>0.37095603914879466</v>
      </c>
      <c r="I4627" s="19">
        <v>0.55648728504132916</v>
      </c>
      <c r="J4627" s="19"/>
      <c r="K4627" s="19"/>
      <c r="L4627" s="19">
        <v>0.9293286197120989</v>
      </c>
      <c r="M4627" s="19"/>
      <c r="N4627" s="19">
        <v>0.3034185189685919</v>
      </c>
      <c r="O4627" s="19"/>
      <c r="P4627" s="50">
        <v>0.33797271323856343</v>
      </c>
      <c r="R4627" s="9" t="s">
        <v>0</v>
      </c>
    </row>
    <row r="4628" spans="2:18" x14ac:dyDescent="0.2">
      <c r="B4628" s="25">
        <v>4398</v>
      </c>
      <c r="C4628" s="193"/>
      <c r="D4628" s="19">
        <v>0.3034770787369388</v>
      </c>
      <c r="E4628" s="19"/>
      <c r="F4628" s="19">
        <v>1.0845420632460931</v>
      </c>
      <c r="G4628" s="19"/>
      <c r="H4628" s="19">
        <v>0.17185946738877853</v>
      </c>
      <c r="I4628" s="19"/>
      <c r="J4628" s="19">
        <v>0.24165391444256326</v>
      </c>
      <c r="K4628" s="19"/>
      <c r="L4628" s="19">
        <v>0.440262475236052</v>
      </c>
      <c r="M4628" s="19"/>
      <c r="N4628" s="19">
        <v>0.52883333232577034</v>
      </c>
      <c r="O4628" s="19"/>
      <c r="P4628" s="50">
        <v>0.37191335768113726</v>
      </c>
      <c r="R4628" s="9" t="s">
        <v>0</v>
      </c>
    </row>
    <row r="4629" spans="2:18" x14ac:dyDescent="0.2">
      <c r="B4629" s="25">
        <v>4399</v>
      </c>
      <c r="C4629" s="193"/>
      <c r="D4629" s="19">
        <v>2.3484664395913302</v>
      </c>
      <c r="E4629" s="19"/>
      <c r="F4629" s="19">
        <v>1.7124476176346057</v>
      </c>
      <c r="G4629" s="19"/>
      <c r="H4629" s="19">
        <v>1.6900416050080815</v>
      </c>
      <c r="I4629" s="19"/>
      <c r="J4629" s="19">
        <v>2.6164730919126029</v>
      </c>
      <c r="K4629" s="19"/>
      <c r="L4629" s="19">
        <v>1.3352128779568684</v>
      </c>
      <c r="M4629" s="19"/>
      <c r="N4629" s="19">
        <v>2.3430202241345555</v>
      </c>
      <c r="O4629" s="19"/>
      <c r="P4629" s="50">
        <v>1.7933276355788887</v>
      </c>
      <c r="R4629" s="9" t="s">
        <v>0</v>
      </c>
    </row>
    <row r="4630" spans="2:18" x14ac:dyDescent="0.2">
      <c r="B4630" s="25">
        <v>4400</v>
      </c>
      <c r="C4630" s="193">
        <v>0.52894855352338432</v>
      </c>
      <c r="D4630" s="19"/>
      <c r="E4630" s="19">
        <v>0.2246272329243531</v>
      </c>
      <c r="F4630" s="19"/>
      <c r="G4630" s="19"/>
      <c r="H4630" s="19">
        <v>8.3365117594226573E-2</v>
      </c>
      <c r="I4630" s="19">
        <v>0.43606122707176281</v>
      </c>
      <c r="J4630" s="19"/>
      <c r="K4630" s="19">
        <v>0.24469076212926888</v>
      </c>
      <c r="L4630" s="19"/>
      <c r="M4630" s="19"/>
      <c r="N4630" s="19">
        <v>0.50528221210770397</v>
      </c>
      <c r="O4630" s="19"/>
      <c r="P4630" s="50">
        <v>0.34659075512258852</v>
      </c>
      <c r="R4630" s="9" t="s">
        <v>0</v>
      </c>
    </row>
    <row r="4631" spans="2:18" x14ac:dyDescent="0.2">
      <c r="B4631" s="25">
        <v>4401</v>
      </c>
      <c r="C4631" s="193">
        <v>0.13790744496288174</v>
      </c>
      <c r="D4631" s="19"/>
      <c r="E4631" s="19"/>
      <c r="F4631" s="19">
        <v>3.5367934475035841E-2</v>
      </c>
      <c r="G4631" s="19"/>
      <c r="H4631" s="19">
        <v>1.1809807181718524</v>
      </c>
      <c r="I4631" s="19"/>
      <c r="J4631" s="19">
        <v>0.24238026805164661</v>
      </c>
      <c r="K4631" s="19"/>
      <c r="L4631" s="19">
        <v>0.74390639583528884</v>
      </c>
      <c r="M4631" s="19"/>
      <c r="N4631" s="19">
        <v>0.34604713276396054</v>
      </c>
      <c r="O4631" s="19"/>
      <c r="P4631" s="50">
        <v>0.66310254121321466</v>
      </c>
      <c r="R4631" s="9" t="s">
        <v>0</v>
      </c>
    </row>
    <row r="4632" spans="2:18" x14ac:dyDescent="0.2">
      <c r="B4632" s="25">
        <v>4402</v>
      </c>
      <c r="C4632" s="193"/>
      <c r="D4632" s="19">
        <v>0.55322546941256912</v>
      </c>
      <c r="E4632" s="19"/>
      <c r="F4632" s="19">
        <v>0.78994537574004031</v>
      </c>
      <c r="G4632" s="19"/>
      <c r="H4632" s="19">
        <v>2.2211053177356335</v>
      </c>
      <c r="I4632" s="19"/>
      <c r="J4632" s="19">
        <v>1.2784166682825726</v>
      </c>
      <c r="K4632" s="19"/>
      <c r="L4632" s="19">
        <v>1.1699717995551993</v>
      </c>
      <c r="M4632" s="19"/>
      <c r="N4632" s="19">
        <v>1.8041943951307804</v>
      </c>
      <c r="O4632" s="19"/>
      <c r="P4632" s="50">
        <v>1.6836200964355224</v>
      </c>
      <c r="R4632" s="9" t="s">
        <v>0</v>
      </c>
    </row>
    <row r="4633" spans="2:18" x14ac:dyDescent="0.2">
      <c r="B4633" s="25">
        <v>4403</v>
      </c>
      <c r="C4633" s="193">
        <v>0.24586209747522159</v>
      </c>
      <c r="D4633" s="19"/>
      <c r="E4633" s="19">
        <v>0.30916103098867015</v>
      </c>
      <c r="F4633" s="19"/>
      <c r="G4633" s="19">
        <v>0.17072040075284425</v>
      </c>
      <c r="H4633" s="19"/>
      <c r="I4633" s="19">
        <v>6.9722689384588726E-2</v>
      </c>
      <c r="J4633" s="19"/>
      <c r="K4633" s="19">
        <v>1.2413800964838184</v>
      </c>
      <c r="L4633" s="19"/>
      <c r="M4633" s="19">
        <v>1.4551266752021923</v>
      </c>
      <c r="N4633" s="19"/>
      <c r="O4633" s="19">
        <v>0.83869135177429199</v>
      </c>
      <c r="P4633" s="50"/>
      <c r="R4633" s="9" t="s">
        <v>0</v>
      </c>
    </row>
    <row r="4634" spans="2:18" x14ac:dyDescent="0.2">
      <c r="B4634" s="25">
        <v>4404</v>
      </c>
      <c r="C4634" s="193">
        <v>0.71159687820875839</v>
      </c>
      <c r="D4634" s="19"/>
      <c r="E4634" s="19"/>
      <c r="F4634" s="19">
        <v>0.27396665578006008</v>
      </c>
      <c r="G4634" s="19"/>
      <c r="H4634" s="19">
        <v>0.98904216304723436</v>
      </c>
      <c r="I4634" s="19"/>
      <c r="J4634" s="19">
        <v>1.4660392293422886</v>
      </c>
      <c r="K4634" s="19">
        <v>0.16993782027487378</v>
      </c>
      <c r="L4634" s="19"/>
      <c r="M4634" s="19"/>
      <c r="N4634" s="19">
        <v>6.0390007203655616E-2</v>
      </c>
      <c r="O4634" s="19"/>
      <c r="P4634" s="50">
        <v>0.66398495810224978</v>
      </c>
      <c r="R4634" s="9" t="s">
        <v>0</v>
      </c>
    </row>
    <row r="4635" spans="2:18" x14ac:dyDescent="0.2">
      <c r="B4635" s="25">
        <v>4405</v>
      </c>
      <c r="C4635" s="193"/>
      <c r="D4635" s="19">
        <v>9.9776856593594587E-2</v>
      </c>
      <c r="E4635" s="19"/>
      <c r="F4635" s="19">
        <v>0.57484501355995199</v>
      </c>
      <c r="G4635" s="19">
        <v>0.19153776354683649</v>
      </c>
      <c r="H4635" s="19"/>
      <c r="I4635" s="19">
        <v>6.6086860938484926E-2</v>
      </c>
      <c r="J4635" s="19"/>
      <c r="K4635" s="19">
        <v>1.1312012388683763</v>
      </c>
      <c r="L4635" s="19"/>
      <c r="M4635" s="19"/>
      <c r="N4635" s="19">
        <v>0.49519181776811277</v>
      </c>
      <c r="O4635" s="19"/>
      <c r="P4635" s="50">
        <v>0.94292378163283064</v>
      </c>
      <c r="R4635" s="9" t="s">
        <v>0</v>
      </c>
    </row>
    <row r="4636" spans="2:18" x14ac:dyDescent="0.2">
      <c r="B4636" s="25">
        <v>4406</v>
      </c>
      <c r="C4636" s="193">
        <v>1.0462655600063828</v>
      </c>
      <c r="D4636" s="19"/>
      <c r="E4636" s="19">
        <v>0.81507404976463604</v>
      </c>
      <c r="F4636" s="19"/>
      <c r="G4636" s="19">
        <v>0.45206472179996587</v>
      </c>
      <c r="H4636" s="19"/>
      <c r="I4636" s="19">
        <v>0.34296894728898641</v>
      </c>
      <c r="J4636" s="19"/>
      <c r="K4636" s="19">
        <v>0.55277822984755132</v>
      </c>
      <c r="L4636" s="19"/>
      <c r="M4636" s="19">
        <v>0.67228932046258372</v>
      </c>
      <c r="N4636" s="19"/>
      <c r="O4636" s="19">
        <v>1.5686547938290609</v>
      </c>
      <c r="P4636" s="50"/>
      <c r="R4636" s="9" t="s">
        <v>0</v>
      </c>
    </row>
    <row r="4637" spans="2:18" x14ac:dyDescent="0.2">
      <c r="B4637" s="25">
        <v>4407</v>
      </c>
      <c r="C4637" s="193"/>
      <c r="D4637" s="19">
        <v>0.3795368338488414</v>
      </c>
      <c r="E4637" s="19">
        <v>7.879920544458692E-2</v>
      </c>
      <c r="F4637" s="19"/>
      <c r="G4637" s="19"/>
      <c r="H4637" s="19">
        <v>4.7995977607421775E-2</v>
      </c>
      <c r="I4637" s="19"/>
      <c r="J4637" s="19">
        <v>0.97190772571139661</v>
      </c>
      <c r="K4637" s="19"/>
      <c r="L4637" s="19">
        <v>0.70579330168071042</v>
      </c>
      <c r="M4637" s="19"/>
      <c r="N4637" s="19">
        <v>0.59784843463464188</v>
      </c>
      <c r="O4637" s="19"/>
      <c r="P4637" s="50">
        <v>1.1393843878499217</v>
      </c>
      <c r="R4637" s="9" t="s">
        <v>0</v>
      </c>
    </row>
    <row r="4638" spans="2:18" x14ac:dyDescent="0.2">
      <c r="B4638" s="25">
        <v>4408</v>
      </c>
      <c r="C4638" s="193">
        <v>1.3316248473450445</v>
      </c>
      <c r="D4638" s="19"/>
      <c r="E4638" s="19">
        <v>1.2496158800901669</v>
      </c>
      <c r="F4638" s="19"/>
      <c r="G4638" s="19">
        <v>0.70261234269649386</v>
      </c>
      <c r="H4638" s="19"/>
      <c r="I4638" s="19">
        <v>1.3231519015297599</v>
      </c>
      <c r="J4638" s="19"/>
      <c r="K4638" s="19">
        <v>1.4069240721185479</v>
      </c>
      <c r="L4638" s="19"/>
      <c r="M4638" s="19">
        <v>1.1091486669583386</v>
      </c>
      <c r="N4638" s="19"/>
      <c r="O4638" s="19">
        <v>1.2196356871588128</v>
      </c>
      <c r="P4638" s="50"/>
      <c r="R4638" s="9" t="s">
        <v>0</v>
      </c>
    </row>
    <row r="4639" spans="2:18" x14ac:dyDescent="0.2">
      <c r="B4639" s="25">
        <v>4409</v>
      </c>
      <c r="C4639" s="193"/>
      <c r="D4639" s="19">
        <v>0.702513984739356</v>
      </c>
      <c r="E4639" s="19"/>
      <c r="F4639" s="19">
        <v>0.68252408712391488</v>
      </c>
      <c r="G4639" s="19"/>
      <c r="H4639" s="19">
        <v>1.614942519440532</v>
      </c>
      <c r="I4639" s="19"/>
      <c r="J4639" s="19">
        <v>0.48629967020736875</v>
      </c>
      <c r="K4639" s="19"/>
      <c r="L4639" s="19">
        <v>0.84311306225287364</v>
      </c>
      <c r="M4639" s="19"/>
      <c r="N4639" s="19">
        <v>0.59410252276423026</v>
      </c>
      <c r="O4639" s="19"/>
      <c r="P4639" s="50">
        <v>1.256592440501032</v>
      </c>
      <c r="R4639" s="9" t="s">
        <v>0</v>
      </c>
    </row>
    <row r="4640" spans="2:18" x14ac:dyDescent="0.2">
      <c r="B4640" s="25">
        <v>4410</v>
      </c>
      <c r="C4640" s="193">
        <v>0.60385848489637972</v>
      </c>
      <c r="D4640" s="19"/>
      <c r="E4640" s="19">
        <v>0.23452967827406285</v>
      </c>
      <c r="F4640" s="19"/>
      <c r="G4640" s="19">
        <v>0.34554477311439313</v>
      </c>
      <c r="H4640" s="19"/>
      <c r="I4640" s="19">
        <v>0.34777707440029121</v>
      </c>
      <c r="J4640" s="19"/>
      <c r="K4640" s="19">
        <v>0.40396859553900716</v>
      </c>
      <c r="L4640" s="19"/>
      <c r="M4640" s="19">
        <v>1.2096313654012067</v>
      </c>
      <c r="N4640" s="19"/>
      <c r="O4640" s="19"/>
      <c r="P4640" s="50">
        <v>0.76473988243926805</v>
      </c>
      <c r="R4640" s="9" t="s">
        <v>0</v>
      </c>
    </row>
    <row r="4641" spans="2:18" x14ac:dyDescent="0.2">
      <c r="B4641" s="25">
        <v>4411</v>
      </c>
      <c r="C4641" s="193">
        <v>0.73378143825823761</v>
      </c>
      <c r="D4641" s="19"/>
      <c r="E4641" s="19"/>
      <c r="F4641" s="19">
        <v>0.19244366412368175</v>
      </c>
      <c r="G4641" s="19">
        <v>0.26232502044548778</v>
      </c>
      <c r="H4641" s="19"/>
      <c r="I4641" s="19">
        <v>0.2446506432450784</v>
      </c>
      <c r="J4641" s="19"/>
      <c r="K4641" s="19"/>
      <c r="L4641" s="19">
        <v>0.15190570442319412</v>
      </c>
      <c r="M4641" s="19">
        <v>0.1821514711554445</v>
      </c>
      <c r="N4641" s="19"/>
      <c r="O4641" s="19">
        <v>0.63878287901314612</v>
      </c>
      <c r="P4641" s="50"/>
      <c r="R4641" s="9" t="s">
        <v>0</v>
      </c>
    </row>
    <row r="4642" spans="2:18" x14ac:dyDescent="0.2">
      <c r="B4642" s="25">
        <v>4412</v>
      </c>
      <c r="C4642" s="193"/>
      <c r="D4642" s="19">
        <v>0.56426620343314005</v>
      </c>
      <c r="E4642" s="19"/>
      <c r="F4642" s="19">
        <v>1.2080427318879208</v>
      </c>
      <c r="G4642" s="19">
        <v>1.2699752066312424</v>
      </c>
      <c r="H4642" s="19"/>
      <c r="I4642" s="19"/>
      <c r="J4642" s="19">
        <v>0.86144347200193394</v>
      </c>
      <c r="K4642" s="19"/>
      <c r="L4642" s="19">
        <v>0.11737906645669563</v>
      </c>
      <c r="M4642" s="19"/>
      <c r="N4642" s="19">
        <v>0.87194804547379468</v>
      </c>
      <c r="O4642" s="19"/>
      <c r="P4642" s="50">
        <v>0.31371802642106134</v>
      </c>
      <c r="R4642" s="9" t="s">
        <v>0</v>
      </c>
    </row>
    <row r="4643" spans="2:18" x14ac:dyDescent="0.2">
      <c r="B4643" s="25">
        <v>4413</v>
      </c>
      <c r="C4643" s="193">
        <v>1.6061642062665549</v>
      </c>
      <c r="D4643" s="19"/>
      <c r="E4643" s="19">
        <v>2.0611809986881693</v>
      </c>
      <c r="F4643" s="19"/>
      <c r="G4643" s="19">
        <v>1.5520987297466551</v>
      </c>
      <c r="H4643" s="19"/>
      <c r="I4643" s="19">
        <v>2.3748804487864978</v>
      </c>
      <c r="J4643" s="19"/>
      <c r="K4643" s="19">
        <v>1.3750323468294614</v>
      </c>
      <c r="L4643" s="19"/>
      <c r="M4643" s="19">
        <v>1.6047882987614241</v>
      </c>
      <c r="N4643" s="19"/>
      <c r="O4643" s="19">
        <v>1.3758443928765471</v>
      </c>
      <c r="P4643" s="50"/>
      <c r="R4643" s="9" t="s">
        <v>0</v>
      </c>
    </row>
    <row r="4644" spans="2:18" x14ac:dyDescent="0.2">
      <c r="B4644" s="25">
        <v>4414</v>
      </c>
      <c r="C4644" s="193">
        <v>0.20214332267803092</v>
      </c>
      <c r="D4644" s="19"/>
      <c r="E4644" s="19">
        <v>1.8373749376734794</v>
      </c>
      <c r="F4644" s="19"/>
      <c r="G4644" s="19"/>
      <c r="H4644" s="19">
        <v>0.2143881099321073</v>
      </c>
      <c r="I4644" s="19"/>
      <c r="J4644" s="19">
        <v>1.0351122078477713E-3</v>
      </c>
      <c r="K4644" s="19">
        <v>0.99620810143458971</v>
      </c>
      <c r="L4644" s="19"/>
      <c r="M4644" s="19">
        <v>1.3611956722983602</v>
      </c>
      <c r="N4644" s="19"/>
      <c r="O4644" s="19"/>
      <c r="P4644" s="50">
        <v>0.17086531956545645</v>
      </c>
      <c r="R4644" s="9" t="s">
        <v>0</v>
      </c>
    </row>
    <row r="4645" spans="2:18" x14ac:dyDescent="0.2">
      <c r="B4645" s="25">
        <v>4415</v>
      </c>
      <c r="C4645" s="193">
        <v>0.8251226186252798</v>
      </c>
      <c r="D4645" s="19"/>
      <c r="E4645" s="19"/>
      <c r="F4645" s="19">
        <v>0.95131037894021675</v>
      </c>
      <c r="G4645" s="19"/>
      <c r="H4645" s="19">
        <v>1.2810417722329968E-2</v>
      </c>
      <c r="I4645" s="19">
        <v>0.31132489637771221</v>
      </c>
      <c r="J4645" s="19"/>
      <c r="K4645" s="19">
        <v>0.30737805744433366</v>
      </c>
      <c r="L4645" s="19"/>
      <c r="M4645" s="19"/>
      <c r="N4645" s="19">
        <v>0.76859773112010144</v>
      </c>
      <c r="O4645" s="19">
        <v>0.39822787584542907</v>
      </c>
      <c r="P4645" s="50"/>
      <c r="R4645" s="9" t="s">
        <v>0</v>
      </c>
    </row>
    <row r="4646" spans="2:18" x14ac:dyDescent="0.2">
      <c r="B4646" s="25">
        <v>4416</v>
      </c>
      <c r="C4646" s="193">
        <v>0.43936528877235265</v>
      </c>
      <c r="D4646" s="19"/>
      <c r="E4646" s="19">
        <v>1.0971627329979734</v>
      </c>
      <c r="F4646" s="19"/>
      <c r="G4646" s="19"/>
      <c r="H4646" s="19">
        <v>0.97467459324903771</v>
      </c>
      <c r="I4646" s="19"/>
      <c r="J4646" s="19">
        <v>0.1838382594823279</v>
      </c>
      <c r="K4646" s="19"/>
      <c r="L4646" s="19">
        <v>5.5365790038070128E-2</v>
      </c>
      <c r="M4646" s="19">
        <v>4.3438238206045761E-2</v>
      </c>
      <c r="N4646" s="19"/>
      <c r="O4646" s="19">
        <v>0.12191876986691139</v>
      </c>
      <c r="P4646" s="50"/>
      <c r="R4646" s="9" t="s">
        <v>0</v>
      </c>
    </row>
    <row r="4647" spans="2:18" x14ac:dyDescent="0.2">
      <c r="B4647" s="25">
        <v>4417</v>
      </c>
      <c r="C4647" s="193"/>
      <c r="D4647" s="19">
        <v>0.75594733795290048</v>
      </c>
      <c r="E4647" s="19"/>
      <c r="F4647" s="19">
        <v>4.5090210183559389E-2</v>
      </c>
      <c r="G4647" s="19"/>
      <c r="H4647" s="19">
        <v>0.78504627511248848</v>
      </c>
      <c r="I4647" s="19"/>
      <c r="J4647" s="19">
        <v>0.58500365099777818</v>
      </c>
      <c r="K4647" s="19">
        <v>0.13037574892680925</v>
      </c>
      <c r="L4647" s="19"/>
      <c r="M4647" s="19"/>
      <c r="N4647" s="19">
        <v>0.41831750635486148</v>
      </c>
      <c r="O4647" s="19"/>
      <c r="P4647" s="50">
        <v>0.86737734871722849</v>
      </c>
      <c r="R4647" s="9" t="s">
        <v>0</v>
      </c>
    </row>
    <row r="4648" spans="2:18" x14ac:dyDescent="0.2">
      <c r="B4648" s="25">
        <v>4418</v>
      </c>
      <c r="C4648" s="193">
        <v>0.67177811271792376</v>
      </c>
      <c r="D4648" s="19"/>
      <c r="E4648" s="19">
        <v>0.64513743542081881</v>
      </c>
      <c r="F4648" s="19"/>
      <c r="G4648" s="19">
        <v>5.6344059742464987E-2</v>
      </c>
      <c r="H4648" s="19"/>
      <c r="I4648" s="19">
        <v>1.6077113576874089</v>
      </c>
      <c r="J4648" s="19"/>
      <c r="K4648" s="19">
        <v>0.90681194598722537</v>
      </c>
      <c r="L4648" s="19"/>
      <c r="M4648" s="19">
        <v>1.4190344771540704</v>
      </c>
      <c r="N4648" s="19"/>
      <c r="O4648" s="19"/>
      <c r="P4648" s="50">
        <v>2.2427417681622651E-3</v>
      </c>
      <c r="R4648" s="9" t="s">
        <v>0</v>
      </c>
    </row>
    <row r="4649" spans="2:18" x14ac:dyDescent="0.2">
      <c r="B4649" s="25">
        <v>4419</v>
      </c>
      <c r="C4649" s="193">
        <v>0.62695660349140125</v>
      </c>
      <c r="D4649" s="19"/>
      <c r="E4649" s="19">
        <v>1.770327098291697E-3</v>
      </c>
      <c r="F4649" s="19"/>
      <c r="G4649" s="19">
        <v>0.68842762653121792</v>
      </c>
      <c r="H4649" s="19"/>
      <c r="I4649" s="19">
        <v>0.19026441573448791</v>
      </c>
      <c r="J4649" s="19"/>
      <c r="K4649" s="19"/>
      <c r="L4649" s="19">
        <v>0.42170554609566613</v>
      </c>
      <c r="M4649" s="19">
        <v>0.44925178285286449</v>
      </c>
      <c r="N4649" s="19"/>
      <c r="O4649" s="19"/>
      <c r="P4649" s="50">
        <v>0.29864332278779232</v>
      </c>
      <c r="R4649" s="9" t="s">
        <v>0</v>
      </c>
    </row>
    <row r="4650" spans="2:18" x14ac:dyDescent="0.2">
      <c r="B4650" s="25">
        <v>4420</v>
      </c>
      <c r="C4650" s="193"/>
      <c r="D4650" s="19">
        <v>4.9521810749917653E-3</v>
      </c>
      <c r="E4650" s="19"/>
      <c r="F4650" s="19">
        <v>0.26911549845515842</v>
      </c>
      <c r="G4650" s="19"/>
      <c r="H4650" s="19">
        <v>0.50108654049748724</v>
      </c>
      <c r="I4650" s="19">
        <v>0.28978924804496442</v>
      </c>
      <c r="J4650" s="19"/>
      <c r="K4650" s="19"/>
      <c r="L4650" s="19">
        <v>0.4501573330654946</v>
      </c>
      <c r="M4650" s="19"/>
      <c r="N4650" s="19">
        <v>0.22496996435761299</v>
      </c>
      <c r="O4650" s="19"/>
      <c r="P4650" s="50">
        <v>0.66339015860758166</v>
      </c>
      <c r="R4650" s="9" t="s">
        <v>0</v>
      </c>
    </row>
    <row r="4651" spans="2:18" x14ac:dyDescent="0.2">
      <c r="B4651" s="25">
        <v>4421</v>
      </c>
      <c r="C4651" s="193"/>
      <c r="D4651" s="19">
        <v>1.642727749490225</v>
      </c>
      <c r="E4651" s="19"/>
      <c r="F4651" s="19">
        <v>0.51182662994071471</v>
      </c>
      <c r="G4651" s="19"/>
      <c r="H4651" s="19">
        <v>1.6471421555411829</v>
      </c>
      <c r="I4651" s="19"/>
      <c r="J4651" s="19">
        <v>1.0444371717606387</v>
      </c>
      <c r="K4651" s="19"/>
      <c r="L4651" s="19">
        <v>2.4645328304131433</v>
      </c>
      <c r="M4651" s="19"/>
      <c r="N4651" s="19">
        <v>1.9270145393614118</v>
      </c>
      <c r="O4651" s="19"/>
      <c r="P4651" s="50">
        <v>1.1787216041673498</v>
      </c>
      <c r="R4651" s="9" t="s">
        <v>0</v>
      </c>
    </row>
    <row r="4652" spans="2:18" x14ac:dyDescent="0.2">
      <c r="B4652" s="25">
        <v>4422</v>
      </c>
      <c r="C4652" s="193">
        <v>2.1719266501793708</v>
      </c>
      <c r="D4652" s="19"/>
      <c r="E4652" s="19">
        <v>1.412139260597236</v>
      </c>
      <c r="F4652" s="19"/>
      <c r="G4652" s="19">
        <v>1.5802006662489416</v>
      </c>
      <c r="H4652" s="19"/>
      <c r="I4652" s="19">
        <v>2.166727741386024</v>
      </c>
      <c r="J4652" s="19"/>
      <c r="K4652" s="19">
        <v>1.2222506724839906</v>
      </c>
      <c r="L4652" s="19"/>
      <c r="M4652" s="19">
        <v>1.3257787374837038</v>
      </c>
      <c r="N4652" s="19"/>
      <c r="O4652" s="19">
        <v>1.3450329144849842</v>
      </c>
      <c r="P4652" s="50"/>
      <c r="R4652" s="9" t="s">
        <v>0</v>
      </c>
    </row>
    <row r="4653" spans="2:18" x14ac:dyDescent="0.2">
      <c r="B4653" s="25">
        <v>4423</v>
      </c>
      <c r="C4653" s="193"/>
      <c r="D4653" s="19">
        <v>0.41184601527107351</v>
      </c>
      <c r="E4653" s="19">
        <v>7.6503389652165382E-2</v>
      </c>
      <c r="F4653" s="19"/>
      <c r="G4653" s="19">
        <v>0.61578831739328155</v>
      </c>
      <c r="H4653" s="19"/>
      <c r="I4653" s="19"/>
      <c r="J4653" s="19">
        <v>0.88356504836864269</v>
      </c>
      <c r="K4653" s="19">
        <v>0.49184082679109437</v>
      </c>
      <c r="L4653" s="19"/>
      <c r="M4653" s="19"/>
      <c r="N4653" s="19">
        <v>6.9818444522644102E-2</v>
      </c>
      <c r="O4653" s="19">
        <v>0.67600762780730639</v>
      </c>
      <c r="P4653" s="50"/>
      <c r="R4653" s="9" t="s">
        <v>0</v>
      </c>
    </row>
    <row r="4654" spans="2:18" x14ac:dyDescent="0.2">
      <c r="B4654" s="25">
        <v>4424</v>
      </c>
      <c r="C4654" s="193"/>
      <c r="D4654" s="19">
        <v>0.14974002293870819</v>
      </c>
      <c r="E4654" s="19"/>
      <c r="F4654" s="19">
        <v>4.7379026521152438E-2</v>
      </c>
      <c r="G4654" s="19"/>
      <c r="H4654" s="19">
        <v>0.41915428686323836</v>
      </c>
      <c r="I4654" s="19">
        <v>2.3782492838920168E-2</v>
      </c>
      <c r="J4654" s="19"/>
      <c r="K4654" s="19">
        <v>0.76944848516827646</v>
      </c>
      <c r="L4654" s="19"/>
      <c r="M4654" s="19">
        <v>0.38835981359220406</v>
      </c>
      <c r="N4654" s="19"/>
      <c r="O4654" s="19">
        <v>0.32838380366690195</v>
      </c>
      <c r="P4654" s="50"/>
      <c r="R4654" s="9" t="s">
        <v>0</v>
      </c>
    </row>
    <row r="4655" spans="2:18" x14ac:dyDescent="0.2">
      <c r="B4655" s="25">
        <v>4425</v>
      </c>
      <c r="C4655" s="193">
        <v>1.2178005437476034</v>
      </c>
      <c r="D4655" s="19"/>
      <c r="E4655" s="19">
        <v>0.79048696216152192</v>
      </c>
      <c r="F4655" s="19"/>
      <c r="G4655" s="19">
        <v>0.98326153272141603</v>
      </c>
      <c r="H4655" s="19"/>
      <c r="I4655" s="19">
        <v>1.1343660461689675</v>
      </c>
      <c r="J4655" s="19"/>
      <c r="K4655" s="19">
        <v>0.36579675944486084</v>
      </c>
      <c r="L4655" s="19"/>
      <c r="M4655" s="19">
        <v>1.5772423621299507</v>
      </c>
      <c r="N4655" s="19"/>
      <c r="O4655" s="19">
        <v>1.2118561852244627</v>
      </c>
      <c r="P4655" s="50"/>
      <c r="R4655" s="9" t="s">
        <v>0</v>
      </c>
    </row>
    <row r="4656" spans="2:18" x14ac:dyDescent="0.2">
      <c r="B4656" s="25">
        <v>4426</v>
      </c>
      <c r="C4656" s="193">
        <v>2.9338970606652404E-2</v>
      </c>
      <c r="D4656" s="19"/>
      <c r="E4656" s="19">
        <v>0.22534756123125049</v>
      </c>
      <c r="F4656" s="19"/>
      <c r="G4656" s="19">
        <v>0.75347035724805644</v>
      </c>
      <c r="H4656" s="19"/>
      <c r="I4656" s="19">
        <v>0.28448997700978446</v>
      </c>
      <c r="J4656" s="19"/>
      <c r="K4656" s="19">
        <v>1.2348388649178257</v>
      </c>
      <c r="L4656" s="19"/>
      <c r="M4656" s="19"/>
      <c r="N4656" s="19">
        <v>4.0881557080237677E-2</v>
      </c>
      <c r="O4656" s="19">
        <v>0.22904465399162138</v>
      </c>
      <c r="P4656" s="50"/>
      <c r="R4656" s="9" t="s">
        <v>0</v>
      </c>
    </row>
    <row r="4657" spans="2:18" x14ac:dyDescent="0.2">
      <c r="B4657" s="25">
        <v>4427</v>
      </c>
      <c r="C4657" s="193"/>
      <c r="D4657" s="19">
        <v>1.0770136094639871</v>
      </c>
      <c r="E4657" s="19">
        <v>0.32345518682968499</v>
      </c>
      <c r="F4657" s="19"/>
      <c r="G4657" s="19">
        <v>0.21331083158520703</v>
      </c>
      <c r="H4657" s="19"/>
      <c r="I4657" s="19">
        <v>0.45366061842035421</v>
      </c>
      <c r="J4657" s="19"/>
      <c r="K4657" s="19"/>
      <c r="L4657" s="19">
        <v>0.22261628688106985</v>
      </c>
      <c r="M4657" s="19"/>
      <c r="N4657" s="19">
        <v>0.49160842669278754</v>
      </c>
      <c r="O4657" s="19"/>
      <c r="P4657" s="50">
        <v>0.5101331879721851</v>
      </c>
      <c r="R4657" s="9" t="s">
        <v>0</v>
      </c>
    </row>
    <row r="4658" spans="2:18" x14ac:dyDescent="0.2">
      <c r="B4658" s="25">
        <v>4428</v>
      </c>
      <c r="C4658" s="193">
        <v>0.52023266460075446</v>
      </c>
      <c r="D4658" s="19"/>
      <c r="E4658" s="19">
        <v>0.44838906311593524</v>
      </c>
      <c r="F4658" s="19"/>
      <c r="G4658" s="19">
        <v>0.98720332931539179</v>
      </c>
      <c r="H4658" s="19"/>
      <c r="I4658" s="19">
        <v>6.9845263681124856E-2</v>
      </c>
      <c r="J4658" s="19"/>
      <c r="K4658" s="19">
        <v>1.914020374380476</v>
      </c>
      <c r="L4658" s="19"/>
      <c r="M4658" s="19">
        <v>1.7364069160118407</v>
      </c>
      <c r="N4658" s="19"/>
      <c r="O4658" s="19">
        <v>0.64348163854315577</v>
      </c>
      <c r="P4658" s="50"/>
      <c r="R4658" s="9" t="s">
        <v>0</v>
      </c>
    </row>
    <row r="4659" spans="2:18" x14ac:dyDescent="0.2">
      <c r="B4659" s="25">
        <v>4429</v>
      </c>
      <c r="C4659" s="193"/>
      <c r="D4659" s="19">
        <v>0.15325937605864384</v>
      </c>
      <c r="E4659" s="19"/>
      <c r="F4659" s="19">
        <v>0.79870401680968461</v>
      </c>
      <c r="G4659" s="19"/>
      <c r="H4659" s="19">
        <v>1.0906269069874399</v>
      </c>
      <c r="I4659" s="19"/>
      <c r="J4659" s="19">
        <v>1.1026426770824915</v>
      </c>
      <c r="K4659" s="19"/>
      <c r="L4659" s="19">
        <v>7.7426614485626405E-2</v>
      </c>
      <c r="M4659" s="19"/>
      <c r="N4659" s="19">
        <v>0.97346097336733173</v>
      </c>
      <c r="O4659" s="19"/>
      <c r="P4659" s="50">
        <v>3.8553918673580344E-2</v>
      </c>
      <c r="R4659" s="9" t="s">
        <v>0</v>
      </c>
    </row>
    <row r="4660" spans="2:18" x14ac:dyDescent="0.2">
      <c r="B4660" s="25">
        <v>4430</v>
      </c>
      <c r="C4660" s="193">
        <v>0.25886453435804641</v>
      </c>
      <c r="D4660" s="19"/>
      <c r="E4660" s="19">
        <v>0.32964319998663444</v>
      </c>
      <c r="F4660" s="19"/>
      <c r="G4660" s="19"/>
      <c r="H4660" s="19">
        <v>0.60854588855909852</v>
      </c>
      <c r="I4660" s="19"/>
      <c r="J4660" s="19">
        <v>1.1246339976449509</v>
      </c>
      <c r="K4660" s="19"/>
      <c r="L4660" s="19">
        <v>0.57319727557424383</v>
      </c>
      <c r="M4660" s="19"/>
      <c r="N4660" s="19">
        <v>0.46336730921858965</v>
      </c>
      <c r="O4660" s="19">
        <v>0.46855055215285085</v>
      </c>
      <c r="P4660" s="50"/>
      <c r="R4660" s="9" t="s">
        <v>0</v>
      </c>
    </row>
    <row r="4661" spans="2:18" x14ac:dyDescent="0.2">
      <c r="B4661" s="25">
        <v>4431</v>
      </c>
      <c r="C4661" s="193">
        <v>2.3721721313092883</v>
      </c>
      <c r="D4661" s="19"/>
      <c r="E4661" s="19">
        <v>1.4645456158020322</v>
      </c>
      <c r="F4661" s="19"/>
      <c r="G4661" s="19">
        <v>0.28069489632366884</v>
      </c>
      <c r="H4661" s="19"/>
      <c r="I4661" s="19">
        <v>2.5585508095072265</v>
      </c>
      <c r="J4661" s="19"/>
      <c r="K4661" s="19">
        <v>1.0291160736730629</v>
      </c>
      <c r="L4661" s="19"/>
      <c r="M4661" s="19">
        <v>1.163703349838457</v>
      </c>
      <c r="N4661" s="19"/>
      <c r="O4661" s="19">
        <v>1.9395994844815685</v>
      </c>
      <c r="P4661" s="50"/>
      <c r="R4661" s="9" t="s">
        <v>0</v>
      </c>
    </row>
    <row r="4662" spans="2:18" x14ac:dyDescent="0.2">
      <c r="B4662" s="25">
        <v>4432</v>
      </c>
      <c r="C4662" s="193"/>
      <c r="D4662" s="19">
        <v>0.28033054523420997</v>
      </c>
      <c r="E4662" s="19">
        <v>0.77411830803302784</v>
      </c>
      <c r="F4662" s="19"/>
      <c r="G4662" s="19"/>
      <c r="H4662" s="19">
        <v>1.1839970002542839</v>
      </c>
      <c r="I4662" s="19">
        <v>0.71795409021791867</v>
      </c>
      <c r="J4662" s="19"/>
      <c r="K4662" s="19">
        <v>0.20798400685706317</v>
      </c>
      <c r="L4662" s="19"/>
      <c r="M4662" s="19">
        <v>0.5425271269595705</v>
      </c>
      <c r="N4662" s="19"/>
      <c r="O4662" s="19">
        <v>0.39888812565211174</v>
      </c>
      <c r="P4662" s="50"/>
      <c r="R4662" s="9" t="s">
        <v>0</v>
      </c>
    </row>
    <row r="4663" spans="2:18" x14ac:dyDescent="0.2">
      <c r="B4663" s="25">
        <v>4433</v>
      </c>
      <c r="C4663" s="193"/>
      <c r="D4663" s="19">
        <v>0.67365640439680863</v>
      </c>
      <c r="E4663" s="19"/>
      <c r="F4663" s="19">
        <v>0.87800711648765184</v>
      </c>
      <c r="G4663" s="19"/>
      <c r="H4663" s="19">
        <v>0.75509870833818515</v>
      </c>
      <c r="I4663" s="19"/>
      <c r="J4663" s="19">
        <v>1.7007123519065912</v>
      </c>
      <c r="K4663" s="19"/>
      <c r="L4663" s="19">
        <v>1.1261360596345587</v>
      </c>
      <c r="M4663" s="19"/>
      <c r="N4663" s="19">
        <v>0.62904376400272566</v>
      </c>
      <c r="O4663" s="19"/>
      <c r="P4663" s="50">
        <v>1.0544493211235462</v>
      </c>
      <c r="R4663" s="9" t="s">
        <v>0</v>
      </c>
    </row>
    <row r="4664" spans="2:18" x14ac:dyDescent="0.2">
      <c r="B4664" s="25">
        <v>4434</v>
      </c>
      <c r="C4664" s="193">
        <v>1.146948470696993</v>
      </c>
      <c r="D4664" s="19"/>
      <c r="E4664" s="19">
        <v>0.40401837882092573</v>
      </c>
      <c r="F4664" s="19"/>
      <c r="G4664" s="19">
        <v>0.68218840265896019</v>
      </c>
      <c r="H4664" s="19"/>
      <c r="I4664" s="19"/>
      <c r="J4664" s="19">
        <v>0.87940382338801526</v>
      </c>
      <c r="K4664" s="19">
        <v>0.30038843180003894</v>
      </c>
      <c r="L4664" s="19"/>
      <c r="M4664" s="19">
        <v>0.30745432873201817</v>
      </c>
      <c r="N4664" s="19"/>
      <c r="O4664" s="19">
        <v>0.2035682878772303</v>
      </c>
      <c r="P4664" s="50"/>
      <c r="R4664" s="9" t="s">
        <v>0</v>
      </c>
    </row>
    <row r="4665" spans="2:18" x14ac:dyDescent="0.2">
      <c r="B4665" s="25">
        <v>4435</v>
      </c>
      <c r="C4665" s="193">
        <v>0.2966438299486695</v>
      </c>
      <c r="D4665" s="19"/>
      <c r="E4665" s="19"/>
      <c r="F4665" s="19">
        <v>0.21166414591090496</v>
      </c>
      <c r="G4665" s="19"/>
      <c r="H4665" s="19">
        <v>0.81744164948594211</v>
      </c>
      <c r="I4665" s="19"/>
      <c r="J4665" s="19">
        <v>0.86404229239847774</v>
      </c>
      <c r="K4665" s="19"/>
      <c r="L4665" s="19">
        <v>0.17895076753534417</v>
      </c>
      <c r="M4665" s="19"/>
      <c r="N4665" s="19">
        <v>1.0824921853387039</v>
      </c>
      <c r="O4665" s="19"/>
      <c r="P4665" s="50">
        <v>0.88861400130689205</v>
      </c>
      <c r="R4665" s="9" t="s">
        <v>0</v>
      </c>
    </row>
    <row r="4666" spans="2:18" x14ac:dyDescent="0.2">
      <c r="B4666" s="25">
        <v>4436</v>
      </c>
      <c r="C4666" s="193">
        <v>1.4122168992133892</v>
      </c>
      <c r="D4666" s="19"/>
      <c r="E4666" s="19">
        <v>1.6245108253234779</v>
      </c>
      <c r="F4666" s="19"/>
      <c r="G4666" s="19">
        <v>0.89532151379498481</v>
      </c>
      <c r="H4666" s="19"/>
      <c r="I4666" s="19">
        <v>1.1769655883155883</v>
      </c>
      <c r="J4666" s="19"/>
      <c r="K4666" s="19">
        <v>1.0147938211831418</v>
      </c>
      <c r="L4666" s="19"/>
      <c r="M4666" s="19">
        <v>0.345041762829357</v>
      </c>
      <c r="N4666" s="19"/>
      <c r="O4666" s="19">
        <v>0.30878972039912378</v>
      </c>
      <c r="P4666" s="50"/>
      <c r="R4666" s="9" t="s">
        <v>0</v>
      </c>
    </row>
    <row r="4667" spans="2:18" x14ac:dyDescent="0.2">
      <c r="B4667" s="25">
        <v>4437</v>
      </c>
      <c r="C4667" s="193"/>
      <c r="D4667" s="19">
        <v>0.99553409454654196</v>
      </c>
      <c r="E4667" s="19"/>
      <c r="F4667" s="19">
        <v>1.2941733557472719E-2</v>
      </c>
      <c r="G4667" s="19">
        <v>3.5631593266253455E-3</v>
      </c>
      <c r="H4667" s="19"/>
      <c r="I4667" s="19"/>
      <c r="J4667" s="19">
        <v>0.27896120917837802</v>
      </c>
      <c r="K4667" s="19"/>
      <c r="L4667" s="19">
        <v>1.4817558295743269</v>
      </c>
      <c r="M4667" s="19"/>
      <c r="N4667" s="19">
        <v>1.4612649889336498</v>
      </c>
      <c r="O4667" s="19"/>
      <c r="P4667" s="50">
        <v>0.54715369568030714</v>
      </c>
      <c r="R4667" s="9" t="s">
        <v>0</v>
      </c>
    </row>
    <row r="4668" spans="2:18" x14ac:dyDescent="0.2">
      <c r="B4668" s="25">
        <v>4438</v>
      </c>
      <c r="C4668" s="193"/>
      <c r="D4668" s="19">
        <v>1.0763355046992742</v>
      </c>
      <c r="E4668" s="19"/>
      <c r="F4668" s="19">
        <v>0.9504855760157106</v>
      </c>
      <c r="G4668" s="19"/>
      <c r="H4668" s="19">
        <v>0.46639655548990028</v>
      </c>
      <c r="I4668" s="19"/>
      <c r="J4668" s="19">
        <v>0.21919857908019605</v>
      </c>
      <c r="K4668" s="19"/>
      <c r="L4668" s="19">
        <v>0.48964639945204763</v>
      </c>
      <c r="M4668" s="19"/>
      <c r="N4668" s="19">
        <v>0.31297488215645869</v>
      </c>
      <c r="O4668" s="19"/>
      <c r="P4668" s="50">
        <v>1.1008051303151483</v>
      </c>
      <c r="R4668" s="9" t="s">
        <v>0</v>
      </c>
    </row>
    <row r="4669" spans="2:18" x14ac:dyDescent="0.2">
      <c r="B4669" s="25">
        <v>4439</v>
      </c>
      <c r="C4669" s="193">
        <v>0.49781882176731296</v>
      </c>
      <c r="D4669" s="19"/>
      <c r="E4669" s="19">
        <v>0.67769251143973319</v>
      </c>
      <c r="F4669" s="19"/>
      <c r="G4669" s="19">
        <v>0.28335939096729318</v>
      </c>
      <c r="H4669" s="19"/>
      <c r="I4669" s="19">
        <v>1.1401326734429408E-3</v>
      </c>
      <c r="J4669" s="19"/>
      <c r="K4669" s="19">
        <v>0.20702647187952816</v>
      </c>
      <c r="L4669" s="19"/>
      <c r="M4669" s="19">
        <v>0.99722352345093157</v>
      </c>
      <c r="N4669" s="19"/>
      <c r="O4669" s="19">
        <v>0.69458877230630955</v>
      </c>
      <c r="P4669" s="50"/>
      <c r="R4669" s="9" t="s">
        <v>0</v>
      </c>
    </row>
    <row r="4670" spans="2:18" x14ac:dyDescent="0.2">
      <c r="B4670" s="25">
        <v>4440</v>
      </c>
      <c r="C4670" s="193">
        <v>0.81186375810866107</v>
      </c>
      <c r="D4670" s="19"/>
      <c r="E4670" s="19">
        <v>0.81444159237410041</v>
      </c>
      <c r="F4670" s="19"/>
      <c r="G4670" s="19">
        <v>0.34442076225920887</v>
      </c>
      <c r="H4670" s="19"/>
      <c r="I4670" s="19">
        <v>1.494289816358354</v>
      </c>
      <c r="J4670" s="19"/>
      <c r="K4670" s="19">
        <v>0.44783338093313019</v>
      </c>
      <c r="L4670" s="19"/>
      <c r="M4670" s="19">
        <v>0.76120883950949825</v>
      </c>
      <c r="N4670" s="19"/>
      <c r="O4670" s="19">
        <v>0.26880335543054912</v>
      </c>
      <c r="P4670" s="50"/>
      <c r="R4670" s="9" t="s">
        <v>0</v>
      </c>
    </row>
    <row r="4671" spans="2:18" x14ac:dyDescent="0.2">
      <c r="B4671" s="25">
        <v>4441</v>
      </c>
      <c r="C4671" s="193">
        <v>0.90536122209496583</v>
      </c>
      <c r="D4671" s="19"/>
      <c r="E4671" s="19">
        <v>0.37590936653775797</v>
      </c>
      <c r="F4671" s="19"/>
      <c r="G4671" s="19">
        <v>0.27105976693450484</v>
      </c>
      <c r="H4671" s="19"/>
      <c r="I4671" s="19">
        <v>0.29634735221046377</v>
      </c>
      <c r="J4671" s="19"/>
      <c r="K4671" s="19">
        <v>0.89674795529655849</v>
      </c>
      <c r="L4671" s="19"/>
      <c r="M4671" s="19">
        <v>0.90766554669992916</v>
      </c>
      <c r="N4671" s="19"/>
      <c r="O4671" s="19">
        <v>0.83756120686115476</v>
      </c>
      <c r="P4671" s="50"/>
      <c r="R4671" s="9" t="s">
        <v>0</v>
      </c>
    </row>
    <row r="4672" spans="2:18" x14ac:dyDescent="0.2">
      <c r="B4672" s="25">
        <v>4442</v>
      </c>
      <c r="C4672" s="193">
        <v>1.1272344470695425E-2</v>
      </c>
      <c r="D4672" s="19"/>
      <c r="E4672" s="19"/>
      <c r="F4672" s="19">
        <v>2.5195036676754819E-2</v>
      </c>
      <c r="G4672" s="19">
        <v>0.17267606345830333</v>
      </c>
      <c r="H4672" s="19"/>
      <c r="I4672" s="19">
        <v>0.84634050562183105</v>
      </c>
      <c r="J4672" s="19"/>
      <c r="K4672" s="19">
        <v>6.8102990814039366E-2</v>
      </c>
      <c r="L4672" s="19"/>
      <c r="M4672" s="19">
        <v>0.55505899630109201</v>
      </c>
      <c r="N4672" s="19"/>
      <c r="O4672" s="19">
        <v>1.4803926556807463</v>
      </c>
      <c r="P4672" s="50"/>
      <c r="R4672" s="9" t="s">
        <v>0</v>
      </c>
    </row>
    <row r="4673" spans="2:18" x14ac:dyDescent="0.2">
      <c r="B4673" s="25">
        <v>4443</v>
      </c>
      <c r="C4673" s="193"/>
      <c r="D4673" s="19">
        <v>1.9884478519098971</v>
      </c>
      <c r="E4673" s="19"/>
      <c r="F4673" s="19">
        <v>1.5880853684203691</v>
      </c>
      <c r="G4673" s="19"/>
      <c r="H4673" s="19">
        <v>1.1339064508481049</v>
      </c>
      <c r="I4673" s="19"/>
      <c r="J4673" s="19">
        <v>1.7008306949415548</v>
      </c>
      <c r="K4673" s="19"/>
      <c r="L4673" s="19">
        <v>0.88225867329081797</v>
      </c>
      <c r="M4673" s="19"/>
      <c r="N4673" s="19">
        <v>1.6627049365108346</v>
      </c>
      <c r="O4673" s="19"/>
      <c r="P4673" s="50">
        <v>1.0524948686391367</v>
      </c>
      <c r="R4673" s="9" t="s">
        <v>0</v>
      </c>
    </row>
    <row r="4674" spans="2:18" x14ac:dyDescent="0.2">
      <c r="B4674" s="25">
        <v>4444</v>
      </c>
      <c r="C4674" s="193">
        <v>9.9717644582488815E-2</v>
      </c>
      <c r="D4674" s="19"/>
      <c r="E4674" s="19"/>
      <c r="F4674" s="19">
        <v>0.54314594785574155</v>
      </c>
      <c r="G4674" s="19"/>
      <c r="H4674" s="19">
        <v>9.7682738334340311E-2</v>
      </c>
      <c r="I4674" s="19"/>
      <c r="J4674" s="19">
        <v>0.88767619089854255</v>
      </c>
      <c r="K4674" s="19">
        <v>0.20937781547357379</v>
      </c>
      <c r="L4674" s="19"/>
      <c r="M4674" s="19"/>
      <c r="N4674" s="19">
        <v>1.2321092585069844</v>
      </c>
      <c r="O4674" s="19"/>
      <c r="P4674" s="50">
        <v>0.63651099501537489</v>
      </c>
      <c r="R4674" s="9" t="s">
        <v>0</v>
      </c>
    </row>
    <row r="4675" spans="2:18" x14ac:dyDescent="0.2">
      <c r="B4675" s="25">
        <v>4445</v>
      </c>
      <c r="C4675" s="193">
        <v>0.76141804726629903</v>
      </c>
      <c r="D4675" s="19"/>
      <c r="E4675" s="19">
        <v>2.2353593943368004</v>
      </c>
      <c r="F4675" s="19"/>
      <c r="G4675" s="19">
        <v>1.484460223589094</v>
      </c>
      <c r="H4675" s="19"/>
      <c r="I4675" s="19">
        <v>1.3387922133516812</v>
      </c>
      <c r="J4675" s="19"/>
      <c r="K4675" s="19">
        <v>1.0988022098591161</v>
      </c>
      <c r="L4675" s="19"/>
      <c r="M4675" s="19">
        <v>1.5543263938273555</v>
      </c>
      <c r="N4675" s="19"/>
      <c r="O4675" s="19">
        <v>0.85548953246222215</v>
      </c>
      <c r="P4675" s="50"/>
      <c r="R4675" s="9" t="s">
        <v>0</v>
      </c>
    </row>
    <row r="4676" spans="2:18" x14ac:dyDescent="0.2">
      <c r="B4676" s="25">
        <v>4446</v>
      </c>
      <c r="C4676" s="193">
        <v>2.6622397439092373</v>
      </c>
      <c r="D4676" s="19"/>
      <c r="E4676" s="19">
        <v>0.7421506752936371</v>
      </c>
      <c r="F4676" s="19"/>
      <c r="G4676" s="19">
        <v>1.1671467008065191</v>
      </c>
      <c r="H4676" s="19"/>
      <c r="I4676" s="19">
        <v>1.5287514239784503</v>
      </c>
      <c r="J4676" s="19"/>
      <c r="K4676" s="19">
        <v>0.69296033320207895</v>
      </c>
      <c r="L4676" s="19"/>
      <c r="M4676" s="19">
        <v>1.5898072071421341</v>
      </c>
      <c r="N4676" s="19"/>
      <c r="O4676" s="19">
        <v>1.2805389484547804</v>
      </c>
      <c r="P4676" s="50"/>
      <c r="R4676" s="9" t="s">
        <v>0</v>
      </c>
    </row>
    <row r="4677" spans="2:18" x14ac:dyDescent="0.2">
      <c r="B4677" s="25">
        <v>4447</v>
      </c>
      <c r="C4677" s="193">
        <v>0.66960598106886471</v>
      </c>
      <c r="D4677" s="19"/>
      <c r="E4677" s="19">
        <v>0.57827371809731865</v>
      </c>
      <c r="F4677" s="19"/>
      <c r="G4677" s="19">
        <v>0.84853589262630202</v>
      </c>
      <c r="H4677" s="19"/>
      <c r="I4677" s="19">
        <v>0.66896461039136745</v>
      </c>
      <c r="J4677" s="19"/>
      <c r="K4677" s="19">
        <v>6.917192858532064E-3</v>
      </c>
      <c r="L4677" s="19"/>
      <c r="M4677" s="19">
        <v>0.98694802398964365</v>
      </c>
      <c r="N4677" s="19"/>
      <c r="O4677" s="19">
        <v>0.78207110226420873</v>
      </c>
      <c r="P4677" s="50"/>
      <c r="R4677" s="9" t="s">
        <v>0</v>
      </c>
    </row>
    <row r="4678" spans="2:18" x14ac:dyDescent="0.2">
      <c r="B4678" s="25">
        <v>4448</v>
      </c>
      <c r="C4678" s="193"/>
      <c r="D4678" s="19">
        <v>1.1336730096114549</v>
      </c>
      <c r="E4678" s="19"/>
      <c r="F4678" s="19">
        <v>1.4771206104482564</v>
      </c>
      <c r="G4678" s="19"/>
      <c r="H4678" s="19">
        <v>1.0256057157685472</v>
      </c>
      <c r="I4678" s="19"/>
      <c r="J4678" s="19">
        <v>0.54688794571328436</v>
      </c>
      <c r="K4678" s="19"/>
      <c r="L4678" s="19">
        <v>1.1481258026120755</v>
      </c>
      <c r="M4678" s="19"/>
      <c r="N4678" s="19">
        <v>1.2838346424739138</v>
      </c>
      <c r="O4678" s="19"/>
      <c r="P4678" s="50">
        <v>1.582910794025588</v>
      </c>
      <c r="R4678" s="9" t="s">
        <v>0</v>
      </c>
    </row>
    <row r="4679" spans="2:18" x14ac:dyDescent="0.2">
      <c r="B4679" s="25">
        <v>4449</v>
      </c>
      <c r="C4679" s="193"/>
      <c r="D4679" s="19">
        <v>1.0346848965244726</v>
      </c>
      <c r="E4679" s="19"/>
      <c r="F4679" s="19">
        <v>1.7599485051110891E-2</v>
      </c>
      <c r="G4679" s="19">
        <v>0.11007129249300246</v>
      </c>
      <c r="H4679" s="19"/>
      <c r="I4679" s="19"/>
      <c r="J4679" s="19">
        <v>1.4412654283794157</v>
      </c>
      <c r="K4679" s="19"/>
      <c r="L4679" s="19">
        <v>0.61600961829625711</v>
      </c>
      <c r="M4679" s="19">
        <v>0.1447328367996939</v>
      </c>
      <c r="N4679" s="19"/>
      <c r="O4679" s="19">
        <v>0.51870829943150465</v>
      </c>
      <c r="P4679" s="50"/>
      <c r="R4679" s="9" t="s">
        <v>0</v>
      </c>
    </row>
    <row r="4680" spans="2:18" x14ac:dyDescent="0.2">
      <c r="B4680" s="25">
        <v>4450</v>
      </c>
      <c r="C4680" s="193"/>
      <c r="D4680" s="19">
        <v>0.62797697493021198</v>
      </c>
      <c r="E4680" s="19"/>
      <c r="F4680" s="19">
        <v>1.2113642477042368</v>
      </c>
      <c r="G4680" s="19"/>
      <c r="H4680" s="19">
        <v>1.8988669487109147</v>
      </c>
      <c r="I4680" s="19"/>
      <c r="J4680" s="19">
        <v>0.79673207164119664</v>
      </c>
      <c r="K4680" s="19"/>
      <c r="L4680" s="19">
        <v>1.106763640474776</v>
      </c>
      <c r="M4680" s="19"/>
      <c r="N4680" s="19">
        <v>1.383011235312287</v>
      </c>
      <c r="O4680" s="19"/>
      <c r="P4680" s="50">
        <v>0.6613826861642953</v>
      </c>
      <c r="R4680" s="9" t="s">
        <v>0</v>
      </c>
    </row>
    <row r="4681" spans="2:18" x14ac:dyDescent="0.2">
      <c r="B4681" s="25">
        <v>4451</v>
      </c>
      <c r="C4681" s="193">
        <v>1.3181701673933051</v>
      </c>
      <c r="D4681" s="19"/>
      <c r="E4681" s="19">
        <v>0.95063113113274933</v>
      </c>
      <c r="F4681" s="19"/>
      <c r="G4681" s="19">
        <v>0.60041797959333587</v>
      </c>
      <c r="H4681" s="19"/>
      <c r="I4681" s="19">
        <v>0.61230172598563681</v>
      </c>
      <c r="J4681" s="19"/>
      <c r="K4681" s="19">
        <v>1.6104246270988281</v>
      </c>
      <c r="L4681" s="19"/>
      <c r="M4681" s="19">
        <v>0.82493736047381916</v>
      </c>
      <c r="N4681" s="19"/>
      <c r="O4681" s="19">
        <v>1.2674983501355617</v>
      </c>
      <c r="P4681" s="50"/>
      <c r="R4681" s="9" t="s">
        <v>0</v>
      </c>
    </row>
    <row r="4682" spans="2:18" x14ac:dyDescent="0.2">
      <c r="B4682" s="25">
        <v>4452</v>
      </c>
      <c r="C4682" s="193"/>
      <c r="D4682" s="19">
        <v>1.4565047542247893</v>
      </c>
      <c r="E4682" s="19"/>
      <c r="F4682" s="19">
        <v>0.8462641857551596</v>
      </c>
      <c r="G4682" s="19"/>
      <c r="H4682" s="19">
        <v>0.87811210624312419</v>
      </c>
      <c r="I4682" s="19"/>
      <c r="J4682" s="19">
        <v>1.5629939870873437</v>
      </c>
      <c r="K4682" s="19"/>
      <c r="L4682" s="19">
        <v>1.8043601071224529</v>
      </c>
      <c r="M4682" s="19"/>
      <c r="N4682" s="19">
        <v>1.6628150064856235</v>
      </c>
      <c r="O4682" s="19"/>
      <c r="P4682" s="50">
        <v>1.500327236373965</v>
      </c>
      <c r="R4682" s="9" t="s">
        <v>0</v>
      </c>
    </row>
    <row r="4683" spans="2:18" x14ac:dyDescent="0.2">
      <c r="B4683" s="25">
        <v>4453</v>
      </c>
      <c r="C4683" s="193"/>
      <c r="D4683" s="19">
        <v>0.31854625195169506</v>
      </c>
      <c r="E4683" s="19"/>
      <c r="F4683" s="19">
        <v>1.4655044761138853</v>
      </c>
      <c r="G4683" s="19"/>
      <c r="H4683" s="19">
        <v>1.1597055165225336</v>
      </c>
      <c r="I4683" s="19"/>
      <c r="J4683" s="19">
        <v>0.8863877454789213</v>
      </c>
      <c r="K4683" s="19"/>
      <c r="L4683" s="19">
        <v>0.30071625596454943</v>
      </c>
      <c r="M4683" s="19"/>
      <c r="N4683" s="19">
        <v>1.1716901717377595</v>
      </c>
      <c r="O4683" s="19"/>
      <c r="P4683" s="50">
        <v>0.45112868733928596</v>
      </c>
      <c r="R4683" s="9" t="s">
        <v>0</v>
      </c>
    </row>
    <row r="4684" spans="2:18" x14ac:dyDescent="0.2">
      <c r="B4684" s="25">
        <v>4454</v>
      </c>
      <c r="C4684" s="193">
        <v>0.68131918321352813</v>
      </c>
      <c r="D4684" s="19"/>
      <c r="E4684" s="19"/>
      <c r="F4684" s="19">
        <v>0.61501848219863409</v>
      </c>
      <c r="G4684" s="19"/>
      <c r="H4684" s="19">
        <v>0.10464863467561487</v>
      </c>
      <c r="I4684" s="19">
        <v>0.4932649377847807</v>
      </c>
      <c r="J4684" s="19"/>
      <c r="K4684" s="19">
        <v>0.37516594203593506</v>
      </c>
      <c r="L4684" s="19"/>
      <c r="M4684" s="19">
        <v>0.44951532079830103</v>
      </c>
      <c r="N4684" s="19"/>
      <c r="O4684" s="19"/>
      <c r="P4684" s="50">
        <v>0.73253321834134666</v>
      </c>
      <c r="R4684" s="9" t="s">
        <v>0</v>
      </c>
    </row>
    <row r="4685" spans="2:18" x14ac:dyDescent="0.2">
      <c r="B4685" s="25">
        <v>4455</v>
      </c>
      <c r="C4685" s="193"/>
      <c r="D4685" s="19">
        <v>0.65532146206808661</v>
      </c>
      <c r="E4685" s="19">
        <v>4.2111291348278825E-2</v>
      </c>
      <c r="F4685" s="19"/>
      <c r="G4685" s="19"/>
      <c r="H4685" s="19">
        <v>0.13948328746222674</v>
      </c>
      <c r="I4685" s="19"/>
      <c r="J4685" s="19">
        <v>0.13664028244589782</v>
      </c>
      <c r="K4685" s="19"/>
      <c r="L4685" s="19">
        <v>0.22886057264052342</v>
      </c>
      <c r="M4685" s="19">
        <v>0.31232348020827455</v>
      </c>
      <c r="N4685" s="19"/>
      <c r="O4685" s="19">
        <v>0.68459296801245917</v>
      </c>
      <c r="P4685" s="50"/>
      <c r="R4685" s="9" t="s">
        <v>0</v>
      </c>
    </row>
    <row r="4686" spans="2:18" x14ac:dyDescent="0.2">
      <c r="B4686" s="25">
        <v>4456</v>
      </c>
      <c r="C4686" s="193"/>
      <c r="D4686" s="19">
        <v>1.3546213886530609</v>
      </c>
      <c r="E4686" s="19"/>
      <c r="F4686" s="19">
        <v>1.5660723237602452</v>
      </c>
      <c r="G4686" s="19"/>
      <c r="H4686" s="19">
        <v>0.9433188400552619</v>
      </c>
      <c r="I4686" s="19"/>
      <c r="J4686" s="19">
        <v>0.68006024699661105</v>
      </c>
      <c r="K4686" s="19"/>
      <c r="L4686" s="19">
        <v>1.1825218133148223</v>
      </c>
      <c r="M4686" s="19"/>
      <c r="N4686" s="19">
        <v>1.5523458623398936</v>
      </c>
      <c r="O4686" s="19"/>
      <c r="P4686" s="50">
        <v>2.2363033017573382</v>
      </c>
      <c r="R4686" s="9" t="s">
        <v>0</v>
      </c>
    </row>
    <row r="4687" spans="2:18" x14ac:dyDescent="0.2">
      <c r="B4687" s="25">
        <v>4457</v>
      </c>
      <c r="C4687" s="193"/>
      <c r="D4687" s="19">
        <v>0.29159016024117401</v>
      </c>
      <c r="E4687" s="19"/>
      <c r="F4687" s="19">
        <v>0.80965532893427672</v>
      </c>
      <c r="G4687" s="19"/>
      <c r="H4687" s="19">
        <v>1.2920381319991759E-2</v>
      </c>
      <c r="I4687" s="19"/>
      <c r="J4687" s="19">
        <v>0.18585092590780194</v>
      </c>
      <c r="K4687" s="19"/>
      <c r="L4687" s="19">
        <v>1.3836082310057221</v>
      </c>
      <c r="M4687" s="19"/>
      <c r="N4687" s="19">
        <v>1.1112465624040555</v>
      </c>
      <c r="O4687" s="19"/>
      <c r="P4687" s="50">
        <v>1.2523922102018059</v>
      </c>
      <c r="R4687" s="9" t="s">
        <v>0</v>
      </c>
    </row>
    <row r="4688" spans="2:18" x14ac:dyDescent="0.2">
      <c r="B4688" s="25">
        <v>4458</v>
      </c>
      <c r="C4688" s="193">
        <v>0.17666182116591342</v>
      </c>
      <c r="D4688" s="19"/>
      <c r="E4688" s="19"/>
      <c r="F4688" s="19">
        <v>0.88815359854431553</v>
      </c>
      <c r="G4688" s="19">
        <v>0.43280823309894878</v>
      </c>
      <c r="H4688" s="19"/>
      <c r="I4688" s="19"/>
      <c r="J4688" s="19">
        <v>0.15553664055272029</v>
      </c>
      <c r="K4688" s="19">
        <v>1.0616682852239627E-2</v>
      </c>
      <c r="L4688" s="19"/>
      <c r="M4688" s="19">
        <v>0.1190287563537758</v>
      </c>
      <c r="N4688" s="19"/>
      <c r="O4688" s="19">
        <v>0.18731290574342843</v>
      </c>
      <c r="P4688" s="50"/>
      <c r="R4688" s="9" t="s">
        <v>0</v>
      </c>
    </row>
    <row r="4689" spans="2:18" x14ac:dyDescent="0.2">
      <c r="B4689" s="25">
        <v>4459</v>
      </c>
      <c r="C4689" s="193"/>
      <c r="D4689" s="19">
        <v>1.2165263762981018</v>
      </c>
      <c r="E4689" s="19"/>
      <c r="F4689" s="19">
        <v>8.2141336309975083E-2</v>
      </c>
      <c r="G4689" s="19"/>
      <c r="H4689" s="19">
        <v>1.2518879362944266</v>
      </c>
      <c r="I4689" s="19"/>
      <c r="J4689" s="19">
        <v>1.5909273324917292</v>
      </c>
      <c r="K4689" s="19"/>
      <c r="L4689" s="19">
        <v>0.12975103382152492</v>
      </c>
      <c r="M4689" s="19"/>
      <c r="N4689" s="19">
        <v>1.41194386459275</v>
      </c>
      <c r="O4689" s="19"/>
      <c r="P4689" s="50">
        <v>1.2209684508230458</v>
      </c>
      <c r="R4689" s="9" t="s">
        <v>0</v>
      </c>
    </row>
    <row r="4690" spans="2:18" x14ac:dyDescent="0.2">
      <c r="B4690" s="25">
        <v>4460</v>
      </c>
      <c r="C4690" s="193"/>
      <c r="D4690" s="19">
        <v>0.16130139783586653</v>
      </c>
      <c r="E4690" s="19"/>
      <c r="F4690" s="19">
        <v>1.3458373658026681</v>
      </c>
      <c r="G4690" s="19"/>
      <c r="H4690" s="19">
        <v>0.95653228970476489</v>
      </c>
      <c r="I4690" s="19"/>
      <c r="J4690" s="19">
        <v>1.1173772555545782</v>
      </c>
      <c r="K4690" s="19"/>
      <c r="L4690" s="19">
        <v>1.2410803010249778</v>
      </c>
      <c r="M4690" s="19"/>
      <c r="N4690" s="19">
        <v>1.7073414469879948</v>
      </c>
      <c r="O4690" s="19">
        <v>0.18430952855353716</v>
      </c>
      <c r="P4690" s="50"/>
      <c r="R4690" s="9" t="s">
        <v>0</v>
      </c>
    </row>
    <row r="4691" spans="2:18" x14ac:dyDescent="0.2">
      <c r="B4691" s="25">
        <v>4461</v>
      </c>
      <c r="C4691" s="193">
        <v>0.21556900753329594</v>
      </c>
      <c r="D4691" s="19"/>
      <c r="E4691" s="19">
        <v>0.24041356860948032</v>
      </c>
      <c r="F4691" s="19"/>
      <c r="G4691" s="19">
        <v>0.80886488809791657</v>
      </c>
      <c r="H4691" s="19"/>
      <c r="I4691" s="19">
        <v>0.75214712602735712</v>
      </c>
      <c r="J4691" s="19"/>
      <c r="K4691" s="19">
        <v>0.89594247849578024</v>
      </c>
      <c r="L4691" s="19"/>
      <c r="M4691" s="19">
        <v>1.4715188614155967</v>
      </c>
      <c r="N4691" s="19"/>
      <c r="O4691" s="19">
        <v>0.98596511945062704</v>
      </c>
      <c r="P4691" s="50"/>
      <c r="R4691" s="9" t="s">
        <v>0</v>
      </c>
    </row>
    <row r="4692" spans="2:18" x14ac:dyDescent="0.2">
      <c r="B4692" s="25">
        <v>4462</v>
      </c>
      <c r="C4692" s="193">
        <v>1.2833450812453637</v>
      </c>
      <c r="D4692" s="19"/>
      <c r="E4692" s="19">
        <v>2.1099294503766366</v>
      </c>
      <c r="F4692" s="19"/>
      <c r="G4692" s="19">
        <v>1.0467720068897117</v>
      </c>
      <c r="H4692" s="19"/>
      <c r="I4692" s="19">
        <v>1.722559153222313</v>
      </c>
      <c r="J4692" s="19"/>
      <c r="K4692" s="19">
        <v>0.24881836123778014</v>
      </c>
      <c r="L4692" s="19"/>
      <c r="M4692" s="19">
        <v>0.79228336272751254</v>
      </c>
      <c r="N4692" s="19"/>
      <c r="O4692" s="19">
        <v>1.6398727696346884</v>
      </c>
      <c r="P4692" s="50"/>
      <c r="R4692" s="9" t="s">
        <v>0</v>
      </c>
    </row>
    <row r="4693" spans="2:18" x14ac:dyDescent="0.2">
      <c r="B4693" s="25">
        <v>4463</v>
      </c>
      <c r="C4693" s="193"/>
      <c r="D4693" s="19">
        <v>0.52727571191175737</v>
      </c>
      <c r="E4693" s="19"/>
      <c r="F4693" s="19">
        <v>0.91093823048330558</v>
      </c>
      <c r="G4693" s="19">
        <v>0.29324915653199884</v>
      </c>
      <c r="H4693" s="19"/>
      <c r="I4693" s="19">
        <v>0.77942968814728553</v>
      </c>
      <c r="J4693" s="19"/>
      <c r="K4693" s="19"/>
      <c r="L4693" s="19">
        <v>0.22320240668294228</v>
      </c>
      <c r="M4693" s="19">
        <v>2.1871200553376009E-2</v>
      </c>
      <c r="N4693" s="19"/>
      <c r="O4693" s="19"/>
      <c r="P4693" s="50">
        <v>0.55577760647989549</v>
      </c>
      <c r="R4693" s="9" t="s">
        <v>0</v>
      </c>
    </row>
    <row r="4694" spans="2:18" x14ac:dyDescent="0.2">
      <c r="B4694" s="25">
        <v>4464</v>
      </c>
      <c r="C4694" s="193">
        <v>1.0449625137037633</v>
      </c>
      <c r="D4694" s="19"/>
      <c r="E4694" s="19"/>
      <c r="F4694" s="19">
        <v>0.47521656315769079</v>
      </c>
      <c r="G4694" s="19">
        <v>0.77156260737493321</v>
      </c>
      <c r="H4694" s="19"/>
      <c r="I4694" s="19">
        <v>0.35098386605872811</v>
      </c>
      <c r="J4694" s="19"/>
      <c r="K4694" s="19">
        <v>0.10600257182189843</v>
      </c>
      <c r="L4694" s="19"/>
      <c r="M4694" s="19"/>
      <c r="N4694" s="19">
        <v>0.58576409974558497</v>
      </c>
      <c r="O4694" s="19">
        <v>0.31575423762151034</v>
      </c>
      <c r="P4694" s="50"/>
      <c r="R4694" s="9" t="s">
        <v>0</v>
      </c>
    </row>
    <row r="4695" spans="2:18" x14ac:dyDescent="0.2">
      <c r="B4695" s="25">
        <v>4465</v>
      </c>
      <c r="C4695" s="193">
        <v>1.0274680368171434</v>
      </c>
      <c r="D4695" s="19"/>
      <c r="E4695" s="19">
        <v>0.88807160955477593</v>
      </c>
      <c r="F4695" s="19"/>
      <c r="G4695" s="19">
        <v>0.16298669283696599</v>
      </c>
      <c r="H4695" s="19"/>
      <c r="I4695" s="19"/>
      <c r="J4695" s="19">
        <v>0.2770433251804203</v>
      </c>
      <c r="K4695" s="19">
        <v>0.95363067582974548</v>
      </c>
      <c r="L4695" s="19"/>
      <c r="M4695" s="19">
        <v>0.56787678330523217</v>
      </c>
      <c r="N4695" s="19"/>
      <c r="O4695" s="19">
        <v>1.3229195511057115</v>
      </c>
      <c r="P4695" s="50"/>
      <c r="R4695" s="9" t="s">
        <v>0</v>
      </c>
    </row>
    <row r="4696" spans="2:18" x14ac:dyDescent="0.2">
      <c r="B4696" s="25">
        <v>4466</v>
      </c>
      <c r="C4696" s="193"/>
      <c r="D4696" s="19">
        <v>0.18125681915448671</v>
      </c>
      <c r="E4696" s="19"/>
      <c r="F4696" s="19">
        <v>0.78093931650080284</v>
      </c>
      <c r="G4696" s="19">
        <v>0.1719959063078739</v>
      </c>
      <c r="H4696" s="19"/>
      <c r="I4696" s="19">
        <v>0.815199457070789</v>
      </c>
      <c r="J4696" s="19"/>
      <c r="K4696" s="19">
        <v>0.45017433056599238</v>
      </c>
      <c r="L4696" s="19"/>
      <c r="M4696" s="19"/>
      <c r="N4696" s="19">
        <v>0.57225548765192658</v>
      </c>
      <c r="O4696" s="19"/>
      <c r="P4696" s="50">
        <v>0.65757588842146053</v>
      </c>
      <c r="R4696" s="9" t="s">
        <v>0</v>
      </c>
    </row>
    <row r="4697" spans="2:18" x14ac:dyDescent="0.2">
      <c r="B4697" s="25">
        <v>4467</v>
      </c>
      <c r="C4697" s="193">
        <v>0.93034264786310683</v>
      </c>
      <c r="D4697" s="19"/>
      <c r="E4697" s="19">
        <v>1.3076599069465915</v>
      </c>
      <c r="F4697" s="19"/>
      <c r="G4697" s="19">
        <v>1.4274151981928456</v>
      </c>
      <c r="H4697" s="19"/>
      <c r="I4697" s="19">
        <v>0.73163047886468535</v>
      </c>
      <c r="J4697" s="19"/>
      <c r="K4697" s="19">
        <v>0.50467547696616266</v>
      </c>
      <c r="L4697" s="19"/>
      <c r="M4697" s="19">
        <v>1.4838253323097876</v>
      </c>
      <c r="N4697" s="19"/>
      <c r="O4697" s="19">
        <v>0.68788599707705345</v>
      </c>
      <c r="P4697" s="50"/>
      <c r="R4697" s="9" t="s">
        <v>0</v>
      </c>
    </row>
    <row r="4698" spans="2:18" x14ac:dyDescent="0.2">
      <c r="B4698" s="25">
        <v>4468</v>
      </c>
      <c r="C4698" s="193"/>
      <c r="D4698" s="19">
        <v>0.20572321291079473</v>
      </c>
      <c r="E4698" s="19"/>
      <c r="F4698" s="19">
        <v>0.89436875786237258</v>
      </c>
      <c r="G4698" s="19">
        <v>3.1049822586130694E-2</v>
      </c>
      <c r="H4698" s="19"/>
      <c r="I4698" s="19"/>
      <c r="J4698" s="19">
        <v>0.32044345294727078</v>
      </c>
      <c r="K4698" s="19"/>
      <c r="L4698" s="19">
        <v>1.3566516147128508E-2</v>
      </c>
      <c r="M4698" s="19">
        <v>1.0075561562151596</v>
      </c>
      <c r="N4698" s="19"/>
      <c r="O4698" s="19"/>
      <c r="P4698" s="50">
        <v>0.14152343877064691</v>
      </c>
      <c r="R4698" s="9" t="s">
        <v>0</v>
      </c>
    </row>
    <row r="4699" spans="2:18" x14ac:dyDescent="0.2">
      <c r="B4699" s="25">
        <v>4469</v>
      </c>
      <c r="C4699" s="193">
        <v>1.9078418974862625</v>
      </c>
      <c r="D4699" s="19"/>
      <c r="E4699" s="19">
        <v>1.6798983338644762</v>
      </c>
      <c r="F4699" s="19"/>
      <c r="G4699" s="19">
        <v>1.1616030601434946</v>
      </c>
      <c r="H4699" s="19"/>
      <c r="I4699" s="19">
        <v>1.4942057680722576</v>
      </c>
      <c r="J4699" s="19"/>
      <c r="K4699" s="19">
        <v>1.0458947020302716</v>
      </c>
      <c r="L4699" s="19"/>
      <c r="M4699" s="19">
        <v>0.57346678263106454</v>
      </c>
      <c r="N4699" s="19"/>
      <c r="O4699" s="19">
        <v>1.3685781116673272</v>
      </c>
      <c r="P4699" s="50"/>
      <c r="R4699" s="9" t="s">
        <v>0</v>
      </c>
    </row>
    <row r="4700" spans="2:18" x14ac:dyDescent="0.2">
      <c r="B4700" s="25">
        <v>4470</v>
      </c>
      <c r="C4700" s="193">
        <v>1.6816769058346845</v>
      </c>
      <c r="D4700" s="19"/>
      <c r="E4700" s="19">
        <v>2.1046387450628288</v>
      </c>
      <c r="F4700" s="19"/>
      <c r="G4700" s="19">
        <v>0.9096990075103446</v>
      </c>
      <c r="H4700" s="19"/>
      <c r="I4700" s="19">
        <v>1.3957259619752795</v>
      </c>
      <c r="J4700" s="19"/>
      <c r="K4700" s="19">
        <v>1.5509300111903133</v>
      </c>
      <c r="L4700" s="19"/>
      <c r="M4700" s="19">
        <v>0.27539251047182128</v>
      </c>
      <c r="N4700" s="19"/>
      <c r="O4700" s="19">
        <v>0.58941448242020811</v>
      </c>
      <c r="P4700" s="50"/>
      <c r="R4700" s="9" t="s">
        <v>0</v>
      </c>
    </row>
    <row r="4701" spans="2:18" x14ac:dyDescent="0.2">
      <c r="B4701" s="25">
        <v>4471</v>
      </c>
      <c r="C4701" s="193">
        <v>0.65532310854492826</v>
      </c>
      <c r="D4701" s="19"/>
      <c r="E4701" s="19">
        <v>0.65085482731190636</v>
      </c>
      <c r="F4701" s="19"/>
      <c r="G4701" s="19"/>
      <c r="H4701" s="19">
        <v>0.37421323808704238</v>
      </c>
      <c r="I4701" s="19">
        <v>1.1417189519376156</v>
      </c>
      <c r="J4701" s="19"/>
      <c r="K4701" s="19"/>
      <c r="L4701" s="19">
        <v>0.54462042040768421</v>
      </c>
      <c r="M4701" s="19">
        <v>0.11685300229205575</v>
      </c>
      <c r="N4701" s="19"/>
      <c r="O4701" s="19"/>
      <c r="P4701" s="50">
        <v>0.13957327689407664</v>
      </c>
      <c r="R4701" s="9" t="s">
        <v>0</v>
      </c>
    </row>
    <row r="4702" spans="2:18" x14ac:dyDescent="0.2">
      <c r="B4702" s="25">
        <v>4472</v>
      </c>
      <c r="C4702" s="193"/>
      <c r="D4702" s="19">
        <v>0.33949170161858377</v>
      </c>
      <c r="E4702" s="19"/>
      <c r="F4702" s="19">
        <v>1.2580722092710477</v>
      </c>
      <c r="G4702" s="19"/>
      <c r="H4702" s="19">
        <v>0.15635112293771444</v>
      </c>
      <c r="I4702" s="19"/>
      <c r="J4702" s="19">
        <v>0.23748923670898195</v>
      </c>
      <c r="K4702" s="19"/>
      <c r="L4702" s="19">
        <v>0.67897055821737407</v>
      </c>
      <c r="M4702" s="19"/>
      <c r="N4702" s="19">
        <v>0.71096171099737038</v>
      </c>
      <c r="O4702" s="19"/>
      <c r="P4702" s="50">
        <v>0.98980048190786118</v>
      </c>
      <c r="R4702" s="9" t="s">
        <v>0</v>
      </c>
    </row>
    <row r="4703" spans="2:18" x14ac:dyDescent="0.2">
      <c r="B4703" s="25">
        <v>4473</v>
      </c>
      <c r="C4703" s="193"/>
      <c r="D4703" s="19">
        <v>1.3346910090107775</v>
      </c>
      <c r="E4703" s="19"/>
      <c r="F4703" s="19">
        <v>1.4170236572419619</v>
      </c>
      <c r="G4703" s="19"/>
      <c r="H4703" s="19">
        <v>1.1561729008659034</v>
      </c>
      <c r="I4703" s="19"/>
      <c r="J4703" s="19">
        <v>1.6822977698724764</v>
      </c>
      <c r="K4703" s="19"/>
      <c r="L4703" s="19">
        <v>1.2715488474174601</v>
      </c>
      <c r="M4703" s="19"/>
      <c r="N4703" s="19">
        <v>0.82401509977761722</v>
      </c>
      <c r="O4703" s="19"/>
      <c r="P4703" s="50">
        <v>0.73037191599427642</v>
      </c>
      <c r="R4703" s="9" t="s">
        <v>0</v>
      </c>
    </row>
    <row r="4704" spans="2:18" x14ac:dyDescent="0.2">
      <c r="B4704" s="25">
        <v>4474</v>
      </c>
      <c r="C4704" s="193"/>
      <c r="D4704" s="19">
        <v>0.90754631608232794</v>
      </c>
      <c r="E4704" s="19"/>
      <c r="F4704" s="19">
        <v>2.893843584118954E-2</v>
      </c>
      <c r="G4704" s="19"/>
      <c r="H4704" s="19">
        <v>0.70731774562211258</v>
      </c>
      <c r="I4704" s="19"/>
      <c r="J4704" s="19">
        <v>8.9689255173307655E-2</v>
      </c>
      <c r="K4704" s="19">
        <v>7.9783970915332084E-2</v>
      </c>
      <c r="L4704" s="19"/>
      <c r="M4704" s="19"/>
      <c r="N4704" s="19">
        <v>0.71390471124848109</v>
      </c>
      <c r="O4704" s="19">
        <v>0.18015134928920676</v>
      </c>
      <c r="P4704" s="50"/>
      <c r="R4704" s="9" t="s">
        <v>0</v>
      </c>
    </row>
    <row r="4705" spans="2:18" x14ac:dyDescent="0.2">
      <c r="B4705" s="25">
        <v>4475</v>
      </c>
      <c r="C4705" s="193">
        <v>0.63085925776549823</v>
      </c>
      <c r="D4705" s="19"/>
      <c r="E4705" s="19">
        <v>0.32946368678454663</v>
      </c>
      <c r="F4705" s="19"/>
      <c r="G4705" s="19">
        <v>0.17191756753988532</v>
      </c>
      <c r="H4705" s="19"/>
      <c r="I4705" s="19"/>
      <c r="J4705" s="19">
        <v>0.19047251479495467</v>
      </c>
      <c r="K4705" s="19">
        <v>0.23762596770526598</v>
      </c>
      <c r="L4705" s="19"/>
      <c r="M4705" s="19">
        <v>0.85805502531660605</v>
      </c>
      <c r="N4705" s="19"/>
      <c r="O4705" s="19">
        <v>0.79681326574633937</v>
      </c>
      <c r="P4705" s="50"/>
      <c r="R4705" s="9" t="s">
        <v>0</v>
      </c>
    </row>
    <row r="4706" spans="2:18" x14ac:dyDescent="0.2">
      <c r="B4706" s="25">
        <v>4476</v>
      </c>
      <c r="C4706" s="193"/>
      <c r="D4706" s="19">
        <v>0.87054285130890341</v>
      </c>
      <c r="E4706" s="19"/>
      <c r="F4706" s="19">
        <v>1.3919672953452995</v>
      </c>
      <c r="G4706" s="19"/>
      <c r="H4706" s="19">
        <v>0.29847311151439027</v>
      </c>
      <c r="I4706" s="19"/>
      <c r="J4706" s="19">
        <v>0.43449331753725084</v>
      </c>
      <c r="K4706" s="19"/>
      <c r="L4706" s="19">
        <v>1.3886911158126494</v>
      </c>
      <c r="M4706" s="19"/>
      <c r="N4706" s="19">
        <v>1.7203387060758031</v>
      </c>
      <c r="O4706" s="19"/>
      <c r="P4706" s="50">
        <v>2.2501788325187699</v>
      </c>
      <c r="R4706" s="9" t="s">
        <v>0</v>
      </c>
    </row>
    <row r="4707" spans="2:18" x14ac:dyDescent="0.2">
      <c r="B4707" s="25">
        <v>4477</v>
      </c>
      <c r="C4707" s="193"/>
      <c r="D4707" s="19">
        <v>0.64060003377884556</v>
      </c>
      <c r="E4707" s="19"/>
      <c r="F4707" s="19">
        <v>0.94086177877242694</v>
      </c>
      <c r="G4707" s="19"/>
      <c r="H4707" s="19">
        <v>1.3187173889577766</v>
      </c>
      <c r="I4707" s="19"/>
      <c r="J4707" s="19">
        <v>1.1973277195412984</v>
      </c>
      <c r="K4707" s="19">
        <v>1.7895651572132281E-2</v>
      </c>
      <c r="L4707" s="19"/>
      <c r="M4707" s="19"/>
      <c r="N4707" s="19">
        <v>1.1713066987995191</v>
      </c>
      <c r="O4707" s="19"/>
      <c r="P4707" s="50">
        <v>1.1531647994427405</v>
      </c>
      <c r="R4707" s="9" t="s">
        <v>0</v>
      </c>
    </row>
    <row r="4708" spans="2:18" x14ac:dyDescent="0.2">
      <c r="B4708" s="25">
        <v>4478</v>
      </c>
      <c r="C4708" s="193">
        <v>1.0334873589281108</v>
      </c>
      <c r="D4708" s="19"/>
      <c r="E4708" s="19"/>
      <c r="F4708" s="19">
        <v>8.2676869910012808E-3</v>
      </c>
      <c r="G4708" s="19">
        <v>1.0756744765320703E-2</v>
      </c>
      <c r="H4708" s="19"/>
      <c r="I4708" s="19"/>
      <c r="J4708" s="19">
        <v>0.11054061142102614</v>
      </c>
      <c r="K4708" s="19">
        <v>0.31915499598311708</v>
      </c>
      <c r="L4708" s="19"/>
      <c r="M4708" s="19">
        <v>0.63902518413990728</v>
      </c>
      <c r="N4708" s="19"/>
      <c r="O4708" s="19">
        <v>0.69991012147027387</v>
      </c>
      <c r="P4708" s="50"/>
      <c r="R4708" s="9" t="s">
        <v>0</v>
      </c>
    </row>
    <row r="4709" spans="2:18" x14ac:dyDescent="0.2">
      <c r="B4709" s="25">
        <v>4479</v>
      </c>
      <c r="C4709" s="193"/>
      <c r="D4709" s="19">
        <v>0.71542557275899543</v>
      </c>
      <c r="E4709" s="19"/>
      <c r="F4709" s="19">
        <v>0.63243827555641918</v>
      </c>
      <c r="G4709" s="19"/>
      <c r="H4709" s="19">
        <v>0.99156116703880948</v>
      </c>
      <c r="I4709" s="19"/>
      <c r="J4709" s="19">
        <v>5.8041741061599782E-2</v>
      </c>
      <c r="K4709" s="19"/>
      <c r="L4709" s="19">
        <v>0.9102400531389454</v>
      </c>
      <c r="M4709" s="19"/>
      <c r="N4709" s="19">
        <v>1.1781507820913664</v>
      </c>
      <c r="O4709" s="19"/>
      <c r="P4709" s="50">
        <v>0.69934616729715604</v>
      </c>
      <c r="R4709" s="9" t="s">
        <v>0</v>
      </c>
    </row>
    <row r="4710" spans="2:18" x14ac:dyDescent="0.2">
      <c r="B4710" s="25">
        <v>4480</v>
      </c>
      <c r="C4710" s="193"/>
      <c r="D4710" s="19">
        <v>0.18756970277826868</v>
      </c>
      <c r="E4710" s="19">
        <v>1.1924893798626346</v>
      </c>
      <c r="F4710" s="19"/>
      <c r="G4710" s="19"/>
      <c r="H4710" s="19">
        <v>6.2356400681553563E-2</v>
      </c>
      <c r="I4710" s="19">
        <v>0.44555709362105972</v>
      </c>
      <c r="J4710" s="19"/>
      <c r="K4710" s="19">
        <v>1.4666683098385298</v>
      </c>
      <c r="L4710" s="19"/>
      <c r="M4710" s="19"/>
      <c r="N4710" s="19">
        <v>0.17722218391296338</v>
      </c>
      <c r="O4710" s="19"/>
      <c r="P4710" s="50">
        <v>7.7276522421145422E-4</v>
      </c>
      <c r="R4710" s="9" t="s">
        <v>0</v>
      </c>
    </row>
    <row r="4711" spans="2:18" x14ac:dyDescent="0.2">
      <c r="B4711" s="25">
        <v>4481</v>
      </c>
      <c r="C4711" s="193">
        <v>0.38130432323590147</v>
      </c>
      <c r="D4711" s="19"/>
      <c r="E4711" s="19"/>
      <c r="F4711" s="19">
        <v>0.40789131088275193</v>
      </c>
      <c r="G4711" s="19">
        <v>0.87664024268137997</v>
      </c>
      <c r="H4711" s="19"/>
      <c r="I4711" s="19">
        <v>0.25426427986870187</v>
      </c>
      <c r="J4711" s="19"/>
      <c r="K4711" s="19"/>
      <c r="L4711" s="19">
        <v>2.8954721333742627E-2</v>
      </c>
      <c r="M4711" s="19"/>
      <c r="N4711" s="19">
        <v>0.6101343146857664</v>
      </c>
      <c r="O4711" s="19"/>
      <c r="P4711" s="50">
        <v>0.61447493230047567</v>
      </c>
      <c r="R4711" s="9" t="s">
        <v>0</v>
      </c>
    </row>
    <row r="4712" spans="2:18" x14ac:dyDescent="0.2">
      <c r="B4712" s="25">
        <v>4482</v>
      </c>
      <c r="C4712" s="193">
        <v>1.1094311393772367</v>
      </c>
      <c r="D4712" s="19"/>
      <c r="E4712" s="19">
        <v>0.35078420069816901</v>
      </c>
      <c r="F4712" s="19"/>
      <c r="G4712" s="19">
        <v>0.7433404431898456</v>
      </c>
      <c r="H4712" s="19"/>
      <c r="I4712" s="19">
        <v>1.0205177209334118</v>
      </c>
      <c r="J4712" s="19"/>
      <c r="K4712" s="19">
        <v>1.2093763658269783</v>
      </c>
      <c r="L4712" s="19"/>
      <c r="M4712" s="19">
        <v>0.88038650148254738</v>
      </c>
      <c r="N4712" s="19"/>
      <c r="O4712" s="19">
        <v>0.18071499280191167</v>
      </c>
      <c r="P4712" s="50"/>
      <c r="R4712" s="9" t="s">
        <v>0</v>
      </c>
    </row>
    <row r="4713" spans="2:18" x14ac:dyDescent="0.2">
      <c r="B4713" s="25">
        <v>4483</v>
      </c>
      <c r="C4713" s="193"/>
      <c r="D4713" s="19">
        <v>2.7302735148414314E-2</v>
      </c>
      <c r="E4713" s="19">
        <v>1.0793137768995049</v>
      </c>
      <c r="F4713" s="19"/>
      <c r="G4713" s="19"/>
      <c r="H4713" s="19">
        <v>1.2615790290707525</v>
      </c>
      <c r="I4713" s="19"/>
      <c r="J4713" s="19">
        <v>0.6257238346231826</v>
      </c>
      <c r="K4713" s="19"/>
      <c r="L4713" s="19">
        <v>0.21568348635466855</v>
      </c>
      <c r="M4713" s="19">
        <v>9.1761464493641531E-3</v>
      </c>
      <c r="N4713" s="19"/>
      <c r="O4713" s="19">
        <v>0.36075766066763604</v>
      </c>
      <c r="P4713" s="50"/>
      <c r="R4713" s="9" t="s">
        <v>0</v>
      </c>
    </row>
    <row r="4714" spans="2:18" x14ac:dyDescent="0.2">
      <c r="B4714" s="25">
        <v>4484</v>
      </c>
      <c r="C4714" s="193"/>
      <c r="D4714" s="19">
        <v>1.0804532121019521</v>
      </c>
      <c r="E4714" s="19"/>
      <c r="F4714" s="19">
        <v>0.55611139361988937</v>
      </c>
      <c r="G4714" s="19">
        <v>0.34658022083039264</v>
      </c>
      <c r="H4714" s="19"/>
      <c r="I4714" s="19"/>
      <c r="J4714" s="19">
        <v>1.6479814720864221</v>
      </c>
      <c r="K4714" s="19"/>
      <c r="L4714" s="19">
        <v>0.33944473137411979</v>
      </c>
      <c r="M4714" s="19"/>
      <c r="N4714" s="19">
        <v>0.96263960326956255</v>
      </c>
      <c r="O4714" s="19"/>
      <c r="P4714" s="50">
        <v>1.0228436761413822</v>
      </c>
      <c r="R4714" s="9" t="s">
        <v>0</v>
      </c>
    </row>
    <row r="4715" spans="2:18" x14ac:dyDescent="0.2">
      <c r="B4715" s="25">
        <v>4485</v>
      </c>
      <c r="C4715" s="193"/>
      <c r="D4715" s="19">
        <v>0.51167937878321235</v>
      </c>
      <c r="E4715" s="19"/>
      <c r="F4715" s="19">
        <v>0.66103393810032185</v>
      </c>
      <c r="G4715" s="19"/>
      <c r="H4715" s="19">
        <v>0.76835217868706451</v>
      </c>
      <c r="I4715" s="19">
        <v>0.29719994221251311</v>
      </c>
      <c r="J4715" s="19"/>
      <c r="K4715" s="19"/>
      <c r="L4715" s="19">
        <v>0.32822429885734955</v>
      </c>
      <c r="M4715" s="19"/>
      <c r="N4715" s="19">
        <v>0.33871384811132821</v>
      </c>
      <c r="O4715" s="19">
        <v>0.52105328556813946</v>
      </c>
      <c r="P4715" s="50"/>
      <c r="R4715" s="9" t="s">
        <v>0</v>
      </c>
    </row>
    <row r="4716" spans="2:18" x14ac:dyDescent="0.2">
      <c r="B4716" s="25">
        <v>4486</v>
      </c>
      <c r="C4716" s="193">
        <v>0.87024437469448435</v>
      </c>
      <c r="D4716" s="19"/>
      <c r="E4716" s="19">
        <v>0.77530658368627536</v>
      </c>
      <c r="F4716" s="19"/>
      <c r="G4716" s="19">
        <v>0.38443319206741661</v>
      </c>
      <c r="H4716" s="19"/>
      <c r="I4716" s="19">
        <v>0.83522861689736771</v>
      </c>
      <c r="J4716" s="19"/>
      <c r="K4716" s="19">
        <v>0.81597290453456839</v>
      </c>
      <c r="L4716" s="19"/>
      <c r="M4716" s="19">
        <v>0.93139952856499431</v>
      </c>
      <c r="N4716" s="19"/>
      <c r="O4716" s="19">
        <v>0.28671014748657586</v>
      </c>
      <c r="P4716" s="50"/>
      <c r="R4716" s="9" t="s">
        <v>0</v>
      </c>
    </row>
    <row r="4717" spans="2:18" x14ac:dyDescent="0.2">
      <c r="B4717" s="25">
        <v>4487</v>
      </c>
      <c r="C4717" s="193"/>
      <c r="D4717" s="19">
        <v>0.88472643609590096</v>
      </c>
      <c r="E4717" s="19"/>
      <c r="F4717" s="19">
        <v>2.3152709376465648</v>
      </c>
      <c r="G4717" s="19"/>
      <c r="H4717" s="19">
        <v>1.8805445766884892</v>
      </c>
      <c r="I4717" s="19"/>
      <c r="J4717" s="19">
        <v>1.4706710498764384</v>
      </c>
      <c r="K4717" s="19"/>
      <c r="L4717" s="19">
        <v>1.4392135838086242</v>
      </c>
      <c r="M4717" s="19"/>
      <c r="N4717" s="19">
        <v>1.9029515802427914</v>
      </c>
      <c r="O4717" s="19"/>
      <c r="P4717" s="50">
        <v>1.9568028030451965</v>
      </c>
      <c r="R4717" s="9" t="s">
        <v>0</v>
      </c>
    </row>
    <row r="4718" spans="2:18" x14ac:dyDescent="0.2">
      <c r="B4718" s="25">
        <v>4488</v>
      </c>
      <c r="C4718" s="193">
        <v>1.3424832364914259</v>
      </c>
      <c r="D4718" s="19"/>
      <c r="E4718" s="19">
        <v>1.3135720867987775</v>
      </c>
      <c r="F4718" s="19"/>
      <c r="G4718" s="19">
        <v>1.4206388518781967</v>
      </c>
      <c r="H4718" s="19"/>
      <c r="I4718" s="19">
        <v>1.3356532824685101</v>
      </c>
      <c r="J4718" s="19"/>
      <c r="K4718" s="19">
        <v>1.1327989883275476</v>
      </c>
      <c r="L4718" s="19"/>
      <c r="M4718" s="19">
        <v>1.1674303890882214</v>
      </c>
      <c r="N4718" s="19"/>
      <c r="O4718" s="19">
        <v>0.30068257789716962</v>
      </c>
      <c r="P4718" s="50"/>
      <c r="R4718" s="9" t="s">
        <v>0</v>
      </c>
    </row>
    <row r="4719" spans="2:18" x14ac:dyDescent="0.2">
      <c r="B4719" s="25">
        <v>4489</v>
      </c>
      <c r="C4719" s="193"/>
      <c r="D4719" s="19">
        <v>0.22362946154407415</v>
      </c>
      <c r="E4719" s="19">
        <v>0.30397399834107947</v>
      </c>
      <c r="F4719" s="19"/>
      <c r="G4719" s="19"/>
      <c r="H4719" s="19">
        <v>1.1630663368341216</v>
      </c>
      <c r="I4719" s="19"/>
      <c r="J4719" s="19">
        <v>0.43731900772226129</v>
      </c>
      <c r="K4719" s="19">
        <v>0.67159942347785584</v>
      </c>
      <c r="L4719" s="19"/>
      <c r="M4719" s="19"/>
      <c r="N4719" s="19">
        <v>0.97235172698191974</v>
      </c>
      <c r="O4719" s="19">
        <v>2.3140362898921102E-2</v>
      </c>
      <c r="P4719" s="50"/>
      <c r="R4719" s="9" t="s">
        <v>0</v>
      </c>
    </row>
    <row r="4720" spans="2:18" x14ac:dyDescent="0.2">
      <c r="B4720" s="25">
        <v>4490</v>
      </c>
      <c r="C4720" s="193"/>
      <c r="D4720" s="19">
        <v>0.44203578939217081</v>
      </c>
      <c r="E4720" s="19">
        <v>1.8395634312922002</v>
      </c>
      <c r="F4720" s="19"/>
      <c r="G4720" s="19">
        <v>9.8581533661097287E-2</v>
      </c>
      <c r="H4720" s="19"/>
      <c r="I4720" s="19">
        <v>8.4141315747021439E-2</v>
      </c>
      <c r="J4720" s="19"/>
      <c r="K4720" s="19">
        <v>1.2215673872980972</v>
      </c>
      <c r="L4720" s="19"/>
      <c r="M4720" s="19">
        <v>1.2268227222959456</v>
      </c>
      <c r="N4720" s="19"/>
      <c r="O4720" s="19">
        <v>0.17754129345481204</v>
      </c>
      <c r="P4720" s="50"/>
      <c r="R4720" s="9" t="s">
        <v>0</v>
      </c>
    </row>
    <row r="4721" spans="2:18" x14ac:dyDescent="0.2">
      <c r="B4721" s="25">
        <v>4491</v>
      </c>
      <c r="C4721" s="193">
        <v>2.1098897643047738E-2</v>
      </c>
      <c r="D4721" s="19"/>
      <c r="E4721" s="19">
        <v>0.59515787197871195</v>
      </c>
      <c r="F4721" s="19"/>
      <c r="G4721" s="19"/>
      <c r="H4721" s="19">
        <v>0.38354087066284304</v>
      </c>
      <c r="I4721" s="19">
        <v>0.38021358793897908</v>
      </c>
      <c r="J4721" s="19"/>
      <c r="K4721" s="19">
        <v>0.37103796654313254</v>
      </c>
      <c r="L4721" s="19"/>
      <c r="M4721" s="19">
        <v>0.48326711184752269</v>
      </c>
      <c r="N4721" s="19"/>
      <c r="O4721" s="19">
        <v>0.5813127728061751</v>
      </c>
      <c r="P4721" s="50"/>
      <c r="R4721" s="9" t="s">
        <v>0</v>
      </c>
    </row>
    <row r="4722" spans="2:18" x14ac:dyDescent="0.2">
      <c r="B4722" s="25">
        <v>4492</v>
      </c>
      <c r="C4722" s="193">
        <v>0.62447248487515805</v>
      </c>
      <c r="D4722" s="19"/>
      <c r="E4722" s="19"/>
      <c r="F4722" s="19">
        <v>0.13511324771354194</v>
      </c>
      <c r="G4722" s="19"/>
      <c r="H4722" s="19">
        <v>0.6041003328061374</v>
      </c>
      <c r="I4722" s="19">
        <v>0.3294085509538075</v>
      </c>
      <c r="J4722" s="19"/>
      <c r="K4722" s="19"/>
      <c r="L4722" s="19">
        <v>0.29439956626381808</v>
      </c>
      <c r="M4722" s="19"/>
      <c r="N4722" s="19">
        <v>0.44270895776912494</v>
      </c>
      <c r="O4722" s="19"/>
      <c r="P4722" s="50">
        <v>0.40380636442460721</v>
      </c>
      <c r="R4722" s="9" t="s">
        <v>0</v>
      </c>
    </row>
    <row r="4723" spans="2:18" x14ac:dyDescent="0.2">
      <c r="B4723" s="25">
        <v>4493</v>
      </c>
      <c r="C4723" s="193">
        <v>0.21811419710150165</v>
      </c>
      <c r="D4723" s="19"/>
      <c r="E4723" s="19"/>
      <c r="F4723" s="19">
        <v>8.0698031394561748E-2</v>
      </c>
      <c r="G4723" s="19">
        <v>0.99640871758500105</v>
      </c>
      <c r="H4723" s="19"/>
      <c r="I4723" s="19">
        <v>0.25910362289279121</v>
      </c>
      <c r="J4723" s="19"/>
      <c r="K4723" s="19">
        <v>0.73698969813973103</v>
      </c>
      <c r="L4723" s="19"/>
      <c r="M4723" s="19">
        <v>1.3869018204254613</v>
      </c>
      <c r="N4723" s="19"/>
      <c r="O4723" s="19">
        <v>0.76032542023156224</v>
      </c>
      <c r="P4723" s="50"/>
      <c r="R4723" s="9" t="s">
        <v>0</v>
      </c>
    </row>
    <row r="4724" spans="2:18" x14ac:dyDescent="0.2">
      <c r="B4724" s="25">
        <v>4494</v>
      </c>
      <c r="C4724" s="193"/>
      <c r="D4724" s="19">
        <v>0.90861161296346837</v>
      </c>
      <c r="E4724" s="19">
        <v>0.21750697698577851</v>
      </c>
      <c r="F4724" s="19"/>
      <c r="G4724" s="19"/>
      <c r="H4724" s="19">
        <v>0.99342597202033411</v>
      </c>
      <c r="I4724" s="19"/>
      <c r="J4724" s="19">
        <v>0.61510494087105205</v>
      </c>
      <c r="K4724" s="19"/>
      <c r="L4724" s="19">
        <v>0.88970941788027236</v>
      </c>
      <c r="M4724" s="19"/>
      <c r="N4724" s="19">
        <v>0.52431469745712556</v>
      </c>
      <c r="O4724" s="19"/>
      <c r="P4724" s="50">
        <v>0.82883703351830773</v>
      </c>
      <c r="R4724" s="9" t="s">
        <v>0</v>
      </c>
    </row>
    <row r="4725" spans="2:18" x14ac:dyDescent="0.2">
      <c r="B4725" s="25">
        <v>4495</v>
      </c>
      <c r="C4725" s="193">
        <v>2.5329410904692278</v>
      </c>
      <c r="D4725" s="19"/>
      <c r="E4725" s="19">
        <v>2.8024923376609805</v>
      </c>
      <c r="F4725" s="19"/>
      <c r="G4725" s="19">
        <v>3.0929109497231493</v>
      </c>
      <c r="H4725" s="19"/>
      <c r="I4725" s="19">
        <v>2.0957205181178424</v>
      </c>
      <c r="J4725" s="19"/>
      <c r="K4725" s="19">
        <v>2.9863909271975255</v>
      </c>
      <c r="L4725" s="19"/>
      <c r="M4725" s="19">
        <v>2.675784914556933</v>
      </c>
      <c r="N4725" s="19"/>
      <c r="O4725" s="19">
        <v>1.8808804610700709</v>
      </c>
      <c r="P4725" s="50"/>
      <c r="R4725" s="9" t="s">
        <v>0</v>
      </c>
    </row>
    <row r="4726" spans="2:18" x14ac:dyDescent="0.2">
      <c r="B4726" s="25">
        <v>4496</v>
      </c>
      <c r="C4726" s="193">
        <v>0.24449546859166246</v>
      </c>
      <c r="D4726" s="19"/>
      <c r="E4726" s="19">
        <v>1.0259368822706165</v>
      </c>
      <c r="F4726" s="19"/>
      <c r="G4726" s="19"/>
      <c r="H4726" s="19">
        <v>0.17746616631270706</v>
      </c>
      <c r="I4726" s="19"/>
      <c r="J4726" s="19">
        <v>0.20887771896076335</v>
      </c>
      <c r="K4726" s="19">
        <v>0.7370253592925724</v>
      </c>
      <c r="L4726" s="19"/>
      <c r="M4726" s="19"/>
      <c r="N4726" s="19">
        <v>0.47259908876023504</v>
      </c>
      <c r="O4726" s="19"/>
      <c r="P4726" s="50">
        <v>0.12268919507406457</v>
      </c>
      <c r="R4726" s="9" t="s">
        <v>0</v>
      </c>
    </row>
    <row r="4727" spans="2:18" x14ac:dyDescent="0.2">
      <c r="B4727" s="25">
        <v>4497</v>
      </c>
      <c r="C4727" s="193"/>
      <c r="D4727" s="19">
        <v>0.67634365288303333</v>
      </c>
      <c r="E4727" s="19"/>
      <c r="F4727" s="19">
        <v>0.96873919668541508</v>
      </c>
      <c r="G4727" s="19"/>
      <c r="H4727" s="19">
        <v>1.0187746338763994</v>
      </c>
      <c r="I4727" s="19"/>
      <c r="J4727" s="19">
        <v>1.0101005705263915</v>
      </c>
      <c r="K4727" s="19"/>
      <c r="L4727" s="19">
        <v>0.81021170670361498</v>
      </c>
      <c r="M4727" s="19"/>
      <c r="N4727" s="19">
        <v>5.8209238941029202E-2</v>
      </c>
      <c r="O4727" s="19">
        <v>0.30183549823327394</v>
      </c>
      <c r="P4727" s="50"/>
      <c r="R4727" s="9" t="s">
        <v>0</v>
      </c>
    </row>
    <row r="4728" spans="2:18" x14ac:dyDescent="0.2">
      <c r="B4728" s="25">
        <v>4498</v>
      </c>
      <c r="C4728" s="193"/>
      <c r="D4728" s="19">
        <v>1.9019084120838019</v>
      </c>
      <c r="E4728" s="19"/>
      <c r="F4728" s="19">
        <v>2.08623925261104</v>
      </c>
      <c r="G4728" s="19"/>
      <c r="H4728" s="19">
        <v>1.7627139981366469</v>
      </c>
      <c r="I4728" s="19"/>
      <c r="J4728" s="19">
        <v>1.0109127603169026</v>
      </c>
      <c r="K4728" s="19"/>
      <c r="L4728" s="19">
        <v>1.7454201449773732</v>
      </c>
      <c r="M4728" s="19"/>
      <c r="N4728" s="19">
        <v>1.8476405000094998</v>
      </c>
      <c r="O4728" s="19"/>
      <c r="P4728" s="50">
        <v>2.0306375080552082</v>
      </c>
      <c r="R4728" s="9" t="s">
        <v>0</v>
      </c>
    </row>
    <row r="4729" spans="2:18" x14ac:dyDescent="0.2">
      <c r="B4729" s="25">
        <v>4499</v>
      </c>
      <c r="C4729" s="193">
        <v>1.9686416459390943</v>
      </c>
      <c r="D4729" s="19"/>
      <c r="E4729" s="19">
        <v>2.1729058843194098</v>
      </c>
      <c r="F4729" s="19"/>
      <c r="G4729" s="19">
        <v>0.981512952650066</v>
      </c>
      <c r="H4729" s="19"/>
      <c r="I4729" s="19">
        <v>1.5299621977868445</v>
      </c>
      <c r="J4729" s="19"/>
      <c r="K4729" s="19">
        <v>1.0304301811406207</v>
      </c>
      <c r="L4729" s="19"/>
      <c r="M4729" s="19">
        <v>1.4575710579157481</v>
      </c>
      <c r="N4729" s="19"/>
      <c r="O4729" s="19">
        <v>1.4703406465697602</v>
      </c>
      <c r="P4729" s="50"/>
      <c r="R4729" s="9" t="s">
        <v>0</v>
      </c>
    </row>
    <row r="4730" spans="2:18" x14ac:dyDescent="0.2">
      <c r="B4730" s="25">
        <v>4500</v>
      </c>
      <c r="C4730" s="193">
        <v>1.4747865515114775</v>
      </c>
      <c r="D4730" s="19"/>
      <c r="E4730" s="19">
        <v>1.9058069835087978</v>
      </c>
      <c r="F4730" s="19"/>
      <c r="G4730" s="19">
        <v>1.8692742525579547</v>
      </c>
      <c r="H4730" s="19"/>
      <c r="I4730" s="19">
        <v>1.3027790129639072</v>
      </c>
      <c r="J4730" s="19"/>
      <c r="K4730" s="19">
        <v>1.5358430620203674</v>
      </c>
      <c r="L4730" s="19"/>
      <c r="M4730" s="19">
        <v>1.4902937281336053</v>
      </c>
      <c r="N4730" s="19"/>
      <c r="O4730" s="19">
        <v>1.2543090695504524</v>
      </c>
      <c r="P4730" s="50"/>
      <c r="R4730" s="9" t="s">
        <v>0</v>
      </c>
    </row>
    <row r="4731" spans="2:18" x14ac:dyDescent="0.2">
      <c r="B4731" s="25">
        <v>4501</v>
      </c>
      <c r="C4731" s="193"/>
      <c r="D4731" s="19">
        <v>0.12529247793577036</v>
      </c>
      <c r="E4731" s="19">
        <v>1.2900271421241292</v>
      </c>
      <c r="F4731" s="19"/>
      <c r="G4731" s="19">
        <v>0.26576190978287573</v>
      </c>
      <c r="H4731" s="19"/>
      <c r="I4731" s="19"/>
      <c r="J4731" s="19">
        <v>0.11807397897846314</v>
      </c>
      <c r="K4731" s="19"/>
      <c r="L4731" s="19">
        <v>0.15875252191313163</v>
      </c>
      <c r="M4731" s="19">
        <v>0.41471104763962113</v>
      </c>
      <c r="N4731" s="19"/>
      <c r="O4731" s="19"/>
      <c r="P4731" s="50">
        <v>0.12179738484583492</v>
      </c>
      <c r="R4731" s="9" t="s">
        <v>0</v>
      </c>
    </row>
    <row r="4732" spans="2:18" x14ac:dyDescent="0.2">
      <c r="B4732" s="25">
        <v>4502</v>
      </c>
      <c r="C4732" s="193">
        <v>0.54015326363814409</v>
      </c>
      <c r="D4732" s="19"/>
      <c r="E4732" s="19">
        <v>4.3359109078609501E-2</v>
      </c>
      <c r="F4732" s="19"/>
      <c r="G4732" s="19">
        <v>0.83958736195426065</v>
      </c>
      <c r="H4732" s="19"/>
      <c r="I4732" s="19">
        <v>1.2605320126189756</v>
      </c>
      <c r="J4732" s="19"/>
      <c r="K4732" s="19"/>
      <c r="L4732" s="19">
        <v>7.129896670286931E-2</v>
      </c>
      <c r="M4732" s="19"/>
      <c r="N4732" s="19">
        <v>0.1906832329150443</v>
      </c>
      <c r="O4732" s="19">
        <v>0.12238783488780026</v>
      </c>
      <c r="P4732" s="50"/>
      <c r="R4732" s="9" t="s">
        <v>0</v>
      </c>
    </row>
    <row r="4733" spans="2:18" x14ac:dyDescent="0.2">
      <c r="B4733" s="25">
        <v>4503</v>
      </c>
      <c r="C4733" s="193">
        <v>0.15015673226584744</v>
      </c>
      <c r="D4733" s="19"/>
      <c r="E4733" s="19">
        <v>0.30982072924287368</v>
      </c>
      <c r="F4733" s="19"/>
      <c r="G4733" s="19">
        <v>0.46910241855284485</v>
      </c>
      <c r="H4733" s="19"/>
      <c r="I4733" s="19"/>
      <c r="J4733" s="19">
        <v>0.22066215544704265</v>
      </c>
      <c r="K4733" s="19"/>
      <c r="L4733" s="19">
        <v>0.27535596054559286</v>
      </c>
      <c r="M4733" s="19">
        <v>0.12229006082217915</v>
      </c>
      <c r="N4733" s="19"/>
      <c r="O4733" s="19">
        <v>6.3991736744742747E-2</v>
      </c>
      <c r="P4733" s="50"/>
      <c r="R4733" s="9" t="s">
        <v>0</v>
      </c>
    </row>
    <row r="4734" spans="2:18" x14ac:dyDescent="0.2">
      <c r="B4734" s="25">
        <v>4504</v>
      </c>
      <c r="C4734" s="193"/>
      <c r="D4734" s="19">
        <v>0.86133304154903634</v>
      </c>
      <c r="E4734" s="19"/>
      <c r="F4734" s="19">
        <v>1.0536463684421338</v>
      </c>
      <c r="G4734" s="19"/>
      <c r="H4734" s="19">
        <v>0.97113176920611566</v>
      </c>
      <c r="I4734" s="19"/>
      <c r="J4734" s="19">
        <v>1.9593666378955006</v>
      </c>
      <c r="K4734" s="19"/>
      <c r="L4734" s="19">
        <v>1.4087214333525113</v>
      </c>
      <c r="M4734" s="19"/>
      <c r="N4734" s="19">
        <v>1.5299625201432914</v>
      </c>
      <c r="O4734" s="19"/>
      <c r="P4734" s="50">
        <v>0.94705623720429633</v>
      </c>
      <c r="R4734" s="9" t="s">
        <v>0</v>
      </c>
    </row>
    <row r="4735" spans="2:18" x14ac:dyDescent="0.2">
      <c r="B4735" s="25">
        <v>4505</v>
      </c>
      <c r="C4735" s="193"/>
      <c r="D4735" s="19">
        <v>1.14626436822668</v>
      </c>
      <c r="E4735" s="19"/>
      <c r="F4735" s="19">
        <v>1.4126632099872183</v>
      </c>
      <c r="G4735" s="19">
        <v>0.13746436355913957</v>
      </c>
      <c r="H4735" s="19"/>
      <c r="I4735" s="19"/>
      <c r="J4735" s="19">
        <v>0.28982168788975865</v>
      </c>
      <c r="K4735" s="19">
        <v>0.19061819817918041</v>
      </c>
      <c r="L4735" s="19"/>
      <c r="M4735" s="19"/>
      <c r="N4735" s="19">
        <v>0.45377151634844959</v>
      </c>
      <c r="O4735" s="19"/>
      <c r="P4735" s="50">
        <v>0.51068409731838083</v>
      </c>
      <c r="R4735" s="9" t="s">
        <v>0</v>
      </c>
    </row>
    <row r="4736" spans="2:18" x14ac:dyDescent="0.2">
      <c r="B4736" s="25">
        <v>4506</v>
      </c>
      <c r="C4736" s="193"/>
      <c r="D4736" s="19">
        <v>1.9236969193999066E-2</v>
      </c>
      <c r="E4736" s="19">
        <v>3.7453381384997944E-2</v>
      </c>
      <c r="F4736" s="19"/>
      <c r="G4736" s="19"/>
      <c r="H4736" s="19">
        <v>0.36173741505051871</v>
      </c>
      <c r="I4736" s="19">
        <v>0.15188616925014761</v>
      </c>
      <c r="J4736" s="19"/>
      <c r="K4736" s="19"/>
      <c r="L4736" s="19">
        <v>0.51315881443752476</v>
      </c>
      <c r="M4736" s="19">
        <v>2.6866762803409338E-2</v>
      </c>
      <c r="N4736" s="19"/>
      <c r="O4736" s="19"/>
      <c r="P4736" s="50">
        <v>0.32591386716967125</v>
      </c>
      <c r="R4736" s="9" t="s">
        <v>0</v>
      </c>
    </row>
    <row r="4737" spans="2:18" x14ac:dyDescent="0.2">
      <c r="B4737" s="25">
        <v>4507</v>
      </c>
      <c r="C4737" s="193"/>
      <c r="D4737" s="19">
        <v>0.79378930882304921</v>
      </c>
      <c r="E4737" s="19">
        <v>0.18401053342894402</v>
      </c>
      <c r="F4737" s="19"/>
      <c r="G4737" s="19"/>
      <c r="H4737" s="19">
        <v>0.3251609127097404</v>
      </c>
      <c r="I4737" s="19"/>
      <c r="J4737" s="19">
        <v>1.2236847620833491</v>
      </c>
      <c r="K4737" s="19"/>
      <c r="L4737" s="19">
        <v>1.5896786891596637</v>
      </c>
      <c r="M4737" s="19"/>
      <c r="N4737" s="19">
        <v>0.54667831246209686</v>
      </c>
      <c r="O4737" s="19"/>
      <c r="P4737" s="50">
        <v>0.3700178553662461</v>
      </c>
      <c r="R4737" s="9" t="s">
        <v>0</v>
      </c>
    </row>
    <row r="4738" spans="2:18" x14ac:dyDescent="0.2">
      <c r="B4738" s="25">
        <v>4508</v>
      </c>
      <c r="C4738" s="193">
        <v>0.8537978544056829</v>
      </c>
      <c r="D4738" s="19"/>
      <c r="E4738" s="19">
        <v>1.3725158826539414</v>
      </c>
      <c r="F4738" s="19"/>
      <c r="G4738" s="19">
        <v>1.9799162769202028</v>
      </c>
      <c r="H4738" s="19"/>
      <c r="I4738" s="19">
        <v>1.4452088184545158</v>
      </c>
      <c r="J4738" s="19"/>
      <c r="K4738" s="19">
        <v>1.1339569843912354</v>
      </c>
      <c r="L4738" s="19"/>
      <c r="M4738" s="19">
        <v>1.2709624770154082</v>
      </c>
      <c r="N4738" s="19"/>
      <c r="O4738" s="19">
        <v>1.9362133136227995</v>
      </c>
      <c r="P4738" s="50"/>
      <c r="R4738" s="9" t="s">
        <v>0</v>
      </c>
    </row>
    <row r="4739" spans="2:18" x14ac:dyDescent="0.2">
      <c r="B4739" s="25">
        <v>4509</v>
      </c>
      <c r="C4739" s="193"/>
      <c r="D4739" s="19">
        <v>1.7506456386046372</v>
      </c>
      <c r="E4739" s="19"/>
      <c r="F4739" s="19">
        <v>2.1367256246536921</v>
      </c>
      <c r="G4739" s="19"/>
      <c r="H4739" s="19">
        <v>1.7157684077358391</v>
      </c>
      <c r="I4739" s="19"/>
      <c r="J4739" s="19">
        <v>0.45394766445084617</v>
      </c>
      <c r="K4739" s="19"/>
      <c r="L4739" s="19">
        <v>2.0090512129751068</v>
      </c>
      <c r="M4739" s="19"/>
      <c r="N4739" s="19">
        <v>1.4053886229225543</v>
      </c>
      <c r="O4739" s="19"/>
      <c r="P4739" s="50">
        <v>0.70814626715261253</v>
      </c>
      <c r="R4739" s="9" t="s">
        <v>0</v>
      </c>
    </row>
    <row r="4740" spans="2:18" x14ac:dyDescent="0.2">
      <c r="B4740" s="25">
        <v>4510</v>
      </c>
      <c r="C4740" s="193">
        <v>0.70441571762479849</v>
      </c>
      <c r="D4740" s="19"/>
      <c r="E4740" s="19">
        <v>0.3306468396529077</v>
      </c>
      <c r="F4740" s="19"/>
      <c r="G4740" s="19">
        <v>0.19712023546769647</v>
      </c>
      <c r="H4740" s="19"/>
      <c r="I4740" s="19">
        <v>0.6079507046235153</v>
      </c>
      <c r="J4740" s="19"/>
      <c r="K4740" s="19">
        <v>0.5516055634023681</v>
      </c>
      <c r="L4740" s="19"/>
      <c r="M4740" s="19">
        <v>0.14951688925003326</v>
      </c>
      <c r="N4740" s="19"/>
      <c r="O4740" s="19"/>
      <c r="P4740" s="50">
        <v>0.40268672138588218</v>
      </c>
      <c r="R4740" s="9" t="s">
        <v>0</v>
      </c>
    </row>
    <row r="4741" spans="2:18" x14ac:dyDescent="0.2">
      <c r="B4741" s="25">
        <v>4511</v>
      </c>
      <c r="C4741" s="193">
        <v>1.0283817291152169</v>
      </c>
      <c r="D4741" s="19"/>
      <c r="E4741" s="19">
        <v>0.16049279735242283</v>
      </c>
      <c r="F4741" s="19"/>
      <c r="G4741" s="19">
        <v>1.2605088444875221</v>
      </c>
      <c r="H4741" s="19"/>
      <c r="I4741" s="19">
        <v>1.7943389700190966</v>
      </c>
      <c r="J4741" s="19"/>
      <c r="K4741" s="19">
        <v>1.1822101157645022</v>
      </c>
      <c r="L4741" s="19"/>
      <c r="M4741" s="19">
        <v>0.83623854046612378</v>
      </c>
      <c r="N4741" s="19"/>
      <c r="O4741" s="19">
        <v>2.2884119753246073</v>
      </c>
      <c r="P4741" s="50"/>
      <c r="R4741" s="9" t="s">
        <v>0</v>
      </c>
    </row>
    <row r="4742" spans="2:18" x14ac:dyDescent="0.2">
      <c r="B4742" s="25">
        <v>4512</v>
      </c>
      <c r="C4742" s="193">
        <v>0.21825740257863546</v>
      </c>
      <c r="D4742" s="19"/>
      <c r="E4742" s="19"/>
      <c r="F4742" s="19">
        <v>0.40766498573696291</v>
      </c>
      <c r="G4742" s="19"/>
      <c r="H4742" s="19">
        <v>0.32908020340483896</v>
      </c>
      <c r="I4742" s="19"/>
      <c r="J4742" s="19">
        <v>0.81098134892780949</v>
      </c>
      <c r="K4742" s="19"/>
      <c r="L4742" s="19">
        <v>0.37140015599566029</v>
      </c>
      <c r="M4742" s="19"/>
      <c r="N4742" s="19">
        <v>0.30609902402640987</v>
      </c>
      <c r="O4742" s="19">
        <v>0.1912728891607452</v>
      </c>
      <c r="P4742" s="50"/>
      <c r="R4742" s="9" t="s">
        <v>0</v>
      </c>
    </row>
    <row r="4743" spans="2:18" x14ac:dyDescent="0.2">
      <c r="B4743" s="25">
        <v>4513</v>
      </c>
      <c r="C4743" s="193"/>
      <c r="D4743" s="19">
        <v>1.9753405276914833</v>
      </c>
      <c r="E4743" s="19"/>
      <c r="F4743" s="19">
        <v>1.8457715570788664</v>
      </c>
      <c r="G4743" s="19"/>
      <c r="H4743" s="19">
        <v>1.3460324116061892</v>
      </c>
      <c r="I4743" s="19"/>
      <c r="J4743" s="19">
        <v>1.8714505622405737</v>
      </c>
      <c r="K4743" s="19"/>
      <c r="L4743" s="19">
        <v>1.0472774845226207</v>
      </c>
      <c r="M4743" s="19"/>
      <c r="N4743" s="19">
        <v>1.184912197192862</v>
      </c>
      <c r="O4743" s="19"/>
      <c r="P4743" s="50">
        <v>1.9450335355275479</v>
      </c>
      <c r="R4743" s="9" t="s">
        <v>0</v>
      </c>
    </row>
    <row r="4744" spans="2:18" x14ac:dyDescent="0.2">
      <c r="B4744" s="25">
        <v>4514</v>
      </c>
      <c r="C4744" s="193"/>
      <c r="D4744" s="19">
        <v>0.49323958327710793</v>
      </c>
      <c r="E4744" s="19"/>
      <c r="F4744" s="19">
        <v>1.0982100886384787</v>
      </c>
      <c r="G4744" s="19"/>
      <c r="H4744" s="19">
        <v>1.0701957009250027</v>
      </c>
      <c r="I4744" s="19"/>
      <c r="J4744" s="19">
        <v>0.94083053575464337</v>
      </c>
      <c r="K4744" s="19"/>
      <c r="L4744" s="19">
        <v>1.6428148717196802</v>
      </c>
      <c r="M4744" s="19"/>
      <c r="N4744" s="19">
        <v>1.6717841019170301</v>
      </c>
      <c r="O4744" s="19"/>
      <c r="P4744" s="50">
        <v>1.9169337440439045</v>
      </c>
      <c r="R4744" s="9" t="s">
        <v>0</v>
      </c>
    </row>
    <row r="4745" spans="2:18" x14ac:dyDescent="0.2">
      <c r="B4745" s="25">
        <v>4515</v>
      </c>
      <c r="C4745" s="193"/>
      <c r="D4745" s="19">
        <v>0.12742757698826587</v>
      </c>
      <c r="E4745" s="19"/>
      <c r="F4745" s="19">
        <v>0.69664155213459089</v>
      </c>
      <c r="G4745" s="19">
        <v>0.83852629209974838</v>
      </c>
      <c r="H4745" s="19"/>
      <c r="I4745" s="19"/>
      <c r="J4745" s="19">
        <v>1.5998526289611144</v>
      </c>
      <c r="K4745" s="19">
        <v>0.34248347973124998</v>
      </c>
      <c r="L4745" s="19"/>
      <c r="M4745" s="19">
        <v>0.55059922018589103</v>
      </c>
      <c r="N4745" s="19"/>
      <c r="O4745" s="19">
        <v>0.43373234664548438</v>
      </c>
      <c r="P4745" s="50"/>
      <c r="R4745" s="9" t="s">
        <v>0</v>
      </c>
    </row>
    <row r="4746" spans="2:18" x14ac:dyDescent="0.2">
      <c r="B4746" s="25">
        <v>4516</v>
      </c>
      <c r="C4746" s="193"/>
      <c r="D4746" s="19">
        <v>0.68629666702364078</v>
      </c>
      <c r="E4746" s="19">
        <v>0.17741461703924688</v>
      </c>
      <c r="F4746" s="19"/>
      <c r="G4746" s="19">
        <v>0.46880038236803101</v>
      </c>
      <c r="H4746" s="19"/>
      <c r="I4746" s="19">
        <v>0.71851890268530327</v>
      </c>
      <c r="J4746" s="19"/>
      <c r="K4746" s="19">
        <v>0.98576889196666762</v>
      </c>
      <c r="L4746" s="19"/>
      <c r="M4746" s="19"/>
      <c r="N4746" s="19">
        <v>0.11042792472325372</v>
      </c>
      <c r="O4746" s="19"/>
      <c r="P4746" s="50">
        <v>0.5083314592794459</v>
      </c>
      <c r="R4746" s="9" t="s">
        <v>0</v>
      </c>
    </row>
    <row r="4747" spans="2:18" x14ac:dyDescent="0.2">
      <c r="B4747" s="25">
        <v>4517</v>
      </c>
      <c r="C4747" s="193">
        <v>1.2912504410328747</v>
      </c>
      <c r="D4747" s="19"/>
      <c r="E4747" s="19">
        <v>1.3406996035174892</v>
      </c>
      <c r="F4747" s="19"/>
      <c r="G4747" s="19">
        <v>0.20555513904654685</v>
      </c>
      <c r="H4747" s="19"/>
      <c r="I4747" s="19"/>
      <c r="J4747" s="19">
        <v>0.20219907527847911</v>
      </c>
      <c r="K4747" s="19">
        <v>1.0059800313023666</v>
      </c>
      <c r="L4747" s="19"/>
      <c r="M4747" s="19">
        <v>0.76236348482803606</v>
      </c>
      <c r="N4747" s="19"/>
      <c r="O4747" s="19">
        <v>0.87343950654590985</v>
      </c>
      <c r="P4747" s="50"/>
      <c r="R4747" s="9" t="s">
        <v>0</v>
      </c>
    </row>
    <row r="4748" spans="2:18" x14ac:dyDescent="0.2">
      <c r="B4748" s="25">
        <v>4518</v>
      </c>
      <c r="C4748" s="193"/>
      <c r="D4748" s="19">
        <v>0.29491598575637651</v>
      </c>
      <c r="E4748" s="19"/>
      <c r="F4748" s="19">
        <v>0.10723161642493619</v>
      </c>
      <c r="G4748" s="19"/>
      <c r="H4748" s="19">
        <v>0.36435244307307318</v>
      </c>
      <c r="I4748" s="19"/>
      <c r="J4748" s="19">
        <v>0.59846099005200881</v>
      </c>
      <c r="K4748" s="19"/>
      <c r="L4748" s="19">
        <v>0.21501332215224675</v>
      </c>
      <c r="M4748" s="19">
        <v>0.54869257004213523</v>
      </c>
      <c r="N4748" s="19"/>
      <c r="O4748" s="19"/>
      <c r="P4748" s="50">
        <v>0.36191925218153825</v>
      </c>
      <c r="R4748" s="9" t="s">
        <v>0</v>
      </c>
    </row>
    <row r="4749" spans="2:18" x14ac:dyDescent="0.2">
      <c r="B4749" s="25">
        <v>4519</v>
      </c>
      <c r="C4749" s="193"/>
      <c r="D4749" s="19">
        <v>0.30430394769555952</v>
      </c>
      <c r="E4749" s="19">
        <v>0.15207201326334316</v>
      </c>
      <c r="F4749" s="19"/>
      <c r="G4749" s="19"/>
      <c r="H4749" s="19">
        <v>0.16242467061759297</v>
      </c>
      <c r="I4749" s="19">
        <v>0.9299164506212565</v>
      </c>
      <c r="J4749" s="19"/>
      <c r="K4749" s="19">
        <v>1.0909377762431938</v>
      </c>
      <c r="L4749" s="19"/>
      <c r="M4749" s="19">
        <v>0.58353278461888303</v>
      </c>
      <c r="N4749" s="19"/>
      <c r="O4749" s="19">
        <v>0.22981505468063154</v>
      </c>
      <c r="P4749" s="50"/>
      <c r="R4749" s="9" t="s">
        <v>0</v>
      </c>
    </row>
    <row r="4750" spans="2:18" x14ac:dyDescent="0.2">
      <c r="B4750" s="25">
        <v>4520</v>
      </c>
      <c r="C4750" s="193"/>
      <c r="D4750" s="19">
        <v>0.13800315166673838</v>
      </c>
      <c r="E4750" s="19"/>
      <c r="F4750" s="19">
        <v>0.41402312525762841</v>
      </c>
      <c r="G4750" s="19"/>
      <c r="H4750" s="19">
        <v>0.40818071701215769</v>
      </c>
      <c r="I4750" s="19"/>
      <c r="J4750" s="19">
        <v>0.28322170437159266</v>
      </c>
      <c r="K4750" s="19"/>
      <c r="L4750" s="19">
        <v>0.29295145173294845</v>
      </c>
      <c r="M4750" s="19">
        <v>9.0497648503587894E-2</v>
      </c>
      <c r="N4750" s="19"/>
      <c r="O4750" s="19">
        <v>0.63294918211499285</v>
      </c>
      <c r="P4750" s="50"/>
      <c r="R4750" s="9" t="s">
        <v>0</v>
      </c>
    </row>
    <row r="4751" spans="2:18" x14ac:dyDescent="0.2">
      <c r="B4751" s="25">
        <v>4521</v>
      </c>
      <c r="C4751" s="193"/>
      <c r="D4751" s="19">
        <v>0.7349014290354734</v>
      </c>
      <c r="E4751" s="19"/>
      <c r="F4751" s="19">
        <v>0.4141603941813512</v>
      </c>
      <c r="G4751" s="19"/>
      <c r="H4751" s="19">
        <v>0.52070984614892368</v>
      </c>
      <c r="I4751" s="19"/>
      <c r="J4751" s="19">
        <v>0.11145754160219143</v>
      </c>
      <c r="K4751" s="19">
        <v>9.6114355002947072E-2</v>
      </c>
      <c r="L4751" s="19"/>
      <c r="M4751" s="19">
        <v>0.14012997348748471</v>
      </c>
      <c r="N4751" s="19"/>
      <c r="O4751" s="19"/>
      <c r="P4751" s="50">
        <v>0.50912806279246225</v>
      </c>
      <c r="R4751" s="9" t="s">
        <v>0</v>
      </c>
    </row>
    <row r="4752" spans="2:18" x14ac:dyDescent="0.2">
      <c r="B4752" s="25">
        <v>4522</v>
      </c>
      <c r="C4752" s="193"/>
      <c r="D4752" s="19">
        <v>0.77508414371060252</v>
      </c>
      <c r="E4752" s="19">
        <v>0.12110320934218667</v>
      </c>
      <c r="F4752" s="19"/>
      <c r="G4752" s="19"/>
      <c r="H4752" s="19">
        <v>0.17291850594700831</v>
      </c>
      <c r="I4752" s="19">
        <v>0.61678815259338604</v>
      </c>
      <c r="J4752" s="19"/>
      <c r="K4752" s="19"/>
      <c r="L4752" s="19">
        <v>8.8785266279067673E-2</v>
      </c>
      <c r="M4752" s="19">
        <v>0.54070756027454225</v>
      </c>
      <c r="N4752" s="19"/>
      <c r="O4752" s="19">
        <v>0.53936445958468715</v>
      </c>
      <c r="P4752" s="50"/>
      <c r="R4752" s="9" t="s">
        <v>0</v>
      </c>
    </row>
    <row r="4753" spans="2:18" x14ac:dyDescent="0.2">
      <c r="B4753" s="25">
        <v>4523</v>
      </c>
      <c r="C4753" s="193">
        <v>0.1576997238262241</v>
      </c>
      <c r="D4753" s="19"/>
      <c r="E4753" s="19"/>
      <c r="F4753" s="19">
        <v>0.18681020798617984</v>
      </c>
      <c r="G4753" s="19"/>
      <c r="H4753" s="19">
        <v>2.6778842859888261E-3</v>
      </c>
      <c r="I4753" s="19">
        <v>0.51511537335183133</v>
      </c>
      <c r="J4753" s="19"/>
      <c r="K4753" s="19"/>
      <c r="L4753" s="19">
        <v>0.14893295072257395</v>
      </c>
      <c r="M4753" s="19">
        <v>0.41718469450089557</v>
      </c>
      <c r="N4753" s="19"/>
      <c r="O4753" s="19">
        <v>0.20918732085577582</v>
      </c>
      <c r="P4753" s="50"/>
      <c r="R4753" s="9" t="s">
        <v>0</v>
      </c>
    </row>
    <row r="4754" spans="2:18" x14ac:dyDescent="0.2">
      <c r="B4754" s="25">
        <v>4524</v>
      </c>
      <c r="C4754" s="193"/>
      <c r="D4754" s="19">
        <v>2.0098243474020538</v>
      </c>
      <c r="E4754" s="19"/>
      <c r="F4754" s="19">
        <v>1.9611980673217335</v>
      </c>
      <c r="G4754" s="19"/>
      <c r="H4754" s="19">
        <v>2.0355949354696006</v>
      </c>
      <c r="I4754" s="19"/>
      <c r="J4754" s="19">
        <v>2.8172430173205791</v>
      </c>
      <c r="K4754" s="19"/>
      <c r="L4754" s="19">
        <v>3.1368308248926482</v>
      </c>
      <c r="M4754" s="19"/>
      <c r="N4754" s="19">
        <v>2.1348215763480147</v>
      </c>
      <c r="O4754" s="19"/>
      <c r="P4754" s="50">
        <v>2.4106802967508436</v>
      </c>
      <c r="R4754" s="9" t="s">
        <v>0</v>
      </c>
    </row>
    <row r="4755" spans="2:18" x14ac:dyDescent="0.2">
      <c r="B4755" s="25">
        <v>4525</v>
      </c>
      <c r="C4755" s="193">
        <v>0.30469808367029311</v>
      </c>
      <c r="D4755" s="19"/>
      <c r="E4755" s="19"/>
      <c r="F4755" s="19">
        <v>0.34717368314463237</v>
      </c>
      <c r="G4755" s="19"/>
      <c r="H4755" s="19">
        <v>0.23838894988755541</v>
      </c>
      <c r="I4755" s="19"/>
      <c r="J4755" s="19">
        <v>1.3619293939810613</v>
      </c>
      <c r="K4755" s="19"/>
      <c r="L4755" s="19">
        <v>0.94248862222038721</v>
      </c>
      <c r="M4755" s="19">
        <v>0.54659064817610858</v>
      </c>
      <c r="N4755" s="19"/>
      <c r="O4755" s="19"/>
      <c r="P4755" s="50">
        <v>0.83183013788246485</v>
      </c>
      <c r="R4755" s="9" t="s">
        <v>0</v>
      </c>
    </row>
    <row r="4756" spans="2:18" x14ac:dyDescent="0.2">
      <c r="B4756" s="25">
        <v>4526</v>
      </c>
      <c r="C4756" s="193">
        <v>0.14873359746387882</v>
      </c>
      <c r="D4756" s="19"/>
      <c r="E4756" s="19">
        <v>1.1815843158605512</v>
      </c>
      <c r="F4756" s="19"/>
      <c r="G4756" s="19">
        <v>0.37418579034257932</v>
      </c>
      <c r="H4756" s="19"/>
      <c r="I4756" s="19">
        <v>0.15673493744102687</v>
      </c>
      <c r="J4756" s="19"/>
      <c r="K4756" s="19"/>
      <c r="L4756" s="19">
        <v>0.87998923412595542</v>
      </c>
      <c r="M4756" s="19"/>
      <c r="N4756" s="19">
        <v>0.17972821231329175</v>
      </c>
      <c r="O4756" s="19"/>
      <c r="P4756" s="50">
        <v>0.17101696044930184</v>
      </c>
      <c r="R4756" s="9" t="s">
        <v>0</v>
      </c>
    </row>
    <row r="4757" spans="2:18" x14ac:dyDescent="0.2">
      <c r="B4757" s="25">
        <v>4527</v>
      </c>
      <c r="C4757" s="193">
        <v>1.7184674249911414</v>
      </c>
      <c r="D4757" s="19"/>
      <c r="E4757" s="19">
        <v>0.81631124620682927</v>
      </c>
      <c r="F4757" s="19"/>
      <c r="G4757" s="19">
        <v>1.5478260335341576</v>
      </c>
      <c r="H4757" s="19"/>
      <c r="I4757" s="19">
        <v>0.8672688491773598</v>
      </c>
      <c r="J4757" s="19"/>
      <c r="K4757" s="19">
        <v>0.43133871385194655</v>
      </c>
      <c r="L4757" s="19"/>
      <c r="M4757" s="19">
        <v>1.4776937585463163</v>
      </c>
      <c r="N4757" s="19"/>
      <c r="O4757" s="19">
        <v>1.0830999521858933</v>
      </c>
      <c r="P4757" s="50"/>
      <c r="R4757" s="9" t="s">
        <v>0</v>
      </c>
    </row>
    <row r="4758" spans="2:18" x14ac:dyDescent="0.2">
      <c r="B4758" s="25">
        <v>4528</v>
      </c>
      <c r="C4758" s="193"/>
      <c r="D4758" s="19">
        <v>0.11412488565909451</v>
      </c>
      <c r="E4758" s="19">
        <v>0.72801041348948081</v>
      </c>
      <c r="F4758" s="19"/>
      <c r="G4758" s="19">
        <v>0.35669995122620635</v>
      </c>
      <c r="H4758" s="19"/>
      <c r="I4758" s="19">
        <v>0.85613447687911792</v>
      </c>
      <c r="J4758" s="19"/>
      <c r="K4758" s="19">
        <v>0.56406684873428681</v>
      </c>
      <c r="L4758" s="19"/>
      <c r="M4758" s="19">
        <v>0.66236478917155828</v>
      </c>
      <c r="N4758" s="19"/>
      <c r="O4758" s="19">
        <v>1.3410070645453966</v>
      </c>
      <c r="P4758" s="50"/>
      <c r="R4758" s="9" t="s">
        <v>0</v>
      </c>
    </row>
    <row r="4759" spans="2:18" x14ac:dyDescent="0.2">
      <c r="B4759" s="25">
        <v>4529</v>
      </c>
      <c r="C4759" s="193">
        <v>0.94500131821281941</v>
      </c>
      <c r="D4759" s="19"/>
      <c r="E4759" s="19">
        <v>1.1345953761326328</v>
      </c>
      <c r="F4759" s="19"/>
      <c r="G4759" s="19">
        <v>0.11168288879745865</v>
      </c>
      <c r="H4759" s="19"/>
      <c r="I4759" s="19">
        <v>0.35922968190458965</v>
      </c>
      <c r="J4759" s="19"/>
      <c r="K4759" s="19">
        <v>0.56742448034050552</v>
      </c>
      <c r="L4759" s="19"/>
      <c r="M4759" s="19"/>
      <c r="N4759" s="19">
        <v>0.23923522838035505</v>
      </c>
      <c r="O4759" s="19">
        <v>0.53469754863772556</v>
      </c>
      <c r="P4759" s="50"/>
      <c r="R4759" s="9" t="s">
        <v>0</v>
      </c>
    </row>
    <row r="4760" spans="2:18" x14ac:dyDescent="0.2">
      <c r="B4760" s="25">
        <v>4530</v>
      </c>
      <c r="C4760" s="193"/>
      <c r="D4760" s="19">
        <v>1.5908107160162381</v>
      </c>
      <c r="E4760" s="19"/>
      <c r="F4760" s="19">
        <v>0.73439936131098238</v>
      </c>
      <c r="G4760" s="19"/>
      <c r="H4760" s="19">
        <v>2.4089580523569558</v>
      </c>
      <c r="I4760" s="19"/>
      <c r="J4760" s="19">
        <v>2.2083557355632748</v>
      </c>
      <c r="K4760" s="19"/>
      <c r="L4760" s="19">
        <v>2.1771819447005796</v>
      </c>
      <c r="M4760" s="19"/>
      <c r="N4760" s="19">
        <v>0.94774052988633861</v>
      </c>
      <c r="O4760" s="19"/>
      <c r="P4760" s="50">
        <v>1.6639980253232713</v>
      </c>
      <c r="R4760" s="9" t="s">
        <v>0</v>
      </c>
    </row>
    <row r="4761" spans="2:18" x14ac:dyDescent="0.2">
      <c r="B4761" s="25">
        <v>4531</v>
      </c>
      <c r="C4761" s="193"/>
      <c r="D4761" s="19">
        <v>0.17768998265774399</v>
      </c>
      <c r="E4761" s="19"/>
      <c r="F4761" s="19">
        <v>4.8563548159816901E-2</v>
      </c>
      <c r="G4761" s="19">
        <v>0.49305645724603442</v>
      </c>
      <c r="H4761" s="19"/>
      <c r="I4761" s="19"/>
      <c r="J4761" s="19">
        <v>0.30761393455660602</v>
      </c>
      <c r="K4761" s="19">
        <v>0.60158668120810699</v>
      </c>
      <c r="L4761" s="19"/>
      <c r="M4761" s="19">
        <v>0.58514123565269427</v>
      </c>
      <c r="N4761" s="19"/>
      <c r="O4761" s="19">
        <v>0.48841309802072447</v>
      </c>
      <c r="P4761" s="50"/>
      <c r="R4761" s="9" t="s">
        <v>0</v>
      </c>
    </row>
    <row r="4762" spans="2:18" x14ac:dyDescent="0.2">
      <c r="B4762" s="25">
        <v>4532</v>
      </c>
      <c r="C4762" s="193"/>
      <c r="D4762" s="19">
        <v>0.4553047049028045</v>
      </c>
      <c r="E4762" s="19"/>
      <c r="F4762" s="19">
        <v>0.99246763727494292</v>
      </c>
      <c r="G4762" s="19"/>
      <c r="H4762" s="19">
        <v>0.815825318268527</v>
      </c>
      <c r="I4762" s="19"/>
      <c r="J4762" s="19">
        <v>0.6649944408616959</v>
      </c>
      <c r="K4762" s="19"/>
      <c r="L4762" s="19">
        <v>1.0212663650313867</v>
      </c>
      <c r="M4762" s="19"/>
      <c r="N4762" s="19">
        <v>0.67663225768703505</v>
      </c>
      <c r="O4762" s="19"/>
      <c r="P4762" s="50">
        <v>1.5736191613285386</v>
      </c>
      <c r="R4762" s="9" t="s">
        <v>0</v>
      </c>
    </row>
    <row r="4763" spans="2:18" x14ac:dyDescent="0.2">
      <c r="B4763" s="25">
        <v>4533</v>
      </c>
      <c r="C4763" s="193">
        <v>1.8885782813188556</v>
      </c>
      <c r="D4763" s="19"/>
      <c r="E4763" s="19">
        <v>1.6779654681052631</v>
      </c>
      <c r="F4763" s="19"/>
      <c r="G4763" s="19">
        <v>1.6814111826918936</v>
      </c>
      <c r="H4763" s="19"/>
      <c r="I4763" s="19">
        <v>1.8840783203252514</v>
      </c>
      <c r="J4763" s="19"/>
      <c r="K4763" s="19">
        <v>2.1447014935219966</v>
      </c>
      <c r="L4763" s="19"/>
      <c r="M4763" s="19">
        <v>1.7179399809213767</v>
      </c>
      <c r="N4763" s="19"/>
      <c r="O4763" s="19">
        <v>1.9938370575795727</v>
      </c>
      <c r="P4763" s="50"/>
      <c r="R4763" s="9" t="s">
        <v>0</v>
      </c>
    </row>
    <row r="4764" spans="2:18" x14ac:dyDescent="0.2">
      <c r="B4764" s="25">
        <v>4534</v>
      </c>
      <c r="C4764" s="193">
        <v>4.6864647664719213E-2</v>
      </c>
      <c r="D4764" s="19"/>
      <c r="E4764" s="19">
        <v>0.74545061433309912</v>
      </c>
      <c r="F4764" s="19"/>
      <c r="G4764" s="19">
        <v>0.23429592175276301</v>
      </c>
      <c r="H4764" s="19"/>
      <c r="I4764" s="19">
        <v>2.0828197227012481E-2</v>
      </c>
      <c r="J4764" s="19"/>
      <c r="K4764" s="19">
        <v>0.63286146985019465</v>
      </c>
      <c r="L4764" s="19"/>
      <c r="M4764" s="19">
        <v>3.1352461563334509E-2</v>
      </c>
      <c r="N4764" s="19"/>
      <c r="O4764" s="19"/>
      <c r="P4764" s="50">
        <v>0.16001817579522082</v>
      </c>
      <c r="R4764" s="9" t="s">
        <v>0</v>
      </c>
    </row>
    <row r="4765" spans="2:18" x14ac:dyDescent="0.2">
      <c r="B4765" s="25">
        <v>4535</v>
      </c>
      <c r="C4765" s="193">
        <v>5.3253914366246928E-2</v>
      </c>
      <c r="D4765" s="19"/>
      <c r="E4765" s="19">
        <v>0.83729829842878523</v>
      </c>
      <c r="F4765" s="19"/>
      <c r="G4765" s="19">
        <v>0.37525757531274162</v>
      </c>
      <c r="H4765" s="19"/>
      <c r="I4765" s="19"/>
      <c r="J4765" s="19">
        <v>7.9785724109161987E-2</v>
      </c>
      <c r="K4765" s="19"/>
      <c r="L4765" s="19">
        <v>0.47068588939404599</v>
      </c>
      <c r="M4765" s="19">
        <v>0.16281340713858503</v>
      </c>
      <c r="N4765" s="19"/>
      <c r="O4765" s="19"/>
      <c r="P4765" s="50">
        <v>1.2002775707236248</v>
      </c>
      <c r="R4765" s="9" t="s">
        <v>0</v>
      </c>
    </row>
    <row r="4766" spans="2:18" x14ac:dyDescent="0.2">
      <c r="B4766" s="25">
        <v>4536</v>
      </c>
      <c r="C4766" s="193"/>
      <c r="D4766" s="19">
        <v>1.1027954302126393</v>
      </c>
      <c r="E4766" s="19"/>
      <c r="F4766" s="19">
        <v>1.7392291796625159</v>
      </c>
      <c r="G4766" s="19"/>
      <c r="H4766" s="19">
        <v>1.8603266442992941</v>
      </c>
      <c r="I4766" s="19"/>
      <c r="J4766" s="19">
        <v>1.1840459546283488</v>
      </c>
      <c r="K4766" s="19"/>
      <c r="L4766" s="19">
        <v>0.81640895086347598</v>
      </c>
      <c r="M4766" s="19"/>
      <c r="N4766" s="19">
        <v>0.51709464456514564</v>
      </c>
      <c r="O4766" s="19"/>
      <c r="P4766" s="50">
        <v>8.6894726431340455E-2</v>
      </c>
      <c r="R4766" s="9" t="s">
        <v>0</v>
      </c>
    </row>
    <row r="4767" spans="2:18" x14ac:dyDescent="0.2">
      <c r="B4767" s="25">
        <v>4537</v>
      </c>
      <c r="C4767" s="193"/>
      <c r="D4767" s="19">
        <v>0.5557009257125104</v>
      </c>
      <c r="E4767" s="19">
        <v>0.58696177531112426</v>
      </c>
      <c r="F4767" s="19"/>
      <c r="G4767" s="19"/>
      <c r="H4767" s="19">
        <v>0.17159408455036454</v>
      </c>
      <c r="I4767" s="19">
        <v>1.1561755399167912</v>
      </c>
      <c r="J4767" s="19"/>
      <c r="K4767" s="19">
        <v>5.4669550403978112E-2</v>
      </c>
      <c r="L4767" s="19"/>
      <c r="M4767" s="19">
        <v>0.64882919670541095</v>
      </c>
      <c r="N4767" s="19"/>
      <c r="O4767" s="19">
        <v>0.78721828168854413</v>
      </c>
      <c r="P4767" s="50"/>
      <c r="R4767" s="9" t="s">
        <v>0</v>
      </c>
    </row>
    <row r="4768" spans="2:18" x14ac:dyDescent="0.2">
      <c r="B4768" s="25">
        <v>4538</v>
      </c>
      <c r="C4768" s="193"/>
      <c r="D4768" s="19">
        <v>0.33671561350660795</v>
      </c>
      <c r="E4768" s="19">
        <v>0.75438203481186616</v>
      </c>
      <c r="F4768" s="19"/>
      <c r="G4768" s="19">
        <v>0.83835835509969925</v>
      </c>
      <c r="H4768" s="19"/>
      <c r="I4768" s="19">
        <v>0.33736113880669616</v>
      </c>
      <c r="J4768" s="19"/>
      <c r="K4768" s="19">
        <v>0.4053216466184269</v>
      </c>
      <c r="L4768" s="19"/>
      <c r="M4768" s="19">
        <v>0.18122827466798266</v>
      </c>
      <c r="N4768" s="19"/>
      <c r="O4768" s="19">
        <v>0.28218168708061325</v>
      </c>
      <c r="P4768" s="50"/>
      <c r="R4768" s="9" t="s">
        <v>0</v>
      </c>
    </row>
    <row r="4769" spans="2:18" x14ac:dyDescent="0.2">
      <c r="B4769" s="25">
        <v>4539</v>
      </c>
      <c r="C4769" s="193">
        <v>0.19420226379898148</v>
      </c>
      <c r="D4769" s="19"/>
      <c r="E4769" s="19"/>
      <c r="F4769" s="19">
        <v>0.66746069477758307</v>
      </c>
      <c r="G4769" s="19">
        <v>0.12415788486068052</v>
      </c>
      <c r="H4769" s="19"/>
      <c r="I4769" s="19"/>
      <c r="J4769" s="19">
        <v>0.38880535470807182</v>
      </c>
      <c r="K4769" s="19"/>
      <c r="L4769" s="19">
        <v>0.41249759841749756</v>
      </c>
      <c r="M4769" s="19">
        <v>0.55445551496290901</v>
      </c>
      <c r="N4769" s="19"/>
      <c r="O4769" s="19"/>
      <c r="P4769" s="50">
        <v>0.63878722369036334</v>
      </c>
      <c r="R4769" s="9" t="s">
        <v>0</v>
      </c>
    </row>
    <row r="4770" spans="2:18" x14ac:dyDescent="0.2">
      <c r="B4770" s="25">
        <v>4540</v>
      </c>
      <c r="C4770" s="193"/>
      <c r="D4770" s="19">
        <v>1.132358323147693</v>
      </c>
      <c r="E4770" s="19"/>
      <c r="F4770" s="19">
        <v>1.084538300194988</v>
      </c>
      <c r="G4770" s="19"/>
      <c r="H4770" s="19">
        <v>7.6074315434183498E-2</v>
      </c>
      <c r="I4770" s="19">
        <v>0.71301942008721053</v>
      </c>
      <c r="J4770" s="19"/>
      <c r="K4770" s="19"/>
      <c r="L4770" s="19">
        <v>1.2727613701416982</v>
      </c>
      <c r="M4770" s="19">
        <v>0.46536607429215254</v>
      </c>
      <c r="N4770" s="19"/>
      <c r="O4770" s="19"/>
      <c r="P4770" s="50">
        <v>0.28934320748253328</v>
      </c>
      <c r="R4770" s="9" t="s">
        <v>0</v>
      </c>
    </row>
    <row r="4771" spans="2:18" x14ac:dyDescent="0.2">
      <c r="B4771" s="25">
        <v>4541</v>
      </c>
      <c r="C4771" s="193">
        <v>0.61222896022322038</v>
      </c>
      <c r="D4771" s="19"/>
      <c r="E4771" s="19">
        <v>1.1651217266730969</v>
      </c>
      <c r="F4771" s="19"/>
      <c r="G4771" s="19">
        <v>1.2088308537352301</v>
      </c>
      <c r="H4771" s="19"/>
      <c r="I4771" s="19">
        <v>5.1635269668074161E-3</v>
      </c>
      <c r="J4771" s="19"/>
      <c r="K4771" s="19"/>
      <c r="L4771" s="19">
        <v>8.5538509076008684E-2</v>
      </c>
      <c r="M4771" s="19">
        <v>0.63380093847501962</v>
      </c>
      <c r="N4771" s="19"/>
      <c r="O4771" s="19">
        <v>9.4474720572774951E-2</v>
      </c>
      <c r="P4771" s="50"/>
      <c r="R4771" s="9" t="s">
        <v>0</v>
      </c>
    </row>
    <row r="4772" spans="2:18" x14ac:dyDescent="0.2">
      <c r="B4772" s="25">
        <v>4542</v>
      </c>
      <c r="C4772" s="193">
        <v>0.13770089813211844</v>
      </c>
      <c r="D4772" s="19"/>
      <c r="E4772" s="19"/>
      <c r="F4772" s="19">
        <v>0.24327744114581087</v>
      </c>
      <c r="G4772" s="19"/>
      <c r="H4772" s="19">
        <v>0.56605426530017744</v>
      </c>
      <c r="I4772" s="19">
        <v>0.42645076077074434</v>
      </c>
      <c r="J4772" s="19"/>
      <c r="K4772" s="19"/>
      <c r="L4772" s="19">
        <v>0.44890785227474478</v>
      </c>
      <c r="M4772" s="19">
        <v>0.22269509322590472</v>
      </c>
      <c r="N4772" s="19"/>
      <c r="O4772" s="19">
        <v>0.52317603188471051</v>
      </c>
      <c r="P4772" s="50"/>
      <c r="R4772" s="9" t="s">
        <v>0</v>
      </c>
    </row>
    <row r="4773" spans="2:18" x14ac:dyDescent="0.2">
      <c r="B4773" s="25">
        <v>4543</v>
      </c>
      <c r="C4773" s="193">
        <v>9.9458715843440803E-3</v>
      </c>
      <c r="D4773" s="19"/>
      <c r="E4773" s="19">
        <v>0.54596218648574024</v>
      </c>
      <c r="F4773" s="19"/>
      <c r="G4773" s="19">
        <v>0.73555556946819578</v>
      </c>
      <c r="H4773" s="19"/>
      <c r="I4773" s="19">
        <v>0.97336400842259352</v>
      </c>
      <c r="J4773" s="19"/>
      <c r="K4773" s="19">
        <v>0.57987653287761887</v>
      </c>
      <c r="L4773" s="19"/>
      <c r="M4773" s="19"/>
      <c r="N4773" s="19">
        <v>0.17086124557323504</v>
      </c>
      <c r="O4773" s="19"/>
      <c r="P4773" s="50">
        <v>0.1848805814538991</v>
      </c>
      <c r="R4773" s="9" t="s">
        <v>0</v>
      </c>
    </row>
    <row r="4774" spans="2:18" x14ac:dyDescent="0.2">
      <c r="B4774" s="25">
        <v>4544</v>
      </c>
      <c r="C4774" s="193"/>
      <c r="D4774" s="19">
        <v>0.87916729828182938</v>
      </c>
      <c r="E4774" s="19"/>
      <c r="F4774" s="19">
        <v>5.5974149324661125E-2</v>
      </c>
      <c r="G4774" s="19"/>
      <c r="H4774" s="19">
        <v>0.18434071250642126</v>
      </c>
      <c r="I4774" s="19"/>
      <c r="J4774" s="19">
        <v>1.411633617651352</v>
      </c>
      <c r="K4774" s="19"/>
      <c r="L4774" s="19">
        <v>1.0289574465182607</v>
      </c>
      <c r="M4774" s="19"/>
      <c r="N4774" s="19">
        <v>0.54984648373053757</v>
      </c>
      <c r="O4774" s="19">
        <v>0.11844272383077856</v>
      </c>
      <c r="P4774" s="50"/>
      <c r="R4774" s="9" t="s">
        <v>0</v>
      </c>
    </row>
    <row r="4775" spans="2:18" x14ac:dyDescent="0.2">
      <c r="B4775" s="25">
        <v>4545</v>
      </c>
      <c r="C4775" s="193"/>
      <c r="D4775" s="19">
        <v>1.3504460245487306</v>
      </c>
      <c r="E4775" s="19"/>
      <c r="F4775" s="19">
        <v>1.0018176555235501</v>
      </c>
      <c r="G4775" s="19"/>
      <c r="H4775" s="19">
        <v>0.73356516528810001</v>
      </c>
      <c r="I4775" s="19"/>
      <c r="J4775" s="19">
        <v>0.38380860052551946</v>
      </c>
      <c r="K4775" s="19"/>
      <c r="L4775" s="19">
        <v>1.1982379494106334</v>
      </c>
      <c r="M4775" s="19"/>
      <c r="N4775" s="19">
        <v>0.79516945376716319</v>
      </c>
      <c r="O4775" s="19"/>
      <c r="P4775" s="50">
        <v>0.13962430678640053</v>
      </c>
      <c r="R4775" s="9" t="s">
        <v>0</v>
      </c>
    </row>
    <row r="4776" spans="2:18" x14ac:dyDescent="0.2">
      <c r="B4776" s="25">
        <v>4546</v>
      </c>
      <c r="C4776" s="193"/>
      <c r="D4776" s="19">
        <v>0.50804173532693042</v>
      </c>
      <c r="E4776" s="19">
        <v>0.47225289751666488</v>
      </c>
      <c r="F4776" s="19"/>
      <c r="G4776" s="19"/>
      <c r="H4776" s="19">
        <v>0.14828011566608293</v>
      </c>
      <c r="I4776" s="19">
        <v>0.31888612195380917</v>
      </c>
      <c r="J4776" s="19"/>
      <c r="K4776" s="19">
        <v>0.1164435213581303</v>
      </c>
      <c r="L4776" s="19"/>
      <c r="M4776" s="19">
        <v>0.64415512630313565</v>
      </c>
      <c r="N4776" s="19"/>
      <c r="O4776" s="19"/>
      <c r="P4776" s="50">
        <v>0.494985808582945</v>
      </c>
      <c r="R4776" s="9" t="s">
        <v>0</v>
      </c>
    </row>
    <row r="4777" spans="2:18" x14ac:dyDescent="0.2">
      <c r="B4777" s="25">
        <v>4547</v>
      </c>
      <c r="C4777" s="193"/>
      <c r="D4777" s="19">
        <v>0.6601077666868117</v>
      </c>
      <c r="E4777" s="19">
        <v>0.13498810389327365</v>
      </c>
      <c r="F4777" s="19"/>
      <c r="G4777" s="19">
        <v>0.33475374842046934</v>
      </c>
      <c r="H4777" s="19"/>
      <c r="I4777" s="19">
        <v>0.98635705899664339</v>
      </c>
      <c r="J4777" s="19"/>
      <c r="K4777" s="19">
        <v>0.1227660708648951</v>
      </c>
      <c r="L4777" s="19"/>
      <c r="M4777" s="19">
        <v>0.61256872313847543</v>
      </c>
      <c r="N4777" s="19"/>
      <c r="O4777" s="19">
        <v>0.7751737963009554</v>
      </c>
      <c r="P4777" s="50"/>
      <c r="R4777" s="9" t="s">
        <v>0</v>
      </c>
    </row>
    <row r="4778" spans="2:18" x14ac:dyDescent="0.2">
      <c r="B4778" s="25">
        <v>4548</v>
      </c>
      <c r="C4778" s="193"/>
      <c r="D4778" s="19">
        <v>1.4671941319540904</v>
      </c>
      <c r="E4778" s="19"/>
      <c r="F4778" s="19">
        <v>1.8863201505132048</v>
      </c>
      <c r="G4778" s="19"/>
      <c r="H4778" s="19">
        <v>0.69163969088084665</v>
      </c>
      <c r="I4778" s="19"/>
      <c r="J4778" s="19">
        <v>1.6276737576239746</v>
      </c>
      <c r="K4778" s="19"/>
      <c r="L4778" s="19">
        <v>1.8258121968582404</v>
      </c>
      <c r="M4778" s="19"/>
      <c r="N4778" s="19">
        <v>2.0749872551680197</v>
      </c>
      <c r="O4778" s="19"/>
      <c r="P4778" s="50">
        <v>0.96113289339842967</v>
      </c>
      <c r="R4778" s="9" t="s">
        <v>0</v>
      </c>
    </row>
    <row r="4779" spans="2:18" x14ac:dyDescent="0.2">
      <c r="B4779" s="25">
        <v>4549</v>
      </c>
      <c r="C4779" s="193">
        <v>0.42160069181377724</v>
      </c>
      <c r="D4779" s="19"/>
      <c r="E4779" s="19">
        <v>0.10268189901513952</v>
      </c>
      <c r="F4779" s="19"/>
      <c r="G4779" s="19">
        <v>0.20514511012443265</v>
      </c>
      <c r="H4779" s="19"/>
      <c r="I4779" s="19"/>
      <c r="J4779" s="19">
        <v>0.58280477909387796</v>
      </c>
      <c r="K4779" s="19">
        <v>0.41944645102402889</v>
      </c>
      <c r="L4779" s="19"/>
      <c r="M4779" s="19"/>
      <c r="N4779" s="19">
        <v>0.42649531014499004</v>
      </c>
      <c r="O4779" s="19">
        <v>0.63292968912170111</v>
      </c>
      <c r="P4779" s="50"/>
      <c r="R4779" s="9" t="s">
        <v>0</v>
      </c>
    </row>
    <row r="4780" spans="2:18" x14ac:dyDescent="0.2">
      <c r="B4780" s="25">
        <v>4550</v>
      </c>
      <c r="C4780" s="193">
        <v>1.2732212590721708</v>
      </c>
      <c r="D4780" s="19"/>
      <c r="E4780" s="19">
        <v>1.8438743354477309</v>
      </c>
      <c r="F4780" s="19"/>
      <c r="G4780" s="19">
        <v>0.38131612255204289</v>
      </c>
      <c r="H4780" s="19"/>
      <c r="I4780" s="19">
        <v>0.5739722604375046</v>
      </c>
      <c r="J4780" s="19"/>
      <c r="K4780" s="19">
        <v>0.39704890111735275</v>
      </c>
      <c r="L4780" s="19"/>
      <c r="M4780" s="19">
        <v>0.97193644509463384</v>
      </c>
      <c r="N4780" s="19"/>
      <c r="O4780" s="19">
        <v>0.34697137676071899</v>
      </c>
      <c r="P4780" s="50"/>
      <c r="R4780" s="9" t="s">
        <v>0</v>
      </c>
    </row>
    <row r="4781" spans="2:18" x14ac:dyDescent="0.2">
      <c r="B4781" s="25">
        <v>4551</v>
      </c>
      <c r="C4781" s="193"/>
      <c r="D4781" s="19">
        <v>8.4251832340567948E-2</v>
      </c>
      <c r="E4781" s="19"/>
      <c r="F4781" s="19">
        <v>0.30191813152914931</v>
      </c>
      <c r="G4781" s="19">
        <v>0.29326766142191574</v>
      </c>
      <c r="H4781" s="19"/>
      <c r="I4781" s="19">
        <v>0.23113361859326692</v>
      </c>
      <c r="J4781" s="19"/>
      <c r="K4781" s="19"/>
      <c r="L4781" s="19">
        <v>0.12702431240196904</v>
      </c>
      <c r="M4781" s="19">
        <v>0.24157062167737456</v>
      </c>
      <c r="N4781" s="19"/>
      <c r="O4781" s="19">
        <v>0.21705999252212813</v>
      </c>
      <c r="P4781" s="50"/>
      <c r="R4781" s="9" t="s">
        <v>0</v>
      </c>
    </row>
    <row r="4782" spans="2:18" x14ac:dyDescent="0.2">
      <c r="B4782" s="25">
        <v>4552</v>
      </c>
      <c r="C4782" s="193"/>
      <c r="D4782" s="19">
        <v>1.0658005485356157</v>
      </c>
      <c r="E4782" s="19"/>
      <c r="F4782" s="19">
        <v>0.54818600342338819</v>
      </c>
      <c r="G4782" s="19"/>
      <c r="H4782" s="19">
        <v>0.32436134670529337</v>
      </c>
      <c r="I4782" s="19"/>
      <c r="J4782" s="19">
        <v>5.2849910586994814E-2</v>
      </c>
      <c r="K4782" s="19"/>
      <c r="L4782" s="19">
        <v>1.3162519183527428</v>
      </c>
      <c r="M4782" s="19"/>
      <c r="N4782" s="19">
        <v>0.46625863463499062</v>
      </c>
      <c r="O4782" s="19"/>
      <c r="P4782" s="50">
        <v>0.90357500403094793</v>
      </c>
      <c r="R4782" s="9" t="s">
        <v>0</v>
      </c>
    </row>
    <row r="4783" spans="2:18" x14ac:dyDescent="0.2">
      <c r="B4783" s="25">
        <v>4553</v>
      </c>
      <c r="C4783" s="193"/>
      <c r="D4783" s="19">
        <v>0.24977575080049799</v>
      </c>
      <c r="E4783" s="19"/>
      <c r="F4783" s="19">
        <v>0.4001236261686193</v>
      </c>
      <c r="G4783" s="19"/>
      <c r="H4783" s="19">
        <v>0.8710713899733723</v>
      </c>
      <c r="I4783" s="19"/>
      <c r="J4783" s="19">
        <v>7.9296989869526199E-2</v>
      </c>
      <c r="K4783" s="19"/>
      <c r="L4783" s="19">
        <v>0.68977544136331714</v>
      </c>
      <c r="M4783" s="19">
        <v>4.8794944763983293E-2</v>
      </c>
      <c r="N4783" s="19"/>
      <c r="O4783" s="19"/>
      <c r="P4783" s="50">
        <v>1.0678220518061337</v>
      </c>
      <c r="R4783" s="9" t="s">
        <v>0</v>
      </c>
    </row>
    <row r="4784" spans="2:18" x14ac:dyDescent="0.2">
      <c r="B4784" s="25">
        <v>4554</v>
      </c>
      <c r="C4784" s="193"/>
      <c r="D4784" s="19">
        <v>2.9129144905740961E-2</v>
      </c>
      <c r="E4784" s="19"/>
      <c r="F4784" s="19">
        <v>0.64115443267740402</v>
      </c>
      <c r="G4784" s="19"/>
      <c r="H4784" s="19">
        <v>0.81721227106998018</v>
      </c>
      <c r="I4784" s="19"/>
      <c r="J4784" s="19">
        <v>0.77145295330663288</v>
      </c>
      <c r="K4784" s="19"/>
      <c r="L4784" s="19">
        <v>0.92968748082662023</v>
      </c>
      <c r="M4784" s="19"/>
      <c r="N4784" s="19">
        <v>0.87162534855972562</v>
      </c>
      <c r="O4784" s="19"/>
      <c r="P4784" s="50">
        <v>0.74490526383761535</v>
      </c>
      <c r="R4784" s="9" t="s">
        <v>0</v>
      </c>
    </row>
    <row r="4785" spans="2:18" x14ac:dyDescent="0.2">
      <c r="B4785" s="25">
        <v>4555</v>
      </c>
      <c r="C4785" s="193">
        <v>0.34416251635449707</v>
      </c>
      <c r="D4785" s="19"/>
      <c r="E4785" s="19">
        <v>0.17212921876986184</v>
      </c>
      <c r="F4785" s="19"/>
      <c r="G4785" s="19">
        <v>0.41402613364314894</v>
      </c>
      <c r="H4785" s="19"/>
      <c r="I4785" s="19"/>
      <c r="J4785" s="19">
        <v>0.46566277595132954</v>
      </c>
      <c r="K4785" s="19">
        <v>0.43374406763116119</v>
      </c>
      <c r="L4785" s="19"/>
      <c r="M4785" s="19">
        <v>0.20585148083368474</v>
      </c>
      <c r="N4785" s="19"/>
      <c r="O4785" s="19"/>
      <c r="P4785" s="50">
        <v>0.14942114854074487</v>
      </c>
      <c r="R4785" s="9" t="s">
        <v>0</v>
      </c>
    </row>
    <row r="4786" spans="2:18" x14ac:dyDescent="0.2">
      <c r="B4786" s="25">
        <v>4556</v>
      </c>
      <c r="C4786" s="193"/>
      <c r="D4786" s="19">
        <v>0.48328443406402483</v>
      </c>
      <c r="E4786" s="19">
        <v>0.7914702097777464</v>
      </c>
      <c r="F4786" s="19"/>
      <c r="G4786" s="19">
        <v>0.53214996997376274</v>
      </c>
      <c r="H4786" s="19"/>
      <c r="I4786" s="19">
        <v>0.45095868077076956</v>
      </c>
      <c r="J4786" s="19"/>
      <c r="K4786" s="19"/>
      <c r="L4786" s="19">
        <v>0.16758718509927592</v>
      </c>
      <c r="M4786" s="19"/>
      <c r="N4786" s="19">
        <v>5.2675011129953327E-3</v>
      </c>
      <c r="O4786" s="19">
        <v>0.99776215592549533</v>
      </c>
      <c r="P4786" s="50"/>
      <c r="R4786" s="9" t="s">
        <v>0</v>
      </c>
    </row>
    <row r="4787" spans="2:18" x14ac:dyDescent="0.2">
      <c r="B4787" s="25">
        <v>4557</v>
      </c>
      <c r="C4787" s="193"/>
      <c r="D4787" s="19">
        <v>2.1677355709221158</v>
      </c>
      <c r="E4787" s="19"/>
      <c r="F4787" s="19">
        <v>1.9689965913064815</v>
      </c>
      <c r="G4787" s="19"/>
      <c r="H4787" s="19">
        <v>1.7547968110404821</v>
      </c>
      <c r="I4787" s="19"/>
      <c r="J4787" s="19">
        <v>1.6286251180379958</v>
      </c>
      <c r="K4787" s="19"/>
      <c r="L4787" s="19">
        <v>2.7739759207945132</v>
      </c>
      <c r="M4787" s="19"/>
      <c r="N4787" s="19">
        <v>1.8985176477368464</v>
      </c>
      <c r="O4787" s="19"/>
      <c r="P4787" s="50">
        <v>2.3673410511711213</v>
      </c>
      <c r="R4787" s="9" t="s">
        <v>0</v>
      </c>
    </row>
    <row r="4788" spans="2:18" x14ac:dyDescent="0.2">
      <c r="B4788" s="25">
        <v>4558</v>
      </c>
      <c r="C4788" s="193">
        <v>0.33846681821420649</v>
      </c>
      <c r="D4788" s="19"/>
      <c r="E4788" s="19"/>
      <c r="F4788" s="19">
        <v>0.69894068526059894</v>
      </c>
      <c r="G4788" s="19">
        <v>0.34813885181481491</v>
      </c>
      <c r="H4788" s="19"/>
      <c r="I4788" s="19">
        <v>0.5282726142528521</v>
      </c>
      <c r="J4788" s="19"/>
      <c r="K4788" s="19">
        <v>0.41491916413813701</v>
      </c>
      <c r="L4788" s="19"/>
      <c r="M4788" s="19">
        <v>0.4465524951098</v>
      </c>
      <c r="N4788" s="19"/>
      <c r="O4788" s="19">
        <v>1.6849575340922394</v>
      </c>
      <c r="P4788" s="50"/>
      <c r="R4788" s="9" t="s">
        <v>0</v>
      </c>
    </row>
    <row r="4789" spans="2:18" x14ac:dyDescent="0.2">
      <c r="B4789" s="25">
        <v>4559</v>
      </c>
      <c r="C4789" s="193">
        <v>0.6510183000001003</v>
      </c>
      <c r="D4789" s="19"/>
      <c r="E4789" s="19">
        <v>0.21969060976561566</v>
      </c>
      <c r="F4789" s="19"/>
      <c r="G4789" s="19">
        <v>0.13568758935146466</v>
      </c>
      <c r="H4789" s="19"/>
      <c r="I4789" s="19">
        <v>0.47501037244389316</v>
      </c>
      <c r="J4789" s="19"/>
      <c r="K4789" s="19"/>
      <c r="L4789" s="19">
        <v>3.5650045719896897E-2</v>
      </c>
      <c r="M4789" s="19">
        <v>0.1085635470718752</v>
      </c>
      <c r="N4789" s="19"/>
      <c r="O4789" s="19">
        <v>0.65447912589895729</v>
      </c>
      <c r="P4789" s="50"/>
      <c r="R4789" s="9" t="s">
        <v>0</v>
      </c>
    </row>
    <row r="4790" spans="2:18" x14ac:dyDescent="0.2">
      <c r="B4790" s="25">
        <v>4560</v>
      </c>
      <c r="C4790" s="193"/>
      <c r="D4790" s="19">
        <v>1.2454772405787857</v>
      </c>
      <c r="E4790" s="19"/>
      <c r="F4790" s="19">
        <v>2.3118084308468814</v>
      </c>
      <c r="G4790" s="19"/>
      <c r="H4790" s="19">
        <v>0.13887953415430943</v>
      </c>
      <c r="I4790" s="19"/>
      <c r="J4790" s="19">
        <v>1.1065633231971748</v>
      </c>
      <c r="K4790" s="19"/>
      <c r="L4790" s="19">
        <v>0.59920771219305113</v>
      </c>
      <c r="M4790" s="19"/>
      <c r="N4790" s="19">
        <v>1.2113940389436648</v>
      </c>
      <c r="O4790" s="19"/>
      <c r="P4790" s="50">
        <v>0.80938710907922662</v>
      </c>
      <c r="R4790" s="9" t="s">
        <v>0</v>
      </c>
    </row>
    <row r="4791" spans="2:18" x14ac:dyDescent="0.2">
      <c r="B4791" s="25">
        <v>4561</v>
      </c>
      <c r="C4791" s="193">
        <v>0.70633338260489276</v>
      </c>
      <c r="D4791" s="19"/>
      <c r="E4791" s="19">
        <v>0.57958624530511849</v>
      </c>
      <c r="F4791" s="19"/>
      <c r="G4791" s="19">
        <v>0.68481834935457198</v>
      </c>
      <c r="H4791" s="19"/>
      <c r="I4791" s="19">
        <v>1.6195007510368769</v>
      </c>
      <c r="J4791" s="19"/>
      <c r="K4791" s="19">
        <v>1.3482850973736931</v>
      </c>
      <c r="L4791" s="19"/>
      <c r="M4791" s="19">
        <v>0.39045988102999291</v>
      </c>
      <c r="N4791" s="19"/>
      <c r="O4791" s="19">
        <v>0.39997089168447886</v>
      </c>
      <c r="P4791" s="50"/>
      <c r="R4791" s="9" t="s">
        <v>0</v>
      </c>
    </row>
    <row r="4792" spans="2:18" x14ac:dyDescent="0.2">
      <c r="B4792" s="25">
        <v>4562</v>
      </c>
      <c r="C4792" s="193">
        <v>6.2788887903656179E-2</v>
      </c>
      <c r="D4792" s="19"/>
      <c r="E4792" s="19">
        <v>1.2273439740536902</v>
      </c>
      <c r="F4792" s="19"/>
      <c r="G4792" s="19">
        <v>0.41208498835770679</v>
      </c>
      <c r="H4792" s="19"/>
      <c r="I4792" s="19">
        <v>9.6236781577328581E-2</v>
      </c>
      <c r="J4792" s="19"/>
      <c r="K4792" s="19">
        <v>0.18817667200670837</v>
      </c>
      <c r="L4792" s="19"/>
      <c r="M4792" s="19"/>
      <c r="N4792" s="19">
        <v>0.25833551159718893</v>
      </c>
      <c r="O4792" s="19">
        <v>0.20022250016658399</v>
      </c>
      <c r="P4792" s="50"/>
      <c r="R4792" s="9" t="s">
        <v>0</v>
      </c>
    </row>
    <row r="4793" spans="2:18" x14ac:dyDescent="0.2">
      <c r="B4793" s="25">
        <v>4563</v>
      </c>
      <c r="C4793" s="193">
        <v>0.2733655353677702</v>
      </c>
      <c r="D4793" s="19"/>
      <c r="E4793" s="19"/>
      <c r="F4793" s="19">
        <v>1.5079111943616095</v>
      </c>
      <c r="G4793" s="19"/>
      <c r="H4793" s="19">
        <v>0.98047853403669238</v>
      </c>
      <c r="I4793" s="19"/>
      <c r="J4793" s="19">
        <v>8.5389699091879517E-2</v>
      </c>
      <c r="K4793" s="19"/>
      <c r="L4793" s="19">
        <v>0.73481984171339032</v>
      </c>
      <c r="M4793" s="19"/>
      <c r="N4793" s="19">
        <v>1.079126721559996</v>
      </c>
      <c r="O4793" s="19"/>
      <c r="P4793" s="50">
        <v>0.69490110963943885</v>
      </c>
      <c r="R4793" s="9" t="s">
        <v>0</v>
      </c>
    </row>
    <row r="4794" spans="2:18" x14ac:dyDescent="0.2">
      <c r="B4794" s="25">
        <v>4564</v>
      </c>
      <c r="C4794" s="193"/>
      <c r="D4794" s="19">
        <v>2.2098242201424783</v>
      </c>
      <c r="E4794" s="19"/>
      <c r="F4794" s="19">
        <v>1.1614443564847825</v>
      </c>
      <c r="G4794" s="19"/>
      <c r="H4794" s="19">
        <v>0.77087144544308606</v>
      </c>
      <c r="I4794" s="19"/>
      <c r="J4794" s="19">
        <v>0.64204313464092344</v>
      </c>
      <c r="K4794" s="19"/>
      <c r="L4794" s="19">
        <v>0.77146482334846833</v>
      </c>
      <c r="M4794" s="19"/>
      <c r="N4794" s="19">
        <v>1.1538786290785281</v>
      </c>
      <c r="O4794" s="19"/>
      <c r="P4794" s="50">
        <v>1.3903636483082624</v>
      </c>
      <c r="R4794" s="9" t="s">
        <v>0</v>
      </c>
    </row>
    <row r="4795" spans="2:18" x14ac:dyDescent="0.2">
      <c r="B4795" s="25">
        <v>4565</v>
      </c>
      <c r="C4795" s="193">
        <v>0.97603350021085367</v>
      </c>
      <c r="D4795" s="19"/>
      <c r="E4795" s="19">
        <v>6.6323792611936577E-2</v>
      </c>
      <c r="F4795" s="19"/>
      <c r="G4795" s="19">
        <v>1.1890114405117449</v>
      </c>
      <c r="H4795" s="19"/>
      <c r="I4795" s="19">
        <v>0.4699027757607282</v>
      </c>
      <c r="J4795" s="19"/>
      <c r="K4795" s="19">
        <v>1.3939420285123807</v>
      </c>
      <c r="L4795" s="19"/>
      <c r="M4795" s="19">
        <v>0.20032602907837235</v>
      </c>
      <c r="N4795" s="19"/>
      <c r="O4795" s="19">
        <v>0.29264069466522952</v>
      </c>
      <c r="P4795" s="50"/>
      <c r="R4795" s="9" t="s">
        <v>0</v>
      </c>
    </row>
    <row r="4796" spans="2:18" x14ac:dyDescent="0.2">
      <c r="B4796" s="25">
        <v>4566</v>
      </c>
      <c r="C4796" s="193">
        <v>0.66406888734679947</v>
      </c>
      <c r="D4796" s="19"/>
      <c r="E4796" s="19">
        <v>5.195770604839442E-2</v>
      </c>
      <c r="F4796" s="19"/>
      <c r="G4796" s="19"/>
      <c r="H4796" s="19">
        <v>0.43282400424660544</v>
      </c>
      <c r="I4796" s="19">
        <v>6.5880670759409649E-2</v>
      </c>
      <c r="J4796" s="19"/>
      <c r="K4796" s="19"/>
      <c r="L4796" s="19">
        <v>0.74669635068760365</v>
      </c>
      <c r="M4796" s="19"/>
      <c r="N4796" s="19">
        <v>0.42949735450467363</v>
      </c>
      <c r="O4796" s="19"/>
      <c r="P4796" s="50">
        <v>0.65578440443919495</v>
      </c>
      <c r="R4796" s="9" t="s">
        <v>0</v>
      </c>
    </row>
    <row r="4797" spans="2:18" x14ac:dyDescent="0.2">
      <c r="B4797" s="25">
        <v>4567</v>
      </c>
      <c r="C4797" s="193"/>
      <c r="D4797" s="19">
        <v>1.0057501189662938</v>
      </c>
      <c r="E4797" s="19"/>
      <c r="F4797" s="19">
        <v>1.814147542508552</v>
      </c>
      <c r="G4797" s="19"/>
      <c r="H4797" s="19">
        <v>1.4351791414038306</v>
      </c>
      <c r="I4797" s="19"/>
      <c r="J4797" s="19">
        <v>1.1735742730032497</v>
      </c>
      <c r="K4797" s="19"/>
      <c r="L4797" s="19">
        <v>1.2679180546536186</v>
      </c>
      <c r="M4797" s="19"/>
      <c r="N4797" s="19">
        <v>1.8224870840230851</v>
      </c>
      <c r="O4797" s="19"/>
      <c r="P4797" s="50">
        <v>0.61543910456005668</v>
      </c>
      <c r="R4797" s="9" t="s">
        <v>0</v>
      </c>
    </row>
    <row r="4798" spans="2:18" x14ac:dyDescent="0.2">
      <c r="B4798" s="25">
        <v>4568</v>
      </c>
      <c r="C4798" s="193">
        <v>5.7378036130384238E-2</v>
      </c>
      <c r="D4798" s="19"/>
      <c r="E4798" s="19"/>
      <c r="F4798" s="19">
        <v>0.6523617104948034</v>
      </c>
      <c r="G4798" s="19">
        <v>0.35753404196225663</v>
      </c>
      <c r="H4798" s="19"/>
      <c r="I4798" s="19"/>
      <c r="J4798" s="19">
        <v>1.145165868782688</v>
      </c>
      <c r="K4798" s="19">
        <v>0.17872364615552125</v>
      </c>
      <c r="L4798" s="19"/>
      <c r="M4798" s="19"/>
      <c r="N4798" s="19">
        <v>0.26912254277095082</v>
      </c>
      <c r="O4798" s="19"/>
      <c r="P4798" s="50">
        <v>0.76719600197378202</v>
      </c>
      <c r="R4798" s="9" t="s">
        <v>0</v>
      </c>
    </row>
    <row r="4799" spans="2:18" x14ac:dyDescent="0.2">
      <c r="B4799" s="25">
        <v>4569</v>
      </c>
      <c r="C4799" s="193"/>
      <c r="D4799" s="19">
        <v>0.46317015322170429</v>
      </c>
      <c r="E4799" s="19"/>
      <c r="F4799" s="19">
        <v>0.70982674672743706</v>
      </c>
      <c r="G4799" s="19"/>
      <c r="H4799" s="19">
        <v>6.6994660679469034E-2</v>
      </c>
      <c r="I4799" s="19">
        <v>6.4884444533756594E-2</v>
      </c>
      <c r="J4799" s="19"/>
      <c r="K4799" s="19">
        <v>0.12804255312435142</v>
      </c>
      <c r="L4799" s="19"/>
      <c r="M4799" s="19">
        <v>1.0441735416097222</v>
      </c>
      <c r="N4799" s="19"/>
      <c r="O4799" s="19"/>
      <c r="P4799" s="50">
        <v>5.1628063098592032E-2</v>
      </c>
      <c r="R4799" s="9" t="s">
        <v>0</v>
      </c>
    </row>
    <row r="4800" spans="2:18" x14ac:dyDescent="0.2">
      <c r="B4800" s="25">
        <v>4570</v>
      </c>
      <c r="C4800" s="193">
        <v>0.15314781997657526</v>
      </c>
      <c r="D4800" s="19"/>
      <c r="E4800" s="19">
        <v>0.62641012714208899</v>
      </c>
      <c r="F4800" s="19"/>
      <c r="G4800" s="19">
        <v>0.596122650028862</v>
      </c>
      <c r="H4800" s="19"/>
      <c r="I4800" s="19">
        <v>2.1574340088594702E-2</v>
      </c>
      <c r="J4800" s="19"/>
      <c r="K4800" s="19">
        <v>0.53903592136466971</v>
      </c>
      <c r="L4800" s="19"/>
      <c r="M4800" s="19">
        <v>9.6643505988793482E-2</v>
      </c>
      <c r="N4800" s="19"/>
      <c r="O4800" s="19">
        <v>0.10227017663162527</v>
      </c>
      <c r="P4800" s="50"/>
      <c r="R4800" s="9" t="s">
        <v>0</v>
      </c>
    </row>
    <row r="4801" spans="2:18" x14ac:dyDescent="0.2">
      <c r="B4801" s="25">
        <v>4571</v>
      </c>
      <c r="C4801" s="193">
        <v>1.0070541535538873</v>
      </c>
      <c r="D4801" s="19"/>
      <c r="E4801" s="19">
        <v>0.7584565143237556</v>
      </c>
      <c r="F4801" s="19"/>
      <c r="G4801" s="19">
        <v>1.1098011700753627</v>
      </c>
      <c r="H4801" s="19"/>
      <c r="I4801" s="19">
        <v>1.1008129720724922</v>
      </c>
      <c r="J4801" s="19"/>
      <c r="K4801" s="19">
        <v>0.55777102433517811</v>
      </c>
      <c r="L4801" s="19"/>
      <c r="M4801" s="19">
        <v>1.5502767565945961</v>
      </c>
      <c r="N4801" s="19"/>
      <c r="O4801" s="19">
        <v>1.303963004873081</v>
      </c>
      <c r="P4801" s="50"/>
      <c r="R4801" s="9" t="s">
        <v>0</v>
      </c>
    </row>
    <row r="4802" spans="2:18" x14ac:dyDescent="0.2">
      <c r="B4802" s="25">
        <v>4572</v>
      </c>
      <c r="C4802" s="193">
        <v>0.72151194149993314</v>
      </c>
      <c r="D4802" s="19"/>
      <c r="E4802" s="19"/>
      <c r="F4802" s="19">
        <v>0.128869334579617</v>
      </c>
      <c r="G4802" s="19"/>
      <c r="H4802" s="19">
        <v>0.28145081402224426</v>
      </c>
      <c r="I4802" s="19"/>
      <c r="J4802" s="19">
        <v>0.56362142246871039</v>
      </c>
      <c r="K4802" s="19">
        <v>4.6896823749056599E-2</v>
      </c>
      <c r="L4802" s="19"/>
      <c r="M4802" s="19">
        <v>1.6657793374124548</v>
      </c>
      <c r="N4802" s="19"/>
      <c r="O4802" s="19"/>
      <c r="P4802" s="50">
        <v>0.47005600200761549</v>
      </c>
      <c r="R4802" s="9" t="s">
        <v>0</v>
      </c>
    </row>
    <row r="4803" spans="2:18" x14ac:dyDescent="0.2">
      <c r="B4803" s="25">
        <v>4573</v>
      </c>
      <c r="C4803" s="193"/>
      <c r="D4803" s="19">
        <v>1.0429943794953158</v>
      </c>
      <c r="E4803" s="19">
        <v>0.33424221113186053</v>
      </c>
      <c r="F4803" s="19"/>
      <c r="G4803" s="19"/>
      <c r="H4803" s="19">
        <v>0.37339756560034543</v>
      </c>
      <c r="I4803" s="19"/>
      <c r="J4803" s="19">
        <v>0.20472203204820358</v>
      </c>
      <c r="K4803" s="19"/>
      <c r="L4803" s="19">
        <v>0.792084330311006</v>
      </c>
      <c r="M4803" s="19"/>
      <c r="N4803" s="19">
        <v>0.68860327244586039</v>
      </c>
      <c r="O4803" s="19">
        <v>0.18347566716323968</v>
      </c>
      <c r="P4803" s="50"/>
      <c r="R4803" s="9" t="s">
        <v>0</v>
      </c>
    </row>
    <row r="4804" spans="2:18" x14ac:dyDescent="0.2">
      <c r="B4804" s="25">
        <v>4574</v>
      </c>
      <c r="C4804" s="193"/>
      <c r="D4804" s="19">
        <v>1.727496495315354</v>
      </c>
      <c r="E4804" s="19"/>
      <c r="F4804" s="19">
        <v>0.78510970703065963</v>
      </c>
      <c r="G4804" s="19"/>
      <c r="H4804" s="19">
        <v>1.1454049285525032</v>
      </c>
      <c r="I4804" s="19"/>
      <c r="J4804" s="19">
        <v>1.850056081483447</v>
      </c>
      <c r="K4804" s="19"/>
      <c r="L4804" s="19">
        <v>1.7230332674742288</v>
      </c>
      <c r="M4804" s="19"/>
      <c r="N4804" s="19">
        <v>0.48591926199781599</v>
      </c>
      <c r="O4804" s="19"/>
      <c r="P4804" s="50">
        <v>1.00675572256539</v>
      </c>
      <c r="R4804" s="9" t="s">
        <v>0</v>
      </c>
    </row>
    <row r="4805" spans="2:18" x14ac:dyDescent="0.2">
      <c r="B4805" s="25">
        <v>4575</v>
      </c>
      <c r="C4805" s="193"/>
      <c r="D4805" s="19">
        <v>0.4793562839373165</v>
      </c>
      <c r="E4805" s="19"/>
      <c r="F4805" s="19">
        <v>0.22368617879225469</v>
      </c>
      <c r="G4805" s="19">
        <v>0.36089943865788626</v>
      </c>
      <c r="H4805" s="19"/>
      <c r="I4805" s="19"/>
      <c r="J4805" s="19">
        <v>0.36237547591900071</v>
      </c>
      <c r="K4805" s="19"/>
      <c r="L4805" s="19">
        <v>0.26046058258158949</v>
      </c>
      <c r="M4805" s="19"/>
      <c r="N4805" s="19">
        <v>0.31765012470967385</v>
      </c>
      <c r="O4805" s="19"/>
      <c r="P4805" s="50">
        <v>0.7571028399806834</v>
      </c>
      <c r="R4805" s="9" t="s">
        <v>0</v>
      </c>
    </row>
    <row r="4806" spans="2:18" x14ac:dyDescent="0.2">
      <c r="B4806" s="25">
        <v>4576</v>
      </c>
      <c r="C4806" s="193">
        <v>1.3261107986584535</v>
      </c>
      <c r="D4806" s="19"/>
      <c r="E4806" s="19">
        <v>2.2893475529984513</v>
      </c>
      <c r="F4806" s="19"/>
      <c r="G4806" s="19">
        <v>1.7653586982742457</v>
      </c>
      <c r="H4806" s="19"/>
      <c r="I4806" s="19">
        <v>1.0988282435113434</v>
      </c>
      <c r="J4806" s="19"/>
      <c r="K4806" s="19">
        <v>1.3834112656421889</v>
      </c>
      <c r="L4806" s="19"/>
      <c r="M4806" s="19">
        <v>1.4589002133879547</v>
      </c>
      <c r="N4806" s="19"/>
      <c r="O4806" s="19">
        <v>1.5269357620626542</v>
      </c>
      <c r="P4806" s="50"/>
      <c r="R4806" s="9" t="s">
        <v>0</v>
      </c>
    </row>
    <row r="4807" spans="2:18" x14ac:dyDescent="0.2">
      <c r="B4807" s="25">
        <v>4577</v>
      </c>
      <c r="C4807" s="193"/>
      <c r="D4807" s="19">
        <v>0.31922722103308881</v>
      </c>
      <c r="E4807" s="19"/>
      <c r="F4807" s="19">
        <v>0.34533142427772945</v>
      </c>
      <c r="G4807" s="19"/>
      <c r="H4807" s="19">
        <v>0.68446423164886938</v>
      </c>
      <c r="I4807" s="19"/>
      <c r="J4807" s="19">
        <v>0.39010954483133348</v>
      </c>
      <c r="K4807" s="19"/>
      <c r="L4807" s="19">
        <v>0.39374112117115673</v>
      </c>
      <c r="M4807" s="19"/>
      <c r="N4807" s="19">
        <v>0.62036134193570946</v>
      </c>
      <c r="O4807" s="19"/>
      <c r="P4807" s="50">
        <v>0.67242497864924611</v>
      </c>
      <c r="R4807" s="9" t="s">
        <v>0</v>
      </c>
    </row>
    <row r="4808" spans="2:18" x14ac:dyDescent="0.2">
      <c r="B4808" s="25">
        <v>4578</v>
      </c>
      <c r="C4808" s="193">
        <v>0.1218612651355675</v>
      </c>
      <c r="D4808" s="19"/>
      <c r="E4808" s="19">
        <v>0.52692852871883866</v>
      </c>
      <c r="F4808" s="19"/>
      <c r="G4808" s="19">
        <v>0.2814050539830909</v>
      </c>
      <c r="H4808" s="19"/>
      <c r="I4808" s="19">
        <v>1.5237713501577341</v>
      </c>
      <c r="J4808" s="19"/>
      <c r="K4808" s="19">
        <v>0.32265417498045112</v>
      </c>
      <c r="L4808" s="19"/>
      <c r="M4808" s="19">
        <v>0.60877797617781548</v>
      </c>
      <c r="N4808" s="19"/>
      <c r="O4808" s="19">
        <v>7.4847665254238971E-2</v>
      </c>
      <c r="P4808" s="50"/>
      <c r="R4808" s="9" t="s">
        <v>0</v>
      </c>
    </row>
    <row r="4809" spans="2:18" x14ac:dyDescent="0.2">
      <c r="B4809" s="25">
        <v>4579</v>
      </c>
      <c r="C4809" s="193"/>
      <c r="D4809" s="19">
        <v>1.1063157393896263E-2</v>
      </c>
      <c r="E4809" s="19"/>
      <c r="F4809" s="19">
        <v>0.33785767428148711</v>
      </c>
      <c r="G4809" s="19"/>
      <c r="H4809" s="19">
        <v>0.92759985601426787</v>
      </c>
      <c r="I4809" s="19">
        <v>0.10476844397487371</v>
      </c>
      <c r="J4809" s="19"/>
      <c r="K4809" s="19">
        <v>0.24939357519376687</v>
      </c>
      <c r="L4809" s="19"/>
      <c r="M4809" s="19"/>
      <c r="N4809" s="19">
        <v>2.3921790503234664E-2</v>
      </c>
      <c r="O4809" s="19">
        <v>0.12459936890395858</v>
      </c>
      <c r="P4809" s="50"/>
      <c r="R4809" s="9" t="s">
        <v>0</v>
      </c>
    </row>
    <row r="4810" spans="2:18" x14ac:dyDescent="0.2">
      <c r="B4810" s="25">
        <v>4580</v>
      </c>
      <c r="C4810" s="193">
        <v>0.10428185794845077</v>
      </c>
      <c r="D4810" s="19"/>
      <c r="E4810" s="19">
        <v>0.5493926937678435</v>
      </c>
      <c r="F4810" s="19"/>
      <c r="G4810" s="19"/>
      <c r="H4810" s="19">
        <v>4.9629348330582815E-2</v>
      </c>
      <c r="I4810" s="19"/>
      <c r="J4810" s="19">
        <v>0.23361635987430651</v>
      </c>
      <c r="K4810" s="19"/>
      <c r="L4810" s="19">
        <v>0.61691477703031083</v>
      </c>
      <c r="M4810" s="19"/>
      <c r="N4810" s="19">
        <v>0.66041940287959977</v>
      </c>
      <c r="O4810" s="19"/>
      <c r="P4810" s="50">
        <v>0.2453870230710084</v>
      </c>
      <c r="R4810" s="9" t="s">
        <v>0</v>
      </c>
    </row>
    <row r="4811" spans="2:18" x14ac:dyDescent="0.2">
      <c r="B4811" s="25">
        <v>4581</v>
      </c>
      <c r="C4811" s="193">
        <v>1.066849886844462</v>
      </c>
      <c r="D4811" s="19"/>
      <c r="E4811" s="19">
        <v>1.7541207628015529</v>
      </c>
      <c r="F4811" s="19"/>
      <c r="G4811" s="19">
        <v>1.1380955633659244</v>
      </c>
      <c r="H4811" s="19"/>
      <c r="I4811" s="19">
        <v>1.650614011013358</v>
      </c>
      <c r="J4811" s="19"/>
      <c r="K4811" s="19">
        <v>0.69101312514350766</v>
      </c>
      <c r="L4811" s="19"/>
      <c r="M4811" s="19">
        <v>1.5105841818215693</v>
      </c>
      <c r="N4811" s="19"/>
      <c r="O4811" s="19">
        <v>0.9809589360416936</v>
      </c>
      <c r="P4811" s="50"/>
      <c r="R4811" s="9" t="s">
        <v>0</v>
      </c>
    </row>
    <row r="4812" spans="2:18" x14ac:dyDescent="0.2">
      <c r="B4812" s="25">
        <v>4582</v>
      </c>
      <c r="C4812" s="193"/>
      <c r="D4812" s="19">
        <v>1.2663225445689568</v>
      </c>
      <c r="E4812" s="19"/>
      <c r="F4812" s="19">
        <v>0.42605466549742049</v>
      </c>
      <c r="G4812" s="19"/>
      <c r="H4812" s="19">
        <v>1.0236714187255838</v>
      </c>
      <c r="I4812" s="19"/>
      <c r="J4812" s="19">
        <v>0.26382406849839507</v>
      </c>
      <c r="K4812" s="19"/>
      <c r="L4812" s="19">
        <v>1.1368390335908518</v>
      </c>
      <c r="M4812" s="19">
        <v>1.8890675610956985E-3</v>
      </c>
      <c r="N4812" s="19"/>
      <c r="O4812" s="19">
        <v>0.64356125845174428</v>
      </c>
      <c r="P4812" s="50"/>
      <c r="R4812" s="9" t="s">
        <v>0</v>
      </c>
    </row>
    <row r="4813" spans="2:18" x14ac:dyDescent="0.2">
      <c r="B4813" s="25">
        <v>4583</v>
      </c>
      <c r="C4813" s="193">
        <v>2.1218768739936307</v>
      </c>
      <c r="D4813" s="19"/>
      <c r="E4813" s="19">
        <v>3.645904470943949</v>
      </c>
      <c r="F4813" s="19"/>
      <c r="G4813" s="19">
        <v>2.3584402235412822</v>
      </c>
      <c r="H4813" s="19"/>
      <c r="I4813" s="19">
        <v>2.6040900244965535</v>
      </c>
      <c r="J4813" s="19"/>
      <c r="K4813" s="19">
        <v>2.4595817428228668</v>
      </c>
      <c r="L4813" s="19"/>
      <c r="M4813" s="19">
        <v>3.0661388928912898</v>
      </c>
      <c r="N4813" s="19"/>
      <c r="O4813" s="19">
        <v>2.1782644058403631</v>
      </c>
      <c r="P4813" s="50"/>
      <c r="R4813" s="9" t="s">
        <v>0</v>
      </c>
    </row>
    <row r="4814" spans="2:18" x14ac:dyDescent="0.2">
      <c r="B4814" s="25">
        <v>4584</v>
      </c>
      <c r="C4814" s="193">
        <v>0.47778372799420676</v>
      </c>
      <c r="D4814" s="19"/>
      <c r="E4814" s="19">
        <v>0.99254523975868825</v>
      </c>
      <c r="F4814" s="19"/>
      <c r="G4814" s="19"/>
      <c r="H4814" s="19">
        <v>1.6690306769842379E-3</v>
      </c>
      <c r="I4814" s="19">
        <v>0.57784619312207075</v>
      </c>
      <c r="J4814" s="19"/>
      <c r="K4814" s="19">
        <v>0.34146116212376509</v>
      </c>
      <c r="L4814" s="19"/>
      <c r="M4814" s="19">
        <v>0.70391074018013489</v>
      </c>
      <c r="N4814" s="19"/>
      <c r="O4814" s="19"/>
      <c r="P4814" s="50">
        <v>0.34241707465741428</v>
      </c>
      <c r="R4814" s="9" t="s">
        <v>0</v>
      </c>
    </row>
    <row r="4815" spans="2:18" x14ac:dyDescent="0.2">
      <c r="B4815" s="25">
        <v>4585</v>
      </c>
      <c r="C4815" s="193"/>
      <c r="D4815" s="19">
        <v>0.53402620277133939</v>
      </c>
      <c r="E4815" s="19"/>
      <c r="F4815" s="19">
        <v>0.63268882028686313</v>
      </c>
      <c r="G4815" s="19"/>
      <c r="H4815" s="19">
        <v>0.85051039761781533</v>
      </c>
      <c r="I4815" s="19"/>
      <c r="J4815" s="19">
        <v>0.82469846713068973</v>
      </c>
      <c r="K4815" s="19"/>
      <c r="L4815" s="19">
        <v>1.3498294448424758E-2</v>
      </c>
      <c r="M4815" s="19"/>
      <c r="N4815" s="19">
        <v>1.3208604198871863</v>
      </c>
      <c r="O4815" s="19"/>
      <c r="P4815" s="50">
        <v>0.53436113510451277</v>
      </c>
      <c r="R4815" s="9" t="s">
        <v>0</v>
      </c>
    </row>
    <row r="4816" spans="2:18" x14ac:dyDescent="0.2">
      <c r="B4816" s="25">
        <v>4586</v>
      </c>
      <c r="C4816" s="193">
        <v>3.2463652842119337E-3</v>
      </c>
      <c r="D4816" s="19"/>
      <c r="E4816" s="19"/>
      <c r="F4816" s="19">
        <v>0.14275536408191833</v>
      </c>
      <c r="G4816" s="19">
        <v>0.19195009551494696</v>
      </c>
      <c r="H4816" s="19"/>
      <c r="I4816" s="19">
        <v>0.13387408509623122</v>
      </c>
      <c r="J4816" s="19"/>
      <c r="K4816" s="19">
        <v>0.6863256516561006</v>
      </c>
      <c r="L4816" s="19"/>
      <c r="M4816" s="19">
        <v>3.1619870599030854E-2</v>
      </c>
      <c r="N4816" s="19"/>
      <c r="O4816" s="19"/>
      <c r="P4816" s="50">
        <v>0.18128690957340546</v>
      </c>
      <c r="R4816" s="9" t="s">
        <v>0</v>
      </c>
    </row>
    <row r="4817" spans="2:18" x14ac:dyDescent="0.2">
      <c r="B4817" s="25">
        <v>4587</v>
      </c>
      <c r="C4817" s="193">
        <v>0.30140656868754345</v>
      </c>
      <c r="D4817" s="19"/>
      <c r="E4817" s="19"/>
      <c r="F4817" s="19">
        <v>0.54469501747417848</v>
      </c>
      <c r="G4817" s="19"/>
      <c r="H4817" s="19">
        <v>0.74138106704634488</v>
      </c>
      <c r="I4817" s="19"/>
      <c r="J4817" s="19">
        <v>0.4733088091428887</v>
      </c>
      <c r="K4817" s="19"/>
      <c r="L4817" s="19">
        <v>0.41116471470324595</v>
      </c>
      <c r="M4817" s="19"/>
      <c r="N4817" s="19">
        <v>0.15390578483845779</v>
      </c>
      <c r="O4817" s="19"/>
      <c r="P4817" s="50">
        <v>0.33338091794480074</v>
      </c>
      <c r="R4817" s="9" t="s">
        <v>0</v>
      </c>
    </row>
    <row r="4818" spans="2:18" x14ac:dyDescent="0.2">
      <c r="B4818" s="25">
        <v>4588</v>
      </c>
      <c r="C4818" s="193"/>
      <c r="D4818" s="19">
        <v>1.4565386297688512</v>
      </c>
      <c r="E4818" s="19"/>
      <c r="F4818" s="19">
        <v>1.6778604318364696</v>
      </c>
      <c r="G4818" s="19"/>
      <c r="H4818" s="19">
        <v>1.7597327310888253</v>
      </c>
      <c r="I4818" s="19"/>
      <c r="J4818" s="19">
        <v>1.846482024710395</v>
      </c>
      <c r="K4818" s="19"/>
      <c r="L4818" s="19">
        <v>0.58357067815726937</v>
      </c>
      <c r="M4818" s="19"/>
      <c r="N4818" s="19">
        <v>0.99575156969029366</v>
      </c>
      <c r="O4818" s="19"/>
      <c r="P4818" s="50">
        <v>0.7194403241020032</v>
      </c>
      <c r="R4818" s="9" t="s">
        <v>0</v>
      </c>
    </row>
    <row r="4819" spans="2:18" x14ac:dyDescent="0.2">
      <c r="B4819" s="25">
        <v>4589</v>
      </c>
      <c r="C4819" s="193"/>
      <c r="D4819" s="19">
        <v>0.1328806845977378</v>
      </c>
      <c r="E4819" s="19"/>
      <c r="F4819" s="19">
        <v>1.0303752731750806</v>
      </c>
      <c r="G4819" s="19"/>
      <c r="H4819" s="19">
        <v>1.3464195337000961</v>
      </c>
      <c r="I4819" s="19"/>
      <c r="J4819" s="19">
        <v>0.65185616639585198</v>
      </c>
      <c r="K4819" s="19">
        <v>0.8788523626285073</v>
      </c>
      <c r="L4819" s="19"/>
      <c r="M4819" s="19"/>
      <c r="N4819" s="19">
        <v>0.91591986887934895</v>
      </c>
      <c r="O4819" s="19"/>
      <c r="P4819" s="50">
        <v>0.15410155615375018</v>
      </c>
      <c r="R4819" s="9" t="s">
        <v>0</v>
      </c>
    </row>
    <row r="4820" spans="2:18" x14ac:dyDescent="0.2">
      <c r="B4820" s="25">
        <v>4590</v>
      </c>
      <c r="C4820" s="193"/>
      <c r="D4820" s="19">
        <v>0.17655598627922658</v>
      </c>
      <c r="E4820" s="19">
        <v>0.72950553438068533</v>
      </c>
      <c r="F4820" s="19"/>
      <c r="G4820" s="19">
        <v>0.4498890016932291</v>
      </c>
      <c r="H4820" s="19"/>
      <c r="I4820" s="19"/>
      <c r="J4820" s="19">
        <v>0.50589805170116653</v>
      </c>
      <c r="K4820" s="19"/>
      <c r="L4820" s="19">
        <v>6.7092842043820697E-2</v>
      </c>
      <c r="M4820" s="19"/>
      <c r="N4820" s="19">
        <v>0.34815360254809741</v>
      </c>
      <c r="O4820" s="19">
        <v>0.95940278275736035</v>
      </c>
      <c r="P4820" s="50"/>
      <c r="R4820" s="9" t="s">
        <v>0</v>
      </c>
    </row>
    <row r="4821" spans="2:18" x14ac:dyDescent="0.2">
      <c r="B4821" s="25">
        <v>4591</v>
      </c>
      <c r="C4821" s="193"/>
      <c r="D4821" s="19">
        <v>0.57575739869904963</v>
      </c>
      <c r="E4821" s="19"/>
      <c r="F4821" s="19">
        <v>0.16294602266292826</v>
      </c>
      <c r="G4821" s="19">
        <v>2.7188569659293532E-2</v>
      </c>
      <c r="H4821" s="19"/>
      <c r="I4821" s="19"/>
      <c r="J4821" s="19">
        <v>1.4777339843924674E-2</v>
      </c>
      <c r="K4821" s="19"/>
      <c r="L4821" s="19">
        <v>0.17002960578027182</v>
      </c>
      <c r="M4821" s="19"/>
      <c r="N4821" s="19">
        <v>0.23500034790244861</v>
      </c>
      <c r="O4821" s="19"/>
      <c r="P4821" s="50">
        <v>0.13901486291970558</v>
      </c>
      <c r="R4821" s="9" t="s">
        <v>0</v>
      </c>
    </row>
    <row r="4822" spans="2:18" x14ac:dyDescent="0.2">
      <c r="B4822" s="25">
        <v>4592</v>
      </c>
      <c r="C4822" s="193"/>
      <c r="D4822" s="19">
        <v>2.2654670696321184</v>
      </c>
      <c r="E4822" s="19"/>
      <c r="F4822" s="19">
        <v>0.82261265038368558</v>
      </c>
      <c r="G4822" s="19"/>
      <c r="H4822" s="19">
        <v>0.68880680166579855</v>
      </c>
      <c r="I4822" s="19"/>
      <c r="J4822" s="19">
        <v>1.1318250909021557</v>
      </c>
      <c r="K4822" s="19"/>
      <c r="L4822" s="19">
        <v>0.52781893051130602</v>
      </c>
      <c r="M4822" s="19"/>
      <c r="N4822" s="19">
        <v>1.6246311204323383</v>
      </c>
      <c r="O4822" s="19"/>
      <c r="P4822" s="50">
        <v>0.706883380915307</v>
      </c>
      <c r="R4822" s="9" t="s">
        <v>0</v>
      </c>
    </row>
    <row r="4823" spans="2:18" x14ac:dyDescent="0.2">
      <c r="B4823" s="25">
        <v>4593</v>
      </c>
      <c r="C4823" s="193">
        <v>1.5543099955938058</v>
      </c>
      <c r="D4823" s="19"/>
      <c r="E4823" s="19">
        <v>1.9519794153689189</v>
      </c>
      <c r="F4823" s="19"/>
      <c r="G4823" s="19">
        <v>0.7370095724154706</v>
      </c>
      <c r="H4823" s="19"/>
      <c r="I4823" s="19">
        <v>1.1032831229036113</v>
      </c>
      <c r="J4823" s="19"/>
      <c r="K4823" s="19">
        <v>1.5993150389853121</v>
      </c>
      <c r="L4823" s="19"/>
      <c r="M4823" s="19">
        <v>2.1853147564010422</v>
      </c>
      <c r="N4823" s="19"/>
      <c r="O4823" s="19">
        <v>1.7638253527652414</v>
      </c>
      <c r="P4823" s="50"/>
      <c r="R4823" s="9" t="s">
        <v>0</v>
      </c>
    </row>
    <row r="4824" spans="2:18" x14ac:dyDescent="0.2">
      <c r="B4824" s="25">
        <v>4594</v>
      </c>
      <c r="C4824" s="193">
        <v>0.31505636086304256</v>
      </c>
      <c r="D4824" s="19"/>
      <c r="E4824" s="19">
        <v>0.91119599157644415</v>
      </c>
      <c r="F4824" s="19"/>
      <c r="G4824" s="19">
        <v>0.36645885129198186</v>
      </c>
      <c r="H4824" s="19"/>
      <c r="I4824" s="19">
        <v>0.74497692124208692</v>
      </c>
      <c r="J4824" s="19"/>
      <c r="K4824" s="19">
        <v>0.12343535235607699</v>
      </c>
      <c r="L4824" s="19"/>
      <c r="M4824" s="19"/>
      <c r="N4824" s="19">
        <v>0.1097534834111063</v>
      </c>
      <c r="O4824" s="19">
        <v>0.54018311586646273</v>
      </c>
      <c r="P4824" s="50"/>
      <c r="R4824" s="9" t="s">
        <v>0</v>
      </c>
    </row>
    <row r="4825" spans="2:18" x14ac:dyDescent="0.2">
      <c r="B4825" s="25">
        <v>4595</v>
      </c>
      <c r="C4825" s="193"/>
      <c r="D4825" s="19">
        <v>1.9825893665337888</v>
      </c>
      <c r="E4825" s="19"/>
      <c r="F4825" s="19">
        <v>1.2613798271815753</v>
      </c>
      <c r="G4825" s="19"/>
      <c r="H4825" s="19">
        <v>1.3464638870357968</v>
      </c>
      <c r="I4825" s="19"/>
      <c r="J4825" s="19">
        <v>1.0539824092415924</v>
      </c>
      <c r="K4825" s="19"/>
      <c r="L4825" s="19">
        <v>0.95079230422349947</v>
      </c>
      <c r="M4825" s="19"/>
      <c r="N4825" s="19">
        <v>0.5410333745061382</v>
      </c>
      <c r="O4825" s="19"/>
      <c r="P4825" s="50">
        <v>1.2301708078662923</v>
      </c>
      <c r="R4825" s="9" t="s">
        <v>0</v>
      </c>
    </row>
    <row r="4826" spans="2:18" x14ac:dyDescent="0.2">
      <c r="B4826" s="25">
        <v>4596</v>
      </c>
      <c r="C4826" s="193">
        <v>1.0077250924665668</v>
      </c>
      <c r="D4826" s="19"/>
      <c r="E4826" s="19"/>
      <c r="F4826" s="19">
        <v>1.2883021949223228</v>
      </c>
      <c r="G4826" s="19"/>
      <c r="H4826" s="19">
        <v>0.89262358926850793</v>
      </c>
      <c r="I4826" s="19">
        <v>0.36052600028761983</v>
      </c>
      <c r="J4826" s="19"/>
      <c r="K4826" s="19">
        <v>0.61812268581662855</v>
      </c>
      <c r="L4826" s="19"/>
      <c r="M4826" s="19"/>
      <c r="N4826" s="19">
        <v>0.2589632091371219</v>
      </c>
      <c r="O4826" s="19">
        <v>0.19392310718521566</v>
      </c>
      <c r="P4826" s="50"/>
      <c r="R4826" s="9" t="s">
        <v>0</v>
      </c>
    </row>
    <row r="4827" spans="2:18" x14ac:dyDescent="0.2">
      <c r="B4827" s="25">
        <v>4597</v>
      </c>
      <c r="C4827" s="193">
        <v>0.34672349265781999</v>
      </c>
      <c r="D4827" s="19"/>
      <c r="E4827" s="19">
        <v>0.27868474737446697</v>
      </c>
      <c r="F4827" s="19"/>
      <c r="G4827" s="19">
        <v>0.53501856377243617</v>
      </c>
      <c r="H4827" s="19"/>
      <c r="I4827" s="19">
        <v>0.74842674186047797</v>
      </c>
      <c r="J4827" s="19"/>
      <c r="K4827" s="19">
        <v>0.3563080306976687</v>
      </c>
      <c r="L4827" s="19"/>
      <c r="M4827" s="19"/>
      <c r="N4827" s="19">
        <v>0.29373518130962495</v>
      </c>
      <c r="O4827" s="19"/>
      <c r="P4827" s="50">
        <v>0.58745773088812059</v>
      </c>
      <c r="R4827" s="9" t="s">
        <v>0</v>
      </c>
    </row>
    <row r="4828" spans="2:18" x14ac:dyDescent="0.2">
      <c r="B4828" s="25">
        <v>4598</v>
      </c>
      <c r="C4828" s="193">
        <v>1.6501391754279804</v>
      </c>
      <c r="D4828" s="19"/>
      <c r="E4828" s="19">
        <v>1.4140076798005463</v>
      </c>
      <c r="F4828" s="19"/>
      <c r="G4828" s="19">
        <v>1.1493460179172135</v>
      </c>
      <c r="H4828" s="19"/>
      <c r="I4828" s="19">
        <v>1.5808677456758433</v>
      </c>
      <c r="J4828" s="19"/>
      <c r="K4828" s="19">
        <v>0.93570145542079941</v>
      </c>
      <c r="L4828" s="19"/>
      <c r="M4828" s="19">
        <v>0.42777095463698572</v>
      </c>
      <c r="N4828" s="19"/>
      <c r="O4828" s="19">
        <v>1.0681511727133961</v>
      </c>
      <c r="P4828" s="50"/>
      <c r="R4828" s="9" t="s">
        <v>0</v>
      </c>
    </row>
    <row r="4829" spans="2:18" x14ac:dyDescent="0.2">
      <c r="B4829" s="25">
        <v>4599</v>
      </c>
      <c r="C4829" s="193"/>
      <c r="D4829" s="19">
        <v>0.36840449440347245</v>
      </c>
      <c r="E4829" s="19"/>
      <c r="F4829" s="19">
        <v>1.0927462234116168</v>
      </c>
      <c r="G4829" s="19"/>
      <c r="H4829" s="19">
        <v>1.0767587785405586</v>
      </c>
      <c r="I4829" s="19"/>
      <c r="J4829" s="19">
        <v>1.3353848164931361</v>
      </c>
      <c r="K4829" s="19"/>
      <c r="L4829" s="19">
        <v>0.89936331050494789</v>
      </c>
      <c r="M4829" s="19"/>
      <c r="N4829" s="19">
        <v>0.45998004497692824</v>
      </c>
      <c r="O4829" s="19"/>
      <c r="P4829" s="50">
        <v>1.9368930672265834</v>
      </c>
      <c r="R4829" s="9" t="s">
        <v>0</v>
      </c>
    </row>
    <row r="4830" spans="2:18" x14ac:dyDescent="0.2">
      <c r="B4830" s="25">
        <v>4600</v>
      </c>
      <c r="C4830" s="193">
        <v>0.43128165966400767</v>
      </c>
      <c r="D4830" s="19"/>
      <c r="E4830" s="19">
        <v>0.96472913273726368</v>
      </c>
      <c r="F4830" s="19"/>
      <c r="G4830" s="19">
        <v>0.73378733242979532</v>
      </c>
      <c r="H4830" s="19"/>
      <c r="I4830" s="19">
        <v>8.4318172560051405E-2</v>
      </c>
      <c r="J4830" s="19"/>
      <c r="K4830" s="19">
        <v>0.82133840550222137</v>
      </c>
      <c r="L4830" s="19"/>
      <c r="M4830" s="19">
        <v>0.88296276273430596</v>
      </c>
      <c r="N4830" s="19"/>
      <c r="O4830" s="19">
        <v>0.61943957117791182</v>
      </c>
      <c r="P4830" s="50"/>
      <c r="R4830" s="9" t="s">
        <v>0</v>
      </c>
    </row>
    <row r="4831" spans="2:18" x14ac:dyDescent="0.2">
      <c r="B4831" s="25">
        <v>4601</v>
      </c>
      <c r="C4831" s="193">
        <v>0.99848480097257775</v>
      </c>
      <c r="D4831" s="19"/>
      <c r="E4831" s="19">
        <v>0.80898300572106785</v>
      </c>
      <c r="F4831" s="19"/>
      <c r="G4831" s="19"/>
      <c r="H4831" s="19">
        <v>0.21749384660943566</v>
      </c>
      <c r="I4831" s="19"/>
      <c r="J4831" s="19">
        <v>0.15787461032800668</v>
      </c>
      <c r="K4831" s="19">
        <v>0.51006587110925017</v>
      </c>
      <c r="L4831" s="19"/>
      <c r="M4831" s="19"/>
      <c r="N4831" s="19">
        <v>0.26395250572348783</v>
      </c>
      <c r="O4831" s="19">
        <v>0.31071096085630889</v>
      </c>
      <c r="P4831" s="50"/>
      <c r="R4831" s="9" t="s">
        <v>0</v>
      </c>
    </row>
    <row r="4832" spans="2:18" x14ac:dyDescent="0.2">
      <c r="B4832" s="25">
        <v>4602</v>
      </c>
      <c r="C4832" s="193">
        <v>1.1295705927052035E-2</v>
      </c>
      <c r="D4832" s="19"/>
      <c r="E4832" s="19"/>
      <c r="F4832" s="19">
        <v>0.89672863862375374</v>
      </c>
      <c r="G4832" s="19"/>
      <c r="H4832" s="19">
        <v>2.2015952698481934E-2</v>
      </c>
      <c r="I4832" s="19"/>
      <c r="J4832" s="19">
        <v>0.48983982111933483</v>
      </c>
      <c r="K4832" s="19"/>
      <c r="L4832" s="19">
        <v>1.4216304602136958</v>
      </c>
      <c r="M4832" s="19"/>
      <c r="N4832" s="19">
        <v>0.41922459095016812</v>
      </c>
      <c r="O4832" s="19">
        <v>0.39207151299561949</v>
      </c>
      <c r="P4832" s="50"/>
      <c r="R4832" s="9" t="s">
        <v>0</v>
      </c>
    </row>
    <row r="4833" spans="2:18" x14ac:dyDescent="0.2">
      <c r="B4833" s="25">
        <v>4603</v>
      </c>
      <c r="C4833" s="193"/>
      <c r="D4833" s="19">
        <v>2.5180279918846784</v>
      </c>
      <c r="E4833" s="19"/>
      <c r="F4833" s="19">
        <v>2.7053893944262368</v>
      </c>
      <c r="G4833" s="19"/>
      <c r="H4833" s="19">
        <v>2.6269204114016014</v>
      </c>
      <c r="I4833" s="19"/>
      <c r="J4833" s="19">
        <v>1.8767020667736174</v>
      </c>
      <c r="K4833" s="19"/>
      <c r="L4833" s="19">
        <v>2.3474401524235256</v>
      </c>
      <c r="M4833" s="19"/>
      <c r="N4833" s="19">
        <v>1.8267013407510171</v>
      </c>
      <c r="O4833" s="19"/>
      <c r="P4833" s="50">
        <v>3.2854898073870187</v>
      </c>
      <c r="R4833" s="9" t="s">
        <v>0</v>
      </c>
    </row>
    <row r="4834" spans="2:18" x14ac:dyDescent="0.2">
      <c r="B4834" s="25">
        <v>4604</v>
      </c>
      <c r="C4834" s="193"/>
      <c r="D4834" s="19">
        <v>0.24812960062705375</v>
      </c>
      <c r="E4834" s="19"/>
      <c r="F4834" s="19">
        <v>1.7212331314442442E-2</v>
      </c>
      <c r="G4834" s="19">
        <v>1.5475551761972788E-2</v>
      </c>
      <c r="H4834" s="19"/>
      <c r="I4834" s="19">
        <v>0.26106181451518129</v>
      </c>
      <c r="J4834" s="19"/>
      <c r="K4834" s="19">
        <v>0.44607335215215349</v>
      </c>
      <c r="L4834" s="19"/>
      <c r="M4834" s="19"/>
      <c r="N4834" s="19">
        <v>0.56943366942361118</v>
      </c>
      <c r="O4834" s="19"/>
      <c r="P4834" s="50">
        <v>0.87708074486934762</v>
      </c>
      <c r="R4834" s="9" t="s">
        <v>0</v>
      </c>
    </row>
    <row r="4835" spans="2:18" x14ac:dyDescent="0.2">
      <c r="B4835" s="25">
        <v>4605</v>
      </c>
      <c r="C4835" s="193"/>
      <c r="D4835" s="19">
        <v>1.1038294370401072</v>
      </c>
      <c r="E4835" s="19"/>
      <c r="F4835" s="19">
        <v>1.6398629077663314</v>
      </c>
      <c r="G4835" s="19"/>
      <c r="H4835" s="19">
        <v>2.5361635573203762</v>
      </c>
      <c r="I4835" s="19"/>
      <c r="J4835" s="19">
        <v>0.54357458823180727</v>
      </c>
      <c r="K4835" s="19"/>
      <c r="L4835" s="19">
        <v>1.0058990776946981</v>
      </c>
      <c r="M4835" s="19"/>
      <c r="N4835" s="19">
        <v>1.5448139690309699</v>
      </c>
      <c r="O4835" s="19"/>
      <c r="P4835" s="50">
        <v>1.3507679869360911</v>
      </c>
      <c r="R4835" s="9" t="s">
        <v>0</v>
      </c>
    </row>
    <row r="4836" spans="2:18" x14ac:dyDescent="0.2">
      <c r="B4836" s="25">
        <v>4606</v>
      </c>
      <c r="C4836" s="193"/>
      <c r="D4836" s="19">
        <v>0.16205591283027984</v>
      </c>
      <c r="E4836" s="19"/>
      <c r="F4836" s="19">
        <v>0.13488029937510357</v>
      </c>
      <c r="G4836" s="19">
        <v>0.2850366328037337</v>
      </c>
      <c r="H4836" s="19"/>
      <c r="I4836" s="19">
        <v>0.3287713544551496</v>
      </c>
      <c r="J4836" s="19"/>
      <c r="K4836" s="19"/>
      <c r="L4836" s="19">
        <v>0.58324625764244808</v>
      </c>
      <c r="M4836" s="19"/>
      <c r="N4836" s="19">
        <v>0.66743041472040421</v>
      </c>
      <c r="O4836" s="19"/>
      <c r="P4836" s="50">
        <v>0.14011794271783609</v>
      </c>
      <c r="R4836" s="9" t="s">
        <v>0</v>
      </c>
    </row>
    <row r="4837" spans="2:18" x14ac:dyDescent="0.2">
      <c r="B4837" s="25">
        <v>4607</v>
      </c>
      <c r="C4837" s="193">
        <v>0.83481196888971909</v>
      </c>
      <c r="D4837" s="19"/>
      <c r="E4837" s="19">
        <v>0.82058732756270047</v>
      </c>
      <c r="F4837" s="19"/>
      <c r="G4837" s="19">
        <v>0.56778791836696374</v>
      </c>
      <c r="H4837" s="19"/>
      <c r="I4837" s="19">
        <v>1.8065421909908763</v>
      </c>
      <c r="J4837" s="19"/>
      <c r="K4837" s="19">
        <v>1.6333316531373934</v>
      </c>
      <c r="L4837" s="19"/>
      <c r="M4837" s="19">
        <v>0.68625703538679239</v>
      </c>
      <c r="N4837" s="19"/>
      <c r="O4837" s="19"/>
      <c r="P4837" s="50">
        <v>2.4202614846742566E-2</v>
      </c>
      <c r="R4837" s="9" t="s">
        <v>0</v>
      </c>
    </row>
    <row r="4838" spans="2:18" x14ac:dyDescent="0.2">
      <c r="B4838" s="25">
        <v>4608</v>
      </c>
      <c r="C4838" s="193">
        <v>1.8855382943902319</v>
      </c>
      <c r="D4838" s="19"/>
      <c r="E4838" s="19">
        <v>0.70530870426834014</v>
      </c>
      <c r="F4838" s="19"/>
      <c r="G4838" s="19">
        <v>1.330999537717559</v>
      </c>
      <c r="H4838" s="19"/>
      <c r="I4838" s="19">
        <v>1.3760799170527587</v>
      </c>
      <c r="J4838" s="19"/>
      <c r="K4838" s="19">
        <v>1.2213357922413668</v>
      </c>
      <c r="L4838" s="19"/>
      <c r="M4838" s="19">
        <v>1.3830052901667567</v>
      </c>
      <c r="N4838" s="19"/>
      <c r="O4838" s="19">
        <v>0.61737568915166252</v>
      </c>
      <c r="P4838" s="50"/>
      <c r="R4838" s="9" t="s">
        <v>0</v>
      </c>
    </row>
    <row r="4839" spans="2:18" x14ac:dyDescent="0.2">
      <c r="B4839" s="25">
        <v>4609</v>
      </c>
      <c r="C4839" s="193"/>
      <c r="D4839" s="19">
        <v>0.7039333685585627</v>
      </c>
      <c r="E4839" s="19"/>
      <c r="F4839" s="19">
        <v>0.90043142861995795</v>
      </c>
      <c r="G4839" s="19"/>
      <c r="H4839" s="19">
        <v>0.63102270972778707</v>
      </c>
      <c r="I4839" s="19">
        <v>0.22269701093732991</v>
      </c>
      <c r="J4839" s="19"/>
      <c r="K4839" s="19">
        <v>4.7287690853242052E-4</v>
      </c>
      <c r="L4839" s="19"/>
      <c r="M4839" s="19"/>
      <c r="N4839" s="19">
        <v>1.2534731720899295</v>
      </c>
      <c r="O4839" s="19">
        <v>0.2701355492149155</v>
      </c>
      <c r="P4839" s="50"/>
      <c r="R4839" s="9" t="s">
        <v>0</v>
      </c>
    </row>
    <row r="4840" spans="2:18" x14ac:dyDescent="0.2">
      <c r="B4840" s="25">
        <v>4610</v>
      </c>
      <c r="C4840" s="193">
        <v>0.39110265752538026</v>
      </c>
      <c r="D4840" s="19"/>
      <c r="E4840" s="19">
        <v>0.26969712320756456</v>
      </c>
      <c r="F4840" s="19"/>
      <c r="G4840" s="19">
        <v>1.2236119238124004</v>
      </c>
      <c r="H4840" s="19"/>
      <c r="I4840" s="19">
        <v>1.2416543795591612</v>
      </c>
      <c r="J4840" s="19"/>
      <c r="K4840" s="19">
        <v>1.7363136662954137</v>
      </c>
      <c r="L4840" s="19"/>
      <c r="M4840" s="19">
        <v>1.033289538247421</v>
      </c>
      <c r="N4840" s="19"/>
      <c r="O4840" s="19">
        <v>1.0441099241886245</v>
      </c>
      <c r="P4840" s="50"/>
      <c r="R4840" s="9" t="s">
        <v>0</v>
      </c>
    </row>
    <row r="4841" spans="2:18" x14ac:dyDescent="0.2">
      <c r="B4841" s="25">
        <v>4611</v>
      </c>
      <c r="C4841" s="193">
        <v>1.054755704598682</v>
      </c>
      <c r="D4841" s="19"/>
      <c r="E4841" s="19">
        <v>0.27728409321805508</v>
      </c>
      <c r="F4841" s="19"/>
      <c r="G4841" s="19">
        <v>0.17054245169390589</v>
      </c>
      <c r="H4841" s="19"/>
      <c r="I4841" s="19">
        <v>0.58700956445714603</v>
      </c>
      <c r="J4841" s="19"/>
      <c r="K4841" s="19">
        <v>1.1099093917248262</v>
      </c>
      <c r="L4841" s="19"/>
      <c r="M4841" s="19">
        <v>0.72344250404586363</v>
      </c>
      <c r="N4841" s="19"/>
      <c r="O4841" s="19">
        <v>0.85782454353441817</v>
      </c>
      <c r="P4841" s="50"/>
      <c r="R4841" s="9" t="s">
        <v>0</v>
      </c>
    </row>
    <row r="4842" spans="2:18" x14ac:dyDescent="0.2">
      <c r="B4842" s="25">
        <v>4612</v>
      </c>
      <c r="C4842" s="193">
        <v>0.86189720697027927</v>
      </c>
      <c r="D4842" s="19"/>
      <c r="E4842" s="19">
        <v>1.3110375963261098</v>
      </c>
      <c r="F4842" s="19"/>
      <c r="G4842" s="19">
        <v>1.2725291698075223</v>
      </c>
      <c r="H4842" s="19"/>
      <c r="I4842" s="19">
        <v>1.2263240030297551</v>
      </c>
      <c r="J4842" s="19"/>
      <c r="K4842" s="19">
        <v>1.1846998159655053</v>
      </c>
      <c r="L4842" s="19"/>
      <c r="M4842" s="19">
        <v>1.9004268638523962</v>
      </c>
      <c r="N4842" s="19"/>
      <c r="O4842" s="19">
        <v>0.99438551104150241</v>
      </c>
      <c r="P4842" s="50"/>
      <c r="R4842" s="9" t="s">
        <v>0</v>
      </c>
    </row>
    <row r="4843" spans="2:18" x14ac:dyDescent="0.2">
      <c r="B4843" s="25">
        <v>4613</v>
      </c>
      <c r="C4843" s="193"/>
      <c r="D4843" s="19">
        <v>8.7695429456799007E-2</v>
      </c>
      <c r="E4843" s="19"/>
      <c r="F4843" s="19">
        <v>0.69460741193316022</v>
      </c>
      <c r="G4843" s="19"/>
      <c r="H4843" s="19">
        <v>0.27008976831965281</v>
      </c>
      <c r="I4843" s="19"/>
      <c r="J4843" s="19">
        <v>0.34589641625006484</v>
      </c>
      <c r="K4843" s="19"/>
      <c r="L4843" s="19">
        <v>0.34333408702159174</v>
      </c>
      <c r="M4843" s="19"/>
      <c r="N4843" s="19">
        <v>0.51429396580767328</v>
      </c>
      <c r="O4843" s="19"/>
      <c r="P4843" s="50">
        <v>1.0150739571822336</v>
      </c>
      <c r="R4843" s="9" t="s">
        <v>0</v>
      </c>
    </row>
    <row r="4844" spans="2:18" x14ac:dyDescent="0.2">
      <c r="B4844" s="25">
        <v>4614</v>
      </c>
      <c r="C4844" s="193"/>
      <c r="D4844" s="19">
        <v>4.5152728737598305E-2</v>
      </c>
      <c r="E4844" s="19"/>
      <c r="F4844" s="19">
        <v>0.26153057999752255</v>
      </c>
      <c r="G4844" s="19">
        <v>0.40528358056520214</v>
      </c>
      <c r="H4844" s="19"/>
      <c r="I4844" s="19">
        <v>0.31577206290700771</v>
      </c>
      <c r="J4844" s="19"/>
      <c r="K4844" s="19">
        <v>0.72749437059128763</v>
      </c>
      <c r="L4844" s="19"/>
      <c r="M4844" s="19"/>
      <c r="N4844" s="19">
        <v>0.27013582939506386</v>
      </c>
      <c r="O4844" s="19">
        <v>0.24529400235810803</v>
      </c>
      <c r="P4844" s="50"/>
      <c r="R4844" s="9" t="s">
        <v>0</v>
      </c>
    </row>
    <row r="4845" spans="2:18" x14ac:dyDescent="0.2">
      <c r="B4845" s="25">
        <v>4615</v>
      </c>
      <c r="C4845" s="193"/>
      <c r="D4845" s="19">
        <v>0.61670488150436786</v>
      </c>
      <c r="E4845" s="19"/>
      <c r="F4845" s="19">
        <v>6.4614375370891791E-2</v>
      </c>
      <c r="G4845" s="19"/>
      <c r="H4845" s="19">
        <v>0.95077781430662611</v>
      </c>
      <c r="I4845" s="19"/>
      <c r="J4845" s="19">
        <v>2.0578316198101447</v>
      </c>
      <c r="K4845" s="19"/>
      <c r="L4845" s="19">
        <v>1.6865020754630542</v>
      </c>
      <c r="M4845" s="19"/>
      <c r="N4845" s="19">
        <v>1.0334969478898699</v>
      </c>
      <c r="O4845" s="19"/>
      <c r="P4845" s="50">
        <v>1.098659146251848</v>
      </c>
      <c r="R4845" s="9" t="s">
        <v>0</v>
      </c>
    </row>
    <row r="4846" spans="2:18" x14ac:dyDescent="0.2">
      <c r="B4846" s="25">
        <v>4616</v>
      </c>
      <c r="C4846" s="193">
        <v>0.15091408608262208</v>
      </c>
      <c r="D4846" s="19"/>
      <c r="E4846" s="19"/>
      <c r="F4846" s="19">
        <v>0.53554731876778794</v>
      </c>
      <c r="G4846" s="19"/>
      <c r="H4846" s="19">
        <v>0.41203171669069844</v>
      </c>
      <c r="I4846" s="19">
        <v>5.5773980372493268E-3</v>
      </c>
      <c r="J4846" s="19"/>
      <c r="K4846" s="19"/>
      <c r="L4846" s="19">
        <v>0.17616025147234216</v>
      </c>
      <c r="M4846" s="19"/>
      <c r="N4846" s="19">
        <v>0.13588383253768621</v>
      </c>
      <c r="O4846" s="19"/>
      <c r="P4846" s="50">
        <v>0.50017122495775324</v>
      </c>
      <c r="R4846" s="9" t="s">
        <v>0</v>
      </c>
    </row>
    <row r="4847" spans="2:18" x14ac:dyDescent="0.2">
      <c r="B4847" s="25">
        <v>4617</v>
      </c>
      <c r="C4847" s="193"/>
      <c r="D4847" s="19">
        <v>0.64225365113723465</v>
      </c>
      <c r="E4847" s="19"/>
      <c r="F4847" s="19">
        <v>1.1354107458761773</v>
      </c>
      <c r="G4847" s="19"/>
      <c r="H4847" s="19">
        <v>1.1763901801511925</v>
      </c>
      <c r="I4847" s="19"/>
      <c r="J4847" s="19">
        <v>0.8561989715715862</v>
      </c>
      <c r="K4847" s="19"/>
      <c r="L4847" s="19">
        <v>0.36564081911921736</v>
      </c>
      <c r="M4847" s="19"/>
      <c r="N4847" s="19">
        <v>1.3866530742084444</v>
      </c>
      <c r="O4847" s="19"/>
      <c r="P4847" s="50">
        <v>0.82551569301938788</v>
      </c>
      <c r="R4847" s="9" t="s">
        <v>0</v>
      </c>
    </row>
    <row r="4848" spans="2:18" x14ac:dyDescent="0.2">
      <c r="B4848" s="25">
        <v>4618</v>
      </c>
      <c r="C4848" s="193">
        <v>0.56087762564747368</v>
      </c>
      <c r="D4848" s="19"/>
      <c r="E4848" s="19">
        <v>0.12172241754169578</v>
      </c>
      <c r="F4848" s="19"/>
      <c r="G4848" s="19">
        <v>0.17037136747240936</v>
      </c>
      <c r="H4848" s="19"/>
      <c r="I4848" s="19">
        <v>0.61051470054334878</v>
      </c>
      <c r="J4848" s="19"/>
      <c r="K4848" s="19"/>
      <c r="L4848" s="19">
        <v>8.5171433221862464E-2</v>
      </c>
      <c r="M4848" s="19">
        <v>0.47877655230386196</v>
      </c>
      <c r="N4848" s="19"/>
      <c r="O4848" s="19">
        <v>1.213446980951834</v>
      </c>
      <c r="P4848" s="50"/>
      <c r="R4848" s="9" t="s">
        <v>0</v>
      </c>
    </row>
    <row r="4849" spans="2:18" x14ac:dyDescent="0.2">
      <c r="B4849" s="25">
        <v>4619</v>
      </c>
      <c r="C4849" s="193">
        <v>0.95345666614545499</v>
      </c>
      <c r="D4849" s="19"/>
      <c r="E4849" s="19">
        <v>1.6837959322204323</v>
      </c>
      <c r="F4849" s="19"/>
      <c r="G4849" s="19">
        <v>1.4715009976481837</v>
      </c>
      <c r="H4849" s="19"/>
      <c r="I4849" s="19">
        <v>1.1464569966850116</v>
      </c>
      <c r="J4849" s="19"/>
      <c r="K4849" s="19">
        <v>1.0695724173323724</v>
      </c>
      <c r="L4849" s="19"/>
      <c r="M4849" s="19">
        <v>1.3748848516419221</v>
      </c>
      <c r="N4849" s="19"/>
      <c r="O4849" s="19">
        <v>1.1556723290083322</v>
      </c>
      <c r="P4849" s="50"/>
      <c r="R4849" s="9" t="s">
        <v>0</v>
      </c>
    </row>
    <row r="4850" spans="2:18" x14ac:dyDescent="0.2">
      <c r="B4850" s="25">
        <v>4620</v>
      </c>
      <c r="C4850" s="193"/>
      <c r="D4850" s="19">
        <v>1.1647389453665891</v>
      </c>
      <c r="E4850" s="19"/>
      <c r="F4850" s="19">
        <v>1.6308251638687203</v>
      </c>
      <c r="G4850" s="19"/>
      <c r="H4850" s="19">
        <v>1.3471849110304963</v>
      </c>
      <c r="I4850" s="19"/>
      <c r="J4850" s="19">
        <v>1.11083398935847</v>
      </c>
      <c r="K4850" s="19"/>
      <c r="L4850" s="19">
        <v>0.72926838451480724</v>
      </c>
      <c r="M4850" s="19"/>
      <c r="N4850" s="19">
        <v>1.2046708197624971</v>
      </c>
      <c r="O4850" s="19"/>
      <c r="P4850" s="50">
        <v>1.3595868095255139</v>
      </c>
      <c r="R4850" s="9" t="s">
        <v>0</v>
      </c>
    </row>
    <row r="4851" spans="2:18" x14ac:dyDescent="0.2">
      <c r="B4851" s="25">
        <v>4621</v>
      </c>
      <c r="C4851" s="193"/>
      <c r="D4851" s="19">
        <v>1.1848651909166168</v>
      </c>
      <c r="E4851" s="19"/>
      <c r="F4851" s="19">
        <v>0.87189949431956915</v>
      </c>
      <c r="G4851" s="19"/>
      <c r="H4851" s="19">
        <v>0.77847788554348385</v>
      </c>
      <c r="I4851" s="19">
        <v>0.13355109247188074</v>
      </c>
      <c r="J4851" s="19"/>
      <c r="K4851" s="19"/>
      <c r="L4851" s="19">
        <v>0.41213525989512678</v>
      </c>
      <c r="M4851" s="19">
        <v>0.1660298705548697</v>
      </c>
      <c r="N4851" s="19"/>
      <c r="O4851" s="19"/>
      <c r="P4851" s="50">
        <v>1.1394982534681688</v>
      </c>
      <c r="R4851" s="9" t="s">
        <v>0</v>
      </c>
    </row>
    <row r="4852" spans="2:18" x14ac:dyDescent="0.2">
      <c r="B4852" s="25">
        <v>4622</v>
      </c>
      <c r="C4852" s="193"/>
      <c r="D4852" s="19">
        <v>1.2865787915485238</v>
      </c>
      <c r="E4852" s="19"/>
      <c r="F4852" s="19">
        <v>1.2010754141180562</v>
      </c>
      <c r="G4852" s="19"/>
      <c r="H4852" s="19">
        <v>1.313963154561917</v>
      </c>
      <c r="I4852" s="19"/>
      <c r="J4852" s="19">
        <v>1.0367728326595702</v>
      </c>
      <c r="K4852" s="19"/>
      <c r="L4852" s="19">
        <v>0.33407541487782622</v>
      </c>
      <c r="M4852" s="19"/>
      <c r="N4852" s="19">
        <v>1.6011655825323183</v>
      </c>
      <c r="O4852" s="19"/>
      <c r="P4852" s="50">
        <v>0.31592095818605126</v>
      </c>
      <c r="R4852" s="9" t="s">
        <v>0</v>
      </c>
    </row>
    <row r="4853" spans="2:18" x14ac:dyDescent="0.2">
      <c r="B4853" s="25">
        <v>4623</v>
      </c>
      <c r="C4853" s="193">
        <v>1.8320783595549484</v>
      </c>
      <c r="D4853" s="19"/>
      <c r="E4853" s="19">
        <v>1.8027437621185483</v>
      </c>
      <c r="F4853" s="19"/>
      <c r="G4853" s="19">
        <v>1.8119166037728529</v>
      </c>
      <c r="H4853" s="19"/>
      <c r="I4853" s="19">
        <v>1.7736091216898535</v>
      </c>
      <c r="J4853" s="19"/>
      <c r="K4853" s="19">
        <v>2.2434364212071545</v>
      </c>
      <c r="L4853" s="19"/>
      <c r="M4853" s="19">
        <v>1.8470180819888791</v>
      </c>
      <c r="N4853" s="19"/>
      <c r="O4853" s="19">
        <v>1.3214390345177289</v>
      </c>
      <c r="P4853" s="50"/>
      <c r="R4853" s="9" t="s">
        <v>0</v>
      </c>
    </row>
    <row r="4854" spans="2:18" x14ac:dyDescent="0.2">
      <c r="B4854" s="25">
        <v>4624</v>
      </c>
      <c r="C4854" s="193"/>
      <c r="D4854" s="19">
        <v>0.81187108381666573</v>
      </c>
      <c r="E4854" s="19"/>
      <c r="F4854" s="19">
        <v>0.99910843761936452</v>
      </c>
      <c r="G4854" s="19"/>
      <c r="H4854" s="19">
        <v>0.86867616446623241</v>
      </c>
      <c r="I4854" s="19"/>
      <c r="J4854" s="19">
        <v>0.8067955685402991</v>
      </c>
      <c r="K4854" s="19">
        <v>0.38601575592029846</v>
      </c>
      <c r="L4854" s="19"/>
      <c r="M4854" s="19"/>
      <c r="N4854" s="19">
        <v>0.7244608147222602</v>
      </c>
      <c r="O4854" s="19"/>
      <c r="P4854" s="50">
        <v>0.20703283673253944</v>
      </c>
      <c r="R4854" s="9" t="s">
        <v>0</v>
      </c>
    </row>
    <row r="4855" spans="2:18" x14ac:dyDescent="0.2">
      <c r="B4855" s="25">
        <v>4625</v>
      </c>
      <c r="C4855" s="193"/>
      <c r="D4855" s="19">
        <v>0.9099908627251021</v>
      </c>
      <c r="E4855" s="19"/>
      <c r="F4855" s="19">
        <v>1.0335631154304943</v>
      </c>
      <c r="G4855" s="19"/>
      <c r="H4855" s="19">
        <v>1.6417161262842337</v>
      </c>
      <c r="I4855" s="19"/>
      <c r="J4855" s="19">
        <v>0.51427607372078721</v>
      </c>
      <c r="K4855" s="19"/>
      <c r="L4855" s="19">
        <v>1.2409478023481813</v>
      </c>
      <c r="M4855" s="19"/>
      <c r="N4855" s="19">
        <v>0.95615778648649652</v>
      </c>
      <c r="O4855" s="19"/>
      <c r="P4855" s="50">
        <v>0.67389150969513023</v>
      </c>
      <c r="R4855" s="9" t="s">
        <v>0</v>
      </c>
    </row>
    <row r="4856" spans="2:18" x14ac:dyDescent="0.2">
      <c r="B4856" s="25">
        <v>4626</v>
      </c>
      <c r="C4856" s="193"/>
      <c r="D4856" s="19">
        <v>0.77539423135628316</v>
      </c>
      <c r="E4856" s="19"/>
      <c r="F4856" s="19">
        <v>0.4226309360883076</v>
      </c>
      <c r="G4856" s="19"/>
      <c r="H4856" s="19">
        <v>0.86671590593078962</v>
      </c>
      <c r="I4856" s="19"/>
      <c r="J4856" s="19">
        <v>0.72524510304975798</v>
      </c>
      <c r="K4856" s="19"/>
      <c r="L4856" s="19">
        <v>1.1167344952614355</v>
      </c>
      <c r="M4856" s="19"/>
      <c r="N4856" s="19">
        <v>0.57152131035417608</v>
      </c>
      <c r="O4856" s="19"/>
      <c r="P4856" s="50">
        <v>0.9978014255384644</v>
      </c>
      <c r="R4856" s="9" t="s">
        <v>0</v>
      </c>
    </row>
    <row r="4857" spans="2:18" x14ac:dyDescent="0.2">
      <c r="B4857" s="25">
        <v>4627</v>
      </c>
      <c r="C4857" s="193"/>
      <c r="D4857" s="19">
        <v>0.28292876554617596</v>
      </c>
      <c r="E4857" s="19">
        <v>0.76150787738689041</v>
      </c>
      <c r="F4857" s="19"/>
      <c r="G4857" s="19">
        <v>0.24528933455013605</v>
      </c>
      <c r="H4857" s="19"/>
      <c r="I4857" s="19"/>
      <c r="J4857" s="19">
        <v>8.3528945311711639E-3</v>
      </c>
      <c r="K4857" s="19">
        <v>0.5289860367798852</v>
      </c>
      <c r="L4857" s="19"/>
      <c r="M4857" s="19"/>
      <c r="N4857" s="19">
        <v>0.19337751302663669</v>
      </c>
      <c r="O4857" s="19">
        <v>0.4859388367320886</v>
      </c>
      <c r="P4857" s="50"/>
      <c r="R4857" s="9" t="s">
        <v>0</v>
      </c>
    </row>
    <row r="4858" spans="2:18" x14ac:dyDescent="0.2">
      <c r="B4858" s="25">
        <v>4628</v>
      </c>
      <c r="C4858" s="193"/>
      <c r="D4858" s="19">
        <v>0.64409544154293552</v>
      </c>
      <c r="E4858" s="19"/>
      <c r="F4858" s="19">
        <v>0.88223196770959311</v>
      </c>
      <c r="G4858" s="19"/>
      <c r="H4858" s="19">
        <v>6.4746303601721719E-2</v>
      </c>
      <c r="I4858" s="19"/>
      <c r="J4858" s="19">
        <v>0.7782020831880998</v>
      </c>
      <c r="K4858" s="19"/>
      <c r="L4858" s="19">
        <v>0.7804543773403686</v>
      </c>
      <c r="M4858" s="19"/>
      <c r="N4858" s="19">
        <v>0.54504880510236609</v>
      </c>
      <c r="O4858" s="19"/>
      <c r="P4858" s="50">
        <v>0.34268108542986497</v>
      </c>
      <c r="R4858" s="9" t="s">
        <v>0</v>
      </c>
    </row>
    <row r="4859" spans="2:18" x14ac:dyDescent="0.2">
      <c r="B4859" s="25">
        <v>4629</v>
      </c>
      <c r="C4859" s="193">
        <v>0.99339188673238155</v>
      </c>
      <c r="D4859" s="19"/>
      <c r="E4859" s="19">
        <v>0.99683290923664092</v>
      </c>
      <c r="F4859" s="19"/>
      <c r="G4859" s="19">
        <v>1.8038871857048142</v>
      </c>
      <c r="H4859" s="19"/>
      <c r="I4859" s="19">
        <v>0.99918668056790261</v>
      </c>
      <c r="J4859" s="19"/>
      <c r="K4859" s="19">
        <v>0.30999182822713844</v>
      </c>
      <c r="L4859" s="19"/>
      <c r="M4859" s="19">
        <v>0.97324790884623302</v>
      </c>
      <c r="N4859" s="19"/>
      <c r="O4859" s="19">
        <v>1.1867394580198098</v>
      </c>
      <c r="P4859" s="50"/>
      <c r="R4859" s="9" t="s">
        <v>0</v>
      </c>
    </row>
    <row r="4860" spans="2:18" x14ac:dyDescent="0.2">
      <c r="B4860" s="25">
        <v>4630</v>
      </c>
      <c r="C4860" s="193">
        <v>0.99025357787880108</v>
      </c>
      <c r="D4860" s="19"/>
      <c r="E4860" s="19">
        <v>0.59658540648075364</v>
      </c>
      <c r="F4860" s="19"/>
      <c r="G4860" s="19"/>
      <c r="H4860" s="19">
        <v>0.70544559333601631</v>
      </c>
      <c r="I4860" s="19"/>
      <c r="J4860" s="19">
        <v>0.13449326523878954</v>
      </c>
      <c r="K4860" s="19">
        <v>0.13718641885225102</v>
      </c>
      <c r="L4860" s="19"/>
      <c r="M4860" s="19"/>
      <c r="N4860" s="19">
        <v>0.18791437036979056</v>
      </c>
      <c r="O4860" s="19">
        <v>0.7232550969611905</v>
      </c>
      <c r="P4860" s="50"/>
      <c r="R4860" s="9" t="s">
        <v>0</v>
      </c>
    </row>
    <row r="4861" spans="2:18" x14ac:dyDescent="0.2">
      <c r="B4861" s="25">
        <v>4631</v>
      </c>
      <c r="C4861" s="193"/>
      <c r="D4861" s="19">
        <v>0.70284761283648589</v>
      </c>
      <c r="E4861" s="19"/>
      <c r="F4861" s="19">
        <v>0.25296098080142959</v>
      </c>
      <c r="G4861" s="19"/>
      <c r="H4861" s="19">
        <v>0.22128954055947686</v>
      </c>
      <c r="I4861" s="19"/>
      <c r="J4861" s="19">
        <v>1.1624366633744967</v>
      </c>
      <c r="K4861" s="19"/>
      <c r="L4861" s="19">
        <v>1.0319580063605409</v>
      </c>
      <c r="M4861" s="19"/>
      <c r="N4861" s="19">
        <v>0.41839526637578089</v>
      </c>
      <c r="O4861" s="19"/>
      <c r="P4861" s="50">
        <v>0.55664920345978874</v>
      </c>
      <c r="R4861" s="9" t="s">
        <v>0</v>
      </c>
    </row>
    <row r="4862" spans="2:18" x14ac:dyDescent="0.2">
      <c r="B4862" s="25">
        <v>4632</v>
      </c>
      <c r="C4862" s="193"/>
      <c r="D4862" s="19">
        <v>0.88612919057048478</v>
      </c>
      <c r="E4862" s="19"/>
      <c r="F4862" s="19">
        <v>1.0836341927543263</v>
      </c>
      <c r="G4862" s="19"/>
      <c r="H4862" s="19">
        <v>1.2256626133340378</v>
      </c>
      <c r="I4862" s="19"/>
      <c r="J4862" s="19">
        <v>1.0777280341608806</v>
      </c>
      <c r="K4862" s="19"/>
      <c r="L4862" s="19">
        <v>1.546582869833671</v>
      </c>
      <c r="M4862" s="19"/>
      <c r="N4862" s="19">
        <v>2.3373288439576743</v>
      </c>
      <c r="O4862" s="19"/>
      <c r="P4862" s="50">
        <v>0.77988536890615678</v>
      </c>
      <c r="R4862" s="9" t="s">
        <v>0</v>
      </c>
    </row>
    <row r="4863" spans="2:18" x14ac:dyDescent="0.2">
      <c r="B4863" s="25">
        <v>4633</v>
      </c>
      <c r="C4863" s="193">
        <v>3.9511143236637715E-2</v>
      </c>
      <c r="D4863" s="19"/>
      <c r="E4863" s="19">
        <v>0.26698579330437583</v>
      </c>
      <c r="F4863" s="19"/>
      <c r="G4863" s="19">
        <v>7.7442371305742053E-2</v>
      </c>
      <c r="H4863" s="19"/>
      <c r="I4863" s="19">
        <v>0.73529174195289471</v>
      </c>
      <c r="J4863" s="19"/>
      <c r="K4863" s="19">
        <v>0.43701553614589311</v>
      </c>
      <c r="L4863" s="19"/>
      <c r="M4863" s="19">
        <v>0.35501670459775647</v>
      </c>
      <c r="N4863" s="19"/>
      <c r="O4863" s="19">
        <v>8.9172493536931061E-2</v>
      </c>
      <c r="P4863" s="50"/>
      <c r="R4863" s="9" t="s">
        <v>0</v>
      </c>
    </row>
    <row r="4864" spans="2:18" x14ac:dyDescent="0.2">
      <c r="B4864" s="25">
        <v>4634</v>
      </c>
      <c r="C4864" s="193"/>
      <c r="D4864" s="19">
        <v>0.6373622442173339</v>
      </c>
      <c r="E4864" s="19"/>
      <c r="F4864" s="19">
        <v>0.81673301853743063</v>
      </c>
      <c r="G4864" s="19"/>
      <c r="H4864" s="19">
        <v>0.96077868180217807</v>
      </c>
      <c r="I4864" s="19"/>
      <c r="J4864" s="19">
        <v>0.29740586452193946</v>
      </c>
      <c r="K4864" s="19"/>
      <c r="L4864" s="19">
        <v>0.88324081051917658</v>
      </c>
      <c r="M4864" s="19"/>
      <c r="N4864" s="19">
        <v>0.90762758522426923</v>
      </c>
      <c r="O4864" s="19"/>
      <c r="P4864" s="50">
        <v>0.17961495733879707</v>
      </c>
      <c r="R4864" s="9" t="s">
        <v>0</v>
      </c>
    </row>
    <row r="4865" spans="2:18" x14ac:dyDescent="0.2">
      <c r="B4865" s="25">
        <v>4635</v>
      </c>
      <c r="C4865" s="193">
        <v>0.57083765011901189</v>
      </c>
      <c r="D4865" s="19"/>
      <c r="E4865" s="19"/>
      <c r="F4865" s="19">
        <v>0.77684361289807025</v>
      </c>
      <c r="G4865" s="19"/>
      <c r="H4865" s="19">
        <v>0.92513819453125912</v>
      </c>
      <c r="I4865" s="19"/>
      <c r="J4865" s="19">
        <v>0.33715391356487051</v>
      </c>
      <c r="K4865" s="19"/>
      <c r="L4865" s="19">
        <v>0.16384214316325721</v>
      </c>
      <c r="M4865" s="19"/>
      <c r="N4865" s="19">
        <v>1.0484290124266407</v>
      </c>
      <c r="O4865" s="19"/>
      <c r="P4865" s="50">
        <v>0.13821638181349138</v>
      </c>
      <c r="R4865" s="9" t="s">
        <v>0</v>
      </c>
    </row>
    <row r="4866" spans="2:18" x14ac:dyDescent="0.2">
      <c r="B4866" s="25">
        <v>4636</v>
      </c>
      <c r="C4866" s="193"/>
      <c r="D4866" s="19">
        <v>0.93471117787499725</v>
      </c>
      <c r="E4866" s="19"/>
      <c r="F4866" s="19">
        <v>0.22657603640440088</v>
      </c>
      <c r="G4866" s="19"/>
      <c r="H4866" s="19">
        <v>0.7324650654680992</v>
      </c>
      <c r="I4866" s="19"/>
      <c r="J4866" s="19">
        <v>0.4141882048752305</v>
      </c>
      <c r="K4866" s="19"/>
      <c r="L4866" s="19">
        <v>0.4787141939513867</v>
      </c>
      <c r="M4866" s="19"/>
      <c r="N4866" s="19">
        <v>0.14849757723363965</v>
      </c>
      <c r="O4866" s="19"/>
      <c r="P4866" s="50">
        <v>0.34994633897325667</v>
      </c>
      <c r="R4866" s="9" t="s">
        <v>0</v>
      </c>
    </row>
    <row r="4867" spans="2:18" x14ac:dyDescent="0.2">
      <c r="B4867" s="25">
        <v>4637</v>
      </c>
      <c r="C4867" s="193"/>
      <c r="D4867" s="19">
        <v>1.4039642527416181</v>
      </c>
      <c r="E4867" s="19"/>
      <c r="F4867" s="19">
        <v>0.8187091620627478</v>
      </c>
      <c r="G4867" s="19"/>
      <c r="H4867" s="19">
        <v>1.4257134688966486</v>
      </c>
      <c r="I4867" s="19"/>
      <c r="J4867" s="19">
        <v>1.2384482710634281</v>
      </c>
      <c r="K4867" s="19"/>
      <c r="L4867" s="19">
        <v>1.6716553740365079</v>
      </c>
      <c r="M4867" s="19"/>
      <c r="N4867" s="19">
        <v>1.3012244851191401</v>
      </c>
      <c r="O4867" s="19"/>
      <c r="P4867" s="50">
        <v>0.94295558854490102</v>
      </c>
      <c r="R4867" s="9" t="s">
        <v>0</v>
      </c>
    </row>
    <row r="4868" spans="2:18" x14ac:dyDescent="0.2">
      <c r="B4868" s="25">
        <v>4638</v>
      </c>
      <c r="C4868" s="193"/>
      <c r="D4868" s="19">
        <v>1.4686713568560554</v>
      </c>
      <c r="E4868" s="19"/>
      <c r="F4868" s="19">
        <v>1.3540397954394858</v>
      </c>
      <c r="G4868" s="19"/>
      <c r="H4868" s="19">
        <v>2.3451357006050477</v>
      </c>
      <c r="I4868" s="19"/>
      <c r="J4868" s="19">
        <v>1.841694761890124</v>
      </c>
      <c r="K4868" s="19"/>
      <c r="L4868" s="19">
        <v>1.8489099320371842</v>
      </c>
      <c r="M4868" s="19"/>
      <c r="N4868" s="19">
        <v>1.2727642507190362</v>
      </c>
      <c r="O4868" s="19"/>
      <c r="P4868" s="50">
        <v>1.6244576654013902</v>
      </c>
      <c r="R4868" s="9" t="s">
        <v>0</v>
      </c>
    </row>
    <row r="4869" spans="2:18" x14ac:dyDescent="0.2">
      <c r="B4869" s="25">
        <v>4639</v>
      </c>
      <c r="C4869" s="193">
        <v>4.3160784853583108E-2</v>
      </c>
      <c r="D4869" s="19"/>
      <c r="E4869" s="19"/>
      <c r="F4869" s="19">
        <v>1.4789795968378998</v>
      </c>
      <c r="G4869" s="19"/>
      <c r="H4869" s="19">
        <v>0.84742480024069478</v>
      </c>
      <c r="I4869" s="19">
        <v>6.4543736493082135E-2</v>
      </c>
      <c r="J4869" s="19"/>
      <c r="K4869" s="19">
        <v>0.11324423048209316</v>
      </c>
      <c r="L4869" s="19"/>
      <c r="M4869" s="19"/>
      <c r="N4869" s="19">
        <v>0.46208140311408846</v>
      </c>
      <c r="O4869" s="19"/>
      <c r="P4869" s="50">
        <v>0.23811908738291432</v>
      </c>
      <c r="R4869" s="9" t="s">
        <v>0</v>
      </c>
    </row>
    <row r="4870" spans="2:18" x14ac:dyDescent="0.2">
      <c r="B4870" s="25">
        <v>4640</v>
      </c>
      <c r="C4870" s="193">
        <v>0.38383954305382589</v>
      </c>
      <c r="D4870" s="19"/>
      <c r="E4870" s="19">
        <v>0.86942608726042769</v>
      </c>
      <c r="F4870" s="19"/>
      <c r="G4870" s="19"/>
      <c r="H4870" s="19">
        <v>0.38217605843275954</v>
      </c>
      <c r="I4870" s="19">
        <v>1.7592051592222366</v>
      </c>
      <c r="J4870" s="19"/>
      <c r="K4870" s="19"/>
      <c r="L4870" s="19">
        <v>0.29474724141544972</v>
      </c>
      <c r="M4870" s="19"/>
      <c r="N4870" s="19">
        <v>1.2156349071778887</v>
      </c>
      <c r="O4870" s="19">
        <v>0.57359080632003112</v>
      </c>
      <c r="P4870" s="50"/>
      <c r="R4870" s="9" t="s">
        <v>0</v>
      </c>
    </row>
    <row r="4871" spans="2:18" x14ac:dyDescent="0.2">
      <c r="B4871" s="25">
        <v>4641</v>
      </c>
      <c r="C4871" s="193"/>
      <c r="D4871" s="19">
        <v>0.25855054979611208</v>
      </c>
      <c r="E4871" s="19"/>
      <c r="F4871" s="19">
        <v>0.88828027191762926</v>
      </c>
      <c r="G4871" s="19">
        <v>0.4580341389641594</v>
      </c>
      <c r="H4871" s="19"/>
      <c r="I4871" s="19"/>
      <c r="J4871" s="19">
        <v>0.28094949203811176</v>
      </c>
      <c r="K4871" s="19">
        <v>0.30618957145231973</v>
      </c>
      <c r="L4871" s="19"/>
      <c r="M4871" s="19"/>
      <c r="N4871" s="19">
        <v>0.28254519117905585</v>
      </c>
      <c r="O4871" s="19">
        <v>0.31861783471780236</v>
      </c>
      <c r="P4871" s="50"/>
      <c r="R4871" s="9" t="s">
        <v>0</v>
      </c>
    </row>
    <row r="4872" spans="2:18" x14ac:dyDescent="0.2">
      <c r="B4872" s="25">
        <v>4642</v>
      </c>
      <c r="C4872" s="193"/>
      <c r="D4872" s="19">
        <v>0.67342018170433027</v>
      </c>
      <c r="E4872" s="19"/>
      <c r="F4872" s="19">
        <v>1.1391812760474878</v>
      </c>
      <c r="G4872" s="19"/>
      <c r="H4872" s="19">
        <v>0.99392176113639763</v>
      </c>
      <c r="I4872" s="19"/>
      <c r="J4872" s="19">
        <v>1.1291747094885169</v>
      </c>
      <c r="K4872" s="19"/>
      <c r="L4872" s="19">
        <v>0.91530717427264496</v>
      </c>
      <c r="M4872" s="19">
        <v>0.11813771183754225</v>
      </c>
      <c r="N4872" s="19"/>
      <c r="O4872" s="19"/>
      <c r="P4872" s="50">
        <v>0.80558035293799568</v>
      </c>
      <c r="R4872" s="9" t="s">
        <v>0</v>
      </c>
    </row>
    <row r="4873" spans="2:18" x14ac:dyDescent="0.2">
      <c r="B4873" s="25">
        <v>4643</v>
      </c>
      <c r="C4873" s="193"/>
      <c r="D4873" s="19">
        <v>1.5225044577066786</v>
      </c>
      <c r="E4873" s="19"/>
      <c r="F4873" s="19">
        <v>1.4708836837191162</v>
      </c>
      <c r="G4873" s="19">
        <v>0.13740391551104861</v>
      </c>
      <c r="H4873" s="19"/>
      <c r="I4873" s="19"/>
      <c r="J4873" s="19">
        <v>0.86487128135403923</v>
      </c>
      <c r="K4873" s="19"/>
      <c r="L4873" s="19">
        <v>0.84498759635658827</v>
      </c>
      <c r="M4873" s="19"/>
      <c r="N4873" s="19">
        <v>0.2712963860849531</v>
      </c>
      <c r="O4873" s="19">
        <v>3.2894381100104196E-2</v>
      </c>
      <c r="P4873" s="50"/>
      <c r="R4873" s="9" t="s">
        <v>0</v>
      </c>
    </row>
    <row r="4874" spans="2:18" x14ac:dyDescent="0.2">
      <c r="B4874" s="25">
        <v>4644</v>
      </c>
      <c r="C4874" s="193">
        <v>0.10287259029716983</v>
      </c>
      <c r="D4874" s="19"/>
      <c r="E4874" s="19"/>
      <c r="F4874" s="19">
        <v>0.63595641051033491</v>
      </c>
      <c r="G4874" s="19">
        <v>0.17215683637996482</v>
      </c>
      <c r="H4874" s="19"/>
      <c r="I4874" s="19">
        <v>0.84964234106825687</v>
      </c>
      <c r="J4874" s="19"/>
      <c r="K4874" s="19">
        <v>7.4752658516144585E-2</v>
      </c>
      <c r="L4874" s="19"/>
      <c r="M4874" s="19"/>
      <c r="N4874" s="19">
        <v>6.4752812278144528E-2</v>
      </c>
      <c r="O4874" s="19">
        <v>0.1294067335045444</v>
      </c>
      <c r="P4874" s="50"/>
      <c r="R4874" s="9" t="s">
        <v>0</v>
      </c>
    </row>
    <row r="4875" spans="2:18" x14ac:dyDescent="0.2">
      <c r="B4875" s="25">
        <v>4645</v>
      </c>
      <c r="C4875" s="193">
        <v>0.34861973416697328</v>
      </c>
      <c r="D4875" s="19"/>
      <c r="E4875" s="19">
        <v>1.1574734098173871</v>
      </c>
      <c r="F4875" s="19"/>
      <c r="G4875" s="19">
        <v>1.57781329179013</v>
      </c>
      <c r="H4875" s="19"/>
      <c r="I4875" s="19">
        <v>0.69190594008218409</v>
      </c>
      <c r="J4875" s="19"/>
      <c r="K4875" s="19"/>
      <c r="L4875" s="19">
        <v>7.6864812576182837E-3</v>
      </c>
      <c r="M4875" s="19">
        <v>0.29513084106719367</v>
      </c>
      <c r="N4875" s="19"/>
      <c r="O4875" s="19">
        <v>1.0580735308839844</v>
      </c>
      <c r="P4875" s="50"/>
      <c r="R4875" s="9" t="s">
        <v>0</v>
      </c>
    </row>
    <row r="4876" spans="2:18" x14ac:dyDescent="0.2">
      <c r="B4876" s="25">
        <v>4646</v>
      </c>
      <c r="C4876" s="193">
        <v>0.5116630344084</v>
      </c>
      <c r="D4876" s="19"/>
      <c r="E4876" s="19"/>
      <c r="F4876" s="19">
        <v>0.31322059607571467</v>
      </c>
      <c r="G4876" s="19">
        <v>0.16785889314977237</v>
      </c>
      <c r="H4876" s="19"/>
      <c r="I4876" s="19">
        <v>0.41586180259175592</v>
      </c>
      <c r="J4876" s="19"/>
      <c r="K4876" s="19"/>
      <c r="L4876" s="19">
        <v>0.14302034513101233</v>
      </c>
      <c r="M4876" s="19">
        <v>0.63830020105524166</v>
      </c>
      <c r="N4876" s="19"/>
      <c r="O4876" s="19">
        <v>1.2140094653583309</v>
      </c>
      <c r="P4876" s="50"/>
      <c r="R4876" s="9" t="s">
        <v>0</v>
      </c>
    </row>
    <row r="4877" spans="2:18" x14ac:dyDescent="0.2">
      <c r="B4877" s="25">
        <v>4647</v>
      </c>
      <c r="C4877" s="193"/>
      <c r="D4877" s="19">
        <v>0.30215727197460807</v>
      </c>
      <c r="E4877" s="19"/>
      <c r="F4877" s="19">
        <v>0.23099455219404177</v>
      </c>
      <c r="G4877" s="19">
        <v>9.7002511907382655E-2</v>
      </c>
      <c r="H4877" s="19"/>
      <c r="I4877" s="19">
        <v>0.88571167615082724</v>
      </c>
      <c r="J4877" s="19"/>
      <c r="K4877" s="19">
        <v>2.4730895293571E-2</v>
      </c>
      <c r="L4877" s="19"/>
      <c r="M4877" s="19">
        <v>0.46867488379682071</v>
      </c>
      <c r="N4877" s="19"/>
      <c r="O4877" s="19"/>
      <c r="P4877" s="50">
        <v>0.37405060718747252</v>
      </c>
      <c r="R4877" s="9" t="s">
        <v>0</v>
      </c>
    </row>
    <row r="4878" spans="2:18" x14ac:dyDescent="0.2">
      <c r="B4878" s="25">
        <v>4648</v>
      </c>
      <c r="C4878" s="193">
        <v>1.4644000698460025</v>
      </c>
      <c r="D4878" s="19"/>
      <c r="E4878" s="19">
        <v>2.4543584779589587</v>
      </c>
      <c r="F4878" s="19"/>
      <c r="G4878" s="19">
        <v>0.94161629146261905</v>
      </c>
      <c r="H4878" s="19"/>
      <c r="I4878" s="19">
        <v>1.5059771994050506</v>
      </c>
      <c r="J4878" s="19"/>
      <c r="K4878" s="19">
        <v>0.28323151776148697</v>
      </c>
      <c r="L4878" s="19"/>
      <c r="M4878" s="19">
        <v>1.310166565989191</v>
      </c>
      <c r="N4878" s="19"/>
      <c r="O4878" s="19">
        <v>0.22012946999545427</v>
      </c>
      <c r="P4878" s="50"/>
      <c r="R4878" s="9" t="s">
        <v>0</v>
      </c>
    </row>
    <row r="4879" spans="2:18" x14ac:dyDescent="0.2">
      <c r="B4879" s="25">
        <v>4649</v>
      </c>
      <c r="C4879" s="193"/>
      <c r="D4879" s="19">
        <v>1.7339072190944811</v>
      </c>
      <c r="E4879" s="19"/>
      <c r="F4879" s="19">
        <v>2.2770591114772474</v>
      </c>
      <c r="G4879" s="19"/>
      <c r="H4879" s="19">
        <v>2.6963065175611693</v>
      </c>
      <c r="I4879" s="19"/>
      <c r="J4879" s="19">
        <v>1.807936608126282</v>
      </c>
      <c r="K4879" s="19"/>
      <c r="L4879" s="19">
        <v>1.8935299891955202</v>
      </c>
      <c r="M4879" s="19"/>
      <c r="N4879" s="19">
        <v>1.0741931689431063</v>
      </c>
      <c r="O4879" s="19"/>
      <c r="P4879" s="50">
        <v>2.0397494946220611</v>
      </c>
      <c r="R4879" s="9" t="s">
        <v>0</v>
      </c>
    </row>
    <row r="4880" spans="2:18" x14ac:dyDescent="0.2">
      <c r="B4880" s="25">
        <v>4650</v>
      </c>
      <c r="C4880" s="193">
        <v>0.29676724036186136</v>
      </c>
      <c r="D4880" s="19"/>
      <c r="E4880" s="19">
        <v>0.48316943309567417</v>
      </c>
      <c r="F4880" s="19"/>
      <c r="G4880" s="19">
        <v>1.1398642687587062</v>
      </c>
      <c r="H4880" s="19"/>
      <c r="I4880" s="19">
        <v>0.62884541852891473</v>
      </c>
      <c r="J4880" s="19"/>
      <c r="K4880" s="19">
        <v>0.5458046604816541</v>
      </c>
      <c r="L4880" s="19"/>
      <c r="M4880" s="19">
        <v>0.57142059700570424</v>
      </c>
      <c r="N4880" s="19"/>
      <c r="O4880" s="19">
        <v>0.14377837707628041</v>
      </c>
      <c r="P4880" s="50"/>
      <c r="R4880" s="9" t="s">
        <v>0</v>
      </c>
    </row>
    <row r="4881" spans="2:18" x14ac:dyDescent="0.2">
      <c r="B4881" s="25">
        <v>4651</v>
      </c>
      <c r="C4881" s="193"/>
      <c r="D4881" s="19">
        <v>0.86613655145965063</v>
      </c>
      <c r="E4881" s="19"/>
      <c r="F4881" s="19">
        <v>0.84785402759243311</v>
      </c>
      <c r="G4881" s="19"/>
      <c r="H4881" s="19">
        <v>0.29207244104942848</v>
      </c>
      <c r="I4881" s="19"/>
      <c r="J4881" s="19">
        <v>1.1816504965316421</v>
      </c>
      <c r="K4881" s="19"/>
      <c r="L4881" s="19">
        <v>0.72626028813900445</v>
      </c>
      <c r="M4881" s="19"/>
      <c r="N4881" s="19">
        <v>0.2400221747568794</v>
      </c>
      <c r="O4881" s="19"/>
      <c r="P4881" s="50">
        <v>0.307626644536659</v>
      </c>
      <c r="R4881" s="9" t="s">
        <v>0</v>
      </c>
    </row>
    <row r="4882" spans="2:18" x14ac:dyDescent="0.2">
      <c r="B4882" s="25">
        <v>4652</v>
      </c>
      <c r="C4882" s="193"/>
      <c r="D4882" s="19">
        <v>0.43229608031582362</v>
      </c>
      <c r="E4882" s="19">
        <v>0.90233297817634772</v>
      </c>
      <c r="F4882" s="19"/>
      <c r="G4882" s="19"/>
      <c r="H4882" s="19">
        <v>0.23077753505631207</v>
      </c>
      <c r="I4882" s="19">
        <v>0.44422145883917669</v>
      </c>
      <c r="J4882" s="19"/>
      <c r="K4882" s="19"/>
      <c r="L4882" s="19">
        <v>0.18090414675842548</v>
      </c>
      <c r="M4882" s="19"/>
      <c r="N4882" s="19">
        <v>0.54780533730738212</v>
      </c>
      <c r="O4882" s="19"/>
      <c r="P4882" s="50">
        <v>0.10488267430348426</v>
      </c>
      <c r="R4882" s="9" t="s">
        <v>0</v>
      </c>
    </row>
    <row r="4883" spans="2:18" x14ac:dyDescent="0.2">
      <c r="B4883" s="25">
        <v>4653</v>
      </c>
      <c r="C4883" s="193"/>
      <c r="D4883" s="19">
        <v>0.72675578404253405</v>
      </c>
      <c r="E4883" s="19"/>
      <c r="F4883" s="19">
        <v>1.240684530018578</v>
      </c>
      <c r="G4883" s="19"/>
      <c r="H4883" s="19">
        <v>1.9391710768372872</v>
      </c>
      <c r="I4883" s="19"/>
      <c r="J4883" s="19">
        <v>0.43114736049093116</v>
      </c>
      <c r="K4883" s="19"/>
      <c r="L4883" s="19">
        <v>0.54076583436590708</v>
      </c>
      <c r="M4883" s="19"/>
      <c r="N4883" s="19">
        <v>0.44612342218700696</v>
      </c>
      <c r="O4883" s="19">
        <v>0.60657872251974798</v>
      </c>
      <c r="P4883" s="50"/>
      <c r="R4883" s="9" t="s">
        <v>0</v>
      </c>
    </row>
    <row r="4884" spans="2:18" x14ac:dyDescent="0.2">
      <c r="B4884" s="25">
        <v>4654</v>
      </c>
      <c r="C4884" s="193"/>
      <c r="D4884" s="19">
        <v>0.31010459499721565</v>
      </c>
      <c r="E4884" s="19">
        <v>0.34833726524726361</v>
      </c>
      <c r="F4884" s="19"/>
      <c r="G4884" s="19"/>
      <c r="H4884" s="19">
        <v>0.47900744500959735</v>
      </c>
      <c r="I4884" s="19"/>
      <c r="J4884" s="19">
        <v>0.16709407227628542</v>
      </c>
      <c r="K4884" s="19">
        <v>0.13877522107014223</v>
      </c>
      <c r="L4884" s="19"/>
      <c r="M4884" s="19">
        <v>9.9509883544202218E-2</v>
      </c>
      <c r="N4884" s="19"/>
      <c r="O4884" s="19">
        <v>0.52509509957167988</v>
      </c>
      <c r="P4884" s="50"/>
      <c r="R4884" s="9" t="s">
        <v>0</v>
      </c>
    </row>
    <row r="4885" spans="2:18" x14ac:dyDescent="0.2">
      <c r="B4885" s="25">
        <v>4655</v>
      </c>
      <c r="C4885" s="193">
        <v>1.2228541679460878</v>
      </c>
      <c r="D4885" s="19"/>
      <c r="E4885" s="19">
        <v>0.78719848952409055</v>
      </c>
      <c r="F4885" s="19"/>
      <c r="G4885" s="19">
        <v>0.31236540266971774</v>
      </c>
      <c r="H4885" s="19"/>
      <c r="I4885" s="19">
        <v>1.0100001135528356</v>
      </c>
      <c r="J4885" s="19"/>
      <c r="K4885" s="19">
        <v>0.39491270991917971</v>
      </c>
      <c r="L4885" s="19"/>
      <c r="M4885" s="19">
        <v>1.502295413044922</v>
      </c>
      <c r="N4885" s="19"/>
      <c r="O4885" s="19">
        <v>1.2093435495059135</v>
      </c>
      <c r="P4885" s="50"/>
      <c r="R4885" s="9" t="s">
        <v>0</v>
      </c>
    </row>
    <row r="4886" spans="2:18" x14ac:dyDescent="0.2">
      <c r="B4886" s="25">
        <v>4656</v>
      </c>
      <c r="C4886" s="193">
        <v>1.5845690557715721</v>
      </c>
      <c r="D4886" s="19"/>
      <c r="E4886" s="19">
        <v>0.94698226305750233</v>
      </c>
      <c r="F4886" s="19"/>
      <c r="G4886" s="19">
        <v>2.4865081256036028</v>
      </c>
      <c r="H4886" s="19"/>
      <c r="I4886" s="19">
        <v>0.85236776805326397</v>
      </c>
      <c r="J4886" s="19"/>
      <c r="K4886" s="19">
        <v>2.2115996257291193</v>
      </c>
      <c r="L4886" s="19"/>
      <c r="M4886" s="19">
        <v>2.2845147166455448</v>
      </c>
      <c r="N4886" s="19"/>
      <c r="O4886" s="19">
        <v>2.361440896240012</v>
      </c>
      <c r="P4886" s="50"/>
      <c r="R4886" s="9" t="s">
        <v>0</v>
      </c>
    </row>
    <row r="4887" spans="2:18" x14ac:dyDescent="0.2">
      <c r="B4887" s="25">
        <v>4657</v>
      </c>
      <c r="C4887" s="193">
        <v>0.54815753037541581</v>
      </c>
      <c r="D4887" s="19"/>
      <c r="E4887" s="19"/>
      <c r="F4887" s="19">
        <v>0.69133877125377541</v>
      </c>
      <c r="G4887" s="19"/>
      <c r="H4887" s="19">
        <v>1.4596302004942325E-2</v>
      </c>
      <c r="I4887" s="19"/>
      <c r="J4887" s="19">
        <v>0.78649202443635668</v>
      </c>
      <c r="K4887" s="19"/>
      <c r="L4887" s="19">
        <v>0.94407091113940134</v>
      </c>
      <c r="M4887" s="19"/>
      <c r="N4887" s="19">
        <v>0.60519807673331005</v>
      </c>
      <c r="O4887" s="19">
        <v>0.49161996469711094</v>
      </c>
      <c r="P4887" s="50"/>
      <c r="R4887" s="9" t="s">
        <v>0</v>
      </c>
    </row>
    <row r="4888" spans="2:18" x14ac:dyDescent="0.2">
      <c r="B4888" s="25">
        <v>4658</v>
      </c>
      <c r="C4888" s="193"/>
      <c r="D4888" s="19">
        <v>2.1142750606604488</v>
      </c>
      <c r="E4888" s="19"/>
      <c r="F4888" s="19">
        <v>2.0481854339780843</v>
      </c>
      <c r="G4888" s="19"/>
      <c r="H4888" s="19">
        <v>1.9359672230061571</v>
      </c>
      <c r="I4888" s="19"/>
      <c r="J4888" s="19">
        <v>2.2730734908989971</v>
      </c>
      <c r="K4888" s="19"/>
      <c r="L4888" s="19">
        <v>1.8718516542235553</v>
      </c>
      <c r="M4888" s="19"/>
      <c r="N4888" s="19">
        <v>2.1353115690792213</v>
      </c>
      <c r="O4888" s="19"/>
      <c r="P4888" s="50">
        <v>1.5666923966694792</v>
      </c>
      <c r="R4888" s="9" t="s">
        <v>0</v>
      </c>
    </row>
    <row r="4889" spans="2:18" x14ac:dyDescent="0.2">
      <c r="B4889" s="25">
        <v>4659</v>
      </c>
      <c r="C4889" s="193">
        <v>1.1980900223649453</v>
      </c>
      <c r="D4889" s="19"/>
      <c r="E4889" s="19"/>
      <c r="F4889" s="19">
        <v>0.27402225329744689</v>
      </c>
      <c r="G4889" s="19">
        <v>0.72785218927811368</v>
      </c>
      <c r="H4889" s="19"/>
      <c r="I4889" s="19"/>
      <c r="J4889" s="19">
        <v>0.17785615640567046</v>
      </c>
      <c r="K4889" s="19">
        <v>0.80220427815834128</v>
      </c>
      <c r="L4889" s="19"/>
      <c r="M4889" s="19"/>
      <c r="N4889" s="19">
        <v>0.29016389563118733</v>
      </c>
      <c r="O4889" s="19">
        <v>0.2387280740073113</v>
      </c>
      <c r="P4889" s="50"/>
      <c r="R4889" s="9" t="s">
        <v>0</v>
      </c>
    </row>
    <row r="4890" spans="2:18" x14ac:dyDescent="0.2">
      <c r="B4890" s="25">
        <v>4660</v>
      </c>
      <c r="C4890" s="193">
        <v>1.0908466261430017</v>
      </c>
      <c r="D4890" s="19"/>
      <c r="E4890" s="19">
        <v>0.5107053450465836</v>
      </c>
      <c r="F4890" s="19"/>
      <c r="G4890" s="19">
        <v>0.12694742302972478</v>
      </c>
      <c r="H4890" s="19"/>
      <c r="I4890" s="19">
        <v>0.56654069608212565</v>
      </c>
      <c r="J4890" s="19"/>
      <c r="K4890" s="19">
        <v>1.5425455209752392</v>
      </c>
      <c r="L4890" s="19"/>
      <c r="M4890" s="19">
        <v>1.1753570629252807</v>
      </c>
      <c r="N4890" s="19"/>
      <c r="O4890" s="19">
        <v>0.79301837601389302</v>
      </c>
      <c r="P4890" s="50"/>
      <c r="R4890" s="9" t="s">
        <v>0</v>
      </c>
    </row>
    <row r="4891" spans="2:18" x14ac:dyDescent="0.2">
      <c r="B4891" s="25">
        <v>4661</v>
      </c>
      <c r="C4891" s="193"/>
      <c r="D4891" s="19">
        <v>0.78269108572784518</v>
      </c>
      <c r="E4891" s="19"/>
      <c r="F4891" s="19">
        <v>0.46851117118359659</v>
      </c>
      <c r="G4891" s="19">
        <v>5.8699479010007882E-2</v>
      </c>
      <c r="H4891" s="19"/>
      <c r="I4891" s="19">
        <v>0.73919834759024827</v>
      </c>
      <c r="J4891" s="19"/>
      <c r="K4891" s="19"/>
      <c r="L4891" s="19">
        <v>0.39275763339512704</v>
      </c>
      <c r="M4891" s="19"/>
      <c r="N4891" s="19">
        <v>0.57255259948717363</v>
      </c>
      <c r="O4891" s="19"/>
      <c r="P4891" s="50">
        <v>1.1620879622474478</v>
      </c>
      <c r="R4891" s="9" t="s">
        <v>0</v>
      </c>
    </row>
    <row r="4892" spans="2:18" x14ac:dyDescent="0.2">
      <c r="B4892" s="25">
        <v>4662</v>
      </c>
      <c r="C4892" s="193">
        <v>9.9364743477870998E-2</v>
      </c>
      <c r="D4892" s="19"/>
      <c r="E4892" s="19"/>
      <c r="F4892" s="19">
        <v>0.14995237949357706</v>
      </c>
      <c r="G4892" s="19">
        <v>0.74224005132360171</v>
      </c>
      <c r="H4892" s="19"/>
      <c r="I4892" s="19"/>
      <c r="J4892" s="19">
        <v>0.20621431982882948</v>
      </c>
      <c r="K4892" s="19"/>
      <c r="L4892" s="19">
        <v>0.55647596708939495</v>
      </c>
      <c r="M4892" s="19"/>
      <c r="N4892" s="19">
        <v>0.27594156708251694</v>
      </c>
      <c r="O4892" s="19"/>
      <c r="P4892" s="50">
        <v>0.15795575926214486</v>
      </c>
      <c r="R4892" s="9" t="s">
        <v>0</v>
      </c>
    </row>
    <row r="4893" spans="2:18" x14ac:dyDescent="0.2">
      <c r="B4893" s="25">
        <v>4663</v>
      </c>
      <c r="C4893" s="193">
        <v>0.2072372876774394</v>
      </c>
      <c r="D4893" s="19"/>
      <c r="E4893" s="19">
        <v>0.3660440040193757</v>
      </c>
      <c r="F4893" s="19"/>
      <c r="G4893" s="19">
        <v>0.24288322871100201</v>
      </c>
      <c r="H4893" s="19"/>
      <c r="I4893" s="19">
        <v>0.93419519437166598</v>
      </c>
      <c r="J4893" s="19"/>
      <c r="K4893" s="19"/>
      <c r="L4893" s="19">
        <v>0.42445486182508457</v>
      </c>
      <c r="M4893" s="19">
        <v>0.39335707592718377</v>
      </c>
      <c r="N4893" s="19"/>
      <c r="O4893" s="19">
        <v>1.0909087414495711</v>
      </c>
      <c r="P4893" s="50"/>
      <c r="R4893" s="9" t="s">
        <v>0</v>
      </c>
    </row>
    <row r="4894" spans="2:18" x14ac:dyDescent="0.2">
      <c r="B4894" s="25">
        <v>4664</v>
      </c>
      <c r="C4894" s="193">
        <v>0.53270999316802847</v>
      </c>
      <c r="D4894" s="19"/>
      <c r="E4894" s="19">
        <v>0.8066718383450453</v>
      </c>
      <c r="F4894" s="19"/>
      <c r="G4894" s="19">
        <v>8.6538844834000123E-2</v>
      </c>
      <c r="H4894" s="19"/>
      <c r="I4894" s="19">
        <v>0.49630412183801498</v>
      </c>
      <c r="J4894" s="19"/>
      <c r="K4894" s="19"/>
      <c r="L4894" s="19">
        <v>1.1166930900079895E-2</v>
      </c>
      <c r="M4894" s="19">
        <v>0.63176674074181371</v>
      </c>
      <c r="N4894" s="19"/>
      <c r="O4894" s="19">
        <v>0.8106374621471546</v>
      </c>
      <c r="P4894" s="50"/>
      <c r="R4894" s="9" t="s">
        <v>0</v>
      </c>
    </row>
    <row r="4895" spans="2:18" x14ac:dyDescent="0.2">
      <c r="B4895" s="25">
        <v>4665</v>
      </c>
      <c r="C4895" s="193">
        <v>0.4400884022014534</v>
      </c>
      <c r="D4895" s="19"/>
      <c r="E4895" s="19">
        <v>0.35745661276701268</v>
      </c>
      <c r="F4895" s="19"/>
      <c r="G4895" s="19">
        <v>1.3175817494049269</v>
      </c>
      <c r="H4895" s="19"/>
      <c r="I4895" s="19"/>
      <c r="J4895" s="19">
        <v>0.19455962161995558</v>
      </c>
      <c r="K4895" s="19">
        <v>0.64284578563467476</v>
      </c>
      <c r="L4895" s="19"/>
      <c r="M4895" s="19">
        <v>0.47840633129350307</v>
      </c>
      <c r="N4895" s="19"/>
      <c r="O4895" s="19">
        <v>0.44327688046914504</v>
      </c>
      <c r="P4895" s="50"/>
      <c r="R4895" s="9" t="s">
        <v>0</v>
      </c>
    </row>
    <row r="4896" spans="2:18" x14ac:dyDescent="0.2">
      <c r="B4896" s="25">
        <v>4666</v>
      </c>
      <c r="C4896" s="193"/>
      <c r="D4896" s="19">
        <v>0.53387720826748875</v>
      </c>
      <c r="E4896" s="19"/>
      <c r="F4896" s="19">
        <v>1.3031795820065861</v>
      </c>
      <c r="G4896" s="19"/>
      <c r="H4896" s="19">
        <v>0.13230763165897866</v>
      </c>
      <c r="I4896" s="19"/>
      <c r="J4896" s="19">
        <v>0.63514316466268161</v>
      </c>
      <c r="K4896" s="19"/>
      <c r="L4896" s="19">
        <v>0.83526890963885925</v>
      </c>
      <c r="M4896" s="19"/>
      <c r="N4896" s="19">
        <v>0.89749096102403381</v>
      </c>
      <c r="O4896" s="19"/>
      <c r="P4896" s="50">
        <v>0.57857110773687193</v>
      </c>
      <c r="R4896" s="9" t="s">
        <v>0</v>
      </c>
    </row>
    <row r="4897" spans="2:18" x14ac:dyDescent="0.2">
      <c r="B4897" s="25">
        <v>4667</v>
      </c>
      <c r="C4897" s="193">
        <v>0.91124089371160577</v>
      </c>
      <c r="D4897" s="19"/>
      <c r="E4897" s="19">
        <v>0.70989303887114719</v>
      </c>
      <c r="F4897" s="19"/>
      <c r="G4897" s="19">
        <v>1.2945689091794537</v>
      </c>
      <c r="H4897" s="19"/>
      <c r="I4897" s="19">
        <v>0.87733842400957718</v>
      </c>
      <c r="J4897" s="19"/>
      <c r="K4897" s="19">
        <v>1.333858947064068</v>
      </c>
      <c r="L4897" s="19"/>
      <c r="M4897" s="19">
        <v>1.310191392350843</v>
      </c>
      <c r="N4897" s="19"/>
      <c r="O4897" s="19">
        <v>1.9125899808998947</v>
      </c>
      <c r="P4897" s="50"/>
      <c r="R4897" s="9" t="s">
        <v>0</v>
      </c>
    </row>
    <row r="4898" spans="2:18" x14ac:dyDescent="0.2">
      <c r="B4898" s="25">
        <v>4668</v>
      </c>
      <c r="C4898" s="193">
        <v>3.0329467527788445</v>
      </c>
      <c r="D4898" s="19"/>
      <c r="E4898" s="19">
        <v>1.2652484096785117</v>
      </c>
      <c r="F4898" s="19"/>
      <c r="G4898" s="19">
        <v>2.6201686441164478</v>
      </c>
      <c r="H4898" s="19"/>
      <c r="I4898" s="19">
        <v>1.3970416285830864</v>
      </c>
      <c r="J4898" s="19"/>
      <c r="K4898" s="19">
        <v>2.0935391696474532</v>
      </c>
      <c r="L4898" s="19"/>
      <c r="M4898" s="19">
        <v>2.3135306851360813</v>
      </c>
      <c r="N4898" s="19"/>
      <c r="O4898" s="19">
        <v>1.5206328852334938</v>
      </c>
      <c r="P4898" s="50"/>
      <c r="R4898" s="9" t="s">
        <v>0</v>
      </c>
    </row>
    <row r="4899" spans="2:18" x14ac:dyDescent="0.2">
      <c r="B4899" s="25">
        <v>4669</v>
      </c>
      <c r="C4899" s="193">
        <v>6.113024764963753E-2</v>
      </c>
      <c r="D4899" s="19"/>
      <c r="E4899" s="19"/>
      <c r="F4899" s="19">
        <v>0.87998884224063845</v>
      </c>
      <c r="G4899" s="19"/>
      <c r="H4899" s="19">
        <v>0.55624801104387656</v>
      </c>
      <c r="I4899" s="19"/>
      <c r="J4899" s="19">
        <v>1.1172669255837708</v>
      </c>
      <c r="K4899" s="19"/>
      <c r="L4899" s="19">
        <v>0.66790684236600484</v>
      </c>
      <c r="M4899" s="19"/>
      <c r="N4899" s="19">
        <v>0.9790952476659246</v>
      </c>
      <c r="O4899" s="19"/>
      <c r="P4899" s="50">
        <v>1.0579500878940951</v>
      </c>
      <c r="R4899" s="9" t="s">
        <v>0</v>
      </c>
    </row>
    <row r="4900" spans="2:18" x14ac:dyDescent="0.2">
      <c r="B4900" s="25">
        <v>4670</v>
      </c>
      <c r="C4900" s="193"/>
      <c r="D4900" s="19">
        <v>2.1381592322414602</v>
      </c>
      <c r="E4900" s="19"/>
      <c r="F4900" s="19">
        <v>1.4015059797509364</v>
      </c>
      <c r="G4900" s="19"/>
      <c r="H4900" s="19">
        <v>1.9084560585740078</v>
      </c>
      <c r="I4900" s="19">
        <v>5.0616231348000515E-2</v>
      </c>
      <c r="J4900" s="19"/>
      <c r="K4900" s="19"/>
      <c r="L4900" s="19">
        <v>1.2845300037519158</v>
      </c>
      <c r="M4900" s="19"/>
      <c r="N4900" s="19">
        <v>0.51664088222361804</v>
      </c>
      <c r="O4900" s="19"/>
      <c r="P4900" s="50">
        <v>1.4684259169774612</v>
      </c>
      <c r="R4900" s="9" t="s">
        <v>0</v>
      </c>
    </row>
    <row r="4901" spans="2:18" x14ac:dyDescent="0.2">
      <c r="B4901" s="25">
        <v>4671</v>
      </c>
      <c r="C4901" s="193">
        <v>0.93623452300386811</v>
      </c>
      <c r="D4901" s="19"/>
      <c r="E4901" s="19">
        <v>0.74038454553462241</v>
      </c>
      <c r="F4901" s="19"/>
      <c r="G4901" s="19">
        <v>0.82147383590850553</v>
      </c>
      <c r="H4901" s="19"/>
      <c r="I4901" s="19">
        <v>1.2068144415420961</v>
      </c>
      <c r="J4901" s="19"/>
      <c r="K4901" s="19">
        <v>1.395341790450644</v>
      </c>
      <c r="L4901" s="19"/>
      <c r="M4901" s="19">
        <v>0.63508172601423962</v>
      </c>
      <c r="N4901" s="19"/>
      <c r="O4901" s="19">
        <v>1.3100412240434738</v>
      </c>
      <c r="P4901" s="50"/>
      <c r="R4901" s="9" t="s">
        <v>0</v>
      </c>
    </row>
    <row r="4902" spans="2:18" x14ac:dyDescent="0.2">
      <c r="B4902" s="25">
        <v>4672</v>
      </c>
      <c r="C4902" s="193">
        <v>0.21489916459710473</v>
      </c>
      <c r="D4902" s="19"/>
      <c r="E4902" s="19">
        <v>0.1728520947071833</v>
      </c>
      <c r="F4902" s="19"/>
      <c r="G4902" s="19"/>
      <c r="H4902" s="19">
        <v>0.7175708818872818</v>
      </c>
      <c r="I4902" s="19">
        <v>1.0326638246070989</v>
      </c>
      <c r="J4902" s="19"/>
      <c r="K4902" s="19"/>
      <c r="L4902" s="19">
        <v>0.16517348414247746</v>
      </c>
      <c r="M4902" s="19">
        <v>0.45296015920544974</v>
      </c>
      <c r="N4902" s="19"/>
      <c r="O4902" s="19">
        <v>2.7808490965480555E-2</v>
      </c>
      <c r="P4902" s="50"/>
      <c r="R4902" s="9" t="s">
        <v>0</v>
      </c>
    </row>
    <row r="4903" spans="2:18" x14ac:dyDescent="0.2">
      <c r="B4903" s="25">
        <v>4673</v>
      </c>
      <c r="C4903" s="193"/>
      <c r="D4903" s="19">
        <v>0.44336746094554497</v>
      </c>
      <c r="E4903" s="19">
        <v>0.12594844328645291</v>
      </c>
      <c r="F4903" s="19"/>
      <c r="G4903" s="19"/>
      <c r="H4903" s="19">
        <v>0.34281212602750444</v>
      </c>
      <c r="I4903" s="19">
        <v>0.18394359923545753</v>
      </c>
      <c r="J4903" s="19"/>
      <c r="K4903" s="19">
        <v>0.41059914092726357</v>
      </c>
      <c r="L4903" s="19"/>
      <c r="M4903" s="19">
        <v>4.8162068412916127E-2</v>
      </c>
      <c r="N4903" s="19"/>
      <c r="O4903" s="19"/>
      <c r="P4903" s="50">
        <v>0.85772677102605654</v>
      </c>
      <c r="R4903" s="9" t="s">
        <v>0</v>
      </c>
    </row>
    <row r="4904" spans="2:18" x14ac:dyDescent="0.2">
      <c r="B4904" s="25">
        <v>4674</v>
      </c>
      <c r="C4904" s="193"/>
      <c r="D4904" s="19">
        <v>0.3898193688866799</v>
      </c>
      <c r="E4904" s="19"/>
      <c r="F4904" s="19">
        <v>6.7649097105187267E-2</v>
      </c>
      <c r="G4904" s="19"/>
      <c r="H4904" s="19">
        <v>0.23211455784702009</v>
      </c>
      <c r="I4904" s="19"/>
      <c r="J4904" s="19">
        <v>0.24664734673687211</v>
      </c>
      <c r="K4904" s="19"/>
      <c r="L4904" s="19">
        <v>5.0750230131436244E-2</v>
      </c>
      <c r="M4904" s="19"/>
      <c r="N4904" s="19">
        <v>0.49877304518497045</v>
      </c>
      <c r="O4904" s="19"/>
      <c r="P4904" s="50">
        <v>0.60815272144037358</v>
      </c>
      <c r="R4904" s="9" t="s">
        <v>0</v>
      </c>
    </row>
    <row r="4905" spans="2:18" x14ac:dyDescent="0.2">
      <c r="B4905" s="25">
        <v>4675</v>
      </c>
      <c r="C4905" s="193">
        <v>0.75243233510307184</v>
      </c>
      <c r="D4905" s="19"/>
      <c r="E4905" s="19">
        <v>0.58542609327255724</v>
      </c>
      <c r="F4905" s="19"/>
      <c r="G4905" s="19">
        <v>0.21201888035002273</v>
      </c>
      <c r="H4905" s="19"/>
      <c r="I4905" s="19">
        <v>0.81168078671557531</v>
      </c>
      <c r="J4905" s="19"/>
      <c r="K4905" s="19">
        <v>1.277308066288519</v>
      </c>
      <c r="L4905" s="19"/>
      <c r="M4905" s="19">
        <v>0.66452574767091166</v>
      </c>
      <c r="N4905" s="19"/>
      <c r="O4905" s="19">
        <v>0.64605262802000729</v>
      </c>
      <c r="P4905" s="50"/>
      <c r="R4905" s="9" t="s">
        <v>0</v>
      </c>
    </row>
    <row r="4906" spans="2:18" x14ac:dyDescent="0.2">
      <c r="B4906" s="25">
        <v>4676</v>
      </c>
      <c r="C4906" s="193"/>
      <c r="D4906" s="19">
        <v>0.49946128805556872</v>
      </c>
      <c r="E4906" s="19"/>
      <c r="F4906" s="19">
        <v>0.22851035520162127</v>
      </c>
      <c r="G4906" s="19"/>
      <c r="H4906" s="19">
        <v>0.90094785295253099</v>
      </c>
      <c r="I4906" s="19"/>
      <c r="J4906" s="19">
        <v>1.5364152776095401</v>
      </c>
      <c r="K4906" s="19">
        <v>0.11829117938644924</v>
      </c>
      <c r="L4906" s="19"/>
      <c r="M4906" s="19"/>
      <c r="N4906" s="19">
        <v>0.3443438547017994</v>
      </c>
      <c r="O4906" s="19"/>
      <c r="P4906" s="50">
        <v>0.66382122465899474</v>
      </c>
      <c r="R4906" s="9" t="s">
        <v>0</v>
      </c>
    </row>
    <row r="4907" spans="2:18" x14ac:dyDescent="0.2">
      <c r="B4907" s="25">
        <v>4677</v>
      </c>
      <c r="C4907" s="193">
        <v>0.16326764758005077</v>
      </c>
      <c r="D4907" s="19"/>
      <c r="E4907" s="19">
        <v>0.54836561418011476</v>
      </c>
      <c r="F4907" s="19"/>
      <c r="G4907" s="19">
        <v>0.60423159467453724</v>
      </c>
      <c r="H4907" s="19"/>
      <c r="I4907" s="19">
        <v>0.74652972318209376</v>
      </c>
      <c r="J4907" s="19"/>
      <c r="K4907" s="19">
        <v>1.1388505339476596</v>
      </c>
      <c r="L4907" s="19"/>
      <c r="M4907" s="19">
        <v>0.43413531997479238</v>
      </c>
      <c r="N4907" s="19"/>
      <c r="O4907" s="19">
        <v>0.18243008204475511</v>
      </c>
      <c r="P4907" s="50"/>
      <c r="R4907" s="9" t="s">
        <v>0</v>
      </c>
    </row>
    <row r="4908" spans="2:18" x14ac:dyDescent="0.2">
      <c r="B4908" s="25">
        <v>4678</v>
      </c>
      <c r="C4908" s="193">
        <v>0.98180648429080786</v>
      </c>
      <c r="D4908" s="19"/>
      <c r="E4908" s="19">
        <v>0.53054986170615537</v>
      </c>
      <c r="F4908" s="19"/>
      <c r="G4908" s="19">
        <v>2.1673906194902712</v>
      </c>
      <c r="H4908" s="19"/>
      <c r="I4908" s="19">
        <v>0.49699061651772825</v>
      </c>
      <c r="J4908" s="19"/>
      <c r="K4908" s="19">
        <v>1.0127424482162335</v>
      </c>
      <c r="L4908" s="19"/>
      <c r="M4908" s="19">
        <v>1.940085986320917</v>
      </c>
      <c r="N4908" s="19"/>
      <c r="O4908" s="19">
        <v>0.99577841410150947</v>
      </c>
      <c r="P4908" s="50"/>
      <c r="R4908" s="9" t="s">
        <v>0</v>
      </c>
    </row>
    <row r="4909" spans="2:18" x14ac:dyDescent="0.2">
      <c r="B4909" s="25">
        <v>4679</v>
      </c>
      <c r="C4909" s="193">
        <v>8.533477448228631E-2</v>
      </c>
      <c r="D4909" s="19"/>
      <c r="E4909" s="19"/>
      <c r="F4909" s="19">
        <v>0.33821898542892853</v>
      </c>
      <c r="G4909" s="19">
        <v>0.27088892274519272</v>
      </c>
      <c r="H4909" s="19"/>
      <c r="I4909" s="19">
        <v>0.24321596668965528</v>
      </c>
      <c r="J4909" s="19"/>
      <c r="K4909" s="19">
        <v>0.95003110011371739</v>
      </c>
      <c r="L4909" s="19"/>
      <c r="M4909" s="19"/>
      <c r="N4909" s="19">
        <v>4.3072520864078249E-2</v>
      </c>
      <c r="O4909" s="19">
        <v>0.2979814222705911</v>
      </c>
      <c r="P4909" s="50"/>
      <c r="R4909" s="9" t="s">
        <v>0</v>
      </c>
    </row>
    <row r="4910" spans="2:18" x14ac:dyDescent="0.2">
      <c r="B4910" s="25">
        <v>4680</v>
      </c>
      <c r="C4910" s="193"/>
      <c r="D4910" s="19">
        <v>0.33009918551709566</v>
      </c>
      <c r="E4910" s="19"/>
      <c r="F4910" s="19">
        <v>0.64930597641827537</v>
      </c>
      <c r="G4910" s="19"/>
      <c r="H4910" s="19">
        <v>1.1832559799571363</v>
      </c>
      <c r="I4910" s="19"/>
      <c r="J4910" s="19">
        <v>1.5086964712081199</v>
      </c>
      <c r="K4910" s="19"/>
      <c r="L4910" s="19">
        <v>1.4930835684290011</v>
      </c>
      <c r="M4910" s="19"/>
      <c r="N4910" s="19">
        <v>0.93590660454257457</v>
      </c>
      <c r="O4910" s="19"/>
      <c r="P4910" s="50">
        <v>2.3534656875966853E-4</v>
      </c>
      <c r="R4910" s="9" t="s">
        <v>0</v>
      </c>
    </row>
    <row r="4911" spans="2:18" x14ac:dyDescent="0.2">
      <c r="B4911" s="25">
        <v>4681</v>
      </c>
      <c r="C4911" s="193">
        <v>3.4797579833823153</v>
      </c>
      <c r="D4911" s="19"/>
      <c r="E4911" s="19">
        <v>2.3066475238247923</v>
      </c>
      <c r="F4911" s="19"/>
      <c r="G4911" s="19">
        <v>2.6950657156953413</v>
      </c>
      <c r="H4911" s="19"/>
      <c r="I4911" s="19">
        <v>1.7820597981872195</v>
      </c>
      <c r="J4911" s="19"/>
      <c r="K4911" s="19">
        <v>2.6436593488464175</v>
      </c>
      <c r="L4911" s="19"/>
      <c r="M4911" s="19">
        <v>1.9457628199828301</v>
      </c>
      <c r="N4911" s="19"/>
      <c r="O4911" s="19">
        <v>1.5861924273651891</v>
      </c>
      <c r="P4911" s="50"/>
      <c r="R4911" s="9" t="s">
        <v>0</v>
      </c>
    </row>
    <row r="4912" spans="2:18" x14ac:dyDescent="0.2">
      <c r="B4912" s="25">
        <v>4682</v>
      </c>
      <c r="C4912" s="193">
        <v>1.4725731322708286</v>
      </c>
      <c r="D4912" s="19"/>
      <c r="E4912" s="19">
        <v>1.3549447676861648</v>
      </c>
      <c r="F4912" s="19"/>
      <c r="G4912" s="19">
        <v>1.3446302842935869</v>
      </c>
      <c r="H4912" s="19"/>
      <c r="I4912" s="19">
        <v>1.3034032440106615</v>
      </c>
      <c r="J4912" s="19"/>
      <c r="K4912" s="19">
        <v>2.0731604552383618</v>
      </c>
      <c r="L4912" s="19"/>
      <c r="M4912" s="19">
        <v>1.0532746265375217</v>
      </c>
      <c r="N4912" s="19"/>
      <c r="O4912" s="19">
        <v>1.4769195405748463</v>
      </c>
      <c r="P4912" s="50"/>
      <c r="R4912" s="9" t="s">
        <v>0</v>
      </c>
    </row>
    <row r="4913" spans="2:18" x14ac:dyDescent="0.2">
      <c r="B4913" s="25">
        <v>4683</v>
      </c>
      <c r="C4913" s="193"/>
      <c r="D4913" s="19">
        <v>0.93242457195865247</v>
      </c>
      <c r="E4913" s="19"/>
      <c r="F4913" s="19">
        <v>0.18060267872997471</v>
      </c>
      <c r="G4913" s="19"/>
      <c r="H4913" s="19">
        <v>0.42468974805358345</v>
      </c>
      <c r="I4913" s="19">
        <v>0.50345254759362024</v>
      </c>
      <c r="J4913" s="19"/>
      <c r="K4913" s="19">
        <v>0.37948585823077863</v>
      </c>
      <c r="L4913" s="19"/>
      <c r="M4913" s="19"/>
      <c r="N4913" s="19">
        <v>0.15313045617291676</v>
      </c>
      <c r="O4913" s="19">
        <v>0.21597794983093063</v>
      </c>
      <c r="P4913" s="50"/>
      <c r="R4913" s="9" t="s">
        <v>0</v>
      </c>
    </row>
    <row r="4914" spans="2:18" x14ac:dyDescent="0.2">
      <c r="B4914" s="25">
        <v>4684</v>
      </c>
      <c r="C4914" s="193"/>
      <c r="D4914" s="19">
        <v>1.7542520846687772</v>
      </c>
      <c r="E4914" s="19"/>
      <c r="F4914" s="19">
        <v>1.6139577022092115</v>
      </c>
      <c r="G4914" s="19"/>
      <c r="H4914" s="19">
        <v>1.4470061107160455</v>
      </c>
      <c r="I4914" s="19"/>
      <c r="J4914" s="19">
        <v>1.0201367519392495</v>
      </c>
      <c r="K4914" s="19"/>
      <c r="L4914" s="19">
        <v>1.5503211406051642</v>
      </c>
      <c r="M4914" s="19"/>
      <c r="N4914" s="19">
        <v>1.7518783627169656</v>
      </c>
      <c r="O4914" s="19"/>
      <c r="P4914" s="50">
        <v>2.159885495000478</v>
      </c>
      <c r="R4914" s="9" t="s">
        <v>0</v>
      </c>
    </row>
    <row r="4915" spans="2:18" x14ac:dyDescent="0.2">
      <c r="B4915" s="25">
        <v>4685</v>
      </c>
      <c r="C4915" s="193"/>
      <c r="D4915" s="19">
        <v>1.5055803691259124</v>
      </c>
      <c r="E4915" s="19"/>
      <c r="F4915" s="19">
        <v>0.54297618954477678</v>
      </c>
      <c r="G4915" s="19"/>
      <c r="H4915" s="19">
        <v>1.4011479540580021</v>
      </c>
      <c r="I4915" s="19"/>
      <c r="J4915" s="19">
        <v>1.2671468729391042</v>
      </c>
      <c r="K4915" s="19"/>
      <c r="L4915" s="19">
        <v>0.49172305627045637</v>
      </c>
      <c r="M4915" s="19"/>
      <c r="N4915" s="19">
        <v>0.83915629282826576</v>
      </c>
      <c r="O4915" s="19"/>
      <c r="P4915" s="50">
        <v>1.4732944799094478</v>
      </c>
      <c r="R4915" s="9" t="s">
        <v>0</v>
      </c>
    </row>
    <row r="4916" spans="2:18" x14ac:dyDescent="0.2">
      <c r="B4916" s="25">
        <v>4686</v>
      </c>
      <c r="C4916" s="193"/>
      <c r="D4916" s="19">
        <v>3.0158626473080483</v>
      </c>
      <c r="E4916" s="19"/>
      <c r="F4916" s="19">
        <v>3.4952701948947418</v>
      </c>
      <c r="G4916" s="19"/>
      <c r="H4916" s="19">
        <v>2.8050157976455079</v>
      </c>
      <c r="I4916" s="19"/>
      <c r="J4916" s="19">
        <v>3.0670911450430096</v>
      </c>
      <c r="K4916" s="19"/>
      <c r="L4916" s="19">
        <v>3.0603667149461886</v>
      </c>
      <c r="M4916" s="19"/>
      <c r="N4916" s="19">
        <v>3.420598857390118</v>
      </c>
      <c r="O4916" s="19"/>
      <c r="P4916" s="50">
        <v>2.3644906124557874</v>
      </c>
      <c r="R4916" s="9" t="s">
        <v>0</v>
      </c>
    </row>
    <row r="4917" spans="2:18" x14ac:dyDescent="0.2">
      <c r="B4917" s="25">
        <v>4687</v>
      </c>
      <c r="C4917" s="193"/>
      <c r="D4917" s="19">
        <v>0.56048883771476299</v>
      </c>
      <c r="E4917" s="19"/>
      <c r="F4917" s="19">
        <v>0.66271895649156853</v>
      </c>
      <c r="G4917" s="19"/>
      <c r="H4917" s="19">
        <v>0.44087974127136248</v>
      </c>
      <c r="I4917" s="19">
        <v>3.1583853100053204E-2</v>
      </c>
      <c r="J4917" s="19"/>
      <c r="K4917" s="19"/>
      <c r="L4917" s="19">
        <v>0.76614713325571704</v>
      </c>
      <c r="M4917" s="19"/>
      <c r="N4917" s="19">
        <v>1.2230016620252788</v>
      </c>
      <c r="O4917" s="19"/>
      <c r="P4917" s="50">
        <v>1.5521861567886479</v>
      </c>
      <c r="R4917" s="9" t="s">
        <v>0</v>
      </c>
    </row>
    <row r="4918" spans="2:18" x14ac:dyDescent="0.2">
      <c r="B4918" s="25">
        <v>4688</v>
      </c>
      <c r="C4918" s="193">
        <v>0.30999972328716696</v>
      </c>
      <c r="D4918" s="19"/>
      <c r="E4918" s="19"/>
      <c r="F4918" s="19">
        <v>0.60532890477392809</v>
      </c>
      <c r="G4918" s="19"/>
      <c r="H4918" s="19">
        <v>0.6095416281714644</v>
      </c>
      <c r="I4918" s="19">
        <v>0.75275421703386769</v>
      </c>
      <c r="J4918" s="19"/>
      <c r="K4918" s="19">
        <v>0.88363285918914425</v>
      </c>
      <c r="L4918" s="19"/>
      <c r="M4918" s="19">
        <v>0.50367816413532851</v>
      </c>
      <c r="N4918" s="19"/>
      <c r="O4918" s="19"/>
      <c r="P4918" s="50">
        <v>0.26933959485937664</v>
      </c>
      <c r="R4918" s="9" t="s">
        <v>0</v>
      </c>
    </row>
    <row r="4919" spans="2:18" x14ac:dyDescent="0.2">
      <c r="B4919" s="25">
        <v>4689</v>
      </c>
      <c r="C4919" s="193">
        <v>0.1420752704345089</v>
      </c>
      <c r="D4919" s="19"/>
      <c r="E4919" s="19">
        <v>0.3502213648332369</v>
      </c>
      <c r="F4919" s="19"/>
      <c r="G4919" s="19"/>
      <c r="H4919" s="19">
        <v>0.22304352987555165</v>
      </c>
      <c r="I4919" s="19">
        <v>1.1629443229123977</v>
      </c>
      <c r="J4919" s="19"/>
      <c r="K4919" s="19"/>
      <c r="L4919" s="19">
        <v>0.39577460612078452</v>
      </c>
      <c r="M4919" s="19"/>
      <c r="N4919" s="19">
        <v>0.40544632189920748</v>
      </c>
      <c r="O4919" s="19">
        <v>0.64202559442262486</v>
      </c>
      <c r="P4919" s="50"/>
      <c r="R4919" s="9" t="s">
        <v>0</v>
      </c>
    </row>
    <row r="4920" spans="2:18" x14ac:dyDescent="0.2">
      <c r="B4920" s="25">
        <v>4690</v>
      </c>
      <c r="C4920" s="193"/>
      <c r="D4920" s="19">
        <v>0.14065058264515948</v>
      </c>
      <c r="E4920" s="19">
        <v>0.20387066577641846</v>
      </c>
      <c r="F4920" s="19"/>
      <c r="G4920" s="19"/>
      <c r="H4920" s="19">
        <v>0.2308065349074743</v>
      </c>
      <c r="I4920" s="19">
        <v>0.57719523617886437</v>
      </c>
      <c r="J4920" s="19"/>
      <c r="K4920" s="19"/>
      <c r="L4920" s="19">
        <v>0.40181102489017356</v>
      </c>
      <c r="M4920" s="19">
        <v>0.46985248906929139</v>
      </c>
      <c r="N4920" s="19"/>
      <c r="O4920" s="19">
        <v>0.24269649688751455</v>
      </c>
      <c r="P4920" s="50"/>
      <c r="R4920" s="9" t="s">
        <v>0</v>
      </c>
    </row>
    <row r="4921" spans="2:18" x14ac:dyDescent="0.2">
      <c r="B4921" s="25">
        <v>4691</v>
      </c>
      <c r="C4921" s="193"/>
      <c r="D4921" s="19">
        <v>0.91903732679321315</v>
      </c>
      <c r="E4921" s="19"/>
      <c r="F4921" s="19">
        <v>0.5029292358504388</v>
      </c>
      <c r="G4921" s="19">
        <v>0.49898532973560272</v>
      </c>
      <c r="H4921" s="19"/>
      <c r="I4921" s="19">
        <v>0.39347014382460882</v>
      </c>
      <c r="J4921" s="19"/>
      <c r="K4921" s="19"/>
      <c r="L4921" s="19">
        <v>0.94714257425029558</v>
      </c>
      <c r="M4921" s="19"/>
      <c r="N4921" s="19">
        <v>1.7382698816867745</v>
      </c>
      <c r="O4921" s="19"/>
      <c r="P4921" s="50">
        <v>0.51552721224141729</v>
      </c>
      <c r="R4921" s="9" t="s">
        <v>0</v>
      </c>
    </row>
    <row r="4922" spans="2:18" x14ac:dyDescent="0.2">
      <c r="B4922" s="25">
        <v>4692</v>
      </c>
      <c r="C4922" s="193">
        <v>0.92551965465679353</v>
      </c>
      <c r="D4922" s="19"/>
      <c r="E4922" s="19">
        <v>1.7522575024191551</v>
      </c>
      <c r="F4922" s="19"/>
      <c r="G4922" s="19">
        <v>1.0542087716042752</v>
      </c>
      <c r="H4922" s="19"/>
      <c r="I4922" s="19">
        <v>1.0533062026300575</v>
      </c>
      <c r="J4922" s="19"/>
      <c r="K4922" s="19">
        <v>1.8164220460707374</v>
      </c>
      <c r="L4922" s="19"/>
      <c r="M4922" s="19">
        <v>1.5375259067871576</v>
      </c>
      <c r="N4922" s="19"/>
      <c r="O4922" s="19">
        <v>1.2308337345149261</v>
      </c>
      <c r="P4922" s="50"/>
      <c r="R4922" s="9" t="s">
        <v>0</v>
      </c>
    </row>
    <row r="4923" spans="2:18" x14ac:dyDescent="0.2">
      <c r="B4923" s="25">
        <v>4693</v>
      </c>
      <c r="C4923" s="193">
        <v>1.533861799892891</v>
      </c>
      <c r="D4923" s="19"/>
      <c r="E4923" s="19">
        <v>1.1177054167568397</v>
      </c>
      <c r="F4923" s="19"/>
      <c r="G4923" s="19">
        <v>0.82910901441788831</v>
      </c>
      <c r="H4923" s="19"/>
      <c r="I4923" s="19">
        <v>1.8759206022821966</v>
      </c>
      <c r="J4923" s="19"/>
      <c r="K4923" s="19">
        <v>1.7158332662293891</v>
      </c>
      <c r="L4923" s="19"/>
      <c r="M4923" s="19">
        <v>0.7543245152246012</v>
      </c>
      <c r="N4923" s="19"/>
      <c r="O4923" s="19">
        <v>1.5389670559947233</v>
      </c>
      <c r="P4923" s="50"/>
      <c r="R4923" s="9" t="s">
        <v>0</v>
      </c>
    </row>
    <row r="4924" spans="2:18" x14ac:dyDescent="0.2">
      <c r="B4924" s="25">
        <v>4694</v>
      </c>
      <c r="C4924" s="193"/>
      <c r="D4924" s="19">
        <v>0.40316418386424979</v>
      </c>
      <c r="E4924" s="19"/>
      <c r="F4924" s="19">
        <v>0.20169665596674652</v>
      </c>
      <c r="G4924" s="19"/>
      <c r="H4924" s="19">
        <v>0.92604134575850017</v>
      </c>
      <c r="I4924" s="19"/>
      <c r="J4924" s="19">
        <v>0.58123861204360439</v>
      </c>
      <c r="K4924" s="19"/>
      <c r="L4924" s="19">
        <v>0.46761493309224073</v>
      </c>
      <c r="M4924" s="19"/>
      <c r="N4924" s="19">
        <v>1.0460707078258253</v>
      </c>
      <c r="O4924" s="19"/>
      <c r="P4924" s="50">
        <v>1.2471403117239452</v>
      </c>
      <c r="R4924" s="9" t="s">
        <v>0</v>
      </c>
    </row>
    <row r="4925" spans="2:18" x14ac:dyDescent="0.2">
      <c r="B4925" s="25">
        <v>4695</v>
      </c>
      <c r="C4925" s="193"/>
      <c r="D4925" s="19">
        <v>0.35505954290261899</v>
      </c>
      <c r="E4925" s="19"/>
      <c r="F4925" s="19">
        <v>0.3478109165634885</v>
      </c>
      <c r="G4925" s="19"/>
      <c r="H4925" s="19">
        <v>0.18647004308151197</v>
      </c>
      <c r="I4925" s="19"/>
      <c r="J4925" s="19">
        <v>0.40132562592572701</v>
      </c>
      <c r="K4925" s="19"/>
      <c r="L4925" s="19">
        <v>0.43125486239879873</v>
      </c>
      <c r="M4925" s="19"/>
      <c r="N4925" s="19">
        <v>0.5287977002796509</v>
      </c>
      <c r="O4925" s="19"/>
      <c r="P4925" s="50">
        <v>0.45206902311041536</v>
      </c>
      <c r="R4925" s="9" t="s">
        <v>0</v>
      </c>
    </row>
    <row r="4926" spans="2:18" x14ac:dyDescent="0.2">
      <c r="B4926" s="25">
        <v>4696</v>
      </c>
      <c r="C4926" s="193">
        <v>1.4767330074736544</v>
      </c>
      <c r="D4926" s="19"/>
      <c r="E4926" s="19"/>
      <c r="F4926" s="19">
        <v>0.20097895195279589</v>
      </c>
      <c r="G4926" s="19"/>
      <c r="H4926" s="19">
        <v>0.51745564093479302</v>
      </c>
      <c r="I4926" s="19">
        <v>1.4114186930242163</v>
      </c>
      <c r="J4926" s="19"/>
      <c r="K4926" s="19">
        <v>1.4583289863767022</v>
      </c>
      <c r="L4926" s="19"/>
      <c r="M4926" s="19">
        <v>4.4711999707941079E-4</v>
      </c>
      <c r="N4926" s="19"/>
      <c r="O4926" s="19">
        <v>0.2801922295974214</v>
      </c>
      <c r="P4926" s="50"/>
      <c r="R4926" s="9" t="s">
        <v>0</v>
      </c>
    </row>
    <row r="4927" spans="2:18" x14ac:dyDescent="0.2">
      <c r="B4927" s="25">
        <v>4697</v>
      </c>
      <c r="C4927" s="193">
        <v>0.33832010445007249</v>
      </c>
      <c r="D4927" s="19"/>
      <c r="E4927" s="19">
        <v>0.6067867529220089</v>
      </c>
      <c r="F4927" s="19"/>
      <c r="G4927" s="19">
        <v>5.7728051458924394E-2</v>
      </c>
      <c r="H4927" s="19"/>
      <c r="I4927" s="19">
        <v>0.63089235719172354</v>
      </c>
      <c r="J4927" s="19"/>
      <c r="K4927" s="19">
        <v>0.72575617292150285</v>
      </c>
      <c r="L4927" s="19"/>
      <c r="M4927" s="19"/>
      <c r="N4927" s="19">
        <v>1.0495761364867224E-2</v>
      </c>
      <c r="O4927" s="19">
        <v>1.0027173493838057</v>
      </c>
      <c r="P4927" s="50"/>
      <c r="R4927" s="9" t="s">
        <v>0</v>
      </c>
    </row>
    <row r="4928" spans="2:18" x14ac:dyDescent="0.2">
      <c r="B4928" s="25">
        <v>4698</v>
      </c>
      <c r="C4928" s="193">
        <v>0.43425922117792459</v>
      </c>
      <c r="D4928" s="19"/>
      <c r="E4928" s="19"/>
      <c r="F4928" s="19">
        <v>0.77105397246689333</v>
      </c>
      <c r="G4928" s="19"/>
      <c r="H4928" s="19">
        <v>0.78590978922234322</v>
      </c>
      <c r="I4928" s="19"/>
      <c r="J4928" s="19">
        <v>0.11829658014773863</v>
      </c>
      <c r="K4928" s="19">
        <v>0.25835607675591465</v>
      </c>
      <c r="L4928" s="19"/>
      <c r="M4928" s="19">
        <v>0.2586265032412014</v>
      </c>
      <c r="N4928" s="19"/>
      <c r="O4928" s="19"/>
      <c r="P4928" s="50">
        <v>0.42754014159148923</v>
      </c>
      <c r="R4928" s="9" t="s">
        <v>0</v>
      </c>
    </row>
    <row r="4929" spans="2:18" x14ac:dyDescent="0.2">
      <c r="B4929" s="25">
        <v>4699</v>
      </c>
      <c r="C4929" s="193"/>
      <c r="D4929" s="19">
        <v>0.93791823670264352</v>
      </c>
      <c r="E4929" s="19"/>
      <c r="F4929" s="19">
        <v>1.1698325770940114</v>
      </c>
      <c r="G4929" s="19"/>
      <c r="H4929" s="19">
        <v>0.88183844151695789</v>
      </c>
      <c r="I4929" s="19"/>
      <c r="J4929" s="19">
        <v>0.51366109238727109</v>
      </c>
      <c r="K4929" s="19"/>
      <c r="L4929" s="19">
        <v>0.98150817213124619</v>
      </c>
      <c r="M4929" s="19"/>
      <c r="N4929" s="19">
        <v>1.0224707872660059</v>
      </c>
      <c r="O4929" s="19"/>
      <c r="P4929" s="50">
        <v>0.55098127944955233</v>
      </c>
      <c r="R4929" s="9" t="s">
        <v>0</v>
      </c>
    </row>
    <row r="4930" spans="2:18" x14ac:dyDescent="0.2">
      <c r="B4930" s="25">
        <v>4700</v>
      </c>
      <c r="C4930" s="193">
        <v>0.8814471038581434</v>
      </c>
      <c r="D4930" s="19"/>
      <c r="E4930" s="19">
        <v>0.85567398237312409</v>
      </c>
      <c r="F4930" s="19"/>
      <c r="G4930" s="19">
        <v>0.54126776788225461</v>
      </c>
      <c r="H4930" s="19"/>
      <c r="I4930" s="19"/>
      <c r="J4930" s="19">
        <v>4.2892923788778979E-2</v>
      </c>
      <c r="K4930" s="19">
        <v>0.57749939204672174</v>
      </c>
      <c r="L4930" s="19"/>
      <c r="M4930" s="19">
        <v>1.9250756166779719</v>
      </c>
      <c r="N4930" s="19"/>
      <c r="O4930" s="19">
        <v>1.2460662095323805</v>
      </c>
      <c r="P4930" s="50"/>
      <c r="R4930" s="9" t="s">
        <v>0</v>
      </c>
    </row>
    <row r="4931" spans="2:18" x14ac:dyDescent="0.2">
      <c r="B4931" s="25">
        <v>4701</v>
      </c>
      <c r="C4931" s="193">
        <v>0.30163747465551632</v>
      </c>
      <c r="D4931" s="19"/>
      <c r="E4931" s="19">
        <v>3.5813527360334364E-2</v>
      </c>
      <c r="F4931" s="19"/>
      <c r="G4931" s="19"/>
      <c r="H4931" s="19">
        <v>0.92102366139588188</v>
      </c>
      <c r="I4931" s="19">
        <v>0.17818272646774583</v>
      </c>
      <c r="J4931" s="19"/>
      <c r="K4931" s="19"/>
      <c r="L4931" s="19">
        <v>0.20894990432190028</v>
      </c>
      <c r="M4931" s="19"/>
      <c r="N4931" s="19">
        <v>8.4514305492350658E-2</v>
      </c>
      <c r="O4931" s="19">
        <v>0.36154563064245004</v>
      </c>
      <c r="P4931" s="50"/>
      <c r="R4931" s="9" t="s">
        <v>0</v>
      </c>
    </row>
    <row r="4932" spans="2:18" x14ac:dyDescent="0.2">
      <c r="B4932" s="25">
        <v>4702</v>
      </c>
      <c r="C4932" s="193"/>
      <c r="D4932" s="19">
        <v>0.97202937617549856</v>
      </c>
      <c r="E4932" s="19"/>
      <c r="F4932" s="19">
        <v>0.43231034883398517</v>
      </c>
      <c r="G4932" s="19"/>
      <c r="H4932" s="19">
        <v>0.16545081665792225</v>
      </c>
      <c r="I4932" s="19"/>
      <c r="J4932" s="19">
        <v>1.29520387817905</v>
      </c>
      <c r="K4932" s="19"/>
      <c r="L4932" s="19">
        <v>0.11444765519902632</v>
      </c>
      <c r="M4932" s="19"/>
      <c r="N4932" s="19">
        <v>0.42871885050084335</v>
      </c>
      <c r="O4932" s="19"/>
      <c r="P4932" s="50">
        <v>0.19823587094668163</v>
      </c>
      <c r="R4932" s="9" t="s">
        <v>0</v>
      </c>
    </row>
    <row r="4933" spans="2:18" x14ac:dyDescent="0.2">
      <c r="B4933" s="25">
        <v>4703</v>
      </c>
      <c r="C4933" s="193">
        <v>0.933189752475995</v>
      </c>
      <c r="D4933" s="19"/>
      <c r="E4933" s="19"/>
      <c r="F4933" s="19">
        <v>8.9286540865449959E-2</v>
      </c>
      <c r="G4933" s="19"/>
      <c r="H4933" s="19">
        <v>0.19430112099120136</v>
      </c>
      <c r="I4933" s="19"/>
      <c r="J4933" s="19">
        <v>0.37702473340871728</v>
      </c>
      <c r="K4933" s="19">
        <v>6.4903687377468461E-2</v>
      </c>
      <c r="L4933" s="19"/>
      <c r="M4933" s="19">
        <v>1.1472575399683711</v>
      </c>
      <c r="N4933" s="19"/>
      <c r="O4933" s="19"/>
      <c r="P4933" s="50">
        <v>0.31114510563548375</v>
      </c>
      <c r="R4933" s="9" t="s">
        <v>0</v>
      </c>
    </row>
    <row r="4934" spans="2:18" x14ac:dyDescent="0.2">
      <c r="B4934" s="25">
        <v>4704</v>
      </c>
      <c r="C4934" s="193"/>
      <c r="D4934" s="19">
        <v>0.28447736972844179</v>
      </c>
      <c r="E4934" s="19"/>
      <c r="F4934" s="19">
        <v>0.71438191926104611</v>
      </c>
      <c r="G4934" s="19"/>
      <c r="H4934" s="19">
        <v>1.2399730307565728</v>
      </c>
      <c r="I4934" s="19">
        <v>0.48648865048961754</v>
      </c>
      <c r="J4934" s="19"/>
      <c r="K4934" s="19">
        <v>5.1897831950233009E-2</v>
      </c>
      <c r="L4934" s="19"/>
      <c r="M4934" s="19">
        <v>0.67341559830744624</v>
      </c>
      <c r="N4934" s="19"/>
      <c r="O4934" s="19"/>
      <c r="P4934" s="50">
        <v>0.59181265253768389</v>
      </c>
      <c r="R4934" s="9" t="s">
        <v>0</v>
      </c>
    </row>
    <row r="4935" spans="2:18" x14ac:dyDescent="0.2">
      <c r="B4935" s="25">
        <v>4705</v>
      </c>
      <c r="C4935" s="193"/>
      <c r="D4935" s="19">
        <v>0.49446896364394161</v>
      </c>
      <c r="E4935" s="19"/>
      <c r="F4935" s="19">
        <v>0.25402423270504065</v>
      </c>
      <c r="G4935" s="19"/>
      <c r="H4935" s="19">
        <v>0.36478401390825799</v>
      </c>
      <c r="I4935" s="19"/>
      <c r="J4935" s="19">
        <v>0.57561868354428869</v>
      </c>
      <c r="K4935" s="19"/>
      <c r="L4935" s="19">
        <v>0.41791874739478108</v>
      </c>
      <c r="M4935" s="19"/>
      <c r="N4935" s="19">
        <v>0.63052242256463686</v>
      </c>
      <c r="O4935" s="19"/>
      <c r="P4935" s="50">
        <v>0.76322951137575457</v>
      </c>
      <c r="R4935" s="9" t="s">
        <v>0</v>
      </c>
    </row>
    <row r="4936" spans="2:18" x14ac:dyDescent="0.2">
      <c r="B4936" s="25">
        <v>4706</v>
      </c>
      <c r="C4936" s="193"/>
      <c r="D4936" s="19">
        <v>0.72859022116467886</v>
      </c>
      <c r="E4936" s="19"/>
      <c r="F4936" s="19">
        <v>0.26310678685291966</v>
      </c>
      <c r="G4936" s="19">
        <v>6.8982415953346796E-2</v>
      </c>
      <c r="H4936" s="19"/>
      <c r="I4936" s="19">
        <v>0.61826722647116605</v>
      </c>
      <c r="J4936" s="19"/>
      <c r="K4936" s="19"/>
      <c r="L4936" s="19">
        <v>0.74126825429230869</v>
      </c>
      <c r="M4936" s="19"/>
      <c r="N4936" s="19">
        <v>0.43953498161119686</v>
      </c>
      <c r="O4936" s="19"/>
      <c r="P4936" s="50">
        <v>0.14134375306393618</v>
      </c>
      <c r="R4936" s="9" t="s">
        <v>0</v>
      </c>
    </row>
    <row r="4937" spans="2:18" x14ac:dyDescent="0.2">
      <c r="B4937" s="25">
        <v>4707</v>
      </c>
      <c r="C4937" s="193">
        <v>0.23862370663493671</v>
      </c>
      <c r="D4937" s="19"/>
      <c r="E4937" s="19">
        <v>2.0102408220494944E-2</v>
      </c>
      <c r="F4937" s="19"/>
      <c r="G4937" s="19">
        <v>0.37154276810067682</v>
      </c>
      <c r="H4937" s="19"/>
      <c r="I4937" s="19"/>
      <c r="J4937" s="19">
        <v>0.39634140039094407</v>
      </c>
      <c r="K4937" s="19"/>
      <c r="L4937" s="19">
        <v>0.36387609439241592</v>
      </c>
      <c r="M4937" s="19">
        <v>0.41974322611903675</v>
      </c>
      <c r="N4937" s="19"/>
      <c r="O4937" s="19">
        <v>0.24906709222433224</v>
      </c>
      <c r="P4937" s="50"/>
      <c r="R4937" s="9" t="s">
        <v>0</v>
      </c>
    </row>
    <row r="4938" spans="2:18" x14ac:dyDescent="0.2">
      <c r="B4938" s="25">
        <v>4708</v>
      </c>
      <c r="C4938" s="193"/>
      <c r="D4938" s="19">
        <v>6.3805453299806122E-2</v>
      </c>
      <c r="E4938" s="19">
        <v>1.0004468299967209</v>
      </c>
      <c r="F4938" s="19"/>
      <c r="G4938" s="19">
        <v>0.14441453091165371</v>
      </c>
      <c r="H4938" s="19"/>
      <c r="I4938" s="19">
        <v>0.51546243876102127</v>
      </c>
      <c r="J4938" s="19"/>
      <c r="K4938" s="19">
        <v>0.3149770950474014</v>
      </c>
      <c r="L4938" s="19"/>
      <c r="M4938" s="19">
        <v>0.51886165501582948</v>
      </c>
      <c r="N4938" s="19"/>
      <c r="O4938" s="19">
        <v>0.28094602454705575</v>
      </c>
      <c r="P4938" s="50"/>
      <c r="R4938" s="9" t="s">
        <v>0</v>
      </c>
    </row>
    <row r="4939" spans="2:18" x14ac:dyDescent="0.2">
      <c r="B4939" s="25">
        <v>4709</v>
      </c>
      <c r="C4939" s="193">
        <v>0.5999079953113361</v>
      </c>
      <c r="D4939" s="19"/>
      <c r="E4939" s="19"/>
      <c r="F4939" s="19">
        <v>0.59270120546135296</v>
      </c>
      <c r="G4939" s="19">
        <v>0.56077562911320766</v>
      </c>
      <c r="H4939" s="19"/>
      <c r="I4939" s="19">
        <v>0.4405056353982949</v>
      </c>
      <c r="J4939" s="19"/>
      <c r="K4939" s="19">
        <v>0.44315263882944023</v>
      </c>
      <c r="L4939" s="19"/>
      <c r="M4939" s="19">
        <v>0.69089671875276526</v>
      </c>
      <c r="N4939" s="19"/>
      <c r="O4939" s="19">
        <v>0.71016195797189741</v>
      </c>
      <c r="P4939" s="50"/>
      <c r="R4939" s="9" t="s">
        <v>0</v>
      </c>
    </row>
    <row r="4940" spans="2:18" x14ac:dyDescent="0.2">
      <c r="B4940" s="25">
        <v>4710</v>
      </c>
      <c r="C4940" s="193"/>
      <c r="D4940" s="19">
        <v>0.38594304748142005</v>
      </c>
      <c r="E4940" s="19"/>
      <c r="F4940" s="19">
        <v>0.29629978735899276</v>
      </c>
      <c r="G4940" s="19"/>
      <c r="H4940" s="19">
        <v>0.31974684100615708</v>
      </c>
      <c r="I4940" s="19"/>
      <c r="J4940" s="19">
        <v>0.43947319064168533</v>
      </c>
      <c r="K4940" s="19"/>
      <c r="L4940" s="19">
        <v>3.7332601123863197E-2</v>
      </c>
      <c r="M4940" s="19"/>
      <c r="N4940" s="19">
        <v>0.12128720734964112</v>
      </c>
      <c r="O4940" s="19">
        <v>0.45830839092981296</v>
      </c>
      <c r="P4940" s="50"/>
      <c r="R4940" s="9" t="s">
        <v>0</v>
      </c>
    </row>
    <row r="4941" spans="2:18" x14ac:dyDescent="0.2">
      <c r="B4941" s="25">
        <v>4711</v>
      </c>
      <c r="C4941" s="193"/>
      <c r="D4941" s="19">
        <v>0.80722061674903078</v>
      </c>
      <c r="E4941" s="19"/>
      <c r="F4941" s="19">
        <v>0.73609477702391946</v>
      </c>
      <c r="G4941" s="19"/>
      <c r="H4941" s="19">
        <v>1.1461230678888163</v>
      </c>
      <c r="I4941" s="19"/>
      <c r="J4941" s="19">
        <v>1.5640221996251096</v>
      </c>
      <c r="K4941" s="19"/>
      <c r="L4941" s="19">
        <v>1.1759483894280736</v>
      </c>
      <c r="M4941" s="19"/>
      <c r="N4941" s="19">
        <v>2.2309436068633466</v>
      </c>
      <c r="O4941" s="19"/>
      <c r="P4941" s="50">
        <v>1.203630222021342</v>
      </c>
      <c r="R4941" s="9" t="s">
        <v>0</v>
      </c>
    </row>
    <row r="4942" spans="2:18" x14ac:dyDescent="0.2">
      <c r="B4942" s="25">
        <v>4712</v>
      </c>
      <c r="C4942" s="193">
        <v>2.0696010528725339</v>
      </c>
      <c r="D4942" s="19"/>
      <c r="E4942" s="19">
        <v>2.4726809091962956</v>
      </c>
      <c r="F4942" s="19"/>
      <c r="G4942" s="19">
        <v>1.4252109622202975</v>
      </c>
      <c r="H4942" s="19"/>
      <c r="I4942" s="19">
        <v>1.7900656363991481</v>
      </c>
      <c r="J4942" s="19"/>
      <c r="K4942" s="19">
        <v>1.2732743138802356</v>
      </c>
      <c r="L4942" s="19"/>
      <c r="M4942" s="19">
        <v>1.3898818835562499</v>
      </c>
      <c r="N4942" s="19"/>
      <c r="O4942" s="19">
        <v>2.152787809240194</v>
      </c>
      <c r="P4942" s="50"/>
      <c r="R4942" s="9" t="s">
        <v>0</v>
      </c>
    </row>
    <row r="4943" spans="2:18" x14ac:dyDescent="0.2">
      <c r="B4943" s="25">
        <v>4713</v>
      </c>
      <c r="C4943" s="193">
        <v>1.8262420434900462</v>
      </c>
      <c r="D4943" s="19"/>
      <c r="E4943" s="19">
        <v>1.5314537085552544</v>
      </c>
      <c r="F4943" s="19"/>
      <c r="G4943" s="19">
        <v>5.9722646547821015E-2</v>
      </c>
      <c r="H4943" s="19"/>
      <c r="I4943" s="19">
        <v>0.65614279456651747</v>
      </c>
      <c r="J4943" s="19"/>
      <c r="K4943" s="19">
        <v>0.91614459479928367</v>
      </c>
      <c r="L4943" s="19"/>
      <c r="M4943" s="19">
        <v>0.85715242268979064</v>
      </c>
      <c r="N4943" s="19"/>
      <c r="O4943" s="19">
        <v>0.62264514893581224</v>
      </c>
      <c r="P4943" s="50"/>
      <c r="R4943" s="9" t="s">
        <v>0</v>
      </c>
    </row>
    <row r="4944" spans="2:18" x14ac:dyDescent="0.2">
      <c r="B4944" s="25">
        <v>4714</v>
      </c>
      <c r="C4944" s="193">
        <v>1.6573740110626316</v>
      </c>
      <c r="D4944" s="19"/>
      <c r="E4944" s="19">
        <v>2.5153516029117315</v>
      </c>
      <c r="F4944" s="19"/>
      <c r="G4944" s="19">
        <v>0.72858640665665553</v>
      </c>
      <c r="H4944" s="19"/>
      <c r="I4944" s="19">
        <v>2.3429762105547405</v>
      </c>
      <c r="J4944" s="19"/>
      <c r="K4944" s="19">
        <v>1.2922359675580348</v>
      </c>
      <c r="L4944" s="19"/>
      <c r="M4944" s="19">
        <v>2.3917054189289231</v>
      </c>
      <c r="N4944" s="19"/>
      <c r="O4944" s="19">
        <v>1.3503619652830803</v>
      </c>
      <c r="P4944" s="50"/>
      <c r="R4944" s="9" t="s">
        <v>0</v>
      </c>
    </row>
    <row r="4945" spans="2:18" x14ac:dyDescent="0.2">
      <c r="B4945" s="25">
        <v>4715</v>
      </c>
      <c r="C4945" s="193">
        <v>0.41314298933644927</v>
      </c>
      <c r="D4945" s="19"/>
      <c r="E4945" s="19">
        <v>0.35996942101361751</v>
      </c>
      <c r="F4945" s="19"/>
      <c r="G4945" s="19">
        <v>0.9186419387831688</v>
      </c>
      <c r="H4945" s="19"/>
      <c r="I4945" s="19">
        <v>0.87257126832730669</v>
      </c>
      <c r="J4945" s="19"/>
      <c r="K4945" s="19">
        <v>0.50747676750141912</v>
      </c>
      <c r="L4945" s="19"/>
      <c r="M4945" s="19"/>
      <c r="N4945" s="19">
        <v>0.70418197045383668</v>
      </c>
      <c r="O4945" s="19">
        <v>1.6735821706536053E-2</v>
      </c>
      <c r="P4945" s="50"/>
      <c r="R4945" s="9" t="s">
        <v>0</v>
      </c>
    </row>
    <row r="4946" spans="2:18" x14ac:dyDescent="0.2">
      <c r="B4946" s="25">
        <v>4716</v>
      </c>
      <c r="C4946" s="193">
        <v>0.48745735610196422</v>
      </c>
      <c r="D4946" s="19"/>
      <c r="E4946" s="19">
        <v>2.9139689802164595E-2</v>
      </c>
      <c r="F4946" s="19"/>
      <c r="G4946" s="19">
        <v>0.30789976374821854</v>
      </c>
      <c r="H4946" s="19"/>
      <c r="I4946" s="19"/>
      <c r="J4946" s="19">
        <v>0.6141067374713961</v>
      </c>
      <c r="K4946" s="19"/>
      <c r="L4946" s="19">
        <v>0.60187424489078722</v>
      </c>
      <c r="M4946" s="19"/>
      <c r="N4946" s="19">
        <v>3.4242661905037906E-2</v>
      </c>
      <c r="O4946" s="19">
        <v>5.460988980775381E-2</v>
      </c>
      <c r="P4946" s="50"/>
      <c r="R4946" s="9" t="s">
        <v>0</v>
      </c>
    </row>
    <row r="4947" spans="2:18" x14ac:dyDescent="0.2">
      <c r="B4947" s="25">
        <v>4717</v>
      </c>
      <c r="C4947" s="193">
        <v>1.1410859805673148</v>
      </c>
      <c r="D4947" s="19"/>
      <c r="E4947" s="19">
        <v>1.1750526579011191</v>
      </c>
      <c r="F4947" s="19"/>
      <c r="G4947" s="19">
        <v>1.2067988762477291</v>
      </c>
      <c r="H4947" s="19"/>
      <c r="I4947" s="19">
        <v>1.117025769474715</v>
      </c>
      <c r="J4947" s="19"/>
      <c r="K4947" s="19">
        <v>0.7531903148558895</v>
      </c>
      <c r="L4947" s="19"/>
      <c r="M4947" s="19">
        <v>0.39210209361706172</v>
      </c>
      <c r="N4947" s="19"/>
      <c r="O4947" s="19"/>
      <c r="P4947" s="50">
        <v>0.23982082301017546</v>
      </c>
      <c r="R4947" s="9" t="s">
        <v>0</v>
      </c>
    </row>
    <row r="4948" spans="2:18" x14ac:dyDescent="0.2">
      <c r="B4948" s="25">
        <v>4718</v>
      </c>
      <c r="C4948" s="193">
        <v>0.14305259117966687</v>
      </c>
      <c r="D4948" s="19"/>
      <c r="E4948" s="19"/>
      <c r="F4948" s="19">
        <v>0.29131765041916136</v>
      </c>
      <c r="G4948" s="19"/>
      <c r="H4948" s="19">
        <v>0.18755268382354931</v>
      </c>
      <c r="I4948" s="19"/>
      <c r="J4948" s="19">
        <v>7.8303964425767758E-2</v>
      </c>
      <c r="K4948" s="19"/>
      <c r="L4948" s="19">
        <v>0.57326052841914443</v>
      </c>
      <c r="M4948" s="19"/>
      <c r="N4948" s="19">
        <v>0.50734498835654218</v>
      </c>
      <c r="O4948" s="19"/>
      <c r="P4948" s="50">
        <v>6.172386259280313E-2</v>
      </c>
      <c r="R4948" s="9" t="s">
        <v>0</v>
      </c>
    </row>
    <row r="4949" spans="2:18" x14ac:dyDescent="0.2">
      <c r="B4949" s="25">
        <v>4719</v>
      </c>
      <c r="C4949" s="193"/>
      <c r="D4949" s="19">
        <v>3.2815717952990701E-2</v>
      </c>
      <c r="E4949" s="19">
        <v>0.63625552181224698</v>
      </c>
      <c r="F4949" s="19"/>
      <c r="G4949" s="19">
        <v>1.0267161124777753</v>
      </c>
      <c r="H4949" s="19"/>
      <c r="I4949" s="19">
        <v>1.2292229531526644</v>
      </c>
      <c r="J4949" s="19"/>
      <c r="K4949" s="19">
        <v>0.48355079323984901</v>
      </c>
      <c r="L4949" s="19"/>
      <c r="M4949" s="19">
        <v>1.2791027194735538</v>
      </c>
      <c r="N4949" s="19"/>
      <c r="O4949" s="19">
        <v>0.54231693906777934</v>
      </c>
      <c r="P4949" s="50"/>
      <c r="R4949" s="9" t="s">
        <v>0</v>
      </c>
    </row>
    <row r="4950" spans="2:18" x14ac:dyDescent="0.2">
      <c r="B4950" s="25">
        <v>4720</v>
      </c>
      <c r="C4950" s="193"/>
      <c r="D4950" s="19">
        <v>0.10540131438777395</v>
      </c>
      <c r="E4950" s="19"/>
      <c r="F4950" s="19">
        <v>0.39602950126454811</v>
      </c>
      <c r="G4950" s="19">
        <v>0.27620433855379661</v>
      </c>
      <c r="H4950" s="19"/>
      <c r="I4950" s="19">
        <v>0.69402025050140415</v>
      </c>
      <c r="J4950" s="19"/>
      <c r="K4950" s="19"/>
      <c r="L4950" s="19">
        <v>0.28333212231126997</v>
      </c>
      <c r="M4950" s="19">
        <v>0.16237553062823853</v>
      </c>
      <c r="N4950" s="19"/>
      <c r="O4950" s="19">
        <v>0.22497780549638585</v>
      </c>
      <c r="P4950" s="50"/>
      <c r="R4950" s="9" t="s">
        <v>0</v>
      </c>
    </row>
    <row r="4951" spans="2:18" x14ac:dyDescent="0.2">
      <c r="B4951" s="25">
        <v>4721</v>
      </c>
      <c r="C4951" s="193"/>
      <c r="D4951" s="19">
        <v>2.2561089609628958E-2</v>
      </c>
      <c r="E4951" s="19"/>
      <c r="F4951" s="19">
        <v>3.044103952246122E-2</v>
      </c>
      <c r="G4951" s="19"/>
      <c r="H4951" s="19">
        <v>0.7862506795264721</v>
      </c>
      <c r="I4951" s="19">
        <v>7.3489781438242835E-2</v>
      </c>
      <c r="J4951" s="19"/>
      <c r="K4951" s="19">
        <v>0.16274220534806402</v>
      </c>
      <c r="L4951" s="19"/>
      <c r="M4951" s="19"/>
      <c r="N4951" s="19">
        <v>4.0475776680595286E-2</v>
      </c>
      <c r="O4951" s="19"/>
      <c r="P4951" s="50">
        <v>0.28296989463446576</v>
      </c>
      <c r="R4951" s="9" t="s">
        <v>0</v>
      </c>
    </row>
    <row r="4952" spans="2:18" x14ac:dyDescent="0.2">
      <c r="B4952" s="25">
        <v>4722</v>
      </c>
      <c r="C4952" s="193"/>
      <c r="D4952" s="19">
        <v>0.82245457840348168</v>
      </c>
      <c r="E4952" s="19"/>
      <c r="F4952" s="19">
        <v>0.88142325106699115</v>
      </c>
      <c r="G4952" s="19"/>
      <c r="H4952" s="19">
        <v>0.18939366640489019</v>
      </c>
      <c r="I4952" s="19"/>
      <c r="J4952" s="19">
        <v>0.39718323652514881</v>
      </c>
      <c r="K4952" s="19"/>
      <c r="L4952" s="19">
        <v>0.47483567281157912</v>
      </c>
      <c r="M4952" s="19">
        <v>0.45165644294820334</v>
      </c>
      <c r="N4952" s="19"/>
      <c r="O4952" s="19"/>
      <c r="P4952" s="50">
        <v>0.74492042308937767</v>
      </c>
      <c r="R4952" s="9" t="s">
        <v>0</v>
      </c>
    </row>
    <row r="4953" spans="2:18" x14ac:dyDescent="0.2">
      <c r="B4953" s="25">
        <v>4723</v>
      </c>
      <c r="C4953" s="193"/>
      <c r="D4953" s="19">
        <v>1.6072152060045373</v>
      </c>
      <c r="E4953" s="19"/>
      <c r="F4953" s="19">
        <v>2.1185124093239454</v>
      </c>
      <c r="G4953" s="19"/>
      <c r="H4953" s="19">
        <v>1.351307624293832</v>
      </c>
      <c r="I4953" s="19"/>
      <c r="J4953" s="19">
        <v>0.87222001662597948</v>
      </c>
      <c r="K4953" s="19"/>
      <c r="L4953" s="19">
        <v>2.0227685135158313</v>
      </c>
      <c r="M4953" s="19"/>
      <c r="N4953" s="19">
        <v>2.2916340602979792</v>
      </c>
      <c r="O4953" s="19"/>
      <c r="P4953" s="50">
        <v>1.3855367722442267</v>
      </c>
      <c r="R4953" s="9" t="s">
        <v>0</v>
      </c>
    </row>
    <row r="4954" spans="2:18" x14ac:dyDescent="0.2">
      <c r="B4954" s="25">
        <v>4724</v>
      </c>
      <c r="C4954" s="193">
        <v>1.4945944956032842</v>
      </c>
      <c r="D4954" s="19"/>
      <c r="E4954" s="19">
        <v>1.1714151651187297</v>
      </c>
      <c r="F4954" s="19"/>
      <c r="G4954" s="19">
        <v>2.4999299317357875</v>
      </c>
      <c r="H4954" s="19"/>
      <c r="I4954" s="19">
        <v>1.7599737856116788</v>
      </c>
      <c r="J4954" s="19"/>
      <c r="K4954" s="19">
        <v>1.7040118236034125</v>
      </c>
      <c r="L4954" s="19"/>
      <c r="M4954" s="19">
        <v>1.9004516140912775</v>
      </c>
      <c r="N4954" s="19"/>
      <c r="O4954" s="19">
        <v>1.3172523255525173</v>
      </c>
      <c r="P4954" s="50"/>
      <c r="R4954" s="9" t="s">
        <v>0</v>
      </c>
    </row>
    <row r="4955" spans="2:18" x14ac:dyDescent="0.2">
      <c r="B4955" s="25">
        <v>4725</v>
      </c>
      <c r="C4955" s="193"/>
      <c r="D4955" s="19">
        <v>1.1719080145636362E-2</v>
      </c>
      <c r="E4955" s="19"/>
      <c r="F4955" s="19">
        <v>0.33439965613359368</v>
      </c>
      <c r="G4955" s="19"/>
      <c r="H4955" s="19">
        <v>0.97223301188687061</v>
      </c>
      <c r="I4955" s="19"/>
      <c r="J4955" s="19">
        <v>0.43115663811713828</v>
      </c>
      <c r="K4955" s="19">
        <v>0.33342007159644821</v>
      </c>
      <c r="L4955" s="19"/>
      <c r="M4955" s="19">
        <v>0.12301143578918955</v>
      </c>
      <c r="N4955" s="19"/>
      <c r="O4955" s="19">
        <v>0.13815911277959345</v>
      </c>
      <c r="P4955" s="50"/>
      <c r="R4955" s="9" t="s">
        <v>0</v>
      </c>
    </row>
    <row r="4956" spans="2:18" x14ac:dyDescent="0.2">
      <c r="B4956" s="25">
        <v>4726</v>
      </c>
      <c r="C4956" s="193">
        <v>0.70813993802029418</v>
      </c>
      <c r="D4956" s="19"/>
      <c r="E4956" s="19">
        <v>0.67177570618691451</v>
      </c>
      <c r="F4956" s="19"/>
      <c r="G4956" s="19">
        <v>6.3354238362968066E-2</v>
      </c>
      <c r="H4956" s="19"/>
      <c r="I4956" s="19">
        <v>0.44318545823758365</v>
      </c>
      <c r="J4956" s="19"/>
      <c r="K4956" s="19">
        <v>0.75560248177242828</v>
      </c>
      <c r="L4956" s="19"/>
      <c r="M4956" s="19">
        <v>0.9747764556704035</v>
      </c>
      <c r="N4956" s="19"/>
      <c r="O4956" s="19">
        <v>0.43244086868908144</v>
      </c>
      <c r="P4956" s="50"/>
      <c r="R4956" s="9" t="s">
        <v>0</v>
      </c>
    </row>
    <row r="4957" spans="2:18" x14ac:dyDescent="0.2">
      <c r="B4957" s="25">
        <v>4727</v>
      </c>
      <c r="C4957" s="193"/>
      <c r="D4957" s="19">
        <v>1.9990556773692236</v>
      </c>
      <c r="E4957" s="19"/>
      <c r="F4957" s="19">
        <v>1.0802212286684665</v>
      </c>
      <c r="G4957" s="19"/>
      <c r="H4957" s="19">
        <v>1.3459250552093081</v>
      </c>
      <c r="I4957" s="19"/>
      <c r="J4957" s="19">
        <v>2.1837694302566537</v>
      </c>
      <c r="K4957" s="19"/>
      <c r="L4957" s="19">
        <v>1.7669795859791637</v>
      </c>
      <c r="M4957" s="19"/>
      <c r="N4957" s="19">
        <v>1.5229629319175553</v>
      </c>
      <c r="O4957" s="19"/>
      <c r="P4957" s="50">
        <v>0.41702063054063815</v>
      </c>
      <c r="R4957" s="9" t="s">
        <v>0</v>
      </c>
    </row>
    <row r="4958" spans="2:18" x14ac:dyDescent="0.2">
      <c r="B4958" s="25">
        <v>4728</v>
      </c>
      <c r="C4958" s="193">
        <v>1.2108046995340367</v>
      </c>
      <c r="D4958" s="19"/>
      <c r="E4958" s="19">
        <v>0.6517543620820796</v>
      </c>
      <c r="F4958" s="19"/>
      <c r="G4958" s="19">
        <v>1.5350067806001633</v>
      </c>
      <c r="H4958" s="19"/>
      <c r="I4958" s="19">
        <v>0.47247268942692916</v>
      </c>
      <c r="J4958" s="19"/>
      <c r="K4958" s="19">
        <v>0.63695533680131955</v>
      </c>
      <c r="L4958" s="19"/>
      <c r="M4958" s="19">
        <v>1.1622366764757419</v>
      </c>
      <c r="N4958" s="19"/>
      <c r="O4958" s="19">
        <v>1.3845245503838428</v>
      </c>
      <c r="P4958" s="50"/>
      <c r="R4958" s="9" t="s">
        <v>0</v>
      </c>
    </row>
    <row r="4959" spans="2:18" x14ac:dyDescent="0.2">
      <c r="B4959" s="25">
        <v>4729</v>
      </c>
      <c r="C4959" s="193"/>
      <c r="D4959" s="19">
        <v>1.485728906445164</v>
      </c>
      <c r="E4959" s="19"/>
      <c r="F4959" s="19">
        <v>0.28381853852141514</v>
      </c>
      <c r="G4959" s="19"/>
      <c r="H4959" s="19">
        <v>0.82275600919285086</v>
      </c>
      <c r="I4959" s="19">
        <v>0.18236770509676747</v>
      </c>
      <c r="J4959" s="19"/>
      <c r="K4959" s="19"/>
      <c r="L4959" s="19">
        <v>9.1039598363055196E-2</v>
      </c>
      <c r="M4959" s="19">
        <v>0.73752806936184545</v>
      </c>
      <c r="N4959" s="19"/>
      <c r="O4959" s="19"/>
      <c r="P4959" s="50">
        <v>1.1044056579397532</v>
      </c>
      <c r="R4959" s="9" t="s">
        <v>0</v>
      </c>
    </row>
    <row r="4960" spans="2:18" x14ac:dyDescent="0.2">
      <c r="B4960" s="25">
        <v>4730</v>
      </c>
      <c r="C4960" s="193">
        <v>0.11595878638028753</v>
      </c>
      <c r="D4960" s="19"/>
      <c r="E4960" s="19">
        <v>0.31247728587661178</v>
      </c>
      <c r="F4960" s="19"/>
      <c r="G4960" s="19">
        <v>0.20869492096339182</v>
      </c>
      <c r="H4960" s="19"/>
      <c r="I4960" s="19"/>
      <c r="J4960" s="19">
        <v>0.20216351272455624</v>
      </c>
      <c r="K4960" s="19">
        <v>0.11693808642971454</v>
      </c>
      <c r="L4960" s="19"/>
      <c r="M4960" s="19">
        <v>0.27532691436839063</v>
      </c>
      <c r="N4960" s="19"/>
      <c r="O4960" s="19">
        <v>0.53197100885697002</v>
      </c>
      <c r="P4960" s="50"/>
      <c r="R4960" s="9" t="s">
        <v>0</v>
      </c>
    </row>
    <row r="4961" spans="2:18" x14ac:dyDescent="0.2">
      <c r="B4961" s="25">
        <v>4731</v>
      </c>
      <c r="C4961" s="193">
        <v>0.11084749942733631</v>
      </c>
      <c r="D4961" s="19"/>
      <c r="E4961" s="19">
        <v>0.62470218264138078</v>
      </c>
      <c r="F4961" s="19"/>
      <c r="G4961" s="19">
        <v>0.31997359342755949</v>
      </c>
      <c r="H4961" s="19"/>
      <c r="I4961" s="19">
        <v>0.341946814782085</v>
      </c>
      <c r="J4961" s="19"/>
      <c r="K4961" s="19">
        <v>1.0968422488332719</v>
      </c>
      <c r="L4961" s="19"/>
      <c r="M4961" s="19">
        <v>0.17875001923324801</v>
      </c>
      <c r="N4961" s="19"/>
      <c r="O4961" s="19"/>
      <c r="P4961" s="50">
        <v>0.23952834116611735</v>
      </c>
      <c r="R4961" s="9" t="s">
        <v>0</v>
      </c>
    </row>
    <row r="4962" spans="2:18" x14ac:dyDescent="0.2">
      <c r="B4962" s="25">
        <v>4732</v>
      </c>
      <c r="C4962" s="193"/>
      <c r="D4962" s="19">
        <v>0.19951942119417293</v>
      </c>
      <c r="E4962" s="19"/>
      <c r="F4962" s="19">
        <v>6.1593834377579156E-2</v>
      </c>
      <c r="G4962" s="19">
        <v>0.75607243372938382</v>
      </c>
      <c r="H4962" s="19"/>
      <c r="I4962" s="19">
        <v>0.27085727826425576</v>
      </c>
      <c r="J4962" s="19"/>
      <c r="K4962" s="19">
        <v>0.30638442673304206</v>
      </c>
      <c r="L4962" s="19"/>
      <c r="M4962" s="19"/>
      <c r="N4962" s="19">
        <v>0.93625120134990081</v>
      </c>
      <c r="O4962" s="19">
        <v>0.30680103296985922</v>
      </c>
      <c r="P4962" s="50"/>
      <c r="R4962" s="9" t="s">
        <v>0</v>
      </c>
    </row>
    <row r="4963" spans="2:18" x14ac:dyDescent="0.2">
      <c r="B4963" s="25">
        <v>4733</v>
      </c>
      <c r="C4963" s="193"/>
      <c r="D4963" s="19">
        <v>0.42206652295483049</v>
      </c>
      <c r="E4963" s="19"/>
      <c r="F4963" s="19">
        <v>0.67721719183736118</v>
      </c>
      <c r="G4963" s="19"/>
      <c r="H4963" s="19">
        <v>1.6364310195763505</v>
      </c>
      <c r="I4963" s="19"/>
      <c r="J4963" s="19">
        <v>0.69702258645664916</v>
      </c>
      <c r="K4963" s="19">
        <v>0.32508856661183955</v>
      </c>
      <c r="L4963" s="19"/>
      <c r="M4963" s="19"/>
      <c r="N4963" s="19">
        <v>1.0994490768283871</v>
      </c>
      <c r="O4963" s="19"/>
      <c r="P4963" s="50">
        <v>0.86450901721165929</v>
      </c>
      <c r="R4963" s="9" t="s">
        <v>0</v>
      </c>
    </row>
    <row r="4964" spans="2:18" x14ac:dyDescent="0.2">
      <c r="B4964" s="25">
        <v>4734</v>
      </c>
      <c r="C4964" s="193">
        <v>0.15372674542879169</v>
      </c>
      <c r="D4964" s="19"/>
      <c r="E4964" s="19">
        <v>0.1991387627528968</v>
      </c>
      <c r="F4964" s="19"/>
      <c r="G4964" s="19">
        <v>0.9472954911143957</v>
      </c>
      <c r="H4964" s="19"/>
      <c r="I4964" s="19"/>
      <c r="J4964" s="19">
        <v>0.18532770710073795</v>
      </c>
      <c r="K4964" s="19">
        <v>0.48215375849844078</v>
      </c>
      <c r="L4964" s="19"/>
      <c r="M4964" s="19"/>
      <c r="N4964" s="19">
        <v>0.23370872852968266</v>
      </c>
      <c r="O4964" s="19"/>
      <c r="P4964" s="50">
        <v>5.3929194235972824E-2</v>
      </c>
      <c r="R4964" s="9" t="s">
        <v>0</v>
      </c>
    </row>
    <row r="4965" spans="2:18" x14ac:dyDescent="0.2">
      <c r="B4965" s="25">
        <v>4735</v>
      </c>
      <c r="C4965" s="193"/>
      <c r="D4965" s="19">
        <v>0.24658955674805677</v>
      </c>
      <c r="E4965" s="19">
        <v>5.1255002097285174E-2</v>
      </c>
      <c r="F4965" s="19"/>
      <c r="G4965" s="19"/>
      <c r="H4965" s="19">
        <v>0.62920750609215337</v>
      </c>
      <c r="I4965" s="19"/>
      <c r="J4965" s="19">
        <v>1.0628303651013149</v>
      </c>
      <c r="K4965" s="19"/>
      <c r="L4965" s="19">
        <v>0.60108168240406001</v>
      </c>
      <c r="M4965" s="19"/>
      <c r="N4965" s="19">
        <v>0.26072759193133843</v>
      </c>
      <c r="O4965" s="19"/>
      <c r="P4965" s="50">
        <v>0.34387493347241105</v>
      </c>
      <c r="R4965" s="9" t="s">
        <v>0</v>
      </c>
    </row>
    <row r="4966" spans="2:18" x14ac:dyDescent="0.2">
      <c r="B4966" s="25">
        <v>4736</v>
      </c>
      <c r="C4966" s="193"/>
      <c r="D4966" s="19">
        <v>0.49556112181104101</v>
      </c>
      <c r="E4966" s="19"/>
      <c r="F4966" s="19">
        <v>2.4926254249298872E-2</v>
      </c>
      <c r="G4966" s="19">
        <v>4.8322963137521907E-2</v>
      </c>
      <c r="H4966" s="19"/>
      <c r="I4966" s="19"/>
      <c r="J4966" s="19">
        <v>5.0377019101840509E-3</v>
      </c>
      <c r="K4966" s="19"/>
      <c r="L4966" s="19">
        <v>1.2804128685294285</v>
      </c>
      <c r="M4966" s="19"/>
      <c r="N4966" s="19">
        <v>1.0432939520488773</v>
      </c>
      <c r="O4966" s="19"/>
      <c r="P4966" s="50">
        <v>1.0542162331688312</v>
      </c>
      <c r="R4966" s="9" t="s">
        <v>0</v>
      </c>
    </row>
    <row r="4967" spans="2:18" x14ac:dyDescent="0.2">
      <c r="B4967" s="25">
        <v>4737</v>
      </c>
      <c r="C4967" s="193"/>
      <c r="D4967" s="19">
        <v>0.95210643969549991</v>
      </c>
      <c r="E4967" s="19"/>
      <c r="F4967" s="19">
        <v>1.8250330252525346</v>
      </c>
      <c r="G4967" s="19"/>
      <c r="H4967" s="19">
        <v>0.66302964252849428</v>
      </c>
      <c r="I4967" s="19"/>
      <c r="J4967" s="19">
        <v>1.5879473141037563</v>
      </c>
      <c r="K4967" s="19"/>
      <c r="L4967" s="19">
        <v>1.8646635025454699</v>
      </c>
      <c r="M4967" s="19"/>
      <c r="N4967" s="19">
        <v>1.2858846742971783</v>
      </c>
      <c r="O4967" s="19"/>
      <c r="P4967" s="50">
        <v>0.74275406749442852</v>
      </c>
      <c r="R4967" s="9" t="s">
        <v>0</v>
      </c>
    </row>
    <row r="4968" spans="2:18" x14ac:dyDescent="0.2">
      <c r="B4968" s="25">
        <v>4738</v>
      </c>
      <c r="C4968" s="193">
        <v>0.28486905771331711</v>
      </c>
      <c r="D4968" s="19"/>
      <c r="E4968" s="19">
        <v>0.12251258190869677</v>
      </c>
      <c r="F4968" s="19"/>
      <c r="G4968" s="19">
        <v>0.12738207722586103</v>
      </c>
      <c r="H4968" s="19"/>
      <c r="I4968" s="19">
        <v>4.2722591772042129E-2</v>
      </c>
      <c r="J4968" s="19"/>
      <c r="K4968" s="19"/>
      <c r="L4968" s="19">
        <v>0.15736146113373101</v>
      </c>
      <c r="M4968" s="19">
        <v>0.35936990789572648</v>
      </c>
      <c r="N4968" s="19"/>
      <c r="O4968" s="19"/>
      <c r="P4968" s="50">
        <v>0.17750329353172892</v>
      </c>
      <c r="R4968" s="9" t="s">
        <v>0</v>
      </c>
    </row>
    <row r="4969" spans="2:18" x14ac:dyDescent="0.2">
      <c r="B4969" s="25">
        <v>4739</v>
      </c>
      <c r="C4969" s="193"/>
      <c r="D4969" s="19">
        <v>1.0881372644267491</v>
      </c>
      <c r="E4969" s="19">
        <v>0.551833526367974</v>
      </c>
      <c r="F4969" s="19"/>
      <c r="G4969" s="19"/>
      <c r="H4969" s="19">
        <v>0.19159752879929004</v>
      </c>
      <c r="I4969" s="19"/>
      <c r="J4969" s="19">
        <v>0.19721095561034366</v>
      </c>
      <c r="K4969" s="19">
        <v>0.23115172122327807</v>
      </c>
      <c r="L4969" s="19"/>
      <c r="M4969" s="19">
        <v>7.5444362867806897E-2</v>
      </c>
      <c r="N4969" s="19"/>
      <c r="O4969" s="19"/>
      <c r="P4969" s="50">
        <v>0.21337622921715604</v>
      </c>
      <c r="R4969" s="9" t="s">
        <v>0</v>
      </c>
    </row>
    <row r="4970" spans="2:18" x14ac:dyDescent="0.2">
      <c r="B4970" s="25">
        <v>4740</v>
      </c>
      <c r="C4970" s="193">
        <v>0.41196322067467522</v>
      </c>
      <c r="D4970" s="19"/>
      <c r="E4970" s="19">
        <v>0.99244271793929306</v>
      </c>
      <c r="F4970" s="19"/>
      <c r="G4970" s="19">
        <v>1.2821735072481151</v>
      </c>
      <c r="H4970" s="19"/>
      <c r="I4970" s="19">
        <v>1.4879210126819891</v>
      </c>
      <c r="J4970" s="19"/>
      <c r="K4970" s="19">
        <v>1.7342062887449168</v>
      </c>
      <c r="L4970" s="19"/>
      <c r="M4970" s="19">
        <v>1.1280095201377767</v>
      </c>
      <c r="N4970" s="19"/>
      <c r="O4970" s="19">
        <v>1.4839295732551272</v>
      </c>
      <c r="P4970" s="50"/>
      <c r="R4970" s="9" t="s">
        <v>0</v>
      </c>
    </row>
    <row r="4971" spans="2:18" x14ac:dyDescent="0.2">
      <c r="B4971" s="25">
        <v>4741</v>
      </c>
      <c r="C4971" s="193"/>
      <c r="D4971" s="19">
        <v>0.98042971738282636</v>
      </c>
      <c r="E4971" s="19"/>
      <c r="F4971" s="19">
        <v>1.211918524958961</v>
      </c>
      <c r="G4971" s="19"/>
      <c r="H4971" s="19">
        <v>0.77846105091871898</v>
      </c>
      <c r="I4971" s="19"/>
      <c r="J4971" s="19">
        <v>1.9593089841210003</v>
      </c>
      <c r="K4971" s="19"/>
      <c r="L4971" s="19">
        <v>1.0930994898074617</v>
      </c>
      <c r="M4971" s="19"/>
      <c r="N4971" s="19">
        <v>0.90139731489628783</v>
      </c>
      <c r="O4971" s="19"/>
      <c r="P4971" s="50">
        <v>0.81523503790764007</v>
      </c>
      <c r="R4971" s="9" t="s">
        <v>0</v>
      </c>
    </row>
    <row r="4972" spans="2:18" x14ac:dyDescent="0.2">
      <c r="B4972" s="25">
        <v>4742</v>
      </c>
      <c r="C4972" s="193"/>
      <c r="D4972" s="19">
        <v>0.30598079135486028</v>
      </c>
      <c r="E4972" s="19"/>
      <c r="F4972" s="19">
        <v>0.68410827572712463</v>
      </c>
      <c r="G4972" s="19"/>
      <c r="H4972" s="19">
        <v>0.45233555618396648</v>
      </c>
      <c r="I4972" s="19">
        <v>0.64625749466633842</v>
      </c>
      <c r="J4972" s="19"/>
      <c r="K4972" s="19"/>
      <c r="L4972" s="19">
        <v>3.063142204648437E-2</v>
      </c>
      <c r="M4972" s="19"/>
      <c r="N4972" s="19">
        <v>9.7270290902814638E-2</v>
      </c>
      <c r="O4972" s="19">
        <v>0.29526894372678375</v>
      </c>
      <c r="P4972" s="50"/>
      <c r="R4972" s="9" t="s">
        <v>0</v>
      </c>
    </row>
    <row r="4973" spans="2:18" x14ac:dyDescent="0.2">
      <c r="B4973" s="25">
        <v>4743</v>
      </c>
      <c r="C4973" s="193">
        <v>0.83699888117714605</v>
      </c>
      <c r="D4973" s="19"/>
      <c r="E4973" s="19">
        <v>1.4291341484228695</v>
      </c>
      <c r="F4973" s="19"/>
      <c r="G4973" s="19">
        <v>1.9227911817539161</v>
      </c>
      <c r="H4973" s="19"/>
      <c r="I4973" s="19">
        <v>0.70320649301067739</v>
      </c>
      <c r="J4973" s="19"/>
      <c r="K4973" s="19">
        <v>0.8674927340797618</v>
      </c>
      <c r="L4973" s="19"/>
      <c r="M4973" s="19">
        <v>1.7856885060245771</v>
      </c>
      <c r="N4973" s="19"/>
      <c r="O4973" s="19">
        <v>1.0822100669041628</v>
      </c>
      <c r="P4973" s="50"/>
      <c r="R4973" s="9" t="s">
        <v>0</v>
      </c>
    </row>
    <row r="4974" spans="2:18" x14ac:dyDescent="0.2">
      <c r="B4974" s="25">
        <v>4744</v>
      </c>
      <c r="C4974" s="193"/>
      <c r="D4974" s="19">
        <v>0.2463356741825872</v>
      </c>
      <c r="E4974" s="19"/>
      <c r="F4974" s="19">
        <v>0.7299233512784995</v>
      </c>
      <c r="G4974" s="19"/>
      <c r="H4974" s="19">
        <v>0.53806872149170304</v>
      </c>
      <c r="I4974" s="19"/>
      <c r="J4974" s="19">
        <v>0.41651560172229513</v>
      </c>
      <c r="K4974" s="19"/>
      <c r="L4974" s="19">
        <v>0.6445166556377192</v>
      </c>
      <c r="M4974" s="19"/>
      <c r="N4974" s="19">
        <v>0.49480092746854526</v>
      </c>
      <c r="O4974" s="19">
        <v>0.2961518443842302</v>
      </c>
      <c r="P4974" s="50"/>
      <c r="R4974" s="9" t="s">
        <v>0</v>
      </c>
    </row>
    <row r="4975" spans="2:18" x14ac:dyDescent="0.2">
      <c r="B4975" s="25">
        <v>4745</v>
      </c>
      <c r="C4975" s="193">
        <v>1.0143607500507501</v>
      </c>
      <c r="D4975" s="19"/>
      <c r="E4975" s="19">
        <v>0.50932243091687845</v>
      </c>
      <c r="F4975" s="19"/>
      <c r="G4975" s="19">
        <v>0.9602452055745726</v>
      </c>
      <c r="H4975" s="19"/>
      <c r="I4975" s="19">
        <v>0.79293365662868021</v>
      </c>
      <c r="J4975" s="19"/>
      <c r="K4975" s="19"/>
      <c r="L4975" s="19">
        <v>4.5692834953055001E-3</v>
      </c>
      <c r="M4975" s="19">
        <v>0.86047948585461598</v>
      </c>
      <c r="N4975" s="19"/>
      <c r="O4975" s="19">
        <v>1.0274792717029946</v>
      </c>
      <c r="P4975" s="50"/>
      <c r="R4975" s="9" t="s">
        <v>0</v>
      </c>
    </row>
    <row r="4976" spans="2:18" x14ac:dyDescent="0.2">
      <c r="B4976" s="25">
        <v>4746</v>
      </c>
      <c r="C4976" s="193"/>
      <c r="D4976" s="19">
        <v>1.140328933498538</v>
      </c>
      <c r="E4976" s="19"/>
      <c r="F4976" s="19">
        <v>0.97439120684350322</v>
      </c>
      <c r="G4976" s="19">
        <v>0.11611923485775509</v>
      </c>
      <c r="H4976" s="19"/>
      <c r="I4976" s="19"/>
      <c r="J4976" s="19">
        <v>1.2336502570056724</v>
      </c>
      <c r="K4976" s="19"/>
      <c r="L4976" s="19">
        <v>0.99562103626916865</v>
      </c>
      <c r="M4976" s="19"/>
      <c r="N4976" s="19">
        <v>1.3885690874063426</v>
      </c>
      <c r="O4976" s="19"/>
      <c r="P4976" s="50">
        <v>9.0035607526384287E-2</v>
      </c>
      <c r="R4976" s="9" t="s">
        <v>0</v>
      </c>
    </row>
    <row r="4977" spans="2:18" x14ac:dyDescent="0.2">
      <c r="B4977" s="25">
        <v>4747</v>
      </c>
      <c r="C4977" s="193">
        <v>1.50177890464731</v>
      </c>
      <c r="D4977" s="19"/>
      <c r="E4977" s="19">
        <v>1.5061740769554237</v>
      </c>
      <c r="F4977" s="19"/>
      <c r="G4977" s="19">
        <v>1.3767580330174785</v>
      </c>
      <c r="H4977" s="19"/>
      <c r="I4977" s="19">
        <v>1.4535970240829637</v>
      </c>
      <c r="J4977" s="19"/>
      <c r="K4977" s="19">
        <v>0.35322898448133538</v>
      </c>
      <c r="L4977" s="19"/>
      <c r="M4977" s="19">
        <v>2.3263917749565954</v>
      </c>
      <c r="N4977" s="19"/>
      <c r="O4977" s="19">
        <v>1.7102834967932274</v>
      </c>
      <c r="P4977" s="50"/>
      <c r="R4977" s="9" t="s">
        <v>0</v>
      </c>
    </row>
    <row r="4978" spans="2:18" x14ac:dyDescent="0.2">
      <c r="B4978" s="25">
        <v>4748</v>
      </c>
      <c r="C4978" s="193">
        <v>0.26005583072855604</v>
      </c>
      <c r="D4978" s="19"/>
      <c r="E4978" s="19">
        <v>1.6545848219525572</v>
      </c>
      <c r="F4978" s="19"/>
      <c r="G4978" s="19"/>
      <c r="H4978" s="19">
        <v>4.8267837004433337E-2</v>
      </c>
      <c r="I4978" s="19">
        <v>0.34122107849417288</v>
      </c>
      <c r="J4978" s="19"/>
      <c r="K4978" s="19">
        <v>0.29260599135219162</v>
      </c>
      <c r="L4978" s="19"/>
      <c r="M4978" s="19"/>
      <c r="N4978" s="19">
        <v>1.632857896393149E-2</v>
      </c>
      <c r="O4978" s="19">
        <v>0.28062475396378173</v>
      </c>
      <c r="P4978" s="50"/>
      <c r="R4978" s="9" t="s">
        <v>0</v>
      </c>
    </row>
    <row r="4979" spans="2:18" x14ac:dyDescent="0.2">
      <c r="B4979" s="25">
        <v>4749</v>
      </c>
      <c r="C4979" s="193">
        <v>1.7505135335098005</v>
      </c>
      <c r="D4979" s="19"/>
      <c r="E4979" s="19">
        <v>2.269784330861881</v>
      </c>
      <c r="F4979" s="19"/>
      <c r="G4979" s="19">
        <v>0.42549752628403475</v>
      </c>
      <c r="H4979" s="19"/>
      <c r="I4979" s="19">
        <v>1.7897306481483262</v>
      </c>
      <c r="J4979" s="19"/>
      <c r="K4979" s="19">
        <v>1.5159482387811367</v>
      </c>
      <c r="L4979" s="19"/>
      <c r="M4979" s="19">
        <v>1.3798036081487606</v>
      </c>
      <c r="N4979" s="19"/>
      <c r="O4979" s="19">
        <v>2.0907279638897247</v>
      </c>
      <c r="P4979" s="50"/>
      <c r="R4979" s="9" t="s">
        <v>0</v>
      </c>
    </row>
    <row r="4980" spans="2:18" x14ac:dyDescent="0.2">
      <c r="B4980" s="25">
        <v>4750</v>
      </c>
      <c r="C4980" s="193">
        <v>1.7361207689594176</v>
      </c>
      <c r="D4980" s="19"/>
      <c r="E4980" s="19">
        <v>2.4415012272940544</v>
      </c>
      <c r="F4980" s="19"/>
      <c r="G4980" s="19">
        <v>1.927814970048684</v>
      </c>
      <c r="H4980" s="19"/>
      <c r="I4980" s="19">
        <v>1.9708433425398038</v>
      </c>
      <c r="J4980" s="19"/>
      <c r="K4980" s="19">
        <v>1.6079511938788187</v>
      </c>
      <c r="L4980" s="19"/>
      <c r="M4980" s="19">
        <v>2.6162114025270733</v>
      </c>
      <c r="N4980" s="19"/>
      <c r="O4980" s="19">
        <v>1.5032247534278866</v>
      </c>
      <c r="P4980" s="50"/>
      <c r="R4980" s="9" t="s">
        <v>0</v>
      </c>
    </row>
    <row r="4981" spans="2:18" x14ac:dyDescent="0.2">
      <c r="B4981" s="25">
        <v>4751</v>
      </c>
      <c r="C4981" s="193"/>
      <c r="D4981" s="19">
        <v>1.1444969362448123</v>
      </c>
      <c r="E4981" s="19"/>
      <c r="F4981" s="19">
        <v>0.26121270054606621</v>
      </c>
      <c r="G4981" s="19"/>
      <c r="H4981" s="19">
        <v>0.99031955170124553</v>
      </c>
      <c r="I4981" s="19"/>
      <c r="J4981" s="19">
        <v>1.8989467882738131</v>
      </c>
      <c r="K4981" s="19"/>
      <c r="L4981" s="19">
        <v>0.48528397626711212</v>
      </c>
      <c r="M4981" s="19"/>
      <c r="N4981" s="19">
        <v>0.19664117030821632</v>
      </c>
      <c r="O4981" s="19"/>
      <c r="P4981" s="50">
        <v>0.22500226610041937</v>
      </c>
      <c r="R4981" s="9" t="s">
        <v>0</v>
      </c>
    </row>
    <row r="4982" spans="2:18" x14ac:dyDescent="0.2">
      <c r="B4982" s="25">
        <v>4752</v>
      </c>
      <c r="C4982" s="193">
        <v>6.9192620741542837E-2</v>
      </c>
      <c r="D4982" s="19"/>
      <c r="E4982" s="19">
        <v>0.83265606794851055</v>
      </c>
      <c r="F4982" s="19"/>
      <c r="G4982" s="19">
        <v>1.1642896434881111</v>
      </c>
      <c r="H4982" s="19"/>
      <c r="I4982" s="19">
        <v>0.4552197116256515</v>
      </c>
      <c r="J4982" s="19"/>
      <c r="K4982" s="19">
        <v>0.44669765314002213</v>
      </c>
      <c r="L4982" s="19"/>
      <c r="M4982" s="19">
        <v>0.67121841569918994</v>
      </c>
      <c r="N4982" s="19"/>
      <c r="O4982" s="19">
        <v>0.30794791396613458</v>
      </c>
      <c r="P4982" s="50"/>
      <c r="R4982" s="9" t="s">
        <v>0</v>
      </c>
    </row>
    <row r="4983" spans="2:18" x14ac:dyDescent="0.2">
      <c r="B4983" s="25">
        <v>4753</v>
      </c>
      <c r="C4983" s="193"/>
      <c r="D4983" s="19">
        <v>0.80506458506851608</v>
      </c>
      <c r="E4983" s="19"/>
      <c r="F4983" s="19">
        <v>1.4037152452195916</v>
      </c>
      <c r="G4983" s="19"/>
      <c r="H4983" s="19">
        <v>0.84330787836276888</v>
      </c>
      <c r="I4983" s="19"/>
      <c r="J4983" s="19">
        <v>1.605873375013473</v>
      </c>
      <c r="K4983" s="19"/>
      <c r="L4983" s="19">
        <v>1.12241219232683</v>
      </c>
      <c r="M4983" s="19"/>
      <c r="N4983" s="19">
        <v>1.2773098528610014</v>
      </c>
      <c r="O4983" s="19"/>
      <c r="P4983" s="50">
        <v>1.5000386631690461</v>
      </c>
      <c r="R4983" s="9" t="s">
        <v>0</v>
      </c>
    </row>
    <row r="4984" spans="2:18" x14ac:dyDescent="0.2">
      <c r="B4984" s="25">
        <v>4754</v>
      </c>
      <c r="C4984" s="193"/>
      <c r="D4984" s="19">
        <v>1.1662566629814355</v>
      </c>
      <c r="E4984" s="19"/>
      <c r="F4984" s="19">
        <v>1.0611198133744639</v>
      </c>
      <c r="G4984" s="19"/>
      <c r="H4984" s="19">
        <v>1.7127597708637818</v>
      </c>
      <c r="I4984" s="19"/>
      <c r="J4984" s="19">
        <v>1.4372778713042953</v>
      </c>
      <c r="K4984" s="19"/>
      <c r="L4984" s="19">
        <v>0.1132106361051215</v>
      </c>
      <c r="M4984" s="19"/>
      <c r="N4984" s="19">
        <v>1.668556638712708</v>
      </c>
      <c r="O4984" s="19"/>
      <c r="P4984" s="50">
        <v>1.1535948207665976</v>
      </c>
      <c r="R4984" s="9" t="s">
        <v>0</v>
      </c>
    </row>
    <row r="4985" spans="2:18" x14ac:dyDescent="0.2">
      <c r="B4985" s="25">
        <v>4755</v>
      </c>
      <c r="C4985" s="193">
        <v>1.2133039048257621</v>
      </c>
      <c r="D4985" s="19"/>
      <c r="E4985" s="19">
        <v>1.1362417810527963</v>
      </c>
      <c r="F4985" s="19"/>
      <c r="G4985" s="19">
        <v>1.2101748406112878</v>
      </c>
      <c r="H4985" s="19"/>
      <c r="I4985" s="19">
        <v>2.5938955230171983</v>
      </c>
      <c r="J4985" s="19"/>
      <c r="K4985" s="19">
        <v>1.5080049674235292</v>
      </c>
      <c r="L4985" s="19"/>
      <c r="M4985" s="19">
        <v>1.7093892836155322</v>
      </c>
      <c r="N4985" s="19"/>
      <c r="O4985" s="19">
        <v>0.93841616001695471</v>
      </c>
      <c r="P4985" s="50"/>
      <c r="R4985" s="9" t="s">
        <v>0</v>
      </c>
    </row>
    <row r="4986" spans="2:18" x14ac:dyDescent="0.2">
      <c r="B4986" s="25">
        <v>4756</v>
      </c>
      <c r="C4986" s="193"/>
      <c r="D4986" s="19">
        <v>0.96661468393375272</v>
      </c>
      <c r="E4986" s="19"/>
      <c r="F4986" s="19">
        <v>0.25080545587091729</v>
      </c>
      <c r="G4986" s="19"/>
      <c r="H4986" s="19">
        <v>1.3638410628372024</v>
      </c>
      <c r="I4986" s="19"/>
      <c r="J4986" s="19">
        <v>1.4569554357330678</v>
      </c>
      <c r="K4986" s="19"/>
      <c r="L4986" s="19">
        <v>1.6940830460718486</v>
      </c>
      <c r="M4986" s="19"/>
      <c r="N4986" s="19">
        <v>0.49947487266022744</v>
      </c>
      <c r="O4986" s="19"/>
      <c r="P4986" s="50">
        <v>0.34949106638938054</v>
      </c>
      <c r="R4986" s="9" t="s">
        <v>0</v>
      </c>
    </row>
    <row r="4987" spans="2:18" x14ac:dyDescent="0.2">
      <c r="B4987" s="25">
        <v>4757</v>
      </c>
      <c r="C4987" s="193">
        <v>0.30494325719165521</v>
      </c>
      <c r="D4987" s="19"/>
      <c r="E4987" s="19">
        <v>6.9482628781834727E-2</v>
      </c>
      <c r="F4987" s="19"/>
      <c r="G4987" s="19">
        <v>0.55808821405100717</v>
      </c>
      <c r="H4987" s="19"/>
      <c r="I4987" s="19">
        <v>3.8990594846990689E-2</v>
      </c>
      <c r="J4987" s="19"/>
      <c r="K4987" s="19"/>
      <c r="L4987" s="19">
        <v>0.49105980587338516</v>
      </c>
      <c r="M4987" s="19">
        <v>1.1031984472409153</v>
      </c>
      <c r="N4987" s="19"/>
      <c r="O4987" s="19"/>
      <c r="P4987" s="50">
        <v>0.21254756596049346</v>
      </c>
      <c r="R4987" s="9" t="s">
        <v>0</v>
      </c>
    </row>
    <row r="4988" spans="2:18" x14ac:dyDescent="0.2">
      <c r="B4988" s="25">
        <v>4758</v>
      </c>
      <c r="C4988" s="193">
        <v>1.6691810876577156</v>
      </c>
      <c r="D4988" s="19"/>
      <c r="E4988" s="19">
        <v>1.4235709201502234</v>
      </c>
      <c r="F4988" s="19"/>
      <c r="G4988" s="19">
        <v>1.1063286306251257</v>
      </c>
      <c r="H4988" s="19"/>
      <c r="I4988" s="19">
        <v>1.2225036982458248</v>
      </c>
      <c r="J4988" s="19"/>
      <c r="K4988" s="19">
        <v>1.4592584935849524</v>
      </c>
      <c r="L4988" s="19"/>
      <c r="M4988" s="19">
        <v>0.69045165936061348</v>
      </c>
      <c r="N4988" s="19"/>
      <c r="O4988" s="19">
        <v>0.83348797398368391</v>
      </c>
      <c r="P4988" s="50"/>
      <c r="R4988" s="9" t="s">
        <v>0</v>
      </c>
    </row>
    <row r="4989" spans="2:18" x14ac:dyDescent="0.2">
      <c r="B4989" s="25">
        <v>4759</v>
      </c>
      <c r="C4989" s="193">
        <v>1.0747867015673249</v>
      </c>
      <c r="D4989" s="19"/>
      <c r="E4989" s="19">
        <v>1.169503462424714</v>
      </c>
      <c r="F4989" s="19"/>
      <c r="G4989" s="19">
        <v>0.89873993257763651</v>
      </c>
      <c r="H4989" s="19"/>
      <c r="I4989" s="19">
        <v>0.20065679240000489</v>
      </c>
      <c r="J4989" s="19"/>
      <c r="K4989" s="19">
        <v>1.8019744224388499</v>
      </c>
      <c r="L4989" s="19"/>
      <c r="M4989" s="19">
        <v>1.7332618412716365</v>
      </c>
      <c r="N4989" s="19"/>
      <c r="O4989" s="19">
        <v>1.2923208463698228</v>
      </c>
      <c r="P4989" s="50"/>
      <c r="R4989" s="9" t="s">
        <v>0</v>
      </c>
    </row>
    <row r="4990" spans="2:18" x14ac:dyDescent="0.2">
      <c r="B4990" s="25">
        <v>4760</v>
      </c>
      <c r="C4990" s="193">
        <v>7.3337221459675625E-2</v>
      </c>
      <c r="D4990" s="19"/>
      <c r="E4990" s="19">
        <v>0.1193608334246116</v>
      </c>
      <c r="F4990" s="19"/>
      <c r="G4990" s="19"/>
      <c r="H4990" s="19">
        <v>3.5307751602189436E-2</v>
      </c>
      <c r="I4990" s="19">
        <v>0.4243838250232953</v>
      </c>
      <c r="J4990" s="19"/>
      <c r="K4990" s="19"/>
      <c r="L4990" s="19">
        <v>0.19695968057676116</v>
      </c>
      <c r="M4990" s="19"/>
      <c r="N4990" s="19">
        <v>1.1108756317836777</v>
      </c>
      <c r="O4990" s="19">
        <v>0.37049267002997005</v>
      </c>
      <c r="P4990" s="50"/>
      <c r="R4990" s="9" t="s">
        <v>0</v>
      </c>
    </row>
    <row r="4991" spans="2:18" x14ac:dyDescent="0.2">
      <c r="B4991" s="25">
        <v>4761</v>
      </c>
      <c r="C4991" s="193"/>
      <c r="D4991" s="19">
        <v>0.86414082351224109</v>
      </c>
      <c r="E4991" s="19">
        <v>6.2919734692253509E-2</v>
      </c>
      <c r="F4991" s="19"/>
      <c r="G4991" s="19">
        <v>0.36241528108473808</v>
      </c>
      <c r="H4991" s="19"/>
      <c r="I4991" s="19"/>
      <c r="J4991" s="19">
        <v>0.68051108550328399</v>
      </c>
      <c r="K4991" s="19"/>
      <c r="L4991" s="19">
        <v>0.15354027614537161</v>
      </c>
      <c r="M4991" s="19"/>
      <c r="N4991" s="19">
        <v>1.2197526155914145</v>
      </c>
      <c r="O4991" s="19">
        <v>0.27416530352461321</v>
      </c>
      <c r="P4991" s="50"/>
      <c r="R4991" s="9" t="s">
        <v>0</v>
      </c>
    </row>
    <row r="4992" spans="2:18" x14ac:dyDescent="0.2">
      <c r="B4992" s="25">
        <v>4762</v>
      </c>
      <c r="C4992" s="193">
        <v>0.52632935134436887</v>
      </c>
      <c r="D4992" s="19"/>
      <c r="E4992" s="19"/>
      <c r="F4992" s="19">
        <v>0.89434570353818654</v>
      </c>
      <c r="G4992" s="19"/>
      <c r="H4992" s="19">
        <v>0.25560415789598756</v>
      </c>
      <c r="I4992" s="19"/>
      <c r="J4992" s="19">
        <v>1.2812953957450652</v>
      </c>
      <c r="K4992" s="19"/>
      <c r="L4992" s="19">
        <v>2.4599500865888E-2</v>
      </c>
      <c r="M4992" s="19"/>
      <c r="N4992" s="19">
        <v>0.5545989243785665</v>
      </c>
      <c r="O4992" s="19"/>
      <c r="P4992" s="50">
        <v>0.44554891997658236</v>
      </c>
      <c r="R4992" s="9" t="s">
        <v>0</v>
      </c>
    </row>
    <row r="4993" spans="2:18" x14ac:dyDescent="0.2">
      <c r="B4993" s="25">
        <v>4763</v>
      </c>
      <c r="C4993" s="193"/>
      <c r="D4993" s="19">
        <v>0.35471666019883247</v>
      </c>
      <c r="E4993" s="19"/>
      <c r="F4993" s="19">
        <v>0.19073989734920774</v>
      </c>
      <c r="G4993" s="19"/>
      <c r="H4993" s="19">
        <v>0.51148547074167627</v>
      </c>
      <c r="I4993" s="19"/>
      <c r="J4993" s="19">
        <v>0.15661523086945178</v>
      </c>
      <c r="K4993" s="19"/>
      <c r="L4993" s="19">
        <v>0.39687268242999191</v>
      </c>
      <c r="M4993" s="19"/>
      <c r="N4993" s="19">
        <v>0.99947646743914265</v>
      </c>
      <c r="O4993" s="19"/>
      <c r="P4993" s="50">
        <v>0.56330603131688695</v>
      </c>
      <c r="R4993" s="9" t="s">
        <v>0</v>
      </c>
    </row>
    <row r="4994" spans="2:18" x14ac:dyDescent="0.2">
      <c r="B4994" s="25">
        <v>4764</v>
      </c>
      <c r="C4994" s="193"/>
      <c r="D4994" s="19">
        <v>0.56476399318086257</v>
      </c>
      <c r="E4994" s="19">
        <v>0.50122114473434765</v>
      </c>
      <c r="F4994" s="19"/>
      <c r="G4994" s="19"/>
      <c r="H4994" s="19">
        <v>0.25168587422103295</v>
      </c>
      <c r="I4994" s="19">
        <v>0.2185921990737493</v>
      </c>
      <c r="J4994" s="19"/>
      <c r="K4994" s="19"/>
      <c r="L4994" s="19">
        <v>0.11600010335141402</v>
      </c>
      <c r="M4994" s="19">
        <v>1.4265151061065911E-2</v>
      </c>
      <c r="N4994" s="19"/>
      <c r="O4994" s="19">
        <v>0.74790799905451999</v>
      </c>
      <c r="P4994" s="50"/>
      <c r="R4994" s="9" t="s">
        <v>0</v>
      </c>
    </row>
    <row r="4995" spans="2:18" x14ac:dyDescent="0.2">
      <c r="B4995" s="25">
        <v>4765</v>
      </c>
      <c r="C4995" s="193">
        <v>1.0226467380723716</v>
      </c>
      <c r="D4995" s="19"/>
      <c r="E4995" s="19">
        <v>2.9286602012633452E-2</v>
      </c>
      <c r="F4995" s="19"/>
      <c r="G4995" s="19">
        <v>1.1843280484214214</v>
      </c>
      <c r="H4995" s="19"/>
      <c r="I4995" s="19">
        <v>0.17162509487593089</v>
      </c>
      <c r="J4995" s="19"/>
      <c r="K4995" s="19">
        <v>0.70070804523390962</v>
      </c>
      <c r="L4995" s="19"/>
      <c r="M4995" s="19"/>
      <c r="N4995" s="19">
        <v>4.4399043143165479E-2</v>
      </c>
      <c r="O4995" s="19">
        <v>0.67869286538984408</v>
      </c>
      <c r="P4995" s="50"/>
      <c r="R4995" s="9" t="s">
        <v>0</v>
      </c>
    </row>
    <row r="4996" spans="2:18" x14ac:dyDescent="0.2">
      <c r="B4996" s="25">
        <v>4766</v>
      </c>
      <c r="C4996" s="193">
        <v>0.68740167825907028</v>
      </c>
      <c r="D4996" s="19"/>
      <c r="E4996" s="19">
        <v>0.18169405995195753</v>
      </c>
      <c r="F4996" s="19"/>
      <c r="G4996" s="19"/>
      <c r="H4996" s="19">
        <v>0.4790855000657388</v>
      </c>
      <c r="I4996" s="19"/>
      <c r="J4996" s="19">
        <v>6.5437050736654886E-2</v>
      </c>
      <c r="K4996" s="19">
        <v>0.69803385909200621</v>
      </c>
      <c r="L4996" s="19"/>
      <c r="M4996" s="19"/>
      <c r="N4996" s="19">
        <v>0.9038855978246606</v>
      </c>
      <c r="O4996" s="19"/>
      <c r="P4996" s="50">
        <v>0.59849393645636151</v>
      </c>
      <c r="R4996" s="9" t="s">
        <v>0</v>
      </c>
    </row>
    <row r="4997" spans="2:18" x14ac:dyDescent="0.2">
      <c r="B4997" s="25">
        <v>4767</v>
      </c>
      <c r="C4997" s="193">
        <v>0.37057274871697582</v>
      </c>
      <c r="D4997" s="19"/>
      <c r="E4997" s="19">
        <v>0.53153541634657464</v>
      </c>
      <c r="F4997" s="19"/>
      <c r="G4997" s="19">
        <v>0.45086268600170182</v>
      </c>
      <c r="H4997" s="19"/>
      <c r="I4997" s="19"/>
      <c r="J4997" s="19">
        <v>0.81299019950881868</v>
      </c>
      <c r="K4997" s="19">
        <v>0.74500543068815761</v>
      </c>
      <c r="L4997" s="19"/>
      <c r="M4997" s="19">
        <v>0.27293097115621162</v>
      </c>
      <c r="N4997" s="19"/>
      <c r="O4997" s="19"/>
      <c r="P4997" s="50">
        <v>9.2114293466571476E-2</v>
      </c>
      <c r="R4997" s="9" t="s">
        <v>0</v>
      </c>
    </row>
    <row r="4998" spans="2:18" x14ac:dyDescent="0.2">
      <c r="B4998" s="25">
        <v>4768</v>
      </c>
      <c r="C4998" s="193"/>
      <c r="D4998" s="19">
        <v>1.7016261552438843</v>
      </c>
      <c r="E4998" s="19"/>
      <c r="F4998" s="19">
        <v>1.4873312544934336</v>
      </c>
      <c r="G4998" s="19"/>
      <c r="H4998" s="19">
        <v>0.35103828546937171</v>
      </c>
      <c r="I4998" s="19"/>
      <c r="J4998" s="19">
        <v>0.93390982634684705</v>
      </c>
      <c r="K4998" s="19"/>
      <c r="L4998" s="19">
        <v>1.4094942067375309</v>
      </c>
      <c r="M4998" s="19"/>
      <c r="N4998" s="19">
        <v>1.5924147306029124</v>
      </c>
      <c r="O4998" s="19"/>
      <c r="P4998" s="50">
        <v>0.52060933713688284</v>
      </c>
      <c r="R4998" s="9" t="s">
        <v>0</v>
      </c>
    </row>
    <row r="4999" spans="2:18" x14ac:dyDescent="0.2">
      <c r="B4999" s="25">
        <v>4769</v>
      </c>
      <c r="C4999" s="193">
        <v>1.3047090469141871</v>
      </c>
      <c r="D4999" s="19"/>
      <c r="E4999" s="19">
        <v>0.42716403356522709</v>
      </c>
      <c r="F4999" s="19"/>
      <c r="G4999" s="19">
        <v>1.2975141966875743</v>
      </c>
      <c r="H4999" s="19"/>
      <c r="I4999" s="19">
        <v>0.35330164391207181</v>
      </c>
      <c r="J4999" s="19"/>
      <c r="K4999" s="19">
        <v>2.298058189368037</v>
      </c>
      <c r="L4999" s="19"/>
      <c r="M4999" s="19">
        <v>1.7322422204394177</v>
      </c>
      <c r="N4999" s="19"/>
      <c r="O4999" s="19">
        <v>0.55447626106913539</v>
      </c>
      <c r="P4999" s="50"/>
      <c r="R4999" s="9" t="s">
        <v>0</v>
      </c>
    </row>
    <row r="5000" spans="2:18" x14ac:dyDescent="0.2">
      <c r="B5000" s="25">
        <v>4770</v>
      </c>
      <c r="C5000" s="193"/>
      <c r="D5000" s="19">
        <v>2.0444569840350417</v>
      </c>
      <c r="E5000" s="19"/>
      <c r="F5000" s="19">
        <v>2.151044135261091</v>
      </c>
      <c r="G5000" s="19"/>
      <c r="H5000" s="19">
        <v>2.5495536611213159</v>
      </c>
      <c r="I5000" s="19"/>
      <c r="J5000" s="19">
        <v>2.4652296635309763</v>
      </c>
      <c r="K5000" s="19"/>
      <c r="L5000" s="19">
        <v>1.6904217675044098</v>
      </c>
      <c r="M5000" s="19"/>
      <c r="N5000" s="19">
        <v>2.0900820829923821</v>
      </c>
      <c r="O5000" s="19"/>
      <c r="P5000" s="50">
        <v>1.6064974619821795</v>
      </c>
      <c r="R5000" s="9" t="s">
        <v>0</v>
      </c>
    </row>
    <row r="5001" spans="2:18" x14ac:dyDescent="0.2">
      <c r="B5001" s="25">
        <v>4771</v>
      </c>
      <c r="C5001" s="193"/>
      <c r="D5001" s="19">
        <v>2.6197877226769819</v>
      </c>
      <c r="E5001" s="19"/>
      <c r="F5001" s="19">
        <v>2.5711726796848371</v>
      </c>
      <c r="G5001" s="19"/>
      <c r="H5001" s="19">
        <v>2.5819453689177654</v>
      </c>
      <c r="I5001" s="19"/>
      <c r="J5001" s="19">
        <v>2.3236348727995755</v>
      </c>
      <c r="K5001" s="19"/>
      <c r="L5001" s="19">
        <v>2.239362601796044</v>
      </c>
      <c r="M5001" s="19"/>
      <c r="N5001" s="19">
        <v>2.652604509720712</v>
      </c>
      <c r="O5001" s="19"/>
      <c r="P5001" s="50">
        <v>2.2591542444008974</v>
      </c>
      <c r="R5001" s="9" t="s">
        <v>0</v>
      </c>
    </row>
    <row r="5002" spans="2:18" x14ac:dyDescent="0.2">
      <c r="B5002" s="25">
        <v>4772</v>
      </c>
      <c r="C5002" s="193"/>
      <c r="D5002" s="19">
        <v>0.36586760456689943</v>
      </c>
      <c r="E5002" s="19"/>
      <c r="F5002" s="19">
        <v>0.16415886799985033</v>
      </c>
      <c r="G5002" s="19">
        <v>0.11937833739556304</v>
      </c>
      <c r="H5002" s="19"/>
      <c r="I5002" s="19"/>
      <c r="J5002" s="19">
        <v>0.6331870802095414</v>
      </c>
      <c r="K5002" s="19"/>
      <c r="L5002" s="19">
        <v>0.81219830535519266</v>
      </c>
      <c r="M5002" s="19"/>
      <c r="N5002" s="19">
        <v>3.5709420719227759E-2</v>
      </c>
      <c r="O5002" s="19"/>
      <c r="P5002" s="50">
        <v>0.75483035429823542</v>
      </c>
      <c r="R5002" s="9" t="s">
        <v>0</v>
      </c>
    </row>
    <row r="5003" spans="2:18" x14ac:dyDescent="0.2">
      <c r="B5003" s="25">
        <v>4773</v>
      </c>
      <c r="C5003" s="193">
        <v>1.7668330358729165</v>
      </c>
      <c r="D5003" s="19"/>
      <c r="E5003" s="19">
        <v>2.8233289359766141</v>
      </c>
      <c r="F5003" s="19"/>
      <c r="G5003" s="19">
        <v>1.7865310933024443</v>
      </c>
      <c r="H5003" s="19"/>
      <c r="I5003" s="19">
        <v>2.559960705895532</v>
      </c>
      <c r="J5003" s="19"/>
      <c r="K5003" s="19">
        <v>2.7920441830369871</v>
      </c>
      <c r="L5003" s="19"/>
      <c r="M5003" s="19">
        <v>1.2188415972771434</v>
      </c>
      <c r="N5003" s="19"/>
      <c r="O5003" s="19">
        <v>2.1551043059509261</v>
      </c>
      <c r="P5003" s="50"/>
      <c r="R5003" s="9" t="s">
        <v>0</v>
      </c>
    </row>
    <row r="5004" spans="2:18" x14ac:dyDescent="0.2">
      <c r="B5004" s="25">
        <v>4774</v>
      </c>
      <c r="C5004" s="193"/>
      <c r="D5004" s="19">
        <v>1.559537991903259</v>
      </c>
      <c r="E5004" s="19"/>
      <c r="F5004" s="19">
        <v>1.0360690593853179</v>
      </c>
      <c r="G5004" s="19"/>
      <c r="H5004" s="19">
        <v>1.2509983998788623</v>
      </c>
      <c r="I5004" s="19"/>
      <c r="J5004" s="19">
        <v>0.10020338950975392</v>
      </c>
      <c r="K5004" s="19"/>
      <c r="L5004" s="19">
        <v>0.98514851968901451</v>
      </c>
      <c r="M5004" s="19"/>
      <c r="N5004" s="19">
        <v>1.0607787200163104</v>
      </c>
      <c r="O5004" s="19"/>
      <c r="P5004" s="50">
        <v>1.1919482933061762</v>
      </c>
      <c r="R5004" s="9" t="s">
        <v>0</v>
      </c>
    </row>
    <row r="5005" spans="2:18" x14ac:dyDescent="0.2">
      <c r="B5005" s="25">
        <v>4775</v>
      </c>
      <c r="C5005" s="193"/>
      <c r="D5005" s="19">
        <v>7.2079802180007965E-2</v>
      </c>
      <c r="E5005" s="19">
        <v>0.50809799222317686</v>
      </c>
      <c r="F5005" s="19"/>
      <c r="G5005" s="19">
        <v>1.3290054806874867</v>
      </c>
      <c r="H5005" s="19"/>
      <c r="I5005" s="19">
        <v>1.3114530171534604</v>
      </c>
      <c r="J5005" s="19"/>
      <c r="K5005" s="19">
        <v>0.5355533440489042</v>
      </c>
      <c r="L5005" s="19"/>
      <c r="M5005" s="19">
        <v>1.691554447358268</v>
      </c>
      <c r="N5005" s="19"/>
      <c r="O5005" s="19">
        <v>0.19884947005372569</v>
      </c>
      <c r="P5005" s="50"/>
      <c r="R5005" s="9" t="s">
        <v>0</v>
      </c>
    </row>
    <row r="5006" spans="2:18" x14ac:dyDescent="0.2">
      <c r="B5006" s="25">
        <v>4776</v>
      </c>
      <c r="C5006" s="193">
        <v>1.3571862480590879</v>
      </c>
      <c r="D5006" s="19"/>
      <c r="E5006" s="19">
        <v>0.39288252417987102</v>
      </c>
      <c r="F5006" s="19"/>
      <c r="G5006" s="19">
        <v>1.3496753942681685</v>
      </c>
      <c r="H5006" s="19"/>
      <c r="I5006" s="19">
        <v>1.3210563888445601</v>
      </c>
      <c r="J5006" s="19"/>
      <c r="K5006" s="19"/>
      <c r="L5006" s="19">
        <v>0.27545645986780459</v>
      </c>
      <c r="M5006" s="19">
        <v>0.56863196325042575</v>
      </c>
      <c r="N5006" s="19"/>
      <c r="O5006" s="19">
        <v>1.1685281708083315</v>
      </c>
      <c r="P5006" s="50"/>
      <c r="R5006" s="9" t="s">
        <v>0</v>
      </c>
    </row>
    <row r="5007" spans="2:18" x14ac:dyDescent="0.2">
      <c r="B5007" s="25">
        <v>4777</v>
      </c>
      <c r="C5007" s="193">
        <v>0.53141429757885883</v>
      </c>
      <c r="D5007" s="19"/>
      <c r="E5007" s="19">
        <v>0.43507640736896103</v>
      </c>
      <c r="F5007" s="19"/>
      <c r="G5007" s="19">
        <v>1.2289566368590306</v>
      </c>
      <c r="H5007" s="19"/>
      <c r="I5007" s="19">
        <v>1.1503783904470237</v>
      </c>
      <c r="J5007" s="19"/>
      <c r="K5007" s="19">
        <v>0.57498606151399767</v>
      </c>
      <c r="L5007" s="19"/>
      <c r="M5007" s="19"/>
      <c r="N5007" s="19">
        <v>0.43188641979970566</v>
      </c>
      <c r="O5007" s="19">
        <v>0.91193324796971154</v>
      </c>
      <c r="P5007" s="50"/>
      <c r="R5007" s="9" t="s">
        <v>0</v>
      </c>
    </row>
    <row r="5008" spans="2:18" x14ac:dyDescent="0.2">
      <c r="B5008" s="25">
        <v>4778</v>
      </c>
      <c r="C5008" s="193"/>
      <c r="D5008" s="19">
        <v>0.47038046908949988</v>
      </c>
      <c r="E5008" s="19"/>
      <c r="F5008" s="19">
        <v>0.49091001555595298</v>
      </c>
      <c r="G5008" s="19"/>
      <c r="H5008" s="19">
        <v>1.2178519649298891</v>
      </c>
      <c r="I5008" s="19"/>
      <c r="J5008" s="19">
        <v>0.24284687948814385</v>
      </c>
      <c r="K5008" s="19">
        <v>2.665557396756733E-2</v>
      </c>
      <c r="L5008" s="19"/>
      <c r="M5008" s="19"/>
      <c r="N5008" s="19">
        <v>1.0774052545874588</v>
      </c>
      <c r="O5008" s="19"/>
      <c r="P5008" s="50">
        <v>1.5341875618505121</v>
      </c>
      <c r="R5008" s="9" t="s">
        <v>0</v>
      </c>
    </row>
    <row r="5009" spans="2:18" x14ac:dyDescent="0.2">
      <c r="B5009" s="25">
        <v>4779</v>
      </c>
      <c r="C5009" s="193"/>
      <c r="D5009" s="19">
        <v>3.8735813942468375E-2</v>
      </c>
      <c r="E5009" s="19">
        <v>0.17792481136292612</v>
      </c>
      <c r="F5009" s="19"/>
      <c r="G5009" s="19"/>
      <c r="H5009" s="19">
        <v>9.7824067168320553E-2</v>
      </c>
      <c r="I5009" s="19">
        <v>0.55687738666178677</v>
      </c>
      <c r="J5009" s="19"/>
      <c r="K5009" s="19"/>
      <c r="L5009" s="19">
        <v>0.38661051719997314</v>
      </c>
      <c r="M5009" s="19"/>
      <c r="N5009" s="19">
        <v>0.35411919956076593</v>
      </c>
      <c r="O5009" s="19"/>
      <c r="P5009" s="50">
        <v>0.23952000832289888</v>
      </c>
      <c r="R5009" s="9" t="s">
        <v>0</v>
      </c>
    </row>
    <row r="5010" spans="2:18" x14ac:dyDescent="0.2">
      <c r="B5010" s="25">
        <v>4780</v>
      </c>
      <c r="C5010" s="193"/>
      <c r="D5010" s="19">
        <v>1.141947291020065</v>
      </c>
      <c r="E5010" s="19"/>
      <c r="F5010" s="19">
        <v>1.8688353183456168</v>
      </c>
      <c r="G5010" s="19"/>
      <c r="H5010" s="19">
        <v>1.4903013094467059</v>
      </c>
      <c r="I5010" s="19"/>
      <c r="J5010" s="19">
        <v>1.7293478997336502</v>
      </c>
      <c r="K5010" s="19"/>
      <c r="L5010" s="19">
        <v>1.7046762944639142</v>
      </c>
      <c r="M5010" s="19"/>
      <c r="N5010" s="19">
        <v>1.5994681224196829</v>
      </c>
      <c r="O5010" s="19"/>
      <c r="P5010" s="50">
        <v>2.3558606824398804</v>
      </c>
      <c r="R5010" s="9" t="s">
        <v>0</v>
      </c>
    </row>
    <row r="5011" spans="2:18" x14ac:dyDescent="0.2">
      <c r="B5011" s="25">
        <v>4781</v>
      </c>
      <c r="C5011" s="193"/>
      <c r="D5011" s="19">
        <v>0.27447842870913586</v>
      </c>
      <c r="E5011" s="19">
        <v>0.98828236917172252</v>
      </c>
      <c r="F5011" s="19"/>
      <c r="G5011" s="19">
        <v>0.10075404031181874</v>
      </c>
      <c r="H5011" s="19"/>
      <c r="I5011" s="19">
        <v>1.7922726310921472E-3</v>
      </c>
      <c r="J5011" s="19"/>
      <c r="K5011" s="19">
        <v>1.2691063164327981E-2</v>
      </c>
      <c r="L5011" s="19"/>
      <c r="M5011" s="19"/>
      <c r="N5011" s="19">
        <v>0.18494040059427361</v>
      </c>
      <c r="O5011" s="19"/>
      <c r="P5011" s="50">
        <v>0.40833304837392159</v>
      </c>
      <c r="R5011" s="9" t="s">
        <v>0</v>
      </c>
    </row>
    <row r="5012" spans="2:18" x14ac:dyDescent="0.2">
      <c r="B5012" s="25">
        <v>4782</v>
      </c>
      <c r="C5012" s="193"/>
      <c r="D5012" s="19">
        <v>0.1720329768429264</v>
      </c>
      <c r="E5012" s="19"/>
      <c r="F5012" s="19">
        <v>0.44158245703159393</v>
      </c>
      <c r="G5012" s="19"/>
      <c r="H5012" s="19">
        <v>0.42701499022454614</v>
      </c>
      <c r="I5012" s="19"/>
      <c r="J5012" s="19">
        <v>2.3367342029844116E-2</v>
      </c>
      <c r="K5012" s="19"/>
      <c r="L5012" s="19">
        <v>0.60506329327439612</v>
      </c>
      <c r="M5012" s="19"/>
      <c r="N5012" s="19">
        <v>0.77121008060839491</v>
      </c>
      <c r="O5012" s="19"/>
      <c r="P5012" s="50">
        <v>1.1612150571667181</v>
      </c>
      <c r="R5012" s="9" t="s">
        <v>0</v>
      </c>
    </row>
    <row r="5013" spans="2:18" x14ac:dyDescent="0.2">
      <c r="B5013" s="25">
        <v>4783</v>
      </c>
      <c r="C5013" s="193">
        <v>0.3365652825083012</v>
      </c>
      <c r="D5013" s="19"/>
      <c r="E5013" s="19">
        <v>0.66640696263492816</v>
      </c>
      <c r="F5013" s="19"/>
      <c r="G5013" s="19">
        <v>0.89435779262780013</v>
      </c>
      <c r="H5013" s="19"/>
      <c r="I5013" s="19">
        <v>0.41555306766894506</v>
      </c>
      <c r="J5013" s="19"/>
      <c r="K5013" s="19">
        <v>0.2084903394523403</v>
      </c>
      <c r="L5013" s="19"/>
      <c r="M5013" s="19">
        <v>1.4323208025361043</v>
      </c>
      <c r="N5013" s="19"/>
      <c r="O5013" s="19">
        <v>0.50932656753601946</v>
      </c>
      <c r="P5013" s="50"/>
      <c r="R5013" s="9" t="s">
        <v>0</v>
      </c>
    </row>
    <row r="5014" spans="2:18" x14ac:dyDescent="0.2">
      <c r="B5014" s="25">
        <v>4784</v>
      </c>
      <c r="C5014" s="193">
        <v>1.1331014948042086</v>
      </c>
      <c r="D5014" s="19"/>
      <c r="E5014" s="19">
        <v>1.1281033020712445</v>
      </c>
      <c r="F5014" s="19"/>
      <c r="G5014" s="19">
        <v>1.5810757841325591</v>
      </c>
      <c r="H5014" s="19"/>
      <c r="I5014" s="19">
        <v>0.7110611954697732</v>
      </c>
      <c r="J5014" s="19"/>
      <c r="K5014" s="19"/>
      <c r="L5014" s="19">
        <v>0.20829536139111884</v>
      </c>
      <c r="M5014" s="19">
        <v>1.7711180359480758</v>
      </c>
      <c r="N5014" s="19"/>
      <c r="O5014" s="19">
        <v>1.0687532126091002</v>
      </c>
      <c r="P5014" s="50"/>
      <c r="R5014" s="9" t="s">
        <v>0</v>
      </c>
    </row>
    <row r="5015" spans="2:18" x14ac:dyDescent="0.2">
      <c r="B5015" s="25">
        <v>4785</v>
      </c>
      <c r="C5015" s="193">
        <v>2.3027532393247719E-2</v>
      </c>
      <c r="D5015" s="19"/>
      <c r="E5015" s="19"/>
      <c r="F5015" s="19">
        <v>0.26084011267136747</v>
      </c>
      <c r="G5015" s="19">
        <v>0.10529443649942953</v>
      </c>
      <c r="H5015" s="19"/>
      <c r="I5015" s="19"/>
      <c r="J5015" s="19">
        <v>0.16468377170954937</v>
      </c>
      <c r="K5015" s="19"/>
      <c r="L5015" s="19">
        <v>0.18240665426225552</v>
      </c>
      <c r="M5015" s="19"/>
      <c r="N5015" s="19">
        <v>0.43766514981934113</v>
      </c>
      <c r="O5015" s="19"/>
      <c r="P5015" s="50">
        <v>0.50693774023172611</v>
      </c>
      <c r="R5015" s="9" t="s">
        <v>0</v>
      </c>
    </row>
    <row r="5016" spans="2:18" x14ac:dyDescent="0.2">
      <c r="B5016" s="25">
        <v>4786</v>
      </c>
      <c r="C5016" s="193"/>
      <c r="D5016" s="19">
        <v>0.3414766205221062</v>
      </c>
      <c r="E5016" s="19"/>
      <c r="F5016" s="19">
        <v>1.3603917871161653</v>
      </c>
      <c r="G5016" s="19"/>
      <c r="H5016" s="19">
        <v>0.96071631412157332</v>
      </c>
      <c r="I5016" s="19"/>
      <c r="J5016" s="19">
        <v>1.1555757770514448</v>
      </c>
      <c r="K5016" s="19"/>
      <c r="L5016" s="19">
        <v>0.53003196009852016</v>
      </c>
      <c r="M5016" s="19"/>
      <c r="N5016" s="19">
        <v>1.0691334577187246</v>
      </c>
      <c r="O5016" s="19"/>
      <c r="P5016" s="50">
        <v>0.93508558232195138</v>
      </c>
      <c r="R5016" s="9" t="s">
        <v>0</v>
      </c>
    </row>
    <row r="5017" spans="2:18" x14ac:dyDescent="0.2">
      <c r="B5017" s="25">
        <v>4787</v>
      </c>
      <c r="C5017" s="193"/>
      <c r="D5017" s="19">
        <v>1.5654985098067102</v>
      </c>
      <c r="E5017" s="19"/>
      <c r="F5017" s="19">
        <v>1.2878147229465329</v>
      </c>
      <c r="G5017" s="19"/>
      <c r="H5017" s="19">
        <v>1.0598942636626174</v>
      </c>
      <c r="I5017" s="19"/>
      <c r="J5017" s="19">
        <v>1.5117360067963013</v>
      </c>
      <c r="K5017" s="19"/>
      <c r="L5017" s="19">
        <v>1.594240880636498</v>
      </c>
      <c r="M5017" s="19"/>
      <c r="N5017" s="19">
        <v>0.99429385047752084</v>
      </c>
      <c r="O5017" s="19"/>
      <c r="P5017" s="50">
        <v>1.7542176030183658</v>
      </c>
      <c r="R5017" s="9" t="s">
        <v>0</v>
      </c>
    </row>
    <row r="5018" spans="2:18" x14ac:dyDescent="0.2">
      <c r="B5018" s="25">
        <v>4788</v>
      </c>
      <c r="C5018" s="193"/>
      <c r="D5018" s="19">
        <v>0.52185463958491773</v>
      </c>
      <c r="E5018" s="19"/>
      <c r="F5018" s="19">
        <v>0.36239665294796714</v>
      </c>
      <c r="G5018" s="19">
        <v>0.43843805000184116</v>
      </c>
      <c r="H5018" s="19"/>
      <c r="I5018" s="19"/>
      <c r="J5018" s="19">
        <v>0.72548360543317447</v>
      </c>
      <c r="K5018" s="19"/>
      <c r="L5018" s="19">
        <v>0.29619721127851839</v>
      </c>
      <c r="M5018" s="19"/>
      <c r="N5018" s="19">
        <v>8.1312669638671248E-3</v>
      </c>
      <c r="O5018" s="19"/>
      <c r="P5018" s="50">
        <v>7.0414218866023628E-2</v>
      </c>
      <c r="R5018" s="9" t="s">
        <v>0</v>
      </c>
    </row>
    <row r="5019" spans="2:18" x14ac:dyDescent="0.2">
      <c r="B5019" s="25">
        <v>4789</v>
      </c>
      <c r="C5019" s="193">
        <v>1.0347829942346523</v>
      </c>
      <c r="D5019" s="19"/>
      <c r="E5019" s="19">
        <v>0.44816463403212364</v>
      </c>
      <c r="F5019" s="19"/>
      <c r="G5019" s="19">
        <v>0.20473490306793102</v>
      </c>
      <c r="H5019" s="19"/>
      <c r="I5019" s="19">
        <v>0.23706686905445176</v>
      </c>
      <c r="J5019" s="19"/>
      <c r="K5019" s="19">
        <v>3.5533664960239915E-2</v>
      </c>
      <c r="L5019" s="19"/>
      <c r="M5019" s="19">
        <v>0.56913259258193971</v>
      </c>
      <c r="N5019" s="19"/>
      <c r="O5019" s="19">
        <v>9.9595319757732517E-2</v>
      </c>
      <c r="P5019" s="50"/>
      <c r="R5019" s="9" t="s">
        <v>0</v>
      </c>
    </row>
    <row r="5020" spans="2:18" x14ac:dyDescent="0.2">
      <c r="B5020" s="25">
        <v>4790</v>
      </c>
      <c r="C5020" s="193"/>
      <c r="D5020" s="19">
        <v>0.39289380202565466</v>
      </c>
      <c r="E5020" s="19"/>
      <c r="F5020" s="19">
        <v>0.85096012544547239</v>
      </c>
      <c r="G5020" s="19">
        <v>0.40951137206371124</v>
      </c>
      <c r="H5020" s="19"/>
      <c r="I5020" s="19">
        <v>0.10397427341915177</v>
      </c>
      <c r="J5020" s="19"/>
      <c r="K5020" s="19"/>
      <c r="L5020" s="19">
        <v>0.2567848628164745</v>
      </c>
      <c r="M5020" s="19"/>
      <c r="N5020" s="19">
        <v>0.66267242007823335</v>
      </c>
      <c r="O5020" s="19">
        <v>0.41505870162330344</v>
      </c>
      <c r="P5020" s="50"/>
      <c r="R5020" s="9" t="s">
        <v>0</v>
      </c>
    </row>
    <row r="5021" spans="2:18" x14ac:dyDescent="0.2">
      <c r="B5021" s="25">
        <v>4791</v>
      </c>
      <c r="C5021" s="193"/>
      <c r="D5021" s="19">
        <v>0.37735311525755155</v>
      </c>
      <c r="E5021" s="19">
        <v>0.57246370540778035</v>
      </c>
      <c r="F5021" s="19"/>
      <c r="G5021" s="19">
        <v>0.64405664445776856</v>
      </c>
      <c r="H5021" s="19"/>
      <c r="I5021" s="19">
        <v>6.9049145692492139E-2</v>
      </c>
      <c r="J5021" s="19"/>
      <c r="K5021" s="19">
        <v>0.74975483418804534</v>
      </c>
      <c r="L5021" s="19"/>
      <c r="M5021" s="19">
        <v>0.17283753992944159</v>
      </c>
      <c r="N5021" s="19"/>
      <c r="O5021" s="19">
        <v>6.2505269468379893E-2</v>
      </c>
      <c r="P5021" s="50"/>
      <c r="R5021" s="9" t="s">
        <v>0</v>
      </c>
    </row>
    <row r="5022" spans="2:18" x14ac:dyDescent="0.2">
      <c r="B5022" s="25">
        <v>4792</v>
      </c>
      <c r="C5022" s="193">
        <v>0.31334491457031688</v>
      </c>
      <c r="D5022" s="19"/>
      <c r="E5022" s="19">
        <v>1.0984230153247481</v>
      </c>
      <c r="F5022" s="19"/>
      <c r="G5022" s="19">
        <v>0.66229581643349122</v>
      </c>
      <c r="H5022" s="19"/>
      <c r="I5022" s="19">
        <v>3.6763968259845813E-2</v>
      </c>
      <c r="J5022" s="19"/>
      <c r="K5022" s="19"/>
      <c r="L5022" s="19">
        <v>9.7380274777053355E-2</v>
      </c>
      <c r="M5022" s="19">
        <v>1.1947132332057915</v>
      </c>
      <c r="N5022" s="19"/>
      <c r="O5022" s="19">
        <v>1.1160187565261652</v>
      </c>
      <c r="P5022" s="50"/>
      <c r="R5022" s="9" t="s">
        <v>0</v>
      </c>
    </row>
    <row r="5023" spans="2:18" x14ac:dyDescent="0.2">
      <c r="B5023" s="25">
        <v>4793</v>
      </c>
      <c r="C5023" s="193"/>
      <c r="D5023" s="19">
        <v>0.23929953720694139</v>
      </c>
      <c r="E5023" s="19">
        <v>0.15723660461831104</v>
      </c>
      <c r="F5023" s="19"/>
      <c r="G5023" s="19"/>
      <c r="H5023" s="19">
        <v>3.6714121516593437E-2</v>
      </c>
      <c r="I5023" s="19"/>
      <c r="J5023" s="19">
        <v>0.18916504167588413</v>
      </c>
      <c r="K5023" s="19"/>
      <c r="L5023" s="19">
        <v>0.4346463717002888</v>
      </c>
      <c r="M5023" s="19"/>
      <c r="N5023" s="19">
        <v>5.0508552760196897E-2</v>
      </c>
      <c r="O5023" s="19"/>
      <c r="P5023" s="50">
        <v>0.9504612636892692</v>
      </c>
      <c r="R5023" s="9" t="s">
        <v>0</v>
      </c>
    </row>
    <row r="5024" spans="2:18" x14ac:dyDescent="0.2">
      <c r="B5024" s="25">
        <v>4794</v>
      </c>
      <c r="C5024" s="193">
        <v>0.84054878278003975</v>
      </c>
      <c r="D5024" s="19"/>
      <c r="E5024" s="19">
        <v>0.79865808726435772</v>
      </c>
      <c r="F5024" s="19"/>
      <c r="G5024" s="19">
        <v>0.53064726369949466</v>
      </c>
      <c r="H5024" s="19"/>
      <c r="I5024" s="19">
        <v>0.56414586072183792</v>
      </c>
      <c r="J5024" s="19"/>
      <c r="K5024" s="19">
        <v>0.2262890884914518</v>
      </c>
      <c r="L5024" s="19"/>
      <c r="M5024" s="19">
        <v>0.56491613862005774</v>
      </c>
      <c r="N5024" s="19"/>
      <c r="O5024" s="19">
        <v>0.5477064832585592</v>
      </c>
      <c r="P5024" s="50"/>
      <c r="R5024" s="9" t="s">
        <v>0</v>
      </c>
    </row>
    <row r="5025" spans="2:18" x14ac:dyDescent="0.2">
      <c r="B5025" s="25">
        <v>4795</v>
      </c>
      <c r="C5025" s="193"/>
      <c r="D5025" s="19">
        <v>7.1876258756969957E-2</v>
      </c>
      <c r="E5025" s="19">
        <v>0.29079772349025823</v>
      </c>
      <c r="F5025" s="19"/>
      <c r="G5025" s="19"/>
      <c r="H5025" s="19">
        <v>0.77732784224819929</v>
      </c>
      <c r="I5025" s="19"/>
      <c r="J5025" s="19">
        <v>9.7661687904546504E-2</v>
      </c>
      <c r="K5025" s="19"/>
      <c r="L5025" s="19">
        <v>6.870898445578516E-2</v>
      </c>
      <c r="M5025" s="19"/>
      <c r="N5025" s="19">
        <v>0.10923955576519583</v>
      </c>
      <c r="O5025" s="19">
        <v>0.6637718581353047</v>
      </c>
      <c r="P5025" s="50"/>
      <c r="R5025" s="9" t="s">
        <v>0</v>
      </c>
    </row>
    <row r="5026" spans="2:18" x14ac:dyDescent="0.2">
      <c r="B5026" s="25">
        <v>4796</v>
      </c>
      <c r="C5026" s="193">
        <v>1.0203304021811777</v>
      </c>
      <c r="D5026" s="19"/>
      <c r="E5026" s="19">
        <v>0.6236330550411644</v>
      </c>
      <c r="F5026" s="19"/>
      <c r="G5026" s="19">
        <v>0.12335878899164335</v>
      </c>
      <c r="H5026" s="19"/>
      <c r="I5026" s="19">
        <v>1.4343489841285264</v>
      </c>
      <c r="J5026" s="19"/>
      <c r="K5026" s="19">
        <v>0.54779027365231903</v>
      </c>
      <c r="L5026" s="19"/>
      <c r="M5026" s="19"/>
      <c r="N5026" s="19">
        <v>0.34501996810253771</v>
      </c>
      <c r="O5026" s="19">
        <v>0.60048486552529623</v>
      </c>
      <c r="P5026" s="50"/>
      <c r="R5026" s="9" t="s">
        <v>0</v>
      </c>
    </row>
    <row r="5027" spans="2:18" x14ac:dyDescent="0.2">
      <c r="B5027" s="25">
        <v>4797</v>
      </c>
      <c r="C5027" s="193"/>
      <c r="D5027" s="19">
        <v>0.64800376954481287</v>
      </c>
      <c r="E5027" s="19">
        <v>0.42224011829777613</v>
      </c>
      <c r="F5027" s="19"/>
      <c r="G5027" s="19">
        <v>1.165550839742064</v>
      </c>
      <c r="H5027" s="19"/>
      <c r="I5027" s="19"/>
      <c r="J5027" s="19">
        <v>0.239534620163705</v>
      </c>
      <c r="K5027" s="19"/>
      <c r="L5027" s="19">
        <v>4.9987565174869797E-2</v>
      </c>
      <c r="M5027" s="19">
        <v>0.48375453053543865</v>
      </c>
      <c r="N5027" s="19"/>
      <c r="O5027" s="19">
        <v>0.4338775693877473</v>
      </c>
      <c r="P5027" s="50"/>
      <c r="R5027" s="9" t="s">
        <v>0</v>
      </c>
    </row>
    <row r="5028" spans="2:18" x14ac:dyDescent="0.2">
      <c r="B5028" s="25">
        <v>4798</v>
      </c>
      <c r="C5028" s="193">
        <v>1.081401820903529</v>
      </c>
      <c r="D5028" s="19"/>
      <c r="E5028" s="19">
        <v>1.6558341616456236</v>
      </c>
      <c r="F5028" s="19"/>
      <c r="G5028" s="19">
        <v>1.7962793327259237</v>
      </c>
      <c r="H5028" s="19"/>
      <c r="I5028" s="19">
        <v>1.3606404063043864</v>
      </c>
      <c r="J5028" s="19"/>
      <c r="K5028" s="19">
        <v>1.8553531138212112</v>
      </c>
      <c r="L5028" s="19"/>
      <c r="M5028" s="19">
        <v>0.59615496482562214</v>
      </c>
      <c r="N5028" s="19"/>
      <c r="O5028" s="19">
        <v>0.72275873248833822</v>
      </c>
      <c r="P5028" s="50"/>
      <c r="R5028" s="9" t="s">
        <v>0</v>
      </c>
    </row>
    <row r="5029" spans="2:18" x14ac:dyDescent="0.2">
      <c r="B5029" s="25">
        <v>4799</v>
      </c>
      <c r="C5029" s="193"/>
      <c r="D5029" s="19">
        <v>1.1579599425235263</v>
      </c>
      <c r="E5029" s="19"/>
      <c r="F5029" s="19">
        <v>2.7713604281533346</v>
      </c>
      <c r="G5029" s="19"/>
      <c r="H5029" s="19">
        <v>0.87448233863025515</v>
      </c>
      <c r="I5029" s="19"/>
      <c r="J5029" s="19">
        <v>1.7738570351721301</v>
      </c>
      <c r="K5029" s="19"/>
      <c r="L5029" s="19">
        <v>1.4846607074401199</v>
      </c>
      <c r="M5029" s="19"/>
      <c r="N5029" s="19">
        <v>0.82826922671209391</v>
      </c>
      <c r="O5029" s="19"/>
      <c r="P5029" s="50">
        <v>0.50096469803433896</v>
      </c>
      <c r="R5029" s="9" t="s">
        <v>0</v>
      </c>
    </row>
    <row r="5030" spans="2:18" x14ac:dyDescent="0.2">
      <c r="B5030" s="25">
        <v>4800</v>
      </c>
      <c r="C5030" s="193">
        <v>0.28127392459613026</v>
      </c>
      <c r="D5030" s="19"/>
      <c r="E5030" s="19">
        <v>0.13309993575654741</v>
      </c>
      <c r="F5030" s="19"/>
      <c r="G5030" s="19">
        <v>0.86844180453189501</v>
      </c>
      <c r="H5030" s="19"/>
      <c r="I5030" s="19">
        <v>0.55498221687292548</v>
      </c>
      <c r="J5030" s="19"/>
      <c r="K5030" s="19">
        <v>0.82876043090814677</v>
      </c>
      <c r="L5030" s="19"/>
      <c r="M5030" s="19">
        <v>0.50035607628053935</v>
      </c>
      <c r="N5030" s="19"/>
      <c r="O5030" s="19">
        <v>1.4274492464513757</v>
      </c>
      <c r="P5030" s="50"/>
      <c r="R5030" s="9" t="s">
        <v>0</v>
      </c>
    </row>
    <row r="5031" spans="2:18" x14ac:dyDescent="0.2">
      <c r="B5031" s="25">
        <v>4801</v>
      </c>
      <c r="C5031" s="193"/>
      <c r="D5031" s="19">
        <v>0.10133955070845703</v>
      </c>
      <c r="E5031" s="19"/>
      <c r="F5031" s="19">
        <v>0.53351323052773603</v>
      </c>
      <c r="G5031" s="19"/>
      <c r="H5031" s="19">
        <v>0.44300413629226254</v>
      </c>
      <c r="I5031" s="19"/>
      <c r="J5031" s="19">
        <v>0.2582382935273167</v>
      </c>
      <c r="K5031" s="19"/>
      <c r="L5031" s="19">
        <v>0.70291444177026341</v>
      </c>
      <c r="M5031" s="19"/>
      <c r="N5031" s="19">
        <v>1.2767590296511913</v>
      </c>
      <c r="O5031" s="19"/>
      <c r="P5031" s="50">
        <v>0.56748636512643968</v>
      </c>
      <c r="R5031" s="9" t="s">
        <v>0</v>
      </c>
    </row>
    <row r="5032" spans="2:18" x14ac:dyDescent="0.2">
      <c r="B5032" s="25">
        <v>4802</v>
      </c>
      <c r="C5032" s="193"/>
      <c r="D5032" s="19">
        <v>1.3290438463647496</v>
      </c>
      <c r="E5032" s="19"/>
      <c r="F5032" s="19">
        <v>1.1772694027347126</v>
      </c>
      <c r="G5032" s="19"/>
      <c r="H5032" s="19">
        <v>1.2055867151814565</v>
      </c>
      <c r="I5032" s="19"/>
      <c r="J5032" s="19">
        <v>1.1856994614219882</v>
      </c>
      <c r="K5032" s="19"/>
      <c r="L5032" s="19">
        <v>1.0815847954732447</v>
      </c>
      <c r="M5032" s="19"/>
      <c r="N5032" s="19">
        <v>1.01354714353043</v>
      </c>
      <c r="O5032" s="19"/>
      <c r="P5032" s="50">
        <v>1.3313180623320984</v>
      </c>
      <c r="R5032" s="9" t="s">
        <v>0</v>
      </c>
    </row>
    <row r="5033" spans="2:18" x14ac:dyDescent="0.2">
      <c r="B5033" s="25">
        <v>4803</v>
      </c>
      <c r="C5033" s="193"/>
      <c r="D5033" s="19">
        <v>1.0192285619704604</v>
      </c>
      <c r="E5033" s="19"/>
      <c r="F5033" s="19">
        <v>1.5853930879324709</v>
      </c>
      <c r="G5033" s="19"/>
      <c r="H5033" s="19">
        <v>1.1214473494546287</v>
      </c>
      <c r="I5033" s="19">
        <v>0.26063150090352943</v>
      </c>
      <c r="J5033" s="19"/>
      <c r="K5033" s="19"/>
      <c r="L5033" s="19">
        <v>0.31450586782174267</v>
      </c>
      <c r="M5033" s="19"/>
      <c r="N5033" s="19">
        <v>0.76079039595532905</v>
      </c>
      <c r="O5033" s="19"/>
      <c r="P5033" s="50">
        <v>9.0369545162740678E-2</v>
      </c>
      <c r="R5033" s="9" t="s">
        <v>0</v>
      </c>
    </row>
    <row r="5034" spans="2:18" x14ac:dyDescent="0.2">
      <c r="B5034" s="25">
        <v>4804</v>
      </c>
      <c r="C5034" s="193">
        <v>2.0470121494071103</v>
      </c>
      <c r="D5034" s="19"/>
      <c r="E5034" s="19">
        <v>2.479847612867244</v>
      </c>
      <c r="F5034" s="19"/>
      <c r="G5034" s="19">
        <v>2.5617421399751001</v>
      </c>
      <c r="H5034" s="19"/>
      <c r="I5034" s="19">
        <v>1.5214280191122702</v>
      </c>
      <c r="J5034" s="19"/>
      <c r="K5034" s="19">
        <v>2.5530956784883201</v>
      </c>
      <c r="L5034" s="19"/>
      <c r="M5034" s="19">
        <v>1.8920716534737139</v>
      </c>
      <c r="N5034" s="19"/>
      <c r="O5034" s="19">
        <v>1.4615773034083053</v>
      </c>
      <c r="P5034" s="50"/>
      <c r="R5034" s="9" t="s">
        <v>0</v>
      </c>
    </row>
    <row r="5035" spans="2:18" x14ac:dyDescent="0.2">
      <c r="B5035" s="25">
        <v>4805</v>
      </c>
      <c r="C5035" s="193">
        <v>0.64879577081366047</v>
      </c>
      <c r="D5035" s="19"/>
      <c r="E5035" s="19">
        <v>0.43265362990291734</v>
      </c>
      <c r="F5035" s="19"/>
      <c r="G5035" s="19"/>
      <c r="H5035" s="19">
        <v>0.64724232449462071</v>
      </c>
      <c r="I5035" s="19"/>
      <c r="J5035" s="19">
        <v>0.33401183640921472</v>
      </c>
      <c r="K5035" s="19">
        <v>0.22927367125506745</v>
      </c>
      <c r="L5035" s="19"/>
      <c r="M5035" s="19">
        <v>0.28991310508158219</v>
      </c>
      <c r="N5035" s="19"/>
      <c r="O5035" s="19">
        <v>0.74836833426021032</v>
      </c>
      <c r="P5035" s="50"/>
      <c r="R5035" s="9" t="s">
        <v>0</v>
      </c>
    </row>
    <row r="5036" spans="2:18" x14ac:dyDescent="0.2">
      <c r="B5036" s="25">
        <v>4806</v>
      </c>
      <c r="C5036" s="193"/>
      <c r="D5036" s="19">
        <v>0.72979644914527553</v>
      </c>
      <c r="E5036" s="19"/>
      <c r="F5036" s="19">
        <v>1.1986941318955611</v>
      </c>
      <c r="G5036" s="19"/>
      <c r="H5036" s="19">
        <v>1.3593232629499856</v>
      </c>
      <c r="I5036" s="19"/>
      <c r="J5036" s="19">
        <v>2.3345289093337209</v>
      </c>
      <c r="K5036" s="19"/>
      <c r="L5036" s="19">
        <v>1.3369326684186873</v>
      </c>
      <c r="M5036" s="19"/>
      <c r="N5036" s="19">
        <v>1.687035921924221</v>
      </c>
      <c r="O5036" s="19"/>
      <c r="P5036" s="50">
        <v>1.1438278978536822</v>
      </c>
      <c r="R5036" s="9" t="s">
        <v>0</v>
      </c>
    </row>
    <row r="5037" spans="2:18" x14ac:dyDescent="0.2">
      <c r="B5037" s="25">
        <v>4807</v>
      </c>
      <c r="C5037" s="193">
        <v>1.490190175822065</v>
      </c>
      <c r="D5037" s="19"/>
      <c r="E5037" s="19">
        <v>0.70411672317853791</v>
      </c>
      <c r="F5037" s="19"/>
      <c r="G5037" s="19">
        <v>1.4294241727850914</v>
      </c>
      <c r="H5037" s="19"/>
      <c r="I5037" s="19">
        <v>1.16712361520584</v>
      </c>
      <c r="J5037" s="19"/>
      <c r="K5037" s="19">
        <v>1.1600449173156313</v>
      </c>
      <c r="L5037" s="19"/>
      <c r="M5037" s="19">
        <v>1.4723182116413969</v>
      </c>
      <c r="N5037" s="19"/>
      <c r="O5037" s="19">
        <v>1.570912676235783</v>
      </c>
      <c r="P5037" s="50"/>
      <c r="R5037" s="9" t="s">
        <v>0</v>
      </c>
    </row>
    <row r="5038" spans="2:18" x14ac:dyDescent="0.2">
      <c r="B5038" s="25">
        <v>4808</v>
      </c>
      <c r="C5038" s="193">
        <v>7.5395230836393101E-2</v>
      </c>
      <c r="D5038" s="19"/>
      <c r="E5038" s="19"/>
      <c r="F5038" s="19">
        <v>0.90331880530533004</v>
      </c>
      <c r="G5038" s="19"/>
      <c r="H5038" s="19">
        <v>0.78524371431457296</v>
      </c>
      <c r="I5038" s="19"/>
      <c r="J5038" s="19">
        <v>1.0724594387707334</v>
      </c>
      <c r="K5038" s="19"/>
      <c r="L5038" s="19">
        <v>0.97405138682952752</v>
      </c>
      <c r="M5038" s="19"/>
      <c r="N5038" s="19">
        <v>0.34147939971242919</v>
      </c>
      <c r="O5038" s="19"/>
      <c r="P5038" s="50">
        <v>1.4452663064248377</v>
      </c>
      <c r="R5038" s="9" t="s">
        <v>0</v>
      </c>
    </row>
    <row r="5039" spans="2:18" x14ac:dyDescent="0.2">
      <c r="B5039" s="25">
        <v>4809</v>
      </c>
      <c r="C5039" s="193"/>
      <c r="D5039" s="19">
        <v>0.78413724566713561</v>
      </c>
      <c r="E5039" s="19"/>
      <c r="F5039" s="19">
        <v>0.36064187129951325</v>
      </c>
      <c r="G5039" s="19">
        <v>0.17642699297043279</v>
      </c>
      <c r="H5039" s="19"/>
      <c r="I5039" s="19"/>
      <c r="J5039" s="19">
        <v>4.4816959028425599E-4</v>
      </c>
      <c r="K5039" s="19"/>
      <c r="L5039" s="19">
        <v>0.36417939258350823</v>
      </c>
      <c r="M5039" s="19">
        <v>0.45484366682289545</v>
      </c>
      <c r="N5039" s="19"/>
      <c r="O5039" s="19">
        <v>0.32927242522811306</v>
      </c>
      <c r="P5039" s="50"/>
      <c r="R5039" s="9" t="s">
        <v>0</v>
      </c>
    </row>
    <row r="5040" spans="2:18" x14ac:dyDescent="0.2">
      <c r="B5040" s="25">
        <v>4810</v>
      </c>
      <c r="C5040" s="193">
        <v>0.88533260274096504</v>
      </c>
      <c r="D5040" s="19"/>
      <c r="E5040" s="19"/>
      <c r="F5040" s="19">
        <v>0.23165196704526034</v>
      </c>
      <c r="G5040" s="19"/>
      <c r="H5040" s="19">
        <v>0.35198447241931746</v>
      </c>
      <c r="I5040" s="19"/>
      <c r="J5040" s="19">
        <v>0.26414049102335141</v>
      </c>
      <c r="K5040" s="19">
        <v>0.41809052087891191</v>
      </c>
      <c r="L5040" s="19"/>
      <c r="M5040" s="19"/>
      <c r="N5040" s="19">
        <v>0.92097437521026948</v>
      </c>
      <c r="O5040" s="19"/>
      <c r="P5040" s="50">
        <v>0.55480504555456223</v>
      </c>
      <c r="R5040" s="9" t="s">
        <v>0</v>
      </c>
    </row>
    <row r="5041" spans="2:18" x14ac:dyDescent="0.2">
      <c r="B5041" s="25">
        <v>4811</v>
      </c>
      <c r="C5041" s="193"/>
      <c r="D5041" s="19">
        <v>0.42403131292003982</v>
      </c>
      <c r="E5041" s="19"/>
      <c r="F5041" s="19">
        <v>0.13606076020244745</v>
      </c>
      <c r="G5041" s="19"/>
      <c r="H5041" s="19">
        <v>0.43715647981711891</v>
      </c>
      <c r="I5041" s="19"/>
      <c r="J5041" s="19">
        <v>1.035554546465834</v>
      </c>
      <c r="K5041" s="19"/>
      <c r="L5041" s="19">
        <v>1.1273020595862748</v>
      </c>
      <c r="M5041" s="19">
        <v>0.26436749831468331</v>
      </c>
      <c r="N5041" s="19"/>
      <c r="O5041" s="19"/>
      <c r="P5041" s="50">
        <v>0.51975304672785216</v>
      </c>
      <c r="R5041" s="9" t="s">
        <v>0</v>
      </c>
    </row>
    <row r="5042" spans="2:18" x14ac:dyDescent="0.2">
      <c r="B5042" s="25">
        <v>4812</v>
      </c>
      <c r="C5042" s="193">
        <v>0.77171588589858786</v>
      </c>
      <c r="D5042" s="19"/>
      <c r="E5042" s="19">
        <v>0.48984613094231488</v>
      </c>
      <c r="F5042" s="19"/>
      <c r="G5042" s="19"/>
      <c r="H5042" s="19">
        <v>0.24973228658644911</v>
      </c>
      <c r="I5042" s="19">
        <v>2.4496591340109956E-2</v>
      </c>
      <c r="J5042" s="19"/>
      <c r="K5042" s="19">
        <v>0.29526362818321178</v>
      </c>
      <c r="L5042" s="19"/>
      <c r="M5042" s="19">
        <v>0.11218282439645026</v>
      </c>
      <c r="N5042" s="19"/>
      <c r="O5042" s="19">
        <v>0.45566177523175622</v>
      </c>
      <c r="P5042" s="50"/>
      <c r="R5042" s="9" t="s">
        <v>0</v>
      </c>
    </row>
    <row r="5043" spans="2:18" x14ac:dyDescent="0.2">
      <c r="B5043" s="25">
        <v>4813</v>
      </c>
      <c r="C5043" s="193">
        <v>0.53412452601066129</v>
      </c>
      <c r="D5043" s="19"/>
      <c r="E5043" s="19">
        <v>1.6798959012680372</v>
      </c>
      <c r="F5043" s="19"/>
      <c r="G5043" s="19">
        <v>1.3663911252014223</v>
      </c>
      <c r="H5043" s="19"/>
      <c r="I5043" s="19">
        <v>1.6142669386730977</v>
      </c>
      <c r="J5043" s="19"/>
      <c r="K5043" s="19">
        <v>1.9579014170258418</v>
      </c>
      <c r="L5043" s="19"/>
      <c r="M5043" s="19">
        <v>2.3007870101282433</v>
      </c>
      <c r="N5043" s="19"/>
      <c r="O5043" s="19">
        <v>1.0321958421191546</v>
      </c>
      <c r="P5043" s="50"/>
      <c r="R5043" s="9" t="s">
        <v>0</v>
      </c>
    </row>
    <row r="5044" spans="2:18" x14ac:dyDescent="0.2">
      <c r="B5044" s="25">
        <v>4814</v>
      </c>
      <c r="C5044" s="193"/>
      <c r="D5044" s="19">
        <v>1.2734109007668211</v>
      </c>
      <c r="E5044" s="19"/>
      <c r="F5044" s="19">
        <v>0.85511954742205132</v>
      </c>
      <c r="G5044" s="19"/>
      <c r="H5044" s="19">
        <v>0.82810527911215881</v>
      </c>
      <c r="I5044" s="19"/>
      <c r="J5044" s="19">
        <v>0.73890978011079322</v>
      </c>
      <c r="K5044" s="19"/>
      <c r="L5044" s="19">
        <v>0.42401561401288596</v>
      </c>
      <c r="M5044" s="19"/>
      <c r="N5044" s="19">
        <v>0.66691814054378407</v>
      </c>
      <c r="O5044" s="19"/>
      <c r="P5044" s="50">
        <v>0.84539662898932222</v>
      </c>
      <c r="R5044" s="9" t="s">
        <v>0</v>
      </c>
    </row>
    <row r="5045" spans="2:18" x14ac:dyDescent="0.2">
      <c r="B5045" s="25">
        <v>4815</v>
      </c>
      <c r="C5045" s="193"/>
      <c r="D5045" s="19">
        <v>1.1203896875997106</v>
      </c>
      <c r="E5045" s="19"/>
      <c r="F5045" s="19">
        <v>1.4764072227419491</v>
      </c>
      <c r="G5045" s="19"/>
      <c r="H5045" s="19">
        <v>1.8117086199256756</v>
      </c>
      <c r="I5045" s="19"/>
      <c r="J5045" s="19">
        <v>0.72788623526277874</v>
      </c>
      <c r="K5045" s="19"/>
      <c r="L5045" s="19">
        <v>0.51053341353490811</v>
      </c>
      <c r="M5045" s="19"/>
      <c r="N5045" s="19">
        <v>0.74599566941897866</v>
      </c>
      <c r="O5045" s="19"/>
      <c r="P5045" s="50">
        <v>1.615273169507303</v>
      </c>
      <c r="R5045" s="9" t="s">
        <v>0</v>
      </c>
    </row>
    <row r="5046" spans="2:18" x14ac:dyDescent="0.2">
      <c r="B5046" s="25">
        <v>4816</v>
      </c>
      <c r="C5046" s="193"/>
      <c r="D5046" s="19">
        <v>1.3244099611215596</v>
      </c>
      <c r="E5046" s="19"/>
      <c r="F5046" s="19">
        <v>1.5689164867848457</v>
      </c>
      <c r="G5046" s="19"/>
      <c r="H5046" s="19">
        <v>2.0404687077577361</v>
      </c>
      <c r="I5046" s="19"/>
      <c r="J5046" s="19">
        <v>1.2870573321248142</v>
      </c>
      <c r="K5046" s="19"/>
      <c r="L5046" s="19">
        <v>1.7871805811089907</v>
      </c>
      <c r="M5046" s="19"/>
      <c r="N5046" s="19">
        <v>0.55504441544295313</v>
      </c>
      <c r="O5046" s="19"/>
      <c r="P5046" s="50">
        <v>0.96431864311820414</v>
      </c>
      <c r="R5046" s="9" t="s">
        <v>0</v>
      </c>
    </row>
    <row r="5047" spans="2:18" x14ac:dyDescent="0.2">
      <c r="B5047" s="25">
        <v>4817</v>
      </c>
      <c r="C5047" s="193">
        <v>0.54804594848021237</v>
      </c>
      <c r="D5047" s="19"/>
      <c r="E5047" s="19">
        <v>0.8143432940975196</v>
      </c>
      <c r="F5047" s="19"/>
      <c r="G5047" s="19">
        <v>0.4202198724503492</v>
      </c>
      <c r="H5047" s="19"/>
      <c r="I5047" s="19">
        <v>1.6894188299366502</v>
      </c>
      <c r="J5047" s="19"/>
      <c r="K5047" s="19">
        <v>0.20096375221785337</v>
      </c>
      <c r="L5047" s="19"/>
      <c r="M5047" s="19">
        <v>0.42739651513613541</v>
      </c>
      <c r="N5047" s="19"/>
      <c r="O5047" s="19">
        <v>0.82705854791991251</v>
      </c>
      <c r="P5047" s="50"/>
      <c r="R5047" s="9" t="s">
        <v>0</v>
      </c>
    </row>
    <row r="5048" spans="2:18" x14ac:dyDescent="0.2">
      <c r="B5048" s="25">
        <v>4818</v>
      </c>
      <c r="C5048" s="193"/>
      <c r="D5048" s="19">
        <v>0.93288079752513431</v>
      </c>
      <c r="E5048" s="19"/>
      <c r="F5048" s="19">
        <v>0.6498018412490979</v>
      </c>
      <c r="G5048" s="19"/>
      <c r="H5048" s="19">
        <v>0.22554390859579823</v>
      </c>
      <c r="I5048" s="19"/>
      <c r="J5048" s="19">
        <v>1.4466858372837399</v>
      </c>
      <c r="K5048" s="19"/>
      <c r="L5048" s="19">
        <v>0.49465219453647619</v>
      </c>
      <c r="M5048" s="19"/>
      <c r="N5048" s="19">
        <v>1.1560842432804288</v>
      </c>
      <c r="O5048" s="19"/>
      <c r="P5048" s="50">
        <v>0.33592003455365227</v>
      </c>
      <c r="R5048" s="9" t="s">
        <v>0</v>
      </c>
    </row>
    <row r="5049" spans="2:18" x14ac:dyDescent="0.2">
      <c r="B5049" s="25">
        <v>4819</v>
      </c>
      <c r="C5049" s="193"/>
      <c r="D5049" s="19">
        <v>0.79657494811661878</v>
      </c>
      <c r="E5049" s="19"/>
      <c r="F5049" s="19">
        <v>1.2386439863023249</v>
      </c>
      <c r="G5049" s="19"/>
      <c r="H5049" s="19">
        <v>7.5335404771659925E-2</v>
      </c>
      <c r="I5049" s="19"/>
      <c r="J5049" s="19">
        <v>0.92530658761380724</v>
      </c>
      <c r="K5049" s="19"/>
      <c r="L5049" s="19">
        <v>1.110929066065677</v>
      </c>
      <c r="M5049" s="19"/>
      <c r="N5049" s="19">
        <v>0.57660891343202203</v>
      </c>
      <c r="O5049" s="19"/>
      <c r="P5049" s="50">
        <v>0.37067502685532477</v>
      </c>
      <c r="R5049" s="9" t="s">
        <v>0</v>
      </c>
    </row>
    <row r="5050" spans="2:18" x14ac:dyDescent="0.2">
      <c r="B5050" s="25">
        <v>4820</v>
      </c>
      <c r="C5050" s="193"/>
      <c r="D5050" s="19">
        <v>0.96587651259209006</v>
      </c>
      <c r="E5050" s="19"/>
      <c r="F5050" s="19">
        <v>1.1453726904462238</v>
      </c>
      <c r="G5050" s="19"/>
      <c r="H5050" s="19">
        <v>1.4512977600727446</v>
      </c>
      <c r="I5050" s="19"/>
      <c r="J5050" s="19">
        <v>1.1527871468284399</v>
      </c>
      <c r="K5050" s="19"/>
      <c r="L5050" s="19">
        <v>0.14928804346661115</v>
      </c>
      <c r="M5050" s="19"/>
      <c r="N5050" s="19">
        <v>1.5627891526138327</v>
      </c>
      <c r="O5050" s="19"/>
      <c r="P5050" s="50">
        <v>0.6720746422534063</v>
      </c>
      <c r="R5050" s="9" t="s">
        <v>0</v>
      </c>
    </row>
    <row r="5051" spans="2:18" x14ac:dyDescent="0.2">
      <c r="B5051" s="25">
        <v>4821</v>
      </c>
      <c r="C5051" s="193">
        <v>1.0437865294666406</v>
      </c>
      <c r="D5051" s="19"/>
      <c r="E5051" s="19">
        <v>1.5167808264850946</v>
      </c>
      <c r="F5051" s="19"/>
      <c r="G5051" s="19">
        <v>1.9817305948383077</v>
      </c>
      <c r="H5051" s="19"/>
      <c r="I5051" s="19">
        <v>1.6306891078613164</v>
      </c>
      <c r="J5051" s="19"/>
      <c r="K5051" s="19">
        <v>1.4106145742048986</v>
      </c>
      <c r="L5051" s="19"/>
      <c r="M5051" s="19">
        <v>1.3997423265359121</v>
      </c>
      <c r="N5051" s="19"/>
      <c r="O5051" s="19">
        <v>2.3124875510469041</v>
      </c>
      <c r="P5051" s="50"/>
      <c r="R5051" s="9" t="s">
        <v>0</v>
      </c>
    </row>
    <row r="5052" spans="2:18" x14ac:dyDescent="0.2">
      <c r="B5052" s="25">
        <v>4822</v>
      </c>
      <c r="C5052" s="193"/>
      <c r="D5052" s="19">
        <v>0.54816355036534581</v>
      </c>
      <c r="E5052" s="19"/>
      <c r="F5052" s="19">
        <v>1.0876477647439806</v>
      </c>
      <c r="G5052" s="19"/>
      <c r="H5052" s="19">
        <v>0.26533533836753781</v>
      </c>
      <c r="I5052" s="19"/>
      <c r="J5052" s="19">
        <v>1.0266215650785526</v>
      </c>
      <c r="K5052" s="19"/>
      <c r="L5052" s="19">
        <v>0.93051214671696103</v>
      </c>
      <c r="M5052" s="19"/>
      <c r="N5052" s="19">
        <v>1.3923278970833632</v>
      </c>
      <c r="O5052" s="19"/>
      <c r="P5052" s="50">
        <v>1.798933457811462</v>
      </c>
      <c r="R5052" s="9" t="s">
        <v>0</v>
      </c>
    </row>
    <row r="5053" spans="2:18" x14ac:dyDescent="0.2">
      <c r="B5053" s="25">
        <v>4823</v>
      </c>
      <c r="C5053" s="193">
        <v>2.0253047983535848</v>
      </c>
      <c r="D5053" s="19"/>
      <c r="E5053" s="19">
        <v>1.4762325254268536</v>
      </c>
      <c r="F5053" s="19"/>
      <c r="G5053" s="19">
        <v>1.7756412570431428</v>
      </c>
      <c r="H5053" s="19"/>
      <c r="I5053" s="19">
        <v>1.6173075105827508</v>
      </c>
      <c r="J5053" s="19"/>
      <c r="K5053" s="19">
        <v>1.8207721418874359</v>
      </c>
      <c r="L5053" s="19"/>
      <c r="M5053" s="19">
        <v>2.0480590640492542</v>
      </c>
      <c r="N5053" s="19"/>
      <c r="O5053" s="19">
        <v>1.5850680977251121</v>
      </c>
      <c r="P5053" s="50"/>
      <c r="R5053" s="9" t="s">
        <v>0</v>
      </c>
    </row>
    <row r="5054" spans="2:18" x14ac:dyDescent="0.2">
      <c r="B5054" s="25">
        <v>4824</v>
      </c>
      <c r="C5054" s="193">
        <v>5.7150438168759232E-3</v>
      </c>
      <c r="D5054" s="19"/>
      <c r="E5054" s="19"/>
      <c r="F5054" s="19">
        <v>8.6820068059359455E-3</v>
      </c>
      <c r="G5054" s="19">
        <v>0.90749142641722358</v>
      </c>
      <c r="H5054" s="19"/>
      <c r="I5054" s="19"/>
      <c r="J5054" s="19">
        <v>0.41545073463556809</v>
      </c>
      <c r="K5054" s="19"/>
      <c r="L5054" s="19">
        <v>0.35753395580652869</v>
      </c>
      <c r="M5054" s="19">
        <v>7.0674435323257914E-2</v>
      </c>
      <c r="N5054" s="19"/>
      <c r="O5054" s="19">
        <v>0.11181910274117515</v>
      </c>
      <c r="P5054" s="50"/>
      <c r="R5054" s="9" t="s">
        <v>0</v>
      </c>
    </row>
    <row r="5055" spans="2:18" x14ac:dyDescent="0.2">
      <c r="B5055" s="25">
        <v>4825</v>
      </c>
      <c r="C5055" s="193">
        <v>0.50240986461236403</v>
      </c>
      <c r="D5055" s="19"/>
      <c r="E5055" s="19">
        <v>0.54057590923541721</v>
      </c>
      <c r="F5055" s="19"/>
      <c r="G5055" s="19">
        <v>0.67743040523017228</v>
      </c>
      <c r="H5055" s="19"/>
      <c r="I5055" s="19">
        <v>0.46198934617438847</v>
      </c>
      <c r="J5055" s="19"/>
      <c r="K5055" s="19">
        <v>0.92056069996450862</v>
      </c>
      <c r="L5055" s="19"/>
      <c r="M5055" s="19">
        <v>0.98550627031449944</v>
      </c>
      <c r="N5055" s="19"/>
      <c r="O5055" s="19">
        <v>0.98119913151696314</v>
      </c>
      <c r="P5055" s="50"/>
      <c r="R5055" s="9" t="s">
        <v>0</v>
      </c>
    </row>
    <row r="5056" spans="2:18" x14ac:dyDescent="0.2">
      <c r="B5056" s="25">
        <v>4826</v>
      </c>
      <c r="C5056" s="193">
        <v>9.8443200608006085E-2</v>
      </c>
      <c r="D5056" s="19"/>
      <c r="E5056" s="19">
        <v>0.43110278686943504</v>
      </c>
      <c r="F5056" s="19"/>
      <c r="G5056" s="19">
        <v>0.38927955750538196</v>
      </c>
      <c r="H5056" s="19"/>
      <c r="I5056" s="19"/>
      <c r="J5056" s="19">
        <v>1.176703092456842</v>
      </c>
      <c r="K5056" s="19">
        <v>0.17638396749703603</v>
      </c>
      <c r="L5056" s="19"/>
      <c r="M5056" s="19"/>
      <c r="N5056" s="19">
        <v>0.19801696720678424</v>
      </c>
      <c r="O5056" s="19"/>
      <c r="P5056" s="50">
        <v>0.61522616691520426</v>
      </c>
      <c r="R5056" s="9" t="s">
        <v>0</v>
      </c>
    </row>
    <row r="5057" spans="2:18" x14ac:dyDescent="0.2">
      <c r="B5057" s="25">
        <v>4827</v>
      </c>
      <c r="C5057" s="193"/>
      <c r="D5057" s="19">
        <v>0.35410935704372526</v>
      </c>
      <c r="E5057" s="19"/>
      <c r="F5057" s="19">
        <v>0.39849171092219304</v>
      </c>
      <c r="G5057" s="19"/>
      <c r="H5057" s="19">
        <v>0.34757492073005536</v>
      </c>
      <c r="I5057" s="19">
        <v>0.52339797362354223</v>
      </c>
      <c r="J5057" s="19"/>
      <c r="K5057" s="19"/>
      <c r="L5057" s="19">
        <v>7.6678017455085304E-2</v>
      </c>
      <c r="M5057" s="19">
        <v>0.11842937111292325</v>
      </c>
      <c r="N5057" s="19"/>
      <c r="O5057" s="19"/>
      <c r="P5057" s="50">
        <v>0.64970278233581202</v>
      </c>
      <c r="R5057" s="9" t="s">
        <v>0</v>
      </c>
    </row>
    <row r="5058" spans="2:18" x14ac:dyDescent="0.2">
      <c r="B5058" s="25">
        <v>4828</v>
      </c>
      <c r="C5058" s="193">
        <v>1.0686721315964294</v>
      </c>
      <c r="D5058" s="19"/>
      <c r="E5058" s="19">
        <v>0.92332299967300213</v>
      </c>
      <c r="F5058" s="19"/>
      <c r="G5058" s="19">
        <v>1.1899970190241171</v>
      </c>
      <c r="H5058" s="19"/>
      <c r="I5058" s="19">
        <v>0.59215116288883496</v>
      </c>
      <c r="J5058" s="19"/>
      <c r="K5058" s="19"/>
      <c r="L5058" s="19">
        <v>0.58591290367959525</v>
      </c>
      <c r="M5058" s="19">
        <v>1.0048756564505836</v>
      </c>
      <c r="N5058" s="19"/>
      <c r="O5058" s="19">
        <v>0.46899286088359315</v>
      </c>
      <c r="P5058" s="50"/>
      <c r="R5058" s="9" t="s">
        <v>0</v>
      </c>
    </row>
    <row r="5059" spans="2:18" x14ac:dyDescent="0.2">
      <c r="B5059" s="25">
        <v>4829</v>
      </c>
      <c r="C5059" s="193"/>
      <c r="D5059" s="19">
        <v>3.0780405949338112E-2</v>
      </c>
      <c r="E5059" s="19"/>
      <c r="F5059" s="19">
        <v>0.168810877243048</v>
      </c>
      <c r="G5059" s="19">
        <v>0.29862176381605215</v>
      </c>
      <c r="H5059" s="19"/>
      <c r="I5059" s="19">
        <v>0.38724749327824176</v>
      </c>
      <c r="J5059" s="19"/>
      <c r="K5059" s="19"/>
      <c r="L5059" s="19">
        <v>0.37863542232193687</v>
      </c>
      <c r="M5059" s="19">
        <v>0.33234938709012368</v>
      </c>
      <c r="N5059" s="19"/>
      <c r="O5059" s="19">
        <v>0.20300022576037907</v>
      </c>
      <c r="P5059" s="50"/>
      <c r="R5059" s="9" t="s">
        <v>0</v>
      </c>
    </row>
    <row r="5060" spans="2:18" x14ac:dyDescent="0.2">
      <c r="B5060" s="25">
        <v>4830</v>
      </c>
      <c r="C5060" s="193">
        <v>0.62520993478888098</v>
      </c>
      <c r="D5060" s="19"/>
      <c r="E5060" s="19">
        <v>0.57080078166091242</v>
      </c>
      <c r="F5060" s="19"/>
      <c r="G5060" s="19">
        <v>2.4217615950585115E-2</v>
      </c>
      <c r="H5060" s="19"/>
      <c r="I5060" s="19">
        <v>0.18336563973583678</v>
      </c>
      <c r="J5060" s="19"/>
      <c r="K5060" s="19">
        <v>1.459752193975419</v>
      </c>
      <c r="L5060" s="19"/>
      <c r="M5060" s="19">
        <v>0.8202246771004319</v>
      </c>
      <c r="N5060" s="19"/>
      <c r="O5060" s="19">
        <v>0.47455889048989913</v>
      </c>
      <c r="P5060" s="50"/>
      <c r="R5060" s="9" t="s">
        <v>0</v>
      </c>
    </row>
    <row r="5061" spans="2:18" x14ac:dyDescent="0.2">
      <c r="B5061" s="25">
        <v>4831</v>
      </c>
      <c r="C5061" s="193"/>
      <c r="D5061" s="19">
        <v>0.96038519127070354</v>
      </c>
      <c r="E5061" s="19"/>
      <c r="F5061" s="19">
        <v>0.16950798946150453</v>
      </c>
      <c r="G5061" s="19"/>
      <c r="H5061" s="19">
        <v>0.51813143925028216</v>
      </c>
      <c r="I5061" s="19"/>
      <c r="J5061" s="19">
        <v>1.8268139092387654</v>
      </c>
      <c r="K5061" s="19"/>
      <c r="L5061" s="19">
        <v>0.84240764094154785</v>
      </c>
      <c r="M5061" s="19"/>
      <c r="N5061" s="19">
        <v>0.16989810857694526</v>
      </c>
      <c r="O5061" s="19"/>
      <c r="P5061" s="50">
        <v>0.19774797479637612</v>
      </c>
      <c r="R5061" s="9" t="s">
        <v>0</v>
      </c>
    </row>
    <row r="5062" spans="2:18" x14ac:dyDescent="0.2">
      <c r="B5062" s="25">
        <v>4832</v>
      </c>
      <c r="C5062" s="193"/>
      <c r="D5062" s="19">
        <v>1.4340946300008424</v>
      </c>
      <c r="E5062" s="19"/>
      <c r="F5062" s="19">
        <v>0.31596456348044832</v>
      </c>
      <c r="G5062" s="19"/>
      <c r="H5062" s="19">
        <v>0.60365783280410812</v>
      </c>
      <c r="I5062" s="19"/>
      <c r="J5062" s="19">
        <v>1.077257640098281</v>
      </c>
      <c r="K5062" s="19"/>
      <c r="L5062" s="19">
        <v>0.56251821986725892</v>
      </c>
      <c r="M5062" s="19"/>
      <c r="N5062" s="19">
        <v>0.58526024534498877</v>
      </c>
      <c r="O5062" s="19"/>
      <c r="P5062" s="50">
        <v>0.85054826686217189</v>
      </c>
      <c r="R5062" s="9" t="s">
        <v>0</v>
      </c>
    </row>
    <row r="5063" spans="2:18" x14ac:dyDescent="0.2">
      <c r="B5063" s="25">
        <v>4833</v>
      </c>
      <c r="C5063" s="193"/>
      <c r="D5063" s="19">
        <v>2.2353059528773414</v>
      </c>
      <c r="E5063" s="19"/>
      <c r="F5063" s="19">
        <v>1.5791018924594533</v>
      </c>
      <c r="G5063" s="19"/>
      <c r="H5063" s="19">
        <v>0.72978563538168473</v>
      </c>
      <c r="I5063" s="19"/>
      <c r="J5063" s="19">
        <v>1.5528916610697141</v>
      </c>
      <c r="K5063" s="19"/>
      <c r="L5063" s="19">
        <v>1.4094275094736386</v>
      </c>
      <c r="M5063" s="19"/>
      <c r="N5063" s="19">
        <v>0.92720555681580963</v>
      </c>
      <c r="O5063" s="19"/>
      <c r="P5063" s="50">
        <v>0.72153648997552611</v>
      </c>
      <c r="R5063" s="9" t="s">
        <v>0</v>
      </c>
    </row>
    <row r="5064" spans="2:18" x14ac:dyDescent="0.2">
      <c r="B5064" s="25">
        <v>4834</v>
      </c>
      <c r="C5064" s="193">
        <v>1.4506097868136656</v>
      </c>
      <c r="D5064" s="19"/>
      <c r="E5064" s="19">
        <v>1.5382846057104675</v>
      </c>
      <c r="F5064" s="19"/>
      <c r="G5064" s="19"/>
      <c r="H5064" s="19">
        <v>0.43299263219922918</v>
      </c>
      <c r="I5064" s="19">
        <v>1.2109911083331941</v>
      </c>
      <c r="J5064" s="19"/>
      <c r="K5064" s="19">
        <v>3.5303905256841024E-2</v>
      </c>
      <c r="L5064" s="19"/>
      <c r="M5064" s="19">
        <v>1.0369386142783521</v>
      </c>
      <c r="N5064" s="19"/>
      <c r="O5064" s="19">
        <v>0.49126252510268165</v>
      </c>
      <c r="P5064" s="50"/>
      <c r="R5064" s="9" t="s">
        <v>0</v>
      </c>
    </row>
    <row r="5065" spans="2:18" x14ac:dyDescent="0.2">
      <c r="B5065" s="25">
        <v>4835</v>
      </c>
      <c r="C5065" s="193"/>
      <c r="D5065" s="19">
        <v>1.0929746215835436</v>
      </c>
      <c r="E5065" s="19"/>
      <c r="F5065" s="19">
        <v>1.3317414263252216</v>
      </c>
      <c r="G5065" s="19"/>
      <c r="H5065" s="19">
        <v>1.0237148358668715</v>
      </c>
      <c r="I5065" s="19"/>
      <c r="J5065" s="19">
        <v>0.80119693264405378</v>
      </c>
      <c r="K5065" s="19"/>
      <c r="L5065" s="19">
        <v>0.87495464449485938</v>
      </c>
      <c r="M5065" s="19"/>
      <c r="N5065" s="19">
        <v>1.3445747383663791</v>
      </c>
      <c r="O5065" s="19"/>
      <c r="P5065" s="50">
        <v>0.84446595070191866</v>
      </c>
      <c r="R5065" s="9" t="s">
        <v>0</v>
      </c>
    </row>
    <row r="5066" spans="2:18" x14ac:dyDescent="0.2">
      <c r="B5066" s="25">
        <v>4836</v>
      </c>
      <c r="C5066" s="193">
        <v>0.37788260481649316</v>
      </c>
      <c r="D5066" s="19"/>
      <c r="E5066" s="19">
        <v>1.7635847715823376</v>
      </c>
      <c r="F5066" s="19"/>
      <c r="G5066" s="19">
        <v>1.7352807632954581</v>
      </c>
      <c r="H5066" s="19"/>
      <c r="I5066" s="19">
        <v>1.6324535571765395</v>
      </c>
      <c r="J5066" s="19"/>
      <c r="K5066" s="19">
        <v>1.6840672359845774</v>
      </c>
      <c r="L5066" s="19"/>
      <c r="M5066" s="19">
        <v>1.5607359704793304</v>
      </c>
      <c r="N5066" s="19"/>
      <c r="O5066" s="19">
        <v>1.3633111744539315</v>
      </c>
      <c r="P5066" s="50"/>
      <c r="R5066" s="9" t="s">
        <v>0</v>
      </c>
    </row>
    <row r="5067" spans="2:18" x14ac:dyDescent="0.2">
      <c r="B5067" s="25">
        <v>4837</v>
      </c>
      <c r="C5067" s="193">
        <v>0.63687820098465686</v>
      </c>
      <c r="D5067" s="19"/>
      <c r="E5067" s="19">
        <v>0.14028111826627379</v>
      </c>
      <c r="F5067" s="19"/>
      <c r="G5067" s="19">
        <v>0.85544742961920572</v>
      </c>
      <c r="H5067" s="19"/>
      <c r="I5067" s="19">
        <v>0.49436217326407544</v>
      </c>
      <c r="J5067" s="19"/>
      <c r="K5067" s="19">
        <v>2.7427060225640291E-2</v>
      </c>
      <c r="L5067" s="19"/>
      <c r="M5067" s="19"/>
      <c r="N5067" s="19">
        <v>0.43191649437829582</v>
      </c>
      <c r="O5067" s="19">
        <v>0.72867796932096185</v>
      </c>
      <c r="P5067" s="50"/>
      <c r="R5067" s="9" t="s">
        <v>0</v>
      </c>
    </row>
    <row r="5068" spans="2:18" x14ac:dyDescent="0.2">
      <c r="B5068" s="25">
        <v>4838</v>
      </c>
      <c r="C5068" s="193">
        <v>1.0262888108106829</v>
      </c>
      <c r="D5068" s="19"/>
      <c r="E5068" s="19">
        <v>0.46090547202131332</v>
      </c>
      <c r="F5068" s="19"/>
      <c r="G5068" s="19">
        <v>0.24297261487235147</v>
      </c>
      <c r="H5068" s="19"/>
      <c r="I5068" s="19">
        <v>0.54682592307520195</v>
      </c>
      <c r="J5068" s="19"/>
      <c r="K5068" s="19">
        <v>0.45895031481366522</v>
      </c>
      <c r="L5068" s="19"/>
      <c r="M5068" s="19">
        <v>1.085976032884796</v>
      </c>
      <c r="N5068" s="19"/>
      <c r="O5068" s="19">
        <v>7.7727247024837465E-2</v>
      </c>
      <c r="P5068" s="50"/>
      <c r="R5068" s="9" t="s">
        <v>0</v>
      </c>
    </row>
    <row r="5069" spans="2:18" x14ac:dyDescent="0.2">
      <c r="B5069" s="25">
        <v>4839</v>
      </c>
      <c r="C5069" s="193"/>
      <c r="D5069" s="19">
        <v>0.53333809599780513</v>
      </c>
      <c r="E5069" s="19"/>
      <c r="F5069" s="19">
        <v>0.8739736433227635</v>
      </c>
      <c r="G5069" s="19">
        <v>0.75513101619316836</v>
      </c>
      <c r="H5069" s="19"/>
      <c r="I5069" s="19">
        <v>0.45991235718691692</v>
      </c>
      <c r="J5069" s="19"/>
      <c r="K5069" s="19"/>
      <c r="L5069" s="19">
        <v>0.14175458205221095</v>
      </c>
      <c r="M5069" s="19">
        <v>4.9285422512760912E-2</v>
      </c>
      <c r="N5069" s="19"/>
      <c r="O5069" s="19">
        <v>0.1526773064554463</v>
      </c>
      <c r="P5069" s="50"/>
      <c r="R5069" s="9" t="s">
        <v>0</v>
      </c>
    </row>
    <row r="5070" spans="2:18" x14ac:dyDescent="0.2">
      <c r="B5070" s="25">
        <v>4840</v>
      </c>
      <c r="C5070" s="193"/>
      <c r="D5070" s="19">
        <v>0.27763332743480795</v>
      </c>
      <c r="E5070" s="19"/>
      <c r="F5070" s="19">
        <v>2.1273923650432489E-2</v>
      </c>
      <c r="G5070" s="19"/>
      <c r="H5070" s="19">
        <v>0.4549969406367384</v>
      </c>
      <c r="I5070" s="19"/>
      <c r="J5070" s="19">
        <v>0.48447689633613145</v>
      </c>
      <c r="K5070" s="19">
        <v>0.15629897661908226</v>
      </c>
      <c r="L5070" s="19"/>
      <c r="M5070" s="19"/>
      <c r="N5070" s="19">
        <v>1.468385047313995</v>
      </c>
      <c r="O5070" s="19"/>
      <c r="P5070" s="50">
        <v>0.32935283494404766</v>
      </c>
      <c r="R5070" s="9" t="s">
        <v>0</v>
      </c>
    </row>
    <row r="5071" spans="2:18" x14ac:dyDescent="0.2">
      <c r="B5071" s="25">
        <v>4841</v>
      </c>
      <c r="C5071" s="193">
        <v>0.96181904739066215</v>
      </c>
      <c r="D5071" s="19"/>
      <c r="E5071" s="19">
        <v>1.7541175060251144</v>
      </c>
      <c r="F5071" s="19"/>
      <c r="G5071" s="19">
        <v>2.3622600264593467</v>
      </c>
      <c r="H5071" s="19"/>
      <c r="I5071" s="19">
        <v>1.2914427822193153</v>
      </c>
      <c r="J5071" s="19"/>
      <c r="K5071" s="19">
        <v>0.67068371607602906</v>
      </c>
      <c r="L5071" s="19"/>
      <c r="M5071" s="19">
        <v>2.2514713807826441</v>
      </c>
      <c r="N5071" s="19"/>
      <c r="O5071" s="19">
        <v>1.564500336836057</v>
      </c>
      <c r="P5071" s="50"/>
      <c r="R5071" s="9" t="s">
        <v>0</v>
      </c>
    </row>
    <row r="5072" spans="2:18" x14ac:dyDescent="0.2">
      <c r="B5072" s="25">
        <v>4842</v>
      </c>
      <c r="C5072" s="193"/>
      <c r="D5072" s="19">
        <v>5.2988188764736661E-2</v>
      </c>
      <c r="E5072" s="19"/>
      <c r="F5072" s="19">
        <v>0.57211267360060003</v>
      </c>
      <c r="G5072" s="19"/>
      <c r="H5072" s="19">
        <v>2.7165828903585688E-2</v>
      </c>
      <c r="I5072" s="19">
        <v>0.17075245408145306</v>
      </c>
      <c r="J5072" s="19"/>
      <c r="K5072" s="19">
        <v>0.15658032426259802</v>
      </c>
      <c r="L5072" s="19"/>
      <c r="M5072" s="19">
        <v>0.31538430468815148</v>
      </c>
      <c r="N5072" s="19"/>
      <c r="O5072" s="19"/>
      <c r="P5072" s="50">
        <v>2.4480267824755212E-2</v>
      </c>
      <c r="R5072" s="9" t="s">
        <v>0</v>
      </c>
    </row>
    <row r="5073" spans="2:18" x14ac:dyDescent="0.2">
      <c r="B5073" s="25">
        <v>4843</v>
      </c>
      <c r="C5073" s="193">
        <v>0.52178486910070665</v>
      </c>
      <c r="D5073" s="19"/>
      <c r="E5073" s="19">
        <v>2.4931600530629412</v>
      </c>
      <c r="F5073" s="19"/>
      <c r="G5073" s="19">
        <v>1.5745153817574209</v>
      </c>
      <c r="H5073" s="19"/>
      <c r="I5073" s="19">
        <v>1.2646821492749918</v>
      </c>
      <c r="J5073" s="19"/>
      <c r="K5073" s="19">
        <v>0.9926379426367905</v>
      </c>
      <c r="L5073" s="19"/>
      <c r="M5073" s="19">
        <v>1.6908990832699444</v>
      </c>
      <c r="N5073" s="19"/>
      <c r="O5073" s="19">
        <v>1.5669938467483604</v>
      </c>
      <c r="P5073" s="50"/>
      <c r="R5073" s="9" t="s">
        <v>0</v>
      </c>
    </row>
    <row r="5074" spans="2:18" x14ac:dyDescent="0.2">
      <c r="B5074" s="25">
        <v>4844</v>
      </c>
      <c r="C5074" s="193"/>
      <c r="D5074" s="19">
        <v>2.3898838824642414</v>
      </c>
      <c r="E5074" s="19"/>
      <c r="F5074" s="19">
        <v>2.4664795016780019</v>
      </c>
      <c r="G5074" s="19"/>
      <c r="H5074" s="19">
        <v>1.0134697053188402</v>
      </c>
      <c r="I5074" s="19"/>
      <c r="J5074" s="19">
        <v>1.7558143906415633</v>
      </c>
      <c r="K5074" s="19"/>
      <c r="L5074" s="19">
        <v>1.4285464220293709</v>
      </c>
      <c r="M5074" s="19"/>
      <c r="N5074" s="19">
        <v>1.4530872110715913</v>
      </c>
      <c r="O5074" s="19"/>
      <c r="P5074" s="50">
        <v>0.90076420835778082</v>
      </c>
      <c r="R5074" s="9" t="s">
        <v>0</v>
      </c>
    </row>
    <row r="5075" spans="2:18" x14ac:dyDescent="0.2">
      <c r="B5075" s="25">
        <v>4845</v>
      </c>
      <c r="C5075" s="193"/>
      <c r="D5075" s="19">
        <v>1.2810316982597594</v>
      </c>
      <c r="E5075" s="19"/>
      <c r="F5075" s="19">
        <v>2.1015208939759478</v>
      </c>
      <c r="G5075" s="19"/>
      <c r="H5075" s="19">
        <v>0.92623907252408089</v>
      </c>
      <c r="I5075" s="19"/>
      <c r="J5075" s="19">
        <v>1.695177199164065</v>
      </c>
      <c r="K5075" s="19"/>
      <c r="L5075" s="19">
        <v>0.38352984564359338</v>
      </c>
      <c r="M5075" s="19"/>
      <c r="N5075" s="19">
        <v>1.5631529501222741</v>
      </c>
      <c r="O5075" s="19"/>
      <c r="P5075" s="50">
        <v>1.0741018788207501</v>
      </c>
      <c r="R5075" s="9" t="s">
        <v>0</v>
      </c>
    </row>
    <row r="5076" spans="2:18" x14ac:dyDescent="0.2">
      <c r="B5076" s="25">
        <v>4846</v>
      </c>
      <c r="C5076" s="193">
        <v>2.533522806050184</v>
      </c>
      <c r="D5076" s="19"/>
      <c r="E5076" s="19">
        <v>2.010542106398181</v>
      </c>
      <c r="F5076" s="19"/>
      <c r="G5076" s="19">
        <v>1.0929476641668314</v>
      </c>
      <c r="H5076" s="19"/>
      <c r="I5076" s="19">
        <v>1.9986026354491231</v>
      </c>
      <c r="J5076" s="19"/>
      <c r="K5076" s="19">
        <v>1.4787719222143756</v>
      </c>
      <c r="L5076" s="19"/>
      <c r="M5076" s="19">
        <v>2.0040474276173232</v>
      </c>
      <c r="N5076" s="19"/>
      <c r="O5076" s="19">
        <v>1.9231199942490009</v>
      </c>
      <c r="P5076" s="50"/>
      <c r="R5076" s="9" t="s">
        <v>0</v>
      </c>
    </row>
    <row r="5077" spans="2:18" x14ac:dyDescent="0.2">
      <c r="B5077" s="25">
        <v>4847</v>
      </c>
      <c r="C5077" s="193">
        <v>0.44644414158437978</v>
      </c>
      <c r="D5077" s="19"/>
      <c r="E5077" s="19"/>
      <c r="F5077" s="19">
        <v>0.70548891278177228</v>
      </c>
      <c r="G5077" s="19">
        <v>0.10333066970838586</v>
      </c>
      <c r="H5077" s="19"/>
      <c r="I5077" s="19">
        <v>1.0582835544563789</v>
      </c>
      <c r="J5077" s="19"/>
      <c r="K5077" s="19">
        <v>0.30935574134604821</v>
      </c>
      <c r="L5077" s="19"/>
      <c r="M5077" s="19">
        <v>1.3095210570185691</v>
      </c>
      <c r="N5077" s="19"/>
      <c r="O5077" s="19">
        <v>0.56223248162102424</v>
      </c>
      <c r="P5077" s="50"/>
      <c r="R5077" s="9" t="s">
        <v>0</v>
      </c>
    </row>
    <row r="5078" spans="2:18" x14ac:dyDescent="0.2">
      <c r="B5078" s="25">
        <v>4848</v>
      </c>
      <c r="C5078" s="193"/>
      <c r="D5078" s="19">
        <v>0.74804884445135034</v>
      </c>
      <c r="E5078" s="19">
        <v>0.32613155369739832</v>
      </c>
      <c r="F5078" s="19"/>
      <c r="G5078" s="19"/>
      <c r="H5078" s="19">
        <v>0.36652440408893461</v>
      </c>
      <c r="I5078" s="19"/>
      <c r="J5078" s="19">
        <v>0.4618001722567307</v>
      </c>
      <c r="K5078" s="19"/>
      <c r="L5078" s="19">
        <v>0.96752844260791515</v>
      </c>
      <c r="M5078" s="19"/>
      <c r="N5078" s="19">
        <v>0.91445283988443804</v>
      </c>
      <c r="O5078" s="19"/>
      <c r="P5078" s="50">
        <v>8.3829449067095801E-2</v>
      </c>
      <c r="R5078" s="9" t="s">
        <v>0</v>
      </c>
    </row>
    <row r="5079" spans="2:18" x14ac:dyDescent="0.2">
      <c r="B5079" s="25">
        <v>4849</v>
      </c>
      <c r="C5079" s="193">
        <v>0.21662539367946729</v>
      </c>
      <c r="D5079" s="19"/>
      <c r="E5079" s="19">
        <v>7.904647171752828E-2</v>
      </c>
      <c r="F5079" s="19"/>
      <c r="G5079" s="19"/>
      <c r="H5079" s="19">
        <v>0.57812703645676211</v>
      </c>
      <c r="I5079" s="19">
        <v>1.0019787400922342</v>
      </c>
      <c r="J5079" s="19"/>
      <c r="K5079" s="19">
        <v>0.53578626245329863</v>
      </c>
      <c r="L5079" s="19"/>
      <c r="M5079" s="19">
        <v>0.16717125345736886</v>
      </c>
      <c r="N5079" s="19"/>
      <c r="O5079" s="19"/>
      <c r="P5079" s="50">
        <v>0.46643184704108009</v>
      </c>
      <c r="R5079" s="9" t="s">
        <v>0</v>
      </c>
    </row>
    <row r="5080" spans="2:18" x14ac:dyDescent="0.2">
      <c r="B5080" s="25">
        <v>4850</v>
      </c>
      <c r="C5080" s="193"/>
      <c r="D5080" s="19">
        <v>1.3172865972802252</v>
      </c>
      <c r="E5080" s="19"/>
      <c r="F5080" s="19">
        <v>0.94815632581279419</v>
      </c>
      <c r="G5080" s="19"/>
      <c r="H5080" s="19">
        <v>2.5650583023782265</v>
      </c>
      <c r="I5080" s="19"/>
      <c r="J5080" s="19">
        <v>0.88915070282306186</v>
      </c>
      <c r="K5080" s="19"/>
      <c r="L5080" s="19">
        <v>2.1172943699233939</v>
      </c>
      <c r="M5080" s="19"/>
      <c r="N5080" s="19">
        <v>2.6082435890933779</v>
      </c>
      <c r="O5080" s="19"/>
      <c r="P5080" s="50">
        <v>2.3229258336944061</v>
      </c>
      <c r="R5080" s="9" t="s">
        <v>0</v>
      </c>
    </row>
    <row r="5081" spans="2:18" x14ac:dyDescent="0.2">
      <c r="B5081" s="25">
        <v>4851</v>
      </c>
      <c r="C5081" s="193"/>
      <c r="D5081" s="19">
        <v>0.28087368361816001</v>
      </c>
      <c r="E5081" s="19">
        <v>0.40442526222763053</v>
      </c>
      <c r="F5081" s="19"/>
      <c r="G5081" s="19">
        <v>1.1303654917170679E-2</v>
      </c>
      <c r="H5081" s="19"/>
      <c r="I5081" s="19"/>
      <c r="J5081" s="19">
        <v>0.33807397764149488</v>
      </c>
      <c r="K5081" s="19">
        <v>6.8829274346748986E-2</v>
      </c>
      <c r="L5081" s="19"/>
      <c r="M5081" s="19"/>
      <c r="N5081" s="19">
        <v>0.28352914133658508</v>
      </c>
      <c r="O5081" s="19">
        <v>3.8606544583075272E-3</v>
      </c>
      <c r="P5081" s="50"/>
      <c r="R5081" s="9" t="s">
        <v>0</v>
      </c>
    </row>
    <row r="5082" spans="2:18" x14ac:dyDescent="0.2">
      <c r="B5082" s="25">
        <v>4852</v>
      </c>
      <c r="C5082" s="193"/>
      <c r="D5082" s="19">
        <v>0.30642516306162143</v>
      </c>
      <c r="E5082" s="19"/>
      <c r="F5082" s="19">
        <v>8.8869520734512833E-2</v>
      </c>
      <c r="G5082" s="19"/>
      <c r="H5082" s="19">
        <v>0.32163336437075685</v>
      </c>
      <c r="I5082" s="19"/>
      <c r="J5082" s="19">
        <v>1.2142182237634007</v>
      </c>
      <c r="K5082" s="19"/>
      <c r="L5082" s="19">
        <v>0.1522799973250708</v>
      </c>
      <c r="M5082" s="19"/>
      <c r="N5082" s="19">
        <v>0.32622279913150687</v>
      </c>
      <c r="O5082" s="19"/>
      <c r="P5082" s="50">
        <v>0.89970787762655269</v>
      </c>
      <c r="R5082" s="9" t="s">
        <v>0</v>
      </c>
    </row>
    <row r="5083" spans="2:18" x14ac:dyDescent="0.2">
      <c r="B5083" s="25">
        <v>4853</v>
      </c>
      <c r="C5083" s="193">
        <v>0.39451612006172626</v>
      </c>
      <c r="D5083" s="19"/>
      <c r="E5083" s="19">
        <v>0.30828320265099707</v>
      </c>
      <c r="F5083" s="19"/>
      <c r="G5083" s="19"/>
      <c r="H5083" s="19">
        <v>0.43180153918626529</v>
      </c>
      <c r="I5083" s="19"/>
      <c r="J5083" s="19">
        <v>8.7943590886991538E-3</v>
      </c>
      <c r="K5083" s="19"/>
      <c r="L5083" s="19">
        <v>0.14700744658919929</v>
      </c>
      <c r="M5083" s="19"/>
      <c r="N5083" s="19">
        <v>0.15350302546127698</v>
      </c>
      <c r="O5083" s="19"/>
      <c r="P5083" s="50">
        <v>0.18183672668317197</v>
      </c>
      <c r="R5083" s="9" t="s">
        <v>0</v>
      </c>
    </row>
    <row r="5084" spans="2:18" x14ac:dyDescent="0.2">
      <c r="B5084" s="25">
        <v>4854</v>
      </c>
      <c r="C5084" s="193"/>
      <c r="D5084" s="19">
        <v>1.9099766576070965</v>
      </c>
      <c r="E5084" s="19"/>
      <c r="F5084" s="19">
        <v>1.9713148110837466</v>
      </c>
      <c r="G5084" s="19"/>
      <c r="H5084" s="19">
        <v>1.3717702345772784</v>
      </c>
      <c r="I5084" s="19"/>
      <c r="J5084" s="19">
        <v>1.6226100324213359</v>
      </c>
      <c r="K5084" s="19"/>
      <c r="L5084" s="19">
        <v>0.98053541735682326</v>
      </c>
      <c r="M5084" s="19"/>
      <c r="N5084" s="19">
        <v>1.1819546374408663</v>
      </c>
      <c r="O5084" s="19"/>
      <c r="P5084" s="50">
        <v>1.6312532096085453</v>
      </c>
      <c r="R5084" s="9" t="s">
        <v>0</v>
      </c>
    </row>
    <row r="5085" spans="2:18" x14ac:dyDescent="0.2">
      <c r="B5085" s="25">
        <v>4855</v>
      </c>
      <c r="C5085" s="193">
        <v>0.34264148895285235</v>
      </c>
      <c r="D5085" s="19"/>
      <c r="E5085" s="19"/>
      <c r="F5085" s="19">
        <v>0.51339372380544934</v>
      </c>
      <c r="G5085" s="19"/>
      <c r="H5085" s="19">
        <v>0.64752392556226834</v>
      </c>
      <c r="I5085" s="19"/>
      <c r="J5085" s="19">
        <v>0.40546294735492294</v>
      </c>
      <c r="K5085" s="19">
        <v>0.4961579306140157</v>
      </c>
      <c r="L5085" s="19"/>
      <c r="M5085" s="19"/>
      <c r="N5085" s="19">
        <v>0.87067987566710214</v>
      </c>
      <c r="O5085" s="19"/>
      <c r="P5085" s="50">
        <v>0.23580837273451602</v>
      </c>
      <c r="R5085" s="9" t="s">
        <v>0</v>
      </c>
    </row>
    <row r="5086" spans="2:18" x14ac:dyDescent="0.2">
      <c r="B5086" s="25">
        <v>4856</v>
      </c>
      <c r="C5086" s="193">
        <v>0.20602447464292503</v>
      </c>
      <c r="D5086" s="19"/>
      <c r="E5086" s="19">
        <v>0.22012110068750665</v>
      </c>
      <c r="F5086" s="19"/>
      <c r="G5086" s="19">
        <v>0.21435593121559138</v>
      </c>
      <c r="H5086" s="19"/>
      <c r="I5086" s="19">
        <v>0.65668208699046526</v>
      </c>
      <c r="J5086" s="19"/>
      <c r="K5086" s="19">
        <v>0.91350829506699771</v>
      </c>
      <c r="L5086" s="19"/>
      <c r="M5086" s="19">
        <v>0.99695920087736201</v>
      </c>
      <c r="N5086" s="19"/>
      <c r="O5086" s="19"/>
      <c r="P5086" s="50">
        <v>3.7083263339589785E-2</v>
      </c>
      <c r="R5086" s="9" t="s">
        <v>0</v>
      </c>
    </row>
    <row r="5087" spans="2:18" x14ac:dyDescent="0.2">
      <c r="B5087" s="25">
        <v>4857</v>
      </c>
      <c r="C5087" s="193">
        <v>0.40176676520045634</v>
      </c>
      <c r="D5087" s="19"/>
      <c r="E5087" s="19">
        <v>0.11679768769403541</v>
      </c>
      <c r="F5087" s="19"/>
      <c r="G5087" s="19">
        <v>0.49022028172644039</v>
      </c>
      <c r="H5087" s="19"/>
      <c r="I5087" s="19">
        <v>0.26691094462499865</v>
      </c>
      <c r="J5087" s="19"/>
      <c r="K5087" s="19">
        <v>0.9156999199197422</v>
      </c>
      <c r="L5087" s="19"/>
      <c r="M5087" s="19">
        <v>0.55349292127104199</v>
      </c>
      <c r="N5087" s="19"/>
      <c r="O5087" s="19">
        <v>5.5419106189676826E-2</v>
      </c>
      <c r="P5087" s="50"/>
      <c r="R5087" s="9" t="s">
        <v>0</v>
      </c>
    </row>
    <row r="5088" spans="2:18" x14ac:dyDescent="0.2">
      <c r="B5088" s="25">
        <v>4858</v>
      </c>
      <c r="C5088" s="193"/>
      <c r="D5088" s="19">
        <v>6.2349760405006088E-2</v>
      </c>
      <c r="E5088" s="19">
        <v>1.0949569078507728</v>
      </c>
      <c r="F5088" s="19"/>
      <c r="G5088" s="19">
        <v>2.1652907347924684</v>
      </c>
      <c r="H5088" s="19"/>
      <c r="I5088" s="19">
        <v>1.4473094123268933</v>
      </c>
      <c r="J5088" s="19"/>
      <c r="K5088" s="19">
        <v>0.68240151441104224</v>
      </c>
      <c r="L5088" s="19"/>
      <c r="M5088" s="19">
        <v>1.2382275937960807</v>
      </c>
      <c r="N5088" s="19"/>
      <c r="O5088" s="19">
        <v>2.0527518020208575</v>
      </c>
      <c r="P5088" s="50"/>
      <c r="R5088" s="9" t="s">
        <v>0</v>
      </c>
    </row>
    <row r="5089" spans="2:18" x14ac:dyDescent="0.2">
      <c r="B5089" s="25">
        <v>4859</v>
      </c>
      <c r="C5089" s="193">
        <v>1.1515012932844655</v>
      </c>
      <c r="D5089" s="19"/>
      <c r="E5089" s="19">
        <v>1.4586163130635386</v>
      </c>
      <c r="F5089" s="19"/>
      <c r="G5089" s="19">
        <v>1.1241034855999381</v>
      </c>
      <c r="H5089" s="19"/>
      <c r="I5089" s="19">
        <v>0.53065080373222573</v>
      </c>
      <c r="J5089" s="19"/>
      <c r="K5089" s="19">
        <v>1.3195227914868897</v>
      </c>
      <c r="L5089" s="19"/>
      <c r="M5089" s="19">
        <v>0.56688370068728711</v>
      </c>
      <c r="N5089" s="19"/>
      <c r="O5089" s="19">
        <v>0.97945407359374648</v>
      </c>
      <c r="P5089" s="50"/>
      <c r="R5089" s="9" t="s">
        <v>0</v>
      </c>
    </row>
    <row r="5090" spans="2:18" x14ac:dyDescent="0.2">
      <c r="B5090" s="25">
        <v>4860</v>
      </c>
      <c r="C5090" s="193"/>
      <c r="D5090" s="19">
        <v>1.5830629901822033</v>
      </c>
      <c r="E5090" s="19"/>
      <c r="F5090" s="19">
        <v>7.2051653965643975E-2</v>
      </c>
      <c r="G5090" s="19"/>
      <c r="H5090" s="19">
        <v>1.5110746324125075</v>
      </c>
      <c r="I5090" s="19"/>
      <c r="J5090" s="19">
        <v>0.76104424255709946</v>
      </c>
      <c r="K5090" s="19"/>
      <c r="L5090" s="19">
        <v>1.9796951506018894</v>
      </c>
      <c r="M5090" s="19"/>
      <c r="N5090" s="19">
        <v>0.44190946905208217</v>
      </c>
      <c r="O5090" s="19"/>
      <c r="P5090" s="50">
        <v>1.1605593090189747</v>
      </c>
      <c r="R5090" s="9" t="s">
        <v>0</v>
      </c>
    </row>
    <row r="5091" spans="2:18" x14ac:dyDescent="0.2">
      <c r="B5091" s="25">
        <v>4861</v>
      </c>
      <c r="C5091" s="193"/>
      <c r="D5091" s="19">
        <v>2.5685730744880528</v>
      </c>
      <c r="E5091" s="19"/>
      <c r="F5091" s="19">
        <v>2.1411408495337789</v>
      </c>
      <c r="G5091" s="19"/>
      <c r="H5091" s="19">
        <v>1.1267862719581749</v>
      </c>
      <c r="I5091" s="19"/>
      <c r="J5091" s="19">
        <v>2.1503798082362473</v>
      </c>
      <c r="K5091" s="19"/>
      <c r="L5091" s="19">
        <v>1.9363289714519665</v>
      </c>
      <c r="M5091" s="19"/>
      <c r="N5091" s="19">
        <v>1.8406848776889921</v>
      </c>
      <c r="O5091" s="19"/>
      <c r="P5091" s="50">
        <v>1.7840221898068014</v>
      </c>
      <c r="R5091" s="9" t="s">
        <v>0</v>
      </c>
    </row>
    <row r="5092" spans="2:18" x14ac:dyDescent="0.2">
      <c r="B5092" s="25">
        <v>4862</v>
      </c>
      <c r="C5092" s="193">
        <v>1.2985062917725427</v>
      </c>
      <c r="D5092" s="19"/>
      <c r="E5092" s="19">
        <v>1.305357476373822</v>
      </c>
      <c r="F5092" s="19"/>
      <c r="G5092" s="19">
        <v>0.26196519369712468</v>
      </c>
      <c r="H5092" s="19"/>
      <c r="I5092" s="19">
        <v>7.5880330083716654E-3</v>
      </c>
      <c r="J5092" s="19"/>
      <c r="K5092" s="19">
        <v>0.31152138770228838</v>
      </c>
      <c r="L5092" s="19"/>
      <c r="M5092" s="19"/>
      <c r="N5092" s="19">
        <v>9.3717594067398588E-2</v>
      </c>
      <c r="O5092" s="19">
        <v>0.90964347219254393</v>
      </c>
      <c r="P5092" s="50"/>
      <c r="R5092" s="9" t="s">
        <v>0</v>
      </c>
    </row>
    <row r="5093" spans="2:18" x14ac:dyDescent="0.2">
      <c r="B5093" s="25">
        <v>4863</v>
      </c>
      <c r="C5093" s="193"/>
      <c r="D5093" s="19">
        <v>0.58213274911256208</v>
      </c>
      <c r="E5093" s="19">
        <v>0.4032683817745108</v>
      </c>
      <c r="F5093" s="19"/>
      <c r="G5093" s="19"/>
      <c r="H5093" s="19">
        <v>1.4667752145425366</v>
      </c>
      <c r="I5093" s="19"/>
      <c r="J5093" s="19">
        <v>0.62270724106354969</v>
      </c>
      <c r="K5093" s="19"/>
      <c r="L5093" s="19">
        <v>1.2030308107768717</v>
      </c>
      <c r="M5093" s="19"/>
      <c r="N5093" s="19">
        <v>0.55801818987894536</v>
      </c>
      <c r="O5093" s="19"/>
      <c r="P5093" s="50">
        <v>0.79292300043975783</v>
      </c>
      <c r="R5093" s="9" t="s">
        <v>0</v>
      </c>
    </row>
    <row r="5094" spans="2:18" x14ac:dyDescent="0.2">
      <c r="B5094" s="25">
        <v>4864</v>
      </c>
      <c r="C5094" s="193"/>
      <c r="D5094" s="19">
        <v>0.25912103335342002</v>
      </c>
      <c r="E5094" s="19"/>
      <c r="F5094" s="19">
        <v>0.30751764011861915</v>
      </c>
      <c r="G5094" s="19">
        <v>0.58016147670013063</v>
      </c>
      <c r="H5094" s="19"/>
      <c r="I5094" s="19"/>
      <c r="J5094" s="19">
        <v>0.7271362995571683</v>
      </c>
      <c r="K5094" s="19">
        <v>0.83766263621954951</v>
      </c>
      <c r="L5094" s="19"/>
      <c r="M5094" s="19">
        <v>0.35888375048336896</v>
      </c>
      <c r="N5094" s="19"/>
      <c r="O5094" s="19">
        <v>0.31339008905558968</v>
      </c>
      <c r="P5094" s="50"/>
      <c r="R5094" s="9" t="s">
        <v>0</v>
      </c>
    </row>
    <row r="5095" spans="2:18" x14ac:dyDescent="0.2">
      <c r="B5095" s="25">
        <v>4865</v>
      </c>
      <c r="C5095" s="193"/>
      <c r="D5095" s="19">
        <v>0.1446838144366881</v>
      </c>
      <c r="E5095" s="19">
        <v>0.20880070371760329</v>
      </c>
      <c r="F5095" s="19"/>
      <c r="G5095" s="19">
        <v>0.66788012433646871</v>
      </c>
      <c r="H5095" s="19"/>
      <c r="I5095" s="19"/>
      <c r="J5095" s="19">
        <v>3.6547803992142934E-2</v>
      </c>
      <c r="K5095" s="19">
        <v>0.75180493797139403</v>
      </c>
      <c r="L5095" s="19"/>
      <c r="M5095" s="19">
        <v>1.1322074896683276</v>
      </c>
      <c r="N5095" s="19"/>
      <c r="O5095" s="19">
        <v>0.76256468184724491</v>
      </c>
      <c r="P5095" s="50"/>
      <c r="R5095" s="9" t="s">
        <v>0</v>
      </c>
    </row>
    <row r="5096" spans="2:18" x14ac:dyDescent="0.2">
      <c r="B5096" s="25">
        <v>4866</v>
      </c>
      <c r="C5096" s="193"/>
      <c r="D5096" s="19">
        <v>1.7703979106263905</v>
      </c>
      <c r="E5096" s="19"/>
      <c r="F5096" s="19">
        <v>1.6121659916521043</v>
      </c>
      <c r="G5096" s="19"/>
      <c r="H5096" s="19">
        <v>2.4560488280593602</v>
      </c>
      <c r="I5096" s="19"/>
      <c r="J5096" s="19">
        <v>1.7114244454028718</v>
      </c>
      <c r="K5096" s="19"/>
      <c r="L5096" s="19">
        <v>0.79084626105859812</v>
      </c>
      <c r="M5096" s="19"/>
      <c r="N5096" s="19">
        <v>1.1097311435668613</v>
      </c>
      <c r="O5096" s="19"/>
      <c r="P5096" s="50">
        <v>0.93525347540510995</v>
      </c>
      <c r="R5096" s="9" t="s">
        <v>0</v>
      </c>
    </row>
    <row r="5097" spans="2:18" x14ac:dyDescent="0.2">
      <c r="B5097" s="25">
        <v>4867</v>
      </c>
      <c r="C5097" s="193">
        <v>1.9896138781413988</v>
      </c>
      <c r="D5097" s="19"/>
      <c r="E5097" s="19">
        <v>2.0459028372690766</v>
      </c>
      <c r="F5097" s="19"/>
      <c r="G5097" s="19">
        <v>1.8516330772466183</v>
      </c>
      <c r="H5097" s="19"/>
      <c r="I5097" s="19">
        <v>1.7387041356076129</v>
      </c>
      <c r="J5097" s="19"/>
      <c r="K5097" s="19">
        <v>1.3014744298101038</v>
      </c>
      <c r="L5097" s="19"/>
      <c r="M5097" s="19">
        <v>1.5604266698732598</v>
      </c>
      <c r="N5097" s="19"/>
      <c r="O5097" s="19">
        <v>1.3182367189570916</v>
      </c>
      <c r="P5097" s="50"/>
      <c r="R5097" s="9" t="s">
        <v>0</v>
      </c>
    </row>
    <row r="5098" spans="2:18" x14ac:dyDescent="0.2">
      <c r="B5098" s="25">
        <v>4868</v>
      </c>
      <c r="C5098" s="193">
        <v>0.24989075648802894</v>
      </c>
      <c r="D5098" s="19"/>
      <c r="E5098" s="19">
        <v>0.20583181665724204</v>
      </c>
      <c r="F5098" s="19"/>
      <c r="G5098" s="19">
        <v>0.27899865522985434</v>
      </c>
      <c r="H5098" s="19"/>
      <c r="I5098" s="19">
        <v>0.2649269199269384</v>
      </c>
      <c r="J5098" s="19"/>
      <c r="K5098" s="19"/>
      <c r="L5098" s="19">
        <v>0.20738891071913312</v>
      </c>
      <c r="M5098" s="19">
        <v>0.41393306421751824</v>
      </c>
      <c r="N5098" s="19"/>
      <c r="O5098" s="19">
        <v>4.3523395232113897E-2</v>
      </c>
      <c r="P5098" s="50"/>
      <c r="R5098" s="9" t="s">
        <v>0</v>
      </c>
    </row>
    <row r="5099" spans="2:18" x14ac:dyDescent="0.2">
      <c r="B5099" s="25">
        <v>4869</v>
      </c>
      <c r="C5099" s="193">
        <v>0.11720369340264498</v>
      </c>
      <c r="D5099" s="19"/>
      <c r="E5099" s="19"/>
      <c r="F5099" s="19">
        <v>0.17314493090281255</v>
      </c>
      <c r="G5099" s="19">
        <v>0.33868693940393224</v>
      </c>
      <c r="H5099" s="19"/>
      <c r="I5099" s="19"/>
      <c r="J5099" s="19">
        <v>0.18267768540945317</v>
      </c>
      <c r="K5099" s="19"/>
      <c r="L5099" s="19">
        <v>0.51046140559160846</v>
      </c>
      <c r="M5099" s="19">
        <v>2.644519381748206E-2</v>
      </c>
      <c r="N5099" s="19"/>
      <c r="O5099" s="19">
        <v>0.49983704763797426</v>
      </c>
      <c r="P5099" s="50"/>
      <c r="R5099" s="9" t="s">
        <v>0</v>
      </c>
    </row>
    <row r="5100" spans="2:18" x14ac:dyDescent="0.2">
      <c r="B5100" s="25">
        <v>4870</v>
      </c>
      <c r="C5100" s="193">
        <v>0.54626664130383873</v>
      </c>
      <c r="D5100" s="19"/>
      <c r="E5100" s="19">
        <v>0.71743125944322894</v>
      </c>
      <c r="F5100" s="19"/>
      <c r="G5100" s="19"/>
      <c r="H5100" s="19">
        <v>1.0285114717428383</v>
      </c>
      <c r="I5100" s="19"/>
      <c r="J5100" s="19">
        <v>0.39863288066058139</v>
      </c>
      <c r="K5100" s="19">
        <v>0.39819543331736118</v>
      </c>
      <c r="L5100" s="19"/>
      <c r="M5100" s="19">
        <v>9.9603688672881441E-2</v>
      </c>
      <c r="N5100" s="19"/>
      <c r="O5100" s="19"/>
      <c r="P5100" s="50">
        <v>1.1312179645146893E-2</v>
      </c>
      <c r="R5100" s="9" t="s">
        <v>0</v>
      </c>
    </row>
    <row r="5101" spans="2:18" x14ac:dyDescent="0.2">
      <c r="B5101" s="25">
        <v>4871</v>
      </c>
      <c r="C5101" s="193"/>
      <c r="D5101" s="19">
        <v>1.2086085312280868</v>
      </c>
      <c r="E5101" s="19">
        <v>0.2066157598554294</v>
      </c>
      <c r="F5101" s="19"/>
      <c r="G5101" s="19"/>
      <c r="H5101" s="19">
        <v>1.0608427842221799</v>
      </c>
      <c r="I5101" s="19"/>
      <c r="J5101" s="19">
        <v>1.0593530110835927</v>
      </c>
      <c r="K5101" s="19"/>
      <c r="L5101" s="19">
        <v>0.1786715962004424</v>
      </c>
      <c r="M5101" s="19"/>
      <c r="N5101" s="19">
        <v>0.60303117116113436</v>
      </c>
      <c r="O5101" s="19"/>
      <c r="P5101" s="50">
        <v>1.5609184428069292</v>
      </c>
      <c r="R5101" s="9" t="s">
        <v>0</v>
      </c>
    </row>
    <row r="5102" spans="2:18" x14ac:dyDescent="0.2">
      <c r="B5102" s="25">
        <v>4872</v>
      </c>
      <c r="C5102" s="193">
        <v>0.5708561585329831</v>
      </c>
      <c r="D5102" s="19"/>
      <c r="E5102" s="19"/>
      <c r="F5102" s="19">
        <v>0.49802786606292865</v>
      </c>
      <c r="G5102" s="19">
        <v>0.12178012421667386</v>
      </c>
      <c r="H5102" s="19"/>
      <c r="I5102" s="19"/>
      <c r="J5102" s="19">
        <v>0.36944471955791958</v>
      </c>
      <c r="K5102" s="19"/>
      <c r="L5102" s="19">
        <v>0.15639099263827178</v>
      </c>
      <c r="M5102" s="19">
        <v>0.83042121023432824</v>
      </c>
      <c r="N5102" s="19"/>
      <c r="O5102" s="19">
        <v>7.4911979548737573E-2</v>
      </c>
      <c r="P5102" s="50"/>
      <c r="R5102" s="9" t="s">
        <v>0</v>
      </c>
    </row>
    <row r="5103" spans="2:18" x14ac:dyDescent="0.2">
      <c r="B5103" s="25">
        <v>4873</v>
      </c>
      <c r="C5103" s="193"/>
      <c r="D5103" s="19">
        <v>0.29914241292563493</v>
      </c>
      <c r="E5103" s="19"/>
      <c r="F5103" s="19">
        <v>0.6591878089316815</v>
      </c>
      <c r="G5103" s="19"/>
      <c r="H5103" s="19">
        <v>0.4407469324695017</v>
      </c>
      <c r="I5103" s="19"/>
      <c r="J5103" s="19">
        <v>0.21188759303597829</v>
      </c>
      <c r="K5103" s="19"/>
      <c r="L5103" s="19">
        <v>0.9733039562584842</v>
      </c>
      <c r="M5103" s="19"/>
      <c r="N5103" s="19">
        <v>0.25751713718979363</v>
      </c>
      <c r="O5103" s="19"/>
      <c r="P5103" s="50">
        <v>0.93579822952883929</v>
      </c>
      <c r="R5103" s="9" t="s">
        <v>0</v>
      </c>
    </row>
    <row r="5104" spans="2:18" x14ac:dyDescent="0.2">
      <c r="B5104" s="25">
        <v>4874</v>
      </c>
      <c r="C5104" s="193"/>
      <c r="D5104" s="19">
        <v>0.87311965556180759</v>
      </c>
      <c r="E5104" s="19"/>
      <c r="F5104" s="19">
        <v>0.8284582089758461</v>
      </c>
      <c r="G5104" s="19"/>
      <c r="H5104" s="19">
        <v>0.57619859064442303</v>
      </c>
      <c r="I5104" s="19"/>
      <c r="J5104" s="19">
        <v>0.35005437071344225</v>
      </c>
      <c r="K5104" s="19"/>
      <c r="L5104" s="19">
        <v>0.79095943904796684</v>
      </c>
      <c r="M5104" s="19"/>
      <c r="N5104" s="19">
        <v>0.74775189859820501</v>
      </c>
      <c r="O5104" s="19">
        <v>0.13994253930330403</v>
      </c>
      <c r="P5104" s="50"/>
      <c r="R5104" s="9" t="s">
        <v>0</v>
      </c>
    </row>
    <row r="5105" spans="2:18" x14ac:dyDescent="0.2">
      <c r="B5105" s="25">
        <v>4875</v>
      </c>
      <c r="C5105" s="193">
        <v>0.20330364089706102</v>
      </c>
      <c r="D5105" s="19"/>
      <c r="E5105" s="19">
        <v>0.71684916040517466</v>
      </c>
      <c r="F5105" s="19"/>
      <c r="G5105" s="19">
        <v>0.84968185465302837</v>
      </c>
      <c r="H5105" s="19"/>
      <c r="I5105" s="19">
        <v>0.7714890066166149</v>
      </c>
      <c r="J5105" s="19"/>
      <c r="K5105" s="19">
        <v>0.5815152914454681</v>
      </c>
      <c r="L5105" s="19"/>
      <c r="M5105" s="19">
        <v>1.1148353783788905</v>
      </c>
      <c r="N5105" s="19"/>
      <c r="O5105" s="19">
        <v>0.88224369346964171</v>
      </c>
      <c r="P5105" s="50"/>
      <c r="R5105" s="9" t="s">
        <v>0</v>
      </c>
    </row>
    <row r="5106" spans="2:18" x14ac:dyDescent="0.2">
      <c r="B5106" s="25">
        <v>4876</v>
      </c>
      <c r="C5106" s="193"/>
      <c r="D5106" s="19">
        <v>0.35660294848105245</v>
      </c>
      <c r="E5106" s="19">
        <v>8.1736166495447862E-2</v>
      </c>
      <c r="F5106" s="19"/>
      <c r="G5106" s="19">
        <v>0.33658694711332282</v>
      </c>
      <c r="H5106" s="19"/>
      <c r="I5106" s="19">
        <v>0.64632985002001209</v>
      </c>
      <c r="J5106" s="19"/>
      <c r="K5106" s="19">
        <v>0.17678339899705911</v>
      </c>
      <c r="L5106" s="19"/>
      <c r="M5106" s="19">
        <v>0.55377016740029539</v>
      </c>
      <c r="N5106" s="19"/>
      <c r="O5106" s="19"/>
      <c r="P5106" s="50">
        <v>0.90832815589397253</v>
      </c>
      <c r="R5106" s="9" t="s">
        <v>0</v>
      </c>
    </row>
    <row r="5107" spans="2:18" x14ac:dyDescent="0.2">
      <c r="B5107" s="25">
        <v>4877</v>
      </c>
      <c r="C5107" s="193">
        <v>0.220298478987418</v>
      </c>
      <c r="D5107" s="19"/>
      <c r="E5107" s="19">
        <v>0.83482995307043706</v>
      </c>
      <c r="F5107" s="19"/>
      <c r="G5107" s="19">
        <v>1.1983437750588402</v>
      </c>
      <c r="H5107" s="19"/>
      <c r="I5107" s="19">
        <v>0.82604438955942661</v>
      </c>
      <c r="J5107" s="19"/>
      <c r="K5107" s="19">
        <v>0.74891418731568138</v>
      </c>
      <c r="L5107" s="19"/>
      <c r="M5107" s="19">
        <v>9.4352252787000102E-2</v>
      </c>
      <c r="N5107" s="19"/>
      <c r="O5107" s="19">
        <v>0.31696857945017687</v>
      </c>
      <c r="P5107" s="50"/>
      <c r="R5107" s="9" t="s">
        <v>0</v>
      </c>
    </row>
    <row r="5108" spans="2:18" x14ac:dyDescent="0.2">
      <c r="B5108" s="25">
        <v>4878</v>
      </c>
      <c r="C5108" s="193">
        <v>0.52573176364704499</v>
      </c>
      <c r="D5108" s="19"/>
      <c r="E5108" s="19">
        <v>0.14751170548104792</v>
      </c>
      <c r="F5108" s="19"/>
      <c r="G5108" s="19">
        <v>0.96265252384559685</v>
      </c>
      <c r="H5108" s="19"/>
      <c r="I5108" s="19">
        <v>0.43114624211270275</v>
      </c>
      <c r="J5108" s="19"/>
      <c r="K5108" s="19"/>
      <c r="L5108" s="19">
        <v>4.4816027414990842E-2</v>
      </c>
      <c r="M5108" s="19">
        <v>1.2918194161048513</v>
      </c>
      <c r="N5108" s="19"/>
      <c r="O5108" s="19"/>
      <c r="P5108" s="50">
        <v>0.20386847926705398</v>
      </c>
      <c r="R5108" s="9" t="s">
        <v>0</v>
      </c>
    </row>
    <row r="5109" spans="2:18" x14ac:dyDescent="0.2">
      <c r="B5109" s="25">
        <v>4879</v>
      </c>
      <c r="C5109" s="193">
        <v>1.0705887841275776</v>
      </c>
      <c r="D5109" s="19"/>
      <c r="E5109" s="19">
        <v>5.6319227194401057E-2</v>
      </c>
      <c r="F5109" s="19"/>
      <c r="G5109" s="19">
        <v>0.47364085631334829</v>
      </c>
      <c r="H5109" s="19"/>
      <c r="I5109" s="19">
        <v>1.1146016454376106</v>
      </c>
      <c r="J5109" s="19"/>
      <c r="K5109" s="19">
        <v>0.84546134121388972</v>
      </c>
      <c r="L5109" s="19"/>
      <c r="M5109" s="19">
        <v>0.54299905822609906</v>
      </c>
      <c r="N5109" s="19"/>
      <c r="O5109" s="19">
        <v>0.96356794213334762</v>
      </c>
      <c r="P5109" s="50"/>
      <c r="R5109" s="9" t="s">
        <v>0</v>
      </c>
    </row>
    <row r="5110" spans="2:18" x14ac:dyDescent="0.2">
      <c r="B5110" s="25">
        <v>4880</v>
      </c>
      <c r="C5110" s="193">
        <v>1.9955474905069821</v>
      </c>
      <c r="D5110" s="19"/>
      <c r="E5110" s="19">
        <v>0.60277928270461001</v>
      </c>
      <c r="F5110" s="19"/>
      <c r="G5110" s="19">
        <v>0.14622273967083724</v>
      </c>
      <c r="H5110" s="19"/>
      <c r="I5110" s="19">
        <v>0.37899893966758491</v>
      </c>
      <c r="J5110" s="19"/>
      <c r="K5110" s="19">
        <v>0.97380295985115417</v>
      </c>
      <c r="L5110" s="19"/>
      <c r="M5110" s="19">
        <v>0.45712708921684897</v>
      </c>
      <c r="N5110" s="19"/>
      <c r="O5110" s="19">
        <v>0.53661757474553373</v>
      </c>
      <c r="P5110" s="50"/>
      <c r="R5110" s="9" t="s">
        <v>0</v>
      </c>
    </row>
    <row r="5111" spans="2:18" x14ac:dyDescent="0.2">
      <c r="B5111" s="25">
        <v>4881</v>
      </c>
      <c r="C5111" s="193"/>
      <c r="D5111" s="19">
        <v>1.0019485035357318</v>
      </c>
      <c r="E5111" s="19"/>
      <c r="F5111" s="19">
        <v>0.66219354184745993</v>
      </c>
      <c r="G5111" s="19"/>
      <c r="H5111" s="19">
        <v>1.0583100111863886</v>
      </c>
      <c r="I5111" s="19"/>
      <c r="J5111" s="19">
        <v>1.4542506233527823</v>
      </c>
      <c r="K5111" s="19"/>
      <c r="L5111" s="19">
        <v>0.89595828327594751</v>
      </c>
      <c r="M5111" s="19"/>
      <c r="N5111" s="19">
        <v>0.65065821978391181</v>
      </c>
      <c r="O5111" s="19">
        <v>0.23705625313087333</v>
      </c>
      <c r="P5111" s="50"/>
      <c r="R5111" s="9" t="s">
        <v>0</v>
      </c>
    </row>
    <row r="5112" spans="2:18" x14ac:dyDescent="0.2">
      <c r="B5112" s="25">
        <v>4882</v>
      </c>
      <c r="C5112" s="193"/>
      <c r="D5112" s="19">
        <v>0.64102783597512314</v>
      </c>
      <c r="E5112" s="19"/>
      <c r="F5112" s="19">
        <v>1.3217386313112123</v>
      </c>
      <c r="G5112" s="19"/>
      <c r="H5112" s="19">
        <v>1.0165965338205307</v>
      </c>
      <c r="I5112" s="19"/>
      <c r="J5112" s="19">
        <v>0.33155029888514631</v>
      </c>
      <c r="K5112" s="19"/>
      <c r="L5112" s="19">
        <v>1.1003717191372653</v>
      </c>
      <c r="M5112" s="19"/>
      <c r="N5112" s="19">
        <v>0.32493053145440703</v>
      </c>
      <c r="O5112" s="19"/>
      <c r="P5112" s="50">
        <v>0.34024159333561582</v>
      </c>
      <c r="R5112" s="9" t="s">
        <v>0</v>
      </c>
    </row>
    <row r="5113" spans="2:18" x14ac:dyDescent="0.2">
      <c r="B5113" s="25">
        <v>4883</v>
      </c>
      <c r="C5113" s="193">
        <v>2.0496226939288822</v>
      </c>
      <c r="D5113" s="19"/>
      <c r="E5113" s="19">
        <v>1.7036796035392281</v>
      </c>
      <c r="F5113" s="19"/>
      <c r="G5113" s="19">
        <v>0.42363793692893137</v>
      </c>
      <c r="H5113" s="19"/>
      <c r="I5113" s="19">
        <v>0.3319186537892358</v>
      </c>
      <c r="J5113" s="19"/>
      <c r="K5113" s="19">
        <v>1.1493538046040539</v>
      </c>
      <c r="L5113" s="19"/>
      <c r="M5113" s="19">
        <v>1.2083335364894321</v>
      </c>
      <c r="N5113" s="19"/>
      <c r="O5113" s="19">
        <v>1.6750276262919959</v>
      </c>
      <c r="P5113" s="50"/>
      <c r="R5113" s="9" t="s">
        <v>0</v>
      </c>
    </row>
    <row r="5114" spans="2:18" x14ac:dyDescent="0.2">
      <c r="B5114" s="25">
        <v>4884</v>
      </c>
      <c r="C5114" s="193">
        <v>0.33089567401169251</v>
      </c>
      <c r="D5114" s="19"/>
      <c r="E5114" s="19"/>
      <c r="F5114" s="19">
        <v>7.3405198981171732E-2</v>
      </c>
      <c r="G5114" s="19">
        <v>0.2412171767275115</v>
      </c>
      <c r="H5114" s="19"/>
      <c r="I5114" s="19">
        <v>0.18971786322583234</v>
      </c>
      <c r="J5114" s="19"/>
      <c r="K5114" s="19">
        <v>0.65846027823415865</v>
      </c>
      <c r="L5114" s="19"/>
      <c r="M5114" s="19">
        <v>0.28495308291453764</v>
      </c>
      <c r="N5114" s="19"/>
      <c r="O5114" s="19">
        <v>0.95495007856982139</v>
      </c>
      <c r="P5114" s="50"/>
      <c r="R5114" s="9" t="s">
        <v>0</v>
      </c>
    </row>
    <row r="5115" spans="2:18" x14ac:dyDescent="0.2">
      <c r="B5115" s="25">
        <v>4885</v>
      </c>
      <c r="C5115" s="193"/>
      <c r="D5115" s="19">
        <v>8.0100251227020178E-2</v>
      </c>
      <c r="E5115" s="19"/>
      <c r="F5115" s="19">
        <v>0.55884678191514203</v>
      </c>
      <c r="G5115" s="19"/>
      <c r="H5115" s="19">
        <v>3.5961200940005031E-2</v>
      </c>
      <c r="I5115" s="19"/>
      <c r="J5115" s="19">
        <v>0.52386131460361574</v>
      </c>
      <c r="K5115" s="19"/>
      <c r="L5115" s="19">
        <v>0.47379042534509558</v>
      </c>
      <c r="M5115" s="19"/>
      <c r="N5115" s="19">
        <v>0.30844699170402823</v>
      </c>
      <c r="O5115" s="19"/>
      <c r="P5115" s="50">
        <v>1.1918196269166443</v>
      </c>
      <c r="R5115" s="9" t="s">
        <v>0</v>
      </c>
    </row>
    <row r="5116" spans="2:18" x14ac:dyDescent="0.2">
      <c r="B5116" s="25">
        <v>4886</v>
      </c>
      <c r="C5116" s="193"/>
      <c r="D5116" s="19">
        <v>1.1506018717955651</v>
      </c>
      <c r="E5116" s="19"/>
      <c r="F5116" s="19">
        <v>1.6327170260353236</v>
      </c>
      <c r="G5116" s="19"/>
      <c r="H5116" s="19">
        <v>1.5193259683300269</v>
      </c>
      <c r="I5116" s="19"/>
      <c r="J5116" s="19">
        <v>1.0638065441966162</v>
      </c>
      <c r="K5116" s="19"/>
      <c r="L5116" s="19">
        <v>1.4860181760802635</v>
      </c>
      <c r="M5116" s="19"/>
      <c r="N5116" s="19">
        <v>1.0585970981023753</v>
      </c>
      <c r="O5116" s="19"/>
      <c r="P5116" s="50">
        <v>1.3086547216466371</v>
      </c>
      <c r="R5116" s="9" t="s">
        <v>0</v>
      </c>
    </row>
    <row r="5117" spans="2:18" x14ac:dyDescent="0.2">
      <c r="B5117" s="25">
        <v>4887</v>
      </c>
      <c r="C5117" s="193"/>
      <c r="D5117" s="19">
        <v>1.2281440521365499</v>
      </c>
      <c r="E5117" s="19"/>
      <c r="F5117" s="19">
        <v>0.73043289365271447</v>
      </c>
      <c r="G5117" s="19"/>
      <c r="H5117" s="19">
        <v>0.87848018989596199</v>
      </c>
      <c r="I5117" s="19"/>
      <c r="J5117" s="19">
        <v>0.89278824782944188</v>
      </c>
      <c r="K5117" s="19"/>
      <c r="L5117" s="19">
        <v>0.85567215241329719</v>
      </c>
      <c r="M5117" s="19"/>
      <c r="N5117" s="19">
        <v>0.284298970001928</v>
      </c>
      <c r="O5117" s="19"/>
      <c r="P5117" s="50">
        <v>0.51062193782382104</v>
      </c>
      <c r="R5117" s="9" t="s">
        <v>0</v>
      </c>
    </row>
    <row r="5118" spans="2:18" x14ac:dyDescent="0.2">
      <c r="B5118" s="25">
        <v>4888</v>
      </c>
      <c r="C5118" s="193"/>
      <c r="D5118" s="19">
        <v>1.6541205233304566</v>
      </c>
      <c r="E5118" s="19"/>
      <c r="F5118" s="19">
        <v>2.0131091015345945</v>
      </c>
      <c r="G5118" s="19"/>
      <c r="H5118" s="19">
        <v>2.1181512637001165</v>
      </c>
      <c r="I5118" s="19"/>
      <c r="J5118" s="19">
        <v>2.2082608358130154</v>
      </c>
      <c r="K5118" s="19"/>
      <c r="L5118" s="19">
        <v>1.732039830840304</v>
      </c>
      <c r="M5118" s="19"/>
      <c r="N5118" s="19">
        <v>2.3811793415384694</v>
      </c>
      <c r="O5118" s="19"/>
      <c r="P5118" s="50">
        <v>1.0985271110870829</v>
      </c>
      <c r="R5118" s="9" t="s">
        <v>0</v>
      </c>
    </row>
    <row r="5119" spans="2:18" x14ac:dyDescent="0.2">
      <c r="B5119" s="25">
        <v>4889</v>
      </c>
      <c r="C5119" s="193"/>
      <c r="D5119" s="19">
        <v>1.2099303786062541</v>
      </c>
      <c r="E5119" s="19">
        <v>0.20234515014664939</v>
      </c>
      <c r="F5119" s="19"/>
      <c r="G5119" s="19"/>
      <c r="H5119" s="19">
        <v>0.77979272059015037</v>
      </c>
      <c r="I5119" s="19"/>
      <c r="J5119" s="19">
        <v>0.45490413249995604</v>
      </c>
      <c r="K5119" s="19">
        <v>0.35486208852251033</v>
      </c>
      <c r="L5119" s="19"/>
      <c r="M5119" s="19"/>
      <c r="N5119" s="19">
        <v>0.90761552059868045</v>
      </c>
      <c r="O5119" s="19"/>
      <c r="P5119" s="50">
        <v>4.0055473759006296E-2</v>
      </c>
      <c r="R5119" s="9" t="s">
        <v>0</v>
      </c>
    </row>
    <row r="5120" spans="2:18" x14ac:dyDescent="0.2">
      <c r="B5120" s="25">
        <v>4890</v>
      </c>
      <c r="C5120" s="193">
        <v>0.96017955712802849</v>
      </c>
      <c r="D5120" s="19"/>
      <c r="E5120" s="19"/>
      <c r="F5120" s="19">
        <v>1.0101161484558576</v>
      </c>
      <c r="G5120" s="19">
        <v>0.24258604131170836</v>
      </c>
      <c r="H5120" s="19"/>
      <c r="I5120" s="19"/>
      <c r="J5120" s="19">
        <v>0.459631688755191</v>
      </c>
      <c r="K5120" s="19">
        <v>1.1549698382789004</v>
      </c>
      <c r="L5120" s="19"/>
      <c r="M5120" s="19"/>
      <c r="N5120" s="19">
        <v>4.1153208216704422E-2</v>
      </c>
      <c r="O5120" s="19">
        <v>0.83878021594337315</v>
      </c>
      <c r="P5120" s="50"/>
      <c r="R5120" s="9" t="s">
        <v>0</v>
      </c>
    </row>
    <row r="5121" spans="2:18" x14ac:dyDescent="0.2">
      <c r="B5121" s="25">
        <v>4891</v>
      </c>
      <c r="C5121" s="193"/>
      <c r="D5121" s="19">
        <v>0.32097236611305807</v>
      </c>
      <c r="E5121" s="19"/>
      <c r="F5121" s="19">
        <v>0.37477708420610845</v>
      </c>
      <c r="G5121" s="19"/>
      <c r="H5121" s="19">
        <v>0.29882665392441066</v>
      </c>
      <c r="I5121" s="19">
        <v>0.48490251501929438</v>
      </c>
      <c r="J5121" s="19"/>
      <c r="K5121" s="19">
        <v>0.67830847787753856</v>
      </c>
      <c r="L5121" s="19"/>
      <c r="M5121" s="19">
        <v>1.0765522932410214</v>
      </c>
      <c r="N5121" s="19"/>
      <c r="O5121" s="19"/>
      <c r="P5121" s="50">
        <v>0.86216846840457562</v>
      </c>
      <c r="R5121" s="9" t="s">
        <v>0</v>
      </c>
    </row>
    <row r="5122" spans="2:18" x14ac:dyDescent="0.2">
      <c r="B5122" s="25">
        <v>4892</v>
      </c>
      <c r="C5122" s="193"/>
      <c r="D5122" s="19">
        <v>1.8712982199228487</v>
      </c>
      <c r="E5122" s="19"/>
      <c r="F5122" s="19">
        <v>1.1365664774777362</v>
      </c>
      <c r="G5122" s="19"/>
      <c r="H5122" s="19">
        <v>1.5073951105376058</v>
      </c>
      <c r="I5122" s="19"/>
      <c r="J5122" s="19">
        <v>1.7787523377518226</v>
      </c>
      <c r="K5122" s="19"/>
      <c r="L5122" s="19">
        <v>1.021400533553193</v>
      </c>
      <c r="M5122" s="19"/>
      <c r="N5122" s="19">
        <v>1.6607951995683754</v>
      </c>
      <c r="O5122" s="19"/>
      <c r="P5122" s="50">
        <v>1.7820847242755375</v>
      </c>
      <c r="R5122" s="9" t="s">
        <v>0</v>
      </c>
    </row>
    <row r="5123" spans="2:18" x14ac:dyDescent="0.2">
      <c r="B5123" s="25">
        <v>4893</v>
      </c>
      <c r="C5123" s="193">
        <v>0.52542232110670517</v>
      </c>
      <c r="D5123" s="19"/>
      <c r="E5123" s="19">
        <v>0.38483652539518087</v>
      </c>
      <c r="F5123" s="19"/>
      <c r="G5123" s="19">
        <v>0.52061719064826473</v>
      </c>
      <c r="H5123" s="19"/>
      <c r="I5123" s="19">
        <v>0.33594187968457911</v>
      </c>
      <c r="J5123" s="19"/>
      <c r="K5123" s="19"/>
      <c r="L5123" s="19">
        <v>0.10445588325814166</v>
      </c>
      <c r="M5123" s="19">
        <v>0.44208370432724531</v>
      </c>
      <c r="N5123" s="19"/>
      <c r="O5123" s="19">
        <v>0.72192198154157206</v>
      </c>
      <c r="P5123" s="50"/>
      <c r="R5123" s="9" t="s">
        <v>0</v>
      </c>
    </row>
    <row r="5124" spans="2:18" x14ac:dyDescent="0.2">
      <c r="B5124" s="25">
        <v>4894</v>
      </c>
      <c r="C5124" s="193"/>
      <c r="D5124" s="19">
        <v>1.755500275675167</v>
      </c>
      <c r="E5124" s="19"/>
      <c r="F5124" s="19">
        <v>0.97474564793642038</v>
      </c>
      <c r="G5124" s="19"/>
      <c r="H5124" s="19">
        <v>0.82122909803050848</v>
      </c>
      <c r="I5124" s="19"/>
      <c r="J5124" s="19">
        <v>0.33121385972591544</v>
      </c>
      <c r="K5124" s="19"/>
      <c r="L5124" s="19">
        <v>0.81650008354481851</v>
      </c>
      <c r="M5124" s="19"/>
      <c r="N5124" s="19">
        <v>0.54662947862278832</v>
      </c>
      <c r="O5124" s="19"/>
      <c r="P5124" s="50">
        <v>1.1447901210750735</v>
      </c>
      <c r="R5124" s="9" t="s">
        <v>0</v>
      </c>
    </row>
    <row r="5125" spans="2:18" x14ac:dyDescent="0.2">
      <c r="B5125" s="25">
        <v>4895</v>
      </c>
      <c r="C5125" s="193"/>
      <c r="D5125" s="19">
        <v>1.4544968540536702</v>
      </c>
      <c r="E5125" s="19"/>
      <c r="F5125" s="19">
        <v>1.3380705628569582</v>
      </c>
      <c r="G5125" s="19"/>
      <c r="H5125" s="19">
        <v>7.9346805667530482E-2</v>
      </c>
      <c r="I5125" s="19"/>
      <c r="J5125" s="19">
        <v>0.43933076851178704</v>
      </c>
      <c r="K5125" s="19"/>
      <c r="L5125" s="19">
        <v>0.89181965837515131</v>
      </c>
      <c r="M5125" s="19"/>
      <c r="N5125" s="19">
        <v>1.6344852151430489</v>
      </c>
      <c r="O5125" s="19"/>
      <c r="P5125" s="50">
        <v>1.0428716485051306</v>
      </c>
      <c r="R5125" s="9" t="s">
        <v>0</v>
      </c>
    </row>
    <row r="5126" spans="2:18" x14ac:dyDescent="0.2">
      <c r="B5126" s="25">
        <v>4896</v>
      </c>
      <c r="C5126" s="193"/>
      <c r="D5126" s="19">
        <v>0.64190692376268799</v>
      </c>
      <c r="E5126" s="19"/>
      <c r="F5126" s="19">
        <v>0.89544601518883749</v>
      </c>
      <c r="G5126" s="19"/>
      <c r="H5126" s="19">
        <v>0.47681809658512359</v>
      </c>
      <c r="I5126" s="19"/>
      <c r="J5126" s="19">
        <v>0.54675678697211538</v>
      </c>
      <c r="K5126" s="19"/>
      <c r="L5126" s="19">
        <v>0.64554441098272441</v>
      </c>
      <c r="M5126" s="19">
        <v>0.48097160194053823</v>
      </c>
      <c r="N5126" s="19"/>
      <c r="O5126" s="19">
        <v>0.12018762080776384</v>
      </c>
      <c r="P5126" s="50"/>
      <c r="R5126" s="9" t="s">
        <v>0</v>
      </c>
    </row>
    <row r="5127" spans="2:18" x14ac:dyDescent="0.2">
      <c r="B5127" s="25">
        <v>4897</v>
      </c>
      <c r="C5127" s="193"/>
      <c r="D5127" s="19">
        <v>1.3779032214547842</v>
      </c>
      <c r="E5127" s="19"/>
      <c r="F5127" s="19">
        <v>0.9677762988511065</v>
      </c>
      <c r="G5127" s="19"/>
      <c r="H5127" s="19">
        <v>1.3411269072542773</v>
      </c>
      <c r="I5127" s="19"/>
      <c r="J5127" s="19">
        <v>0.66974038623577958</v>
      </c>
      <c r="K5127" s="19"/>
      <c r="L5127" s="19">
        <v>1.328750978367581</v>
      </c>
      <c r="M5127" s="19"/>
      <c r="N5127" s="19">
        <v>1.0779724896734215</v>
      </c>
      <c r="O5127" s="19"/>
      <c r="P5127" s="50">
        <v>1.9047643261995609E-2</v>
      </c>
      <c r="R5127" s="9" t="s">
        <v>0</v>
      </c>
    </row>
    <row r="5128" spans="2:18" x14ac:dyDescent="0.2">
      <c r="B5128" s="25">
        <v>4898</v>
      </c>
      <c r="C5128" s="193"/>
      <c r="D5128" s="19">
        <v>1.2136238681203975</v>
      </c>
      <c r="E5128" s="19"/>
      <c r="F5128" s="19">
        <v>1.6026377833971883</v>
      </c>
      <c r="G5128" s="19"/>
      <c r="H5128" s="19">
        <v>1.4347224011906845</v>
      </c>
      <c r="I5128" s="19"/>
      <c r="J5128" s="19">
        <v>1.6370426107407752</v>
      </c>
      <c r="K5128" s="19"/>
      <c r="L5128" s="19">
        <v>1.2889059817708013</v>
      </c>
      <c r="M5128" s="19"/>
      <c r="N5128" s="19">
        <v>0.94494341001373894</v>
      </c>
      <c r="O5128" s="19"/>
      <c r="P5128" s="50">
        <v>1.5334140934618541</v>
      </c>
      <c r="R5128" s="9" t="s">
        <v>0</v>
      </c>
    </row>
    <row r="5129" spans="2:18" x14ac:dyDescent="0.2">
      <c r="B5129" s="25">
        <v>4899</v>
      </c>
      <c r="C5129" s="193"/>
      <c r="D5129" s="19">
        <v>9.8069480428563657E-2</v>
      </c>
      <c r="E5129" s="19">
        <v>3.4809721071138544E-3</v>
      </c>
      <c r="F5129" s="19"/>
      <c r="G5129" s="19"/>
      <c r="H5129" s="19">
        <v>0.42333857947163883</v>
      </c>
      <c r="I5129" s="19">
        <v>0.32116946824765852</v>
      </c>
      <c r="J5129" s="19"/>
      <c r="K5129" s="19">
        <v>3.3795202817843588E-2</v>
      </c>
      <c r="L5129" s="19"/>
      <c r="M5129" s="19"/>
      <c r="N5129" s="19">
        <v>0.82154201977952157</v>
      </c>
      <c r="O5129" s="19"/>
      <c r="P5129" s="50">
        <v>0.2649376743898984</v>
      </c>
      <c r="R5129" s="9" t="s">
        <v>0</v>
      </c>
    </row>
    <row r="5130" spans="2:18" x14ac:dyDescent="0.2">
      <c r="B5130" s="25">
        <v>4900</v>
      </c>
      <c r="C5130" s="193">
        <v>1.1304156601182127</v>
      </c>
      <c r="D5130" s="19"/>
      <c r="E5130" s="19">
        <v>1.8182064773129796</v>
      </c>
      <c r="F5130" s="19"/>
      <c r="G5130" s="19">
        <v>1.4087568646522428</v>
      </c>
      <c r="H5130" s="19"/>
      <c r="I5130" s="19">
        <v>0.95271267651301283</v>
      </c>
      <c r="J5130" s="19"/>
      <c r="K5130" s="19">
        <v>0.88985303853920672</v>
      </c>
      <c r="L5130" s="19"/>
      <c r="M5130" s="19">
        <v>0.52937636891370865</v>
      </c>
      <c r="N5130" s="19"/>
      <c r="O5130" s="19">
        <v>0.8854433538802633</v>
      </c>
      <c r="P5130" s="50"/>
      <c r="R5130" s="9" t="s">
        <v>0</v>
      </c>
    </row>
    <row r="5131" spans="2:18" x14ac:dyDescent="0.2">
      <c r="B5131" s="25">
        <v>4901</v>
      </c>
      <c r="C5131" s="193">
        <v>1.2673025222323868</v>
      </c>
      <c r="D5131" s="19"/>
      <c r="E5131" s="19">
        <v>2.9388840539304155</v>
      </c>
      <c r="F5131" s="19"/>
      <c r="G5131" s="19">
        <v>1.3505344008752493</v>
      </c>
      <c r="H5131" s="19"/>
      <c r="I5131" s="19">
        <v>0.64580996458960294</v>
      </c>
      <c r="J5131" s="19"/>
      <c r="K5131" s="19">
        <v>2.0552526169714431</v>
      </c>
      <c r="L5131" s="19"/>
      <c r="M5131" s="19">
        <v>1.5121781425638123</v>
      </c>
      <c r="N5131" s="19"/>
      <c r="O5131" s="19">
        <v>1.6847094892426513</v>
      </c>
      <c r="P5131" s="50"/>
      <c r="R5131" s="9" t="s">
        <v>0</v>
      </c>
    </row>
    <row r="5132" spans="2:18" x14ac:dyDescent="0.2">
      <c r="B5132" s="25">
        <v>4902</v>
      </c>
      <c r="C5132" s="193"/>
      <c r="D5132" s="19">
        <v>0.85454177635807183</v>
      </c>
      <c r="E5132" s="19"/>
      <c r="F5132" s="19">
        <v>0.40961379361988814</v>
      </c>
      <c r="G5132" s="19"/>
      <c r="H5132" s="19">
        <v>1.1686188785617029</v>
      </c>
      <c r="I5132" s="19"/>
      <c r="J5132" s="19">
        <v>0.63521414118671127</v>
      </c>
      <c r="K5132" s="19"/>
      <c r="L5132" s="19">
        <v>0.92828768204024426</v>
      </c>
      <c r="M5132" s="19">
        <v>0.26936173739769709</v>
      </c>
      <c r="N5132" s="19"/>
      <c r="O5132" s="19"/>
      <c r="P5132" s="50">
        <v>1.0124946190045601</v>
      </c>
      <c r="R5132" s="9" t="s">
        <v>0</v>
      </c>
    </row>
    <row r="5133" spans="2:18" x14ac:dyDescent="0.2">
      <c r="B5133" s="25">
        <v>4903</v>
      </c>
      <c r="C5133" s="193">
        <v>0.50570605092736365</v>
      </c>
      <c r="D5133" s="19"/>
      <c r="E5133" s="19"/>
      <c r="F5133" s="19">
        <v>0.26780754121428241</v>
      </c>
      <c r="G5133" s="19"/>
      <c r="H5133" s="19">
        <v>6.1169431087455421E-2</v>
      </c>
      <c r="I5133" s="19">
        <v>2.0554185017803227E-2</v>
      </c>
      <c r="J5133" s="19"/>
      <c r="K5133" s="19"/>
      <c r="L5133" s="19">
        <v>0.11668119727237944</v>
      </c>
      <c r="M5133" s="19"/>
      <c r="N5133" s="19">
        <v>0.40827427626568213</v>
      </c>
      <c r="O5133" s="19">
        <v>0.44561014737387239</v>
      </c>
      <c r="P5133" s="50"/>
      <c r="R5133" s="9" t="s">
        <v>0</v>
      </c>
    </row>
    <row r="5134" spans="2:18" x14ac:dyDescent="0.2">
      <c r="B5134" s="25">
        <v>4904</v>
      </c>
      <c r="C5134" s="193">
        <v>0.48935295574119586</v>
      </c>
      <c r="D5134" s="19"/>
      <c r="E5134" s="19">
        <v>1.8737647041271746E-2</v>
      </c>
      <c r="F5134" s="19"/>
      <c r="G5134" s="19"/>
      <c r="H5134" s="19">
        <v>0.39192349247612412</v>
      </c>
      <c r="I5134" s="19"/>
      <c r="J5134" s="19">
        <v>6.2004615898018589E-2</v>
      </c>
      <c r="K5134" s="19">
        <v>0.80796069058418918</v>
      </c>
      <c r="L5134" s="19"/>
      <c r="M5134" s="19">
        <v>0.89441242803634657</v>
      </c>
      <c r="N5134" s="19"/>
      <c r="O5134" s="19"/>
      <c r="P5134" s="50">
        <v>1.0675433774858663</v>
      </c>
      <c r="R5134" s="9" t="s">
        <v>0</v>
      </c>
    </row>
    <row r="5135" spans="2:18" x14ac:dyDescent="0.2">
      <c r="B5135" s="25">
        <v>4905</v>
      </c>
      <c r="C5135" s="193">
        <v>0.58213617697644526</v>
      </c>
      <c r="D5135" s="19"/>
      <c r="E5135" s="19"/>
      <c r="F5135" s="19">
        <v>2.1116990758294513E-2</v>
      </c>
      <c r="G5135" s="19"/>
      <c r="H5135" s="19">
        <v>0.29435182386253939</v>
      </c>
      <c r="I5135" s="19"/>
      <c r="J5135" s="19">
        <v>0.39254934545890419</v>
      </c>
      <c r="K5135" s="19">
        <v>1.7565716749941871E-2</v>
      </c>
      <c r="L5135" s="19"/>
      <c r="M5135" s="19"/>
      <c r="N5135" s="19">
        <v>0.10624920024509492</v>
      </c>
      <c r="O5135" s="19"/>
      <c r="P5135" s="50">
        <v>0.2236180820425708</v>
      </c>
      <c r="R5135" s="9" t="s">
        <v>0</v>
      </c>
    </row>
    <row r="5136" spans="2:18" x14ac:dyDescent="0.2">
      <c r="B5136" s="25">
        <v>4906</v>
      </c>
      <c r="C5136" s="193">
        <v>0.87218768853489825</v>
      </c>
      <c r="D5136" s="19"/>
      <c r="E5136" s="19">
        <v>1.3629815575030857</v>
      </c>
      <c r="F5136" s="19"/>
      <c r="G5136" s="19">
        <v>0.95029834705870608</v>
      </c>
      <c r="H5136" s="19"/>
      <c r="I5136" s="19">
        <v>1.0870249899427036</v>
      </c>
      <c r="J5136" s="19"/>
      <c r="K5136" s="19">
        <v>0.70691728273914711</v>
      </c>
      <c r="L5136" s="19"/>
      <c r="M5136" s="19">
        <v>0.88272761708271263</v>
      </c>
      <c r="N5136" s="19"/>
      <c r="O5136" s="19">
        <v>0.62922577428269144</v>
      </c>
      <c r="P5136" s="50"/>
      <c r="R5136" s="9" t="s">
        <v>0</v>
      </c>
    </row>
    <row r="5137" spans="2:18" x14ac:dyDescent="0.2">
      <c r="B5137" s="25">
        <v>4907</v>
      </c>
      <c r="C5137" s="193">
        <v>1.1337718029458212</v>
      </c>
      <c r="D5137" s="19"/>
      <c r="E5137" s="19">
        <v>1.4787995093740189</v>
      </c>
      <c r="F5137" s="19"/>
      <c r="G5137" s="19">
        <v>0.68191234020505509</v>
      </c>
      <c r="H5137" s="19"/>
      <c r="I5137" s="19">
        <v>1.2490592205950461</v>
      </c>
      <c r="J5137" s="19"/>
      <c r="K5137" s="19">
        <v>0.29108389435037285</v>
      </c>
      <c r="L5137" s="19"/>
      <c r="M5137" s="19">
        <v>0.25028171584685804</v>
      </c>
      <c r="N5137" s="19"/>
      <c r="O5137" s="19">
        <v>0.51900534495520778</v>
      </c>
      <c r="P5137" s="50"/>
      <c r="R5137" s="9" t="s">
        <v>0</v>
      </c>
    </row>
    <row r="5138" spans="2:18" x14ac:dyDescent="0.2">
      <c r="B5138" s="25">
        <v>4908</v>
      </c>
      <c r="C5138" s="193"/>
      <c r="D5138" s="19">
        <v>1.1585950992105019</v>
      </c>
      <c r="E5138" s="19"/>
      <c r="F5138" s="19">
        <v>1.5243947748365445</v>
      </c>
      <c r="G5138" s="19"/>
      <c r="H5138" s="19">
        <v>0.61809510099743781</v>
      </c>
      <c r="I5138" s="19"/>
      <c r="J5138" s="19">
        <v>0.7350873905364087</v>
      </c>
      <c r="K5138" s="19"/>
      <c r="L5138" s="19">
        <v>0.52805781229308335</v>
      </c>
      <c r="M5138" s="19"/>
      <c r="N5138" s="19">
        <v>1.1895323771713122</v>
      </c>
      <c r="O5138" s="19"/>
      <c r="P5138" s="50">
        <v>0.19170543770851334</v>
      </c>
      <c r="R5138" s="9" t="s">
        <v>0</v>
      </c>
    </row>
    <row r="5139" spans="2:18" x14ac:dyDescent="0.2">
      <c r="B5139" s="25">
        <v>4909</v>
      </c>
      <c r="C5139" s="193">
        <v>1.5560397479540489</v>
      </c>
      <c r="D5139" s="19"/>
      <c r="E5139" s="19">
        <v>1.0514427759411558</v>
      </c>
      <c r="F5139" s="19"/>
      <c r="G5139" s="19">
        <v>1.4300182569536104</v>
      </c>
      <c r="H5139" s="19"/>
      <c r="I5139" s="19">
        <v>1.2159744074584711</v>
      </c>
      <c r="J5139" s="19"/>
      <c r="K5139" s="19">
        <v>1.2820152684171138</v>
      </c>
      <c r="L5139" s="19"/>
      <c r="M5139" s="19">
        <v>1.2237029532630654</v>
      </c>
      <c r="N5139" s="19"/>
      <c r="O5139" s="19">
        <v>1.6790737800222437</v>
      </c>
      <c r="P5139" s="50"/>
      <c r="R5139" s="9" t="s">
        <v>0</v>
      </c>
    </row>
    <row r="5140" spans="2:18" x14ac:dyDescent="0.2">
      <c r="B5140" s="25">
        <v>4910</v>
      </c>
      <c r="C5140" s="193"/>
      <c r="D5140" s="19">
        <v>1.1272711221888214</v>
      </c>
      <c r="E5140" s="19"/>
      <c r="F5140" s="19">
        <v>0.75843429101659432</v>
      </c>
      <c r="G5140" s="19"/>
      <c r="H5140" s="19">
        <v>0.90541438525279605</v>
      </c>
      <c r="I5140" s="19"/>
      <c r="J5140" s="19">
        <v>0.79834289207990961</v>
      </c>
      <c r="K5140" s="19"/>
      <c r="L5140" s="19">
        <v>1.8458774413440395</v>
      </c>
      <c r="M5140" s="19"/>
      <c r="N5140" s="19">
        <v>0.66161778795862125</v>
      </c>
      <c r="O5140" s="19"/>
      <c r="P5140" s="50">
        <v>0.2892319410331835</v>
      </c>
      <c r="R5140" s="9" t="s">
        <v>0</v>
      </c>
    </row>
    <row r="5141" spans="2:18" x14ac:dyDescent="0.2">
      <c r="B5141" s="25">
        <v>4911</v>
      </c>
      <c r="C5141" s="193">
        <v>0.32452037470150696</v>
      </c>
      <c r="D5141" s="19"/>
      <c r="E5141" s="19">
        <v>8.5216431657564234E-2</v>
      </c>
      <c r="F5141" s="19"/>
      <c r="G5141" s="19"/>
      <c r="H5141" s="19">
        <v>0.18148749872800907</v>
      </c>
      <c r="I5141" s="19"/>
      <c r="J5141" s="19">
        <v>0.25134141040261115</v>
      </c>
      <c r="K5141" s="19"/>
      <c r="L5141" s="19">
        <v>1.0862811100713721</v>
      </c>
      <c r="M5141" s="19">
        <v>0.31242285349366516</v>
      </c>
      <c r="N5141" s="19"/>
      <c r="O5141" s="19"/>
      <c r="P5141" s="50">
        <v>0.11124956862966345</v>
      </c>
      <c r="R5141" s="9" t="s">
        <v>0</v>
      </c>
    </row>
    <row r="5142" spans="2:18" x14ac:dyDescent="0.2">
      <c r="B5142" s="25">
        <v>4912</v>
      </c>
      <c r="C5142" s="193"/>
      <c r="D5142" s="19">
        <v>0.74845122823528509</v>
      </c>
      <c r="E5142" s="19">
        <v>4.3894314012887896E-3</v>
      </c>
      <c r="F5142" s="19"/>
      <c r="G5142" s="19">
        <v>0.2448752015423202</v>
      </c>
      <c r="H5142" s="19"/>
      <c r="I5142" s="19">
        <v>0.62224933241520863</v>
      </c>
      <c r="J5142" s="19"/>
      <c r="K5142" s="19"/>
      <c r="L5142" s="19">
        <v>0.19953277672052816</v>
      </c>
      <c r="M5142" s="19"/>
      <c r="N5142" s="19">
        <v>0.13037571458629099</v>
      </c>
      <c r="O5142" s="19"/>
      <c r="P5142" s="50">
        <v>0.63677695175239857</v>
      </c>
      <c r="R5142" s="9" t="s">
        <v>0</v>
      </c>
    </row>
    <row r="5143" spans="2:18" x14ac:dyDescent="0.2">
      <c r="B5143" s="25">
        <v>4913</v>
      </c>
      <c r="C5143" s="193">
        <v>0.20930606011947553</v>
      </c>
      <c r="D5143" s="19"/>
      <c r="E5143" s="19"/>
      <c r="F5143" s="19">
        <v>9.3210441215757778E-2</v>
      </c>
      <c r="G5143" s="19"/>
      <c r="H5143" s="19">
        <v>0.18982550816251759</v>
      </c>
      <c r="I5143" s="19"/>
      <c r="J5143" s="19">
        <v>0.43355525760335845</v>
      </c>
      <c r="K5143" s="19">
        <v>0.39764832867897532</v>
      </c>
      <c r="L5143" s="19"/>
      <c r="M5143" s="19">
        <v>0.38355290044755747</v>
      </c>
      <c r="N5143" s="19"/>
      <c r="O5143" s="19">
        <v>0.50494338825994634</v>
      </c>
      <c r="P5143" s="50"/>
      <c r="R5143" s="9" t="s">
        <v>0</v>
      </c>
    </row>
    <row r="5144" spans="2:18" x14ac:dyDescent="0.2">
      <c r="B5144" s="25">
        <v>4914</v>
      </c>
      <c r="C5144" s="193">
        <v>5.8722456358543647E-3</v>
      </c>
      <c r="D5144" s="19"/>
      <c r="E5144" s="19"/>
      <c r="F5144" s="19">
        <v>0.47305981641985295</v>
      </c>
      <c r="G5144" s="19"/>
      <c r="H5144" s="19">
        <v>0.40299292157231087</v>
      </c>
      <c r="I5144" s="19"/>
      <c r="J5144" s="19">
        <v>0.3593935283687581</v>
      </c>
      <c r="K5144" s="19"/>
      <c r="L5144" s="19">
        <v>5.8610365465112522E-2</v>
      </c>
      <c r="M5144" s="19"/>
      <c r="N5144" s="19">
        <v>3.3960134929194603E-3</v>
      </c>
      <c r="O5144" s="19"/>
      <c r="P5144" s="50">
        <v>0.33846441226618196</v>
      </c>
      <c r="R5144" s="9" t="s">
        <v>0</v>
      </c>
    </row>
    <row r="5145" spans="2:18" x14ac:dyDescent="0.2">
      <c r="B5145" s="25">
        <v>4915</v>
      </c>
      <c r="C5145" s="193"/>
      <c r="D5145" s="19">
        <v>0.29678985043028827</v>
      </c>
      <c r="E5145" s="19"/>
      <c r="F5145" s="19">
        <v>0.35270348888483488</v>
      </c>
      <c r="G5145" s="19"/>
      <c r="H5145" s="19">
        <v>1.6518821198619664</v>
      </c>
      <c r="I5145" s="19"/>
      <c r="J5145" s="19">
        <v>1.5281231065564298</v>
      </c>
      <c r="K5145" s="19"/>
      <c r="L5145" s="19">
        <v>1.2217558233273196</v>
      </c>
      <c r="M5145" s="19"/>
      <c r="N5145" s="19">
        <v>1.553533033581622</v>
      </c>
      <c r="O5145" s="19"/>
      <c r="P5145" s="50">
        <v>1.3411377504750557</v>
      </c>
      <c r="R5145" s="9" t="s">
        <v>0</v>
      </c>
    </row>
    <row r="5146" spans="2:18" x14ac:dyDescent="0.2">
      <c r="B5146" s="25">
        <v>4916</v>
      </c>
      <c r="C5146" s="193"/>
      <c r="D5146" s="19">
        <v>1.2955177304127086</v>
      </c>
      <c r="E5146" s="19"/>
      <c r="F5146" s="19">
        <v>0.7171938844158483</v>
      </c>
      <c r="G5146" s="19"/>
      <c r="H5146" s="19">
        <v>0.85120315467190144</v>
      </c>
      <c r="I5146" s="19"/>
      <c r="J5146" s="19">
        <v>1.3288650524258996</v>
      </c>
      <c r="K5146" s="19"/>
      <c r="L5146" s="19">
        <v>0.39348699322497238</v>
      </c>
      <c r="M5146" s="19"/>
      <c r="N5146" s="19">
        <v>1.4110253998997551</v>
      </c>
      <c r="O5146" s="19"/>
      <c r="P5146" s="50">
        <v>0.31146005340144922</v>
      </c>
      <c r="R5146" s="9" t="s">
        <v>0</v>
      </c>
    </row>
    <row r="5147" spans="2:18" x14ac:dyDescent="0.2">
      <c r="B5147" s="25">
        <v>4917</v>
      </c>
      <c r="C5147" s="193">
        <v>1.9873425772020046</v>
      </c>
      <c r="D5147" s="19"/>
      <c r="E5147" s="19">
        <v>2.7961553172064875</v>
      </c>
      <c r="F5147" s="19"/>
      <c r="G5147" s="19">
        <v>2.3486032948305779</v>
      </c>
      <c r="H5147" s="19"/>
      <c r="I5147" s="19">
        <v>1.8419221106179542</v>
      </c>
      <c r="J5147" s="19"/>
      <c r="K5147" s="19">
        <v>1.7285071334348772</v>
      </c>
      <c r="L5147" s="19"/>
      <c r="M5147" s="19">
        <v>2.6729283123435814</v>
      </c>
      <c r="N5147" s="19"/>
      <c r="O5147" s="19">
        <v>1.6804279132568611</v>
      </c>
      <c r="P5147" s="50"/>
      <c r="R5147" s="9" t="s">
        <v>0</v>
      </c>
    </row>
    <row r="5148" spans="2:18" x14ac:dyDescent="0.2">
      <c r="B5148" s="25">
        <v>4918</v>
      </c>
      <c r="C5148" s="193">
        <v>0.89507796672313678</v>
      </c>
      <c r="D5148" s="19"/>
      <c r="E5148" s="19">
        <v>0.34860005771561875</v>
      </c>
      <c r="F5148" s="19"/>
      <c r="G5148" s="19"/>
      <c r="H5148" s="19">
        <v>0.17691555536536899</v>
      </c>
      <c r="I5148" s="19">
        <v>1.3208142501870948</v>
      </c>
      <c r="J5148" s="19"/>
      <c r="K5148" s="19"/>
      <c r="L5148" s="19">
        <v>4.5441540119168781E-2</v>
      </c>
      <c r="M5148" s="19"/>
      <c r="N5148" s="19">
        <v>0.62731569360041539</v>
      </c>
      <c r="O5148" s="19"/>
      <c r="P5148" s="50">
        <v>0.29565418726328629</v>
      </c>
      <c r="R5148" s="9" t="s">
        <v>0</v>
      </c>
    </row>
    <row r="5149" spans="2:18" x14ac:dyDescent="0.2">
      <c r="B5149" s="25">
        <v>4919</v>
      </c>
      <c r="C5149" s="193">
        <v>1.7560346635753659</v>
      </c>
      <c r="D5149" s="19"/>
      <c r="E5149" s="19">
        <v>1.4686064219492863</v>
      </c>
      <c r="F5149" s="19"/>
      <c r="G5149" s="19">
        <v>1.9436244002323402</v>
      </c>
      <c r="H5149" s="19"/>
      <c r="I5149" s="19">
        <v>1.658766474873052</v>
      </c>
      <c r="J5149" s="19"/>
      <c r="K5149" s="19">
        <v>1.4063062386466598</v>
      </c>
      <c r="L5149" s="19"/>
      <c r="M5149" s="19">
        <v>1.5113164042793203</v>
      </c>
      <c r="N5149" s="19"/>
      <c r="O5149" s="19">
        <v>1.5857434156526322</v>
      </c>
      <c r="P5149" s="50"/>
      <c r="R5149" s="9" t="s">
        <v>0</v>
      </c>
    </row>
    <row r="5150" spans="2:18" x14ac:dyDescent="0.2">
      <c r="B5150" s="25">
        <v>4920</v>
      </c>
      <c r="C5150" s="193">
        <v>2.042417971294463</v>
      </c>
      <c r="D5150" s="19"/>
      <c r="E5150" s="19">
        <v>0.89424486499989486</v>
      </c>
      <c r="F5150" s="19"/>
      <c r="G5150" s="19">
        <v>1.9983572507004528</v>
      </c>
      <c r="H5150" s="19"/>
      <c r="I5150" s="19">
        <v>1.3687397520768854</v>
      </c>
      <c r="J5150" s="19"/>
      <c r="K5150" s="19">
        <v>1.0732326198226769</v>
      </c>
      <c r="L5150" s="19"/>
      <c r="M5150" s="19">
        <v>0.62367844478773915</v>
      </c>
      <c r="N5150" s="19"/>
      <c r="O5150" s="19">
        <v>1.0170802189763426</v>
      </c>
      <c r="P5150" s="50"/>
      <c r="R5150" s="9" t="s">
        <v>0</v>
      </c>
    </row>
    <row r="5151" spans="2:18" x14ac:dyDescent="0.2">
      <c r="B5151" s="25">
        <v>4921</v>
      </c>
      <c r="C5151" s="193"/>
      <c r="D5151" s="19">
        <v>0.8820788942547263</v>
      </c>
      <c r="E5151" s="19"/>
      <c r="F5151" s="19">
        <v>0.75171358900723173</v>
      </c>
      <c r="G5151" s="19"/>
      <c r="H5151" s="19">
        <v>0.5128742370309346</v>
      </c>
      <c r="I5151" s="19"/>
      <c r="J5151" s="19">
        <v>0.56618803720148014</v>
      </c>
      <c r="K5151" s="19"/>
      <c r="L5151" s="19">
        <v>0.55067068489539361</v>
      </c>
      <c r="M5151" s="19"/>
      <c r="N5151" s="19">
        <v>1.2820126110992742</v>
      </c>
      <c r="O5151" s="19">
        <v>0.22069053144307621</v>
      </c>
      <c r="P5151" s="50"/>
      <c r="R5151" s="9" t="s">
        <v>0</v>
      </c>
    </row>
    <row r="5152" spans="2:18" x14ac:dyDescent="0.2">
      <c r="B5152" s="25">
        <v>4922</v>
      </c>
      <c r="C5152" s="193">
        <v>0.83318173028619846</v>
      </c>
      <c r="D5152" s="19"/>
      <c r="E5152" s="19">
        <v>0.75016037239533007</v>
      </c>
      <c r="F5152" s="19"/>
      <c r="G5152" s="19">
        <v>0.86691735531174707</v>
      </c>
      <c r="H5152" s="19"/>
      <c r="I5152" s="19">
        <v>1.2294313581629526</v>
      </c>
      <c r="J5152" s="19"/>
      <c r="K5152" s="19">
        <v>0.24656440027496634</v>
      </c>
      <c r="L5152" s="19"/>
      <c r="M5152" s="19">
        <v>1.1861583908239632</v>
      </c>
      <c r="N5152" s="19"/>
      <c r="O5152" s="19">
        <v>1.5690757562532813</v>
      </c>
      <c r="P5152" s="50"/>
      <c r="R5152" s="9" t="s">
        <v>0</v>
      </c>
    </row>
    <row r="5153" spans="2:18" x14ac:dyDescent="0.2">
      <c r="B5153" s="25">
        <v>4923</v>
      </c>
      <c r="C5153" s="193">
        <v>0.57360739621041301</v>
      </c>
      <c r="D5153" s="19"/>
      <c r="E5153" s="19">
        <v>0.82090912232885038</v>
      </c>
      <c r="F5153" s="19"/>
      <c r="G5153" s="19">
        <v>0.80590005439520584</v>
      </c>
      <c r="H5153" s="19"/>
      <c r="I5153" s="19"/>
      <c r="J5153" s="19">
        <v>0.35705585902988379</v>
      </c>
      <c r="K5153" s="19">
        <v>0.43174776278196469</v>
      </c>
      <c r="L5153" s="19"/>
      <c r="M5153" s="19">
        <v>1.2779220045584796</v>
      </c>
      <c r="N5153" s="19"/>
      <c r="O5153" s="19">
        <v>0.33135607999303784</v>
      </c>
      <c r="P5153" s="50"/>
      <c r="R5153" s="9" t="s">
        <v>0</v>
      </c>
    </row>
    <row r="5154" spans="2:18" x14ac:dyDescent="0.2">
      <c r="B5154" s="25">
        <v>4924</v>
      </c>
      <c r="C5154" s="193">
        <v>0.20307095950739087</v>
      </c>
      <c r="D5154" s="19"/>
      <c r="E5154" s="19"/>
      <c r="F5154" s="19">
        <v>0.52258170184869146</v>
      </c>
      <c r="G5154" s="19"/>
      <c r="H5154" s="19">
        <v>0.12379466789094033</v>
      </c>
      <c r="I5154" s="19">
        <v>2.4414788986537705E-2</v>
      </c>
      <c r="J5154" s="19"/>
      <c r="K5154" s="19"/>
      <c r="L5154" s="19">
        <v>0.63001838321537018</v>
      </c>
      <c r="M5154" s="19"/>
      <c r="N5154" s="19">
        <v>7.2192555631753322E-2</v>
      </c>
      <c r="O5154" s="19">
        <v>3.0992553778371582E-2</v>
      </c>
      <c r="P5154" s="50"/>
      <c r="R5154" s="9" t="s">
        <v>0</v>
      </c>
    </row>
    <row r="5155" spans="2:18" x14ac:dyDescent="0.2">
      <c r="B5155" s="25">
        <v>4925</v>
      </c>
      <c r="C5155" s="193">
        <v>0.6089733123782658</v>
      </c>
      <c r="D5155" s="19"/>
      <c r="E5155" s="19">
        <v>0.70522840524578012</v>
      </c>
      <c r="F5155" s="19"/>
      <c r="G5155" s="19">
        <v>0.59258801879241974</v>
      </c>
      <c r="H5155" s="19"/>
      <c r="I5155" s="19">
        <v>0.86481601797974839</v>
      </c>
      <c r="J5155" s="19"/>
      <c r="K5155" s="19">
        <v>0.85237959790380835</v>
      </c>
      <c r="L5155" s="19"/>
      <c r="M5155" s="19">
        <v>1.0686830222080157</v>
      </c>
      <c r="N5155" s="19"/>
      <c r="O5155" s="19">
        <v>1.1104320364886762</v>
      </c>
      <c r="P5155" s="50"/>
      <c r="R5155" s="9" t="s">
        <v>0</v>
      </c>
    </row>
    <row r="5156" spans="2:18" x14ac:dyDescent="0.2">
      <c r="B5156" s="25">
        <v>4926</v>
      </c>
      <c r="C5156" s="193"/>
      <c r="D5156" s="19">
        <v>0.95074218834472601</v>
      </c>
      <c r="E5156" s="19"/>
      <c r="F5156" s="19">
        <v>1.3986429912936327</v>
      </c>
      <c r="G5156" s="19"/>
      <c r="H5156" s="19">
        <v>1.2450907764447359</v>
      </c>
      <c r="I5156" s="19"/>
      <c r="J5156" s="19">
        <v>1.5097498965343079</v>
      </c>
      <c r="K5156" s="19"/>
      <c r="L5156" s="19">
        <v>1.5657488994173774</v>
      </c>
      <c r="M5156" s="19"/>
      <c r="N5156" s="19">
        <v>1.3709789779483781</v>
      </c>
      <c r="O5156" s="19"/>
      <c r="P5156" s="50">
        <v>1.1709774210657933</v>
      </c>
      <c r="R5156" s="9" t="s">
        <v>0</v>
      </c>
    </row>
    <row r="5157" spans="2:18" x14ac:dyDescent="0.2">
      <c r="B5157" s="25">
        <v>4927</v>
      </c>
      <c r="C5157" s="193">
        <v>0.76385369633067735</v>
      </c>
      <c r="D5157" s="19"/>
      <c r="E5157" s="19">
        <v>1.6713022290745021</v>
      </c>
      <c r="F5157" s="19"/>
      <c r="G5157" s="19">
        <v>1.7033479766661876</v>
      </c>
      <c r="H5157" s="19"/>
      <c r="I5157" s="19">
        <v>0.83558551825183325</v>
      </c>
      <c r="J5157" s="19"/>
      <c r="K5157" s="19">
        <v>1.0674225122664274</v>
      </c>
      <c r="L5157" s="19"/>
      <c r="M5157" s="19">
        <v>1.2372911011570984</v>
      </c>
      <c r="N5157" s="19"/>
      <c r="O5157" s="19">
        <v>1.131620360191804</v>
      </c>
      <c r="P5157" s="50"/>
      <c r="R5157" s="9" t="s">
        <v>0</v>
      </c>
    </row>
    <row r="5158" spans="2:18" x14ac:dyDescent="0.2">
      <c r="B5158" s="25">
        <v>4928</v>
      </c>
      <c r="C5158" s="193"/>
      <c r="D5158" s="19">
        <v>1.2085697749376627</v>
      </c>
      <c r="E5158" s="19"/>
      <c r="F5158" s="19">
        <v>1.1999067202040394</v>
      </c>
      <c r="G5158" s="19"/>
      <c r="H5158" s="19">
        <v>0.66582845619802467</v>
      </c>
      <c r="I5158" s="19"/>
      <c r="J5158" s="19">
        <v>0.17477432293942485</v>
      </c>
      <c r="K5158" s="19"/>
      <c r="L5158" s="19">
        <v>1.1538855086392632</v>
      </c>
      <c r="M5158" s="19"/>
      <c r="N5158" s="19">
        <v>0.38652245850870365</v>
      </c>
      <c r="O5158" s="19"/>
      <c r="P5158" s="50">
        <v>1.0628373906195916</v>
      </c>
      <c r="R5158" s="9" t="s">
        <v>0</v>
      </c>
    </row>
    <row r="5159" spans="2:18" x14ac:dyDescent="0.2">
      <c r="B5159" s="25">
        <v>4929</v>
      </c>
      <c r="C5159" s="193">
        <v>0.15548626835177703</v>
      </c>
      <c r="D5159" s="19"/>
      <c r="E5159" s="19">
        <v>0.67860008076686784</v>
      </c>
      <c r="F5159" s="19"/>
      <c r="G5159" s="19">
        <v>4.533397151399788E-2</v>
      </c>
      <c r="H5159" s="19"/>
      <c r="I5159" s="19"/>
      <c r="J5159" s="19">
        <v>0.51145504422081689</v>
      </c>
      <c r="K5159" s="19"/>
      <c r="L5159" s="19">
        <v>0.78551844046264363</v>
      </c>
      <c r="M5159" s="19"/>
      <c r="N5159" s="19">
        <v>0.75697455723956109</v>
      </c>
      <c r="O5159" s="19">
        <v>0.86897341721056165</v>
      </c>
      <c r="P5159" s="50"/>
      <c r="R5159" s="9" t="s">
        <v>0</v>
      </c>
    </row>
    <row r="5160" spans="2:18" x14ac:dyDescent="0.2">
      <c r="B5160" s="25">
        <v>4930</v>
      </c>
      <c r="C5160" s="193">
        <v>8.0413663107566868E-2</v>
      </c>
      <c r="D5160" s="19"/>
      <c r="E5160" s="19"/>
      <c r="F5160" s="19">
        <v>0.65915165122970887</v>
      </c>
      <c r="G5160" s="19"/>
      <c r="H5160" s="19">
        <v>9.0794111933539867E-2</v>
      </c>
      <c r="I5160" s="19">
        <v>0.3280218267544196</v>
      </c>
      <c r="J5160" s="19"/>
      <c r="K5160" s="19"/>
      <c r="L5160" s="19">
        <v>0.95911561864568107</v>
      </c>
      <c r="M5160" s="19">
        <v>0.30010980632153966</v>
      </c>
      <c r="N5160" s="19"/>
      <c r="O5160" s="19"/>
      <c r="P5160" s="50">
        <v>0.5814000180033928</v>
      </c>
      <c r="R5160" s="9" t="s">
        <v>0</v>
      </c>
    </row>
    <row r="5161" spans="2:18" x14ac:dyDescent="0.2">
      <c r="B5161" s="25">
        <v>4931</v>
      </c>
      <c r="C5161" s="193"/>
      <c r="D5161" s="19">
        <v>2.1611432377670887</v>
      </c>
      <c r="E5161" s="19"/>
      <c r="F5161" s="19">
        <v>1.3797821771317542</v>
      </c>
      <c r="G5161" s="19"/>
      <c r="H5161" s="19">
        <v>0.74844744636895988</v>
      </c>
      <c r="I5161" s="19"/>
      <c r="J5161" s="19">
        <v>0.51775883407179746</v>
      </c>
      <c r="K5161" s="19"/>
      <c r="L5161" s="19">
        <v>1.4663791925465166</v>
      </c>
      <c r="M5161" s="19"/>
      <c r="N5161" s="19">
        <v>0.80962621780016908</v>
      </c>
      <c r="O5161" s="19"/>
      <c r="P5161" s="50">
        <v>2.0510472632756094</v>
      </c>
      <c r="R5161" s="9" t="s">
        <v>0</v>
      </c>
    </row>
    <row r="5162" spans="2:18" x14ac:dyDescent="0.2">
      <c r="B5162" s="25">
        <v>4932</v>
      </c>
      <c r="C5162" s="193">
        <v>1.1404684519944035</v>
      </c>
      <c r="D5162" s="19"/>
      <c r="E5162" s="19">
        <v>0.32622040687010051</v>
      </c>
      <c r="F5162" s="19"/>
      <c r="G5162" s="19">
        <v>0.38557986121663068</v>
      </c>
      <c r="H5162" s="19"/>
      <c r="I5162" s="19"/>
      <c r="J5162" s="19">
        <v>0.33598751577915931</v>
      </c>
      <c r="K5162" s="19">
        <v>0.29109423752270058</v>
      </c>
      <c r="L5162" s="19"/>
      <c r="M5162" s="19">
        <v>1.4212104229276514</v>
      </c>
      <c r="N5162" s="19"/>
      <c r="O5162" s="19">
        <v>0.38596158683968596</v>
      </c>
      <c r="P5162" s="50"/>
      <c r="R5162" s="9" t="s">
        <v>0</v>
      </c>
    </row>
    <row r="5163" spans="2:18" x14ac:dyDescent="0.2">
      <c r="B5163" s="25">
        <v>4933</v>
      </c>
      <c r="C5163" s="193"/>
      <c r="D5163" s="19">
        <v>0.22765094588508109</v>
      </c>
      <c r="E5163" s="19"/>
      <c r="F5163" s="19">
        <v>0.63690983629520459</v>
      </c>
      <c r="G5163" s="19">
        <v>0.36731442822231963</v>
      </c>
      <c r="H5163" s="19"/>
      <c r="I5163" s="19">
        <v>0.53703769954339264</v>
      </c>
      <c r="J5163" s="19"/>
      <c r="K5163" s="19"/>
      <c r="L5163" s="19">
        <v>1.1577448694373544</v>
      </c>
      <c r="M5163" s="19">
        <v>6.3368909850876703E-2</v>
      </c>
      <c r="N5163" s="19"/>
      <c r="O5163" s="19">
        <v>0.43773661807136144</v>
      </c>
      <c r="P5163" s="50"/>
      <c r="R5163" s="9" t="s">
        <v>0</v>
      </c>
    </row>
    <row r="5164" spans="2:18" x14ac:dyDescent="0.2">
      <c r="B5164" s="25">
        <v>4934</v>
      </c>
      <c r="C5164" s="193"/>
      <c r="D5164" s="19">
        <v>0.4773764962522955</v>
      </c>
      <c r="E5164" s="19"/>
      <c r="F5164" s="19">
        <v>0.42589576479846586</v>
      </c>
      <c r="G5164" s="19">
        <v>0.20008971219349503</v>
      </c>
      <c r="H5164" s="19"/>
      <c r="I5164" s="19"/>
      <c r="J5164" s="19">
        <v>0.16133253613277154</v>
      </c>
      <c r="K5164" s="19"/>
      <c r="L5164" s="19">
        <v>0.13117628835279424</v>
      </c>
      <c r="M5164" s="19">
        <v>0.33939602967881366</v>
      </c>
      <c r="N5164" s="19"/>
      <c r="O5164" s="19">
        <v>0.53155756987789726</v>
      </c>
      <c r="P5164" s="50"/>
      <c r="R5164" s="9" t="s">
        <v>0</v>
      </c>
    </row>
    <row r="5165" spans="2:18" x14ac:dyDescent="0.2">
      <c r="B5165" s="25">
        <v>4935</v>
      </c>
      <c r="C5165" s="193"/>
      <c r="D5165" s="19">
        <v>0.20868968351262074</v>
      </c>
      <c r="E5165" s="19"/>
      <c r="F5165" s="19">
        <v>1.0773479654298963</v>
      </c>
      <c r="G5165" s="19">
        <v>0.28352271684572611</v>
      </c>
      <c r="H5165" s="19"/>
      <c r="I5165" s="19"/>
      <c r="J5165" s="19">
        <v>0.2818857617564467</v>
      </c>
      <c r="K5165" s="19">
        <v>0.21462263511312241</v>
      </c>
      <c r="L5165" s="19"/>
      <c r="M5165" s="19">
        <v>0.29715632956834026</v>
      </c>
      <c r="N5165" s="19"/>
      <c r="O5165" s="19"/>
      <c r="P5165" s="50">
        <v>0.15837375539629453</v>
      </c>
      <c r="R5165" s="9" t="s">
        <v>0</v>
      </c>
    </row>
    <row r="5166" spans="2:18" x14ac:dyDescent="0.2">
      <c r="B5166" s="25">
        <v>4936</v>
      </c>
      <c r="C5166" s="193"/>
      <c r="D5166" s="19">
        <v>3.2537405669260368E-2</v>
      </c>
      <c r="E5166" s="19"/>
      <c r="F5166" s="19">
        <v>0.52196315048586184</v>
      </c>
      <c r="G5166" s="19">
        <v>0.5116256078033552</v>
      </c>
      <c r="H5166" s="19"/>
      <c r="I5166" s="19"/>
      <c r="J5166" s="19">
        <v>0.64787142826628608</v>
      </c>
      <c r="K5166" s="19"/>
      <c r="L5166" s="19">
        <v>0.87549223748073068</v>
      </c>
      <c r="M5166" s="19"/>
      <c r="N5166" s="19">
        <v>0.53471920384932037</v>
      </c>
      <c r="O5166" s="19">
        <v>0.31645379729070433</v>
      </c>
      <c r="P5166" s="50"/>
      <c r="R5166" s="9" t="s">
        <v>0</v>
      </c>
    </row>
    <row r="5167" spans="2:18" x14ac:dyDescent="0.2">
      <c r="B5167" s="25">
        <v>4937</v>
      </c>
      <c r="C5167" s="193">
        <v>0.718221326112361</v>
      </c>
      <c r="D5167" s="19"/>
      <c r="E5167" s="19">
        <v>0.59788702966673868</v>
      </c>
      <c r="F5167" s="19"/>
      <c r="G5167" s="19">
        <v>0.8878689191539072</v>
      </c>
      <c r="H5167" s="19"/>
      <c r="I5167" s="19">
        <v>0.97805742265550721</v>
      </c>
      <c r="J5167" s="19"/>
      <c r="K5167" s="19"/>
      <c r="L5167" s="19">
        <v>0.1957576092662715</v>
      </c>
      <c r="M5167" s="19">
        <v>0.39308949020778533</v>
      </c>
      <c r="N5167" s="19"/>
      <c r="O5167" s="19">
        <v>0.53459560450522436</v>
      </c>
      <c r="P5167" s="50"/>
      <c r="R5167" s="9" t="s">
        <v>0</v>
      </c>
    </row>
    <row r="5168" spans="2:18" x14ac:dyDescent="0.2">
      <c r="B5168" s="25">
        <v>4938</v>
      </c>
      <c r="C5168" s="193">
        <v>0.72390869422941573</v>
      </c>
      <c r="D5168" s="19"/>
      <c r="E5168" s="19">
        <v>1.3584790537317495</v>
      </c>
      <c r="F5168" s="19"/>
      <c r="G5168" s="19">
        <v>1.3899069415444432</v>
      </c>
      <c r="H5168" s="19"/>
      <c r="I5168" s="19">
        <v>1.6519122219397733</v>
      </c>
      <c r="J5168" s="19"/>
      <c r="K5168" s="19">
        <v>1.0108760663038188</v>
      </c>
      <c r="L5168" s="19"/>
      <c r="M5168" s="19">
        <v>1.1247248555939136</v>
      </c>
      <c r="N5168" s="19"/>
      <c r="O5168" s="19">
        <v>0.73448500588034393</v>
      </c>
      <c r="P5168" s="50"/>
      <c r="R5168" s="9" t="s">
        <v>0</v>
      </c>
    </row>
    <row r="5169" spans="2:18" x14ac:dyDescent="0.2">
      <c r="B5169" s="25">
        <v>4939</v>
      </c>
      <c r="C5169" s="193">
        <v>1.2245266344904331</v>
      </c>
      <c r="D5169" s="19"/>
      <c r="E5169" s="19">
        <v>1.0245085506894742</v>
      </c>
      <c r="F5169" s="19"/>
      <c r="G5169" s="19">
        <v>1.7507314458066756</v>
      </c>
      <c r="H5169" s="19"/>
      <c r="I5169" s="19">
        <v>0.92343545329239363</v>
      </c>
      <c r="J5169" s="19"/>
      <c r="K5169" s="19">
        <v>1.0342222035686024</v>
      </c>
      <c r="L5169" s="19"/>
      <c r="M5169" s="19">
        <v>1.5702612382658225</v>
      </c>
      <c r="N5169" s="19"/>
      <c r="O5169" s="19">
        <v>1.3908335631055915</v>
      </c>
      <c r="P5169" s="50"/>
      <c r="R5169" s="9" t="s">
        <v>0</v>
      </c>
    </row>
    <row r="5170" spans="2:18" x14ac:dyDescent="0.2">
      <c r="B5170" s="25">
        <v>4940</v>
      </c>
      <c r="C5170" s="193"/>
      <c r="D5170" s="19">
        <v>2.0714731067197434</v>
      </c>
      <c r="E5170" s="19"/>
      <c r="F5170" s="19">
        <v>1.0403723701277132</v>
      </c>
      <c r="G5170" s="19"/>
      <c r="H5170" s="19">
        <v>0.67617474109937692</v>
      </c>
      <c r="I5170" s="19"/>
      <c r="J5170" s="19">
        <v>0.84368898451963259</v>
      </c>
      <c r="K5170" s="19"/>
      <c r="L5170" s="19">
        <v>1.6537366059441265</v>
      </c>
      <c r="M5170" s="19"/>
      <c r="N5170" s="19">
        <v>0.3246695594256343</v>
      </c>
      <c r="O5170" s="19"/>
      <c r="P5170" s="50">
        <v>1.6069425407586595</v>
      </c>
      <c r="R5170" s="9" t="s">
        <v>0</v>
      </c>
    </row>
    <row r="5171" spans="2:18" x14ac:dyDescent="0.2">
      <c r="B5171" s="25">
        <v>4941</v>
      </c>
      <c r="C5171" s="193"/>
      <c r="D5171" s="19">
        <v>1.5396181433309241E-3</v>
      </c>
      <c r="E5171" s="19"/>
      <c r="F5171" s="19">
        <v>0.68510839937312107</v>
      </c>
      <c r="G5171" s="19"/>
      <c r="H5171" s="19">
        <v>1.4986368059569237</v>
      </c>
      <c r="I5171" s="19"/>
      <c r="J5171" s="19">
        <v>1.5680811883261561</v>
      </c>
      <c r="K5171" s="19"/>
      <c r="L5171" s="19">
        <v>0.13736692392570773</v>
      </c>
      <c r="M5171" s="19"/>
      <c r="N5171" s="19">
        <v>1.291319547385914</v>
      </c>
      <c r="O5171" s="19"/>
      <c r="P5171" s="50">
        <v>1.7751401874421042</v>
      </c>
      <c r="R5171" s="9" t="s">
        <v>0</v>
      </c>
    </row>
    <row r="5172" spans="2:18" x14ac:dyDescent="0.2">
      <c r="B5172" s="25">
        <v>4942</v>
      </c>
      <c r="C5172" s="193">
        <v>1.9684146011101149</v>
      </c>
      <c r="D5172" s="19"/>
      <c r="E5172" s="19">
        <v>0.61273435844332946</v>
      </c>
      <c r="F5172" s="19"/>
      <c r="G5172" s="19">
        <v>0.97167111907004455</v>
      </c>
      <c r="H5172" s="19"/>
      <c r="I5172" s="19">
        <v>0.9030171002576981</v>
      </c>
      <c r="J5172" s="19"/>
      <c r="K5172" s="19">
        <v>1.8855783837449964</v>
      </c>
      <c r="L5172" s="19"/>
      <c r="M5172" s="19">
        <v>0.76839459241698616</v>
      </c>
      <c r="N5172" s="19"/>
      <c r="O5172" s="19">
        <v>0.79913661501898392</v>
      </c>
      <c r="P5172" s="50"/>
      <c r="R5172" s="9" t="s">
        <v>0</v>
      </c>
    </row>
    <row r="5173" spans="2:18" x14ac:dyDescent="0.2">
      <c r="B5173" s="25">
        <v>4943</v>
      </c>
      <c r="C5173" s="193">
        <v>0.80923251592750312</v>
      </c>
      <c r="D5173" s="19"/>
      <c r="E5173" s="19">
        <v>0.41227789332697579</v>
      </c>
      <c r="F5173" s="19"/>
      <c r="G5173" s="19">
        <v>0.84358541327302683</v>
      </c>
      <c r="H5173" s="19"/>
      <c r="I5173" s="19">
        <v>1.2121682491235859</v>
      </c>
      <c r="J5173" s="19"/>
      <c r="K5173" s="19">
        <v>0.32494278712765712</v>
      </c>
      <c r="L5173" s="19"/>
      <c r="M5173" s="19">
        <v>0.43341471655695907</v>
      </c>
      <c r="N5173" s="19"/>
      <c r="O5173" s="19">
        <v>0.77785610334568289</v>
      </c>
      <c r="P5173" s="50"/>
      <c r="R5173" s="9" t="s">
        <v>0</v>
      </c>
    </row>
    <row r="5174" spans="2:18" x14ac:dyDescent="0.2">
      <c r="B5174" s="25">
        <v>4944</v>
      </c>
      <c r="C5174" s="193"/>
      <c r="D5174" s="19">
        <v>0.20539163323798318</v>
      </c>
      <c r="E5174" s="19">
        <v>0.29011630310290087</v>
      </c>
      <c r="F5174" s="19"/>
      <c r="G5174" s="19"/>
      <c r="H5174" s="19">
        <v>1.0579847637754514</v>
      </c>
      <c r="I5174" s="19"/>
      <c r="J5174" s="19">
        <v>1.0087158192396339</v>
      </c>
      <c r="K5174" s="19"/>
      <c r="L5174" s="19">
        <v>0.37806485740969115</v>
      </c>
      <c r="M5174" s="19"/>
      <c r="N5174" s="19">
        <v>0.93650193941766513</v>
      </c>
      <c r="O5174" s="19"/>
      <c r="P5174" s="50">
        <v>0.89148226352781179</v>
      </c>
      <c r="R5174" s="9" t="s">
        <v>0</v>
      </c>
    </row>
    <row r="5175" spans="2:18" x14ac:dyDescent="0.2">
      <c r="B5175" s="25">
        <v>4945</v>
      </c>
      <c r="C5175" s="193">
        <v>0.95840050546942146</v>
      </c>
      <c r="D5175" s="19"/>
      <c r="E5175" s="19">
        <v>1.062150803845467</v>
      </c>
      <c r="F5175" s="19"/>
      <c r="G5175" s="19">
        <v>1.1092264198852142</v>
      </c>
      <c r="H5175" s="19"/>
      <c r="I5175" s="19">
        <v>0.87917768771501337</v>
      </c>
      <c r="J5175" s="19"/>
      <c r="K5175" s="19">
        <v>1.9820839181398036</v>
      </c>
      <c r="L5175" s="19"/>
      <c r="M5175" s="19">
        <v>1.0170096410999387</v>
      </c>
      <c r="N5175" s="19"/>
      <c r="O5175" s="19">
        <v>1.082096860073176</v>
      </c>
      <c r="P5175" s="50"/>
      <c r="R5175" s="9" t="s">
        <v>0</v>
      </c>
    </row>
    <row r="5176" spans="2:18" x14ac:dyDescent="0.2">
      <c r="B5176" s="25">
        <v>4946</v>
      </c>
      <c r="C5176" s="193">
        <v>0.45494656005519102</v>
      </c>
      <c r="D5176" s="19"/>
      <c r="E5176" s="19">
        <v>0.4175369589506035</v>
      </c>
      <c r="F5176" s="19"/>
      <c r="G5176" s="19">
        <v>0.30170676259901541</v>
      </c>
      <c r="H5176" s="19"/>
      <c r="I5176" s="19">
        <v>0.6238797996069293</v>
      </c>
      <c r="J5176" s="19"/>
      <c r="K5176" s="19">
        <v>6.542148875773332E-2</v>
      </c>
      <c r="L5176" s="19"/>
      <c r="M5176" s="19">
        <v>0.46959348375325755</v>
      </c>
      <c r="N5176" s="19"/>
      <c r="O5176" s="19">
        <v>1.2181802394364597E-2</v>
      </c>
      <c r="P5176" s="50"/>
      <c r="R5176" s="9" t="s">
        <v>0</v>
      </c>
    </row>
    <row r="5177" spans="2:18" x14ac:dyDescent="0.2">
      <c r="B5177" s="25">
        <v>4947</v>
      </c>
      <c r="C5177" s="193"/>
      <c r="D5177" s="19">
        <v>0.81220076062421365</v>
      </c>
      <c r="E5177" s="19"/>
      <c r="F5177" s="19">
        <v>1.7554941944802029</v>
      </c>
      <c r="G5177" s="19"/>
      <c r="H5177" s="19">
        <v>1.2686647950474248</v>
      </c>
      <c r="I5177" s="19"/>
      <c r="J5177" s="19">
        <v>0.34441563514495116</v>
      </c>
      <c r="K5177" s="19"/>
      <c r="L5177" s="19">
        <v>0.80425286634900672</v>
      </c>
      <c r="M5177" s="19"/>
      <c r="N5177" s="19">
        <v>0.80931153685475055</v>
      </c>
      <c r="O5177" s="19"/>
      <c r="P5177" s="50">
        <v>0.3312660173749028</v>
      </c>
      <c r="R5177" s="9" t="s">
        <v>0</v>
      </c>
    </row>
    <row r="5178" spans="2:18" x14ac:dyDescent="0.2">
      <c r="B5178" s="25">
        <v>4948</v>
      </c>
      <c r="C5178" s="193">
        <v>1.1673476356225081</v>
      </c>
      <c r="D5178" s="19"/>
      <c r="E5178" s="19">
        <v>0.37401091208684517</v>
      </c>
      <c r="F5178" s="19"/>
      <c r="G5178" s="19">
        <v>0.24334330845499597</v>
      </c>
      <c r="H5178" s="19"/>
      <c r="I5178" s="19">
        <v>0.22702534942010491</v>
      </c>
      <c r="J5178" s="19"/>
      <c r="K5178" s="19">
        <v>0.96456493225920015</v>
      </c>
      <c r="L5178" s="19"/>
      <c r="M5178" s="19"/>
      <c r="N5178" s="19">
        <v>0.75174001911384936</v>
      </c>
      <c r="O5178" s="19">
        <v>0.47851445487438027</v>
      </c>
      <c r="P5178" s="50"/>
      <c r="R5178" s="9" t="s">
        <v>0</v>
      </c>
    </row>
    <row r="5179" spans="2:18" x14ac:dyDescent="0.2">
      <c r="B5179" s="25">
        <v>4949</v>
      </c>
      <c r="C5179" s="193"/>
      <c r="D5179" s="19">
        <v>0.77386095540965594</v>
      </c>
      <c r="E5179" s="19"/>
      <c r="F5179" s="19">
        <v>0.48178698639219447</v>
      </c>
      <c r="G5179" s="19">
        <v>0.36053569655702533</v>
      </c>
      <c r="H5179" s="19"/>
      <c r="I5179" s="19">
        <v>0.38674217717902509</v>
      </c>
      <c r="J5179" s="19"/>
      <c r="K5179" s="19"/>
      <c r="L5179" s="19">
        <v>0.28495144142865925</v>
      </c>
      <c r="M5179" s="19"/>
      <c r="N5179" s="19">
        <v>0.26260004829365119</v>
      </c>
      <c r="O5179" s="19"/>
      <c r="P5179" s="50">
        <v>0.62307764988408521</v>
      </c>
      <c r="R5179" s="9" t="s">
        <v>0</v>
      </c>
    </row>
    <row r="5180" spans="2:18" x14ac:dyDescent="0.2">
      <c r="B5180" s="25">
        <v>4950</v>
      </c>
      <c r="C5180" s="193"/>
      <c r="D5180" s="19">
        <v>0.61304649897177532</v>
      </c>
      <c r="E5180" s="19"/>
      <c r="F5180" s="19">
        <v>0.39655962309544657</v>
      </c>
      <c r="G5180" s="19"/>
      <c r="H5180" s="19">
        <v>0.80103300300623093</v>
      </c>
      <c r="I5180" s="19"/>
      <c r="J5180" s="19">
        <v>0.50329855324927153</v>
      </c>
      <c r="K5180" s="19">
        <v>0.21582267668817204</v>
      </c>
      <c r="L5180" s="19"/>
      <c r="M5180" s="19"/>
      <c r="N5180" s="19">
        <v>1.0863938643826809</v>
      </c>
      <c r="O5180" s="19"/>
      <c r="P5180" s="50">
        <v>0.85394998388806787</v>
      </c>
      <c r="R5180" s="9" t="s">
        <v>0</v>
      </c>
    </row>
    <row r="5181" spans="2:18" x14ac:dyDescent="0.2">
      <c r="B5181" s="25">
        <v>4951</v>
      </c>
      <c r="C5181" s="193"/>
      <c r="D5181" s="19">
        <v>0.11735242634752352</v>
      </c>
      <c r="E5181" s="19">
        <v>0.15917806514589206</v>
      </c>
      <c r="F5181" s="19"/>
      <c r="G5181" s="19"/>
      <c r="H5181" s="19">
        <v>0.4972327276410225</v>
      </c>
      <c r="I5181" s="19"/>
      <c r="J5181" s="19">
        <v>1.0036054187481442</v>
      </c>
      <c r="K5181" s="19"/>
      <c r="L5181" s="19">
        <v>0.65402324828190195</v>
      </c>
      <c r="M5181" s="19">
        <v>0.22288319489239666</v>
      </c>
      <c r="N5181" s="19"/>
      <c r="O5181" s="19">
        <v>0.50770669680095915</v>
      </c>
      <c r="P5181" s="50"/>
      <c r="R5181" s="9" t="s">
        <v>0</v>
      </c>
    </row>
    <row r="5182" spans="2:18" x14ac:dyDescent="0.2">
      <c r="B5182" s="25">
        <v>4952</v>
      </c>
      <c r="C5182" s="193"/>
      <c r="D5182" s="19">
        <v>0.20875089165847524</v>
      </c>
      <c r="E5182" s="19">
        <v>0.54422091688290064</v>
      </c>
      <c r="F5182" s="19"/>
      <c r="G5182" s="19">
        <v>0.99092023276912244</v>
      </c>
      <c r="H5182" s="19"/>
      <c r="I5182" s="19">
        <v>0.81448655260105463</v>
      </c>
      <c r="J5182" s="19"/>
      <c r="K5182" s="19"/>
      <c r="L5182" s="19">
        <v>0.14992415907861995</v>
      </c>
      <c r="M5182" s="19">
        <v>0.80232543794618416</v>
      </c>
      <c r="N5182" s="19"/>
      <c r="O5182" s="19"/>
      <c r="P5182" s="50">
        <v>0.35002794581461799</v>
      </c>
      <c r="R5182" s="9" t="s">
        <v>0</v>
      </c>
    </row>
    <row r="5183" spans="2:18" x14ac:dyDescent="0.2">
      <c r="B5183" s="25">
        <v>4953</v>
      </c>
      <c r="C5183" s="193"/>
      <c r="D5183" s="19">
        <v>1.2229840804941772</v>
      </c>
      <c r="E5183" s="19"/>
      <c r="F5183" s="19">
        <v>1.2402834721379465</v>
      </c>
      <c r="G5183" s="19"/>
      <c r="H5183" s="19">
        <v>1.2587430666927841</v>
      </c>
      <c r="I5183" s="19"/>
      <c r="J5183" s="19">
        <v>0.8265718399935893</v>
      </c>
      <c r="K5183" s="19"/>
      <c r="L5183" s="19">
        <v>1.3939150455380716</v>
      </c>
      <c r="M5183" s="19">
        <v>0.17077631101048787</v>
      </c>
      <c r="N5183" s="19"/>
      <c r="O5183" s="19"/>
      <c r="P5183" s="50">
        <v>1.1712978157108382</v>
      </c>
      <c r="R5183" s="9" t="s">
        <v>0</v>
      </c>
    </row>
    <row r="5184" spans="2:18" x14ac:dyDescent="0.2">
      <c r="B5184" s="25">
        <v>4954</v>
      </c>
      <c r="C5184" s="193"/>
      <c r="D5184" s="19">
        <v>8.8223084690219125E-2</v>
      </c>
      <c r="E5184" s="19"/>
      <c r="F5184" s="19">
        <v>0.63735821497854306</v>
      </c>
      <c r="G5184" s="19"/>
      <c r="H5184" s="19">
        <v>1.078808525130692</v>
      </c>
      <c r="I5184" s="19"/>
      <c r="J5184" s="19">
        <v>0.41632274786951273</v>
      </c>
      <c r="K5184" s="19"/>
      <c r="L5184" s="19">
        <v>0.41376606269151206</v>
      </c>
      <c r="M5184" s="19"/>
      <c r="N5184" s="19">
        <v>0.26130264925138857</v>
      </c>
      <c r="O5184" s="19"/>
      <c r="P5184" s="50">
        <v>7.9427076368997082E-2</v>
      </c>
      <c r="R5184" s="9" t="s">
        <v>0</v>
      </c>
    </row>
    <row r="5185" spans="2:18" x14ac:dyDescent="0.2">
      <c r="B5185" s="25">
        <v>4955</v>
      </c>
      <c r="C5185" s="193"/>
      <c r="D5185" s="19">
        <v>0.94644510048296271</v>
      </c>
      <c r="E5185" s="19">
        <v>9.1608985500873874E-2</v>
      </c>
      <c r="F5185" s="19"/>
      <c r="G5185" s="19">
        <v>0.16691621979268853</v>
      </c>
      <c r="H5185" s="19"/>
      <c r="I5185" s="19">
        <v>8.5137091209546406E-2</v>
      </c>
      <c r="J5185" s="19"/>
      <c r="K5185" s="19">
        <v>0.24208926971903499</v>
      </c>
      <c r="L5185" s="19"/>
      <c r="M5185" s="19">
        <v>5.9266996324406476E-2</v>
      </c>
      <c r="N5185" s="19"/>
      <c r="O5185" s="19"/>
      <c r="P5185" s="50">
        <v>0.50258066428375048</v>
      </c>
      <c r="R5185" s="9" t="s">
        <v>0</v>
      </c>
    </row>
    <row r="5186" spans="2:18" x14ac:dyDescent="0.2">
      <c r="B5186" s="25">
        <v>4956</v>
      </c>
      <c r="C5186" s="193"/>
      <c r="D5186" s="19">
        <v>0.83377682053755686</v>
      </c>
      <c r="E5186" s="19"/>
      <c r="F5186" s="19">
        <v>0.3490707975245308</v>
      </c>
      <c r="G5186" s="19"/>
      <c r="H5186" s="19">
        <v>0.7712236719610428</v>
      </c>
      <c r="I5186" s="19"/>
      <c r="J5186" s="19">
        <v>0.49552970483043129</v>
      </c>
      <c r="K5186" s="19"/>
      <c r="L5186" s="19">
        <v>0.22607456163468725</v>
      </c>
      <c r="M5186" s="19"/>
      <c r="N5186" s="19">
        <v>1.1489363896015909</v>
      </c>
      <c r="O5186" s="19"/>
      <c r="P5186" s="50">
        <v>1.136376509124277</v>
      </c>
      <c r="R5186" s="9" t="s">
        <v>0</v>
      </c>
    </row>
    <row r="5187" spans="2:18" x14ac:dyDescent="0.2">
      <c r="B5187" s="25">
        <v>4957</v>
      </c>
      <c r="C5187" s="193"/>
      <c r="D5187" s="19">
        <v>0.10279794033259926</v>
      </c>
      <c r="E5187" s="19"/>
      <c r="F5187" s="19">
        <v>0.3102911028934997</v>
      </c>
      <c r="G5187" s="19"/>
      <c r="H5187" s="19">
        <v>0.40221893140224624</v>
      </c>
      <c r="I5187" s="19"/>
      <c r="J5187" s="19">
        <v>0.15704670861389697</v>
      </c>
      <c r="K5187" s="19">
        <v>0.19623021169163662</v>
      </c>
      <c r="L5187" s="19"/>
      <c r="M5187" s="19"/>
      <c r="N5187" s="19">
        <v>0.55620814788723449</v>
      </c>
      <c r="O5187" s="19"/>
      <c r="P5187" s="50">
        <v>1.3778802951953403E-2</v>
      </c>
      <c r="R5187" s="9" t="s">
        <v>0</v>
      </c>
    </row>
    <row r="5188" spans="2:18" x14ac:dyDescent="0.2">
      <c r="B5188" s="25">
        <v>4958</v>
      </c>
      <c r="C5188" s="193"/>
      <c r="D5188" s="19">
        <v>0.32092125361752938</v>
      </c>
      <c r="E5188" s="19">
        <v>0.54331265302073262</v>
      </c>
      <c r="F5188" s="19"/>
      <c r="G5188" s="19"/>
      <c r="H5188" s="19">
        <v>1.149969904149738</v>
      </c>
      <c r="I5188" s="19">
        <v>0.28482791600106661</v>
      </c>
      <c r="J5188" s="19"/>
      <c r="K5188" s="19"/>
      <c r="L5188" s="19">
        <v>0.22590168731448035</v>
      </c>
      <c r="M5188" s="19"/>
      <c r="N5188" s="19">
        <v>9.7743529135233154E-2</v>
      </c>
      <c r="O5188" s="19"/>
      <c r="P5188" s="50">
        <v>0.38663101251724125</v>
      </c>
      <c r="R5188" s="9" t="s">
        <v>0</v>
      </c>
    </row>
    <row r="5189" spans="2:18" x14ac:dyDescent="0.2">
      <c r="B5189" s="25">
        <v>4959</v>
      </c>
      <c r="C5189" s="193"/>
      <c r="D5189" s="19">
        <v>0.23984192769789867</v>
      </c>
      <c r="E5189" s="19">
        <v>9.4922715240309721E-2</v>
      </c>
      <c r="F5189" s="19"/>
      <c r="G5189" s="19">
        <v>0.30954009401446275</v>
      </c>
      <c r="H5189" s="19"/>
      <c r="I5189" s="19"/>
      <c r="J5189" s="19">
        <v>0.65838176024636219</v>
      </c>
      <c r="K5189" s="19"/>
      <c r="L5189" s="19">
        <v>0.32397199513541258</v>
      </c>
      <c r="M5189" s="19"/>
      <c r="N5189" s="19">
        <v>0.12245295335804773</v>
      </c>
      <c r="O5189" s="19">
        <v>0.54034818770950965</v>
      </c>
      <c r="P5189" s="50"/>
      <c r="R5189" s="9" t="s">
        <v>0</v>
      </c>
    </row>
    <row r="5190" spans="2:18" x14ac:dyDescent="0.2">
      <c r="B5190" s="25">
        <v>4960</v>
      </c>
      <c r="C5190" s="193"/>
      <c r="D5190" s="19">
        <v>0.57237965808277469</v>
      </c>
      <c r="E5190" s="19"/>
      <c r="F5190" s="19">
        <v>0.44620484150348838</v>
      </c>
      <c r="G5190" s="19"/>
      <c r="H5190" s="19">
        <v>0.83286208101747705</v>
      </c>
      <c r="I5190" s="19"/>
      <c r="J5190" s="19">
        <v>0.85702280921142504</v>
      </c>
      <c r="K5190" s="19"/>
      <c r="L5190" s="19">
        <v>0.67965667317726364</v>
      </c>
      <c r="M5190" s="19">
        <v>8.55869337909234E-2</v>
      </c>
      <c r="N5190" s="19"/>
      <c r="O5190" s="19"/>
      <c r="P5190" s="50">
        <v>0.38968987719752485</v>
      </c>
      <c r="R5190" s="9" t="s">
        <v>0</v>
      </c>
    </row>
    <row r="5191" spans="2:18" x14ac:dyDescent="0.2">
      <c r="B5191" s="25">
        <v>4961</v>
      </c>
      <c r="C5191" s="193">
        <v>0.81612488592509946</v>
      </c>
      <c r="D5191" s="19"/>
      <c r="E5191" s="19">
        <v>1.3860056976133099</v>
      </c>
      <c r="F5191" s="19"/>
      <c r="G5191" s="19">
        <v>1.5590784839842977</v>
      </c>
      <c r="H5191" s="19"/>
      <c r="I5191" s="19">
        <v>0.88199871438698396</v>
      </c>
      <c r="J5191" s="19"/>
      <c r="K5191" s="19">
        <v>0.88342901983648148</v>
      </c>
      <c r="L5191" s="19"/>
      <c r="M5191" s="19">
        <v>1.4365487425218972</v>
      </c>
      <c r="N5191" s="19"/>
      <c r="O5191" s="19">
        <v>0.85406550509933266</v>
      </c>
      <c r="P5191" s="50"/>
      <c r="R5191" s="9" t="s">
        <v>0</v>
      </c>
    </row>
    <row r="5192" spans="2:18" x14ac:dyDescent="0.2">
      <c r="B5192" s="25">
        <v>4962</v>
      </c>
      <c r="C5192" s="193"/>
      <c r="D5192" s="19">
        <v>0.467150617126037</v>
      </c>
      <c r="E5192" s="19"/>
      <c r="F5192" s="19">
        <v>0.45351479623765695</v>
      </c>
      <c r="G5192" s="19"/>
      <c r="H5192" s="19">
        <v>0.58085794590531536</v>
      </c>
      <c r="I5192" s="19">
        <v>0.64151562681498164</v>
      </c>
      <c r="J5192" s="19"/>
      <c r="K5192" s="19"/>
      <c r="L5192" s="19">
        <v>0.21793189272564381</v>
      </c>
      <c r="M5192" s="19"/>
      <c r="N5192" s="19">
        <v>0.22010913491225739</v>
      </c>
      <c r="O5192" s="19"/>
      <c r="P5192" s="50">
        <v>0.2258956909891999</v>
      </c>
      <c r="R5192" s="9" t="s">
        <v>0</v>
      </c>
    </row>
    <row r="5193" spans="2:18" x14ac:dyDescent="0.2">
      <c r="B5193" s="25">
        <v>4963</v>
      </c>
      <c r="C5193" s="193">
        <v>0.14215271519250119</v>
      </c>
      <c r="D5193" s="19"/>
      <c r="E5193" s="19">
        <v>1.046167586144919E-2</v>
      </c>
      <c r="F5193" s="19"/>
      <c r="G5193" s="19">
        <v>9.6704338718305818E-2</v>
      </c>
      <c r="H5193" s="19"/>
      <c r="I5193" s="19">
        <v>0.11319788311413494</v>
      </c>
      <c r="J5193" s="19"/>
      <c r="K5193" s="19">
        <v>0.41695406834886301</v>
      </c>
      <c r="L5193" s="19"/>
      <c r="M5193" s="19"/>
      <c r="N5193" s="19">
        <v>6.4111050038775916E-2</v>
      </c>
      <c r="O5193" s="19"/>
      <c r="P5193" s="50">
        <v>0.8563841624093721</v>
      </c>
      <c r="R5193" s="9" t="s">
        <v>0</v>
      </c>
    </row>
    <row r="5194" spans="2:18" x14ac:dyDescent="0.2">
      <c r="B5194" s="25">
        <v>4964</v>
      </c>
      <c r="C5194" s="193"/>
      <c r="D5194" s="19">
        <v>1.3310299836856179</v>
      </c>
      <c r="E5194" s="19"/>
      <c r="F5194" s="19">
        <v>0.44962151355006374</v>
      </c>
      <c r="G5194" s="19"/>
      <c r="H5194" s="19">
        <v>0.20101125356516542</v>
      </c>
      <c r="I5194" s="19"/>
      <c r="J5194" s="19">
        <v>1.0427436688505889</v>
      </c>
      <c r="K5194" s="19"/>
      <c r="L5194" s="19">
        <v>0.95163547650096947</v>
      </c>
      <c r="M5194" s="19"/>
      <c r="N5194" s="19">
        <v>0.30707226217762068</v>
      </c>
      <c r="O5194" s="19"/>
      <c r="P5194" s="50">
        <v>0.30266301856366268</v>
      </c>
      <c r="R5194" s="9" t="s">
        <v>0</v>
      </c>
    </row>
    <row r="5195" spans="2:18" x14ac:dyDescent="0.2">
      <c r="B5195" s="25">
        <v>4965</v>
      </c>
      <c r="C5195" s="193"/>
      <c r="D5195" s="19">
        <v>1.0635790434169878</v>
      </c>
      <c r="E5195" s="19"/>
      <c r="F5195" s="19">
        <v>0.43600697807509864</v>
      </c>
      <c r="G5195" s="19"/>
      <c r="H5195" s="19">
        <v>0.71349922919008613</v>
      </c>
      <c r="I5195" s="19"/>
      <c r="J5195" s="19">
        <v>0.51711716836630883</v>
      </c>
      <c r="K5195" s="19"/>
      <c r="L5195" s="19">
        <v>0.7089949462573889</v>
      </c>
      <c r="M5195" s="19"/>
      <c r="N5195" s="19">
        <v>0.10718995379716668</v>
      </c>
      <c r="O5195" s="19"/>
      <c r="P5195" s="50">
        <v>0.5550610096319577</v>
      </c>
      <c r="R5195" s="9" t="s">
        <v>0</v>
      </c>
    </row>
    <row r="5196" spans="2:18" x14ac:dyDescent="0.2">
      <c r="B5196" s="25">
        <v>4966</v>
      </c>
      <c r="C5196" s="193">
        <v>2.3749638365210144</v>
      </c>
      <c r="D5196" s="19"/>
      <c r="E5196" s="19">
        <v>2.0626014262053078</v>
      </c>
      <c r="F5196" s="19"/>
      <c r="G5196" s="19">
        <v>1.4919271659650539</v>
      </c>
      <c r="H5196" s="19"/>
      <c r="I5196" s="19">
        <v>1.350609776223775</v>
      </c>
      <c r="J5196" s="19"/>
      <c r="K5196" s="19">
        <v>1.2428908866279591</v>
      </c>
      <c r="L5196" s="19"/>
      <c r="M5196" s="19">
        <v>1.2260501336928482</v>
      </c>
      <c r="N5196" s="19"/>
      <c r="O5196" s="19">
        <v>1.3263007981607451</v>
      </c>
      <c r="P5196" s="50"/>
      <c r="R5196" s="9" t="s">
        <v>0</v>
      </c>
    </row>
    <row r="5197" spans="2:18" x14ac:dyDescent="0.2">
      <c r="B5197" s="25">
        <v>4967</v>
      </c>
      <c r="C5197" s="193">
        <v>0.85511830407878009</v>
      </c>
      <c r="D5197" s="19"/>
      <c r="E5197" s="19">
        <v>1.653403161596936</v>
      </c>
      <c r="F5197" s="19"/>
      <c r="G5197" s="19">
        <v>2.3579873858748472</v>
      </c>
      <c r="H5197" s="19"/>
      <c r="I5197" s="19">
        <v>1.5033668270429219</v>
      </c>
      <c r="J5197" s="19"/>
      <c r="K5197" s="19">
        <v>1.6326431090650098</v>
      </c>
      <c r="L5197" s="19"/>
      <c r="M5197" s="19">
        <v>1.472752174975541</v>
      </c>
      <c r="N5197" s="19"/>
      <c r="O5197" s="19">
        <v>0.90103367474700757</v>
      </c>
      <c r="P5197" s="50"/>
      <c r="R5197" s="9" t="s">
        <v>0</v>
      </c>
    </row>
    <row r="5198" spans="2:18" x14ac:dyDescent="0.2">
      <c r="B5198" s="25">
        <v>4968</v>
      </c>
      <c r="C5198" s="193"/>
      <c r="D5198" s="19">
        <v>1.1171421363645235</v>
      </c>
      <c r="E5198" s="19"/>
      <c r="F5198" s="19">
        <v>0.79154736032360229</v>
      </c>
      <c r="G5198" s="19"/>
      <c r="H5198" s="19">
        <v>1.9962089025518686</v>
      </c>
      <c r="I5198" s="19"/>
      <c r="J5198" s="19">
        <v>0.23469344042020418</v>
      </c>
      <c r="K5198" s="19"/>
      <c r="L5198" s="19">
        <v>0.55255118548205873</v>
      </c>
      <c r="M5198" s="19"/>
      <c r="N5198" s="19">
        <v>1.0866185394001386</v>
      </c>
      <c r="O5198" s="19"/>
      <c r="P5198" s="50">
        <v>0.53611080656770105</v>
      </c>
      <c r="R5198" s="9" t="s">
        <v>0</v>
      </c>
    </row>
    <row r="5199" spans="2:18" x14ac:dyDescent="0.2">
      <c r="B5199" s="25">
        <v>4969</v>
      </c>
      <c r="C5199" s="193">
        <v>0.95854077456720488</v>
      </c>
      <c r="D5199" s="19"/>
      <c r="E5199" s="19">
        <v>0.76344024521917886</v>
      </c>
      <c r="F5199" s="19"/>
      <c r="G5199" s="19">
        <v>0.75145629514471002</v>
      </c>
      <c r="H5199" s="19"/>
      <c r="I5199" s="19">
        <v>1.1121931957729654</v>
      </c>
      <c r="J5199" s="19"/>
      <c r="K5199" s="19">
        <v>0.63536515576913744</v>
      </c>
      <c r="L5199" s="19"/>
      <c r="M5199" s="19">
        <v>0.72995667408886744</v>
      </c>
      <c r="N5199" s="19"/>
      <c r="O5199" s="19">
        <v>1.0615185833774339</v>
      </c>
      <c r="P5199" s="50"/>
      <c r="R5199" s="9" t="s">
        <v>0</v>
      </c>
    </row>
    <row r="5200" spans="2:18" x14ac:dyDescent="0.2">
      <c r="B5200" s="25">
        <v>4970</v>
      </c>
      <c r="C5200" s="193">
        <v>0.58180899614147563</v>
      </c>
      <c r="D5200" s="19"/>
      <c r="E5200" s="19">
        <v>0.89895110545225265</v>
      </c>
      <c r="F5200" s="19"/>
      <c r="G5200" s="19">
        <v>0.35228634024914263</v>
      </c>
      <c r="H5200" s="19"/>
      <c r="I5200" s="19"/>
      <c r="J5200" s="19">
        <v>2.3530778748302051E-2</v>
      </c>
      <c r="K5200" s="19">
        <v>0.77586277616498822</v>
      </c>
      <c r="L5200" s="19"/>
      <c r="M5200" s="19">
        <v>0.43038298811697601</v>
      </c>
      <c r="N5200" s="19"/>
      <c r="O5200" s="19">
        <v>0.84945719028317801</v>
      </c>
      <c r="P5200" s="50"/>
      <c r="R5200" s="9" t="s">
        <v>0</v>
      </c>
    </row>
    <row r="5201" spans="2:18" x14ac:dyDescent="0.2">
      <c r="B5201" s="25">
        <v>4971</v>
      </c>
      <c r="C5201" s="193">
        <v>4.9797667852661653E-2</v>
      </c>
      <c r="D5201" s="19"/>
      <c r="E5201" s="19"/>
      <c r="F5201" s="19">
        <v>0.63131751516769175</v>
      </c>
      <c r="G5201" s="19">
        <v>0.46818629161998498</v>
      </c>
      <c r="H5201" s="19"/>
      <c r="I5201" s="19"/>
      <c r="J5201" s="19">
        <v>0.14363352663384191</v>
      </c>
      <c r="K5201" s="19">
        <v>0.67946034185777426</v>
      </c>
      <c r="L5201" s="19"/>
      <c r="M5201" s="19">
        <v>0.54314963940098937</v>
      </c>
      <c r="N5201" s="19"/>
      <c r="O5201" s="19"/>
      <c r="P5201" s="50">
        <v>0.87063143361441175</v>
      </c>
      <c r="R5201" s="9" t="s">
        <v>0</v>
      </c>
    </row>
    <row r="5202" spans="2:18" x14ac:dyDescent="0.2">
      <c r="B5202" s="25">
        <v>4972</v>
      </c>
      <c r="C5202" s="193">
        <v>1.0809404292248275</v>
      </c>
      <c r="D5202" s="19"/>
      <c r="E5202" s="19">
        <v>0.65176805527637194</v>
      </c>
      <c r="F5202" s="19"/>
      <c r="G5202" s="19">
        <v>1.6051742002284828</v>
      </c>
      <c r="H5202" s="19"/>
      <c r="I5202" s="19">
        <v>1.7127612260090548</v>
      </c>
      <c r="J5202" s="19"/>
      <c r="K5202" s="19">
        <v>0.68588094784288023</v>
      </c>
      <c r="L5202" s="19"/>
      <c r="M5202" s="19">
        <v>0.90055021691492121</v>
      </c>
      <c r="N5202" s="19"/>
      <c r="O5202" s="19">
        <v>0.28184611764860718</v>
      </c>
      <c r="P5202" s="50"/>
      <c r="R5202" s="9" t="s">
        <v>0</v>
      </c>
    </row>
    <row r="5203" spans="2:18" x14ac:dyDescent="0.2">
      <c r="B5203" s="25">
        <v>4973</v>
      </c>
      <c r="C5203" s="193">
        <v>0.38039907440350884</v>
      </c>
      <c r="D5203" s="19"/>
      <c r="E5203" s="19"/>
      <c r="F5203" s="19">
        <v>4.5361442507373596E-2</v>
      </c>
      <c r="G5203" s="19">
        <v>2.0648334257006108E-2</v>
      </c>
      <c r="H5203" s="19"/>
      <c r="I5203" s="19">
        <v>0.71470151844271368</v>
      </c>
      <c r="J5203" s="19"/>
      <c r="K5203" s="19">
        <v>7.0125936989853019E-2</v>
      </c>
      <c r="L5203" s="19"/>
      <c r="M5203" s="19">
        <v>0.55366553683982855</v>
      </c>
      <c r="N5203" s="19"/>
      <c r="O5203" s="19"/>
      <c r="P5203" s="50">
        <v>0.11000365819112676</v>
      </c>
      <c r="R5203" s="9" t="s">
        <v>0</v>
      </c>
    </row>
    <row r="5204" spans="2:18" x14ac:dyDescent="0.2">
      <c r="B5204" s="25">
        <v>4974</v>
      </c>
      <c r="C5204" s="193"/>
      <c r="D5204" s="19">
        <v>0.31023986426476435</v>
      </c>
      <c r="E5204" s="19"/>
      <c r="F5204" s="19">
        <v>0.12802112149562769</v>
      </c>
      <c r="G5204" s="19"/>
      <c r="H5204" s="19">
        <v>0.61235868289234663</v>
      </c>
      <c r="I5204" s="19"/>
      <c r="J5204" s="19">
        <v>0.93141808506891077</v>
      </c>
      <c r="K5204" s="19"/>
      <c r="L5204" s="19">
        <v>0.10723682603845282</v>
      </c>
      <c r="M5204" s="19">
        <v>0.33429549664125136</v>
      </c>
      <c r="N5204" s="19"/>
      <c r="O5204" s="19"/>
      <c r="P5204" s="50">
        <v>0.857520475304963</v>
      </c>
      <c r="R5204" s="9" t="s">
        <v>0</v>
      </c>
    </row>
    <row r="5205" spans="2:18" x14ac:dyDescent="0.2">
      <c r="B5205" s="25">
        <v>4975</v>
      </c>
      <c r="C5205" s="193"/>
      <c r="D5205" s="19">
        <v>0.75841860583077358</v>
      </c>
      <c r="E5205" s="19"/>
      <c r="F5205" s="19">
        <v>0.36521449807208473</v>
      </c>
      <c r="G5205" s="19"/>
      <c r="H5205" s="19">
        <v>0.78644380730210794</v>
      </c>
      <c r="I5205" s="19"/>
      <c r="J5205" s="19">
        <v>0.32583583261989102</v>
      </c>
      <c r="K5205" s="19"/>
      <c r="L5205" s="19">
        <v>0.12758709769090346</v>
      </c>
      <c r="M5205" s="19"/>
      <c r="N5205" s="19">
        <v>0.88848274879319289</v>
      </c>
      <c r="O5205" s="19"/>
      <c r="P5205" s="50">
        <v>0.48536602514363542</v>
      </c>
      <c r="R5205" s="9" t="s">
        <v>0</v>
      </c>
    </row>
    <row r="5206" spans="2:18" x14ac:dyDescent="0.2">
      <c r="B5206" s="25">
        <v>4976</v>
      </c>
      <c r="C5206" s="193"/>
      <c r="D5206" s="19">
        <v>0.50570472049197235</v>
      </c>
      <c r="E5206" s="19"/>
      <c r="F5206" s="19">
        <v>0.75083910213102856</v>
      </c>
      <c r="G5206" s="19"/>
      <c r="H5206" s="19">
        <v>0.36645144905987143</v>
      </c>
      <c r="I5206" s="19"/>
      <c r="J5206" s="19">
        <v>0.69502772713035832</v>
      </c>
      <c r="K5206" s="19">
        <v>0.19149441528375616</v>
      </c>
      <c r="L5206" s="19"/>
      <c r="M5206" s="19"/>
      <c r="N5206" s="19">
        <v>0.25290553575313329</v>
      </c>
      <c r="O5206" s="19"/>
      <c r="P5206" s="50">
        <v>0.65976445457736477</v>
      </c>
      <c r="R5206" s="9" t="s">
        <v>0</v>
      </c>
    </row>
    <row r="5207" spans="2:18" x14ac:dyDescent="0.2">
      <c r="B5207" s="25">
        <v>4977</v>
      </c>
      <c r="C5207" s="193">
        <v>1.0499607539057194</v>
      </c>
      <c r="D5207" s="19"/>
      <c r="E5207" s="19">
        <v>1.8966686797734524</v>
      </c>
      <c r="F5207" s="19"/>
      <c r="G5207" s="19">
        <v>1.7665638883325818</v>
      </c>
      <c r="H5207" s="19"/>
      <c r="I5207" s="19">
        <v>1.2026371549315087</v>
      </c>
      <c r="J5207" s="19"/>
      <c r="K5207" s="19">
        <v>0.96842395956095573</v>
      </c>
      <c r="L5207" s="19"/>
      <c r="M5207" s="19">
        <v>0.97116089186452403</v>
      </c>
      <c r="N5207" s="19"/>
      <c r="O5207" s="19">
        <v>2.193639057063109</v>
      </c>
      <c r="P5207" s="50"/>
      <c r="R5207" s="9" t="s">
        <v>0</v>
      </c>
    </row>
    <row r="5208" spans="2:18" x14ac:dyDescent="0.2">
      <c r="B5208" s="25">
        <v>4978</v>
      </c>
      <c r="C5208" s="193">
        <v>1.9776978626053088</v>
      </c>
      <c r="D5208" s="19"/>
      <c r="E5208" s="19">
        <v>1.2338320762537789</v>
      </c>
      <c r="F5208" s="19"/>
      <c r="G5208" s="19">
        <v>0.71853697041788744</v>
      </c>
      <c r="H5208" s="19"/>
      <c r="I5208" s="19">
        <v>1.2023289159659154</v>
      </c>
      <c r="J5208" s="19"/>
      <c r="K5208" s="19">
        <v>0.84674457658753044</v>
      </c>
      <c r="L5208" s="19"/>
      <c r="M5208" s="19">
        <v>1.6757195687985724</v>
      </c>
      <c r="N5208" s="19"/>
      <c r="O5208" s="19">
        <v>1.5029092474989645</v>
      </c>
      <c r="P5208" s="50"/>
      <c r="R5208" s="9" t="s">
        <v>0</v>
      </c>
    </row>
    <row r="5209" spans="2:18" x14ac:dyDescent="0.2">
      <c r="B5209" s="25">
        <v>4979</v>
      </c>
      <c r="C5209" s="193">
        <v>0.20157179287283336</v>
      </c>
      <c r="D5209" s="19"/>
      <c r="E5209" s="19">
        <v>0.41760872639698382</v>
      </c>
      <c r="F5209" s="19"/>
      <c r="G5209" s="19">
        <v>0.38071456668951376</v>
      </c>
      <c r="H5209" s="19"/>
      <c r="I5209" s="19">
        <v>0.63191131306524129</v>
      </c>
      <c r="J5209" s="19"/>
      <c r="K5209" s="19">
        <v>0.40876989958076565</v>
      </c>
      <c r="L5209" s="19"/>
      <c r="M5209" s="19"/>
      <c r="N5209" s="19">
        <v>0.21327035126369279</v>
      </c>
      <c r="O5209" s="19"/>
      <c r="P5209" s="50">
        <v>0.23790176474668775</v>
      </c>
      <c r="R5209" s="9" t="s">
        <v>0</v>
      </c>
    </row>
    <row r="5210" spans="2:18" x14ac:dyDescent="0.2">
      <c r="B5210" s="25">
        <v>4980</v>
      </c>
      <c r="C5210" s="193"/>
      <c r="D5210" s="19">
        <v>0.13788297510001504</v>
      </c>
      <c r="E5210" s="19"/>
      <c r="F5210" s="19">
        <v>0.14242132949102354</v>
      </c>
      <c r="G5210" s="19">
        <v>0.40645937478952654</v>
      </c>
      <c r="H5210" s="19"/>
      <c r="I5210" s="19"/>
      <c r="J5210" s="19">
        <v>6.5915106621269037E-2</v>
      </c>
      <c r="K5210" s="19"/>
      <c r="L5210" s="19">
        <v>0.26772367000656649</v>
      </c>
      <c r="M5210" s="19">
        <v>0.27102748892810669</v>
      </c>
      <c r="N5210" s="19"/>
      <c r="O5210" s="19"/>
      <c r="P5210" s="50">
        <v>0.13980148592672559</v>
      </c>
      <c r="R5210" s="9" t="s">
        <v>0</v>
      </c>
    </row>
    <row r="5211" spans="2:18" x14ac:dyDescent="0.2">
      <c r="B5211" s="25">
        <v>4981</v>
      </c>
      <c r="C5211" s="193">
        <v>0.26998307782188369</v>
      </c>
      <c r="D5211" s="19"/>
      <c r="E5211" s="19"/>
      <c r="F5211" s="19">
        <v>0.17290014552591418</v>
      </c>
      <c r="G5211" s="19"/>
      <c r="H5211" s="19">
        <v>0.62388760179248903</v>
      </c>
      <c r="I5211" s="19"/>
      <c r="J5211" s="19">
        <v>0.58788489551647416</v>
      </c>
      <c r="K5211" s="19"/>
      <c r="L5211" s="19">
        <v>5.2120497222763514E-3</v>
      </c>
      <c r="M5211" s="19"/>
      <c r="N5211" s="19">
        <v>1.3212784379564713</v>
      </c>
      <c r="O5211" s="19">
        <v>0.37028181963908335</v>
      </c>
      <c r="P5211" s="50"/>
      <c r="R5211" s="9" t="s">
        <v>0</v>
      </c>
    </row>
    <row r="5212" spans="2:18" x14ac:dyDescent="0.2">
      <c r="B5212" s="25">
        <v>4982</v>
      </c>
      <c r="C5212" s="193"/>
      <c r="D5212" s="19">
        <v>0.95252494873542393</v>
      </c>
      <c r="E5212" s="19"/>
      <c r="F5212" s="19">
        <v>0.91706288846208728</v>
      </c>
      <c r="G5212" s="19"/>
      <c r="H5212" s="19">
        <v>1.4744870711976008</v>
      </c>
      <c r="I5212" s="19"/>
      <c r="J5212" s="19">
        <v>1.3099292813605001</v>
      </c>
      <c r="K5212" s="19"/>
      <c r="L5212" s="19">
        <v>0.91460907585923656</v>
      </c>
      <c r="M5212" s="19"/>
      <c r="N5212" s="19">
        <v>1.0828332136536816</v>
      </c>
      <c r="O5212" s="19"/>
      <c r="P5212" s="50">
        <v>1.2868125504835393</v>
      </c>
      <c r="R5212" s="9" t="s">
        <v>0</v>
      </c>
    </row>
    <row r="5213" spans="2:18" x14ac:dyDescent="0.2">
      <c r="B5213" s="25">
        <v>4983</v>
      </c>
      <c r="C5213" s="193"/>
      <c r="D5213" s="19">
        <v>0.20379553957882618</v>
      </c>
      <c r="E5213" s="19"/>
      <c r="F5213" s="19">
        <v>3.2378244226960083E-2</v>
      </c>
      <c r="G5213" s="19"/>
      <c r="H5213" s="19">
        <v>1.1265662192591341</v>
      </c>
      <c r="I5213" s="19"/>
      <c r="J5213" s="19">
        <v>0.33420761985081499</v>
      </c>
      <c r="K5213" s="19"/>
      <c r="L5213" s="19">
        <v>1.1633965544800051</v>
      </c>
      <c r="M5213" s="19"/>
      <c r="N5213" s="19">
        <v>0.94329611686249248</v>
      </c>
      <c r="O5213" s="19"/>
      <c r="P5213" s="50">
        <v>0.40310382488729957</v>
      </c>
      <c r="R5213" s="9" t="s">
        <v>0</v>
      </c>
    </row>
    <row r="5214" spans="2:18" x14ac:dyDescent="0.2">
      <c r="B5214" s="25">
        <v>4984</v>
      </c>
      <c r="C5214" s="193">
        <v>0.69065913678787261</v>
      </c>
      <c r="D5214" s="19"/>
      <c r="E5214" s="19">
        <v>0.29927184673091439</v>
      </c>
      <c r="F5214" s="19"/>
      <c r="G5214" s="19">
        <v>0.63572991303542781</v>
      </c>
      <c r="H5214" s="19"/>
      <c r="I5214" s="19"/>
      <c r="J5214" s="19">
        <v>0.12894708239642269</v>
      </c>
      <c r="K5214" s="19">
        <v>0.67527250542115402</v>
      </c>
      <c r="L5214" s="19"/>
      <c r="M5214" s="19">
        <v>1.4036998160960736E-2</v>
      </c>
      <c r="N5214" s="19"/>
      <c r="O5214" s="19">
        <v>1.3756855451617447E-2</v>
      </c>
      <c r="P5214" s="50"/>
      <c r="R5214" s="9" t="s">
        <v>0</v>
      </c>
    </row>
    <row r="5215" spans="2:18" x14ac:dyDescent="0.2">
      <c r="B5215" s="25">
        <v>4985</v>
      </c>
      <c r="C5215" s="193">
        <v>0.75155734696589349</v>
      </c>
      <c r="D5215" s="19"/>
      <c r="E5215" s="19"/>
      <c r="F5215" s="19">
        <v>0.49456391832073771</v>
      </c>
      <c r="G5215" s="19"/>
      <c r="H5215" s="19">
        <v>0.77020156221139213</v>
      </c>
      <c r="I5215" s="19">
        <v>0.43913419227942496</v>
      </c>
      <c r="J5215" s="19"/>
      <c r="K5215" s="19">
        <v>0.77744398785660729</v>
      </c>
      <c r="L5215" s="19"/>
      <c r="M5215" s="19">
        <v>0.78215419173087997</v>
      </c>
      <c r="N5215" s="19"/>
      <c r="O5215" s="19">
        <v>0.64540724017553308</v>
      </c>
      <c r="P5215" s="50"/>
      <c r="R5215" s="9" t="s">
        <v>0</v>
      </c>
    </row>
    <row r="5216" spans="2:18" x14ac:dyDescent="0.2">
      <c r="B5216" s="25">
        <v>4986</v>
      </c>
      <c r="C5216" s="193"/>
      <c r="D5216" s="19">
        <v>0.49921250749621959</v>
      </c>
      <c r="E5216" s="19"/>
      <c r="F5216" s="19">
        <v>0.51905854027861908</v>
      </c>
      <c r="G5216" s="19">
        <v>0.7596853743891544</v>
      </c>
      <c r="H5216" s="19"/>
      <c r="I5216" s="19"/>
      <c r="J5216" s="19">
        <v>1.0542583525341631</v>
      </c>
      <c r="K5216" s="19"/>
      <c r="L5216" s="19">
        <v>0.60172092424151191</v>
      </c>
      <c r="M5216" s="19"/>
      <c r="N5216" s="19">
        <v>0.66096527156266149</v>
      </c>
      <c r="O5216" s="19">
        <v>0.22491899037173843</v>
      </c>
      <c r="P5216" s="50"/>
      <c r="R5216" s="9" t="s">
        <v>0</v>
      </c>
    </row>
    <row r="5217" spans="2:18" x14ac:dyDescent="0.2">
      <c r="B5217" s="25">
        <v>4987</v>
      </c>
      <c r="C5217" s="193"/>
      <c r="D5217" s="19">
        <v>0.42602489021461976</v>
      </c>
      <c r="E5217" s="19">
        <v>0.20285826257818881</v>
      </c>
      <c r="F5217" s="19"/>
      <c r="G5217" s="19"/>
      <c r="H5217" s="19">
        <v>0.34494764117700355</v>
      </c>
      <c r="I5217" s="19">
        <v>2.8099127605437833E-2</v>
      </c>
      <c r="J5217" s="19"/>
      <c r="K5217" s="19">
        <v>9.4796917830382271E-2</v>
      </c>
      <c r="L5217" s="19"/>
      <c r="M5217" s="19"/>
      <c r="N5217" s="19">
        <v>0.32152462539750837</v>
      </c>
      <c r="O5217" s="19">
        <v>0.47182441348546522</v>
      </c>
      <c r="P5217" s="50"/>
      <c r="R5217" s="9" t="s">
        <v>0</v>
      </c>
    </row>
    <row r="5218" spans="2:18" x14ac:dyDescent="0.2">
      <c r="B5218" s="25">
        <v>4988</v>
      </c>
      <c r="C5218" s="193"/>
      <c r="D5218" s="19">
        <v>0.11310667485417145</v>
      </c>
      <c r="E5218" s="19">
        <v>7.4985517495424897E-3</v>
      </c>
      <c r="F5218" s="19"/>
      <c r="G5218" s="19"/>
      <c r="H5218" s="19">
        <v>0.37395528183621868</v>
      </c>
      <c r="I5218" s="19"/>
      <c r="J5218" s="19">
        <v>0.17808262854537862</v>
      </c>
      <c r="K5218" s="19"/>
      <c r="L5218" s="19">
        <v>0.15085978642927811</v>
      </c>
      <c r="M5218" s="19"/>
      <c r="N5218" s="19">
        <v>0.25319691405464445</v>
      </c>
      <c r="O5218" s="19"/>
      <c r="P5218" s="50">
        <v>0.66753627706742735</v>
      </c>
      <c r="R5218" s="9" t="s">
        <v>0</v>
      </c>
    </row>
    <row r="5219" spans="2:18" x14ac:dyDescent="0.2">
      <c r="B5219" s="25">
        <v>4989</v>
      </c>
      <c r="C5219" s="193">
        <v>1.1201972735875594</v>
      </c>
      <c r="D5219" s="19"/>
      <c r="E5219" s="19">
        <v>1.2164780582064938</v>
      </c>
      <c r="F5219" s="19"/>
      <c r="G5219" s="19">
        <v>1.8859664503279066</v>
      </c>
      <c r="H5219" s="19"/>
      <c r="I5219" s="19">
        <v>1.2915874048017795</v>
      </c>
      <c r="J5219" s="19"/>
      <c r="K5219" s="19">
        <v>1.61810779947272</v>
      </c>
      <c r="L5219" s="19"/>
      <c r="M5219" s="19">
        <v>0.65772365702004587</v>
      </c>
      <c r="N5219" s="19"/>
      <c r="O5219" s="19">
        <v>1.1004754514300414</v>
      </c>
      <c r="P5219" s="50"/>
      <c r="R5219" s="9" t="s">
        <v>0</v>
      </c>
    </row>
    <row r="5220" spans="2:18" x14ac:dyDescent="0.2">
      <c r="B5220" s="25">
        <v>4990</v>
      </c>
      <c r="C5220" s="193"/>
      <c r="D5220" s="19">
        <v>0.45150978092485494</v>
      </c>
      <c r="E5220" s="19">
        <v>0.40672912980582143</v>
      </c>
      <c r="F5220" s="19"/>
      <c r="G5220" s="19"/>
      <c r="H5220" s="19">
        <v>1.3303184728350377</v>
      </c>
      <c r="I5220" s="19"/>
      <c r="J5220" s="19">
        <v>0.40977052939615821</v>
      </c>
      <c r="K5220" s="19"/>
      <c r="L5220" s="19">
        <v>0.23717812776268718</v>
      </c>
      <c r="M5220" s="19"/>
      <c r="N5220" s="19">
        <v>0.31185538997882783</v>
      </c>
      <c r="O5220" s="19">
        <v>0.12124511025294216</v>
      </c>
      <c r="P5220" s="50"/>
      <c r="R5220" s="9" t="s">
        <v>0</v>
      </c>
    </row>
    <row r="5221" spans="2:18" x14ac:dyDescent="0.2">
      <c r="B5221" s="25">
        <v>4991</v>
      </c>
      <c r="C5221" s="193">
        <v>0.94944300418541139</v>
      </c>
      <c r="D5221" s="19"/>
      <c r="E5221" s="19">
        <v>0.30147673212705617</v>
      </c>
      <c r="F5221" s="19"/>
      <c r="G5221" s="19">
        <v>0.45102012406664416</v>
      </c>
      <c r="H5221" s="19"/>
      <c r="I5221" s="19">
        <v>0.82308445198845914</v>
      </c>
      <c r="J5221" s="19"/>
      <c r="K5221" s="19">
        <v>1.2239154376093833</v>
      </c>
      <c r="L5221" s="19"/>
      <c r="M5221" s="19">
        <v>1.2133454283212519</v>
      </c>
      <c r="N5221" s="19"/>
      <c r="O5221" s="19">
        <v>1.3012695147925339</v>
      </c>
      <c r="P5221" s="50"/>
      <c r="R5221" s="9" t="s">
        <v>0</v>
      </c>
    </row>
    <row r="5222" spans="2:18" x14ac:dyDescent="0.2">
      <c r="B5222" s="25">
        <v>4992</v>
      </c>
      <c r="C5222" s="193">
        <v>0.70914638368907124</v>
      </c>
      <c r="D5222" s="19"/>
      <c r="E5222" s="19"/>
      <c r="F5222" s="19">
        <v>1.6330878468688966E-2</v>
      </c>
      <c r="G5222" s="19"/>
      <c r="H5222" s="19">
        <v>0.27518852477887096</v>
      </c>
      <c r="I5222" s="19">
        <v>0.63783350394903016</v>
      </c>
      <c r="J5222" s="19"/>
      <c r="K5222" s="19"/>
      <c r="L5222" s="19">
        <v>0.37273223925973531</v>
      </c>
      <c r="M5222" s="19">
        <v>0.82962015932414801</v>
      </c>
      <c r="N5222" s="19"/>
      <c r="O5222" s="19"/>
      <c r="P5222" s="50">
        <v>0.11654583160357658</v>
      </c>
      <c r="R5222" s="9" t="s">
        <v>0</v>
      </c>
    </row>
    <row r="5223" spans="2:18" x14ac:dyDescent="0.2">
      <c r="B5223" s="25">
        <v>4993</v>
      </c>
      <c r="C5223" s="193"/>
      <c r="D5223" s="19">
        <v>1.520005359610312</v>
      </c>
      <c r="E5223" s="19"/>
      <c r="F5223" s="19">
        <v>0.92400903812597635</v>
      </c>
      <c r="G5223" s="19"/>
      <c r="H5223" s="19">
        <v>1.2978335182787708</v>
      </c>
      <c r="I5223" s="19"/>
      <c r="J5223" s="19">
        <v>0.29109562119301974</v>
      </c>
      <c r="K5223" s="19"/>
      <c r="L5223" s="19">
        <v>1.6059179292586339</v>
      </c>
      <c r="M5223" s="19"/>
      <c r="N5223" s="19">
        <v>0.22298173731097026</v>
      </c>
      <c r="O5223" s="19"/>
      <c r="P5223" s="50">
        <v>1.0619218852212655</v>
      </c>
      <c r="R5223" s="9" t="s">
        <v>0</v>
      </c>
    </row>
    <row r="5224" spans="2:18" x14ac:dyDescent="0.2">
      <c r="B5224" s="25">
        <v>4994</v>
      </c>
      <c r="C5224" s="193">
        <v>0.35574592354120338</v>
      </c>
      <c r="D5224" s="19"/>
      <c r="E5224" s="19"/>
      <c r="F5224" s="19">
        <v>8.3465301262119221E-2</v>
      </c>
      <c r="G5224" s="19">
        <v>9.1524956622148185E-2</v>
      </c>
      <c r="H5224" s="19"/>
      <c r="I5224" s="19"/>
      <c r="J5224" s="19">
        <v>0.32254758389558297</v>
      </c>
      <c r="K5224" s="19">
        <v>0.41661329849054862</v>
      </c>
      <c r="L5224" s="19"/>
      <c r="M5224" s="19">
        <v>0.50341277240978044</v>
      </c>
      <c r="N5224" s="19"/>
      <c r="O5224" s="19">
        <v>0.79899937279358091</v>
      </c>
      <c r="P5224" s="50"/>
      <c r="R5224" s="9" t="s">
        <v>0</v>
      </c>
    </row>
    <row r="5225" spans="2:18" x14ac:dyDescent="0.2">
      <c r="B5225" s="25">
        <v>4995</v>
      </c>
      <c r="C5225" s="193">
        <v>7.1306490720919088E-2</v>
      </c>
      <c r="D5225" s="19"/>
      <c r="E5225" s="19">
        <v>0.69129120710907832</v>
      </c>
      <c r="F5225" s="19"/>
      <c r="G5225" s="19"/>
      <c r="H5225" s="19">
        <v>3.3484106665401421E-2</v>
      </c>
      <c r="I5225" s="19"/>
      <c r="J5225" s="19">
        <v>8.8153635148116055E-2</v>
      </c>
      <c r="K5225" s="19"/>
      <c r="L5225" s="19">
        <v>6.4310320165349114E-2</v>
      </c>
      <c r="M5225" s="19">
        <v>0.19858671398574917</v>
      </c>
      <c r="N5225" s="19"/>
      <c r="O5225" s="19"/>
      <c r="P5225" s="50">
        <v>0.24982071124239164</v>
      </c>
      <c r="R5225" s="9" t="s">
        <v>0</v>
      </c>
    </row>
    <row r="5226" spans="2:18" x14ac:dyDescent="0.2">
      <c r="B5226" s="25">
        <v>4996</v>
      </c>
      <c r="C5226" s="193">
        <v>1.4530381757994497</v>
      </c>
      <c r="D5226" s="19"/>
      <c r="E5226" s="19">
        <v>1.2231018440372892</v>
      </c>
      <c r="F5226" s="19"/>
      <c r="G5226" s="19">
        <v>1.2621979987490239</v>
      </c>
      <c r="H5226" s="19"/>
      <c r="I5226" s="19">
        <v>1.7076501009473746</v>
      </c>
      <c r="J5226" s="19"/>
      <c r="K5226" s="19">
        <v>1.04982438264283</v>
      </c>
      <c r="L5226" s="19"/>
      <c r="M5226" s="19">
        <v>1.7619102252570011</v>
      </c>
      <c r="N5226" s="19"/>
      <c r="O5226" s="19">
        <v>2.1324098380262662</v>
      </c>
      <c r="P5226" s="50"/>
      <c r="R5226" s="9" t="s">
        <v>0</v>
      </c>
    </row>
    <row r="5227" spans="2:18" x14ac:dyDescent="0.2">
      <c r="B5227" s="25">
        <v>4997</v>
      </c>
      <c r="C5227" s="193"/>
      <c r="D5227" s="19">
        <v>1.6688343963523709</v>
      </c>
      <c r="E5227" s="19"/>
      <c r="F5227" s="19">
        <v>0.93498540232478766</v>
      </c>
      <c r="G5227" s="19"/>
      <c r="H5227" s="19">
        <v>0.58632135830961063</v>
      </c>
      <c r="I5227" s="19"/>
      <c r="J5227" s="19">
        <v>0.33128804405001655</v>
      </c>
      <c r="K5227" s="19"/>
      <c r="L5227" s="19">
        <v>0.75688733180013534</v>
      </c>
      <c r="M5227" s="19"/>
      <c r="N5227" s="19">
        <v>0.24729279035203441</v>
      </c>
      <c r="O5227" s="19"/>
      <c r="P5227" s="50">
        <v>0.98870943209861761</v>
      </c>
      <c r="R5227" s="9" t="s">
        <v>0</v>
      </c>
    </row>
    <row r="5228" spans="2:18" x14ac:dyDescent="0.2">
      <c r="B5228" s="25">
        <v>4998</v>
      </c>
      <c r="C5228" s="193"/>
      <c r="D5228" s="19">
        <v>1.1603400288082015</v>
      </c>
      <c r="E5228" s="19"/>
      <c r="F5228" s="19">
        <v>1.2322674724550298</v>
      </c>
      <c r="G5228" s="19"/>
      <c r="H5228" s="19">
        <v>0.46732135294939298</v>
      </c>
      <c r="I5228" s="19"/>
      <c r="J5228" s="19">
        <v>0.61541990749915276</v>
      </c>
      <c r="K5228" s="19"/>
      <c r="L5228" s="19">
        <v>0.74560118238972695</v>
      </c>
      <c r="M5228" s="19"/>
      <c r="N5228" s="19">
        <v>0.58648485977298226</v>
      </c>
      <c r="O5228" s="19"/>
      <c r="P5228" s="50">
        <v>1.4176729756587201</v>
      </c>
      <c r="R5228" s="9" t="s">
        <v>0</v>
      </c>
    </row>
    <row r="5229" spans="2:18" x14ac:dyDescent="0.2">
      <c r="B5229" s="25">
        <v>4999</v>
      </c>
      <c r="C5229" s="193">
        <v>0.65042247782398366</v>
      </c>
      <c r="D5229" s="19"/>
      <c r="E5229" s="19">
        <v>0.32329712791232662</v>
      </c>
      <c r="F5229" s="19"/>
      <c r="G5229" s="19">
        <v>0.49217650666903384</v>
      </c>
      <c r="H5229" s="19"/>
      <c r="I5229" s="19">
        <v>0.48675248661531062</v>
      </c>
      <c r="J5229" s="19"/>
      <c r="K5229" s="19">
        <v>1.0329946121063822</v>
      </c>
      <c r="L5229" s="19"/>
      <c r="M5229" s="19">
        <v>0.93571182049594037</v>
      </c>
      <c r="N5229" s="19"/>
      <c r="O5229" s="19">
        <v>0.66781892073269367</v>
      </c>
      <c r="P5229" s="50"/>
      <c r="R5229" s="9" t="s">
        <v>0</v>
      </c>
    </row>
    <row r="5230" spans="2:18" x14ac:dyDescent="0.2">
      <c r="B5230" s="25">
        <v>5000</v>
      </c>
      <c r="C5230" s="193"/>
      <c r="D5230" s="19">
        <v>0.13330168146070495</v>
      </c>
      <c r="E5230" s="19">
        <v>1.4834084996854457E-3</v>
      </c>
      <c r="F5230" s="19"/>
      <c r="G5230" s="19"/>
      <c r="H5230" s="19">
        <v>0.22745438947901581</v>
      </c>
      <c r="I5230" s="19"/>
      <c r="J5230" s="19">
        <v>0.4538332520530049</v>
      </c>
      <c r="K5230" s="19"/>
      <c r="L5230" s="19">
        <v>0.86182149353297011</v>
      </c>
      <c r="M5230" s="19"/>
      <c r="N5230" s="19">
        <v>0.52686347752994767</v>
      </c>
      <c r="O5230" s="19"/>
      <c r="P5230" s="50">
        <v>0.38333498514417258</v>
      </c>
      <c r="R5230" s="9" t="s">
        <v>0</v>
      </c>
    </row>
    <row r="5231" spans="2:18" x14ac:dyDescent="0.2">
      <c r="B5231" s="25">
        <v>5001</v>
      </c>
      <c r="C5231" s="193"/>
      <c r="D5231" s="19">
        <v>1.2310905959837792</v>
      </c>
      <c r="E5231" s="19"/>
      <c r="F5231" s="19">
        <v>0.60226668740105838</v>
      </c>
      <c r="G5231" s="19"/>
      <c r="H5231" s="19">
        <v>0.15262414748838252</v>
      </c>
      <c r="I5231" s="19"/>
      <c r="J5231" s="19">
        <v>0.60121656805396706</v>
      </c>
      <c r="K5231" s="19"/>
      <c r="L5231" s="19">
        <v>1.1494237203728792</v>
      </c>
      <c r="M5231" s="19">
        <v>0.17970264152299731</v>
      </c>
      <c r="N5231" s="19"/>
      <c r="O5231" s="19">
        <v>0.10651783488348221</v>
      </c>
      <c r="P5231" s="50"/>
      <c r="R5231" s="9" t="s">
        <v>0</v>
      </c>
    </row>
    <row r="5232" spans="2:18" x14ac:dyDescent="0.2">
      <c r="B5232" s="25">
        <v>5002</v>
      </c>
      <c r="C5232" s="193"/>
      <c r="D5232" s="19">
        <v>0.77961282388924069</v>
      </c>
      <c r="E5232" s="19"/>
      <c r="F5232" s="19">
        <v>1.6623069933004642</v>
      </c>
      <c r="G5232" s="19"/>
      <c r="H5232" s="19">
        <v>1.8415696094903677</v>
      </c>
      <c r="I5232" s="19"/>
      <c r="J5232" s="19">
        <v>1.1046350901641042</v>
      </c>
      <c r="K5232" s="19"/>
      <c r="L5232" s="19">
        <v>0.70827689837111274</v>
      </c>
      <c r="M5232" s="19"/>
      <c r="N5232" s="19">
        <v>0.2315089952864689</v>
      </c>
      <c r="O5232" s="19"/>
      <c r="P5232" s="50">
        <v>1.9485265562675163</v>
      </c>
      <c r="R5232" s="9" t="s">
        <v>0</v>
      </c>
    </row>
    <row r="5233" spans="2:18" x14ac:dyDescent="0.2">
      <c r="B5233" s="25">
        <v>5003</v>
      </c>
      <c r="C5233" s="193">
        <v>0.57355274584526539</v>
      </c>
      <c r="D5233" s="19"/>
      <c r="E5233" s="19">
        <v>1.2603261932917811</v>
      </c>
      <c r="F5233" s="19"/>
      <c r="G5233" s="19">
        <v>0.8833512193655404</v>
      </c>
      <c r="H5233" s="19"/>
      <c r="I5233" s="19"/>
      <c r="J5233" s="19">
        <v>1.9943425132324381E-2</v>
      </c>
      <c r="K5233" s="19">
        <v>1.0427253634292806</v>
      </c>
      <c r="L5233" s="19"/>
      <c r="M5233" s="19">
        <v>1.6296027418805554</v>
      </c>
      <c r="N5233" s="19"/>
      <c r="O5233" s="19">
        <v>0.35133466193547647</v>
      </c>
      <c r="P5233" s="50"/>
      <c r="R5233" s="9" t="s">
        <v>0</v>
      </c>
    </row>
    <row r="5234" spans="2:18" x14ac:dyDescent="0.2">
      <c r="B5234" s="25">
        <v>5004</v>
      </c>
      <c r="C5234" s="193"/>
      <c r="D5234" s="19">
        <v>0.16549814100669297</v>
      </c>
      <c r="E5234" s="19"/>
      <c r="F5234" s="19">
        <v>0.51683661579814177</v>
      </c>
      <c r="G5234" s="19">
        <v>0.18773161061318372</v>
      </c>
      <c r="H5234" s="19"/>
      <c r="I5234" s="19"/>
      <c r="J5234" s="19">
        <v>1.763124020741336E-2</v>
      </c>
      <c r="K5234" s="19"/>
      <c r="L5234" s="19">
        <v>0.15197694978379778</v>
      </c>
      <c r="M5234" s="19"/>
      <c r="N5234" s="19">
        <v>0.65922510912712506</v>
      </c>
      <c r="O5234" s="19"/>
      <c r="P5234" s="50">
        <v>1.3399450110751432</v>
      </c>
      <c r="R5234" s="9" t="s">
        <v>0</v>
      </c>
    </row>
    <row r="5235" spans="2:18" x14ac:dyDescent="0.2">
      <c r="B5235" s="25">
        <v>5005</v>
      </c>
      <c r="C5235" s="193"/>
      <c r="D5235" s="19">
        <v>0.18352908501268139</v>
      </c>
      <c r="E5235" s="19"/>
      <c r="F5235" s="19">
        <v>0.10150944031428019</v>
      </c>
      <c r="G5235" s="19"/>
      <c r="H5235" s="19">
        <v>5.4355256784185443E-2</v>
      </c>
      <c r="I5235" s="19">
        <v>0.5138427158084965</v>
      </c>
      <c r="J5235" s="19"/>
      <c r="K5235" s="19">
        <v>1.143781035800975</v>
      </c>
      <c r="L5235" s="19"/>
      <c r="M5235" s="19">
        <v>0.92857595004119797</v>
      </c>
      <c r="N5235" s="19"/>
      <c r="O5235" s="19">
        <v>4.3366207308569889E-2</v>
      </c>
      <c r="P5235" s="50"/>
      <c r="R5235" s="9" t="s">
        <v>0</v>
      </c>
    </row>
    <row r="5236" spans="2:18" x14ac:dyDescent="0.2">
      <c r="B5236" s="25">
        <v>5006</v>
      </c>
      <c r="C5236" s="193"/>
      <c r="D5236" s="19">
        <v>0.22726247104530442</v>
      </c>
      <c r="E5236" s="19"/>
      <c r="F5236" s="19">
        <v>1.794829898035228</v>
      </c>
      <c r="G5236" s="19"/>
      <c r="H5236" s="19">
        <v>1.1863152265661148</v>
      </c>
      <c r="I5236" s="19"/>
      <c r="J5236" s="19">
        <v>1.13531357454396</v>
      </c>
      <c r="K5236" s="19"/>
      <c r="L5236" s="19">
        <v>1.6522275080140709</v>
      </c>
      <c r="M5236" s="19"/>
      <c r="N5236" s="19">
        <v>1.9402037156355409</v>
      </c>
      <c r="O5236" s="19"/>
      <c r="P5236" s="50">
        <v>1.7636507616183579</v>
      </c>
      <c r="R5236" s="9" t="s">
        <v>0</v>
      </c>
    </row>
    <row r="5237" spans="2:18" x14ac:dyDescent="0.2">
      <c r="B5237" s="25">
        <v>5007</v>
      </c>
      <c r="C5237" s="193">
        <v>2.1615379921520588</v>
      </c>
      <c r="D5237" s="19"/>
      <c r="E5237" s="19">
        <v>1.3756483612648827</v>
      </c>
      <c r="F5237" s="19"/>
      <c r="G5237" s="19">
        <v>0.89178278429665603</v>
      </c>
      <c r="H5237" s="19"/>
      <c r="I5237" s="19">
        <v>1.3308446994797902</v>
      </c>
      <c r="J5237" s="19"/>
      <c r="K5237" s="19">
        <v>1.1566458291886585</v>
      </c>
      <c r="L5237" s="19"/>
      <c r="M5237" s="19">
        <v>0.79832557260336656</v>
      </c>
      <c r="N5237" s="19"/>
      <c r="O5237" s="19">
        <v>1.7897290626338604</v>
      </c>
      <c r="P5237" s="50"/>
      <c r="R5237" s="9" t="s">
        <v>0</v>
      </c>
    </row>
    <row r="5238" spans="2:18" x14ac:dyDescent="0.2">
      <c r="B5238" s="25">
        <v>5008</v>
      </c>
      <c r="C5238" s="193"/>
      <c r="D5238" s="19">
        <v>1.0439775224242061</v>
      </c>
      <c r="E5238" s="19">
        <v>0.19974425291311165</v>
      </c>
      <c r="F5238" s="19"/>
      <c r="G5238" s="19"/>
      <c r="H5238" s="19">
        <v>0.11769619468265319</v>
      </c>
      <c r="I5238" s="19"/>
      <c r="J5238" s="19">
        <v>1.7471597586602484E-2</v>
      </c>
      <c r="K5238" s="19">
        <v>0.61854713560796792</v>
      </c>
      <c r="L5238" s="19"/>
      <c r="M5238" s="19">
        <v>0.165510288393866</v>
      </c>
      <c r="N5238" s="19"/>
      <c r="O5238" s="19"/>
      <c r="P5238" s="50">
        <v>0.57517150268414663</v>
      </c>
      <c r="R5238" s="9" t="s">
        <v>0</v>
      </c>
    </row>
    <row r="5239" spans="2:18" x14ac:dyDescent="0.2">
      <c r="B5239" s="25">
        <v>5009</v>
      </c>
      <c r="C5239" s="193">
        <v>1.2202375646265309</v>
      </c>
      <c r="D5239" s="19"/>
      <c r="E5239" s="19">
        <v>0.94829335669333392</v>
      </c>
      <c r="F5239" s="19"/>
      <c r="G5239" s="19">
        <v>2.5090727843221115E-2</v>
      </c>
      <c r="H5239" s="19"/>
      <c r="I5239" s="19">
        <v>1.1111137996453651</v>
      </c>
      <c r="J5239" s="19"/>
      <c r="K5239" s="19">
        <v>0.49897589163692951</v>
      </c>
      <c r="L5239" s="19"/>
      <c r="M5239" s="19">
        <v>1.0338823857867874</v>
      </c>
      <c r="N5239" s="19"/>
      <c r="O5239" s="19">
        <v>0.62237769728197523</v>
      </c>
      <c r="P5239" s="50"/>
      <c r="R5239" s="9" t="s">
        <v>0</v>
      </c>
    </row>
    <row r="5240" spans="2:18" x14ac:dyDescent="0.2">
      <c r="B5240" s="25">
        <v>5010</v>
      </c>
      <c r="C5240" s="193">
        <v>0.89488811752468378</v>
      </c>
      <c r="D5240" s="19"/>
      <c r="E5240" s="19">
        <v>0.31672399729202422</v>
      </c>
      <c r="F5240" s="19"/>
      <c r="G5240" s="19"/>
      <c r="H5240" s="19">
        <v>0.49299980862057363</v>
      </c>
      <c r="I5240" s="19"/>
      <c r="J5240" s="19">
        <v>0.45146389828223188</v>
      </c>
      <c r="K5240" s="19"/>
      <c r="L5240" s="19">
        <v>7.8310871139094157E-2</v>
      </c>
      <c r="M5240" s="19">
        <v>0.70720414854933189</v>
      </c>
      <c r="N5240" s="19"/>
      <c r="O5240" s="19">
        <v>0.74315682854815834</v>
      </c>
      <c r="P5240" s="50"/>
      <c r="R5240" s="9" t="s">
        <v>0</v>
      </c>
    </row>
    <row r="5241" spans="2:18" x14ac:dyDescent="0.2">
      <c r="B5241" s="25">
        <v>5011</v>
      </c>
      <c r="C5241" s="193">
        <v>2.4134617805147545</v>
      </c>
      <c r="D5241" s="19"/>
      <c r="E5241" s="19">
        <v>1.0838154210173969</v>
      </c>
      <c r="F5241" s="19"/>
      <c r="G5241" s="19">
        <v>1.5700673974378736</v>
      </c>
      <c r="H5241" s="19"/>
      <c r="I5241" s="19">
        <v>1.1551124206601637</v>
      </c>
      <c r="J5241" s="19"/>
      <c r="K5241" s="19">
        <v>1.9322514212007444</v>
      </c>
      <c r="L5241" s="19"/>
      <c r="M5241" s="19">
        <v>1.5982740854813406</v>
      </c>
      <c r="N5241" s="19"/>
      <c r="O5241" s="19">
        <v>1.2176188096874652</v>
      </c>
      <c r="P5241" s="50"/>
      <c r="R5241" s="9" t="s">
        <v>0</v>
      </c>
    </row>
    <row r="5242" spans="2:18" x14ac:dyDescent="0.2">
      <c r="B5242" s="25">
        <v>5012</v>
      </c>
      <c r="C5242" s="193"/>
      <c r="D5242" s="19">
        <v>0.55382117153681054</v>
      </c>
      <c r="E5242" s="19"/>
      <c r="F5242" s="19">
        <v>0.88084341539365818</v>
      </c>
      <c r="G5242" s="19"/>
      <c r="H5242" s="19">
        <v>0.11540381263934123</v>
      </c>
      <c r="I5242" s="19"/>
      <c r="J5242" s="19">
        <v>0.74085971554677688</v>
      </c>
      <c r="K5242" s="19"/>
      <c r="L5242" s="19">
        <v>1.2236931065503651</v>
      </c>
      <c r="M5242" s="19">
        <v>7.7567448729549474E-2</v>
      </c>
      <c r="N5242" s="19"/>
      <c r="O5242" s="19"/>
      <c r="P5242" s="50">
        <v>0.52688876097352233</v>
      </c>
      <c r="R5242" s="9" t="s">
        <v>0</v>
      </c>
    </row>
    <row r="5243" spans="2:18" x14ac:dyDescent="0.2">
      <c r="B5243" s="25">
        <v>5013</v>
      </c>
      <c r="C5243" s="193"/>
      <c r="D5243" s="19">
        <v>1.111658236404794</v>
      </c>
      <c r="E5243" s="19"/>
      <c r="F5243" s="19">
        <v>0.86581429103990659</v>
      </c>
      <c r="G5243" s="19">
        <v>0.27236561609446397</v>
      </c>
      <c r="H5243" s="19"/>
      <c r="I5243" s="19"/>
      <c r="J5243" s="19">
        <v>0.31272987177582751</v>
      </c>
      <c r="K5243" s="19"/>
      <c r="L5243" s="19">
        <v>0.55572433798099552</v>
      </c>
      <c r="M5243" s="19"/>
      <c r="N5243" s="19">
        <v>0.15984492522483512</v>
      </c>
      <c r="O5243" s="19">
        <v>6.177423916121519E-4</v>
      </c>
      <c r="P5243" s="50"/>
      <c r="R5243" s="9" t="s">
        <v>0</v>
      </c>
    </row>
    <row r="5244" spans="2:18" x14ac:dyDescent="0.2">
      <c r="B5244" s="25">
        <v>5014</v>
      </c>
      <c r="C5244" s="193"/>
      <c r="D5244" s="19">
        <v>1.1573044957211451</v>
      </c>
      <c r="E5244" s="19"/>
      <c r="F5244" s="19">
        <v>0.82365245985935276</v>
      </c>
      <c r="G5244" s="19"/>
      <c r="H5244" s="19">
        <v>1.4009707684960175</v>
      </c>
      <c r="I5244" s="19"/>
      <c r="J5244" s="19">
        <v>1.4450044882839763</v>
      </c>
      <c r="K5244" s="19"/>
      <c r="L5244" s="19">
        <v>1.6596138454833695</v>
      </c>
      <c r="M5244" s="19"/>
      <c r="N5244" s="19">
        <v>1.4350611561597708</v>
      </c>
      <c r="O5244" s="19"/>
      <c r="P5244" s="50">
        <v>0.69841069158498115</v>
      </c>
      <c r="R5244" s="9" t="s">
        <v>0</v>
      </c>
    </row>
    <row r="5245" spans="2:18" x14ac:dyDescent="0.2">
      <c r="B5245" s="25">
        <v>5015</v>
      </c>
      <c r="C5245" s="193">
        <v>1.8342862353852305</v>
      </c>
      <c r="D5245" s="19"/>
      <c r="E5245" s="19">
        <v>2.3803907597708251</v>
      </c>
      <c r="F5245" s="19"/>
      <c r="G5245" s="19">
        <v>2.2904616748783173</v>
      </c>
      <c r="H5245" s="19"/>
      <c r="I5245" s="19">
        <v>2.9961936103426878</v>
      </c>
      <c r="J5245" s="19"/>
      <c r="K5245" s="19">
        <v>2.2584588323468937</v>
      </c>
      <c r="L5245" s="19"/>
      <c r="M5245" s="19">
        <v>1.864548970186831</v>
      </c>
      <c r="N5245" s="19"/>
      <c r="O5245" s="19">
        <v>2.1917307689877528</v>
      </c>
      <c r="P5245" s="50"/>
      <c r="R5245" s="9" t="s">
        <v>0</v>
      </c>
    </row>
    <row r="5246" spans="2:18" x14ac:dyDescent="0.2">
      <c r="B5246" s="25">
        <v>5016</v>
      </c>
      <c r="C5246" s="193"/>
      <c r="D5246" s="19">
        <v>1.4282776967110307</v>
      </c>
      <c r="E5246" s="19"/>
      <c r="F5246" s="19">
        <v>0.66487256274651907</v>
      </c>
      <c r="G5246" s="19"/>
      <c r="H5246" s="19">
        <v>1.1286833500953219</v>
      </c>
      <c r="I5246" s="19"/>
      <c r="J5246" s="19">
        <v>0.71950639289692842</v>
      </c>
      <c r="K5246" s="19"/>
      <c r="L5246" s="19">
        <v>1.3027306849722831</v>
      </c>
      <c r="M5246" s="19"/>
      <c r="N5246" s="19">
        <v>2.2920200673567592</v>
      </c>
      <c r="O5246" s="19"/>
      <c r="P5246" s="50">
        <v>1.839983715802419</v>
      </c>
      <c r="R5246" s="9" t="s">
        <v>0</v>
      </c>
    </row>
    <row r="5247" spans="2:18" x14ac:dyDescent="0.2">
      <c r="B5247" s="25">
        <v>5017</v>
      </c>
      <c r="C5247" s="193">
        <v>0.81223149299409758</v>
      </c>
      <c r="D5247" s="19"/>
      <c r="E5247" s="19">
        <v>0.94164985944345958</v>
      </c>
      <c r="F5247" s="19"/>
      <c r="G5247" s="19"/>
      <c r="H5247" s="19">
        <v>1.0467413215299184</v>
      </c>
      <c r="I5247" s="19"/>
      <c r="J5247" s="19">
        <v>0.27615534701326994</v>
      </c>
      <c r="K5247" s="19"/>
      <c r="L5247" s="19">
        <v>0.17583952627886068</v>
      </c>
      <c r="M5247" s="19">
        <v>0.19304949961970014</v>
      </c>
      <c r="N5247" s="19"/>
      <c r="O5247" s="19">
        <v>0.5359733309296304</v>
      </c>
      <c r="P5247" s="50"/>
      <c r="R5247" s="9" t="s">
        <v>0</v>
      </c>
    </row>
    <row r="5248" spans="2:18" x14ac:dyDescent="0.2">
      <c r="B5248" s="25">
        <v>5018</v>
      </c>
      <c r="C5248" s="193"/>
      <c r="D5248" s="19">
        <v>2.1668868679301556</v>
      </c>
      <c r="E5248" s="19"/>
      <c r="F5248" s="19">
        <v>0.79378014251367401</v>
      </c>
      <c r="G5248" s="19"/>
      <c r="H5248" s="19">
        <v>1.4708534505916546</v>
      </c>
      <c r="I5248" s="19"/>
      <c r="J5248" s="19">
        <v>1.4078202395692074</v>
      </c>
      <c r="K5248" s="19"/>
      <c r="L5248" s="19">
        <v>0.79947593911900583</v>
      </c>
      <c r="M5248" s="19"/>
      <c r="N5248" s="19">
        <v>1.4594793320526696</v>
      </c>
      <c r="O5248" s="19"/>
      <c r="P5248" s="50">
        <v>1.7718577482578914</v>
      </c>
      <c r="R5248" s="9" t="s">
        <v>0</v>
      </c>
    </row>
    <row r="5249" spans="2:18" x14ac:dyDescent="0.2">
      <c r="B5249" s="25">
        <v>5019</v>
      </c>
      <c r="C5249" s="193">
        <v>0.81836155718280779</v>
      </c>
      <c r="D5249" s="19"/>
      <c r="E5249" s="19">
        <v>1.5113398878959148</v>
      </c>
      <c r="F5249" s="19"/>
      <c r="G5249" s="19">
        <v>0.49848527462087189</v>
      </c>
      <c r="H5249" s="19"/>
      <c r="I5249" s="19">
        <v>0.31707031558633808</v>
      </c>
      <c r="J5249" s="19"/>
      <c r="K5249" s="19">
        <v>0.97664303625680404</v>
      </c>
      <c r="L5249" s="19"/>
      <c r="M5249" s="19">
        <v>0.75522102135133085</v>
      </c>
      <c r="N5249" s="19"/>
      <c r="O5249" s="19">
        <v>1.1526583684287506</v>
      </c>
      <c r="P5249" s="50"/>
      <c r="R5249" s="9" t="s">
        <v>0</v>
      </c>
    </row>
    <row r="5250" spans="2:18" x14ac:dyDescent="0.2">
      <c r="B5250" s="25">
        <v>5020</v>
      </c>
      <c r="C5250" s="193"/>
      <c r="D5250" s="19">
        <v>0.60338332796572225</v>
      </c>
      <c r="E5250" s="19"/>
      <c r="F5250" s="19">
        <v>1.4425400223517113</v>
      </c>
      <c r="G5250" s="19"/>
      <c r="H5250" s="19">
        <v>1.1489920915609979</v>
      </c>
      <c r="I5250" s="19"/>
      <c r="J5250" s="19">
        <v>0.259198859904959</v>
      </c>
      <c r="K5250" s="19"/>
      <c r="L5250" s="19">
        <v>0.1050337952867841</v>
      </c>
      <c r="M5250" s="19"/>
      <c r="N5250" s="19">
        <v>1.5770867583645229</v>
      </c>
      <c r="O5250" s="19"/>
      <c r="P5250" s="50">
        <v>0.70839494727993613</v>
      </c>
      <c r="R5250" s="9" t="s">
        <v>0</v>
      </c>
    </row>
    <row r="5251" spans="2:18" x14ac:dyDescent="0.2">
      <c r="B5251" s="25">
        <v>5021</v>
      </c>
      <c r="C5251" s="193">
        <v>0.47603581638595721</v>
      </c>
      <c r="D5251" s="19"/>
      <c r="E5251" s="19"/>
      <c r="F5251" s="19">
        <v>9.8879002388875523E-2</v>
      </c>
      <c r="G5251" s="19">
        <v>0.73012669967654897</v>
      </c>
      <c r="H5251" s="19"/>
      <c r="I5251" s="19">
        <v>0.14201515287499342</v>
      </c>
      <c r="J5251" s="19"/>
      <c r="K5251" s="19"/>
      <c r="L5251" s="19">
        <v>0.66524324962625692</v>
      </c>
      <c r="M5251" s="19">
        <v>1.310495755978911</v>
      </c>
      <c r="N5251" s="19"/>
      <c r="O5251" s="19"/>
      <c r="P5251" s="50">
        <v>1.1316989307607435</v>
      </c>
      <c r="R5251" s="9" t="s">
        <v>0</v>
      </c>
    </row>
    <row r="5252" spans="2:18" x14ac:dyDescent="0.2">
      <c r="B5252" s="25">
        <v>5022</v>
      </c>
      <c r="C5252" s="193">
        <v>1.335136044823432</v>
      </c>
      <c r="D5252" s="19"/>
      <c r="E5252" s="19"/>
      <c r="F5252" s="19">
        <v>0.53550368512645663</v>
      </c>
      <c r="G5252" s="19">
        <v>0.67691620271080366</v>
      </c>
      <c r="H5252" s="19"/>
      <c r="I5252" s="19">
        <v>0.66712313961862868</v>
      </c>
      <c r="J5252" s="19"/>
      <c r="K5252" s="19">
        <v>0.39760329229916147</v>
      </c>
      <c r="L5252" s="19"/>
      <c r="M5252" s="19">
        <v>0.71110876696530034</v>
      </c>
      <c r="N5252" s="19"/>
      <c r="O5252" s="19"/>
      <c r="P5252" s="50">
        <v>4.3185028265558256E-2</v>
      </c>
      <c r="R5252" s="9" t="s">
        <v>0</v>
      </c>
    </row>
    <row r="5253" spans="2:18" x14ac:dyDescent="0.2">
      <c r="B5253" s="25">
        <v>5023</v>
      </c>
      <c r="C5253" s="193">
        <v>0.40069113792700745</v>
      </c>
      <c r="D5253" s="19"/>
      <c r="E5253" s="19">
        <v>0.99720414042679184</v>
      </c>
      <c r="F5253" s="19"/>
      <c r="G5253" s="19"/>
      <c r="H5253" s="19">
        <v>4.9213692568509148E-3</v>
      </c>
      <c r="I5253" s="19">
        <v>0.89786815079874416</v>
      </c>
      <c r="J5253" s="19"/>
      <c r="K5253" s="19">
        <v>0.52828455462600199</v>
      </c>
      <c r="L5253" s="19"/>
      <c r="M5253" s="19">
        <v>1.0626591540190813</v>
      </c>
      <c r="N5253" s="19"/>
      <c r="O5253" s="19">
        <v>1.2535859639247955</v>
      </c>
      <c r="P5253" s="50"/>
      <c r="R5253" s="9" t="s">
        <v>0</v>
      </c>
    </row>
    <row r="5254" spans="2:18" x14ac:dyDescent="0.2">
      <c r="B5254" s="25">
        <v>5024</v>
      </c>
      <c r="C5254" s="193">
        <v>1.483910679271121</v>
      </c>
      <c r="D5254" s="19"/>
      <c r="E5254" s="19">
        <v>0.39030233702028921</v>
      </c>
      <c r="F5254" s="19"/>
      <c r="G5254" s="19"/>
      <c r="H5254" s="19">
        <v>3.8119082218728964E-2</v>
      </c>
      <c r="I5254" s="19">
        <v>0.89621927905297172</v>
      </c>
      <c r="J5254" s="19"/>
      <c r="K5254" s="19">
        <v>0.82339214574540531</v>
      </c>
      <c r="L5254" s="19"/>
      <c r="M5254" s="19">
        <v>1.6744910665927739</v>
      </c>
      <c r="N5254" s="19"/>
      <c r="O5254" s="19">
        <v>0.23637793891891398</v>
      </c>
      <c r="P5254" s="50"/>
      <c r="R5254" s="9" t="s">
        <v>0</v>
      </c>
    </row>
    <row r="5255" spans="2:18" x14ac:dyDescent="0.2">
      <c r="B5255" s="25">
        <v>5025</v>
      </c>
      <c r="C5255" s="193">
        <v>0.47406714243592657</v>
      </c>
      <c r="D5255" s="19"/>
      <c r="E5255" s="19">
        <v>0.51459861653914774</v>
      </c>
      <c r="F5255" s="19"/>
      <c r="G5255" s="19">
        <v>0.97463412452449139</v>
      </c>
      <c r="H5255" s="19"/>
      <c r="I5255" s="19">
        <v>0.8224825857093343</v>
      </c>
      <c r="J5255" s="19"/>
      <c r="K5255" s="19">
        <v>0.69189048461640457</v>
      </c>
      <c r="L5255" s="19"/>
      <c r="M5255" s="19">
        <v>0.63106639210732796</v>
      </c>
      <c r="N5255" s="19"/>
      <c r="O5255" s="19">
        <v>1.1208578969497849</v>
      </c>
      <c r="P5255" s="50"/>
      <c r="R5255" s="9" t="s">
        <v>0</v>
      </c>
    </row>
    <row r="5256" spans="2:18" x14ac:dyDescent="0.2">
      <c r="B5256" s="25">
        <v>5026</v>
      </c>
      <c r="C5256" s="193">
        <v>0.66650933449729033</v>
      </c>
      <c r="D5256" s="19"/>
      <c r="E5256" s="19">
        <v>0.14913406313240993</v>
      </c>
      <c r="F5256" s="19"/>
      <c r="G5256" s="19"/>
      <c r="H5256" s="19">
        <v>1.36117347923906E-2</v>
      </c>
      <c r="I5256" s="19">
        <v>0.16744834994511618</v>
      </c>
      <c r="J5256" s="19"/>
      <c r="K5256" s="19">
        <v>0.86025919849246602</v>
      </c>
      <c r="L5256" s="19"/>
      <c r="M5256" s="19">
        <v>0.81377342222926297</v>
      </c>
      <c r="N5256" s="19"/>
      <c r="O5256" s="19">
        <v>0.77237842582054772</v>
      </c>
      <c r="P5256" s="50"/>
      <c r="R5256" s="9" t="s">
        <v>0</v>
      </c>
    </row>
    <row r="5257" spans="2:18" x14ac:dyDescent="0.2">
      <c r="B5257" s="25">
        <v>5027</v>
      </c>
      <c r="C5257" s="193">
        <v>1.2687856782240072</v>
      </c>
      <c r="D5257" s="19"/>
      <c r="E5257" s="19">
        <v>0.41490011982449831</v>
      </c>
      <c r="F5257" s="19"/>
      <c r="G5257" s="19"/>
      <c r="H5257" s="19">
        <v>0.33112415662183864</v>
      </c>
      <c r="I5257" s="19"/>
      <c r="J5257" s="19">
        <v>0.36947430987911029</v>
      </c>
      <c r="K5257" s="19">
        <v>0.68455505631460978</v>
      </c>
      <c r="L5257" s="19"/>
      <c r="M5257" s="19">
        <v>0.84608019664246681</v>
      </c>
      <c r="N5257" s="19"/>
      <c r="O5257" s="19"/>
      <c r="P5257" s="50">
        <v>1.3313961089499535E-3</v>
      </c>
      <c r="R5257" s="9" t="s">
        <v>0</v>
      </c>
    </row>
    <row r="5258" spans="2:18" x14ac:dyDescent="0.2">
      <c r="B5258" s="25">
        <v>5028</v>
      </c>
      <c r="C5258" s="193"/>
      <c r="D5258" s="19">
        <v>0.92755960273744709</v>
      </c>
      <c r="E5258" s="19"/>
      <c r="F5258" s="19">
        <v>0.44014116869164732</v>
      </c>
      <c r="G5258" s="19"/>
      <c r="H5258" s="19">
        <v>1.1048594658543816</v>
      </c>
      <c r="I5258" s="19"/>
      <c r="J5258" s="19">
        <v>0.85153817831316414</v>
      </c>
      <c r="K5258" s="19"/>
      <c r="L5258" s="19">
        <v>1.4469517826319704</v>
      </c>
      <c r="M5258" s="19"/>
      <c r="N5258" s="19">
        <v>0.90197025250675666</v>
      </c>
      <c r="O5258" s="19"/>
      <c r="P5258" s="50">
        <v>1.1142578453756229</v>
      </c>
      <c r="R5258" s="9" t="s">
        <v>0</v>
      </c>
    </row>
    <row r="5259" spans="2:18" x14ac:dyDescent="0.2">
      <c r="B5259" s="25">
        <v>5029</v>
      </c>
      <c r="C5259" s="193">
        <v>1.4535179286803714</v>
      </c>
      <c r="D5259" s="19"/>
      <c r="E5259" s="19">
        <v>1.509733455906747</v>
      </c>
      <c r="F5259" s="19"/>
      <c r="G5259" s="19">
        <v>1.7812558542093544</v>
      </c>
      <c r="H5259" s="19"/>
      <c r="I5259" s="19">
        <v>0.65753631622384834</v>
      </c>
      <c r="J5259" s="19"/>
      <c r="K5259" s="19">
        <v>0.58871728353059982</v>
      </c>
      <c r="L5259" s="19"/>
      <c r="M5259" s="19">
        <v>2.4714990732038467</v>
      </c>
      <c r="N5259" s="19"/>
      <c r="O5259" s="19">
        <v>1.3706168397109091</v>
      </c>
      <c r="P5259" s="50"/>
      <c r="R5259" s="9" t="s">
        <v>0</v>
      </c>
    </row>
    <row r="5260" spans="2:18" x14ac:dyDescent="0.2">
      <c r="B5260" s="25">
        <v>5030</v>
      </c>
      <c r="C5260" s="193"/>
      <c r="D5260" s="19">
        <v>0.51726586101940764</v>
      </c>
      <c r="E5260" s="19"/>
      <c r="F5260" s="19">
        <v>0.53704975986851355</v>
      </c>
      <c r="G5260" s="19"/>
      <c r="H5260" s="19">
        <v>1.296254502703986</v>
      </c>
      <c r="I5260" s="19"/>
      <c r="J5260" s="19">
        <v>1.170965392009268</v>
      </c>
      <c r="K5260" s="19"/>
      <c r="L5260" s="19">
        <v>1.098819520958372</v>
      </c>
      <c r="M5260" s="19"/>
      <c r="N5260" s="19">
        <v>0.78366448645306819</v>
      </c>
      <c r="O5260" s="19"/>
      <c r="P5260" s="50">
        <v>1.0360353366016593</v>
      </c>
      <c r="R5260" s="9" t="s">
        <v>0</v>
      </c>
    </row>
    <row r="5261" spans="2:18" x14ac:dyDescent="0.2">
      <c r="B5261" s="25">
        <v>5031</v>
      </c>
      <c r="C5261" s="193"/>
      <c r="D5261" s="19">
        <v>1.3250668144989144</v>
      </c>
      <c r="E5261" s="19"/>
      <c r="F5261" s="19">
        <v>1.2718785579332883</v>
      </c>
      <c r="G5261" s="19"/>
      <c r="H5261" s="19">
        <v>0.88236209637340446</v>
      </c>
      <c r="I5261" s="19"/>
      <c r="J5261" s="19">
        <v>0.77096053296775569</v>
      </c>
      <c r="K5261" s="19"/>
      <c r="L5261" s="19">
        <v>1.5305738395728703</v>
      </c>
      <c r="M5261" s="19"/>
      <c r="N5261" s="19">
        <v>0.65602728618695283</v>
      </c>
      <c r="O5261" s="19"/>
      <c r="P5261" s="50">
        <v>1.3130215187136343</v>
      </c>
      <c r="R5261" s="9" t="s">
        <v>0</v>
      </c>
    </row>
    <row r="5262" spans="2:18" x14ac:dyDescent="0.2">
      <c r="B5262" s="25">
        <v>5032</v>
      </c>
      <c r="C5262" s="193">
        <v>1.0094903187659532</v>
      </c>
      <c r="D5262" s="19"/>
      <c r="E5262" s="19">
        <v>0.10080059439524239</v>
      </c>
      <c r="F5262" s="19"/>
      <c r="G5262" s="19">
        <v>0.91972332078909158</v>
      </c>
      <c r="H5262" s="19"/>
      <c r="I5262" s="19"/>
      <c r="J5262" s="19">
        <v>0.16917768206304132</v>
      </c>
      <c r="K5262" s="19">
        <v>0.67711736201253092</v>
      </c>
      <c r="L5262" s="19"/>
      <c r="M5262" s="19">
        <v>1.2347882922895417</v>
      </c>
      <c r="N5262" s="19"/>
      <c r="O5262" s="19">
        <v>0.62631529043419187</v>
      </c>
      <c r="P5262" s="50"/>
      <c r="R5262" s="9" t="s">
        <v>0</v>
      </c>
    </row>
    <row r="5263" spans="2:18" x14ac:dyDescent="0.2">
      <c r="B5263" s="25">
        <v>5033</v>
      </c>
      <c r="C5263" s="193">
        <v>5.6710935691446508E-2</v>
      </c>
      <c r="D5263" s="19"/>
      <c r="E5263" s="19"/>
      <c r="F5263" s="19">
        <v>0.93391846042122606</v>
      </c>
      <c r="G5263" s="19">
        <v>0.58035655870337155</v>
      </c>
      <c r="H5263" s="19"/>
      <c r="I5263" s="19">
        <v>2.5271165077363111E-2</v>
      </c>
      <c r="J5263" s="19"/>
      <c r="K5263" s="19">
        <v>0.24210132806924098</v>
      </c>
      <c r="L5263" s="19"/>
      <c r="M5263" s="19">
        <v>0.15770363866798218</v>
      </c>
      <c r="N5263" s="19"/>
      <c r="O5263" s="19">
        <v>0.30993497111951812</v>
      </c>
      <c r="P5263" s="50"/>
      <c r="R5263" s="9" t="s">
        <v>0</v>
      </c>
    </row>
    <row r="5264" spans="2:18" x14ac:dyDescent="0.2">
      <c r="B5264" s="25">
        <v>5034</v>
      </c>
      <c r="C5264" s="193">
        <v>1.0987556245466807</v>
      </c>
      <c r="D5264" s="19"/>
      <c r="E5264" s="19"/>
      <c r="F5264" s="19">
        <v>0.64729333026455849</v>
      </c>
      <c r="G5264" s="19">
        <v>0.11478181366725235</v>
      </c>
      <c r="H5264" s="19"/>
      <c r="I5264" s="19">
        <v>0.40129804558815729</v>
      </c>
      <c r="J5264" s="19"/>
      <c r="K5264" s="19">
        <v>0.54323220372837722</v>
      </c>
      <c r="L5264" s="19"/>
      <c r="M5264" s="19"/>
      <c r="N5264" s="19">
        <v>0.18127841450153198</v>
      </c>
      <c r="O5264" s="19"/>
      <c r="P5264" s="50">
        <v>0.35482463739358761</v>
      </c>
      <c r="R5264" s="9" t="s">
        <v>0</v>
      </c>
    </row>
    <row r="5265" spans="2:18" x14ac:dyDescent="0.2">
      <c r="B5265" s="25">
        <v>5035</v>
      </c>
      <c r="C5265" s="193">
        <v>1.2609382006731322</v>
      </c>
      <c r="D5265" s="19"/>
      <c r="E5265" s="19">
        <v>0.73229363311481266</v>
      </c>
      <c r="F5265" s="19"/>
      <c r="G5265" s="19">
        <v>0.76284976208067723</v>
      </c>
      <c r="H5265" s="19"/>
      <c r="I5265" s="19">
        <v>0.78735739014971551</v>
      </c>
      <c r="J5265" s="19"/>
      <c r="K5265" s="19">
        <v>1.379407809360621</v>
      </c>
      <c r="L5265" s="19"/>
      <c r="M5265" s="19">
        <v>1.2832119192165601</v>
      </c>
      <c r="N5265" s="19"/>
      <c r="O5265" s="19">
        <v>0.97395822396386567</v>
      </c>
      <c r="P5265" s="50"/>
      <c r="R5265" s="9" t="s">
        <v>0</v>
      </c>
    </row>
    <row r="5266" spans="2:18" x14ac:dyDescent="0.2">
      <c r="B5266" s="25">
        <v>5036</v>
      </c>
      <c r="C5266" s="193">
        <v>0.57062124635081191</v>
      </c>
      <c r="D5266" s="19"/>
      <c r="E5266" s="19">
        <v>1.2299649322781747</v>
      </c>
      <c r="F5266" s="19"/>
      <c r="G5266" s="19">
        <v>0.90841745014153441</v>
      </c>
      <c r="H5266" s="19"/>
      <c r="I5266" s="19">
        <v>0.54050993987829576</v>
      </c>
      <c r="J5266" s="19"/>
      <c r="K5266" s="19">
        <v>0.17165818596047908</v>
      </c>
      <c r="L5266" s="19"/>
      <c r="M5266" s="19">
        <v>0.86429829477133102</v>
      </c>
      <c r="N5266" s="19"/>
      <c r="O5266" s="19">
        <v>0.87298832728874276</v>
      </c>
      <c r="P5266" s="50"/>
      <c r="R5266" s="9" t="s">
        <v>0</v>
      </c>
    </row>
    <row r="5267" spans="2:18" x14ac:dyDescent="0.2">
      <c r="B5267" s="25">
        <v>5037</v>
      </c>
      <c r="C5267" s="193">
        <v>1.339598388190596</v>
      </c>
      <c r="D5267" s="19"/>
      <c r="E5267" s="19">
        <v>1.1717170471284546</v>
      </c>
      <c r="F5267" s="19"/>
      <c r="G5267" s="19">
        <v>0.89167599986311619</v>
      </c>
      <c r="H5267" s="19"/>
      <c r="I5267" s="19">
        <v>1.5115674116249773</v>
      </c>
      <c r="J5267" s="19"/>
      <c r="K5267" s="19">
        <v>0.69968847094288766</v>
      </c>
      <c r="L5267" s="19"/>
      <c r="M5267" s="19">
        <v>1.3133035604963608</v>
      </c>
      <c r="N5267" s="19"/>
      <c r="O5267" s="19">
        <v>0.78010754174348595</v>
      </c>
      <c r="P5267" s="50"/>
      <c r="R5267" s="9" t="s">
        <v>0</v>
      </c>
    </row>
    <row r="5268" spans="2:18" x14ac:dyDescent="0.2">
      <c r="B5268" s="25">
        <v>5038</v>
      </c>
      <c r="C5268" s="193">
        <v>0.16652158292657965</v>
      </c>
      <c r="D5268" s="19"/>
      <c r="E5268" s="19"/>
      <c r="F5268" s="19">
        <v>0.50340628812759869</v>
      </c>
      <c r="G5268" s="19"/>
      <c r="H5268" s="19">
        <v>0.38437907583797115</v>
      </c>
      <c r="I5268" s="19">
        <v>0.39825481507336946</v>
      </c>
      <c r="J5268" s="19"/>
      <c r="K5268" s="19"/>
      <c r="L5268" s="19">
        <v>0.22311122508684475</v>
      </c>
      <c r="M5268" s="19"/>
      <c r="N5268" s="19">
        <v>0.25549921905569728</v>
      </c>
      <c r="O5268" s="19"/>
      <c r="P5268" s="50">
        <v>1.0616210988673769</v>
      </c>
      <c r="R5268" s="9" t="s">
        <v>0</v>
      </c>
    </row>
    <row r="5269" spans="2:18" x14ac:dyDescent="0.2">
      <c r="B5269" s="25">
        <v>5039</v>
      </c>
      <c r="C5269" s="193">
        <v>0.97030633336110539</v>
      </c>
      <c r="D5269" s="19"/>
      <c r="E5269" s="19">
        <v>0.34497877319799863</v>
      </c>
      <c r="F5269" s="19"/>
      <c r="G5269" s="19">
        <v>0.76186583615282977</v>
      </c>
      <c r="H5269" s="19"/>
      <c r="I5269" s="19">
        <v>0.42992080516504144</v>
      </c>
      <c r="J5269" s="19"/>
      <c r="K5269" s="19"/>
      <c r="L5269" s="19">
        <v>0.13595868931095109</v>
      </c>
      <c r="M5269" s="19">
        <v>0.10659369821598107</v>
      </c>
      <c r="N5269" s="19"/>
      <c r="O5269" s="19">
        <v>0.29229360680434691</v>
      </c>
      <c r="P5269" s="50"/>
      <c r="R5269" s="9" t="s">
        <v>0</v>
      </c>
    </row>
    <row r="5270" spans="2:18" x14ac:dyDescent="0.2">
      <c r="B5270" s="25">
        <v>5040</v>
      </c>
      <c r="C5270" s="193">
        <v>0.67303248620682221</v>
      </c>
      <c r="D5270" s="19"/>
      <c r="E5270" s="19">
        <v>0.65118840253602817</v>
      </c>
      <c r="F5270" s="19"/>
      <c r="G5270" s="19">
        <v>0.21514604201669238</v>
      </c>
      <c r="H5270" s="19"/>
      <c r="I5270" s="19">
        <v>0.62841352593198641</v>
      </c>
      <c r="J5270" s="19"/>
      <c r="K5270" s="19">
        <v>0.23042773615432319</v>
      </c>
      <c r="L5270" s="19"/>
      <c r="M5270" s="19">
        <v>0.40309557765482718</v>
      </c>
      <c r="N5270" s="19"/>
      <c r="O5270" s="19">
        <v>2.0403096081840294E-2</v>
      </c>
      <c r="P5270" s="50"/>
      <c r="R5270" s="9" t="s">
        <v>0</v>
      </c>
    </row>
    <row r="5271" spans="2:18" x14ac:dyDescent="0.2">
      <c r="B5271" s="25">
        <v>5041</v>
      </c>
      <c r="C5271" s="193"/>
      <c r="D5271" s="19">
        <v>0.37024453168405247</v>
      </c>
      <c r="E5271" s="19">
        <v>0.44286486929323682</v>
      </c>
      <c r="F5271" s="19"/>
      <c r="G5271" s="19"/>
      <c r="H5271" s="19">
        <v>0.20431526252772964</v>
      </c>
      <c r="I5271" s="19"/>
      <c r="J5271" s="19">
        <v>0.52541093263107685</v>
      </c>
      <c r="K5271" s="19"/>
      <c r="L5271" s="19">
        <v>0.7015537341883904</v>
      </c>
      <c r="M5271" s="19"/>
      <c r="N5271" s="19">
        <v>0.58326430406710261</v>
      </c>
      <c r="O5271" s="19"/>
      <c r="P5271" s="50">
        <v>0.23021756244835576</v>
      </c>
      <c r="R5271" s="9" t="s">
        <v>0</v>
      </c>
    </row>
    <row r="5272" spans="2:18" x14ac:dyDescent="0.2">
      <c r="B5272" s="25">
        <v>5042</v>
      </c>
      <c r="C5272" s="193"/>
      <c r="D5272" s="19">
        <v>1.1417463830730574</v>
      </c>
      <c r="E5272" s="19"/>
      <c r="F5272" s="19">
        <v>0.96051555871499561</v>
      </c>
      <c r="G5272" s="19"/>
      <c r="H5272" s="19">
        <v>1.5124223776163601</v>
      </c>
      <c r="I5272" s="19"/>
      <c r="J5272" s="19">
        <v>0.85847260475252218</v>
      </c>
      <c r="K5272" s="19"/>
      <c r="L5272" s="19">
        <v>1.2906678487594878</v>
      </c>
      <c r="M5272" s="19"/>
      <c r="N5272" s="19">
        <v>1.1744920817589541</v>
      </c>
      <c r="O5272" s="19"/>
      <c r="P5272" s="50">
        <v>1.6165866093567389</v>
      </c>
      <c r="R5272" s="9" t="s">
        <v>0</v>
      </c>
    </row>
    <row r="5273" spans="2:18" x14ac:dyDescent="0.2">
      <c r="B5273" s="25">
        <v>5043</v>
      </c>
      <c r="C5273" s="193">
        <v>0.19200813747129417</v>
      </c>
      <c r="D5273" s="19"/>
      <c r="E5273" s="19">
        <v>6.1592577299936384E-2</v>
      </c>
      <c r="F5273" s="19"/>
      <c r="G5273" s="19">
        <v>0.53038788140435589</v>
      </c>
      <c r="H5273" s="19"/>
      <c r="I5273" s="19">
        <v>0.37594496433248936</v>
      </c>
      <c r="J5273" s="19"/>
      <c r="K5273" s="19">
        <v>0.8934658461973064</v>
      </c>
      <c r="L5273" s="19"/>
      <c r="M5273" s="19">
        <v>1.0963204246378428</v>
      </c>
      <c r="N5273" s="19"/>
      <c r="O5273" s="19">
        <v>0.6184836437837582</v>
      </c>
      <c r="P5273" s="50"/>
      <c r="R5273" s="9" t="s">
        <v>0</v>
      </c>
    </row>
    <row r="5274" spans="2:18" x14ac:dyDescent="0.2">
      <c r="B5274" s="25">
        <v>5044</v>
      </c>
      <c r="C5274" s="193">
        <v>2.0552774407420582</v>
      </c>
      <c r="D5274" s="19"/>
      <c r="E5274" s="19">
        <v>1.5531193934473222</v>
      </c>
      <c r="F5274" s="19"/>
      <c r="G5274" s="19">
        <v>1.0336235687674651</v>
      </c>
      <c r="H5274" s="19"/>
      <c r="I5274" s="19">
        <v>2.1936286146604465</v>
      </c>
      <c r="J5274" s="19"/>
      <c r="K5274" s="19">
        <v>2.2034945283466634</v>
      </c>
      <c r="L5274" s="19"/>
      <c r="M5274" s="19">
        <v>1.5633254557823439</v>
      </c>
      <c r="N5274" s="19"/>
      <c r="O5274" s="19">
        <v>0.93149989130113187</v>
      </c>
      <c r="P5274" s="50"/>
      <c r="R5274" s="9" t="s">
        <v>0</v>
      </c>
    </row>
    <row r="5275" spans="2:18" x14ac:dyDescent="0.2">
      <c r="B5275" s="25">
        <v>5045</v>
      </c>
      <c r="C5275" s="193"/>
      <c r="D5275" s="19">
        <v>0.35213875520487542</v>
      </c>
      <c r="E5275" s="19"/>
      <c r="F5275" s="19">
        <v>2.0856569995657943</v>
      </c>
      <c r="G5275" s="19">
        <v>5.0575191457631521E-2</v>
      </c>
      <c r="H5275" s="19"/>
      <c r="I5275" s="19">
        <v>0.35298945322671427</v>
      </c>
      <c r="J5275" s="19"/>
      <c r="K5275" s="19">
        <v>0.13626889069527146</v>
      </c>
      <c r="L5275" s="19"/>
      <c r="M5275" s="19"/>
      <c r="N5275" s="19">
        <v>0.42065678704482429</v>
      </c>
      <c r="O5275" s="19"/>
      <c r="P5275" s="50">
        <v>0.44308424159423726</v>
      </c>
      <c r="R5275" s="9" t="s">
        <v>0</v>
      </c>
    </row>
    <row r="5276" spans="2:18" x14ac:dyDescent="0.2">
      <c r="B5276" s="25">
        <v>5046</v>
      </c>
      <c r="C5276" s="193"/>
      <c r="D5276" s="19">
        <v>1.3556112660865782</v>
      </c>
      <c r="E5276" s="19"/>
      <c r="F5276" s="19">
        <v>0.49407048119745856</v>
      </c>
      <c r="G5276" s="19"/>
      <c r="H5276" s="19">
        <v>0.37609181763526911</v>
      </c>
      <c r="I5276" s="19"/>
      <c r="J5276" s="19">
        <v>0.77388983088132324</v>
      </c>
      <c r="K5276" s="19"/>
      <c r="L5276" s="19">
        <v>1.9592881587389912</v>
      </c>
      <c r="M5276" s="19"/>
      <c r="N5276" s="19">
        <v>0.98499857811849467</v>
      </c>
      <c r="O5276" s="19"/>
      <c r="P5276" s="50">
        <v>0.53453081000643854</v>
      </c>
      <c r="R5276" s="9" t="s">
        <v>0</v>
      </c>
    </row>
    <row r="5277" spans="2:18" x14ac:dyDescent="0.2">
      <c r="B5277" s="25">
        <v>5047</v>
      </c>
      <c r="C5277" s="193">
        <v>0.67586839086753203</v>
      </c>
      <c r="D5277" s="19"/>
      <c r="E5277" s="19">
        <v>0.64122398277990855</v>
      </c>
      <c r="F5277" s="19"/>
      <c r="G5277" s="19"/>
      <c r="H5277" s="19">
        <v>4.0825466030817971E-2</v>
      </c>
      <c r="I5277" s="19"/>
      <c r="J5277" s="19">
        <v>9.9327679674751576E-3</v>
      </c>
      <c r="K5277" s="19">
        <v>0.32892594878242803</v>
      </c>
      <c r="L5277" s="19"/>
      <c r="M5277" s="19">
        <v>5.2247547806948631E-2</v>
      </c>
      <c r="N5277" s="19"/>
      <c r="O5277" s="19">
        <v>0.21052527739879079</v>
      </c>
      <c r="P5277" s="50"/>
      <c r="R5277" s="9" t="s">
        <v>0</v>
      </c>
    </row>
    <row r="5278" spans="2:18" x14ac:dyDescent="0.2">
      <c r="B5278" s="25">
        <v>5048</v>
      </c>
      <c r="C5278" s="193">
        <v>0.39339390459717399</v>
      </c>
      <c r="D5278" s="19"/>
      <c r="E5278" s="19">
        <v>1.1642583661088854</v>
      </c>
      <c r="F5278" s="19"/>
      <c r="G5278" s="19">
        <v>0.10192484776674919</v>
      </c>
      <c r="H5278" s="19"/>
      <c r="I5278" s="19">
        <v>3.7405772661605781E-2</v>
      </c>
      <c r="J5278" s="19"/>
      <c r="K5278" s="19">
        <v>1.144647507095806</v>
      </c>
      <c r="L5278" s="19"/>
      <c r="M5278" s="19">
        <v>1.4823223911821325E-2</v>
      </c>
      <c r="N5278" s="19"/>
      <c r="O5278" s="19">
        <v>0.15163114005427838</v>
      </c>
      <c r="P5278" s="50"/>
      <c r="R5278" s="9" t="s">
        <v>0</v>
      </c>
    </row>
    <row r="5279" spans="2:18" x14ac:dyDescent="0.2">
      <c r="B5279" s="25">
        <v>5049</v>
      </c>
      <c r="C5279" s="193">
        <v>0.19636887395528865</v>
      </c>
      <c r="D5279" s="19"/>
      <c r="E5279" s="19"/>
      <c r="F5279" s="19">
        <v>0.44335051215385801</v>
      </c>
      <c r="G5279" s="19">
        <v>0.27608992536225535</v>
      </c>
      <c r="H5279" s="19"/>
      <c r="I5279" s="19"/>
      <c r="J5279" s="19">
        <v>0.18106126647311602</v>
      </c>
      <c r="K5279" s="19">
        <v>0.48455682799636418</v>
      </c>
      <c r="L5279" s="19"/>
      <c r="M5279" s="19"/>
      <c r="N5279" s="19">
        <v>0.41891535179867706</v>
      </c>
      <c r="O5279" s="19"/>
      <c r="P5279" s="50">
        <v>0.34201049963484931</v>
      </c>
      <c r="R5279" s="9" t="s">
        <v>0</v>
      </c>
    </row>
    <row r="5280" spans="2:18" x14ac:dyDescent="0.2">
      <c r="B5280" s="25">
        <v>5050</v>
      </c>
      <c r="C5280" s="193"/>
      <c r="D5280" s="19">
        <v>0.30922742881006221</v>
      </c>
      <c r="E5280" s="19">
        <v>0.70789847425038188</v>
      </c>
      <c r="F5280" s="19"/>
      <c r="G5280" s="19"/>
      <c r="H5280" s="19">
        <v>0.25912204506407605</v>
      </c>
      <c r="I5280" s="19"/>
      <c r="J5280" s="19">
        <v>0.72675226451270725</v>
      </c>
      <c r="K5280" s="19">
        <v>5.7305263565354113E-2</v>
      </c>
      <c r="L5280" s="19"/>
      <c r="M5280" s="19">
        <v>0.57242518629275796</v>
      </c>
      <c r="N5280" s="19"/>
      <c r="O5280" s="19">
        <v>0.61231855112106981</v>
      </c>
      <c r="P5280" s="50"/>
      <c r="R5280" s="9" t="s">
        <v>0</v>
      </c>
    </row>
    <row r="5281" spans="2:18" x14ac:dyDescent="0.2">
      <c r="B5281" s="25">
        <v>5051</v>
      </c>
      <c r="C5281" s="193">
        <v>0.24239339527989731</v>
      </c>
      <c r="D5281" s="19"/>
      <c r="E5281" s="19">
        <v>0.89342947675507889</v>
      </c>
      <c r="F5281" s="19"/>
      <c r="G5281" s="19">
        <v>0.71145083084551575</v>
      </c>
      <c r="H5281" s="19"/>
      <c r="I5281" s="19">
        <v>0.50871802262805166</v>
      </c>
      <c r="J5281" s="19"/>
      <c r="K5281" s="19">
        <v>0.72610047554346746</v>
      </c>
      <c r="L5281" s="19"/>
      <c r="M5281" s="19">
        <v>0.3917028138684821</v>
      </c>
      <c r="N5281" s="19"/>
      <c r="O5281" s="19">
        <v>0.90593926103625078</v>
      </c>
      <c r="P5281" s="50"/>
      <c r="R5281" s="9" t="s">
        <v>0</v>
      </c>
    </row>
    <row r="5282" spans="2:18" x14ac:dyDescent="0.2">
      <c r="B5282" s="25">
        <v>5052</v>
      </c>
      <c r="C5282" s="193"/>
      <c r="D5282" s="19">
        <v>1.0675444891810426</v>
      </c>
      <c r="E5282" s="19"/>
      <c r="F5282" s="19">
        <v>0.6102812046417333</v>
      </c>
      <c r="G5282" s="19"/>
      <c r="H5282" s="19">
        <v>4.0777990378001117E-2</v>
      </c>
      <c r="I5282" s="19"/>
      <c r="J5282" s="19">
        <v>2.3169234533768953E-2</v>
      </c>
      <c r="K5282" s="19"/>
      <c r="L5282" s="19">
        <v>0.8948198983278266</v>
      </c>
      <c r="M5282" s="19"/>
      <c r="N5282" s="19">
        <v>0.53048873977931443</v>
      </c>
      <c r="O5282" s="19"/>
      <c r="P5282" s="50">
        <v>1.3019844858948113</v>
      </c>
      <c r="R5282" s="9" t="s">
        <v>0</v>
      </c>
    </row>
    <row r="5283" spans="2:18" x14ac:dyDescent="0.2">
      <c r="B5283" s="25">
        <v>5053</v>
      </c>
      <c r="C5283" s="193"/>
      <c r="D5283" s="19">
        <v>0.90854358634346966</v>
      </c>
      <c r="E5283" s="19">
        <v>0.31219270191443177</v>
      </c>
      <c r="F5283" s="19"/>
      <c r="G5283" s="19"/>
      <c r="H5283" s="19">
        <v>0.71358258040770528</v>
      </c>
      <c r="I5283" s="19">
        <v>6.6748960511411368E-2</v>
      </c>
      <c r="J5283" s="19"/>
      <c r="K5283" s="19">
        <v>1.2260476670109035</v>
      </c>
      <c r="L5283" s="19"/>
      <c r="M5283" s="19">
        <v>1.2099185052460022</v>
      </c>
      <c r="N5283" s="19"/>
      <c r="O5283" s="19"/>
      <c r="P5283" s="50">
        <v>0.48344213199760688</v>
      </c>
      <c r="R5283" s="9" t="s">
        <v>0</v>
      </c>
    </row>
    <row r="5284" spans="2:18" x14ac:dyDescent="0.2">
      <c r="B5284" s="25">
        <v>5054</v>
      </c>
      <c r="C5284" s="193">
        <v>9.2828195694141663E-3</v>
      </c>
      <c r="D5284" s="19"/>
      <c r="E5284" s="19">
        <v>0.37751704081633991</v>
      </c>
      <c r="F5284" s="19"/>
      <c r="G5284" s="19">
        <v>0.71904572223483187</v>
      </c>
      <c r="H5284" s="19"/>
      <c r="I5284" s="19">
        <v>0.88652991194435382</v>
      </c>
      <c r="J5284" s="19"/>
      <c r="K5284" s="19">
        <v>1.4587978242500639</v>
      </c>
      <c r="L5284" s="19"/>
      <c r="M5284" s="19">
        <v>1.4309914775539427</v>
      </c>
      <c r="N5284" s="19"/>
      <c r="O5284" s="19">
        <v>0.40122542692101615</v>
      </c>
      <c r="P5284" s="50"/>
      <c r="R5284" s="9" t="s">
        <v>0</v>
      </c>
    </row>
    <row r="5285" spans="2:18" x14ac:dyDescent="0.2">
      <c r="B5285" s="25">
        <v>5055</v>
      </c>
      <c r="C5285" s="193">
        <v>1.3882086650296421</v>
      </c>
      <c r="D5285" s="19"/>
      <c r="E5285" s="19">
        <v>1.4482293374494504</v>
      </c>
      <c r="F5285" s="19"/>
      <c r="G5285" s="19">
        <v>1.0317880579826961</v>
      </c>
      <c r="H5285" s="19"/>
      <c r="I5285" s="19">
        <v>1.4272188129847589</v>
      </c>
      <c r="J5285" s="19"/>
      <c r="K5285" s="19">
        <v>9.1481142581702715E-2</v>
      </c>
      <c r="L5285" s="19"/>
      <c r="M5285" s="19">
        <v>0.88987305930189931</v>
      </c>
      <c r="N5285" s="19"/>
      <c r="O5285" s="19">
        <v>1.0160670303253752</v>
      </c>
      <c r="P5285" s="50"/>
      <c r="R5285" s="9" t="s">
        <v>0</v>
      </c>
    </row>
    <row r="5286" spans="2:18" x14ac:dyDescent="0.2">
      <c r="B5286" s="25">
        <v>5056</v>
      </c>
      <c r="C5286" s="193">
        <v>1.2171532400145184</v>
      </c>
      <c r="D5286" s="19"/>
      <c r="E5286" s="19">
        <v>0.7491881659691989</v>
      </c>
      <c r="F5286" s="19"/>
      <c r="G5286" s="19">
        <v>0.86992640651035846</v>
      </c>
      <c r="H5286" s="19"/>
      <c r="I5286" s="19">
        <v>0.34581570537510647</v>
      </c>
      <c r="J5286" s="19"/>
      <c r="K5286" s="19">
        <v>0.63256790878418256</v>
      </c>
      <c r="L5286" s="19"/>
      <c r="M5286" s="19">
        <v>0.42553236746712103</v>
      </c>
      <c r="N5286" s="19"/>
      <c r="O5286" s="19">
        <v>1.106427356073693</v>
      </c>
      <c r="P5286" s="50"/>
      <c r="R5286" s="9" t="s">
        <v>0</v>
      </c>
    </row>
    <row r="5287" spans="2:18" x14ac:dyDescent="0.2">
      <c r="B5287" s="25">
        <v>5057</v>
      </c>
      <c r="C5287" s="193">
        <v>0.94171334744821955</v>
      </c>
      <c r="D5287" s="19"/>
      <c r="E5287" s="19">
        <v>1.8848844274602998</v>
      </c>
      <c r="F5287" s="19"/>
      <c r="G5287" s="19">
        <v>1.8328983672851511</v>
      </c>
      <c r="H5287" s="19"/>
      <c r="I5287" s="19">
        <v>1.1612518150144979</v>
      </c>
      <c r="J5287" s="19"/>
      <c r="K5287" s="19">
        <v>9.1200928889832472E-2</v>
      </c>
      <c r="L5287" s="19"/>
      <c r="M5287" s="19">
        <v>1.4998230610982319</v>
      </c>
      <c r="N5287" s="19"/>
      <c r="O5287" s="19">
        <v>1.0941620384848507</v>
      </c>
      <c r="P5287" s="50"/>
      <c r="R5287" s="9" t="s">
        <v>0</v>
      </c>
    </row>
    <row r="5288" spans="2:18" x14ac:dyDescent="0.2">
      <c r="B5288" s="25">
        <v>5058</v>
      </c>
      <c r="C5288" s="193">
        <v>0.99191411103853078</v>
      </c>
      <c r="D5288" s="19"/>
      <c r="E5288" s="19">
        <v>1.8581384784882566</v>
      </c>
      <c r="F5288" s="19"/>
      <c r="G5288" s="19">
        <v>1.6662114405830712</v>
      </c>
      <c r="H5288" s="19"/>
      <c r="I5288" s="19">
        <v>1.9324380940879557</v>
      </c>
      <c r="J5288" s="19"/>
      <c r="K5288" s="19">
        <v>0.96934401776256796</v>
      </c>
      <c r="L5288" s="19"/>
      <c r="M5288" s="19">
        <v>2.0569470737411497</v>
      </c>
      <c r="N5288" s="19"/>
      <c r="O5288" s="19">
        <v>1.1107609077712204</v>
      </c>
      <c r="P5288" s="50"/>
      <c r="R5288" s="9" t="s">
        <v>0</v>
      </c>
    </row>
    <row r="5289" spans="2:18" x14ac:dyDescent="0.2">
      <c r="B5289" s="25">
        <v>5059</v>
      </c>
      <c r="C5289" s="193"/>
      <c r="D5289" s="19">
        <v>0.88233248285722299</v>
      </c>
      <c r="E5289" s="19"/>
      <c r="F5289" s="19">
        <v>0.93455411458749316</v>
      </c>
      <c r="G5289" s="19"/>
      <c r="H5289" s="19">
        <v>0.77882809226569916</v>
      </c>
      <c r="I5289" s="19"/>
      <c r="J5289" s="19">
        <v>0.16238538857102094</v>
      </c>
      <c r="K5289" s="19"/>
      <c r="L5289" s="19">
        <v>1.0374649740244826</v>
      </c>
      <c r="M5289" s="19"/>
      <c r="N5289" s="19">
        <v>1.06625704953157</v>
      </c>
      <c r="O5289" s="19"/>
      <c r="P5289" s="50">
        <v>0.73487674969310879</v>
      </c>
      <c r="R5289" s="9" t="s">
        <v>0</v>
      </c>
    </row>
    <row r="5290" spans="2:18" x14ac:dyDescent="0.2">
      <c r="B5290" s="25">
        <v>5060</v>
      </c>
      <c r="C5290" s="193">
        <v>2.3391570206717964</v>
      </c>
      <c r="D5290" s="19"/>
      <c r="E5290" s="19">
        <v>1.3069723242546867</v>
      </c>
      <c r="F5290" s="19"/>
      <c r="G5290" s="19">
        <v>1.5671975011316122</v>
      </c>
      <c r="H5290" s="19"/>
      <c r="I5290" s="19">
        <v>2.5204566173241187</v>
      </c>
      <c r="J5290" s="19"/>
      <c r="K5290" s="19">
        <v>1.5520158993379016</v>
      </c>
      <c r="L5290" s="19"/>
      <c r="M5290" s="19">
        <v>1.5710433419788032</v>
      </c>
      <c r="N5290" s="19"/>
      <c r="O5290" s="19">
        <v>2.9423079938747687</v>
      </c>
      <c r="P5290" s="50"/>
      <c r="R5290" s="9" t="s">
        <v>0</v>
      </c>
    </row>
    <row r="5291" spans="2:18" x14ac:dyDescent="0.2">
      <c r="B5291" s="25">
        <v>5061</v>
      </c>
      <c r="C5291" s="193"/>
      <c r="D5291" s="19">
        <v>1.2635793155809671</v>
      </c>
      <c r="E5291" s="19"/>
      <c r="F5291" s="19">
        <v>0.71329471184867399</v>
      </c>
      <c r="G5291" s="19"/>
      <c r="H5291" s="19">
        <v>1.4030794044004189</v>
      </c>
      <c r="I5291" s="19"/>
      <c r="J5291" s="19">
        <v>0.49319309653296312</v>
      </c>
      <c r="K5291" s="19"/>
      <c r="L5291" s="19">
        <v>0.87897402021682625</v>
      </c>
      <c r="M5291" s="19"/>
      <c r="N5291" s="19">
        <v>1.2154907666918553</v>
      </c>
      <c r="O5291" s="19">
        <v>7.6293863048437258E-2</v>
      </c>
      <c r="P5291" s="50"/>
      <c r="R5291" s="9" t="s">
        <v>0</v>
      </c>
    </row>
    <row r="5292" spans="2:18" x14ac:dyDescent="0.2">
      <c r="B5292" s="25">
        <v>5062</v>
      </c>
      <c r="C5292" s="193">
        <v>2.8129576372756651</v>
      </c>
      <c r="D5292" s="19"/>
      <c r="E5292" s="19">
        <v>1.941897656273015</v>
      </c>
      <c r="F5292" s="19"/>
      <c r="G5292" s="19">
        <v>1.9387713375562232</v>
      </c>
      <c r="H5292" s="19"/>
      <c r="I5292" s="19">
        <v>2.5246846023017908</v>
      </c>
      <c r="J5292" s="19"/>
      <c r="K5292" s="19">
        <v>1.3464692408761376</v>
      </c>
      <c r="L5292" s="19"/>
      <c r="M5292" s="19">
        <v>2.4128972788921783</v>
      </c>
      <c r="N5292" s="19"/>
      <c r="O5292" s="19">
        <v>2.2558603995799071</v>
      </c>
      <c r="P5292" s="50"/>
      <c r="R5292" s="9" t="s">
        <v>0</v>
      </c>
    </row>
    <row r="5293" spans="2:18" x14ac:dyDescent="0.2">
      <c r="B5293" s="25">
        <v>5063</v>
      </c>
      <c r="C5293" s="193"/>
      <c r="D5293" s="19">
        <v>1.4284675725896814</v>
      </c>
      <c r="E5293" s="19"/>
      <c r="F5293" s="19">
        <v>0.68629508943483086</v>
      </c>
      <c r="G5293" s="19">
        <v>2.2867870204205609E-2</v>
      </c>
      <c r="H5293" s="19"/>
      <c r="I5293" s="19"/>
      <c r="J5293" s="19">
        <v>0.46445002881946301</v>
      </c>
      <c r="K5293" s="19"/>
      <c r="L5293" s="19">
        <v>3.1635191151178126E-2</v>
      </c>
      <c r="M5293" s="19">
        <v>0.14854088107150129</v>
      </c>
      <c r="N5293" s="19"/>
      <c r="O5293" s="19">
        <v>4.2339246001660835E-2</v>
      </c>
      <c r="P5293" s="50"/>
      <c r="R5293" s="9" t="s">
        <v>0</v>
      </c>
    </row>
    <row r="5294" spans="2:18" x14ac:dyDescent="0.2">
      <c r="B5294" s="25">
        <v>5064</v>
      </c>
      <c r="C5294" s="193">
        <v>1.3359482770774638</v>
      </c>
      <c r="D5294" s="19"/>
      <c r="E5294" s="19">
        <v>1.1290198790887751</v>
      </c>
      <c r="F5294" s="19"/>
      <c r="G5294" s="19">
        <v>1.3503861749694022</v>
      </c>
      <c r="H5294" s="19"/>
      <c r="I5294" s="19">
        <v>1.489510119101682</v>
      </c>
      <c r="J5294" s="19"/>
      <c r="K5294" s="19">
        <v>1.3681688538528194</v>
      </c>
      <c r="L5294" s="19"/>
      <c r="M5294" s="19">
        <v>1.0926181050155013</v>
      </c>
      <c r="N5294" s="19"/>
      <c r="O5294" s="19">
        <v>1.3516762829737257</v>
      </c>
      <c r="P5294" s="50"/>
      <c r="R5294" s="9" t="s">
        <v>0</v>
      </c>
    </row>
    <row r="5295" spans="2:18" x14ac:dyDescent="0.2">
      <c r="B5295" s="25">
        <v>5065</v>
      </c>
      <c r="C5295" s="193">
        <v>0.69301477275938261</v>
      </c>
      <c r="D5295" s="19"/>
      <c r="E5295" s="19">
        <v>0.41694176121744186</v>
      </c>
      <c r="F5295" s="19"/>
      <c r="G5295" s="19"/>
      <c r="H5295" s="19">
        <v>0.71487011790901567</v>
      </c>
      <c r="I5295" s="19"/>
      <c r="J5295" s="19">
        <v>0.60601446932227421</v>
      </c>
      <c r="K5295" s="19"/>
      <c r="L5295" s="19">
        <v>0.5104239598010577</v>
      </c>
      <c r="M5295" s="19"/>
      <c r="N5295" s="19">
        <v>0.45499975710795698</v>
      </c>
      <c r="O5295" s="19"/>
      <c r="P5295" s="50">
        <v>0.65238748026375415</v>
      </c>
      <c r="R5295" s="9" t="s">
        <v>0</v>
      </c>
    </row>
    <row r="5296" spans="2:18" x14ac:dyDescent="0.2">
      <c r="B5296" s="25">
        <v>5066</v>
      </c>
      <c r="C5296" s="193"/>
      <c r="D5296" s="19">
        <v>1.6832459828764395</v>
      </c>
      <c r="E5296" s="19"/>
      <c r="F5296" s="19">
        <v>0.98522653117498848</v>
      </c>
      <c r="G5296" s="19"/>
      <c r="H5296" s="19">
        <v>1.3922585495716893</v>
      </c>
      <c r="I5296" s="19"/>
      <c r="J5296" s="19">
        <v>0.67983967114432664</v>
      </c>
      <c r="K5296" s="19"/>
      <c r="L5296" s="19">
        <v>0.74284723452495971</v>
      </c>
      <c r="M5296" s="19"/>
      <c r="N5296" s="19">
        <v>1.526258546929143</v>
      </c>
      <c r="O5296" s="19"/>
      <c r="P5296" s="50">
        <v>1.711172557174848</v>
      </c>
      <c r="R5296" s="9" t="s">
        <v>0</v>
      </c>
    </row>
    <row r="5297" spans="2:18" x14ac:dyDescent="0.2">
      <c r="B5297" s="25">
        <v>5067</v>
      </c>
      <c r="C5297" s="193"/>
      <c r="D5297" s="19">
        <v>0.41413773344127558</v>
      </c>
      <c r="E5297" s="19">
        <v>2.716135227325674E-2</v>
      </c>
      <c r="F5297" s="19"/>
      <c r="G5297" s="19"/>
      <c r="H5297" s="19">
        <v>0.32221762651460972</v>
      </c>
      <c r="I5297" s="19"/>
      <c r="J5297" s="19">
        <v>0.50090268033027407</v>
      </c>
      <c r="K5297" s="19">
        <v>8.303571624836209E-2</v>
      </c>
      <c r="L5297" s="19"/>
      <c r="M5297" s="19"/>
      <c r="N5297" s="19">
        <v>0.11053822632353845</v>
      </c>
      <c r="O5297" s="19"/>
      <c r="P5297" s="50">
        <v>0.6683827004214915</v>
      </c>
      <c r="R5297" s="9" t="s">
        <v>0</v>
      </c>
    </row>
    <row r="5298" spans="2:18" x14ac:dyDescent="0.2">
      <c r="B5298" s="25">
        <v>5068</v>
      </c>
      <c r="C5298" s="193">
        <v>0.41180038260481594</v>
      </c>
      <c r="D5298" s="19"/>
      <c r="E5298" s="19">
        <v>0.44205180973084274</v>
      </c>
      <c r="F5298" s="19"/>
      <c r="G5298" s="19">
        <v>1.3107572358184745</v>
      </c>
      <c r="H5298" s="19"/>
      <c r="I5298" s="19">
        <v>0.46804424071759226</v>
      </c>
      <c r="J5298" s="19"/>
      <c r="K5298" s="19">
        <v>0.96466669050650145</v>
      </c>
      <c r="L5298" s="19"/>
      <c r="M5298" s="19">
        <v>0.43138418813607871</v>
      </c>
      <c r="N5298" s="19"/>
      <c r="O5298" s="19"/>
      <c r="P5298" s="50">
        <v>6.914813902880676E-2</v>
      </c>
      <c r="R5298" s="9" t="s">
        <v>0</v>
      </c>
    </row>
    <row r="5299" spans="2:18" x14ac:dyDescent="0.2">
      <c r="B5299" s="25">
        <v>5069</v>
      </c>
      <c r="C5299" s="193"/>
      <c r="D5299" s="19">
        <v>1.0613000828487025</v>
      </c>
      <c r="E5299" s="19"/>
      <c r="F5299" s="19">
        <v>0.96262638364066022</v>
      </c>
      <c r="G5299" s="19"/>
      <c r="H5299" s="19">
        <v>1.5753011376851425</v>
      </c>
      <c r="I5299" s="19"/>
      <c r="J5299" s="19">
        <v>1.1292796746635847</v>
      </c>
      <c r="K5299" s="19"/>
      <c r="L5299" s="19">
        <v>0.96419398458836159</v>
      </c>
      <c r="M5299" s="19">
        <v>0.14476768151607644</v>
      </c>
      <c r="N5299" s="19"/>
      <c r="O5299" s="19"/>
      <c r="P5299" s="50">
        <v>1.3162085422533429</v>
      </c>
      <c r="R5299" s="9" t="s">
        <v>0</v>
      </c>
    </row>
    <row r="5300" spans="2:18" x14ac:dyDescent="0.2">
      <c r="B5300" s="25">
        <v>5070</v>
      </c>
      <c r="C5300" s="193">
        <v>0.12167612094159301</v>
      </c>
      <c r="D5300" s="19"/>
      <c r="E5300" s="19"/>
      <c r="F5300" s="19">
        <v>0.23218953635504488</v>
      </c>
      <c r="G5300" s="19"/>
      <c r="H5300" s="19">
        <v>0.82791054389198104</v>
      </c>
      <c r="I5300" s="19"/>
      <c r="J5300" s="19">
        <v>1.2990303993592942</v>
      </c>
      <c r="K5300" s="19">
        <v>0.98439823047343522</v>
      </c>
      <c r="L5300" s="19"/>
      <c r="M5300" s="19">
        <v>0.35276289503636171</v>
      </c>
      <c r="N5300" s="19"/>
      <c r="O5300" s="19">
        <v>0.68167080057655227</v>
      </c>
      <c r="P5300" s="50"/>
      <c r="R5300" s="9" t="s">
        <v>0</v>
      </c>
    </row>
    <row r="5301" spans="2:18" x14ac:dyDescent="0.2">
      <c r="B5301" s="25">
        <v>5071</v>
      </c>
      <c r="C5301" s="193">
        <v>2.4183544527438508E-4</v>
      </c>
      <c r="D5301" s="19"/>
      <c r="E5301" s="19"/>
      <c r="F5301" s="19">
        <v>0.10652991626539021</v>
      </c>
      <c r="G5301" s="19"/>
      <c r="H5301" s="19">
        <v>0.25059536795447318</v>
      </c>
      <c r="I5301" s="19">
        <v>0.8033202889664105</v>
      </c>
      <c r="J5301" s="19"/>
      <c r="K5301" s="19">
        <v>0.6238111356606727</v>
      </c>
      <c r="L5301" s="19"/>
      <c r="M5301" s="19">
        <v>0.72461504724450831</v>
      </c>
      <c r="N5301" s="19"/>
      <c r="O5301" s="19">
        <v>1.6312181418142132E-3</v>
      </c>
      <c r="P5301" s="50"/>
      <c r="R5301" s="9" t="s">
        <v>0</v>
      </c>
    </row>
    <row r="5302" spans="2:18" x14ac:dyDescent="0.2">
      <c r="B5302" s="25">
        <v>5072</v>
      </c>
      <c r="C5302" s="193">
        <v>0.6386781718050244</v>
      </c>
      <c r="D5302" s="19"/>
      <c r="E5302" s="19"/>
      <c r="F5302" s="19">
        <v>0.35728658123522905</v>
      </c>
      <c r="G5302" s="19">
        <v>1.1865124440400481</v>
      </c>
      <c r="H5302" s="19"/>
      <c r="I5302" s="19">
        <v>7.9236199493677509E-2</v>
      </c>
      <c r="J5302" s="19"/>
      <c r="K5302" s="19">
        <v>0.41471658101991937</v>
      </c>
      <c r="L5302" s="19"/>
      <c r="M5302" s="19"/>
      <c r="N5302" s="19">
        <v>0.70548160517027347</v>
      </c>
      <c r="O5302" s="19">
        <v>0.61175142053553322</v>
      </c>
      <c r="P5302" s="50"/>
      <c r="R5302" s="9" t="s">
        <v>0</v>
      </c>
    </row>
    <row r="5303" spans="2:18" x14ac:dyDescent="0.2">
      <c r="B5303" s="25">
        <v>5073</v>
      </c>
      <c r="C5303" s="193"/>
      <c r="D5303" s="19">
        <v>2.8117406579814515</v>
      </c>
      <c r="E5303" s="19"/>
      <c r="F5303" s="19">
        <v>1.5380420115057947</v>
      </c>
      <c r="G5303" s="19"/>
      <c r="H5303" s="19">
        <v>2.6629640927633025</v>
      </c>
      <c r="I5303" s="19"/>
      <c r="J5303" s="19">
        <v>1.4599876758567782</v>
      </c>
      <c r="K5303" s="19"/>
      <c r="L5303" s="19">
        <v>1.0190221815979159</v>
      </c>
      <c r="M5303" s="19"/>
      <c r="N5303" s="19">
        <v>1.2109868125104808</v>
      </c>
      <c r="O5303" s="19"/>
      <c r="P5303" s="50">
        <v>2.1011027148468155</v>
      </c>
      <c r="R5303" s="9" t="s">
        <v>0</v>
      </c>
    </row>
    <row r="5304" spans="2:18" x14ac:dyDescent="0.2">
      <c r="B5304" s="25">
        <v>5074</v>
      </c>
      <c r="C5304" s="193">
        <v>0.17694376731518094</v>
      </c>
      <c r="D5304" s="19"/>
      <c r="E5304" s="19"/>
      <c r="F5304" s="19">
        <v>0.26871087782768321</v>
      </c>
      <c r="G5304" s="19">
        <v>0.19302470952804346</v>
      </c>
      <c r="H5304" s="19"/>
      <c r="I5304" s="19">
        <v>7.6563266782254641E-2</v>
      </c>
      <c r="J5304" s="19"/>
      <c r="K5304" s="19">
        <v>0.46566208791996</v>
      </c>
      <c r="L5304" s="19"/>
      <c r="M5304" s="19"/>
      <c r="N5304" s="19">
        <v>6.7599882662685809E-2</v>
      </c>
      <c r="O5304" s="19"/>
      <c r="P5304" s="50">
        <v>0.56757269030791202</v>
      </c>
      <c r="R5304" s="9" t="s">
        <v>0</v>
      </c>
    </row>
    <row r="5305" spans="2:18" x14ac:dyDescent="0.2">
      <c r="B5305" s="25">
        <v>5075</v>
      </c>
      <c r="C5305" s="193"/>
      <c r="D5305" s="19">
        <v>0.60372968884096856</v>
      </c>
      <c r="E5305" s="19"/>
      <c r="F5305" s="19">
        <v>0.27298646326115139</v>
      </c>
      <c r="G5305" s="19"/>
      <c r="H5305" s="19">
        <v>0.17766683000719261</v>
      </c>
      <c r="I5305" s="19"/>
      <c r="J5305" s="19">
        <v>0.26965019957132585</v>
      </c>
      <c r="K5305" s="19">
        <v>0.80535514216227355</v>
      </c>
      <c r="L5305" s="19"/>
      <c r="M5305" s="19"/>
      <c r="N5305" s="19">
        <v>3.8523990657856326E-2</v>
      </c>
      <c r="O5305" s="19"/>
      <c r="P5305" s="50">
        <v>0.44176570857559877</v>
      </c>
      <c r="R5305" s="9" t="s">
        <v>0</v>
      </c>
    </row>
    <row r="5306" spans="2:18" x14ac:dyDescent="0.2">
      <c r="B5306" s="25">
        <v>5076</v>
      </c>
      <c r="C5306" s="193"/>
      <c r="D5306" s="19">
        <v>9.9487098031145194E-2</v>
      </c>
      <c r="E5306" s="19"/>
      <c r="F5306" s="19">
        <v>8.537465136730818E-2</v>
      </c>
      <c r="G5306" s="19">
        <v>0.22196205679805586</v>
      </c>
      <c r="H5306" s="19"/>
      <c r="I5306" s="19"/>
      <c r="J5306" s="19">
        <v>1.1901186061605415</v>
      </c>
      <c r="K5306" s="19"/>
      <c r="L5306" s="19">
        <v>0.17956513939812793</v>
      </c>
      <c r="M5306" s="19">
        <v>0.12023419469153514</v>
      </c>
      <c r="N5306" s="19"/>
      <c r="O5306" s="19">
        <v>0.53745774901916421</v>
      </c>
      <c r="P5306" s="50"/>
      <c r="R5306" s="9" t="s">
        <v>0</v>
      </c>
    </row>
    <row r="5307" spans="2:18" x14ac:dyDescent="0.2">
      <c r="B5307" s="25">
        <v>5077</v>
      </c>
      <c r="C5307" s="193"/>
      <c r="D5307" s="19">
        <v>0.22150754035948025</v>
      </c>
      <c r="E5307" s="19"/>
      <c r="F5307" s="19">
        <v>1.4134998160521481</v>
      </c>
      <c r="G5307" s="19"/>
      <c r="H5307" s="19">
        <v>1.9827480592147675</v>
      </c>
      <c r="I5307" s="19"/>
      <c r="J5307" s="19">
        <v>0.28765187441843904</v>
      </c>
      <c r="K5307" s="19"/>
      <c r="L5307" s="19">
        <v>0.28898532308627539</v>
      </c>
      <c r="M5307" s="19"/>
      <c r="N5307" s="19">
        <v>0.57448787941935886</v>
      </c>
      <c r="O5307" s="19">
        <v>0.3403649177726964</v>
      </c>
      <c r="P5307" s="50"/>
      <c r="R5307" s="9" t="s">
        <v>0</v>
      </c>
    </row>
    <row r="5308" spans="2:18" x14ac:dyDescent="0.2">
      <c r="B5308" s="25">
        <v>5078</v>
      </c>
      <c r="C5308" s="193">
        <v>0.94505128948999229</v>
      </c>
      <c r="D5308" s="19"/>
      <c r="E5308" s="19">
        <v>1.383679902108802</v>
      </c>
      <c r="F5308" s="19"/>
      <c r="G5308" s="19">
        <v>1.0476084681182578</v>
      </c>
      <c r="H5308" s="19"/>
      <c r="I5308" s="19">
        <v>0.78695470654330313</v>
      </c>
      <c r="J5308" s="19"/>
      <c r="K5308" s="19">
        <v>1.1590588270596986</v>
      </c>
      <c r="L5308" s="19"/>
      <c r="M5308" s="19">
        <v>0.48234656589193919</v>
      </c>
      <c r="N5308" s="19"/>
      <c r="O5308" s="19">
        <v>1.1702511122577499</v>
      </c>
      <c r="P5308" s="50"/>
      <c r="R5308" s="9" t="s">
        <v>0</v>
      </c>
    </row>
    <row r="5309" spans="2:18" x14ac:dyDescent="0.2">
      <c r="B5309" s="25">
        <v>5079</v>
      </c>
      <c r="C5309" s="193">
        <v>0.39368847439297278</v>
      </c>
      <c r="D5309" s="19"/>
      <c r="E5309" s="19">
        <v>0.90957490285327824</v>
      </c>
      <c r="F5309" s="19"/>
      <c r="G5309" s="19">
        <v>0.8364858642187516</v>
      </c>
      <c r="H5309" s="19"/>
      <c r="I5309" s="19">
        <v>1.3260745746764826</v>
      </c>
      <c r="J5309" s="19"/>
      <c r="K5309" s="19">
        <v>1.0647825608392156</v>
      </c>
      <c r="L5309" s="19"/>
      <c r="M5309" s="19">
        <v>0.69088950814185479</v>
      </c>
      <c r="N5309" s="19"/>
      <c r="O5309" s="19">
        <v>0.3395301137753679</v>
      </c>
      <c r="P5309" s="50"/>
      <c r="R5309" s="9" t="s">
        <v>0</v>
      </c>
    </row>
    <row r="5310" spans="2:18" x14ac:dyDescent="0.2">
      <c r="B5310" s="25">
        <v>5080</v>
      </c>
      <c r="C5310" s="193">
        <v>0.50457082971900946</v>
      </c>
      <c r="D5310" s="19"/>
      <c r="E5310" s="19">
        <v>0.20965730204248809</v>
      </c>
      <c r="F5310" s="19"/>
      <c r="G5310" s="19">
        <v>0.17568188450293287</v>
      </c>
      <c r="H5310" s="19"/>
      <c r="I5310" s="19"/>
      <c r="J5310" s="19">
        <v>0.1995535589756644</v>
      </c>
      <c r="K5310" s="19"/>
      <c r="L5310" s="19">
        <v>1.1199468565000437</v>
      </c>
      <c r="M5310" s="19"/>
      <c r="N5310" s="19">
        <v>0.19613172669923176</v>
      </c>
      <c r="O5310" s="19"/>
      <c r="P5310" s="50">
        <v>0.31659293312533276</v>
      </c>
      <c r="R5310" s="9" t="s">
        <v>0</v>
      </c>
    </row>
    <row r="5311" spans="2:18" x14ac:dyDescent="0.2">
      <c r="B5311" s="25">
        <v>5081</v>
      </c>
      <c r="C5311" s="193">
        <v>0.5112014675163008</v>
      </c>
      <c r="D5311" s="19"/>
      <c r="E5311" s="19"/>
      <c r="F5311" s="19">
        <v>0.84341647043358858</v>
      </c>
      <c r="G5311" s="19">
        <v>0.12385056139820676</v>
      </c>
      <c r="H5311" s="19"/>
      <c r="I5311" s="19"/>
      <c r="J5311" s="19">
        <v>0.50485760148586278</v>
      </c>
      <c r="K5311" s="19"/>
      <c r="L5311" s="19">
        <v>0.41785546328108869</v>
      </c>
      <c r="M5311" s="19">
        <v>0.71413346735374361</v>
      </c>
      <c r="N5311" s="19"/>
      <c r="O5311" s="19"/>
      <c r="P5311" s="50">
        <v>0.38654204371784195</v>
      </c>
      <c r="R5311" s="9" t="s">
        <v>0</v>
      </c>
    </row>
    <row r="5312" spans="2:18" x14ac:dyDescent="0.2">
      <c r="B5312" s="25">
        <v>5082</v>
      </c>
      <c r="C5312" s="193"/>
      <c r="D5312" s="19">
        <v>0.5315066658445522</v>
      </c>
      <c r="E5312" s="19"/>
      <c r="F5312" s="19">
        <v>0.48885378338039542</v>
      </c>
      <c r="G5312" s="19"/>
      <c r="H5312" s="19">
        <v>2.8412852294967064E-2</v>
      </c>
      <c r="I5312" s="19">
        <v>0.23420379689045193</v>
      </c>
      <c r="J5312" s="19"/>
      <c r="K5312" s="19"/>
      <c r="L5312" s="19">
        <v>1.3591750345769546E-2</v>
      </c>
      <c r="M5312" s="19"/>
      <c r="N5312" s="19">
        <v>1.1902695891293149</v>
      </c>
      <c r="O5312" s="19">
        <v>0.23590442522746741</v>
      </c>
      <c r="P5312" s="50"/>
      <c r="R5312" s="9" t="s">
        <v>0</v>
      </c>
    </row>
    <row r="5313" spans="2:18" x14ac:dyDescent="0.2">
      <c r="B5313" s="25">
        <v>5083</v>
      </c>
      <c r="C5313" s="193">
        <v>1.0124173312120583</v>
      </c>
      <c r="D5313" s="19"/>
      <c r="E5313" s="19">
        <v>0.238591567538918</v>
      </c>
      <c r="F5313" s="19"/>
      <c r="G5313" s="19">
        <v>0.83018590543673509</v>
      </c>
      <c r="H5313" s="19"/>
      <c r="I5313" s="19">
        <v>0.70061308997866023</v>
      </c>
      <c r="J5313" s="19"/>
      <c r="K5313" s="19">
        <v>0.64835103232810654</v>
      </c>
      <c r="L5313" s="19"/>
      <c r="M5313" s="19">
        <v>0.54307142650510798</v>
      </c>
      <c r="N5313" s="19"/>
      <c r="O5313" s="19">
        <v>0.38893092131214857</v>
      </c>
      <c r="P5313" s="50"/>
      <c r="R5313" s="9" t="s">
        <v>0</v>
      </c>
    </row>
    <row r="5314" spans="2:18" x14ac:dyDescent="0.2">
      <c r="B5314" s="25">
        <v>5084</v>
      </c>
      <c r="C5314" s="193">
        <v>1.8683205722309693</v>
      </c>
      <c r="D5314" s="19"/>
      <c r="E5314" s="19">
        <v>2.1888855767948581</v>
      </c>
      <c r="F5314" s="19"/>
      <c r="G5314" s="19">
        <v>1.4507944648088451</v>
      </c>
      <c r="H5314" s="19"/>
      <c r="I5314" s="19">
        <v>1.3524615128444464</v>
      </c>
      <c r="J5314" s="19"/>
      <c r="K5314" s="19">
        <v>1.849330111972449</v>
      </c>
      <c r="L5314" s="19"/>
      <c r="M5314" s="19">
        <v>1.746463050630862</v>
      </c>
      <c r="N5314" s="19"/>
      <c r="O5314" s="19">
        <v>2.6366048798153359</v>
      </c>
      <c r="P5314" s="50"/>
      <c r="R5314" s="9" t="s">
        <v>0</v>
      </c>
    </row>
    <row r="5315" spans="2:18" x14ac:dyDescent="0.2">
      <c r="B5315" s="25">
        <v>5085</v>
      </c>
      <c r="C5315" s="193">
        <v>0.361264010181921</v>
      </c>
      <c r="D5315" s="19"/>
      <c r="E5315" s="19"/>
      <c r="F5315" s="19">
        <v>5.0485799720138801E-2</v>
      </c>
      <c r="G5315" s="19"/>
      <c r="H5315" s="19">
        <v>0.45702075139734499</v>
      </c>
      <c r="I5315" s="19"/>
      <c r="J5315" s="19">
        <v>0.16647863986362305</v>
      </c>
      <c r="K5315" s="19">
        <v>0.21542853006434165</v>
      </c>
      <c r="L5315" s="19"/>
      <c r="M5315" s="19"/>
      <c r="N5315" s="19">
        <v>2.6237239978327141E-2</v>
      </c>
      <c r="O5315" s="19">
        <v>0.19358390223536909</v>
      </c>
      <c r="P5315" s="50"/>
      <c r="R5315" s="9" t="s">
        <v>0</v>
      </c>
    </row>
    <row r="5316" spans="2:18" x14ac:dyDescent="0.2">
      <c r="B5316" s="25">
        <v>5086</v>
      </c>
      <c r="C5316" s="193"/>
      <c r="D5316" s="19">
        <v>0.90838548756227144</v>
      </c>
      <c r="E5316" s="19"/>
      <c r="F5316" s="19">
        <v>0.97139882434112934</v>
      </c>
      <c r="G5316" s="19"/>
      <c r="H5316" s="19">
        <v>2.5870698827706349</v>
      </c>
      <c r="I5316" s="19"/>
      <c r="J5316" s="19">
        <v>2.0720612520162995</v>
      </c>
      <c r="K5316" s="19"/>
      <c r="L5316" s="19">
        <v>2.3128095142756342</v>
      </c>
      <c r="M5316" s="19"/>
      <c r="N5316" s="19">
        <v>2.2741528348376434</v>
      </c>
      <c r="O5316" s="19"/>
      <c r="P5316" s="50">
        <v>0.66104390171249117</v>
      </c>
      <c r="R5316" s="9" t="s">
        <v>0</v>
      </c>
    </row>
    <row r="5317" spans="2:18" x14ac:dyDescent="0.2">
      <c r="B5317" s="25">
        <v>5087</v>
      </c>
      <c r="C5317" s="193"/>
      <c r="D5317" s="19">
        <v>1.4142606986106492</v>
      </c>
      <c r="E5317" s="19"/>
      <c r="F5317" s="19">
        <v>1.2561528410645066</v>
      </c>
      <c r="G5317" s="19"/>
      <c r="H5317" s="19">
        <v>2.1281449001467001</v>
      </c>
      <c r="I5317" s="19"/>
      <c r="J5317" s="19">
        <v>1.4056930277562774</v>
      </c>
      <c r="K5317" s="19"/>
      <c r="L5317" s="19">
        <v>1.5082064467439855</v>
      </c>
      <c r="M5317" s="19"/>
      <c r="N5317" s="19">
        <v>2.406095026931002</v>
      </c>
      <c r="O5317" s="19"/>
      <c r="P5317" s="50">
        <v>1.8954717127376541</v>
      </c>
      <c r="R5317" s="9" t="s">
        <v>0</v>
      </c>
    </row>
    <row r="5318" spans="2:18" x14ac:dyDescent="0.2">
      <c r="B5318" s="25">
        <v>5088</v>
      </c>
      <c r="C5318" s="193">
        <v>7.9312201633417873E-3</v>
      </c>
      <c r="D5318" s="19"/>
      <c r="E5318" s="19">
        <v>0.13928657263978644</v>
      </c>
      <c r="F5318" s="19"/>
      <c r="G5318" s="19"/>
      <c r="H5318" s="19">
        <v>0.89382680450757845</v>
      </c>
      <c r="I5318" s="19">
        <v>0.13999706119191455</v>
      </c>
      <c r="J5318" s="19"/>
      <c r="K5318" s="19">
        <v>7.2693334523568562E-2</v>
      </c>
      <c r="L5318" s="19"/>
      <c r="M5318" s="19">
        <v>0.75303107709535522</v>
      </c>
      <c r="N5318" s="19"/>
      <c r="O5318" s="19">
        <v>0.25240838860926318</v>
      </c>
      <c r="P5318" s="50"/>
      <c r="R5318" s="9" t="s">
        <v>0</v>
      </c>
    </row>
    <row r="5319" spans="2:18" x14ac:dyDescent="0.2">
      <c r="B5319" s="25">
        <v>5089</v>
      </c>
      <c r="C5319" s="193">
        <v>0.19534642939528335</v>
      </c>
      <c r="D5319" s="19"/>
      <c r="E5319" s="19">
        <v>0.30198987342730144</v>
      </c>
      <c r="F5319" s="19"/>
      <c r="G5319" s="19">
        <v>0.73656548810938127</v>
      </c>
      <c r="H5319" s="19"/>
      <c r="I5319" s="19">
        <v>0.67582904745671157</v>
      </c>
      <c r="J5319" s="19"/>
      <c r="K5319" s="19">
        <v>0.80710678531827817</v>
      </c>
      <c r="L5319" s="19"/>
      <c r="M5319" s="19">
        <v>0.4403647416079125</v>
      </c>
      <c r="N5319" s="19"/>
      <c r="O5319" s="19">
        <v>0.42685131400691728</v>
      </c>
      <c r="P5319" s="50"/>
      <c r="R5319" s="9" t="s">
        <v>0</v>
      </c>
    </row>
    <row r="5320" spans="2:18" x14ac:dyDescent="0.2">
      <c r="B5320" s="25">
        <v>5090</v>
      </c>
      <c r="C5320" s="193"/>
      <c r="D5320" s="19">
        <v>0.38177297858295273</v>
      </c>
      <c r="E5320" s="19"/>
      <c r="F5320" s="19">
        <v>0.17386036957473694</v>
      </c>
      <c r="G5320" s="19">
        <v>0.2138327240132708</v>
      </c>
      <c r="H5320" s="19"/>
      <c r="I5320" s="19"/>
      <c r="J5320" s="19">
        <v>0.14542618721594017</v>
      </c>
      <c r="K5320" s="19"/>
      <c r="L5320" s="19">
        <v>0.50123053629433889</v>
      </c>
      <c r="M5320" s="19"/>
      <c r="N5320" s="19">
        <v>0.69213266687601827</v>
      </c>
      <c r="O5320" s="19"/>
      <c r="P5320" s="50">
        <v>0.37242087789148298</v>
      </c>
      <c r="R5320" s="9" t="s">
        <v>0</v>
      </c>
    </row>
    <row r="5321" spans="2:18" x14ac:dyDescent="0.2">
      <c r="B5321" s="25">
        <v>5091</v>
      </c>
      <c r="C5321" s="193">
        <v>1.4674126158104643</v>
      </c>
      <c r="D5321" s="19"/>
      <c r="E5321" s="19">
        <v>2.167817019240553</v>
      </c>
      <c r="F5321" s="19"/>
      <c r="G5321" s="19">
        <v>1.2871506904589778</v>
      </c>
      <c r="H5321" s="19"/>
      <c r="I5321" s="19">
        <v>0.95874286448194701</v>
      </c>
      <c r="J5321" s="19"/>
      <c r="K5321" s="19">
        <v>1.5115775799796407</v>
      </c>
      <c r="L5321" s="19"/>
      <c r="M5321" s="19">
        <v>0.3793394499670848</v>
      </c>
      <c r="N5321" s="19"/>
      <c r="O5321" s="19">
        <v>0.36134106592704363</v>
      </c>
      <c r="P5321" s="50"/>
      <c r="R5321" s="9" t="s">
        <v>0</v>
      </c>
    </row>
    <row r="5322" spans="2:18" x14ac:dyDescent="0.2">
      <c r="B5322" s="25">
        <v>5092</v>
      </c>
      <c r="C5322" s="193">
        <v>1.1742141355537141</v>
      </c>
      <c r="D5322" s="19"/>
      <c r="E5322" s="19">
        <v>0.36781482238394658</v>
      </c>
      <c r="F5322" s="19"/>
      <c r="G5322" s="19">
        <v>1.6888800282447687</v>
      </c>
      <c r="H5322" s="19"/>
      <c r="I5322" s="19">
        <v>0.43613901020584833</v>
      </c>
      <c r="J5322" s="19"/>
      <c r="K5322" s="19">
        <v>0.62418719492199548</v>
      </c>
      <c r="L5322" s="19"/>
      <c r="M5322" s="19">
        <v>1.1784327773454346</v>
      </c>
      <c r="N5322" s="19"/>
      <c r="O5322" s="19">
        <v>0.56494857101674667</v>
      </c>
      <c r="P5322" s="50"/>
      <c r="R5322" s="9" t="s">
        <v>0</v>
      </c>
    </row>
    <row r="5323" spans="2:18" x14ac:dyDescent="0.2">
      <c r="B5323" s="25">
        <v>5093</v>
      </c>
      <c r="C5323" s="193"/>
      <c r="D5323" s="19">
        <v>1.1505856027229664</v>
      </c>
      <c r="E5323" s="19"/>
      <c r="F5323" s="19">
        <v>9.8552849264541206E-3</v>
      </c>
      <c r="G5323" s="19"/>
      <c r="H5323" s="19">
        <v>0.25228993787629667</v>
      </c>
      <c r="I5323" s="19"/>
      <c r="J5323" s="19">
        <v>0.62370885265673293</v>
      </c>
      <c r="K5323" s="19"/>
      <c r="L5323" s="19">
        <v>0.71264416410408793</v>
      </c>
      <c r="M5323" s="19"/>
      <c r="N5323" s="19">
        <v>0.10439524614576658</v>
      </c>
      <c r="O5323" s="19"/>
      <c r="P5323" s="50">
        <v>0.57272611747347357</v>
      </c>
      <c r="R5323" s="9" t="s">
        <v>0</v>
      </c>
    </row>
    <row r="5324" spans="2:18" x14ac:dyDescent="0.2">
      <c r="B5324" s="25">
        <v>5094</v>
      </c>
      <c r="C5324" s="193"/>
      <c r="D5324" s="19">
        <v>0.6527735248357398</v>
      </c>
      <c r="E5324" s="19"/>
      <c r="F5324" s="19">
        <v>0.18916509833873835</v>
      </c>
      <c r="G5324" s="19"/>
      <c r="H5324" s="19">
        <v>0.39417658890175111</v>
      </c>
      <c r="I5324" s="19"/>
      <c r="J5324" s="19">
        <v>1.18344820643616</v>
      </c>
      <c r="K5324" s="19"/>
      <c r="L5324" s="19">
        <v>0.65821734488423178</v>
      </c>
      <c r="M5324" s="19"/>
      <c r="N5324" s="19">
        <v>0.56393766752914565</v>
      </c>
      <c r="O5324" s="19">
        <v>9.5821178594494294E-2</v>
      </c>
      <c r="P5324" s="50"/>
      <c r="R5324" s="9" t="s">
        <v>0</v>
      </c>
    </row>
    <row r="5325" spans="2:18" x14ac:dyDescent="0.2">
      <c r="B5325" s="25">
        <v>5095</v>
      </c>
      <c r="C5325" s="193"/>
      <c r="D5325" s="19">
        <v>4.2464697578503692E-2</v>
      </c>
      <c r="E5325" s="19"/>
      <c r="F5325" s="19">
        <v>0.26158421584376301</v>
      </c>
      <c r="G5325" s="19"/>
      <c r="H5325" s="19">
        <v>0.56379032405363672</v>
      </c>
      <c r="I5325" s="19">
        <v>0.7035659918432523</v>
      </c>
      <c r="J5325" s="19"/>
      <c r="K5325" s="19"/>
      <c r="L5325" s="19">
        <v>0.36986128507963223</v>
      </c>
      <c r="M5325" s="19"/>
      <c r="N5325" s="19">
        <v>0.72275100837330652</v>
      </c>
      <c r="O5325" s="19"/>
      <c r="P5325" s="50">
        <v>0.2959603232719128</v>
      </c>
      <c r="R5325" s="9" t="s">
        <v>0</v>
      </c>
    </row>
    <row r="5326" spans="2:18" x14ac:dyDescent="0.2">
      <c r="B5326" s="25">
        <v>5096</v>
      </c>
      <c r="C5326" s="193"/>
      <c r="D5326" s="19">
        <v>1.0448414072653456</v>
      </c>
      <c r="E5326" s="19"/>
      <c r="F5326" s="19">
        <v>2.5260339090196675</v>
      </c>
      <c r="G5326" s="19"/>
      <c r="H5326" s="19">
        <v>2.5500215853461197</v>
      </c>
      <c r="I5326" s="19"/>
      <c r="J5326" s="19">
        <v>0.7926103504541594</v>
      </c>
      <c r="K5326" s="19"/>
      <c r="L5326" s="19">
        <v>1.6159117349242631</v>
      </c>
      <c r="M5326" s="19"/>
      <c r="N5326" s="19">
        <v>1.3984933453521964</v>
      </c>
      <c r="O5326" s="19"/>
      <c r="P5326" s="50">
        <v>1.9840908264514954</v>
      </c>
      <c r="R5326" s="9" t="s">
        <v>0</v>
      </c>
    </row>
    <row r="5327" spans="2:18" x14ac:dyDescent="0.2">
      <c r="B5327" s="25">
        <v>5097</v>
      </c>
      <c r="C5327" s="193">
        <v>0.85682142664498362</v>
      </c>
      <c r="D5327" s="19"/>
      <c r="E5327" s="19"/>
      <c r="F5327" s="19">
        <v>1.5373106351513419</v>
      </c>
      <c r="G5327" s="19"/>
      <c r="H5327" s="19">
        <v>0.36563393628672292</v>
      </c>
      <c r="I5327" s="19"/>
      <c r="J5327" s="19">
        <v>0.46519974974071343</v>
      </c>
      <c r="K5327" s="19"/>
      <c r="L5327" s="19">
        <v>0.2236641336088524</v>
      </c>
      <c r="M5327" s="19"/>
      <c r="N5327" s="19">
        <v>0.69877562416980832</v>
      </c>
      <c r="O5327" s="19"/>
      <c r="P5327" s="50">
        <v>2.1270902457677803E-2</v>
      </c>
      <c r="R5327" s="9" t="s">
        <v>0</v>
      </c>
    </row>
    <row r="5328" spans="2:18" x14ac:dyDescent="0.2">
      <c r="B5328" s="25">
        <v>5098</v>
      </c>
      <c r="C5328" s="193">
        <v>1.0091490378167061</v>
      </c>
      <c r="D5328" s="19"/>
      <c r="E5328" s="19">
        <v>1.0866148472657791</v>
      </c>
      <c r="F5328" s="19"/>
      <c r="G5328" s="19">
        <v>0.84134926922660702</v>
      </c>
      <c r="H5328" s="19"/>
      <c r="I5328" s="19">
        <v>0.32761852299635791</v>
      </c>
      <c r="J5328" s="19"/>
      <c r="K5328" s="19">
        <v>0.30500297834726914</v>
      </c>
      <c r="L5328" s="19"/>
      <c r="M5328" s="19">
        <v>0.3567122052643627</v>
      </c>
      <c r="N5328" s="19"/>
      <c r="O5328" s="19">
        <v>0.57049771436614349</v>
      </c>
      <c r="P5328" s="50"/>
      <c r="R5328" s="9" t="s">
        <v>0</v>
      </c>
    </row>
    <row r="5329" spans="2:18" x14ac:dyDescent="0.2">
      <c r="B5329" s="25">
        <v>5099</v>
      </c>
      <c r="C5329" s="193">
        <v>1.1881469248718015</v>
      </c>
      <c r="D5329" s="19"/>
      <c r="E5329" s="19">
        <v>0.88303652533116594</v>
      </c>
      <c r="F5329" s="19"/>
      <c r="G5329" s="19">
        <v>0.97255972978711835</v>
      </c>
      <c r="H5329" s="19"/>
      <c r="I5329" s="19">
        <v>1.3820308324436252</v>
      </c>
      <c r="J5329" s="19"/>
      <c r="K5329" s="19">
        <v>0.58432112616402265</v>
      </c>
      <c r="L5329" s="19"/>
      <c r="M5329" s="19">
        <v>0.36337702887531803</v>
      </c>
      <c r="N5329" s="19"/>
      <c r="O5329" s="19">
        <v>0.94935337449950008</v>
      </c>
      <c r="P5329" s="50"/>
      <c r="R5329" s="9" t="s">
        <v>0</v>
      </c>
    </row>
    <row r="5330" spans="2:18" x14ac:dyDescent="0.2">
      <c r="B5330" s="25">
        <v>5100</v>
      </c>
      <c r="C5330" s="193"/>
      <c r="D5330" s="19">
        <v>0.63937758340058626</v>
      </c>
      <c r="E5330" s="19">
        <v>3.3128158695238809E-2</v>
      </c>
      <c r="F5330" s="19"/>
      <c r="G5330" s="19"/>
      <c r="H5330" s="19">
        <v>0.51936495976347452</v>
      </c>
      <c r="I5330" s="19"/>
      <c r="J5330" s="19">
        <v>0.68855846831525414</v>
      </c>
      <c r="K5330" s="19"/>
      <c r="L5330" s="19">
        <v>1.1117705192130363</v>
      </c>
      <c r="M5330" s="19">
        <v>0.95307685005330944</v>
      </c>
      <c r="N5330" s="19"/>
      <c r="O5330" s="19">
        <v>2.2223819955826368E-2</v>
      </c>
      <c r="P5330" s="50"/>
      <c r="R5330" s="9" t="s">
        <v>0</v>
      </c>
    </row>
    <row r="5331" spans="2:18" x14ac:dyDescent="0.2">
      <c r="B5331" s="25">
        <v>5101</v>
      </c>
      <c r="C5331" s="193">
        <v>1.6761934917147803</v>
      </c>
      <c r="D5331" s="19"/>
      <c r="E5331" s="19">
        <v>1.8127407946335872</v>
      </c>
      <c r="F5331" s="19"/>
      <c r="G5331" s="19">
        <v>1.4551650782539041</v>
      </c>
      <c r="H5331" s="19"/>
      <c r="I5331" s="19">
        <v>1.992478824661448</v>
      </c>
      <c r="J5331" s="19"/>
      <c r="K5331" s="19">
        <v>1.7074667008624538</v>
      </c>
      <c r="L5331" s="19"/>
      <c r="M5331" s="19">
        <v>2.2059673962929578</v>
      </c>
      <c r="N5331" s="19"/>
      <c r="O5331" s="19">
        <v>1.838385567784601</v>
      </c>
      <c r="P5331" s="50"/>
      <c r="R5331" s="9" t="s">
        <v>0</v>
      </c>
    </row>
    <row r="5332" spans="2:18" x14ac:dyDescent="0.2">
      <c r="B5332" s="25">
        <v>5102</v>
      </c>
      <c r="C5332" s="193">
        <v>0.45590435324679379</v>
      </c>
      <c r="D5332" s="19"/>
      <c r="E5332" s="19">
        <v>0.68081556089750117</v>
      </c>
      <c r="F5332" s="19"/>
      <c r="G5332" s="19"/>
      <c r="H5332" s="19">
        <v>0.33142165234234366</v>
      </c>
      <c r="I5332" s="19">
        <v>0.37076137277868698</v>
      </c>
      <c r="J5332" s="19"/>
      <c r="K5332" s="19">
        <v>0.20239097873973558</v>
      </c>
      <c r="L5332" s="19"/>
      <c r="M5332" s="19">
        <v>0.82159775049270756</v>
      </c>
      <c r="N5332" s="19"/>
      <c r="O5332" s="19">
        <v>1.2299984341737549</v>
      </c>
      <c r="P5332" s="50"/>
      <c r="R5332" s="9" t="s">
        <v>0</v>
      </c>
    </row>
    <row r="5333" spans="2:18" x14ac:dyDescent="0.2">
      <c r="B5333" s="25">
        <v>5103</v>
      </c>
      <c r="C5333" s="193"/>
      <c r="D5333" s="19">
        <v>2.174577699503768</v>
      </c>
      <c r="E5333" s="19"/>
      <c r="F5333" s="19">
        <v>2.5115304466547936</v>
      </c>
      <c r="G5333" s="19"/>
      <c r="H5333" s="19">
        <v>2.18349359827238</v>
      </c>
      <c r="I5333" s="19"/>
      <c r="J5333" s="19">
        <v>1.8240917740933666</v>
      </c>
      <c r="K5333" s="19"/>
      <c r="L5333" s="19">
        <v>2.5161792385789004</v>
      </c>
      <c r="M5333" s="19"/>
      <c r="N5333" s="19">
        <v>2.7446316201625116</v>
      </c>
      <c r="O5333" s="19"/>
      <c r="P5333" s="50">
        <v>2.6298355141048306</v>
      </c>
      <c r="R5333" s="9" t="s">
        <v>0</v>
      </c>
    </row>
    <row r="5334" spans="2:18" x14ac:dyDescent="0.2">
      <c r="B5334" s="25">
        <v>5104</v>
      </c>
      <c r="C5334" s="193"/>
      <c r="D5334" s="19">
        <v>0.35237459998502396</v>
      </c>
      <c r="E5334" s="19"/>
      <c r="F5334" s="19">
        <v>0.64336156121571142</v>
      </c>
      <c r="G5334" s="19">
        <v>4.5008046384306923E-2</v>
      </c>
      <c r="H5334" s="19"/>
      <c r="I5334" s="19"/>
      <c r="J5334" s="19">
        <v>1.2719254799729258</v>
      </c>
      <c r="K5334" s="19"/>
      <c r="L5334" s="19">
        <v>1.3665054682170947</v>
      </c>
      <c r="M5334" s="19"/>
      <c r="N5334" s="19">
        <v>0.94215056996196755</v>
      </c>
      <c r="O5334" s="19"/>
      <c r="P5334" s="50">
        <v>1.4579504964185184</v>
      </c>
      <c r="R5334" s="9" t="s">
        <v>0</v>
      </c>
    </row>
    <row r="5335" spans="2:18" x14ac:dyDescent="0.2">
      <c r="B5335" s="25">
        <v>5105</v>
      </c>
      <c r="C5335" s="193">
        <v>1.8151400334496828</v>
      </c>
      <c r="D5335" s="19"/>
      <c r="E5335" s="19">
        <v>1.1366358960565304</v>
      </c>
      <c r="F5335" s="19"/>
      <c r="G5335" s="19">
        <v>0.40169322805075397</v>
      </c>
      <c r="H5335" s="19"/>
      <c r="I5335" s="19">
        <v>1.2538024971647597</v>
      </c>
      <c r="J5335" s="19"/>
      <c r="K5335" s="19">
        <v>1.0483714929757251</v>
      </c>
      <c r="L5335" s="19"/>
      <c r="M5335" s="19">
        <v>0.41225005640428614</v>
      </c>
      <c r="N5335" s="19"/>
      <c r="O5335" s="19">
        <v>5.7897195023931022E-2</v>
      </c>
      <c r="P5335" s="50"/>
      <c r="R5335" s="9" t="s">
        <v>0</v>
      </c>
    </row>
    <row r="5336" spans="2:18" x14ac:dyDescent="0.2">
      <c r="B5336" s="25">
        <v>5106</v>
      </c>
      <c r="C5336" s="193">
        <v>0.66456637919423267</v>
      </c>
      <c r="D5336" s="19"/>
      <c r="E5336" s="19"/>
      <c r="F5336" s="19">
        <v>0.12162953388123984</v>
      </c>
      <c r="G5336" s="19"/>
      <c r="H5336" s="19">
        <v>1.332234586149674E-3</v>
      </c>
      <c r="I5336" s="19"/>
      <c r="J5336" s="19">
        <v>0.47702440456919976</v>
      </c>
      <c r="K5336" s="19"/>
      <c r="L5336" s="19">
        <v>1.4815476580651654</v>
      </c>
      <c r="M5336" s="19">
        <v>0.63387882995306155</v>
      </c>
      <c r="N5336" s="19"/>
      <c r="O5336" s="19"/>
      <c r="P5336" s="50">
        <v>0.43850116291562879</v>
      </c>
      <c r="R5336" s="9" t="s">
        <v>0</v>
      </c>
    </row>
    <row r="5337" spans="2:18" x14ac:dyDescent="0.2">
      <c r="B5337" s="25">
        <v>5107</v>
      </c>
      <c r="C5337" s="193">
        <v>0.23418802916847903</v>
      </c>
      <c r="D5337" s="19"/>
      <c r="E5337" s="19"/>
      <c r="F5337" s="19">
        <v>1.736395844150705</v>
      </c>
      <c r="G5337" s="19"/>
      <c r="H5337" s="19">
        <v>0.57025963734117002</v>
      </c>
      <c r="I5337" s="19">
        <v>0.11734777367294318</v>
      </c>
      <c r="J5337" s="19"/>
      <c r="K5337" s="19"/>
      <c r="L5337" s="19">
        <v>0.53272376211201711</v>
      </c>
      <c r="M5337" s="19"/>
      <c r="N5337" s="19">
        <v>0.97854377090180134</v>
      </c>
      <c r="O5337" s="19"/>
      <c r="P5337" s="50">
        <v>0.53547790764479108</v>
      </c>
      <c r="R5337" s="9" t="s">
        <v>0</v>
      </c>
    </row>
    <row r="5338" spans="2:18" x14ac:dyDescent="0.2">
      <c r="B5338" s="25">
        <v>5108</v>
      </c>
      <c r="C5338" s="193"/>
      <c r="D5338" s="19">
        <v>0.44633300202482878</v>
      </c>
      <c r="E5338" s="19"/>
      <c r="F5338" s="19">
        <v>7.7850242457231808E-2</v>
      </c>
      <c r="G5338" s="19"/>
      <c r="H5338" s="19">
        <v>2.0367210773508941</v>
      </c>
      <c r="I5338" s="19"/>
      <c r="J5338" s="19">
        <v>1.4909200715363171</v>
      </c>
      <c r="K5338" s="19"/>
      <c r="L5338" s="19">
        <v>1.8949195860727841</v>
      </c>
      <c r="M5338" s="19"/>
      <c r="N5338" s="19">
        <v>0.2045043671369445</v>
      </c>
      <c r="O5338" s="19"/>
      <c r="P5338" s="50">
        <v>1.2450883570350046</v>
      </c>
      <c r="R5338" s="9" t="s">
        <v>0</v>
      </c>
    </row>
    <row r="5339" spans="2:18" x14ac:dyDescent="0.2">
      <c r="B5339" s="25">
        <v>5109</v>
      </c>
      <c r="C5339" s="193"/>
      <c r="D5339" s="19">
        <v>9.0930965993852642E-2</v>
      </c>
      <c r="E5339" s="19"/>
      <c r="F5339" s="19">
        <v>0.83283424540935136</v>
      </c>
      <c r="G5339" s="19"/>
      <c r="H5339" s="19">
        <v>0.32472462242340316</v>
      </c>
      <c r="I5339" s="19"/>
      <c r="J5339" s="19">
        <v>1.9330840527826338</v>
      </c>
      <c r="K5339" s="19"/>
      <c r="L5339" s="19">
        <v>1.2776818751320005</v>
      </c>
      <c r="M5339" s="19"/>
      <c r="N5339" s="19">
        <v>1.134996685783344</v>
      </c>
      <c r="O5339" s="19"/>
      <c r="P5339" s="50">
        <v>0.75069680194285293</v>
      </c>
      <c r="R5339" s="9" t="s">
        <v>0</v>
      </c>
    </row>
    <row r="5340" spans="2:18" x14ac:dyDescent="0.2">
      <c r="B5340" s="25">
        <v>5110</v>
      </c>
      <c r="C5340" s="193"/>
      <c r="D5340" s="19">
        <v>2.5673521846632057</v>
      </c>
      <c r="E5340" s="19"/>
      <c r="F5340" s="19">
        <v>2.2216159073800825</v>
      </c>
      <c r="G5340" s="19"/>
      <c r="H5340" s="19">
        <v>1.0358511702162989</v>
      </c>
      <c r="I5340" s="19"/>
      <c r="J5340" s="19">
        <v>2.2050294273535203</v>
      </c>
      <c r="K5340" s="19"/>
      <c r="L5340" s="19">
        <v>1.6075049921583209</v>
      </c>
      <c r="M5340" s="19"/>
      <c r="N5340" s="19">
        <v>1.9755980557240294</v>
      </c>
      <c r="O5340" s="19"/>
      <c r="P5340" s="50">
        <v>1.8169732266511112</v>
      </c>
      <c r="R5340" s="9" t="s">
        <v>0</v>
      </c>
    </row>
    <row r="5341" spans="2:18" x14ac:dyDescent="0.2">
      <c r="B5341" s="25">
        <v>5111</v>
      </c>
      <c r="C5341" s="193"/>
      <c r="D5341" s="19">
        <v>0.92967814285236716</v>
      </c>
      <c r="E5341" s="19"/>
      <c r="F5341" s="19">
        <v>0.25957873532815362</v>
      </c>
      <c r="G5341" s="19"/>
      <c r="H5341" s="19">
        <v>0.72691922763606598</v>
      </c>
      <c r="I5341" s="19"/>
      <c r="J5341" s="19">
        <v>0.13645599776679576</v>
      </c>
      <c r="K5341" s="19"/>
      <c r="L5341" s="19">
        <v>0.75185230276405135</v>
      </c>
      <c r="M5341" s="19"/>
      <c r="N5341" s="19">
        <v>0.5707035912328573</v>
      </c>
      <c r="O5341" s="19"/>
      <c r="P5341" s="50">
        <v>0.18270790793772637</v>
      </c>
      <c r="R5341" s="9" t="s">
        <v>0</v>
      </c>
    </row>
    <row r="5342" spans="2:18" x14ac:dyDescent="0.2">
      <c r="B5342" s="25">
        <v>5112</v>
      </c>
      <c r="C5342" s="193">
        <v>0.66273034762349481</v>
      </c>
      <c r="D5342" s="19"/>
      <c r="E5342" s="19">
        <v>0.46881409072631047</v>
      </c>
      <c r="F5342" s="19"/>
      <c r="G5342" s="19">
        <v>0.25687723766219694</v>
      </c>
      <c r="H5342" s="19"/>
      <c r="I5342" s="19">
        <v>0.51597653601879478</v>
      </c>
      <c r="J5342" s="19"/>
      <c r="K5342" s="19">
        <v>0.68877954440552336</v>
      </c>
      <c r="L5342" s="19"/>
      <c r="M5342" s="19">
        <v>1.5228803455715769</v>
      </c>
      <c r="N5342" s="19"/>
      <c r="O5342" s="19">
        <v>0.98131518905397486</v>
      </c>
      <c r="P5342" s="50"/>
      <c r="R5342" s="9" t="s">
        <v>0</v>
      </c>
    </row>
    <row r="5343" spans="2:18" x14ac:dyDescent="0.2">
      <c r="B5343" s="25">
        <v>5113</v>
      </c>
      <c r="C5343" s="193">
        <v>4.6210073108468301E-2</v>
      </c>
      <c r="D5343" s="19"/>
      <c r="E5343" s="19">
        <v>9.7690429700299106E-2</v>
      </c>
      <c r="F5343" s="19"/>
      <c r="G5343" s="19">
        <v>0.46163356273514661</v>
      </c>
      <c r="H5343" s="19"/>
      <c r="I5343" s="19">
        <v>0.37524825030596076</v>
      </c>
      <c r="J5343" s="19"/>
      <c r="K5343" s="19">
        <v>5.8158580666788862E-2</v>
      </c>
      <c r="L5343" s="19"/>
      <c r="M5343" s="19">
        <v>9.6798881452991634E-2</v>
      </c>
      <c r="N5343" s="19"/>
      <c r="O5343" s="19">
        <v>1.1458667029477152</v>
      </c>
      <c r="P5343" s="50"/>
      <c r="R5343" s="9" t="s">
        <v>0</v>
      </c>
    </row>
    <row r="5344" spans="2:18" x14ac:dyDescent="0.2">
      <c r="B5344" s="25">
        <v>5114</v>
      </c>
      <c r="C5344" s="193"/>
      <c r="D5344" s="19">
        <v>0.37258148875465968</v>
      </c>
      <c r="E5344" s="19"/>
      <c r="F5344" s="19">
        <v>0.32834215882923962</v>
      </c>
      <c r="G5344" s="19"/>
      <c r="H5344" s="19">
        <v>0.58712025877298613</v>
      </c>
      <c r="I5344" s="19"/>
      <c r="J5344" s="19">
        <v>2.2077825097711987E-2</v>
      </c>
      <c r="K5344" s="19">
        <v>7.7574617649494599E-3</v>
      </c>
      <c r="L5344" s="19"/>
      <c r="M5344" s="19"/>
      <c r="N5344" s="19">
        <v>0.1515593814906285</v>
      </c>
      <c r="O5344" s="19"/>
      <c r="P5344" s="50">
        <v>0.66205599862448949</v>
      </c>
      <c r="R5344" s="9" t="s">
        <v>0</v>
      </c>
    </row>
    <row r="5345" spans="2:18" x14ac:dyDescent="0.2">
      <c r="B5345" s="25">
        <v>5115</v>
      </c>
      <c r="C5345" s="193"/>
      <c r="D5345" s="19">
        <v>0.34026063514738059</v>
      </c>
      <c r="E5345" s="19"/>
      <c r="F5345" s="19">
        <v>0.95232663257662253</v>
      </c>
      <c r="G5345" s="19"/>
      <c r="H5345" s="19">
        <v>0.93132631296434976</v>
      </c>
      <c r="I5345" s="19"/>
      <c r="J5345" s="19">
        <v>1.005556447126426</v>
      </c>
      <c r="K5345" s="19"/>
      <c r="L5345" s="19">
        <v>6.8412352563823595E-2</v>
      </c>
      <c r="M5345" s="19"/>
      <c r="N5345" s="19">
        <v>0.40744203835942683</v>
      </c>
      <c r="O5345" s="19"/>
      <c r="P5345" s="50">
        <v>0.26277489613563643</v>
      </c>
      <c r="R5345" s="9" t="s">
        <v>0</v>
      </c>
    </row>
    <row r="5346" spans="2:18" x14ac:dyDescent="0.2">
      <c r="B5346" s="25">
        <v>5116</v>
      </c>
      <c r="C5346" s="193">
        <v>0.73789121521508849</v>
      </c>
      <c r="D5346" s="19"/>
      <c r="E5346" s="19">
        <v>0.28301594161071109</v>
      </c>
      <c r="F5346" s="19"/>
      <c r="G5346" s="19">
        <v>0.15113169655760783</v>
      </c>
      <c r="H5346" s="19"/>
      <c r="I5346" s="19">
        <v>0.14053035574722003</v>
      </c>
      <c r="J5346" s="19"/>
      <c r="K5346" s="19">
        <v>0.43195406588931823</v>
      </c>
      <c r="L5346" s="19"/>
      <c r="M5346" s="19"/>
      <c r="N5346" s="19">
        <v>0.31494189948668438</v>
      </c>
      <c r="O5346" s="19"/>
      <c r="P5346" s="50">
        <v>0.16222266113520603</v>
      </c>
      <c r="R5346" s="9" t="s">
        <v>0</v>
      </c>
    </row>
    <row r="5347" spans="2:18" x14ac:dyDescent="0.2">
      <c r="B5347" s="25">
        <v>5117</v>
      </c>
      <c r="C5347" s="193">
        <v>0.89702023339565529</v>
      </c>
      <c r="D5347" s="19"/>
      <c r="E5347" s="19"/>
      <c r="F5347" s="19">
        <v>0.65447766738801605</v>
      </c>
      <c r="G5347" s="19"/>
      <c r="H5347" s="19">
        <v>4.4505798850158372E-3</v>
      </c>
      <c r="I5347" s="19"/>
      <c r="J5347" s="19">
        <v>1.4401528550543117E-2</v>
      </c>
      <c r="K5347" s="19">
        <v>0.17511511060728721</v>
      </c>
      <c r="L5347" s="19"/>
      <c r="M5347" s="19"/>
      <c r="N5347" s="19">
        <v>3.1442440297722661E-2</v>
      </c>
      <c r="O5347" s="19"/>
      <c r="P5347" s="50">
        <v>0.16932902491902821</v>
      </c>
      <c r="R5347" s="9" t="s">
        <v>0</v>
      </c>
    </row>
    <row r="5348" spans="2:18" x14ac:dyDescent="0.2">
      <c r="B5348" s="25">
        <v>5118</v>
      </c>
      <c r="C5348" s="193"/>
      <c r="D5348" s="19">
        <v>0.8031199250643789</v>
      </c>
      <c r="E5348" s="19"/>
      <c r="F5348" s="19">
        <v>1.450395510625281</v>
      </c>
      <c r="G5348" s="19"/>
      <c r="H5348" s="19">
        <v>1.4520946990666643</v>
      </c>
      <c r="I5348" s="19"/>
      <c r="J5348" s="19">
        <v>1.5913018397176146</v>
      </c>
      <c r="K5348" s="19"/>
      <c r="L5348" s="19">
        <v>1.4334351632384368</v>
      </c>
      <c r="M5348" s="19"/>
      <c r="N5348" s="19">
        <v>1.2461314439430302</v>
      </c>
      <c r="O5348" s="19"/>
      <c r="P5348" s="50">
        <v>0.25192572929434004</v>
      </c>
      <c r="R5348" s="9" t="s">
        <v>0</v>
      </c>
    </row>
    <row r="5349" spans="2:18" x14ac:dyDescent="0.2">
      <c r="B5349" s="25">
        <v>5119</v>
      </c>
      <c r="C5349" s="193"/>
      <c r="D5349" s="19">
        <v>2.5730812777514579E-2</v>
      </c>
      <c r="E5349" s="19"/>
      <c r="F5349" s="19">
        <v>0.26841852587940673</v>
      </c>
      <c r="G5349" s="19"/>
      <c r="H5349" s="19">
        <v>0.48283446515999207</v>
      </c>
      <c r="I5349" s="19"/>
      <c r="J5349" s="19">
        <v>1.0999232664219045</v>
      </c>
      <c r="K5349" s="19"/>
      <c r="L5349" s="19">
        <v>0.55293763069386836</v>
      </c>
      <c r="M5349" s="19">
        <v>0.25736485408378523</v>
      </c>
      <c r="N5349" s="19"/>
      <c r="O5349" s="19"/>
      <c r="P5349" s="50">
        <v>0.48272651199038807</v>
      </c>
      <c r="R5349" s="9" t="s">
        <v>0</v>
      </c>
    </row>
    <row r="5350" spans="2:18" x14ac:dyDescent="0.2">
      <c r="B5350" s="25">
        <v>5120</v>
      </c>
      <c r="C5350" s="193">
        <v>0.23037384184438359</v>
      </c>
      <c r="D5350" s="19"/>
      <c r="E5350" s="19">
        <v>0.52374634050370106</v>
      </c>
      <c r="F5350" s="19"/>
      <c r="G5350" s="19"/>
      <c r="H5350" s="19">
        <v>0.10879606959558522</v>
      </c>
      <c r="I5350" s="19">
        <v>0.26684221974001132</v>
      </c>
      <c r="J5350" s="19"/>
      <c r="K5350" s="19"/>
      <c r="L5350" s="19">
        <v>0.18275592693205014</v>
      </c>
      <c r="M5350" s="19">
        <v>0.19540469694065388</v>
      </c>
      <c r="N5350" s="19"/>
      <c r="O5350" s="19"/>
      <c r="P5350" s="50">
        <v>1.17432308919538</v>
      </c>
      <c r="R5350" s="9" t="s">
        <v>0</v>
      </c>
    </row>
    <row r="5351" spans="2:18" x14ac:dyDescent="0.2">
      <c r="B5351" s="25">
        <v>5121</v>
      </c>
      <c r="C5351" s="193"/>
      <c r="D5351" s="19">
        <v>0.3616688075552475</v>
      </c>
      <c r="E5351" s="19"/>
      <c r="F5351" s="19">
        <v>0.36738972989124596</v>
      </c>
      <c r="G5351" s="19"/>
      <c r="H5351" s="19">
        <v>0.95799135444506056</v>
      </c>
      <c r="I5351" s="19"/>
      <c r="J5351" s="19">
        <v>0.97054990395319751</v>
      </c>
      <c r="K5351" s="19">
        <v>0.15343795744056304</v>
      </c>
      <c r="L5351" s="19"/>
      <c r="M5351" s="19"/>
      <c r="N5351" s="19">
        <v>1.8504143950620724</v>
      </c>
      <c r="O5351" s="19"/>
      <c r="P5351" s="50">
        <v>0.77110398730760588</v>
      </c>
      <c r="R5351" s="9" t="s">
        <v>0</v>
      </c>
    </row>
    <row r="5352" spans="2:18" x14ac:dyDescent="0.2">
      <c r="B5352" s="25">
        <v>5122</v>
      </c>
      <c r="C5352" s="193"/>
      <c r="D5352" s="19">
        <v>0.30846816945726613</v>
      </c>
      <c r="E5352" s="19">
        <v>6.5549326028384786E-2</v>
      </c>
      <c r="F5352" s="19"/>
      <c r="G5352" s="19">
        <v>1.1966818798514607E-2</v>
      </c>
      <c r="H5352" s="19"/>
      <c r="I5352" s="19">
        <v>0.8869697055202167</v>
      </c>
      <c r="J5352" s="19"/>
      <c r="K5352" s="19">
        <v>0.12031825962441603</v>
      </c>
      <c r="L5352" s="19"/>
      <c r="M5352" s="19">
        <v>1.0995868236731596</v>
      </c>
      <c r="N5352" s="19"/>
      <c r="O5352" s="19">
        <v>0.8300400794119408</v>
      </c>
      <c r="P5352" s="50"/>
      <c r="R5352" s="9" t="s">
        <v>0</v>
      </c>
    </row>
    <row r="5353" spans="2:18" x14ac:dyDescent="0.2">
      <c r="B5353" s="25">
        <v>5123</v>
      </c>
      <c r="C5353" s="193">
        <v>0.15465973394922</v>
      </c>
      <c r="D5353" s="19"/>
      <c r="E5353" s="19"/>
      <c r="F5353" s="19">
        <v>1.9652297194059785E-2</v>
      </c>
      <c r="G5353" s="19"/>
      <c r="H5353" s="19">
        <v>0.78943793343111379</v>
      </c>
      <c r="I5353" s="19"/>
      <c r="J5353" s="19">
        <v>0.35903792380017713</v>
      </c>
      <c r="K5353" s="19"/>
      <c r="L5353" s="19">
        <v>1.1426226441367693</v>
      </c>
      <c r="M5353" s="19">
        <v>8.3021135042218711E-2</v>
      </c>
      <c r="N5353" s="19"/>
      <c r="O5353" s="19"/>
      <c r="P5353" s="50">
        <v>0.3174036809469617</v>
      </c>
      <c r="R5353" s="9" t="s">
        <v>0</v>
      </c>
    </row>
    <row r="5354" spans="2:18" x14ac:dyDescent="0.2">
      <c r="B5354" s="25">
        <v>5124</v>
      </c>
      <c r="C5354" s="193"/>
      <c r="D5354" s="19">
        <v>1.4554950831351638</v>
      </c>
      <c r="E5354" s="19"/>
      <c r="F5354" s="19">
        <v>1.0335119750595367</v>
      </c>
      <c r="G5354" s="19"/>
      <c r="H5354" s="19">
        <v>1.4527200889907586</v>
      </c>
      <c r="I5354" s="19"/>
      <c r="J5354" s="19">
        <v>1.0343612559089213</v>
      </c>
      <c r="K5354" s="19"/>
      <c r="L5354" s="19">
        <v>0.55649056991430002</v>
      </c>
      <c r="M5354" s="19"/>
      <c r="N5354" s="19">
        <v>0.70666350156258995</v>
      </c>
      <c r="O5354" s="19"/>
      <c r="P5354" s="50">
        <v>0.55417561872521237</v>
      </c>
      <c r="R5354" s="9" t="s">
        <v>0</v>
      </c>
    </row>
    <row r="5355" spans="2:18" x14ac:dyDescent="0.2">
      <c r="B5355" s="25">
        <v>5125</v>
      </c>
      <c r="C5355" s="193">
        <v>0.64294440258502705</v>
      </c>
      <c r="D5355" s="19"/>
      <c r="E5355" s="19"/>
      <c r="F5355" s="19">
        <v>0.63522435055498527</v>
      </c>
      <c r="G5355" s="19">
        <v>2.8499740690609537E-2</v>
      </c>
      <c r="H5355" s="19"/>
      <c r="I5355" s="19">
        <v>0.42251288074301713</v>
      </c>
      <c r="J5355" s="19"/>
      <c r="K5355" s="19"/>
      <c r="L5355" s="19">
        <v>0.12480385597591533</v>
      </c>
      <c r="M5355" s="19">
        <v>0.39809991216499713</v>
      </c>
      <c r="N5355" s="19"/>
      <c r="O5355" s="19">
        <v>0.18834216549605448</v>
      </c>
      <c r="P5355" s="50"/>
      <c r="R5355" s="9" t="s">
        <v>0</v>
      </c>
    </row>
    <row r="5356" spans="2:18" x14ac:dyDescent="0.2">
      <c r="B5356" s="25">
        <v>5126</v>
      </c>
      <c r="C5356" s="193"/>
      <c r="D5356" s="19">
        <v>0.6847421031068498</v>
      </c>
      <c r="E5356" s="19">
        <v>9.5530855096415873E-2</v>
      </c>
      <c r="F5356" s="19"/>
      <c r="G5356" s="19"/>
      <c r="H5356" s="19">
        <v>0.8779794120636919</v>
      </c>
      <c r="I5356" s="19"/>
      <c r="J5356" s="19">
        <v>6.3219513677439304E-2</v>
      </c>
      <c r="K5356" s="19"/>
      <c r="L5356" s="19">
        <v>0.63221904511725568</v>
      </c>
      <c r="M5356" s="19"/>
      <c r="N5356" s="19">
        <v>0.20650281839365106</v>
      </c>
      <c r="O5356" s="19"/>
      <c r="P5356" s="50">
        <v>0.55348662887871336</v>
      </c>
      <c r="R5356" s="9" t="s">
        <v>0</v>
      </c>
    </row>
    <row r="5357" spans="2:18" x14ac:dyDescent="0.2">
      <c r="B5357" s="25">
        <v>5127</v>
      </c>
      <c r="C5357" s="193"/>
      <c r="D5357" s="19">
        <v>1.6190671630344764</v>
      </c>
      <c r="E5357" s="19"/>
      <c r="F5357" s="19">
        <v>1.1350548871180748</v>
      </c>
      <c r="G5357" s="19"/>
      <c r="H5357" s="19">
        <v>0.71090452939481763</v>
      </c>
      <c r="I5357" s="19"/>
      <c r="J5357" s="19">
        <v>0.786222537466997</v>
      </c>
      <c r="K5357" s="19"/>
      <c r="L5357" s="19">
        <v>1.1175287085123577</v>
      </c>
      <c r="M5357" s="19"/>
      <c r="N5357" s="19">
        <v>1.2990153157856696</v>
      </c>
      <c r="O5357" s="19"/>
      <c r="P5357" s="50">
        <v>0.95565899972616619</v>
      </c>
      <c r="R5357" s="9" t="s">
        <v>0</v>
      </c>
    </row>
    <row r="5358" spans="2:18" x14ac:dyDescent="0.2">
      <c r="B5358" s="25">
        <v>5128</v>
      </c>
      <c r="C5358" s="193">
        <v>1.0212336444833534</v>
      </c>
      <c r="D5358" s="19"/>
      <c r="E5358" s="19"/>
      <c r="F5358" s="19">
        <v>0.25619265643368866</v>
      </c>
      <c r="G5358" s="19"/>
      <c r="H5358" s="19">
        <v>5.6723455130921509E-2</v>
      </c>
      <c r="I5358" s="19"/>
      <c r="J5358" s="19">
        <v>0.63516300859511055</v>
      </c>
      <c r="K5358" s="19"/>
      <c r="L5358" s="19">
        <v>2.3032333486943394E-2</v>
      </c>
      <c r="M5358" s="19"/>
      <c r="N5358" s="19">
        <v>0.25129730636120606</v>
      </c>
      <c r="O5358" s="19"/>
      <c r="P5358" s="50">
        <v>2.1269232343618504E-2</v>
      </c>
      <c r="R5358" s="9" t="s">
        <v>0</v>
      </c>
    </row>
    <row r="5359" spans="2:18" x14ac:dyDescent="0.2">
      <c r="B5359" s="25">
        <v>5129</v>
      </c>
      <c r="C5359" s="193"/>
      <c r="D5359" s="19">
        <v>1.3718010638533567</v>
      </c>
      <c r="E5359" s="19"/>
      <c r="F5359" s="19">
        <v>1.0212894368312782</v>
      </c>
      <c r="G5359" s="19"/>
      <c r="H5359" s="19">
        <v>0.83592851028216797</v>
      </c>
      <c r="I5359" s="19"/>
      <c r="J5359" s="19">
        <v>2.0054701163819049</v>
      </c>
      <c r="K5359" s="19"/>
      <c r="L5359" s="19">
        <v>1.6395776437661289</v>
      </c>
      <c r="M5359" s="19"/>
      <c r="N5359" s="19">
        <v>1.5323473227616045</v>
      </c>
      <c r="O5359" s="19"/>
      <c r="P5359" s="50">
        <v>1.7682009271091379</v>
      </c>
      <c r="R5359" s="9" t="s">
        <v>0</v>
      </c>
    </row>
    <row r="5360" spans="2:18" x14ac:dyDescent="0.2">
      <c r="B5360" s="25">
        <v>5130</v>
      </c>
      <c r="C5360" s="193"/>
      <c r="D5360" s="19">
        <v>0.63811373038189201</v>
      </c>
      <c r="E5360" s="19"/>
      <c r="F5360" s="19">
        <v>1.1827877310476533</v>
      </c>
      <c r="G5360" s="19"/>
      <c r="H5360" s="19">
        <v>0.98582389834455275</v>
      </c>
      <c r="I5360" s="19"/>
      <c r="J5360" s="19">
        <v>0.14787590707288029</v>
      </c>
      <c r="K5360" s="19"/>
      <c r="L5360" s="19">
        <v>1.1133247858406299</v>
      </c>
      <c r="M5360" s="19"/>
      <c r="N5360" s="19">
        <v>1.5132926600489094</v>
      </c>
      <c r="O5360" s="19"/>
      <c r="P5360" s="50">
        <v>5.6615155793782266E-4</v>
      </c>
      <c r="R5360" s="9" t="s">
        <v>0</v>
      </c>
    </row>
    <row r="5361" spans="2:18" x14ac:dyDescent="0.2">
      <c r="B5361" s="25">
        <v>5131</v>
      </c>
      <c r="C5361" s="193">
        <v>1.9988143997290087</v>
      </c>
      <c r="D5361" s="19"/>
      <c r="E5361" s="19">
        <v>2.0628388366253176</v>
      </c>
      <c r="F5361" s="19"/>
      <c r="G5361" s="19">
        <v>1.6826797288949</v>
      </c>
      <c r="H5361" s="19"/>
      <c r="I5361" s="19">
        <v>1.5530503173056036</v>
      </c>
      <c r="J5361" s="19"/>
      <c r="K5361" s="19">
        <v>1.5397464809245198</v>
      </c>
      <c r="L5361" s="19"/>
      <c r="M5361" s="19">
        <v>1.4181223344813527</v>
      </c>
      <c r="N5361" s="19"/>
      <c r="O5361" s="19">
        <v>2.1384946994559635</v>
      </c>
      <c r="P5361" s="50"/>
      <c r="R5361" s="9" t="s">
        <v>0</v>
      </c>
    </row>
    <row r="5362" spans="2:18" x14ac:dyDescent="0.2">
      <c r="B5362" s="25">
        <v>5132</v>
      </c>
      <c r="C5362" s="193">
        <v>0.71453169263090333</v>
      </c>
      <c r="D5362" s="19"/>
      <c r="E5362" s="19">
        <v>0.41339947755627993</v>
      </c>
      <c r="F5362" s="19"/>
      <c r="G5362" s="19">
        <v>1.0365223856231753</v>
      </c>
      <c r="H5362" s="19"/>
      <c r="I5362" s="19">
        <v>0.40155336282922993</v>
      </c>
      <c r="J5362" s="19"/>
      <c r="K5362" s="19"/>
      <c r="L5362" s="19">
        <v>0.262134178573528</v>
      </c>
      <c r="M5362" s="19"/>
      <c r="N5362" s="19">
        <v>7.3332904352628762E-3</v>
      </c>
      <c r="O5362" s="19"/>
      <c r="P5362" s="50">
        <v>0.3266192300839072</v>
      </c>
      <c r="R5362" s="9" t="s">
        <v>0</v>
      </c>
    </row>
    <row r="5363" spans="2:18" x14ac:dyDescent="0.2">
      <c r="B5363" s="25">
        <v>5133</v>
      </c>
      <c r="C5363" s="193">
        <v>1.036983604420167</v>
      </c>
      <c r="D5363" s="19"/>
      <c r="E5363" s="19">
        <v>0.3642585166663172</v>
      </c>
      <c r="F5363" s="19"/>
      <c r="G5363" s="19"/>
      <c r="H5363" s="19">
        <v>0.23234231201393021</v>
      </c>
      <c r="I5363" s="19">
        <v>0.79061009973252616</v>
      </c>
      <c r="J5363" s="19"/>
      <c r="K5363" s="19">
        <v>0.13657142954907414</v>
      </c>
      <c r="L5363" s="19"/>
      <c r="M5363" s="19">
        <v>0.46060293447463996</v>
      </c>
      <c r="N5363" s="19"/>
      <c r="O5363" s="19">
        <v>0.69678220610887687</v>
      </c>
      <c r="P5363" s="50"/>
      <c r="R5363" s="9" t="s">
        <v>0</v>
      </c>
    </row>
    <row r="5364" spans="2:18" x14ac:dyDescent="0.2">
      <c r="B5364" s="25">
        <v>5134</v>
      </c>
      <c r="C5364" s="193">
        <v>1.5329009144938233</v>
      </c>
      <c r="D5364" s="19"/>
      <c r="E5364" s="19">
        <v>0.26840001373053568</v>
      </c>
      <c r="F5364" s="19"/>
      <c r="G5364" s="19">
        <v>1.3574907914111372</v>
      </c>
      <c r="H5364" s="19"/>
      <c r="I5364" s="19">
        <v>1.2545898399023572</v>
      </c>
      <c r="J5364" s="19"/>
      <c r="K5364" s="19">
        <v>1.0574934860148308</v>
      </c>
      <c r="L5364" s="19"/>
      <c r="M5364" s="19">
        <v>0.99596428206162912</v>
      </c>
      <c r="N5364" s="19"/>
      <c r="O5364" s="19">
        <v>0.85420233766622655</v>
      </c>
      <c r="P5364" s="50"/>
      <c r="R5364" s="9" t="s">
        <v>0</v>
      </c>
    </row>
    <row r="5365" spans="2:18" x14ac:dyDescent="0.2">
      <c r="B5365" s="25">
        <v>5135</v>
      </c>
      <c r="C5365" s="193">
        <v>0.67433341611808917</v>
      </c>
      <c r="D5365" s="19"/>
      <c r="E5365" s="19">
        <v>0.16400845302133962</v>
      </c>
      <c r="F5365" s="19"/>
      <c r="G5365" s="19"/>
      <c r="H5365" s="19">
        <v>7.4112839934042732E-2</v>
      </c>
      <c r="I5365" s="19"/>
      <c r="J5365" s="19">
        <v>5.4739303486546313E-2</v>
      </c>
      <c r="K5365" s="19">
        <v>0.93977048476000813</v>
      </c>
      <c r="L5365" s="19"/>
      <c r="M5365" s="19">
        <v>0.89472982980754279</v>
      </c>
      <c r="N5365" s="19"/>
      <c r="O5365" s="19">
        <v>1.3290324402733611</v>
      </c>
      <c r="P5365" s="50"/>
      <c r="R5365" s="9" t="s">
        <v>0</v>
      </c>
    </row>
    <row r="5366" spans="2:18" x14ac:dyDescent="0.2">
      <c r="B5366" s="25">
        <v>5136</v>
      </c>
      <c r="C5366" s="193"/>
      <c r="D5366" s="19">
        <v>0.74730039672701265</v>
      </c>
      <c r="E5366" s="19"/>
      <c r="F5366" s="19">
        <v>0.2635295415333152</v>
      </c>
      <c r="G5366" s="19"/>
      <c r="H5366" s="19">
        <v>0.54922755127902945</v>
      </c>
      <c r="I5366" s="19">
        <v>0.18586124745543128</v>
      </c>
      <c r="J5366" s="19"/>
      <c r="K5366" s="19"/>
      <c r="L5366" s="19">
        <v>1.0486555894919323</v>
      </c>
      <c r="M5366" s="19"/>
      <c r="N5366" s="19">
        <v>0.53399701406218336</v>
      </c>
      <c r="O5366" s="19">
        <v>0.30225184469393712</v>
      </c>
      <c r="P5366" s="50"/>
      <c r="R5366" s="9" t="s">
        <v>0</v>
      </c>
    </row>
    <row r="5367" spans="2:18" x14ac:dyDescent="0.2">
      <c r="B5367" s="25">
        <v>5137</v>
      </c>
      <c r="C5367" s="193">
        <v>1.2167561285185335</v>
      </c>
      <c r="D5367" s="19"/>
      <c r="E5367" s="19">
        <v>0.64922941251375976</v>
      </c>
      <c r="F5367" s="19"/>
      <c r="G5367" s="19">
        <v>1.0743146211877204</v>
      </c>
      <c r="H5367" s="19"/>
      <c r="I5367" s="19">
        <v>1.1948854792401264</v>
      </c>
      <c r="J5367" s="19"/>
      <c r="K5367" s="19">
        <v>1.5591950748054333</v>
      </c>
      <c r="L5367" s="19"/>
      <c r="M5367" s="19">
        <v>0.15668682941600109</v>
      </c>
      <c r="N5367" s="19"/>
      <c r="O5367" s="19">
        <v>0.81445934507922157</v>
      </c>
      <c r="P5367" s="50"/>
      <c r="R5367" s="9" t="s">
        <v>0</v>
      </c>
    </row>
    <row r="5368" spans="2:18" x14ac:dyDescent="0.2">
      <c r="B5368" s="25">
        <v>5138</v>
      </c>
      <c r="C5368" s="193"/>
      <c r="D5368" s="19">
        <v>1.6472672084345445</v>
      </c>
      <c r="E5368" s="19"/>
      <c r="F5368" s="19">
        <v>1.5741230860740671</v>
      </c>
      <c r="G5368" s="19"/>
      <c r="H5368" s="19">
        <v>0.99968727951183878</v>
      </c>
      <c r="I5368" s="19"/>
      <c r="J5368" s="19">
        <v>0.64128120732123273</v>
      </c>
      <c r="K5368" s="19"/>
      <c r="L5368" s="19">
        <v>0.1649923631572533</v>
      </c>
      <c r="M5368" s="19"/>
      <c r="N5368" s="19">
        <v>0.62513000221284343</v>
      </c>
      <c r="O5368" s="19"/>
      <c r="P5368" s="50">
        <v>1.7316096164454235</v>
      </c>
      <c r="R5368" s="9" t="s">
        <v>0</v>
      </c>
    </row>
    <row r="5369" spans="2:18" x14ac:dyDescent="0.2">
      <c r="B5369" s="25">
        <v>5139</v>
      </c>
      <c r="C5369" s="193">
        <v>0.63591150198256874</v>
      </c>
      <c r="D5369" s="19"/>
      <c r="E5369" s="19">
        <v>0.7886557429959532</v>
      </c>
      <c r="F5369" s="19"/>
      <c r="G5369" s="19">
        <v>1.1978592414657483</v>
      </c>
      <c r="H5369" s="19"/>
      <c r="I5369" s="19"/>
      <c r="J5369" s="19">
        <v>8.7295106466449168E-2</v>
      </c>
      <c r="K5369" s="19">
        <v>0.92085726678880286</v>
      </c>
      <c r="L5369" s="19"/>
      <c r="M5369" s="19">
        <v>1.0256444044271382</v>
      </c>
      <c r="N5369" s="19"/>
      <c r="O5369" s="19">
        <v>1.156780610450721</v>
      </c>
      <c r="P5369" s="50"/>
      <c r="R5369" s="9" t="s">
        <v>0</v>
      </c>
    </row>
    <row r="5370" spans="2:18" x14ac:dyDescent="0.2">
      <c r="B5370" s="25">
        <v>5140</v>
      </c>
      <c r="C5370" s="193">
        <v>1.3147631317608899</v>
      </c>
      <c r="D5370" s="19"/>
      <c r="E5370" s="19">
        <v>0.26818766779990327</v>
      </c>
      <c r="F5370" s="19"/>
      <c r="G5370" s="19">
        <v>1.2434628873807134</v>
      </c>
      <c r="H5370" s="19"/>
      <c r="I5370" s="19">
        <v>0.91323088106824668</v>
      </c>
      <c r="J5370" s="19"/>
      <c r="K5370" s="19">
        <v>0.64412662422495026</v>
      </c>
      <c r="L5370" s="19"/>
      <c r="M5370" s="19">
        <v>0.31409080299683645</v>
      </c>
      <c r="N5370" s="19"/>
      <c r="O5370" s="19">
        <v>1.5575288513953913</v>
      </c>
      <c r="P5370" s="50"/>
      <c r="R5370" s="9" t="s">
        <v>0</v>
      </c>
    </row>
    <row r="5371" spans="2:18" x14ac:dyDescent="0.2">
      <c r="B5371" s="25">
        <v>5141</v>
      </c>
      <c r="C5371" s="193">
        <v>0.78966863925495756</v>
      </c>
      <c r="D5371" s="19"/>
      <c r="E5371" s="19">
        <v>0.29950944955485598</v>
      </c>
      <c r="F5371" s="19"/>
      <c r="G5371" s="19">
        <v>0.50068544475739907</v>
      </c>
      <c r="H5371" s="19"/>
      <c r="I5371" s="19">
        <v>0.36114115886866027</v>
      </c>
      <c r="J5371" s="19"/>
      <c r="K5371" s="19">
        <v>0.9988901593677485</v>
      </c>
      <c r="L5371" s="19"/>
      <c r="M5371" s="19">
        <v>0.57122704719631312</v>
      </c>
      <c r="N5371" s="19"/>
      <c r="O5371" s="19">
        <v>0.58868740038348877</v>
      </c>
      <c r="P5371" s="50"/>
      <c r="R5371" s="9" t="s">
        <v>0</v>
      </c>
    </row>
    <row r="5372" spans="2:18" x14ac:dyDescent="0.2">
      <c r="B5372" s="25">
        <v>5142</v>
      </c>
      <c r="C5372" s="193"/>
      <c r="D5372" s="19">
        <v>1.1108005909252523</v>
      </c>
      <c r="E5372" s="19"/>
      <c r="F5372" s="19">
        <v>0.65955219451827152</v>
      </c>
      <c r="G5372" s="19"/>
      <c r="H5372" s="19">
        <v>1.4682282641073023</v>
      </c>
      <c r="I5372" s="19"/>
      <c r="J5372" s="19">
        <v>1.5128559102444634</v>
      </c>
      <c r="K5372" s="19"/>
      <c r="L5372" s="19">
        <v>0.37847891206967582</v>
      </c>
      <c r="M5372" s="19"/>
      <c r="N5372" s="19">
        <v>0.47473611956596939</v>
      </c>
      <c r="O5372" s="19"/>
      <c r="P5372" s="50">
        <v>0.67621932023217768</v>
      </c>
      <c r="R5372" s="9" t="s">
        <v>0</v>
      </c>
    </row>
    <row r="5373" spans="2:18" x14ac:dyDescent="0.2">
      <c r="B5373" s="25">
        <v>5143</v>
      </c>
      <c r="C5373" s="193">
        <v>0.97832192234236415</v>
      </c>
      <c r="D5373" s="19"/>
      <c r="E5373" s="19">
        <v>2.6416497974357322</v>
      </c>
      <c r="F5373" s="19"/>
      <c r="G5373" s="19">
        <v>1.6062669439278932</v>
      </c>
      <c r="H5373" s="19"/>
      <c r="I5373" s="19">
        <v>1.0433071735191566</v>
      </c>
      <c r="J5373" s="19"/>
      <c r="K5373" s="19">
        <v>1.3289014418506802</v>
      </c>
      <c r="L5373" s="19"/>
      <c r="M5373" s="19">
        <v>1.2298852614474238</v>
      </c>
      <c r="N5373" s="19"/>
      <c r="O5373" s="19">
        <v>1.0119576475080179</v>
      </c>
      <c r="P5373" s="50"/>
      <c r="R5373" s="9" t="s">
        <v>0</v>
      </c>
    </row>
    <row r="5374" spans="2:18" x14ac:dyDescent="0.2">
      <c r="B5374" s="25">
        <v>5144</v>
      </c>
      <c r="C5374" s="193">
        <v>0.77071101829265343</v>
      </c>
      <c r="D5374" s="19"/>
      <c r="E5374" s="19">
        <v>1.0802589055221949</v>
      </c>
      <c r="F5374" s="19"/>
      <c r="G5374" s="19"/>
      <c r="H5374" s="19">
        <v>7.6018567311833735E-2</v>
      </c>
      <c r="I5374" s="19"/>
      <c r="J5374" s="19">
        <v>2.656730933159179E-2</v>
      </c>
      <c r="K5374" s="19"/>
      <c r="L5374" s="19">
        <v>0.22118802607369728</v>
      </c>
      <c r="M5374" s="19"/>
      <c r="N5374" s="19">
        <v>0.25106845939414923</v>
      </c>
      <c r="O5374" s="19"/>
      <c r="P5374" s="50">
        <v>0.26739299073106521</v>
      </c>
      <c r="R5374" s="9" t="s">
        <v>0</v>
      </c>
    </row>
    <row r="5375" spans="2:18" x14ac:dyDescent="0.2">
      <c r="B5375" s="25">
        <v>5145</v>
      </c>
      <c r="C5375" s="193">
        <v>1.5605998486757968</v>
      </c>
      <c r="D5375" s="19"/>
      <c r="E5375" s="19">
        <v>0.82658427164096338</v>
      </c>
      <c r="F5375" s="19"/>
      <c r="G5375" s="19">
        <v>0.95920116409172884</v>
      </c>
      <c r="H5375" s="19"/>
      <c r="I5375" s="19">
        <v>1.0293131130522157</v>
      </c>
      <c r="J5375" s="19"/>
      <c r="K5375" s="19">
        <v>1.1732583118036819</v>
      </c>
      <c r="L5375" s="19"/>
      <c r="M5375" s="19">
        <v>1.072936901628152</v>
      </c>
      <c r="N5375" s="19"/>
      <c r="O5375" s="19">
        <v>0.80799188996992399</v>
      </c>
      <c r="P5375" s="50"/>
      <c r="R5375" s="9" t="s">
        <v>0</v>
      </c>
    </row>
    <row r="5376" spans="2:18" x14ac:dyDescent="0.2">
      <c r="B5376" s="25">
        <v>5146</v>
      </c>
      <c r="C5376" s="193"/>
      <c r="D5376" s="19">
        <v>0.46894153726573073</v>
      </c>
      <c r="E5376" s="19">
        <v>2.9678227906050254E-2</v>
      </c>
      <c r="F5376" s="19"/>
      <c r="G5376" s="19"/>
      <c r="H5376" s="19">
        <v>0.91640139325962056</v>
      </c>
      <c r="I5376" s="19"/>
      <c r="J5376" s="19">
        <v>1.08163948219934</v>
      </c>
      <c r="K5376" s="19"/>
      <c r="L5376" s="19">
        <v>0.61834007358080989</v>
      </c>
      <c r="M5376" s="19"/>
      <c r="N5376" s="19">
        <v>0.18610675270597671</v>
      </c>
      <c r="O5376" s="19"/>
      <c r="P5376" s="50">
        <v>1.2780813752567328</v>
      </c>
      <c r="R5376" s="9" t="s">
        <v>0</v>
      </c>
    </row>
    <row r="5377" spans="2:18" x14ac:dyDescent="0.2">
      <c r="B5377" s="25">
        <v>5147</v>
      </c>
      <c r="C5377" s="193">
        <v>0.5825312761757826</v>
      </c>
      <c r="D5377" s="19"/>
      <c r="E5377" s="19">
        <v>1.6093655599348489</v>
      </c>
      <c r="F5377" s="19"/>
      <c r="G5377" s="19">
        <v>1.2083912927649481</v>
      </c>
      <c r="H5377" s="19"/>
      <c r="I5377" s="19">
        <v>0.93097348649720679</v>
      </c>
      <c r="J5377" s="19"/>
      <c r="K5377" s="19">
        <v>0.71349849425696699</v>
      </c>
      <c r="L5377" s="19"/>
      <c r="M5377" s="19">
        <v>0.70700123799004</v>
      </c>
      <c r="N5377" s="19"/>
      <c r="O5377" s="19">
        <v>1.8791773601848072</v>
      </c>
      <c r="P5377" s="50"/>
      <c r="R5377" s="9" t="s">
        <v>0</v>
      </c>
    </row>
    <row r="5378" spans="2:18" x14ac:dyDescent="0.2">
      <c r="B5378" s="25">
        <v>5148</v>
      </c>
      <c r="C5378" s="193">
        <v>0.70373305407564402</v>
      </c>
      <c r="D5378" s="19"/>
      <c r="E5378" s="19"/>
      <c r="F5378" s="19">
        <v>0.34110785169800778</v>
      </c>
      <c r="G5378" s="19"/>
      <c r="H5378" s="19">
        <v>1.0771491894478065</v>
      </c>
      <c r="I5378" s="19">
        <v>0.20808213745315482</v>
      </c>
      <c r="J5378" s="19"/>
      <c r="K5378" s="19">
        <v>0.99480688971917275</v>
      </c>
      <c r="L5378" s="19"/>
      <c r="M5378" s="19">
        <v>0.39413623280484822</v>
      </c>
      <c r="N5378" s="19"/>
      <c r="O5378" s="19"/>
      <c r="P5378" s="50">
        <v>0.62828367930096607</v>
      </c>
      <c r="R5378" s="9" t="s">
        <v>0</v>
      </c>
    </row>
    <row r="5379" spans="2:18" x14ac:dyDescent="0.2">
      <c r="B5379" s="25">
        <v>5149</v>
      </c>
      <c r="C5379" s="193"/>
      <c r="D5379" s="19">
        <v>2.7274359926116327</v>
      </c>
      <c r="E5379" s="19"/>
      <c r="F5379" s="19">
        <v>2.7283536147035021</v>
      </c>
      <c r="G5379" s="19"/>
      <c r="H5379" s="19">
        <v>2.3905366952081932</v>
      </c>
      <c r="I5379" s="19"/>
      <c r="J5379" s="19">
        <v>2.1916382540407171</v>
      </c>
      <c r="K5379" s="19"/>
      <c r="L5379" s="19">
        <v>1.6161469444181045</v>
      </c>
      <c r="M5379" s="19"/>
      <c r="N5379" s="19">
        <v>2.8826745162564542</v>
      </c>
      <c r="O5379" s="19"/>
      <c r="P5379" s="50">
        <v>2.233742211508257</v>
      </c>
      <c r="R5379" s="9" t="s">
        <v>0</v>
      </c>
    </row>
    <row r="5380" spans="2:18" x14ac:dyDescent="0.2">
      <c r="B5380" s="25">
        <v>5150</v>
      </c>
      <c r="C5380" s="193">
        <v>1.0134522044186531</v>
      </c>
      <c r="D5380" s="19"/>
      <c r="E5380" s="19">
        <v>1.1683780594807747</v>
      </c>
      <c r="F5380" s="19"/>
      <c r="G5380" s="19">
        <v>4.9867294883129666E-2</v>
      </c>
      <c r="H5380" s="19"/>
      <c r="I5380" s="19">
        <v>1.0527019645825324</v>
      </c>
      <c r="J5380" s="19"/>
      <c r="K5380" s="19">
        <v>1.4055438745310616</v>
      </c>
      <c r="L5380" s="19"/>
      <c r="M5380" s="19">
        <v>1.28701930904182</v>
      </c>
      <c r="N5380" s="19"/>
      <c r="O5380" s="19">
        <v>0.70054615700172895</v>
      </c>
      <c r="P5380" s="50"/>
      <c r="R5380" s="9" t="s">
        <v>0</v>
      </c>
    </row>
    <row r="5381" spans="2:18" x14ac:dyDescent="0.2">
      <c r="B5381" s="25">
        <v>5151</v>
      </c>
      <c r="C5381" s="193"/>
      <c r="D5381" s="19">
        <v>0.32424236079174956</v>
      </c>
      <c r="E5381" s="19"/>
      <c r="F5381" s="19">
        <v>0.70445435073397611</v>
      </c>
      <c r="G5381" s="19"/>
      <c r="H5381" s="19">
        <v>1.1893547605687622</v>
      </c>
      <c r="I5381" s="19"/>
      <c r="J5381" s="19">
        <v>0.78093853056109985</v>
      </c>
      <c r="K5381" s="19"/>
      <c r="L5381" s="19">
        <v>0.55562797520753926</v>
      </c>
      <c r="M5381" s="19"/>
      <c r="N5381" s="19">
        <v>0.60488066704223797</v>
      </c>
      <c r="O5381" s="19"/>
      <c r="P5381" s="50">
        <v>0.77335410698205875</v>
      </c>
      <c r="R5381" s="9" t="s">
        <v>0</v>
      </c>
    </row>
    <row r="5382" spans="2:18" x14ac:dyDescent="0.2">
      <c r="B5382" s="25">
        <v>5152</v>
      </c>
      <c r="C5382" s="193">
        <v>1.6151972865454169</v>
      </c>
      <c r="D5382" s="19"/>
      <c r="E5382" s="19">
        <v>1.2853677312344192</v>
      </c>
      <c r="F5382" s="19"/>
      <c r="G5382" s="19">
        <v>2.1388736966120199</v>
      </c>
      <c r="H5382" s="19"/>
      <c r="I5382" s="19">
        <v>1.3940324684439143</v>
      </c>
      <c r="J5382" s="19"/>
      <c r="K5382" s="19">
        <v>3.2515032187981703</v>
      </c>
      <c r="L5382" s="19"/>
      <c r="M5382" s="19">
        <v>2.9949597611441461</v>
      </c>
      <c r="N5382" s="19"/>
      <c r="O5382" s="19">
        <v>1.8928532257010653</v>
      </c>
      <c r="P5382" s="50"/>
      <c r="R5382" s="9" t="s">
        <v>0</v>
      </c>
    </row>
    <row r="5383" spans="2:18" x14ac:dyDescent="0.2">
      <c r="B5383" s="25">
        <v>5153</v>
      </c>
      <c r="C5383" s="193"/>
      <c r="D5383" s="19">
        <v>1.4689865411674781</v>
      </c>
      <c r="E5383" s="19"/>
      <c r="F5383" s="19">
        <v>0.74208252449965362</v>
      </c>
      <c r="G5383" s="19"/>
      <c r="H5383" s="19">
        <v>1.0075135930464894</v>
      </c>
      <c r="I5383" s="19"/>
      <c r="J5383" s="19">
        <v>0.72729188429324387</v>
      </c>
      <c r="K5383" s="19"/>
      <c r="L5383" s="19">
        <v>1.371611029418593</v>
      </c>
      <c r="M5383" s="19"/>
      <c r="N5383" s="19">
        <v>1.1302673951489033</v>
      </c>
      <c r="O5383" s="19"/>
      <c r="P5383" s="50">
        <v>1.2953700480350765</v>
      </c>
      <c r="R5383" s="9" t="s">
        <v>0</v>
      </c>
    </row>
    <row r="5384" spans="2:18" x14ac:dyDescent="0.2">
      <c r="B5384" s="25">
        <v>5154</v>
      </c>
      <c r="C5384" s="193">
        <v>2.0031932738801026</v>
      </c>
      <c r="D5384" s="19"/>
      <c r="E5384" s="19">
        <v>1.5614405911523697</v>
      </c>
      <c r="F5384" s="19"/>
      <c r="G5384" s="19">
        <v>1.6705048108913785</v>
      </c>
      <c r="H5384" s="19"/>
      <c r="I5384" s="19">
        <v>3.0643833441310191</v>
      </c>
      <c r="J5384" s="19"/>
      <c r="K5384" s="19">
        <v>2.5545105234821066</v>
      </c>
      <c r="L5384" s="19"/>
      <c r="M5384" s="19">
        <v>1.6762599382387233</v>
      </c>
      <c r="N5384" s="19"/>
      <c r="O5384" s="19">
        <v>2.6004651094128435</v>
      </c>
      <c r="P5384" s="50"/>
      <c r="R5384" s="9" t="s">
        <v>0</v>
      </c>
    </row>
    <row r="5385" spans="2:18" x14ac:dyDescent="0.2">
      <c r="B5385" s="25">
        <v>5155</v>
      </c>
      <c r="C5385" s="193"/>
      <c r="D5385" s="19">
        <v>0.64296553301655968</v>
      </c>
      <c r="E5385" s="19"/>
      <c r="F5385" s="19">
        <v>0.45056548516867967</v>
      </c>
      <c r="G5385" s="19"/>
      <c r="H5385" s="19">
        <v>7.696688430185758E-2</v>
      </c>
      <c r="I5385" s="19"/>
      <c r="J5385" s="19">
        <v>1.3844125177337721</v>
      </c>
      <c r="K5385" s="19"/>
      <c r="L5385" s="19">
        <v>5.4738396078253426E-2</v>
      </c>
      <c r="M5385" s="19">
        <v>0.12890351189900295</v>
      </c>
      <c r="N5385" s="19"/>
      <c r="O5385" s="19">
        <v>4.0703970911242102E-2</v>
      </c>
      <c r="P5385" s="50"/>
      <c r="R5385" s="9" t="s">
        <v>0</v>
      </c>
    </row>
    <row r="5386" spans="2:18" x14ac:dyDescent="0.2">
      <c r="B5386" s="25">
        <v>5156</v>
      </c>
      <c r="C5386" s="193"/>
      <c r="D5386" s="19">
        <v>0.65100226314532217</v>
      </c>
      <c r="E5386" s="19"/>
      <c r="F5386" s="19">
        <v>0.93322539182402242</v>
      </c>
      <c r="G5386" s="19"/>
      <c r="H5386" s="19">
        <v>1.5742908283977151</v>
      </c>
      <c r="I5386" s="19"/>
      <c r="J5386" s="19">
        <v>1.0534910484070974</v>
      </c>
      <c r="K5386" s="19"/>
      <c r="L5386" s="19">
        <v>1.8218311172716095</v>
      </c>
      <c r="M5386" s="19"/>
      <c r="N5386" s="19">
        <v>1.4490334913228966</v>
      </c>
      <c r="O5386" s="19"/>
      <c r="P5386" s="50">
        <v>1.9307903909755737</v>
      </c>
      <c r="R5386" s="9" t="s">
        <v>0</v>
      </c>
    </row>
    <row r="5387" spans="2:18" x14ac:dyDescent="0.2">
      <c r="B5387" s="25">
        <v>5157</v>
      </c>
      <c r="C5387" s="193">
        <v>0.67684222644059466</v>
      </c>
      <c r="D5387" s="19"/>
      <c r="E5387" s="19"/>
      <c r="F5387" s="19">
        <v>0.59685782274394827</v>
      </c>
      <c r="G5387" s="19">
        <v>0.63408003369991472</v>
      </c>
      <c r="H5387" s="19"/>
      <c r="I5387" s="19"/>
      <c r="J5387" s="19">
        <v>0.31869347728971886</v>
      </c>
      <c r="K5387" s="19">
        <v>0.13000593692202314</v>
      </c>
      <c r="L5387" s="19"/>
      <c r="M5387" s="19"/>
      <c r="N5387" s="19">
        <v>2.3116921428841639E-3</v>
      </c>
      <c r="O5387" s="19">
        <v>0.56270418823147506</v>
      </c>
      <c r="P5387" s="50"/>
      <c r="R5387" s="9" t="s">
        <v>0</v>
      </c>
    </row>
    <row r="5388" spans="2:18" x14ac:dyDescent="0.2">
      <c r="B5388" s="25">
        <v>5158</v>
      </c>
      <c r="C5388" s="193">
        <v>0.26855599687342702</v>
      </c>
      <c r="D5388" s="19"/>
      <c r="E5388" s="19">
        <v>0.64748137519254911</v>
      </c>
      <c r="F5388" s="19"/>
      <c r="G5388" s="19">
        <v>0.52600264409195541</v>
      </c>
      <c r="H5388" s="19"/>
      <c r="I5388" s="19">
        <v>0.85446859310128165</v>
      </c>
      <c r="J5388" s="19"/>
      <c r="K5388" s="19">
        <v>0.31950947199604968</v>
      </c>
      <c r="L5388" s="19"/>
      <c r="M5388" s="19"/>
      <c r="N5388" s="19">
        <v>0.15245111105128453</v>
      </c>
      <c r="O5388" s="19">
        <v>1.3080143545657221</v>
      </c>
      <c r="P5388" s="50"/>
      <c r="R5388" s="9" t="s">
        <v>0</v>
      </c>
    </row>
    <row r="5389" spans="2:18" x14ac:dyDescent="0.2">
      <c r="B5389" s="25">
        <v>5159</v>
      </c>
      <c r="C5389" s="193"/>
      <c r="D5389" s="19">
        <v>1.308898929836712</v>
      </c>
      <c r="E5389" s="19"/>
      <c r="F5389" s="19">
        <v>0.61618369396903661</v>
      </c>
      <c r="G5389" s="19"/>
      <c r="H5389" s="19">
        <v>1.5824459581251729</v>
      </c>
      <c r="I5389" s="19"/>
      <c r="J5389" s="19">
        <v>0.49893059604920476</v>
      </c>
      <c r="K5389" s="19"/>
      <c r="L5389" s="19">
        <v>1.2888091354465649</v>
      </c>
      <c r="M5389" s="19"/>
      <c r="N5389" s="19">
        <v>1.1138790460077794</v>
      </c>
      <c r="O5389" s="19"/>
      <c r="P5389" s="50">
        <v>1.3523347188412245</v>
      </c>
      <c r="R5389" s="9" t="s">
        <v>0</v>
      </c>
    </row>
    <row r="5390" spans="2:18" x14ac:dyDescent="0.2">
      <c r="B5390" s="25">
        <v>5160</v>
      </c>
      <c r="C5390" s="193">
        <v>2.0037595811347528</v>
      </c>
      <c r="D5390" s="19"/>
      <c r="E5390" s="19">
        <v>2.0609422554629226</v>
      </c>
      <c r="F5390" s="19"/>
      <c r="G5390" s="19">
        <v>0.8578992350210094</v>
      </c>
      <c r="H5390" s="19"/>
      <c r="I5390" s="19">
        <v>1.8129682684545942</v>
      </c>
      <c r="J5390" s="19"/>
      <c r="K5390" s="19">
        <v>1.0005743133049099</v>
      </c>
      <c r="L5390" s="19"/>
      <c r="M5390" s="19">
        <v>1.0810891437664625</v>
      </c>
      <c r="N5390" s="19"/>
      <c r="O5390" s="19">
        <v>1.9199723274006113</v>
      </c>
      <c r="P5390" s="50"/>
      <c r="R5390" s="9" t="s">
        <v>0</v>
      </c>
    </row>
    <row r="5391" spans="2:18" x14ac:dyDescent="0.2">
      <c r="B5391" s="25">
        <v>5161</v>
      </c>
      <c r="C5391" s="193">
        <v>0.42701469124213426</v>
      </c>
      <c r="D5391" s="19"/>
      <c r="E5391" s="19">
        <v>0.77304180620588903</v>
      </c>
      <c r="F5391" s="19"/>
      <c r="G5391" s="19">
        <v>0.96086545202152918</v>
      </c>
      <c r="H5391" s="19"/>
      <c r="I5391" s="19">
        <v>0.97172420031995099</v>
      </c>
      <c r="J5391" s="19"/>
      <c r="K5391" s="19"/>
      <c r="L5391" s="19">
        <v>0.16411619708191766</v>
      </c>
      <c r="M5391" s="19"/>
      <c r="N5391" s="19">
        <v>0.24093397652516638</v>
      </c>
      <c r="O5391" s="19">
        <v>0.43424753082604378</v>
      </c>
      <c r="P5391" s="50"/>
      <c r="R5391" s="9" t="s">
        <v>0</v>
      </c>
    </row>
    <row r="5392" spans="2:18" x14ac:dyDescent="0.2">
      <c r="B5392" s="25">
        <v>5162</v>
      </c>
      <c r="C5392" s="193">
        <v>1.9648637407224137</v>
      </c>
      <c r="D5392" s="19"/>
      <c r="E5392" s="19">
        <v>2.048146018653342</v>
      </c>
      <c r="F5392" s="19"/>
      <c r="G5392" s="19">
        <v>1.6375844889636613</v>
      </c>
      <c r="H5392" s="19"/>
      <c r="I5392" s="19">
        <v>1.5306813380106403</v>
      </c>
      <c r="J5392" s="19"/>
      <c r="K5392" s="19">
        <v>3.0160817775085795</v>
      </c>
      <c r="L5392" s="19"/>
      <c r="M5392" s="19">
        <v>2.6067337148159018</v>
      </c>
      <c r="N5392" s="19"/>
      <c r="O5392" s="19">
        <v>1.5050007146737681</v>
      </c>
      <c r="P5392" s="50"/>
      <c r="R5392" s="9" t="s">
        <v>0</v>
      </c>
    </row>
    <row r="5393" spans="2:18" x14ac:dyDescent="0.2">
      <c r="B5393" s="25">
        <v>5163</v>
      </c>
      <c r="C5393" s="193">
        <v>0.43320748960541872</v>
      </c>
      <c r="D5393" s="19"/>
      <c r="E5393" s="19">
        <v>1.0868847493275575</v>
      </c>
      <c r="F5393" s="19"/>
      <c r="G5393" s="19">
        <v>0.45999303851277951</v>
      </c>
      <c r="H5393" s="19"/>
      <c r="I5393" s="19">
        <v>1.0077699485134717</v>
      </c>
      <c r="J5393" s="19"/>
      <c r="K5393" s="19">
        <v>0.67052164373620837</v>
      </c>
      <c r="L5393" s="19"/>
      <c r="M5393" s="19">
        <v>0.79032076891470526</v>
      </c>
      <c r="N5393" s="19"/>
      <c r="O5393" s="19">
        <v>0.42933752695883964</v>
      </c>
      <c r="P5393" s="50"/>
      <c r="R5393" s="9" t="s">
        <v>0</v>
      </c>
    </row>
    <row r="5394" spans="2:18" x14ac:dyDescent="0.2">
      <c r="B5394" s="25">
        <v>5164</v>
      </c>
      <c r="C5394" s="193">
        <v>0.12046900886582869</v>
      </c>
      <c r="D5394" s="19"/>
      <c r="E5394" s="19"/>
      <c r="F5394" s="19">
        <v>0.41032526570195255</v>
      </c>
      <c r="G5394" s="19"/>
      <c r="H5394" s="19">
        <v>0.19740017375658439</v>
      </c>
      <c r="I5394" s="19"/>
      <c r="J5394" s="19">
        <v>0.48058258444077567</v>
      </c>
      <c r="K5394" s="19"/>
      <c r="L5394" s="19">
        <v>0.18642268634642151</v>
      </c>
      <c r="M5394" s="19"/>
      <c r="N5394" s="19">
        <v>0.12857439990842195</v>
      </c>
      <c r="O5394" s="19">
        <v>0.54326798994539882</v>
      </c>
      <c r="P5394" s="50"/>
      <c r="R5394" s="9" t="s">
        <v>0</v>
      </c>
    </row>
    <row r="5395" spans="2:18" x14ac:dyDescent="0.2">
      <c r="B5395" s="25">
        <v>5165</v>
      </c>
      <c r="C5395" s="193"/>
      <c r="D5395" s="19">
        <v>2.1977096585549254E-3</v>
      </c>
      <c r="E5395" s="19">
        <v>7.4632047454802591E-2</v>
      </c>
      <c r="F5395" s="19"/>
      <c r="G5395" s="19"/>
      <c r="H5395" s="19">
        <v>0.55738149395572101</v>
      </c>
      <c r="I5395" s="19"/>
      <c r="J5395" s="19">
        <v>0.77956062738102727</v>
      </c>
      <c r="K5395" s="19"/>
      <c r="L5395" s="19">
        <v>5.4624997665710481E-2</v>
      </c>
      <c r="M5395" s="19">
        <v>0.20210265029161517</v>
      </c>
      <c r="N5395" s="19"/>
      <c r="O5395" s="19"/>
      <c r="P5395" s="50">
        <v>1.2218714403411743</v>
      </c>
      <c r="R5395" s="9" t="s">
        <v>0</v>
      </c>
    </row>
    <row r="5396" spans="2:18" x14ac:dyDescent="0.2">
      <c r="B5396" s="25">
        <v>5166</v>
      </c>
      <c r="C5396" s="193"/>
      <c r="D5396" s="19">
        <v>0.90129246268302221</v>
      </c>
      <c r="E5396" s="19">
        <v>0.72938071922571546</v>
      </c>
      <c r="F5396" s="19"/>
      <c r="G5396" s="19"/>
      <c r="H5396" s="19">
        <v>0.22255853137365547</v>
      </c>
      <c r="I5396" s="19"/>
      <c r="J5396" s="19">
        <v>0.93639242758614938</v>
      </c>
      <c r="K5396" s="19"/>
      <c r="L5396" s="19">
        <v>0.66835086083158712</v>
      </c>
      <c r="M5396" s="19"/>
      <c r="N5396" s="19">
        <v>0.16534190008374344</v>
      </c>
      <c r="O5396" s="19">
        <v>9.5934741568501597E-2</v>
      </c>
      <c r="P5396" s="50"/>
      <c r="R5396" s="9" t="s">
        <v>0</v>
      </c>
    </row>
    <row r="5397" spans="2:18" x14ac:dyDescent="0.2">
      <c r="B5397" s="25">
        <v>5167</v>
      </c>
      <c r="C5397" s="193"/>
      <c r="D5397" s="19">
        <v>1.6508987495906977</v>
      </c>
      <c r="E5397" s="19"/>
      <c r="F5397" s="19">
        <v>0.91356208060133925</v>
      </c>
      <c r="G5397" s="19"/>
      <c r="H5397" s="19">
        <v>0.31482201468174575</v>
      </c>
      <c r="I5397" s="19"/>
      <c r="J5397" s="19">
        <v>0.91072603688774245</v>
      </c>
      <c r="K5397" s="19"/>
      <c r="L5397" s="19">
        <v>1.7535163455325227</v>
      </c>
      <c r="M5397" s="19"/>
      <c r="N5397" s="19">
        <v>1.110272668655127</v>
      </c>
      <c r="O5397" s="19"/>
      <c r="P5397" s="50">
        <v>0.61658744414311295</v>
      </c>
      <c r="R5397" s="9" t="s">
        <v>0</v>
      </c>
    </row>
    <row r="5398" spans="2:18" x14ac:dyDescent="0.2">
      <c r="B5398" s="25">
        <v>5168</v>
      </c>
      <c r="C5398" s="193"/>
      <c r="D5398" s="19">
        <v>0.15456884308882179</v>
      </c>
      <c r="E5398" s="19"/>
      <c r="F5398" s="19">
        <v>1.0386179503143071</v>
      </c>
      <c r="G5398" s="19"/>
      <c r="H5398" s="19">
        <v>0.98380650776932765</v>
      </c>
      <c r="I5398" s="19"/>
      <c r="J5398" s="19">
        <v>0.61887617408870732</v>
      </c>
      <c r="K5398" s="19"/>
      <c r="L5398" s="19">
        <v>1.1965033077834191</v>
      </c>
      <c r="M5398" s="19"/>
      <c r="N5398" s="19">
        <v>0.85155001348025094</v>
      </c>
      <c r="O5398" s="19"/>
      <c r="P5398" s="50">
        <v>0.6541874828019546</v>
      </c>
      <c r="R5398" s="9" t="s">
        <v>0</v>
      </c>
    </row>
    <row r="5399" spans="2:18" x14ac:dyDescent="0.2">
      <c r="B5399" s="25">
        <v>5169</v>
      </c>
      <c r="C5399" s="193">
        <v>0.49649414593326646</v>
      </c>
      <c r="D5399" s="19"/>
      <c r="E5399" s="19">
        <v>3.703634167882202E-2</v>
      </c>
      <c r="F5399" s="19"/>
      <c r="G5399" s="19">
        <v>1.2048293060016755</v>
      </c>
      <c r="H5399" s="19"/>
      <c r="I5399" s="19">
        <v>0.4099255371447747</v>
      </c>
      <c r="J5399" s="19"/>
      <c r="K5399" s="19">
        <v>0.29519929049205001</v>
      </c>
      <c r="L5399" s="19"/>
      <c r="M5399" s="19">
        <v>0.43597929102773453</v>
      </c>
      <c r="N5399" s="19"/>
      <c r="O5399" s="19">
        <v>0.35352486610271111</v>
      </c>
      <c r="P5399" s="50"/>
      <c r="R5399" s="9" t="s">
        <v>0</v>
      </c>
    </row>
    <row r="5400" spans="2:18" x14ac:dyDescent="0.2">
      <c r="B5400" s="25">
        <v>5170</v>
      </c>
      <c r="C5400" s="193">
        <v>0.50949581647454156</v>
      </c>
      <c r="D5400" s="19"/>
      <c r="E5400" s="19">
        <v>0.22528448089747019</v>
      </c>
      <c r="F5400" s="19"/>
      <c r="G5400" s="19">
        <v>1.007749502257802</v>
      </c>
      <c r="H5400" s="19"/>
      <c r="I5400" s="19">
        <v>1.1478492137304879</v>
      </c>
      <c r="J5400" s="19"/>
      <c r="K5400" s="19">
        <v>1.1443296920852735</v>
      </c>
      <c r="L5400" s="19"/>
      <c r="M5400" s="19">
        <v>0.78564366119272167</v>
      </c>
      <c r="N5400" s="19"/>
      <c r="O5400" s="19"/>
      <c r="P5400" s="50">
        <v>0.39572956737395348</v>
      </c>
      <c r="R5400" s="9" t="s">
        <v>0</v>
      </c>
    </row>
    <row r="5401" spans="2:18" x14ac:dyDescent="0.2">
      <c r="B5401" s="25">
        <v>5171</v>
      </c>
      <c r="C5401" s="193">
        <v>1.3415175067737166</v>
      </c>
      <c r="D5401" s="19"/>
      <c r="E5401" s="19">
        <v>1.2743548566765399</v>
      </c>
      <c r="F5401" s="19"/>
      <c r="G5401" s="19">
        <v>0.77033440448130974</v>
      </c>
      <c r="H5401" s="19"/>
      <c r="I5401" s="19">
        <v>1.0372267326857956</v>
      </c>
      <c r="J5401" s="19"/>
      <c r="K5401" s="19">
        <v>1.1238386063021117</v>
      </c>
      <c r="L5401" s="19"/>
      <c r="M5401" s="19">
        <v>1.1487801009546856</v>
      </c>
      <c r="N5401" s="19"/>
      <c r="O5401" s="19">
        <v>1.1157157131733599</v>
      </c>
      <c r="P5401" s="50"/>
      <c r="R5401" s="9" t="s">
        <v>0</v>
      </c>
    </row>
    <row r="5402" spans="2:18" x14ac:dyDescent="0.2">
      <c r="B5402" s="25">
        <v>5172</v>
      </c>
      <c r="C5402" s="193"/>
      <c r="D5402" s="19">
        <v>0.80254417439983894</v>
      </c>
      <c r="E5402" s="19"/>
      <c r="F5402" s="19">
        <v>1.3115705654817318</v>
      </c>
      <c r="G5402" s="19"/>
      <c r="H5402" s="19">
        <v>0.64828105547790316</v>
      </c>
      <c r="I5402" s="19"/>
      <c r="J5402" s="19">
        <v>1.4262233508068332</v>
      </c>
      <c r="K5402" s="19"/>
      <c r="L5402" s="19">
        <v>0.79119140488935502</v>
      </c>
      <c r="M5402" s="19"/>
      <c r="N5402" s="19">
        <v>0.23031447010929718</v>
      </c>
      <c r="O5402" s="19"/>
      <c r="P5402" s="50">
        <v>1.6441198427171468</v>
      </c>
      <c r="R5402" s="9" t="s">
        <v>0</v>
      </c>
    </row>
    <row r="5403" spans="2:18" x14ac:dyDescent="0.2">
      <c r="B5403" s="25">
        <v>5173</v>
      </c>
      <c r="C5403" s="193">
        <v>0.84607458072230668</v>
      </c>
      <c r="D5403" s="19"/>
      <c r="E5403" s="19">
        <v>1.0926846473903657</v>
      </c>
      <c r="F5403" s="19"/>
      <c r="G5403" s="19">
        <v>0.5313349686471609</v>
      </c>
      <c r="H5403" s="19"/>
      <c r="I5403" s="19">
        <v>1.5392337121461874</v>
      </c>
      <c r="J5403" s="19"/>
      <c r="K5403" s="19">
        <v>0.603512758788884</v>
      </c>
      <c r="L5403" s="19"/>
      <c r="M5403" s="19">
        <v>1.6871836711410013</v>
      </c>
      <c r="N5403" s="19"/>
      <c r="O5403" s="19">
        <v>0.92007310032468692</v>
      </c>
      <c r="P5403" s="50"/>
      <c r="R5403" s="9" t="s">
        <v>0</v>
      </c>
    </row>
    <row r="5404" spans="2:18" x14ac:dyDescent="0.2">
      <c r="B5404" s="25">
        <v>5174</v>
      </c>
      <c r="C5404" s="193">
        <v>1.179717915594612</v>
      </c>
      <c r="D5404" s="19"/>
      <c r="E5404" s="19">
        <v>1.273938754080419</v>
      </c>
      <c r="F5404" s="19"/>
      <c r="G5404" s="19">
        <v>1.5086168217746989</v>
      </c>
      <c r="H5404" s="19"/>
      <c r="I5404" s="19">
        <v>1.7789553372727229</v>
      </c>
      <c r="J5404" s="19"/>
      <c r="K5404" s="19">
        <v>1.930199632202209</v>
      </c>
      <c r="L5404" s="19"/>
      <c r="M5404" s="19">
        <v>1.5809565473423035</v>
      </c>
      <c r="N5404" s="19"/>
      <c r="O5404" s="19">
        <v>2.1128032526988343</v>
      </c>
      <c r="P5404" s="50"/>
      <c r="R5404" s="9" t="s">
        <v>0</v>
      </c>
    </row>
    <row r="5405" spans="2:18" x14ac:dyDescent="0.2">
      <c r="B5405" s="25">
        <v>5175</v>
      </c>
      <c r="C5405" s="193">
        <v>0.1447532396258259</v>
      </c>
      <c r="D5405" s="19"/>
      <c r="E5405" s="19">
        <v>0.35043284829079546</v>
      </c>
      <c r="F5405" s="19"/>
      <c r="G5405" s="19">
        <v>1.6074229777264157</v>
      </c>
      <c r="H5405" s="19"/>
      <c r="I5405" s="19">
        <v>0.50778996136660515</v>
      </c>
      <c r="J5405" s="19"/>
      <c r="K5405" s="19">
        <v>1.1745143669960627</v>
      </c>
      <c r="L5405" s="19"/>
      <c r="M5405" s="19">
        <v>0.49050407107047528</v>
      </c>
      <c r="N5405" s="19"/>
      <c r="O5405" s="19">
        <v>1.2920749333707273</v>
      </c>
      <c r="P5405" s="50"/>
      <c r="R5405" s="9" t="s">
        <v>0</v>
      </c>
    </row>
    <row r="5406" spans="2:18" x14ac:dyDescent="0.2">
      <c r="B5406" s="25">
        <v>5176</v>
      </c>
      <c r="C5406" s="193">
        <v>1.8164890517649444</v>
      </c>
      <c r="D5406" s="19"/>
      <c r="E5406" s="19">
        <v>0.94102706905905675</v>
      </c>
      <c r="F5406" s="19"/>
      <c r="G5406" s="19">
        <v>1.6320047211107451</v>
      </c>
      <c r="H5406" s="19"/>
      <c r="I5406" s="19">
        <v>0.81945388144545983</v>
      </c>
      <c r="J5406" s="19"/>
      <c r="K5406" s="19">
        <v>0.64431000925523396</v>
      </c>
      <c r="L5406" s="19"/>
      <c r="M5406" s="19">
        <v>0.94652004838523729</v>
      </c>
      <c r="N5406" s="19"/>
      <c r="O5406" s="19">
        <v>2.0679618144484033</v>
      </c>
      <c r="P5406" s="50"/>
      <c r="R5406" s="9" t="s">
        <v>0</v>
      </c>
    </row>
    <row r="5407" spans="2:18" x14ac:dyDescent="0.2">
      <c r="B5407" s="25">
        <v>5177</v>
      </c>
      <c r="C5407" s="193">
        <v>1.1786414064952344</v>
      </c>
      <c r="D5407" s="19"/>
      <c r="E5407" s="19">
        <v>1.4116593044268533</v>
      </c>
      <c r="F5407" s="19"/>
      <c r="G5407" s="19">
        <v>7.8493988681958796E-2</v>
      </c>
      <c r="H5407" s="19"/>
      <c r="I5407" s="19">
        <v>0.53081569698794162</v>
      </c>
      <c r="J5407" s="19"/>
      <c r="K5407" s="19">
        <v>1.0739074883357016</v>
      </c>
      <c r="L5407" s="19"/>
      <c r="M5407" s="19">
        <v>1.0955349675555806</v>
      </c>
      <c r="N5407" s="19"/>
      <c r="O5407" s="19">
        <v>0.25789780035332222</v>
      </c>
      <c r="P5407" s="50"/>
      <c r="R5407" s="9" t="s">
        <v>0</v>
      </c>
    </row>
    <row r="5408" spans="2:18" x14ac:dyDescent="0.2">
      <c r="B5408" s="25">
        <v>5178</v>
      </c>
      <c r="C5408" s="193"/>
      <c r="D5408" s="19">
        <v>1.9537263907662106</v>
      </c>
      <c r="E5408" s="19"/>
      <c r="F5408" s="19">
        <v>1.9257632230092854</v>
      </c>
      <c r="G5408" s="19"/>
      <c r="H5408" s="19">
        <v>1.4545912153359479</v>
      </c>
      <c r="I5408" s="19"/>
      <c r="J5408" s="19">
        <v>0.94336131063431627</v>
      </c>
      <c r="K5408" s="19"/>
      <c r="L5408" s="19">
        <v>1.6970681509129915</v>
      </c>
      <c r="M5408" s="19"/>
      <c r="N5408" s="19">
        <v>2.0745194148940533</v>
      </c>
      <c r="O5408" s="19"/>
      <c r="P5408" s="50">
        <v>0.58607546963099877</v>
      </c>
      <c r="R5408" s="9" t="s">
        <v>0</v>
      </c>
    </row>
    <row r="5409" spans="2:18" x14ac:dyDescent="0.2">
      <c r="B5409" s="25">
        <v>5179</v>
      </c>
      <c r="C5409" s="193"/>
      <c r="D5409" s="19">
        <v>0.1914449197645173</v>
      </c>
      <c r="E5409" s="19"/>
      <c r="F5409" s="19">
        <v>7.3157360973177044E-2</v>
      </c>
      <c r="G5409" s="19"/>
      <c r="H5409" s="19">
        <v>1.0888324237447038</v>
      </c>
      <c r="I5409" s="19"/>
      <c r="J5409" s="19">
        <v>0.30834581870026218</v>
      </c>
      <c r="K5409" s="19">
        <v>0.3734734780963429</v>
      </c>
      <c r="L5409" s="19"/>
      <c r="M5409" s="19">
        <v>0.37020551013463704</v>
      </c>
      <c r="N5409" s="19"/>
      <c r="O5409" s="19"/>
      <c r="P5409" s="50">
        <v>0.95512933826304425</v>
      </c>
      <c r="R5409" s="9" t="s">
        <v>0</v>
      </c>
    </row>
    <row r="5410" spans="2:18" x14ac:dyDescent="0.2">
      <c r="B5410" s="25">
        <v>5180</v>
      </c>
      <c r="C5410" s="193"/>
      <c r="D5410" s="19">
        <v>0.44497930090729043</v>
      </c>
      <c r="E5410" s="19">
        <v>5.6297962755295847E-2</v>
      </c>
      <c r="F5410" s="19"/>
      <c r="G5410" s="19">
        <v>0.15484968530091528</v>
      </c>
      <c r="H5410" s="19"/>
      <c r="I5410" s="19">
        <v>0.62922811133951873</v>
      </c>
      <c r="J5410" s="19"/>
      <c r="K5410" s="19">
        <v>0.66709564944675548</v>
      </c>
      <c r="L5410" s="19"/>
      <c r="M5410" s="19">
        <v>9.7173712664282388E-2</v>
      </c>
      <c r="N5410" s="19"/>
      <c r="O5410" s="19"/>
      <c r="P5410" s="50">
        <v>0.54900675422942669</v>
      </c>
      <c r="R5410" s="9" t="s">
        <v>0</v>
      </c>
    </row>
    <row r="5411" spans="2:18" x14ac:dyDescent="0.2">
      <c r="B5411" s="25">
        <v>5181</v>
      </c>
      <c r="C5411" s="193">
        <v>0.37778381912477266</v>
      </c>
      <c r="D5411" s="19"/>
      <c r="E5411" s="19">
        <v>1.3543521640829841</v>
      </c>
      <c r="F5411" s="19"/>
      <c r="G5411" s="19">
        <v>0.52846556423225011</v>
      </c>
      <c r="H5411" s="19"/>
      <c r="I5411" s="19">
        <v>0.37055806450789663</v>
      </c>
      <c r="J5411" s="19"/>
      <c r="K5411" s="19">
        <v>0.36046190860964339</v>
      </c>
      <c r="L5411" s="19"/>
      <c r="M5411" s="19"/>
      <c r="N5411" s="19">
        <v>0.66583519500769683</v>
      </c>
      <c r="O5411" s="19"/>
      <c r="P5411" s="50">
        <v>0.15341165970878282</v>
      </c>
      <c r="R5411" s="9" t="s">
        <v>0</v>
      </c>
    </row>
    <row r="5412" spans="2:18" x14ac:dyDescent="0.2">
      <c r="B5412" s="25">
        <v>5182</v>
      </c>
      <c r="C5412" s="193"/>
      <c r="D5412" s="19">
        <v>1.0546020943905079</v>
      </c>
      <c r="E5412" s="19"/>
      <c r="F5412" s="19">
        <v>1.1760696053286792</v>
      </c>
      <c r="G5412" s="19"/>
      <c r="H5412" s="19">
        <v>1.1095706856372252</v>
      </c>
      <c r="I5412" s="19"/>
      <c r="J5412" s="19">
        <v>0.82620282891410779</v>
      </c>
      <c r="K5412" s="19"/>
      <c r="L5412" s="19">
        <v>0.60351231801351335</v>
      </c>
      <c r="M5412" s="19"/>
      <c r="N5412" s="19">
        <v>0.52664894624598391</v>
      </c>
      <c r="O5412" s="19"/>
      <c r="P5412" s="50">
        <v>2.1306895530042391</v>
      </c>
      <c r="R5412" s="9" t="s">
        <v>0</v>
      </c>
    </row>
    <row r="5413" spans="2:18" x14ac:dyDescent="0.2">
      <c r="B5413" s="25">
        <v>5183</v>
      </c>
      <c r="C5413" s="193">
        <v>1.0125345679059159</v>
      </c>
      <c r="D5413" s="19"/>
      <c r="E5413" s="19">
        <v>1.1905878290421485</v>
      </c>
      <c r="F5413" s="19"/>
      <c r="G5413" s="19">
        <v>0.67719722582633923</v>
      </c>
      <c r="H5413" s="19"/>
      <c r="I5413" s="19">
        <v>0.66461987791773458</v>
      </c>
      <c r="J5413" s="19"/>
      <c r="K5413" s="19">
        <v>0.14436284445754652</v>
      </c>
      <c r="L5413" s="19"/>
      <c r="M5413" s="19">
        <v>0.69946634406215147</v>
      </c>
      <c r="N5413" s="19"/>
      <c r="O5413" s="19">
        <v>0.58450890705339553</v>
      </c>
      <c r="P5413" s="50"/>
      <c r="R5413" s="9" t="s">
        <v>0</v>
      </c>
    </row>
    <row r="5414" spans="2:18" x14ac:dyDescent="0.2">
      <c r="B5414" s="25">
        <v>5184</v>
      </c>
      <c r="C5414" s="193">
        <v>0.15205355159521727</v>
      </c>
      <c r="D5414" s="19"/>
      <c r="E5414" s="19"/>
      <c r="F5414" s="19">
        <v>1.0757195700796516</v>
      </c>
      <c r="G5414" s="19"/>
      <c r="H5414" s="19">
        <v>0.33724319969431105</v>
      </c>
      <c r="I5414" s="19"/>
      <c r="J5414" s="19">
        <v>0.25686205195673395</v>
      </c>
      <c r="K5414" s="19">
        <v>8.1297334679758415E-2</v>
      </c>
      <c r="L5414" s="19"/>
      <c r="M5414" s="19">
        <v>0.7530163132215032</v>
      </c>
      <c r="N5414" s="19"/>
      <c r="O5414" s="19"/>
      <c r="P5414" s="50">
        <v>0.10150522960763023</v>
      </c>
      <c r="R5414" s="9" t="s">
        <v>0</v>
      </c>
    </row>
    <row r="5415" spans="2:18" x14ac:dyDescent="0.2">
      <c r="B5415" s="25">
        <v>5185</v>
      </c>
      <c r="C5415" s="193">
        <v>0.48193822295128935</v>
      </c>
      <c r="D5415" s="19"/>
      <c r="E5415" s="19">
        <v>0.46665963302703295</v>
      </c>
      <c r="F5415" s="19"/>
      <c r="G5415" s="19">
        <v>1.4356440143964393</v>
      </c>
      <c r="H5415" s="19"/>
      <c r="I5415" s="19">
        <v>0.47958092450608397</v>
      </c>
      <c r="J5415" s="19"/>
      <c r="K5415" s="19">
        <v>0.58057890655087696</v>
      </c>
      <c r="L5415" s="19"/>
      <c r="M5415" s="19">
        <v>0.48981737100555706</v>
      </c>
      <c r="N5415" s="19"/>
      <c r="O5415" s="19">
        <v>1.7565710764328017</v>
      </c>
      <c r="P5415" s="50"/>
      <c r="R5415" s="9" t="s">
        <v>0</v>
      </c>
    </row>
    <row r="5416" spans="2:18" x14ac:dyDescent="0.2">
      <c r="B5416" s="25">
        <v>5186</v>
      </c>
      <c r="C5416" s="193">
        <v>1.2450417609241715</v>
      </c>
      <c r="D5416" s="19"/>
      <c r="E5416" s="19">
        <v>1.9646615902874982</v>
      </c>
      <c r="F5416" s="19"/>
      <c r="G5416" s="19">
        <v>1.2682571966379328</v>
      </c>
      <c r="H5416" s="19"/>
      <c r="I5416" s="19">
        <v>1.2261910847892323</v>
      </c>
      <c r="J5416" s="19"/>
      <c r="K5416" s="19">
        <v>0.55744805844838974</v>
      </c>
      <c r="L5416" s="19"/>
      <c r="M5416" s="19">
        <v>0.45197179985428571</v>
      </c>
      <c r="N5416" s="19"/>
      <c r="O5416" s="19">
        <v>0.8525725209062851</v>
      </c>
      <c r="P5416" s="50"/>
      <c r="R5416" s="9" t="s">
        <v>0</v>
      </c>
    </row>
    <row r="5417" spans="2:18" x14ac:dyDescent="0.2">
      <c r="B5417" s="25">
        <v>5187</v>
      </c>
      <c r="C5417" s="193">
        <v>0.66598831471014042</v>
      </c>
      <c r="D5417" s="19"/>
      <c r="E5417" s="19"/>
      <c r="F5417" s="19">
        <v>7.5214010797750294E-2</v>
      </c>
      <c r="G5417" s="19">
        <v>0.72947499038894648</v>
      </c>
      <c r="H5417" s="19"/>
      <c r="I5417" s="19">
        <v>0.71861948946117105</v>
      </c>
      <c r="J5417" s="19"/>
      <c r="K5417" s="19">
        <v>0.86542969165105565</v>
      </c>
      <c r="L5417" s="19"/>
      <c r="M5417" s="19"/>
      <c r="N5417" s="19">
        <v>0.3141950806029869</v>
      </c>
      <c r="O5417" s="19">
        <v>1.0188236507161297</v>
      </c>
      <c r="P5417" s="50"/>
      <c r="R5417" s="9" t="s">
        <v>0</v>
      </c>
    </row>
    <row r="5418" spans="2:18" x14ac:dyDescent="0.2">
      <c r="B5418" s="25">
        <v>5188</v>
      </c>
      <c r="C5418" s="193"/>
      <c r="D5418" s="19">
        <v>0.5126865649715554</v>
      </c>
      <c r="E5418" s="19"/>
      <c r="F5418" s="19">
        <v>0.81581556523522769</v>
      </c>
      <c r="G5418" s="19"/>
      <c r="H5418" s="19">
        <v>0.30084960441081465</v>
      </c>
      <c r="I5418" s="19"/>
      <c r="J5418" s="19">
        <v>1.1155924467181062</v>
      </c>
      <c r="K5418" s="19"/>
      <c r="L5418" s="19">
        <v>0.94009894958856777</v>
      </c>
      <c r="M5418" s="19"/>
      <c r="N5418" s="19">
        <v>1.2062520116993065</v>
      </c>
      <c r="O5418" s="19"/>
      <c r="P5418" s="50">
        <v>0.60519673489855241</v>
      </c>
      <c r="R5418" s="9" t="s">
        <v>0</v>
      </c>
    </row>
    <row r="5419" spans="2:18" x14ac:dyDescent="0.2">
      <c r="B5419" s="25">
        <v>5189</v>
      </c>
      <c r="C5419" s="193"/>
      <c r="D5419" s="19">
        <v>0.48135563168552964</v>
      </c>
      <c r="E5419" s="19">
        <v>0.14244298276302025</v>
      </c>
      <c r="F5419" s="19"/>
      <c r="G5419" s="19"/>
      <c r="H5419" s="19">
        <v>0.23259157308769995</v>
      </c>
      <c r="I5419" s="19"/>
      <c r="J5419" s="19">
        <v>0.38093854745948202</v>
      </c>
      <c r="K5419" s="19">
        <v>0.47567726075474953</v>
      </c>
      <c r="L5419" s="19"/>
      <c r="M5419" s="19"/>
      <c r="N5419" s="19">
        <v>0.46544073634239125</v>
      </c>
      <c r="O5419" s="19"/>
      <c r="P5419" s="50">
        <v>0.2926022659703898</v>
      </c>
      <c r="R5419" s="9" t="s">
        <v>0</v>
      </c>
    </row>
    <row r="5420" spans="2:18" x14ac:dyDescent="0.2">
      <c r="B5420" s="25">
        <v>5190</v>
      </c>
      <c r="C5420" s="193">
        <v>1.4327960549698009</v>
      </c>
      <c r="D5420" s="19"/>
      <c r="E5420" s="19">
        <v>1.3056152393978562</v>
      </c>
      <c r="F5420" s="19"/>
      <c r="G5420" s="19">
        <v>1.3129286587058928</v>
      </c>
      <c r="H5420" s="19"/>
      <c r="I5420" s="19">
        <v>2.2260951806944487</v>
      </c>
      <c r="J5420" s="19"/>
      <c r="K5420" s="19">
        <v>2.0862873478030313</v>
      </c>
      <c r="L5420" s="19"/>
      <c r="M5420" s="19">
        <v>2.5208672274435853</v>
      </c>
      <c r="N5420" s="19"/>
      <c r="O5420" s="19">
        <v>1.2803736084592872</v>
      </c>
      <c r="P5420" s="50"/>
      <c r="R5420" s="9" t="s">
        <v>0</v>
      </c>
    </row>
    <row r="5421" spans="2:18" x14ac:dyDescent="0.2">
      <c r="B5421" s="25">
        <v>5191</v>
      </c>
      <c r="C5421" s="193"/>
      <c r="D5421" s="19">
        <v>1.3252823126401085</v>
      </c>
      <c r="E5421" s="19"/>
      <c r="F5421" s="19">
        <v>0.82359781352895289</v>
      </c>
      <c r="G5421" s="19"/>
      <c r="H5421" s="19">
        <v>0.90371624353717595</v>
      </c>
      <c r="I5421" s="19"/>
      <c r="J5421" s="19">
        <v>0.27805028573451085</v>
      </c>
      <c r="K5421" s="19"/>
      <c r="L5421" s="19">
        <v>0.52444474239779215</v>
      </c>
      <c r="M5421" s="19"/>
      <c r="N5421" s="19">
        <v>1.7490831503603099</v>
      </c>
      <c r="O5421" s="19"/>
      <c r="P5421" s="50">
        <v>0.20581781105600566</v>
      </c>
      <c r="R5421" s="9" t="s">
        <v>0</v>
      </c>
    </row>
    <row r="5422" spans="2:18" x14ac:dyDescent="0.2">
      <c r="B5422" s="25">
        <v>5192</v>
      </c>
      <c r="C5422" s="193">
        <v>1.6038516801619271</v>
      </c>
      <c r="D5422" s="19"/>
      <c r="E5422" s="19">
        <v>1.5894767387619628</v>
      </c>
      <c r="F5422" s="19"/>
      <c r="G5422" s="19">
        <v>0.67432821072816662</v>
      </c>
      <c r="H5422" s="19"/>
      <c r="I5422" s="19">
        <v>1.0235529268226453</v>
      </c>
      <c r="J5422" s="19"/>
      <c r="K5422" s="19">
        <v>1.4124196893219678</v>
      </c>
      <c r="L5422" s="19"/>
      <c r="M5422" s="19">
        <v>1.6851472286939548</v>
      </c>
      <c r="N5422" s="19"/>
      <c r="O5422" s="19">
        <v>0.92680807674733856</v>
      </c>
      <c r="P5422" s="50"/>
      <c r="R5422" s="9" t="s">
        <v>0</v>
      </c>
    </row>
    <row r="5423" spans="2:18" x14ac:dyDescent="0.2">
      <c r="B5423" s="25">
        <v>5193</v>
      </c>
      <c r="C5423" s="193"/>
      <c r="D5423" s="19">
        <v>0.12100632852191069</v>
      </c>
      <c r="E5423" s="19"/>
      <c r="F5423" s="19">
        <v>0.13084969102083432</v>
      </c>
      <c r="G5423" s="19">
        <v>0.26845312194253751</v>
      </c>
      <c r="H5423" s="19"/>
      <c r="I5423" s="19"/>
      <c r="J5423" s="19">
        <v>3.6227330086337599E-2</v>
      </c>
      <c r="K5423" s="19">
        <v>0.41607818132035324</v>
      </c>
      <c r="L5423" s="19"/>
      <c r="M5423" s="19"/>
      <c r="N5423" s="19">
        <v>0.50825622511827107</v>
      </c>
      <c r="O5423" s="19"/>
      <c r="P5423" s="50">
        <v>0.71775471352786291</v>
      </c>
      <c r="R5423" s="9" t="s">
        <v>0</v>
      </c>
    </row>
    <row r="5424" spans="2:18" x14ac:dyDescent="0.2">
      <c r="B5424" s="25">
        <v>5194</v>
      </c>
      <c r="C5424" s="193">
        <v>1.9379696682283853</v>
      </c>
      <c r="D5424" s="19"/>
      <c r="E5424" s="19">
        <v>1.2513498194593622</v>
      </c>
      <c r="F5424" s="19"/>
      <c r="G5424" s="19">
        <v>1.0933129266634214</v>
      </c>
      <c r="H5424" s="19"/>
      <c r="I5424" s="19">
        <v>2.0087190943062971</v>
      </c>
      <c r="J5424" s="19"/>
      <c r="K5424" s="19">
        <v>1.7277007953040828</v>
      </c>
      <c r="L5424" s="19"/>
      <c r="M5424" s="19">
        <v>1.894673934354367</v>
      </c>
      <c r="N5424" s="19"/>
      <c r="O5424" s="19">
        <v>1.3695635916142785</v>
      </c>
      <c r="P5424" s="50"/>
      <c r="R5424" s="9" t="s">
        <v>0</v>
      </c>
    </row>
    <row r="5425" spans="2:18" x14ac:dyDescent="0.2">
      <c r="B5425" s="25">
        <v>5195</v>
      </c>
      <c r="C5425" s="193">
        <v>0.52016855762426328</v>
      </c>
      <c r="D5425" s="19"/>
      <c r="E5425" s="19">
        <v>0.79916911417722147</v>
      </c>
      <c r="F5425" s="19"/>
      <c r="G5425" s="19">
        <v>1.2339724970581905</v>
      </c>
      <c r="H5425" s="19"/>
      <c r="I5425" s="19">
        <v>0.56418458438793806</v>
      </c>
      <c r="J5425" s="19"/>
      <c r="K5425" s="19">
        <v>0.28643484884049281</v>
      </c>
      <c r="L5425" s="19"/>
      <c r="M5425" s="19"/>
      <c r="N5425" s="19">
        <v>1.0253325673446663</v>
      </c>
      <c r="O5425" s="19">
        <v>1.0900859964932106</v>
      </c>
      <c r="P5425" s="50"/>
      <c r="R5425" s="9" t="s">
        <v>0</v>
      </c>
    </row>
    <row r="5426" spans="2:18" x14ac:dyDescent="0.2">
      <c r="B5426" s="25">
        <v>5196</v>
      </c>
      <c r="C5426" s="193">
        <v>0.46559819024896859</v>
      </c>
      <c r="D5426" s="19"/>
      <c r="E5426" s="19">
        <v>1.6933595215323045</v>
      </c>
      <c r="F5426" s="19"/>
      <c r="G5426" s="19">
        <v>0.66932843639723372</v>
      </c>
      <c r="H5426" s="19"/>
      <c r="I5426" s="19">
        <v>1.2063759224547139</v>
      </c>
      <c r="J5426" s="19"/>
      <c r="K5426" s="19">
        <v>1.0840773704804563</v>
      </c>
      <c r="L5426" s="19"/>
      <c r="M5426" s="19">
        <v>1.5399191192240613</v>
      </c>
      <c r="N5426" s="19"/>
      <c r="O5426" s="19">
        <v>1.4111390674754021</v>
      </c>
      <c r="P5426" s="50"/>
      <c r="R5426" s="9" t="s">
        <v>0</v>
      </c>
    </row>
    <row r="5427" spans="2:18" x14ac:dyDescent="0.2">
      <c r="B5427" s="25">
        <v>5197</v>
      </c>
      <c r="C5427" s="193">
        <v>0.52007554440263404</v>
      </c>
      <c r="D5427" s="19"/>
      <c r="E5427" s="19">
        <v>0.18471709389771801</v>
      </c>
      <c r="F5427" s="19"/>
      <c r="G5427" s="19">
        <v>1.1265998947854095</v>
      </c>
      <c r="H5427" s="19"/>
      <c r="I5427" s="19"/>
      <c r="J5427" s="19">
        <v>0.30433552937513308</v>
      </c>
      <c r="K5427" s="19">
        <v>3.9318536161230301E-2</v>
      </c>
      <c r="L5427" s="19"/>
      <c r="M5427" s="19">
        <v>0.53030120977128936</v>
      </c>
      <c r="N5427" s="19"/>
      <c r="O5427" s="19"/>
      <c r="P5427" s="50">
        <v>0.48649706112199559</v>
      </c>
      <c r="R5427" s="9" t="s">
        <v>0</v>
      </c>
    </row>
    <row r="5428" spans="2:18" x14ac:dyDescent="0.2">
      <c r="B5428" s="25">
        <v>5198</v>
      </c>
      <c r="C5428" s="193">
        <v>0.10191281732585862</v>
      </c>
      <c r="D5428" s="19"/>
      <c r="E5428" s="19"/>
      <c r="F5428" s="19">
        <v>0.50530402615298775</v>
      </c>
      <c r="G5428" s="19"/>
      <c r="H5428" s="19">
        <v>0.10864349267904538</v>
      </c>
      <c r="I5428" s="19">
        <v>5.4376587566916802E-2</v>
      </c>
      <c r="J5428" s="19"/>
      <c r="K5428" s="19">
        <v>0.40891907527545085</v>
      </c>
      <c r="L5428" s="19"/>
      <c r="M5428" s="19"/>
      <c r="N5428" s="19">
        <v>0.53329442321023179</v>
      </c>
      <c r="O5428" s="19"/>
      <c r="P5428" s="50">
        <v>0.83776368382974997</v>
      </c>
      <c r="R5428" s="9" t="s">
        <v>0</v>
      </c>
    </row>
    <row r="5429" spans="2:18" x14ac:dyDescent="0.2">
      <c r="B5429" s="25">
        <v>5199</v>
      </c>
      <c r="C5429" s="193">
        <v>0.42663673453558015</v>
      </c>
      <c r="D5429" s="19"/>
      <c r="E5429" s="19">
        <v>0.63648110461356078</v>
      </c>
      <c r="F5429" s="19"/>
      <c r="G5429" s="19">
        <v>0.30556201048927734</v>
      </c>
      <c r="H5429" s="19"/>
      <c r="I5429" s="19">
        <v>0.50157212241511606</v>
      </c>
      <c r="J5429" s="19"/>
      <c r="K5429" s="19"/>
      <c r="L5429" s="19">
        <v>0.17514420360921507</v>
      </c>
      <c r="M5429" s="19"/>
      <c r="N5429" s="19">
        <v>0.83052257085374614</v>
      </c>
      <c r="O5429" s="19"/>
      <c r="P5429" s="50">
        <v>0.4414211041954858</v>
      </c>
      <c r="R5429" s="9" t="s">
        <v>0</v>
      </c>
    </row>
    <row r="5430" spans="2:18" x14ac:dyDescent="0.2">
      <c r="B5430" s="25">
        <v>5200</v>
      </c>
      <c r="C5430" s="193">
        <v>0.21692179104031947</v>
      </c>
      <c r="D5430" s="19"/>
      <c r="E5430" s="19"/>
      <c r="F5430" s="19">
        <v>0.92502807779244922</v>
      </c>
      <c r="G5430" s="19"/>
      <c r="H5430" s="19">
        <v>0.27342291909006411</v>
      </c>
      <c r="I5430" s="19"/>
      <c r="J5430" s="19">
        <v>0.33320761134780036</v>
      </c>
      <c r="K5430" s="19"/>
      <c r="L5430" s="19">
        <v>1.2711780305706912</v>
      </c>
      <c r="M5430" s="19"/>
      <c r="N5430" s="19">
        <v>0.527497206085069</v>
      </c>
      <c r="O5430" s="19"/>
      <c r="P5430" s="50">
        <v>7.7448648065897657E-2</v>
      </c>
      <c r="R5430" s="9" t="s">
        <v>0</v>
      </c>
    </row>
    <row r="5431" spans="2:18" x14ac:dyDescent="0.2">
      <c r="B5431" s="25">
        <v>5201</v>
      </c>
      <c r="C5431" s="193">
        <v>0.58441021636407131</v>
      </c>
      <c r="D5431" s="19"/>
      <c r="E5431" s="19">
        <v>0.54289975584345729</v>
      </c>
      <c r="F5431" s="19"/>
      <c r="G5431" s="19">
        <v>0.97776965129809579</v>
      </c>
      <c r="H5431" s="19"/>
      <c r="I5431" s="19"/>
      <c r="J5431" s="19">
        <v>0.14351206725274174</v>
      </c>
      <c r="K5431" s="19">
        <v>1.5789313414581547</v>
      </c>
      <c r="L5431" s="19"/>
      <c r="M5431" s="19">
        <v>0.74029705134769086</v>
      </c>
      <c r="N5431" s="19"/>
      <c r="O5431" s="19">
        <v>0.58916035050529825</v>
      </c>
      <c r="P5431" s="50"/>
      <c r="R5431" s="9" t="s">
        <v>0</v>
      </c>
    </row>
    <row r="5432" spans="2:18" x14ac:dyDescent="0.2">
      <c r="B5432" s="25">
        <v>5202</v>
      </c>
      <c r="C5432" s="193"/>
      <c r="D5432" s="19">
        <v>1.5958997296993704</v>
      </c>
      <c r="E5432" s="19"/>
      <c r="F5432" s="19">
        <v>1.7819830305661839</v>
      </c>
      <c r="G5432" s="19"/>
      <c r="H5432" s="19">
        <v>1.7977948753772661</v>
      </c>
      <c r="I5432" s="19"/>
      <c r="J5432" s="19">
        <v>1.7311443816754777</v>
      </c>
      <c r="K5432" s="19"/>
      <c r="L5432" s="19">
        <v>1.276038665568028</v>
      </c>
      <c r="M5432" s="19"/>
      <c r="N5432" s="19">
        <v>1.477066379117643</v>
      </c>
      <c r="O5432" s="19"/>
      <c r="P5432" s="50">
        <v>1.7114810664387963</v>
      </c>
      <c r="R5432" s="9" t="s">
        <v>0</v>
      </c>
    </row>
    <row r="5433" spans="2:18" x14ac:dyDescent="0.2">
      <c r="B5433" s="25">
        <v>5203</v>
      </c>
      <c r="C5433" s="193"/>
      <c r="D5433" s="19">
        <v>0.92612473319440003</v>
      </c>
      <c r="E5433" s="19"/>
      <c r="F5433" s="19">
        <v>1.398794474751585</v>
      </c>
      <c r="G5433" s="19"/>
      <c r="H5433" s="19">
        <v>2.1525992909232867</v>
      </c>
      <c r="I5433" s="19"/>
      <c r="J5433" s="19">
        <v>1.4468425482263079</v>
      </c>
      <c r="K5433" s="19"/>
      <c r="L5433" s="19">
        <v>1.0917146196912513</v>
      </c>
      <c r="M5433" s="19"/>
      <c r="N5433" s="19">
        <v>1.7922173951903202</v>
      </c>
      <c r="O5433" s="19"/>
      <c r="P5433" s="50">
        <v>0.87627309304425793</v>
      </c>
      <c r="R5433" s="9" t="s">
        <v>0</v>
      </c>
    </row>
    <row r="5434" spans="2:18" x14ac:dyDescent="0.2">
      <c r="B5434" s="25">
        <v>5204</v>
      </c>
      <c r="C5434" s="193">
        <v>0.31480110046352888</v>
      </c>
      <c r="D5434" s="19"/>
      <c r="E5434" s="19">
        <v>0.32964764870361002</v>
      </c>
      <c r="F5434" s="19"/>
      <c r="G5434" s="19">
        <v>0.11536382077555955</v>
      </c>
      <c r="H5434" s="19"/>
      <c r="I5434" s="19"/>
      <c r="J5434" s="19">
        <v>1.0253849743619675E-3</v>
      </c>
      <c r="K5434" s="19"/>
      <c r="L5434" s="19">
        <v>0.70898158408637324</v>
      </c>
      <c r="M5434" s="19">
        <v>0.57969841478292061</v>
      </c>
      <c r="N5434" s="19"/>
      <c r="O5434" s="19"/>
      <c r="P5434" s="50">
        <v>0.13076414007008685</v>
      </c>
      <c r="R5434" s="9" t="s">
        <v>0</v>
      </c>
    </row>
    <row r="5435" spans="2:18" x14ac:dyDescent="0.2">
      <c r="B5435" s="25">
        <v>5205</v>
      </c>
      <c r="C5435" s="193">
        <v>0.86574125629226795</v>
      </c>
      <c r="D5435" s="19"/>
      <c r="E5435" s="19">
        <v>0.5522178112246926</v>
      </c>
      <c r="F5435" s="19"/>
      <c r="G5435" s="19">
        <v>0.44350521858957914</v>
      </c>
      <c r="H5435" s="19"/>
      <c r="I5435" s="19">
        <v>1.2037091989755002</v>
      </c>
      <c r="J5435" s="19"/>
      <c r="K5435" s="19">
        <v>0.62686445763160237</v>
      </c>
      <c r="L5435" s="19"/>
      <c r="M5435" s="19">
        <v>0.16124776686969799</v>
      </c>
      <c r="N5435" s="19"/>
      <c r="O5435" s="19">
        <v>2.1821515823659965</v>
      </c>
      <c r="P5435" s="50"/>
      <c r="R5435" s="9" t="s">
        <v>0</v>
      </c>
    </row>
    <row r="5436" spans="2:18" x14ac:dyDescent="0.2">
      <c r="B5436" s="25">
        <v>5206</v>
      </c>
      <c r="C5436" s="193">
        <v>0.68663363291997415</v>
      </c>
      <c r="D5436" s="19"/>
      <c r="E5436" s="19">
        <v>0.32874404262666906</v>
      </c>
      <c r="F5436" s="19"/>
      <c r="G5436" s="19"/>
      <c r="H5436" s="19">
        <v>1.425593187444949E-2</v>
      </c>
      <c r="I5436" s="19">
        <v>0.53676960463970524</v>
      </c>
      <c r="J5436" s="19"/>
      <c r="K5436" s="19">
        <v>0.33984144769458202</v>
      </c>
      <c r="L5436" s="19"/>
      <c r="M5436" s="19"/>
      <c r="N5436" s="19">
        <v>0.41767823541703497</v>
      </c>
      <c r="O5436" s="19">
        <v>0.44505540916152009</v>
      </c>
      <c r="P5436" s="50"/>
      <c r="R5436" s="9" t="s">
        <v>0</v>
      </c>
    </row>
    <row r="5437" spans="2:18" x14ac:dyDescent="0.2">
      <c r="B5437" s="25">
        <v>5207</v>
      </c>
      <c r="C5437" s="193"/>
      <c r="D5437" s="19">
        <v>1.6485986419262821</v>
      </c>
      <c r="E5437" s="19">
        <v>0.34909827206045052</v>
      </c>
      <c r="F5437" s="19"/>
      <c r="G5437" s="19"/>
      <c r="H5437" s="19">
        <v>0.38873025712748782</v>
      </c>
      <c r="I5437" s="19"/>
      <c r="J5437" s="19">
        <v>0.17616520056821972</v>
      </c>
      <c r="K5437" s="19"/>
      <c r="L5437" s="19">
        <v>1.6453371793974063</v>
      </c>
      <c r="M5437" s="19">
        <v>0.5736814036851694</v>
      </c>
      <c r="N5437" s="19"/>
      <c r="O5437" s="19"/>
      <c r="P5437" s="50">
        <v>0.48182176553053907</v>
      </c>
      <c r="R5437" s="9" t="s">
        <v>0</v>
      </c>
    </row>
    <row r="5438" spans="2:18" x14ac:dyDescent="0.2">
      <c r="B5438" s="25">
        <v>5208</v>
      </c>
      <c r="C5438" s="193">
        <v>0.14976942970217061</v>
      </c>
      <c r="D5438" s="19"/>
      <c r="E5438" s="19">
        <v>0.46264374509847034</v>
      </c>
      <c r="F5438" s="19"/>
      <c r="G5438" s="19"/>
      <c r="H5438" s="19">
        <v>0.60564489540269251</v>
      </c>
      <c r="I5438" s="19">
        <v>0.12915546981152076</v>
      </c>
      <c r="J5438" s="19"/>
      <c r="K5438" s="19">
        <v>0.15159514301219834</v>
      </c>
      <c r="L5438" s="19"/>
      <c r="M5438" s="19">
        <v>0.5203890290545341</v>
      </c>
      <c r="N5438" s="19"/>
      <c r="O5438" s="19"/>
      <c r="P5438" s="50">
        <v>6.8879507933469423E-3</v>
      </c>
      <c r="R5438" s="9" t="s">
        <v>0</v>
      </c>
    </row>
    <row r="5439" spans="2:18" x14ac:dyDescent="0.2">
      <c r="B5439" s="25">
        <v>5209</v>
      </c>
      <c r="C5439" s="193">
        <v>0.86592013775053889</v>
      </c>
      <c r="D5439" s="19"/>
      <c r="E5439" s="19">
        <v>0.94082455803678355</v>
      </c>
      <c r="F5439" s="19"/>
      <c r="G5439" s="19">
        <v>1.4527546534765088</v>
      </c>
      <c r="H5439" s="19"/>
      <c r="I5439" s="19">
        <v>1.2970611840766451</v>
      </c>
      <c r="J5439" s="19"/>
      <c r="K5439" s="19">
        <v>1.913526351149196</v>
      </c>
      <c r="L5439" s="19"/>
      <c r="M5439" s="19">
        <v>0.90115892495073102</v>
      </c>
      <c r="N5439" s="19"/>
      <c r="O5439" s="19">
        <v>0.14916364657930326</v>
      </c>
      <c r="P5439" s="50"/>
      <c r="R5439" s="9" t="s">
        <v>0</v>
      </c>
    </row>
    <row r="5440" spans="2:18" x14ac:dyDescent="0.2">
      <c r="B5440" s="25">
        <v>5210</v>
      </c>
      <c r="C5440" s="193">
        <v>0.94875223447749135</v>
      </c>
      <c r="D5440" s="19"/>
      <c r="E5440" s="19"/>
      <c r="F5440" s="19">
        <v>0.4271423627307544</v>
      </c>
      <c r="G5440" s="19">
        <v>0.56419147149399307</v>
      </c>
      <c r="H5440" s="19"/>
      <c r="I5440" s="19"/>
      <c r="J5440" s="19">
        <v>9.6657430242827955E-2</v>
      </c>
      <c r="K5440" s="19">
        <v>0.83949767618792537</v>
      </c>
      <c r="L5440" s="19"/>
      <c r="M5440" s="19">
        <v>1.1155238301635901</v>
      </c>
      <c r="N5440" s="19"/>
      <c r="O5440" s="19">
        <v>0.54981819438911217</v>
      </c>
      <c r="P5440" s="50"/>
      <c r="R5440" s="9" t="s">
        <v>0</v>
      </c>
    </row>
    <row r="5441" spans="2:18" x14ac:dyDescent="0.2">
      <c r="B5441" s="25">
        <v>5211</v>
      </c>
      <c r="C5441" s="193"/>
      <c r="D5441" s="19">
        <v>0.59664694739463497</v>
      </c>
      <c r="E5441" s="19">
        <v>0.36703193517313837</v>
      </c>
      <c r="F5441" s="19"/>
      <c r="G5441" s="19">
        <v>9.9467171953987979E-2</v>
      </c>
      <c r="H5441" s="19"/>
      <c r="I5441" s="19"/>
      <c r="J5441" s="19">
        <v>3.5654858668993385E-3</v>
      </c>
      <c r="K5441" s="19">
        <v>0.10225867632695683</v>
      </c>
      <c r="L5441" s="19"/>
      <c r="M5441" s="19">
        <v>0.43321756705359205</v>
      </c>
      <c r="N5441" s="19"/>
      <c r="O5441" s="19">
        <v>0.58965562818201911</v>
      </c>
      <c r="P5441" s="50"/>
      <c r="R5441" s="9" t="s">
        <v>0</v>
      </c>
    </row>
    <row r="5442" spans="2:18" x14ac:dyDescent="0.2">
      <c r="B5442" s="25">
        <v>5212</v>
      </c>
      <c r="C5442" s="193"/>
      <c r="D5442" s="19">
        <v>0.3815909542795341</v>
      </c>
      <c r="E5442" s="19"/>
      <c r="F5442" s="19">
        <v>0.81508823711695322</v>
      </c>
      <c r="G5442" s="19"/>
      <c r="H5442" s="19">
        <v>1.5874035734748793</v>
      </c>
      <c r="I5442" s="19"/>
      <c r="J5442" s="19">
        <v>1.045234674758154</v>
      </c>
      <c r="K5442" s="19"/>
      <c r="L5442" s="19">
        <v>0.58803032300391755</v>
      </c>
      <c r="M5442" s="19"/>
      <c r="N5442" s="19">
        <v>0.71838161777062626</v>
      </c>
      <c r="O5442" s="19"/>
      <c r="P5442" s="50">
        <v>1.5989877863432174</v>
      </c>
      <c r="R5442" s="9" t="s">
        <v>0</v>
      </c>
    </row>
    <row r="5443" spans="2:18" x14ac:dyDescent="0.2">
      <c r="B5443" s="25">
        <v>5213</v>
      </c>
      <c r="C5443" s="193"/>
      <c r="D5443" s="19">
        <v>0.79970271085805267</v>
      </c>
      <c r="E5443" s="19"/>
      <c r="F5443" s="19">
        <v>0.68355890640087258</v>
      </c>
      <c r="G5443" s="19"/>
      <c r="H5443" s="19">
        <v>0.68327004326876517</v>
      </c>
      <c r="I5443" s="19">
        <v>0.65225841408025076</v>
      </c>
      <c r="J5443" s="19"/>
      <c r="K5443" s="19"/>
      <c r="L5443" s="19">
        <v>4.7767893004841994E-2</v>
      </c>
      <c r="M5443" s="19"/>
      <c r="N5443" s="19">
        <v>4.1005345110456365E-2</v>
      </c>
      <c r="O5443" s="19"/>
      <c r="P5443" s="50">
        <v>1.2975979771306181</v>
      </c>
      <c r="R5443" s="9" t="s">
        <v>0</v>
      </c>
    </row>
    <row r="5444" spans="2:18" x14ac:dyDescent="0.2">
      <c r="B5444" s="25">
        <v>5214</v>
      </c>
      <c r="C5444" s="193">
        <v>0.60042118515627596</v>
      </c>
      <c r="D5444" s="19"/>
      <c r="E5444" s="19">
        <v>0.20393900402419438</v>
      </c>
      <c r="F5444" s="19"/>
      <c r="G5444" s="19">
        <v>0.72008191683216749</v>
      </c>
      <c r="H5444" s="19"/>
      <c r="I5444" s="19">
        <v>1.6390118897211867</v>
      </c>
      <c r="J5444" s="19"/>
      <c r="K5444" s="19"/>
      <c r="L5444" s="19">
        <v>0.29112681677911767</v>
      </c>
      <c r="M5444" s="19">
        <v>0.77102237425459785</v>
      </c>
      <c r="N5444" s="19"/>
      <c r="O5444" s="19">
        <v>0.83322466069891532</v>
      </c>
      <c r="P5444" s="50"/>
      <c r="R5444" s="9" t="s">
        <v>0</v>
      </c>
    </row>
    <row r="5445" spans="2:18" x14ac:dyDescent="0.2">
      <c r="B5445" s="25">
        <v>5215</v>
      </c>
      <c r="C5445" s="193"/>
      <c r="D5445" s="19">
        <v>0.72565320520754129</v>
      </c>
      <c r="E5445" s="19"/>
      <c r="F5445" s="19">
        <v>0.68370148375099959</v>
      </c>
      <c r="G5445" s="19"/>
      <c r="H5445" s="19">
        <v>0.94456330457357762</v>
      </c>
      <c r="I5445" s="19"/>
      <c r="J5445" s="19">
        <v>0.95150667456524352</v>
      </c>
      <c r="K5445" s="19"/>
      <c r="L5445" s="19">
        <v>0.71115853401525098</v>
      </c>
      <c r="M5445" s="19"/>
      <c r="N5445" s="19">
        <v>1.3780835882812701</v>
      </c>
      <c r="O5445" s="19"/>
      <c r="P5445" s="50">
        <v>1.1759459112194253</v>
      </c>
      <c r="R5445" s="9" t="s">
        <v>0</v>
      </c>
    </row>
    <row r="5446" spans="2:18" x14ac:dyDescent="0.2">
      <c r="B5446" s="25">
        <v>5216</v>
      </c>
      <c r="C5446" s="193"/>
      <c r="D5446" s="19">
        <v>0.91888718267608638</v>
      </c>
      <c r="E5446" s="19"/>
      <c r="F5446" s="19">
        <v>1.5932069310566899</v>
      </c>
      <c r="G5446" s="19"/>
      <c r="H5446" s="19">
        <v>1.7234506889653285</v>
      </c>
      <c r="I5446" s="19"/>
      <c r="J5446" s="19">
        <v>1.7775856417903211</v>
      </c>
      <c r="K5446" s="19"/>
      <c r="L5446" s="19">
        <v>2.2100766467251369</v>
      </c>
      <c r="M5446" s="19"/>
      <c r="N5446" s="19">
        <v>2.274135260624075</v>
      </c>
      <c r="O5446" s="19"/>
      <c r="P5446" s="50">
        <v>1.8807731581668476</v>
      </c>
      <c r="R5446" s="9" t="s">
        <v>0</v>
      </c>
    </row>
    <row r="5447" spans="2:18" x14ac:dyDescent="0.2">
      <c r="B5447" s="25">
        <v>5217</v>
      </c>
      <c r="C5447" s="193">
        <v>0.71803506666729677</v>
      </c>
      <c r="D5447" s="19"/>
      <c r="E5447" s="19">
        <v>1.4100402862766055</v>
      </c>
      <c r="F5447" s="19"/>
      <c r="G5447" s="19">
        <v>1.0955350838346305</v>
      </c>
      <c r="H5447" s="19"/>
      <c r="I5447" s="19">
        <v>0.6953880259469819</v>
      </c>
      <c r="J5447" s="19"/>
      <c r="K5447" s="19">
        <v>0.53543754257755161</v>
      </c>
      <c r="L5447" s="19"/>
      <c r="M5447" s="19">
        <v>1.3524783798161695</v>
      </c>
      <c r="N5447" s="19"/>
      <c r="O5447" s="19">
        <v>1.2436643607362496</v>
      </c>
      <c r="P5447" s="50"/>
      <c r="R5447" s="9" t="s">
        <v>0</v>
      </c>
    </row>
    <row r="5448" spans="2:18" x14ac:dyDescent="0.2">
      <c r="B5448" s="25">
        <v>5218</v>
      </c>
      <c r="C5448" s="193"/>
      <c r="D5448" s="19">
        <v>1.1222348248388152</v>
      </c>
      <c r="E5448" s="19"/>
      <c r="F5448" s="19">
        <v>0.91577751688292897</v>
      </c>
      <c r="G5448" s="19"/>
      <c r="H5448" s="19">
        <v>0.95046595267421385</v>
      </c>
      <c r="I5448" s="19"/>
      <c r="J5448" s="19">
        <v>0.77924299622441884</v>
      </c>
      <c r="K5448" s="19"/>
      <c r="L5448" s="19">
        <v>1.2665773276826597</v>
      </c>
      <c r="M5448" s="19"/>
      <c r="N5448" s="19">
        <v>0.90576306336822665</v>
      </c>
      <c r="O5448" s="19"/>
      <c r="P5448" s="50">
        <v>1.7319877843746414</v>
      </c>
      <c r="R5448" s="9" t="s">
        <v>0</v>
      </c>
    </row>
    <row r="5449" spans="2:18" x14ac:dyDescent="0.2">
      <c r="B5449" s="25">
        <v>5219</v>
      </c>
      <c r="C5449" s="193"/>
      <c r="D5449" s="19">
        <v>1.0131035465642999</v>
      </c>
      <c r="E5449" s="19"/>
      <c r="F5449" s="19">
        <v>1.8032852300368547</v>
      </c>
      <c r="G5449" s="19"/>
      <c r="H5449" s="19">
        <v>1.5038546474743111</v>
      </c>
      <c r="I5449" s="19"/>
      <c r="J5449" s="19">
        <v>0.49890042527375839</v>
      </c>
      <c r="K5449" s="19"/>
      <c r="L5449" s="19">
        <v>0.78242081685510423</v>
      </c>
      <c r="M5449" s="19"/>
      <c r="N5449" s="19">
        <v>1.4211570863993757</v>
      </c>
      <c r="O5449" s="19">
        <v>0.48394436454447859</v>
      </c>
      <c r="P5449" s="50"/>
      <c r="R5449" s="9" t="s">
        <v>0</v>
      </c>
    </row>
    <row r="5450" spans="2:18" x14ac:dyDescent="0.2">
      <c r="B5450" s="25">
        <v>5220</v>
      </c>
      <c r="C5450" s="193">
        <v>2.7892397646494944E-2</v>
      </c>
      <c r="D5450" s="19"/>
      <c r="E5450" s="19">
        <v>0.73272273203953942</v>
      </c>
      <c r="F5450" s="19"/>
      <c r="G5450" s="19">
        <v>0.23142045796656116</v>
      </c>
      <c r="H5450" s="19"/>
      <c r="I5450" s="19">
        <v>0.49222357190369959</v>
      </c>
      <c r="J5450" s="19"/>
      <c r="K5450" s="19"/>
      <c r="L5450" s="19">
        <v>0.2824752093100788</v>
      </c>
      <c r="M5450" s="19"/>
      <c r="N5450" s="19">
        <v>0.37408196347800393</v>
      </c>
      <c r="O5450" s="19">
        <v>1.0439743588487393</v>
      </c>
      <c r="P5450" s="50"/>
      <c r="R5450" s="9" t="s">
        <v>0</v>
      </c>
    </row>
    <row r="5451" spans="2:18" x14ac:dyDescent="0.2">
      <c r="B5451" s="25">
        <v>5221</v>
      </c>
      <c r="C5451" s="193">
        <v>0.22840406146337558</v>
      </c>
      <c r="D5451" s="19"/>
      <c r="E5451" s="19"/>
      <c r="F5451" s="19">
        <v>0.24402664989907924</v>
      </c>
      <c r="G5451" s="19">
        <v>0.48206133591886857</v>
      </c>
      <c r="H5451" s="19"/>
      <c r="I5451" s="19"/>
      <c r="J5451" s="19">
        <v>0.61418420658216588</v>
      </c>
      <c r="K5451" s="19"/>
      <c r="L5451" s="19">
        <v>0.73299039010935418</v>
      </c>
      <c r="M5451" s="19"/>
      <c r="N5451" s="19">
        <v>0.70191558758450001</v>
      </c>
      <c r="O5451" s="19"/>
      <c r="P5451" s="50">
        <v>0.45948963850392976</v>
      </c>
      <c r="R5451" s="9" t="s">
        <v>0</v>
      </c>
    </row>
    <row r="5452" spans="2:18" x14ac:dyDescent="0.2">
      <c r="B5452" s="25">
        <v>5222</v>
      </c>
      <c r="C5452" s="193">
        <v>1.3053419422712065</v>
      </c>
      <c r="D5452" s="19"/>
      <c r="E5452" s="19">
        <v>0.8614138488336246</v>
      </c>
      <c r="F5452" s="19"/>
      <c r="G5452" s="19">
        <v>0.35168640153184411</v>
      </c>
      <c r="H5452" s="19"/>
      <c r="I5452" s="19">
        <v>0.52945378049182279</v>
      </c>
      <c r="J5452" s="19"/>
      <c r="K5452" s="19">
        <v>1.2069619402557252</v>
      </c>
      <c r="L5452" s="19"/>
      <c r="M5452" s="19">
        <v>1.1409151187625213</v>
      </c>
      <c r="N5452" s="19"/>
      <c r="O5452" s="19">
        <v>1.1453969587851764</v>
      </c>
      <c r="P5452" s="50"/>
      <c r="R5452" s="9" t="s">
        <v>0</v>
      </c>
    </row>
    <row r="5453" spans="2:18" x14ac:dyDescent="0.2">
      <c r="B5453" s="25">
        <v>5223</v>
      </c>
      <c r="C5453" s="193"/>
      <c r="D5453" s="19">
        <v>2.0073414030728265</v>
      </c>
      <c r="E5453" s="19">
        <v>0.26941436414310538</v>
      </c>
      <c r="F5453" s="19"/>
      <c r="G5453" s="19"/>
      <c r="H5453" s="19">
        <v>0.83197549246699853</v>
      </c>
      <c r="I5453" s="19">
        <v>0.37788965269621583</v>
      </c>
      <c r="J5453" s="19"/>
      <c r="K5453" s="19"/>
      <c r="L5453" s="19">
        <v>2.0871117988465162E-2</v>
      </c>
      <c r="M5453" s="19"/>
      <c r="N5453" s="19">
        <v>1.1697696105251738</v>
      </c>
      <c r="O5453" s="19"/>
      <c r="P5453" s="50">
        <v>1.6917655521570441</v>
      </c>
      <c r="R5453" s="9" t="s">
        <v>0</v>
      </c>
    </row>
    <row r="5454" spans="2:18" x14ac:dyDescent="0.2">
      <c r="B5454" s="25">
        <v>5224</v>
      </c>
      <c r="C5454" s="193">
        <v>0.36583403758972888</v>
      </c>
      <c r="D5454" s="19"/>
      <c r="E5454" s="19">
        <v>1.1591333198354912</v>
      </c>
      <c r="F5454" s="19"/>
      <c r="G5454" s="19"/>
      <c r="H5454" s="19">
        <v>0.14624639429873809</v>
      </c>
      <c r="I5454" s="19">
        <v>1.4084749726826571</v>
      </c>
      <c r="J5454" s="19"/>
      <c r="K5454" s="19">
        <v>0.24321431018303186</v>
      </c>
      <c r="L5454" s="19"/>
      <c r="M5454" s="19">
        <v>0.65471330019674023</v>
      </c>
      <c r="N5454" s="19"/>
      <c r="O5454" s="19"/>
      <c r="P5454" s="50">
        <v>7.2162856346391482E-2</v>
      </c>
      <c r="R5454" s="9" t="s">
        <v>0</v>
      </c>
    </row>
    <row r="5455" spans="2:18" x14ac:dyDescent="0.2">
      <c r="B5455" s="25">
        <v>5225</v>
      </c>
      <c r="C5455" s="193">
        <v>0.58150501843269753</v>
      </c>
      <c r="D5455" s="19"/>
      <c r="E5455" s="19">
        <v>1.7374766827605672</v>
      </c>
      <c r="F5455" s="19"/>
      <c r="G5455" s="19">
        <v>1.5681986230132028</v>
      </c>
      <c r="H5455" s="19"/>
      <c r="I5455" s="19">
        <v>0.7844165817008576</v>
      </c>
      <c r="J5455" s="19"/>
      <c r="K5455" s="19">
        <v>0.30380304718254847</v>
      </c>
      <c r="L5455" s="19"/>
      <c r="M5455" s="19">
        <v>0.13206574383527878</v>
      </c>
      <c r="N5455" s="19"/>
      <c r="O5455" s="19">
        <v>1.2542850879200405</v>
      </c>
      <c r="P5455" s="50"/>
      <c r="R5455" s="9" t="s">
        <v>0</v>
      </c>
    </row>
    <row r="5456" spans="2:18" x14ac:dyDescent="0.2">
      <c r="B5456" s="25">
        <v>5226</v>
      </c>
      <c r="C5456" s="193">
        <v>1.2495839589311881</v>
      </c>
      <c r="D5456" s="19"/>
      <c r="E5456" s="19"/>
      <c r="F5456" s="19">
        <v>0.17076274929551358</v>
      </c>
      <c r="G5456" s="19">
        <v>0.28929735903947201</v>
      </c>
      <c r="H5456" s="19"/>
      <c r="I5456" s="19">
        <v>1.0067623895677742</v>
      </c>
      <c r="J5456" s="19"/>
      <c r="K5456" s="19">
        <v>0.75441520801862272</v>
      </c>
      <c r="L5456" s="19"/>
      <c r="M5456" s="19">
        <v>1.0239287273613726</v>
      </c>
      <c r="N5456" s="19"/>
      <c r="O5456" s="19">
        <v>0.6326506714395802</v>
      </c>
      <c r="P5456" s="50"/>
      <c r="R5456" s="9" t="s">
        <v>0</v>
      </c>
    </row>
    <row r="5457" spans="2:18" x14ac:dyDescent="0.2">
      <c r="B5457" s="25">
        <v>5227</v>
      </c>
      <c r="C5457" s="193">
        <v>0.44454447534037611</v>
      </c>
      <c r="D5457" s="19"/>
      <c r="E5457" s="19">
        <v>1.630059409146825</v>
      </c>
      <c r="F5457" s="19"/>
      <c r="G5457" s="19">
        <v>0.4967093437586379</v>
      </c>
      <c r="H5457" s="19"/>
      <c r="I5457" s="19"/>
      <c r="J5457" s="19">
        <v>0.11487654490566894</v>
      </c>
      <c r="K5457" s="19">
        <v>0.64192131992035129</v>
      </c>
      <c r="L5457" s="19"/>
      <c r="M5457" s="19">
        <v>0.92141488073318667</v>
      </c>
      <c r="N5457" s="19"/>
      <c r="O5457" s="19">
        <v>0.64852140434000405</v>
      </c>
      <c r="P5457" s="50"/>
      <c r="R5457" s="9" t="s">
        <v>0</v>
      </c>
    </row>
    <row r="5458" spans="2:18" x14ac:dyDescent="0.2">
      <c r="B5458" s="25">
        <v>5228</v>
      </c>
      <c r="C5458" s="193"/>
      <c r="D5458" s="19">
        <v>0.98676255245297639</v>
      </c>
      <c r="E5458" s="19"/>
      <c r="F5458" s="19">
        <v>1.6059380650462567</v>
      </c>
      <c r="G5458" s="19"/>
      <c r="H5458" s="19">
        <v>0.70498582623307982</v>
      </c>
      <c r="I5458" s="19"/>
      <c r="J5458" s="19">
        <v>1.0207793329091799</v>
      </c>
      <c r="K5458" s="19"/>
      <c r="L5458" s="19">
        <v>1.4401861784550678</v>
      </c>
      <c r="M5458" s="19"/>
      <c r="N5458" s="19">
        <v>1.014717006414479</v>
      </c>
      <c r="O5458" s="19"/>
      <c r="P5458" s="50">
        <v>1.5148811750390911</v>
      </c>
      <c r="R5458" s="9" t="s">
        <v>0</v>
      </c>
    </row>
    <row r="5459" spans="2:18" x14ac:dyDescent="0.2">
      <c r="B5459" s="25">
        <v>5229</v>
      </c>
      <c r="C5459" s="193">
        <v>0.10675760781373346</v>
      </c>
      <c r="D5459" s="19"/>
      <c r="E5459" s="19"/>
      <c r="F5459" s="19">
        <v>0.29297327461373246</v>
      </c>
      <c r="G5459" s="19"/>
      <c r="H5459" s="19">
        <v>0.25795229936079972</v>
      </c>
      <c r="I5459" s="19">
        <v>0.47844996253105337</v>
      </c>
      <c r="J5459" s="19"/>
      <c r="K5459" s="19"/>
      <c r="L5459" s="19">
        <v>0.65392620305792326</v>
      </c>
      <c r="M5459" s="19">
        <v>0.10376236791632611</v>
      </c>
      <c r="N5459" s="19"/>
      <c r="O5459" s="19"/>
      <c r="P5459" s="50">
        <v>0.99460299618649795</v>
      </c>
      <c r="R5459" s="9" t="s">
        <v>0</v>
      </c>
    </row>
    <row r="5460" spans="2:18" x14ac:dyDescent="0.2">
      <c r="B5460" s="25">
        <v>5230</v>
      </c>
      <c r="C5460" s="193"/>
      <c r="D5460" s="19">
        <v>1.3583642191660392</v>
      </c>
      <c r="E5460" s="19"/>
      <c r="F5460" s="19">
        <v>9.2123134976288573E-2</v>
      </c>
      <c r="G5460" s="19"/>
      <c r="H5460" s="19">
        <v>0.46879287442359979</v>
      </c>
      <c r="I5460" s="19"/>
      <c r="J5460" s="19">
        <v>0.4409965669092486</v>
      </c>
      <c r="K5460" s="19"/>
      <c r="L5460" s="19">
        <v>0.43827854975936148</v>
      </c>
      <c r="M5460" s="19"/>
      <c r="N5460" s="19">
        <v>1.4435738444362425</v>
      </c>
      <c r="O5460" s="19"/>
      <c r="P5460" s="50">
        <v>0.29112248969876026</v>
      </c>
      <c r="R5460" s="9" t="s">
        <v>0</v>
      </c>
    </row>
    <row r="5461" spans="2:18" x14ac:dyDescent="0.2">
      <c r="B5461" s="25">
        <v>5231</v>
      </c>
      <c r="C5461" s="193">
        <v>0.46528001731766633</v>
      </c>
      <c r="D5461" s="19"/>
      <c r="E5461" s="19">
        <v>1.0921090804410705</v>
      </c>
      <c r="F5461" s="19"/>
      <c r="G5461" s="19">
        <v>0.59903558750132124</v>
      </c>
      <c r="H5461" s="19"/>
      <c r="I5461" s="19">
        <v>0.93639709653467618</v>
      </c>
      <c r="J5461" s="19"/>
      <c r="K5461" s="19">
        <v>0.37630754036781022</v>
      </c>
      <c r="L5461" s="19"/>
      <c r="M5461" s="19">
        <v>0.5607941224663594</v>
      </c>
      <c r="N5461" s="19"/>
      <c r="O5461" s="19">
        <v>1.2969666453522968</v>
      </c>
      <c r="P5461" s="50"/>
      <c r="R5461" s="9" t="s">
        <v>0</v>
      </c>
    </row>
    <row r="5462" spans="2:18" x14ac:dyDescent="0.2">
      <c r="B5462" s="25">
        <v>5232</v>
      </c>
      <c r="C5462" s="193">
        <v>0.57843375455641088</v>
      </c>
      <c r="D5462" s="19"/>
      <c r="E5462" s="19"/>
      <c r="F5462" s="19">
        <v>0.4484771951691674</v>
      </c>
      <c r="G5462" s="19"/>
      <c r="H5462" s="19">
        <v>0.21929123565351022</v>
      </c>
      <c r="I5462" s="19">
        <v>1.8504202840141148</v>
      </c>
      <c r="J5462" s="19"/>
      <c r="K5462" s="19">
        <v>0.9575958599719675</v>
      </c>
      <c r="L5462" s="19"/>
      <c r="M5462" s="19">
        <v>0.40260933195551413</v>
      </c>
      <c r="N5462" s="19"/>
      <c r="O5462" s="19">
        <v>0.54936897906278015</v>
      </c>
      <c r="P5462" s="50"/>
      <c r="R5462" s="9" t="s">
        <v>0</v>
      </c>
    </row>
    <row r="5463" spans="2:18" x14ac:dyDescent="0.2">
      <c r="B5463" s="25">
        <v>5233</v>
      </c>
      <c r="C5463" s="193">
        <v>1.3836714726735344</v>
      </c>
      <c r="D5463" s="19"/>
      <c r="E5463" s="19">
        <v>0.57995864872418734</v>
      </c>
      <c r="F5463" s="19"/>
      <c r="G5463" s="19">
        <v>0.84345054475617032</v>
      </c>
      <c r="H5463" s="19"/>
      <c r="I5463" s="19">
        <v>1.9681849665507543</v>
      </c>
      <c r="J5463" s="19"/>
      <c r="K5463" s="19">
        <v>0.82652548214212296</v>
      </c>
      <c r="L5463" s="19"/>
      <c r="M5463" s="19">
        <v>1.2131130269409331</v>
      </c>
      <c r="N5463" s="19"/>
      <c r="O5463" s="19">
        <v>0.88737881003348129</v>
      </c>
      <c r="P5463" s="50"/>
      <c r="R5463" s="9" t="s">
        <v>0</v>
      </c>
    </row>
    <row r="5464" spans="2:18" x14ac:dyDescent="0.2">
      <c r="B5464" s="25">
        <v>5234</v>
      </c>
      <c r="C5464" s="193"/>
      <c r="D5464" s="19">
        <v>0.94312199331721902</v>
      </c>
      <c r="E5464" s="19"/>
      <c r="F5464" s="19">
        <v>0.39814677476767291</v>
      </c>
      <c r="G5464" s="19"/>
      <c r="H5464" s="19">
        <v>0.85751391243042185</v>
      </c>
      <c r="I5464" s="19"/>
      <c r="J5464" s="19">
        <v>0.94312483352651466</v>
      </c>
      <c r="K5464" s="19"/>
      <c r="L5464" s="19">
        <v>0.30327190762396483</v>
      </c>
      <c r="M5464" s="19"/>
      <c r="N5464" s="19">
        <v>0.32588084047435206</v>
      </c>
      <c r="O5464" s="19"/>
      <c r="P5464" s="50">
        <v>0.63291718973904088</v>
      </c>
      <c r="R5464" s="9" t="s">
        <v>0</v>
      </c>
    </row>
    <row r="5465" spans="2:18" x14ac:dyDescent="0.2">
      <c r="B5465" s="25">
        <v>5235</v>
      </c>
      <c r="C5465" s="193"/>
      <c r="D5465" s="19">
        <v>0.98262058013833675</v>
      </c>
      <c r="E5465" s="19"/>
      <c r="F5465" s="19">
        <v>0.58533973051839827</v>
      </c>
      <c r="G5465" s="19">
        <v>0.16486029632747187</v>
      </c>
      <c r="H5465" s="19"/>
      <c r="I5465" s="19"/>
      <c r="J5465" s="19">
        <v>0.13583320103739155</v>
      </c>
      <c r="K5465" s="19"/>
      <c r="L5465" s="19">
        <v>0.63327009489286201</v>
      </c>
      <c r="M5465" s="19"/>
      <c r="N5465" s="19">
        <v>1.3411223698297492</v>
      </c>
      <c r="O5465" s="19"/>
      <c r="P5465" s="50">
        <v>1.3795227351745785</v>
      </c>
      <c r="R5465" s="9" t="s">
        <v>0</v>
      </c>
    </row>
    <row r="5466" spans="2:18" x14ac:dyDescent="0.2">
      <c r="B5466" s="25">
        <v>5236</v>
      </c>
      <c r="C5466" s="193"/>
      <c r="D5466" s="19">
        <v>1.1404985353539152</v>
      </c>
      <c r="E5466" s="19"/>
      <c r="F5466" s="19">
        <v>0.3313774937813494</v>
      </c>
      <c r="G5466" s="19"/>
      <c r="H5466" s="19">
        <v>0.7738888781826353</v>
      </c>
      <c r="I5466" s="19"/>
      <c r="J5466" s="19">
        <v>1.3352561270691985</v>
      </c>
      <c r="K5466" s="19"/>
      <c r="L5466" s="19">
        <v>0.58826063320616795</v>
      </c>
      <c r="M5466" s="19"/>
      <c r="N5466" s="19">
        <v>1.0766282375998701</v>
      </c>
      <c r="O5466" s="19"/>
      <c r="P5466" s="50">
        <v>0.73268813453398085</v>
      </c>
      <c r="R5466" s="9" t="s">
        <v>0</v>
      </c>
    </row>
    <row r="5467" spans="2:18" x14ac:dyDescent="0.2">
      <c r="B5467" s="25">
        <v>5237</v>
      </c>
      <c r="C5467" s="193">
        <v>0.29436528556283081</v>
      </c>
      <c r="D5467" s="19"/>
      <c r="E5467" s="19"/>
      <c r="F5467" s="19">
        <v>0.92628448661223695</v>
      </c>
      <c r="G5467" s="19"/>
      <c r="H5467" s="19">
        <v>6.3989700628250504E-2</v>
      </c>
      <c r="I5467" s="19"/>
      <c r="J5467" s="19">
        <v>0.21341642555697923</v>
      </c>
      <c r="K5467" s="19"/>
      <c r="L5467" s="19">
        <v>0.32302058958676538</v>
      </c>
      <c r="M5467" s="19"/>
      <c r="N5467" s="19">
        <v>7.1581048026803429E-2</v>
      </c>
      <c r="O5467" s="19"/>
      <c r="P5467" s="50">
        <v>1.300325444134195E-2</v>
      </c>
      <c r="R5467" s="9" t="s">
        <v>0</v>
      </c>
    </row>
    <row r="5468" spans="2:18" x14ac:dyDescent="0.2">
      <c r="B5468" s="25">
        <v>5238</v>
      </c>
      <c r="C5468" s="193"/>
      <c r="D5468" s="19">
        <v>0.91592622342732744</v>
      </c>
      <c r="E5468" s="19"/>
      <c r="F5468" s="19">
        <v>2.2342637748793406</v>
      </c>
      <c r="G5468" s="19"/>
      <c r="H5468" s="19">
        <v>0.76513456232730792</v>
      </c>
      <c r="I5468" s="19"/>
      <c r="J5468" s="19">
        <v>1.6972465105886543</v>
      </c>
      <c r="K5468" s="19"/>
      <c r="L5468" s="19">
        <v>1.2598295266334036</v>
      </c>
      <c r="M5468" s="19"/>
      <c r="N5468" s="19">
        <v>2.3617455642590337</v>
      </c>
      <c r="O5468" s="19"/>
      <c r="P5468" s="50">
        <v>0.95925788395309342</v>
      </c>
      <c r="R5468" s="9" t="s">
        <v>0</v>
      </c>
    </row>
    <row r="5469" spans="2:18" x14ac:dyDescent="0.2">
      <c r="B5469" s="25">
        <v>5239</v>
      </c>
      <c r="C5469" s="193">
        <v>0.41068965357438436</v>
      </c>
      <c r="D5469" s="19"/>
      <c r="E5469" s="19"/>
      <c r="F5469" s="19">
        <v>0.49078861211588093</v>
      </c>
      <c r="G5469" s="19"/>
      <c r="H5469" s="19">
        <v>0.3184462074307059</v>
      </c>
      <c r="I5469" s="19"/>
      <c r="J5469" s="19">
        <v>0.45351319013528657</v>
      </c>
      <c r="K5469" s="19">
        <v>0.19636740413332721</v>
      </c>
      <c r="L5469" s="19"/>
      <c r="M5469" s="19"/>
      <c r="N5469" s="19">
        <v>0.74626663445592689</v>
      </c>
      <c r="O5469" s="19"/>
      <c r="P5469" s="50">
        <v>1.954252280513593E-2</v>
      </c>
      <c r="R5469" s="9" t="s">
        <v>0</v>
      </c>
    </row>
    <row r="5470" spans="2:18" x14ac:dyDescent="0.2">
      <c r="B5470" s="25">
        <v>5240</v>
      </c>
      <c r="C5470" s="193"/>
      <c r="D5470" s="19">
        <v>6.0126754524341096E-2</v>
      </c>
      <c r="E5470" s="19">
        <v>1.580205341326876</v>
      </c>
      <c r="F5470" s="19"/>
      <c r="G5470" s="19">
        <v>1.2418651765441775</v>
      </c>
      <c r="H5470" s="19"/>
      <c r="I5470" s="19"/>
      <c r="J5470" s="19">
        <v>4.5429506068778167E-3</v>
      </c>
      <c r="K5470" s="19">
        <v>1.0018779914132767</v>
      </c>
      <c r="L5470" s="19"/>
      <c r="M5470" s="19">
        <v>0.80576329728435558</v>
      </c>
      <c r="N5470" s="19"/>
      <c r="O5470" s="19">
        <v>0.96716096697401532</v>
      </c>
      <c r="P5470" s="50"/>
      <c r="R5470" s="9" t="s">
        <v>0</v>
      </c>
    </row>
    <row r="5471" spans="2:18" x14ac:dyDescent="0.2">
      <c r="B5471" s="25">
        <v>5241</v>
      </c>
      <c r="C5471" s="193">
        <v>0.70481995003336773</v>
      </c>
      <c r="D5471" s="19"/>
      <c r="E5471" s="19">
        <v>0.90163016369905646</v>
      </c>
      <c r="F5471" s="19"/>
      <c r="G5471" s="19">
        <v>0.39028393920651822</v>
      </c>
      <c r="H5471" s="19"/>
      <c r="I5471" s="19">
        <v>0.82777218474062997</v>
      </c>
      <c r="J5471" s="19"/>
      <c r="K5471" s="19">
        <v>1.240142787336427</v>
      </c>
      <c r="L5471" s="19"/>
      <c r="M5471" s="19">
        <v>0.93857214952687928</v>
      </c>
      <c r="N5471" s="19"/>
      <c r="O5471" s="19">
        <v>1.1808055342155881</v>
      </c>
      <c r="P5471" s="50"/>
      <c r="R5471" s="9" t="s">
        <v>0</v>
      </c>
    </row>
    <row r="5472" spans="2:18" x14ac:dyDescent="0.2">
      <c r="B5472" s="25">
        <v>5242</v>
      </c>
      <c r="C5472" s="193"/>
      <c r="D5472" s="19">
        <v>0.36637591774021827</v>
      </c>
      <c r="E5472" s="19"/>
      <c r="F5472" s="19">
        <v>7.7465523117439331E-2</v>
      </c>
      <c r="G5472" s="19"/>
      <c r="H5472" s="19">
        <v>0.11777028306094786</v>
      </c>
      <c r="I5472" s="19">
        <v>0.28789625394261131</v>
      </c>
      <c r="J5472" s="19"/>
      <c r="K5472" s="19">
        <v>9.1226819553013021E-3</v>
      </c>
      <c r="L5472" s="19"/>
      <c r="M5472" s="19">
        <v>0.10965753520559664</v>
      </c>
      <c r="N5472" s="19"/>
      <c r="O5472" s="19"/>
      <c r="P5472" s="50">
        <v>0.29821063057256736</v>
      </c>
      <c r="R5472" s="9" t="s">
        <v>0</v>
      </c>
    </row>
    <row r="5473" spans="2:18" x14ac:dyDescent="0.2">
      <c r="B5473" s="25">
        <v>5243</v>
      </c>
      <c r="C5473" s="193"/>
      <c r="D5473" s="19">
        <v>3.5997812904795846E-2</v>
      </c>
      <c r="E5473" s="19">
        <v>0.63675461482856577</v>
      </c>
      <c r="F5473" s="19"/>
      <c r="G5473" s="19">
        <v>0.87019199342735476</v>
      </c>
      <c r="H5473" s="19"/>
      <c r="I5473" s="19">
        <v>5.9618410981282224E-3</v>
      </c>
      <c r="J5473" s="19"/>
      <c r="K5473" s="19">
        <v>0.30669050496076167</v>
      </c>
      <c r="L5473" s="19"/>
      <c r="M5473" s="19"/>
      <c r="N5473" s="19">
        <v>0.28504544247712416</v>
      </c>
      <c r="O5473" s="19">
        <v>0.20298653349107604</v>
      </c>
      <c r="P5473" s="50"/>
      <c r="R5473" s="9" t="s">
        <v>0</v>
      </c>
    </row>
    <row r="5474" spans="2:18" x14ac:dyDescent="0.2">
      <c r="B5474" s="25">
        <v>5244</v>
      </c>
      <c r="C5474" s="193"/>
      <c r="D5474" s="19">
        <v>2.2614038009271238</v>
      </c>
      <c r="E5474" s="19"/>
      <c r="F5474" s="19">
        <v>1.3404878379662217</v>
      </c>
      <c r="G5474" s="19">
        <v>3.6363497605868232E-2</v>
      </c>
      <c r="H5474" s="19"/>
      <c r="I5474" s="19"/>
      <c r="J5474" s="19">
        <v>0.46332563319416509</v>
      </c>
      <c r="K5474" s="19"/>
      <c r="L5474" s="19">
        <v>1.1964701825616817</v>
      </c>
      <c r="M5474" s="19"/>
      <c r="N5474" s="19">
        <v>0.52307826650564071</v>
      </c>
      <c r="O5474" s="19"/>
      <c r="P5474" s="50">
        <v>1.1093144653437907</v>
      </c>
      <c r="R5474" s="9" t="s">
        <v>0</v>
      </c>
    </row>
    <row r="5475" spans="2:18" x14ac:dyDescent="0.2">
      <c r="B5475" s="25">
        <v>5245</v>
      </c>
      <c r="C5475" s="193"/>
      <c r="D5475" s="19">
        <v>0.42869959034244104</v>
      </c>
      <c r="E5475" s="19"/>
      <c r="F5475" s="19">
        <v>0.93212409001115493</v>
      </c>
      <c r="G5475" s="19">
        <v>8.5754073049934876E-2</v>
      </c>
      <c r="H5475" s="19"/>
      <c r="I5475" s="19"/>
      <c r="J5475" s="19">
        <v>1.1906851319312801</v>
      </c>
      <c r="K5475" s="19">
        <v>0.38181904170485237</v>
      </c>
      <c r="L5475" s="19"/>
      <c r="M5475" s="19"/>
      <c r="N5475" s="19">
        <v>0.22229956826073827</v>
      </c>
      <c r="O5475" s="19"/>
      <c r="P5475" s="50">
        <v>0.33040670172469155</v>
      </c>
      <c r="R5475" s="9" t="s">
        <v>0</v>
      </c>
    </row>
    <row r="5476" spans="2:18" x14ac:dyDescent="0.2">
      <c r="B5476" s="25">
        <v>5246</v>
      </c>
      <c r="C5476" s="193"/>
      <c r="D5476" s="19">
        <v>0.61447644564697657</v>
      </c>
      <c r="E5476" s="19"/>
      <c r="F5476" s="19">
        <v>1.3036174506984968</v>
      </c>
      <c r="G5476" s="19"/>
      <c r="H5476" s="19">
        <v>1.4972644358208453</v>
      </c>
      <c r="I5476" s="19"/>
      <c r="J5476" s="19">
        <v>1.1900348421001845</v>
      </c>
      <c r="K5476" s="19"/>
      <c r="L5476" s="19">
        <v>0.34430123571090565</v>
      </c>
      <c r="M5476" s="19"/>
      <c r="N5476" s="19">
        <v>0.98506410702480507</v>
      </c>
      <c r="O5476" s="19"/>
      <c r="P5476" s="50">
        <v>1.3415914120832633</v>
      </c>
      <c r="R5476" s="9" t="s">
        <v>0</v>
      </c>
    </row>
    <row r="5477" spans="2:18" x14ac:dyDescent="0.2">
      <c r="B5477" s="25">
        <v>5247</v>
      </c>
      <c r="C5477" s="193">
        <v>0.71281029837444476</v>
      </c>
      <c r="D5477" s="19"/>
      <c r="E5477" s="19"/>
      <c r="F5477" s="19">
        <v>4.8594921261369141E-2</v>
      </c>
      <c r="G5477" s="19">
        <v>0.44234520888475315</v>
      </c>
      <c r="H5477" s="19"/>
      <c r="I5477" s="19">
        <v>0.2707758562522119</v>
      </c>
      <c r="J5477" s="19"/>
      <c r="K5477" s="19">
        <v>0.70233739011433993</v>
      </c>
      <c r="L5477" s="19"/>
      <c r="M5477" s="19">
        <v>0.37296450825422384</v>
      </c>
      <c r="N5477" s="19"/>
      <c r="O5477" s="19">
        <v>0.45509984455112668</v>
      </c>
      <c r="P5477" s="50"/>
      <c r="R5477" s="9" t="s">
        <v>0</v>
      </c>
    </row>
    <row r="5478" spans="2:18" x14ac:dyDescent="0.2">
      <c r="B5478" s="25">
        <v>5248</v>
      </c>
      <c r="C5478" s="193">
        <v>0.68791836614557678</v>
      </c>
      <c r="D5478" s="19"/>
      <c r="E5478" s="19">
        <v>6.7941093616086089E-3</v>
      </c>
      <c r="F5478" s="19"/>
      <c r="G5478" s="19">
        <v>1.4264400231889762</v>
      </c>
      <c r="H5478" s="19"/>
      <c r="I5478" s="19"/>
      <c r="J5478" s="19">
        <v>0.23322023953637108</v>
      </c>
      <c r="K5478" s="19">
        <v>5.4444878688195635E-2</v>
      </c>
      <c r="L5478" s="19"/>
      <c r="M5478" s="19">
        <v>0.28686484556971364</v>
      </c>
      <c r="N5478" s="19"/>
      <c r="O5478" s="19">
        <v>0.73275738564179949</v>
      </c>
      <c r="P5478" s="50"/>
      <c r="R5478" s="9" t="s">
        <v>0</v>
      </c>
    </row>
    <row r="5479" spans="2:18" x14ac:dyDescent="0.2">
      <c r="B5479" s="25">
        <v>5249</v>
      </c>
      <c r="C5479" s="193"/>
      <c r="D5479" s="19">
        <v>1.1232810759096243</v>
      </c>
      <c r="E5479" s="19"/>
      <c r="F5479" s="19">
        <v>0.12444964001516538</v>
      </c>
      <c r="G5479" s="19"/>
      <c r="H5479" s="19">
        <v>0.2540622830717848</v>
      </c>
      <c r="I5479" s="19">
        <v>0.5005896789480454</v>
      </c>
      <c r="J5479" s="19"/>
      <c r="K5479" s="19"/>
      <c r="L5479" s="19">
        <v>0.3953770497932072</v>
      </c>
      <c r="M5479" s="19"/>
      <c r="N5479" s="19">
        <v>0.50446330667798978</v>
      </c>
      <c r="O5479" s="19"/>
      <c r="P5479" s="50">
        <v>0.49671358063607463</v>
      </c>
      <c r="R5479" s="9" t="s">
        <v>0</v>
      </c>
    </row>
    <row r="5480" spans="2:18" x14ac:dyDescent="0.2">
      <c r="B5480" s="25">
        <v>5250</v>
      </c>
      <c r="C5480" s="193"/>
      <c r="D5480" s="19">
        <v>1.3340400603720144</v>
      </c>
      <c r="E5480" s="19"/>
      <c r="F5480" s="19">
        <v>1.0810258242645914</v>
      </c>
      <c r="G5480" s="19"/>
      <c r="H5480" s="19">
        <v>0.62229937649945943</v>
      </c>
      <c r="I5480" s="19"/>
      <c r="J5480" s="19">
        <v>1.0067213464128824</v>
      </c>
      <c r="K5480" s="19"/>
      <c r="L5480" s="19">
        <v>1.3816497792696256</v>
      </c>
      <c r="M5480" s="19"/>
      <c r="N5480" s="19">
        <v>1.2948869584640279</v>
      </c>
      <c r="O5480" s="19"/>
      <c r="P5480" s="50">
        <v>0.99342078086562302</v>
      </c>
      <c r="R5480" s="9" t="s">
        <v>0</v>
      </c>
    </row>
    <row r="5481" spans="2:18" x14ac:dyDescent="0.2">
      <c r="B5481" s="25">
        <v>5251</v>
      </c>
      <c r="C5481" s="193"/>
      <c r="D5481" s="19">
        <v>0.17787197351237671</v>
      </c>
      <c r="E5481" s="19">
        <v>1.3225723098037101</v>
      </c>
      <c r="F5481" s="19"/>
      <c r="G5481" s="19">
        <v>0.97574706591387672</v>
      </c>
      <c r="H5481" s="19"/>
      <c r="I5481" s="19">
        <v>0.66552842157877778</v>
      </c>
      <c r="J5481" s="19"/>
      <c r="K5481" s="19">
        <v>0.44858440175480041</v>
      </c>
      <c r="L5481" s="19"/>
      <c r="M5481" s="19">
        <v>0.26524727017157168</v>
      </c>
      <c r="N5481" s="19"/>
      <c r="O5481" s="19">
        <v>0.45669607686059405</v>
      </c>
      <c r="P5481" s="50"/>
      <c r="R5481" s="9" t="s">
        <v>0</v>
      </c>
    </row>
    <row r="5482" spans="2:18" x14ac:dyDescent="0.2">
      <c r="B5482" s="25">
        <v>5252</v>
      </c>
      <c r="C5482" s="193">
        <v>0.2543492231496951</v>
      </c>
      <c r="D5482" s="19"/>
      <c r="E5482" s="19">
        <v>0.93131824365946059</v>
      </c>
      <c r="F5482" s="19"/>
      <c r="G5482" s="19">
        <v>0.7454817166167198</v>
      </c>
      <c r="H5482" s="19"/>
      <c r="I5482" s="19">
        <v>0.28489874151257144</v>
      </c>
      <c r="J5482" s="19"/>
      <c r="K5482" s="19">
        <v>8.123720830336198E-2</v>
      </c>
      <c r="L5482" s="19"/>
      <c r="M5482" s="19">
        <v>1.416388084968299</v>
      </c>
      <c r="N5482" s="19"/>
      <c r="O5482" s="19">
        <v>0.38860003142586197</v>
      </c>
      <c r="P5482" s="50"/>
      <c r="R5482" s="9" t="s">
        <v>0</v>
      </c>
    </row>
    <row r="5483" spans="2:18" x14ac:dyDescent="0.2">
      <c r="B5483" s="25">
        <v>5253</v>
      </c>
      <c r="C5483" s="193"/>
      <c r="D5483" s="19">
        <v>1.8420074929403145</v>
      </c>
      <c r="E5483" s="19"/>
      <c r="F5483" s="19">
        <v>0.28744767336994959</v>
      </c>
      <c r="G5483" s="19"/>
      <c r="H5483" s="19">
        <v>0.49964651419034978</v>
      </c>
      <c r="I5483" s="19"/>
      <c r="J5483" s="19">
        <v>1.273934525714997</v>
      </c>
      <c r="K5483" s="19"/>
      <c r="L5483" s="19">
        <v>0.81811942369130874</v>
      </c>
      <c r="M5483" s="19"/>
      <c r="N5483" s="19">
        <v>0.44611781821970103</v>
      </c>
      <c r="O5483" s="19"/>
      <c r="P5483" s="50">
        <v>0.79169384325055947</v>
      </c>
      <c r="R5483" s="9" t="s">
        <v>0</v>
      </c>
    </row>
    <row r="5484" spans="2:18" x14ac:dyDescent="0.2">
      <c r="B5484" s="25">
        <v>5254</v>
      </c>
      <c r="C5484" s="193">
        <v>0.97365287742353523</v>
      </c>
      <c r="D5484" s="19"/>
      <c r="E5484" s="19">
        <v>1.3536779910755088</v>
      </c>
      <c r="F5484" s="19"/>
      <c r="G5484" s="19">
        <v>0.68396539307034443</v>
      </c>
      <c r="H5484" s="19"/>
      <c r="I5484" s="19">
        <v>0.27502634688280597</v>
      </c>
      <c r="J5484" s="19"/>
      <c r="K5484" s="19">
        <v>0.14361276060368761</v>
      </c>
      <c r="L5484" s="19"/>
      <c r="M5484" s="19">
        <v>0.6831096821088658</v>
      </c>
      <c r="N5484" s="19"/>
      <c r="O5484" s="19">
        <v>1.1576874397254473</v>
      </c>
      <c r="P5484" s="50"/>
      <c r="R5484" s="9" t="s">
        <v>0</v>
      </c>
    </row>
    <row r="5485" spans="2:18" x14ac:dyDescent="0.2">
      <c r="B5485" s="25">
        <v>5255</v>
      </c>
      <c r="C5485" s="193">
        <v>0.67914313834904672</v>
      </c>
      <c r="D5485" s="19"/>
      <c r="E5485" s="19">
        <v>0.97812954123242735</v>
      </c>
      <c r="F5485" s="19"/>
      <c r="G5485" s="19">
        <v>0.87252830021425765</v>
      </c>
      <c r="H5485" s="19"/>
      <c r="I5485" s="19">
        <v>0.72947099316412434</v>
      </c>
      <c r="J5485" s="19"/>
      <c r="K5485" s="19">
        <v>0.15964257521536548</v>
      </c>
      <c r="L5485" s="19"/>
      <c r="M5485" s="19">
        <v>1.3806510932630556</v>
      </c>
      <c r="N5485" s="19"/>
      <c r="O5485" s="19">
        <v>0.55843858198319818</v>
      </c>
      <c r="P5485" s="50"/>
      <c r="R5485" s="9" t="s">
        <v>0</v>
      </c>
    </row>
    <row r="5486" spans="2:18" x14ac:dyDescent="0.2">
      <c r="B5486" s="25">
        <v>5256</v>
      </c>
      <c r="C5486" s="193"/>
      <c r="D5486" s="19">
        <v>0.48353103227817829</v>
      </c>
      <c r="E5486" s="19"/>
      <c r="F5486" s="19">
        <v>0.68304144222218344</v>
      </c>
      <c r="G5486" s="19"/>
      <c r="H5486" s="19">
        <v>0.1373524498718863</v>
      </c>
      <c r="I5486" s="19">
        <v>0.47103351000331173</v>
      </c>
      <c r="J5486" s="19"/>
      <c r="K5486" s="19">
        <v>0.4328309270894089</v>
      </c>
      <c r="L5486" s="19"/>
      <c r="M5486" s="19">
        <v>0.17675632763857807</v>
      </c>
      <c r="N5486" s="19"/>
      <c r="O5486" s="19"/>
      <c r="P5486" s="50">
        <v>0.63499865632311492</v>
      </c>
      <c r="R5486" s="9" t="s">
        <v>0</v>
      </c>
    </row>
    <row r="5487" spans="2:18" x14ac:dyDescent="0.2">
      <c r="B5487" s="25">
        <v>5257</v>
      </c>
      <c r="C5487" s="193">
        <v>0.1110676542523563</v>
      </c>
      <c r="D5487" s="19"/>
      <c r="E5487" s="19"/>
      <c r="F5487" s="19">
        <v>0.20610244378851053</v>
      </c>
      <c r="G5487" s="19">
        <v>1.1692731011838708</v>
      </c>
      <c r="H5487" s="19"/>
      <c r="I5487" s="19"/>
      <c r="J5487" s="19">
        <v>0.11097763869078303</v>
      </c>
      <c r="K5487" s="19">
        <v>0.54761877750246124</v>
      </c>
      <c r="L5487" s="19"/>
      <c r="M5487" s="19"/>
      <c r="N5487" s="19">
        <v>0.32950792824339448</v>
      </c>
      <c r="O5487" s="19">
        <v>0.36493981882536353</v>
      </c>
      <c r="P5487" s="50"/>
      <c r="R5487" s="9" t="s">
        <v>0</v>
      </c>
    </row>
    <row r="5488" spans="2:18" x14ac:dyDescent="0.2">
      <c r="B5488" s="25">
        <v>5258</v>
      </c>
      <c r="C5488" s="193">
        <v>1.9294953762316329</v>
      </c>
      <c r="D5488" s="19"/>
      <c r="E5488" s="19">
        <v>0.81186828630735131</v>
      </c>
      <c r="F5488" s="19"/>
      <c r="G5488" s="19">
        <v>0.35264576335982933</v>
      </c>
      <c r="H5488" s="19"/>
      <c r="I5488" s="19">
        <v>0.26837957986744709</v>
      </c>
      <c r="J5488" s="19"/>
      <c r="K5488" s="19">
        <v>1.2243019512369355</v>
      </c>
      <c r="L5488" s="19"/>
      <c r="M5488" s="19">
        <v>1.4148957700254856</v>
      </c>
      <c r="N5488" s="19"/>
      <c r="O5488" s="19">
        <v>0.54952854258928308</v>
      </c>
      <c r="P5488" s="50"/>
      <c r="R5488" s="9" t="s">
        <v>0</v>
      </c>
    </row>
    <row r="5489" spans="2:18" x14ac:dyDescent="0.2">
      <c r="B5489" s="25">
        <v>5259</v>
      </c>
      <c r="C5489" s="193">
        <v>0.21557625983233353</v>
      </c>
      <c r="D5489" s="19"/>
      <c r="E5489" s="19">
        <v>0.71830191559231904</v>
      </c>
      <c r="F5489" s="19"/>
      <c r="G5489" s="19"/>
      <c r="H5489" s="19">
        <v>0.29752766785039092</v>
      </c>
      <c r="I5489" s="19"/>
      <c r="J5489" s="19">
        <v>0.75357215076842354</v>
      </c>
      <c r="K5489" s="19">
        <v>9.6617897978154038E-2</v>
      </c>
      <c r="L5489" s="19"/>
      <c r="M5489" s="19">
        <v>1.0406083429224779</v>
      </c>
      <c r="N5489" s="19"/>
      <c r="O5489" s="19">
        <v>0.11250435045930028</v>
      </c>
      <c r="P5489" s="50"/>
      <c r="R5489" s="9" t="s">
        <v>0</v>
      </c>
    </row>
    <row r="5490" spans="2:18" x14ac:dyDescent="0.2">
      <c r="B5490" s="25">
        <v>5260</v>
      </c>
      <c r="C5490" s="193">
        <v>0.7648460806734485</v>
      </c>
      <c r="D5490" s="19"/>
      <c r="E5490" s="19">
        <v>1.2683233524322104</v>
      </c>
      <c r="F5490" s="19"/>
      <c r="G5490" s="19">
        <v>0.23349627140475809</v>
      </c>
      <c r="H5490" s="19"/>
      <c r="I5490" s="19"/>
      <c r="J5490" s="19">
        <v>9.3361813552272632E-2</v>
      </c>
      <c r="K5490" s="19">
        <v>0.79901897744917683</v>
      </c>
      <c r="L5490" s="19"/>
      <c r="M5490" s="19">
        <v>0.31818286571529308</v>
      </c>
      <c r="N5490" s="19"/>
      <c r="O5490" s="19">
        <v>0.66210546262269576</v>
      </c>
      <c r="P5490" s="50"/>
      <c r="R5490" s="9" t="s">
        <v>0</v>
      </c>
    </row>
    <row r="5491" spans="2:18" x14ac:dyDescent="0.2">
      <c r="B5491" s="25">
        <v>5261</v>
      </c>
      <c r="C5491" s="193">
        <v>0.4904017081099229</v>
      </c>
      <c r="D5491" s="19"/>
      <c r="E5491" s="19">
        <v>0.42013871907666084</v>
      </c>
      <c r="F5491" s="19"/>
      <c r="G5491" s="19"/>
      <c r="H5491" s="19">
        <v>0.19179129913995072</v>
      </c>
      <c r="I5491" s="19"/>
      <c r="J5491" s="19">
        <v>0.68684797985123103</v>
      </c>
      <c r="K5491" s="19">
        <v>0.26572585193595605</v>
      </c>
      <c r="L5491" s="19"/>
      <c r="M5491" s="19">
        <v>0.83422545363715461</v>
      </c>
      <c r="N5491" s="19"/>
      <c r="O5491" s="19">
        <v>0.14983831897614538</v>
      </c>
      <c r="P5491" s="50"/>
      <c r="R5491" s="9" t="s">
        <v>0</v>
      </c>
    </row>
    <row r="5492" spans="2:18" x14ac:dyDescent="0.2">
      <c r="B5492" s="25">
        <v>5262</v>
      </c>
      <c r="C5492" s="193"/>
      <c r="D5492" s="19">
        <v>1.7519574817483128</v>
      </c>
      <c r="E5492" s="19"/>
      <c r="F5492" s="19">
        <v>1.6339954629571751</v>
      </c>
      <c r="G5492" s="19"/>
      <c r="H5492" s="19">
        <v>1.3624888530946835</v>
      </c>
      <c r="I5492" s="19"/>
      <c r="J5492" s="19">
        <v>1.0698991560543545</v>
      </c>
      <c r="K5492" s="19"/>
      <c r="L5492" s="19">
        <v>1.3546381438433286</v>
      </c>
      <c r="M5492" s="19"/>
      <c r="N5492" s="19">
        <v>2.0900599970583973</v>
      </c>
      <c r="O5492" s="19"/>
      <c r="P5492" s="50">
        <v>1.3987762851130006</v>
      </c>
      <c r="R5492" s="9" t="s">
        <v>0</v>
      </c>
    </row>
    <row r="5493" spans="2:18" x14ac:dyDescent="0.2">
      <c r="B5493" s="25">
        <v>5263</v>
      </c>
      <c r="C5493" s="193"/>
      <c r="D5493" s="19">
        <v>0.18421394249831027</v>
      </c>
      <c r="E5493" s="19"/>
      <c r="F5493" s="19">
        <v>0.68123428110929596</v>
      </c>
      <c r="G5493" s="19"/>
      <c r="H5493" s="19">
        <v>0.42903900916729221</v>
      </c>
      <c r="I5493" s="19"/>
      <c r="J5493" s="19">
        <v>0.8296753630867244</v>
      </c>
      <c r="K5493" s="19"/>
      <c r="L5493" s="19">
        <v>0.11920930812677605</v>
      </c>
      <c r="M5493" s="19"/>
      <c r="N5493" s="19">
        <v>0.83878444522193607</v>
      </c>
      <c r="O5493" s="19"/>
      <c r="P5493" s="50">
        <v>0.48364530607816392</v>
      </c>
      <c r="R5493" s="9" t="s">
        <v>0</v>
      </c>
    </row>
    <row r="5494" spans="2:18" x14ac:dyDescent="0.2">
      <c r="B5494" s="25">
        <v>5264</v>
      </c>
      <c r="C5494" s="193">
        <v>1.0228766177558561</v>
      </c>
      <c r="D5494" s="19"/>
      <c r="E5494" s="19">
        <v>0.74989897974370157</v>
      </c>
      <c r="F5494" s="19"/>
      <c r="G5494" s="19"/>
      <c r="H5494" s="19">
        <v>0.36087595770307812</v>
      </c>
      <c r="I5494" s="19">
        <v>0.60945726067832584</v>
      </c>
      <c r="J5494" s="19"/>
      <c r="K5494" s="19"/>
      <c r="L5494" s="19">
        <v>0.10479428522027617</v>
      </c>
      <c r="M5494" s="19">
        <v>2.0437776953196023</v>
      </c>
      <c r="N5494" s="19"/>
      <c r="O5494" s="19">
        <v>1.0678956529429811</v>
      </c>
      <c r="P5494" s="50"/>
      <c r="R5494" s="9" t="s">
        <v>0</v>
      </c>
    </row>
    <row r="5495" spans="2:18" x14ac:dyDescent="0.2">
      <c r="B5495" s="25">
        <v>5265</v>
      </c>
      <c r="C5495" s="193">
        <v>0.34363219209973284</v>
      </c>
      <c r="D5495" s="19"/>
      <c r="E5495" s="19"/>
      <c r="F5495" s="19">
        <v>0.34398656223732976</v>
      </c>
      <c r="G5495" s="19"/>
      <c r="H5495" s="19">
        <v>2.3436050317433812E-2</v>
      </c>
      <c r="I5495" s="19">
        <v>0.15122658276499892</v>
      </c>
      <c r="J5495" s="19"/>
      <c r="K5495" s="19">
        <v>0.15032105203603319</v>
      </c>
      <c r="L5495" s="19"/>
      <c r="M5495" s="19"/>
      <c r="N5495" s="19">
        <v>0.12197181065311487</v>
      </c>
      <c r="O5495" s="19"/>
      <c r="P5495" s="50">
        <v>1.3542226284604921</v>
      </c>
      <c r="R5495" s="9" t="s">
        <v>0</v>
      </c>
    </row>
    <row r="5496" spans="2:18" x14ac:dyDescent="0.2">
      <c r="B5496" s="25">
        <v>5266</v>
      </c>
      <c r="C5496" s="193">
        <v>1.3164465002773862</v>
      </c>
      <c r="D5496" s="19"/>
      <c r="E5496" s="19">
        <v>0.64782621166428633</v>
      </c>
      <c r="F5496" s="19"/>
      <c r="G5496" s="19">
        <v>2.0708001519411527</v>
      </c>
      <c r="H5496" s="19"/>
      <c r="I5496" s="19"/>
      <c r="J5496" s="19">
        <v>3.5640313058074455E-2</v>
      </c>
      <c r="K5496" s="19">
        <v>0.90164520821409233</v>
      </c>
      <c r="L5496" s="19"/>
      <c r="M5496" s="19">
        <v>1.6705868011356899</v>
      </c>
      <c r="N5496" s="19"/>
      <c r="O5496" s="19">
        <v>0.53575235896866191</v>
      </c>
      <c r="P5496" s="50"/>
      <c r="R5496" s="9" t="s">
        <v>0</v>
      </c>
    </row>
    <row r="5497" spans="2:18" x14ac:dyDescent="0.2">
      <c r="B5497" s="25">
        <v>5267</v>
      </c>
      <c r="C5497" s="193">
        <v>7.7070105514790557E-2</v>
      </c>
      <c r="D5497" s="19"/>
      <c r="E5497" s="19">
        <v>0.51741070238582176</v>
      </c>
      <c r="F5497" s="19"/>
      <c r="G5497" s="19"/>
      <c r="H5497" s="19">
        <v>0.50408461886697753</v>
      </c>
      <c r="I5497" s="19">
        <v>0.478781290732882</v>
      </c>
      <c r="J5497" s="19"/>
      <c r="K5497" s="19"/>
      <c r="L5497" s="19">
        <v>0.47818108089376915</v>
      </c>
      <c r="M5497" s="19"/>
      <c r="N5497" s="19">
        <v>1.1936695533930064</v>
      </c>
      <c r="O5497" s="19"/>
      <c r="P5497" s="50">
        <v>0.25997680305425885</v>
      </c>
      <c r="R5497" s="9" t="s">
        <v>0</v>
      </c>
    </row>
    <row r="5498" spans="2:18" x14ac:dyDescent="0.2">
      <c r="B5498" s="25">
        <v>5268</v>
      </c>
      <c r="C5498" s="193">
        <v>0.51551732280221396</v>
      </c>
      <c r="D5498" s="19"/>
      <c r="E5498" s="19">
        <v>0.76538303862770862</v>
      </c>
      <c r="F5498" s="19"/>
      <c r="G5498" s="19">
        <v>0.68553834232972921</v>
      </c>
      <c r="H5498" s="19"/>
      <c r="I5498" s="19">
        <v>0.74969539537816221</v>
      </c>
      <c r="J5498" s="19"/>
      <c r="K5498" s="19">
        <v>0.45312329412706015</v>
      </c>
      <c r="L5498" s="19"/>
      <c r="M5498" s="19">
        <v>0.95021322896086569</v>
      </c>
      <c r="N5498" s="19"/>
      <c r="O5498" s="19"/>
      <c r="P5498" s="50">
        <v>1.9983795020851011E-3</v>
      </c>
      <c r="R5498" s="9" t="s">
        <v>0</v>
      </c>
    </row>
    <row r="5499" spans="2:18" x14ac:dyDescent="0.2">
      <c r="B5499" s="25">
        <v>5269</v>
      </c>
      <c r="C5499" s="193"/>
      <c r="D5499" s="19">
        <v>0.96506790350578087</v>
      </c>
      <c r="E5499" s="19"/>
      <c r="F5499" s="19">
        <v>0.23134073134980709</v>
      </c>
      <c r="G5499" s="19"/>
      <c r="H5499" s="19">
        <v>0.1517446807856743</v>
      </c>
      <c r="I5499" s="19"/>
      <c r="J5499" s="19">
        <v>0.51082632411144224</v>
      </c>
      <c r="K5499" s="19"/>
      <c r="L5499" s="19">
        <v>0.30851326732213752</v>
      </c>
      <c r="M5499" s="19"/>
      <c r="N5499" s="19">
        <v>0.49989272419264763</v>
      </c>
      <c r="O5499" s="19"/>
      <c r="P5499" s="50">
        <v>0.26897953632167809</v>
      </c>
      <c r="R5499" s="9" t="s">
        <v>0</v>
      </c>
    </row>
    <row r="5500" spans="2:18" x14ac:dyDescent="0.2">
      <c r="B5500" s="25">
        <v>5270</v>
      </c>
      <c r="C5500" s="193"/>
      <c r="D5500" s="19">
        <v>0.52103428695350007</v>
      </c>
      <c r="E5500" s="19"/>
      <c r="F5500" s="19">
        <v>0.54116277743949215</v>
      </c>
      <c r="G5500" s="19"/>
      <c r="H5500" s="19">
        <v>0.99700570758198881</v>
      </c>
      <c r="I5500" s="19"/>
      <c r="J5500" s="19">
        <v>0.96294739184161637</v>
      </c>
      <c r="K5500" s="19"/>
      <c r="L5500" s="19">
        <v>0.25860059683934089</v>
      </c>
      <c r="M5500" s="19"/>
      <c r="N5500" s="19">
        <v>0.10993514214299534</v>
      </c>
      <c r="O5500" s="19"/>
      <c r="P5500" s="50">
        <v>0.5354156281231145</v>
      </c>
      <c r="R5500" s="9" t="s">
        <v>0</v>
      </c>
    </row>
    <row r="5501" spans="2:18" x14ac:dyDescent="0.2">
      <c r="B5501" s="25">
        <v>5271</v>
      </c>
      <c r="C5501" s="193">
        <v>1.4761463373270034</v>
      </c>
      <c r="D5501" s="19"/>
      <c r="E5501" s="19">
        <v>1.8780452463325461</v>
      </c>
      <c r="F5501" s="19"/>
      <c r="G5501" s="19">
        <v>1.0198908426229356</v>
      </c>
      <c r="H5501" s="19"/>
      <c r="I5501" s="19">
        <v>1.760649354430383</v>
      </c>
      <c r="J5501" s="19"/>
      <c r="K5501" s="19">
        <v>1.4988352772594571</v>
      </c>
      <c r="L5501" s="19"/>
      <c r="M5501" s="19">
        <v>1.0412939118500608</v>
      </c>
      <c r="N5501" s="19"/>
      <c r="O5501" s="19">
        <v>1.4413181864623956</v>
      </c>
      <c r="P5501" s="50"/>
      <c r="R5501" s="9" t="s">
        <v>0</v>
      </c>
    </row>
    <row r="5502" spans="2:18" x14ac:dyDescent="0.2">
      <c r="B5502" s="25">
        <v>5272</v>
      </c>
      <c r="C5502" s="193">
        <v>0.72833852318016634</v>
      </c>
      <c r="D5502" s="19"/>
      <c r="E5502" s="19">
        <v>1.0227244433894784</v>
      </c>
      <c r="F5502" s="19"/>
      <c r="G5502" s="19">
        <v>0.22103389858888728</v>
      </c>
      <c r="H5502" s="19"/>
      <c r="I5502" s="19">
        <v>1.1781745193650421</v>
      </c>
      <c r="J5502" s="19"/>
      <c r="K5502" s="19">
        <v>1.0688361297295554</v>
      </c>
      <c r="L5502" s="19"/>
      <c r="M5502" s="19">
        <v>0.94855277190510257</v>
      </c>
      <c r="N5502" s="19"/>
      <c r="O5502" s="19">
        <v>1.7305654885803377</v>
      </c>
      <c r="P5502" s="50"/>
      <c r="R5502" s="9" t="s">
        <v>0</v>
      </c>
    </row>
    <row r="5503" spans="2:18" x14ac:dyDescent="0.2">
      <c r="B5503" s="25">
        <v>5273</v>
      </c>
      <c r="C5503" s="193"/>
      <c r="D5503" s="19">
        <v>1.2604301637566278</v>
      </c>
      <c r="E5503" s="19"/>
      <c r="F5503" s="19">
        <v>0.71476050984374417</v>
      </c>
      <c r="G5503" s="19"/>
      <c r="H5503" s="19">
        <v>1.1597330067711276</v>
      </c>
      <c r="I5503" s="19"/>
      <c r="J5503" s="19">
        <v>1.369961261885962</v>
      </c>
      <c r="K5503" s="19"/>
      <c r="L5503" s="19">
        <v>0.19067764701761045</v>
      </c>
      <c r="M5503" s="19"/>
      <c r="N5503" s="19">
        <v>0.75250600203506146</v>
      </c>
      <c r="O5503" s="19"/>
      <c r="P5503" s="50">
        <v>1.8225072410031289</v>
      </c>
      <c r="R5503" s="9" t="s">
        <v>0</v>
      </c>
    </row>
    <row r="5504" spans="2:18" x14ac:dyDescent="0.2">
      <c r="B5504" s="25">
        <v>5274</v>
      </c>
      <c r="C5504" s="193"/>
      <c r="D5504" s="19">
        <v>0.13963983632698324</v>
      </c>
      <c r="E5504" s="19">
        <v>0.16758012709493844</v>
      </c>
      <c r="F5504" s="19"/>
      <c r="G5504" s="19"/>
      <c r="H5504" s="19">
        <v>6.8076467443299121E-2</v>
      </c>
      <c r="I5504" s="19">
        <v>7.9156596600051199E-2</v>
      </c>
      <c r="J5504" s="19"/>
      <c r="K5504" s="19">
        <v>0.28809597662824926</v>
      </c>
      <c r="L5504" s="19"/>
      <c r="M5504" s="19">
        <v>0.73802564125213777</v>
      </c>
      <c r="N5504" s="19"/>
      <c r="O5504" s="19"/>
      <c r="P5504" s="50">
        <v>0.72665901651297227</v>
      </c>
      <c r="R5504" s="9" t="s">
        <v>0</v>
      </c>
    </row>
    <row r="5505" spans="2:18" x14ac:dyDescent="0.2">
      <c r="B5505" s="25">
        <v>5275</v>
      </c>
      <c r="C5505" s="193">
        <v>0.18908766325135909</v>
      </c>
      <c r="D5505" s="19"/>
      <c r="E5505" s="19"/>
      <c r="F5505" s="19">
        <v>0.40190159132146996</v>
      </c>
      <c r="G5505" s="19"/>
      <c r="H5505" s="19">
        <v>1.8281048586651943E-2</v>
      </c>
      <c r="I5505" s="19">
        <v>0.50537343698345627</v>
      </c>
      <c r="J5505" s="19"/>
      <c r="K5505" s="19">
        <v>0.22836850713481532</v>
      </c>
      <c r="L5505" s="19"/>
      <c r="M5505" s="19">
        <v>0.21900302919426093</v>
      </c>
      <c r="N5505" s="19"/>
      <c r="O5505" s="19">
        <v>0.17235384558701569</v>
      </c>
      <c r="P5505" s="50"/>
      <c r="R5505" s="9" t="s">
        <v>0</v>
      </c>
    </row>
    <row r="5506" spans="2:18" x14ac:dyDescent="0.2">
      <c r="B5506" s="25">
        <v>5276</v>
      </c>
      <c r="C5506" s="193">
        <v>4.0491292053676756E-2</v>
      </c>
      <c r="D5506" s="19"/>
      <c r="E5506" s="19"/>
      <c r="F5506" s="19">
        <v>4.2611113629174805E-3</v>
      </c>
      <c r="G5506" s="19">
        <v>0.24796267508067954</v>
      </c>
      <c r="H5506" s="19"/>
      <c r="I5506" s="19"/>
      <c r="J5506" s="19">
        <v>3.9146422245640536E-2</v>
      </c>
      <c r="K5506" s="19">
        <v>7.3744704383226188E-3</v>
      </c>
      <c r="L5506" s="19"/>
      <c r="M5506" s="19"/>
      <c r="N5506" s="19">
        <v>0.504600067883896</v>
      </c>
      <c r="O5506" s="19"/>
      <c r="P5506" s="50">
        <v>0.11171637363351988</v>
      </c>
      <c r="R5506" s="9" t="s">
        <v>0</v>
      </c>
    </row>
    <row r="5507" spans="2:18" x14ac:dyDescent="0.2">
      <c r="B5507" s="25">
        <v>5277</v>
      </c>
      <c r="C5507" s="193">
        <v>4.9413188978057902E-2</v>
      </c>
      <c r="D5507" s="19"/>
      <c r="E5507" s="19">
        <v>0.74127831962482416</v>
      </c>
      <c r="F5507" s="19"/>
      <c r="G5507" s="19"/>
      <c r="H5507" s="19">
        <v>6.5455548956600162E-2</v>
      </c>
      <c r="I5507" s="19"/>
      <c r="J5507" s="19">
        <v>5.1050043651264809E-2</v>
      </c>
      <c r="K5507" s="19"/>
      <c r="L5507" s="19">
        <v>0.77462993196612262</v>
      </c>
      <c r="M5507" s="19"/>
      <c r="N5507" s="19">
        <v>3.9162249907518543E-2</v>
      </c>
      <c r="O5507" s="19">
        <v>0.12856645601259789</v>
      </c>
      <c r="P5507" s="50"/>
      <c r="R5507" s="9" t="s">
        <v>0</v>
      </c>
    </row>
    <row r="5508" spans="2:18" x14ac:dyDescent="0.2">
      <c r="B5508" s="25">
        <v>5278</v>
      </c>
      <c r="C5508" s="193">
        <v>0.29563972246987313</v>
      </c>
      <c r="D5508" s="19"/>
      <c r="E5508" s="19">
        <v>1.4250857559093413</v>
      </c>
      <c r="F5508" s="19"/>
      <c r="G5508" s="19">
        <v>0.53040083126654236</v>
      </c>
      <c r="H5508" s="19"/>
      <c r="I5508" s="19">
        <v>0.4592919836073317</v>
      </c>
      <c r="J5508" s="19"/>
      <c r="K5508" s="19">
        <v>0.20863106630247089</v>
      </c>
      <c r="L5508" s="19"/>
      <c r="M5508" s="19">
        <v>0.11365617270401916</v>
      </c>
      <c r="N5508" s="19"/>
      <c r="O5508" s="19">
        <v>0.55412644335550587</v>
      </c>
      <c r="P5508" s="50"/>
      <c r="R5508" s="9" t="s">
        <v>0</v>
      </c>
    </row>
    <row r="5509" spans="2:18" x14ac:dyDescent="0.2">
      <c r="B5509" s="25">
        <v>5279</v>
      </c>
      <c r="C5509" s="193">
        <v>0.24476458511373411</v>
      </c>
      <c r="D5509" s="19"/>
      <c r="E5509" s="19"/>
      <c r="F5509" s="19">
        <v>0.16993828527502472</v>
      </c>
      <c r="G5509" s="19">
        <v>0.65116308993548377</v>
      </c>
      <c r="H5509" s="19"/>
      <c r="I5509" s="19">
        <v>0.74065599330622589</v>
      </c>
      <c r="J5509" s="19"/>
      <c r="K5509" s="19">
        <v>0.76555819012629645</v>
      </c>
      <c r="L5509" s="19"/>
      <c r="M5509" s="19">
        <v>1.3245920264640079</v>
      </c>
      <c r="N5509" s="19"/>
      <c r="O5509" s="19">
        <v>0.96622713031186946</v>
      </c>
      <c r="P5509" s="50"/>
      <c r="R5509" s="9" t="s">
        <v>0</v>
      </c>
    </row>
    <row r="5510" spans="2:18" x14ac:dyDescent="0.2">
      <c r="B5510" s="25">
        <v>5280</v>
      </c>
      <c r="C5510" s="193">
        <v>0.54828437351216996</v>
      </c>
      <c r="D5510" s="19"/>
      <c r="E5510" s="19">
        <v>0.60743816041019516</v>
      </c>
      <c r="F5510" s="19"/>
      <c r="G5510" s="19">
        <v>5.8114608791185345E-2</v>
      </c>
      <c r="H5510" s="19"/>
      <c r="I5510" s="19"/>
      <c r="J5510" s="19">
        <v>6.6749358805523087E-2</v>
      </c>
      <c r="K5510" s="19">
        <v>1.4786940472986247</v>
      </c>
      <c r="L5510" s="19"/>
      <c r="M5510" s="19">
        <v>0.42051273869207695</v>
      </c>
      <c r="N5510" s="19"/>
      <c r="O5510" s="19">
        <v>0.50142740441297273</v>
      </c>
      <c r="P5510" s="50"/>
      <c r="R5510" s="9" t="s">
        <v>0</v>
      </c>
    </row>
    <row r="5511" spans="2:18" x14ac:dyDescent="0.2">
      <c r="B5511" s="25">
        <v>5281</v>
      </c>
      <c r="C5511" s="193"/>
      <c r="D5511" s="19">
        <v>1.3325735865579817</v>
      </c>
      <c r="E5511" s="19"/>
      <c r="F5511" s="19">
        <v>0.39210551323950749</v>
      </c>
      <c r="G5511" s="19"/>
      <c r="H5511" s="19">
        <v>0.70629765620066454</v>
      </c>
      <c r="I5511" s="19"/>
      <c r="J5511" s="19">
        <v>0.58193600333700901</v>
      </c>
      <c r="K5511" s="19"/>
      <c r="L5511" s="19">
        <v>0.99717574100280415</v>
      </c>
      <c r="M5511" s="19"/>
      <c r="N5511" s="19">
        <v>0.77181156074764035</v>
      </c>
      <c r="O5511" s="19"/>
      <c r="P5511" s="50">
        <v>1.141874357128307</v>
      </c>
      <c r="R5511" s="9" t="s">
        <v>0</v>
      </c>
    </row>
    <row r="5512" spans="2:18" x14ac:dyDescent="0.2">
      <c r="B5512" s="25">
        <v>5282</v>
      </c>
      <c r="C5512" s="193">
        <v>0.69185339830261294</v>
      </c>
      <c r="D5512" s="19"/>
      <c r="E5512" s="19"/>
      <c r="F5512" s="19">
        <v>0.30455783106817919</v>
      </c>
      <c r="G5512" s="19"/>
      <c r="H5512" s="19">
        <v>0.70568081292113127</v>
      </c>
      <c r="I5512" s="19"/>
      <c r="J5512" s="19">
        <v>0.40796333403804763</v>
      </c>
      <c r="K5512" s="19">
        <v>0.77790101766966802</v>
      </c>
      <c r="L5512" s="19"/>
      <c r="M5512" s="19"/>
      <c r="N5512" s="19">
        <v>7.2305906645213885E-2</v>
      </c>
      <c r="O5512" s="19">
        <v>1.7110556135486104E-2</v>
      </c>
      <c r="P5512" s="50"/>
      <c r="R5512" s="9" t="s">
        <v>0</v>
      </c>
    </row>
    <row r="5513" spans="2:18" x14ac:dyDescent="0.2">
      <c r="B5513" s="25">
        <v>5283</v>
      </c>
      <c r="C5513" s="193">
        <v>1.5335455705189189</v>
      </c>
      <c r="D5513" s="19"/>
      <c r="E5513" s="19">
        <v>0.56532537979382136</v>
      </c>
      <c r="F5513" s="19"/>
      <c r="G5513" s="19">
        <v>1.0341322780317013</v>
      </c>
      <c r="H5513" s="19"/>
      <c r="I5513" s="19">
        <v>1.0082106808752564</v>
      </c>
      <c r="J5513" s="19"/>
      <c r="K5513" s="19">
        <v>1.0968960887629602</v>
      </c>
      <c r="L5513" s="19"/>
      <c r="M5513" s="19">
        <v>1.0523737471815351</v>
      </c>
      <c r="N5513" s="19"/>
      <c r="O5513" s="19">
        <v>0.81914570295406353</v>
      </c>
      <c r="P5513" s="50"/>
      <c r="R5513" s="9" t="s">
        <v>0</v>
      </c>
    </row>
    <row r="5514" spans="2:18" x14ac:dyDescent="0.2">
      <c r="B5514" s="25">
        <v>5284</v>
      </c>
      <c r="C5514" s="193"/>
      <c r="D5514" s="19">
        <v>0.21953805620456088</v>
      </c>
      <c r="E5514" s="19">
        <v>2.231808943866759</v>
      </c>
      <c r="F5514" s="19"/>
      <c r="G5514" s="19">
        <v>0.36614410399554476</v>
      </c>
      <c r="H5514" s="19"/>
      <c r="I5514" s="19">
        <v>0.66247000645081722</v>
      </c>
      <c r="J5514" s="19"/>
      <c r="K5514" s="19"/>
      <c r="L5514" s="19">
        <v>4.200487347826861E-2</v>
      </c>
      <c r="M5514" s="19">
        <v>0.50673271447263535</v>
      </c>
      <c r="N5514" s="19"/>
      <c r="O5514" s="19">
        <v>1.0090567703486015</v>
      </c>
      <c r="P5514" s="50"/>
      <c r="R5514" s="9" t="s">
        <v>0</v>
      </c>
    </row>
    <row r="5515" spans="2:18" x14ac:dyDescent="0.2">
      <c r="B5515" s="25">
        <v>5285</v>
      </c>
      <c r="C5515" s="193">
        <v>0.21442685942889875</v>
      </c>
      <c r="D5515" s="19"/>
      <c r="E5515" s="19"/>
      <c r="F5515" s="19">
        <v>0.17495360346024547</v>
      </c>
      <c r="G5515" s="19"/>
      <c r="H5515" s="19">
        <v>0.30349443163055084</v>
      </c>
      <c r="I5515" s="19">
        <v>0.91054068487935325</v>
      </c>
      <c r="J5515" s="19"/>
      <c r="K5515" s="19">
        <v>0.60341054282278361</v>
      </c>
      <c r="L5515" s="19"/>
      <c r="M5515" s="19">
        <v>0.30945020216152869</v>
      </c>
      <c r="N5515" s="19"/>
      <c r="O5515" s="19"/>
      <c r="P5515" s="50">
        <v>0.2335338228950915</v>
      </c>
      <c r="R5515" s="9" t="s">
        <v>0</v>
      </c>
    </row>
    <row r="5516" spans="2:18" x14ac:dyDescent="0.2">
      <c r="B5516" s="25">
        <v>5286</v>
      </c>
      <c r="C5516" s="193"/>
      <c r="D5516" s="19">
        <v>0.50055114607115092</v>
      </c>
      <c r="E5516" s="19">
        <v>0.38865548218125295</v>
      </c>
      <c r="F5516" s="19"/>
      <c r="G5516" s="19"/>
      <c r="H5516" s="19">
        <v>0.55398841954946088</v>
      </c>
      <c r="I5516" s="19"/>
      <c r="J5516" s="19">
        <v>5.7979473072813599E-2</v>
      </c>
      <c r="K5516" s="19">
        <v>3.804849127126668E-2</v>
      </c>
      <c r="L5516" s="19"/>
      <c r="M5516" s="19">
        <v>1.2087984898346187</v>
      </c>
      <c r="N5516" s="19"/>
      <c r="O5516" s="19">
        <v>0.63261661408602476</v>
      </c>
      <c r="P5516" s="50"/>
      <c r="R5516" s="9" t="s">
        <v>0</v>
      </c>
    </row>
    <row r="5517" spans="2:18" x14ac:dyDescent="0.2">
      <c r="B5517" s="25">
        <v>5287</v>
      </c>
      <c r="C5517" s="193"/>
      <c r="D5517" s="19">
        <v>1.0166567788065439</v>
      </c>
      <c r="E5517" s="19"/>
      <c r="F5517" s="19">
        <v>1.5870309006522363</v>
      </c>
      <c r="G5517" s="19"/>
      <c r="H5517" s="19">
        <v>1.1094418019737908</v>
      </c>
      <c r="I5517" s="19"/>
      <c r="J5517" s="19">
        <v>0.28832995526445837</v>
      </c>
      <c r="K5517" s="19"/>
      <c r="L5517" s="19">
        <v>0.51345320764210456</v>
      </c>
      <c r="M5517" s="19"/>
      <c r="N5517" s="19">
        <v>0.28809792132765416</v>
      </c>
      <c r="O5517" s="19"/>
      <c r="P5517" s="50">
        <v>0.66027106005505498</v>
      </c>
      <c r="R5517" s="9" t="s">
        <v>0</v>
      </c>
    </row>
    <row r="5518" spans="2:18" x14ac:dyDescent="0.2">
      <c r="B5518" s="25">
        <v>5288</v>
      </c>
      <c r="C5518" s="193">
        <v>0.29107367666633954</v>
      </c>
      <c r="D5518" s="19"/>
      <c r="E5518" s="19">
        <v>1.602869064036782</v>
      </c>
      <c r="F5518" s="19"/>
      <c r="G5518" s="19">
        <v>0.81282098903697786</v>
      </c>
      <c r="H5518" s="19"/>
      <c r="I5518" s="19">
        <v>0.75331351461753648</v>
      </c>
      <c r="J5518" s="19"/>
      <c r="K5518" s="19">
        <v>0.77483346557037192</v>
      </c>
      <c r="L5518" s="19"/>
      <c r="M5518" s="19">
        <v>1.1074189106075807</v>
      </c>
      <c r="N5518" s="19"/>
      <c r="O5518" s="19">
        <v>0.73343706073953707</v>
      </c>
      <c r="P5518" s="50"/>
      <c r="R5518" s="9" t="s">
        <v>0</v>
      </c>
    </row>
    <row r="5519" spans="2:18" x14ac:dyDescent="0.2">
      <c r="B5519" s="25">
        <v>5289</v>
      </c>
      <c r="C5519" s="193"/>
      <c r="D5519" s="19">
        <v>0.43470582090652399</v>
      </c>
      <c r="E5519" s="19"/>
      <c r="F5519" s="19">
        <v>0.9156018719680542</v>
      </c>
      <c r="G5519" s="19"/>
      <c r="H5519" s="19">
        <v>0.27011323621698929</v>
      </c>
      <c r="I5519" s="19">
        <v>0.65479089890988029</v>
      </c>
      <c r="J5519" s="19"/>
      <c r="K5519" s="19">
        <v>0.42525078443321035</v>
      </c>
      <c r="L5519" s="19"/>
      <c r="M5519" s="19">
        <v>1.0979669393502802E-2</v>
      </c>
      <c r="N5519" s="19"/>
      <c r="O5519" s="19"/>
      <c r="P5519" s="50">
        <v>0.66779101502639893</v>
      </c>
      <c r="R5519" s="9" t="s">
        <v>0</v>
      </c>
    </row>
    <row r="5520" spans="2:18" x14ac:dyDescent="0.2">
      <c r="B5520" s="25">
        <v>5290</v>
      </c>
      <c r="C5520" s="193"/>
      <c r="D5520" s="19">
        <v>0.67054703326062282</v>
      </c>
      <c r="E5520" s="19"/>
      <c r="F5520" s="19">
        <v>1.6341805092948394</v>
      </c>
      <c r="G5520" s="19"/>
      <c r="H5520" s="19">
        <v>1.2441232563806377</v>
      </c>
      <c r="I5520" s="19">
        <v>6.593619257580742E-2</v>
      </c>
      <c r="J5520" s="19"/>
      <c r="K5520" s="19"/>
      <c r="L5520" s="19">
        <v>1.6057878182695302</v>
      </c>
      <c r="M5520" s="19"/>
      <c r="N5520" s="19">
        <v>0.49808873496091965</v>
      </c>
      <c r="O5520" s="19"/>
      <c r="P5520" s="50">
        <v>0.83541435272054521</v>
      </c>
      <c r="R5520" s="9" t="s">
        <v>0</v>
      </c>
    </row>
    <row r="5521" spans="2:18" x14ac:dyDescent="0.2">
      <c r="B5521" s="25">
        <v>5291</v>
      </c>
      <c r="C5521" s="193">
        <v>1.7538697088028083</v>
      </c>
      <c r="D5521" s="19"/>
      <c r="E5521" s="19">
        <v>0.23459529975293295</v>
      </c>
      <c r="F5521" s="19"/>
      <c r="G5521" s="19">
        <v>0.38283502659863972</v>
      </c>
      <c r="H5521" s="19"/>
      <c r="I5521" s="19">
        <v>0.95772048932226206</v>
      </c>
      <c r="J5521" s="19"/>
      <c r="K5521" s="19">
        <v>0.77285735538043432</v>
      </c>
      <c r="L5521" s="19"/>
      <c r="M5521" s="19">
        <v>0.71241575317049344</v>
      </c>
      <c r="N5521" s="19"/>
      <c r="O5521" s="19"/>
      <c r="P5521" s="50">
        <v>4.4761472851492644E-2</v>
      </c>
      <c r="R5521" s="9" t="s">
        <v>0</v>
      </c>
    </row>
    <row r="5522" spans="2:18" x14ac:dyDescent="0.2">
      <c r="B5522" s="25">
        <v>5292</v>
      </c>
      <c r="C5522" s="193">
        <v>0.12699485195652366</v>
      </c>
      <c r="D5522" s="19"/>
      <c r="E5522" s="19">
        <v>0.48633132604640333</v>
      </c>
      <c r="F5522" s="19"/>
      <c r="G5522" s="19">
        <v>1.0199757397231108</v>
      </c>
      <c r="H5522" s="19"/>
      <c r="I5522" s="19">
        <v>0.25826768647222453</v>
      </c>
      <c r="J5522" s="19"/>
      <c r="K5522" s="19">
        <v>0.15399127342355531</v>
      </c>
      <c r="L5522" s="19"/>
      <c r="M5522" s="19">
        <v>0.35655319914394423</v>
      </c>
      <c r="N5522" s="19"/>
      <c r="O5522" s="19">
        <v>0.27623790105999618</v>
      </c>
      <c r="P5522" s="50"/>
      <c r="R5522" s="9" t="s">
        <v>0</v>
      </c>
    </row>
    <row r="5523" spans="2:18" x14ac:dyDescent="0.2">
      <c r="B5523" s="25">
        <v>5293</v>
      </c>
      <c r="C5523" s="193"/>
      <c r="D5523" s="19">
        <v>0.18653884302880475</v>
      </c>
      <c r="E5523" s="19">
        <v>0.13979423259504506</v>
      </c>
      <c r="F5523" s="19"/>
      <c r="G5523" s="19">
        <v>0.39975592337955346</v>
      </c>
      <c r="H5523" s="19"/>
      <c r="I5523" s="19"/>
      <c r="J5523" s="19">
        <v>0.86618938296587278</v>
      </c>
      <c r="K5523" s="19"/>
      <c r="L5523" s="19">
        <v>0.68320684217191485</v>
      </c>
      <c r="M5523" s="19"/>
      <c r="N5523" s="19">
        <v>0.5823553619430627</v>
      </c>
      <c r="O5523" s="19"/>
      <c r="P5523" s="50">
        <v>0.73007302541310493</v>
      </c>
      <c r="R5523" s="9" t="s">
        <v>0</v>
      </c>
    </row>
    <row r="5524" spans="2:18" x14ac:dyDescent="0.2">
      <c r="B5524" s="25">
        <v>5294</v>
      </c>
      <c r="C5524" s="193">
        <v>0.24718818755082053</v>
      </c>
      <c r="D5524" s="19"/>
      <c r="E5524" s="19"/>
      <c r="F5524" s="19">
        <v>2.8474880845915599E-2</v>
      </c>
      <c r="G5524" s="19"/>
      <c r="H5524" s="19">
        <v>0.96666271912326129</v>
      </c>
      <c r="I5524" s="19">
        <v>0.4905757857687314</v>
      </c>
      <c r="J5524" s="19"/>
      <c r="K5524" s="19"/>
      <c r="L5524" s="19">
        <v>0.47449855462452944</v>
      </c>
      <c r="M5524" s="19">
        <v>0.27785472426159619</v>
      </c>
      <c r="N5524" s="19"/>
      <c r="O5524" s="19"/>
      <c r="P5524" s="50">
        <v>0.22202150950847138</v>
      </c>
      <c r="R5524" s="9" t="s">
        <v>0</v>
      </c>
    </row>
    <row r="5525" spans="2:18" x14ac:dyDescent="0.2">
      <c r="B5525" s="25">
        <v>5295</v>
      </c>
      <c r="C5525" s="193">
        <v>0.44455667456106235</v>
      </c>
      <c r="D5525" s="19"/>
      <c r="E5525" s="19">
        <v>0.50990490758460494</v>
      </c>
      <c r="F5525" s="19"/>
      <c r="G5525" s="19"/>
      <c r="H5525" s="19">
        <v>3.8913496833084898E-2</v>
      </c>
      <c r="I5525" s="19">
        <v>1.4346555937925247</v>
      </c>
      <c r="J5525" s="19"/>
      <c r="K5525" s="19"/>
      <c r="L5525" s="19">
        <v>5.5962266030918591E-2</v>
      </c>
      <c r="M5525" s="19">
        <v>1.2077603718169003</v>
      </c>
      <c r="N5525" s="19"/>
      <c r="O5525" s="19">
        <v>1.1690861762307301</v>
      </c>
      <c r="P5525" s="50"/>
      <c r="R5525" s="9" t="s">
        <v>0</v>
      </c>
    </row>
    <row r="5526" spans="2:18" x14ac:dyDescent="0.2">
      <c r="B5526" s="25">
        <v>5296</v>
      </c>
      <c r="C5526" s="193">
        <v>0.93748201907138351</v>
      </c>
      <c r="D5526" s="19"/>
      <c r="E5526" s="19">
        <v>0.51546902892513091</v>
      </c>
      <c r="F5526" s="19"/>
      <c r="G5526" s="19"/>
      <c r="H5526" s="19">
        <v>0.48378719229715622</v>
      </c>
      <c r="I5526" s="19">
        <v>0.23804433968886995</v>
      </c>
      <c r="J5526" s="19"/>
      <c r="K5526" s="19">
        <v>0.15021945866853378</v>
      </c>
      <c r="L5526" s="19"/>
      <c r="M5526" s="19">
        <v>0.35350262317837938</v>
      </c>
      <c r="N5526" s="19"/>
      <c r="O5526" s="19">
        <v>0.21954864719066966</v>
      </c>
      <c r="P5526" s="50"/>
      <c r="R5526" s="9" t="s">
        <v>0</v>
      </c>
    </row>
    <row r="5527" spans="2:18" x14ac:dyDescent="0.2">
      <c r="B5527" s="25">
        <v>5297</v>
      </c>
      <c r="C5527" s="193"/>
      <c r="D5527" s="19">
        <v>0.9656036458849776</v>
      </c>
      <c r="E5527" s="19"/>
      <c r="F5527" s="19">
        <v>0.27787065942673783</v>
      </c>
      <c r="G5527" s="19"/>
      <c r="H5527" s="19">
        <v>0.59020453893019609</v>
      </c>
      <c r="I5527" s="19"/>
      <c r="J5527" s="19">
        <v>1.0652920704228073</v>
      </c>
      <c r="K5527" s="19"/>
      <c r="L5527" s="19">
        <v>0.92686752785999005</v>
      </c>
      <c r="M5527" s="19"/>
      <c r="N5527" s="19">
        <v>0.53017754439771225</v>
      </c>
      <c r="O5527" s="19"/>
      <c r="P5527" s="50">
        <v>0.68349258845129357</v>
      </c>
      <c r="R5527" s="9" t="s">
        <v>0</v>
      </c>
    </row>
    <row r="5528" spans="2:18" x14ac:dyDescent="0.2">
      <c r="B5528" s="25">
        <v>5298</v>
      </c>
      <c r="C5528" s="193">
        <v>1.1206448978698995</v>
      </c>
      <c r="D5528" s="19"/>
      <c r="E5528" s="19">
        <v>1.4713501124819934</v>
      </c>
      <c r="F5528" s="19"/>
      <c r="G5528" s="19">
        <v>0.75970575464389778</v>
      </c>
      <c r="H5528" s="19"/>
      <c r="I5528" s="19">
        <v>1.2668037339970906</v>
      </c>
      <c r="J5528" s="19"/>
      <c r="K5528" s="19">
        <v>1.087772729048885</v>
      </c>
      <c r="L5528" s="19"/>
      <c r="M5528" s="19">
        <v>1.4438687770067449</v>
      </c>
      <c r="N5528" s="19"/>
      <c r="O5528" s="19">
        <v>1.2988813090109561</v>
      </c>
      <c r="P5528" s="50"/>
      <c r="R5528" s="9" t="s">
        <v>0</v>
      </c>
    </row>
    <row r="5529" spans="2:18" x14ac:dyDescent="0.2">
      <c r="B5529" s="25">
        <v>5299</v>
      </c>
      <c r="C5529" s="193">
        <v>1.6028609284143609</v>
      </c>
      <c r="D5529" s="19"/>
      <c r="E5529" s="19">
        <v>0.1025197542268063</v>
      </c>
      <c r="F5529" s="19"/>
      <c r="G5529" s="19">
        <v>0.96774741260054975</v>
      </c>
      <c r="H5529" s="19"/>
      <c r="I5529" s="19">
        <v>0.54397283280559772</v>
      </c>
      <c r="J5529" s="19"/>
      <c r="K5529" s="19">
        <v>0.78270246447015879</v>
      </c>
      <c r="L5529" s="19"/>
      <c r="M5529" s="19">
        <v>1.1187521791179249</v>
      </c>
      <c r="N5529" s="19"/>
      <c r="O5529" s="19">
        <v>0.15401524819260859</v>
      </c>
      <c r="P5529" s="50"/>
      <c r="R5529" s="9" t="s">
        <v>0</v>
      </c>
    </row>
    <row r="5530" spans="2:18" x14ac:dyDescent="0.2">
      <c r="B5530" s="25">
        <v>5300</v>
      </c>
      <c r="C5530" s="193"/>
      <c r="D5530" s="19">
        <v>0.29068360948773686</v>
      </c>
      <c r="E5530" s="19">
        <v>0.43764314008084781</v>
      </c>
      <c r="F5530" s="19"/>
      <c r="G5530" s="19">
        <v>0.78000800752026911</v>
      </c>
      <c r="H5530" s="19"/>
      <c r="I5530" s="19">
        <v>0.26230101681446488</v>
      </c>
      <c r="J5530" s="19"/>
      <c r="K5530" s="19">
        <v>5.9585820263967443E-2</v>
      </c>
      <c r="L5530" s="19"/>
      <c r="M5530" s="19"/>
      <c r="N5530" s="19">
        <v>0.21962881510721818</v>
      </c>
      <c r="O5530" s="19">
        <v>1.0171717099891564</v>
      </c>
      <c r="P5530" s="50"/>
      <c r="R5530" s="9" t="s">
        <v>0</v>
      </c>
    </row>
    <row r="5531" spans="2:18" x14ac:dyDescent="0.2">
      <c r="B5531" s="25">
        <v>5301</v>
      </c>
      <c r="C5531" s="193"/>
      <c r="D5531" s="19">
        <v>0.58455484159957749</v>
      </c>
      <c r="E5531" s="19"/>
      <c r="F5531" s="19">
        <v>1.5054232630712228</v>
      </c>
      <c r="G5531" s="19">
        <v>1.5050639688867027</v>
      </c>
      <c r="H5531" s="19"/>
      <c r="I5531" s="19"/>
      <c r="J5531" s="19">
        <v>0.49014994708772941</v>
      </c>
      <c r="K5531" s="19"/>
      <c r="L5531" s="19">
        <v>1.1794614182193586</v>
      </c>
      <c r="M5531" s="19"/>
      <c r="N5531" s="19">
        <v>1.3672959868946246</v>
      </c>
      <c r="O5531" s="19"/>
      <c r="P5531" s="50">
        <v>0.9418135654540728</v>
      </c>
      <c r="R5531" s="9" t="s">
        <v>0</v>
      </c>
    </row>
    <row r="5532" spans="2:18" x14ac:dyDescent="0.2">
      <c r="B5532" s="25">
        <v>5302</v>
      </c>
      <c r="C5532" s="193"/>
      <c r="D5532" s="19">
        <v>0.32102190576185141</v>
      </c>
      <c r="E5532" s="19"/>
      <c r="F5532" s="19">
        <v>0.67096986931379254</v>
      </c>
      <c r="G5532" s="19"/>
      <c r="H5532" s="19">
        <v>0.96763430358357283</v>
      </c>
      <c r="I5532" s="19"/>
      <c r="J5532" s="19">
        <v>1.6818580156344662</v>
      </c>
      <c r="K5532" s="19"/>
      <c r="L5532" s="19">
        <v>0.76359897925432751</v>
      </c>
      <c r="M5532" s="19"/>
      <c r="N5532" s="19">
        <v>0.51999755940765524</v>
      </c>
      <c r="O5532" s="19"/>
      <c r="P5532" s="50">
        <v>0.38944909032983199</v>
      </c>
      <c r="R5532" s="9" t="s">
        <v>0</v>
      </c>
    </row>
    <row r="5533" spans="2:18" x14ac:dyDescent="0.2">
      <c r="B5533" s="25">
        <v>5303</v>
      </c>
      <c r="C5533" s="193">
        <v>0.32546827382757815</v>
      </c>
      <c r="D5533" s="19"/>
      <c r="E5533" s="19">
        <v>0.83747796238497274</v>
      </c>
      <c r="F5533" s="19"/>
      <c r="G5533" s="19">
        <v>1.4873696488732497</v>
      </c>
      <c r="H5533" s="19"/>
      <c r="I5533" s="19">
        <v>2.5296278797454024</v>
      </c>
      <c r="J5533" s="19"/>
      <c r="K5533" s="19">
        <v>0.9492945070699732</v>
      </c>
      <c r="L5533" s="19"/>
      <c r="M5533" s="19">
        <v>1.8052060791077447</v>
      </c>
      <c r="N5533" s="19"/>
      <c r="O5533" s="19">
        <v>1.877718189650881</v>
      </c>
      <c r="P5533" s="50"/>
      <c r="R5533" s="9" t="s">
        <v>0</v>
      </c>
    </row>
    <row r="5534" spans="2:18" x14ac:dyDescent="0.2">
      <c r="B5534" s="25">
        <v>5304</v>
      </c>
      <c r="C5534" s="193"/>
      <c r="D5534" s="19">
        <v>0.40563107635935025</v>
      </c>
      <c r="E5534" s="19"/>
      <c r="F5534" s="19">
        <v>1.4950785295042721</v>
      </c>
      <c r="G5534" s="19"/>
      <c r="H5534" s="19">
        <v>1.413799587631362</v>
      </c>
      <c r="I5534" s="19"/>
      <c r="J5534" s="19">
        <v>1.4042127437976504</v>
      </c>
      <c r="K5534" s="19"/>
      <c r="L5534" s="19">
        <v>1.2183515843468087</v>
      </c>
      <c r="M5534" s="19"/>
      <c r="N5534" s="19">
        <v>1.1863425932827696</v>
      </c>
      <c r="O5534" s="19"/>
      <c r="P5534" s="50">
        <v>1.0910199885328975</v>
      </c>
      <c r="R5534" s="9" t="s">
        <v>0</v>
      </c>
    </row>
    <row r="5535" spans="2:18" x14ac:dyDescent="0.2">
      <c r="B5535" s="25">
        <v>5305</v>
      </c>
      <c r="C5535" s="193">
        <v>1.0124633817792106</v>
      </c>
      <c r="D5535" s="19"/>
      <c r="E5535" s="19">
        <v>0.78495147153015166</v>
      </c>
      <c r="F5535" s="19"/>
      <c r="G5535" s="19">
        <v>0.47968141109830692</v>
      </c>
      <c r="H5535" s="19"/>
      <c r="I5535" s="19">
        <v>1.0192971260395121</v>
      </c>
      <c r="J5535" s="19"/>
      <c r="K5535" s="19">
        <v>1.0496549788078267</v>
      </c>
      <c r="L5535" s="19"/>
      <c r="M5535" s="19">
        <v>0.82066000616942869</v>
      </c>
      <c r="N5535" s="19"/>
      <c r="O5535" s="19">
        <v>0.58469916691361035</v>
      </c>
      <c r="P5535" s="50"/>
      <c r="R5535" s="9" t="s">
        <v>0</v>
      </c>
    </row>
    <row r="5536" spans="2:18" x14ac:dyDescent="0.2">
      <c r="B5536" s="25">
        <v>5306</v>
      </c>
      <c r="C5536" s="193">
        <v>1.7719421321204447</v>
      </c>
      <c r="D5536" s="19"/>
      <c r="E5536" s="19">
        <v>1.6695126425743783</v>
      </c>
      <c r="F5536" s="19"/>
      <c r="G5536" s="19">
        <v>2.0633574660627994</v>
      </c>
      <c r="H5536" s="19"/>
      <c r="I5536" s="19">
        <v>1.6442898343495185</v>
      </c>
      <c r="J5536" s="19"/>
      <c r="K5536" s="19">
        <v>2.0951167281428997</v>
      </c>
      <c r="L5536" s="19"/>
      <c r="M5536" s="19">
        <v>1.1643810314321241</v>
      </c>
      <c r="N5536" s="19"/>
      <c r="O5536" s="19">
        <v>2.4901809658001119</v>
      </c>
      <c r="P5536" s="50"/>
      <c r="R5536" s="9" t="s">
        <v>0</v>
      </c>
    </row>
    <row r="5537" spans="2:18" x14ac:dyDescent="0.2">
      <c r="B5537" s="25">
        <v>5307</v>
      </c>
      <c r="C5537" s="193"/>
      <c r="D5537" s="19">
        <v>0.94836403214461729</v>
      </c>
      <c r="E5537" s="19"/>
      <c r="F5537" s="19">
        <v>1.1349849476989913</v>
      </c>
      <c r="G5537" s="19"/>
      <c r="H5537" s="19">
        <v>1.3472446808826759</v>
      </c>
      <c r="I5537" s="19"/>
      <c r="J5537" s="19">
        <v>1.322820348948665</v>
      </c>
      <c r="K5537" s="19"/>
      <c r="L5537" s="19">
        <v>1.6355863606979759</v>
      </c>
      <c r="M5537" s="19"/>
      <c r="N5537" s="19">
        <v>1.9164501895889177</v>
      </c>
      <c r="O5537" s="19"/>
      <c r="P5537" s="50">
        <v>2.471425822359552</v>
      </c>
      <c r="R5537" s="9" t="s">
        <v>0</v>
      </c>
    </row>
    <row r="5538" spans="2:18" x14ac:dyDescent="0.2">
      <c r="B5538" s="25">
        <v>5308</v>
      </c>
      <c r="C5538" s="193">
        <v>1.7072538155220369</v>
      </c>
      <c r="D5538" s="19"/>
      <c r="E5538" s="19">
        <v>0.83885389342850891</v>
      </c>
      <c r="F5538" s="19"/>
      <c r="G5538" s="19">
        <v>1.5912069450759274</v>
      </c>
      <c r="H5538" s="19"/>
      <c r="I5538" s="19">
        <v>1.6505210397587389</v>
      </c>
      <c r="J5538" s="19"/>
      <c r="K5538" s="19">
        <v>0.7455646675459292</v>
      </c>
      <c r="L5538" s="19"/>
      <c r="M5538" s="19">
        <v>2.075301080682431</v>
      </c>
      <c r="N5538" s="19"/>
      <c r="O5538" s="19">
        <v>1.2586035525590122</v>
      </c>
      <c r="P5538" s="50"/>
      <c r="R5538" s="9" t="s">
        <v>0</v>
      </c>
    </row>
    <row r="5539" spans="2:18" x14ac:dyDescent="0.2">
      <c r="B5539" s="25">
        <v>5309</v>
      </c>
      <c r="C5539" s="193"/>
      <c r="D5539" s="19">
        <v>0.69355405578471585</v>
      </c>
      <c r="E5539" s="19"/>
      <c r="F5539" s="19">
        <v>0.34357909228455069</v>
      </c>
      <c r="G5539" s="19"/>
      <c r="H5539" s="19">
        <v>1.7619480763527167</v>
      </c>
      <c r="I5539" s="19"/>
      <c r="J5539" s="19">
        <v>0.50390546192946262</v>
      </c>
      <c r="K5539" s="19"/>
      <c r="L5539" s="19">
        <v>0.5677262576302291</v>
      </c>
      <c r="M5539" s="19"/>
      <c r="N5539" s="19">
        <v>6.1565832989192222E-2</v>
      </c>
      <c r="O5539" s="19"/>
      <c r="P5539" s="50">
        <v>1.4477285708324223</v>
      </c>
      <c r="R5539" s="9" t="s">
        <v>0</v>
      </c>
    </row>
    <row r="5540" spans="2:18" x14ac:dyDescent="0.2">
      <c r="B5540" s="25">
        <v>5310</v>
      </c>
      <c r="C5540" s="193"/>
      <c r="D5540" s="19">
        <v>0.78427133690944706</v>
      </c>
      <c r="E5540" s="19"/>
      <c r="F5540" s="19">
        <v>1.4650861361085368</v>
      </c>
      <c r="G5540" s="19"/>
      <c r="H5540" s="19">
        <v>0.98934065430101314</v>
      </c>
      <c r="I5540" s="19"/>
      <c r="J5540" s="19">
        <v>1.7934351561096298</v>
      </c>
      <c r="K5540" s="19"/>
      <c r="L5540" s="19">
        <v>1.1085773160816381</v>
      </c>
      <c r="M5540" s="19"/>
      <c r="N5540" s="19">
        <v>0.21396942529116542</v>
      </c>
      <c r="O5540" s="19"/>
      <c r="P5540" s="50">
        <v>1.3638739851467572</v>
      </c>
      <c r="R5540" s="9" t="s">
        <v>0</v>
      </c>
    </row>
    <row r="5541" spans="2:18" x14ac:dyDescent="0.2">
      <c r="B5541" s="25">
        <v>5311</v>
      </c>
      <c r="C5541" s="193">
        <v>2.4532917287097287</v>
      </c>
      <c r="D5541" s="19"/>
      <c r="E5541" s="19">
        <v>2.4272775251911303</v>
      </c>
      <c r="F5541" s="19"/>
      <c r="G5541" s="19">
        <v>2.5356766226711276</v>
      </c>
      <c r="H5541" s="19"/>
      <c r="I5541" s="19">
        <v>1.0921683525609975</v>
      </c>
      <c r="J5541" s="19"/>
      <c r="K5541" s="19">
        <v>2.6891745622872678</v>
      </c>
      <c r="L5541" s="19"/>
      <c r="M5541" s="19">
        <v>1.8433347048542563</v>
      </c>
      <c r="N5541" s="19"/>
      <c r="O5541" s="19">
        <v>2.0477244076536749</v>
      </c>
      <c r="P5541" s="50"/>
      <c r="R5541" s="9" t="s">
        <v>0</v>
      </c>
    </row>
    <row r="5542" spans="2:18" x14ac:dyDescent="0.2">
      <c r="B5542" s="25">
        <v>5312</v>
      </c>
      <c r="C5542" s="193"/>
      <c r="D5542" s="19">
        <v>0.4321187345835964</v>
      </c>
      <c r="E5542" s="19">
        <v>0.39768318792891028</v>
      </c>
      <c r="F5542" s="19"/>
      <c r="G5542" s="19">
        <v>4.1593640251664572E-2</v>
      </c>
      <c r="H5542" s="19"/>
      <c r="I5542" s="19">
        <v>0.57825092438667691</v>
      </c>
      <c r="J5542" s="19"/>
      <c r="K5542" s="19">
        <v>0.1413546890459545</v>
      </c>
      <c r="L5542" s="19"/>
      <c r="M5542" s="19">
        <v>0.74514267785120236</v>
      </c>
      <c r="N5542" s="19"/>
      <c r="O5542" s="19">
        <v>0.5803021665009559</v>
      </c>
      <c r="P5542" s="50"/>
      <c r="R5542" s="9" t="s">
        <v>0</v>
      </c>
    </row>
    <row r="5543" spans="2:18" x14ac:dyDescent="0.2">
      <c r="B5543" s="25">
        <v>5313</v>
      </c>
      <c r="C5543" s="193">
        <v>0.95097551265887514</v>
      </c>
      <c r="D5543" s="19"/>
      <c r="E5543" s="19">
        <v>1.2125555031514879</v>
      </c>
      <c r="F5543" s="19"/>
      <c r="G5543" s="19">
        <v>1.261386412742916</v>
      </c>
      <c r="H5543" s="19"/>
      <c r="I5543" s="19">
        <v>2.0569158931647</v>
      </c>
      <c r="J5543" s="19"/>
      <c r="K5543" s="19">
        <v>1.557266711946433</v>
      </c>
      <c r="L5543" s="19"/>
      <c r="M5543" s="19">
        <v>1.3812808582891376</v>
      </c>
      <c r="N5543" s="19"/>
      <c r="O5543" s="19">
        <v>0.61418930270823846</v>
      </c>
      <c r="P5543" s="50"/>
      <c r="R5543" s="9" t="s">
        <v>0</v>
      </c>
    </row>
    <row r="5544" spans="2:18" x14ac:dyDescent="0.2">
      <c r="B5544" s="25">
        <v>5314</v>
      </c>
      <c r="C5544" s="193"/>
      <c r="D5544" s="19">
        <v>0.75283211737388533</v>
      </c>
      <c r="E5544" s="19">
        <v>7.7331770827231928E-3</v>
      </c>
      <c r="F5544" s="19"/>
      <c r="G5544" s="19"/>
      <c r="H5544" s="19">
        <v>0.22826143480713207</v>
      </c>
      <c r="I5544" s="19"/>
      <c r="J5544" s="19">
        <v>0.31235170961478037</v>
      </c>
      <c r="K5544" s="19"/>
      <c r="L5544" s="19">
        <v>0.2627578344408979</v>
      </c>
      <c r="M5544" s="19">
        <v>2.8376751137324418E-2</v>
      </c>
      <c r="N5544" s="19"/>
      <c r="O5544" s="19">
        <v>5.3096864083141945E-2</v>
      </c>
      <c r="P5544" s="50"/>
      <c r="R5544" s="9" t="s">
        <v>0</v>
      </c>
    </row>
    <row r="5545" spans="2:18" x14ac:dyDescent="0.2">
      <c r="B5545" s="25">
        <v>5315</v>
      </c>
      <c r="C5545" s="193"/>
      <c r="D5545" s="19">
        <v>0.11220169848471372</v>
      </c>
      <c r="E5545" s="19"/>
      <c r="F5545" s="19">
        <v>7.024754889027289E-2</v>
      </c>
      <c r="G5545" s="19"/>
      <c r="H5545" s="19">
        <v>0.23975197813706209</v>
      </c>
      <c r="I5545" s="19">
        <v>0.22925748620969427</v>
      </c>
      <c r="J5545" s="19"/>
      <c r="K5545" s="19"/>
      <c r="L5545" s="19">
        <v>0.46450729470239333</v>
      </c>
      <c r="M5545" s="19"/>
      <c r="N5545" s="19">
        <v>0.51964280955628261</v>
      </c>
      <c r="O5545" s="19">
        <v>4.7288118366815478E-2</v>
      </c>
      <c r="P5545" s="50"/>
      <c r="R5545" s="9" t="s">
        <v>0</v>
      </c>
    </row>
    <row r="5546" spans="2:18" x14ac:dyDescent="0.2">
      <c r="B5546" s="25">
        <v>5316</v>
      </c>
      <c r="C5546" s="193">
        <v>1.1638373424766695</v>
      </c>
      <c r="D5546" s="19"/>
      <c r="E5546" s="19">
        <v>0.20348770596626503</v>
      </c>
      <c r="F5546" s="19"/>
      <c r="G5546" s="19">
        <v>0.69646377284126959</v>
      </c>
      <c r="H5546" s="19"/>
      <c r="I5546" s="19">
        <v>1.1774258508716113</v>
      </c>
      <c r="J5546" s="19"/>
      <c r="K5546" s="19"/>
      <c r="L5546" s="19">
        <v>2.0128186470473548E-2</v>
      </c>
      <c r="M5546" s="19">
        <v>0.53484426038098987</v>
      </c>
      <c r="N5546" s="19"/>
      <c r="O5546" s="19">
        <v>0.69300058589019664</v>
      </c>
      <c r="P5546" s="50"/>
      <c r="R5546" s="9" t="s">
        <v>0</v>
      </c>
    </row>
    <row r="5547" spans="2:18" x14ac:dyDescent="0.2">
      <c r="B5547" s="25">
        <v>5317</v>
      </c>
      <c r="C5547" s="193"/>
      <c r="D5547" s="19">
        <v>1.3222801518917504</v>
      </c>
      <c r="E5547" s="19"/>
      <c r="F5547" s="19">
        <v>1.1442471160963539</v>
      </c>
      <c r="G5547" s="19"/>
      <c r="H5547" s="19">
        <v>1.9455569817934286</v>
      </c>
      <c r="I5547" s="19"/>
      <c r="J5547" s="19">
        <v>1.3335785273462937</v>
      </c>
      <c r="K5547" s="19"/>
      <c r="L5547" s="19">
        <v>1.0194088871649445</v>
      </c>
      <c r="M5547" s="19"/>
      <c r="N5547" s="19">
        <v>1.9104795023989576</v>
      </c>
      <c r="O5547" s="19"/>
      <c r="P5547" s="50">
        <v>1.6337913997581286</v>
      </c>
      <c r="R5547" s="9" t="s">
        <v>0</v>
      </c>
    </row>
    <row r="5548" spans="2:18" x14ac:dyDescent="0.2">
      <c r="B5548" s="25">
        <v>5318</v>
      </c>
      <c r="C5548" s="193">
        <v>0.33243308347720513</v>
      </c>
      <c r="D5548" s="19"/>
      <c r="E5548" s="19">
        <v>0.3072745546135624</v>
      </c>
      <c r="F5548" s="19"/>
      <c r="G5548" s="19">
        <v>1.0543967821788123</v>
      </c>
      <c r="H5548" s="19"/>
      <c r="I5548" s="19"/>
      <c r="J5548" s="19">
        <v>5.1345852253586628E-3</v>
      </c>
      <c r="K5548" s="19">
        <v>1.0881672766334936</v>
      </c>
      <c r="L5548" s="19"/>
      <c r="M5548" s="19">
        <v>1.1589082535407849</v>
      </c>
      <c r="N5548" s="19"/>
      <c r="O5548" s="19">
        <v>1.3484839294497466</v>
      </c>
      <c r="P5548" s="50"/>
      <c r="R5548" s="9" t="s">
        <v>0</v>
      </c>
    </row>
    <row r="5549" spans="2:18" x14ac:dyDescent="0.2">
      <c r="B5549" s="25">
        <v>5319</v>
      </c>
      <c r="C5549" s="193"/>
      <c r="D5549" s="19">
        <v>0.75503339740318876</v>
      </c>
      <c r="E5549" s="19"/>
      <c r="F5549" s="19">
        <v>0.80888098853253754</v>
      </c>
      <c r="G5549" s="19"/>
      <c r="H5549" s="19">
        <v>0.12868349044257443</v>
      </c>
      <c r="I5549" s="19">
        <v>0.50544814666186622</v>
      </c>
      <c r="J5549" s="19"/>
      <c r="K5549" s="19"/>
      <c r="L5549" s="19">
        <v>0.92940160824722107</v>
      </c>
      <c r="M5549" s="19"/>
      <c r="N5549" s="19">
        <v>0.84337636879262656</v>
      </c>
      <c r="O5549" s="19">
        <v>0.15259099315693134</v>
      </c>
      <c r="P5549" s="50"/>
      <c r="R5549" s="9" t="s">
        <v>0</v>
      </c>
    </row>
    <row r="5550" spans="2:18" x14ac:dyDescent="0.2">
      <c r="B5550" s="25">
        <v>5320</v>
      </c>
      <c r="C5550" s="193">
        <v>0.91569058998715069</v>
      </c>
      <c r="D5550" s="19"/>
      <c r="E5550" s="19">
        <v>0.78694235461321516</v>
      </c>
      <c r="F5550" s="19"/>
      <c r="G5550" s="19">
        <v>1.3399607966978442</v>
      </c>
      <c r="H5550" s="19"/>
      <c r="I5550" s="19">
        <v>1.6880650917872309</v>
      </c>
      <c r="J5550" s="19"/>
      <c r="K5550" s="19">
        <v>0.97124754376510625</v>
      </c>
      <c r="L5550" s="19"/>
      <c r="M5550" s="19">
        <v>0.61432670648461685</v>
      </c>
      <c r="N5550" s="19"/>
      <c r="O5550" s="19">
        <v>1.2043672772986207</v>
      </c>
      <c r="P5550" s="50"/>
      <c r="R5550" s="9" t="s">
        <v>0</v>
      </c>
    </row>
    <row r="5551" spans="2:18" x14ac:dyDescent="0.2">
      <c r="B5551" s="25">
        <v>5321</v>
      </c>
      <c r="C5551" s="193">
        <v>0.29552501787157898</v>
      </c>
      <c r="D5551" s="19"/>
      <c r="E5551" s="19">
        <v>8.7766067998313699E-2</v>
      </c>
      <c r="F5551" s="19"/>
      <c r="G5551" s="19">
        <v>1.0599061942164598</v>
      </c>
      <c r="H5551" s="19"/>
      <c r="I5551" s="19">
        <v>0.63257350555530512</v>
      </c>
      <c r="J5551" s="19"/>
      <c r="K5551" s="19">
        <v>1.1099882273107176</v>
      </c>
      <c r="L5551" s="19"/>
      <c r="M5551" s="19">
        <v>0.1041785192940288</v>
      </c>
      <c r="N5551" s="19"/>
      <c r="O5551" s="19">
        <v>0.64551145365767182</v>
      </c>
      <c r="P5551" s="50"/>
      <c r="R5551" s="9" t="s">
        <v>0</v>
      </c>
    </row>
    <row r="5552" spans="2:18" x14ac:dyDescent="0.2">
      <c r="B5552" s="25">
        <v>5322</v>
      </c>
      <c r="C5552" s="193">
        <v>2.2411957661842004</v>
      </c>
      <c r="D5552" s="19"/>
      <c r="E5552" s="19">
        <v>2.8336891416651424</v>
      </c>
      <c r="F5552" s="19"/>
      <c r="G5552" s="19">
        <v>2.4524936234831878</v>
      </c>
      <c r="H5552" s="19"/>
      <c r="I5552" s="19">
        <v>2.0595641812552739</v>
      </c>
      <c r="J5552" s="19"/>
      <c r="K5552" s="19">
        <v>1.0383086918071185</v>
      </c>
      <c r="L5552" s="19"/>
      <c r="M5552" s="19">
        <v>0.80911031728503491</v>
      </c>
      <c r="N5552" s="19"/>
      <c r="O5552" s="19">
        <v>1.7833442054212447</v>
      </c>
      <c r="P5552" s="50"/>
      <c r="R5552" s="9" t="s">
        <v>0</v>
      </c>
    </row>
    <row r="5553" spans="2:18" x14ac:dyDescent="0.2">
      <c r="B5553" s="25">
        <v>5323</v>
      </c>
      <c r="C5553" s="193">
        <v>0.71362365177664033</v>
      </c>
      <c r="D5553" s="19"/>
      <c r="E5553" s="19">
        <v>1.8750619650714877</v>
      </c>
      <c r="F5553" s="19"/>
      <c r="G5553" s="19">
        <v>1.3644505997446097</v>
      </c>
      <c r="H5553" s="19"/>
      <c r="I5553" s="19">
        <v>1.4404090167846373</v>
      </c>
      <c r="J5553" s="19"/>
      <c r="K5553" s="19">
        <v>2.180965927575949</v>
      </c>
      <c r="L5553" s="19"/>
      <c r="M5553" s="19">
        <v>1.4890231842388328</v>
      </c>
      <c r="N5553" s="19"/>
      <c r="O5553" s="19">
        <v>1.4700126460743983</v>
      </c>
      <c r="P5553" s="50"/>
      <c r="R5553" s="9" t="s">
        <v>0</v>
      </c>
    </row>
    <row r="5554" spans="2:18" x14ac:dyDescent="0.2">
      <c r="B5554" s="25">
        <v>5324</v>
      </c>
      <c r="C5554" s="193">
        <v>0.15459337155260411</v>
      </c>
      <c r="D5554" s="19"/>
      <c r="E5554" s="19">
        <v>1.4390239943746299E-2</v>
      </c>
      <c r="F5554" s="19"/>
      <c r="G5554" s="19"/>
      <c r="H5554" s="19">
        <v>0.72141791312016479</v>
      </c>
      <c r="I5554" s="19"/>
      <c r="J5554" s="19">
        <v>0.81389859348366744</v>
      </c>
      <c r="K5554" s="19"/>
      <c r="L5554" s="19">
        <v>0.61515338320597091</v>
      </c>
      <c r="M5554" s="19"/>
      <c r="N5554" s="19">
        <v>0.5688736115251426</v>
      </c>
      <c r="O5554" s="19"/>
      <c r="P5554" s="50">
        <v>0.21319954697719506</v>
      </c>
      <c r="R5554" s="9" t="s">
        <v>0</v>
      </c>
    </row>
    <row r="5555" spans="2:18" x14ac:dyDescent="0.2">
      <c r="B5555" s="25">
        <v>5325</v>
      </c>
      <c r="C5555" s="193">
        <v>1.2087474453629348</v>
      </c>
      <c r="D5555" s="19"/>
      <c r="E5555" s="19"/>
      <c r="F5555" s="19">
        <v>7.1346831434925095E-2</v>
      </c>
      <c r="G5555" s="19">
        <v>1.5706171751523033</v>
      </c>
      <c r="H5555" s="19"/>
      <c r="I5555" s="19">
        <v>0.70405781915731525</v>
      </c>
      <c r="J5555" s="19"/>
      <c r="K5555" s="19">
        <v>0.66825787081509214</v>
      </c>
      <c r="L5555" s="19"/>
      <c r="M5555" s="19"/>
      <c r="N5555" s="19">
        <v>0.23074834226912669</v>
      </c>
      <c r="O5555" s="19">
        <v>1.1056035878798358</v>
      </c>
      <c r="P5555" s="50"/>
      <c r="R5555" s="9" t="s">
        <v>0</v>
      </c>
    </row>
    <row r="5556" spans="2:18" x14ac:dyDescent="0.2">
      <c r="B5556" s="25">
        <v>5326</v>
      </c>
      <c r="C5556" s="193">
        <v>0.95310544415742626</v>
      </c>
      <c r="D5556" s="19"/>
      <c r="E5556" s="19">
        <v>1.0731815078129281</v>
      </c>
      <c r="F5556" s="19"/>
      <c r="G5556" s="19">
        <v>2.4125454624722957</v>
      </c>
      <c r="H5556" s="19"/>
      <c r="I5556" s="19">
        <v>2.3312469018005957</v>
      </c>
      <c r="J5556" s="19"/>
      <c r="K5556" s="19">
        <v>1.0074367117635694</v>
      </c>
      <c r="L5556" s="19"/>
      <c r="M5556" s="19">
        <v>1.7534149846281566</v>
      </c>
      <c r="N5556" s="19"/>
      <c r="O5556" s="19">
        <v>0.93439638712987783</v>
      </c>
      <c r="P5556" s="50"/>
      <c r="R5556" s="9" t="s">
        <v>0</v>
      </c>
    </row>
    <row r="5557" spans="2:18" x14ac:dyDescent="0.2">
      <c r="B5557" s="25">
        <v>5327</v>
      </c>
      <c r="C5557" s="193">
        <v>0.67374462567166093</v>
      </c>
      <c r="D5557" s="19"/>
      <c r="E5557" s="19">
        <v>0.51870956637602861</v>
      </c>
      <c r="F5557" s="19"/>
      <c r="G5557" s="19">
        <v>0.56203655786604922</v>
      </c>
      <c r="H5557" s="19"/>
      <c r="I5557" s="19">
        <v>0.75641315711890822</v>
      </c>
      <c r="J5557" s="19"/>
      <c r="K5557" s="19">
        <v>1.1124941829610011</v>
      </c>
      <c r="L5557" s="19"/>
      <c r="M5557" s="19">
        <v>0.12816567829045875</v>
      </c>
      <c r="N5557" s="19"/>
      <c r="O5557" s="19">
        <v>0.38937894057432887</v>
      </c>
      <c r="P5557" s="50"/>
      <c r="R5557" s="9" t="s">
        <v>0</v>
      </c>
    </row>
    <row r="5558" spans="2:18" x14ac:dyDescent="0.2">
      <c r="B5558" s="25">
        <v>5328</v>
      </c>
      <c r="C5558" s="193"/>
      <c r="D5558" s="19">
        <v>1.025552014376728</v>
      </c>
      <c r="E5558" s="19"/>
      <c r="F5558" s="19">
        <v>0.15567468960777789</v>
      </c>
      <c r="G5558" s="19"/>
      <c r="H5558" s="19">
        <v>1.886876794241048</v>
      </c>
      <c r="I5558" s="19"/>
      <c r="J5558" s="19">
        <v>0.37604978830228719</v>
      </c>
      <c r="K5558" s="19"/>
      <c r="L5558" s="19">
        <v>0.4574362307274133</v>
      </c>
      <c r="M5558" s="19"/>
      <c r="N5558" s="19">
        <v>0.63173743855009346</v>
      </c>
      <c r="O5558" s="19"/>
      <c r="P5558" s="50">
        <v>0.900421947500747</v>
      </c>
      <c r="R5558" s="9" t="s">
        <v>0</v>
      </c>
    </row>
    <row r="5559" spans="2:18" x14ac:dyDescent="0.2">
      <c r="B5559" s="25">
        <v>5329</v>
      </c>
      <c r="C5559" s="193"/>
      <c r="D5559" s="19">
        <v>0.77251191424929855</v>
      </c>
      <c r="E5559" s="19"/>
      <c r="F5559" s="19">
        <v>1.1154668431730648</v>
      </c>
      <c r="G5559" s="19"/>
      <c r="H5559" s="19">
        <v>2.1586368871563764</v>
      </c>
      <c r="I5559" s="19"/>
      <c r="J5559" s="19">
        <v>1.379410531139353</v>
      </c>
      <c r="K5559" s="19"/>
      <c r="L5559" s="19">
        <v>1.5673880083320231</v>
      </c>
      <c r="M5559" s="19"/>
      <c r="N5559" s="19">
        <v>1.754281461437549</v>
      </c>
      <c r="O5559" s="19"/>
      <c r="P5559" s="50">
        <v>1.5813910398958226</v>
      </c>
      <c r="R5559" s="9" t="s">
        <v>0</v>
      </c>
    </row>
    <row r="5560" spans="2:18" x14ac:dyDescent="0.2">
      <c r="B5560" s="25">
        <v>5330</v>
      </c>
      <c r="C5560" s="193">
        <v>0.87151735248163853</v>
      </c>
      <c r="D5560" s="19"/>
      <c r="E5560" s="19">
        <v>0.50153551091184367</v>
      </c>
      <c r="F5560" s="19"/>
      <c r="G5560" s="19">
        <v>0.62486997361088159</v>
      </c>
      <c r="H5560" s="19"/>
      <c r="I5560" s="19">
        <v>0.52508262006443829</v>
      </c>
      <c r="J5560" s="19"/>
      <c r="K5560" s="19">
        <v>1.1550221628340986</v>
      </c>
      <c r="L5560" s="19"/>
      <c r="M5560" s="19">
        <v>0.4784734350892087</v>
      </c>
      <c r="N5560" s="19"/>
      <c r="O5560" s="19">
        <v>0.44846429326328818</v>
      </c>
      <c r="P5560" s="50"/>
      <c r="R5560" s="9" t="s">
        <v>0</v>
      </c>
    </row>
    <row r="5561" spans="2:18" x14ac:dyDescent="0.2">
      <c r="B5561" s="25">
        <v>5331</v>
      </c>
      <c r="C5561" s="193"/>
      <c r="D5561" s="19">
        <v>1.3592342102762636</v>
      </c>
      <c r="E5561" s="19"/>
      <c r="F5561" s="19">
        <v>1.8932178561298354</v>
      </c>
      <c r="G5561" s="19"/>
      <c r="H5561" s="19">
        <v>1.5111844880158647</v>
      </c>
      <c r="I5561" s="19"/>
      <c r="J5561" s="19">
        <v>1.0155353446206483</v>
      </c>
      <c r="K5561" s="19"/>
      <c r="L5561" s="19">
        <v>2.069189220481972</v>
      </c>
      <c r="M5561" s="19"/>
      <c r="N5561" s="19">
        <v>1.5958717670147746</v>
      </c>
      <c r="O5561" s="19"/>
      <c r="P5561" s="50">
        <v>1.64798413765524</v>
      </c>
      <c r="R5561" s="9" t="s">
        <v>0</v>
      </c>
    </row>
    <row r="5562" spans="2:18" x14ac:dyDescent="0.2">
      <c r="B5562" s="25">
        <v>5332</v>
      </c>
      <c r="C5562" s="193"/>
      <c r="D5562" s="19">
        <v>2.9374639895398683E-2</v>
      </c>
      <c r="E5562" s="19"/>
      <c r="F5562" s="19">
        <v>0.93669295531888885</v>
      </c>
      <c r="G5562" s="19">
        <v>0.16630726008849475</v>
      </c>
      <c r="H5562" s="19"/>
      <c r="I5562" s="19"/>
      <c r="J5562" s="19">
        <v>1.361816192063563</v>
      </c>
      <c r="K5562" s="19"/>
      <c r="L5562" s="19">
        <v>0.87486085867563668</v>
      </c>
      <c r="M5562" s="19">
        <v>8.9769181121907834E-2</v>
      </c>
      <c r="N5562" s="19"/>
      <c r="O5562" s="19"/>
      <c r="P5562" s="50">
        <v>0.217892793921589</v>
      </c>
      <c r="R5562" s="9" t="s">
        <v>0</v>
      </c>
    </row>
    <row r="5563" spans="2:18" x14ac:dyDescent="0.2">
      <c r="B5563" s="25">
        <v>5333</v>
      </c>
      <c r="C5563" s="193"/>
      <c r="D5563" s="19">
        <v>1.5757682043653867</v>
      </c>
      <c r="E5563" s="19"/>
      <c r="F5563" s="19">
        <v>1.6902937143613497</v>
      </c>
      <c r="G5563" s="19"/>
      <c r="H5563" s="19">
        <v>0.58315074087646412</v>
      </c>
      <c r="I5563" s="19"/>
      <c r="J5563" s="19">
        <v>0.99274000173993115</v>
      </c>
      <c r="K5563" s="19"/>
      <c r="L5563" s="19">
        <v>1.4693028816275386</v>
      </c>
      <c r="M5563" s="19"/>
      <c r="N5563" s="19">
        <v>3.0568095640352548</v>
      </c>
      <c r="O5563" s="19"/>
      <c r="P5563" s="50">
        <v>1.4119790687711855</v>
      </c>
      <c r="R5563" s="9" t="s">
        <v>0</v>
      </c>
    </row>
    <row r="5564" spans="2:18" x14ac:dyDescent="0.2">
      <c r="B5564" s="25">
        <v>5334</v>
      </c>
      <c r="C5564" s="193"/>
      <c r="D5564" s="19">
        <v>1.3922735227370087</v>
      </c>
      <c r="E5564" s="19"/>
      <c r="F5564" s="19">
        <v>2.053839138253184</v>
      </c>
      <c r="G5564" s="19"/>
      <c r="H5564" s="19">
        <v>1.5303859791023733</v>
      </c>
      <c r="I5564" s="19"/>
      <c r="J5564" s="19">
        <v>1.453630164214506</v>
      </c>
      <c r="K5564" s="19"/>
      <c r="L5564" s="19">
        <v>2.1869903092787779</v>
      </c>
      <c r="M5564" s="19"/>
      <c r="N5564" s="19">
        <v>1.7488756816954656</v>
      </c>
      <c r="O5564" s="19"/>
      <c r="P5564" s="50">
        <v>1.7163543060883695</v>
      </c>
      <c r="R5564" s="9" t="s">
        <v>0</v>
      </c>
    </row>
    <row r="5565" spans="2:18" x14ac:dyDescent="0.2">
      <c r="B5565" s="25">
        <v>5335</v>
      </c>
      <c r="C5565" s="193">
        <v>0.17769329522740951</v>
      </c>
      <c r="D5565" s="19"/>
      <c r="E5565" s="19"/>
      <c r="F5565" s="19">
        <v>0.10157259496056825</v>
      </c>
      <c r="G5565" s="19">
        <v>0.83262173797393524</v>
      </c>
      <c r="H5565" s="19"/>
      <c r="I5565" s="19">
        <v>0.86775228505059654</v>
      </c>
      <c r="J5565" s="19"/>
      <c r="K5565" s="19">
        <v>0.85366859620113256</v>
      </c>
      <c r="L5565" s="19"/>
      <c r="M5565" s="19">
        <v>0.56121121034292942</v>
      </c>
      <c r="N5565" s="19"/>
      <c r="O5565" s="19">
        <v>0.49278157601391825</v>
      </c>
      <c r="P5565" s="50"/>
      <c r="R5565" s="9" t="s">
        <v>0</v>
      </c>
    </row>
    <row r="5566" spans="2:18" x14ac:dyDescent="0.2">
      <c r="B5566" s="25">
        <v>5336</v>
      </c>
      <c r="C5566" s="193">
        <v>1.3183440417855745</v>
      </c>
      <c r="D5566" s="19"/>
      <c r="E5566" s="19">
        <v>1.7113405921803742</v>
      </c>
      <c r="F5566" s="19"/>
      <c r="G5566" s="19">
        <v>1.3443707794716149</v>
      </c>
      <c r="H5566" s="19"/>
      <c r="I5566" s="19">
        <v>2.1025690170742894</v>
      </c>
      <c r="J5566" s="19"/>
      <c r="K5566" s="19">
        <v>1.2641874450226722</v>
      </c>
      <c r="L5566" s="19"/>
      <c r="M5566" s="19">
        <v>1.2331596657578767</v>
      </c>
      <c r="N5566" s="19"/>
      <c r="O5566" s="19">
        <v>1.0335516861995222</v>
      </c>
      <c r="P5566" s="50"/>
      <c r="R5566" s="9" t="s">
        <v>0</v>
      </c>
    </row>
    <row r="5567" spans="2:18" x14ac:dyDescent="0.2">
      <c r="B5567" s="25">
        <v>5337</v>
      </c>
      <c r="C5567" s="193">
        <v>1.8928521706027832</v>
      </c>
      <c r="D5567" s="19"/>
      <c r="E5567" s="19">
        <v>0.91678199965422957</v>
      </c>
      <c r="F5567" s="19"/>
      <c r="G5567" s="19">
        <v>1.8979057069463656</v>
      </c>
      <c r="H5567" s="19"/>
      <c r="I5567" s="19">
        <v>1.4371371282826462</v>
      </c>
      <c r="J5567" s="19"/>
      <c r="K5567" s="19">
        <v>0.76772732448795655</v>
      </c>
      <c r="L5567" s="19"/>
      <c r="M5567" s="19">
        <v>1.3751276232846836</v>
      </c>
      <c r="N5567" s="19"/>
      <c r="O5567" s="19">
        <v>0.98757387624735593</v>
      </c>
      <c r="P5567" s="50"/>
      <c r="R5567" s="9" t="s">
        <v>0</v>
      </c>
    </row>
    <row r="5568" spans="2:18" x14ac:dyDescent="0.2">
      <c r="B5568" s="25">
        <v>5338</v>
      </c>
      <c r="C5568" s="193">
        <v>0.1567527173833852</v>
      </c>
      <c r="D5568" s="19"/>
      <c r="E5568" s="19">
        <v>0.17399310069667703</v>
      </c>
      <c r="F5568" s="19"/>
      <c r="G5568" s="19"/>
      <c r="H5568" s="19">
        <v>0.48898671325060294</v>
      </c>
      <c r="I5568" s="19"/>
      <c r="J5568" s="19">
        <v>0.44060565759701287</v>
      </c>
      <c r="K5568" s="19">
        <v>0.56407041560155224</v>
      </c>
      <c r="L5568" s="19"/>
      <c r="M5568" s="19">
        <v>0.24511679375065418</v>
      </c>
      <c r="N5568" s="19"/>
      <c r="O5568" s="19">
        <v>3.7037150756519512E-2</v>
      </c>
      <c r="P5568" s="50"/>
      <c r="R5568" s="9" t="s">
        <v>0</v>
      </c>
    </row>
    <row r="5569" spans="2:18" x14ac:dyDescent="0.2">
      <c r="B5569" s="25">
        <v>5339</v>
      </c>
      <c r="C5569" s="193"/>
      <c r="D5569" s="19">
        <v>0.26093171041563434</v>
      </c>
      <c r="E5569" s="19"/>
      <c r="F5569" s="19">
        <v>0.11696924728986217</v>
      </c>
      <c r="G5569" s="19">
        <v>0.18649125306512046</v>
      </c>
      <c r="H5569" s="19"/>
      <c r="I5569" s="19">
        <v>0.10183789616768875</v>
      </c>
      <c r="J5569" s="19"/>
      <c r="K5569" s="19">
        <v>0.87904057926948376</v>
      </c>
      <c r="L5569" s="19"/>
      <c r="M5569" s="19">
        <v>0.42573537357688085</v>
      </c>
      <c r="N5569" s="19"/>
      <c r="O5569" s="19">
        <v>1.0845945188659387</v>
      </c>
      <c r="P5569" s="50"/>
      <c r="R5569" s="9" t="s">
        <v>0</v>
      </c>
    </row>
    <row r="5570" spans="2:18" x14ac:dyDescent="0.2">
      <c r="B5570" s="25">
        <v>5340</v>
      </c>
      <c r="C5570" s="193"/>
      <c r="D5570" s="19">
        <v>0.87130642353669174</v>
      </c>
      <c r="E5570" s="19"/>
      <c r="F5570" s="19">
        <v>0.66485049561367604</v>
      </c>
      <c r="G5570" s="19">
        <v>2.8213616440875065E-3</v>
      </c>
      <c r="H5570" s="19"/>
      <c r="I5570" s="19"/>
      <c r="J5570" s="19">
        <v>0.68456791446626586</v>
      </c>
      <c r="K5570" s="19"/>
      <c r="L5570" s="19">
        <v>1.3533201968780473</v>
      </c>
      <c r="M5570" s="19"/>
      <c r="N5570" s="19">
        <v>1.818270050210991</v>
      </c>
      <c r="O5570" s="19"/>
      <c r="P5570" s="50">
        <v>1.2834793232769999</v>
      </c>
      <c r="R5570" s="9" t="s">
        <v>0</v>
      </c>
    </row>
    <row r="5571" spans="2:18" x14ac:dyDescent="0.2">
      <c r="B5571" s="25">
        <v>5341</v>
      </c>
      <c r="C5571" s="193"/>
      <c r="D5571" s="19">
        <v>9.1826030966407485E-3</v>
      </c>
      <c r="E5571" s="19">
        <v>0.23357284654301366</v>
      </c>
      <c r="F5571" s="19"/>
      <c r="G5571" s="19">
        <v>0.145550488785085</v>
      </c>
      <c r="H5571" s="19"/>
      <c r="I5571" s="19">
        <v>0.93953055373267624</v>
      </c>
      <c r="J5571" s="19"/>
      <c r="K5571" s="19">
        <v>0.71306021957364185</v>
      </c>
      <c r="L5571" s="19"/>
      <c r="M5571" s="19">
        <v>0.4171452130751655</v>
      </c>
      <c r="N5571" s="19"/>
      <c r="O5571" s="19"/>
      <c r="P5571" s="50">
        <v>0.47172712165051567</v>
      </c>
      <c r="R5571" s="9" t="s">
        <v>0</v>
      </c>
    </row>
    <row r="5572" spans="2:18" x14ac:dyDescent="0.2">
      <c r="B5572" s="25">
        <v>5342</v>
      </c>
      <c r="C5572" s="193">
        <v>0.64331796664472485</v>
      </c>
      <c r="D5572" s="19"/>
      <c r="E5572" s="19">
        <v>1.2587695469309559</v>
      </c>
      <c r="F5572" s="19"/>
      <c r="G5572" s="19">
        <v>1.1285821233229221</v>
      </c>
      <c r="H5572" s="19"/>
      <c r="I5572" s="19">
        <v>0.57372915643316935</v>
      </c>
      <c r="J5572" s="19"/>
      <c r="K5572" s="19">
        <v>0.5624253468931415</v>
      </c>
      <c r="L5572" s="19"/>
      <c r="M5572" s="19">
        <v>0.82053821167657182</v>
      </c>
      <c r="N5572" s="19"/>
      <c r="O5572" s="19">
        <v>1.6768469246732627</v>
      </c>
      <c r="P5572" s="50"/>
      <c r="R5572" s="9" t="s">
        <v>0</v>
      </c>
    </row>
    <row r="5573" spans="2:18" x14ac:dyDescent="0.2">
      <c r="B5573" s="25">
        <v>5343</v>
      </c>
      <c r="C5573" s="193">
        <v>0.24879616708311228</v>
      </c>
      <c r="D5573" s="19"/>
      <c r="E5573" s="19"/>
      <c r="F5573" s="19">
        <v>0.57212163475227817</v>
      </c>
      <c r="G5573" s="19"/>
      <c r="H5573" s="19">
        <v>1.2596694485973081</v>
      </c>
      <c r="I5573" s="19">
        <v>0.32433287253097065</v>
      </c>
      <c r="J5573" s="19"/>
      <c r="K5573" s="19"/>
      <c r="L5573" s="19">
        <v>1.421277489289581</v>
      </c>
      <c r="M5573" s="19"/>
      <c r="N5573" s="19">
        <v>0.2754888285902044</v>
      </c>
      <c r="O5573" s="19"/>
      <c r="P5573" s="50">
        <v>0.886140943455206</v>
      </c>
      <c r="R5573" s="9" t="s">
        <v>0</v>
      </c>
    </row>
    <row r="5574" spans="2:18" x14ac:dyDescent="0.2">
      <c r="B5574" s="25">
        <v>5344</v>
      </c>
      <c r="C5574" s="193"/>
      <c r="D5574" s="19">
        <v>2.7411454599224366E-2</v>
      </c>
      <c r="E5574" s="19">
        <v>0.16293443577289329</v>
      </c>
      <c r="F5574" s="19"/>
      <c r="G5574" s="19">
        <v>0.60934249724061307</v>
      </c>
      <c r="H5574" s="19"/>
      <c r="I5574" s="19"/>
      <c r="J5574" s="19">
        <v>3.3339348272888307E-2</v>
      </c>
      <c r="K5574" s="19">
        <v>0.49656072210693952</v>
      </c>
      <c r="L5574" s="19"/>
      <c r="M5574" s="19">
        <v>2.5742171664932308E-2</v>
      </c>
      <c r="N5574" s="19"/>
      <c r="O5574" s="19">
        <v>8.7047832240952625E-2</v>
      </c>
      <c r="P5574" s="50"/>
      <c r="R5574" s="9" t="s">
        <v>0</v>
      </c>
    </row>
    <row r="5575" spans="2:18" x14ac:dyDescent="0.2">
      <c r="B5575" s="25">
        <v>5345</v>
      </c>
      <c r="C5575" s="193">
        <v>8.9879816805137291E-2</v>
      </c>
      <c r="D5575" s="19"/>
      <c r="E5575" s="19">
        <v>0.29030001485351314</v>
      </c>
      <c r="F5575" s="19"/>
      <c r="G5575" s="19">
        <v>0.48056604699928357</v>
      </c>
      <c r="H5575" s="19"/>
      <c r="I5575" s="19"/>
      <c r="J5575" s="19">
        <v>8.1947268144109825E-2</v>
      </c>
      <c r="K5575" s="19"/>
      <c r="L5575" s="19">
        <v>7.5631958553824999E-2</v>
      </c>
      <c r="M5575" s="19">
        <v>3.1162930943463417E-2</v>
      </c>
      <c r="N5575" s="19"/>
      <c r="O5575" s="19"/>
      <c r="P5575" s="50">
        <v>0.85720300512317693</v>
      </c>
      <c r="R5575" s="9" t="s">
        <v>0</v>
      </c>
    </row>
    <row r="5576" spans="2:18" x14ac:dyDescent="0.2">
      <c r="B5576" s="25">
        <v>5346</v>
      </c>
      <c r="C5576" s="193"/>
      <c r="D5576" s="19">
        <v>3.4147091715115527E-2</v>
      </c>
      <c r="E5576" s="19"/>
      <c r="F5576" s="19">
        <v>1.3588132518473477</v>
      </c>
      <c r="G5576" s="19"/>
      <c r="H5576" s="19">
        <v>0.88702393183524919</v>
      </c>
      <c r="I5576" s="19"/>
      <c r="J5576" s="19">
        <v>0.70565195671455061</v>
      </c>
      <c r="K5576" s="19"/>
      <c r="L5576" s="19">
        <v>0.64987886912191606</v>
      </c>
      <c r="M5576" s="19"/>
      <c r="N5576" s="19">
        <v>0.72774154853806872</v>
      </c>
      <c r="O5576" s="19"/>
      <c r="P5576" s="50">
        <v>0.53818009124061572</v>
      </c>
      <c r="R5576" s="9" t="s">
        <v>0</v>
      </c>
    </row>
    <row r="5577" spans="2:18" x14ac:dyDescent="0.2">
      <c r="B5577" s="25">
        <v>5347</v>
      </c>
      <c r="C5577" s="193"/>
      <c r="D5577" s="19">
        <v>1.3838590378193998</v>
      </c>
      <c r="E5577" s="19"/>
      <c r="F5577" s="19">
        <v>0.42316004700922094</v>
      </c>
      <c r="G5577" s="19">
        <v>0.19378554917598814</v>
      </c>
      <c r="H5577" s="19"/>
      <c r="I5577" s="19"/>
      <c r="J5577" s="19">
        <v>0.68459286794967888</v>
      </c>
      <c r="K5577" s="19">
        <v>6.0173748315639645E-2</v>
      </c>
      <c r="L5577" s="19"/>
      <c r="M5577" s="19"/>
      <c r="N5577" s="19">
        <v>1.2120104062242645</v>
      </c>
      <c r="O5577" s="19">
        <v>3.602358073099321E-2</v>
      </c>
      <c r="P5577" s="50"/>
      <c r="R5577" s="9" t="s">
        <v>0</v>
      </c>
    </row>
    <row r="5578" spans="2:18" x14ac:dyDescent="0.2">
      <c r="B5578" s="25">
        <v>5348</v>
      </c>
      <c r="C5578" s="193">
        <v>1.0666099506809468</v>
      </c>
      <c r="D5578" s="19"/>
      <c r="E5578" s="19">
        <v>1.9588378866895992</v>
      </c>
      <c r="F5578" s="19"/>
      <c r="G5578" s="19">
        <v>1.2366214661501516</v>
      </c>
      <c r="H5578" s="19"/>
      <c r="I5578" s="19">
        <v>1.2573091432942367</v>
      </c>
      <c r="J5578" s="19"/>
      <c r="K5578" s="19">
        <v>1.4613143280816701</v>
      </c>
      <c r="L5578" s="19"/>
      <c r="M5578" s="19">
        <v>1.9195657539882978</v>
      </c>
      <c r="N5578" s="19"/>
      <c r="O5578" s="19">
        <v>1.8696645778296683</v>
      </c>
      <c r="P5578" s="50"/>
      <c r="R5578" s="9" t="s">
        <v>0</v>
      </c>
    </row>
    <row r="5579" spans="2:18" x14ac:dyDescent="0.2">
      <c r="B5579" s="25">
        <v>5349</v>
      </c>
      <c r="C5579" s="193">
        <v>1.7520533520400772</v>
      </c>
      <c r="D5579" s="19"/>
      <c r="E5579" s="19">
        <v>1.118556082267143</v>
      </c>
      <c r="F5579" s="19"/>
      <c r="G5579" s="19">
        <v>1.7459342493271524</v>
      </c>
      <c r="H5579" s="19"/>
      <c r="I5579" s="19">
        <v>2.5146893664825489</v>
      </c>
      <c r="J5579" s="19"/>
      <c r="K5579" s="19">
        <v>1.250254028514548</v>
      </c>
      <c r="L5579" s="19"/>
      <c r="M5579" s="19">
        <v>2.4956281774440541</v>
      </c>
      <c r="N5579" s="19"/>
      <c r="O5579" s="19">
        <v>1.7043355341360429</v>
      </c>
      <c r="P5579" s="50"/>
      <c r="R5579" s="9" t="s">
        <v>0</v>
      </c>
    </row>
    <row r="5580" spans="2:18" x14ac:dyDescent="0.2">
      <c r="B5580" s="25">
        <v>5350</v>
      </c>
      <c r="C5580" s="193"/>
      <c r="D5580" s="19">
        <v>0.40905722487543927</v>
      </c>
      <c r="E5580" s="19"/>
      <c r="F5580" s="19">
        <v>0.26594932368015217</v>
      </c>
      <c r="G5580" s="19"/>
      <c r="H5580" s="19">
        <v>1.3182314452880257</v>
      </c>
      <c r="I5580" s="19"/>
      <c r="J5580" s="19">
        <v>1.1595029191074624</v>
      </c>
      <c r="K5580" s="19"/>
      <c r="L5580" s="19">
        <v>0.19769185688719523</v>
      </c>
      <c r="M5580" s="19">
        <v>0.31433031804663569</v>
      </c>
      <c r="N5580" s="19"/>
      <c r="O5580" s="19"/>
      <c r="P5580" s="50">
        <v>0.93985783425803415</v>
      </c>
      <c r="R5580" s="9" t="s">
        <v>0</v>
      </c>
    </row>
    <row r="5581" spans="2:18" x14ac:dyDescent="0.2">
      <c r="B5581" s="25">
        <v>5351</v>
      </c>
      <c r="C5581" s="193">
        <v>0.54899656039557143</v>
      </c>
      <c r="D5581" s="19"/>
      <c r="E5581" s="19">
        <v>0.51068533461078769</v>
      </c>
      <c r="F5581" s="19"/>
      <c r="G5581" s="19">
        <v>0.61869193676366607</v>
      </c>
      <c r="H5581" s="19"/>
      <c r="I5581" s="19"/>
      <c r="J5581" s="19">
        <v>0.19405116485883345</v>
      </c>
      <c r="K5581" s="19">
        <v>0.34086978350983327</v>
      </c>
      <c r="L5581" s="19"/>
      <c r="M5581" s="19">
        <v>0.60080214415812028</v>
      </c>
      <c r="N5581" s="19"/>
      <c r="O5581" s="19"/>
      <c r="P5581" s="50">
        <v>0.4003422597251009</v>
      </c>
      <c r="R5581" s="9" t="s">
        <v>0</v>
      </c>
    </row>
    <row r="5582" spans="2:18" x14ac:dyDescent="0.2">
      <c r="B5582" s="25">
        <v>5352</v>
      </c>
      <c r="C5582" s="193">
        <v>7.9563302805898656E-2</v>
      </c>
      <c r="D5582" s="19"/>
      <c r="E5582" s="19">
        <v>0.19364318905436428</v>
      </c>
      <c r="F5582" s="19"/>
      <c r="G5582" s="19"/>
      <c r="H5582" s="19">
        <v>0.40444430615147248</v>
      </c>
      <c r="I5582" s="19">
        <v>0.48179960333240701</v>
      </c>
      <c r="J5582" s="19"/>
      <c r="K5582" s="19"/>
      <c r="L5582" s="19">
        <v>0.18154585498770598</v>
      </c>
      <c r="M5582" s="19"/>
      <c r="N5582" s="19">
        <v>0.60970309986068083</v>
      </c>
      <c r="O5582" s="19">
        <v>0.73528367078766355</v>
      </c>
      <c r="P5582" s="50"/>
      <c r="R5582" s="9" t="s">
        <v>0</v>
      </c>
    </row>
    <row r="5583" spans="2:18" x14ac:dyDescent="0.2">
      <c r="B5583" s="25">
        <v>5353</v>
      </c>
      <c r="C5583" s="193">
        <v>0.25505217557464149</v>
      </c>
      <c r="D5583" s="19"/>
      <c r="E5583" s="19">
        <v>0.40117049135069571</v>
      </c>
      <c r="F5583" s="19"/>
      <c r="G5583" s="19">
        <v>6.2651337511772584E-2</v>
      </c>
      <c r="H5583" s="19"/>
      <c r="I5583" s="19"/>
      <c r="J5583" s="19">
        <v>0.49889300677304521</v>
      </c>
      <c r="K5583" s="19">
        <v>1.6705070758733644</v>
      </c>
      <c r="L5583" s="19"/>
      <c r="M5583" s="19">
        <v>1.1502797953847437</v>
      </c>
      <c r="N5583" s="19"/>
      <c r="O5583" s="19">
        <v>0.5763466672928681</v>
      </c>
      <c r="P5583" s="50"/>
      <c r="R5583" s="9" t="s">
        <v>0</v>
      </c>
    </row>
    <row r="5584" spans="2:18" x14ac:dyDescent="0.2">
      <c r="B5584" s="25">
        <v>5354</v>
      </c>
      <c r="C5584" s="193"/>
      <c r="D5584" s="19">
        <v>0.26449560326039168</v>
      </c>
      <c r="E5584" s="19">
        <v>0.14992536032046211</v>
      </c>
      <c r="F5584" s="19"/>
      <c r="G5584" s="19"/>
      <c r="H5584" s="19">
        <v>9.3349102576588419E-2</v>
      </c>
      <c r="I5584" s="19">
        <v>0.86758448736417515</v>
      </c>
      <c r="J5584" s="19"/>
      <c r="K5584" s="19">
        <v>0.12793598898438865</v>
      </c>
      <c r="L5584" s="19"/>
      <c r="M5584" s="19"/>
      <c r="N5584" s="19">
        <v>0.26555133611583215</v>
      </c>
      <c r="O5584" s="19"/>
      <c r="P5584" s="50">
        <v>0.38909272047369331</v>
      </c>
      <c r="R5584" s="9" t="s">
        <v>0</v>
      </c>
    </row>
    <row r="5585" spans="2:18" x14ac:dyDescent="0.2">
      <c r="B5585" s="25">
        <v>5355</v>
      </c>
      <c r="C5585" s="193">
        <v>1.2916994923300207</v>
      </c>
      <c r="D5585" s="19"/>
      <c r="E5585" s="19">
        <v>2.1523021773081439</v>
      </c>
      <c r="F5585" s="19"/>
      <c r="G5585" s="19">
        <v>1.4355691656978682</v>
      </c>
      <c r="H5585" s="19"/>
      <c r="I5585" s="19">
        <v>1.5696638643169556</v>
      </c>
      <c r="J5585" s="19"/>
      <c r="K5585" s="19">
        <v>1.059417515315769</v>
      </c>
      <c r="L5585" s="19"/>
      <c r="M5585" s="19">
        <v>1.2655885717392779</v>
      </c>
      <c r="N5585" s="19"/>
      <c r="O5585" s="19">
        <v>0.99059088366684767</v>
      </c>
      <c r="P5585" s="50"/>
      <c r="R5585" s="9" t="s">
        <v>0</v>
      </c>
    </row>
    <row r="5586" spans="2:18" x14ac:dyDescent="0.2">
      <c r="B5586" s="25">
        <v>5356</v>
      </c>
      <c r="C5586" s="193"/>
      <c r="D5586" s="19">
        <v>0.29631485069231145</v>
      </c>
      <c r="E5586" s="19">
        <v>0.19253640955889756</v>
      </c>
      <c r="F5586" s="19"/>
      <c r="G5586" s="19"/>
      <c r="H5586" s="19">
        <v>0.58973160311310591</v>
      </c>
      <c r="I5586" s="19">
        <v>0.14529944135479703</v>
      </c>
      <c r="J5586" s="19"/>
      <c r="K5586" s="19"/>
      <c r="L5586" s="19">
        <v>0.90545621677952237</v>
      </c>
      <c r="M5586" s="19">
        <v>6.8462968914101432E-2</v>
      </c>
      <c r="N5586" s="19"/>
      <c r="O5586" s="19">
        <v>0.38639484675257063</v>
      </c>
      <c r="P5586" s="50"/>
      <c r="R5586" s="9" t="s">
        <v>0</v>
      </c>
    </row>
    <row r="5587" spans="2:18" x14ac:dyDescent="0.2">
      <c r="B5587" s="25">
        <v>5357</v>
      </c>
      <c r="C5587" s="193">
        <v>0.5342911250786353</v>
      </c>
      <c r="D5587" s="19"/>
      <c r="E5587" s="19">
        <v>0.2511132855147945</v>
      </c>
      <c r="F5587" s="19"/>
      <c r="G5587" s="19">
        <v>9.2873246251176655E-2</v>
      </c>
      <c r="H5587" s="19"/>
      <c r="I5587" s="19">
        <v>0.42105879086331532</v>
      </c>
      <c r="J5587" s="19"/>
      <c r="K5587" s="19">
        <v>0.48403784424465063</v>
      </c>
      <c r="L5587" s="19"/>
      <c r="M5587" s="19">
        <v>0.76758637078715131</v>
      </c>
      <c r="N5587" s="19"/>
      <c r="O5587" s="19">
        <v>0.19435264590530532</v>
      </c>
      <c r="P5587" s="50"/>
      <c r="R5587" s="9" t="s">
        <v>0</v>
      </c>
    </row>
    <row r="5588" spans="2:18" x14ac:dyDescent="0.2">
      <c r="B5588" s="25">
        <v>5358</v>
      </c>
      <c r="C5588" s="193"/>
      <c r="D5588" s="19">
        <v>0.19994430189740992</v>
      </c>
      <c r="E5588" s="19">
        <v>0.3562642928374134</v>
      </c>
      <c r="F5588" s="19"/>
      <c r="G5588" s="19"/>
      <c r="H5588" s="19">
        <v>0.12807416010803291</v>
      </c>
      <c r="I5588" s="19"/>
      <c r="J5588" s="19">
        <v>0.62414752386843342</v>
      </c>
      <c r="K5588" s="19"/>
      <c r="L5588" s="19">
        <v>1.1360359993399198</v>
      </c>
      <c r="M5588" s="19"/>
      <c r="N5588" s="19">
        <v>0.44571782051574654</v>
      </c>
      <c r="O5588" s="19">
        <v>7.7233248665845397E-2</v>
      </c>
      <c r="P5588" s="50"/>
      <c r="R5588" s="9" t="s">
        <v>0</v>
      </c>
    </row>
    <row r="5589" spans="2:18" x14ac:dyDescent="0.2">
      <c r="B5589" s="25">
        <v>5359</v>
      </c>
      <c r="C5589" s="193"/>
      <c r="D5589" s="19">
        <v>7.1112879474787602E-2</v>
      </c>
      <c r="E5589" s="19"/>
      <c r="F5589" s="19">
        <v>6.6053818345584048E-2</v>
      </c>
      <c r="G5589" s="19"/>
      <c r="H5589" s="19">
        <v>0.45446535784071734</v>
      </c>
      <c r="I5589" s="19"/>
      <c r="J5589" s="19">
        <v>0.27801225986914796</v>
      </c>
      <c r="K5589" s="19"/>
      <c r="L5589" s="19">
        <v>0.33081730907227264</v>
      </c>
      <c r="M5589" s="19"/>
      <c r="N5589" s="19">
        <v>0.59789533046602639</v>
      </c>
      <c r="O5589" s="19"/>
      <c r="P5589" s="50">
        <v>0.45006075022824998</v>
      </c>
      <c r="R5589" s="9" t="s">
        <v>0</v>
      </c>
    </row>
    <row r="5590" spans="2:18" x14ac:dyDescent="0.2">
      <c r="B5590" s="25">
        <v>5360</v>
      </c>
      <c r="C5590" s="193">
        <v>0.79057819493347703</v>
      </c>
      <c r="D5590" s="19"/>
      <c r="E5590" s="19">
        <v>0.82088653907106601</v>
      </c>
      <c r="F5590" s="19"/>
      <c r="G5590" s="19">
        <v>1.4344640398369095</v>
      </c>
      <c r="H5590" s="19"/>
      <c r="I5590" s="19">
        <v>0.75543960510659347</v>
      </c>
      <c r="J5590" s="19"/>
      <c r="K5590" s="19">
        <v>0.39070841280623397</v>
      </c>
      <c r="L5590" s="19"/>
      <c r="M5590" s="19">
        <v>1.0743525707325716</v>
      </c>
      <c r="N5590" s="19"/>
      <c r="O5590" s="19">
        <v>1.1111358327328222</v>
      </c>
      <c r="P5590" s="50"/>
      <c r="R5590" s="9" t="s">
        <v>0</v>
      </c>
    </row>
    <row r="5591" spans="2:18" x14ac:dyDescent="0.2">
      <c r="B5591" s="25">
        <v>5361</v>
      </c>
      <c r="C5591" s="193"/>
      <c r="D5591" s="19">
        <v>0.34315360211981155</v>
      </c>
      <c r="E5591" s="19"/>
      <c r="F5591" s="19">
        <v>0.78501615148616322</v>
      </c>
      <c r="G5591" s="19"/>
      <c r="H5591" s="19">
        <v>0.25302169327302104</v>
      </c>
      <c r="I5591" s="19">
        <v>0.60538815798905043</v>
      </c>
      <c r="J5591" s="19"/>
      <c r="K5591" s="19">
        <v>0.36927470592534817</v>
      </c>
      <c r="L5591" s="19"/>
      <c r="M5591" s="19"/>
      <c r="N5591" s="19">
        <v>0.26103773361629223</v>
      </c>
      <c r="O5591" s="19">
        <v>0.27120512455958423</v>
      </c>
      <c r="P5591" s="50"/>
      <c r="R5591" s="9" t="s">
        <v>0</v>
      </c>
    </row>
    <row r="5592" spans="2:18" x14ac:dyDescent="0.2">
      <c r="B5592" s="25">
        <v>5362</v>
      </c>
      <c r="C5592" s="193"/>
      <c r="D5592" s="19">
        <v>9.311776967864703E-2</v>
      </c>
      <c r="E5592" s="19">
        <v>6.5287893692569932E-2</v>
      </c>
      <c r="F5592" s="19"/>
      <c r="G5592" s="19">
        <v>0.92048699343379803</v>
      </c>
      <c r="H5592" s="19"/>
      <c r="I5592" s="19">
        <v>0.49559846226601534</v>
      </c>
      <c r="J5592" s="19"/>
      <c r="K5592" s="19">
        <v>0.39536991146182304</v>
      </c>
      <c r="L5592" s="19"/>
      <c r="M5592" s="19"/>
      <c r="N5592" s="19">
        <v>0.45731222524888399</v>
      </c>
      <c r="O5592" s="19"/>
      <c r="P5592" s="50">
        <v>0.30822892356426351</v>
      </c>
      <c r="R5592" s="9" t="s">
        <v>0</v>
      </c>
    </row>
    <row r="5593" spans="2:18" x14ac:dyDescent="0.2">
      <c r="B5593" s="25">
        <v>5363</v>
      </c>
      <c r="C5593" s="193"/>
      <c r="D5593" s="19">
        <v>0.46049141333669663</v>
      </c>
      <c r="E5593" s="19"/>
      <c r="F5593" s="19">
        <v>0.14680298670328273</v>
      </c>
      <c r="G5593" s="19">
        <v>0.52335646043465323</v>
      </c>
      <c r="H5593" s="19"/>
      <c r="I5593" s="19">
        <v>0.32436540910661615</v>
      </c>
      <c r="J5593" s="19"/>
      <c r="K5593" s="19">
        <v>0.1043923597106166</v>
      </c>
      <c r="L5593" s="19"/>
      <c r="M5593" s="19">
        <v>4.8083469079814173E-2</v>
      </c>
      <c r="N5593" s="19"/>
      <c r="O5593" s="19">
        <v>0.83505755258477898</v>
      </c>
      <c r="P5593" s="50"/>
      <c r="R5593" s="9" t="s">
        <v>0</v>
      </c>
    </row>
    <row r="5594" spans="2:18" x14ac:dyDescent="0.2">
      <c r="B5594" s="25">
        <v>5364</v>
      </c>
      <c r="C5594" s="193"/>
      <c r="D5594" s="19">
        <v>0.38012817548797423</v>
      </c>
      <c r="E5594" s="19"/>
      <c r="F5594" s="19">
        <v>1.6000398907322111</v>
      </c>
      <c r="G5594" s="19"/>
      <c r="H5594" s="19">
        <v>0.3217021738033351</v>
      </c>
      <c r="I5594" s="19"/>
      <c r="J5594" s="19">
        <v>0.84017710863407313</v>
      </c>
      <c r="K5594" s="19"/>
      <c r="L5594" s="19">
        <v>1.5654592841886759</v>
      </c>
      <c r="M5594" s="19"/>
      <c r="N5594" s="19">
        <v>1.2484222828985172</v>
      </c>
      <c r="O5594" s="19"/>
      <c r="P5594" s="50">
        <v>0.98680635951304041</v>
      </c>
      <c r="R5594" s="9" t="s">
        <v>0</v>
      </c>
    </row>
    <row r="5595" spans="2:18" x14ac:dyDescent="0.2">
      <c r="B5595" s="25">
        <v>5365</v>
      </c>
      <c r="C5595" s="193">
        <v>5.2691865507886307E-2</v>
      </c>
      <c r="D5595" s="19"/>
      <c r="E5595" s="19">
        <v>0.40820564105973706</v>
      </c>
      <c r="F5595" s="19"/>
      <c r="G5595" s="19">
        <v>0.16781152848536568</v>
      </c>
      <c r="H5595" s="19"/>
      <c r="I5595" s="19">
        <v>0.15147733773266389</v>
      </c>
      <c r="J5595" s="19"/>
      <c r="K5595" s="19"/>
      <c r="L5595" s="19">
        <v>0.21982050664082914</v>
      </c>
      <c r="M5595" s="19"/>
      <c r="N5595" s="19">
        <v>0.21969228985286959</v>
      </c>
      <c r="O5595" s="19"/>
      <c r="P5595" s="50">
        <v>0.56716585616837167</v>
      </c>
      <c r="R5595" s="9" t="s">
        <v>0</v>
      </c>
    </row>
    <row r="5596" spans="2:18" x14ac:dyDescent="0.2">
      <c r="B5596" s="25">
        <v>5366</v>
      </c>
      <c r="C5596" s="193"/>
      <c r="D5596" s="19">
        <v>0.75052203775559778</v>
      </c>
      <c r="E5596" s="19">
        <v>0.34087299983152825</v>
      </c>
      <c r="F5596" s="19"/>
      <c r="G5596" s="19"/>
      <c r="H5596" s="19">
        <v>0.81195502148118104</v>
      </c>
      <c r="I5596" s="19"/>
      <c r="J5596" s="19">
        <v>0.57004329488496852</v>
      </c>
      <c r="K5596" s="19"/>
      <c r="L5596" s="19">
        <v>0.34893259335978322</v>
      </c>
      <c r="M5596" s="19"/>
      <c r="N5596" s="19">
        <v>0.42292643804892954</v>
      </c>
      <c r="O5596" s="19"/>
      <c r="P5596" s="50">
        <v>0.25801200908635635</v>
      </c>
      <c r="R5596" s="9" t="s">
        <v>0</v>
      </c>
    </row>
    <row r="5597" spans="2:18" x14ac:dyDescent="0.2">
      <c r="B5597" s="25">
        <v>5367</v>
      </c>
      <c r="C5597" s="193"/>
      <c r="D5597" s="19">
        <v>0.24453835786387298</v>
      </c>
      <c r="E5597" s="19"/>
      <c r="F5597" s="19">
        <v>1.1435271302200087</v>
      </c>
      <c r="G5597" s="19"/>
      <c r="H5597" s="19">
        <v>0.67095185414138048</v>
      </c>
      <c r="I5597" s="19"/>
      <c r="J5597" s="19">
        <v>0.82670325910557796</v>
      </c>
      <c r="K5597" s="19"/>
      <c r="L5597" s="19">
        <v>0.80535278720699388</v>
      </c>
      <c r="M5597" s="19">
        <v>9.569269647923255E-2</v>
      </c>
      <c r="N5597" s="19"/>
      <c r="O5597" s="19"/>
      <c r="P5597" s="50">
        <v>0.92527195616703173</v>
      </c>
      <c r="R5597" s="9" t="s">
        <v>0</v>
      </c>
    </row>
    <row r="5598" spans="2:18" x14ac:dyDescent="0.2">
      <c r="B5598" s="25">
        <v>5368</v>
      </c>
      <c r="C5598" s="193">
        <v>0.62209195798592964</v>
      </c>
      <c r="D5598" s="19"/>
      <c r="E5598" s="19">
        <v>0.68250857782905994</v>
      </c>
      <c r="F5598" s="19"/>
      <c r="G5598" s="19"/>
      <c r="H5598" s="19">
        <v>0.71853397013052311</v>
      </c>
      <c r="I5598" s="19">
        <v>0.74807191986597354</v>
      </c>
      <c r="J5598" s="19"/>
      <c r="K5598" s="19"/>
      <c r="L5598" s="19">
        <v>0.37025776563444779</v>
      </c>
      <c r="M5598" s="19">
        <v>1.1428728444668741</v>
      </c>
      <c r="N5598" s="19"/>
      <c r="O5598" s="19">
        <v>0.1692298554405394</v>
      </c>
      <c r="P5598" s="50"/>
      <c r="R5598" s="9" t="s">
        <v>0</v>
      </c>
    </row>
    <row r="5599" spans="2:18" x14ac:dyDescent="0.2">
      <c r="B5599" s="25">
        <v>5369</v>
      </c>
      <c r="C5599" s="193">
        <v>0.17147609505479833</v>
      </c>
      <c r="D5599" s="19"/>
      <c r="E5599" s="19">
        <v>0.6480021086765213</v>
      </c>
      <c r="F5599" s="19"/>
      <c r="G5599" s="19">
        <v>0.24047741323642971</v>
      </c>
      <c r="H5599" s="19"/>
      <c r="I5599" s="19"/>
      <c r="J5599" s="19">
        <v>0.49659048390736338</v>
      </c>
      <c r="K5599" s="19"/>
      <c r="L5599" s="19">
        <v>0.47308400434237929</v>
      </c>
      <c r="M5599" s="19">
        <v>0.2020796743451721</v>
      </c>
      <c r="N5599" s="19"/>
      <c r="O5599" s="19"/>
      <c r="P5599" s="50">
        <v>0.2218032090842221</v>
      </c>
      <c r="R5599" s="9" t="s">
        <v>0</v>
      </c>
    </row>
    <row r="5600" spans="2:18" x14ac:dyDescent="0.2">
      <c r="B5600" s="25">
        <v>5370</v>
      </c>
      <c r="C5600" s="193"/>
      <c r="D5600" s="19">
        <v>0.77052414663618007</v>
      </c>
      <c r="E5600" s="19"/>
      <c r="F5600" s="19">
        <v>0.94060180904665125</v>
      </c>
      <c r="G5600" s="19"/>
      <c r="H5600" s="19">
        <v>1.3513973158203421</v>
      </c>
      <c r="I5600" s="19"/>
      <c r="J5600" s="19">
        <v>1.9885293687755909</v>
      </c>
      <c r="K5600" s="19"/>
      <c r="L5600" s="19">
        <v>1.9568239775452856</v>
      </c>
      <c r="M5600" s="19"/>
      <c r="N5600" s="19">
        <v>3.0369761994450775</v>
      </c>
      <c r="O5600" s="19"/>
      <c r="P5600" s="50">
        <v>0.84210817796293513</v>
      </c>
      <c r="R5600" s="9" t="s">
        <v>0</v>
      </c>
    </row>
    <row r="5601" spans="2:18" x14ac:dyDescent="0.2">
      <c r="B5601" s="25">
        <v>5371</v>
      </c>
      <c r="C5601" s="193"/>
      <c r="D5601" s="19">
        <v>0.64427273864063106</v>
      </c>
      <c r="E5601" s="19"/>
      <c r="F5601" s="19">
        <v>0.58034873303723555</v>
      </c>
      <c r="G5601" s="19"/>
      <c r="H5601" s="19">
        <v>0.544250349418681</v>
      </c>
      <c r="I5601" s="19"/>
      <c r="J5601" s="19">
        <v>0.84475886364655717</v>
      </c>
      <c r="K5601" s="19"/>
      <c r="L5601" s="19">
        <v>0.42561410437839892</v>
      </c>
      <c r="M5601" s="19"/>
      <c r="N5601" s="19">
        <v>0.98871225284812292</v>
      </c>
      <c r="O5601" s="19"/>
      <c r="P5601" s="50">
        <v>0.89289542351562723</v>
      </c>
      <c r="R5601" s="9" t="s">
        <v>0</v>
      </c>
    </row>
    <row r="5602" spans="2:18" x14ac:dyDescent="0.2">
      <c r="B5602" s="25">
        <v>5372</v>
      </c>
      <c r="C5602" s="193">
        <v>0.96058838684375525</v>
      </c>
      <c r="D5602" s="19"/>
      <c r="E5602" s="19">
        <v>1.3713707137634339</v>
      </c>
      <c r="F5602" s="19"/>
      <c r="G5602" s="19">
        <v>2.2209657989470775</v>
      </c>
      <c r="H5602" s="19"/>
      <c r="I5602" s="19">
        <v>3.400184305594919</v>
      </c>
      <c r="J5602" s="19"/>
      <c r="K5602" s="19">
        <v>1.7482974938918232</v>
      </c>
      <c r="L5602" s="19"/>
      <c r="M5602" s="19">
        <v>1.6241724169234508</v>
      </c>
      <c r="N5602" s="19"/>
      <c r="O5602" s="19">
        <v>1.9151311975684584</v>
      </c>
      <c r="P5602" s="50"/>
      <c r="R5602" s="9" t="s">
        <v>0</v>
      </c>
    </row>
    <row r="5603" spans="2:18" x14ac:dyDescent="0.2">
      <c r="B5603" s="25">
        <v>5373</v>
      </c>
      <c r="C5603" s="193"/>
      <c r="D5603" s="19">
        <v>0.82180033926686991</v>
      </c>
      <c r="E5603" s="19"/>
      <c r="F5603" s="19">
        <v>0.52620886108315734</v>
      </c>
      <c r="G5603" s="19"/>
      <c r="H5603" s="19">
        <v>0.50532324029688069</v>
      </c>
      <c r="I5603" s="19"/>
      <c r="J5603" s="19">
        <v>1.489377012727084</v>
      </c>
      <c r="K5603" s="19"/>
      <c r="L5603" s="19">
        <v>0.52465700661177295</v>
      </c>
      <c r="M5603" s="19"/>
      <c r="N5603" s="19">
        <v>0.50511530742428423</v>
      </c>
      <c r="O5603" s="19"/>
      <c r="P5603" s="50">
        <v>1.1024851633504591</v>
      </c>
      <c r="R5603" s="9" t="s">
        <v>0</v>
      </c>
    </row>
    <row r="5604" spans="2:18" x14ac:dyDescent="0.2">
      <c r="B5604" s="25">
        <v>5374</v>
      </c>
      <c r="C5604" s="193">
        <v>0.15921073545274581</v>
      </c>
      <c r="D5604" s="19"/>
      <c r="E5604" s="19"/>
      <c r="F5604" s="19">
        <v>0.49124761159525304</v>
      </c>
      <c r="G5604" s="19">
        <v>0.28215772637166325</v>
      </c>
      <c r="H5604" s="19"/>
      <c r="I5604" s="19"/>
      <c r="J5604" s="19">
        <v>0.19514578812213251</v>
      </c>
      <c r="K5604" s="19"/>
      <c r="L5604" s="19">
        <v>0.59907013713652157</v>
      </c>
      <c r="M5604" s="19"/>
      <c r="N5604" s="19">
        <v>0.14900768242117055</v>
      </c>
      <c r="O5604" s="19"/>
      <c r="P5604" s="50">
        <v>0.35805015916744259</v>
      </c>
      <c r="R5604" s="9" t="s">
        <v>0</v>
      </c>
    </row>
    <row r="5605" spans="2:18" x14ac:dyDescent="0.2">
      <c r="B5605" s="25">
        <v>5375</v>
      </c>
      <c r="C5605" s="193">
        <v>0.31821520978638912</v>
      </c>
      <c r="D5605" s="19"/>
      <c r="E5605" s="19">
        <v>0.57476793316557651</v>
      </c>
      <c r="F5605" s="19"/>
      <c r="G5605" s="19">
        <v>1.5299131983366281</v>
      </c>
      <c r="H5605" s="19"/>
      <c r="I5605" s="19"/>
      <c r="J5605" s="19">
        <v>0.3708094915030275</v>
      </c>
      <c r="K5605" s="19"/>
      <c r="L5605" s="19">
        <v>7.7848531005788577E-2</v>
      </c>
      <c r="M5605" s="19">
        <v>0.37792310156953746</v>
      </c>
      <c r="N5605" s="19"/>
      <c r="O5605" s="19">
        <v>0.24730319841990495</v>
      </c>
      <c r="P5605" s="50"/>
      <c r="R5605" s="9" t="s">
        <v>0</v>
      </c>
    </row>
    <row r="5606" spans="2:18" x14ac:dyDescent="0.2">
      <c r="B5606" s="25">
        <v>5376</v>
      </c>
      <c r="C5606" s="193"/>
      <c r="D5606" s="19">
        <v>0.47873930661231801</v>
      </c>
      <c r="E5606" s="19">
        <v>5.677150212930758E-2</v>
      </c>
      <c r="F5606" s="19"/>
      <c r="G5606" s="19">
        <v>0.36558633943987234</v>
      </c>
      <c r="H5606" s="19"/>
      <c r="I5606" s="19">
        <v>0.26953533491015375</v>
      </c>
      <c r="J5606" s="19"/>
      <c r="K5606" s="19">
        <v>1.2346754921012475</v>
      </c>
      <c r="L5606" s="19"/>
      <c r="M5606" s="19">
        <v>0.21551998495414015</v>
      </c>
      <c r="N5606" s="19"/>
      <c r="O5606" s="19"/>
      <c r="P5606" s="50">
        <v>1.6994532021055091E-2</v>
      </c>
      <c r="R5606" s="9" t="s">
        <v>0</v>
      </c>
    </row>
    <row r="5607" spans="2:18" x14ac:dyDescent="0.2">
      <c r="B5607" s="25">
        <v>5377</v>
      </c>
      <c r="C5607" s="193">
        <v>2.6496088445119761E-2</v>
      </c>
      <c r="D5607" s="19"/>
      <c r="E5607" s="19">
        <v>0.52696143840741061</v>
      </c>
      <c r="F5607" s="19"/>
      <c r="G5607" s="19">
        <v>0.41297835099122943</v>
      </c>
      <c r="H5607" s="19"/>
      <c r="I5607" s="19">
        <v>1.0165984877433585</v>
      </c>
      <c r="J5607" s="19"/>
      <c r="K5607" s="19">
        <v>0.42991284893115189</v>
      </c>
      <c r="L5607" s="19"/>
      <c r="M5607" s="19">
        <v>0.85916270071229384</v>
      </c>
      <c r="N5607" s="19"/>
      <c r="O5607" s="19"/>
      <c r="P5607" s="50">
        <v>0.90611537389114505</v>
      </c>
      <c r="R5607" s="9" t="s">
        <v>0</v>
      </c>
    </row>
    <row r="5608" spans="2:18" x14ac:dyDescent="0.2">
      <c r="B5608" s="25">
        <v>5378</v>
      </c>
      <c r="C5608" s="193">
        <v>0.98293142678583012</v>
      </c>
      <c r="D5608" s="19"/>
      <c r="E5608" s="19"/>
      <c r="F5608" s="19">
        <v>0.25854497334758691</v>
      </c>
      <c r="G5608" s="19">
        <v>0.86218138899469321</v>
      </c>
      <c r="H5608" s="19"/>
      <c r="I5608" s="19">
        <v>0.58991236316972517</v>
      </c>
      <c r="J5608" s="19"/>
      <c r="K5608" s="19">
        <v>1.0903490884370479</v>
      </c>
      <c r="L5608" s="19"/>
      <c r="M5608" s="19">
        <v>0.74150347763183599</v>
      </c>
      <c r="N5608" s="19"/>
      <c r="O5608" s="19">
        <v>1.0386481221117563</v>
      </c>
      <c r="P5608" s="50"/>
      <c r="R5608" s="9" t="s">
        <v>0</v>
      </c>
    </row>
    <row r="5609" spans="2:18" x14ac:dyDescent="0.2">
      <c r="B5609" s="25">
        <v>5379</v>
      </c>
      <c r="C5609" s="193"/>
      <c r="D5609" s="19">
        <v>1.4470491571268145</v>
      </c>
      <c r="E5609" s="19"/>
      <c r="F5609" s="19">
        <v>0.62950241799503903</v>
      </c>
      <c r="G5609" s="19"/>
      <c r="H5609" s="19">
        <v>1.1692912307387573</v>
      </c>
      <c r="I5609" s="19"/>
      <c r="J5609" s="19">
        <v>1.8384748801324531</v>
      </c>
      <c r="K5609" s="19"/>
      <c r="L5609" s="19">
        <v>1.0618454104610913</v>
      </c>
      <c r="M5609" s="19"/>
      <c r="N5609" s="19">
        <v>0.89281063935746785</v>
      </c>
      <c r="O5609" s="19"/>
      <c r="P5609" s="50">
        <v>1.3215965002647114</v>
      </c>
      <c r="R5609" s="9" t="s">
        <v>0</v>
      </c>
    </row>
    <row r="5610" spans="2:18" x14ac:dyDescent="0.2">
      <c r="B5610" s="25">
        <v>5380</v>
      </c>
      <c r="C5610" s="193">
        <v>0.48285445076524708</v>
      </c>
      <c r="D5610" s="19"/>
      <c r="E5610" s="19"/>
      <c r="F5610" s="19">
        <v>0.23996849214399746</v>
      </c>
      <c r="G5610" s="19">
        <v>0.94623480096057244</v>
      </c>
      <c r="H5610" s="19"/>
      <c r="I5610" s="19">
        <v>0.92860699440441952</v>
      </c>
      <c r="J5610" s="19"/>
      <c r="K5610" s="19">
        <v>0.5391477376376197</v>
      </c>
      <c r="L5610" s="19"/>
      <c r="M5610" s="19">
        <v>1.2246113759916697</v>
      </c>
      <c r="N5610" s="19"/>
      <c r="O5610" s="19">
        <v>1.5352063130000269</v>
      </c>
      <c r="P5610" s="50"/>
      <c r="R5610" s="9" t="s">
        <v>0</v>
      </c>
    </row>
    <row r="5611" spans="2:18" x14ac:dyDescent="0.2">
      <c r="B5611" s="25">
        <v>5381</v>
      </c>
      <c r="C5611" s="193">
        <v>0.69505417862134788</v>
      </c>
      <c r="D5611" s="19"/>
      <c r="E5611" s="19">
        <v>0.89181054123718617</v>
      </c>
      <c r="F5611" s="19"/>
      <c r="G5611" s="19">
        <v>1.5054913106961285</v>
      </c>
      <c r="H5611" s="19"/>
      <c r="I5611" s="19"/>
      <c r="J5611" s="19">
        <v>0.13923509470163126</v>
      </c>
      <c r="K5611" s="19">
        <v>0.62090497362668706</v>
      </c>
      <c r="L5611" s="19"/>
      <c r="M5611" s="19">
        <v>0.87047419480892996</v>
      </c>
      <c r="N5611" s="19"/>
      <c r="O5611" s="19">
        <v>0.18543200104926014</v>
      </c>
      <c r="P5611" s="50"/>
      <c r="R5611" s="9" t="s">
        <v>0</v>
      </c>
    </row>
    <row r="5612" spans="2:18" x14ac:dyDescent="0.2">
      <c r="B5612" s="25">
        <v>5382</v>
      </c>
      <c r="C5612" s="193">
        <v>0.14889815312049315</v>
      </c>
      <c r="D5612" s="19"/>
      <c r="E5612" s="19">
        <v>0.19537049843452078</v>
      </c>
      <c r="F5612" s="19"/>
      <c r="G5612" s="19">
        <v>0.38879627264842659</v>
      </c>
      <c r="H5612" s="19"/>
      <c r="I5612" s="19"/>
      <c r="J5612" s="19">
        <v>0.12607974751691725</v>
      </c>
      <c r="K5612" s="19"/>
      <c r="L5612" s="19">
        <v>0.49410310608149272</v>
      </c>
      <c r="M5612" s="19">
        <v>0.45057075893251902</v>
      </c>
      <c r="N5612" s="19"/>
      <c r="O5612" s="19"/>
      <c r="P5612" s="50">
        <v>0.3070682941069342</v>
      </c>
      <c r="R5612" s="9" t="s">
        <v>0</v>
      </c>
    </row>
    <row r="5613" spans="2:18" x14ac:dyDescent="0.2">
      <c r="B5613" s="25">
        <v>5383</v>
      </c>
      <c r="C5613" s="193"/>
      <c r="D5613" s="19">
        <v>1.102168979302653</v>
      </c>
      <c r="E5613" s="19"/>
      <c r="F5613" s="19">
        <v>1.3963277562199581</v>
      </c>
      <c r="G5613" s="19"/>
      <c r="H5613" s="19">
        <v>2.4877885067602876</v>
      </c>
      <c r="I5613" s="19"/>
      <c r="J5613" s="19">
        <v>0.46260414673694317</v>
      </c>
      <c r="K5613" s="19"/>
      <c r="L5613" s="19">
        <v>2.1401845358261444</v>
      </c>
      <c r="M5613" s="19"/>
      <c r="N5613" s="19">
        <v>1.0155355086631379</v>
      </c>
      <c r="O5613" s="19"/>
      <c r="P5613" s="50">
        <v>1.6004331823484763</v>
      </c>
      <c r="R5613" s="9" t="s">
        <v>0</v>
      </c>
    </row>
    <row r="5614" spans="2:18" x14ac:dyDescent="0.2">
      <c r="B5614" s="25">
        <v>5384</v>
      </c>
      <c r="C5614" s="193"/>
      <c r="D5614" s="19">
        <v>0.77526908668867889</v>
      </c>
      <c r="E5614" s="19"/>
      <c r="F5614" s="19">
        <v>0.79155053516965046</v>
      </c>
      <c r="G5614" s="19"/>
      <c r="H5614" s="19">
        <v>0.59191418691190867</v>
      </c>
      <c r="I5614" s="19"/>
      <c r="J5614" s="19">
        <v>0.5586224275702526</v>
      </c>
      <c r="K5614" s="19"/>
      <c r="L5614" s="19">
        <v>0.89326785614917659</v>
      </c>
      <c r="M5614" s="19"/>
      <c r="N5614" s="19">
        <v>0.83879534003255363</v>
      </c>
      <c r="O5614" s="19"/>
      <c r="P5614" s="50">
        <v>0.43433709259953163</v>
      </c>
      <c r="R5614" s="9" t="s">
        <v>0</v>
      </c>
    </row>
    <row r="5615" spans="2:18" x14ac:dyDescent="0.2">
      <c r="B5615" s="25">
        <v>5385</v>
      </c>
      <c r="C5615" s="193"/>
      <c r="D5615" s="19">
        <v>0.82778862933857511</v>
      </c>
      <c r="E5615" s="19"/>
      <c r="F5615" s="19">
        <v>1.0656862435377854</v>
      </c>
      <c r="G5615" s="19"/>
      <c r="H5615" s="19">
        <v>0.36964418087275791</v>
      </c>
      <c r="I5615" s="19"/>
      <c r="J5615" s="19">
        <v>0.64289642842734873</v>
      </c>
      <c r="K5615" s="19"/>
      <c r="L5615" s="19">
        <v>0.97855614632648202</v>
      </c>
      <c r="M5615" s="19"/>
      <c r="N5615" s="19">
        <v>9.8572939435985454E-2</v>
      </c>
      <c r="O5615" s="19"/>
      <c r="P5615" s="50">
        <v>0.72374137121281978</v>
      </c>
      <c r="R5615" s="9" t="s">
        <v>0</v>
      </c>
    </row>
    <row r="5616" spans="2:18" x14ac:dyDescent="0.2">
      <c r="B5616" s="25">
        <v>5386</v>
      </c>
      <c r="C5616" s="193">
        <v>1.0642845355346866</v>
      </c>
      <c r="D5616" s="19"/>
      <c r="E5616" s="19">
        <v>0.7223305692683859</v>
      </c>
      <c r="F5616" s="19"/>
      <c r="G5616" s="19">
        <v>0.24671859637144922</v>
      </c>
      <c r="H5616" s="19"/>
      <c r="I5616" s="19">
        <v>0.4346530411469659</v>
      </c>
      <c r="J5616" s="19"/>
      <c r="K5616" s="19">
        <v>1.3116590969858208</v>
      </c>
      <c r="L5616" s="19"/>
      <c r="M5616" s="19">
        <v>1.7875254937215033</v>
      </c>
      <c r="N5616" s="19"/>
      <c r="O5616" s="19">
        <v>1.0872195708199144</v>
      </c>
      <c r="P5616" s="50"/>
      <c r="R5616" s="9" t="s">
        <v>0</v>
      </c>
    </row>
    <row r="5617" spans="2:18" x14ac:dyDescent="0.2">
      <c r="B5617" s="25">
        <v>5387</v>
      </c>
      <c r="C5617" s="193"/>
      <c r="D5617" s="19">
        <v>0.62844975495235156</v>
      </c>
      <c r="E5617" s="19"/>
      <c r="F5617" s="19">
        <v>0.44334668861085824</v>
      </c>
      <c r="G5617" s="19"/>
      <c r="H5617" s="19">
        <v>0.31694829471416686</v>
      </c>
      <c r="I5617" s="19"/>
      <c r="J5617" s="19">
        <v>0.34932515526142371</v>
      </c>
      <c r="K5617" s="19"/>
      <c r="L5617" s="19">
        <v>0.49399957977919251</v>
      </c>
      <c r="M5617" s="19"/>
      <c r="N5617" s="19">
        <v>0.69010812500716201</v>
      </c>
      <c r="O5617" s="19">
        <v>0.14182876121810972</v>
      </c>
      <c r="P5617" s="50"/>
      <c r="R5617" s="9" t="s">
        <v>0</v>
      </c>
    </row>
    <row r="5618" spans="2:18" x14ac:dyDescent="0.2">
      <c r="B5618" s="25">
        <v>5388</v>
      </c>
      <c r="C5618" s="193"/>
      <c r="D5618" s="19">
        <v>0.28391037477344511</v>
      </c>
      <c r="E5618" s="19">
        <v>2.2739686306143789E-2</v>
      </c>
      <c r="F5618" s="19"/>
      <c r="G5618" s="19"/>
      <c r="H5618" s="19">
        <v>8.370216268891336E-3</v>
      </c>
      <c r="I5618" s="19"/>
      <c r="J5618" s="19">
        <v>5.3978173542893072E-3</v>
      </c>
      <c r="K5618" s="19">
        <v>0.56352736951961391</v>
      </c>
      <c r="L5618" s="19"/>
      <c r="M5618" s="19"/>
      <c r="N5618" s="19">
        <v>0.33571097481896217</v>
      </c>
      <c r="O5618" s="19"/>
      <c r="P5618" s="50">
        <v>0.23222375164929476</v>
      </c>
      <c r="R5618" s="9" t="s">
        <v>0</v>
      </c>
    </row>
    <row r="5619" spans="2:18" x14ac:dyDescent="0.2">
      <c r="B5619" s="25">
        <v>5389</v>
      </c>
      <c r="C5619" s="193"/>
      <c r="D5619" s="19">
        <v>1.593781433696017</v>
      </c>
      <c r="E5619" s="19"/>
      <c r="F5619" s="19">
        <v>1.7535342497199795</v>
      </c>
      <c r="G5619" s="19"/>
      <c r="H5619" s="19">
        <v>1.0634968637914912</v>
      </c>
      <c r="I5619" s="19"/>
      <c r="J5619" s="19">
        <v>1.765984907172188</v>
      </c>
      <c r="K5619" s="19"/>
      <c r="L5619" s="19">
        <v>2.3722185840380634</v>
      </c>
      <c r="M5619" s="19"/>
      <c r="N5619" s="19">
        <v>1.7083818607678964</v>
      </c>
      <c r="O5619" s="19"/>
      <c r="P5619" s="50">
        <v>1.2279068340913804</v>
      </c>
      <c r="R5619" s="9" t="s">
        <v>0</v>
      </c>
    </row>
    <row r="5620" spans="2:18" x14ac:dyDescent="0.2">
      <c r="B5620" s="25">
        <v>5390</v>
      </c>
      <c r="C5620" s="193">
        <v>0.48648505799920877</v>
      </c>
      <c r="D5620" s="19"/>
      <c r="E5620" s="19">
        <v>0.20456914640912274</v>
      </c>
      <c r="F5620" s="19"/>
      <c r="G5620" s="19">
        <v>0.4655419010829035</v>
      </c>
      <c r="H5620" s="19"/>
      <c r="I5620" s="19">
        <v>1.5188292376217487</v>
      </c>
      <c r="J5620" s="19"/>
      <c r="K5620" s="19"/>
      <c r="L5620" s="19">
        <v>9.8051210196376595E-2</v>
      </c>
      <c r="M5620" s="19">
        <v>0.99318480511728457</v>
      </c>
      <c r="N5620" s="19"/>
      <c r="O5620" s="19">
        <v>0.79106333112770921</v>
      </c>
      <c r="P5620" s="50"/>
      <c r="R5620" s="9" t="s">
        <v>0</v>
      </c>
    </row>
    <row r="5621" spans="2:18" x14ac:dyDescent="0.2">
      <c r="B5621" s="25">
        <v>5391</v>
      </c>
      <c r="C5621" s="193">
        <v>1.7975624364780733</v>
      </c>
      <c r="D5621" s="19"/>
      <c r="E5621" s="19">
        <v>0.99897029134902315</v>
      </c>
      <c r="F5621" s="19"/>
      <c r="G5621" s="19">
        <v>1.3619648870747776</v>
      </c>
      <c r="H5621" s="19"/>
      <c r="I5621" s="19">
        <v>1.8060468560160896</v>
      </c>
      <c r="J5621" s="19"/>
      <c r="K5621" s="19">
        <v>2.439099477940788</v>
      </c>
      <c r="L5621" s="19"/>
      <c r="M5621" s="19">
        <v>1.6831203256529463</v>
      </c>
      <c r="N5621" s="19"/>
      <c r="O5621" s="19">
        <v>2.1613888470789733</v>
      </c>
      <c r="P5621" s="50"/>
      <c r="R5621" s="9" t="s">
        <v>0</v>
      </c>
    </row>
    <row r="5622" spans="2:18" x14ac:dyDescent="0.2">
      <c r="B5622" s="25">
        <v>5392</v>
      </c>
      <c r="C5622" s="193"/>
      <c r="D5622" s="19">
        <v>4.8424069014215691E-2</v>
      </c>
      <c r="E5622" s="19">
        <v>0.51201390927865986</v>
      </c>
      <c r="F5622" s="19"/>
      <c r="G5622" s="19">
        <v>0.40121677794715649</v>
      </c>
      <c r="H5622" s="19"/>
      <c r="I5622" s="19"/>
      <c r="J5622" s="19">
        <v>0.83732423443870052</v>
      </c>
      <c r="K5622" s="19">
        <v>0.46860025105558401</v>
      </c>
      <c r="L5622" s="19"/>
      <c r="M5622" s="19">
        <v>0.48461546336521455</v>
      </c>
      <c r="N5622" s="19"/>
      <c r="O5622" s="19">
        <v>1.7144865678477474</v>
      </c>
      <c r="P5622" s="50"/>
      <c r="R5622" s="9" t="s">
        <v>0</v>
      </c>
    </row>
    <row r="5623" spans="2:18" x14ac:dyDescent="0.2">
      <c r="B5623" s="25">
        <v>5393</v>
      </c>
      <c r="C5623" s="193"/>
      <c r="D5623" s="19">
        <v>1.7301413626451623</v>
      </c>
      <c r="E5623" s="19"/>
      <c r="F5623" s="19">
        <v>0.2735599224316293</v>
      </c>
      <c r="G5623" s="19"/>
      <c r="H5623" s="19">
        <v>1.6509969221826148</v>
      </c>
      <c r="I5623" s="19"/>
      <c r="J5623" s="19">
        <v>1.9411409355292266</v>
      </c>
      <c r="K5623" s="19"/>
      <c r="L5623" s="19">
        <v>1.7003196506543214</v>
      </c>
      <c r="M5623" s="19"/>
      <c r="N5623" s="19">
        <v>0.95025757330026794</v>
      </c>
      <c r="O5623" s="19"/>
      <c r="P5623" s="50">
        <v>1.0566681758287204</v>
      </c>
      <c r="R5623" s="9" t="s">
        <v>0</v>
      </c>
    </row>
    <row r="5624" spans="2:18" x14ac:dyDescent="0.2">
      <c r="B5624" s="25">
        <v>5394</v>
      </c>
      <c r="C5624" s="193">
        <v>0.1741051614480007</v>
      </c>
      <c r="D5624" s="19"/>
      <c r="E5624" s="19"/>
      <c r="F5624" s="19">
        <v>0.58265278319713276</v>
      </c>
      <c r="G5624" s="19"/>
      <c r="H5624" s="19">
        <v>0.43409987849476711</v>
      </c>
      <c r="I5624" s="19"/>
      <c r="J5624" s="19">
        <v>0.73933513847583376</v>
      </c>
      <c r="K5624" s="19"/>
      <c r="L5624" s="19">
        <v>0.6193529042188376</v>
      </c>
      <c r="M5624" s="19"/>
      <c r="N5624" s="19">
        <v>1.5307479568073198E-2</v>
      </c>
      <c r="O5624" s="19"/>
      <c r="P5624" s="50">
        <v>0.52128018632115969</v>
      </c>
      <c r="R5624" s="9" t="s">
        <v>0</v>
      </c>
    </row>
    <row r="5625" spans="2:18" x14ac:dyDescent="0.2">
      <c r="B5625" s="25">
        <v>5395</v>
      </c>
      <c r="C5625" s="193"/>
      <c r="D5625" s="19">
        <v>1.8721948795899579</v>
      </c>
      <c r="E5625" s="19"/>
      <c r="F5625" s="19">
        <v>1.9813002901134069</v>
      </c>
      <c r="G5625" s="19"/>
      <c r="H5625" s="19">
        <v>0.17928080702257812</v>
      </c>
      <c r="I5625" s="19"/>
      <c r="J5625" s="19">
        <v>1.1992449506770451</v>
      </c>
      <c r="K5625" s="19"/>
      <c r="L5625" s="19">
        <v>1.0630225779589784</v>
      </c>
      <c r="M5625" s="19"/>
      <c r="N5625" s="19">
        <v>1.2382067938730001</v>
      </c>
      <c r="O5625" s="19"/>
      <c r="P5625" s="50">
        <v>0.47580163014976556</v>
      </c>
      <c r="R5625" s="9" t="s">
        <v>0</v>
      </c>
    </row>
    <row r="5626" spans="2:18" x14ac:dyDescent="0.2">
      <c r="B5626" s="25">
        <v>5396</v>
      </c>
      <c r="C5626" s="193">
        <v>0.26240046744377743</v>
      </c>
      <c r="D5626" s="19"/>
      <c r="E5626" s="19">
        <v>0.89499775750241661</v>
      </c>
      <c r="F5626" s="19"/>
      <c r="G5626" s="19">
        <v>0.70509943088143834</v>
      </c>
      <c r="H5626" s="19"/>
      <c r="I5626" s="19"/>
      <c r="J5626" s="19">
        <v>0.9384074284610614</v>
      </c>
      <c r="K5626" s="19">
        <v>0.48657611003186296</v>
      </c>
      <c r="L5626" s="19"/>
      <c r="M5626" s="19">
        <v>0.4116560166474123</v>
      </c>
      <c r="N5626" s="19"/>
      <c r="O5626" s="19">
        <v>0.33581854638370762</v>
      </c>
      <c r="P5626" s="50"/>
      <c r="R5626" s="9" t="s">
        <v>0</v>
      </c>
    </row>
    <row r="5627" spans="2:18" x14ac:dyDescent="0.2">
      <c r="B5627" s="25">
        <v>5397</v>
      </c>
      <c r="C5627" s="193"/>
      <c r="D5627" s="19">
        <v>0.78968002414874883</v>
      </c>
      <c r="E5627" s="19"/>
      <c r="F5627" s="19">
        <v>0.12516020020398438</v>
      </c>
      <c r="G5627" s="19">
        <v>0.49323174878971388</v>
      </c>
      <c r="H5627" s="19"/>
      <c r="I5627" s="19">
        <v>0.17635774922927067</v>
      </c>
      <c r="J5627" s="19"/>
      <c r="K5627" s="19">
        <v>0.48630373545520411</v>
      </c>
      <c r="L5627" s="19"/>
      <c r="M5627" s="19">
        <v>0.50436472938347809</v>
      </c>
      <c r="N5627" s="19"/>
      <c r="O5627" s="19">
        <v>0.70825112722533179</v>
      </c>
      <c r="P5627" s="50"/>
      <c r="R5627" s="9" t="s">
        <v>0</v>
      </c>
    </row>
    <row r="5628" spans="2:18" x14ac:dyDescent="0.2">
      <c r="B5628" s="25">
        <v>5398</v>
      </c>
      <c r="C5628" s="193"/>
      <c r="D5628" s="19">
        <v>1.0238427028743027</v>
      </c>
      <c r="E5628" s="19"/>
      <c r="F5628" s="19">
        <v>0.64869338640370422</v>
      </c>
      <c r="G5628" s="19">
        <v>4.2042819727267942E-2</v>
      </c>
      <c r="H5628" s="19"/>
      <c r="I5628" s="19"/>
      <c r="J5628" s="19">
        <v>0.90414920383273079</v>
      </c>
      <c r="K5628" s="19"/>
      <c r="L5628" s="19">
        <v>0.67614971551289427</v>
      </c>
      <c r="M5628" s="19"/>
      <c r="N5628" s="19">
        <v>0.7814793438569092</v>
      </c>
      <c r="O5628" s="19"/>
      <c r="P5628" s="50">
        <v>0.60113746419036385</v>
      </c>
      <c r="R5628" s="9" t="s">
        <v>0</v>
      </c>
    </row>
    <row r="5629" spans="2:18" x14ac:dyDescent="0.2">
      <c r="B5629" s="25">
        <v>5399</v>
      </c>
      <c r="C5629" s="193">
        <v>8.7063487720385843E-2</v>
      </c>
      <c r="D5629" s="19"/>
      <c r="E5629" s="19"/>
      <c r="F5629" s="19">
        <v>0.70824764644006677</v>
      </c>
      <c r="G5629" s="19">
        <v>0.51598788466337853</v>
      </c>
      <c r="H5629" s="19"/>
      <c r="I5629" s="19">
        <v>0.3328171762867031</v>
      </c>
      <c r="J5629" s="19"/>
      <c r="K5629" s="19">
        <v>0.87093935655379151</v>
      </c>
      <c r="L5629" s="19"/>
      <c r="M5629" s="19">
        <v>0.35105668458342437</v>
      </c>
      <c r="N5629" s="19"/>
      <c r="O5629" s="19">
        <v>0.84354780754126224</v>
      </c>
      <c r="P5629" s="50"/>
      <c r="R5629" s="9" t="s">
        <v>0</v>
      </c>
    </row>
    <row r="5630" spans="2:18" x14ac:dyDescent="0.2">
      <c r="B5630" s="25">
        <v>5400</v>
      </c>
      <c r="C5630" s="193">
        <v>1.6400315999989934</v>
      </c>
      <c r="D5630" s="19"/>
      <c r="E5630" s="19">
        <v>2.3960148410003779</v>
      </c>
      <c r="F5630" s="19"/>
      <c r="G5630" s="19">
        <v>2.4126087244908461</v>
      </c>
      <c r="H5630" s="19"/>
      <c r="I5630" s="19">
        <v>2.3338180597895795</v>
      </c>
      <c r="J5630" s="19"/>
      <c r="K5630" s="19">
        <v>1.7464035996335403</v>
      </c>
      <c r="L5630" s="19"/>
      <c r="M5630" s="19">
        <v>1.3404489613740944</v>
      </c>
      <c r="N5630" s="19"/>
      <c r="O5630" s="19">
        <v>1.6442155877571865</v>
      </c>
      <c r="P5630" s="50"/>
      <c r="R5630" s="9" t="s">
        <v>0</v>
      </c>
    </row>
    <row r="5631" spans="2:18" x14ac:dyDescent="0.2">
      <c r="B5631" s="25">
        <v>5401</v>
      </c>
      <c r="C5631" s="193">
        <v>5.3615972898285631E-2</v>
      </c>
      <c r="D5631" s="19"/>
      <c r="E5631" s="19"/>
      <c r="F5631" s="19">
        <v>0.81163044849662747</v>
      </c>
      <c r="G5631" s="19"/>
      <c r="H5631" s="19">
        <v>0.47647399662499956</v>
      </c>
      <c r="I5631" s="19"/>
      <c r="J5631" s="19">
        <v>0.86597908852022865</v>
      </c>
      <c r="K5631" s="19"/>
      <c r="L5631" s="19">
        <v>1.682439126411845</v>
      </c>
      <c r="M5631" s="19"/>
      <c r="N5631" s="19">
        <v>1.1153497006547424</v>
      </c>
      <c r="O5631" s="19"/>
      <c r="P5631" s="50">
        <v>0.5741056825394516</v>
      </c>
      <c r="R5631" s="9" t="s">
        <v>0</v>
      </c>
    </row>
    <row r="5632" spans="2:18" x14ac:dyDescent="0.2">
      <c r="B5632" s="25">
        <v>5402</v>
      </c>
      <c r="C5632" s="193"/>
      <c r="D5632" s="19">
        <v>0.62454061572802877</v>
      </c>
      <c r="E5632" s="19"/>
      <c r="F5632" s="19">
        <v>0.49281853468672793</v>
      </c>
      <c r="G5632" s="19"/>
      <c r="H5632" s="19">
        <v>0.61573332046421059</v>
      </c>
      <c r="I5632" s="19"/>
      <c r="J5632" s="19">
        <v>0.69308923841634695</v>
      </c>
      <c r="K5632" s="19">
        <v>4.4155608798383372E-2</v>
      </c>
      <c r="L5632" s="19"/>
      <c r="M5632" s="19"/>
      <c r="N5632" s="19">
        <v>0.81307957217338711</v>
      </c>
      <c r="O5632" s="19"/>
      <c r="P5632" s="50">
        <v>0.22937337303707744</v>
      </c>
      <c r="R5632" s="9" t="s">
        <v>0</v>
      </c>
    </row>
    <row r="5633" spans="2:18" x14ac:dyDescent="0.2">
      <c r="B5633" s="25">
        <v>5403</v>
      </c>
      <c r="C5633" s="193">
        <v>1.5979579298052125</v>
      </c>
      <c r="D5633" s="19"/>
      <c r="E5633" s="19">
        <v>0.69049919249642755</v>
      </c>
      <c r="F5633" s="19"/>
      <c r="G5633" s="19">
        <v>1.0485574765442591</v>
      </c>
      <c r="H5633" s="19"/>
      <c r="I5633" s="19">
        <v>0.81716066068249293</v>
      </c>
      <c r="J5633" s="19"/>
      <c r="K5633" s="19">
        <v>1.0786143132572037</v>
      </c>
      <c r="L5633" s="19"/>
      <c r="M5633" s="19">
        <v>1.2424722372983057</v>
      </c>
      <c r="N5633" s="19"/>
      <c r="O5633" s="19">
        <v>0.90326534553415683</v>
      </c>
      <c r="P5633" s="50"/>
      <c r="R5633" s="9" t="s">
        <v>0</v>
      </c>
    </row>
    <row r="5634" spans="2:18" x14ac:dyDescent="0.2">
      <c r="B5634" s="25">
        <v>5404</v>
      </c>
      <c r="C5634" s="193">
        <v>1.6353171492031145E-2</v>
      </c>
      <c r="D5634" s="19"/>
      <c r="E5634" s="19">
        <v>1.5830807061090031</v>
      </c>
      <c r="F5634" s="19"/>
      <c r="G5634" s="19">
        <v>0.15000787892103962</v>
      </c>
      <c r="H5634" s="19"/>
      <c r="I5634" s="19">
        <v>1.2719486205093484</v>
      </c>
      <c r="J5634" s="19"/>
      <c r="K5634" s="19">
        <v>8.0320273982777218E-2</v>
      </c>
      <c r="L5634" s="19"/>
      <c r="M5634" s="19">
        <v>0.68000124584573096</v>
      </c>
      <c r="N5634" s="19"/>
      <c r="O5634" s="19">
        <v>0.75770725212895573</v>
      </c>
      <c r="P5634" s="50"/>
      <c r="R5634" s="9" t="s">
        <v>0</v>
      </c>
    </row>
    <row r="5635" spans="2:18" x14ac:dyDescent="0.2">
      <c r="B5635" s="25">
        <v>5405</v>
      </c>
      <c r="C5635" s="193"/>
      <c r="D5635" s="19">
        <v>1.1284204325980121</v>
      </c>
      <c r="E5635" s="19"/>
      <c r="F5635" s="19">
        <v>0.84549340810928053</v>
      </c>
      <c r="G5635" s="19"/>
      <c r="H5635" s="19">
        <v>0.59121896006834451</v>
      </c>
      <c r="I5635" s="19"/>
      <c r="J5635" s="19">
        <v>0.83359756902984905</v>
      </c>
      <c r="K5635" s="19"/>
      <c r="L5635" s="19">
        <v>1.9339791270309721</v>
      </c>
      <c r="M5635" s="19"/>
      <c r="N5635" s="19">
        <v>0.43505977968293097</v>
      </c>
      <c r="O5635" s="19"/>
      <c r="P5635" s="50">
        <v>1.4200445844390208E-2</v>
      </c>
      <c r="R5635" s="9" t="s">
        <v>0</v>
      </c>
    </row>
    <row r="5636" spans="2:18" x14ac:dyDescent="0.2">
      <c r="B5636" s="25">
        <v>5406</v>
      </c>
      <c r="C5636" s="193"/>
      <c r="D5636" s="19">
        <v>1.2321256617717189</v>
      </c>
      <c r="E5636" s="19"/>
      <c r="F5636" s="19">
        <v>1.3837364752058654</v>
      </c>
      <c r="G5636" s="19"/>
      <c r="H5636" s="19">
        <v>1.199030017301032</v>
      </c>
      <c r="I5636" s="19"/>
      <c r="J5636" s="19">
        <v>1.7448612135147437</v>
      </c>
      <c r="K5636" s="19"/>
      <c r="L5636" s="19">
        <v>1.8639019374415338</v>
      </c>
      <c r="M5636" s="19"/>
      <c r="N5636" s="19">
        <v>1.9790134717574772</v>
      </c>
      <c r="O5636" s="19"/>
      <c r="P5636" s="50">
        <v>1.8554262183585224</v>
      </c>
      <c r="R5636" s="9" t="s">
        <v>0</v>
      </c>
    </row>
    <row r="5637" spans="2:18" x14ac:dyDescent="0.2">
      <c r="B5637" s="25">
        <v>5407</v>
      </c>
      <c r="C5637" s="193"/>
      <c r="D5637" s="19">
        <v>0.88828787447867641</v>
      </c>
      <c r="E5637" s="19">
        <v>4.2684706044088055E-2</v>
      </c>
      <c r="F5637" s="19"/>
      <c r="G5637" s="19"/>
      <c r="H5637" s="19">
        <v>0.89643425394610332</v>
      </c>
      <c r="I5637" s="19">
        <v>2.6136880400219581E-2</v>
      </c>
      <c r="J5637" s="19"/>
      <c r="K5637" s="19"/>
      <c r="L5637" s="19">
        <v>1.3203394217588471</v>
      </c>
      <c r="M5637" s="19"/>
      <c r="N5637" s="19">
        <v>0.62917267541696009</v>
      </c>
      <c r="O5637" s="19"/>
      <c r="P5637" s="50">
        <v>1.0571890621795419E-2</v>
      </c>
      <c r="R5637" s="9" t="s">
        <v>0</v>
      </c>
    </row>
    <row r="5638" spans="2:18" x14ac:dyDescent="0.2">
      <c r="B5638" s="25">
        <v>5408</v>
      </c>
      <c r="C5638" s="193">
        <v>1.7420926735633102</v>
      </c>
      <c r="D5638" s="19"/>
      <c r="E5638" s="19">
        <v>1.623803809702316</v>
      </c>
      <c r="F5638" s="19"/>
      <c r="G5638" s="19">
        <v>0.90911611317982199</v>
      </c>
      <c r="H5638" s="19"/>
      <c r="I5638" s="19">
        <v>1.5004200091752662</v>
      </c>
      <c r="J5638" s="19"/>
      <c r="K5638" s="19">
        <v>1.1301595591392319</v>
      </c>
      <c r="L5638" s="19"/>
      <c r="M5638" s="19">
        <v>1.0626588275980817</v>
      </c>
      <c r="N5638" s="19"/>
      <c r="O5638" s="19">
        <v>0.81192722208654522</v>
      </c>
      <c r="P5638" s="50"/>
      <c r="R5638" s="9" t="s">
        <v>0</v>
      </c>
    </row>
    <row r="5639" spans="2:18" x14ac:dyDescent="0.2">
      <c r="B5639" s="25">
        <v>5409</v>
      </c>
      <c r="C5639" s="193"/>
      <c r="D5639" s="19">
        <v>0.33080487861294372</v>
      </c>
      <c r="E5639" s="19"/>
      <c r="F5639" s="19">
        <v>0.25702497985594397</v>
      </c>
      <c r="G5639" s="19"/>
      <c r="H5639" s="19">
        <v>0.33464107807496296</v>
      </c>
      <c r="I5639" s="19">
        <v>0.14876751948622716</v>
      </c>
      <c r="J5639" s="19"/>
      <c r="K5639" s="19">
        <v>0.32948152763785971</v>
      </c>
      <c r="L5639" s="19"/>
      <c r="M5639" s="19"/>
      <c r="N5639" s="19">
        <v>0.27135197999931199</v>
      </c>
      <c r="O5639" s="19">
        <v>0.44476317857294162</v>
      </c>
      <c r="P5639" s="50"/>
      <c r="R5639" s="9" t="s">
        <v>0</v>
      </c>
    </row>
    <row r="5640" spans="2:18" x14ac:dyDescent="0.2">
      <c r="B5640" s="25">
        <v>5410</v>
      </c>
      <c r="C5640" s="193"/>
      <c r="D5640" s="19">
        <v>0.46664722940663356</v>
      </c>
      <c r="E5640" s="19"/>
      <c r="F5640" s="19">
        <v>0.27722436318810029</v>
      </c>
      <c r="G5640" s="19"/>
      <c r="H5640" s="19">
        <v>0.17163903839511727</v>
      </c>
      <c r="I5640" s="19"/>
      <c r="J5640" s="19">
        <v>7.0070420115840956E-2</v>
      </c>
      <c r="K5640" s="19"/>
      <c r="L5640" s="19">
        <v>0.50212562138864725</v>
      </c>
      <c r="M5640" s="19"/>
      <c r="N5640" s="19">
        <v>0.54956150170827744</v>
      </c>
      <c r="O5640" s="19">
        <v>0.10354032187143851</v>
      </c>
      <c r="P5640" s="50"/>
      <c r="R5640" s="9" t="s">
        <v>0</v>
      </c>
    </row>
    <row r="5641" spans="2:18" x14ac:dyDescent="0.2">
      <c r="B5641" s="25">
        <v>5411</v>
      </c>
      <c r="C5641" s="193">
        <v>1.1265793079519564</v>
      </c>
      <c r="D5641" s="19"/>
      <c r="E5641" s="19">
        <v>0.30616912128584545</v>
      </c>
      <c r="F5641" s="19"/>
      <c r="G5641" s="19">
        <v>0.38774149619846809</v>
      </c>
      <c r="H5641" s="19"/>
      <c r="I5641" s="19">
        <v>0.43288378838208019</v>
      </c>
      <c r="J5641" s="19"/>
      <c r="K5641" s="19">
        <v>7.5919116303101178E-2</v>
      </c>
      <c r="L5641" s="19"/>
      <c r="M5641" s="19">
        <v>0.55424963317549514</v>
      </c>
      <c r="N5641" s="19"/>
      <c r="O5641" s="19">
        <v>0.29822591082098626</v>
      </c>
      <c r="P5641" s="50"/>
      <c r="R5641" s="9" t="s">
        <v>0</v>
      </c>
    </row>
    <row r="5642" spans="2:18" x14ac:dyDescent="0.2">
      <c r="B5642" s="25">
        <v>5412</v>
      </c>
      <c r="C5642" s="193"/>
      <c r="D5642" s="19">
        <v>0.25397531267196677</v>
      </c>
      <c r="E5642" s="19">
        <v>0.8750362477251904</v>
      </c>
      <c r="F5642" s="19"/>
      <c r="G5642" s="19">
        <v>1.7061504312437821</v>
      </c>
      <c r="H5642" s="19"/>
      <c r="I5642" s="19">
        <v>0.54611175461495309</v>
      </c>
      <c r="J5642" s="19"/>
      <c r="K5642" s="19"/>
      <c r="L5642" s="19">
        <v>0.21389793380566421</v>
      </c>
      <c r="M5642" s="19">
        <v>0.58803119856375707</v>
      </c>
      <c r="N5642" s="19"/>
      <c r="O5642" s="19">
        <v>1.02680889878991</v>
      </c>
      <c r="P5642" s="50"/>
      <c r="R5642" s="9" t="s">
        <v>0</v>
      </c>
    </row>
    <row r="5643" spans="2:18" x14ac:dyDescent="0.2">
      <c r="B5643" s="25">
        <v>5413</v>
      </c>
      <c r="C5643" s="193"/>
      <c r="D5643" s="19">
        <v>0.46118693547189393</v>
      </c>
      <c r="E5643" s="19">
        <v>0.77527317667903828</v>
      </c>
      <c r="F5643" s="19"/>
      <c r="G5643" s="19"/>
      <c r="H5643" s="19">
        <v>0.24519765383515951</v>
      </c>
      <c r="I5643" s="19">
        <v>6.6318074126895707E-2</v>
      </c>
      <c r="J5643" s="19"/>
      <c r="K5643" s="19">
        <v>0.27101239110976583</v>
      </c>
      <c r="L5643" s="19"/>
      <c r="M5643" s="19">
        <v>0.81008766098513108</v>
      </c>
      <c r="N5643" s="19"/>
      <c r="O5643" s="19"/>
      <c r="P5643" s="50">
        <v>0.42901466505946023</v>
      </c>
      <c r="R5643" s="9" t="s">
        <v>0</v>
      </c>
    </row>
    <row r="5644" spans="2:18" x14ac:dyDescent="0.2">
      <c r="B5644" s="25">
        <v>5414</v>
      </c>
      <c r="C5644" s="193">
        <v>1.7014549805098726</v>
      </c>
      <c r="D5644" s="19"/>
      <c r="E5644" s="19">
        <v>1.0445141469118009</v>
      </c>
      <c r="F5644" s="19"/>
      <c r="G5644" s="19">
        <v>0.63201991297676929</v>
      </c>
      <c r="H5644" s="19"/>
      <c r="I5644" s="19">
        <v>0.63751395348529472</v>
      </c>
      <c r="J5644" s="19"/>
      <c r="K5644" s="19">
        <v>1.0329372272556121</v>
      </c>
      <c r="L5644" s="19"/>
      <c r="M5644" s="19">
        <v>1.5352349173704511</v>
      </c>
      <c r="N5644" s="19"/>
      <c r="O5644" s="19">
        <v>1.9320771625309086</v>
      </c>
      <c r="P5644" s="50"/>
      <c r="R5644" s="9" t="s">
        <v>0</v>
      </c>
    </row>
    <row r="5645" spans="2:18" x14ac:dyDescent="0.2">
      <c r="B5645" s="25">
        <v>5415</v>
      </c>
      <c r="C5645" s="193"/>
      <c r="D5645" s="19">
        <v>9.2091451245057604E-2</v>
      </c>
      <c r="E5645" s="19">
        <v>0.92632823451534585</v>
      </c>
      <c r="F5645" s="19"/>
      <c r="G5645" s="19"/>
      <c r="H5645" s="19">
        <v>0.20393474301974893</v>
      </c>
      <c r="I5645" s="19">
        <v>0.70005230215002456</v>
      </c>
      <c r="J5645" s="19"/>
      <c r="K5645" s="19">
        <v>0.7477486910749731</v>
      </c>
      <c r="L5645" s="19"/>
      <c r="M5645" s="19">
        <v>0.37400690864429614</v>
      </c>
      <c r="N5645" s="19"/>
      <c r="O5645" s="19">
        <v>0.79086138369942727</v>
      </c>
      <c r="P5645" s="50"/>
      <c r="R5645" s="9" t="s">
        <v>0</v>
      </c>
    </row>
    <row r="5646" spans="2:18" x14ac:dyDescent="0.2">
      <c r="B5646" s="25">
        <v>5416</v>
      </c>
      <c r="C5646" s="193"/>
      <c r="D5646" s="19">
        <v>0.62351907540521834</v>
      </c>
      <c r="E5646" s="19"/>
      <c r="F5646" s="19">
        <v>1.4036475304620311E-2</v>
      </c>
      <c r="G5646" s="19">
        <v>8.2637655223090509E-2</v>
      </c>
      <c r="H5646" s="19"/>
      <c r="I5646" s="19"/>
      <c r="J5646" s="19">
        <v>0.1043000572567428</v>
      </c>
      <c r="K5646" s="19"/>
      <c r="L5646" s="19">
        <v>0.77869691245271311</v>
      </c>
      <c r="M5646" s="19">
        <v>0.26024687022288351</v>
      </c>
      <c r="N5646" s="19"/>
      <c r="O5646" s="19"/>
      <c r="P5646" s="50">
        <v>0.34478127302023087</v>
      </c>
      <c r="R5646" s="9" t="s">
        <v>0</v>
      </c>
    </row>
    <row r="5647" spans="2:18" x14ac:dyDescent="0.2">
      <c r="B5647" s="25">
        <v>5417</v>
      </c>
      <c r="C5647" s="193"/>
      <c r="D5647" s="19">
        <v>2.8186560798145667E-2</v>
      </c>
      <c r="E5647" s="19"/>
      <c r="F5647" s="19">
        <v>0.43855643570327707</v>
      </c>
      <c r="G5647" s="19">
        <v>5.0378997472882419E-3</v>
      </c>
      <c r="H5647" s="19"/>
      <c r="I5647" s="19">
        <v>0.67225695534787466</v>
      </c>
      <c r="J5647" s="19"/>
      <c r="K5647" s="19"/>
      <c r="L5647" s="19">
        <v>0.83608069929339446</v>
      </c>
      <c r="M5647" s="19"/>
      <c r="N5647" s="19">
        <v>0.19918637358053148</v>
      </c>
      <c r="O5647" s="19"/>
      <c r="P5647" s="50">
        <v>0.7009190521232983</v>
      </c>
      <c r="R5647" s="9" t="s">
        <v>0</v>
      </c>
    </row>
    <row r="5648" spans="2:18" x14ac:dyDescent="0.2">
      <c r="B5648" s="25">
        <v>5418</v>
      </c>
      <c r="C5648" s="193"/>
      <c r="D5648" s="19">
        <v>6.3008304437897664E-2</v>
      </c>
      <c r="E5648" s="19"/>
      <c r="F5648" s="19">
        <v>0.36842507576479694</v>
      </c>
      <c r="G5648" s="19"/>
      <c r="H5648" s="19">
        <v>0.54766298877128172</v>
      </c>
      <c r="I5648" s="19"/>
      <c r="J5648" s="19">
        <v>0.27360473758964499</v>
      </c>
      <c r="K5648" s="19">
        <v>0.21760926858407934</v>
      </c>
      <c r="L5648" s="19"/>
      <c r="M5648" s="19"/>
      <c r="N5648" s="19">
        <v>7.4441217489026199E-2</v>
      </c>
      <c r="O5648" s="19"/>
      <c r="P5648" s="50">
        <v>0.75320081078078127</v>
      </c>
      <c r="R5648" s="9" t="s">
        <v>0</v>
      </c>
    </row>
    <row r="5649" spans="2:18" x14ac:dyDescent="0.2">
      <c r="B5649" s="25">
        <v>5419</v>
      </c>
      <c r="C5649" s="193"/>
      <c r="D5649" s="19">
        <v>2.21645719601853</v>
      </c>
      <c r="E5649" s="19"/>
      <c r="F5649" s="19">
        <v>2.3479626662554423</v>
      </c>
      <c r="G5649" s="19"/>
      <c r="H5649" s="19">
        <v>1.5972756314164083</v>
      </c>
      <c r="I5649" s="19"/>
      <c r="J5649" s="19">
        <v>1.2925037861203261</v>
      </c>
      <c r="K5649" s="19"/>
      <c r="L5649" s="19">
        <v>1.6875547145401006</v>
      </c>
      <c r="M5649" s="19"/>
      <c r="N5649" s="19">
        <v>1.9755559070289996</v>
      </c>
      <c r="O5649" s="19"/>
      <c r="P5649" s="50">
        <v>2.4147092476737702</v>
      </c>
      <c r="R5649" s="9" t="s">
        <v>0</v>
      </c>
    </row>
    <row r="5650" spans="2:18" x14ac:dyDescent="0.2">
      <c r="B5650" s="25">
        <v>5420</v>
      </c>
      <c r="C5650" s="193">
        <v>0.63269942656584233</v>
      </c>
      <c r="D5650" s="19"/>
      <c r="E5650" s="19">
        <v>0.48539697747539778</v>
      </c>
      <c r="F5650" s="19"/>
      <c r="G5650" s="19">
        <v>0.88544990269083879</v>
      </c>
      <c r="H5650" s="19"/>
      <c r="I5650" s="19">
        <v>0.57743053363297092</v>
      </c>
      <c r="J5650" s="19"/>
      <c r="K5650" s="19">
        <v>0.16786596604515577</v>
      </c>
      <c r="L5650" s="19"/>
      <c r="M5650" s="19"/>
      <c r="N5650" s="19">
        <v>0.9516632080214279</v>
      </c>
      <c r="O5650" s="19">
        <v>0.37098968561934748</v>
      </c>
      <c r="P5650" s="50"/>
      <c r="R5650" s="9" t="s">
        <v>0</v>
      </c>
    </row>
    <row r="5651" spans="2:18" x14ac:dyDescent="0.2">
      <c r="B5651" s="25">
        <v>5421</v>
      </c>
      <c r="C5651" s="193"/>
      <c r="D5651" s="19">
        <v>0.85441826727139936</v>
      </c>
      <c r="E5651" s="19"/>
      <c r="F5651" s="19">
        <v>0.66992358653745643</v>
      </c>
      <c r="G5651" s="19">
        <v>0.40664037829309835</v>
      </c>
      <c r="H5651" s="19"/>
      <c r="I5651" s="19"/>
      <c r="J5651" s="19">
        <v>0.6175468940899479</v>
      </c>
      <c r="K5651" s="19">
        <v>0.29853891853788511</v>
      </c>
      <c r="L5651" s="19"/>
      <c r="M5651" s="19"/>
      <c r="N5651" s="19">
        <v>0.27459653583414589</v>
      </c>
      <c r="O5651" s="19"/>
      <c r="P5651" s="50">
        <v>0.5361512221697301</v>
      </c>
      <c r="R5651" s="9" t="s">
        <v>0</v>
      </c>
    </row>
    <row r="5652" spans="2:18" x14ac:dyDescent="0.2">
      <c r="B5652" s="25">
        <v>5422</v>
      </c>
      <c r="C5652" s="193"/>
      <c r="D5652" s="19">
        <v>0.45362703436565244</v>
      </c>
      <c r="E5652" s="19"/>
      <c r="F5652" s="19">
        <v>0.47237078687460654</v>
      </c>
      <c r="G5652" s="19"/>
      <c r="H5652" s="19">
        <v>0.19384122832675288</v>
      </c>
      <c r="I5652" s="19">
        <v>4.539504230061258E-2</v>
      </c>
      <c r="J5652" s="19"/>
      <c r="K5652" s="19"/>
      <c r="L5652" s="19">
        <v>0.63973413991466765</v>
      </c>
      <c r="M5652" s="19"/>
      <c r="N5652" s="19">
        <v>0.15515791736312218</v>
      </c>
      <c r="O5652" s="19"/>
      <c r="P5652" s="50">
        <v>0.82729964367991526</v>
      </c>
      <c r="R5652" s="9" t="s">
        <v>0</v>
      </c>
    </row>
    <row r="5653" spans="2:18" x14ac:dyDescent="0.2">
      <c r="B5653" s="25">
        <v>5423</v>
      </c>
      <c r="C5653" s="193"/>
      <c r="D5653" s="19">
        <v>0.14604014119035608</v>
      </c>
      <c r="E5653" s="19"/>
      <c r="F5653" s="19">
        <v>0.22453001163210937</v>
      </c>
      <c r="G5653" s="19"/>
      <c r="H5653" s="19">
        <v>0.98971983947133157</v>
      </c>
      <c r="I5653" s="19"/>
      <c r="J5653" s="19">
        <v>0.35517068381793943</v>
      </c>
      <c r="K5653" s="19"/>
      <c r="L5653" s="19">
        <v>4.9257711559867988E-2</v>
      </c>
      <c r="M5653" s="19"/>
      <c r="N5653" s="19">
        <v>0.29357273811481205</v>
      </c>
      <c r="O5653" s="19"/>
      <c r="P5653" s="50">
        <v>0.59891079665486924</v>
      </c>
      <c r="R5653" s="9" t="s">
        <v>0</v>
      </c>
    </row>
    <row r="5654" spans="2:18" x14ac:dyDescent="0.2">
      <c r="B5654" s="25">
        <v>5424</v>
      </c>
      <c r="C5654" s="193">
        <v>0.28160052009008435</v>
      </c>
      <c r="D5654" s="19"/>
      <c r="E5654" s="19"/>
      <c r="F5654" s="19">
        <v>0.29353788801986086</v>
      </c>
      <c r="G5654" s="19"/>
      <c r="H5654" s="19">
        <v>0.19745195803674917</v>
      </c>
      <c r="I5654" s="19">
        <v>0.52039015431244817</v>
      </c>
      <c r="J5654" s="19"/>
      <c r="K5654" s="19">
        <v>0.19481644778203921</v>
      </c>
      <c r="L5654" s="19"/>
      <c r="M5654" s="19"/>
      <c r="N5654" s="19">
        <v>0.41111969914580254</v>
      </c>
      <c r="O5654" s="19">
        <v>0.40504722972304635</v>
      </c>
      <c r="P5654" s="50"/>
      <c r="R5654" s="9" t="s">
        <v>0</v>
      </c>
    </row>
    <row r="5655" spans="2:18" x14ac:dyDescent="0.2">
      <c r="B5655" s="25">
        <v>5425</v>
      </c>
      <c r="C5655" s="193">
        <v>0.85851587030368703</v>
      </c>
      <c r="D5655" s="19"/>
      <c r="E5655" s="19">
        <v>0.31610253765485241</v>
      </c>
      <c r="F5655" s="19"/>
      <c r="G5655" s="19"/>
      <c r="H5655" s="19">
        <v>0.47167230821396766</v>
      </c>
      <c r="I5655" s="19">
        <v>0.33327085521233835</v>
      </c>
      <c r="J5655" s="19"/>
      <c r="K5655" s="19">
        <v>0.7429178259279976</v>
      </c>
      <c r="L5655" s="19"/>
      <c r="M5655" s="19">
        <v>0.52322407126733439</v>
      </c>
      <c r="N5655" s="19"/>
      <c r="O5655" s="19">
        <v>0.93790024155268426</v>
      </c>
      <c r="P5655" s="50"/>
      <c r="R5655" s="9" t="s">
        <v>0</v>
      </c>
    </row>
    <row r="5656" spans="2:18" x14ac:dyDescent="0.2">
      <c r="B5656" s="25">
        <v>5426</v>
      </c>
      <c r="C5656" s="193">
        <v>9.419345274537913E-2</v>
      </c>
      <c r="D5656" s="19"/>
      <c r="E5656" s="19">
        <v>0.22431977642208112</v>
      </c>
      <c r="F5656" s="19"/>
      <c r="G5656" s="19"/>
      <c r="H5656" s="19">
        <v>0.38715777276569957</v>
      </c>
      <c r="I5656" s="19"/>
      <c r="J5656" s="19">
        <v>0.99557130105402503</v>
      </c>
      <c r="K5656" s="19">
        <v>0.28974508541173405</v>
      </c>
      <c r="L5656" s="19"/>
      <c r="M5656" s="19"/>
      <c r="N5656" s="19">
        <v>0.64652392419477045</v>
      </c>
      <c r="O5656" s="19">
        <v>0.55149995306549326</v>
      </c>
      <c r="P5656" s="50"/>
      <c r="R5656" s="9" t="s">
        <v>0</v>
      </c>
    </row>
    <row r="5657" spans="2:18" x14ac:dyDescent="0.2">
      <c r="B5657" s="25">
        <v>5427</v>
      </c>
      <c r="C5657" s="193"/>
      <c r="D5657" s="19">
        <v>0.33053811605691918</v>
      </c>
      <c r="E5657" s="19"/>
      <c r="F5657" s="19">
        <v>0.944253819968496</v>
      </c>
      <c r="G5657" s="19">
        <v>6.0469766170175937E-2</v>
      </c>
      <c r="H5657" s="19"/>
      <c r="I5657" s="19"/>
      <c r="J5657" s="19">
        <v>0.33936985287746174</v>
      </c>
      <c r="K5657" s="19">
        <v>7.8107790137058195E-2</v>
      </c>
      <c r="L5657" s="19"/>
      <c r="M5657" s="19"/>
      <c r="N5657" s="19">
        <v>0.70729032254320445</v>
      </c>
      <c r="O5657" s="19"/>
      <c r="P5657" s="50">
        <v>0.29974746201751712</v>
      </c>
      <c r="R5657" s="9" t="s">
        <v>0</v>
      </c>
    </row>
    <row r="5658" spans="2:18" x14ac:dyDescent="0.2">
      <c r="B5658" s="25">
        <v>5428</v>
      </c>
      <c r="C5658" s="193">
        <v>6.9562102759496924E-2</v>
      </c>
      <c r="D5658" s="19"/>
      <c r="E5658" s="19"/>
      <c r="F5658" s="19">
        <v>0.56153631231975742</v>
      </c>
      <c r="G5658" s="19"/>
      <c r="H5658" s="19">
        <v>0.30358042796316442</v>
      </c>
      <c r="I5658" s="19">
        <v>0.39676148356938568</v>
      </c>
      <c r="J5658" s="19"/>
      <c r="K5658" s="19"/>
      <c r="L5658" s="19">
        <v>0.38784568521053692</v>
      </c>
      <c r="M5658" s="19">
        <v>0.59215153404685617</v>
      </c>
      <c r="N5658" s="19"/>
      <c r="O5658" s="19"/>
      <c r="P5658" s="50">
        <v>0.6516411824463314</v>
      </c>
      <c r="R5658" s="9" t="s">
        <v>0</v>
      </c>
    </row>
    <row r="5659" spans="2:18" x14ac:dyDescent="0.2">
      <c r="B5659" s="25">
        <v>5429</v>
      </c>
      <c r="C5659" s="193"/>
      <c r="D5659" s="19">
        <v>1.4922731576572326</v>
      </c>
      <c r="E5659" s="19"/>
      <c r="F5659" s="19">
        <v>1.1548466193724558</v>
      </c>
      <c r="G5659" s="19"/>
      <c r="H5659" s="19">
        <v>1.1244662573614173</v>
      </c>
      <c r="I5659" s="19"/>
      <c r="J5659" s="19">
        <v>0.45208405952275604</v>
      </c>
      <c r="K5659" s="19"/>
      <c r="L5659" s="19">
        <v>1.860315633791632</v>
      </c>
      <c r="M5659" s="19"/>
      <c r="N5659" s="19">
        <v>1.654286693129366</v>
      </c>
      <c r="O5659" s="19"/>
      <c r="P5659" s="50">
        <v>1.3879839674347478</v>
      </c>
      <c r="R5659" s="9" t="s">
        <v>0</v>
      </c>
    </row>
    <row r="5660" spans="2:18" x14ac:dyDescent="0.2">
      <c r="B5660" s="25">
        <v>5430</v>
      </c>
      <c r="C5660" s="193"/>
      <c r="D5660" s="19">
        <v>1.249612930768794</v>
      </c>
      <c r="E5660" s="19"/>
      <c r="F5660" s="19">
        <v>0.1184731444799494</v>
      </c>
      <c r="G5660" s="19">
        <v>4.9788020230734926E-2</v>
      </c>
      <c r="H5660" s="19"/>
      <c r="I5660" s="19"/>
      <c r="J5660" s="19">
        <v>0.37008439826168382</v>
      </c>
      <c r="K5660" s="19">
        <v>0.61978523809773534</v>
      </c>
      <c r="L5660" s="19"/>
      <c r="M5660" s="19">
        <v>2.6233494562085534E-2</v>
      </c>
      <c r="N5660" s="19"/>
      <c r="O5660" s="19">
        <v>0.33483703363591355</v>
      </c>
      <c r="P5660" s="50"/>
      <c r="R5660" s="9" t="s">
        <v>0</v>
      </c>
    </row>
    <row r="5661" spans="2:18" x14ac:dyDescent="0.2">
      <c r="B5661" s="25">
        <v>5431</v>
      </c>
      <c r="C5661" s="193"/>
      <c r="D5661" s="19">
        <v>0.93240887856525578</v>
      </c>
      <c r="E5661" s="19"/>
      <c r="F5661" s="19">
        <v>0.27738469122987064</v>
      </c>
      <c r="G5661" s="19">
        <v>0.19971880425615343</v>
      </c>
      <c r="H5661" s="19"/>
      <c r="I5661" s="19"/>
      <c r="J5661" s="19">
        <v>3.2885182345670852E-3</v>
      </c>
      <c r="K5661" s="19"/>
      <c r="L5661" s="19">
        <v>1.043774197152918</v>
      </c>
      <c r="M5661" s="19"/>
      <c r="N5661" s="19">
        <v>0.38177780873362255</v>
      </c>
      <c r="O5661" s="19"/>
      <c r="P5661" s="50">
        <v>0.33894980017442922</v>
      </c>
      <c r="R5661" s="9" t="s">
        <v>0</v>
      </c>
    </row>
    <row r="5662" spans="2:18" x14ac:dyDescent="0.2">
      <c r="B5662" s="25">
        <v>5432</v>
      </c>
      <c r="C5662" s="193">
        <v>0.10906052161364471</v>
      </c>
      <c r="D5662" s="19"/>
      <c r="E5662" s="19">
        <v>0.123459632072999</v>
      </c>
      <c r="F5662" s="19"/>
      <c r="G5662" s="19">
        <v>0.30145777005467378</v>
      </c>
      <c r="H5662" s="19"/>
      <c r="I5662" s="19">
        <v>0.19104081300120951</v>
      </c>
      <c r="J5662" s="19"/>
      <c r="K5662" s="19"/>
      <c r="L5662" s="19">
        <v>0.27249314257811214</v>
      </c>
      <c r="M5662" s="19">
        <v>0.21450273681844481</v>
      </c>
      <c r="N5662" s="19"/>
      <c r="O5662" s="19"/>
      <c r="P5662" s="50">
        <v>0.39319400660895781</v>
      </c>
      <c r="R5662" s="9" t="s">
        <v>0</v>
      </c>
    </row>
    <row r="5663" spans="2:18" x14ac:dyDescent="0.2">
      <c r="B5663" s="25">
        <v>5433</v>
      </c>
      <c r="C5663" s="193"/>
      <c r="D5663" s="19">
        <v>1.0290040561111313</v>
      </c>
      <c r="E5663" s="19">
        <v>0.12433092858780105</v>
      </c>
      <c r="F5663" s="19"/>
      <c r="G5663" s="19"/>
      <c r="H5663" s="19">
        <v>1.5239812096268561</v>
      </c>
      <c r="I5663" s="19"/>
      <c r="J5663" s="19">
        <v>7.1730904312493404E-2</v>
      </c>
      <c r="K5663" s="19">
        <v>0.4633836424524635</v>
      </c>
      <c r="L5663" s="19"/>
      <c r="M5663" s="19"/>
      <c r="N5663" s="19">
        <v>0.66218457673256537</v>
      </c>
      <c r="O5663" s="19"/>
      <c r="P5663" s="50">
        <v>0.85532404054930922</v>
      </c>
      <c r="R5663" s="9" t="s">
        <v>0</v>
      </c>
    </row>
    <row r="5664" spans="2:18" x14ac:dyDescent="0.2">
      <c r="B5664" s="25">
        <v>5434</v>
      </c>
      <c r="C5664" s="193">
        <v>0.63081526025587953</v>
      </c>
      <c r="D5664" s="19"/>
      <c r="E5664" s="19">
        <v>0.24975988852051212</v>
      </c>
      <c r="F5664" s="19"/>
      <c r="G5664" s="19">
        <v>0.35742355561146244</v>
      </c>
      <c r="H5664" s="19"/>
      <c r="I5664" s="19"/>
      <c r="J5664" s="19">
        <v>0.43286298732465012</v>
      </c>
      <c r="K5664" s="19">
        <v>5.7704634724913238E-2</v>
      </c>
      <c r="L5664" s="19"/>
      <c r="M5664" s="19">
        <v>1.0331401499120256</v>
      </c>
      <c r="N5664" s="19"/>
      <c r="O5664" s="19">
        <v>1.2643038360546972</v>
      </c>
      <c r="P5664" s="50"/>
      <c r="R5664" s="9" t="s">
        <v>0</v>
      </c>
    </row>
    <row r="5665" spans="2:18" x14ac:dyDescent="0.2">
      <c r="B5665" s="25">
        <v>5435</v>
      </c>
      <c r="C5665" s="193">
        <v>1.7891663538081211</v>
      </c>
      <c r="D5665" s="19"/>
      <c r="E5665" s="19">
        <v>1.8027205125758594</v>
      </c>
      <c r="F5665" s="19"/>
      <c r="G5665" s="19">
        <v>0.933117372514772</v>
      </c>
      <c r="H5665" s="19"/>
      <c r="I5665" s="19">
        <v>1.7118375627416891</v>
      </c>
      <c r="J5665" s="19"/>
      <c r="K5665" s="19">
        <v>0.99727041801466032</v>
      </c>
      <c r="L5665" s="19"/>
      <c r="M5665" s="19">
        <v>0.60202712419209314</v>
      </c>
      <c r="N5665" s="19"/>
      <c r="O5665" s="19"/>
      <c r="P5665" s="50">
        <v>6.3077019988953759E-3</v>
      </c>
      <c r="R5665" s="9" t="s">
        <v>0</v>
      </c>
    </row>
    <row r="5666" spans="2:18" x14ac:dyDescent="0.2">
      <c r="B5666" s="25">
        <v>5436</v>
      </c>
      <c r="C5666" s="193"/>
      <c r="D5666" s="19">
        <v>1.9627047170274392</v>
      </c>
      <c r="E5666" s="19"/>
      <c r="F5666" s="19">
        <v>0.7880987047382576</v>
      </c>
      <c r="G5666" s="19"/>
      <c r="H5666" s="19">
        <v>1.397706394215704</v>
      </c>
      <c r="I5666" s="19"/>
      <c r="J5666" s="19">
        <v>0.17972094121856197</v>
      </c>
      <c r="K5666" s="19"/>
      <c r="L5666" s="19">
        <v>1.1753942045282824</v>
      </c>
      <c r="M5666" s="19"/>
      <c r="N5666" s="19">
        <v>1.9019480939775835</v>
      </c>
      <c r="O5666" s="19"/>
      <c r="P5666" s="50">
        <v>1.4143268559376827</v>
      </c>
      <c r="R5666" s="9" t="s">
        <v>0</v>
      </c>
    </row>
    <row r="5667" spans="2:18" x14ac:dyDescent="0.2">
      <c r="B5667" s="25">
        <v>5437</v>
      </c>
      <c r="C5667" s="193">
        <v>0.80399771811968079</v>
      </c>
      <c r="D5667" s="19"/>
      <c r="E5667" s="19"/>
      <c r="F5667" s="19">
        <v>0.35997986157322426</v>
      </c>
      <c r="G5667" s="19"/>
      <c r="H5667" s="19">
        <v>8.3213450825629406E-2</v>
      </c>
      <c r="I5667" s="19">
        <v>0.85297167399725593</v>
      </c>
      <c r="J5667" s="19"/>
      <c r="K5667" s="19">
        <v>0.76980394658045204</v>
      </c>
      <c r="L5667" s="19"/>
      <c r="M5667" s="19">
        <v>0.98163927005437301</v>
      </c>
      <c r="N5667" s="19"/>
      <c r="O5667" s="19">
        <v>1.2564521083042264</v>
      </c>
      <c r="P5667" s="50"/>
      <c r="R5667" s="9" t="s">
        <v>0</v>
      </c>
    </row>
    <row r="5668" spans="2:18" x14ac:dyDescent="0.2">
      <c r="B5668" s="25">
        <v>5438</v>
      </c>
      <c r="C5668" s="193">
        <v>0.61251064889798912</v>
      </c>
      <c r="D5668" s="19"/>
      <c r="E5668" s="19">
        <v>0.25542154776526982</v>
      </c>
      <c r="F5668" s="19"/>
      <c r="G5668" s="19"/>
      <c r="H5668" s="19">
        <v>5.8346051070556654E-2</v>
      </c>
      <c r="I5668" s="19">
        <v>0.33025221852162179</v>
      </c>
      <c r="J5668" s="19"/>
      <c r="K5668" s="19"/>
      <c r="L5668" s="19">
        <v>0.88774363157024427</v>
      </c>
      <c r="M5668" s="19"/>
      <c r="N5668" s="19">
        <v>0.47825830433021455</v>
      </c>
      <c r="O5668" s="19"/>
      <c r="P5668" s="50">
        <v>2.3747106646364455E-2</v>
      </c>
      <c r="R5668" s="9" t="s">
        <v>0</v>
      </c>
    </row>
    <row r="5669" spans="2:18" x14ac:dyDescent="0.2">
      <c r="B5669" s="25">
        <v>5439</v>
      </c>
      <c r="C5669" s="193"/>
      <c r="D5669" s="19">
        <v>0.41464972455610666</v>
      </c>
      <c r="E5669" s="19"/>
      <c r="F5669" s="19">
        <v>0.10573815840296957</v>
      </c>
      <c r="G5669" s="19"/>
      <c r="H5669" s="19">
        <v>1.4456369446698631</v>
      </c>
      <c r="I5669" s="19"/>
      <c r="J5669" s="19">
        <v>1.23284472158257</v>
      </c>
      <c r="K5669" s="19"/>
      <c r="L5669" s="19">
        <v>0.94712201106696559</v>
      </c>
      <c r="M5669" s="19"/>
      <c r="N5669" s="19">
        <v>0.63593762090471462</v>
      </c>
      <c r="O5669" s="19"/>
      <c r="P5669" s="50">
        <v>0.6172553670168599</v>
      </c>
      <c r="R5669" s="9" t="s">
        <v>0</v>
      </c>
    </row>
    <row r="5670" spans="2:18" x14ac:dyDescent="0.2">
      <c r="B5670" s="25">
        <v>5440</v>
      </c>
      <c r="C5670" s="193">
        <v>1.6497840014590837</v>
      </c>
      <c r="D5670" s="19"/>
      <c r="E5670" s="19">
        <v>0.10839980465512082</v>
      </c>
      <c r="F5670" s="19"/>
      <c r="G5670" s="19">
        <v>0.27277350995104854</v>
      </c>
      <c r="H5670" s="19"/>
      <c r="I5670" s="19"/>
      <c r="J5670" s="19">
        <v>3.3782605066882181E-2</v>
      </c>
      <c r="K5670" s="19">
        <v>0.26432261329721757</v>
      </c>
      <c r="L5670" s="19"/>
      <c r="M5670" s="19">
        <v>9.3126945604325578E-2</v>
      </c>
      <c r="N5670" s="19"/>
      <c r="O5670" s="19">
        <v>0.16684712225818313</v>
      </c>
      <c r="P5670" s="50"/>
      <c r="R5670" s="9" t="s">
        <v>0</v>
      </c>
    </row>
    <row r="5671" spans="2:18" x14ac:dyDescent="0.2">
      <c r="B5671" s="25">
        <v>5441</v>
      </c>
      <c r="C5671" s="193"/>
      <c r="D5671" s="19">
        <v>0.5123227488837816</v>
      </c>
      <c r="E5671" s="19"/>
      <c r="F5671" s="19">
        <v>1.5215191244910422</v>
      </c>
      <c r="G5671" s="19"/>
      <c r="H5671" s="19">
        <v>1.866168444062416</v>
      </c>
      <c r="I5671" s="19"/>
      <c r="J5671" s="19">
        <v>1.2322507423081011</v>
      </c>
      <c r="K5671" s="19"/>
      <c r="L5671" s="19">
        <v>0.89979243470677439</v>
      </c>
      <c r="M5671" s="19"/>
      <c r="N5671" s="19">
        <v>1.8100148203130357</v>
      </c>
      <c r="O5671" s="19"/>
      <c r="P5671" s="50">
        <v>1.0340278208449372</v>
      </c>
      <c r="R5671" s="9" t="s">
        <v>0</v>
      </c>
    </row>
    <row r="5672" spans="2:18" x14ac:dyDescent="0.2">
      <c r="B5672" s="25">
        <v>5442</v>
      </c>
      <c r="C5672" s="193">
        <v>1.6793857843951443</v>
      </c>
      <c r="D5672" s="19"/>
      <c r="E5672" s="19">
        <v>0.9985571491725036</v>
      </c>
      <c r="F5672" s="19"/>
      <c r="G5672" s="19">
        <v>1.2507264917969745</v>
      </c>
      <c r="H5672" s="19"/>
      <c r="I5672" s="19">
        <v>1.5746356570518329</v>
      </c>
      <c r="J5672" s="19"/>
      <c r="K5672" s="19">
        <v>0.55310772761160587</v>
      </c>
      <c r="L5672" s="19"/>
      <c r="M5672" s="19">
        <v>0.86253796277712302</v>
      </c>
      <c r="N5672" s="19"/>
      <c r="O5672" s="19">
        <v>1.3367692647359342</v>
      </c>
      <c r="P5672" s="50"/>
      <c r="R5672" s="9" t="s">
        <v>0</v>
      </c>
    </row>
    <row r="5673" spans="2:18" x14ac:dyDescent="0.2">
      <c r="B5673" s="25">
        <v>5443</v>
      </c>
      <c r="C5673" s="193">
        <v>2.3513925571468244</v>
      </c>
      <c r="D5673" s="19"/>
      <c r="E5673" s="19">
        <v>2.351802857144293</v>
      </c>
      <c r="F5673" s="19"/>
      <c r="G5673" s="19">
        <v>2.7695557972660518</v>
      </c>
      <c r="H5673" s="19"/>
      <c r="I5673" s="19">
        <v>2.3474273055915105</v>
      </c>
      <c r="J5673" s="19"/>
      <c r="K5673" s="19">
        <v>2.4482576710501278</v>
      </c>
      <c r="L5673" s="19"/>
      <c r="M5673" s="19">
        <v>2.4832747004024518</v>
      </c>
      <c r="N5673" s="19"/>
      <c r="O5673" s="19">
        <v>3.1694333536653709</v>
      </c>
      <c r="P5673" s="50"/>
      <c r="R5673" s="9" t="s">
        <v>0</v>
      </c>
    </row>
    <row r="5674" spans="2:18" x14ac:dyDescent="0.2">
      <c r="B5674" s="25">
        <v>5444</v>
      </c>
      <c r="C5674" s="193"/>
      <c r="D5674" s="19">
        <v>0.17829643896612793</v>
      </c>
      <c r="E5674" s="19"/>
      <c r="F5674" s="19">
        <v>0.27802040966115132</v>
      </c>
      <c r="G5674" s="19"/>
      <c r="H5674" s="19">
        <v>0.9938150413463509</v>
      </c>
      <c r="I5674" s="19">
        <v>0.58552496063833903</v>
      </c>
      <c r="J5674" s="19"/>
      <c r="K5674" s="19"/>
      <c r="L5674" s="19">
        <v>0.46626631151435077</v>
      </c>
      <c r="M5674" s="19"/>
      <c r="N5674" s="19">
        <v>1.1221180541824911</v>
      </c>
      <c r="O5674" s="19"/>
      <c r="P5674" s="50">
        <v>0.81268328543427204</v>
      </c>
      <c r="R5674" s="9" t="s">
        <v>0</v>
      </c>
    </row>
    <row r="5675" spans="2:18" x14ac:dyDescent="0.2">
      <c r="B5675" s="25">
        <v>5445</v>
      </c>
      <c r="C5675" s="193">
        <v>0.62662969235602517</v>
      </c>
      <c r="D5675" s="19"/>
      <c r="E5675" s="19">
        <v>0.86764059840406915</v>
      </c>
      <c r="F5675" s="19"/>
      <c r="G5675" s="19">
        <v>0.77431237914242212</v>
      </c>
      <c r="H5675" s="19"/>
      <c r="I5675" s="19">
        <v>1.0153266857422629</v>
      </c>
      <c r="J5675" s="19"/>
      <c r="K5675" s="19">
        <v>0.92811833456760928</v>
      </c>
      <c r="L5675" s="19"/>
      <c r="M5675" s="19">
        <v>1.0706419474486935</v>
      </c>
      <c r="N5675" s="19"/>
      <c r="O5675" s="19"/>
      <c r="P5675" s="50">
        <v>8.4737494036817018E-2</v>
      </c>
      <c r="R5675" s="9" t="s">
        <v>0</v>
      </c>
    </row>
    <row r="5676" spans="2:18" x14ac:dyDescent="0.2">
      <c r="B5676" s="25">
        <v>5446</v>
      </c>
      <c r="C5676" s="193">
        <v>0.19605979224878395</v>
      </c>
      <c r="D5676" s="19"/>
      <c r="E5676" s="19"/>
      <c r="F5676" s="19">
        <v>0.96302763811001701</v>
      </c>
      <c r="G5676" s="19">
        <v>0.43384017348275161</v>
      </c>
      <c r="H5676" s="19"/>
      <c r="I5676" s="19">
        <v>0.82810269018951854</v>
      </c>
      <c r="J5676" s="19"/>
      <c r="K5676" s="19"/>
      <c r="L5676" s="19">
        <v>0.91863949119959565</v>
      </c>
      <c r="M5676" s="19">
        <v>0.52577831399399533</v>
      </c>
      <c r="N5676" s="19"/>
      <c r="O5676" s="19"/>
      <c r="P5676" s="50">
        <v>0.17013173952238794</v>
      </c>
      <c r="R5676" s="9" t="s">
        <v>0</v>
      </c>
    </row>
    <row r="5677" spans="2:18" x14ac:dyDescent="0.2">
      <c r="B5677" s="25">
        <v>5447</v>
      </c>
      <c r="C5677" s="193">
        <v>1.1641830809421512</v>
      </c>
      <c r="D5677" s="19"/>
      <c r="E5677" s="19">
        <v>0.96980278014128651</v>
      </c>
      <c r="F5677" s="19"/>
      <c r="G5677" s="19">
        <v>0.30525982332475982</v>
      </c>
      <c r="H5677" s="19"/>
      <c r="I5677" s="19">
        <v>0.2793311005973374</v>
      </c>
      <c r="J5677" s="19"/>
      <c r="K5677" s="19">
        <v>1.0417132724607994</v>
      </c>
      <c r="L5677" s="19"/>
      <c r="M5677" s="19">
        <v>0.61377758300948304</v>
      </c>
      <c r="N5677" s="19"/>
      <c r="O5677" s="19">
        <v>0.51651596811264111</v>
      </c>
      <c r="P5677" s="50"/>
      <c r="R5677" s="9" t="s">
        <v>0</v>
      </c>
    </row>
    <row r="5678" spans="2:18" x14ac:dyDescent="0.2">
      <c r="B5678" s="25">
        <v>5448</v>
      </c>
      <c r="C5678" s="193">
        <v>0.37044749779650299</v>
      </c>
      <c r="D5678" s="19"/>
      <c r="E5678" s="19"/>
      <c r="F5678" s="19">
        <v>0.30799177097995417</v>
      </c>
      <c r="G5678" s="19">
        <v>0.17209717022126156</v>
      </c>
      <c r="H5678" s="19"/>
      <c r="I5678" s="19"/>
      <c r="J5678" s="19">
        <v>0.67123075130316845</v>
      </c>
      <c r="K5678" s="19">
        <v>0.15849811055654239</v>
      </c>
      <c r="L5678" s="19"/>
      <c r="M5678" s="19">
        <v>0.19794417504833678</v>
      </c>
      <c r="N5678" s="19"/>
      <c r="O5678" s="19"/>
      <c r="P5678" s="50">
        <v>0.33429634214862575</v>
      </c>
      <c r="R5678" s="9" t="s">
        <v>0</v>
      </c>
    </row>
    <row r="5679" spans="2:18" x14ac:dyDescent="0.2">
      <c r="B5679" s="25">
        <v>5449</v>
      </c>
      <c r="C5679" s="193"/>
      <c r="D5679" s="19">
        <v>0.27506559544120779</v>
      </c>
      <c r="E5679" s="19">
        <v>1.0664244472663555</v>
      </c>
      <c r="F5679" s="19"/>
      <c r="G5679" s="19">
        <v>6.2320948401217158E-2</v>
      </c>
      <c r="H5679" s="19"/>
      <c r="I5679" s="19">
        <v>0.79206171648033175</v>
      </c>
      <c r="J5679" s="19"/>
      <c r="K5679" s="19">
        <v>0.5384405253182788</v>
      </c>
      <c r="L5679" s="19"/>
      <c r="M5679" s="19">
        <v>0.71575396149325421</v>
      </c>
      <c r="N5679" s="19"/>
      <c r="O5679" s="19">
        <v>0.49270407988717996</v>
      </c>
      <c r="P5679" s="50"/>
      <c r="R5679" s="9" t="s">
        <v>0</v>
      </c>
    </row>
    <row r="5680" spans="2:18" x14ac:dyDescent="0.2">
      <c r="B5680" s="25">
        <v>5450</v>
      </c>
      <c r="C5680" s="193"/>
      <c r="D5680" s="19">
        <v>0.8118372129251632</v>
      </c>
      <c r="E5680" s="19"/>
      <c r="F5680" s="19">
        <v>0.36253038205428834</v>
      </c>
      <c r="G5680" s="19"/>
      <c r="H5680" s="19">
        <v>1.8898837370200245</v>
      </c>
      <c r="I5680" s="19"/>
      <c r="J5680" s="19">
        <v>0.71671898912909371</v>
      </c>
      <c r="K5680" s="19"/>
      <c r="L5680" s="19">
        <v>0.70476204753990734</v>
      </c>
      <c r="M5680" s="19"/>
      <c r="N5680" s="19">
        <v>0.92106051713854087</v>
      </c>
      <c r="O5680" s="19"/>
      <c r="P5680" s="50">
        <v>0.67919368474036779</v>
      </c>
      <c r="R5680" s="9" t="s">
        <v>0</v>
      </c>
    </row>
    <row r="5681" spans="2:18" x14ac:dyDescent="0.2">
      <c r="B5681" s="25">
        <v>5451</v>
      </c>
      <c r="C5681" s="193"/>
      <c r="D5681" s="19">
        <v>1.1169575063576407</v>
      </c>
      <c r="E5681" s="19"/>
      <c r="F5681" s="19">
        <v>0.76311737468372087</v>
      </c>
      <c r="G5681" s="19"/>
      <c r="H5681" s="19">
        <v>1.0416485560868742</v>
      </c>
      <c r="I5681" s="19"/>
      <c r="J5681" s="19">
        <v>1.0897329159706479</v>
      </c>
      <c r="K5681" s="19"/>
      <c r="L5681" s="19">
        <v>1.686060743812074</v>
      </c>
      <c r="M5681" s="19"/>
      <c r="N5681" s="19">
        <v>0.82637270869978829</v>
      </c>
      <c r="O5681" s="19"/>
      <c r="P5681" s="50">
        <v>2.4095264300009713</v>
      </c>
      <c r="R5681" s="9" t="s">
        <v>0</v>
      </c>
    </row>
    <row r="5682" spans="2:18" x14ac:dyDescent="0.2">
      <c r="B5682" s="25">
        <v>5452</v>
      </c>
      <c r="C5682" s="193"/>
      <c r="D5682" s="19">
        <v>0.55186687233484844</v>
      </c>
      <c r="E5682" s="19"/>
      <c r="F5682" s="19">
        <v>0.60058549526911331</v>
      </c>
      <c r="G5682" s="19"/>
      <c r="H5682" s="19">
        <v>0.61206851016984432</v>
      </c>
      <c r="I5682" s="19"/>
      <c r="J5682" s="19">
        <v>0.72116998567245516</v>
      </c>
      <c r="K5682" s="19"/>
      <c r="L5682" s="19">
        <v>0.30809228571069486</v>
      </c>
      <c r="M5682" s="19"/>
      <c r="N5682" s="19">
        <v>0.213456663430029</v>
      </c>
      <c r="O5682" s="19"/>
      <c r="P5682" s="50">
        <v>1.0291030332685827</v>
      </c>
      <c r="R5682" s="9" t="s">
        <v>0</v>
      </c>
    </row>
    <row r="5683" spans="2:18" x14ac:dyDescent="0.2">
      <c r="B5683" s="25">
        <v>5453</v>
      </c>
      <c r="C5683" s="193"/>
      <c r="D5683" s="19">
        <v>0.82182233038048302</v>
      </c>
      <c r="E5683" s="19"/>
      <c r="F5683" s="19">
        <v>0.31552993583872807</v>
      </c>
      <c r="G5683" s="19"/>
      <c r="H5683" s="19">
        <v>0.85534207447638555</v>
      </c>
      <c r="I5683" s="19"/>
      <c r="J5683" s="19">
        <v>0.48117169667068671</v>
      </c>
      <c r="K5683" s="19"/>
      <c r="L5683" s="19">
        <v>0.99928386706270111</v>
      </c>
      <c r="M5683" s="19"/>
      <c r="N5683" s="19">
        <v>1.1113252143098509</v>
      </c>
      <c r="O5683" s="19"/>
      <c r="P5683" s="50">
        <v>0.6976717294079271</v>
      </c>
      <c r="R5683" s="9" t="s">
        <v>0</v>
      </c>
    </row>
    <row r="5684" spans="2:18" x14ac:dyDescent="0.2">
      <c r="B5684" s="25">
        <v>5454</v>
      </c>
      <c r="C5684" s="193"/>
      <c r="D5684" s="19">
        <v>2.1527458883905681</v>
      </c>
      <c r="E5684" s="19"/>
      <c r="F5684" s="19">
        <v>0.92421576109675818</v>
      </c>
      <c r="G5684" s="19"/>
      <c r="H5684" s="19">
        <v>2.1373805029698203</v>
      </c>
      <c r="I5684" s="19"/>
      <c r="J5684" s="19">
        <v>1.4311551009838801</v>
      </c>
      <c r="K5684" s="19"/>
      <c r="L5684" s="19">
        <v>0.71798239344941828</v>
      </c>
      <c r="M5684" s="19"/>
      <c r="N5684" s="19">
        <v>2.5364654201721488</v>
      </c>
      <c r="O5684" s="19"/>
      <c r="P5684" s="50">
        <v>2.5730962137053175</v>
      </c>
      <c r="R5684" s="9" t="s">
        <v>0</v>
      </c>
    </row>
    <row r="5685" spans="2:18" x14ac:dyDescent="0.2">
      <c r="B5685" s="25">
        <v>5455</v>
      </c>
      <c r="C5685" s="193">
        <v>3.4339996022572525E-2</v>
      </c>
      <c r="D5685" s="19"/>
      <c r="E5685" s="19"/>
      <c r="F5685" s="19">
        <v>6.3590973056512637E-2</v>
      </c>
      <c r="G5685" s="19">
        <v>0.52169560560249761</v>
      </c>
      <c r="H5685" s="19"/>
      <c r="I5685" s="19"/>
      <c r="J5685" s="19">
        <v>1.1636128649010541E-2</v>
      </c>
      <c r="K5685" s="19"/>
      <c r="L5685" s="19">
        <v>0.62251728952111518</v>
      </c>
      <c r="M5685" s="19">
        <v>0.20036713095452111</v>
      </c>
      <c r="N5685" s="19"/>
      <c r="O5685" s="19">
        <v>0.12486274368684601</v>
      </c>
      <c r="P5685" s="50"/>
      <c r="R5685" s="9" t="s">
        <v>0</v>
      </c>
    </row>
    <row r="5686" spans="2:18" x14ac:dyDescent="0.2">
      <c r="B5686" s="25">
        <v>5456</v>
      </c>
      <c r="C5686" s="193">
        <v>0.66659193558054108</v>
      </c>
      <c r="D5686" s="19"/>
      <c r="E5686" s="19">
        <v>0.33629223636141853</v>
      </c>
      <c r="F5686" s="19"/>
      <c r="G5686" s="19">
        <v>1.0670102205323422</v>
      </c>
      <c r="H5686" s="19"/>
      <c r="I5686" s="19">
        <v>0.2799294046941313</v>
      </c>
      <c r="J5686" s="19"/>
      <c r="K5686" s="19">
        <v>0.48314239727057634</v>
      </c>
      <c r="L5686" s="19"/>
      <c r="M5686" s="19">
        <v>0.60583478878354913</v>
      </c>
      <c r="N5686" s="19"/>
      <c r="O5686" s="19">
        <v>0.56180790780905443</v>
      </c>
      <c r="P5686" s="50"/>
      <c r="R5686" s="9" t="s">
        <v>0</v>
      </c>
    </row>
    <row r="5687" spans="2:18" x14ac:dyDescent="0.2">
      <c r="B5687" s="25">
        <v>5457</v>
      </c>
      <c r="C5687" s="193"/>
      <c r="D5687" s="19">
        <v>1.2938446102620298</v>
      </c>
      <c r="E5687" s="19"/>
      <c r="F5687" s="19">
        <v>0.24076523763394864</v>
      </c>
      <c r="G5687" s="19"/>
      <c r="H5687" s="19">
        <v>0.69480523634862101</v>
      </c>
      <c r="I5687" s="19"/>
      <c r="J5687" s="19">
        <v>1.0330600743005445</v>
      </c>
      <c r="K5687" s="19">
        <v>3.2974498569024437E-2</v>
      </c>
      <c r="L5687" s="19"/>
      <c r="M5687" s="19"/>
      <c r="N5687" s="19">
        <v>0.31914711269572371</v>
      </c>
      <c r="O5687" s="19"/>
      <c r="P5687" s="50">
        <v>0.51571371541433275</v>
      </c>
      <c r="R5687" s="9" t="s">
        <v>0</v>
      </c>
    </row>
    <row r="5688" spans="2:18" x14ac:dyDescent="0.2">
      <c r="B5688" s="25">
        <v>5458</v>
      </c>
      <c r="C5688" s="193"/>
      <c r="D5688" s="19">
        <v>0.61022543643665239</v>
      </c>
      <c r="E5688" s="19"/>
      <c r="F5688" s="19">
        <v>0.67303237784991066</v>
      </c>
      <c r="G5688" s="19"/>
      <c r="H5688" s="19">
        <v>0.14175492549822233</v>
      </c>
      <c r="I5688" s="19">
        <v>0.14581148927681975</v>
      </c>
      <c r="J5688" s="19"/>
      <c r="K5688" s="19">
        <v>0.26790785317243598</v>
      </c>
      <c r="L5688" s="19"/>
      <c r="M5688" s="19">
        <v>0.17726809936178717</v>
      </c>
      <c r="N5688" s="19"/>
      <c r="O5688" s="19">
        <v>7.0596139463831087E-2</v>
      </c>
      <c r="P5688" s="50"/>
      <c r="R5688" s="9" t="s">
        <v>0</v>
      </c>
    </row>
    <row r="5689" spans="2:18" x14ac:dyDescent="0.2">
      <c r="B5689" s="25">
        <v>5459</v>
      </c>
      <c r="C5689" s="193">
        <v>1.051051024572929</v>
      </c>
      <c r="D5689" s="19"/>
      <c r="E5689" s="19">
        <v>0.69821332907265177</v>
      </c>
      <c r="F5689" s="19"/>
      <c r="G5689" s="19">
        <v>1.0636056527052489</v>
      </c>
      <c r="H5689" s="19"/>
      <c r="I5689" s="19">
        <v>1.4439579160969562</v>
      </c>
      <c r="J5689" s="19"/>
      <c r="K5689" s="19">
        <v>2.4433523948206877</v>
      </c>
      <c r="L5689" s="19"/>
      <c r="M5689" s="19">
        <v>1.1520569812026846</v>
      </c>
      <c r="N5689" s="19"/>
      <c r="O5689" s="19">
        <v>1.1196840329902318</v>
      </c>
      <c r="P5689" s="50"/>
      <c r="R5689" s="9" t="s">
        <v>0</v>
      </c>
    </row>
    <row r="5690" spans="2:18" x14ac:dyDescent="0.2">
      <c r="B5690" s="25">
        <v>5460</v>
      </c>
      <c r="C5690" s="193"/>
      <c r="D5690" s="19">
        <v>0.7421894722546557</v>
      </c>
      <c r="E5690" s="19"/>
      <c r="F5690" s="19">
        <v>1.4091922453385874</v>
      </c>
      <c r="G5690" s="19"/>
      <c r="H5690" s="19">
        <v>0.39777930595201777</v>
      </c>
      <c r="I5690" s="19"/>
      <c r="J5690" s="19">
        <v>0.1329076505620905</v>
      </c>
      <c r="K5690" s="19"/>
      <c r="L5690" s="19">
        <v>0.7090822663550872</v>
      </c>
      <c r="M5690" s="19"/>
      <c r="N5690" s="19">
        <v>0.93578658998936515</v>
      </c>
      <c r="O5690" s="19"/>
      <c r="P5690" s="50">
        <v>0.89591450213365631</v>
      </c>
      <c r="R5690" s="9" t="s">
        <v>0</v>
      </c>
    </row>
    <row r="5691" spans="2:18" x14ac:dyDescent="0.2">
      <c r="B5691" s="25">
        <v>5461</v>
      </c>
      <c r="C5691" s="193">
        <v>0.23651323715151035</v>
      </c>
      <c r="D5691" s="19"/>
      <c r="E5691" s="19">
        <v>0.15298162929880527</v>
      </c>
      <c r="F5691" s="19"/>
      <c r="G5691" s="19">
        <v>1.494985359138294E-2</v>
      </c>
      <c r="H5691" s="19"/>
      <c r="I5691" s="19">
        <v>7.533272643617521E-2</v>
      </c>
      <c r="J5691" s="19"/>
      <c r="K5691" s="19"/>
      <c r="L5691" s="19">
        <v>0.68365007480109952</v>
      </c>
      <c r="M5691" s="19"/>
      <c r="N5691" s="19">
        <v>0.10349597164541223</v>
      </c>
      <c r="O5691" s="19"/>
      <c r="P5691" s="50">
        <v>0.42612899455191594</v>
      </c>
      <c r="R5691" s="9" t="s">
        <v>0</v>
      </c>
    </row>
    <row r="5692" spans="2:18" x14ac:dyDescent="0.2">
      <c r="B5692" s="25">
        <v>5462</v>
      </c>
      <c r="C5692" s="193"/>
      <c r="D5692" s="19">
        <v>1.1755804206185274</v>
      </c>
      <c r="E5692" s="19"/>
      <c r="F5692" s="19">
        <v>3.1659440245864798E-2</v>
      </c>
      <c r="G5692" s="19"/>
      <c r="H5692" s="19">
        <v>0.84513593398078835</v>
      </c>
      <c r="I5692" s="19"/>
      <c r="J5692" s="19">
        <v>0.83704766087747562</v>
      </c>
      <c r="K5692" s="19">
        <v>0.87598076483325737</v>
      </c>
      <c r="L5692" s="19"/>
      <c r="M5692" s="19"/>
      <c r="N5692" s="19">
        <v>0.56803429963578234</v>
      </c>
      <c r="O5692" s="19"/>
      <c r="P5692" s="50">
        <v>1.2213752680484213</v>
      </c>
      <c r="R5692" s="9" t="s">
        <v>0</v>
      </c>
    </row>
    <row r="5693" spans="2:18" x14ac:dyDescent="0.2">
      <c r="B5693" s="25">
        <v>5463</v>
      </c>
      <c r="C5693" s="193"/>
      <c r="D5693" s="19">
        <v>1.1108894156013323</v>
      </c>
      <c r="E5693" s="19"/>
      <c r="F5693" s="19">
        <v>9.3214153378070916E-2</v>
      </c>
      <c r="G5693" s="19"/>
      <c r="H5693" s="19">
        <v>1.2731553354085656</v>
      </c>
      <c r="I5693" s="19"/>
      <c r="J5693" s="19">
        <v>0.8324121185492086</v>
      </c>
      <c r="K5693" s="19"/>
      <c r="L5693" s="19">
        <v>0.42671836547948261</v>
      </c>
      <c r="M5693" s="19"/>
      <c r="N5693" s="19">
        <v>0.83890139367022665</v>
      </c>
      <c r="O5693" s="19"/>
      <c r="P5693" s="50">
        <v>0.91575987917956247</v>
      </c>
      <c r="R5693" s="9" t="s">
        <v>0</v>
      </c>
    </row>
    <row r="5694" spans="2:18" x14ac:dyDescent="0.2">
      <c r="B5694" s="25">
        <v>5464</v>
      </c>
      <c r="C5694" s="193"/>
      <c r="D5694" s="19">
        <v>1.6503934829084956</v>
      </c>
      <c r="E5694" s="19"/>
      <c r="F5694" s="19">
        <v>0.88629448598744787</v>
      </c>
      <c r="G5694" s="19"/>
      <c r="H5694" s="19">
        <v>0.80331325165457157</v>
      </c>
      <c r="I5694" s="19"/>
      <c r="J5694" s="19">
        <v>1.2680387092759204</v>
      </c>
      <c r="K5694" s="19"/>
      <c r="L5694" s="19">
        <v>0.14297466643253645</v>
      </c>
      <c r="M5694" s="19"/>
      <c r="N5694" s="19">
        <v>0.50186013242264604</v>
      </c>
      <c r="O5694" s="19"/>
      <c r="P5694" s="50">
        <v>0.8549684605638237</v>
      </c>
      <c r="R5694" s="9" t="s">
        <v>0</v>
      </c>
    </row>
    <row r="5695" spans="2:18" x14ac:dyDescent="0.2">
      <c r="B5695" s="25">
        <v>5465</v>
      </c>
      <c r="C5695" s="193"/>
      <c r="D5695" s="19">
        <v>0.10899561605973211</v>
      </c>
      <c r="E5695" s="19"/>
      <c r="F5695" s="19">
        <v>0.94274329235976351</v>
      </c>
      <c r="G5695" s="19"/>
      <c r="H5695" s="19">
        <v>0.21809711594498532</v>
      </c>
      <c r="I5695" s="19">
        <v>0.71813823610608718</v>
      </c>
      <c r="J5695" s="19"/>
      <c r="K5695" s="19"/>
      <c r="L5695" s="19">
        <v>5.9920030561181586E-2</v>
      </c>
      <c r="M5695" s="19"/>
      <c r="N5695" s="19">
        <v>4.36688026222962E-2</v>
      </c>
      <c r="O5695" s="19"/>
      <c r="P5695" s="50">
        <v>0.38182663544340967</v>
      </c>
      <c r="R5695" s="9" t="s">
        <v>0</v>
      </c>
    </row>
    <row r="5696" spans="2:18" x14ac:dyDescent="0.2">
      <c r="B5696" s="25">
        <v>5466</v>
      </c>
      <c r="C5696" s="193"/>
      <c r="D5696" s="19">
        <v>0.11868895543081789</v>
      </c>
      <c r="E5696" s="19">
        <v>0.57660931986977393</v>
      </c>
      <c r="F5696" s="19"/>
      <c r="G5696" s="19">
        <v>1.1941311410586013</v>
      </c>
      <c r="H5696" s="19"/>
      <c r="I5696" s="19">
        <v>1.0842065548911954</v>
      </c>
      <c r="J5696" s="19"/>
      <c r="K5696" s="19">
        <v>1.6658692805482014</v>
      </c>
      <c r="L5696" s="19"/>
      <c r="M5696" s="19">
        <v>7.4558911541833348E-2</v>
      </c>
      <c r="N5696" s="19"/>
      <c r="O5696" s="19">
        <v>0.17662289236748879</v>
      </c>
      <c r="P5696" s="50"/>
      <c r="R5696" s="9" t="s">
        <v>0</v>
      </c>
    </row>
    <row r="5697" spans="2:18" x14ac:dyDescent="0.2">
      <c r="B5697" s="25">
        <v>5467</v>
      </c>
      <c r="C5697" s="193"/>
      <c r="D5697" s="19">
        <v>1.7282940112091878</v>
      </c>
      <c r="E5697" s="19"/>
      <c r="F5697" s="19">
        <v>1.0393689967798245</v>
      </c>
      <c r="G5697" s="19"/>
      <c r="H5697" s="19">
        <v>0.96286967561324777</v>
      </c>
      <c r="I5697" s="19"/>
      <c r="J5697" s="19">
        <v>0.77690989597441718</v>
      </c>
      <c r="K5697" s="19"/>
      <c r="L5697" s="19">
        <v>1.4596165016989653</v>
      </c>
      <c r="M5697" s="19"/>
      <c r="N5697" s="19">
        <v>1.5785812958038705</v>
      </c>
      <c r="O5697" s="19"/>
      <c r="P5697" s="50">
        <v>1.2202665451391692</v>
      </c>
      <c r="R5697" s="9" t="s">
        <v>0</v>
      </c>
    </row>
    <row r="5698" spans="2:18" x14ac:dyDescent="0.2">
      <c r="B5698" s="25">
        <v>5468</v>
      </c>
      <c r="C5698" s="193">
        <v>0.20271393555699019</v>
      </c>
      <c r="D5698" s="19"/>
      <c r="E5698" s="19">
        <v>0.42806723043862488</v>
      </c>
      <c r="F5698" s="19"/>
      <c r="G5698" s="19"/>
      <c r="H5698" s="19">
        <v>7.5821248073035946E-2</v>
      </c>
      <c r="I5698" s="19">
        <v>0.64667271564965345</v>
      </c>
      <c r="J5698" s="19"/>
      <c r="K5698" s="19">
        <v>0.84461875410821963</v>
      </c>
      <c r="L5698" s="19"/>
      <c r="M5698" s="19">
        <v>0.6189076095877295</v>
      </c>
      <c r="N5698" s="19"/>
      <c r="O5698" s="19">
        <v>0.61774095912467719</v>
      </c>
      <c r="P5698" s="50"/>
      <c r="R5698" s="9" t="s">
        <v>0</v>
      </c>
    </row>
    <row r="5699" spans="2:18" x14ac:dyDescent="0.2">
      <c r="B5699" s="25">
        <v>5469</v>
      </c>
      <c r="C5699" s="193">
        <v>1.8580698605679367</v>
      </c>
      <c r="D5699" s="19"/>
      <c r="E5699" s="19">
        <v>1.5039972252009965</v>
      </c>
      <c r="F5699" s="19"/>
      <c r="G5699" s="19">
        <v>0.18981771273948544</v>
      </c>
      <c r="H5699" s="19"/>
      <c r="I5699" s="19">
        <v>0.82193987414405623</v>
      </c>
      <c r="J5699" s="19"/>
      <c r="K5699" s="19">
        <v>1.2591373304742004</v>
      </c>
      <c r="L5699" s="19"/>
      <c r="M5699" s="19">
        <v>1.3098751076372981</v>
      </c>
      <c r="N5699" s="19"/>
      <c r="O5699" s="19">
        <v>1.4209847235140172</v>
      </c>
      <c r="P5699" s="50"/>
      <c r="R5699" s="9" t="s">
        <v>0</v>
      </c>
    </row>
    <row r="5700" spans="2:18" x14ac:dyDescent="0.2">
      <c r="B5700" s="25">
        <v>5470</v>
      </c>
      <c r="C5700" s="193"/>
      <c r="D5700" s="19">
        <v>0.53330247332250424</v>
      </c>
      <c r="E5700" s="19"/>
      <c r="F5700" s="19">
        <v>0.54258591705596815</v>
      </c>
      <c r="G5700" s="19"/>
      <c r="H5700" s="19">
        <v>9.5878307658091216E-2</v>
      </c>
      <c r="I5700" s="19"/>
      <c r="J5700" s="19">
        <v>1.5460876866211462</v>
      </c>
      <c r="K5700" s="19"/>
      <c r="L5700" s="19">
        <v>1.0347989549934786</v>
      </c>
      <c r="M5700" s="19"/>
      <c r="N5700" s="19">
        <v>1.0091670292388524</v>
      </c>
      <c r="O5700" s="19"/>
      <c r="P5700" s="50">
        <v>0.28293019074731657</v>
      </c>
      <c r="R5700" s="9" t="s">
        <v>0</v>
      </c>
    </row>
    <row r="5701" spans="2:18" x14ac:dyDescent="0.2">
      <c r="B5701" s="25">
        <v>5471</v>
      </c>
      <c r="C5701" s="193"/>
      <c r="D5701" s="19">
        <v>1.0098193962059103</v>
      </c>
      <c r="E5701" s="19"/>
      <c r="F5701" s="19">
        <v>0.41702654176852672</v>
      </c>
      <c r="G5701" s="19"/>
      <c r="H5701" s="19">
        <v>0.39184319829799413</v>
      </c>
      <c r="I5701" s="19"/>
      <c r="J5701" s="19">
        <v>0.64164907580216957</v>
      </c>
      <c r="K5701" s="19"/>
      <c r="L5701" s="19">
        <v>0.30134724412396768</v>
      </c>
      <c r="M5701" s="19"/>
      <c r="N5701" s="19">
        <v>0.24270405601710146</v>
      </c>
      <c r="O5701" s="19"/>
      <c r="P5701" s="50">
        <v>1.1654228466171241</v>
      </c>
      <c r="R5701" s="9" t="s">
        <v>0</v>
      </c>
    </row>
    <row r="5702" spans="2:18" x14ac:dyDescent="0.2">
      <c r="B5702" s="25">
        <v>5472</v>
      </c>
      <c r="C5702" s="193">
        <v>0.76754681058900887</v>
      </c>
      <c r="D5702" s="19"/>
      <c r="E5702" s="19"/>
      <c r="F5702" s="19">
        <v>0.16118729284069891</v>
      </c>
      <c r="G5702" s="19">
        <v>1.3014110628473161</v>
      </c>
      <c r="H5702" s="19"/>
      <c r="I5702" s="19">
        <v>0.22956636852920725</v>
      </c>
      <c r="J5702" s="19"/>
      <c r="K5702" s="19">
        <v>0.61951102370639355</v>
      </c>
      <c r="L5702" s="19"/>
      <c r="M5702" s="19">
        <v>1.0323949494322995</v>
      </c>
      <c r="N5702" s="19"/>
      <c r="O5702" s="19">
        <v>0.90047608260723555</v>
      </c>
      <c r="P5702" s="50"/>
      <c r="R5702" s="9" t="s">
        <v>0</v>
      </c>
    </row>
    <row r="5703" spans="2:18" x14ac:dyDescent="0.2">
      <c r="B5703" s="25">
        <v>5473</v>
      </c>
      <c r="C5703" s="193">
        <v>0.17328794616140494</v>
      </c>
      <c r="D5703" s="19"/>
      <c r="E5703" s="19">
        <v>0.71915090978911989</v>
      </c>
      <c r="F5703" s="19"/>
      <c r="G5703" s="19">
        <v>1.0954503026607423</v>
      </c>
      <c r="H5703" s="19"/>
      <c r="I5703" s="19">
        <v>0.24342981786122048</v>
      </c>
      <c r="J5703" s="19"/>
      <c r="K5703" s="19">
        <v>0.3858108247200035</v>
      </c>
      <c r="L5703" s="19"/>
      <c r="M5703" s="19">
        <v>0.71845832688667144</v>
      </c>
      <c r="N5703" s="19"/>
      <c r="O5703" s="19">
        <v>1.2073396392199554</v>
      </c>
      <c r="P5703" s="50"/>
      <c r="R5703" s="9" t="s">
        <v>0</v>
      </c>
    </row>
    <row r="5704" spans="2:18" x14ac:dyDescent="0.2">
      <c r="B5704" s="25">
        <v>5474</v>
      </c>
      <c r="C5704" s="193">
        <v>0.94899942569156004</v>
      </c>
      <c r="D5704" s="19"/>
      <c r="E5704" s="19">
        <v>0.88023383711077829</v>
      </c>
      <c r="F5704" s="19"/>
      <c r="G5704" s="19">
        <v>0.2701458459549711</v>
      </c>
      <c r="H5704" s="19"/>
      <c r="I5704" s="19">
        <v>1.2117802028921036</v>
      </c>
      <c r="J5704" s="19"/>
      <c r="K5704" s="19">
        <v>0.25632685114956905</v>
      </c>
      <c r="L5704" s="19"/>
      <c r="M5704" s="19">
        <v>0.34680281039525918</v>
      </c>
      <c r="N5704" s="19"/>
      <c r="O5704" s="19">
        <v>0.66151838660287665</v>
      </c>
      <c r="P5704" s="50"/>
      <c r="R5704" s="9" t="s">
        <v>0</v>
      </c>
    </row>
    <row r="5705" spans="2:18" x14ac:dyDescent="0.2">
      <c r="B5705" s="25">
        <v>5475</v>
      </c>
      <c r="C5705" s="193"/>
      <c r="D5705" s="19">
        <v>0.48595382262264736</v>
      </c>
      <c r="E5705" s="19"/>
      <c r="F5705" s="19">
        <v>1.1535851206590222</v>
      </c>
      <c r="G5705" s="19"/>
      <c r="H5705" s="19">
        <v>0.4663404348297473</v>
      </c>
      <c r="I5705" s="19"/>
      <c r="J5705" s="19">
        <v>0.11067691950909915</v>
      </c>
      <c r="K5705" s="19"/>
      <c r="L5705" s="19">
        <v>0.24857709693872146</v>
      </c>
      <c r="M5705" s="19">
        <v>0.68736003623258268</v>
      </c>
      <c r="N5705" s="19"/>
      <c r="O5705" s="19">
        <v>0.1681147639967161</v>
      </c>
      <c r="P5705" s="50"/>
      <c r="R5705" s="9" t="s">
        <v>0</v>
      </c>
    </row>
    <row r="5706" spans="2:18" x14ac:dyDescent="0.2">
      <c r="B5706" s="25">
        <v>5476</v>
      </c>
      <c r="C5706" s="193">
        <v>0.28654192370477582</v>
      </c>
      <c r="D5706" s="19"/>
      <c r="E5706" s="19">
        <v>1.1676947349328222</v>
      </c>
      <c r="F5706" s="19"/>
      <c r="G5706" s="19">
        <v>0.70973751582295508</v>
      </c>
      <c r="H5706" s="19"/>
      <c r="I5706" s="19">
        <v>0.27799113797464581</v>
      </c>
      <c r="J5706" s="19"/>
      <c r="K5706" s="19">
        <v>0.64336196390216771</v>
      </c>
      <c r="L5706" s="19"/>
      <c r="M5706" s="19">
        <v>0.27512998923582149</v>
      </c>
      <c r="N5706" s="19"/>
      <c r="O5706" s="19">
        <v>0.4313428985913943</v>
      </c>
      <c r="P5706" s="50"/>
      <c r="R5706" s="9" t="s">
        <v>0</v>
      </c>
    </row>
    <row r="5707" spans="2:18" x14ac:dyDescent="0.2">
      <c r="B5707" s="25">
        <v>5477</v>
      </c>
      <c r="C5707" s="193">
        <v>0.51604554023774352</v>
      </c>
      <c r="D5707" s="19"/>
      <c r="E5707" s="19"/>
      <c r="F5707" s="19">
        <v>1.2849471828092249</v>
      </c>
      <c r="G5707" s="19"/>
      <c r="H5707" s="19">
        <v>0.13555695128206929</v>
      </c>
      <c r="I5707" s="19">
        <v>0.50851761839175658</v>
      </c>
      <c r="J5707" s="19"/>
      <c r="K5707" s="19"/>
      <c r="L5707" s="19">
        <v>0.20420175718258574</v>
      </c>
      <c r="M5707" s="19">
        <v>0.67020370284861253</v>
      </c>
      <c r="N5707" s="19"/>
      <c r="O5707" s="19">
        <v>0.14820022473403396</v>
      </c>
      <c r="P5707" s="50"/>
      <c r="R5707" s="9" t="s">
        <v>0</v>
      </c>
    </row>
    <row r="5708" spans="2:18" x14ac:dyDescent="0.2">
      <c r="B5708" s="25">
        <v>5478</v>
      </c>
      <c r="C5708" s="193"/>
      <c r="D5708" s="19">
        <v>0.18228000953657933</v>
      </c>
      <c r="E5708" s="19"/>
      <c r="F5708" s="19">
        <v>0.70386432937025256</v>
      </c>
      <c r="G5708" s="19"/>
      <c r="H5708" s="19">
        <v>0.86826053838626349</v>
      </c>
      <c r="I5708" s="19"/>
      <c r="J5708" s="19">
        <v>1.9096818614682309</v>
      </c>
      <c r="K5708" s="19"/>
      <c r="L5708" s="19">
        <v>0.51696856955463422</v>
      </c>
      <c r="M5708" s="19"/>
      <c r="N5708" s="19">
        <v>1.3278140120357631</v>
      </c>
      <c r="O5708" s="19"/>
      <c r="P5708" s="50">
        <v>0.22308093570860837</v>
      </c>
      <c r="R5708" s="9" t="s">
        <v>0</v>
      </c>
    </row>
    <row r="5709" spans="2:18" x14ac:dyDescent="0.2">
      <c r="B5709" s="25">
        <v>5479</v>
      </c>
      <c r="C5709" s="193">
        <v>6.3520751521760163E-2</v>
      </c>
      <c r="D5709" s="19"/>
      <c r="E5709" s="19">
        <v>0.25561931408282951</v>
      </c>
      <c r="F5709" s="19"/>
      <c r="G5709" s="19">
        <v>1.1011906730001197</v>
      </c>
      <c r="H5709" s="19"/>
      <c r="I5709" s="19">
        <v>6.7723178679262766E-2</v>
      </c>
      <c r="J5709" s="19"/>
      <c r="K5709" s="19">
        <v>1.6140791185690271</v>
      </c>
      <c r="L5709" s="19"/>
      <c r="M5709" s="19">
        <v>0.70432451321350464</v>
      </c>
      <c r="N5709" s="19"/>
      <c r="O5709" s="19">
        <v>1.6825167453927588</v>
      </c>
      <c r="P5709" s="50"/>
      <c r="R5709" s="9" t="s">
        <v>0</v>
      </c>
    </row>
    <row r="5710" spans="2:18" x14ac:dyDescent="0.2">
      <c r="B5710" s="25">
        <v>5480</v>
      </c>
      <c r="C5710" s="193">
        <v>0.37449601271792898</v>
      </c>
      <c r="D5710" s="19"/>
      <c r="E5710" s="19">
        <v>1.2966927001696196</v>
      </c>
      <c r="F5710" s="19"/>
      <c r="G5710" s="19">
        <v>0.4806897762436001</v>
      </c>
      <c r="H5710" s="19"/>
      <c r="I5710" s="19">
        <v>0.5145725585305071</v>
      </c>
      <c r="J5710" s="19"/>
      <c r="K5710" s="19">
        <v>4.7854949969173617E-2</v>
      </c>
      <c r="L5710" s="19"/>
      <c r="M5710" s="19">
        <v>1.2051292052796423</v>
      </c>
      <c r="N5710" s="19"/>
      <c r="O5710" s="19">
        <v>9.8381011303623728E-2</v>
      </c>
      <c r="P5710" s="50"/>
      <c r="R5710" s="9" t="s">
        <v>0</v>
      </c>
    </row>
    <row r="5711" spans="2:18" x14ac:dyDescent="0.2">
      <c r="B5711" s="25">
        <v>5481</v>
      </c>
      <c r="C5711" s="193"/>
      <c r="D5711" s="19">
        <v>0.54475746175398876</v>
      </c>
      <c r="E5711" s="19"/>
      <c r="F5711" s="19">
        <v>0.56657515659154267</v>
      </c>
      <c r="G5711" s="19"/>
      <c r="H5711" s="19">
        <v>0.40300900252192673</v>
      </c>
      <c r="I5711" s="19"/>
      <c r="J5711" s="19">
        <v>0.2313869695005657</v>
      </c>
      <c r="K5711" s="19">
        <v>0.22632067321261273</v>
      </c>
      <c r="L5711" s="19"/>
      <c r="M5711" s="19"/>
      <c r="N5711" s="19">
        <v>3.7078158865298579E-3</v>
      </c>
      <c r="O5711" s="19">
        <v>2.885441319356986E-2</v>
      </c>
      <c r="P5711" s="50"/>
      <c r="R5711" s="9" t="s">
        <v>0</v>
      </c>
    </row>
    <row r="5712" spans="2:18" x14ac:dyDescent="0.2">
      <c r="B5712" s="25">
        <v>5482</v>
      </c>
      <c r="C5712" s="193">
        <v>1.5182123177094504</v>
      </c>
      <c r="D5712" s="19"/>
      <c r="E5712" s="19">
        <v>1.7717572796170398</v>
      </c>
      <c r="F5712" s="19"/>
      <c r="G5712" s="19">
        <v>1.4938948364777107</v>
      </c>
      <c r="H5712" s="19"/>
      <c r="I5712" s="19">
        <v>0.83368622428427597</v>
      </c>
      <c r="J5712" s="19"/>
      <c r="K5712" s="19">
        <v>1.8578869540556888</v>
      </c>
      <c r="L5712" s="19"/>
      <c r="M5712" s="19">
        <v>1.5571701341731352</v>
      </c>
      <c r="N5712" s="19"/>
      <c r="O5712" s="19">
        <v>1.0041029185959374</v>
      </c>
      <c r="P5712" s="50"/>
      <c r="R5712" s="9" t="s">
        <v>0</v>
      </c>
    </row>
    <row r="5713" spans="2:18" x14ac:dyDescent="0.2">
      <c r="B5713" s="25">
        <v>5483</v>
      </c>
      <c r="C5713" s="193"/>
      <c r="D5713" s="19">
        <v>0.51264660602908363</v>
      </c>
      <c r="E5713" s="19"/>
      <c r="F5713" s="19">
        <v>0.32808929941071635</v>
      </c>
      <c r="G5713" s="19"/>
      <c r="H5713" s="19">
        <v>0.30299941474756581</v>
      </c>
      <c r="I5713" s="19"/>
      <c r="J5713" s="19">
        <v>0.68654246863683954</v>
      </c>
      <c r="K5713" s="19"/>
      <c r="L5713" s="19">
        <v>0.3325450816652421</v>
      </c>
      <c r="M5713" s="19"/>
      <c r="N5713" s="19">
        <v>0.42251599340315465</v>
      </c>
      <c r="O5713" s="19"/>
      <c r="P5713" s="50">
        <v>0.71321128778915976</v>
      </c>
      <c r="R5713" s="9" t="s">
        <v>0</v>
      </c>
    </row>
    <row r="5714" spans="2:18" x14ac:dyDescent="0.2">
      <c r="B5714" s="25">
        <v>5484</v>
      </c>
      <c r="C5714" s="193"/>
      <c r="D5714" s="19">
        <v>5.6357594859819699E-2</v>
      </c>
      <c r="E5714" s="19">
        <v>4.7195973620089149E-2</v>
      </c>
      <c r="F5714" s="19"/>
      <c r="G5714" s="19">
        <v>0.12849842434669101</v>
      </c>
      <c r="H5714" s="19"/>
      <c r="I5714" s="19"/>
      <c r="J5714" s="19">
        <v>0.11676266831645217</v>
      </c>
      <c r="K5714" s="19">
        <v>0.29096507148692485</v>
      </c>
      <c r="L5714" s="19"/>
      <c r="M5714" s="19"/>
      <c r="N5714" s="19">
        <v>0.38840259203031763</v>
      </c>
      <c r="O5714" s="19"/>
      <c r="P5714" s="50">
        <v>0.48015057642897413</v>
      </c>
      <c r="R5714" s="9" t="s">
        <v>0</v>
      </c>
    </row>
    <row r="5715" spans="2:18" x14ac:dyDescent="0.2">
      <c r="B5715" s="25">
        <v>5485</v>
      </c>
      <c r="C5715" s="193"/>
      <c r="D5715" s="19">
        <v>3.1309991489195173E-2</v>
      </c>
      <c r="E5715" s="19"/>
      <c r="F5715" s="19">
        <v>1.2926722559875203</v>
      </c>
      <c r="G5715" s="19"/>
      <c r="H5715" s="19">
        <v>0.71657675370155238</v>
      </c>
      <c r="I5715" s="19"/>
      <c r="J5715" s="19">
        <v>0.30671304151826084</v>
      </c>
      <c r="K5715" s="19"/>
      <c r="L5715" s="19">
        <v>1.377333052327929</v>
      </c>
      <c r="M5715" s="19"/>
      <c r="N5715" s="19">
        <v>1.4033191959091849</v>
      </c>
      <c r="O5715" s="19"/>
      <c r="P5715" s="50">
        <v>1.2395638686293964</v>
      </c>
      <c r="R5715" s="9" t="s">
        <v>0</v>
      </c>
    </row>
    <row r="5716" spans="2:18" x14ac:dyDescent="0.2">
      <c r="B5716" s="25">
        <v>5486</v>
      </c>
      <c r="C5716" s="193"/>
      <c r="D5716" s="19">
        <v>1.1935648412870283</v>
      </c>
      <c r="E5716" s="19"/>
      <c r="F5716" s="19">
        <v>1.3391905158160273</v>
      </c>
      <c r="G5716" s="19"/>
      <c r="H5716" s="19">
        <v>1.2581435506245582</v>
      </c>
      <c r="I5716" s="19"/>
      <c r="J5716" s="19">
        <v>1.133790362994173</v>
      </c>
      <c r="K5716" s="19"/>
      <c r="L5716" s="19">
        <v>0.46276019582139327</v>
      </c>
      <c r="M5716" s="19"/>
      <c r="N5716" s="19">
        <v>0.6764511573830706</v>
      </c>
      <c r="O5716" s="19"/>
      <c r="P5716" s="50">
        <v>1.6957975594098897</v>
      </c>
      <c r="R5716" s="9" t="s">
        <v>0</v>
      </c>
    </row>
    <row r="5717" spans="2:18" x14ac:dyDescent="0.2">
      <c r="B5717" s="25">
        <v>5487</v>
      </c>
      <c r="C5717" s="193"/>
      <c r="D5717" s="19">
        <v>0.13960009856885286</v>
      </c>
      <c r="E5717" s="19">
        <v>1.0327135633668161</v>
      </c>
      <c r="F5717" s="19"/>
      <c r="G5717" s="19">
        <v>0.33534098944757151</v>
      </c>
      <c r="H5717" s="19"/>
      <c r="I5717" s="19">
        <v>5.8085431801487689E-2</v>
      </c>
      <c r="J5717" s="19"/>
      <c r="K5717" s="19">
        <v>0.69840746618451655</v>
      </c>
      <c r="L5717" s="19"/>
      <c r="M5717" s="19">
        <v>1.0174179839640987</v>
      </c>
      <c r="N5717" s="19"/>
      <c r="O5717" s="19">
        <v>0.56966166721798339</v>
      </c>
      <c r="P5717" s="50"/>
      <c r="R5717" s="9" t="s">
        <v>0</v>
      </c>
    </row>
    <row r="5718" spans="2:18" x14ac:dyDescent="0.2">
      <c r="B5718" s="25">
        <v>5488</v>
      </c>
      <c r="C5718" s="193">
        <v>1.5959014876621869</v>
      </c>
      <c r="D5718" s="19"/>
      <c r="E5718" s="19">
        <v>1.0751763187443679</v>
      </c>
      <c r="F5718" s="19"/>
      <c r="G5718" s="19">
        <v>0.47716666780951489</v>
      </c>
      <c r="H5718" s="19"/>
      <c r="I5718" s="19">
        <v>0.13207379535209646</v>
      </c>
      <c r="J5718" s="19"/>
      <c r="K5718" s="19">
        <v>0.72314940628040691</v>
      </c>
      <c r="L5718" s="19"/>
      <c r="M5718" s="19">
        <v>0.56055993488641798</v>
      </c>
      <c r="N5718" s="19"/>
      <c r="O5718" s="19">
        <v>0.44614592119210467</v>
      </c>
      <c r="P5718" s="50"/>
      <c r="R5718" s="9" t="s">
        <v>0</v>
      </c>
    </row>
    <row r="5719" spans="2:18" x14ac:dyDescent="0.2">
      <c r="B5719" s="25">
        <v>5489</v>
      </c>
      <c r="C5719" s="193"/>
      <c r="D5719" s="19">
        <v>0.272630614981547</v>
      </c>
      <c r="E5719" s="19"/>
      <c r="F5719" s="19">
        <v>0.12479741078066553</v>
      </c>
      <c r="G5719" s="19"/>
      <c r="H5719" s="19">
        <v>9.6265230236831686E-2</v>
      </c>
      <c r="I5719" s="19">
        <v>0.43116025685111165</v>
      </c>
      <c r="J5719" s="19"/>
      <c r="K5719" s="19"/>
      <c r="L5719" s="19">
        <v>0.71994544893230905</v>
      </c>
      <c r="M5719" s="19">
        <v>0.32368615645220911</v>
      </c>
      <c r="N5719" s="19"/>
      <c r="O5719" s="19"/>
      <c r="P5719" s="50">
        <v>0.12140020684619533</v>
      </c>
      <c r="R5719" s="9" t="s">
        <v>0</v>
      </c>
    </row>
    <row r="5720" spans="2:18" x14ac:dyDescent="0.2">
      <c r="B5720" s="25">
        <v>5490</v>
      </c>
      <c r="C5720" s="193"/>
      <c r="D5720" s="19">
        <v>0.62496582170464454</v>
      </c>
      <c r="E5720" s="19"/>
      <c r="F5720" s="19">
        <v>1.302313596188776</v>
      </c>
      <c r="G5720" s="19"/>
      <c r="H5720" s="19">
        <v>1.0459853577969733</v>
      </c>
      <c r="I5720" s="19"/>
      <c r="J5720" s="19">
        <v>0.58123780973345407</v>
      </c>
      <c r="K5720" s="19"/>
      <c r="L5720" s="19">
        <v>1.7726543249136146</v>
      </c>
      <c r="M5720" s="19"/>
      <c r="N5720" s="19">
        <v>0.57119491493033514</v>
      </c>
      <c r="O5720" s="19"/>
      <c r="P5720" s="50">
        <v>0.83979833598597353</v>
      </c>
      <c r="R5720" s="9" t="s">
        <v>0</v>
      </c>
    </row>
    <row r="5721" spans="2:18" x14ac:dyDescent="0.2">
      <c r="B5721" s="25">
        <v>5491</v>
      </c>
      <c r="C5721" s="193"/>
      <c r="D5721" s="19">
        <v>0.50189308643280484</v>
      </c>
      <c r="E5721" s="19"/>
      <c r="F5721" s="19">
        <v>0.3838259964862345</v>
      </c>
      <c r="G5721" s="19">
        <v>0.97665848186325044</v>
      </c>
      <c r="H5721" s="19"/>
      <c r="I5721" s="19"/>
      <c r="J5721" s="19">
        <v>1.5439993114662305</v>
      </c>
      <c r="K5721" s="19"/>
      <c r="L5721" s="19">
        <v>0.77419425419102583</v>
      </c>
      <c r="M5721" s="19"/>
      <c r="N5721" s="19">
        <v>0.24202421231652996</v>
      </c>
      <c r="O5721" s="19"/>
      <c r="P5721" s="50">
        <v>0.7481610363768052</v>
      </c>
      <c r="R5721" s="9" t="s">
        <v>0</v>
      </c>
    </row>
    <row r="5722" spans="2:18" x14ac:dyDescent="0.2">
      <c r="B5722" s="25">
        <v>5492</v>
      </c>
      <c r="C5722" s="193"/>
      <c r="D5722" s="19">
        <v>0.20084420681870682</v>
      </c>
      <c r="E5722" s="19">
        <v>0.48201404067874176</v>
      </c>
      <c r="F5722" s="19"/>
      <c r="G5722" s="19"/>
      <c r="H5722" s="19">
        <v>0.43828271951885689</v>
      </c>
      <c r="I5722" s="19"/>
      <c r="J5722" s="19">
        <v>0.3656668292953873</v>
      </c>
      <c r="K5722" s="19">
        <v>0.22300626466590412</v>
      </c>
      <c r="L5722" s="19"/>
      <c r="M5722" s="19">
        <v>1.1636882136839666</v>
      </c>
      <c r="N5722" s="19"/>
      <c r="O5722" s="19"/>
      <c r="P5722" s="50">
        <v>0.33529932583241367</v>
      </c>
      <c r="R5722" s="9" t="s">
        <v>0</v>
      </c>
    </row>
    <row r="5723" spans="2:18" x14ac:dyDescent="0.2">
      <c r="B5723" s="25">
        <v>5493</v>
      </c>
      <c r="C5723" s="193"/>
      <c r="D5723" s="19">
        <v>0.21237701094725192</v>
      </c>
      <c r="E5723" s="19"/>
      <c r="F5723" s="19">
        <v>0.24589531862782715</v>
      </c>
      <c r="G5723" s="19"/>
      <c r="H5723" s="19">
        <v>0.10012966466359573</v>
      </c>
      <c r="I5723" s="19"/>
      <c r="J5723" s="19">
        <v>0.74913147020092374</v>
      </c>
      <c r="K5723" s="19"/>
      <c r="L5723" s="19">
        <v>0.55559200065662284</v>
      </c>
      <c r="M5723" s="19"/>
      <c r="N5723" s="19">
        <v>0.6991796768305818</v>
      </c>
      <c r="O5723" s="19"/>
      <c r="P5723" s="50">
        <v>1.1690816084812148</v>
      </c>
      <c r="R5723" s="9" t="s">
        <v>0</v>
      </c>
    </row>
    <row r="5724" spans="2:18" x14ac:dyDescent="0.2">
      <c r="B5724" s="25">
        <v>5494</v>
      </c>
      <c r="C5724" s="193">
        <v>0.17613346669895305</v>
      </c>
      <c r="D5724" s="19"/>
      <c r="E5724" s="19">
        <v>0.40028057797758593</v>
      </c>
      <c r="F5724" s="19"/>
      <c r="G5724" s="19">
        <v>1.2830365757562299</v>
      </c>
      <c r="H5724" s="19"/>
      <c r="I5724" s="19"/>
      <c r="J5724" s="19">
        <v>0.16173145047182436</v>
      </c>
      <c r="K5724" s="19">
        <v>0.43772485952605678</v>
      </c>
      <c r="L5724" s="19"/>
      <c r="M5724" s="19">
        <v>0.63549715761897563</v>
      </c>
      <c r="N5724" s="19"/>
      <c r="O5724" s="19">
        <v>1.0491929991173545</v>
      </c>
      <c r="P5724" s="50"/>
      <c r="R5724" s="9" t="s">
        <v>0</v>
      </c>
    </row>
    <row r="5725" spans="2:18" x14ac:dyDescent="0.2">
      <c r="B5725" s="25">
        <v>5495</v>
      </c>
      <c r="C5725" s="193">
        <v>0.75939031113332967</v>
      </c>
      <c r="D5725" s="19"/>
      <c r="E5725" s="19">
        <v>1.3946857188965753</v>
      </c>
      <c r="F5725" s="19"/>
      <c r="G5725" s="19">
        <v>0.7359493903597899</v>
      </c>
      <c r="H5725" s="19"/>
      <c r="I5725" s="19"/>
      <c r="J5725" s="19">
        <v>0.13238701953045215</v>
      </c>
      <c r="K5725" s="19"/>
      <c r="L5725" s="19">
        <v>0.14775692329040974</v>
      </c>
      <c r="M5725" s="19">
        <v>0.71477037065696503</v>
      </c>
      <c r="N5725" s="19"/>
      <c r="O5725" s="19">
        <v>0.25991598306604902</v>
      </c>
      <c r="P5725" s="50"/>
      <c r="R5725" s="9" t="s">
        <v>0</v>
      </c>
    </row>
    <row r="5726" spans="2:18" x14ac:dyDescent="0.2">
      <c r="B5726" s="25">
        <v>5496</v>
      </c>
      <c r="C5726" s="193"/>
      <c r="D5726" s="19">
        <v>8.8548095834652223E-3</v>
      </c>
      <c r="E5726" s="19">
        <v>0.8300941907103021</v>
      </c>
      <c r="F5726" s="19"/>
      <c r="G5726" s="19">
        <v>1.1139510880795358</v>
      </c>
      <c r="H5726" s="19"/>
      <c r="I5726" s="19">
        <v>0.2541763372128395</v>
      </c>
      <c r="J5726" s="19"/>
      <c r="K5726" s="19"/>
      <c r="L5726" s="19">
        <v>5.8063638503697097E-3</v>
      </c>
      <c r="M5726" s="19">
        <v>0.3834534797247417</v>
      </c>
      <c r="N5726" s="19"/>
      <c r="O5726" s="19">
        <v>0.19826515889470256</v>
      </c>
      <c r="P5726" s="50"/>
      <c r="R5726" s="9" t="s">
        <v>0</v>
      </c>
    </row>
    <row r="5727" spans="2:18" x14ac:dyDescent="0.2">
      <c r="B5727" s="25">
        <v>5497</v>
      </c>
      <c r="C5727" s="193">
        <v>0.9829241372667552</v>
      </c>
      <c r="D5727" s="19"/>
      <c r="E5727" s="19">
        <v>1.4171075715045962</v>
      </c>
      <c r="F5727" s="19"/>
      <c r="G5727" s="19">
        <v>1.2555467788918817</v>
      </c>
      <c r="H5727" s="19"/>
      <c r="I5727" s="19">
        <v>0.48546634878497763</v>
      </c>
      <c r="J5727" s="19"/>
      <c r="K5727" s="19">
        <v>2.0921976403394789</v>
      </c>
      <c r="L5727" s="19"/>
      <c r="M5727" s="19">
        <v>1.3063729828274511</v>
      </c>
      <c r="N5727" s="19"/>
      <c r="O5727" s="19">
        <v>2.4594237171765916</v>
      </c>
      <c r="P5727" s="50"/>
      <c r="R5727" s="9" t="s">
        <v>0</v>
      </c>
    </row>
    <row r="5728" spans="2:18" x14ac:dyDescent="0.2">
      <c r="B5728" s="25">
        <v>5498</v>
      </c>
      <c r="C5728" s="193"/>
      <c r="D5728" s="19">
        <v>0.74058266262790307</v>
      </c>
      <c r="E5728" s="19"/>
      <c r="F5728" s="19">
        <v>0.66409001208150109</v>
      </c>
      <c r="G5728" s="19"/>
      <c r="H5728" s="19">
        <v>0.82772906059886442</v>
      </c>
      <c r="I5728" s="19">
        <v>3.8698456003299915E-2</v>
      </c>
      <c r="J5728" s="19"/>
      <c r="K5728" s="19"/>
      <c r="L5728" s="19">
        <v>0.78416201636409877</v>
      </c>
      <c r="M5728" s="19"/>
      <c r="N5728" s="19">
        <v>0.89298019586350208</v>
      </c>
      <c r="O5728" s="19"/>
      <c r="P5728" s="50">
        <v>1.041163406884885</v>
      </c>
      <c r="R5728" s="9" t="s">
        <v>0</v>
      </c>
    </row>
    <row r="5729" spans="2:18" x14ac:dyDescent="0.2">
      <c r="B5729" s="25">
        <v>5499</v>
      </c>
      <c r="C5729" s="193">
        <v>1.0419277874657167</v>
      </c>
      <c r="D5729" s="19"/>
      <c r="E5729" s="19">
        <v>0.27522476586684319</v>
      </c>
      <c r="F5729" s="19"/>
      <c r="G5729" s="19"/>
      <c r="H5729" s="19">
        <v>0.38840232049495144</v>
      </c>
      <c r="I5729" s="19">
        <v>0.26733750586277982</v>
      </c>
      <c r="J5729" s="19"/>
      <c r="K5729" s="19">
        <v>0.1105059216612109</v>
      </c>
      <c r="L5729" s="19"/>
      <c r="M5729" s="19">
        <v>0.20742093745472623</v>
      </c>
      <c r="N5729" s="19"/>
      <c r="O5729" s="19"/>
      <c r="P5729" s="50">
        <v>0.1188052761625492</v>
      </c>
      <c r="R5729" s="9" t="s">
        <v>0</v>
      </c>
    </row>
    <row r="5730" spans="2:18" x14ac:dyDescent="0.2">
      <c r="B5730" s="25">
        <v>5500</v>
      </c>
      <c r="C5730" s="193">
        <v>1.2288603614302294</v>
      </c>
      <c r="D5730" s="19"/>
      <c r="E5730" s="19"/>
      <c r="F5730" s="19">
        <v>0.12916904146768854</v>
      </c>
      <c r="G5730" s="19">
        <v>0.23194030709457378</v>
      </c>
      <c r="H5730" s="19"/>
      <c r="I5730" s="19">
        <v>0.44161405546214577</v>
      </c>
      <c r="J5730" s="19"/>
      <c r="K5730" s="19"/>
      <c r="L5730" s="19">
        <v>0.22316448047485132</v>
      </c>
      <c r="M5730" s="19"/>
      <c r="N5730" s="19">
        <v>0.43386392687289282</v>
      </c>
      <c r="O5730" s="19">
        <v>0.14229051145853447</v>
      </c>
      <c r="P5730" s="50"/>
      <c r="R5730" s="9" t="s">
        <v>0</v>
      </c>
    </row>
    <row r="5731" spans="2:18" x14ac:dyDescent="0.2">
      <c r="B5731" s="25">
        <v>5501</v>
      </c>
      <c r="C5731" s="193"/>
      <c r="D5731" s="19">
        <v>0.85337585438309105</v>
      </c>
      <c r="E5731" s="19"/>
      <c r="F5731" s="19">
        <v>1.0417248131065273</v>
      </c>
      <c r="G5731" s="19"/>
      <c r="H5731" s="19">
        <v>2.8644917734497808</v>
      </c>
      <c r="I5731" s="19"/>
      <c r="J5731" s="19">
        <v>1.5468514314505311</v>
      </c>
      <c r="K5731" s="19"/>
      <c r="L5731" s="19">
        <v>1.6851460612633395</v>
      </c>
      <c r="M5731" s="19"/>
      <c r="N5731" s="19">
        <v>2.4363284669815508</v>
      </c>
      <c r="O5731" s="19"/>
      <c r="P5731" s="50">
        <v>1.2183056490706958</v>
      </c>
      <c r="R5731" s="9" t="s">
        <v>0</v>
      </c>
    </row>
    <row r="5732" spans="2:18" x14ac:dyDescent="0.2">
      <c r="B5732" s="25">
        <v>5502</v>
      </c>
      <c r="C5732" s="193">
        <v>0.16314084012584865</v>
      </c>
      <c r="D5732" s="19"/>
      <c r="E5732" s="19"/>
      <c r="F5732" s="19">
        <v>0.72366245667234175</v>
      </c>
      <c r="G5732" s="19">
        <v>0.21523185841803513</v>
      </c>
      <c r="H5732" s="19"/>
      <c r="I5732" s="19"/>
      <c r="J5732" s="19">
        <v>0.37437850552342444</v>
      </c>
      <c r="K5732" s="19">
        <v>0.39331413427171358</v>
      </c>
      <c r="L5732" s="19"/>
      <c r="M5732" s="19"/>
      <c r="N5732" s="19">
        <v>0.45351120356530861</v>
      </c>
      <c r="O5732" s="19">
        <v>0.42044659513224925</v>
      </c>
      <c r="P5732" s="50"/>
      <c r="R5732" s="9" t="s">
        <v>0</v>
      </c>
    </row>
    <row r="5733" spans="2:18" x14ac:dyDescent="0.2">
      <c r="B5733" s="25">
        <v>5503</v>
      </c>
      <c r="C5733" s="193"/>
      <c r="D5733" s="19">
        <v>0.90708851632413234</v>
      </c>
      <c r="E5733" s="19"/>
      <c r="F5733" s="19">
        <v>0.24609390864654931</v>
      </c>
      <c r="G5733" s="19"/>
      <c r="H5733" s="19">
        <v>8.7216457203676837E-2</v>
      </c>
      <c r="I5733" s="19"/>
      <c r="J5733" s="19">
        <v>1.0269159617537309</v>
      </c>
      <c r="K5733" s="19"/>
      <c r="L5733" s="19">
        <v>0.14711045150729007</v>
      </c>
      <c r="M5733" s="19"/>
      <c r="N5733" s="19">
        <v>0.27491436039106015</v>
      </c>
      <c r="O5733" s="19"/>
      <c r="P5733" s="50">
        <v>1.7641583564103838</v>
      </c>
      <c r="R5733" s="9" t="s">
        <v>0</v>
      </c>
    </row>
    <row r="5734" spans="2:18" x14ac:dyDescent="0.2">
      <c r="B5734" s="25">
        <v>5504</v>
      </c>
      <c r="C5734" s="193">
        <v>1.1225053485076564</v>
      </c>
      <c r="D5734" s="19"/>
      <c r="E5734" s="19">
        <v>6.3919686969596254E-2</v>
      </c>
      <c r="F5734" s="19"/>
      <c r="G5734" s="19"/>
      <c r="H5734" s="19">
        <v>0.55373617561740929</v>
      </c>
      <c r="I5734" s="19">
        <v>9.7397633082900656E-2</v>
      </c>
      <c r="J5734" s="19"/>
      <c r="K5734" s="19">
        <v>0.29637980043481521</v>
      </c>
      <c r="L5734" s="19"/>
      <c r="M5734" s="19">
        <v>7.5955278218954619E-2</v>
      </c>
      <c r="N5734" s="19"/>
      <c r="O5734" s="19">
        <v>6.6800107386976504E-2</v>
      </c>
      <c r="P5734" s="50"/>
      <c r="R5734" s="9" t="s">
        <v>0</v>
      </c>
    </row>
    <row r="5735" spans="2:18" x14ac:dyDescent="0.2">
      <c r="B5735" s="25">
        <v>5505</v>
      </c>
      <c r="C5735" s="193"/>
      <c r="D5735" s="19">
        <v>0.40622316414823989</v>
      </c>
      <c r="E5735" s="19">
        <v>6.1091830994277473E-2</v>
      </c>
      <c r="F5735" s="19"/>
      <c r="G5735" s="19">
        <v>0.47810329644500627</v>
      </c>
      <c r="H5735" s="19"/>
      <c r="I5735" s="19">
        <v>0.36809066174685684</v>
      </c>
      <c r="J5735" s="19"/>
      <c r="K5735" s="19">
        <v>0.72168485218698264</v>
      </c>
      <c r="L5735" s="19"/>
      <c r="M5735" s="19">
        <v>1.3021979964208628</v>
      </c>
      <c r="N5735" s="19"/>
      <c r="O5735" s="19">
        <v>0.18907468965835939</v>
      </c>
      <c r="P5735" s="50"/>
      <c r="R5735" s="9" t="s">
        <v>0</v>
      </c>
    </row>
    <row r="5736" spans="2:18" x14ac:dyDescent="0.2">
      <c r="B5736" s="25">
        <v>5506</v>
      </c>
      <c r="C5736" s="193"/>
      <c r="D5736" s="19">
        <v>0.4713985111653019</v>
      </c>
      <c r="E5736" s="19"/>
      <c r="F5736" s="19">
        <v>0.5158631074182829</v>
      </c>
      <c r="G5736" s="19"/>
      <c r="H5736" s="19">
        <v>0.58068861201325084</v>
      </c>
      <c r="I5736" s="19">
        <v>0.16137657457543605</v>
      </c>
      <c r="J5736" s="19"/>
      <c r="K5736" s="19"/>
      <c r="L5736" s="19">
        <v>0.10869616004102239</v>
      </c>
      <c r="M5736" s="19"/>
      <c r="N5736" s="19">
        <v>0.12029304368459595</v>
      </c>
      <c r="O5736" s="19"/>
      <c r="P5736" s="50">
        <v>0.26859894661647199</v>
      </c>
      <c r="R5736" s="9" t="s">
        <v>0</v>
      </c>
    </row>
    <row r="5737" spans="2:18" x14ac:dyDescent="0.2">
      <c r="B5737" s="25">
        <v>5507</v>
      </c>
      <c r="C5737" s="193"/>
      <c r="D5737" s="19">
        <v>0.23631267645740442</v>
      </c>
      <c r="E5737" s="19">
        <v>0.5227434589329587</v>
      </c>
      <c r="F5737" s="19"/>
      <c r="G5737" s="19"/>
      <c r="H5737" s="19">
        <v>0.32290447347524243</v>
      </c>
      <c r="I5737" s="19"/>
      <c r="J5737" s="19">
        <v>0.51566717259234096</v>
      </c>
      <c r="K5737" s="19"/>
      <c r="L5737" s="19">
        <v>0.90409755754100951</v>
      </c>
      <c r="M5737" s="19">
        <v>0.22526564938508012</v>
      </c>
      <c r="N5737" s="19"/>
      <c r="O5737" s="19"/>
      <c r="P5737" s="50">
        <v>1.0040552690791749</v>
      </c>
      <c r="R5737" s="9" t="s">
        <v>0</v>
      </c>
    </row>
    <row r="5738" spans="2:18" x14ac:dyDescent="0.2">
      <c r="B5738" s="25">
        <v>5508</v>
      </c>
      <c r="C5738" s="193">
        <v>0.5146446031375036</v>
      </c>
      <c r="D5738" s="19"/>
      <c r="E5738" s="19"/>
      <c r="F5738" s="19">
        <v>0.13984519776785248</v>
      </c>
      <c r="G5738" s="19">
        <v>0.59331672022099224</v>
      </c>
      <c r="H5738" s="19"/>
      <c r="I5738" s="19">
        <v>0.91428581784396978</v>
      </c>
      <c r="J5738" s="19"/>
      <c r="K5738" s="19">
        <v>0.69237369727022569</v>
      </c>
      <c r="L5738" s="19"/>
      <c r="M5738" s="19">
        <v>0.78002213909795237</v>
      </c>
      <c r="N5738" s="19"/>
      <c r="O5738" s="19">
        <v>0.7081771026042698</v>
      </c>
      <c r="P5738" s="50"/>
      <c r="R5738" s="9" t="s">
        <v>0</v>
      </c>
    </row>
    <row r="5739" spans="2:18" x14ac:dyDescent="0.2">
      <c r="B5739" s="25">
        <v>5509</v>
      </c>
      <c r="C5739" s="193">
        <v>0.33408733044790562</v>
      </c>
      <c r="D5739" s="19"/>
      <c r="E5739" s="19">
        <v>0.14749912125075304</v>
      </c>
      <c r="F5739" s="19"/>
      <c r="G5739" s="19"/>
      <c r="H5739" s="19">
        <v>0.12348605800252226</v>
      </c>
      <c r="I5739" s="19">
        <v>1.0687267907142863</v>
      </c>
      <c r="J5739" s="19"/>
      <c r="K5739" s="19">
        <v>0.57078878100633923</v>
      </c>
      <c r="L5739" s="19"/>
      <c r="M5739" s="19">
        <v>0.2638384508969609</v>
      </c>
      <c r="N5739" s="19"/>
      <c r="O5739" s="19">
        <v>0.59234134903736635</v>
      </c>
      <c r="P5739" s="50"/>
      <c r="R5739" s="9" t="s">
        <v>0</v>
      </c>
    </row>
    <row r="5740" spans="2:18" x14ac:dyDescent="0.2">
      <c r="B5740" s="25">
        <v>5510</v>
      </c>
      <c r="C5740" s="193"/>
      <c r="D5740" s="19">
        <v>1.7237002995951374</v>
      </c>
      <c r="E5740" s="19"/>
      <c r="F5740" s="19">
        <v>0.5179534702786418</v>
      </c>
      <c r="G5740" s="19"/>
      <c r="H5740" s="19">
        <v>0.34905554961403623</v>
      </c>
      <c r="I5740" s="19">
        <v>0.69910208438723809</v>
      </c>
      <c r="J5740" s="19"/>
      <c r="K5740" s="19"/>
      <c r="L5740" s="19">
        <v>0.33742973119698966</v>
      </c>
      <c r="M5740" s="19"/>
      <c r="N5740" s="19">
        <v>1.2516286115111717</v>
      </c>
      <c r="O5740" s="19"/>
      <c r="P5740" s="50">
        <v>0.14476954347970616</v>
      </c>
      <c r="R5740" s="9" t="s">
        <v>0</v>
      </c>
    </row>
    <row r="5741" spans="2:18" x14ac:dyDescent="0.2">
      <c r="B5741" s="25">
        <v>5511</v>
      </c>
      <c r="C5741" s="193">
        <v>0.7994541159562516</v>
      </c>
      <c r="D5741" s="19"/>
      <c r="E5741" s="19"/>
      <c r="F5741" s="19">
        <v>0.13073549937645979</v>
      </c>
      <c r="G5741" s="19">
        <v>1.4152027159619625</v>
      </c>
      <c r="H5741" s="19"/>
      <c r="I5741" s="19">
        <v>1.0182867947788437</v>
      </c>
      <c r="J5741" s="19"/>
      <c r="K5741" s="19">
        <v>0.27589848559390762</v>
      </c>
      <c r="L5741" s="19"/>
      <c r="M5741" s="19">
        <v>1.0349825142095124</v>
      </c>
      <c r="N5741" s="19"/>
      <c r="O5741" s="19">
        <v>0.51611517736142065</v>
      </c>
      <c r="P5741" s="50"/>
      <c r="R5741" s="9" t="s">
        <v>0</v>
      </c>
    </row>
    <row r="5742" spans="2:18" x14ac:dyDescent="0.2">
      <c r="B5742" s="25">
        <v>5512</v>
      </c>
      <c r="C5742" s="193"/>
      <c r="D5742" s="19">
        <v>0.77945038002916911</v>
      </c>
      <c r="E5742" s="19"/>
      <c r="F5742" s="19">
        <v>0.76287027277994923</v>
      </c>
      <c r="G5742" s="19"/>
      <c r="H5742" s="19">
        <v>0.77814399268074042</v>
      </c>
      <c r="I5742" s="19"/>
      <c r="J5742" s="19">
        <v>0.63676092653665006</v>
      </c>
      <c r="K5742" s="19"/>
      <c r="L5742" s="19">
        <v>1.0196810761598307</v>
      </c>
      <c r="M5742" s="19"/>
      <c r="N5742" s="19">
        <v>0.79373071649632354</v>
      </c>
      <c r="O5742" s="19"/>
      <c r="P5742" s="50">
        <v>0.88860169998115235</v>
      </c>
      <c r="R5742" s="9" t="s">
        <v>0</v>
      </c>
    </row>
    <row r="5743" spans="2:18" x14ac:dyDescent="0.2">
      <c r="B5743" s="25">
        <v>5513</v>
      </c>
      <c r="C5743" s="193">
        <v>6.6000079060605843E-2</v>
      </c>
      <c r="D5743" s="19"/>
      <c r="E5743" s="19"/>
      <c r="F5743" s="19">
        <v>0.63189352758448225</v>
      </c>
      <c r="G5743" s="19"/>
      <c r="H5743" s="19">
        <v>0.84744676408031883</v>
      </c>
      <c r="I5743" s="19"/>
      <c r="J5743" s="19">
        <v>0.4625817896868416</v>
      </c>
      <c r="K5743" s="19"/>
      <c r="L5743" s="19">
        <v>9.2107530716569172E-2</v>
      </c>
      <c r="M5743" s="19"/>
      <c r="N5743" s="19">
        <v>0.45290985643010512</v>
      </c>
      <c r="O5743" s="19"/>
      <c r="P5743" s="50">
        <v>1.4749552791868088</v>
      </c>
      <c r="R5743" s="9" t="s">
        <v>0</v>
      </c>
    </row>
    <row r="5744" spans="2:18" x14ac:dyDescent="0.2">
      <c r="B5744" s="25">
        <v>5514</v>
      </c>
      <c r="C5744" s="193"/>
      <c r="D5744" s="19">
        <v>0.18948594041166861</v>
      </c>
      <c r="E5744" s="19">
        <v>0.3242696388415286</v>
      </c>
      <c r="F5744" s="19"/>
      <c r="G5744" s="19">
        <v>0.72795236251310991</v>
      </c>
      <c r="H5744" s="19"/>
      <c r="I5744" s="19">
        <v>0.52649701016777706</v>
      </c>
      <c r="J5744" s="19"/>
      <c r="K5744" s="19">
        <v>0.17774946818349482</v>
      </c>
      <c r="L5744" s="19"/>
      <c r="M5744" s="19">
        <v>1.282997269790066</v>
      </c>
      <c r="N5744" s="19"/>
      <c r="O5744" s="19">
        <v>0.19166159072024702</v>
      </c>
      <c r="P5744" s="50"/>
      <c r="R5744" s="9" t="s">
        <v>0</v>
      </c>
    </row>
    <row r="5745" spans="2:18" x14ac:dyDescent="0.2">
      <c r="B5745" s="25">
        <v>5515</v>
      </c>
      <c r="C5745" s="193">
        <v>0.59837995550103196</v>
      </c>
      <c r="D5745" s="19"/>
      <c r="E5745" s="19">
        <v>1.2467123449186734</v>
      </c>
      <c r="F5745" s="19"/>
      <c r="G5745" s="19">
        <v>1.1937468933999371</v>
      </c>
      <c r="H5745" s="19"/>
      <c r="I5745" s="19">
        <v>1.2027270313538985</v>
      </c>
      <c r="J5745" s="19"/>
      <c r="K5745" s="19">
        <v>0.86007470488074622</v>
      </c>
      <c r="L5745" s="19"/>
      <c r="M5745" s="19">
        <v>0.52851425228196947</v>
      </c>
      <c r="N5745" s="19"/>
      <c r="O5745" s="19">
        <v>0.38923707039367067</v>
      </c>
      <c r="P5745" s="50"/>
      <c r="R5745" s="9" t="s">
        <v>0</v>
      </c>
    </row>
    <row r="5746" spans="2:18" x14ac:dyDescent="0.2">
      <c r="B5746" s="25">
        <v>5516</v>
      </c>
      <c r="C5746" s="193"/>
      <c r="D5746" s="19">
        <v>0.3685598867408203</v>
      </c>
      <c r="E5746" s="19"/>
      <c r="F5746" s="19">
        <v>5.9358599484861344E-2</v>
      </c>
      <c r="G5746" s="19"/>
      <c r="H5746" s="19">
        <v>0.82496422229230193</v>
      </c>
      <c r="I5746" s="19"/>
      <c r="J5746" s="19">
        <v>0.81021553698808579</v>
      </c>
      <c r="K5746" s="19"/>
      <c r="L5746" s="19">
        <v>0.12621162605380826</v>
      </c>
      <c r="M5746" s="19"/>
      <c r="N5746" s="19">
        <v>0.99709567217398021</v>
      </c>
      <c r="O5746" s="19"/>
      <c r="P5746" s="50">
        <v>0.64552381608303366</v>
      </c>
      <c r="R5746" s="9" t="s">
        <v>0</v>
      </c>
    </row>
    <row r="5747" spans="2:18" x14ac:dyDescent="0.2">
      <c r="B5747" s="25">
        <v>5517</v>
      </c>
      <c r="C5747" s="193">
        <v>1.6464574344218981</v>
      </c>
      <c r="D5747" s="19"/>
      <c r="E5747" s="19">
        <v>0.93391406752144357</v>
      </c>
      <c r="F5747" s="19"/>
      <c r="G5747" s="19">
        <v>0.81048660070997136</v>
      </c>
      <c r="H5747" s="19"/>
      <c r="I5747" s="19">
        <v>1.4907514981629164</v>
      </c>
      <c r="J5747" s="19"/>
      <c r="K5747" s="19">
        <v>9.9828235961046452E-2</v>
      </c>
      <c r="L5747" s="19"/>
      <c r="M5747" s="19">
        <v>0.62357288921993292</v>
      </c>
      <c r="N5747" s="19"/>
      <c r="O5747" s="19">
        <v>1.6946442068307079</v>
      </c>
      <c r="P5747" s="50"/>
      <c r="R5747" s="9" t="s">
        <v>0</v>
      </c>
    </row>
    <row r="5748" spans="2:18" x14ac:dyDescent="0.2">
      <c r="B5748" s="25">
        <v>5518</v>
      </c>
      <c r="C5748" s="193">
        <v>0.47813420039164034</v>
      </c>
      <c r="D5748" s="19"/>
      <c r="E5748" s="19">
        <v>0.43439297369646229</v>
      </c>
      <c r="F5748" s="19"/>
      <c r="G5748" s="19">
        <v>0.1253619691415698</v>
      </c>
      <c r="H5748" s="19"/>
      <c r="I5748" s="19">
        <v>0.85204287983392923</v>
      </c>
      <c r="J5748" s="19"/>
      <c r="K5748" s="19">
        <v>0.92670834836573412</v>
      </c>
      <c r="L5748" s="19"/>
      <c r="M5748" s="19">
        <v>0.67624794824302692</v>
      </c>
      <c r="N5748" s="19"/>
      <c r="O5748" s="19"/>
      <c r="P5748" s="50">
        <v>0.26276327996468885</v>
      </c>
      <c r="R5748" s="9" t="s">
        <v>0</v>
      </c>
    </row>
    <row r="5749" spans="2:18" x14ac:dyDescent="0.2">
      <c r="B5749" s="25">
        <v>5519</v>
      </c>
      <c r="C5749" s="193"/>
      <c r="D5749" s="19">
        <v>0.75684069901440076</v>
      </c>
      <c r="E5749" s="19"/>
      <c r="F5749" s="19">
        <v>5.8811775755601798E-3</v>
      </c>
      <c r="G5749" s="19"/>
      <c r="H5749" s="19">
        <v>6.8266076589554622E-2</v>
      </c>
      <c r="I5749" s="19"/>
      <c r="J5749" s="19">
        <v>0.18991395640331785</v>
      </c>
      <c r="K5749" s="19"/>
      <c r="L5749" s="19">
        <v>0.39568203365962568</v>
      </c>
      <c r="M5749" s="19"/>
      <c r="N5749" s="19">
        <v>1.6747308887035142</v>
      </c>
      <c r="O5749" s="19"/>
      <c r="P5749" s="50">
        <v>0.75429872186864022</v>
      </c>
      <c r="R5749" s="9" t="s">
        <v>0</v>
      </c>
    </row>
    <row r="5750" spans="2:18" x14ac:dyDescent="0.2">
      <c r="B5750" s="25">
        <v>5520</v>
      </c>
      <c r="C5750" s="193">
        <v>0.31607610608021047</v>
      </c>
      <c r="D5750" s="19"/>
      <c r="E5750" s="19"/>
      <c r="F5750" s="19">
        <v>0.89196670295500602</v>
      </c>
      <c r="G5750" s="19"/>
      <c r="H5750" s="19">
        <v>0.17306696758378479</v>
      </c>
      <c r="I5750" s="19"/>
      <c r="J5750" s="19">
        <v>0.70968640632980939</v>
      </c>
      <c r="K5750" s="19"/>
      <c r="L5750" s="19">
        <v>0.31052156947743687</v>
      </c>
      <c r="M5750" s="19"/>
      <c r="N5750" s="19">
        <v>1.2261617830406442</v>
      </c>
      <c r="O5750" s="19"/>
      <c r="P5750" s="50">
        <v>0.36155077203674363</v>
      </c>
      <c r="R5750" s="9" t="s">
        <v>0</v>
      </c>
    </row>
    <row r="5751" spans="2:18" x14ac:dyDescent="0.2">
      <c r="B5751" s="25">
        <v>5521</v>
      </c>
      <c r="C5751" s="193">
        <v>0.53898619843992057</v>
      </c>
      <c r="D5751" s="19"/>
      <c r="E5751" s="19">
        <v>1.3861583588507327</v>
      </c>
      <c r="F5751" s="19"/>
      <c r="G5751" s="19">
        <v>0.39778460272003169</v>
      </c>
      <c r="H5751" s="19"/>
      <c r="I5751" s="19">
        <v>0.8873693310396632</v>
      </c>
      <c r="J5751" s="19"/>
      <c r="K5751" s="19">
        <v>1.1398799784878171</v>
      </c>
      <c r="L5751" s="19"/>
      <c r="M5751" s="19">
        <v>4.4110090149236898E-2</v>
      </c>
      <c r="N5751" s="19"/>
      <c r="O5751" s="19">
        <v>1.0579266775428831</v>
      </c>
      <c r="P5751" s="50"/>
      <c r="R5751" s="9" t="s">
        <v>0</v>
      </c>
    </row>
    <row r="5752" spans="2:18" x14ac:dyDescent="0.2">
      <c r="B5752" s="25">
        <v>5522</v>
      </c>
      <c r="C5752" s="193"/>
      <c r="D5752" s="19">
        <v>1.0811874123467295</v>
      </c>
      <c r="E5752" s="19"/>
      <c r="F5752" s="19">
        <v>0.17229942931962425</v>
      </c>
      <c r="G5752" s="19"/>
      <c r="H5752" s="19">
        <v>1.1656580909418568</v>
      </c>
      <c r="I5752" s="19"/>
      <c r="J5752" s="19">
        <v>1.3067901814996321</v>
      </c>
      <c r="K5752" s="19">
        <v>1.9326894887707776E-2</v>
      </c>
      <c r="L5752" s="19"/>
      <c r="M5752" s="19"/>
      <c r="N5752" s="19">
        <v>0.59343412783214666</v>
      </c>
      <c r="O5752" s="19"/>
      <c r="P5752" s="50">
        <v>1.1181243863962074</v>
      </c>
      <c r="R5752" s="9" t="s">
        <v>0</v>
      </c>
    </row>
    <row r="5753" spans="2:18" x14ac:dyDescent="0.2">
      <c r="B5753" s="25">
        <v>5523</v>
      </c>
      <c r="C5753" s="193"/>
      <c r="D5753" s="19">
        <v>1.2234302892858295</v>
      </c>
      <c r="E5753" s="19"/>
      <c r="F5753" s="19">
        <v>0.12447294825072321</v>
      </c>
      <c r="G5753" s="19"/>
      <c r="H5753" s="19">
        <v>0.43891121844955905</v>
      </c>
      <c r="I5753" s="19"/>
      <c r="J5753" s="19">
        <v>0.35945113113325572</v>
      </c>
      <c r="K5753" s="19"/>
      <c r="L5753" s="19">
        <v>0.68494372834210171</v>
      </c>
      <c r="M5753" s="19">
        <v>9.581068909111666E-2</v>
      </c>
      <c r="N5753" s="19"/>
      <c r="O5753" s="19"/>
      <c r="P5753" s="50">
        <v>0.23481492625430275</v>
      </c>
      <c r="R5753" s="9" t="s">
        <v>0</v>
      </c>
    </row>
    <row r="5754" spans="2:18" x14ac:dyDescent="0.2">
      <c r="B5754" s="25">
        <v>5524</v>
      </c>
      <c r="C5754" s="193">
        <v>1.6835857746818119</v>
      </c>
      <c r="D5754" s="19"/>
      <c r="E5754" s="19">
        <v>1.0429205824101369</v>
      </c>
      <c r="F5754" s="19"/>
      <c r="G5754" s="19">
        <v>1.164708772832354</v>
      </c>
      <c r="H5754" s="19"/>
      <c r="I5754" s="19">
        <v>1.8045318965812545</v>
      </c>
      <c r="J5754" s="19"/>
      <c r="K5754" s="19">
        <v>0.95741609548533169</v>
      </c>
      <c r="L5754" s="19"/>
      <c r="M5754" s="19">
        <v>0.88137862219509022</v>
      </c>
      <c r="N5754" s="19"/>
      <c r="O5754" s="19">
        <v>0.35401288833957639</v>
      </c>
      <c r="P5754" s="50"/>
      <c r="R5754" s="9" t="s">
        <v>0</v>
      </c>
    </row>
    <row r="5755" spans="2:18" x14ac:dyDescent="0.2">
      <c r="B5755" s="25">
        <v>5525</v>
      </c>
      <c r="C5755" s="193"/>
      <c r="D5755" s="19">
        <v>0.24196232823621927</v>
      </c>
      <c r="E5755" s="19">
        <v>8.104916587388207E-2</v>
      </c>
      <c r="F5755" s="19"/>
      <c r="G5755" s="19">
        <v>2.0745403668591917</v>
      </c>
      <c r="H5755" s="19"/>
      <c r="I5755" s="19">
        <v>0.94993166055591449</v>
      </c>
      <c r="J5755" s="19"/>
      <c r="K5755" s="19">
        <v>0.3153593720904142</v>
      </c>
      <c r="L5755" s="19"/>
      <c r="M5755" s="19">
        <v>0.49300243208164979</v>
      </c>
      <c r="N5755" s="19"/>
      <c r="O5755" s="19">
        <v>0.40257925769725139</v>
      </c>
      <c r="P5755" s="50"/>
      <c r="R5755" s="9" t="s">
        <v>0</v>
      </c>
    </row>
    <row r="5756" spans="2:18" x14ac:dyDescent="0.2">
      <c r="B5756" s="25">
        <v>5526</v>
      </c>
      <c r="C5756" s="193"/>
      <c r="D5756" s="19">
        <v>0.70386408773287579</v>
      </c>
      <c r="E5756" s="19"/>
      <c r="F5756" s="19">
        <v>1.0113905162722392</v>
      </c>
      <c r="G5756" s="19"/>
      <c r="H5756" s="19">
        <v>0.81942808817542945</v>
      </c>
      <c r="I5756" s="19"/>
      <c r="J5756" s="19">
        <v>0.29500790048457898</v>
      </c>
      <c r="K5756" s="19"/>
      <c r="L5756" s="19">
        <v>0.20801195197013217</v>
      </c>
      <c r="M5756" s="19"/>
      <c r="N5756" s="19">
        <v>0.19471497339576435</v>
      </c>
      <c r="O5756" s="19">
        <v>0.10942585813129059</v>
      </c>
      <c r="P5756" s="50"/>
      <c r="R5756" s="9" t="s">
        <v>0</v>
      </c>
    </row>
    <row r="5757" spans="2:18" x14ac:dyDescent="0.2">
      <c r="B5757" s="25">
        <v>5527</v>
      </c>
      <c r="C5757" s="193">
        <v>2.5259396040658633</v>
      </c>
      <c r="D5757" s="19"/>
      <c r="E5757" s="19">
        <v>0.51667447209555606</v>
      </c>
      <c r="F5757" s="19"/>
      <c r="G5757" s="19">
        <v>1.657566260119111</v>
      </c>
      <c r="H5757" s="19"/>
      <c r="I5757" s="19">
        <v>1.3485252927448093</v>
      </c>
      <c r="J5757" s="19"/>
      <c r="K5757" s="19">
        <v>1.525330786417989</v>
      </c>
      <c r="L5757" s="19"/>
      <c r="M5757" s="19">
        <v>0.90228793628078074</v>
      </c>
      <c r="N5757" s="19"/>
      <c r="O5757" s="19">
        <v>1.5318567747601433</v>
      </c>
      <c r="P5757" s="50"/>
      <c r="R5757" s="9" t="s">
        <v>0</v>
      </c>
    </row>
    <row r="5758" spans="2:18" x14ac:dyDescent="0.2">
      <c r="B5758" s="25">
        <v>5528</v>
      </c>
      <c r="C5758" s="193">
        <v>0.66276760201289142</v>
      </c>
      <c r="D5758" s="19"/>
      <c r="E5758" s="19">
        <v>0.44387141331412111</v>
      </c>
      <c r="F5758" s="19"/>
      <c r="G5758" s="19">
        <v>1.0255523266573663</v>
      </c>
      <c r="H5758" s="19"/>
      <c r="I5758" s="19">
        <v>0.85411983052769569</v>
      </c>
      <c r="J5758" s="19"/>
      <c r="K5758" s="19">
        <v>0.71066649743214172</v>
      </c>
      <c r="L5758" s="19"/>
      <c r="M5758" s="19">
        <v>0.7836451878299564</v>
      </c>
      <c r="N5758" s="19"/>
      <c r="O5758" s="19">
        <v>0.75866280532961416</v>
      </c>
      <c r="P5758" s="50"/>
      <c r="R5758" s="9" t="s">
        <v>0</v>
      </c>
    </row>
    <row r="5759" spans="2:18" x14ac:dyDescent="0.2">
      <c r="B5759" s="25">
        <v>5529</v>
      </c>
      <c r="C5759" s="193"/>
      <c r="D5759" s="19">
        <v>1.0763522035410709</v>
      </c>
      <c r="E5759" s="19"/>
      <c r="F5759" s="19">
        <v>1.4707020799272943</v>
      </c>
      <c r="G5759" s="19"/>
      <c r="H5759" s="19">
        <v>1.4134493725142416</v>
      </c>
      <c r="I5759" s="19"/>
      <c r="J5759" s="19">
        <v>1.6830827484312414</v>
      </c>
      <c r="K5759" s="19"/>
      <c r="L5759" s="19">
        <v>1.9513249170614728</v>
      </c>
      <c r="M5759" s="19"/>
      <c r="N5759" s="19">
        <v>1.5107449022780683</v>
      </c>
      <c r="O5759" s="19"/>
      <c r="P5759" s="50">
        <v>1.0414105887573237</v>
      </c>
      <c r="R5759" s="9" t="s">
        <v>0</v>
      </c>
    </row>
    <row r="5760" spans="2:18" x14ac:dyDescent="0.2">
      <c r="B5760" s="25">
        <v>5530</v>
      </c>
      <c r="C5760" s="193"/>
      <c r="D5760" s="19">
        <v>1.0849907856918721</v>
      </c>
      <c r="E5760" s="19"/>
      <c r="F5760" s="19">
        <v>0.96166082299997913</v>
      </c>
      <c r="G5760" s="19"/>
      <c r="H5760" s="19">
        <v>0.92889666568141771</v>
      </c>
      <c r="I5760" s="19"/>
      <c r="J5760" s="19">
        <v>0.63747198060915677</v>
      </c>
      <c r="K5760" s="19"/>
      <c r="L5760" s="19">
        <v>9.5848790663310687E-2</v>
      </c>
      <c r="M5760" s="19"/>
      <c r="N5760" s="19">
        <v>0.18911013845160016</v>
      </c>
      <c r="O5760" s="19"/>
      <c r="P5760" s="50">
        <v>1.591489880466858</v>
      </c>
      <c r="R5760" s="9" t="s">
        <v>0</v>
      </c>
    </row>
    <row r="5761" spans="2:18" x14ac:dyDescent="0.2">
      <c r="B5761" s="25">
        <v>5531</v>
      </c>
      <c r="C5761" s="193"/>
      <c r="D5761" s="19">
        <v>0.56066626162450128</v>
      </c>
      <c r="E5761" s="19">
        <v>0.65275214254375291</v>
      </c>
      <c r="F5761" s="19"/>
      <c r="G5761" s="19">
        <v>0.72381028088486532</v>
      </c>
      <c r="H5761" s="19"/>
      <c r="I5761" s="19">
        <v>9.4916738439421472E-2</v>
      </c>
      <c r="J5761" s="19"/>
      <c r="K5761" s="19">
        <v>0.1539168438515939</v>
      </c>
      <c r="L5761" s="19"/>
      <c r="M5761" s="19"/>
      <c r="N5761" s="19">
        <v>5.6359013674261868E-2</v>
      </c>
      <c r="O5761" s="19">
        <v>0.47992857874522049</v>
      </c>
      <c r="P5761" s="50"/>
      <c r="R5761" s="9" t="s">
        <v>0</v>
      </c>
    </row>
    <row r="5762" spans="2:18" x14ac:dyDescent="0.2">
      <c r="B5762" s="25">
        <v>5532</v>
      </c>
      <c r="C5762" s="193"/>
      <c r="D5762" s="19">
        <v>0.70391489209519442</v>
      </c>
      <c r="E5762" s="19">
        <v>0.63894887619253049</v>
      </c>
      <c r="F5762" s="19"/>
      <c r="G5762" s="19"/>
      <c r="H5762" s="19">
        <v>0.85971206320129867</v>
      </c>
      <c r="I5762" s="19"/>
      <c r="J5762" s="19">
        <v>0.68525956852865888</v>
      </c>
      <c r="K5762" s="19"/>
      <c r="L5762" s="19">
        <v>0.22747222614359219</v>
      </c>
      <c r="M5762" s="19"/>
      <c r="N5762" s="19">
        <v>1.0798986334072749</v>
      </c>
      <c r="O5762" s="19"/>
      <c r="P5762" s="50">
        <v>0.38158589166230045</v>
      </c>
      <c r="R5762" s="9" t="s">
        <v>0</v>
      </c>
    </row>
    <row r="5763" spans="2:18" x14ac:dyDescent="0.2">
      <c r="B5763" s="25">
        <v>5533</v>
      </c>
      <c r="C5763" s="193">
        <v>0.76450736269371378</v>
      </c>
      <c r="D5763" s="19"/>
      <c r="E5763" s="19">
        <v>1.1495850237834888</v>
      </c>
      <c r="F5763" s="19"/>
      <c r="G5763" s="19">
        <v>1.6642061296790098</v>
      </c>
      <c r="H5763" s="19"/>
      <c r="I5763" s="19">
        <v>1.943373912853515</v>
      </c>
      <c r="J5763" s="19"/>
      <c r="K5763" s="19">
        <v>0.61457654883827983</v>
      </c>
      <c r="L5763" s="19"/>
      <c r="M5763" s="19">
        <v>0.43145331481299648</v>
      </c>
      <c r="N5763" s="19"/>
      <c r="O5763" s="19">
        <v>0.76185970979721129</v>
      </c>
      <c r="P5763" s="50"/>
      <c r="R5763" s="9" t="s">
        <v>0</v>
      </c>
    </row>
    <row r="5764" spans="2:18" x14ac:dyDescent="0.2">
      <c r="B5764" s="25">
        <v>5534</v>
      </c>
      <c r="C5764" s="193">
        <v>0.70340215860620681</v>
      </c>
      <c r="D5764" s="19"/>
      <c r="E5764" s="19">
        <v>1.8375545771275501</v>
      </c>
      <c r="F5764" s="19"/>
      <c r="G5764" s="19">
        <v>1.5871964429963921</v>
      </c>
      <c r="H5764" s="19"/>
      <c r="I5764" s="19">
        <v>0.96176446729925058</v>
      </c>
      <c r="J5764" s="19"/>
      <c r="K5764" s="19">
        <v>1.1896397282322824</v>
      </c>
      <c r="L5764" s="19"/>
      <c r="M5764" s="19">
        <v>0.95622554813005745</v>
      </c>
      <c r="N5764" s="19"/>
      <c r="O5764" s="19">
        <v>1.0044794841078624</v>
      </c>
      <c r="P5764" s="50"/>
      <c r="R5764" s="9" t="s">
        <v>0</v>
      </c>
    </row>
    <row r="5765" spans="2:18" x14ac:dyDescent="0.2">
      <c r="B5765" s="25">
        <v>5535</v>
      </c>
      <c r="C5765" s="193">
        <v>0.4857882261290124</v>
      </c>
      <c r="D5765" s="19"/>
      <c r="E5765" s="19"/>
      <c r="F5765" s="19">
        <v>0.74712926771462562</v>
      </c>
      <c r="G5765" s="19"/>
      <c r="H5765" s="19">
        <v>0.5992259415869291</v>
      </c>
      <c r="I5765" s="19"/>
      <c r="J5765" s="19">
        <v>0.56020963412973412</v>
      </c>
      <c r="K5765" s="19">
        <v>3.6266124289620394E-2</v>
      </c>
      <c r="L5765" s="19"/>
      <c r="M5765" s="19"/>
      <c r="N5765" s="19">
        <v>0.38242786729017741</v>
      </c>
      <c r="O5765" s="19">
        <v>0.36026220732743208</v>
      </c>
      <c r="P5765" s="50"/>
      <c r="R5765" s="9" t="s">
        <v>0</v>
      </c>
    </row>
    <row r="5766" spans="2:18" x14ac:dyDescent="0.2">
      <c r="B5766" s="25">
        <v>5536</v>
      </c>
      <c r="C5766" s="193">
        <v>8.7662865768334264E-2</v>
      </c>
      <c r="D5766" s="19"/>
      <c r="E5766" s="19"/>
      <c r="F5766" s="19">
        <v>4.002444067837177E-2</v>
      </c>
      <c r="G5766" s="19"/>
      <c r="H5766" s="19">
        <v>0.81630738108849898</v>
      </c>
      <c r="I5766" s="19">
        <v>0.58071291658216451</v>
      </c>
      <c r="J5766" s="19"/>
      <c r="K5766" s="19">
        <v>0.49960592819857103</v>
      </c>
      <c r="L5766" s="19"/>
      <c r="M5766" s="19"/>
      <c r="N5766" s="19">
        <v>0.48025106783829108</v>
      </c>
      <c r="O5766" s="19">
        <v>0.92601618194554902</v>
      </c>
      <c r="P5766" s="50"/>
      <c r="R5766" s="9" t="s">
        <v>0</v>
      </c>
    </row>
    <row r="5767" spans="2:18" x14ac:dyDescent="0.2">
      <c r="B5767" s="25">
        <v>5537</v>
      </c>
      <c r="C5767" s="193">
        <v>1.0341795882513325</v>
      </c>
      <c r="D5767" s="19"/>
      <c r="E5767" s="19">
        <v>2.0910197066036549</v>
      </c>
      <c r="F5767" s="19"/>
      <c r="G5767" s="19">
        <v>1.9706958473145351</v>
      </c>
      <c r="H5767" s="19"/>
      <c r="I5767" s="19">
        <v>1.5719013239153261</v>
      </c>
      <c r="J5767" s="19"/>
      <c r="K5767" s="19">
        <v>1.240175277422922</v>
      </c>
      <c r="L5767" s="19"/>
      <c r="M5767" s="19">
        <v>1.0337455789362449</v>
      </c>
      <c r="N5767" s="19"/>
      <c r="O5767" s="19">
        <v>1.5059406546535532</v>
      </c>
      <c r="P5767" s="50"/>
      <c r="R5767" s="9" t="s">
        <v>0</v>
      </c>
    </row>
    <row r="5768" spans="2:18" x14ac:dyDescent="0.2">
      <c r="B5768" s="25">
        <v>5538</v>
      </c>
      <c r="C5768" s="193">
        <v>1.7501924571959855</v>
      </c>
      <c r="D5768" s="19"/>
      <c r="E5768" s="19">
        <v>1.4175733497468679</v>
      </c>
      <c r="F5768" s="19"/>
      <c r="G5768" s="19">
        <v>0.79005744208643902</v>
      </c>
      <c r="H5768" s="19"/>
      <c r="I5768" s="19">
        <v>1.5826985556771533</v>
      </c>
      <c r="J5768" s="19"/>
      <c r="K5768" s="19">
        <v>0.94240678308769354</v>
      </c>
      <c r="L5768" s="19"/>
      <c r="M5768" s="19">
        <v>0.67299712766495101</v>
      </c>
      <c r="N5768" s="19"/>
      <c r="O5768" s="19">
        <v>7.2669886514923981E-2</v>
      </c>
      <c r="P5768" s="50"/>
      <c r="R5768" s="9" t="s">
        <v>0</v>
      </c>
    </row>
    <row r="5769" spans="2:18" x14ac:dyDescent="0.2">
      <c r="B5769" s="25">
        <v>5539</v>
      </c>
      <c r="C5769" s="193">
        <v>1.0806845865343355</v>
      </c>
      <c r="D5769" s="19"/>
      <c r="E5769" s="19">
        <v>1.1264837012208559</v>
      </c>
      <c r="F5769" s="19"/>
      <c r="G5769" s="19">
        <v>2.2237665872751475</v>
      </c>
      <c r="H5769" s="19"/>
      <c r="I5769" s="19">
        <v>0.76334046092869756</v>
      </c>
      <c r="J5769" s="19"/>
      <c r="K5769" s="19">
        <v>1.2097558475544581</v>
      </c>
      <c r="L5769" s="19"/>
      <c r="M5769" s="19">
        <v>1.3475672403642402</v>
      </c>
      <c r="N5769" s="19"/>
      <c r="O5769" s="19">
        <v>0.47457253367055535</v>
      </c>
      <c r="P5769" s="50"/>
      <c r="R5769" s="9" t="s">
        <v>0</v>
      </c>
    </row>
    <row r="5770" spans="2:18" x14ac:dyDescent="0.2">
      <c r="B5770" s="25">
        <v>5540</v>
      </c>
      <c r="C5770" s="193"/>
      <c r="D5770" s="19">
        <v>0.45757087993950019</v>
      </c>
      <c r="E5770" s="19"/>
      <c r="F5770" s="19">
        <v>0.70266790285534775</v>
      </c>
      <c r="G5770" s="19"/>
      <c r="H5770" s="19">
        <v>0.30126556725660886</v>
      </c>
      <c r="I5770" s="19"/>
      <c r="J5770" s="19">
        <v>1.0091067057566316</v>
      </c>
      <c r="K5770" s="19"/>
      <c r="L5770" s="19">
        <v>0.92161747074270817</v>
      </c>
      <c r="M5770" s="19"/>
      <c r="N5770" s="19">
        <v>0.18751615936444832</v>
      </c>
      <c r="O5770" s="19"/>
      <c r="P5770" s="50">
        <v>1.2044576488132761</v>
      </c>
      <c r="R5770" s="9" t="s">
        <v>0</v>
      </c>
    </row>
    <row r="5771" spans="2:18" x14ac:dyDescent="0.2">
      <c r="B5771" s="25">
        <v>5541</v>
      </c>
      <c r="C5771" s="193"/>
      <c r="D5771" s="19">
        <v>1.4075317063080008</v>
      </c>
      <c r="E5771" s="19">
        <v>0.19888288807212134</v>
      </c>
      <c r="F5771" s="19"/>
      <c r="G5771" s="19"/>
      <c r="H5771" s="19">
        <v>1.1675602025988558</v>
      </c>
      <c r="I5771" s="19"/>
      <c r="J5771" s="19">
        <v>1.0658293564776606</v>
      </c>
      <c r="K5771" s="19"/>
      <c r="L5771" s="19">
        <v>1.0383778685925904</v>
      </c>
      <c r="M5771" s="19"/>
      <c r="N5771" s="19">
        <v>0.79054879537682266</v>
      </c>
      <c r="O5771" s="19"/>
      <c r="P5771" s="50">
        <v>0.7643618274501045</v>
      </c>
      <c r="R5771" s="9" t="s">
        <v>0</v>
      </c>
    </row>
    <row r="5772" spans="2:18" x14ac:dyDescent="0.2">
      <c r="B5772" s="25">
        <v>5542</v>
      </c>
      <c r="C5772" s="193"/>
      <c r="D5772" s="19">
        <v>1.5365441129675474</v>
      </c>
      <c r="E5772" s="19"/>
      <c r="F5772" s="19">
        <v>0.18121231059746276</v>
      </c>
      <c r="G5772" s="19"/>
      <c r="H5772" s="19">
        <v>1.2141729588909684</v>
      </c>
      <c r="I5772" s="19"/>
      <c r="J5772" s="19">
        <v>1.147502004370561</v>
      </c>
      <c r="K5772" s="19"/>
      <c r="L5772" s="19">
        <v>0.41597028172096778</v>
      </c>
      <c r="M5772" s="19"/>
      <c r="N5772" s="19">
        <v>0.97024023845482821</v>
      </c>
      <c r="O5772" s="19"/>
      <c r="P5772" s="50">
        <v>1.3359910618517135</v>
      </c>
      <c r="R5772" s="9" t="s">
        <v>0</v>
      </c>
    </row>
    <row r="5773" spans="2:18" x14ac:dyDescent="0.2">
      <c r="B5773" s="25">
        <v>5543</v>
      </c>
      <c r="C5773" s="193"/>
      <c r="D5773" s="19">
        <v>1.4964426108297377</v>
      </c>
      <c r="E5773" s="19"/>
      <c r="F5773" s="19">
        <v>2.0688373096500672</v>
      </c>
      <c r="G5773" s="19"/>
      <c r="H5773" s="19">
        <v>2.7744950859247326</v>
      </c>
      <c r="I5773" s="19"/>
      <c r="J5773" s="19">
        <v>1.2204912339175518</v>
      </c>
      <c r="K5773" s="19"/>
      <c r="L5773" s="19">
        <v>2.3604078182617823</v>
      </c>
      <c r="M5773" s="19"/>
      <c r="N5773" s="19">
        <v>2.1379229490575051</v>
      </c>
      <c r="O5773" s="19"/>
      <c r="P5773" s="50">
        <v>1.9894997750753631</v>
      </c>
      <c r="R5773" s="9" t="s">
        <v>0</v>
      </c>
    </row>
    <row r="5774" spans="2:18" x14ac:dyDescent="0.2">
      <c r="B5774" s="25">
        <v>5544</v>
      </c>
      <c r="C5774" s="193"/>
      <c r="D5774" s="19">
        <v>1.4157875103360764</v>
      </c>
      <c r="E5774" s="19"/>
      <c r="F5774" s="19">
        <v>4.6856894538250822E-2</v>
      </c>
      <c r="G5774" s="19"/>
      <c r="H5774" s="19">
        <v>1.6678562560967991</v>
      </c>
      <c r="I5774" s="19"/>
      <c r="J5774" s="19">
        <v>7.3433335545679559E-2</v>
      </c>
      <c r="K5774" s="19"/>
      <c r="L5774" s="19">
        <v>1.0425159515226692</v>
      </c>
      <c r="M5774" s="19"/>
      <c r="N5774" s="19">
        <v>1.2161767416638138</v>
      </c>
      <c r="O5774" s="19"/>
      <c r="P5774" s="50">
        <v>1.5430900005036032</v>
      </c>
      <c r="R5774" s="9" t="s">
        <v>0</v>
      </c>
    </row>
    <row r="5775" spans="2:18" x14ac:dyDescent="0.2">
      <c r="B5775" s="25">
        <v>5545</v>
      </c>
      <c r="C5775" s="193">
        <v>0.76327687016840762</v>
      </c>
      <c r="D5775" s="19"/>
      <c r="E5775" s="19"/>
      <c r="F5775" s="19">
        <v>0.13983522041310306</v>
      </c>
      <c r="G5775" s="19">
        <v>0.46148247066759496</v>
      </c>
      <c r="H5775" s="19"/>
      <c r="I5775" s="19">
        <v>1.4885897138948235E-2</v>
      </c>
      <c r="J5775" s="19"/>
      <c r="K5775" s="19">
        <v>0.25386478642948612</v>
      </c>
      <c r="L5775" s="19"/>
      <c r="M5775" s="19"/>
      <c r="N5775" s="19">
        <v>0.52595367034145746</v>
      </c>
      <c r="O5775" s="19"/>
      <c r="P5775" s="50">
        <v>2.3093104971696948E-2</v>
      </c>
      <c r="R5775" s="9" t="s">
        <v>0</v>
      </c>
    </row>
    <row r="5776" spans="2:18" x14ac:dyDescent="0.2">
      <c r="B5776" s="25">
        <v>5546</v>
      </c>
      <c r="C5776" s="193">
        <v>5.3778155809707032E-2</v>
      </c>
      <c r="D5776" s="19"/>
      <c r="E5776" s="19">
        <v>0.23562232281460527</v>
      </c>
      <c r="F5776" s="19"/>
      <c r="G5776" s="19">
        <v>0.91944649484115781</v>
      </c>
      <c r="H5776" s="19"/>
      <c r="I5776" s="19">
        <v>0.28658816167664958</v>
      </c>
      <c r="J5776" s="19"/>
      <c r="K5776" s="19">
        <v>1.2871002447507756</v>
      </c>
      <c r="L5776" s="19"/>
      <c r="M5776" s="19">
        <v>0.33467204529391092</v>
      </c>
      <c r="N5776" s="19"/>
      <c r="O5776" s="19">
        <v>0.74580430023014788</v>
      </c>
      <c r="P5776" s="50"/>
      <c r="R5776" s="9" t="s">
        <v>0</v>
      </c>
    </row>
    <row r="5777" spans="2:18" x14ac:dyDescent="0.2">
      <c r="B5777" s="25">
        <v>5547</v>
      </c>
      <c r="C5777" s="193">
        <v>0.72585554244883621</v>
      </c>
      <c r="D5777" s="19"/>
      <c r="E5777" s="19">
        <v>0.45230881941181594</v>
      </c>
      <c r="F5777" s="19"/>
      <c r="G5777" s="19">
        <v>0.38204955962695442</v>
      </c>
      <c r="H5777" s="19"/>
      <c r="I5777" s="19">
        <v>0.46467493624052092</v>
      </c>
      <c r="J5777" s="19"/>
      <c r="K5777" s="19">
        <v>0.10868041546870065</v>
      </c>
      <c r="L5777" s="19"/>
      <c r="M5777" s="19">
        <v>0.413416539032472</v>
      </c>
      <c r="N5777" s="19"/>
      <c r="O5777" s="19">
        <v>6.129751861536057E-2</v>
      </c>
      <c r="P5777" s="50"/>
      <c r="R5777" s="9" t="s">
        <v>0</v>
      </c>
    </row>
    <row r="5778" spans="2:18" x14ac:dyDescent="0.2">
      <c r="B5778" s="25">
        <v>5548</v>
      </c>
      <c r="C5778" s="193"/>
      <c r="D5778" s="19">
        <v>0.30694431547046053</v>
      </c>
      <c r="E5778" s="19"/>
      <c r="F5778" s="19">
        <v>4.4574705539463029E-2</v>
      </c>
      <c r="G5778" s="19"/>
      <c r="H5778" s="19">
        <v>1.8157255907159429</v>
      </c>
      <c r="I5778" s="19"/>
      <c r="J5778" s="19">
        <v>0.39996273446832198</v>
      </c>
      <c r="K5778" s="19"/>
      <c r="L5778" s="19">
        <v>0.6902964765450893</v>
      </c>
      <c r="M5778" s="19"/>
      <c r="N5778" s="19">
        <v>0.12797077370195445</v>
      </c>
      <c r="O5778" s="19"/>
      <c r="P5778" s="50">
        <v>0.92486054922683947</v>
      </c>
      <c r="R5778" s="9" t="s">
        <v>0</v>
      </c>
    </row>
    <row r="5779" spans="2:18" x14ac:dyDescent="0.2">
      <c r="B5779" s="25">
        <v>5549</v>
      </c>
      <c r="C5779" s="193"/>
      <c r="D5779" s="19">
        <v>0.99825188150424293</v>
      </c>
      <c r="E5779" s="19"/>
      <c r="F5779" s="19">
        <v>0.91233114388691938</v>
      </c>
      <c r="G5779" s="19"/>
      <c r="H5779" s="19">
        <v>1.3565532042610613</v>
      </c>
      <c r="I5779" s="19"/>
      <c r="J5779" s="19">
        <v>0.96956076216968168</v>
      </c>
      <c r="K5779" s="19"/>
      <c r="L5779" s="19">
        <v>1.3217361290848959</v>
      </c>
      <c r="M5779" s="19"/>
      <c r="N5779" s="19">
        <v>1.6239374710207726</v>
      </c>
      <c r="O5779" s="19"/>
      <c r="P5779" s="50">
        <v>1.7579931147259669</v>
      </c>
      <c r="R5779" s="9" t="s">
        <v>0</v>
      </c>
    </row>
    <row r="5780" spans="2:18" x14ac:dyDescent="0.2">
      <c r="B5780" s="25">
        <v>5550</v>
      </c>
      <c r="C5780" s="193">
        <v>0.80243329183473988</v>
      </c>
      <c r="D5780" s="19"/>
      <c r="E5780" s="19"/>
      <c r="F5780" s="19">
        <v>2.4799036314397643E-2</v>
      </c>
      <c r="G5780" s="19"/>
      <c r="H5780" s="19">
        <v>0.1930412152674989</v>
      </c>
      <c r="I5780" s="19"/>
      <c r="J5780" s="19">
        <v>0.18493815721718487</v>
      </c>
      <c r="K5780" s="19">
        <v>0.40460824622246749</v>
      </c>
      <c r="L5780" s="19"/>
      <c r="M5780" s="19">
        <v>0.95972223872144757</v>
      </c>
      <c r="N5780" s="19"/>
      <c r="O5780" s="19">
        <v>0.57108580608980952</v>
      </c>
      <c r="P5780" s="50"/>
      <c r="R5780" s="9" t="s">
        <v>0</v>
      </c>
    </row>
    <row r="5781" spans="2:18" x14ac:dyDescent="0.2">
      <c r="B5781" s="25">
        <v>5551</v>
      </c>
      <c r="C5781" s="193"/>
      <c r="D5781" s="19">
        <v>1.1842708237524329</v>
      </c>
      <c r="E5781" s="19"/>
      <c r="F5781" s="19">
        <v>1.2968976846172309</v>
      </c>
      <c r="G5781" s="19"/>
      <c r="H5781" s="19">
        <v>0.43742925592358445</v>
      </c>
      <c r="I5781" s="19"/>
      <c r="J5781" s="19">
        <v>1.1415937494269317</v>
      </c>
      <c r="K5781" s="19"/>
      <c r="L5781" s="19">
        <v>1.2541250975856717</v>
      </c>
      <c r="M5781" s="19"/>
      <c r="N5781" s="19">
        <v>1.1873197391248393</v>
      </c>
      <c r="O5781" s="19"/>
      <c r="P5781" s="50">
        <v>0.44810172190800684</v>
      </c>
      <c r="R5781" s="9" t="s">
        <v>0</v>
      </c>
    </row>
    <row r="5782" spans="2:18" x14ac:dyDescent="0.2">
      <c r="B5782" s="25">
        <v>5552</v>
      </c>
      <c r="C5782" s="193">
        <v>0.33240160031613419</v>
      </c>
      <c r="D5782" s="19"/>
      <c r="E5782" s="19">
        <v>1.1289297574541293</v>
      </c>
      <c r="F5782" s="19"/>
      <c r="G5782" s="19">
        <v>0.60722366516763782</v>
      </c>
      <c r="H5782" s="19"/>
      <c r="I5782" s="19">
        <v>0.88815148555483736</v>
      </c>
      <c r="J5782" s="19"/>
      <c r="K5782" s="19">
        <v>0.24642788107452895</v>
      </c>
      <c r="L5782" s="19"/>
      <c r="M5782" s="19"/>
      <c r="N5782" s="19">
        <v>0.22314528317515589</v>
      </c>
      <c r="O5782" s="19">
        <v>0.45608718570027601</v>
      </c>
      <c r="P5782" s="50"/>
      <c r="R5782" s="9" t="s">
        <v>0</v>
      </c>
    </row>
    <row r="5783" spans="2:18" x14ac:dyDescent="0.2">
      <c r="B5783" s="25">
        <v>5553</v>
      </c>
      <c r="C5783" s="193">
        <v>0.62853505749943006</v>
      </c>
      <c r="D5783" s="19"/>
      <c r="E5783" s="19">
        <v>0.78506489717621175</v>
      </c>
      <c r="F5783" s="19"/>
      <c r="G5783" s="19"/>
      <c r="H5783" s="19">
        <v>0.28496165482558905</v>
      </c>
      <c r="I5783" s="19">
        <v>0.81188500952789566</v>
      </c>
      <c r="J5783" s="19"/>
      <c r="K5783" s="19">
        <v>0.22772632007886276</v>
      </c>
      <c r="L5783" s="19"/>
      <c r="M5783" s="19">
        <v>0.71282885602105017</v>
      </c>
      <c r="N5783" s="19"/>
      <c r="O5783" s="19"/>
      <c r="P5783" s="50">
        <v>0.23430826750270464</v>
      </c>
      <c r="R5783" s="9" t="s">
        <v>0</v>
      </c>
    </row>
    <row r="5784" spans="2:18" x14ac:dyDescent="0.2">
      <c r="B5784" s="25">
        <v>5554</v>
      </c>
      <c r="C5784" s="193"/>
      <c r="D5784" s="19">
        <v>1.1309249366836895</v>
      </c>
      <c r="E5784" s="19"/>
      <c r="F5784" s="19">
        <v>1.1811708748286203</v>
      </c>
      <c r="G5784" s="19"/>
      <c r="H5784" s="19">
        <v>1.1193869133554242</v>
      </c>
      <c r="I5784" s="19"/>
      <c r="J5784" s="19">
        <v>1.2198265578449452</v>
      </c>
      <c r="K5784" s="19"/>
      <c r="L5784" s="19">
        <v>1.3984739282967862</v>
      </c>
      <c r="M5784" s="19"/>
      <c r="N5784" s="19">
        <v>1.8534340497165012</v>
      </c>
      <c r="O5784" s="19">
        <v>7.4011095273317756E-2</v>
      </c>
      <c r="P5784" s="50"/>
      <c r="R5784" s="9" t="s">
        <v>0</v>
      </c>
    </row>
    <row r="5785" spans="2:18" x14ac:dyDescent="0.2">
      <c r="B5785" s="25">
        <v>5555</v>
      </c>
      <c r="C5785" s="193"/>
      <c r="D5785" s="19">
        <v>0.36179327708465175</v>
      </c>
      <c r="E5785" s="19"/>
      <c r="F5785" s="19">
        <v>0.30641113718540042</v>
      </c>
      <c r="G5785" s="19"/>
      <c r="H5785" s="19">
        <v>0.54757702099275363</v>
      </c>
      <c r="I5785" s="19"/>
      <c r="J5785" s="19">
        <v>0.74510330648612477</v>
      </c>
      <c r="K5785" s="19">
        <v>0.70292267580493428</v>
      </c>
      <c r="L5785" s="19"/>
      <c r="M5785" s="19"/>
      <c r="N5785" s="19">
        <v>0.48293066598560908</v>
      </c>
      <c r="O5785" s="19"/>
      <c r="P5785" s="50">
        <v>0.91769851195970686</v>
      </c>
      <c r="R5785" s="9" t="s">
        <v>0</v>
      </c>
    </row>
    <row r="5786" spans="2:18" x14ac:dyDescent="0.2">
      <c r="B5786" s="25">
        <v>5556</v>
      </c>
      <c r="C5786" s="193">
        <v>0.36115436446657379</v>
      </c>
      <c r="D5786" s="19"/>
      <c r="E5786" s="19">
        <v>1.3822311876038207</v>
      </c>
      <c r="F5786" s="19"/>
      <c r="G5786" s="19">
        <v>0.44516454324375698</v>
      </c>
      <c r="H5786" s="19"/>
      <c r="I5786" s="19">
        <v>0.59211094897141825</v>
      </c>
      <c r="J5786" s="19"/>
      <c r="K5786" s="19">
        <v>0.75333254162718677</v>
      </c>
      <c r="L5786" s="19"/>
      <c r="M5786" s="19">
        <v>0.97590863781324289</v>
      </c>
      <c r="N5786" s="19"/>
      <c r="O5786" s="19">
        <v>1.1158527076187184</v>
      </c>
      <c r="P5786" s="50"/>
      <c r="R5786" s="9" t="s">
        <v>0</v>
      </c>
    </row>
    <row r="5787" spans="2:18" x14ac:dyDescent="0.2">
      <c r="B5787" s="25">
        <v>5557</v>
      </c>
      <c r="C5787" s="193"/>
      <c r="D5787" s="19">
        <v>2.0089060452979703</v>
      </c>
      <c r="E5787" s="19"/>
      <c r="F5787" s="19">
        <v>1.275847123686749</v>
      </c>
      <c r="G5787" s="19"/>
      <c r="H5787" s="19">
        <v>2.5885173734356428</v>
      </c>
      <c r="I5787" s="19"/>
      <c r="J5787" s="19">
        <v>1.3491329756536234</v>
      </c>
      <c r="K5787" s="19"/>
      <c r="L5787" s="19">
        <v>1.8285878593819749</v>
      </c>
      <c r="M5787" s="19"/>
      <c r="N5787" s="19">
        <v>1.7950792052730713</v>
      </c>
      <c r="O5787" s="19"/>
      <c r="P5787" s="50">
        <v>1.1992407266688037</v>
      </c>
      <c r="R5787" s="9" t="s">
        <v>0</v>
      </c>
    </row>
    <row r="5788" spans="2:18" x14ac:dyDescent="0.2">
      <c r="B5788" s="25">
        <v>5558</v>
      </c>
      <c r="C5788" s="193">
        <v>0.16714765875716944</v>
      </c>
      <c r="D5788" s="19"/>
      <c r="E5788" s="19"/>
      <c r="F5788" s="19">
        <v>0.27680383350518067</v>
      </c>
      <c r="G5788" s="19"/>
      <c r="H5788" s="19">
        <v>0.47599317866750818</v>
      </c>
      <c r="I5788" s="19"/>
      <c r="J5788" s="19">
        <v>0.81395501009129123</v>
      </c>
      <c r="K5788" s="19"/>
      <c r="L5788" s="19">
        <v>0.90757359080068489</v>
      </c>
      <c r="M5788" s="19">
        <v>9.760004281734673E-2</v>
      </c>
      <c r="N5788" s="19"/>
      <c r="O5788" s="19"/>
      <c r="P5788" s="50">
        <v>0.17968272361248608</v>
      </c>
      <c r="R5788" s="9" t="s">
        <v>0</v>
      </c>
    </row>
    <row r="5789" spans="2:18" x14ac:dyDescent="0.2">
      <c r="B5789" s="25">
        <v>5559</v>
      </c>
      <c r="C5789" s="193"/>
      <c r="D5789" s="19">
        <v>4.5061157297624256E-2</v>
      </c>
      <c r="E5789" s="19">
        <v>1.7241013289521938</v>
      </c>
      <c r="F5789" s="19"/>
      <c r="G5789" s="19">
        <v>1.19488727085976</v>
      </c>
      <c r="H5789" s="19"/>
      <c r="I5789" s="19">
        <v>0.89677748624820419</v>
      </c>
      <c r="J5789" s="19"/>
      <c r="K5789" s="19">
        <v>1.1027166041995562</v>
      </c>
      <c r="L5789" s="19"/>
      <c r="M5789" s="19">
        <v>0.40495622783891277</v>
      </c>
      <c r="N5789" s="19"/>
      <c r="O5789" s="19">
        <v>0.77779144780347065</v>
      </c>
      <c r="P5789" s="50"/>
      <c r="R5789" s="9" t="s">
        <v>0</v>
      </c>
    </row>
    <row r="5790" spans="2:18" x14ac:dyDescent="0.2">
      <c r="B5790" s="25">
        <v>5560</v>
      </c>
      <c r="C5790" s="193"/>
      <c r="D5790" s="19">
        <v>1.1677517967361166</v>
      </c>
      <c r="E5790" s="19"/>
      <c r="F5790" s="19">
        <v>1.6055156763624419</v>
      </c>
      <c r="G5790" s="19"/>
      <c r="H5790" s="19">
        <v>1.6658920399098029</v>
      </c>
      <c r="I5790" s="19"/>
      <c r="J5790" s="19">
        <v>0.41333946931817084</v>
      </c>
      <c r="K5790" s="19"/>
      <c r="L5790" s="19">
        <v>2.420018168510186</v>
      </c>
      <c r="M5790" s="19"/>
      <c r="N5790" s="19">
        <v>1.625139517954215</v>
      </c>
      <c r="O5790" s="19"/>
      <c r="P5790" s="50">
        <v>0.85989349874298771</v>
      </c>
      <c r="R5790" s="9" t="s">
        <v>0</v>
      </c>
    </row>
    <row r="5791" spans="2:18" x14ac:dyDescent="0.2">
      <c r="B5791" s="25">
        <v>5561</v>
      </c>
      <c r="C5791" s="193">
        <v>0.2196146540389991</v>
      </c>
      <c r="D5791" s="19"/>
      <c r="E5791" s="19"/>
      <c r="F5791" s="19">
        <v>0.5370124575467492</v>
      </c>
      <c r="G5791" s="19"/>
      <c r="H5791" s="19">
        <v>0.45759901399227759</v>
      </c>
      <c r="I5791" s="19"/>
      <c r="J5791" s="19">
        <v>0.13012505442941308</v>
      </c>
      <c r="K5791" s="19"/>
      <c r="L5791" s="19">
        <v>0.43827140246283053</v>
      </c>
      <c r="M5791" s="19">
        <v>0.35045848169921784</v>
      </c>
      <c r="N5791" s="19"/>
      <c r="O5791" s="19"/>
      <c r="P5791" s="50">
        <v>0.17658419281456342</v>
      </c>
      <c r="R5791" s="9" t="s">
        <v>0</v>
      </c>
    </row>
    <row r="5792" spans="2:18" x14ac:dyDescent="0.2">
      <c r="B5792" s="25">
        <v>5562</v>
      </c>
      <c r="C5792" s="193">
        <v>0.91156135968596075</v>
      </c>
      <c r="D5792" s="19"/>
      <c r="E5792" s="19">
        <v>0.68734768748243402</v>
      </c>
      <c r="F5792" s="19"/>
      <c r="G5792" s="19">
        <v>0.39230969229199808</v>
      </c>
      <c r="H5792" s="19"/>
      <c r="I5792" s="19">
        <v>4.0430809652226132E-2</v>
      </c>
      <c r="J5792" s="19"/>
      <c r="K5792" s="19"/>
      <c r="L5792" s="19">
        <v>0.27742729612955935</v>
      </c>
      <c r="M5792" s="19"/>
      <c r="N5792" s="19">
        <v>1.058650692597624</v>
      </c>
      <c r="O5792" s="19">
        <v>1.1177409352368468</v>
      </c>
      <c r="P5792" s="50"/>
      <c r="R5792" s="9" t="s">
        <v>0</v>
      </c>
    </row>
    <row r="5793" spans="2:18" x14ac:dyDescent="0.2">
      <c r="B5793" s="25">
        <v>5563</v>
      </c>
      <c r="C5793" s="193">
        <v>0.85068870430063215</v>
      </c>
      <c r="D5793" s="19"/>
      <c r="E5793" s="19">
        <v>0.14526412115280737</v>
      </c>
      <c r="F5793" s="19"/>
      <c r="G5793" s="19"/>
      <c r="H5793" s="19">
        <v>0.18172544488061329</v>
      </c>
      <c r="I5793" s="19">
        <v>0.77824468791223245</v>
      </c>
      <c r="J5793" s="19"/>
      <c r="K5793" s="19"/>
      <c r="L5793" s="19">
        <v>5.1916491273359795E-2</v>
      </c>
      <c r="M5793" s="19"/>
      <c r="N5793" s="19">
        <v>1.3480007797744444</v>
      </c>
      <c r="O5793" s="19"/>
      <c r="P5793" s="50">
        <v>0.40779909043014423</v>
      </c>
      <c r="R5793" s="9" t="s">
        <v>0</v>
      </c>
    </row>
    <row r="5794" spans="2:18" x14ac:dyDescent="0.2">
      <c r="B5794" s="25">
        <v>5564</v>
      </c>
      <c r="C5794" s="193">
        <v>1.1035106736954585</v>
      </c>
      <c r="D5794" s="19"/>
      <c r="E5794" s="19">
        <v>1.1106071040179724</v>
      </c>
      <c r="F5794" s="19"/>
      <c r="G5794" s="19">
        <v>1.4179635451481321</v>
      </c>
      <c r="H5794" s="19"/>
      <c r="I5794" s="19">
        <v>0.99470580917718809</v>
      </c>
      <c r="J5794" s="19"/>
      <c r="K5794" s="19">
        <v>0.71937611312460537</v>
      </c>
      <c r="L5794" s="19"/>
      <c r="M5794" s="19">
        <v>0.23023837677601658</v>
      </c>
      <c r="N5794" s="19"/>
      <c r="O5794" s="19">
        <v>1.7250855885024572</v>
      </c>
      <c r="P5794" s="50"/>
      <c r="R5794" s="9" t="s">
        <v>0</v>
      </c>
    </row>
    <row r="5795" spans="2:18" x14ac:dyDescent="0.2">
      <c r="B5795" s="25">
        <v>5565</v>
      </c>
      <c r="C5795" s="193">
        <v>1.8105446650172496</v>
      </c>
      <c r="D5795" s="19"/>
      <c r="E5795" s="19">
        <v>1.399662412982561</v>
      </c>
      <c r="F5795" s="19"/>
      <c r="G5795" s="19">
        <v>0.65360989605936959</v>
      </c>
      <c r="H5795" s="19"/>
      <c r="I5795" s="19">
        <v>1.0299529996254275</v>
      </c>
      <c r="J5795" s="19"/>
      <c r="K5795" s="19">
        <v>0.65790444740579923</v>
      </c>
      <c r="L5795" s="19"/>
      <c r="M5795" s="19">
        <v>1.4292438755837715</v>
      </c>
      <c r="N5795" s="19"/>
      <c r="O5795" s="19">
        <v>0.23731796906206318</v>
      </c>
      <c r="P5795" s="50"/>
      <c r="R5795" s="9" t="s">
        <v>0</v>
      </c>
    </row>
    <row r="5796" spans="2:18" x14ac:dyDescent="0.2">
      <c r="B5796" s="25">
        <v>5566</v>
      </c>
      <c r="C5796" s="193">
        <v>7.4894971306040989E-2</v>
      </c>
      <c r="D5796" s="19"/>
      <c r="E5796" s="19"/>
      <c r="F5796" s="19">
        <v>1.6781593335301681</v>
      </c>
      <c r="G5796" s="19"/>
      <c r="H5796" s="19">
        <v>0.91916329857223755</v>
      </c>
      <c r="I5796" s="19"/>
      <c r="J5796" s="19">
        <v>1.7003869643724157</v>
      </c>
      <c r="K5796" s="19"/>
      <c r="L5796" s="19">
        <v>0.94836100936484036</v>
      </c>
      <c r="M5796" s="19"/>
      <c r="N5796" s="19">
        <v>0.73969247360525625</v>
      </c>
      <c r="O5796" s="19"/>
      <c r="P5796" s="50">
        <v>1.0073873852250468</v>
      </c>
      <c r="R5796" s="9" t="s">
        <v>0</v>
      </c>
    </row>
    <row r="5797" spans="2:18" x14ac:dyDescent="0.2">
      <c r="B5797" s="25">
        <v>5567</v>
      </c>
      <c r="C5797" s="193"/>
      <c r="D5797" s="19">
        <v>0.32190200393354279</v>
      </c>
      <c r="E5797" s="19">
        <v>0.18770033755986473</v>
      </c>
      <c r="F5797" s="19"/>
      <c r="G5797" s="19">
        <v>0.70020545990967931</v>
      </c>
      <c r="H5797" s="19"/>
      <c r="I5797" s="19"/>
      <c r="J5797" s="19">
        <v>3.7607293699812344E-3</v>
      </c>
      <c r="K5797" s="19">
        <v>0.3132103611468397</v>
      </c>
      <c r="L5797" s="19"/>
      <c r="M5797" s="19">
        <v>0.26569182701241367</v>
      </c>
      <c r="N5797" s="19"/>
      <c r="O5797" s="19">
        <v>0.89088961680963363</v>
      </c>
      <c r="P5797" s="50"/>
      <c r="R5797" s="9" t="s">
        <v>0</v>
      </c>
    </row>
    <row r="5798" spans="2:18" x14ac:dyDescent="0.2">
      <c r="B5798" s="25">
        <v>5568</v>
      </c>
      <c r="C5798" s="193"/>
      <c r="D5798" s="19">
        <v>0.43515523341558193</v>
      </c>
      <c r="E5798" s="19"/>
      <c r="F5798" s="19">
        <v>0.85893730074628039</v>
      </c>
      <c r="G5798" s="19"/>
      <c r="H5798" s="19">
        <v>0.79428358922394171</v>
      </c>
      <c r="I5798" s="19"/>
      <c r="J5798" s="19">
        <v>1.8378214729379523</v>
      </c>
      <c r="K5798" s="19"/>
      <c r="L5798" s="19">
        <v>0.97507383682147619</v>
      </c>
      <c r="M5798" s="19"/>
      <c r="N5798" s="19">
        <v>1.383874695583277</v>
      </c>
      <c r="O5798" s="19"/>
      <c r="P5798" s="50">
        <v>0.5608271317513589</v>
      </c>
      <c r="R5798" s="9" t="s">
        <v>0</v>
      </c>
    </row>
    <row r="5799" spans="2:18" x14ac:dyDescent="0.2">
      <c r="B5799" s="25">
        <v>5569</v>
      </c>
      <c r="C5799" s="193"/>
      <c r="D5799" s="19">
        <v>0.38921845886617673</v>
      </c>
      <c r="E5799" s="19">
        <v>0.12547292567116358</v>
      </c>
      <c r="F5799" s="19"/>
      <c r="G5799" s="19">
        <v>0.37437035265341312</v>
      </c>
      <c r="H5799" s="19"/>
      <c r="I5799" s="19"/>
      <c r="J5799" s="19">
        <v>0.19838097266170407</v>
      </c>
      <c r="K5799" s="19">
        <v>0.51071175293406545</v>
      </c>
      <c r="L5799" s="19"/>
      <c r="M5799" s="19">
        <v>0.16505487573488034</v>
      </c>
      <c r="N5799" s="19"/>
      <c r="O5799" s="19">
        <v>0.24389287660007955</v>
      </c>
      <c r="P5799" s="50"/>
      <c r="R5799" s="9" t="s">
        <v>0</v>
      </c>
    </row>
    <row r="5800" spans="2:18" x14ac:dyDescent="0.2">
      <c r="B5800" s="25">
        <v>5570</v>
      </c>
      <c r="C5800" s="193">
        <v>1.3198106440974382</v>
      </c>
      <c r="D5800" s="19"/>
      <c r="E5800" s="19">
        <v>1.4337341805161081</v>
      </c>
      <c r="F5800" s="19"/>
      <c r="G5800" s="19">
        <v>2.3159730838198156</v>
      </c>
      <c r="H5800" s="19"/>
      <c r="I5800" s="19">
        <v>1.2969757238376505</v>
      </c>
      <c r="J5800" s="19"/>
      <c r="K5800" s="19">
        <v>0.80636000380093809</v>
      </c>
      <c r="L5800" s="19"/>
      <c r="M5800" s="19">
        <v>1.8611170108498034</v>
      </c>
      <c r="N5800" s="19"/>
      <c r="O5800" s="19">
        <v>0.92007535376726379</v>
      </c>
      <c r="P5800" s="50"/>
      <c r="R5800" s="9" t="s">
        <v>0</v>
      </c>
    </row>
    <row r="5801" spans="2:18" x14ac:dyDescent="0.2">
      <c r="B5801" s="25">
        <v>5571</v>
      </c>
      <c r="C5801" s="193">
        <v>0.27066496172248106</v>
      </c>
      <c r="D5801" s="19"/>
      <c r="E5801" s="19">
        <v>1.0690998545811052</v>
      </c>
      <c r="F5801" s="19"/>
      <c r="G5801" s="19">
        <v>0.87356141524955966</v>
      </c>
      <c r="H5801" s="19"/>
      <c r="I5801" s="19">
        <v>1.1410155332747918</v>
      </c>
      <c r="J5801" s="19"/>
      <c r="K5801" s="19">
        <v>0.37536072450292007</v>
      </c>
      <c r="L5801" s="19"/>
      <c r="M5801" s="19">
        <v>1.0749529399507798</v>
      </c>
      <c r="N5801" s="19"/>
      <c r="O5801" s="19">
        <v>0.30723173645391899</v>
      </c>
      <c r="P5801" s="50"/>
      <c r="R5801" s="9" t="s">
        <v>0</v>
      </c>
    </row>
    <row r="5802" spans="2:18" x14ac:dyDescent="0.2">
      <c r="B5802" s="25">
        <v>5572</v>
      </c>
      <c r="C5802" s="193">
        <v>1.4721276367307161</v>
      </c>
      <c r="D5802" s="19"/>
      <c r="E5802" s="19">
        <v>0.59374677315424129</v>
      </c>
      <c r="F5802" s="19"/>
      <c r="G5802" s="19"/>
      <c r="H5802" s="19">
        <v>0.16354051400082267</v>
      </c>
      <c r="I5802" s="19">
        <v>0.70314573947890846</v>
      </c>
      <c r="J5802" s="19"/>
      <c r="K5802" s="19">
        <v>1.887502429636998</v>
      </c>
      <c r="L5802" s="19"/>
      <c r="M5802" s="19">
        <v>1.5138499025529453</v>
      </c>
      <c r="N5802" s="19"/>
      <c r="O5802" s="19">
        <v>1.456568701027938</v>
      </c>
      <c r="P5802" s="50"/>
      <c r="R5802" s="9" t="s">
        <v>0</v>
      </c>
    </row>
    <row r="5803" spans="2:18" x14ac:dyDescent="0.2">
      <c r="B5803" s="25">
        <v>5573</v>
      </c>
      <c r="C5803" s="193"/>
      <c r="D5803" s="19">
        <v>0.79415630090039213</v>
      </c>
      <c r="E5803" s="19"/>
      <c r="F5803" s="19">
        <v>1.3077612146805175</v>
      </c>
      <c r="G5803" s="19"/>
      <c r="H5803" s="19">
        <v>0.72377508698956539</v>
      </c>
      <c r="I5803" s="19"/>
      <c r="J5803" s="19">
        <v>2.0746334532617827</v>
      </c>
      <c r="K5803" s="19"/>
      <c r="L5803" s="19">
        <v>1.336372906250415</v>
      </c>
      <c r="M5803" s="19"/>
      <c r="N5803" s="19">
        <v>1.0565434948051002</v>
      </c>
      <c r="O5803" s="19"/>
      <c r="P5803" s="50">
        <v>1.1743143920471515</v>
      </c>
      <c r="R5803" s="9" t="s">
        <v>0</v>
      </c>
    </row>
    <row r="5804" spans="2:18" x14ac:dyDescent="0.2">
      <c r="B5804" s="25">
        <v>5574</v>
      </c>
      <c r="C5804" s="193"/>
      <c r="D5804" s="19">
        <v>1.8383820311737979</v>
      </c>
      <c r="E5804" s="19"/>
      <c r="F5804" s="19">
        <v>1.9375090322621411</v>
      </c>
      <c r="G5804" s="19"/>
      <c r="H5804" s="19">
        <v>2.3032840982491125</v>
      </c>
      <c r="I5804" s="19"/>
      <c r="J5804" s="19">
        <v>1.6353164438284162</v>
      </c>
      <c r="K5804" s="19"/>
      <c r="L5804" s="19">
        <v>2.8151090908604304</v>
      </c>
      <c r="M5804" s="19"/>
      <c r="N5804" s="19">
        <v>1.9541424841662354</v>
      </c>
      <c r="O5804" s="19"/>
      <c r="P5804" s="50">
        <v>3.304793233201698</v>
      </c>
      <c r="R5804" s="9" t="s">
        <v>0</v>
      </c>
    </row>
    <row r="5805" spans="2:18" x14ac:dyDescent="0.2">
      <c r="B5805" s="25">
        <v>5575</v>
      </c>
      <c r="C5805" s="193">
        <v>0.47373810869159649</v>
      </c>
      <c r="D5805" s="19"/>
      <c r="E5805" s="19"/>
      <c r="F5805" s="19">
        <v>0.48902266963209284</v>
      </c>
      <c r="G5805" s="19">
        <v>0.37412838116810065</v>
      </c>
      <c r="H5805" s="19"/>
      <c r="I5805" s="19"/>
      <c r="J5805" s="19">
        <v>0.62677694665663619</v>
      </c>
      <c r="K5805" s="19"/>
      <c r="L5805" s="19">
        <v>0.49851695737203633</v>
      </c>
      <c r="M5805" s="19"/>
      <c r="N5805" s="19">
        <v>4.9692210654668535E-2</v>
      </c>
      <c r="O5805" s="19"/>
      <c r="P5805" s="50">
        <v>6.0044095478693715E-2</v>
      </c>
      <c r="R5805" s="9" t="s">
        <v>0</v>
      </c>
    </row>
    <row r="5806" spans="2:18" x14ac:dyDescent="0.2">
      <c r="B5806" s="25">
        <v>5576</v>
      </c>
      <c r="C5806" s="193">
        <v>0.98481890025601726</v>
      </c>
      <c r="D5806" s="19"/>
      <c r="E5806" s="19">
        <v>0.70923390553094845</v>
      </c>
      <c r="F5806" s="19"/>
      <c r="G5806" s="19">
        <v>0.50041067811049678</v>
      </c>
      <c r="H5806" s="19"/>
      <c r="I5806" s="19">
        <v>0.57842307737493182</v>
      </c>
      <c r="J5806" s="19"/>
      <c r="K5806" s="19">
        <v>0.33244612435421239</v>
      </c>
      <c r="L5806" s="19"/>
      <c r="M5806" s="19"/>
      <c r="N5806" s="19">
        <v>0.10035753141770931</v>
      </c>
      <c r="O5806" s="19">
        <v>1.0336648322322879</v>
      </c>
      <c r="P5806" s="50"/>
      <c r="R5806" s="9" t="s">
        <v>0</v>
      </c>
    </row>
    <row r="5807" spans="2:18" x14ac:dyDescent="0.2">
      <c r="B5807" s="25">
        <v>5577</v>
      </c>
      <c r="C5807" s="193"/>
      <c r="D5807" s="19">
        <v>5.7335219104813887E-2</v>
      </c>
      <c r="E5807" s="19">
        <v>0.25018804390988886</v>
      </c>
      <c r="F5807" s="19"/>
      <c r="G5807" s="19"/>
      <c r="H5807" s="19">
        <v>0.45476813131939464</v>
      </c>
      <c r="I5807" s="19">
        <v>6.1796858833994855E-2</v>
      </c>
      <c r="J5807" s="19"/>
      <c r="K5807" s="19"/>
      <c r="L5807" s="19">
        <v>0.48661143806098017</v>
      </c>
      <c r="M5807" s="19"/>
      <c r="N5807" s="19">
        <v>0.40258003054527541</v>
      </c>
      <c r="O5807" s="19"/>
      <c r="P5807" s="50">
        <v>0.30152087639445618</v>
      </c>
      <c r="R5807" s="9" t="s">
        <v>0</v>
      </c>
    </row>
    <row r="5808" spans="2:18" x14ac:dyDescent="0.2">
      <c r="B5808" s="25">
        <v>5578</v>
      </c>
      <c r="C5808" s="193"/>
      <c r="D5808" s="19">
        <v>1.9955962744497862</v>
      </c>
      <c r="E5808" s="19"/>
      <c r="F5808" s="19">
        <v>2.3961773586559811</v>
      </c>
      <c r="G5808" s="19"/>
      <c r="H5808" s="19">
        <v>0.82756636337085443</v>
      </c>
      <c r="I5808" s="19"/>
      <c r="J5808" s="19">
        <v>1.1642763780663243</v>
      </c>
      <c r="K5808" s="19"/>
      <c r="L5808" s="19">
        <v>0.83521523282033616</v>
      </c>
      <c r="M5808" s="19"/>
      <c r="N5808" s="19">
        <v>1.0078926614073804</v>
      </c>
      <c r="O5808" s="19"/>
      <c r="P5808" s="50">
        <v>1.4963771812454245</v>
      </c>
      <c r="R5808" s="9" t="s">
        <v>0</v>
      </c>
    </row>
    <row r="5809" spans="2:18" x14ac:dyDescent="0.2">
      <c r="B5809" s="25">
        <v>5579</v>
      </c>
      <c r="C5809" s="193">
        <v>0.93717760275070416</v>
      </c>
      <c r="D5809" s="19"/>
      <c r="E5809" s="19"/>
      <c r="F5809" s="19">
        <v>0.23531432961963203</v>
      </c>
      <c r="G5809" s="19"/>
      <c r="H5809" s="19">
        <v>0.41563126344482604</v>
      </c>
      <c r="I5809" s="19"/>
      <c r="J5809" s="19">
        <v>5.0984971161648629E-2</v>
      </c>
      <c r="K5809" s="19"/>
      <c r="L5809" s="19">
        <v>0.79624594571883811</v>
      </c>
      <c r="M5809" s="19">
        <v>0.36354436223372721</v>
      </c>
      <c r="N5809" s="19"/>
      <c r="O5809" s="19"/>
      <c r="P5809" s="50">
        <v>0.11472982720054885</v>
      </c>
      <c r="R5809" s="9" t="s">
        <v>0</v>
      </c>
    </row>
    <row r="5810" spans="2:18" x14ac:dyDescent="0.2">
      <c r="B5810" s="25">
        <v>5580</v>
      </c>
      <c r="C5810" s="193"/>
      <c r="D5810" s="19">
        <v>0.31321661117301886</v>
      </c>
      <c r="E5810" s="19"/>
      <c r="F5810" s="19">
        <v>0.71853598379843631</v>
      </c>
      <c r="G5810" s="19"/>
      <c r="H5810" s="19">
        <v>3.1990981176321452E-2</v>
      </c>
      <c r="I5810" s="19"/>
      <c r="J5810" s="19">
        <v>0.64853796203432468</v>
      </c>
      <c r="K5810" s="19"/>
      <c r="L5810" s="19">
        <v>1.0544617214725578</v>
      </c>
      <c r="M5810" s="19">
        <v>0.28399889871825124</v>
      </c>
      <c r="N5810" s="19"/>
      <c r="O5810" s="19">
        <v>0.29185994853722208</v>
      </c>
      <c r="P5810" s="50"/>
      <c r="R5810" s="9" t="s">
        <v>0</v>
      </c>
    </row>
    <row r="5811" spans="2:18" x14ac:dyDescent="0.2">
      <c r="B5811" s="25">
        <v>5581</v>
      </c>
      <c r="C5811" s="193"/>
      <c r="D5811" s="19">
        <v>0.2484358793604334</v>
      </c>
      <c r="E5811" s="19">
        <v>0.95115314483160263</v>
      </c>
      <c r="F5811" s="19"/>
      <c r="G5811" s="19">
        <v>0.82978541383174942</v>
      </c>
      <c r="H5811" s="19"/>
      <c r="I5811" s="19">
        <v>0.66228061586859244</v>
      </c>
      <c r="J5811" s="19"/>
      <c r="K5811" s="19">
        <v>0.30991853732135688</v>
      </c>
      <c r="L5811" s="19"/>
      <c r="M5811" s="19">
        <v>7.0933308603198547E-2</v>
      </c>
      <c r="N5811" s="19"/>
      <c r="O5811" s="19">
        <v>1.2443559173904923</v>
      </c>
      <c r="P5811" s="50"/>
      <c r="R5811" s="9" t="s">
        <v>0</v>
      </c>
    </row>
    <row r="5812" spans="2:18" x14ac:dyDescent="0.2">
      <c r="B5812" s="25">
        <v>5582</v>
      </c>
      <c r="C5812" s="193">
        <v>0.33902840590039746</v>
      </c>
      <c r="D5812" s="19"/>
      <c r="E5812" s="19">
        <v>0.86501008266650192</v>
      </c>
      <c r="F5812" s="19"/>
      <c r="G5812" s="19">
        <v>2.2881939558534126</v>
      </c>
      <c r="H5812" s="19"/>
      <c r="I5812" s="19">
        <v>0.78440325178358083</v>
      </c>
      <c r="J5812" s="19"/>
      <c r="K5812" s="19">
        <v>1.8111820262668861</v>
      </c>
      <c r="L5812" s="19"/>
      <c r="M5812" s="19">
        <v>0.37258251556667155</v>
      </c>
      <c r="N5812" s="19"/>
      <c r="O5812" s="19">
        <v>1.1006896110906295</v>
      </c>
      <c r="P5812" s="50"/>
      <c r="R5812" s="9" t="s">
        <v>0</v>
      </c>
    </row>
    <row r="5813" spans="2:18" x14ac:dyDescent="0.2">
      <c r="B5813" s="25">
        <v>5583</v>
      </c>
      <c r="C5813" s="193">
        <v>0.25429765638593121</v>
      </c>
      <c r="D5813" s="19"/>
      <c r="E5813" s="19">
        <v>1.0108272304429515</v>
      </c>
      <c r="F5813" s="19"/>
      <c r="G5813" s="19">
        <v>0.99345107160323887</v>
      </c>
      <c r="H5813" s="19"/>
      <c r="I5813" s="19">
        <v>0.85057685663592919</v>
      </c>
      <c r="J5813" s="19"/>
      <c r="K5813" s="19">
        <v>0.35896623268887701</v>
      </c>
      <c r="L5813" s="19"/>
      <c r="M5813" s="19">
        <v>0.13107499141261736</v>
      </c>
      <c r="N5813" s="19"/>
      <c r="O5813" s="19">
        <v>0.69858547020933337</v>
      </c>
      <c r="P5813" s="50"/>
      <c r="R5813" s="9" t="s">
        <v>0</v>
      </c>
    </row>
    <row r="5814" spans="2:18" x14ac:dyDescent="0.2">
      <c r="B5814" s="25">
        <v>5584</v>
      </c>
      <c r="C5814" s="193">
        <v>1.0026189977318058</v>
      </c>
      <c r="D5814" s="19"/>
      <c r="E5814" s="19">
        <v>0.54421544763602625</v>
      </c>
      <c r="F5814" s="19"/>
      <c r="G5814" s="19">
        <v>1.445986759551477</v>
      </c>
      <c r="H5814" s="19"/>
      <c r="I5814" s="19">
        <v>0.8297987789216309</v>
      </c>
      <c r="J5814" s="19"/>
      <c r="K5814" s="19">
        <v>0.98048038271484295</v>
      </c>
      <c r="L5814" s="19"/>
      <c r="M5814" s="19">
        <v>0.70594821980102596</v>
      </c>
      <c r="N5814" s="19"/>
      <c r="O5814" s="19">
        <v>0.10115461048041151</v>
      </c>
      <c r="P5814" s="50"/>
      <c r="R5814" s="9" t="s">
        <v>0</v>
      </c>
    </row>
    <row r="5815" spans="2:18" x14ac:dyDescent="0.2">
      <c r="B5815" s="25">
        <v>5585</v>
      </c>
      <c r="C5815" s="193"/>
      <c r="D5815" s="19">
        <v>1.7166402528571825</v>
      </c>
      <c r="E5815" s="19"/>
      <c r="F5815" s="19">
        <v>1.4707144183085505</v>
      </c>
      <c r="G5815" s="19"/>
      <c r="H5815" s="19">
        <v>1.193155700394158</v>
      </c>
      <c r="I5815" s="19"/>
      <c r="J5815" s="19">
        <v>1.1712600247431058</v>
      </c>
      <c r="K5815" s="19"/>
      <c r="L5815" s="19">
        <v>0.50935446098696047</v>
      </c>
      <c r="M5815" s="19"/>
      <c r="N5815" s="19">
        <v>1.6653941973282895</v>
      </c>
      <c r="O5815" s="19"/>
      <c r="P5815" s="50">
        <v>1.6835642173929983</v>
      </c>
      <c r="R5815" s="9" t="s">
        <v>0</v>
      </c>
    </row>
    <row r="5816" spans="2:18" x14ac:dyDescent="0.2">
      <c r="B5816" s="25">
        <v>5586</v>
      </c>
      <c r="C5816" s="193"/>
      <c r="D5816" s="19">
        <v>1.8899293260312973</v>
      </c>
      <c r="E5816" s="19"/>
      <c r="F5816" s="19">
        <v>0.52168007875216282</v>
      </c>
      <c r="G5816" s="19"/>
      <c r="H5816" s="19">
        <v>0.99014753700206171</v>
      </c>
      <c r="I5816" s="19">
        <v>0.67759770499356708</v>
      </c>
      <c r="J5816" s="19"/>
      <c r="K5816" s="19"/>
      <c r="L5816" s="19">
        <v>0.71907514314794085</v>
      </c>
      <c r="M5816" s="19"/>
      <c r="N5816" s="19">
        <v>1.2710719353480457</v>
      </c>
      <c r="O5816" s="19"/>
      <c r="P5816" s="50">
        <v>0.57748566052787631</v>
      </c>
      <c r="R5816" s="9" t="s">
        <v>0</v>
      </c>
    </row>
    <row r="5817" spans="2:18" x14ac:dyDescent="0.2">
      <c r="B5817" s="25">
        <v>5587</v>
      </c>
      <c r="C5817" s="193"/>
      <c r="D5817" s="19">
        <v>0.36544091741473295</v>
      </c>
      <c r="E5817" s="19">
        <v>0.23825729682703706</v>
      </c>
      <c r="F5817" s="19"/>
      <c r="G5817" s="19"/>
      <c r="H5817" s="19">
        <v>0.20646995082234793</v>
      </c>
      <c r="I5817" s="19"/>
      <c r="J5817" s="19">
        <v>0.51761747647318079</v>
      </c>
      <c r="K5817" s="19"/>
      <c r="L5817" s="19">
        <v>0.13315998292972728</v>
      </c>
      <c r="M5817" s="19"/>
      <c r="N5817" s="19">
        <v>0.20962136925829475</v>
      </c>
      <c r="O5817" s="19">
        <v>0.81801961622514474</v>
      </c>
      <c r="P5817" s="50"/>
      <c r="R5817" s="9" t="s">
        <v>0</v>
      </c>
    </row>
    <row r="5818" spans="2:18" x14ac:dyDescent="0.2">
      <c r="B5818" s="25">
        <v>5588</v>
      </c>
      <c r="C5818" s="193">
        <v>0.15183055971243051</v>
      </c>
      <c r="D5818" s="19"/>
      <c r="E5818" s="19">
        <v>0.91933628338917761</v>
      </c>
      <c r="F5818" s="19"/>
      <c r="G5818" s="19">
        <v>0.41332038952390676</v>
      </c>
      <c r="H5818" s="19"/>
      <c r="I5818" s="19">
        <v>0.98852488690449491</v>
      </c>
      <c r="J5818" s="19"/>
      <c r="K5818" s="19">
        <v>0.28169260460738133</v>
      </c>
      <c r="L5818" s="19"/>
      <c r="M5818" s="19">
        <v>0.43402537302676203</v>
      </c>
      <c r="N5818" s="19"/>
      <c r="O5818" s="19">
        <v>0.14378351867422368</v>
      </c>
      <c r="P5818" s="50"/>
      <c r="R5818" s="9" t="s">
        <v>0</v>
      </c>
    </row>
    <row r="5819" spans="2:18" x14ac:dyDescent="0.2">
      <c r="B5819" s="25">
        <v>5589</v>
      </c>
      <c r="C5819" s="193"/>
      <c r="D5819" s="19">
        <v>0.90273773086660614</v>
      </c>
      <c r="E5819" s="19">
        <v>8.0665978315881848E-2</v>
      </c>
      <c r="F5819" s="19"/>
      <c r="G5819" s="19"/>
      <c r="H5819" s="19">
        <v>0.62643031983679209</v>
      </c>
      <c r="I5819" s="19"/>
      <c r="J5819" s="19">
        <v>1.7511032925842402</v>
      </c>
      <c r="K5819" s="19"/>
      <c r="L5819" s="19">
        <v>0.32915701138551517</v>
      </c>
      <c r="M5819" s="19"/>
      <c r="N5819" s="19">
        <v>1.1349133556719808</v>
      </c>
      <c r="O5819" s="19"/>
      <c r="P5819" s="50">
        <v>0.50936814640259531</v>
      </c>
      <c r="R5819" s="9" t="s">
        <v>0</v>
      </c>
    </row>
    <row r="5820" spans="2:18" x14ac:dyDescent="0.2">
      <c r="B5820" s="25">
        <v>5590</v>
      </c>
      <c r="C5820" s="193">
        <v>1.9068488693648773</v>
      </c>
      <c r="D5820" s="19"/>
      <c r="E5820" s="19">
        <v>1.5401591203768357</v>
      </c>
      <c r="F5820" s="19"/>
      <c r="G5820" s="19">
        <v>2.1564511968322755</v>
      </c>
      <c r="H5820" s="19"/>
      <c r="I5820" s="19">
        <v>1.9095673432967077</v>
      </c>
      <c r="J5820" s="19"/>
      <c r="K5820" s="19">
        <v>0.78501776293722025</v>
      </c>
      <c r="L5820" s="19"/>
      <c r="M5820" s="19">
        <v>2.9635322045154986</v>
      </c>
      <c r="N5820" s="19"/>
      <c r="O5820" s="19">
        <v>1.8900692489147171</v>
      </c>
      <c r="P5820" s="50"/>
      <c r="R5820" s="9" t="s">
        <v>0</v>
      </c>
    </row>
    <row r="5821" spans="2:18" x14ac:dyDescent="0.2">
      <c r="B5821" s="25">
        <v>5591</v>
      </c>
      <c r="C5821" s="193">
        <v>0.56558443913020773</v>
      </c>
      <c r="D5821" s="19"/>
      <c r="E5821" s="19">
        <v>0.12994875482428089</v>
      </c>
      <c r="F5821" s="19"/>
      <c r="G5821" s="19">
        <v>0.91058052962657654</v>
      </c>
      <c r="H5821" s="19"/>
      <c r="I5821" s="19">
        <v>0.31156575569707073</v>
      </c>
      <c r="J5821" s="19"/>
      <c r="K5821" s="19">
        <v>0.83865036004975013</v>
      </c>
      <c r="L5821" s="19"/>
      <c r="M5821" s="19">
        <v>0.59500177018293687</v>
      </c>
      <c r="N5821" s="19"/>
      <c r="O5821" s="19">
        <v>1.2162891235248947</v>
      </c>
      <c r="P5821" s="50"/>
      <c r="R5821" s="9" t="s">
        <v>0</v>
      </c>
    </row>
    <row r="5822" spans="2:18" x14ac:dyDescent="0.2">
      <c r="B5822" s="25">
        <v>5592</v>
      </c>
      <c r="C5822" s="193">
        <v>1.3390394724039649E-2</v>
      </c>
      <c r="D5822" s="19"/>
      <c r="E5822" s="19">
        <v>1.7006469396787655E-2</v>
      </c>
      <c r="F5822" s="19"/>
      <c r="G5822" s="19">
        <v>0.50100337394906469</v>
      </c>
      <c r="H5822" s="19"/>
      <c r="I5822" s="19">
        <v>0.19506867717814594</v>
      </c>
      <c r="J5822" s="19"/>
      <c r="K5822" s="19">
        <v>0.50550956722128138</v>
      </c>
      <c r="L5822" s="19"/>
      <c r="M5822" s="19">
        <v>0.15384943006825028</v>
      </c>
      <c r="N5822" s="19"/>
      <c r="O5822" s="19"/>
      <c r="P5822" s="50">
        <v>0.18237217794324778</v>
      </c>
      <c r="R5822" s="9" t="s">
        <v>0</v>
      </c>
    </row>
    <row r="5823" spans="2:18" x14ac:dyDescent="0.2">
      <c r="B5823" s="25">
        <v>5593</v>
      </c>
      <c r="C5823" s="193"/>
      <c r="D5823" s="19">
        <v>0.96941983938042731</v>
      </c>
      <c r="E5823" s="19"/>
      <c r="F5823" s="19">
        <v>1.7210852166442046</v>
      </c>
      <c r="G5823" s="19"/>
      <c r="H5823" s="19">
        <v>1.3711247571055318</v>
      </c>
      <c r="I5823" s="19"/>
      <c r="J5823" s="19">
        <v>1.0328832325211197</v>
      </c>
      <c r="K5823" s="19"/>
      <c r="L5823" s="19">
        <v>1.1175720820449486</v>
      </c>
      <c r="M5823" s="19"/>
      <c r="N5823" s="19">
        <v>1.8057461827850398</v>
      </c>
      <c r="O5823" s="19"/>
      <c r="P5823" s="50">
        <v>1.2804506752535589</v>
      </c>
      <c r="R5823" s="9" t="s">
        <v>0</v>
      </c>
    </row>
    <row r="5824" spans="2:18" x14ac:dyDescent="0.2">
      <c r="B5824" s="25">
        <v>5594</v>
      </c>
      <c r="C5824" s="193"/>
      <c r="D5824" s="19">
        <v>0.76804579216914937</v>
      </c>
      <c r="E5824" s="19"/>
      <c r="F5824" s="19">
        <v>0.70230107710546286</v>
      </c>
      <c r="G5824" s="19"/>
      <c r="H5824" s="19">
        <v>1.094312136713417</v>
      </c>
      <c r="I5824" s="19"/>
      <c r="J5824" s="19">
        <v>0.24931135791696943</v>
      </c>
      <c r="K5824" s="19"/>
      <c r="L5824" s="19">
        <v>1.1923972094652757</v>
      </c>
      <c r="M5824" s="19">
        <v>7.0497613184418231E-2</v>
      </c>
      <c r="N5824" s="19"/>
      <c r="O5824" s="19"/>
      <c r="P5824" s="50">
        <v>0.26308813348351173</v>
      </c>
      <c r="R5824" s="9" t="s">
        <v>0</v>
      </c>
    </row>
    <row r="5825" spans="2:18" x14ac:dyDescent="0.2">
      <c r="B5825" s="25">
        <v>5595</v>
      </c>
      <c r="C5825" s="193">
        <v>0.84520066966384566</v>
      </c>
      <c r="D5825" s="19"/>
      <c r="E5825" s="19">
        <v>0.45044923034394457</v>
      </c>
      <c r="F5825" s="19"/>
      <c r="G5825" s="19">
        <v>0.55109168087513194</v>
      </c>
      <c r="H5825" s="19"/>
      <c r="I5825" s="19">
        <v>0.37103969219784072</v>
      </c>
      <c r="J5825" s="19"/>
      <c r="K5825" s="19">
        <v>0.19147823879597603</v>
      </c>
      <c r="L5825" s="19"/>
      <c r="M5825" s="19">
        <v>6.9026188392926416E-2</v>
      </c>
      <c r="N5825" s="19"/>
      <c r="O5825" s="19">
        <v>0.4740747989758502</v>
      </c>
      <c r="P5825" s="50"/>
      <c r="R5825" s="9" t="s">
        <v>0</v>
      </c>
    </row>
    <row r="5826" spans="2:18" x14ac:dyDescent="0.2">
      <c r="B5826" s="25">
        <v>5596</v>
      </c>
      <c r="C5826" s="193">
        <v>0.13411995661104448</v>
      </c>
      <c r="D5826" s="19"/>
      <c r="E5826" s="19">
        <v>0.72100974675442664</v>
      </c>
      <c r="F5826" s="19"/>
      <c r="G5826" s="19">
        <v>0.93729462638815952</v>
      </c>
      <c r="H5826" s="19"/>
      <c r="I5826" s="19">
        <v>1.044741815113347</v>
      </c>
      <c r="J5826" s="19"/>
      <c r="K5826" s="19"/>
      <c r="L5826" s="19">
        <v>8.7467710466141102E-2</v>
      </c>
      <c r="M5826" s="19">
        <v>0.44664114529507676</v>
      </c>
      <c r="N5826" s="19"/>
      <c r="O5826" s="19">
        <v>1.0771061352685904</v>
      </c>
      <c r="P5826" s="50"/>
      <c r="R5826" s="9" t="s">
        <v>0</v>
      </c>
    </row>
    <row r="5827" spans="2:18" x14ac:dyDescent="0.2">
      <c r="B5827" s="25">
        <v>5597</v>
      </c>
      <c r="C5827" s="193"/>
      <c r="D5827" s="19">
        <v>7.3006050423088165E-2</v>
      </c>
      <c r="E5827" s="19">
        <v>0.49035702547055471</v>
      </c>
      <c r="F5827" s="19"/>
      <c r="G5827" s="19">
        <v>0.87240195099611595</v>
      </c>
      <c r="H5827" s="19"/>
      <c r="I5827" s="19">
        <v>1.0615055583983573</v>
      </c>
      <c r="J5827" s="19"/>
      <c r="K5827" s="19"/>
      <c r="L5827" s="19">
        <v>0.51122265991333893</v>
      </c>
      <c r="M5827" s="19">
        <v>0.74242216730123123</v>
      </c>
      <c r="N5827" s="19"/>
      <c r="O5827" s="19">
        <v>0.18694831089114816</v>
      </c>
      <c r="P5827" s="50"/>
      <c r="R5827" s="9" t="s">
        <v>0</v>
      </c>
    </row>
    <row r="5828" spans="2:18" x14ac:dyDescent="0.2">
      <c r="B5828" s="25">
        <v>5598</v>
      </c>
      <c r="C5828" s="193"/>
      <c r="D5828" s="19">
        <v>1.297052726383179</v>
      </c>
      <c r="E5828" s="19"/>
      <c r="F5828" s="19">
        <v>0.54248731042256637</v>
      </c>
      <c r="G5828" s="19"/>
      <c r="H5828" s="19">
        <v>0.51162780139092823</v>
      </c>
      <c r="I5828" s="19"/>
      <c r="J5828" s="19">
        <v>0.81934114032415883</v>
      </c>
      <c r="K5828" s="19">
        <v>0.21548464679932963</v>
      </c>
      <c r="L5828" s="19"/>
      <c r="M5828" s="19"/>
      <c r="N5828" s="19">
        <v>1.5412228228946423</v>
      </c>
      <c r="O5828" s="19"/>
      <c r="P5828" s="50">
        <v>0.26850788400933556</v>
      </c>
      <c r="R5828" s="9" t="s">
        <v>0</v>
      </c>
    </row>
    <row r="5829" spans="2:18" x14ac:dyDescent="0.2">
      <c r="B5829" s="25">
        <v>5599</v>
      </c>
      <c r="C5829" s="193"/>
      <c r="D5829" s="19">
        <v>9.9185989113413475E-2</v>
      </c>
      <c r="E5829" s="19"/>
      <c r="F5829" s="19">
        <v>1.3840823285235753</v>
      </c>
      <c r="G5829" s="19"/>
      <c r="H5829" s="19">
        <v>7.2513298868453716E-2</v>
      </c>
      <c r="I5829" s="19"/>
      <c r="J5829" s="19">
        <v>0.40536472465131573</v>
      </c>
      <c r="K5829" s="19"/>
      <c r="L5829" s="19">
        <v>1.0254353182299527</v>
      </c>
      <c r="M5829" s="19"/>
      <c r="N5829" s="19">
        <v>0.12817077414779049</v>
      </c>
      <c r="O5829" s="19">
        <v>0.41237922244120173</v>
      </c>
      <c r="P5829" s="50"/>
      <c r="R5829" s="9" t="s">
        <v>0</v>
      </c>
    </row>
    <row r="5830" spans="2:18" x14ac:dyDescent="0.2">
      <c r="B5830" s="25">
        <v>5600</v>
      </c>
      <c r="C5830" s="193">
        <v>2.4500652569878261</v>
      </c>
      <c r="D5830" s="19"/>
      <c r="E5830" s="19">
        <v>2.9315052761487941</v>
      </c>
      <c r="F5830" s="19"/>
      <c r="G5830" s="19">
        <v>2.37435773098571</v>
      </c>
      <c r="H5830" s="19"/>
      <c r="I5830" s="19">
        <v>3.4092131947641207</v>
      </c>
      <c r="J5830" s="19"/>
      <c r="K5830" s="19">
        <v>2.676812634594854</v>
      </c>
      <c r="L5830" s="19"/>
      <c r="M5830" s="19">
        <v>2.4896916849423856</v>
      </c>
      <c r="N5830" s="19"/>
      <c r="O5830" s="19">
        <v>3.6811161568126076</v>
      </c>
      <c r="P5830" s="50"/>
      <c r="R5830" s="9" t="s">
        <v>0</v>
      </c>
    </row>
    <row r="5831" spans="2:18" x14ac:dyDescent="0.2">
      <c r="B5831" s="25">
        <v>5601</v>
      </c>
      <c r="C5831" s="193">
        <v>2.3976548897275198</v>
      </c>
      <c r="D5831" s="19"/>
      <c r="E5831" s="19">
        <v>3.5028707644506372</v>
      </c>
      <c r="F5831" s="19"/>
      <c r="G5831" s="19">
        <v>3.0962999137947183</v>
      </c>
      <c r="H5831" s="19"/>
      <c r="I5831" s="19">
        <v>2.8835615310934863</v>
      </c>
      <c r="J5831" s="19"/>
      <c r="K5831" s="19">
        <v>3.4811421733854702</v>
      </c>
      <c r="L5831" s="19"/>
      <c r="M5831" s="19">
        <v>2.9156696901377446</v>
      </c>
      <c r="N5831" s="19"/>
      <c r="O5831" s="19">
        <v>3.7416562505549003</v>
      </c>
      <c r="P5831" s="50"/>
      <c r="R5831" s="9" t="s">
        <v>0</v>
      </c>
    </row>
    <row r="5832" spans="2:18" x14ac:dyDescent="0.2">
      <c r="B5832" s="25">
        <v>5602</v>
      </c>
      <c r="C5832" s="193"/>
      <c r="D5832" s="19">
        <v>0.34754333023471545</v>
      </c>
      <c r="E5832" s="19">
        <v>0.12810223566519102</v>
      </c>
      <c r="F5832" s="19"/>
      <c r="G5832" s="19">
        <v>0.44461195492460132</v>
      </c>
      <c r="H5832" s="19"/>
      <c r="I5832" s="19">
        <v>9.4200667439867172E-2</v>
      </c>
      <c r="J5832" s="19"/>
      <c r="K5832" s="19"/>
      <c r="L5832" s="19">
        <v>0.14739677551589919</v>
      </c>
      <c r="M5832" s="19"/>
      <c r="N5832" s="19">
        <v>0.61527988512593679</v>
      </c>
      <c r="O5832" s="19"/>
      <c r="P5832" s="50">
        <v>0.22826692790810268</v>
      </c>
      <c r="R5832" s="9" t="s">
        <v>0</v>
      </c>
    </row>
    <row r="5833" spans="2:18" x14ac:dyDescent="0.2">
      <c r="B5833" s="25">
        <v>5603</v>
      </c>
      <c r="C5833" s="193"/>
      <c r="D5833" s="19">
        <v>0.29541449021188543</v>
      </c>
      <c r="E5833" s="19"/>
      <c r="F5833" s="19">
        <v>1.1747570386280466</v>
      </c>
      <c r="G5833" s="19"/>
      <c r="H5833" s="19">
        <v>0.12689853562862427</v>
      </c>
      <c r="I5833" s="19">
        <v>0.25512663036338129</v>
      </c>
      <c r="J5833" s="19"/>
      <c r="K5833" s="19"/>
      <c r="L5833" s="19">
        <v>0.38407809373593732</v>
      </c>
      <c r="M5833" s="19"/>
      <c r="N5833" s="19">
        <v>1.3305301899753981</v>
      </c>
      <c r="O5833" s="19">
        <v>0.58412261941605648</v>
      </c>
      <c r="P5833" s="50"/>
      <c r="R5833" s="9" t="s">
        <v>0</v>
      </c>
    </row>
    <row r="5834" spans="2:18" x14ac:dyDescent="0.2">
      <c r="B5834" s="25">
        <v>5604</v>
      </c>
      <c r="C5834" s="193">
        <v>0.20405077419439088</v>
      </c>
      <c r="D5834" s="19"/>
      <c r="E5834" s="19">
        <v>0.83668798412389001</v>
      </c>
      <c r="F5834" s="19"/>
      <c r="G5834" s="19">
        <v>0.3838101460124711</v>
      </c>
      <c r="H5834" s="19"/>
      <c r="I5834" s="19"/>
      <c r="J5834" s="19">
        <v>7.567842527551856E-2</v>
      </c>
      <c r="K5834" s="19">
        <v>1.2138642447004855</v>
      </c>
      <c r="L5834" s="19"/>
      <c r="M5834" s="19">
        <v>0.19697736147649558</v>
      </c>
      <c r="N5834" s="19"/>
      <c r="O5834" s="19">
        <v>0.48002033017295531</v>
      </c>
      <c r="P5834" s="50"/>
      <c r="R5834" s="9" t="s">
        <v>0</v>
      </c>
    </row>
    <row r="5835" spans="2:18" x14ac:dyDescent="0.2">
      <c r="B5835" s="25">
        <v>5605</v>
      </c>
      <c r="C5835" s="193">
        <v>0.965661367166747</v>
      </c>
      <c r="D5835" s="19"/>
      <c r="E5835" s="19">
        <v>0.18068515075145003</v>
      </c>
      <c r="F5835" s="19"/>
      <c r="G5835" s="19">
        <v>1.0221764903101629</v>
      </c>
      <c r="H5835" s="19"/>
      <c r="I5835" s="19">
        <v>0.24621533848447788</v>
      </c>
      <c r="J5835" s="19"/>
      <c r="K5835" s="19">
        <v>0.45223892980295044</v>
      </c>
      <c r="L5835" s="19"/>
      <c r="M5835" s="19">
        <v>0.29215570920104811</v>
      </c>
      <c r="N5835" s="19"/>
      <c r="O5835" s="19">
        <v>9.2007606049766585E-2</v>
      </c>
      <c r="P5835" s="50"/>
      <c r="R5835" s="9" t="s">
        <v>0</v>
      </c>
    </row>
    <row r="5836" spans="2:18" x14ac:dyDescent="0.2">
      <c r="B5836" s="25">
        <v>5606</v>
      </c>
      <c r="C5836" s="193"/>
      <c r="D5836" s="19">
        <v>1.8487635416200157</v>
      </c>
      <c r="E5836" s="19"/>
      <c r="F5836" s="19">
        <v>2.3143794890154616</v>
      </c>
      <c r="G5836" s="19"/>
      <c r="H5836" s="19">
        <v>2.3122174464033409</v>
      </c>
      <c r="I5836" s="19"/>
      <c r="J5836" s="19">
        <v>1.950801462478897</v>
      </c>
      <c r="K5836" s="19"/>
      <c r="L5836" s="19">
        <v>3.3386019206063766</v>
      </c>
      <c r="M5836" s="19"/>
      <c r="N5836" s="19">
        <v>1.6744102841029891</v>
      </c>
      <c r="O5836" s="19"/>
      <c r="P5836" s="50">
        <v>1.7553212054783558</v>
      </c>
      <c r="R5836" s="9" t="s">
        <v>0</v>
      </c>
    </row>
    <row r="5837" spans="2:18" x14ac:dyDescent="0.2">
      <c r="B5837" s="25">
        <v>5607</v>
      </c>
      <c r="C5837" s="193"/>
      <c r="D5837" s="19">
        <v>3.9919025804748431E-2</v>
      </c>
      <c r="E5837" s="19">
        <v>0.38522668091501672</v>
      </c>
      <c r="F5837" s="19"/>
      <c r="G5837" s="19"/>
      <c r="H5837" s="19">
        <v>1.3664289065002486</v>
      </c>
      <c r="I5837" s="19"/>
      <c r="J5837" s="19">
        <v>0.40894719919420719</v>
      </c>
      <c r="K5837" s="19"/>
      <c r="L5837" s="19">
        <v>0.17698173649788176</v>
      </c>
      <c r="M5837" s="19"/>
      <c r="N5837" s="19">
        <v>0.1151196674282404</v>
      </c>
      <c r="O5837" s="19">
        <v>7.4194746417520163E-2</v>
      </c>
      <c r="P5837" s="50"/>
      <c r="R5837" s="9" t="s">
        <v>0</v>
      </c>
    </row>
    <row r="5838" spans="2:18" x14ac:dyDescent="0.2">
      <c r="B5838" s="25">
        <v>5608</v>
      </c>
      <c r="C5838" s="193"/>
      <c r="D5838" s="19">
        <v>1.5861162957301171</v>
      </c>
      <c r="E5838" s="19"/>
      <c r="F5838" s="19">
        <v>0.79079646297490991</v>
      </c>
      <c r="G5838" s="19"/>
      <c r="H5838" s="19">
        <v>5.1375882768539015E-2</v>
      </c>
      <c r="I5838" s="19"/>
      <c r="J5838" s="19">
        <v>1.9539786930106271</v>
      </c>
      <c r="K5838" s="19"/>
      <c r="L5838" s="19">
        <v>0.85151931380794055</v>
      </c>
      <c r="M5838" s="19"/>
      <c r="N5838" s="19">
        <v>1.2827898481450279</v>
      </c>
      <c r="O5838" s="19"/>
      <c r="P5838" s="50">
        <v>1.9712773659054776</v>
      </c>
      <c r="R5838" s="9" t="s">
        <v>0</v>
      </c>
    </row>
    <row r="5839" spans="2:18" x14ac:dyDescent="0.2">
      <c r="B5839" s="25">
        <v>5609</v>
      </c>
      <c r="C5839" s="193"/>
      <c r="D5839" s="19">
        <v>0.38268562350008611</v>
      </c>
      <c r="E5839" s="19"/>
      <c r="F5839" s="19">
        <v>0.54154319740959556</v>
      </c>
      <c r="G5839" s="19"/>
      <c r="H5839" s="19">
        <v>0.4719153214590413</v>
      </c>
      <c r="I5839" s="19"/>
      <c r="J5839" s="19">
        <v>0.45015063498922275</v>
      </c>
      <c r="K5839" s="19">
        <v>1.022409763545105</v>
      </c>
      <c r="L5839" s="19"/>
      <c r="M5839" s="19"/>
      <c r="N5839" s="19">
        <v>0.20861032036786095</v>
      </c>
      <c r="O5839" s="19">
        <v>0.46877694418678412</v>
      </c>
      <c r="P5839" s="50"/>
      <c r="R5839" s="9" t="s">
        <v>0</v>
      </c>
    </row>
    <row r="5840" spans="2:18" x14ac:dyDescent="0.2">
      <c r="B5840" s="25">
        <v>5610</v>
      </c>
      <c r="C5840" s="193"/>
      <c r="D5840" s="19">
        <v>0.26575091785307048</v>
      </c>
      <c r="E5840" s="19">
        <v>1.2594402410452774</v>
      </c>
      <c r="F5840" s="19"/>
      <c r="G5840" s="19"/>
      <c r="H5840" s="19">
        <v>0.36689562777280604</v>
      </c>
      <c r="I5840" s="19">
        <v>0.24483678333782888</v>
      </c>
      <c r="J5840" s="19"/>
      <c r="K5840" s="19">
        <v>0.28924235477817462</v>
      </c>
      <c r="L5840" s="19"/>
      <c r="M5840" s="19">
        <v>6.5484212635722447E-2</v>
      </c>
      <c r="N5840" s="19"/>
      <c r="O5840" s="19"/>
      <c r="P5840" s="50">
        <v>5.3735676034777358E-2</v>
      </c>
      <c r="R5840" s="9" t="s">
        <v>0</v>
      </c>
    </row>
    <row r="5841" spans="2:18" x14ac:dyDescent="0.2">
      <c r="B5841" s="25">
        <v>5611</v>
      </c>
      <c r="C5841" s="193"/>
      <c r="D5841" s="19">
        <v>0.60942722282622086</v>
      </c>
      <c r="E5841" s="19"/>
      <c r="F5841" s="19">
        <v>0.95458803629266631</v>
      </c>
      <c r="G5841" s="19"/>
      <c r="H5841" s="19">
        <v>0.88577552960996897</v>
      </c>
      <c r="I5841" s="19"/>
      <c r="J5841" s="19">
        <v>1.2506613037375343</v>
      </c>
      <c r="K5841" s="19">
        <v>0.15086292905564258</v>
      </c>
      <c r="L5841" s="19"/>
      <c r="M5841" s="19"/>
      <c r="N5841" s="19">
        <v>0.22920556062797892</v>
      </c>
      <c r="O5841" s="19"/>
      <c r="P5841" s="50">
        <v>0.12461825560342092</v>
      </c>
      <c r="R5841" s="9" t="s">
        <v>0</v>
      </c>
    </row>
    <row r="5842" spans="2:18" x14ac:dyDescent="0.2">
      <c r="B5842" s="25">
        <v>5612</v>
      </c>
      <c r="C5842" s="193"/>
      <c r="D5842" s="19">
        <v>0.43753877161342519</v>
      </c>
      <c r="E5842" s="19"/>
      <c r="F5842" s="19">
        <v>0.87899844935055305</v>
      </c>
      <c r="G5842" s="19"/>
      <c r="H5842" s="19">
        <v>0.12957212263549911</v>
      </c>
      <c r="I5842" s="19"/>
      <c r="J5842" s="19">
        <v>0.23953065689245623</v>
      </c>
      <c r="K5842" s="19"/>
      <c r="L5842" s="19">
        <v>0.643481547984044</v>
      </c>
      <c r="M5842" s="19"/>
      <c r="N5842" s="19">
        <v>0.54961274688300354</v>
      </c>
      <c r="O5842" s="19"/>
      <c r="P5842" s="50">
        <v>0.17892801573929876</v>
      </c>
      <c r="R5842" s="9" t="s">
        <v>0</v>
      </c>
    </row>
    <row r="5843" spans="2:18" x14ac:dyDescent="0.2">
      <c r="B5843" s="25">
        <v>5613</v>
      </c>
      <c r="C5843" s="193"/>
      <c r="D5843" s="19">
        <v>0.53485506656552306</v>
      </c>
      <c r="E5843" s="19"/>
      <c r="F5843" s="19">
        <v>1.3608543123373089</v>
      </c>
      <c r="G5843" s="19">
        <v>0.53853442080561276</v>
      </c>
      <c r="H5843" s="19"/>
      <c r="I5843" s="19">
        <v>6.1668940114801719E-3</v>
      </c>
      <c r="J5843" s="19"/>
      <c r="K5843" s="19">
        <v>3.7067388305035982E-2</v>
      </c>
      <c r="L5843" s="19"/>
      <c r="M5843" s="19"/>
      <c r="N5843" s="19">
        <v>0.20502577446520595</v>
      </c>
      <c r="O5843" s="19">
        <v>0.45435052797392367</v>
      </c>
      <c r="P5843" s="50"/>
      <c r="R5843" s="9" t="s">
        <v>0</v>
      </c>
    </row>
    <row r="5844" spans="2:18" x14ac:dyDescent="0.2">
      <c r="B5844" s="25">
        <v>5614</v>
      </c>
      <c r="C5844" s="193"/>
      <c r="D5844" s="19">
        <v>0.31808464439796169</v>
      </c>
      <c r="E5844" s="19"/>
      <c r="F5844" s="19">
        <v>0.5751992307006113</v>
      </c>
      <c r="G5844" s="19"/>
      <c r="H5844" s="19">
        <v>0.5724022094404998</v>
      </c>
      <c r="I5844" s="19">
        <v>0.48409875584376544</v>
      </c>
      <c r="J5844" s="19"/>
      <c r="K5844" s="19">
        <v>6.4177573010888778E-2</v>
      </c>
      <c r="L5844" s="19"/>
      <c r="M5844" s="19"/>
      <c r="N5844" s="19">
        <v>0.57975730340174725</v>
      </c>
      <c r="O5844" s="19"/>
      <c r="P5844" s="50">
        <v>0.35106222031750783</v>
      </c>
      <c r="R5844" s="9" t="s">
        <v>0</v>
      </c>
    </row>
    <row r="5845" spans="2:18" x14ac:dyDescent="0.2">
      <c r="B5845" s="25">
        <v>5615</v>
      </c>
      <c r="C5845" s="193">
        <v>0.28079805604999131</v>
      </c>
      <c r="D5845" s="19"/>
      <c r="E5845" s="19"/>
      <c r="F5845" s="19">
        <v>0.13690380851514666</v>
      </c>
      <c r="G5845" s="19"/>
      <c r="H5845" s="19">
        <v>1.0738031804293948</v>
      </c>
      <c r="I5845" s="19">
        <v>1.0218980575833711E-2</v>
      </c>
      <c r="J5845" s="19"/>
      <c r="K5845" s="19"/>
      <c r="L5845" s="19">
        <v>7.257943348495402E-2</v>
      </c>
      <c r="M5845" s="19">
        <v>3.0177728386083558E-2</v>
      </c>
      <c r="N5845" s="19"/>
      <c r="O5845" s="19"/>
      <c r="P5845" s="50">
        <v>1.2876679510476394</v>
      </c>
      <c r="R5845" s="9" t="s">
        <v>0</v>
      </c>
    </row>
    <row r="5846" spans="2:18" x14ac:dyDescent="0.2">
      <c r="B5846" s="25">
        <v>5616</v>
      </c>
      <c r="C5846" s="193">
        <v>4.4523377304462812E-2</v>
      </c>
      <c r="D5846" s="19"/>
      <c r="E5846" s="19"/>
      <c r="F5846" s="19">
        <v>3.6821282932715887E-2</v>
      </c>
      <c r="G5846" s="19">
        <v>0.6464443581460606</v>
      </c>
      <c r="H5846" s="19"/>
      <c r="I5846" s="19"/>
      <c r="J5846" s="19">
        <v>0.71296666798049968</v>
      </c>
      <c r="K5846" s="19"/>
      <c r="L5846" s="19">
        <v>0.72865789120155977</v>
      </c>
      <c r="M5846" s="19"/>
      <c r="N5846" s="19">
        <v>0.34393386250637037</v>
      </c>
      <c r="O5846" s="19"/>
      <c r="P5846" s="50">
        <v>0.89261748044292355</v>
      </c>
      <c r="R5846" s="9" t="s">
        <v>0</v>
      </c>
    </row>
    <row r="5847" spans="2:18" x14ac:dyDescent="0.2">
      <c r="B5847" s="25">
        <v>5617</v>
      </c>
      <c r="C5847" s="193"/>
      <c r="D5847" s="19">
        <v>0.44816182014692563</v>
      </c>
      <c r="E5847" s="19">
        <v>0.15644347828015104</v>
      </c>
      <c r="F5847" s="19"/>
      <c r="G5847" s="19"/>
      <c r="H5847" s="19">
        <v>0.26788742241416913</v>
      </c>
      <c r="I5847" s="19">
        <v>0.18084575814341469</v>
      </c>
      <c r="J5847" s="19"/>
      <c r="K5847" s="19">
        <v>1.309797964582698</v>
      </c>
      <c r="L5847" s="19"/>
      <c r="M5847" s="19">
        <v>9.4336795005033877E-2</v>
      </c>
      <c r="N5847" s="19"/>
      <c r="O5847" s="19">
        <v>0.30665848321253292</v>
      </c>
      <c r="P5847" s="50"/>
      <c r="R5847" s="9" t="s">
        <v>0</v>
      </c>
    </row>
    <row r="5848" spans="2:18" x14ac:dyDescent="0.2">
      <c r="B5848" s="25">
        <v>5618</v>
      </c>
      <c r="C5848" s="193">
        <v>4.1165206703350228E-2</v>
      </c>
      <c r="D5848" s="19"/>
      <c r="E5848" s="19"/>
      <c r="F5848" s="19">
        <v>1.4671277671673757</v>
      </c>
      <c r="G5848" s="19"/>
      <c r="H5848" s="19">
        <v>0.67748219382098873</v>
      </c>
      <c r="I5848" s="19"/>
      <c r="J5848" s="19">
        <v>0.59874423800331222</v>
      </c>
      <c r="K5848" s="19"/>
      <c r="L5848" s="19">
        <v>1.3077534434589557</v>
      </c>
      <c r="M5848" s="19"/>
      <c r="N5848" s="19">
        <v>0.20175970869367715</v>
      </c>
      <c r="O5848" s="19"/>
      <c r="P5848" s="50">
        <v>0.28428175280168538</v>
      </c>
      <c r="R5848" s="9" t="s">
        <v>0</v>
      </c>
    </row>
    <row r="5849" spans="2:18" x14ac:dyDescent="0.2">
      <c r="B5849" s="25">
        <v>5619</v>
      </c>
      <c r="C5849" s="193">
        <v>4.2847152971119351E-2</v>
      </c>
      <c r="D5849" s="19"/>
      <c r="E5849" s="19"/>
      <c r="F5849" s="19">
        <v>0.80354460180452658</v>
      </c>
      <c r="G5849" s="19"/>
      <c r="H5849" s="19">
        <v>4.6497299209536311E-2</v>
      </c>
      <c r="I5849" s="19"/>
      <c r="J5849" s="19">
        <v>1.7551364718481393</v>
      </c>
      <c r="K5849" s="19"/>
      <c r="L5849" s="19">
        <v>0.43557937396420149</v>
      </c>
      <c r="M5849" s="19"/>
      <c r="N5849" s="19">
        <v>1.0672756065017577</v>
      </c>
      <c r="O5849" s="19"/>
      <c r="P5849" s="50">
        <v>1.0059710557722805</v>
      </c>
      <c r="R5849" s="9" t="s">
        <v>0</v>
      </c>
    </row>
    <row r="5850" spans="2:18" x14ac:dyDescent="0.2">
      <c r="B5850" s="25">
        <v>5620</v>
      </c>
      <c r="C5850" s="193">
        <v>0.7610489479440673</v>
      </c>
      <c r="D5850" s="19"/>
      <c r="E5850" s="19"/>
      <c r="F5850" s="19">
        <v>0.2990945341741012</v>
      </c>
      <c r="G5850" s="19"/>
      <c r="H5850" s="19">
        <v>1.2338536515278533</v>
      </c>
      <c r="I5850" s="19">
        <v>0.77023028589636211</v>
      </c>
      <c r="J5850" s="19"/>
      <c r="K5850" s="19"/>
      <c r="L5850" s="19">
        <v>0.20854710484528932</v>
      </c>
      <c r="M5850" s="19"/>
      <c r="N5850" s="19">
        <v>0.34506445954814996</v>
      </c>
      <c r="O5850" s="19"/>
      <c r="P5850" s="50">
        <v>1.8196360246131436E-2</v>
      </c>
      <c r="R5850" s="9" t="s">
        <v>0</v>
      </c>
    </row>
    <row r="5851" spans="2:18" x14ac:dyDescent="0.2">
      <c r="B5851" s="25">
        <v>5621</v>
      </c>
      <c r="C5851" s="193"/>
      <c r="D5851" s="19">
        <v>0.35369969569496273</v>
      </c>
      <c r="E5851" s="19"/>
      <c r="F5851" s="19">
        <v>0.16836577216524737</v>
      </c>
      <c r="G5851" s="19"/>
      <c r="H5851" s="19">
        <v>0.76785205706672799</v>
      </c>
      <c r="I5851" s="19"/>
      <c r="J5851" s="19">
        <v>0.30364646689250235</v>
      </c>
      <c r="K5851" s="19"/>
      <c r="L5851" s="19">
        <v>0.69095413730701294</v>
      </c>
      <c r="M5851" s="19">
        <v>5.0235113656920127E-2</v>
      </c>
      <c r="N5851" s="19"/>
      <c r="O5851" s="19"/>
      <c r="P5851" s="50">
        <v>0.9608631604313248</v>
      </c>
      <c r="R5851" s="9" t="s">
        <v>0</v>
      </c>
    </row>
    <row r="5852" spans="2:18" x14ac:dyDescent="0.2">
      <c r="B5852" s="25">
        <v>5622</v>
      </c>
      <c r="C5852" s="193"/>
      <c r="D5852" s="19">
        <v>1.010398956454797</v>
      </c>
      <c r="E5852" s="19"/>
      <c r="F5852" s="19">
        <v>1.9729797532480433</v>
      </c>
      <c r="G5852" s="19"/>
      <c r="H5852" s="19">
        <v>1.1578719529211732</v>
      </c>
      <c r="I5852" s="19"/>
      <c r="J5852" s="19">
        <v>0.57712026843975195</v>
      </c>
      <c r="K5852" s="19">
        <v>0.49318978988693041</v>
      </c>
      <c r="L5852" s="19"/>
      <c r="M5852" s="19"/>
      <c r="N5852" s="19">
        <v>0.4954563637245345</v>
      </c>
      <c r="O5852" s="19">
        <v>0.16608479635241899</v>
      </c>
      <c r="P5852" s="50"/>
      <c r="R5852" s="9" t="s">
        <v>0</v>
      </c>
    </row>
    <row r="5853" spans="2:18" x14ac:dyDescent="0.2">
      <c r="B5853" s="25">
        <v>5623</v>
      </c>
      <c r="C5853" s="193"/>
      <c r="D5853" s="19">
        <v>1.8645007687324087</v>
      </c>
      <c r="E5853" s="19"/>
      <c r="F5853" s="19">
        <v>1.2486191002332214</v>
      </c>
      <c r="G5853" s="19"/>
      <c r="H5853" s="19">
        <v>1.0777462676556011</v>
      </c>
      <c r="I5853" s="19"/>
      <c r="J5853" s="19">
        <v>1.6731431668803274</v>
      </c>
      <c r="K5853" s="19"/>
      <c r="L5853" s="19">
        <v>1.5752997085992042</v>
      </c>
      <c r="M5853" s="19"/>
      <c r="N5853" s="19">
        <v>1.1356666307925272</v>
      </c>
      <c r="O5853" s="19"/>
      <c r="P5853" s="50">
        <v>1.0987308731809948</v>
      </c>
      <c r="R5853" s="9" t="s">
        <v>0</v>
      </c>
    </row>
    <row r="5854" spans="2:18" x14ac:dyDescent="0.2">
      <c r="B5854" s="25">
        <v>5624</v>
      </c>
      <c r="C5854" s="193"/>
      <c r="D5854" s="19">
        <v>1.2289868561917925</v>
      </c>
      <c r="E5854" s="19"/>
      <c r="F5854" s="19">
        <v>0.24614183343052121</v>
      </c>
      <c r="G5854" s="19"/>
      <c r="H5854" s="19">
        <v>0.79587612573027333</v>
      </c>
      <c r="I5854" s="19"/>
      <c r="J5854" s="19">
        <v>1.3348291516337947</v>
      </c>
      <c r="K5854" s="19"/>
      <c r="L5854" s="19">
        <v>1.0365366367670421</v>
      </c>
      <c r="M5854" s="19"/>
      <c r="N5854" s="19">
        <v>0.56360599873175532</v>
      </c>
      <c r="O5854" s="19"/>
      <c r="P5854" s="50">
        <v>0.59209843400225937</v>
      </c>
      <c r="R5854" s="9" t="s">
        <v>0</v>
      </c>
    </row>
    <row r="5855" spans="2:18" x14ac:dyDescent="0.2">
      <c r="B5855" s="25">
        <v>5625</v>
      </c>
      <c r="C5855" s="193"/>
      <c r="D5855" s="19">
        <v>0.18918450061018058</v>
      </c>
      <c r="E5855" s="19">
        <v>1.3220022402603535</v>
      </c>
      <c r="F5855" s="19"/>
      <c r="G5855" s="19">
        <v>0.75410542037054407</v>
      </c>
      <c r="H5855" s="19"/>
      <c r="I5855" s="19">
        <v>1.1477776877474561</v>
      </c>
      <c r="J5855" s="19"/>
      <c r="K5855" s="19">
        <v>0.72490624501637879</v>
      </c>
      <c r="L5855" s="19"/>
      <c r="M5855" s="19">
        <v>0.87442543390790739</v>
      </c>
      <c r="N5855" s="19"/>
      <c r="O5855" s="19">
        <v>1.2816352640182633</v>
      </c>
      <c r="P5855" s="50"/>
      <c r="R5855" s="9" t="s">
        <v>0</v>
      </c>
    </row>
    <row r="5856" spans="2:18" x14ac:dyDescent="0.2">
      <c r="B5856" s="25">
        <v>5626</v>
      </c>
      <c r="C5856" s="193">
        <v>0.78539282760711149</v>
      </c>
      <c r="D5856" s="19"/>
      <c r="E5856" s="19">
        <v>1.2802816392213092</v>
      </c>
      <c r="F5856" s="19"/>
      <c r="G5856" s="19"/>
      <c r="H5856" s="19">
        <v>0.15472332843145237</v>
      </c>
      <c r="I5856" s="19">
        <v>1.2958028586490833</v>
      </c>
      <c r="J5856" s="19"/>
      <c r="K5856" s="19">
        <v>0.66956155614072976</v>
      </c>
      <c r="L5856" s="19"/>
      <c r="M5856" s="19">
        <v>1.1326226663855548</v>
      </c>
      <c r="N5856" s="19"/>
      <c r="O5856" s="19">
        <v>0.31706004064258481</v>
      </c>
      <c r="P5856" s="50"/>
      <c r="R5856" s="9" t="s">
        <v>0</v>
      </c>
    </row>
    <row r="5857" spans="2:18" x14ac:dyDescent="0.2">
      <c r="B5857" s="25">
        <v>5627</v>
      </c>
      <c r="C5857" s="193"/>
      <c r="D5857" s="19">
        <v>0.42966179912039681</v>
      </c>
      <c r="E5857" s="19">
        <v>0.13477482106293129</v>
      </c>
      <c r="F5857" s="19"/>
      <c r="G5857" s="19"/>
      <c r="H5857" s="19">
        <v>3.9011435469807988E-2</v>
      </c>
      <c r="I5857" s="19"/>
      <c r="J5857" s="19">
        <v>0.78791320689946309</v>
      </c>
      <c r="K5857" s="19"/>
      <c r="L5857" s="19">
        <v>0.81649276688539885</v>
      </c>
      <c r="M5857" s="19"/>
      <c r="N5857" s="19">
        <v>0.19664126582912062</v>
      </c>
      <c r="O5857" s="19"/>
      <c r="P5857" s="50">
        <v>1.3343467761156447</v>
      </c>
      <c r="R5857" s="9" t="s">
        <v>0</v>
      </c>
    </row>
    <row r="5858" spans="2:18" x14ac:dyDescent="0.2">
      <c r="B5858" s="25">
        <v>5628</v>
      </c>
      <c r="C5858" s="193"/>
      <c r="D5858" s="19">
        <v>0.34600663448833663</v>
      </c>
      <c r="E5858" s="19"/>
      <c r="F5858" s="19">
        <v>1.4266729607590696</v>
      </c>
      <c r="G5858" s="19"/>
      <c r="H5858" s="19">
        <v>0.8378103241700765</v>
      </c>
      <c r="I5858" s="19"/>
      <c r="J5858" s="19">
        <v>0.94968261871202653</v>
      </c>
      <c r="K5858" s="19"/>
      <c r="L5858" s="19">
        <v>0.72358539213479744</v>
      </c>
      <c r="M5858" s="19"/>
      <c r="N5858" s="19">
        <v>0.56180847701703229</v>
      </c>
      <c r="O5858" s="19"/>
      <c r="P5858" s="50">
        <v>0.8667840902800904</v>
      </c>
      <c r="R5858" s="9" t="s">
        <v>0</v>
      </c>
    </row>
    <row r="5859" spans="2:18" x14ac:dyDescent="0.2">
      <c r="B5859" s="25">
        <v>5629</v>
      </c>
      <c r="C5859" s="193">
        <v>0.66571856298874621</v>
      </c>
      <c r="D5859" s="19"/>
      <c r="E5859" s="19"/>
      <c r="F5859" s="19">
        <v>5.8623442379133903E-2</v>
      </c>
      <c r="G5859" s="19">
        <v>1.3449389982670807</v>
      </c>
      <c r="H5859" s="19"/>
      <c r="I5859" s="19">
        <v>1.0914418679274582</v>
      </c>
      <c r="J5859" s="19"/>
      <c r="K5859" s="19">
        <v>1.3985937082991327</v>
      </c>
      <c r="L5859" s="19"/>
      <c r="M5859" s="19">
        <v>0.58940180368294448</v>
      </c>
      <c r="N5859" s="19"/>
      <c r="O5859" s="19">
        <v>1.1476536284196186</v>
      </c>
      <c r="P5859" s="50"/>
      <c r="R5859" s="9" t="s">
        <v>0</v>
      </c>
    </row>
    <row r="5860" spans="2:18" x14ac:dyDescent="0.2">
      <c r="B5860" s="25">
        <v>5630</v>
      </c>
      <c r="C5860" s="193">
        <v>1.5384857432920403E-2</v>
      </c>
      <c r="D5860" s="19"/>
      <c r="E5860" s="19">
        <v>7.5436659006101831E-2</v>
      </c>
      <c r="F5860" s="19"/>
      <c r="G5860" s="19"/>
      <c r="H5860" s="19">
        <v>9.7198687659702007E-2</v>
      </c>
      <c r="I5860" s="19"/>
      <c r="J5860" s="19">
        <v>0.37704165980700061</v>
      </c>
      <c r="K5860" s="19"/>
      <c r="L5860" s="19">
        <v>1.0465868012150166</v>
      </c>
      <c r="M5860" s="19">
        <v>0.55325989790462693</v>
      </c>
      <c r="N5860" s="19"/>
      <c r="O5860" s="19"/>
      <c r="P5860" s="50">
        <v>2.7132552388831482E-2</v>
      </c>
      <c r="R5860" s="9" t="s">
        <v>0</v>
      </c>
    </row>
    <row r="5861" spans="2:18" x14ac:dyDescent="0.2">
      <c r="B5861" s="25">
        <v>5631</v>
      </c>
      <c r="C5861" s="193">
        <v>5.4635712414741626E-2</v>
      </c>
      <c r="D5861" s="19"/>
      <c r="E5861" s="19">
        <v>0.58754650893633431</v>
      </c>
      <c r="F5861" s="19"/>
      <c r="G5861" s="19">
        <v>0.62835443148626724</v>
      </c>
      <c r="H5861" s="19"/>
      <c r="I5861" s="19">
        <v>1.0471349645684214</v>
      </c>
      <c r="J5861" s="19"/>
      <c r="K5861" s="19">
        <v>0.13775267661188942</v>
      </c>
      <c r="L5861" s="19"/>
      <c r="M5861" s="19">
        <v>0.22294497095892815</v>
      </c>
      <c r="N5861" s="19"/>
      <c r="O5861" s="19"/>
      <c r="P5861" s="50">
        <v>1.1398625626686842</v>
      </c>
      <c r="R5861" s="9" t="s">
        <v>0</v>
      </c>
    </row>
    <row r="5862" spans="2:18" x14ac:dyDescent="0.2">
      <c r="B5862" s="25">
        <v>5632</v>
      </c>
      <c r="C5862" s="193"/>
      <c r="D5862" s="19">
        <v>0.12930724393363743</v>
      </c>
      <c r="E5862" s="19"/>
      <c r="F5862" s="19">
        <v>0.19343026253030857</v>
      </c>
      <c r="G5862" s="19"/>
      <c r="H5862" s="19">
        <v>0.48939090027294752</v>
      </c>
      <c r="I5862" s="19"/>
      <c r="J5862" s="19">
        <v>1.0034347090644578</v>
      </c>
      <c r="K5862" s="19"/>
      <c r="L5862" s="19">
        <v>0.50254896958693784</v>
      </c>
      <c r="M5862" s="19"/>
      <c r="N5862" s="19">
        <v>0.1057366255450284</v>
      </c>
      <c r="O5862" s="19"/>
      <c r="P5862" s="50">
        <v>1.1715693253028174</v>
      </c>
      <c r="R5862" s="9" t="s">
        <v>0</v>
      </c>
    </row>
    <row r="5863" spans="2:18" x14ac:dyDescent="0.2">
      <c r="B5863" s="25">
        <v>5633</v>
      </c>
      <c r="C5863" s="193"/>
      <c r="D5863" s="19">
        <v>5.1652014638918553E-2</v>
      </c>
      <c r="E5863" s="19">
        <v>0.22940543161490609</v>
      </c>
      <c r="F5863" s="19"/>
      <c r="G5863" s="19"/>
      <c r="H5863" s="19">
        <v>9.1303280239733817E-2</v>
      </c>
      <c r="I5863" s="19">
        <v>0.26283507344229678</v>
      </c>
      <c r="J5863" s="19"/>
      <c r="K5863" s="19">
        <v>1.5931702797724424E-2</v>
      </c>
      <c r="L5863" s="19"/>
      <c r="M5863" s="19"/>
      <c r="N5863" s="19">
        <v>0.25796713266846705</v>
      </c>
      <c r="O5863" s="19">
        <v>0.3414448861196529</v>
      </c>
      <c r="P5863" s="50"/>
      <c r="R5863" s="9" t="s">
        <v>0</v>
      </c>
    </row>
    <row r="5864" spans="2:18" x14ac:dyDescent="0.2">
      <c r="B5864" s="25">
        <v>5634</v>
      </c>
      <c r="C5864" s="193">
        <v>0.36563192744600942</v>
      </c>
      <c r="D5864" s="19"/>
      <c r="E5864" s="19">
        <v>0.36515222740098779</v>
      </c>
      <c r="F5864" s="19"/>
      <c r="G5864" s="19">
        <v>0.3817127226354653</v>
      </c>
      <c r="H5864" s="19"/>
      <c r="I5864" s="19">
        <v>0.75215271995650168</v>
      </c>
      <c r="J5864" s="19"/>
      <c r="K5864" s="19">
        <v>0.61411074663017906</v>
      </c>
      <c r="L5864" s="19"/>
      <c r="M5864" s="19">
        <v>1.6608748721237694</v>
      </c>
      <c r="N5864" s="19"/>
      <c r="O5864" s="19">
        <v>1.0554240510141368</v>
      </c>
      <c r="P5864" s="50"/>
      <c r="R5864" s="9" t="s">
        <v>0</v>
      </c>
    </row>
    <row r="5865" spans="2:18" x14ac:dyDescent="0.2">
      <c r="B5865" s="25">
        <v>5635</v>
      </c>
      <c r="C5865" s="193">
        <v>1.0573403015491429</v>
      </c>
      <c r="D5865" s="19"/>
      <c r="E5865" s="19">
        <v>0.77299715829339266</v>
      </c>
      <c r="F5865" s="19"/>
      <c r="G5865" s="19">
        <v>1.0773855716960812</v>
      </c>
      <c r="H5865" s="19"/>
      <c r="I5865" s="19">
        <v>0.53948094979754935</v>
      </c>
      <c r="J5865" s="19"/>
      <c r="K5865" s="19">
        <v>0.63505617028866157</v>
      </c>
      <c r="L5865" s="19"/>
      <c r="M5865" s="19">
        <v>1.3251400036844387</v>
      </c>
      <c r="N5865" s="19"/>
      <c r="O5865" s="19">
        <v>1.1635766163815007</v>
      </c>
      <c r="P5865" s="50"/>
      <c r="R5865" s="9" t="s">
        <v>0</v>
      </c>
    </row>
    <row r="5866" spans="2:18" x14ac:dyDescent="0.2">
      <c r="B5866" s="25">
        <v>5636</v>
      </c>
      <c r="C5866" s="193"/>
      <c r="D5866" s="19">
        <v>0.38207667393475242</v>
      </c>
      <c r="E5866" s="19"/>
      <c r="F5866" s="19">
        <v>0.84302200609310607</v>
      </c>
      <c r="G5866" s="19">
        <v>0.29967738902755364</v>
      </c>
      <c r="H5866" s="19"/>
      <c r="I5866" s="19"/>
      <c r="J5866" s="19">
        <v>2.1593158264965555</v>
      </c>
      <c r="K5866" s="19"/>
      <c r="L5866" s="19">
        <v>0.62175986823233409</v>
      </c>
      <c r="M5866" s="19"/>
      <c r="N5866" s="19">
        <v>0.75357400651494211</v>
      </c>
      <c r="O5866" s="19"/>
      <c r="P5866" s="50">
        <v>0.42558785067178151</v>
      </c>
      <c r="R5866" s="9" t="s">
        <v>0</v>
      </c>
    </row>
    <row r="5867" spans="2:18" x14ac:dyDescent="0.2">
      <c r="B5867" s="25">
        <v>5637</v>
      </c>
      <c r="C5867" s="193"/>
      <c r="D5867" s="19">
        <v>0.59282268642223945</v>
      </c>
      <c r="E5867" s="19">
        <v>0.32269397848270776</v>
      </c>
      <c r="F5867" s="19"/>
      <c r="G5867" s="19">
        <v>0.15822330907143148</v>
      </c>
      <c r="H5867" s="19"/>
      <c r="I5867" s="19">
        <v>0.53542203998760518</v>
      </c>
      <c r="J5867" s="19"/>
      <c r="K5867" s="19"/>
      <c r="L5867" s="19">
        <v>3.5623088120769184E-2</v>
      </c>
      <c r="M5867" s="19"/>
      <c r="N5867" s="19">
        <v>0.10761100527883848</v>
      </c>
      <c r="O5867" s="19"/>
      <c r="P5867" s="50">
        <v>0.11523174414162875</v>
      </c>
      <c r="R5867" s="9" t="s">
        <v>0</v>
      </c>
    </row>
    <row r="5868" spans="2:18" x14ac:dyDescent="0.2">
      <c r="B5868" s="25">
        <v>5638</v>
      </c>
      <c r="C5868" s="193">
        <v>0.52004249208433762</v>
      </c>
      <c r="D5868" s="19"/>
      <c r="E5868" s="19"/>
      <c r="F5868" s="19">
        <v>0.84199417036344415</v>
      </c>
      <c r="G5868" s="19">
        <v>0.12996182029263073</v>
      </c>
      <c r="H5868" s="19"/>
      <c r="I5868" s="19"/>
      <c r="J5868" s="19">
        <v>0.43397051486206317</v>
      </c>
      <c r="K5868" s="19">
        <v>0.83171139433895636</v>
      </c>
      <c r="L5868" s="19"/>
      <c r="M5868" s="19">
        <v>7.1376136530002104E-2</v>
      </c>
      <c r="N5868" s="19"/>
      <c r="O5868" s="19">
        <v>5.995511481907484E-2</v>
      </c>
      <c r="P5868" s="50"/>
      <c r="R5868" s="9" t="s">
        <v>0</v>
      </c>
    </row>
    <row r="5869" spans="2:18" x14ac:dyDescent="0.2">
      <c r="B5869" s="25">
        <v>5639</v>
      </c>
      <c r="C5869" s="193"/>
      <c r="D5869" s="19">
        <v>1.0836968155262543</v>
      </c>
      <c r="E5869" s="19"/>
      <c r="F5869" s="19">
        <v>0.42384094187045029</v>
      </c>
      <c r="G5869" s="19"/>
      <c r="H5869" s="19">
        <v>0.99325284343060494</v>
      </c>
      <c r="I5869" s="19"/>
      <c r="J5869" s="19">
        <v>1.2643225469476438</v>
      </c>
      <c r="K5869" s="19"/>
      <c r="L5869" s="19">
        <v>1.5193006310655222</v>
      </c>
      <c r="M5869" s="19"/>
      <c r="N5869" s="19">
        <v>1.4207502759803812</v>
      </c>
      <c r="O5869" s="19"/>
      <c r="P5869" s="50">
        <v>0.34212277400161589</v>
      </c>
      <c r="R5869" s="9" t="s">
        <v>0</v>
      </c>
    </row>
    <row r="5870" spans="2:18" x14ac:dyDescent="0.2">
      <c r="B5870" s="25">
        <v>5640</v>
      </c>
      <c r="C5870" s="193"/>
      <c r="D5870" s="19">
        <v>4.823891723169195E-3</v>
      </c>
      <c r="E5870" s="19"/>
      <c r="F5870" s="19">
        <v>0.27605046499939584</v>
      </c>
      <c r="G5870" s="19"/>
      <c r="H5870" s="19">
        <v>0.54356951133583498</v>
      </c>
      <c r="I5870" s="19"/>
      <c r="J5870" s="19">
        <v>0.26841197073196371</v>
      </c>
      <c r="K5870" s="19"/>
      <c r="L5870" s="19">
        <v>1.1403086482812157</v>
      </c>
      <c r="M5870" s="19"/>
      <c r="N5870" s="19">
        <v>0.72298899048136456</v>
      </c>
      <c r="O5870" s="19"/>
      <c r="P5870" s="50">
        <v>0.34485535413473539</v>
      </c>
      <c r="R5870" s="9" t="s">
        <v>0</v>
      </c>
    </row>
    <row r="5871" spans="2:18" x14ac:dyDescent="0.2">
      <c r="B5871" s="25">
        <v>5641</v>
      </c>
      <c r="C5871" s="193"/>
      <c r="D5871" s="19">
        <v>0.15887633761237879</v>
      </c>
      <c r="E5871" s="19">
        <v>0.59701419995109639</v>
      </c>
      <c r="F5871" s="19"/>
      <c r="G5871" s="19">
        <v>1.1362291989957081</v>
      </c>
      <c r="H5871" s="19"/>
      <c r="I5871" s="19">
        <v>0.9933872204223686</v>
      </c>
      <c r="J5871" s="19"/>
      <c r="K5871" s="19">
        <v>0.37231204967464621</v>
      </c>
      <c r="L5871" s="19"/>
      <c r="M5871" s="19">
        <v>0.2090522511925981</v>
      </c>
      <c r="N5871" s="19"/>
      <c r="O5871" s="19">
        <v>0.58305646990498949</v>
      </c>
      <c r="P5871" s="50"/>
      <c r="R5871" s="9" t="s">
        <v>0</v>
      </c>
    </row>
    <row r="5872" spans="2:18" x14ac:dyDescent="0.2">
      <c r="B5872" s="25">
        <v>5642</v>
      </c>
      <c r="C5872" s="193"/>
      <c r="D5872" s="19">
        <v>0.28228590399042752</v>
      </c>
      <c r="E5872" s="19"/>
      <c r="F5872" s="19">
        <v>2.6642906000897901E-3</v>
      </c>
      <c r="G5872" s="19">
        <v>1.6436450366759902E-2</v>
      </c>
      <c r="H5872" s="19"/>
      <c r="I5872" s="19"/>
      <c r="J5872" s="19">
        <v>0.35842450346985399</v>
      </c>
      <c r="K5872" s="19"/>
      <c r="L5872" s="19">
        <v>0.23529338598723998</v>
      </c>
      <c r="M5872" s="19">
        <v>1.2368210047534041</v>
      </c>
      <c r="N5872" s="19"/>
      <c r="O5872" s="19"/>
      <c r="P5872" s="50">
        <v>0.25201906290326348</v>
      </c>
      <c r="R5872" s="9" t="s">
        <v>0</v>
      </c>
    </row>
    <row r="5873" spans="2:18" x14ac:dyDescent="0.2">
      <c r="B5873" s="25">
        <v>5643</v>
      </c>
      <c r="C5873" s="193"/>
      <c r="D5873" s="19">
        <v>0.39580854019311307</v>
      </c>
      <c r="E5873" s="19">
        <v>9.1732275233460132E-3</v>
      </c>
      <c r="F5873" s="19"/>
      <c r="G5873" s="19">
        <v>0.14299500735338919</v>
      </c>
      <c r="H5873" s="19"/>
      <c r="I5873" s="19">
        <v>1.1847885892846926</v>
      </c>
      <c r="J5873" s="19"/>
      <c r="K5873" s="19">
        <v>0.16416205944485909</v>
      </c>
      <c r="L5873" s="19"/>
      <c r="M5873" s="19">
        <v>0.79766010995129788</v>
      </c>
      <c r="N5873" s="19"/>
      <c r="O5873" s="19">
        <v>0.9789030923538965</v>
      </c>
      <c r="P5873" s="50"/>
      <c r="R5873" s="9" t="s">
        <v>0</v>
      </c>
    </row>
    <row r="5874" spans="2:18" x14ac:dyDescent="0.2">
      <c r="B5874" s="25">
        <v>5644</v>
      </c>
      <c r="C5874" s="193">
        <v>1.5333540132546872</v>
      </c>
      <c r="D5874" s="19"/>
      <c r="E5874" s="19">
        <v>0.57246634829736931</v>
      </c>
      <c r="F5874" s="19"/>
      <c r="G5874" s="19">
        <v>0.77155927135622526</v>
      </c>
      <c r="H5874" s="19"/>
      <c r="I5874" s="19"/>
      <c r="J5874" s="19">
        <v>0.43769101785896819</v>
      </c>
      <c r="K5874" s="19">
        <v>0.46689781755380727</v>
      </c>
      <c r="L5874" s="19"/>
      <c r="M5874" s="19">
        <v>0.40497178912165299</v>
      </c>
      <c r="N5874" s="19"/>
      <c r="O5874" s="19">
        <v>1.1746961948476009</v>
      </c>
      <c r="P5874" s="50"/>
      <c r="R5874" s="9" t="s">
        <v>0</v>
      </c>
    </row>
    <row r="5875" spans="2:18" x14ac:dyDescent="0.2">
      <c r="B5875" s="25">
        <v>5645</v>
      </c>
      <c r="C5875" s="193">
        <v>1.2906956445638997</v>
      </c>
      <c r="D5875" s="19"/>
      <c r="E5875" s="19">
        <v>1.0727056472308918</v>
      </c>
      <c r="F5875" s="19"/>
      <c r="G5875" s="19">
        <v>2.0998209581428107</v>
      </c>
      <c r="H5875" s="19"/>
      <c r="I5875" s="19">
        <v>1.3452975304525208</v>
      </c>
      <c r="J5875" s="19"/>
      <c r="K5875" s="19">
        <v>0.54259764565537272</v>
      </c>
      <c r="L5875" s="19"/>
      <c r="M5875" s="19">
        <v>1.462200099714053</v>
      </c>
      <c r="N5875" s="19"/>
      <c r="O5875" s="19">
        <v>1.3419648032858247</v>
      </c>
      <c r="P5875" s="50"/>
      <c r="R5875" s="9" t="s">
        <v>0</v>
      </c>
    </row>
    <row r="5876" spans="2:18" x14ac:dyDescent="0.2">
      <c r="B5876" s="25">
        <v>5646</v>
      </c>
      <c r="C5876" s="193">
        <v>0.86931416355000757</v>
      </c>
      <c r="D5876" s="19"/>
      <c r="E5876" s="19">
        <v>1.7837715746321265</v>
      </c>
      <c r="F5876" s="19"/>
      <c r="G5876" s="19">
        <v>0.41705568438402535</v>
      </c>
      <c r="H5876" s="19"/>
      <c r="I5876" s="19">
        <v>1.059911669071836</v>
      </c>
      <c r="J5876" s="19"/>
      <c r="K5876" s="19">
        <v>1.2993063743032738</v>
      </c>
      <c r="L5876" s="19"/>
      <c r="M5876" s="19">
        <v>1.2728032360887913</v>
      </c>
      <c r="N5876" s="19"/>
      <c r="O5876" s="19">
        <v>0.60045901082354614</v>
      </c>
      <c r="P5876" s="50"/>
      <c r="R5876" s="9" t="s">
        <v>0</v>
      </c>
    </row>
    <row r="5877" spans="2:18" x14ac:dyDescent="0.2">
      <c r="B5877" s="25">
        <v>5647</v>
      </c>
      <c r="C5877" s="193"/>
      <c r="D5877" s="19">
        <v>0.95616051397361412</v>
      </c>
      <c r="E5877" s="19">
        <v>8.1952947557282177E-2</v>
      </c>
      <c r="F5877" s="19"/>
      <c r="G5877" s="19"/>
      <c r="H5877" s="19">
        <v>1.0097134290727936</v>
      </c>
      <c r="I5877" s="19"/>
      <c r="J5877" s="19">
        <v>0.51968426043599159</v>
      </c>
      <c r="K5877" s="19">
        <v>0.24309678979156321</v>
      </c>
      <c r="L5877" s="19"/>
      <c r="M5877" s="19">
        <v>1.1175638841436693</v>
      </c>
      <c r="N5877" s="19"/>
      <c r="O5877" s="19">
        <v>0.16440931160147296</v>
      </c>
      <c r="P5877" s="50"/>
      <c r="R5877" s="9" t="s">
        <v>0</v>
      </c>
    </row>
    <row r="5878" spans="2:18" x14ac:dyDescent="0.2">
      <c r="B5878" s="25">
        <v>5648</v>
      </c>
      <c r="C5878" s="193"/>
      <c r="D5878" s="19">
        <v>1.1578616176924414</v>
      </c>
      <c r="E5878" s="19"/>
      <c r="F5878" s="19">
        <v>1.7233681522195243</v>
      </c>
      <c r="G5878" s="19"/>
      <c r="H5878" s="19">
        <v>1.2542497702227249</v>
      </c>
      <c r="I5878" s="19"/>
      <c r="J5878" s="19">
        <v>1.2087603108319585</v>
      </c>
      <c r="K5878" s="19"/>
      <c r="L5878" s="19">
        <v>1.1609162827342738</v>
      </c>
      <c r="M5878" s="19"/>
      <c r="N5878" s="19">
        <v>1.3677572871334622</v>
      </c>
      <c r="O5878" s="19"/>
      <c r="P5878" s="50">
        <v>0.61554974524939199</v>
      </c>
      <c r="R5878" s="9" t="s">
        <v>0</v>
      </c>
    </row>
    <row r="5879" spans="2:18" x14ac:dyDescent="0.2">
      <c r="B5879" s="25">
        <v>5649</v>
      </c>
      <c r="C5879" s="193">
        <v>0.29726709539519891</v>
      </c>
      <c r="D5879" s="19"/>
      <c r="E5879" s="19">
        <v>0.84637004248313241</v>
      </c>
      <c r="F5879" s="19"/>
      <c r="G5879" s="19">
        <v>0.2382511311664636</v>
      </c>
      <c r="H5879" s="19"/>
      <c r="I5879" s="19"/>
      <c r="J5879" s="19">
        <v>0.15151724017440571</v>
      </c>
      <c r="K5879" s="19">
        <v>0.16947004893556572</v>
      </c>
      <c r="L5879" s="19"/>
      <c r="M5879" s="19"/>
      <c r="N5879" s="19">
        <v>0.47529288695288913</v>
      </c>
      <c r="O5879" s="19"/>
      <c r="P5879" s="50">
        <v>0.79550186187629912</v>
      </c>
      <c r="R5879" s="9" t="s">
        <v>0</v>
      </c>
    </row>
    <row r="5880" spans="2:18" x14ac:dyDescent="0.2">
      <c r="B5880" s="25">
        <v>5650</v>
      </c>
      <c r="C5880" s="193">
        <v>0.43971091593703931</v>
      </c>
      <c r="D5880" s="19"/>
      <c r="E5880" s="19">
        <v>0.61033851469898293</v>
      </c>
      <c r="F5880" s="19"/>
      <c r="G5880" s="19">
        <v>2.1974598113985278</v>
      </c>
      <c r="H5880" s="19"/>
      <c r="I5880" s="19">
        <v>0.5178066758487998</v>
      </c>
      <c r="J5880" s="19"/>
      <c r="K5880" s="19">
        <v>0.61457957814395903</v>
      </c>
      <c r="L5880" s="19"/>
      <c r="M5880" s="19">
        <v>1.262748729566278</v>
      </c>
      <c r="N5880" s="19"/>
      <c r="O5880" s="19">
        <v>0.18313944355337208</v>
      </c>
      <c r="P5880" s="50"/>
      <c r="R5880" s="9" t="s">
        <v>0</v>
      </c>
    </row>
    <row r="5881" spans="2:18" x14ac:dyDescent="0.2">
      <c r="B5881" s="25">
        <v>5651</v>
      </c>
      <c r="C5881" s="193">
        <v>0.91143077756561108</v>
      </c>
      <c r="D5881" s="19"/>
      <c r="E5881" s="19">
        <v>1.0050771982315778</v>
      </c>
      <c r="F5881" s="19"/>
      <c r="G5881" s="19">
        <v>1.1614456720285944</v>
      </c>
      <c r="H5881" s="19"/>
      <c r="I5881" s="19">
        <v>2.0261930377919253</v>
      </c>
      <c r="J5881" s="19"/>
      <c r="K5881" s="19">
        <v>1.5013660077930491</v>
      </c>
      <c r="L5881" s="19"/>
      <c r="M5881" s="19">
        <v>0.84550371149554981</v>
      </c>
      <c r="N5881" s="19"/>
      <c r="O5881" s="19">
        <v>0.98759963266488271</v>
      </c>
      <c r="P5881" s="50"/>
      <c r="R5881" s="9" t="s">
        <v>0</v>
      </c>
    </row>
    <row r="5882" spans="2:18" x14ac:dyDescent="0.2">
      <c r="B5882" s="25">
        <v>5652</v>
      </c>
      <c r="C5882" s="193">
        <v>0.70347329305104389</v>
      </c>
      <c r="D5882" s="19"/>
      <c r="E5882" s="19">
        <v>1.3588858442062077</v>
      </c>
      <c r="F5882" s="19"/>
      <c r="G5882" s="19">
        <v>1.0178127589281327</v>
      </c>
      <c r="H5882" s="19"/>
      <c r="I5882" s="19">
        <v>0.64752681365437748</v>
      </c>
      <c r="J5882" s="19"/>
      <c r="K5882" s="19">
        <v>1.4071477109195891</v>
      </c>
      <c r="L5882" s="19"/>
      <c r="M5882" s="19">
        <v>1.1607889443955268</v>
      </c>
      <c r="N5882" s="19"/>
      <c r="O5882" s="19">
        <v>0.40610446555891561</v>
      </c>
      <c r="P5882" s="50"/>
      <c r="R5882" s="9" t="s">
        <v>0</v>
      </c>
    </row>
    <row r="5883" spans="2:18" x14ac:dyDescent="0.2">
      <c r="B5883" s="25">
        <v>5653</v>
      </c>
      <c r="C5883" s="193"/>
      <c r="D5883" s="19">
        <v>0.70861986206426597</v>
      </c>
      <c r="E5883" s="19"/>
      <c r="F5883" s="19">
        <v>0.72347225490911549</v>
      </c>
      <c r="G5883" s="19"/>
      <c r="H5883" s="19">
        <v>2.4562067347367713E-3</v>
      </c>
      <c r="I5883" s="19"/>
      <c r="J5883" s="19">
        <v>0.89492873573209342</v>
      </c>
      <c r="K5883" s="19"/>
      <c r="L5883" s="19">
        <v>0.37936082096834778</v>
      </c>
      <c r="M5883" s="19"/>
      <c r="N5883" s="19">
        <v>0.59430959119301541</v>
      </c>
      <c r="O5883" s="19">
        <v>0.15109044730678234</v>
      </c>
      <c r="P5883" s="50"/>
      <c r="R5883" s="9" t="s">
        <v>0</v>
      </c>
    </row>
    <row r="5884" spans="2:18" x14ac:dyDescent="0.2">
      <c r="B5884" s="25">
        <v>5654</v>
      </c>
      <c r="C5884" s="193">
        <v>0.79882252822207156</v>
      </c>
      <c r="D5884" s="19"/>
      <c r="E5884" s="19"/>
      <c r="F5884" s="19">
        <v>9.973174569558213E-2</v>
      </c>
      <c r="G5884" s="19">
        <v>0.5495152870530321</v>
      </c>
      <c r="H5884" s="19"/>
      <c r="I5884" s="19"/>
      <c r="J5884" s="19">
        <v>2.6860940336739095E-2</v>
      </c>
      <c r="K5884" s="19">
        <v>0.85599224674264751</v>
      </c>
      <c r="L5884" s="19"/>
      <c r="M5884" s="19">
        <v>0.99283923158536269</v>
      </c>
      <c r="N5884" s="19"/>
      <c r="O5884" s="19">
        <v>9.2676322134612271E-2</v>
      </c>
      <c r="P5884" s="50"/>
      <c r="R5884" s="9" t="s">
        <v>0</v>
      </c>
    </row>
    <row r="5885" spans="2:18" x14ac:dyDescent="0.2">
      <c r="B5885" s="25">
        <v>5655</v>
      </c>
      <c r="C5885" s="193">
        <v>1.4497062113116945</v>
      </c>
      <c r="D5885" s="19"/>
      <c r="E5885" s="19">
        <v>1.0347603278788375</v>
      </c>
      <c r="F5885" s="19"/>
      <c r="G5885" s="19">
        <v>0.63399937077206447</v>
      </c>
      <c r="H5885" s="19"/>
      <c r="I5885" s="19">
        <v>1.520870914899602</v>
      </c>
      <c r="J5885" s="19"/>
      <c r="K5885" s="19">
        <v>1.0401222470206553</v>
      </c>
      <c r="L5885" s="19"/>
      <c r="M5885" s="19">
        <v>1.7938070503682169</v>
      </c>
      <c r="N5885" s="19"/>
      <c r="O5885" s="19">
        <v>1.881429383222573</v>
      </c>
      <c r="P5885" s="50"/>
      <c r="R5885" s="9" t="s">
        <v>0</v>
      </c>
    </row>
    <row r="5886" spans="2:18" x14ac:dyDescent="0.2">
      <c r="B5886" s="25">
        <v>5656</v>
      </c>
      <c r="C5886" s="193"/>
      <c r="D5886" s="19">
        <v>1.2780746027009555</v>
      </c>
      <c r="E5886" s="19"/>
      <c r="F5886" s="19">
        <v>0.58586985503740707</v>
      </c>
      <c r="G5886" s="19"/>
      <c r="H5886" s="19">
        <v>0.67201009246348098</v>
      </c>
      <c r="I5886" s="19"/>
      <c r="J5886" s="19">
        <v>0.72777746747576122</v>
      </c>
      <c r="K5886" s="19">
        <v>0.77601578054263287</v>
      </c>
      <c r="L5886" s="19"/>
      <c r="M5886" s="19"/>
      <c r="N5886" s="19">
        <v>0.72143163395666998</v>
      </c>
      <c r="O5886" s="19">
        <v>1.2053208134252829</v>
      </c>
      <c r="P5886" s="50"/>
      <c r="R5886" s="9" t="s">
        <v>0</v>
      </c>
    </row>
    <row r="5887" spans="2:18" x14ac:dyDescent="0.2">
      <c r="B5887" s="25">
        <v>5657</v>
      </c>
      <c r="C5887" s="193">
        <v>1.4125099064492266</v>
      </c>
      <c r="D5887" s="19"/>
      <c r="E5887" s="19">
        <v>1.4802474128455658</v>
      </c>
      <c r="F5887" s="19"/>
      <c r="G5887" s="19">
        <v>1.1274967069928952</v>
      </c>
      <c r="H5887" s="19"/>
      <c r="I5887" s="19">
        <v>1.4057709833609742</v>
      </c>
      <c r="J5887" s="19"/>
      <c r="K5887" s="19">
        <v>1.4188934365325814</v>
      </c>
      <c r="L5887" s="19"/>
      <c r="M5887" s="19">
        <v>0.94206970289675596</v>
      </c>
      <c r="N5887" s="19"/>
      <c r="O5887" s="19">
        <v>0.58441123981488285</v>
      </c>
      <c r="P5887" s="50"/>
      <c r="R5887" s="9" t="s">
        <v>0</v>
      </c>
    </row>
    <row r="5888" spans="2:18" x14ac:dyDescent="0.2">
      <c r="B5888" s="25">
        <v>5658</v>
      </c>
      <c r="C5888" s="193">
        <v>0.14628566530371481</v>
      </c>
      <c r="D5888" s="19"/>
      <c r="E5888" s="19"/>
      <c r="F5888" s="19">
        <v>0.50122125954725349</v>
      </c>
      <c r="G5888" s="19"/>
      <c r="H5888" s="19">
        <v>0.50324073079596343</v>
      </c>
      <c r="I5888" s="19">
        <v>0.31789743371630347</v>
      </c>
      <c r="J5888" s="19"/>
      <c r="K5888" s="19">
        <v>0.49620140621425562</v>
      </c>
      <c r="L5888" s="19"/>
      <c r="M5888" s="19">
        <v>0.54003833415659275</v>
      </c>
      <c r="N5888" s="19"/>
      <c r="O5888" s="19"/>
      <c r="P5888" s="50">
        <v>0.53207848027338156</v>
      </c>
      <c r="R5888" s="9" t="s">
        <v>0</v>
      </c>
    </row>
    <row r="5889" spans="2:18" x14ac:dyDescent="0.2">
      <c r="B5889" s="25">
        <v>5659</v>
      </c>
      <c r="C5889" s="193"/>
      <c r="D5889" s="19">
        <v>0.34486043939325856</v>
      </c>
      <c r="E5889" s="19"/>
      <c r="F5889" s="19">
        <v>0.62819261416243588</v>
      </c>
      <c r="G5889" s="19"/>
      <c r="H5889" s="19">
        <v>0.7142600483655851</v>
      </c>
      <c r="I5889" s="19"/>
      <c r="J5889" s="19">
        <v>7.6803185982926445E-2</v>
      </c>
      <c r="K5889" s="19"/>
      <c r="L5889" s="19">
        <v>0.43193038865741246</v>
      </c>
      <c r="M5889" s="19">
        <v>0.11280489653015344</v>
      </c>
      <c r="N5889" s="19"/>
      <c r="O5889" s="19"/>
      <c r="P5889" s="50">
        <v>0.37394141198677461</v>
      </c>
      <c r="R5889" s="9" t="s">
        <v>0</v>
      </c>
    </row>
    <row r="5890" spans="2:18" x14ac:dyDescent="0.2">
      <c r="B5890" s="25">
        <v>5660</v>
      </c>
      <c r="C5890" s="193">
        <v>4.6990413748945935E-2</v>
      </c>
      <c r="D5890" s="19"/>
      <c r="E5890" s="19">
        <v>0.19330421422867189</v>
      </c>
      <c r="F5890" s="19"/>
      <c r="G5890" s="19"/>
      <c r="H5890" s="19">
        <v>0.39221244738792327</v>
      </c>
      <c r="I5890" s="19"/>
      <c r="J5890" s="19">
        <v>1.6416517882543277E-2</v>
      </c>
      <c r="K5890" s="19"/>
      <c r="L5890" s="19">
        <v>0.26804894959223985</v>
      </c>
      <c r="M5890" s="19"/>
      <c r="N5890" s="19">
        <v>1.0318002100233747</v>
      </c>
      <c r="O5890" s="19">
        <v>0.54282439889321377</v>
      </c>
      <c r="P5890" s="50"/>
      <c r="R5890" s="9" t="s">
        <v>0</v>
      </c>
    </row>
    <row r="5891" spans="2:18" x14ac:dyDescent="0.2">
      <c r="B5891" s="25">
        <v>5661</v>
      </c>
      <c r="C5891" s="193"/>
      <c r="D5891" s="19">
        <v>2.2812124919726444</v>
      </c>
      <c r="E5891" s="19"/>
      <c r="F5891" s="19">
        <v>1.4912384820656617</v>
      </c>
      <c r="G5891" s="19"/>
      <c r="H5891" s="19">
        <v>1.6711663082329822</v>
      </c>
      <c r="I5891" s="19"/>
      <c r="J5891" s="19">
        <v>1.5425823702348198</v>
      </c>
      <c r="K5891" s="19"/>
      <c r="L5891" s="19">
        <v>1.2885410595620657</v>
      </c>
      <c r="M5891" s="19"/>
      <c r="N5891" s="19">
        <v>2.1716474592283319</v>
      </c>
      <c r="O5891" s="19"/>
      <c r="P5891" s="50">
        <v>1.0388881658734992</v>
      </c>
      <c r="R5891" s="9" t="s">
        <v>0</v>
      </c>
    </row>
    <row r="5892" spans="2:18" x14ac:dyDescent="0.2">
      <c r="B5892" s="25">
        <v>5662</v>
      </c>
      <c r="C5892" s="193">
        <v>1.3755923739831659</v>
      </c>
      <c r="D5892" s="19"/>
      <c r="E5892" s="19">
        <v>1.9618381213563911</v>
      </c>
      <c r="F5892" s="19"/>
      <c r="G5892" s="19">
        <v>0.93201813242134457</v>
      </c>
      <c r="H5892" s="19"/>
      <c r="I5892" s="19">
        <v>1.5568050587008133</v>
      </c>
      <c r="J5892" s="19"/>
      <c r="K5892" s="19">
        <v>2.0258385507796328</v>
      </c>
      <c r="L5892" s="19"/>
      <c r="M5892" s="19">
        <v>0.64303844694972967</v>
      </c>
      <c r="N5892" s="19"/>
      <c r="O5892" s="19">
        <v>0.39553440429545816</v>
      </c>
      <c r="P5892" s="50"/>
      <c r="R5892" s="9" t="s">
        <v>0</v>
      </c>
    </row>
    <row r="5893" spans="2:18" x14ac:dyDescent="0.2">
      <c r="B5893" s="25">
        <v>5663</v>
      </c>
      <c r="C5893" s="193">
        <v>1.1707614662466121</v>
      </c>
      <c r="D5893" s="19"/>
      <c r="E5893" s="19"/>
      <c r="F5893" s="19">
        <v>1.0615533431964703</v>
      </c>
      <c r="G5893" s="19"/>
      <c r="H5893" s="19">
        <v>0.25922027873039455</v>
      </c>
      <c r="I5893" s="19"/>
      <c r="J5893" s="19">
        <v>0.22752188590745512</v>
      </c>
      <c r="K5893" s="19">
        <v>0.22361245806726104</v>
      </c>
      <c r="L5893" s="19"/>
      <c r="M5893" s="19">
        <v>0.608054796473953</v>
      </c>
      <c r="N5893" s="19"/>
      <c r="O5893" s="19">
        <v>0.34571818758659173</v>
      </c>
      <c r="P5893" s="50"/>
      <c r="R5893" s="9" t="s">
        <v>0</v>
      </c>
    </row>
    <row r="5894" spans="2:18" x14ac:dyDescent="0.2">
      <c r="B5894" s="25">
        <v>5664</v>
      </c>
      <c r="C5894" s="193"/>
      <c r="D5894" s="19">
        <v>1.6016147747643292</v>
      </c>
      <c r="E5894" s="19"/>
      <c r="F5894" s="19">
        <v>1.8287190656178609</v>
      </c>
      <c r="G5894" s="19"/>
      <c r="H5894" s="19">
        <v>1.9703630316809861</v>
      </c>
      <c r="I5894" s="19"/>
      <c r="J5894" s="19">
        <v>2.6839986682529577</v>
      </c>
      <c r="K5894" s="19"/>
      <c r="L5894" s="19">
        <v>0.65430711805179198</v>
      </c>
      <c r="M5894" s="19"/>
      <c r="N5894" s="19">
        <v>1.2679786717106403</v>
      </c>
      <c r="O5894" s="19"/>
      <c r="P5894" s="50">
        <v>1.9845465321398663</v>
      </c>
      <c r="R5894" s="9" t="s">
        <v>0</v>
      </c>
    </row>
    <row r="5895" spans="2:18" x14ac:dyDescent="0.2">
      <c r="B5895" s="25">
        <v>5665</v>
      </c>
      <c r="C5895" s="193"/>
      <c r="D5895" s="19">
        <v>0.20231929282070962</v>
      </c>
      <c r="E5895" s="19"/>
      <c r="F5895" s="19">
        <v>0.76901820836071533</v>
      </c>
      <c r="G5895" s="19"/>
      <c r="H5895" s="19">
        <v>0.3317686897856037</v>
      </c>
      <c r="I5895" s="19"/>
      <c r="J5895" s="19">
        <v>0.87653309197289853</v>
      </c>
      <c r="K5895" s="19"/>
      <c r="L5895" s="19">
        <v>1.207633604442456</v>
      </c>
      <c r="M5895" s="19"/>
      <c r="N5895" s="19">
        <v>1.6493978175834778</v>
      </c>
      <c r="O5895" s="19">
        <v>1.2476528662068526E-2</v>
      </c>
      <c r="P5895" s="50"/>
      <c r="R5895" s="9" t="s">
        <v>0</v>
      </c>
    </row>
    <row r="5896" spans="2:18" x14ac:dyDescent="0.2">
      <c r="B5896" s="25">
        <v>5666</v>
      </c>
      <c r="C5896" s="193"/>
      <c r="D5896" s="19">
        <v>0.20304603279817601</v>
      </c>
      <c r="E5896" s="19">
        <v>1.1092661796441123</v>
      </c>
      <c r="F5896" s="19"/>
      <c r="G5896" s="19">
        <v>0.33953344221134651</v>
      </c>
      <c r="H5896" s="19"/>
      <c r="I5896" s="19">
        <v>0.41101538206691002</v>
      </c>
      <c r="J5896" s="19"/>
      <c r="K5896" s="19">
        <v>0.88272739373122022</v>
      </c>
      <c r="L5896" s="19"/>
      <c r="M5896" s="19">
        <v>2.1257055230345986E-2</v>
      </c>
      <c r="N5896" s="19"/>
      <c r="O5896" s="19">
        <v>0.80612016928752983</v>
      </c>
      <c r="P5896" s="50"/>
      <c r="R5896" s="9" t="s">
        <v>0</v>
      </c>
    </row>
    <row r="5897" spans="2:18" x14ac:dyDescent="0.2">
      <c r="B5897" s="25">
        <v>5667</v>
      </c>
      <c r="C5897" s="193">
        <v>1.0445727929064981</v>
      </c>
      <c r="D5897" s="19"/>
      <c r="E5897" s="19">
        <v>2.2774131935873454</v>
      </c>
      <c r="F5897" s="19"/>
      <c r="G5897" s="19">
        <v>0.64655297437835924</v>
      </c>
      <c r="H5897" s="19"/>
      <c r="I5897" s="19">
        <v>0.8401549905769492</v>
      </c>
      <c r="J5897" s="19"/>
      <c r="K5897" s="19">
        <v>2.0339075592389904</v>
      </c>
      <c r="L5897" s="19"/>
      <c r="M5897" s="19">
        <v>0.64350120645613385</v>
      </c>
      <c r="N5897" s="19"/>
      <c r="O5897" s="19">
        <v>1.2458408181348168</v>
      </c>
      <c r="P5897" s="50"/>
      <c r="R5897" s="9" t="s">
        <v>0</v>
      </c>
    </row>
    <row r="5898" spans="2:18" x14ac:dyDescent="0.2">
      <c r="B5898" s="25">
        <v>5668</v>
      </c>
      <c r="C5898" s="193">
        <v>0.48402307617102691</v>
      </c>
      <c r="D5898" s="19"/>
      <c r="E5898" s="19"/>
      <c r="F5898" s="19">
        <v>1.0672831874992248</v>
      </c>
      <c r="G5898" s="19"/>
      <c r="H5898" s="19">
        <v>0.15546804598260552</v>
      </c>
      <c r="I5898" s="19">
        <v>0.69210409434603892</v>
      </c>
      <c r="J5898" s="19"/>
      <c r="K5898" s="19"/>
      <c r="L5898" s="19">
        <v>0.31501893761569522</v>
      </c>
      <c r="M5898" s="19">
        <v>0.86022607825930009</v>
      </c>
      <c r="N5898" s="19"/>
      <c r="O5898" s="19"/>
      <c r="P5898" s="50">
        <v>1.046792850479906</v>
      </c>
      <c r="R5898" s="9" t="s">
        <v>0</v>
      </c>
    </row>
    <row r="5899" spans="2:18" x14ac:dyDescent="0.2">
      <c r="B5899" s="25">
        <v>5669</v>
      </c>
      <c r="C5899" s="193">
        <v>0.2296515371437543</v>
      </c>
      <c r="D5899" s="19"/>
      <c r="E5899" s="19"/>
      <c r="F5899" s="19">
        <v>0.23458796561806955</v>
      </c>
      <c r="G5899" s="19">
        <v>6.2878420169177829E-2</v>
      </c>
      <c r="H5899" s="19"/>
      <c r="I5899" s="19">
        <v>0.56905743657695351</v>
      </c>
      <c r="J5899" s="19"/>
      <c r="K5899" s="19"/>
      <c r="L5899" s="19">
        <v>0.10710860204869421</v>
      </c>
      <c r="M5899" s="19">
        <v>0.19790165080023089</v>
      </c>
      <c r="N5899" s="19"/>
      <c r="O5899" s="19">
        <v>1.1328703067218919</v>
      </c>
      <c r="P5899" s="50"/>
      <c r="R5899" s="9" t="s">
        <v>0</v>
      </c>
    </row>
    <row r="5900" spans="2:18" x14ac:dyDescent="0.2">
      <c r="B5900" s="25">
        <v>5670</v>
      </c>
      <c r="C5900" s="193"/>
      <c r="D5900" s="19">
        <v>3.2467645908999487</v>
      </c>
      <c r="E5900" s="19"/>
      <c r="F5900" s="19">
        <v>1.8159838227630152</v>
      </c>
      <c r="G5900" s="19"/>
      <c r="H5900" s="19">
        <v>2.2794369429714578</v>
      </c>
      <c r="I5900" s="19"/>
      <c r="J5900" s="19">
        <v>2.0974193740120777</v>
      </c>
      <c r="K5900" s="19"/>
      <c r="L5900" s="19">
        <v>2.364552966185169</v>
      </c>
      <c r="M5900" s="19"/>
      <c r="N5900" s="19">
        <v>2.5490100632576675</v>
      </c>
      <c r="O5900" s="19"/>
      <c r="P5900" s="50">
        <v>2.4516398890080278</v>
      </c>
      <c r="R5900" s="9" t="s">
        <v>0</v>
      </c>
    </row>
    <row r="5901" spans="2:18" x14ac:dyDescent="0.2">
      <c r="B5901" s="25">
        <v>5671</v>
      </c>
      <c r="C5901" s="193">
        <v>0.93079982531875893</v>
      </c>
      <c r="D5901" s="19"/>
      <c r="E5901" s="19"/>
      <c r="F5901" s="19">
        <v>8.0417818596231483E-3</v>
      </c>
      <c r="G5901" s="19">
        <v>6.0951882216187483E-2</v>
      </c>
      <c r="H5901" s="19"/>
      <c r="I5901" s="19"/>
      <c r="J5901" s="19">
        <v>0.18158928350239076</v>
      </c>
      <c r="K5901" s="19">
        <v>0.55318109523864756</v>
      </c>
      <c r="L5901" s="19"/>
      <c r="M5901" s="19">
        <v>0.44648643791958625</v>
      </c>
      <c r="N5901" s="19"/>
      <c r="O5901" s="19">
        <v>0.18485666495013844</v>
      </c>
      <c r="P5901" s="50"/>
      <c r="R5901" s="9" t="s">
        <v>0</v>
      </c>
    </row>
    <row r="5902" spans="2:18" x14ac:dyDescent="0.2">
      <c r="B5902" s="25">
        <v>5672</v>
      </c>
      <c r="C5902" s="193"/>
      <c r="D5902" s="19">
        <v>1.0391271498009853</v>
      </c>
      <c r="E5902" s="19"/>
      <c r="F5902" s="19">
        <v>0.47709365594375808</v>
      </c>
      <c r="G5902" s="19"/>
      <c r="H5902" s="19">
        <v>0.46754562478096345</v>
      </c>
      <c r="I5902" s="19"/>
      <c r="J5902" s="19">
        <v>0.43724649632580503</v>
      </c>
      <c r="K5902" s="19"/>
      <c r="L5902" s="19">
        <v>0.81517381478695294</v>
      </c>
      <c r="M5902" s="19"/>
      <c r="N5902" s="19">
        <v>0.52232213972312391</v>
      </c>
      <c r="O5902" s="19"/>
      <c r="P5902" s="50">
        <v>0.57723470840569158</v>
      </c>
      <c r="R5902" s="9" t="s">
        <v>0</v>
      </c>
    </row>
    <row r="5903" spans="2:18" x14ac:dyDescent="0.2">
      <c r="B5903" s="25">
        <v>5673</v>
      </c>
      <c r="C5903" s="193">
        <v>0.67347650920285085</v>
      </c>
      <c r="D5903" s="19"/>
      <c r="E5903" s="19"/>
      <c r="F5903" s="19">
        <v>0.44399815809261645</v>
      </c>
      <c r="G5903" s="19">
        <v>0.70171086583552822</v>
      </c>
      <c r="H5903" s="19"/>
      <c r="I5903" s="19">
        <v>0.73288794554177872</v>
      </c>
      <c r="J5903" s="19"/>
      <c r="K5903" s="19">
        <v>0.57760107638310787</v>
      </c>
      <c r="L5903" s="19"/>
      <c r="M5903" s="19">
        <v>0.38636100725663064</v>
      </c>
      <c r="N5903" s="19"/>
      <c r="O5903" s="19"/>
      <c r="P5903" s="50">
        <v>7.0320279986783515E-2</v>
      </c>
      <c r="R5903" s="9" t="s">
        <v>0</v>
      </c>
    </row>
    <row r="5904" spans="2:18" x14ac:dyDescent="0.2">
      <c r="B5904" s="25">
        <v>5674</v>
      </c>
      <c r="C5904" s="193">
        <v>0.27288025477679811</v>
      </c>
      <c r="D5904" s="19"/>
      <c r="E5904" s="19">
        <v>1.7953870850753322E-2</v>
      </c>
      <c r="F5904" s="19"/>
      <c r="G5904" s="19"/>
      <c r="H5904" s="19">
        <v>0.20567319146212615</v>
      </c>
      <c r="I5904" s="19"/>
      <c r="J5904" s="19">
        <v>1.880105957544732E-2</v>
      </c>
      <c r="K5904" s="19"/>
      <c r="L5904" s="19">
        <v>0.575189151924417</v>
      </c>
      <c r="M5904" s="19">
        <v>0.2372943471617161</v>
      </c>
      <c r="N5904" s="19"/>
      <c r="O5904" s="19"/>
      <c r="P5904" s="50">
        <v>0.53001403006031189</v>
      </c>
      <c r="R5904" s="9" t="s">
        <v>0</v>
      </c>
    </row>
    <row r="5905" spans="2:18" x14ac:dyDescent="0.2">
      <c r="B5905" s="25">
        <v>5675</v>
      </c>
      <c r="C5905" s="193"/>
      <c r="D5905" s="19">
        <v>0.29950173228098687</v>
      </c>
      <c r="E5905" s="19"/>
      <c r="F5905" s="19">
        <v>0.43096809916694073</v>
      </c>
      <c r="G5905" s="19">
        <v>5.3076510266302224E-2</v>
      </c>
      <c r="H5905" s="19"/>
      <c r="I5905" s="19">
        <v>0.98429948991333538</v>
      </c>
      <c r="J5905" s="19"/>
      <c r="K5905" s="19">
        <v>0.50081675954370308</v>
      </c>
      <c r="L5905" s="19"/>
      <c r="M5905" s="19"/>
      <c r="N5905" s="19">
        <v>0.59213113625884717</v>
      </c>
      <c r="O5905" s="19"/>
      <c r="P5905" s="50">
        <v>0.49348829021368334</v>
      </c>
      <c r="R5905" s="9" t="s">
        <v>0</v>
      </c>
    </row>
    <row r="5906" spans="2:18" x14ac:dyDescent="0.2">
      <c r="B5906" s="25">
        <v>5676</v>
      </c>
      <c r="C5906" s="193"/>
      <c r="D5906" s="19">
        <v>0.48079165861762041</v>
      </c>
      <c r="E5906" s="19">
        <v>0.16755334619202322</v>
      </c>
      <c r="F5906" s="19"/>
      <c r="G5906" s="19">
        <v>0.78187471584451418</v>
      </c>
      <c r="H5906" s="19"/>
      <c r="I5906" s="19">
        <v>0.77155933710232827</v>
      </c>
      <c r="J5906" s="19"/>
      <c r="K5906" s="19">
        <v>1.0800665526131334</v>
      </c>
      <c r="L5906" s="19"/>
      <c r="M5906" s="19">
        <v>2.799366592288491E-3</v>
      </c>
      <c r="N5906" s="19"/>
      <c r="O5906" s="19"/>
      <c r="P5906" s="50">
        <v>0.41161398334481553</v>
      </c>
      <c r="R5906" s="9" t="s">
        <v>0</v>
      </c>
    </row>
    <row r="5907" spans="2:18" x14ac:dyDescent="0.2">
      <c r="B5907" s="25">
        <v>5677</v>
      </c>
      <c r="C5907" s="193">
        <v>1.6757164762249313</v>
      </c>
      <c r="D5907" s="19"/>
      <c r="E5907" s="19">
        <v>0.97016192007938995</v>
      </c>
      <c r="F5907" s="19"/>
      <c r="G5907" s="19">
        <v>1.2936544117310984</v>
      </c>
      <c r="H5907" s="19"/>
      <c r="I5907" s="19">
        <v>0.81087328903481237</v>
      </c>
      <c r="J5907" s="19"/>
      <c r="K5907" s="19"/>
      <c r="L5907" s="19">
        <v>0.10465232027948868</v>
      </c>
      <c r="M5907" s="19">
        <v>1.7222730072131565</v>
      </c>
      <c r="N5907" s="19"/>
      <c r="O5907" s="19">
        <v>3.7284033545805874E-2</v>
      </c>
      <c r="P5907" s="50"/>
      <c r="R5907" s="9" t="s">
        <v>0</v>
      </c>
    </row>
    <row r="5908" spans="2:18" x14ac:dyDescent="0.2">
      <c r="B5908" s="25">
        <v>5678</v>
      </c>
      <c r="C5908" s="193"/>
      <c r="D5908" s="19">
        <v>0.66332894780855933</v>
      </c>
      <c r="E5908" s="19"/>
      <c r="F5908" s="19">
        <v>1.2042860411634209</v>
      </c>
      <c r="G5908" s="19">
        <v>0.41685730782279456</v>
      </c>
      <c r="H5908" s="19"/>
      <c r="I5908" s="19"/>
      <c r="J5908" s="19">
        <v>1.0683736955316505</v>
      </c>
      <c r="K5908" s="19"/>
      <c r="L5908" s="19">
        <v>1.5330561585073272</v>
      </c>
      <c r="M5908" s="19"/>
      <c r="N5908" s="19">
        <v>0.31946658899057861</v>
      </c>
      <c r="O5908" s="19"/>
      <c r="P5908" s="50">
        <v>1.2547456150542937</v>
      </c>
      <c r="R5908" s="9" t="s">
        <v>0</v>
      </c>
    </row>
    <row r="5909" spans="2:18" x14ac:dyDescent="0.2">
      <c r="B5909" s="25">
        <v>5679</v>
      </c>
      <c r="C5909" s="193"/>
      <c r="D5909" s="19">
        <v>0.55437849700003372</v>
      </c>
      <c r="E5909" s="19"/>
      <c r="F5909" s="19">
        <v>1.8718162255790887</v>
      </c>
      <c r="G5909" s="19"/>
      <c r="H5909" s="19">
        <v>0.7573559132915787</v>
      </c>
      <c r="I5909" s="19"/>
      <c r="J5909" s="19">
        <v>0.82966494052510664</v>
      </c>
      <c r="K5909" s="19"/>
      <c r="L5909" s="19">
        <v>0.79255151346252939</v>
      </c>
      <c r="M5909" s="19"/>
      <c r="N5909" s="19">
        <v>1.3674205354614952</v>
      </c>
      <c r="O5909" s="19"/>
      <c r="P5909" s="50">
        <v>1.3262913159346961</v>
      </c>
      <c r="R5909" s="9" t="s">
        <v>0</v>
      </c>
    </row>
    <row r="5910" spans="2:18" x14ac:dyDescent="0.2">
      <c r="B5910" s="25">
        <v>5680</v>
      </c>
      <c r="C5910" s="193"/>
      <c r="D5910" s="19">
        <v>0.29297630955459697</v>
      </c>
      <c r="E5910" s="19"/>
      <c r="F5910" s="19">
        <v>0.9691830218962838</v>
      </c>
      <c r="G5910" s="19"/>
      <c r="H5910" s="19">
        <v>1.1679117337711213</v>
      </c>
      <c r="I5910" s="19"/>
      <c r="J5910" s="19">
        <v>1.2701821784019167</v>
      </c>
      <c r="K5910" s="19"/>
      <c r="L5910" s="19">
        <v>0.96518101807181234</v>
      </c>
      <c r="M5910" s="19"/>
      <c r="N5910" s="19">
        <v>2.147468702277795</v>
      </c>
      <c r="O5910" s="19"/>
      <c r="P5910" s="50">
        <v>1.0188560951307992</v>
      </c>
      <c r="R5910" s="9" t="s">
        <v>0</v>
      </c>
    </row>
    <row r="5911" spans="2:18" x14ac:dyDescent="0.2">
      <c r="B5911" s="25">
        <v>5681</v>
      </c>
      <c r="C5911" s="193"/>
      <c r="D5911" s="19">
        <v>3.9344146641781048E-2</v>
      </c>
      <c r="E5911" s="19">
        <v>0.56764830864101867</v>
      </c>
      <c r="F5911" s="19"/>
      <c r="G5911" s="19">
        <v>1.3648634549049881</v>
      </c>
      <c r="H5911" s="19"/>
      <c r="I5911" s="19">
        <v>1.430609453182673</v>
      </c>
      <c r="J5911" s="19"/>
      <c r="K5911" s="19">
        <v>0.95908631554607982</v>
      </c>
      <c r="L5911" s="19"/>
      <c r="M5911" s="19">
        <v>0.37653022602816816</v>
      </c>
      <c r="N5911" s="19"/>
      <c r="O5911" s="19">
        <v>1.456885882293284</v>
      </c>
      <c r="P5911" s="50"/>
      <c r="R5911" s="9" t="s">
        <v>0</v>
      </c>
    </row>
    <row r="5912" spans="2:18" x14ac:dyDescent="0.2">
      <c r="B5912" s="25">
        <v>5682</v>
      </c>
      <c r="C5912" s="193">
        <v>0.47981534053317892</v>
      </c>
      <c r="D5912" s="19"/>
      <c r="E5912" s="19"/>
      <c r="F5912" s="19">
        <v>0.27466800475336706</v>
      </c>
      <c r="G5912" s="19"/>
      <c r="H5912" s="19">
        <v>0.65034272855662312</v>
      </c>
      <c r="I5912" s="19"/>
      <c r="J5912" s="19">
        <v>0.28516324863066467</v>
      </c>
      <c r="K5912" s="19">
        <v>0.25203510100399806</v>
      </c>
      <c r="L5912" s="19"/>
      <c r="M5912" s="19"/>
      <c r="N5912" s="19">
        <v>1.3081617118256146</v>
      </c>
      <c r="O5912" s="19">
        <v>0.82569088240099431</v>
      </c>
      <c r="P5912" s="50"/>
      <c r="R5912" s="9" t="s">
        <v>0</v>
      </c>
    </row>
    <row r="5913" spans="2:18" x14ac:dyDescent="0.2">
      <c r="B5913" s="25">
        <v>5683</v>
      </c>
      <c r="C5913" s="193">
        <v>0.11693216413517232</v>
      </c>
      <c r="D5913" s="19"/>
      <c r="E5913" s="19">
        <v>0.33641643263227788</v>
      </c>
      <c r="F5913" s="19"/>
      <c r="G5913" s="19"/>
      <c r="H5913" s="19">
        <v>0.5220568182606854</v>
      </c>
      <c r="I5913" s="19">
        <v>0.69945782022161729</v>
      </c>
      <c r="J5913" s="19"/>
      <c r="K5913" s="19">
        <v>0.1619892821590572</v>
      </c>
      <c r="L5913" s="19"/>
      <c r="M5913" s="19"/>
      <c r="N5913" s="19">
        <v>0.31972882525108154</v>
      </c>
      <c r="O5913" s="19"/>
      <c r="P5913" s="50">
        <v>0.43557692451049684</v>
      </c>
      <c r="R5913" s="9" t="s">
        <v>0</v>
      </c>
    </row>
    <row r="5914" spans="2:18" x14ac:dyDescent="0.2">
      <c r="B5914" s="25">
        <v>5684</v>
      </c>
      <c r="C5914" s="193"/>
      <c r="D5914" s="19">
        <v>1.5472304258739473</v>
      </c>
      <c r="E5914" s="19"/>
      <c r="F5914" s="19">
        <v>2.4523393697511318</v>
      </c>
      <c r="G5914" s="19"/>
      <c r="H5914" s="19">
        <v>1.7125377144512821</v>
      </c>
      <c r="I5914" s="19"/>
      <c r="J5914" s="19">
        <v>0.89147623736065418</v>
      </c>
      <c r="K5914" s="19"/>
      <c r="L5914" s="19">
        <v>1.5248073710530672</v>
      </c>
      <c r="M5914" s="19"/>
      <c r="N5914" s="19">
        <v>1.4306787095442917</v>
      </c>
      <c r="O5914" s="19"/>
      <c r="P5914" s="50">
        <v>1.1730695621794072</v>
      </c>
      <c r="R5914" s="9" t="s">
        <v>0</v>
      </c>
    </row>
    <row r="5915" spans="2:18" x14ac:dyDescent="0.2">
      <c r="B5915" s="25">
        <v>5685</v>
      </c>
      <c r="C5915" s="193">
        <v>0.3751360252461724</v>
      </c>
      <c r="D5915" s="19"/>
      <c r="E5915" s="19">
        <v>0.87437815537484775</v>
      </c>
      <c r="F5915" s="19"/>
      <c r="G5915" s="19">
        <v>0.35066814537364166</v>
      </c>
      <c r="H5915" s="19"/>
      <c r="I5915" s="19">
        <v>1.1699656410372568</v>
      </c>
      <c r="J5915" s="19"/>
      <c r="K5915" s="19">
        <v>0.18761806251358651</v>
      </c>
      <c r="L5915" s="19"/>
      <c r="M5915" s="19"/>
      <c r="N5915" s="19">
        <v>0.81798805886215264</v>
      </c>
      <c r="O5915" s="19">
        <v>0.74922425366782197</v>
      </c>
      <c r="P5915" s="50"/>
      <c r="R5915" s="9" t="s">
        <v>0</v>
      </c>
    </row>
    <row r="5916" spans="2:18" x14ac:dyDescent="0.2">
      <c r="B5916" s="25">
        <v>5686</v>
      </c>
      <c r="C5916" s="193">
        <v>1.0109519256000867</v>
      </c>
      <c r="D5916" s="19"/>
      <c r="E5916" s="19">
        <v>0.46109210217391533</v>
      </c>
      <c r="F5916" s="19"/>
      <c r="G5916" s="19">
        <v>1.8749336120762672</v>
      </c>
      <c r="H5916" s="19"/>
      <c r="I5916" s="19">
        <v>1.9910285895291677</v>
      </c>
      <c r="J5916" s="19"/>
      <c r="K5916" s="19">
        <v>0.92916438035062054</v>
      </c>
      <c r="L5916" s="19"/>
      <c r="M5916" s="19">
        <v>1.6480662402105257</v>
      </c>
      <c r="N5916" s="19"/>
      <c r="O5916" s="19">
        <v>1.2036008433628589</v>
      </c>
      <c r="P5916" s="50"/>
      <c r="R5916" s="9" t="s">
        <v>0</v>
      </c>
    </row>
    <row r="5917" spans="2:18" x14ac:dyDescent="0.2">
      <c r="B5917" s="25">
        <v>5687</v>
      </c>
      <c r="C5917" s="193">
        <v>1.2707602935820668</v>
      </c>
      <c r="D5917" s="19"/>
      <c r="E5917" s="19">
        <v>1.4072148650574674</v>
      </c>
      <c r="F5917" s="19"/>
      <c r="G5917" s="19">
        <v>1.109982615533428</v>
      </c>
      <c r="H5917" s="19"/>
      <c r="I5917" s="19">
        <v>1.3622650267885188</v>
      </c>
      <c r="J5917" s="19"/>
      <c r="K5917" s="19">
        <v>0.84832457993927302</v>
      </c>
      <c r="L5917" s="19"/>
      <c r="M5917" s="19">
        <v>0.58873234353609749</v>
      </c>
      <c r="N5917" s="19"/>
      <c r="O5917" s="19">
        <v>0.22264079060688957</v>
      </c>
      <c r="P5917" s="50"/>
      <c r="R5917" s="9" t="s">
        <v>0</v>
      </c>
    </row>
    <row r="5918" spans="2:18" x14ac:dyDescent="0.2">
      <c r="B5918" s="25">
        <v>5688</v>
      </c>
      <c r="C5918" s="193">
        <v>0.88994214643765357</v>
      </c>
      <c r="D5918" s="19"/>
      <c r="E5918" s="19">
        <v>1.4174107332064667</v>
      </c>
      <c r="F5918" s="19"/>
      <c r="G5918" s="19">
        <v>0.80822928632459812</v>
      </c>
      <c r="H5918" s="19"/>
      <c r="I5918" s="19">
        <v>1.4625579744318451</v>
      </c>
      <c r="J5918" s="19"/>
      <c r="K5918" s="19">
        <v>0.85970665102953681</v>
      </c>
      <c r="L5918" s="19"/>
      <c r="M5918" s="19">
        <v>1.9846176131742788</v>
      </c>
      <c r="N5918" s="19"/>
      <c r="O5918" s="19">
        <v>1.0054212724833531</v>
      </c>
      <c r="P5918" s="50"/>
      <c r="R5918" s="9" t="s">
        <v>0</v>
      </c>
    </row>
    <row r="5919" spans="2:18" x14ac:dyDescent="0.2">
      <c r="B5919" s="25">
        <v>5689</v>
      </c>
      <c r="C5919" s="193"/>
      <c r="D5919" s="19">
        <v>1.0936340231602875</v>
      </c>
      <c r="E5919" s="19"/>
      <c r="F5919" s="19">
        <v>0.32087373061210467</v>
      </c>
      <c r="G5919" s="19"/>
      <c r="H5919" s="19">
        <v>0.87528621745193802</v>
      </c>
      <c r="I5919" s="19"/>
      <c r="J5919" s="19">
        <v>0.45255363380986208</v>
      </c>
      <c r="K5919" s="19"/>
      <c r="L5919" s="19">
        <v>0.32902397648139464</v>
      </c>
      <c r="M5919" s="19"/>
      <c r="N5919" s="19">
        <v>0.47496550887270872</v>
      </c>
      <c r="O5919" s="19"/>
      <c r="P5919" s="50">
        <v>0.99565782992696561</v>
      </c>
      <c r="R5919" s="9" t="s">
        <v>0</v>
      </c>
    </row>
    <row r="5920" spans="2:18" x14ac:dyDescent="0.2">
      <c r="B5920" s="25">
        <v>5690</v>
      </c>
      <c r="C5920" s="193"/>
      <c r="D5920" s="19">
        <v>0.62066284020949547</v>
      </c>
      <c r="E5920" s="19"/>
      <c r="F5920" s="19">
        <v>8.8048066365787742E-2</v>
      </c>
      <c r="G5920" s="19"/>
      <c r="H5920" s="19">
        <v>0.33754408257932333</v>
      </c>
      <c r="I5920" s="19"/>
      <c r="J5920" s="19">
        <v>1.6992691739965955</v>
      </c>
      <c r="K5920" s="19"/>
      <c r="L5920" s="19">
        <v>1.1749183805321453</v>
      </c>
      <c r="M5920" s="19"/>
      <c r="N5920" s="19">
        <v>0.67939135202571732</v>
      </c>
      <c r="O5920" s="19"/>
      <c r="P5920" s="50">
        <v>1.2666896768236158</v>
      </c>
      <c r="R5920" s="9" t="s">
        <v>0</v>
      </c>
    </row>
    <row r="5921" spans="2:18" x14ac:dyDescent="0.2">
      <c r="B5921" s="25">
        <v>5691</v>
      </c>
      <c r="C5921" s="193"/>
      <c r="D5921" s="19">
        <v>1.2090369824290763</v>
      </c>
      <c r="E5921" s="19"/>
      <c r="F5921" s="19">
        <v>0.39255976650164814</v>
      </c>
      <c r="G5921" s="19">
        <v>0.37546280090660838</v>
      </c>
      <c r="H5921" s="19"/>
      <c r="I5921" s="19">
        <v>0.18953656545866751</v>
      </c>
      <c r="J5921" s="19"/>
      <c r="K5921" s="19"/>
      <c r="L5921" s="19">
        <v>0.85045496734755044</v>
      </c>
      <c r="M5921" s="19"/>
      <c r="N5921" s="19">
        <v>1.3796474136866697</v>
      </c>
      <c r="O5921" s="19"/>
      <c r="P5921" s="50">
        <v>0.25403346036786389</v>
      </c>
      <c r="R5921" s="9" t="s">
        <v>0</v>
      </c>
    </row>
    <row r="5922" spans="2:18" x14ac:dyDescent="0.2">
      <c r="B5922" s="25">
        <v>5692</v>
      </c>
      <c r="C5922" s="193">
        <v>0.95259284628163055</v>
      </c>
      <c r="D5922" s="19"/>
      <c r="E5922" s="19">
        <v>1.134531075524249</v>
      </c>
      <c r="F5922" s="19"/>
      <c r="G5922" s="19">
        <v>1.3354933631717514</v>
      </c>
      <c r="H5922" s="19"/>
      <c r="I5922" s="19">
        <v>0.7105901186147231</v>
      </c>
      <c r="J5922" s="19"/>
      <c r="K5922" s="19">
        <v>1.4692344533102424</v>
      </c>
      <c r="L5922" s="19"/>
      <c r="M5922" s="19">
        <v>1.1654082762051501</v>
      </c>
      <c r="N5922" s="19"/>
      <c r="O5922" s="19">
        <v>1.5775168210320454</v>
      </c>
      <c r="P5922" s="50"/>
      <c r="R5922" s="9" t="s">
        <v>0</v>
      </c>
    </row>
    <row r="5923" spans="2:18" x14ac:dyDescent="0.2">
      <c r="B5923" s="25">
        <v>5693</v>
      </c>
      <c r="C5923" s="193">
        <v>1.0457700964170775</v>
      </c>
      <c r="D5923" s="19"/>
      <c r="E5923" s="19"/>
      <c r="F5923" s="19">
        <v>0.42095371839746343</v>
      </c>
      <c r="G5923" s="19">
        <v>0.94489717843761623</v>
      </c>
      <c r="H5923" s="19"/>
      <c r="I5923" s="19">
        <v>0.81137475902689582</v>
      </c>
      <c r="J5923" s="19"/>
      <c r="K5923" s="19">
        <v>1.052386909127726</v>
      </c>
      <c r="L5923" s="19"/>
      <c r="M5923" s="19">
        <v>0.66166461740910831</v>
      </c>
      <c r="N5923" s="19"/>
      <c r="O5923" s="19">
        <v>1.3112925074067743</v>
      </c>
      <c r="P5923" s="50"/>
      <c r="R5923" s="9" t="s">
        <v>0</v>
      </c>
    </row>
    <row r="5924" spans="2:18" x14ac:dyDescent="0.2">
      <c r="B5924" s="25">
        <v>5694</v>
      </c>
      <c r="C5924" s="193"/>
      <c r="D5924" s="19">
        <v>0.52671255858518939</v>
      </c>
      <c r="E5924" s="19"/>
      <c r="F5924" s="19">
        <v>5.5446276104724234E-3</v>
      </c>
      <c r="G5924" s="19"/>
      <c r="H5924" s="19">
        <v>0.11629636886243314</v>
      </c>
      <c r="I5924" s="19">
        <v>1.2434531690613535</v>
      </c>
      <c r="J5924" s="19"/>
      <c r="K5924" s="19"/>
      <c r="L5924" s="19">
        <v>0.65736383990450564</v>
      </c>
      <c r="M5924" s="19"/>
      <c r="N5924" s="19">
        <v>0.14490565470557754</v>
      </c>
      <c r="O5924" s="19"/>
      <c r="P5924" s="50">
        <v>0.81100241469153755</v>
      </c>
      <c r="R5924" s="9" t="s">
        <v>0</v>
      </c>
    </row>
    <row r="5925" spans="2:18" x14ac:dyDescent="0.2">
      <c r="B5925" s="25">
        <v>5695</v>
      </c>
      <c r="C5925" s="193">
        <v>0.23341771478352918</v>
      </c>
      <c r="D5925" s="19"/>
      <c r="E5925" s="19"/>
      <c r="F5925" s="19">
        <v>0.72531085107792304</v>
      </c>
      <c r="G5925" s="19"/>
      <c r="H5925" s="19">
        <v>0.36624909418380963</v>
      </c>
      <c r="I5925" s="19">
        <v>1.03382049560628</v>
      </c>
      <c r="J5925" s="19"/>
      <c r="K5925" s="19"/>
      <c r="L5925" s="19">
        <v>4.3500197324801003E-2</v>
      </c>
      <c r="M5925" s="19">
        <v>0.27897721746088688</v>
      </c>
      <c r="N5925" s="19"/>
      <c r="O5925" s="19">
        <v>0.4746051079984856</v>
      </c>
      <c r="P5925" s="50"/>
      <c r="R5925" s="9" t="s">
        <v>0</v>
      </c>
    </row>
    <row r="5926" spans="2:18" x14ac:dyDescent="0.2">
      <c r="B5926" s="25">
        <v>5696</v>
      </c>
      <c r="C5926" s="193"/>
      <c r="D5926" s="19">
        <v>0.49542038538627026</v>
      </c>
      <c r="E5926" s="19">
        <v>0.82939000165210663</v>
      </c>
      <c r="F5926" s="19"/>
      <c r="G5926" s="19"/>
      <c r="H5926" s="19">
        <v>0.28740496225357803</v>
      </c>
      <c r="I5926" s="19">
        <v>9.3202120793765109E-2</v>
      </c>
      <c r="J5926" s="19"/>
      <c r="K5926" s="19">
        <v>0.76771824746542883</v>
      </c>
      <c r="L5926" s="19"/>
      <c r="M5926" s="19"/>
      <c r="N5926" s="19">
        <v>0.11037666883611341</v>
      </c>
      <c r="O5926" s="19">
        <v>0.26110932115577939</v>
      </c>
      <c r="P5926" s="50"/>
      <c r="R5926" s="9" t="s">
        <v>0</v>
      </c>
    </row>
    <row r="5927" spans="2:18" x14ac:dyDescent="0.2">
      <c r="B5927" s="25">
        <v>5697</v>
      </c>
      <c r="C5927" s="193">
        <v>0.88768988463396903</v>
      </c>
      <c r="D5927" s="19"/>
      <c r="E5927" s="19">
        <v>0.76870416178158019</v>
      </c>
      <c r="F5927" s="19"/>
      <c r="G5927" s="19">
        <v>0.16201445622594091</v>
      </c>
      <c r="H5927" s="19"/>
      <c r="I5927" s="19">
        <v>0.62100680377595352</v>
      </c>
      <c r="J5927" s="19"/>
      <c r="K5927" s="19">
        <v>0.26136803167722178</v>
      </c>
      <c r="L5927" s="19"/>
      <c r="M5927" s="19">
        <v>0.374053717013828</v>
      </c>
      <c r="N5927" s="19"/>
      <c r="O5927" s="19">
        <v>0.94627988119432349</v>
      </c>
      <c r="P5927" s="50"/>
      <c r="R5927" s="9" t="s">
        <v>0</v>
      </c>
    </row>
    <row r="5928" spans="2:18" x14ac:dyDescent="0.2">
      <c r="B5928" s="25">
        <v>5698</v>
      </c>
      <c r="C5928" s="193">
        <v>0.80506780497273223</v>
      </c>
      <c r="D5928" s="19"/>
      <c r="E5928" s="19">
        <v>0.49751750315930565</v>
      </c>
      <c r="F5928" s="19"/>
      <c r="G5928" s="19">
        <v>0.63337612891925343</v>
      </c>
      <c r="H5928" s="19"/>
      <c r="I5928" s="19">
        <v>0.25925638877816531</v>
      </c>
      <c r="J5928" s="19"/>
      <c r="K5928" s="19">
        <v>0.73365541784741095</v>
      </c>
      <c r="L5928" s="19"/>
      <c r="M5928" s="19">
        <v>0.51813266685872172</v>
      </c>
      <c r="N5928" s="19"/>
      <c r="O5928" s="19">
        <v>0.41128990428168566</v>
      </c>
      <c r="P5928" s="50"/>
      <c r="R5928" s="9" t="s">
        <v>0</v>
      </c>
    </row>
    <row r="5929" spans="2:18" x14ac:dyDescent="0.2">
      <c r="B5929" s="25">
        <v>5699</v>
      </c>
      <c r="C5929" s="193"/>
      <c r="D5929" s="19">
        <v>1.2556685997238706E-2</v>
      </c>
      <c r="E5929" s="19">
        <v>2.3572180737717587E-2</v>
      </c>
      <c r="F5929" s="19"/>
      <c r="G5929" s="19"/>
      <c r="H5929" s="19">
        <v>0.23457123872846114</v>
      </c>
      <c r="I5929" s="19">
        <v>0.29942553523220689</v>
      </c>
      <c r="J5929" s="19"/>
      <c r="K5929" s="19"/>
      <c r="L5929" s="19">
        <v>1.7598907045788936</v>
      </c>
      <c r="M5929" s="19"/>
      <c r="N5929" s="19">
        <v>0.80908049042526309</v>
      </c>
      <c r="O5929" s="19">
        <v>0.25020218469780886</v>
      </c>
      <c r="P5929" s="50"/>
      <c r="R5929" s="9" t="s">
        <v>0</v>
      </c>
    </row>
    <row r="5930" spans="2:18" x14ac:dyDescent="0.2">
      <c r="B5930" s="25">
        <v>5700</v>
      </c>
      <c r="C5930" s="193"/>
      <c r="D5930" s="19">
        <v>0.50549439760475456</v>
      </c>
      <c r="E5930" s="19">
        <v>1.324649637183259</v>
      </c>
      <c r="F5930" s="19"/>
      <c r="G5930" s="19">
        <v>1.2932715397113559</v>
      </c>
      <c r="H5930" s="19"/>
      <c r="I5930" s="19">
        <v>0.3422762557672514</v>
      </c>
      <c r="J5930" s="19"/>
      <c r="K5930" s="19">
        <v>0.3731188625496607</v>
      </c>
      <c r="L5930" s="19"/>
      <c r="M5930" s="19"/>
      <c r="N5930" s="19">
        <v>8.5083304147121216E-2</v>
      </c>
      <c r="O5930" s="19">
        <v>0.57607995550053825</v>
      </c>
      <c r="P5930" s="50"/>
      <c r="R5930" s="9" t="s">
        <v>0</v>
      </c>
    </row>
    <row r="5931" spans="2:18" x14ac:dyDescent="0.2">
      <c r="B5931" s="25">
        <v>5701</v>
      </c>
      <c r="C5931" s="193"/>
      <c r="D5931" s="19">
        <v>1.0649200608883285</v>
      </c>
      <c r="E5931" s="19"/>
      <c r="F5931" s="19">
        <v>0.64182480893995419</v>
      </c>
      <c r="G5931" s="19"/>
      <c r="H5931" s="19">
        <v>0.6852597762142475</v>
      </c>
      <c r="I5931" s="19"/>
      <c r="J5931" s="19">
        <v>1.2055089700715569</v>
      </c>
      <c r="K5931" s="19"/>
      <c r="L5931" s="19">
        <v>1.5685532459704441</v>
      </c>
      <c r="M5931" s="19"/>
      <c r="N5931" s="19">
        <v>1.3151897778110144</v>
      </c>
      <c r="O5931" s="19"/>
      <c r="P5931" s="50">
        <v>1.7071584328236846</v>
      </c>
      <c r="R5931" s="9" t="s">
        <v>0</v>
      </c>
    </row>
    <row r="5932" spans="2:18" x14ac:dyDescent="0.2">
      <c r="B5932" s="25">
        <v>5702</v>
      </c>
      <c r="C5932" s="193">
        <v>0.47791449428413663</v>
      </c>
      <c r="D5932" s="19"/>
      <c r="E5932" s="19">
        <v>1.6741687443993645</v>
      </c>
      <c r="F5932" s="19"/>
      <c r="G5932" s="19">
        <v>0.60695883754832103</v>
      </c>
      <c r="H5932" s="19"/>
      <c r="I5932" s="19">
        <v>1.5493309851897483</v>
      </c>
      <c r="J5932" s="19"/>
      <c r="K5932" s="19">
        <v>1.3272670173253778</v>
      </c>
      <c r="L5932" s="19"/>
      <c r="M5932" s="19">
        <v>1.9915710578189398</v>
      </c>
      <c r="N5932" s="19"/>
      <c r="O5932" s="19">
        <v>1.4475302241090353</v>
      </c>
      <c r="P5932" s="50"/>
      <c r="R5932" s="9" t="s">
        <v>0</v>
      </c>
    </row>
    <row r="5933" spans="2:18" x14ac:dyDescent="0.2">
      <c r="B5933" s="25">
        <v>5703</v>
      </c>
      <c r="C5933" s="193"/>
      <c r="D5933" s="19">
        <v>1.4386560555839878</v>
      </c>
      <c r="E5933" s="19"/>
      <c r="F5933" s="19">
        <v>1.0233514041578249</v>
      </c>
      <c r="G5933" s="19"/>
      <c r="H5933" s="19">
        <v>0.59560242657957974</v>
      </c>
      <c r="I5933" s="19"/>
      <c r="J5933" s="19">
        <v>1.0335431621221867</v>
      </c>
      <c r="K5933" s="19"/>
      <c r="L5933" s="19">
        <v>1.0706653310966041</v>
      </c>
      <c r="M5933" s="19">
        <v>0.45403030393608462</v>
      </c>
      <c r="N5933" s="19"/>
      <c r="O5933" s="19"/>
      <c r="P5933" s="50">
        <v>1.0418427088781324</v>
      </c>
      <c r="R5933" s="9" t="s">
        <v>0</v>
      </c>
    </row>
    <row r="5934" spans="2:18" x14ac:dyDescent="0.2">
      <c r="B5934" s="25">
        <v>5704</v>
      </c>
      <c r="C5934" s="193">
        <v>0.13003294906694401</v>
      </c>
      <c r="D5934" s="19"/>
      <c r="E5934" s="19">
        <v>0.91488753252515886</v>
      </c>
      <c r="F5934" s="19"/>
      <c r="G5934" s="19">
        <v>1.0195355253752727</v>
      </c>
      <c r="H5934" s="19"/>
      <c r="I5934" s="19"/>
      <c r="J5934" s="19">
        <v>0.25281494878968536</v>
      </c>
      <c r="K5934" s="19">
        <v>0.82967895956232318</v>
      </c>
      <c r="L5934" s="19"/>
      <c r="M5934" s="19">
        <v>0.75045962890103102</v>
      </c>
      <c r="N5934" s="19"/>
      <c r="O5934" s="19"/>
      <c r="P5934" s="50">
        <v>0.10360571541087894</v>
      </c>
      <c r="R5934" s="9" t="s">
        <v>0</v>
      </c>
    </row>
    <row r="5935" spans="2:18" x14ac:dyDescent="0.2">
      <c r="B5935" s="25">
        <v>5705</v>
      </c>
      <c r="C5935" s="193"/>
      <c r="D5935" s="19">
        <v>0.78290683590916244</v>
      </c>
      <c r="E5935" s="19">
        <v>0.33328064578443001</v>
      </c>
      <c r="F5935" s="19"/>
      <c r="G5935" s="19"/>
      <c r="H5935" s="19">
        <v>1.0557136186386968</v>
      </c>
      <c r="I5935" s="19"/>
      <c r="J5935" s="19">
        <v>0.10862184244768679</v>
      </c>
      <c r="K5935" s="19"/>
      <c r="L5935" s="19">
        <v>0.3311072910414653</v>
      </c>
      <c r="M5935" s="19"/>
      <c r="N5935" s="19">
        <v>0.32680610954588413</v>
      </c>
      <c r="O5935" s="19"/>
      <c r="P5935" s="50">
        <v>0.43095955832575261</v>
      </c>
      <c r="R5935" s="9" t="s">
        <v>0</v>
      </c>
    </row>
    <row r="5936" spans="2:18" x14ac:dyDescent="0.2">
      <c r="B5936" s="25">
        <v>5706</v>
      </c>
      <c r="C5936" s="193">
        <v>0.79701904566681125</v>
      </c>
      <c r="D5936" s="19"/>
      <c r="E5936" s="19">
        <v>0.23285323357649623</v>
      </c>
      <c r="F5936" s="19"/>
      <c r="G5936" s="19">
        <v>0.40280618189990486</v>
      </c>
      <c r="H5936" s="19"/>
      <c r="I5936" s="19">
        <v>0.94749417896159094</v>
      </c>
      <c r="J5936" s="19"/>
      <c r="K5936" s="19">
        <v>1.749460259129425</v>
      </c>
      <c r="L5936" s="19"/>
      <c r="M5936" s="19">
        <v>1.7971699319173366</v>
      </c>
      <c r="N5936" s="19"/>
      <c r="O5936" s="19">
        <v>1.1697285793182073</v>
      </c>
      <c r="P5936" s="50"/>
      <c r="R5936" s="9" t="s">
        <v>0</v>
      </c>
    </row>
    <row r="5937" spans="2:18" x14ac:dyDescent="0.2">
      <c r="B5937" s="25">
        <v>5707</v>
      </c>
      <c r="C5937" s="193">
        <v>0.15511247850230231</v>
      </c>
      <c r="D5937" s="19"/>
      <c r="E5937" s="19"/>
      <c r="F5937" s="19">
        <v>9.0182874772729377E-2</v>
      </c>
      <c r="G5937" s="19">
        <v>0.43336565822681988</v>
      </c>
      <c r="H5937" s="19"/>
      <c r="I5937" s="19">
        <v>0.53154555807133752</v>
      </c>
      <c r="J5937" s="19"/>
      <c r="K5937" s="19"/>
      <c r="L5937" s="19">
        <v>0.8585873650839585</v>
      </c>
      <c r="M5937" s="19">
        <v>0.49942836928924284</v>
      </c>
      <c r="N5937" s="19"/>
      <c r="O5937" s="19">
        <v>0.22661171975873778</v>
      </c>
      <c r="P5937" s="50"/>
      <c r="R5937" s="9" t="s">
        <v>0</v>
      </c>
    </row>
    <row r="5938" spans="2:18" x14ac:dyDescent="0.2">
      <c r="B5938" s="25">
        <v>5708</v>
      </c>
      <c r="C5938" s="193">
        <v>0.5068774767761145</v>
      </c>
      <c r="D5938" s="19"/>
      <c r="E5938" s="19">
        <v>0.20148160599090301</v>
      </c>
      <c r="F5938" s="19"/>
      <c r="G5938" s="19">
        <v>0.41305435478778513</v>
      </c>
      <c r="H5938" s="19"/>
      <c r="I5938" s="19"/>
      <c r="J5938" s="19">
        <v>0.13995842183737106</v>
      </c>
      <c r="K5938" s="19">
        <v>0.49754422724414826</v>
      </c>
      <c r="L5938" s="19"/>
      <c r="M5938" s="19"/>
      <c r="N5938" s="19">
        <v>1.1396097007798665</v>
      </c>
      <c r="O5938" s="19">
        <v>0.72435527207613659</v>
      </c>
      <c r="P5938" s="50"/>
      <c r="R5938" s="9" t="s">
        <v>0</v>
      </c>
    </row>
    <row r="5939" spans="2:18" x14ac:dyDescent="0.2">
      <c r="B5939" s="25">
        <v>5709</v>
      </c>
      <c r="C5939" s="193"/>
      <c r="D5939" s="19">
        <v>0.4498444401528025</v>
      </c>
      <c r="E5939" s="19">
        <v>0.9216613196220319</v>
      </c>
      <c r="F5939" s="19"/>
      <c r="G5939" s="19">
        <v>0.49568174369478879</v>
      </c>
      <c r="H5939" s="19"/>
      <c r="I5939" s="19">
        <v>0.27577433740764806</v>
      </c>
      <c r="J5939" s="19"/>
      <c r="K5939" s="19">
        <v>0.26787379638722308</v>
      </c>
      <c r="L5939" s="19"/>
      <c r="M5939" s="19">
        <v>0.58818671079135998</v>
      </c>
      <c r="N5939" s="19"/>
      <c r="O5939" s="19">
        <v>0.5160152190798466</v>
      </c>
      <c r="P5939" s="50"/>
      <c r="R5939" s="9" t="s">
        <v>0</v>
      </c>
    </row>
    <row r="5940" spans="2:18" x14ac:dyDescent="0.2">
      <c r="B5940" s="25">
        <v>5710</v>
      </c>
      <c r="C5940" s="193">
        <v>0.79108745857106433</v>
      </c>
      <c r="D5940" s="19"/>
      <c r="E5940" s="19">
        <v>0.88807730871230395</v>
      </c>
      <c r="F5940" s="19"/>
      <c r="G5940" s="19">
        <v>0.90278710123864359</v>
      </c>
      <c r="H5940" s="19"/>
      <c r="I5940" s="19">
        <v>1.0010111787582778</v>
      </c>
      <c r="J5940" s="19"/>
      <c r="K5940" s="19">
        <v>0.77186188789960164</v>
      </c>
      <c r="L5940" s="19"/>
      <c r="M5940" s="19">
        <v>0.22689962335441766</v>
      </c>
      <c r="N5940" s="19"/>
      <c r="O5940" s="19">
        <v>4.4618569812077562E-2</v>
      </c>
      <c r="P5940" s="50"/>
      <c r="R5940" s="9" t="s">
        <v>0</v>
      </c>
    </row>
    <row r="5941" spans="2:18" x14ac:dyDescent="0.2">
      <c r="B5941" s="25">
        <v>5711</v>
      </c>
      <c r="C5941" s="193"/>
      <c r="D5941" s="19">
        <v>0.61595336404300771</v>
      </c>
      <c r="E5941" s="19">
        <v>0.48153997976475976</v>
      </c>
      <c r="F5941" s="19"/>
      <c r="G5941" s="19">
        <v>0.50987657783963269</v>
      </c>
      <c r="H5941" s="19"/>
      <c r="I5941" s="19"/>
      <c r="J5941" s="19">
        <v>0.34976534858655423</v>
      </c>
      <c r="K5941" s="19"/>
      <c r="L5941" s="19">
        <v>0.12415093336936628</v>
      </c>
      <c r="M5941" s="19"/>
      <c r="N5941" s="19">
        <v>0.33647936006973672</v>
      </c>
      <c r="O5941" s="19"/>
      <c r="P5941" s="50">
        <v>0.65888202434815402</v>
      </c>
      <c r="R5941" s="9" t="s">
        <v>0</v>
      </c>
    </row>
    <row r="5942" spans="2:18" x14ac:dyDescent="0.2">
      <c r="B5942" s="25">
        <v>5712</v>
      </c>
      <c r="C5942" s="193"/>
      <c r="D5942" s="19">
        <v>0.17863794642788117</v>
      </c>
      <c r="E5942" s="19">
        <v>4.8376372932188029E-2</v>
      </c>
      <c r="F5942" s="19"/>
      <c r="G5942" s="19">
        <v>0.43855044022290135</v>
      </c>
      <c r="H5942" s="19"/>
      <c r="I5942" s="19"/>
      <c r="J5942" s="19">
        <v>0.51158845352035442</v>
      </c>
      <c r="K5942" s="19"/>
      <c r="L5942" s="19">
        <v>0.41512628577960009</v>
      </c>
      <c r="M5942" s="19">
        <v>1.0168872622484511</v>
      </c>
      <c r="N5942" s="19"/>
      <c r="O5942" s="19">
        <v>3.8039144298472459E-2</v>
      </c>
      <c r="P5942" s="50"/>
      <c r="R5942" s="9" t="s">
        <v>0</v>
      </c>
    </row>
    <row r="5943" spans="2:18" x14ac:dyDescent="0.2">
      <c r="B5943" s="25">
        <v>5713</v>
      </c>
      <c r="C5943" s="193"/>
      <c r="D5943" s="19">
        <v>0.83482176956044551</v>
      </c>
      <c r="E5943" s="19"/>
      <c r="F5943" s="19">
        <v>1.1607677600452855</v>
      </c>
      <c r="G5943" s="19"/>
      <c r="H5943" s="19">
        <v>0.23877386747308546</v>
      </c>
      <c r="I5943" s="19"/>
      <c r="J5943" s="19">
        <v>0.70211644301826437</v>
      </c>
      <c r="K5943" s="19"/>
      <c r="L5943" s="19">
        <v>1.2189464326964166</v>
      </c>
      <c r="M5943" s="19"/>
      <c r="N5943" s="19">
        <v>1.2984108073022878</v>
      </c>
      <c r="O5943" s="19"/>
      <c r="P5943" s="50">
        <v>1.0886641903726717</v>
      </c>
      <c r="R5943" s="9" t="s">
        <v>0</v>
      </c>
    </row>
    <row r="5944" spans="2:18" x14ac:dyDescent="0.2">
      <c r="B5944" s="25">
        <v>5714</v>
      </c>
      <c r="C5944" s="193">
        <v>1.1994063107317894</v>
      </c>
      <c r="D5944" s="19"/>
      <c r="E5944" s="19">
        <v>0.51511748904435495</v>
      </c>
      <c r="F5944" s="19"/>
      <c r="G5944" s="19">
        <v>0.32060211353413282</v>
      </c>
      <c r="H5944" s="19"/>
      <c r="I5944" s="19">
        <v>0.77677901769049518</v>
      </c>
      <c r="J5944" s="19"/>
      <c r="K5944" s="19">
        <v>0.29184157789351012</v>
      </c>
      <c r="L5944" s="19"/>
      <c r="M5944" s="19">
        <v>0.34063752035550998</v>
      </c>
      <c r="N5944" s="19"/>
      <c r="O5944" s="19"/>
      <c r="P5944" s="50">
        <v>0.13159104151798043</v>
      </c>
      <c r="R5944" s="9" t="s">
        <v>0</v>
      </c>
    </row>
    <row r="5945" spans="2:18" x14ac:dyDescent="0.2">
      <c r="B5945" s="25">
        <v>5715</v>
      </c>
      <c r="C5945" s="193"/>
      <c r="D5945" s="19">
        <v>0.79510606119285188</v>
      </c>
      <c r="E5945" s="19"/>
      <c r="F5945" s="19">
        <v>1.0057961425269528</v>
      </c>
      <c r="G5945" s="19"/>
      <c r="H5945" s="19">
        <v>0.88410488629672745</v>
      </c>
      <c r="I5945" s="19"/>
      <c r="J5945" s="19">
        <v>0.52794037837642505</v>
      </c>
      <c r="K5945" s="19"/>
      <c r="L5945" s="19">
        <v>0.98622045505454548</v>
      </c>
      <c r="M5945" s="19"/>
      <c r="N5945" s="19">
        <v>0.18771656595361363</v>
      </c>
      <c r="O5945" s="19"/>
      <c r="P5945" s="50">
        <v>0.43268929995291533</v>
      </c>
      <c r="R5945" s="9" t="s">
        <v>0</v>
      </c>
    </row>
    <row r="5946" spans="2:18" x14ac:dyDescent="0.2">
      <c r="B5946" s="25">
        <v>5716</v>
      </c>
      <c r="C5946" s="193"/>
      <c r="D5946" s="19">
        <v>0.25134007299831518</v>
      </c>
      <c r="E5946" s="19"/>
      <c r="F5946" s="19">
        <v>0.13150010860320194</v>
      </c>
      <c r="G5946" s="19">
        <v>0.17466401498532097</v>
      </c>
      <c r="H5946" s="19"/>
      <c r="I5946" s="19"/>
      <c r="J5946" s="19">
        <v>5.7131284942925006E-2</v>
      </c>
      <c r="K5946" s="19">
        <v>0.1013670394198536</v>
      </c>
      <c r="L5946" s="19"/>
      <c r="M5946" s="19"/>
      <c r="N5946" s="19">
        <v>0.77973497524954671</v>
      </c>
      <c r="O5946" s="19">
        <v>0.25400546374784622</v>
      </c>
      <c r="P5946" s="50"/>
      <c r="R5946" s="9" t="s">
        <v>0</v>
      </c>
    </row>
    <row r="5947" spans="2:18" x14ac:dyDescent="0.2">
      <c r="B5947" s="25">
        <v>5717</v>
      </c>
      <c r="C5947" s="193"/>
      <c r="D5947" s="19">
        <v>0.20777212493213704</v>
      </c>
      <c r="E5947" s="19"/>
      <c r="F5947" s="19">
        <v>0.78311294147330057</v>
      </c>
      <c r="G5947" s="19"/>
      <c r="H5947" s="19">
        <v>1.313736622454672</v>
      </c>
      <c r="I5947" s="19"/>
      <c r="J5947" s="19">
        <v>1.886343825992687</v>
      </c>
      <c r="K5947" s="19"/>
      <c r="L5947" s="19">
        <v>0.77621325495636395</v>
      </c>
      <c r="M5947" s="19"/>
      <c r="N5947" s="19">
        <v>1.560740199580785</v>
      </c>
      <c r="O5947" s="19"/>
      <c r="P5947" s="50">
        <v>0.74376560544134618</v>
      </c>
      <c r="R5947" s="9" t="s">
        <v>0</v>
      </c>
    </row>
    <row r="5948" spans="2:18" x14ac:dyDescent="0.2">
      <c r="B5948" s="25">
        <v>5718</v>
      </c>
      <c r="C5948" s="193">
        <v>6.0650498994641797E-2</v>
      </c>
      <c r="D5948" s="19"/>
      <c r="E5948" s="19">
        <v>0.56394955491862653</v>
      </c>
      <c r="F5948" s="19"/>
      <c r="G5948" s="19">
        <v>0.9029627426828325</v>
      </c>
      <c r="H5948" s="19"/>
      <c r="I5948" s="19"/>
      <c r="J5948" s="19">
        <v>0.12746244290304751</v>
      </c>
      <c r="K5948" s="19">
        <v>1.7393223606621908</v>
      </c>
      <c r="L5948" s="19"/>
      <c r="M5948" s="19">
        <v>0.52120710995651776</v>
      </c>
      <c r="N5948" s="19"/>
      <c r="O5948" s="19">
        <v>0.26052769794952857</v>
      </c>
      <c r="P5948" s="50"/>
      <c r="R5948" s="9" t="s">
        <v>0</v>
      </c>
    </row>
    <row r="5949" spans="2:18" x14ac:dyDescent="0.2">
      <c r="B5949" s="25">
        <v>5719</v>
      </c>
      <c r="C5949" s="193">
        <v>0.21123862323230702</v>
      </c>
      <c r="D5949" s="19"/>
      <c r="E5949" s="19">
        <v>1.2037937304563703E-2</v>
      </c>
      <c r="F5949" s="19"/>
      <c r="G5949" s="19"/>
      <c r="H5949" s="19">
        <v>0.46250740080910008</v>
      </c>
      <c r="I5949" s="19"/>
      <c r="J5949" s="19">
        <v>0.48972876568766993</v>
      </c>
      <c r="K5949" s="19">
        <v>1.0053530285715866</v>
      </c>
      <c r="L5949" s="19"/>
      <c r="M5949" s="19">
        <v>0.13935083907614423</v>
      </c>
      <c r="N5949" s="19"/>
      <c r="O5949" s="19"/>
      <c r="P5949" s="50">
        <v>0.90942618978382705</v>
      </c>
      <c r="R5949" s="9" t="s">
        <v>0</v>
      </c>
    </row>
    <row r="5950" spans="2:18" x14ac:dyDescent="0.2">
      <c r="B5950" s="25">
        <v>5720</v>
      </c>
      <c r="C5950" s="193">
        <v>0.53445748786621039</v>
      </c>
      <c r="D5950" s="19"/>
      <c r="E5950" s="19"/>
      <c r="F5950" s="19">
        <v>0.42177097954365333</v>
      </c>
      <c r="G5950" s="19">
        <v>0.1489849649023384</v>
      </c>
      <c r="H5950" s="19"/>
      <c r="I5950" s="19"/>
      <c r="J5950" s="19">
        <v>0.31861044274279937</v>
      </c>
      <c r="K5950" s="19"/>
      <c r="L5950" s="19">
        <v>5.7508039038192807E-2</v>
      </c>
      <c r="M5950" s="19">
        <v>0.37591763347430579</v>
      </c>
      <c r="N5950" s="19"/>
      <c r="O5950" s="19"/>
      <c r="P5950" s="50">
        <v>0.399323342937278</v>
      </c>
      <c r="R5950" s="9" t="s">
        <v>0</v>
      </c>
    </row>
    <row r="5951" spans="2:18" x14ac:dyDescent="0.2">
      <c r="B5951" s="25">
        <v>5721</v>
      </c>
      <c r="C5951" s="193">
        <v>0.34144725976761936</v>
      </c>
      <c r="D5951" s="19"/>
      <c r="E5951" s="19">
        <v>1.6415513871959178</v>
      </c>
      <c r="F5951" s="19"/>
      <c r="G5951" s="19">
        <v>1.4458816261754366</v>
      </c>
      <c r="H5951" s="19"/>
      <c r="I5951" s="19">
        <v>1.5233579880245458</v>
      </c>
      <c r="J5951" s="19"/>
      <c r="K5951" s="19">
        <v>1.1489722784886613</v>
      </c>
      <c r="L5951" s="19"/>
      <c r="M5951" s="19">
        <v>0.95383064954784513</v>
      </c>
      <c r="N5951" s="19"/>
      <c r="O5951" s="19">
        <v>0.32889064709782417</v>
      </c>
      <c r="P5951" s="50"/>
      <c r="R5951" s="9" t="s">
        <v>0</v>
      </c>
    </row>
    <row r="5952" spans="2:18" x14ac:dyDescent="0.2">
      <c r="B5952" s="25">
        <v>5722</v>
      </c>
      <c r="C5952" s="193"/>
      <c r="D5952" s="19">
        <v>1.1752362647875809</v>
      </c>
      <c r="E5952" s="19"/>
      <c r="F5952" s="19">
        <v>1.1047564130637226</v>
      </c>
      <c r="G5952" s="19"/>
      <c r="H5952" s="19">
        <v>1.0415110360671924</v>
      </c>
      <c r="I5952" s="19"/>
      <c r="J5952" s="19">
        <v>0.87113096116323452</v>
      </c>
      <c r="K5952" s="19"/>
      <c r="L5952" s="19">
        <v>1.587350858990148E-2</v>
      </c>
      <c r="M5952" s="19"/>
      <c r="N5952" s="19">
        <v>1.1460094289875005</v>
      </c>
      <c r="O5952" s="19"/>
      <c r="P5952" s="50">
        <v>1.2987154549597097</v>
      </c>
      <c r="R5952" s="9" t="s">
        <v>0</v>
      </c>
    </row>
    <row r="5953" spans="2:18" x14ac:dyDescent="0.2">
      <c r="B5953" s="25">
        <v>5723</v>
      </c>
      <c r="C5953" s="193"/>
      <c r="D5953" s="19">
        <v>2.002628189238242</v>
      </c>
      <c r="E5953" s="19"/>
      <c r="F5953" s="19">
        <v>0.92941889152897583</v>
      </c>
      <c r="G5953" s="19"/>
      <c r="H5953" s="19">
        <v>1.8510447971146864</v>
      </c>
      <c r="I5953" s="19"/>
      <c r="J5953" s="19">
        <v>1.2255295374151836</v>
      </c>
      <c r="K5953" s="19"/>
      <c r="L5953" s="19">
        <v>1.7594408513067497</v>
      </c>
      <c r="M5953" s="19"/>
      <c r="N5953" s="19">
        <v>2.346716602757783</v>
      </c>
      <c r="O5953" s="19"/>
      <c r="P5953" s="50">
        <v>1.6095660293183365</v>
      </c>
      <c r="R5953" s="9" t="s">
        <v>0</v>
      </c>
    </row>
    <row r="5954" spans="2:18" x14ac:dyDescent="0.2">
      <c r="B5954" s="25">
        <v>5724</v>
      </c>
      <c r="C5954" s="193"/>
      <c r="D5954" s="19">
        <v>1.0647352117897253</v>
      </c>
      <c r="E5954" s="19"/>
      <c r="F5954" s="19">
        <v>0.69107778687394916</v>
      </c>
      <c r="G5954" s="19"/>
      <c r="H5954" s="19">
        <v>0.4266210699985335</v>
      </c>
      <c r="I5954" s="19"/>
      <c r="J5954" s="19">
        <v>0.9785521482145042</v>
      </c>
      <c r="K5954" s="19"/>
      <c r="L5954" s="19">
        <v>0.26192875806610727</v>
      </c>
      <c r="M5954" s="19"/>
      <c r="N5954" s="19">
        <v>0.15156860024175214</v>
      </c>
      <c r="O5954" s="19"/>
      <c r="P5954" s="50">
        <v>0.70912124554667311</v>
      </c>
      <c r="R5954" s="9" t="s">
        <v>0</v>
      </c>
    </row>
    <row r="5955" spans="2:18" x14ac:dyDescent="0.2">
      <c r="B5955" s="25">
        <v>5725</v>
      </c>
      <c r="C5955" s="193"/>
      <c r="D5955" s="19">
        <v>2.5664508579522649</v>
      </c>
      <c r="E5955" s="19"/>
      <c r="F5955" s="19">
        <v>2.6867340625491707</v>
      </c>
      <c r="G5955" s="19"/>
      <c r="H5955" s="19">
        <v>1.5710909578982195</v>
      </c>
      <c r="I5955" s="19"/>
      <c r="J5955" s="19">
        <v>2.9925593912359565</v>
      </c>
      <c r="K5955" s="19"/>
      <c r="L5955" s="19">
        <v>2.7693021946170537</v>
      </c>
      <c r="M5955" s="19"/>
      <c r="N5955" s="19">
        <v>1.4616806482488847</v>
      </c>
      <c r="O5955" s="19"/>
      <c r="P5955" s="50">
        <v>1.9657803724951961</v>
      </c>
      <c r="R5955" s="9" t="s">
        <v>0</v>
      </c>
    </row>
    <row r="5956" spans="2:18" x14ac:dyDescent="0.2">
      <c r="B5956" s="25">
        <v>5726</v>
      </c>
      <c r="C5956" s="193">
        <v>0.86724464816127689</v>
      </c>
      <c r="D5956" s="19"/>
      <c r="E5956" s="19">
        <v>1.7782661992678173</v>
      </c>
      <c r="F5956" s="19"/>
      <c r="G5956" s="19">
        <v>1.2429367222346945</v>
      </c>
      <c r="H5956" s="19"/>
      <c r="I5956" s="19">
        <v>0.55182737445193475</v>
      </c>
      <c r="J5956" s="19"/>
      <c r="K5956" s="19">
        <v>1.1051767427223751</v>
      </c>
      <c r="L5956" s="19"/>
      <c r="M5956" s="19">
        <v>1.0215470908647537</v>
      </c>
      <c r="N5956" s="19"/>
      <c r="O5956" s="19">
        <v>0.82218034647177929</v>
      </c>
      <c r="P5956" s="50"/>
      <c r="R5956" s="9" t="s">
        <v>0</v>
      </c>
    </row>
    <row r="5957" spans="2:18" x14ac:dyDescent="0.2">
      <c r="B5957" s="25">
        <v>5727</v>
      </c>
      <c r="C5957" s="193">
        <v>1.9312083311946131</v>
      </c>
      <c r="D5957" s="19"/>
      <c r="E5957" s="19">
        <v>1.7680707857119196</v>
      </c>
      <c r="F5957" s="19"/>
      <c r="G5957" s="19">
        <v>1.7203442010767402</v>
      </c>
      <c r="H5957" s="19"/>
      <c r="I5957" s="19">
        <v>0.4591638931363432</v>
      </c>
      <c r="J5957" s="19"/>
      <c r="K5957" s="19">
        <v>0.98849686158942873</v>
      </c>
      <c r="L5957" s="19"/>
      <c r="M5957" s="19">
        <v>1.0023275154100935</v>
      </c>
      <c r="N5957" s="19"/>
      <c r="O5957" s="19">
        <v>1.4915425121552528</v>
      </c>
      <c r="P5957" s="50"/>
      <c r="R5957" s="9" t="s">
        <v>0</v>
      </c>
    </row>
    <row r="5958" spans="2:18" x14ac:dyDescent="0.2">
      <c r="B5958" s="25">
        <v>5728</v>
      </c>
      <c r="C5958" s="193"/>
      <c r="D5958" s="19">
        <v>1.0254896222152172</v>
      </c>
      <c r="E5958" s="19"/>
      <c r="F5958" s="19">
        <v>0.24352341686422582</v>
      </c>
      <c r="G5958" s="19"/>
      <c r="H5958" s="19">
        <v>0.51211353633616286</v>
      </c>
      <c r="I5958" s="19"/>
      <c r="J5958" s="19">
        <v>1.0091798127116103</v>
      </c>
      <c r="K5958" s="19">
        <v>0.16950033821433733</v>
      </c>
      <c r="L5958" s="19"/>
      <c r="M5958" s="19">
        <v>0.76137194536590513</v>
      </c>
      <c r="N5958" s="19"/>
      <c r="O5958" s="19"/>
      <c r="P5958" s="50">
        <v>0.5746475879734767</v>
      </c>
      <c r="R5958" s="9" t="s">
        <v>0</v>
      </c>
    </row>
    <row r="5959" spans="2:18" x14ac:dyDescent="0.2">
      <c r="B5959" s="25">
        <v>5729</v>
      </c>
      <c r="C5959" s="193"/>
      <c r="D5959" s="19">
        <v>9.9290534049421675E-2</v>
      </c>
      <c r="E5959" s="19">
        <v>7.116455442579589E-2</v>
      </c>
      <c r="F5959" s="19"/>
      <c r="G5959" s="19">
        <v>0.59965082094254674</v>
      </c>
      <c r="H5959" s="19"/>
      <c r="I5959" s="19"/>
      <c r="J5959" s="19">
        <v>0.3748280884126643</v>
      </c>
      <c r="K5959" s="19">
        <v>0.52588498151886953</v>
      </c>
      <c r="L5959" s="19"/>
      <c r="M5959" s="19">
        <v>0.32863891929972161</v>
      </c>
      <c r="N5959" s="19"/>
      <c r="O5959" s="19">
        <v>0.47884301777324406</v>
      </c>
      <c r="P5959" s="50"/>
      <c r="R5959" s="9" t="s">
        <v>0</v>
      </c>
    </row>
    <row r="5960" spans="2:18" x14ac:dyDescent="0.2">
      <c r="B5960" s="25">
        <v>5730</v>
      </c>
      <c r="C5960" s="193"/>
      <c r="D5960" s="19">
        <v>0.31465102970046027</v>
      </c>
      <c r="E5960" s="19">
        <v>0.47902155261017093</v>
      </c>
      <c r="F5960" s="19"/>
      <c r="G5960" s="19">
        <v>1.1248152316759819</v>
      </c>
      <c r="H5960" s="19"/>
      <c r="I5960" s="19">
        <v>0.63071075823965783</v>
      </c>
      <c r="J5960" s="19"/>
      <c r="K5960" s="19"/>
      <c r="L5960" s="19">
        <v>0.15479539202919473</v>
      </c>
      <c r="M5960" s="19">
        <v>0.46063056575638905</v>
      </c>
      <c r="N5960" s="19"/>
      <c r="O5960" s="19">
        <v>0.44124042693842636</v>
      </c>
      <c r="P5960" s="50"/>
      <c r="R5960" s="9" t="s">
        <v>0</v>
      </c>
    </row>
    <row r="5961" spans="2:18" x14ac:dyDescent="0.2">
      <c r="B5961" s="25">
        <v>5731</v>
      </c>
      <c r="C5961" s="193">
        <v>0.47352540265216386</v>
      </c>
      <c r="D5961" s="19"/>
      <c r="E5961" s="19">
        <v>1.3098019468059118E-2</v>
      </c>
      <c r="F5961" s="19"/>
      <c r="G5961" s="19">
        <v>6.0755147190198186E-2</v>
      </c>
      <c r="H5961" s="19"/>
      <c r="I5961" s="19">
        <v>0.62310669937116725</v>
      </c>
      <c r="J5961" s="19"/>
      <c r="K5961" s="19">
        <v>1.0708348670516898</v>
      </c>
      <c r="L5961" s="19"/>
      <c r="M5961" s="19"/>
      <c r="N5961" s="19">
        <v>4.0437227523850861E-3</v>
      </c>
      <c r="O5961" s="19"/>
      <c r="P5961" s="50">
        <v>3.521279021519972E-2</v>
      </c>
      <c r="R5961" s="9" t="s">
        <v>0</v>
      </c>
    </row>
    <row r="5962" spans="2:18" x14ac:dyDescent="0.2">
      <c r="B5962" s="25">
        <v>5732</v>
      </c>
      <c r="C5962" s="193"/>
      <c r="D5962" s="19">
        <v>0.64422404107566256</v>
      </c>
      <c r="E5962" s="19"/>
      <c r="F5962" s="19">
        <v>1.0729471989786143</v>
      </c>
      <c r="G5962" s="19"/>
      <c r="H5962" s="19">
        <v>1.9503765858704363</v>
      </c>
      <c r="I5962" s="19"/>
      <c r="J5962" s="19">
        <v>1.4731356434200777</v>
      </c>
      <c r="K5962" s="19"/>
      <c r="L5962" s="19">
        <v>1.6362604024775727</v>
      </c>
      <c r="M5962" s="19"/>
      <c r="N5962" s="19">
        <v>1.0709082874988691</v>
      </c>
      <c r="O5962" s="19"/>
      <c r="P5962" s="50">
        <v>1.1914411927924287</v>
      </c>
      <c r="R5962" s="9" t="s">
        <v>0</v>
      </c>
    </row>
    <row r="5963" spans="2:18" x14ac:dyDescent="0.2">
      <c r="B5963" s="25">
        <v>5733</v>
      </c>
      <c r="C5963" s="193">
        <v>0.2010254710184288</v>
      </c>
      <c r="D5963" s="19"/>
      <c r="E5963" s="19">
        <v>9.4079806387694545E-2</v>
      </c>
      <c r="F5963" s="19"/>
      <c r="G5963" s="19">
        <v>0.26114739332815667</v>
      </c>
      <c r="H5963" s="19"/>
      <c r="I5963" s="19"/>
      <c r="J5963" s="19">
        <v>0.18741318614710059</v>
      </c>
      <c r="K5963" s="19">
        <v>0.16143585801304516</v>
      </c>
      <c r="L5963" s="19"/>
      <c r="M5963" s="19">
        <v>0.66668105452290127</v>
      </c>
      <c r="N5963" s="19"/>
      <c r="O5963" s="19">
        <v>9.0201139031190744E-2</v>
      </c>
      <c r="P5963" s="50"/>
      <c r="R5963" s="9" t="s">
        <v>0</v>
      </c>
    </row>
    <row r="5964" spans="2:18" x14ac:dyDescent="0.2">
      <c r="B5964" s="25">
        <v>5734</v>
      </c>
      <c r="C5964" s="193"/>
      <c r="D5964" s="19">
        <v>0.73569153692081835</v>
      </c>
      <c r="E5964" s="19"/>
      <c r="F5964" s="19">
        <v>1.4282301512680784</v>
      </c>
      <c r="G5964" s="19"/>
      <c r="H5964" s="19">
        <v>0.51292226243075012</v>
      </c>
      <c r="I5964" s="19"/>
      <c r="J5964" s="19">
        <v>0.65634701516193883</v>
      </c>
      <c r="K5964" s="19"/>
      <c r="L5964" s="19">
        <v>0.79927470770761289</v>
      </c>
      <c r="M5964" s="19"/>
      <c r="N5964" s="19">
        <v>0.8526315168784584</v>
      </c>
      <c r="O5964" s="19"/>
      <c r="P5964" s="50">
        <v>0.6334289219819037</v>
      </c>
      <c r="R5964" s="9" t="s">
        <v>0</v>
      </c>
    </row>
    <row r="5965" spans="2:18" x14ac:dyDescent="0.2">
      <c r="B5965" s="25">
        <v>5735</v>
      </c>
      <c r="C5965" s="193">
        <v>0.72569773292096074</v>
      </c>
      <c r="D5965" s="19"/>
      <c r="E5965" s="19">
        <v>1.0328626359772968</v>
      </c>
      <c r="F5965" s="19"/>
      <c r="G5965" s="19">
        <v>0.33134178182897522</v>
      </c>
      <c r="H5965" s="19"/>
      <c r="I5965" s="19">
        <v>1.1592796936346692</v>
      </c>
      <c r="J5965" s="19"/>
      <c r="K5965" s="19">
        <v>0.68803286792560836</v>
      </c>
      <c r="L5965" s="19"/>
      <c r="M5965" s="19">
        <v>0.94551038554571321</v>
      </c>
      <c r="N5965" s="19"/>
      <c r="O5965" s="19">
        <v>0.73310557754955341</v>
      </c>
      <c r="P5965" s="50"/>
      <c r="R5965" s="9" t="s">
        <v>0</v>
      </c>
    </row>
    <row r="5966" spans="2:18" x14ac:dyDescent="0.2">
      <c r="B5966" s="25">
        <v>5736</v>
      </c>
      <c r="C5966" s="193">
        <v>2.1184230712469616</v>
      </c>
      <c r="D5966" s="19"/>
      <c r="E5966" s="19">
        <v>1.5001102803703779</v>
      </c>
      <c r="F5966" s="19"/>
      <c r="G5966" s="19">
        <v>2.019589532287664</v>
      </c>
      <c r="H5966" s="19"/>
      <c r="I5966" s="19">
        <v>0.6047831760114647</v>
      </c>
      <c r="J5966" s="19"/>
      <c r="K5966" s="19">
        <v>1.5842555745085221</v>
      </c>
      <c r="L5966" s="19"/>
      <c r="M5966" s="19">
        <v>1.83265498839559</v>
      </c>
      <c r="N5966" s="19"/>
      <c r="O5966" s="19">
        <v>1.588098126802759</v>
      </c>
      <c r="P5966" s="50"/>
      <c r="R5966" s="9" t="s">
        <v>0</v>
      </c>
    </row>
    <row r="5967" spans="2:18" x14ac:dyDescent="0.2">
      <c r="B5967" s="25">
        <v>5737</v>
      </c>
      <c r="C5967" s="193"/>
      <c r="D5967" s="19">
        <v>0.47173314651274911</v>
      </c>
      <c r="E5967" s="19"/>
      <c r="F5967" s="19">
        <v>0.14624268709307739</v>
      </c>
      <c r="G5967" s="19"/>
      <c r="H5967" s="19">
        <v>0.50872602353757557</v>
      </c>
      <c r="I5967" s="19"/>
      <c r="J5967" s="19">
        <v>0.24523848610952148</v>
      </c>
      <c r="K5967" s="19">
        <v>2.9080050844380635E-2</v>
      </c>
      <c r="L5967" s="19"/>
      <c r="M5967" s="19">
        <v>0.37078992521105214</v>
      </c>
      <c r="N5967" s="19"/>
      <c r="O5967" s="19">
        <v>0.86562675404173572</v>
      </c>
      <c r="P5967" s="50"/>
      <c r="R5967" s="9" t="s">
        <v>0</v>
      </c>
    </row>
    <row r="5968" spans="2:18" x14ac:dyDescent="0.2">
      <c r="B5968" s="25">
        <v>5738</v>
      </c>
      <c r="C5968" s="193">
        <v>0.16140668708860445</v>
      </c>
      <c r="D5968" s="19"/>
      <c r="E5968" s="19">
        <v>0.92288499069523677</v>
      </c>
      <c r="F5968" s="19"/>
      <c r="G5968" s="19">
        <v>0.80800494056737193</v>
      </c>
      <c r="H5968" s="19"/>
      <c r="I5968" s="19"/>
      <c r="J5968" s="19">
        <v>2.4455596938770488E-2</v>
      </c>
      <c r="K5968" s="19"/>
      <c r="L5968" s="19">
        <v>0.63074476617390474</v>
      </c>
      <c r="M5968" s="19">
        <v>0.23881081132087797</v>
      </c>
      <c r="N5968" s="19"/>
      <c r="O5968" s="19"/>
      <c r="P5968" s="50">
        <v>0.20840029250915657</v>
      </c>
      <c r="R5968" s="9" t="s">
        <v>0</v>
      </c>
    </row>
    <row r="5969" spans="2:18" x14ac:dyDescent="0.2">
      <c r="B5969" s="25">
        <v>5739</v>
      </c>
      <c r="C5969" s="193">
        <v>0.69456495061371959</v>
      </c>
      <c r="D5969" s="19"/>
      <c r="E5969" s="19">
        <v>1.738756447416862E-3</v>
      </c>
      <c r="F5969" s="19"/>
      <c r="G5969" s="19"/>
      <c r="H5969" s="19">
        <v>0.52743801307797344</v>
      </c>
      <c r="I5969" s="19">
        <v>0.15066986507222541</v>
      </c>
      <c r="J5969" s="19"/>
      <c r="K5969" s="19"/>
      <c r="L5969" s="19">
        <v>2.5689847487213407E-2</v>
      </c>
      <c r="M5969" s="19"/>
      <c r="N5969" s="19">
        <v>2.5656996248253319E-3</v>
      </c>
      <c r="O5969" s="19">
        <v>0.3767022007524653</v>
      </c>
      <c r="P5969" s="50"/>
      <c r="R5969" s="9" t="s">
        <v>0</v>
      </c>
    </row>
    <row r="5970" spans="2:18" x14ac:dyDescent="0.2">
      <c r="B5970" s="25">
        <v>5740</v>
      </c>
      <c r="C5970" s="193"/>
      <c r="D5970" s="19">
        <v>1.3901170585769798</v>
      </c>
      <c r="E5970" s="19"/>
      <c r="F5970" s="19">
        <v>0.90930675189246113</v>
      </c>
      <c r="G5970" s="19"/>
      <c r="H5970" s="19">
        <v>0.88370308306016476</v>
      </c>
      <c r="I5970" s="19"/>
      <c r="J5970" s="19">
        <v>1.6013449509551236</v>
      </c>
      <c r="K5970" s="19"/>
      <c r="L5970" s="19">
        <v>1.433912028766797</v>
      </c>
      <c r="M5970" s="19"/>
      <c r="N5970" s="19">
        <v>1.0850595767919187</v>
      </c>
      <c r="O5970" s="19"/>
      <c r="P5970" s="50">
        <v>1.5768760691134056</v>
      </c>
      <c r="R5970" s="9" t="s">
        <v>0</v>
      </c>
    </row>
    <row r="5971" spans="2:18" x14ac:dyDescent="0.2">
      <c r="B5971" s="25">
        <v>5741</v>
      </c>
      <c r="C5971" s="193"/>
      <c r="D5971" s="19">
        <v>0.32285612940537933</v>
      </c>
      <c r="E5971" s="19">
        <v>0.25517128928663557</v>
      </c>
      <c r="F5971" s="19"/>
      <c r="G5971" s="19"/>
      <c r="H5971" s="19">
        <v>0.70377302546780007</v>
      </c>
      <c r="I5971" s="19">
        <v>0.35855594248485734</v>
      </c>
      <c r="J5971" s="19"/>
      <c r="K5971" s="19"/>
      <c r="L5971" s="19">
        <v>0.32343846460153769</v>
      </c>
      <c r="M5971" s="19"/>
      <c r="N5971" s="19">
        <v>0.28707795596973618</v>
      </c>
      <c r="O5971" s="19"/>
      <c r="P5971" s="50">
        <v>0.83455400223439979</v>
      </c>
      <c r="R5971" s="9" t="s">
        <v>0</v>
      </c>
    </row>
    <row r="5972" spans="2:18" x14ac:dyDescent="0.2">
      <c r="B5972" s="25">
        <v>5742</v>
      </c>
      <c r="C5972" s="193"/>
      <c r="D5972" s="19">
        <v>0.43151647692448847</v>
      </c>
      <c r="E5972" s="19">
        <v>0.25441043390512369</v>
      </c>
      <c r="F5972" s="19"/>
      <c r="G5972" s="19">
        <v>0.46747094399164446</v>
      </c>
      <c r="H5972" s="19"/>
      <c r="I5972" s="19">
        <v>0.7069752787429725</v>
      </c>
      <c r="J5972" s="19"/>
      <c r="K5972" s="19">
        <v>0.54176395827511792</v>
      </c>
      <c r="L5972" s="19"/>
      <c r="M5972" s="19">
        <v>0.76669214961841436</v>
      </c>
      <c r="N5972" s="19"/>
      <c r="O5972" s="19">
        <v>0.98935835632074898</v>
      </c>
      <c r="P5972" s="50"/>
      <c r="R5972" s="9" t="s">
        <v>0</v>
      </c>
    </row>
    <row r="5973" spans="2:18" x14ac:dyDescent="0.2">
      <c r="B5973" s="25">
        <v>5743</v>
      </c>
      <c r="C5973" s="193">
        <v>0.77576674423372394</v>
      </c>
      <c r="D5973" s="19"/>
      <c r="E5973" s="19">
        <v>0.81749565896411724</v>
      </c>
      <c r="F5973" s="19"/>
      <c r="G5973" s="19"/>
      <c r="H5973" s="19">
        <v>1.228887375159315</v>
      </c>
      <c r="I5973" s="19">
        <v>0.28585684787856508</v>
      </c>
      <c r="J5973" s="19"/>
      <c r="K5973" s="19">
        <v>6.6585295670502476E-2</v>
      </c>
      <c r="L5973" s="19"/>
      <c r="M5973" s="19">
        <v>0.28336678304155416</v>
      </c>
      <c r="N5973" s="19"/>
      <c r="O5973" s="19">
        <v>0.75528590144713992</v>
      </c>
      <c r="P5973" s="50"/>
      <c r="R5973" s="9" t="s">
        <v>0</v>
      </c>
    </row>
    <row r="5974" spans="2:18" x14ac:dyDescent="0.2">
      <c r="B5974" s="25">
        <v>5744</v>
      </c>
      <c r="C5974" s="193">
        <v>0.85894026186055727</v>
      </c>
      <c r="D5974" s="19"/>
      <c r="E5974" s="19">
        <v>0.33338695431705284</v>
      </c>
      <c r="F5974" s="19"/>
      <c r="G5974" s="19">
        <v>0.20441221340489246</v>
      </c>
      <c r="H5974" s="19"/>
      <c r="I5974" s="19"/>
      <c r="J5974" s="19">
        <v>0.46571568471137503</v>
      </c>
      <c r="K5974" s="19">
        <v>0.17080343829799524</v>
      </c>
      <c r="L5974" s="19"/>
      <c r="M5974" s="19">
        <v>0.68687236403134422</v>
      </c>
      <c r="N5974" s="19"/>
      <c r="O5974" s="19"/>
      <c r="P5974" s="50">
        <v>4.8970256991828484E-2</v>
      </c>
      <c r="R5974" s="9" t="s">
        <v>0</v>
      </c>
    </row>
    <row r="5975" spans="2:18" x14ac:dyDescent="0.2">
      <c r="B5975" s="25">
        <v>5745</v>
      </c>
      <c r="C5975" s="193">
        <v>5.3417678587617583E-2</v>
      </c>
      <c r="D5975" s="19"/>
      <c r="E5975" s="19"/>
      <c r="F5975" s="19">
        <v>0.34062768611502409</v>
      </c>
      <c r="G5975" s="19"/>
      <c r="H5975" s="19">
        <v>1.0421721459578859</v>
      </c>
      <c r="I5975" s="19"/>
      <c r="J5975" s="19">
        <v>0.77330316847634861</v>
      </c>
      <c r="K5975" s="19"/>
      <c r="L5975" s="19">
        <v>0.22158391255301058</v>
      </c>
      <c r="M5975" s="19"/>
      <c r="N5975" s="19">
        <v>0.26304233114916548</v>
      </c>
      <c r="O5975" s="19"/>
      <c r="P5975" s="50">
        <v>0.37337209712967123</v>
      </c>
      <c r="R5975" s="9" t="s">
        <v>0</v>
      </c>
    </row>
    <row r="5976" spans="2:18" x14ac:dyDescent="0.2">
      <c r="B5976" s="25">
        <v>5746</v>
      </c>
      <c r="C5976" s="193"/>
      <c r="D5976" s="19">
        <v>0.34501643618024946</v>
      </c>
      <c r="E5976" s="19"/>
      <c r="F5976" s="19">
        <v>0.91960758079567184</v>
      </c>
      <c r="G5976" s="19"/>
      <c r="H5976" s="19">
        <v>0.43843727713630604</v>
      </c>
      <c r="I5976" s="19"/>
      <c r="J5976" s="19">
        <v>1.033857139647085</v>
      </c>
      <c r="K5976" s="19"/>
      <c r="L5976" s="19">
        <v>1.8940513881232284E-2</v>
      </c>
      <c r="M5976" s="19">
        <v>0.14168952436056978</v>
      </c>
      <c r="N5976" s="19"/>
      <c r="O5976" s="19"/>
      <c r="P5976" s="50">
        <v>1.5780335877153788</v>
      </c>
      <c r="R5976" s="9" t="s">
        <v>0</v>
      </c>
    </row>
    <row r="5977" spans="2:18" x14ac:dyDescent="0.2">
      <c r="B5977" s="25">
        <v>5747</v>
      </c>
      <c r="C5977" s="193"/>
      <c r="D5977" s="19">
        <v>1.1354186257890273</v>
      </c>
      <c r="E5977" s="19"/>
      <c r="F5977" s="19">
        <v>0.95607400488071981</v>
      </c>
      <c r="G5977" s="19"/>
      <c r="H5977" s="19">
        <v>0.1427142974925327</v>
      </c>
      <c r="I5977" s="19"/>
      <c r="J5977" s="19">
        <v>0.57938830109641126</v>
      </c>
      <c r="K5977" s="19"/>
      <c r="L5977" s="19">
        <v>0.10085729795281513</v>
      </c>
      <c r="M5977" s="19">
        <v>0.74375341449777044</v>
      </c>
      <c r="N5977" s="19"/>
      <c r="O5977" s="19">
        <v>0.2352820104989467</v>
      </c>
      <c r="P5977" s="50"/>
      <c r="R5977" s="9" t="s">
        <v>0</v>
      </c>
    </row>
    <row r="5978" spans="2:18" x14ac:dyDescent="0.2">
      <c r="B5978" s="25">
        <v>5748</v>
      </c>
      <c r="C5978" s="193"/>
      <c r="D5978" s="19">
        <v>0.16653445921931864</v>
      </c>
      <c r="E5978" s="19">
        <v>9.4410907502373506E-2</v>
      </c>
      <c r="F5978" s="19"/>
      <c r="G5978" s="19"/>
      <c r="H5978" s="19">
        <v>0.36832333428227487</v>
      </c>
      <c r="I5978" s="19">
        <v>0.68774377093500849</v>
      </c>
      <c r="J5978" s="19"/>
      <c r="K5978" s="19">
        <v>0.2565633670739485</v>
      </c>
      <c r="L5978" s="19"/>
      <c r="M5978" s="19">
        <v>0.60239467971034888</v>
      </c>
      <c r="N5978" s="19"/>
      <c r="O5978" s="19"/>
      <c r="P5978" s="50">
        <v>0.25708359691943844</v>
      </c>
      <c r="R5978" s="9" t="s">
        <v>0</v>
      </c>
    </row>
    <row r="5979" spans="2:18" x14ac:dyDescent="0.2">
      <c r="B5979" s="25">
        <v>5749</v>
      </c>
      <c r="C5979" s="193">
        <v>0.85318635315327429</v>
      </c>
      <c r="D5979" s="19"/>
      <c r="E5979" s="19">
        <v>0.13061280764895788</v>
      </c>
      <c r="F5979" s="19"/>
      <c r="G5979" s="19">
        <v>1.5181452957958461</v>
      </c>
      <c r="H5979" s="19"/>
      <c r="I5979" s="19"/>
      <c r="J5979" s="19">
        <v>0.56629165835372242</v>
      </c>
      <c r="K5979" s="19"/>
      <c r="L5979" s="19">
        <v>0.64090617278067441</v>
      </c>
      <c r="M5979" s="19">
        <v>1.0694267074763424</v>
      </c>
      <c r="N5979" s="19"/>
      <c r="O5979" s="19">
        <v>0.27035465155064947</v>
      </c>
      <c r="P5979" s="50"/>
      <c r="R5979" s="9" t="s">
        <v>0</v>
      </c>
    </row>
    <row r="5980" spans="2:18" x14ac:dyDescent="0.2">
      <c r="B5980" s="25">
        <v>5750</v>
      </c>
      <c r="C5980" s="193"/>
      <c r="D5980" s="19">
        <v>0.49547898835424514</v>
      </c>
      <c r="E5980" s="19"/>
      <c r="F5980" s="19">
        <v>1.7553643983100859</v>
      </c>
      <c r="G5980" s="19"/>
      <c r="H5980" s="19">
        <v>1.0052054153465328</v>
      </c>
      <c r="I5980" s="19"/>
      <c r="J5980" s="19">
        <v>0.4866905497634173</v>
      </c>
      <c r="K5980" s="19"/>
      <c r="L5980" s="19">
        <v>0.70197744302887777</v>
      </c>
      <c r="M5980" s="19"/>
      <c r="N5980" s="19">
        <v>0.56011302484793224</v>
      </c>
      <c r="O5980" s="19"/>
      <c r="P5980" s="50">
        <v>0.5776143732074146</v>
      </c>
      <c r="R5980" s="9" t="s">
        <v>0</v>
      </c>
    </row>
    <row r="5981" spans="2:18" x14ac:dyDescent="0.2">
      <c r="B5981" s="25">
        <v>5751</v>
      </c>
      <c r="C5981" s="193"/>
      <c r="D5981" s="19">
        <v>0.24076081413050968</v>
      </c>
      <c r="E5981" s="19"/>
      <c r="F5981" s="19">
        <v>0.80599024014844511</v>
      </c>
      <c r="G5981" s="19"/>
      <c r="H5981" s="19">
        <v>1.2287728840532735</v>
      </c>
      <c r="I5981" s="19">
        <v>3.4686248712650053E-2</v>
      </c>
      <c r="J5981" s="19"/>
      <c r="K5981" s="19"/>
      <c r="L5981" s="19">
        <v>0.71132471743355496</v>
      </c>
      <c r="M5981" s="19">
        <v>0.5911298098102018</v>
      </c>
      <c r="N5981" s="19"/>
      <c r="O5981" s="19"/>
      <c r="P5981" s="50">
        <v>0.46557749492345518</v>
      </c>
      <c r="R5981" s="9" t="s">
        <v>0</v>
      </c>
    </row>
    <row r="5982" spans="2:18" x14ac:dyDescent="0.2">
      <c r="B5982" s="25">
        <v>5752</v>
      </c>
      <c r="C5982" s="193"/>
      <c r="D5982" s="19">
        <v>0.97164470287149141</v>
      </c>
      <c r="E5982" s="19"/>
      <c r="F5982" s="19">
        <v>0.80697096838266591</v>
      </c>
      <c r="G5982" s="19"/>
      <c r="H5982" s="19">
        <v>0.31868210141303172</v>
      </c>
      <c r="I5982" s="19"/>
      <c r="J5982" s="19">
        <v>9.9577039911233262E-2</v>
      </c>
      <c r="K5982" s="19">
        <v>0.69723683506530754</v>
      </c>
      <c r="L5982" s="19"/>
      <c r="M5982" s="19"/>
      <c r="N5982" s="19">
        <v>0.9927971718532238</v>
      </c>
      <c r="O5982" s="19">
        <v>0.46322040456176838</v>
      </c>
      <c r="P5982" s="50"/>
      <c r="R5982" s="9" t="s">
        <v>0</v>
      </c>
    </row>
    <row r="5983" spans="2:18" x14ac:dyDescent="0.2">
      <c r="B5983" s="25">
        <v>5753</v>
      </c>
      <c r="C5983" s="193"/>
      <c r="D5983" s="19">
        <v>2.104629123194055</v>
      </c>
      <c r="E5983" s="19"/>
      <c r="F5983" s="19">
        <v>0.89323181722717371</v>
      </c>
      <c r="G5983" s="19"/>
      <c r="H5983" s="19">
        <v>1.5011889292997083</v>
      </c>
      <c r="I5983" s="19"/>
      <c r="J5983" s="19">
        <v>1.0692906332713297</v>
      </c>
      <c r="K5983" s="19"/>
      <c r="L5983" s="19">
        <v>1.6917877205320919</v>
      </c>
      <c r="M5983" s="19"/>
      <c r="N5983" s="19">
        <v>1.0452292300863129</v>
      </c>
      <c r="O5983" s="19"/>
      <c r="P5983" s="50">
        <v>0.54210905035499146</v>
      </c>
      <c r="R5983" s="9" t="s">
        <v>0</v>
      </c>
    </row>
    <row r="5984" spans="2:18" x14ac:dyDescent="0.2">
      <c r="B5984" s="25">
        <v>5754</v>
      </c>
      <c r="C5984" s="193"/>
      <c r="D5984" s="19">
        <v>1.353921805986972</v>
      </c>
      <c r="E5984" s="19"/>
      <c r="F5984" s="19">
        <v>0.78686211525883931</v>
      </c>
      <c r="G5984" s="19"/>
      <c r="H5984" s="19">
        <v>0.84108033751683575</v>
      </c>
      <c r="I5984" s="19"/>
      <c r="J5984" s="19">
        <v>0.99096732599991189</v>
      </c>
      <c r="K5984" s="19"/>
      <c r="L5984" s="19">
        <v>1.2856019789150246</v>
      </c>
      <c r="M5984" s="19"/>
      <c r="N5984" s="19">
        <v>1.6246397209610424</v>
      </c>
      <c r="O5984" s="19"/>
      <c r="P5984" s="50">
        <v>1.049291130770164</v>
      </c>
      <c r="R5984" s="9" t="s">
        <v>0</v>
      </c>
    </row>
    <row r="5985" spans="2:18" x14ac:dyDescent="0.2">
      <c r="B5985" s="25">
        <v>5755</v>
      </c>
      <c r="C5985" s="193">
        <v>7.3645227584626077E-2</v>
      </c>
      <c r="D5985" s="19"/>
      <c r="E5985" s="19"/>
      <c r="F5985" s="19">
        <v>0.133751702209357</v>
      </c>
      <c r="G5985" s="19">
        <v>0.49419126310008743</v>
      </c>
      <c r="H5985" s="19"/>
      <c r="I5985" s="19"/>
      <c r="J5985" s="19">
        <v>0.88515423352033618</v>
      </c>
      <c r="K5985" s="19">
        <v>0.26722859185354009</v>
      </c>
      <c r="L5985" s="19"/>
      <c r="M5985" s="19"/>
      <c r="N5985" s="19">
        <v>0.79524272925546058</v>
      </c>
      <c r="O5985" s="19"/>
      <c r="P5985" s="50">
        <v>0.71002618665715167</v>
      </c>
      <c r="R5985" s="9" t="s">
        <v>0</v>
      </c>
    </row>
    <row r="5986" spans="2:18" x14ac:dyDescent="0.2">
      <c r="B5986" s="25">
        <v>5756</v>
      </c>
      <c r="C5986" s="193"/>
      <c r="D5986" s="19">
        <v>0.56119019483735577</v>
      </c>
      <c r="E5986" s="19"/>
      <c r="F5986" s="19">
        <v>0.2007656393162959</v>
      </c>
      <c r="G5986" s="19">
        <v>0.21822883237992038</v>
      </c>
      <c r="H5986" s="19"/>
      <c r="I5986" s="19"/>
      <c r="J5986" s="19">
        <v>0.51372641985282164</v>
      </c>
      <c r="K5986" s="19"/>
      <c r="L5986" s="19">
        <v>0.71806591031324396</v>
      </c>
      <c r="M5986" s="19"/>
      <c r="N5986" s="19">
        <v>0.26164309580205808</v>
      </c>
      <c r="O5986" s="19">
        <v>0.86587505559663847</v>
      </c>
      <c r="P5986" s="50"/>
      <c r="R5986" s="9" t="s">
        <v>0</v>
      </c>
    </row>
    <row r="5987" spans="2:18" x14ac:dyDescent="0.2">
      <c r="B5987" s="25">
        <v>5757</v>
      </c>
      <c r="C5987" s="193">
        <v>1.4228857776570374</v>
      </c>
      <c r="D5987" s="19"/>
      <c r="E5987" s="19">
        <v>1.1133390889905403</v>
      </c>
      <c r="F5987" s="19"/>
      <c r="G5987" s="19">
        <v>1.0832515334420669</v>
      </c>
      <c r="H5987" s="19"/>
      <c r="I5987" s="19">
        <v>1.154515878112071</v>
      </c>
      <c r="J5987" s="19"/>
      <c r="K5987" s="19">
        <v>0.22631085394996123</v>
      </c>
      <c r="L5987" s="19"/>
      <c r="M5987" s="19">
        <v>8.492063420946333E-2</v>
      </c>
      <c r="N5987" s="19"/>
      <c r="O5987" s="19">
        <v>1.408194933413534</v>
      </c>
      <c r="P5987" s="50"/>
      <c r="R5987" s="9" t="s">
        <v>0</v>
      </c>
    </row>
    <row r="5988" spans="2:18" x14ac:dyDescent="0.2">
      <c r="B5988" s="25">
        <v>5758</v>
      </c>
      <c r="C5988" s="193"/>
      <c r="D5988" s="19">
        <v>0.33537901545689286</v>
      </c>
      <c r="E5988" s="19"/>
      <c r="F5988" s="19">
        <v>0.19668184055778454</v>
      </c>
      <c r="G5988" s="19"/>
      <c r="H5988" s="19">
        <v>1.1199929162728173</v>
      </c>
      <c r="I5988" s="19"/>
      <c r="J5988" s="19">
        <v>0.80907463907761201</v>
      </c>
      <c r="K5988" s="19">
        <v>0.13436440294592686</v>
      </c>
      <c r="L5988" s="19"/>
      <c r="M5988" s="19"/>
      <c r="N5988" s="19">
        <v>0.62841352891812952</v>
      </c>
      <c r="O5988" s="19"/>
      <c r="P5988" s="50">
        <v>3.3237983560349835E-2</v>
      </c>
      <c r="R5988" s="9" t="s">
        <v>0</v>
      </c>
    </row>
    <row r="5989" spans="2:18" x14ac:dyDescent="0.2">
      <c r="B5989" s="25">
        <v>5759</v>
      </c>
      <c r="C5989" s="193"/>
      <c r="D5989" s="19">
        <v>1.5047313815655832</v>
      </c>
      <c r="E5989" s="19"/>
      <c r="F5989" s="19">
        <v>0.98818432772194897</v>
      </c>
      <c r="G5989" s="19"/>
      <c r="H5989" s="19">
        <v>0.38633400969773624</v>
      </c>
      <c r="I5989" s="19"/>
      <c r="J5989" s="19">
        <v>1.4007665952918336</v>
      </c>
      <c r="K5989" s="19"/>
      <c r="L5989" s="19">
        <v>0.52329012596670732</v>
      </c>
      <c r="M5989" s="19"/>
      <c r="N5989" s="19">
        <v>2.2279328819417459</v>
      </c>
      <c r="O5989" s="19"/>
      <c r="P5989" s="50">
        <v>0.1787724155595436</v>
      </c>
      <c r="R5989" s="9" t="s">
        <v>0</v>
      </c>
    </row>
    <row r="5990" spans="2:18" x14ac:dyDescent="0.2">
      <c r="B5990" s="25">
        <v>5760</v>
      </c>
      <c r="C5990" s="193"/>
      <c r="D5990" s="19">
        <v>0.85822380257513398</v>
      </c>
      <c r="E5990" s="19"/>
      <c r="F5990" s="19">
        <v>0.49744374630450366</v>
      </c>
      <c r="G5990" s="19"/>
      <c r="H5990" s="19">
        <v>0.6775437029431155</v>
      </c>
      <c r="I5990" s="19"/>
      <c r="J5990" s="19">
        <v>0.45668661010885114</v>
      </c>
      <c r="K5990" s="19"/>
      <c r="L5990" s="19">
        <v>0.55410898683800081</v>
      </c>
      <c r="M5990" s="19">
        <v>0.5532661842543205</v>
      </c>
      <c r="N5990" s="19"/>
      <c r="O5990" s="19"/>
      <c r="P5990" s="50">
        <v>0.58121175121910229</v>
      </c>
      <c r="R5990" s="9" t="s">
        <v>0</v>
      </c>
    </row>
    <row r="5991" spans="2:18" x14ac:dyDescent="0.2">
      <c r="B5991" s="25">
        <v>5761</v>
      </c>
      <c r="C5991" s="193"/>
      <c r="D5991" s="19">
        <v>0.12617234892250828</v>
      </c>
      <c r="E5991" s="19"/>
      <c r="F5991" s="19">
        <v>0.3075741307472088</v>
      </c>
      <c r="G5991" s="19">
        <v>0.60471965246861048</v>
      </c>
      <c r="H5991" s="19"/>
      <c r="I5991" s="19">
        <v>0.17772388578366546</v>
      </c>
      <c r="J5991" s="19"/>
      <c r="K5991" s="19">
        <v>0.74623414082342976</v>
      </c>
      <c r="L5991" s="19"/>
      <c r="M5991" s="19"/>
      <c r="N5991" s="19">
        <v>0.14445984561320949</v>
      </c>
      <c r="O5991" s="19"/>
      <c r="P5991" s="50">
        <v>0.44153488173383415</v>
      </c>
      <c r="R5991" s="9" t="s">
        <v>0</v>
      </c>
    </row>
    <row r="5992" spans="2:18" x14ac:dyDescent="0.2">
      <c r="B5992" s="25">
        <v>5762</v>
      </c>
      <c r="C5992" s="193"/>
      <c r="D5992" s="19">
        <v>0.72802014374152701</v>
      </c>
      <c r="E5992" s="19">
        <v>0.48919262936609315</v>
      </c>
      <c r="F5992" s="19"/>
      <c r="G5992" s="19">
        <v>2.6533732761063931E-2</v>
      </c>
      <c r="H5992" s="19"/>
      <c r="I5992" s="19"/>
      <c r="J5992" s="19">
        <v>0.5707665829005234</v>
      </c>
      <c r="K5992" s="19"/>
      <c r="L5992" s="19">
        <v>0.406144780690118</v>
      </c>
      <c r="M5992" s="19"/>
      <c r="N5992" s="19">
        <v>7.4242905950520632E-2</v>
      </c>
      <c r="O5992" s="19">
        <v>0.14948163460631061</v>
      </c>
      <c r="P5992" s="50"/>
      <c r="R5992" s="9" t="s">
        <v>0</v>
      </c>
    </row>
    <row r="5993" spans="2:18" x14ac:dyDescent="0.2">
      <c r="B5993" s="25">
        <v>5763</v>
      </c>
      <c r="C5993" s="193"/>
      <c r="D5993" s="19">
        <v>0.41364651129979674</v>
      </c>
      <c r="E5993" s="19"/>
      <c r="F5993" s="19">
        <v>0.38468896820367343</v>
      </c>
      <c r="G5993" s="19"/>
      <c r="H5993" s="19">
        <v>0.53683619001544736</v>
      </c>
      <c r="I5993" s="19"/>
      <c r="J5993" s="19">
        <v>0.83648127251370763</v>
      </c>
      <c r="K5993" s="19">
        <v>0.60191117039908204</v>
      </c>
      <c r="L5993" s="19"/>
      <c r="M5993" s="19">
        <v>0.42236604924261534</v>
      </c>
      <c r="N5993" s="19"/>
      <c r="O5993" s="19"/>
      <c r="P5993" s="50">
        <v>0.96855090125697507</v>
      </c>
      <c r="R5993" s="9" t="s">
        <v>0</v>
      </c>
    </row>
    <row r="5994" spans="2:18" x14ac:dyDescent="0.2">
      <c r="B5994" s="25">
        <v>5764</v>
      </c>
      <c r="C5994" s="193"/>
      <c r="D5994" s="19">
        <v>1.7215125884677871</v>
      </c>
      <c r="E5994" s="19"/>
      <c r="F5994" s="19">
        <v>1.2791852591673034</v>
      </c>
      <c r="G5994" s="19"/>
      <c r="H5994" s="19">
        <v>1.2149972455690285</v>
      </c>
      <c r="I5994" s="19">
        <v>0.20011929945694257</v>
      </c>
      <c r="J5994" s="19"/>
      <c r="K5994" s="19"/>
      <c r="L5994" s="19">
        <v>0.61504759204771264</v>
      </c>
      <c r="M5994" s="19"/>
      <c r="N5994" s="19">
        <v>2.0067446782117329</v>
      </c>
      <c r="O5994" s="19"/>
      <c r="P5994" s="50">
        <v>1.6214845758726397</v>
      </c>
      <c r="R5994" s="9" t="s">
        <v>0</v>
      </c>
    </row>
    <row r="5995" spans="2:18" x14ac:dyDescent="0.2">
      <c r="B5995" s="25">
        <v>5765</v>
      </c>
      <c r="C5995" s="193"/>
      <c r="D5995" s="19">
        <v>0.26033511912753088</v>
      </c>
      <c r="E5995" s="19"/>
      <c r="F5995" s="19">
        <v>0.4935312347042688</v>
      </c>
      <c r="G5995" s="19">
        <v>0.20347769753057932</v>
      </c>
      <c r="H5995" s="19"/>
      <c r="I5995" s="19"/>
      <c r="J5995" s="19">
        <v>1.5352073057368503</v>
      </c>
      <c r="K5995" s="19"/>
      <c r="L5995" s="19">
        <v>0.78996398069449092</v>
      </c>
      <c r="M5995" s="19"/>
      <c r="N5995" s="19">
        <v>0.5107735120456699</v>
      </c>
      <c r="O5995" s="19">
        <v>7.6541048120236765E-2</v>
      </c>
      <c r="P5995" s="50"/>
      <c r="R5995" s="9" t="s">
        <v>0</v>
      </c>
    </row>
    <row r="5996" spans="2:18" x14ac:dyDescent="0.2">
      <c r="B5996" s="25">
        <v>5766</v>
      </c>
      <c r="C5996" s="193">
        <v>0.49195875814481305</v>
      </c>
      <c r="D5996" s="19"/>
      <c r="E5996" s="19">
        <v>1.0055061148358122</v>
      </c>
      <c r="F5996" s="19"/>
      <c r="G5996" s="19">
        <v>0.71998926335856539</v>
      </c>
      <c r="H5996" s="19"/>
      <c r="I5996" s="19">
        <v>1.0720888386662382</v>
      </c>
      <c r="J5996" s="19"/>
      <c r="K5996" s="19">
        <v>1.0089641254924564</v>
      </c>
      <c r="L5996" s="19"/>
      <c r="M5996" s="19">
        <v>1.182800421832999</v>
      </c>
      <c r="N5996" s="19"/>
      <c r="O5996" s="19">
        <v>8.1783817361293809E-2</v>
      </c>
      <c r="P5996" s="50"/>
      <c r="R5996" s="9" t="s">
        <v>0</v>
      </c>
    </row>
    <row r="5997" spans="2:18" x14ac:dyDescent="0.2">
      <c r="B5997" s="25">
        <v>5767</v>
      </c>
      <c r="C5997" s="193">
        <v>0.94120471261744398</v>
      </c>
      <c r="D5997" s="19"/>
      <c r="E5997" s="19"/>
      <c r="F5997" s="19">
        <v>3.1072498309284765E-2</v>
      </c>
      <c r="G5997" s="19"/>
      <c r="H5997" s="19">
        <v>1.1964782046589773</v>
      </c>
      <c r="I5997" s="19"/>
      <c r="J5997" s="19">
        <v>0.57932595414947063</v>
      </c>
      <c r="K5997" s="19"/>
      <c r="L5997" s="19">
        <v>0.17766730577654649</v>
      </c>
      <c r="M5997" s="19">
        <v>0.38078066130284305</v>
      </c>
      <c r="N5997" s="19"/>
      <c r="O5997" s="19"/>
      <c r="P5997" s="50">
        <v>0.20274166892103085</v>
      </c>
      <c r="R5997" s="9" t="s">
        <v>0</v>
      </c>
    </row>
    <row r="5998" spans="2:18" x14ac:dyDescent="0.2">
      <c r="B5998" s="25">
        <v>5768</v>
      </c>
      <c r="C5998" s="193"/>
      <c r="D5998" s="19">
        <v>1.5988200086252551</v>
      </c>
      <c r="E5998" s="19"/>
      <c r="F5998" s="19">
        <v>0.53629598362749065</v>
      </c>
      <c r="G5998" s="19"/>
      <c r="H5998" s="19">
        <v>1.328251488580529</v>
      </c>
      <c r="I5998" s="19"/>
      <c r="J5998" s="19">
        <v>0.41916199714348651</v>
      </c>
      <c r="K5998" s="19"/>
      <c r="L5998" s="19">
        <v>0.43179582762114699</v>
      </c>
      <c r="M5998" s="19"/>
      <c r="N5998" s="19">
        <v>1.0226017758677319</v>
      </c>
      <c r="O5998" s="19"/>
      <c r="P5998" s="50">
        <v>0.39362112703744917</v>
      </c>
      <c r="R5998" s="9" t="s">
        <v>0</v>
      </c>
    </row>
    <row r="5999" spans="2:18" x14ac:dyDescent="0.2">
      <c r="B5999" s="25">
        <v>5769</v>
      </c>
      <c r="C5999" s="193">
        <v>0.72530280907920175</v>
      </c>
      <c r="D5999" s="19"/>
      <c r="E5999" s="19">
        <v>0.63133412290464397</v>
      </c>
      <c r="F5999" s="19"/>
      <c r="G5999" s="19">
        <v>0.86299214421401726</v>
      </c>
      <c r="H5999" s="19"/>
      <c r="I5999" s="19">
        <v>1.5191216283767317</v>
      </c>
      <c r="J5999" s="19"/>
      <c r="K5999" s="19">
        <v>1.1277559733920253</v>
      </c>
      <c r="L5999" s="19"/>
      <c r="M5999" s="19">
        <v>0.48030542572382323</v>
      </c>
      <c r="N5999" s="19"/>
      <c r="O5999" s="19">
        <v>1.5622818897406237</v>
      </c>
      <c r="P5999" s="50"/>
      <c r="R5999" s="9" t="s">
        <v>0</v>
      </c>
    </row>
    <row r="6000" spans="2:18" x14ac:dyDescent="0.2">
      <c r="B6000" s="25">
        <v>5770</v>
      </c>
      <c r="C6000" s="193">
        <v>2.7631708641292883</v>
      </c>
      <c r="D6000" s="19"/>
      <c r="E6000" s="19">
        <v>2.8328459368621508</v>
      </c>
      <c r="F6000" s="19"/>
      <c r="G6000" s="19">
        <v>2.6871088120108801</v>
      </c>
      <c r="H6000" s="19"/>
      <c r="I6000" s="19">
        <v>1.7284710883104757</v>
      </c>
      <c r="J6000" s="19"/>
      <c r="K6000" s="19">
        <v>1.690369325601194</v>
      </c>
      <c r="L6000" s="19"/>
      <c r="M6000" s="19">
        <v>2.1886339252481495</v>
      </c>
      <c r="N6000" s="19"/>
      <c r="O6000" s="19">
        <v>2.4816717637823817</v>
      </c>
      <c r="P6000" s="50"/>
      <c r="R6000" s="9" t="s">
        <v>0</v>
      </c>
    </row>
    <row r="6001" spans="2:18" x14ac:dyDescent="0.2">
      <c r="B6001" s="25">
        <v>5771</v>
      </c>
      <c r="C6001" s="193"/>
      <c r="D6001" s="19">
        <v>0.885064936941376</v>
      </c>
      <c r="E6001" s="19"/>
      <c r="F6001" s="19">
        <v>0.37879933345946459</v>
      </c>
      <c r="G6001" s="19"/>
      <c r="H6001" s="19">
        <v>1.1141118736478117</v>
      </c>
      <c r="I6001" s="19"/>
      <c r="J6001" s="19">
        <v>1.3461589035584267</v>
      </c>
      <c r="K6001" s="19"/>
      <c r="L6001" s="19">
        <v>1.4882357116925191</v>
      </c>
      <c r="M6001" s="19"/>
      <c r="N6001" s="19">
        <v>1.018963884378459</v>
      </c>
      <c r="O6001" s="19"/>
      <c r="P6001" s="50">
        <v>1.3825673537670125</v>
      </c>
      <c r="R6001" s="9" t="s">
        <v>0</v>
      </c>
    </row>
    <row r="6002" spans="2:18" x14ac:dyDescent="0.2">
      <c r="B6002" s="25">
        <v>5772</v>
      </c>
      <c r="C6002" s="193">
        <v>0.87400614226305373</v>
      </c>
      <c r="D6002" s="19"/>
      <c r="E6002" s="19">
        <v>0.44720456598329694</v>
      </c>
      <c r="F6002" s="19"/>
      <c r="G6002" s="19">
        <v>1.1469138282245099</v>
      </c>
      <c r="H6002" s="19"/>
      <c r="I6002" s="19">
        <v>0.42495591160657348</v>
      </c>
      <c r="J6002" s="19"/>
      <c r="K6002" s="19"/>
      <c r="L6002" s="19">
        <v>9.7518257426127283E-2</v>
      </c>
      <c r="M6002" s="19"/>
      <c r="N6002" s="19">
        <v>0.20404904735632967</v>
      </c>
      <c r="O6002" s="19"/>
      <c r="P6002" s="50">
        <v>0.13300957795762899</v>
      </c>
      <c r="R6002" s="9" t="s">
        <v>0</v>
      </c>
    </row>
    <row r="6003" spans="2:18" x14ac:dyDescent="0.2">
      <c r="B6003" s="25">
        <v>5773</v>
      </c>
      <c r="C6003" s="193"/>
      <c r="D6003" s="19">
        <v>0.57641019848621333</v>
      </c>
      <c r="E6003" s="19"/>
      <c r="F6003" s="19">
        <v>0.15458240986034641</v>
      </c>
      <c r="G6003" s="19"/>
      <c r="H6003" s="19">
        <v>0.63695075247129129</v>
      </c>
      <c r="I6003" s="19">
        <v>6.6677687891359402E-2</v>
      </c>
      <c r="J6003" s="19"/>
      <c r="K6003" s="19"/>
      <c r="L6003" s="19">
        <v>0.45259000474988259</v>
      </c>
      <c r="M6003" s="19"/>
      <c r="N6003" s="19">
        <v>0.35701344835823007</v>
      </c>
      <c r="O6003" s="19"/>
      <c r="P6003" s="50">
        <v>0.99899141886902043</v>
      </c>
      <c r="R6003" s="9" t="s">
        <v>0</v>
      </c>
    </row>
    <row r="6004" spans="2:18" x14ac:dyDescent="0.2">
      <c r="B6004" s="25">
        <v>5774</v>
      </c>
      <c r="C6004" s="193"/>
      <c r="D6004" s="19">
        <v>0.34833722592500488</v>
      </c>
      <c r="E6004" s="19"/>
      <c r="F6004" s="19">
        <v>0.39948378857277356</v>
      </c>
      <c r="G6004" s="19"/>
      <c r="H6004" s="19">
        <v>1.3166529766437165</v>
      </c>
      <c r="I6004" s="19"/>
      <c r="J6004" s="19">
        <v>0.82680049807481748</v>
      </c>
      <c r="K6004" s="19">
        <v>0.42333779056778803</v>
      </c>
      <c r="L6004" s="19"/>
      <c r="M6004" s="19"/>
      <c r="N6004" s="19">
        <v>1.2585934893827166</v>
      </c>
      <c r="O6004" s="19"/>
      <c r="P6004" s="50">
        <v>0.40554061637289357</v>
      </c>
      <c r="R6004" s="9" t="s">
        <v>0</v>
      </c>
    </row>
    <row r="6005" spans="2:18" x14ac:dyDescent="0.2">
      <c r="B6005" s="25">
        <v>5775</v>
      </c>
      <c r="C6005" s="193"/>
      <c r="D6005" s="19">
        <v>0.83828172671552148</v>
      </c>
      <c r="E6005" s="19"/>
      <c r="F6005" s="19">
        <v>0.95030525468798066</v>
      </c>
      <c r="G6005" s="19"/>
      <c r="H6005" s="19">
        <v>1.1354915479184859</v>
      </c>
      <c r="I6005" s="19"/>
      <c r="J6005" s="19">
        <v>0.76958714129788286</v>
      </c>
      <c r="K6005" s="19">
        <v>1.3973519785548125E-3</v>
      </c>
      <c r="L6005" s="19"/>
      <c r="M6005" s="19"/>
      <c r="N6005" s="19">
        <v>8.6043277414970296E-2</v>
      </c>
      <c r="O6005" s="19"/>
      <c r="P6005" s="50">
        <v>1.6516614962816181</v>
      </c>
      <c r="R6005" s="9" t="s">
        <v>0</v>
      </c>
    </row>
    <row r="6006" spans="2:18" x14ac:dyDescent="0.2">
      <c r="B6006" s="25">
        <v>5776</v>
      </c>
      <c r="C6006" s="193"/>
      <c r="D6006" s="19">
        <v>1.5845613180074143</v>
      </c>
      <c r="E6006" s="19"/>
      <c r="F6006" s="19">
        <v>2.6157517903366654</v>
      </c>
      <c r="G6006" s="19"/>
      <c r="H6006" s="19">
        <v>2.429512591001286</v>
      </c>
      <c r="I6006" s="19"/>
      <c r="J6006" s="19">
        <v>1.8447024093778064</v>
      </c>
      <c r="K6006" s="19"/>
      <c r="L6006" s="19">
        <v>2.5262146808035983</v>
      </c>
      <c r="M6006" s="19"/>
      <c r="N6006" s="19">
        <v>2.5790073241617151</v>
      </c>
      <c r="O6006" s="19"/>
      <c r="P6006" s="50">
        <v>2.170196195178006</v>
      </c>
      <c r="R6006" s="9" t="s">
        <v>0</v>
      </c>
    </row>
    <row r="6007" spans="2:18" x14ac:dyDescent="0.2">
      <c r="B6007" s="25">
        <v>5777</v>
      </c>
      <c r="C6007" s="193">
        <v>2.1164894629665039</v>
      </c>
      <c r="D6007" s="19"/>
      <c r="E6007" s="19">
        <v>1.0119266505292639</v>
      </c>
      <c r="F6007" s="19"/>
      <c r="G6007" s="19">
        <v>0.93449313162024972</v>
      </c>
      <c r="H6007" s="19"/>
      <c r="I6007" s="19">
        <v>1.2253567562287748</v>
      </c>
      <c r="J6007" s="19"/>
      <c r="K6007" s="19">
        <v>1.3047571544737575</v>
      </c>
      <c r="L6007" s="19"/>
      <c r="M6007" s="19">
        <v>1.2135075262977426</v>
      </c>
      <c r="N6007" s="19"/>
      <c r="O6007" s="19">
        <v>1.0413906836136522</v>
      </c>
      <c r="P6007" s="50"/>
      <c r="R6007" s="9" t="s">
        <v>0</v>
      </c>
    </row>
    <row r="6008" spans="2:18" x14ac:dyDescent="0.2">
      <c r="B6008" s="25">
        <v>5778</v>
      </c>
      <c r="C6008" s="193">
        <v>1.1215137967571511</v>
      </c>
      <c r="D6008" s="19"/>
      <c r="E6008" s="19">
        <v>2.1212994023978937</v>
      </c>
      <c r="F6008" s="19"/>
      <c r="G6008" s="19">
        <v>1.0464380994957367</v>
      </c>
      <c r="H6008" s="19"/>
      <c r="I6008" s="19">
        <v>0.87446088215127993</v>
      </c>
      <c r="J6008" s="19"/>
      <c r="K6008" s="19">
        <v>0.39339077182148618</v>
      </c>
      <c r="L6008" s="19"/>
      <c r="M6008" s="19">
        <v>1.296236129735391</v>
      </c>
      <c r="N6008" s="19"/>
      <c r="O6008" s="19">
        <v>0.91731047094901097</v>
      </c>
      <c r="P6008" s="50"/>
      <c r="R6008" s="9" t="s">
        <v>0</v>
      </c>
    </row>
    <row r="6009" spans="2:18" x14ac:dyDescent="0.2">
      <c r="B6009" s="25">
        <v>5779</v>
      </c>
      <c r="C6009" s="193">
        <v>0.99853396097496894</v>
      </c>
      <c r="D6009" s="19"/>
      <c r="E6009" s="19">
        <v>0.12479526005933418</v>
      </c>
      <c r="F6009" s="19"/>
      <c r="G6009" s="19">
        <v>0.40782401947381575</v>
      </c>
      <c r="H6009" s="19"/>
      <c r="I6009" s="19"/>
      <c r="J6009" s="19">
        <v>0.17747590947174799</v>
      </c>
      <c r="K6009" s="19">
        <v>7.937623719935949E-2</v>
      </c>
      <c r="L6009" s="19"/>
      <c r="M6009" s="19"/>
      <c r="N6009" s="19">
        <v>0.57878257847615866</v>
      </c>
      <c r="O6009" s="19"/>
      <c r="P6009" s="50">
        <v>0.26598695553869767</v>
      </c>
      <c r="R6009" s="9" t="s">
        <v>0</v>
      </c>
    </row>
    <row r="6010" spans="2:18" x14ac:dyDescent="0.2">
      <c r="B6010" s="25">
        <v>5780</v>
      </c>
      <c r="C6010" s="193">
        <v>0.81904218976989651</v>
      </c>
      <c r="D6010" s="19"/>
      <c r="E6010" s="19">
        <v>0.54536887610420759</v>
      </c>
      <c r="F6010" s="19"/>
      <c r="G6010" s="19">
        <v>1.1369236559537881</v>
      </c>
      <c r="H6010" s="19"/>
      <c r="I6010" s="19">
        <v>1.7244913563872717</v>
      </c>
      <c r="J6010" s="19"/>
      <c r="K6010" s="19">
        <v>1.7625475120699177</v>
      </c>
      <c r="L6010" s="19"/>
      <c r="M6010" s="19">
        <v>0.70112878250140598</v>
      </c>
      <c r="N6010" s="19"/>
      <c r="O6010" s="19">
        <v>0.68173758260994399</v>
      </c>
      <c r="P6010" s="50"/>
      <c r="R6010" s="9" t="s">
        <v>0</v>
      </c>
    </row>
    <row r="6011" spans="2:18" x14ac:dyDescent="0.2">
      <c r="B6011" s="25">
        <v>5781</v>
      </c>
      <c r="C6011" s="193"/>
      <c r="D6011" s="19">
        <v>0.96790498891826604</v>
      </c>
      <c r="E6011" s="19"/>
      <c r="F6011" s="19">
        <v>0.13858332761537329</v>
      </c>
      <c r="G6011" s="19"/>
      <c r="H6011" s="19">
        <v>0.6543183574264777</v>
      </c>
      <c r="I6011" s="19"/>
      <c r="J6011" s="19">
        <v>0.17846068520972824</v>
      </c>
      <c r="K6011" s="19">
        <v>8.56015573941869E-2</v>
      </c>
      <c r="L6011" s="19"/>
      <c r="M6011" s="19"/>
      <c r="N6011" s="19">
        <v>6.9673560117461841E-2</v>
      </c>
      <c r="O6011" s="19"/>
      <c r="P6011" s="50">
        <v>0.51240414627516495</v>
      </c>
      <c r="R6011" s="9" t="s">
        <v>0</v>
      </c>
    </row>
    <row r="6012" spans="2:18" x14ac:dyDescent="0.2">
      <c r="B6012" s="25">
        <v>5782</v>
      </c>
      <c r="C6012" s="193">
        <v>1.0591204954473692</v>
      </c>
      <c r="D6012" s="19"/>
      <c r="E6012" s="19">
        <v>0.23140863874767348</v>
      </c>
      <c r="F6012" s="19"/>
      <c r="G6012" s="19"/>
      <c r="H6012" s="19">
        <v>0.10394524908993225</v>
      </c>
      <c r="I6012" s="19">
        <v>0.12240209877994826</v>
      </c>
      <c r="J6012" s="19"/>
      <c r="K6012" s="19">
        <v>1.208931922482571</v>
      </c>
      <c r="L6012" s="19"/>
      <c r="M6012" s="19">
        <v>0.14108412417493207</v>
      </c>
      <c r="N6012" s="19"/>
      <c r="O6012" s="19">
        <v>0.79545298788631447</v>
      </c>
      <c r="P6012" s="50"/>
      <c r="R6012" s="9" t="s">
        <v>0</v>
      </c>
    </row>
    <row r="6013" spans="2:18" x14ac:dyDescent="0.2">
      <c r="B6013" s="25">
        <v>5783</v>
      </c>
      <c r="C6013" s="193">
        <v>6.9319879233175993E-2</v>
      </c>
      <c r="D6013" s="19"/>
      <c r="E6013" s="19">
        <v>2.7285640057717823E-2</v>
      </c>
      <c r="F6013" s="19"/>
      <c r="G6013" s="19"/>
      <c r="H6013" s="19">
        <v>0.32457218496539175</v>
      </c>
      <c r="I6013" s="19"/>
      <c r="J6013" s="19">
        <v>3.4604052550973395E-2</v>
      </c>
      <c r="K6013" s="19"/>
      <c r="L6013" s="19">
        <v>1.2943221621266681</v>
      </c>
      <c r="M6013" s="19">
        <v>0.5971857974915894</v>
      </c>
      <c r="N6013" s="19"/>
      <c r="O6013" s="19"/>
      <c r="P6013" s="50">
        <v>0.85445323796915706</v>
      </c>
      <c r="R6013" s="9" t="s">
        <v>0</v>
      </c>
    </row>
    <row r="6014" spans="2:18" x14ac:dyDescent="0.2">
      <c r="B6014" s="25">
        <v>5784</v>
      </c>
      <c r="C6014" s="193"/>
      <c r="D6014" s="19">
        <v>1.0365773915607799</v>
      </c>
      <c r="E6014" s="19">
        <v>7.4249262779960325E-3</v>
      </c>
      <c r="F6014" s="19"/>
      <c r="G6014" s="19"/>
      <c r="H6014" s="19">
        <v>0.70913713004457835</v>
      </c>
      <c r="I6014" s="19"/>
      <c r="J6014" s="19">
        <v>0.50621470549468195</v>
      </c>
      <c r="K6014" s="19"/>
      <c r="L6014" s="19">
        <v>0.61792353786974652</v>
      </c>
      <c r="M6014" s="19"/>
      <c r="N6014" s="19">
        <v>0.96721719607071543</v>
      </c>
      <c r="O6014" s="19"/>
      <c r="P6014" s="50">
        <v>0.98393968446217095</v>
      </c>
      <c r="R6014" s="9" t="s">
        <v>0</v>
      </c>
    </row>
    <row r="6015" spans="2:18" x14ac:dyDescent="0.2">
      <c r="B6015" s="25">
        <v>5785</v>
      </c>
      <c r="C6015" s="193"/>
      <c r="D6015" s="19">
        <v>0.84793616323468479</v>
      </c>
      <c r="E6015" s="19">
        <v>0.23062732238885045</v>
      </c>
      <c r="F6015" s="19"/>
      <c r="G6015" s="19"/>
      <c r="H6015" s="19">
        <v>0.64884440715640246</v>
      </c>
      <c r="I6015" s="19">
        <v>0.89912486549448301</v>
      </c>
      <c r="J6015" s="19"/>
      <c r="K6015" s="19">
        <v>0.23748323347893696</v>
      </c>
      <c r="L6015" s="19"/>
      <c r="M6015" s="19">
        <v>0.2860420776203989</v>
      </c>
      <c r="N6015" s="19"/>
      <c r="O6015" s="19">
        <v>0.25036531814974072</v>
      </c>
      <c r="P6015" s="50"/>
      <c r="R6015" s="9" t="s">
        <v>0</v>
      </c>
    </row>
    <row r="6016" spans="2:18" x14ac:dyDescent="0.2">
      <c r="B6016" s="25">
        <v>5786</v>
      </c>
      <c r="C6016" s="193"/>
      <c r="D6016" s="19">
        <v>0.99068504650358247</v>
      </c>
      <c r="E6016" s="19"/>
      <c r="F6016" s="19">
        <v>0.38908109398571844</v>
      </c>
      <c r="G6016" s="19"/>
      <c r="H6016" s="19">
        <v>0.95749499371758851</v>
      </c>
      <c r="I6016" s="19"/>
      <c r="J6016" s="19">
        <v>0.86042601786471351</v>
      </c>
      <c r="K6016" s="19"/>
      <c r="L6016" s="19">
        <v>0.59936061970087839</v>
      </c>
      <c r="M6016" s="19"/>
      <c r="N6016" s="19">
        <v>1.2104657284478813</v>
      </c>
      <c r="O6016" s="19"/>
      <c r="P6016" s="50">
        <v>0.73113172115379776</v>
      </c>
      <c r="R6016" s="9" t="s">
        <v>0</v>
      </c>
    </row>
    <row r="6017" spans="2:18" x14ac:dyDescent="0.2">
      <c r="B6017" s="25">
        <v>5787</v>
      </c>
      <c r="C6017" s="193">
        <v>1.841666694883076</v>
      </c>
      <c r="D6017" s="19"/>
      <c r="E6017" s="19">
        <v>0.37543794539515729</v>
      </c>
      <c r="F6017" s="19"/>
      <c r="G6017" s="19">
        <v>0.25189920553631961</v>
      </c>
      <c r="H6017" s="19"/>
      <c r="I6017" s="19"/>
      <c r="J6017" s="19">
        <v>0.34009970374497417</v>
      </c>
      <c r="K6017" s="19">
        <v>1.0285198046009429</v>
      </c>
      <c r="L6017" s="19"/>
      <c r="M6017" s="19">
        <v>0.31394505261126343</v>
      </c>
      <c r="N6017" s="19"/>
      <c r="O6017" s="19">
        <v>0.15413119751314777</v>
      </c>
      <c r="P6017" s="50"/>
      <c r="R6017" s="9" t="s">
        <v>0</v>
      </c>
    </row>
    <row r="6018" spans="2:18" x14ac:dyDescent="0.2">
      <c r="B6018" s="25">
        <v>5788</v>
      </c>
      <c r="C6018" s="193">
        <v>0.67010742691167224</v>
      </c>
      <c r="D6018" s="19"/>
      <c r="E6018" s="19">
        <v>0.82068192375551463</v>
      </c>
      <c r="F6018" s="19"/>
      <c r="G6018" s="19">
        <v>0.70031309659318741</v>
      </c>
      <c r="H6018" s="19"/>
      <c r="I6018" s="19">
        <v>1.6579801092934872</v>
      </c>
      <c r="J6018" s="19"/>
      <c r="K6018" s="19"/>
      <c r="L6018" s="19">
        <v>0.24536743094946914</v>
      </c>
      <c r="M6018" s="19">
        <v>0.56268094209048691</v>
      </c>
      <c r="N6018" s="19"/>
      <c r="O6018" s="19">
        <v>1.121563149689534</v>
      </c>
      <c r="P6018" s="50"/>
      <c r="R6018" s="9" t="s">
        <v>0</v>
      </c>
    </row>
    <row r="6019" spans="2:18" x14ac:dyDescent="0.2">
      <c r="B6019" s="25">
        <v>5789</v>
      </c>
      <c r="C6019" s="193">
        <v>0.26281451405527895</v>
      </c>
      <c r="D6019" s="19"/>
      <c r="E6019" s="19">
        <v>1.073729598322519</v>
      </c>
      <c r="F6019" s="19"/>
      <c r="G6019" s="19">
        <v>1.137409273468853</v>
      </c>
      <c r="H6019" s="19"/>
      <c r="I6019" s="19"/>
      <c r="J6019" s="19">
        <v>0.37213726967137745</v>
      </c>
      <c r="K6019" s="19">
        <v>0.33656659385835824</v>
      </c>
      <c r="L6019" s="19"/>
      <c r="M6019" s="19"/>
      <c r="N6019" s="19">
        <v>0.22763368567843467</v>
      </c>
      <c r="O6019" s="19">
        <v>0.58680242798346383</v>
      </c>
      <c r="P6019" s="50"/>
      <c r="R6019" s="9" t="s">
        <v>0</v>
      </c>
    </row>
    <row r="6020" spans="2:18" x14ac:dyDescent="0.2">
      <c r="B6020" s="25">
        <v>5790</v>
      </c>
      <c r="C6020" s="193">
        <v>0.83847826392451874</v>
      </c>
      <c r="D6020" s="19"/>
      <c r="E6020" s="19">
        <v>0.64467292248216013</v>
      </c>
      <c r="F6020" s="19"/>
      <c r="G6020" s="19">
        <v>1.160923574307777</v>
      </c>
      <c r="H6020" s="19"/>
      <c r="I6020" s="19">
        <v>0.78477451153586508</v>
      </c>
      <c r="J6020" s="19"/>
      <c r="K6020" s="19"/>
      <c r="L6020" s="19">
        <v>8.3092447868428176E-2</v>
      </c>
      <c r="M6020" s="19">
        <v>0.19196063571209701</v>
      </c>
      <c r="N6020" s="19"/>
      <c r="O6020" s="19">
        <v>0.71717371106863925</v>
      </c>
      <c r="P6020" s="50"/>
      <c r="R6020" s="9" t="s">
        <v>0</v>
      </c>
    </row>
    <row r="6021" spans="2:18" x14ac:dyDescent="0.2">
      <c r="B6021" s="25">
        <v>5791</v>
      </c>
      <c r="C6021" s="193"/>
      <c r="D6021" s="19">
        <v>0.10062639193079274</v>
      </c>
      <c r="E6021" s="19"/>
      <c r="F6021" s="19">
        <v>0.61813681104690754</v>
      </c>
      <c r="G6021" s="19">
        <v>0.9996056262068409</v>
      </c>
      <c r="H6021" s="19"/>
      <c r="I6021" s="19">
        <v>0.37325163122645849</v>
      </c>
      <c r="J6021" s="19"/>
      <c r="K6021" s="19"/>
      <c r="L6021" s="19">
        <v>0.5023509655534979</v>
      </c>
      <c r="M6021" s="19"/>
      <c r="N6021" s="19">
        <v>7.979459589707024E-3</v>
      </c>
      <c r="O6021" s="19"/>
      <c r="P6021" s="50">
        <v>1.5682226540354505</v>
      </c>
      <c r="R6021" s="9" t="s">
        <v>0</v>
      </c>
    </row>
    <row r="6022" spans="2:18" x14ac:dyDescent="0.2">
      <c r="B6022" s="25">
        <v>5792</v>
      </c>
      <c r="C6022" s="193">
        <v>1.41976101121375</v>
      </c>
      <c r="D6022" s="19"/>
      <c r="E6022" s="19"/>
      <c r="F6022" s="19">
        <v>0.22455386738761382</v>
      </c>
      <c r="G6022" s="19">
        <v>0.50473311625571848</v>
      </c>
      <c r="H6022" s="19"/>
      <c r="I6022" s="19">
        <v>0.67711978912980686</v>
      </c>
      <c r="J6022" s="19"/>
      <c r="K6022" s="19">
        <v>0.54805975130048656</v>
      </c>
      <c r="L6022" s="19"/>
      <c r="M6022" s="19">
        <v>0.71862208164172536</v>
      </c>
      <c r="N6022" s="19"/>
      <c r="O6022" s="19">
        <v>1.1713707283829857</v>
      </c>
      <c r="P6022" s="50"/>
      <c r="R6022" s="9" t="s">
        <v>0</v>
      </c>
    </row>
    <row r="6023" spans="2:18" x14ac:dyDescent="0.2">
      <c r="B6023" s="25">
        <v>5793</v>
      </c>
      <c r="C6023" s="193"/>
      <c r="D6023" s="19">
        <v>1.3007837241910084E-3</v>
      </c>
      <c r="E6023" s="19">
        <v>0.22664473639441607</v>
      </c>
      <c r="F6023" s="19"/>
      <c r="G6023" s="19">
        <v>0.3268140054916342</v>
      </c>
      <c r="H6023" s="19"/>
      <c r="I6023" s="19"/>
      <c r="J6023" s="19">
        <v>1.1929428785031477</v>
      </c>
      <c r="K6023" s="19"/>
      <c r="L6023" s="19">
        <v>0.86234440848534288</v>
      </c>
      <c r="M6023" s="19"/>
      <c r="N6023" s="19">
        <v>1.9673456229270565</v>
      </c>
      <c r="O6023" s="19">
        <v>0.27963805137159048</v>
      </c>
      <c r="P6023" s="50"/>
      <c r="R6023" s="9" t="s">
        <v>0</v>
      </c>
    </row>
    <row r="6024" spans="2:18" x14ac:dyDescent="0.2">
      <c r="B6024" s="25">
        <v>5794</v>
      </c>
      <c r="C6024" s="193">
        <v>2.7295743479378731</v>
      </c>
      <c r="D6024" s="19"/>
      <c r="E6024" s="19">
        <v>0.53788783637047632</v>
      </c>
      <c r="F6024" s="19"/>
      <c r="G6024" s="19">
        <v>1.0790144783407565</v>
      </c>
      <c r="H6024" s="19"/>
      <c r="I6024" s="19">
        <v>1.2939696247286068</v>
      </c>
      <c r="J6024" s="19"/>
      <c r="K6024" s="19">
        <v>1.7679825144837842</v>
      </c>
      <c r="L6024" s="19"/>
      <c r="M6024" s="19">
        <v>0.59025827463401248</v>
      </c>
      <c r="N6024" s="19"/>
      <c r="O6024" s="19">
        <v>1.4226789931083228</v>
      </c>
      <c r="P6024" s="50"/>
      <c r="R6024" s="9" t="s">
        <v>0</v>
      </c>
    </row>
    <row r="6025" spans="2:18" x14ac:dyDescent="0.2">
      <c r="B6025" s="25">
        <v>5795</v>
      </c>
      <c r="C6025" s="193"/>
      <c r="D6025" s="19">
        <v>0.49947407275288347</v>
      </c>
      <c r="E6025" s="19"/>
      <c r="F6025" s="19">
        <v>1.3140106883710225</v>
      </c>
      <c r="G6025" s="19"/>
      <c r="H6025" s="19">
        <v>1.1009234191706772</v>
      </c>
      <c r="I6025" s="19"/>
      <c r="J6025" s="19">
        <v>1.3258692694630303</v>
      </c>
      <c r="K6025" s="19"/>
      <c r="L6025" s="19">
        <v>1.3618275160584719</v>
      </c>
      <c r="M6025" s="19"/>
      <c r="N6025" s="19">
        <v>1.4581243484122339</v>
      </c>
      <c r="O6025" s="19"/>
      <c r="P6025" s="50">
        <v>1.0618364838331016</v>
      </c>
      <c r="R6025" s="9" t="s">
        <v>0</v>
      </c>
    </row>
    <row r="6026" spans="2:18" x14ac:dyDescent="0.2">
      <c r="B6026" s="25">
        <v>5796</v>
      </c>
      <c r="C6026" s="193">
        <v>1.0337292178350155</v>
      </c>
      <c r="D6026" s="19"/>
      <c r="E6026" s="19">
        <v>1.9516328718999447</v>
      </c>
      <c r="F6026" s="19"/>
      <c r="G6026" s="19">
        <v>0.97128406682356494</v>
      </c>
      <c r="H6026" s="19"/>
      <c r="I6026" s="19">
        <v>1.1885225480799675</v>
      </c>
      <c r="J6026" s="19"/>
      <c r="K6026" s="19">
        <v>1.5551441637312955</v>
      </c>
      <c r="L6026" s="19"/>
      <c r="M6026" s="19">
        <v>2.0347327870486263</v>
      </c>
      <c r="N6026" s="19"/>
      <c r="O6026" s="19">
        <v>1.4021974213111439</v>
      </c>
      <c r="P6026" s="50"/>
      <c r="R6026" s="9" t="s">
        <v>0</v>
      </c>
    </row>
    <row r="6027" spans="2:18" x14ac:dyDescent="0.2">
      <c r="B6027" s="25">
        <v>5797</v>
      </c>
      <c r="C6027" s="193"/>
      <c r="D6027" s="19">
        <v>4.6671922405570609E-2</v>
      </c>
      <c r="E6027" s="19">
        <v>1.1572055834989521E-2</v>
      </c>
      <c r="F6027" s="19"/>
      <c r="G6027" s="19"/>
      <c r="H6027" s="19">
        <v>0.53129547022820289</v>
      </c>
      <c r="I6027" s="19">
        <v>0.82645268525584581</v>
      </c>
      <c r="J6027" s="19"/>
      <c r="K6027" s="19">
        <v>1.1885974569075186</v>
      </c>
      <c r="L6027" s="19"/>
      <c r="M6027" s="19">
        <v>0.22277010696584418</v>
      </c>
      <c r="N6027" s="19"/>
      <c r="O6027" s="19">
        <v>0.93732533429191012</v>
      </c>
      <c r="P6027" s="50"/>
      <c r="R6027" s="9" t="s">
        <v>0</v>
      </c>
    </row>
    <row r="6028" spans="2:18" x14ac:dyDescent="0.2">
      <c r="B6028" s="25">
        <v>5798</v>
      </c>
      <c r="C6028" s="193"/>
      <c r="D6028" s="19">
        <v>1.4254042655391053</v>
      </c>
      <c r="E6028" s="19"/>
      <c r="F6028" s="19">
        <v>0.45346220450009289</v>
      </c>
      <c r="G6028" s="19"/>
      <c r="H6028" s="19">
        <v>0.6660469581803099</v>
      </c>
      <c r="I6028" s="19"/>
      <c r="J6028" s="19">
        <v>0.61553687429893733</v>
      </c>
      <c r="K6028" s="19"/>
      <c r="L6028" s="19">
        <v>0.29734562699012723</v>
      </c>
      <c r="M6028" s="19"/>
      <c r="N6028" s="19">
        <v>2.8009636068934418E-2</v>
      </c>
      <c r="O6028" s="19"/>
      <c r="P6028" s="50">
        <v>1.3905843907994562</v>
      </c>
      <c r="R6028" s="9" t="s">
        <v>0</v>
      </c>
    </row>
    <row r="6029" spans="2:18" x14ac:dyDescent="0.2">
      <c r="B6029" s="25">
        <v>5799</v>
      </c>
      <c r="C6029" s="193">
        <v>0.80656634660623427</v>
      </c>
      <c r="D6029" s="19"/>
      <c r="E6029" s="19">
        <v>0.79165388902794653</v>
      </c>
      <c r="F6029" s="19"/>
      <c r="G6029" s="19">
        <v>0.61163854673053319</v>
      </c>
      <c r="H6029" s="19"/>
      <c r="I6029" s="19">
        <v>0.33277764147936495</v>
      </c>
      <c r="J6029" s="19"/>
      <c r="K6029" s="19"/>
      <c r="L6029" s="19">
        <v>5.5762800510000404E-2</v>
      </c>
      <c r="M6029" s="19">
        <v>0.11348067292658498</v>
      </c>
      <c r="N6029" s="19"/>
      <c r="O6029" s="19"/>
      <c r="P6029" s="50">
        <v>3.1250434961717616E-2</v>
      </c>
      <c r="R6029" s="9" t="s">
        <v>0</v>
      </c>
    </row>
    <row r="6030" spans="2:18" x14ac:dyDescent="0.2">
      <c r="B6030" s="25">
        <v>5800</v>
      </c>
      <c r="C6030" s="193"/>
      <c r="D6030" s="19">
        <v>1.4244595221795541E-2</v>
      </c>
      <c r="E6030" s="19"/>
      <c r="F6030" s="19">
        <v>0.76294052559065551</v>
      </c>
      <c r="G6030" s="19"/>
      <c r="H6030" s="19">
        <v>0.52442279042286188</v>
      </c>
      <c r="I6030" s="19"/>
      <c r="J6030" s="19">
        <v>0.79940571175024688</v>
      </c>
      <c r="K6030" s="19"/>
      <c r="L6030" s="19">
        <v>0.26240041704749761</v>
      </c>
      <c r="M6030" s="19"/>
      <c r="N6030" s="19">
        <v>0.84192104311419103</v>
      </c>
      <c r="O6030" s="19"/>
      <c r="P6030" s="50">
        <v>0.50206165618329524</v>
      </c>
      <c r="R6030" s="9" t="s">
        <v>0</v>
      </c>
    </row>
    <row r="6031" spans="2:18" x14ac:dyDescent="0.2">
      <c r="B6031" s="25">
        <v>5801</v>
      </c>
      <c r="C6031" s="193">
        <v>0.33319032986483005</v>
      </c>
      <c r="D6031" s="19"/>
      <c r="E6031" s="19"/>
      <c r="F6031" s="19">
        <v>0.3970943469991175</v>
      </c>
      <c r="G6031" s="19">
        <v>8.3294745625637892E-2</v>
      </c>
      <c r="H6031" s="19"/>
      <c r="I6031" s="19"/>
      <c r="J6031" s="19">
        <v>0.10208353484432116</v>
      </c>
      <c r="K6031" s="19"/>
      <c r="L6031" s="19">
        <v>0.23790453146371582</v>
      </c>
      <c r="M6031" s="19"/>
      <c r="N6031" s="19">
        <v>0.80348503488842427</v>
      </c>
      <c r="O6031" s="19"/>
      <c r="P6031" s="50">
        <v>1.161103838820601</v>
      </c>
      <c r="R6031" s="9" t="s">
        <v>0</v>
      </c>
    </row>
    <row r="6032" spans="2:18" x14ac:dyDescent="0.2">
      <c r="B6032" s="25">
        <v>5802</v>
      </c>
      <c r="C6032" s="193">
        <v>4.9115133519403477E-2</v>
      </c>
      <c r="D6032" s="19"/>
      <c r="E6032" s="19"/>
      <c r="F6032" s="19">
        <v>0.62202101872506133</v>
      </c>
      <c r="G6032" s="19"/>
      <c r="H6032" s="19">
        <v>0.29372423988909285</v>
      </c>
      <c r="I6032" s="19"/>
      <c r="J6032" s="19">
        <v>1.0804849062584754</v>
      </c>
      <c r="K6032" s="19"/>
      <c r="L6032" s="19">
        <v>1.0813839700040084</v>
      </c>
      <c r="M6032" s="19">
        <v>0.15448421500944234</v>
      </c>
      <c r="N6032" s="19"/>
      <c r="O6032" s="19"/>
      <c r="P6032" s="50">
        <v>0.88064655208143461</v>
      </c>
      <c r="R6032" s="9" t="s">
        <v>0</v>
      </c>
    </row>
    <row r="6033" spans="2:18" x14ac:dyDescent="0.2">
      <c r="B6033" s="25">
        <v>5803</v>
      </c>
      <c r="C6033" s="193"/>
      <c r="D6033" s="19">
        <v>0.81383342020615734</v>
      </c>
      <c r="E6033" s="19"/>
      <c r="F6033" s="19">
        <v>1.280924667697994</v>
      </c>
      <c r="G6033" s="19"/>
      <c r="H6033" s="19">
        <v>0.36503722582681436</v>
      </c>
      <c r="I6033" s="19"/>
      <c r="J6033" s="19">
        <v>0.82152420542061988</v>
      </c>
      <c r="K6033" s="19"/>
      <c r="L6033" s="19">
        <v>1.0219652341091954</v>
      </c>
      <c r="M6033" s="19"/>
      <c r="N6033" s="19">
        <v>1.4022706267045744</v>
      </c>
      <c r="O6033" s="19">
        <v>0.47143657280644452</v>
      </c>
      <c r="P6033" s="50"/>
      <c r="R6033" s="9" t="s">
        <v>0</v>
      </c>
    </row>
    <row r="6034" spans="2:18" x14ac:dyDescent="0.2">
      <c r="B6034" s="25">
        <v>5804</v>
      </c>
      <c r="C6034" s="193"/>
      <c r="D6034" s="19">
        <v>0.86571739501658029</v>
      </c>
      <c r="E6034" s="19"/>
      <c r="F6034" s="19">
        <v>0.5656774342832257</v>
      </c>
      <c r="G6034" s="19"/>
      <c r="H6034" s="19">
        <v>1.8558817990951704</v>
      </c>
      <c r="I6034" s="19"/>
      <c r="J6034" s="19">
        <v>1.3309841001543004</v>
      </c>
      <c r="K6034" s="19"/>
      <c r="L6034" s="19">
        <v>0.7452698366309175</v>
      </c>
      <c r="M6034" s="19"/>
      <c r="N6034" s="19">
        <v>0.80561696729943721</v>
      </c>
      <c r="O6034" s="19"/>
      <c r="P6034" s="50">
        <v>1.2070330547238839</v>
      </c>
      <c r="R6034" s="9" t="s">
        <v>0</v>
      </c>
    </row>
    <row r="6035" spans="2:18" x14ac:dyDescent="0.2">
      <c r="B6035" s="25">
        <v>5805</v>
      </c>
      <c r="C6035" s="193">
        <v>0.5481147460192709</v>
      </c>
      <c r="D6035" s="19"/>
      <c r="E6035" s="19">
        <v>1.0216823173849696</v>
      </c>
      <c r="F6035" s="19"/>
      <c r="G6035" s="19">
        <v>0.32363957384901454</v>
      </c>
      <c r="H6035" s="19"/>
      <c r="I6035" s="19">
        <v>1.0686272733107312</v>
      </c>
      <c r="J6035" s="19"/>
      <c r="K6035" s="19"/>
      <c r="L6035" s="19">
        <v>3.3694648596400166E-2</v>
      </c>
      <c r="M6035" s="19">
        <v>0.2353202360083983</v>
      </c>
      <c r="N6035" s="19"/>
      <c r="O6035" s="19">
        <v>0.76561562946464989</v>
      </c>
      <c r="P6035" s="50"/>
      <c r="R6035" s="9" t="s">
        <v>0</v>
      </c>
    </row>
    <row r="6036" spans="2:18" x14ac:dyDescent="0.2">
      <c r="B6036" s="25">
        <v>5806</v>
      </c>
      <c r="C6036" s="193"/>
      <c r="D6036" s="19">
        <v>1.2663687291372347</v>
      </c>
      <c r="E6036" s="19"/>
      <c r="F6036" s="19">
        <v>0.39468045136014079</v>
      </c>
      <c r="G6036" s="19"/>
      <c r="H6036" s="19">
        <v>0.28676572331541844</v>
      </c>
      <c r="I6036" s="19"/>
      <c r="J6036" s="19">
        <v>1.2803105587880386</v>
      </c>
      <c r="K6036" s="19"/>
      <c r="L6036" s="19">
        <v>0.28782671468008414</v>
      </c>
      <c r="M6036" s="19">
        <v>3.8889051382666871E-2</v>
      </c>
      <c r="N6036" s="19"/>
      <c r="O6036" s="19"/>
      <c r="P6036" s="50">
        <v>1.1515607954012408</v>
      </c>
      <c r="R6036" s="9" t="s">
        <v>0</v>
      </c>
    </row>
    <row r="6037" spans="2:18" x14ac:dyDescent="0.2">
      <c r="B6037" s="25">
        <v>5807</v>
      </c>
      <c r="C6037" s="193">
        <v>0.15538009721286664</v>
      </c>
      <c r="D6037" s="19"/>
      <c r="E6037" s="19"/>
      <c r="F6037" s="19">
        <v>0.60079598875401663</v>
      </c>
      <c r="G6037" s="19">
        <v>0.1167886171414506</v>
      </c>
      <c r="H6037" s="19"/>
      <c r="I6037" s="19">
        <v>6.0391096750053795E-2</v>
      </c>
      <c r="J6037" s="19"/>
      <c r="K6037" s="19">
        <v>3.9564179215599307E-2</v>
      </c>
      <c r="L6037" s="19"/>
      <c r="M6037" s="19">
        <v>0.53583704160235535</v>
      </c>
      <c r="N6037" s="19"/>
      <c r="O6037" s="19"/>
      <c r="P6037" s="50">
        <v>2.3698630901676964E-2</v>
      </c>
      <c r="R6037" s="9" t="s">
        <v>0</v>
      </c>
    </row>
    <row r="6038" spans="2:18" x14ac:dyDescent="0.2">
      <c r="B6038" s="25">
        <v>5808</v>
      </c>
      <c r="C6038" s="193"/>
      <c r="D6038" s="19">
        <v>1.7135186298585634</v>
      </c>
      <c r="E6038" s="19"/>
      <c r="F6038" s="19">
        <v>1.6002864321822072</v>
      </c>
      <c r="G6038" s="19"/>
      <c r="H6038" s="19">
        <v>0.73538770056143932</v>
      </c>
      <c r="I6038" s="19"/>
      <c r="J6038" s="19">
        <v>0.89759429029930937</v>
      </c>
      <c r="K6038" s="19"/>
      <c r="L6038" s="19">
        <v>1.8300532376387015</v>
      </c>
      <c r="M6038" s="19"/>
      <c r="N6038" s="19">
        <v>1.2733726580801947</v>
      </c>
      <c r="O6038" s="19"/>
      <c r="P6038" s="50">
        <v>1.1293410787176421</v>
      </c>
      <c r="R6038" s="9" t="s">
        <v>0</v>
      </c>
    </row>
    <row r="6039" spans="2:18" x14ac:dyDescent="0.2">
      <c r="B6039" s="25">
        <v>5809</v>
      </c>
      <c r="C6039" s="193"/>
      <c r="D6039" s="19">
        <v>1.0005856823115991</v>
      </c>
      <c r="E6039" s="19"/>
      <c r="F6039" s="19">
        <v>0.69883109523048792</v>
      </c>
      <c r="G6039" s="19"/>
      <c r="H6039" s="19">
        <v>1.0742683048269588</v>
      </c>
      <c r="I6039" s="19"/>
      <c r="J6039" s="19">
        <v>1.3000029381784575</v>
      </c>
      <c r="K6039" s="19"/>
      <c r="L6039" s="19">
        <v>1.0443545101345515</v>
      </c>
      <c r="M6039" s="19"/>
      <c r="N6039" s="19">
        <v>7.3564652296677177E-2</v>
      </c>
      <c r="O6039" s="19"/>
      <c r="P6039" s="50">
        <v>1.5903322627884433</v>
      </c>
      <c r="R6039" s="9" t="s">
        <v>0</v>
      </c>
    </row>
    <row r="6040" spans="2:18" x14ac:dyDescent="0.2">
      <c r="B6040" s="25">
        <v>5810</v>
      </c>
      <c r="C6040" s="193"/>
      <c r="D6040" s="19">
        <v>2.2020298015644366</v>
      </c>
      <c r="E6040" s="19"/>
      <c r="F6040" s="19">
        <v>1.5544009437867667</v>
      </c>
      <c r="G6040" s="19"/>
      <c r="H6040" s="19">
        <v>1.2833398497727075</v>
      </c>
      <c r="I6040" s="19"/>
      <c r="J6040" s="19">
        <v>1.5685277492339007</v>
      </c>
      <c r="K6040" s="19"/>
      <c r="L6040" s="19">
        <v>1.9790835005741483</v>
      </c>
      <c r="M6040" s="19"/>
      <c r="N6040" s="19">
        <v>0.7825532522754266</v>
      </c>
      <c r="O6040" s="19"/>
      <c r="P6040" s="50">
        <v>1.4706302568519027</v>
      </c>
      <c r="R6040" s="9" t="s">
        <v>0</v>
      </c>
    </row>
    <row r="6041" spans="2:18" x14ac:dyDescent="0.2">
      <c r="B6041" s="25">
        <v>5811</v>
      </c>
      <c r="C6041" s="193"/>
      <c r="D6041" s="19">
        <v>1.2201398246577613</v>
      </c>
      <c r="E6041" s="19"/>
      <c r="F6041" s="19">
        <v>1.0335543752233651</v>
      </c>
      <c r="G6041" s="19"/>
      <c r="H6041" s="19">
        <v>0.95838779623230252</v>
      </c>
      <c r="I6041" s="19"/>
      <c r="J6041" s="19">
        <v>0.47130190708337216</v>
      </c>
      <c r="K6041" s="19"/>
      <c r="L6041" s="19">
        <v>0.91466562444322308</v>
      </c>
      <c r="M6041" s="19"/>
      <c r="N6041" s="19">
        <v>0.22709930840204173</v>
      </c>
      <c r="O6041" s="19"/>
      <c r="P6041" s="50">
        <v>0.71752081537671464</v>
      </c>
      <c r="R6041" s="9" t="s">
        <v>0</v>
      </c>
    </row>
    <row r="6042" spans="2:18" x14ac:dyDescent="0.2">
      <c r="B6042" s="25">
        <v>5812</v>
      </c>
      <c r="C6042" s="193">
        <v>0.92128276604217607</v>
      </c>
      <c r="D6042" s="19"/>
      <c r="E6042" s="19">
        <v>0.57624555881749673</v>
      </c>
      <c r="F6042" s="19"/>
      <c r="G6042" s="19">
        <v>1.1321712485608562</v>
      </c>
      <c r="H6042" s="19"/>
      <c r="I6042" s="19">
        <v>0.35613830203585817</v>
      </c>
      <c r="J6042" s="19"/>
      <c r="K6042" s="19">
        <v>1.051174452402909</v>
      </c>
      <c r="L6042" s="19"/>
      <c r="M6042" s="19">
        <v>0.32232993688597988</v>
      </c>
      <c r="N6042" s="19"/>
      <c r="O6042" s="19">
        <v>0.33869242284156426</v>
      </c>
      <c r="P6042" s="50"/>
      <c r="R6042" s="9" t="s">
        <v>0</v>
      </c>
    </row>
    <row r="6043" spans="2:18" x14ac:dyDescent="0.2">
      <c r="B6043" s="25">
        <v>5813</v>
      </c>
      <c r="C6043" s="193"/>
      <c r="D6043" s="19">
        <v>0.8423796894957073</v>
      </c>
      <c r="E6043" s="19"/>
      <c r="F6043" s="19">
        <v>0.76018591775914102</v>
      </c>
      <c r="G6043" s="19"/>
      <c r="H6043" s="19">
        <v>1.7048941654100085</v>
      </c>
      <c r="I6043" s="19"/>
      <c r="J6043" s="19">
        <v>0.42738652990671455</v>
      </c>
      <c r="K6043" s="19"/>
      <c r="L6043" s="19">
        <v>1.8246550363184026</v>
      </c>
      <c r="M6043" s="19"/>
      <c r="N6043" s="19">
        <v>1.4995597102068834</v>
      </c>
      <c r="O6043" s="19"/>
      <c r="P6043" s="50">
        <v>1.7588501458265273</v>
      </c>
      <c r="R6043" s="9" t="s">
        <v>0</v>
      </c>
    </row>
    <row r="6044" spans="2:18" x14ac:dyDescent="0.2">
      <c r="B6044" s="25">
        <v>5814</v>
      </c>
      <c r="C6044" s="193">
        <v>8.3980948603600454E-3</v>
      </c>
      <c r="D6044" s="19"/>
      <c r="E6044" s="19">
        <v>0.45076406871324165</v>
      </c>
      <c r="F6044" s="19"/>
      <c r="G6044" s="19"/>
      <c r="H6044" s="19">
        <v>0.16491465161917529</v>
      </c>
      <c r="I6044" s="19"/>
      <c r="J6044" s="19">
        <v>1.0458257757195424</v>
      </c>
      <c r="K6044" s="19"/>
      <c r="L6044" s="19">
        <v>0.78349168544521897</v>
      </c>
      <c r="M6044" s="19"/>
      <c r="N6044" s="19">
        <v>0.11552232507753016</v>
      </c>
      <c r="O6044" s="19">
        <v>6.9112288392509588E-2</v>
      </c>
      <c r="P6044" s="50"/>
      <c r="R6044" s="9" t="s">
        <v>0</v>
      </c>
    </row>
    <row r="6045" spans="2:18" x14ac:dyDescent="0.2">
      <c r="B6045" s="25">
        <v>5815</v>
      </c>
      <c r="C6045" s="193"/>
      <c r="D6045" s="19">
        <v>0.56259168636857737</v>
      </c>
      <c r="E6045" s="19"/>
      <c r="F6045" s="19">
        <v>1.3523646590977367</v>
      </c>
      <c r="G6045" s="19"/>
      <c r="H6045" s="19">
        <v>0.15716626965741012</v>
      </c>
      <c r="I6045" s="19"/>
      <c r="J6045" s="19">
        <v>1.6189233810895931</v>
      </c>
      <c r="K6045" s="19"/>
      <c r="L6045" s="19">
        <v>0.56377251601619172</v>
      </c>
      <c r="M6045" s="19"/>
      <c r="N6045" s="19">
        <v>0.92256915346778556</v>
      </c>
      <c r="O6045" s="19"/>
      <c r="P6045" s="50">
        <v>1.3163068684835362</v>
      </c>
      <c r="R6045" s="9" t="s">
        <v>0</v>
      </c>
    </row>
    <row r="6046" spans="2:18" x14ac:dyDescent="0.2">
      <c r="B6046" s="25">
        <v>5816</v>
      </c>
      <c r="C6046" s="193"/>
      <c r="D6046" s="19">
        <v>0.34653317495859831</v>
      </c>
      <c r="E6046" s="19"/>
      <c r="F6046" s="19">
        <v>1.0869449652243219</v>
      </c>
      <c r="G6046" s="19"/>
      <c r="H6046" s="19">
        <v>0.79002854061772643</v>
      </c>
      <c r="I6046" s="19"/>
      <c r="J6046" s="19">
        <v>0.27606468937629963</v>
      </c>
      <c r="K6046" s="19"/>
      <c r="L6046" s="19">
        <v>1.6935031795618691</v>
      </c>
      <c r="M6046" s="19"/>
      <c r="N6046" s="19">
        <v>8.0903017314226069E-2</v>
      </c>
      <c r="O6046" s="19"/>
      <c r="P6046" s="50">
        <v>0.88381285086329564</v>
      </c>
      <c r="R6046" s="9" t="s">
        <v>0</v>
      </c>
    </row>
    <row r="6047" spans="2:18" x14ac:dyDescent="0.2">
      <c r="B6047" s="25">
        <v>5817</v>
      </c>
      <c r="C6047" s="193"/>
      <c r="D6047" s="19">
        <v>1.5613091722787602</v>
      </c>
      <c r="E6047" s="19"/>
      <c r="F6047" s="19">
        <v>1.5879644704174245</v>
      </c>
      <c r="G6047" s="19"/>
      <c r="H6047" s="19">
        <v>2.1008472139580516</v>
      </c>
      <c r="I6047" s="19"/>
      <c r="J6047" s="19">
        <v>1.9902408759860153</v>
      </c>
      <c r="K6047" s="19"/>
      <c r="L6047" s="19">
        <v>1.1001645937874547</v>
      </c>
      <c r="M6047" s="19"/>
      <c r="N6047" s="19">
        <v>1.249388471817231</v>
      </c>
      <c r="O6047" s="19"/>
      <c r="P6047" s="50">
        <v>0.3716251292645229</v>
      </c>
      <c r="R6047" s="9" t="s">
        <v>0</v>
      </c>
    </row>
    <row r="6048" spans="2:18" x14ac:dyDescent="0.2">
      <c r="B6048" s="25">
        <v>5818</v>
      </c>
      <c r="C6048" s="193"/>
      <c r="D6048" s="19">
        <v>0.62395487342405309</v>
      </c>
      <c r="E6048" s="19"/>
      <c r="F6048" s="19">
        <v>0.35139045142163544</v>
      </c>
      <c r="G6048" s="19"/>
      <c r="H6048" s="19">
        <v>0.67105278949950675</v>
      </c>
      <c r="I6048" s="19"/>
      <c r="J6048" s="19">
        <v>1.1016758556793929</v>
      </c>
      <c r="K6048" s="19"/>
      <c r="L6048" s="19">
        <v>0.43843663267949234</v>
      </c>
      <c r="M6048" s="19"/>
      <c r="N6048" s="19">
        <v>0.37607606852103953</v>
      </c>
      <c r="O6048" s="19"/>
      <c r="P6048" s="50">
        <v>0.86699138630683359</v>
      </c>
      <c r="R6048" s="9" t="s">
        <v>0</v>
      </c>
    </row>
    <row r="6049" spans="2:18" x14ac:dyDescent="0.2">
      <c r="B6049" s="25">
        <v>5819</v>
      </c>
      <c r="C6049" s="193"/>
      <c r="D6049" s="19">
        <v>9.0074134820332469E-2</v>
      </c>
      <c r="E6049" s="19">
        <v>3.1073905833869608E-2</v>
      </c>
      <c r="F6049" s="19"/>
      <c r="G6049" s="19"/>
      <c r="H6049" s="19">
        <v>9.6967052007094087E-2</v>
      </c>
      <c r="I6049" s="19"/>
      <c r="J6049" s="19">
        <v>1.0516779654713104</v>
      </c>
      <c r="K6049" s="19"/>
      <c r="L6049" s="19">
        <v>0.59141967142281837</v>
      </c>
      <c r="M6049" s="19"/>
      <c r="N6049" s="19">
        <v>0.39872950363156956</v>
      </c>
      <c r="O6049" s="19"/>
      <c r="P6049" s="50">
        <v>1.0896302472703752</v>
      </c>
      <c r="R6049" s="9" t="s">
        <v>0</v>
      </c>
    </row>
    <row r="6050" spans="2:18" x14ac:dyDescent="0.2">
      <c r="B6050" s="25">
        <v>5820</v>
      </c>
      <c r="C6050" s="193">
        <v>0.76300809717774642</v>
      </c>
      <c r="D6050" s="19"/>
      <c r="E6050" s="19">
        <v>1.1404730917562846</v>
      </c>
      <c r="F6050" s="19"/>
      <c r="G6050" s="19">
        <v>1.2922938086422215</v>
      </c>
      <c r="H6050" s="19"/>
      <c r="I6050" s="19">
        <v>2.0335690023388655</v>
      </c>
      <c r="J6050" s="19"/>
      <c r="K6050" s="19">
        <v>0.91328583793369678</v>
      </c>
      <c r="L6050" s="19"/>
      <c r="M6050" s="19">
        <v>0.74069936056016117</v>
      </c>
      <c r="N6050" s="19"/>
      <c r="O6050" s="19">
        <v>1.4242512544172199</v>
      </c>
      <c r="P6050" s="50"/>
      <c r="R6050" s="9" t="s">
        <v>0</v>
      </c>
    </row>
    <row r="6051" spans="2:18" x14ac:dyDescent="0.2">
      <c r="B6051" s="25">
        <v>5821</v>
      </c>
      <c r="C6051" s="193">
        <v>1.4302051273474305</v>
      </c>
      <c r="D6051" s="19"/>
      <c r="E6051" s="19">
        <v>1.3007684780126221</v>
      </c>
      <c r="F6051" s="19"/>
      <c r="G6051" s="19">
        <v>0.48530151851750042</v>
      </c>
      <c r="H6051" s="19"/>
      <c r="I6051" s="19">
        <v>0.67490731747661681</v>
      </c>
      <c r="J6051" s="19"/>
      <c r="K6051" s="19">
        <v>1.3994088418646768</v>
      </c>
      <c r="L6051" s="19"/>
      <c r="M6051" s="19">
        <v>0.73638019550028244</v>
      </c>
      <c r="N6051" s="19"/>
      <c r="O6051" s="19">
        <v>1.4477091382927607</v>
      </c>
      <c r="P6051" s="50"/>
      <c r="R6051" s="9" t="s">
        <v>0</v>
      </c>
    </row>
    <row r="6052" spans="2:18" x14ac:dyDescent="0.2">
      <c r="B6052" s="25">
        <v>5822</v>
      </c>
      <c r="C6052" s="193"/>
      <c r="D6052" s="19">
        <v>0.54870847092122221</v>
      </c>
      <c r="E6052" s="19"/>
      <c r="F6052" s="19">
        <v>0.79236890771464652</v>
      </c>
      <c r="G6052" s="19">
        <v>0.23747695674174729</v>
      </c>
      <c r="H6052" s="19"/>
      <c r="I6052" s="19"/>
      <c r="J6052" s="19">
        <v>0.27273544847641096</v>
      </c>
      <c r="K6052" s="19"/>
      <c r="L6052" s="19">
        <v>3.7946180390883745E-2</v>
      </c>
      <c r="M6052" s="19"/>
      <c r="N6052" s="19">
        <v>7.7249825076016354E-2</v>
      </c>
      <c r="O6052" s="19"/>
      <c r="P6052" s="50">
        <v>3.2188439279406705E-2</v>
      </c>
      <c r="R6052" s="9" t="s">
        <v>0</v>
      </c>
    </row>
    <row r="6053" spans="2:18" x14ac:dyDescent="0.2">
      <c r="B6053" s="25">
        <v>5823</v>
      </c>
      <c r="C6053" s="193">
        <v>0.74502380996935724</v>
      </c>
      <c r="D6053" s="19"/>
      <c r="E6053" s="19">
        <v>0.28989254314734925</v>
      </c>
      <c r="F6053" s="19"/>
      <c r="G6053" s="19"/>
      <c r="H6053" s="19">
        <v>0.65976223407875323</v>
      </c>
      <c r="I6053" s="19"/>
      <c r="J6053" s="19">
        <v>0.28461723695957597</v>
      </c>
      <c r="K6053" s="19">
        <v>0.3724039548835742</v>
      </c>
      <c r="L6053" s="19"/>
      <c r="M6053" s="19"/>
      <c r="N6053" s="19">
        <v>0.11780737090491722</v>
      </c>
      <c r="O6053" s="19">
        <v>0.16455505952716895</v>
      </c>
      <c r="P6053" s="50"/>
      <c r="R6053" s="9" t="s">
        <v>0</v>
      </c>
    </row>
    <row r="6054" spans="2:18" x14ac:dyDescent="0.2">
      <c r="B6054" s="25">
        <v>5824</v>
      </c>
      <c r="C6054" s="193">
        <v>1.6689861975815654</v>
      </c>
      <c r="D6054" s="19"/>
      <c r="E6054" s="19">
        <v>1.9582604611445007</v>
      </c>
      <c r="F6054" s="19"/>
      <c r="G6054" s="19">
        <v>0.55029378130314943</v>
      </c>
      <c r="H6054" s="19"/>
      <c r="I6054" s="19">
        <v>2.1515794316639552</v>
      </c>
      <c r="J6054" s="19"/>
      <c r="K6054" s="19">
        <v>1.4207462439741501</v>
      </c>
      <c r="L6054" s="19"/>
      <c r="M6054" s="19">
        <v>2.1060588929437811</v>
      </c>
      <c r="N6054" s="19"/>
      <c r="O6054" s="19">
        <v>0.57028921427999368</v>
      </c>
      <c r="P6054" s="50"/>
      <c r="R6054" s="9" t="s">
        <v>0</v>
      </c>
    </row>
    <row r="6055" spans="2:18" x14ac:dyDescent="0.2">
      <c r="B6055" s="25">
        <v>5825</v>
      </c>
      <c r="C6055" s="193">
        <v>0.51532184084224408</v>
      </c>
      <c r="D6055" s="19"/>
      <c r="E6055" s="19"/>
      <c r="F6055" s="19">
        <v>0.84973933588953998</v>
      </c>
      <c r="G6055" s="19">
        <v>0.35538827219156233</v>
      </c>
      <c r="H6055" s="19"/>
      <c r="I6055" s="19"/>
      <c r="J6055" s="19">
        <v>0.97767707703293538</v>
      </c>
      <c r="K6055" s="19"/>
      <c r="L6055" s="19">
        <v>0.64763576983373961</v>
      </c>
      <c r="M6055" s="19"/>
      <c r="N6055" s="19">
        <v>0.30330985295673707</v>
      </c>
      <c r="O6055" s="19"/>
      <c r="P6055" s="50">
        <v>0.37822657729573289</v>
      </c>
      <c r="R6055" s="9" t="s">
        <v>0</v>
      </c>
    </row>
    <row r="6056" spans="2:18" x14ac:dyDescent="0.2">
      <c r="B6056" s="25">
        <v>5826</v>
      </c>
      <c r="C6056" s="193">
        <v>0.65001755836979069</v>
      </c>
      <c r="D6056" s="19"/>
      <c r="E6056" s="19">
        <v>2.2327213968725706E-2</v>
      </c>
      <c r="F6056" s="19"/>
      <c r="G6056" s="19">
        <v>0.56434747065244295</v>
      </c>
      <c r="H6056" s="19"/>
      <c r="I6056" s="19">
        <v>1.0474438921913378</v>
      </c>
      <c r="J6056" s="19"/>
      <c r="K6056" s="19">
        <v>0.18407138374963664</v>
      </c>
      <c r="L6056" s="19"/>
      <c r="M6056" s="19"/>
      <c r="N6056" s="19">
        <v>1.1234010233725995</v>
      </c>
      <c r="O6056" s="19">
        <v>2.2095712916148657E-2</v>
      </c>
      <c r="P6056" s="50"/>
      <c r="R6056" s="9" t="s">
        <v>0</v>
      </c>
    </row>
    <row r="6057" spans="2:18" x14ac:dyDescent="0.2">
      <c r="B6057" s="25">
        <v>5827</v>
      </c>
      <c r="C6057" s="193">
        <v>0.5526451981874323</v>
      </c>
      <c r="D6057" s="19"/>
      <c r="E6057" s="19">
        <v>0.14575060364609313</v>
      </c>
      <c r="F6057" s="19"/>
      <c r="G6057" s="19">
        <v>0.3678301335764414</v>
      </c>
      <c r="H6057" s="19"/>
      <c r="I6057" s="19">
        <v>0.51204305028345865</v>
      </c>
      <c r="J6057" s="19"/>
      <c r="K6057" s="19"/>
      <c r="L6057" s="19">
        <v>9.2050244597466122E-2</v>
      </c>
      <c r="M6057" s="19">
        <v>8.9842961399578619E-2</v>
      </c>
      <c r="N6057" s="19"/>
      <c r="O6057" s="19">
        <v>0.46787950182053778</v>
      </c>
      <c r="P6057" s="50"/>
      <c r="R6057" s="9" t="s">
        <v>0</v>
      </c>
    </row>
    <row r="6058" spans="2:18" x14ac:dyDescent="0.2">
      <c r="B6058" s="25">
        <v>5828</v>
      </c>
      <c r="C6058" s="193">
        <v>0.5839994092321783</v>
      </c>
      <c r="D6058" s="19"/>
      <c r="E6058" s="19">
        <v>0.54213710584600217</v>
      </c>
      <c r="F6058" s="19"/>
      <c r="G6058" s="19">
        <v>1.5414332216280231</v>
      </c>
      <c r="H6058" s="19"/>
      <c r="I6058" s="19">
        <v>1.3192792909404869</v>
      </c>
      <c r="J6058" s="19"/>
      <c r="K6058" s="19">
        <v>0.20194376188443283</v>
      </c>
      <c r="L6058" s="19"/>
      <c r="M6058" s="19">
        <v>1.9172469132418155</v>
      </c>
      <c r="N6058" s="19"/>
      <c r="O6058" s="19">
        <v>1.06189102327698</v>
      </c>
      <c r="P6058" s="50"/>
      <c r="R6058" s="9" t="s">
        <v>0</v>
      </c>
    </row>
    <row r="6059" spans="2:18" x14ac:dyDescent="0.2">
      <c r="B6059" s="25">
        <v>5829</v>
      </c>
      <c r="C6059" s="193">
        <v>0.66541320149959526</v>
      </c>
      <c r="D6059" s="19"/>
      <c r="E6059" s="19">
        <v>8.9647762494516142E-2</v>
      </c>
      <c r="F6059" s="19"/>
      <c r="G6059" s="19"/>
      <c r="H6059" s="19">
        <v>0.70519176927621541</v>
      </c>
      <c r="I6059" s="19">
        <v>1.0242381668057059</v>
      </c>
      <c r="J6059" s="19"/>
      <c r="K6059" s="19">
        <v>0.47184606021002745</v>
      </c>
      <c r="L6059" s="19"/>
      <c r="M6059" s="19"/>
      <c r="N6059" s="19">
        <v>0.26661792499065523</v>
      </c>
      <c r="O6059" s="19">
        <v>0.42573731631016715</v>
      </c>
      <c r="P6059" s="50"/>
      <c r="R6059" s="9" t="s">
        <v>0</v>
      </c>
    </row>
    <row r="6060" spans="2:18" x14ac:dyDescent="0.2">
      <c r="B6060" s="25">
        <v>5830</v>
      </c>
      <c r="C6060" s="193">
        <v>2.1943219430801277</v>
      </c>
      <c r="D6060" s="19"/>
      <c r="E6060" s="19">
        <v>1.347770905739508</v>
      </c>
      <c r="F6060" s="19"/>
      <c r="G6060" s="19">
        <v>1.5651520724694685</v>
      </c>
      <c r="H6060" s="19"/>
      <c r="I6060" s="19">
        <v>2.62461761229001</v>
      </c>
      <c r="J6060" s="19"/>
      <c r="K6060" s="19">
        <v>2.4516407153277657</v>
      </c>
      <c r="L6060" s="19"/>
      <c r="M6060" s="19">
        <v>2.2514310568767133</v>
      </c>
      <c r="N6060" s="19"/>
      <c r="O6060" s="19">
        <v>1.5419937514140076</v>
      </c>
      <c r="P6060" s="50"/>
      <c r="R6060" s="9" t="s">
        <v>0</v>
      </c>
    </row>
    <row r="6061" spans="2:18" x14ac:dyDescent="0.2">
      <c r="B6061" s="25">
        <v>5831</v>
      </c>
      <c r="C6061" s="193"/>
      <c r="D6061" s="19">
        <v>0.2953319019577389</v>
      </c>
      <c r="E6061" s="19">
        <v>0.7408693347224149</v>
      </c>
      <c r="F6061" s="19"/>
      <c r="G6061" s="19"/>
      <c r="H6061" s="19">
        <v>4.4839617145924555E-2</v>
      </c>
      <c r="I6061" s="19">
        <v>0.54985575986214952</v>
      </c>
      <c r="J6061" s="19"/>
      <c r="K6061" s="19"/>
      <c r="L6061" s="19">
        <v>0.11748268222471124</v>
      </c>
      <c r="M6061" s="19"/>
      <c r="N6061" s="19">
        <v>0.39174184431424758</v>
      </c>
      <c r="O6061" s="19"/>
      <c r="P6061" s="50">
        <v>7.0138403105062391E-2</v>
      </c>
      <c r="R6061" s="9" t="s">
        <v>0</v>
      </c>
    </row>
    <row r="6062" spans="2:18" x14ac:dyDescent="0.2">
      <c r="B6062" s="25">
        <v>5832</v>
      </c>
      <c r="C6062" s="193"/>
      <c r="D6062" s="19">
        <v>0.15794142804965255</v>
      </c>
      <c r="E6062" s="19">
        <v>0.24044851702262249</v>
      </c>
      <c r="F6062" s="19"/>
      <c r="G6062" s="19">
        <v>0.35091895169077292</v>
      </c>
      <c r="H6062" s="19"/>
      <c r="I6062" s="19">
        <v>0.18798227594089201</v>
      </c>
      <c r="J6062" s="19"/>
      <c r="K6062" s="19">
        <v>0.22591977457051932</v>
      </c>
      <c r="L6062" s="19"/>
      <c r="M6062" s="19">
        <v>0.35845054772391161</v>
      </c>
      <c r="N6062" s="19"/>
      <c r="O6062" s="19">
        <v>0.24666993723937242</v>
      </c>
      <c r="P6062" s="50"/>
      <c r="R6062" s="9" t="s">
        <v>0</v>
      </c>
    </row>
    <row r="6063" spans="2:18" x14ac:dyDescent="0.2">
      <c r="B6063" s="25">
        <v>5833</v>
      </c>
      <c r="C6063" s="193">
        <v>8.5108701087096519E-2</v>
      </c>
      <c r="D6063" s="19"/>
      <c r="E6063" s="19">
        <v>0.33671249991455976</v>
      </c>
      <c r="F6063" s="19"/>
      <c r="G6063" s="19">
        <v>0.18544567198828193</v>
      </c>
      <c r="H6063" s="19"/>
      <c r="I6063" s="19">
        <v>6.2105493058806541E-2</v>
      </c>
      <c r="J6063" s="19"/>
      <c r="K6063" s="19">
        <v>1.1811690225163005</v>
      </c>
      <c r="L6063" s="19"/>
      <c r="M6063" s="19">
        <v>0.79114339813095536</v>
      </c>
      <c r="N6063" s="19"/>
      <c r="O6063" s="19">
        <v>0.23922441432224426</v>
      </c>
      <c r="P6063" s="50"/>
      <c r="R6063" s="9" t="s">
        <v>0</v>
      </c>
    </row>
    <row r="6064" spans="2:18" x14ac:dyDescent="0.2">
      <c r="B6064" s="25">
        <v>5834</v>
      </c>
      <c r="C6064" s="193"/>
      <c r="D6064" s="19">
        <v>0.12887542096906277</v>
      </c>
      <c r="E6064" s="19"/>
      <c r="F6064" s="19">
        <v>0.81263699463712868</v>
      </c>
      <c r="G6064" s="19"/>
      <c r="H6064" s="19">
        <v>0.43783865999451499</v>
      </c>
      <c r="I6064" s="19">
        <v>0.39408172031953215</v>
      </c>
      <c r="J6064" s="19"/>
      <c r="K6064" s="19">
        <v>4.4938919609425268E-2</v>
      </c>
      <c r="L6064" s="19"/>
      <c r="M6064" s="19"/>
      <c r="N6064" s="19">
        <v>0.19699271438945851</v>
      </c>
      <c r="O6064" s="19"/>
      <c r="P6064" s="50">
        <v>0.53579482346768992</v>
      </c>
      <c r="R6064" s="9" t="s">
        <v>0</v>
      </c>
    </row>
    <row r="6065" spans="2:18" x14ac:dyDescent="0.2">
      <c r="B6065" s="25">
        <v>5835</v>
      </c>
      <c r="C6065" s="193"/>
      <c r="D6065" s="19">
        <v>0.26626725047624644</v>
      </c>
      <c r="E6065" s="19"/>
      <c r="F6065" s="19">
        <v>0.42858297069689455</v>
      </c>
      <c r="G6065" s="19"/>
      <c r="H6065" s="19">
        <v>3.7510312956805472E-2</v>
      </c>
      <c r="I6065" s="19">
        <v>0.50656405953730588</v>
      </c>
      <c r="J6065" s="19"/>
      <c r="K6065" s="19"/>
      <c r="L6065" s="19">
        <v>0.96971028815005866</v>
      </c>
      <c r="M6065" s="19"/>
      <c r="N6065" s="19">
        <v>7.9671854679408016E-2</v>
      </c>
      <c r="O6065" s="19"/>
      <c r="P6065" s="50">
        <v>0.55619039331377051</v>
      </c>
      <c r="R6065" s="9" t="s">
        <v>0</v>
      </c>
    </row>
    <row r="6066" spans="2:18" x14ac:dyDescent="0.2">
      <c r="B6066" s="25">
        <v>5836</v>
      </c>
      <c r="C6066" s="193">
        <v>0.90321926168699884</v>
      </c>
      <c r="D6066" s="19"/>
      <c r="E6066" s="19">
        <v>0.89509913717174883</v>
      </c>
      <c r="F6066" s="19"/>
      <c r="G6066" s="19">
        <v>1.2693778633179911</v>
      </c>
      <c r="H6066" s="19"/>
      <c r="I6066" s="19"/>
      <c r="J6066" s="19">
        <v>0.45043385381141726</v>
      </c>
      <c r="K6066" s="19">
        <v>0.64680953814755204</v>
      </c>
      <c r="L6066" s="19"/>
      <c r="M6066" s="19">
        <v>0.39032080625585075</v>
      </c>
      <c r="N6066" s="19"/>
      <c r="O6066" s="19">
        <v>0.40504898641498321</v>
      </c>
      <c r="P6066" s="50"/>
      <c r="R6066" s="9" t="s">
        <v>0</v>
      </c>
    </row>
    <row r="6067" spans="2:18" x14ac:dyDescent="0.2">
      <c r="B6067" s="25">
        <v>5837</v>
      </c>
      <c r="C6067" s="193"/>
      <c r="D6067" s="19">
        <v>0.60485755961942311</v>
      </c>
      <c r="E6067" s="19"/>
      <c r="F6067" s="19">
        <v>0.81006495913756116</v>
      </c>
      <c r="G6067" s="19"/>
      <c r="H6067" s="19">
        <v>0.53411461733981336</v>
      </c>
      <c r="I6067" s="19"/>
      <c r="J6067" s="19">
        <v>0.89822690276973494</v>
      </c>
      <c r="K6067" s="19"/>
      <c r="L6067" s="19">
        <v>0.86991729585689226</v>
      </c>
      <c r="M6067" s="19"/>
      <c r="N6067" s="19">
        <v>0.16978830668803116</v>
      </c>
      <c r="O6067" s="19"/>
      <c r="P6067" s="50">
        <v>0.30857757361286681</v>
      </c>
      <c r="R6067" s="9" t="s">
        <v>0</v>
      </c>
    </row>
    <row r="6068" spans="2:18" x14ac:dyDescent="0.2">
      <c r="B6068" s="25">
        <v>5838</v>
      </c>
      <c r="C6068" s="193">
        <v>0.67274438826977256</v>
      </c>
      <c r="D6068" s="19"/>
      <c r="E6068" s="19">
        <v>0.47556222914214646</v>
      </c>
      <c r="F6068" s="19"/>
      <c r="G6068" s="19">
        <v>0.55701141740858673</v>
      </c>
      <c r="H6068" s="19"/>
      <c r="I6068" s="19">
        <v>1.3482739723115715</v>
      </c>
      <c r="J6068" s="19"/>
      <c r="K6068" s="19">
        <v>0.79699081290732299</v>
      </c>
      <c r="L6068" s="19"/>
      <c r="M6068" s="19">
        <v>0.98420431382340334</v>
      </c>
      <c r="N6068" s="19"/>
      <c r="O6068" s="19">
        <v>1.1081399912148859</v>
      </c>
      <c r="P6068" s="50"/>
      <c r="R6068" s="9" t="s">
        <v>0</v>
      </c>
    </row>
    <row r="6069" spans="2:18" x14ac:dyDescent="0.2">
      <c r="B6069" s="25">
        <v>5839</v>
      </c>
      <c r="C6069" s="193">
        <v>1.0708761589449294</v>
      </c>
      <c r="D6069" s="19"/>
      <c r="E6069" s="19">
        <v>0.96304829191425367</v>
      </c>
      <c r="F6069" s="19"/>
      <c r="G6069" s="19">
        <v>0.29799693641184283</v>
      </c>
      <c r="H6069" s="19"/>
      <c r="I6069" s="19">
        <v>0.65863542236636408</v>
      </c>
      <c r="J6069" s="19"/>
      <c r="K6069" s="19">
        <v>0.6487020192255748</v>
      </c>
      <c r="L6069" s="19"/>
      <c r="M6069" s="19">
        <v>0.8361202456260316</v>
      </c>
      <c r="N6069" s="19"/>
      <c r="O6069" s="19">
        <v>1.8925944316309389</v>
      </c>
      <c r="P6069" s="50"/>
      <c r="R6069" s="9" t="s">
        <v>0</v>
      </c>
    </row>
    <row r="6070" spans="2:18" x14ac:dyDescent="0.2">
      <c r="B6070" s="25">
        <v>5840</v>
      </c>
      <c r="C6070" s="193"/>
      <c r="D6070" s="19">
        <v>0.32831733743827352</v>
      </c>
      <c r="E6070" s="19"/>
      <c r="F6070" s="19">
        <v>0.26283118112497728</v>
      </c>
      <c r="G6070" s="19"/>
      <c r="H6070" s="19">
        <v>0.4676604134604882</v>
      </c>
      <c r="I6070" s="19"/>
      <c r="J6070" s="19">
        <v>0.6148478181863859</v>
      </c>
      <c r="K6070" s="19"/>
      <c r="L6070" s="19">
        <v>0.45437886559165119</v>
      </c>
      <c r="M6070" s="19">
        <v>0.13042289189364767</v>
      </c>
      <c r="N6070" s="19"/>
      <c r="O6070" s="19"/>
      <c r="P6070" s="50">
        <v>0.96811042145405357</v>
      </c>
      <c r="R6070" s="9" t="s">
        <v>0</v>
      </c>
    </row>
    <row r="6071" spans="2:18" x14ac:dyDescent="0.2">
      <c r="B6071" s="25">
        <v>5841</v>
      </c>
      <c r="C6071" s="193"/>
      <c r="D6071" s="19">
        <v>0.3150981690429</v>
      </c>
      <c r="E6071" s="19">
        <v>0.5055260179264679</v>
      </c>
      <c r="F6071" s="19"/>
      <c r="G6071" s="19">
        <v>0.55946519422758667</v>
      </c>
      <c r="H6071" s="19"/>
      <c r="I6071" s="19"/>
      <c r="J6071" s="19">
        <v>0.5229391689648043</v>
      </c>
      <c r="K6071" s="19">
        <v>0.85588706941802162</v>
      </c>
      <c r="L6071" s="19"/>
      <c r="M6071" s="19">
        <v>0.38949057001113035</v>
      </c>
      <c r="N6071" s="19"/>
      <c r="O6071" s="19">
        <v>0.12588021909048558</v>
      </c>
      <c r="P6071" s="50"/>
      <c r="R6071" s="9" t="s">
        <v>0</v>
      </c>
    </row>
    <row r="6072" spans="2:18" x14ac:dyDescent="0.2">
      <c r="B6072" s="25">
        <v>5842</v>
      </c>
      <c r="C6072" s="193"/>
      <c r="D6072" s="19">
        <v>0.73414562321560728</v>
      </c>
      <c r="E6072" s="19"/>
      <c r="F6072" s="19">
        <v>1.046301519793601</v>
      </c>
      <c r="G6072" s="19"/>
      <c r="H6072" s="19">
        <v>1.4210685539438173</v>
      </c>
      <c r="I6072" s="19"/>
      <c r="J6072" s="19">
        <v>1.1481482045868747</v>
      </c>
      <c r="K6072" s="19"/>
      <c r="L6072" s="19">
        <v>1.5881915697691091</v>
      </c>
      <c r="M6072" s="19"/>
      <c r="N6072" s="19">
        <v>2.1118737760641104</v>
      </c>
      <c r="O6072" s="19"/>
      <c r="P6072" s="50">
        <v>1.1745760339530145</v>
      </c>
      <c r="R6072" s="9" t="s">
        <v>0</v>
      </c>
    </row>
    <row r="6073" spans="2:18" x14ac:dyDescent="0.2">
      <c r="B6073" s="25">
        <v>5843</v>
      </c>
      <c r="C6073" s="193">
        <v>1.4882026377022819</v>
      </c>
      <c r="D6073" s="19"/>
      <c r="E6073" s="19">
        <v>0.99454413699952304</v>
      </c>
      <c r="F6073" s="19"/>
      <c r="G6073" s="19">
        <v>2.0428150121108644</v>
      </c>
      <c r="H6073" s="19"/>
      <c r="I6073" s="19">
        <v>1.1327118958035785</v>
      </c>
      <c r="J6073" s="19"/>
      <c r="K6073" s="19">
        <v>1.3437050531467227</v>
      </c>
      <c r="L6073" s="19"/>
      <c r="M6073" s="19">
        <v>1.6977632478917439</v>
      </c>
      <c r="N6073" s="19"/>
      <c r="O6073" s="19">
        <v>2.1465619267848126</v>
      </c>
      <c r="P6073" s="50"/>
      <c r="R6073" s="9" t="s">
        <v>0</v>
      </c>
    </row>
    <row r="6074" spans="2:18" x14ac:dyDescent="0.2">
      <c r="B6074" s="25">
        <v>5844</v>
      </c>
      <c r="C6074" s="193"/>
      <c r="D6074" s="19">
        <v>0.7270643562086484</v>
      </c>
      <c r="E6074" s="19"/>
      <c r="F6074" s="19">
        <v>0.18706031339604995</v>
      </c>
      <c r="G6074" s="19"/>
      <c r="H6074" s="19">
        <v>9.6706281267030555E-2</v>
      </c>
      <c r="I6074" s="19">
        <v>0.96774811581744857</v>
      </c>
      <c r="J6074" s="19"/>
      <c r="K6074" s="19"/>
      <c r="L6074" s="19">
        <v>0.11249419329898967</v>
      </c>
      <c r="M6074" s="19">
        <v>0.11613485941949396</v>
      </c>
      <c r="N6074" s="19"/>
      <c r="O6074" s="19"/>
      <c r="P6074" s="50">
        <v>0.41351204801767916</v>
      </c>
      <c r="R6074" s="9" t="s">
        <v>0</v>
      </c>
    </row>
    <row r="6075" spans="2:18" x14ac:dyDescent="0.2">
      <c r="B6075" s="25">
        <v>5845</v>
      </c>
      <c r="C6075" s="193">
        <v>0.6870297169377656</v>
      </c>
      <c r="D6075" s="19"/>
      <c r="E6075" s="19">
        <v>0.31857481676542571</v>
      </c>
      <c r="F6075" s="19"/>
      <c r="G6075" s="19"/>
      <c r="H6075" s="19">
        <v>0.52544297843118759</v>
      </c>
      <c r="I6075" s="19">
        <v>0.41591831862187961</v>
      </c>
      <c r="J6075" s="19"/>
      <c r="K6075" s="19">
        <v>0.32554051405807605</v>
      </c>
      <c r="L6075" s="19"/>
      <c r="M6075" s="19"/>
      <c r="N6075" s="19">
        <v>0.23135063824857577</v>
      </c>
      <c r="O6075" s="19">
        <v>0.42827482671793332</v>
      </c>
      <c r="P6075" s="50"/>
      <c r="R6075" s="9" t="s">
        <v>0</v>
      </c>
    </row>
    <row r="6076" spans="2:18" x14ac:dyDescent="0.2">
      <c r="B6076" s="25">
        <v>5846</v>
      </c>
      <c r="C6076" s="193"/>
      <c r="D6076" s="19">
        <v>1.2273524494106892E-2</v>
      </c>
      <c r="E6076" s="19"/>
      <c r="F6076" s="19">
        <v>0.37799630576281756</v>
      </c>
      <c r="G6076" s="19"/>
      <c r="H6076" s="19">
        <v>0.45526483549090901</v>
      </c>
      <c r="I6076" s="19"/>
      <c r="J6076" s="19">
        <v>7.1582402796985301E-2</v>
      </c>
      <c r="K6076" s="19">
        <v>0.45437123384702321</v>
      </c>
      <c r="L6076" s="19"/>
      <c r="M6076" s="19">
        <v>0.17198903249634051</v>
      </c>
      <c r="N6076" s="19"/>
      <c r="O6076" s="19"/>
      <c r="P6076" s="50">
        <v>1.0254160711254841</v>
      </c>
      <c r="R6076" s="9" t="s">
        <v>0</v>
      </c>
    </row>
    <row r="6077" spans="2:18" x14ac:dyDescent="0.2">
      <c r="B6077" s="25">
        <v>5847</v>
      </c>
      <c r="C6077" s="193"/>
      <c r="D6077" s="19">
        <v>0.26608437981361699</v>
      </c>
      <c r="E6077" s="19">
        <v>0.35902109600301441</v>
      </c>
      <c r="F6077" s="19"/>
      <c r="G6077" s="19"/>
      <c r="H6077" s="19">
        <v>6.4713524676719619E-2</v>
      </c>
      <c r="I6077" s="19"/>
      <c r="J6077" s="19">
        <v>0.17677088965705229</v>
      </c>
      <c r="K6077" s="19"/>
      <c r="L6077" s="19">
        <v>0.7567182445416003</v>
      </c>
      <c r="M6077" s="19">
        <v>9.4119139769078222E-2</v>
      </c>
      <c r="N6077" s="19"/>
      <c r="O6077" s="19"/>
      <c r="P6077" s="50">
        <v>5.1373557516235221E-2</v>
      </c>
      <c r="R6077" s="9" t="s">
        <v>0</v>
      </c>
    </row>
    <row r="6078" spans="2:18" x14ac:dyDescent="0.2">
      <c r="B6078" s="25">
        <v>5848</v>
      </c>
      <c r="C6078" s="193">
        <v>0.78680682583781913</v>
      </c>
      <c r="D6078" s="19"/>
      <c r="E6078" s="19">
        <v>1.8424925584529745</v>
      </c>
      <c r="F6078" s="19"/>
      <c r="G6078" s="19">
        <v>1.5593332789133543</v>
      </c>
      <c r="H6078" s="19"/>
      <c r="I6078" s="19">
        <v>1.0505905698041706</v>
      </c>
      <c r="J6078" s="19"/>
      <c r="K6078" s="19">
        <v>1.3082556904777563</v>
      </c>
      <c r="L6078" s="19"/>
      <c r="M6078" s="19">
        <v>1.3608942106334536</v>
      </c>
      <c r="N6078" s="19"/>
      <c r="O6078" s="19">
        <v>1.6597457905218405</v>
      </c>
      <c r="P6078" s="50"/>
      <c r="R6078" s="9" t="s">
        <v>0</v>
      </c>
    </row>
    <row r="6079" spans="2:18" x14ac:dyDescent="0.2">
      <c r="B6079" s="25">
        <v>5849</v>
      </c>
      <c r="C6079" s="193">
        <v>0.53788524708444707</v>
      </c>
      <c r="D6079" s="19"/>
      <c r="E6079" s="19">
        <v>0.41435913453209794</v>
      </c>
      <c r="F6079" s="19"/>
      <c r="G6079" s="19"/>
      <c r="H6079" s="19">
        <v>0.35730228618910681</v>
      </c>
      <c r="I6079" s="19"/>
      <c r="J6079" s="19">
        <v>0.43620727814761801</v>
      </c>
      <c r="K6079" s="19"/>
      <c r="L6079" s="19">
        <v>0.44623064667919515</v>
      </c>
      <c r="M6079" s="19">
        <v>4.0753502008899649E-2</v>
      </c>
      <c r="N6079" s="19"/>
      <c r="O6079" s="19">
        <v>0.23043438250061651</v>
      </c>
      <c r="P6079" s="50"/>
      <c r="R6079" s="9" t="s">
        <v>0</v>
      </c>
    </row>
    <row r="6080" spans="2:18" x14ac:dyDescent="0.2">
      <c r="B6080" s="25">
        <v>5850</v>
      </c>
      <c r="C6080" s="193">
        <v>0.37852355064898929</v>
      </c>
      <c r="D6080" s="19"/>
      <c r="E6080" s="19">
        <v>0.11180028279055547</v>
      </c>
      <c r="F6080" s="19"/>
      <c r="G6080" s="19"/>
      <c r="H6080" s="19">
        <v>0.25833224224506662</v>
      </c>
      <c r="I6080" s="19"/>
      <c r="J6080" s="19">
        <v>0.92512255869619731</v>
      </c>
      <c r="K6080" s="19"/>
      <c r="L6080" s="19">
        <v>0.52660973207457729</v>
      </c>
      <c r="M6080" s="19"/>
      <c r="N6080" s="19">
        <v>1.0332854776574127</v>
      </c>
      <c r="O6080" s="19"/>
      <c r="P6080" s="50">
        <v>0.68022734765047499</v>
      </c>
      <c r="R6080" s="9" t="s">
        <v>0</v>
      </c>
    </row>
    <row r="6081" spans="2:18" x14ac:dyDescent="0.2">
      <c r="B6081" s="25">
        <v>5851</v>
      </c>
      <c r="C6081" s="193">
        <v>0.35160085035468841</v>
      </c>
      <c r="D6081" s="19"/>
      <c r="E6081" s="19"/>
      <c r="F6081" s="19">
        <v>0.20946601242353147</v>
      </c>
      <c r="G6081" s="19"/>
      <c r="H6081" s="19">
        <v>0.44264912042516025</v>
      </c>
      <c r="I6081" s="19"/>
      <c r="J6081" s="19">
        <v>0.43575754499211061</v>
      </c>
      <c r="K6081" s="19"/>
      <c r="L6081" s="19">
        <v>0.24416013842448575</v>
      </c>
      <c r="M6081" s="19"/>
      <c r="N6081" s="19">
        <v>1.0931837278279368E-2</v>
      </c>
      <c r="O6081" s="19"/>
      <c r="P6081" s="50">
        <v>5.9845076472340311E-3</v>
      </c>
      <c r="R6081" s="9" t="s">
        <v>0</v>
      </c>
    </row>
    <row r="6082" spans="2:18" x14ac:dyDescent="0.2">
      <c r="B6082" s="25">
        <v>5852</v>
      </c>
      <c r="C6082" s="193"/>
      <c r="D6082" s="19">
        <v>0.29030435570181667</v>
      </c>
      <c r="E6082" s="19">
        <v>0.13011702256162894</v>
      </c>
      <c r="F6082" s="19"/>
      <c r="G6082" s="19">
        <v>0.33926225329500714</v>
      </c>
      <c r="H6082" s="19"/>
      <c r="I6082" s="19">
        <v>0.92229364406556769</v>
      </c>
      <c r="J6082" s="19"/>
      <c r="K6082" s="19">
        <v>0.55550797440920274</v>
      </c>
      <c r="L6082" s="19"/>
      <c r="M6082" s="19">
        <v>0.41521635022577158</v>
      </c>
      <c r="N6082" s="19"/>
      <c r="O6082" s="19">
        <v>0.29843524323584036</v>
      </c>
      <c r="P6082" s="50"/>
      <c r="R6082" s="9" t="s">
        <v>0</v>
      </c>
    </row>
    <row r="6083" spans="2:18" x14ac:dyDescent="0.2">
      <c r="B6083" s="25">
        <v>5853</v>
      </c>
      <c r="C6083" s="193"/>
      <c r="D6083" s="19">
        <v>0.22078035649305411</v>
      </c>
      <c r="E6083" s="19"/>
      <c r="F6083" s="19">
        <v>0.38336364223651137</v>
      </c>
      <c r="G6083" s="19">
        <v>0.13576599568118311</v>
      </c>
      <c r="H6083" s="19"/>
      <c r="I6083" s="19"/>
      <c r="J6083" s="19">
        <v>0.79637997597259191</v>
      </c>
      <c r="K6083" s="19"/>
      <c r="L6083" s="19">
        <v>0.4765016898385856</v>
      </c>
      <c r="M6083" s="19"/>
      <c r="N6083" s="19">
        <v>0.50390944122895664</v>
      </c>
      <c r="O6083" s="19"/>
      <c r="P6083" s="50">
        <v>7.904782329055618E-2</v>
      </c>
      <c r="R6083" s="9" t="s">
        <v>0</v>
      </c>
    </row>
    <row r="6084" spans="2:18" x14ac:dyDescent="0.2">
      <c r="B6084" s="25">
        <v>5854</v>
      </c>
      <c r="C6084" s="193"/>
      <c r="D6084" s="19">
        <v>1.598743003311621</v>
      </c>
      <c r="E6084" s="19"/>
      <c r="F6084" s="19">
        <v>2.5642704350024168</v>
      </c>
      <c r="G6084" s="19"/>
      <c r="H6084" s="19">
        <v>1.2252328304425788</v>
      </c>
      <c r="I6084" s="19"/>
      <c r="J6084" s="19">
        <v>2.3956274180556854</v>
      </c>
      <c r="K6084" s="19"/>
      <c r="L6084" s="19">
        <v>0.81825480500780934</v>
      </c>
      <c r="M6084" s="19"/>
      <c r="N6084" s="19">
        <v>1.5125219307137354</v>
      </c>
      <c r="O6084" s="19"/>
      <c r="P6084" s="50">
        <v>2.2363218179897837</v>
      </c>
      <c r="R6084" s="9" t="s">
        <v>0</v>
      </c>
    </row>
    <row r="6085" spans="2:18" x14ac:dyDescent="0.2">
      <c r="B6085" s="25">
        <v>5855</v>
      </c>
      <c r="C6085" s="193">
        <v>0.28022201622743348</v>
      </c>
      <c r="D6085" s="19"/>
      <c r="E6085" s="19"/>
      <c r="F6085" s="19">
        <v>0.58999919089458797</v>
      </c>
      <c r="G6085" s="19">
        <v>0.22685537100986433</v>
      </c>
      <c r="H6085" s="19"/>
      <c r="I6085" s="19"/>
      <c r="J6085" s="19">
        <v>0.59613386573682758</v>
      </c>
      <c r="K6085" s="19">
        <v>0.44483641930009804</v>
      </c>
      <c r="L6085" s="19"/>
      <c r="M6085" s="19">
        <v>0.66656951392796027</v>
      </c>
      <c r="N6085" s="19"/>
      <c r="O6085" s="19">
        <v>0.63295482459972585</v>
      </c>
      <c r="P6085" s="50"/>
      <c r="R6085" s="9" t="s">
        <v>0</v>
      </c>
    </row>
    <row r="6086" spans="2:18" x14ac:dyDescent="0.2">
      <c r="B6086" s="25">
        <v>5856</v>
      </c>
      <c r="C6086" s="193"/>
      <c r="D6086" s="19">
        <v>0.55418831469289576</v>
      </c>
      <c r="E6086" s="19"/>
      <c r="F6086" s="19">
        <v>1.5677940324800346</v>
      </c>
      <c r="G6086" s="19"/>
      <c r="H6086" s="19">
        <v>0.69984151199558675</v>
      </c>
      <c r="I6086" s="19"/>
      <c r="J6086" s="19">
        <v>0.76277897930066341</v>
      </c>
      <c r="K6086" s="19"/>
      <c r="L6086" s="19">
        <v>1.2898738413329764</v>
      </c>
      <c r="M6086" s="19"/>
      <c r="N6086" s="19">
        <v>1.1743634010345334</v>
      </c>
      <c r="O6086" s="19"/>
      <c r="P6086" s="50">
        <v>1.6271021524267866</v>
      </c>
      <c r="R6086" s="9" t="s">
        <v>0</v>
      </c>
    </row>
    <row r="6087" spans="2:18" x14ac:dyDescent="0.2">
      <c r="B6087" s="25">
        <v>5857</v>
      </c>
      <c r="C6087" s="193"/>
      <c r="D6087" s="19">
        <v>0.81685492307922536</v>
      </c>
      <c r="E6087" s="19"/>
      <c r="F6087" s="19">
        <v>0.91412329942234605</v>
      </c>
      <c r="G6087" s="19"/>
      <c r="H6087" s="19">
        <v>0.9756136083590824</v>
      </c>
      <c r="I6087" s="19"/>
      <c r="J6087" s="19">
        <v>1.6091002958150331</v>
      </c>
      <c r="K6087" s="19"/>
      <c r="L6087" s="19">
        <v>0.74873139182807491</v>
      </c>
      <c r="M6087" s="19"/>
      <c r="N6087" s="19">
        <v>0.53925205713936453</v>
      </c>
      <c r="O6087" s="19"/>
      <c r="P6087" s="50">
        <v>0.6860252113241081</v>
      </c>
      <c r="R6087" s="9" t="s">
        <v>0</v>
      </c>
    </row>
    <row r="6088" spans="2:18" x14ac:dyDescent="0.2">
      <c r="B6088" s="25">
        <v>5858</v>
      </c>
      <c r="C6088" s="193"/>
      <c r="D6088" s="19">
        <v>0.19715238149331535</v>
      </c>
      <c r="E6088" s="19"/>
      <c r="F6088" s="19">
        <v>0.77961764295106672</v>
      </c>
      <c r="G6088" s="19">
        <v>0.21263466177985105</v>
      </c>
      <c r="H6088" s="19"/>
      <c r="I6088" s="19"/>
      <c r="J6088" s="19">
        <v>1.0735783024539032</v>
      </c>
      <c r="K6088" s="19">
        <v>8.8655521601119169E-2</v>
      </c>
      <c r="L6088" s="19"/>
      <c r="M6088" s="19"/>
      <c r="N6088" s="19">
        <v>1.3708705412879649</v>
      </c>
      <c r="O6088" s="19"/>
      <c r="P6088" s="50">
        <v>1.0462326967560933</v>
      </c>
      <c r="R6088" s="9" t="s">
        <v>0</v>
      </c>
    </row>
    <row r="6089" spans="2:18" x14ac:dyDescent="0.2">
      <c r="B6089" s="25">
        <v>5859</v>
      </c>
      <c r="C6089" s="193"/>
      <c r="D6089" s="19">
        <v>0.26036178141042626</v>
      </c>
      <c r="E6089" s="19">
        <v>2.5695727678274091E-2</v>
      </c>
      <c r="F6089" s="19"/>
      <c r="G6089" s="19">
        <v>5.8309297773654144E-2</v>
      </c>
      <c r="H6089" s="19"/>
      <c r="I6089" s="19">
        <v>0.54399676590476098</v>
      </c>
      <c r="J6089" s="19"/>
      <c r="K6089" s="19">
        <v>0.34908685705159537</v>
      </c>
      <c r="L6089" s="19"/>
      <c r="M6089" s="19"/>
      <c r="N6089" s="19">
        <v>7.7543640124340285E-2</v>
      </c>
      <c r="O6089" s="19">
        <v>0.45291623390136065</v>
      </c>
      <c r="P6089" s="50"/>
      <c r="R6089" s="9" t="s">
        <v>0</v>
      </c>
    </row>
    <row r="6090" spans="2:18" x14ac:dyDescent="0.2">
      <c r="B6090" s="25">
        <v>5860</v>
      </c>
      <c r="C6090" s="193"/>
      <c r="D6090" s="19">
        <v>0.42254233521077295</v>
      </c>
      <c r="E6090" s="19">
        <v>0.27268887508855222</v>
      </c>
      <c r="F6090" s="19"/>
      <c r="G6090" s="19"/>
      <c r="H6090" s="19">
        <v>0.43071940549160381</v>
      </c>
      <c r="I6090" s="19"/>
      <c r="J6090" s="19">
        <v>1.4002151256977733</v>
      </c>
      <c r="K6090" s="19"/>
      <c r="L6090" s="19">
        <v>1.4032935172672001</v>
      </c>
      <c r="M6090" s="19"/>
      <c r="N6090" s="19">
        <v>1.2169511888965434</v>
      </c>
      <c r="O6090" s="19"/>
      <c r="P6090" s="50">
        <v>0.71108719828161404</v>
      </c>
      <c r="R6090" s="9" t="s">
        <v>0</v>
      </c>
    </row>
    <row r="6091" spans="2:18" x14ac:dyDescent="0.2">
      <c r="B6091" s="25">
        <v>5861</v>
      </c>
      <c r="C6091" s="193"/>
      <c r="D6091" s="19">
        <v>1.9148471499813977</v>
      </c>
      <c r="E6091" s="19"/>
      <c r="F6091" s="19">
        <v>0.79565858500769393</v>
      </c>
      <c r="G6091" s="19"/>
      <c r="H6091" s="19">
        <v>1.3294396283195085</v>
      </c>
      <c r="I6091" s="19"/>
      <c r="J6091" s="19">
        <v>1.6029902389627797</v>
      </c>
      <c r="K6091" s="19"/>
      <c r="L6091" s="19">
        <v>0.86337896572902495</v>
      </c>
      <c r="M6091" s="19"/>
      <c r="N6091" s="19">
        <v>2.1144880830991215</v>
      </c>
      <c r="O6091" s="19"/>
      <c r="P6091" s="50">
        <v>1.0980722865392867</v>
      </c>
      <c r="R6091" s="9" t="s">
        <v>0</v>
      </c>
    </row>
    <row r="6092" spans="2:18" x14ac:dyDescent="0.2">
      <c r="B6092" s="25">
        <v>5862</v>
      </c>
      <c r="C6092" s="193">
        <v>0.14419668289853571</v>
      </c>
      <c r="D6092" s="19"/>
      <c r="E6092" s="19"/>
      <c r="F6092" s="19">
        <v>3.0268990687232385E-2</v>
      </c>
      <c r="G6092" s="19">
        <v>0.71718834070786541</v>
      </c>
      <c r="H6092" s="19"/>
      <c r="I6092" s="19">
        <v>0.33180656826760691</v>
      </c>
      <c r="J6092" s="19"/>
      <c r="K6092" s="19">
        <v>0.38057311019048679</v>
      </c>
      <c r="L6092" s="19"/>
      <c r="M6092" s="19">
        <v>0.78928024801230023</v>
      </c>
      <c r="N6092" s="19"/>
      <c r="O6092" s="19">
        <v>0.753483000990126</v>
      </c>
      <c r="P6092" s="50"/>
      <c r="R6092" s="9" t="s">
        <v>0</v>
      </c>
    </row>
    <row r="6093" spans="2:18" x14ac:dyDescent="0.2">
      <c r="B6093" s="25">
        <v>5863</v>
      </c>
      <c r="C6093" s="193">
        <v>1.6983934472154822</v>
      </c>
      <c r="D6093" s="19"/>
      <c r="E6093" s="19">
        <v>1.1106471166868084</v>
      </c>
      <c r="F6093" s="19"/>
      <c r="G6093" s="19">
        <v>1.4900124733415852</v>
      </c>
      <c r="H6093" s="19"/>
      <c r="I6093" s="19">
        <v>1.5417673248902504</v>
      </c>
      <c r="J6093" s="19"/>
      <c r="K6093" s="19">
        <v>0.14421826809300928</v>
      </c>
      <c r="L6093" s="19"/>
      <c r="M6093" s="19">
        <v>1.1217467191812054</v>
      </c>
      <c r="N6093" s="19"/>
      <c r="O6093" s="19">
        <v>1.6438473476747932</v>
      </c>
      <c r="P6093" s="50"/>
      <c r="R6093" s="9" t="s">
        <v>0</v>
      </c>
    </row>
    <row r="6094" spans="2:18" x14ac:dyDescent="0.2">
      <c r="B6094" s="25">
        <v>5864</v>
      </c>
      <c r="C6094" s="193"/>
      <c r="D6094" s="19">
        <v>0.16344928591294197</v>
      </c>
      <c r="E6094" s="19">
        <v>0.50733700490357392</v>
      </c>
      <c r="F6094" s="19"/>
      <c r="G6094" s="19">
        <v>1.2214355839160753</v>
      </c>
      <c r="H6094" s="19"/>
      <c r="I6094" s="19">
        <v>0.20780698713677026</v>
      </c>
      <c r="J6094" s="19"/>
      <c r="K6094" s="19">
        <v>0.2678515389403332</v>
      </c>
      <c r="L6094" s="19"/>
      <c r="M6094" s="19">
        <v>0.54370055543856399</v>
      </c>
      <c r="N6094" s="19"/>
      <c r="O6094" s="19"/>
      <c r="P6094" s="50">
        <v>0.17060978352299697</v>
      </c>
      <c r="R6094" s="9" t="s">
        <v>0</v>
      </c>
    </row>
    <row r="6095" spans="2:18" x14ac:dyDescent="0.2">
      <c r="B6095" s="25">
        <v>5865</v>
      </c>
      <c r="C6095" s="193">
        <v>0.12559812815951699</v>
      </c>
      <c r="D6095" s="19"/>
      <c r="E6095" s="19"/>
      <c r="F6095" s="19">
        <v>0.56665113926170607</v>
      </c>
      <c r="G6095" s="19"/>
      <c r="H6095" s="19">
        <v>0.95123687523378342</v>
      </c>
      <c r="I6095" s="19"/>
      <c r="J6095" s="19">
        <v>1.1249495696313507</v>
      </c>
      <c r="K6095" s="19"/>
      <c r="L6095" s="19">
        <v>0.27472915226612027</v>
      </c>
      <c r="M6095" s="19"/>
      <c r="N6095" s="19">
        <v>0.50346028175410051</v>
      </c>
      <c r="O6095" s="19"/>
      <c r="P6095" s="50">
        <v>0.62053882539362071</v>
      </c>
      <c r="R6095" s="9" t="s">
        <v>0</v>
      </c>
    </row>
    <row r="6096" spans="2:18" x14ac:dyDescent="0.2">
      <c r="B6096" s="25">
        <v>5866</v>
      </c>
      <c r="C6096" s="193"/>
      <c r="D6096" s="19">
        <v>1.0266366399334055</v>
      </c>
      <c r="E6096" s="19"/>
      <c r="F6096" s="19">
        <v>1.9158890128648414</v>
      </c>
      <c r="G6096" s="19"/>
      <c r="H6096" s="19">
        <v>2.0960845932681393</v>
      </c>
      <c r="I6096" s="19"/>
      <c r="J6096" s="19">
        <v>0.83821111934569337</v>
      </c>
      <c r="K6096" s="19"/>
      <c r="L6096" s="19">
        <v>1.2031153916321748</v>
      </c>
      <c r="M6096" s="19"/>
      <c r="N6096" s="19">
        <v>1.2423884702414263</v>
      </c>
      <c r="O6096" s="19"/>
      <c r="P6096" s="50">
        <v>2.1938994883390706</v>
      </c>
      <c r="R6096" s="9" t="s">
        <v>0</v>
      </c>
    </row>
    <row r="6097" spans="2:18" x14ac:dyDescent="0.2">
      <c r="B6097" s="25">
        <v>5867</v>
      </c>
      <c r="C6097" s="193">
        <v>0.21660688094056621</v>
      </c>
      <c r="D6097" s="19"/>
      <c r="E6097" s="19">
        <v>1.1658687220232471</v>
      </c>
      <c r="F6097" s="19"/>
      <c r="G6097" s="19">
        <v>3.6580970405305217E-2</v>
      </c>
      <c r="H6097" s="19"/>
      <c r="I6097" s="19">
        <v>0.23943374655907176</v>
      </c>
      <c r="J6097" s="19"/>
      <c r="K6097" s="19">
        <v>0.58495237736274497</v>
      </c>
      <c r="L6097" s="19"/>
      <c r="M6097" s="19">
        <v>0.81609590916876729</v>
      </c>
      <c r="N6097" s="19"/>
      <c r="O6097" s="19">
        <v>1.3173877657285105</v>
      </c>
      <c r="P6097" s="50"/>
      <c r="R6097" s="9" t="s">
        <v>0</v>
      </c>
    </row>
    <row r="6098" spans="2:18" x14ac:dyDescent="0.2">
      <c r="B6098" s="25">
        <v>5868</v>
      </c>
      <c r="C6098" s="193"/>
      <c r="D6098" s="19">
        <v>2.9755475815624659</v>
      </c>
      <c r="E6098" s="19"/>
      <c r="F6098" s="19">
        <v>2.2183017183701348</v>
      </c>
      <c r="G6098" s="19"/>
      <c r="H6098" s="19">
        <v>2.5189233016090165</v>
      </c>
      <c r="I6098" s="19"/>
      <c r="J6098" s="19">
        <v>2.30956815303986</v>
      </c>
      <c r="K6098" s="19"/>
      <c r="L6098" s="19">
        <v>1.8133718105015793</v>
      </c>
      <c r="M6098" s="19"/>
      <c r="N6098" s="19">
        <v>1.5399299401618629</v>
      </c>
      <c r="O6098" s="19"/>
      <c r="P6098" s="50">
        <v>2.1214017005273353</v>
      </c>
      <c r="R6098" s="9" t="s">
        <v>0</v>
      </c>
    </row>
    <row r="6099" spans="2:18" x14ac:dyDescent="0.2">
      <c r="B6099" s="25">
        <v>5869</v>
      </c>
      <c r="C6099" s="193">
        <v>0.24434094189503297</v>
      </c>
      <c r="D6099" s="19"/>
      <c r="E6099" s="19"/>
      <c r="F6099" s="19">
        <v>0.69184963193433424</v>
      </c>
      <c r="G6099" s="19"/>
      <c r="H6099" s="19">
        <v>1.0069437955932785</v>
      </c>
      <c r="I6099" s="19"/>
      <c r="J6099" s="19">
        <v>0.54382701121771171</v>
      </c>
      <c r="K6099" s="19"/>
      <c r="L6099" s="19">
        <v>0.74035615371390284</v>
      </c>
      <c r="M6099" s="19"/>
      <c r="N6099" s="19">
        <v>0.27055393573728326</v>
      </c>
      <c r="O6099" s="19">
        <v>0.15359785349883937</v>
      </c>
      <c r="P6099" s="50"/>
      <c r="R6099" s="9" t="s">
        <v>0</v>
      </c>
    </row>
    <row r="6100" spans="2:18" x14ac:dyDescent="0.2">
      <c r="B6100" s="25">
        <v>5870</v>
      </c>
      <c r="C6100" s="193">
        <v>1.2504732297482994</v>
      </c>
      <c r="D6100" s="19"/>
      <c r="E6100" s="19">
        <v>0.39958694197114664</v>
      </c>
      <c r="F6100" s="19"/>
      <c r="G6100" s="19">
        <v>7.3771194351705321E-3</v>
      </c>
      <c r="H6100" s="19"/>
      <c r="I6100" s="19">
        <v>0.51223731829190677</v>
      </c>
      <c r="J6100" s="19"/>
      <c r="K6100" s="19">
        <v>0.53973424757013377</v>
      </c>
      <c r="L6100" s="19"/>
      <c r="M6100" s="19">
        <v>0.29484523519840777</v>
      </c>
      <c r="N6100" s="19"/>
      <c r="O6100" s="19">
        <v>1.243572445083269</v>
      </c>
      <c r="P6100" s="50"/>
      <c r="R6100" s="9" t="s">
        <v>0</v>
      </c>
    </row>
    <row r="6101" spans="2:18" x14ac:dyDescent="0.2">
      <c r="B6101" s="25">
        <v>5871</v>
      </c>
      <c r="C6101" s="193"/>
      <c r="D6101" s="19">
        <v>0.54392185656882874</v>
      </c>
      <c r="E6101" s="19">
        <v>0.44034692788329588</v>
      </c>
      <c r="F6101" s="19"/>
      <c r="G6101" s="19">
        <v>0.16096389194927035</v>
      </c>
      <c r="H6101" s="19"/>
      <c r="I6101" s="19">
        <v>0.23315347344870951</v>
      </c>
      <c r="J6101" s="19"/>
      <c r="K6101" s="19">
        <v>0.4528229189433437</v>
      </c>
      <c r="L6101" s="19"/>
      <c r="M6101" s="19">
        <v>0.92057662619102143</v>
      </c>
      <c r="N6101" s="19"/>
      <c r="O6101" s="19">
        <v>0.89873952644545885</v>
      </c>
      <c r="P6101" s="50"/>
      <c r="R6101" s="9" t="s">
        <v>0</v>
      </c>
    </row>
    <row r="6102" spans="2:18" x14ac:dyDescent="0.2">
      <c r="B6102" s="25">
        <v>5872</v>
      </c>
      <c r="C6102" s="193">
        <v>0.24184095480922435</v>
      </c>
      <c r="D6102" s="19"/>
      <c r="E6102" s="19"/>
      <c r="F6102" s="19">
        <v>0.37723580451121813</v>
      </c>
      <c r="G6102" s="19"/>
      <c r="H6102" s="19">
        <v>0.53494538105016431</v>
      </c>
      <c r="I6102" s="19"/>
      <c r="J6102" s="19">
        <v>1.2895844358056494</v>
      </c>
      <c r="K6102" s="19">
        <v>0.32083317696579744</v>
      </c>
      <c r="L6102" s="19"/>
      <c r="M6102" s="19"/>
      <c r="N6102" s="19">
        <v>0.30305440230439995</v>
      </c>
      <c r="O6102" s="19"/>
      <c r="P6102" s="50">
        <v>0.5388952307665994</v>
      </c>
      <c r="R6102" s="9" t="s">
        <v>0</v>
      </c>
    </row>
    <row r="6103" spans="2:18" x14ac:dyDescent="0.2">
      <c r="B6103" s="25">
        <v>5873</v>
      </c>
      <c r="C6103" s="193"/>
      <c r="D6103" s="19">
        <v>1.9024000783464345</v>
      </c>
      <c r="E6103" s="19"/>
      <c r="F6103" s="19">
        <v>2.4668261424868216</v>
      </c>
      <c r="G6103" s="19"/>
      <c r="H6103" s="19">
        <v>2.3723018954460793</v>
      </c>
      <c r="I6103" s="19"/>
      <c r="J6103" s="19">
        <v>1.9369231122123258</v>
      </c>
      <c r="K6103" s="19"/>
      <c r="L6103" s="19">
        <v>1.5693619542859505</v>
      </c>
      <c r="M6103" s="19"/>
      <c r="N6103" s="19">
        <v>1.4800109333669631</v>
      </c>
      <c r="O6103" s="19"/>
      <c r="P6103" s="50">
        <v>2.9506099368512548</v>
      </c>
      <c r="R6103" s="9" t="s">
        <v>0</v>
      </c>
    </row>
    <row r="6104" spans="2:18" x14ac:dyDescent="0.2">
      <c r="B6104" s="25">
        <v>5874</v>
      </c>
      <c r="C6104" s="193"/>
      <c r="D6104" s="19">
        <v>2.1584152755562767</v>
      </c>
      <c r="E6104" s="19"/>
      <c r="F6104" s="19">
        <v>0.87239707353197382</v>
      </c>
      <c r="G6104" s="19"/>
      <c r="H6104" s="19">
        <v>1.6136150271422256</v>
      </c>
      <c r="I6104" s="19"/>
      <c r="J6104" s="19">
        <v>1.9708599253519103</v>
      </c>
      <c r="K6104" s="19"/>
      <c r="L6104" s="19">
        <v>1.5481241876035485</v>
      </c>
      <c r="M6104" s="19"/>
      <c r="N6104" s="19">
        <v>2.0933666545800613</v>
      </c>
      <c r="O6104" s="19"/>
      <c r="P6104" s="50">
        <v>1.1516301484802587</v>
      </c>
      <c r="R6104" s="9" t="s">
        <v>0</v>
      </c>
    </row>
    <row r="6105" spans="2:18" x14ac:dyDescent="0.2">
      <c r="B6105" s="25">
        <v>5875</v>
      </c>
      <c r="C6105" s="193">
        <v>1.6283038480181951</v>
      </c>
      <c r="D6105" s="19"/>
      <c r="E6105" s="19">
        <v>1.8551166355747961</v>
      </c>
      <c r="F6105" s="19"/>
      <c r="G6105" s="19">
        <v>0.74592235127026352</v>
      </c>
      <c r="H6105" s="19"/>
      <c r="I6105" s="19">
        <v>1.4472022758178857</v>
      </c>
      <c r="J6105" s="19"/>
      <c r="K6105" s="19">
        <v>1.6281817330358066</v>
      </c>
      <c r="L6105" s="19"/>
      <c r="M6105" s="19">
        <v>1.9360332120365522</v>
      </c>
      <c r="N6105" s="19"/>
      <c r="O6105" s="19">
        <v>1.9694377690093781</v>
      </c>
      <c r="P6105" s="50"/>
      <c r="R6105" s="9" t="s">
        <v>0</v>
      </c>
    </row>
    <row r="6106" spans="2:18" x14ac:dyDescent="0.2">
      <c r="B6106" s="25">
        <v>5876</v>
      </c>
      <c r="C6106" s="193">
        <v>7.175667345543342E-2</v>
      </c>
      <c r="D6106" s="19"/>
      <c r="E6106" s="19">
        <v>9.3040236654071434E-2</v>
      </c>
      <c r="F6106" s="19"/>
      <c r="G6106" s="19">
        <v>0.50638126362398783</v>
      </c>
      <c r="H6106" s="19"/>
      <c r="I6106" s="19">
        <v>7.1790366951400245E-2</v>
      </c>
      <c r="J6106" s="19"/>
      <c r="K6106" s="19">
        <v>0.49017954493215599</v>
      </c>
      <c r="L6106" s="19"/>
      <c r="M6106" s="19">
        <v>0.2696366327067809</v>
      </c>
      <c r="N6106" s="19"/>
      <c r="O6106" s="19">
        <v>0.35700271249747656</v>
      </c>
      <c r="P6106" s="50"/>
      <c r="R6106" s="9" t="s">
        <v>0</v>
      </c>
    </row>
    <row r="6107" spans="2:18" x14ac:dyDescent="0.2">
      <c r="B6107" s="25">
        <v>5877</v>
      </c>
      <c r="C6107" s="193"/>
      <c r="D6107" s="19">
        <v>1.1908579658509482</v>
      </c>
      <c r="E6107" s="19"/>
      <c r="F6107" s="19">
        <v>1.6713575640341161</v>
      </c>
      <c r="G6107" s="19"/>
      <c r="H6107" s="19">
        <v>1.2866769914513791</v>
      </c>
      <c r="I6107" s="19"/>
      <c r="J6107" s="19">
        <v>1.6543707526163698</v>
      </c>
      <c r="K6107" s="19"/>
      <c r="L6107" s="19">
        <v>1.5294042895803046</v>
      </c>
      <c r="M6107" s="19"/>
      <c r="N6107" s="19">
        <v>0.84199231168120847</v>
      </c>
      <c r="O6107" s="19"/>
      <c r="P6107" s="50">
        <v>0.46584907213926724</v>
      </c>
      <c r="R6107" s="9" t="s">
        <v>0</v>
      </c>
    </row>
    <row r="6108" spans="2:18" x14ac:dyDescent="0.2">
      <c r="B6108" s="25">
        <v>5878</v>
      </c>
      <c r="C6108" s="193"/>
      <c r="D6108" s="19">
        <v>0.23054774891630603</v>
      </c>
      <c r="E6108" s="19"/>
      <c r="F6108" s="19">
        <v>0.37024082597429336</v>
      </c>
      <c r="G6108" s="19">
        <v>0.15113275338927276</v>
      </c>
      <c r="H6108" s="19"/>
      <c r="I6108" s="19"/>
      <c r="J6108" s="19">
        <v>1.482418178559223</v>
      </c>
      <c r="K6108" s="19">
        <v>0.15659413279543577</v>
      </c>
      <c r="L6108" s="19"/>
      <c r="M6108" s="19"/>
      <c r="N6108" s="19">
        <v>0.65875089883675231</v>
      </c>
      <c r="O6108" s="19"/>
      <c r="P6108" s="50">
        <v>0.42053355471753356</v>
      </c>
      <c r="R6108" s="9" t="s">
        <v>0</v>
      </c>
    </row>
    <row r="6109" spans="2:18" x14ac:dyDescent="0.2">
      <c r="B6109" s="25">
        <v>5879</v>
      </c>
      <c r="C6109" s="193">
        <v>1.243444204962586</v>
      </c>
      <c r="D6109" s="19"/>
      <c r="E6109" s="19">
        <v>0.29304770675371472</v>
      </c>
      <c r="F6109" s="19"/>
      <c r="G6109" s="19">
        <v>0.85112746984499932</v>
      </c>
      <c r="H6109" s="19"/>
      <c r="I6109" s="19">
        <v>0.68389546539350077</v>
      </c>
      <c r="J6109" s="19"/>
      <c r="K6109" s="19">
        <v>8.7827115719613991E-2</v>
      </c>
      <c r="L6109" s="19"/>
      <c r="M6109" s="19">
        <v>0.54257924001054358</v>
      </c>
      <c r="N6109" s="19"/>
      <c r="O6109" s="19">
        <v>0.33929405279737418</v>
      </c>
      <c r="P6109" s="50"/>
      <c r="R6109" s="9" t="s">
        <v>0</v>
      </c>
    </row>
    <row r="6110" spans="2:18" x14ac:dyDescent="0.2">
      <c r="B6110" s="25">
        <v>5880</v>
      </c>
      <c r="C6110" s="193">
        <v>1.7541352801877892</v>
      </c>
      <c r="D6110" s="19"/>
      <c r="E6110" s="19">
        <v>1.9674842466633042</v>
      </c>
      <c r="F6110" s="19"/>
      <c r="G6110" s="19">
        <v>1.1354120707280904</v>
      </c>
      <c r="H6110" s="19"/>
      <c r="I6110" s="19">
        <v>2.1415569735177225</v>
      </c>
      <c r="J6110" s="19"/>
      <c r="K6110" s="19">
        <v>2.0075488048875445</v>
      </c>
      <c r="L6110" s="19"/>
      <c r="M6110" s="19">
        <v>1.7410024162853628</v>
      </c>
      <c r="N6110" s="19"/>
      <c r="O6110" s="19">
        <v>1.5356276520979839</v>
      </c>
      <c r="P6110" s="50"/>
      <c r="R6110" s="9" t="s">
        <v>0</v>
      </c>
    </row>
    <row r="6111" spans="2:18" x14ac:dyDescent="0.2">
      <c r="B6111" s="25">
        <v>5881</v>
      </c>
      <c r="C6111" s="193">
        <v>6.8742465266943636E-2</v>
      </c>
      <c r="D6111" s="19"/>
      <c r="E6111" s="19"/>
      <c r="F6111" s="19">
        <v>0.32025424713579359</v>
      </c>
      <c r="G6111" s="19">
        <v>1.5121475662311419</v>
      </c>
      <c r="H6111" s="19"/>
      <c r="I6111" s="19">
        <v>9.8034871253371722E-2</v>
      </c>
      <c r="J6111" s="19"/>
      <c r="K6111" s="19"/>
      <c r="L6111" s="19">
        <v>1.1937296289228028</v>
      </c>
      <c r="M6111" s="19">
        <v>0.17499595588795849</v>
      </c>
      <c r="N6111" s="19"/>
      <c r="O6111" s="19">
        <v>5.5148861905015563E-2</v>
      </c>
      <c r="P6111" s="50"/>
      <c r="R6111" s="9" t="s">
        <v>0</v>
      </c>
    </row>
    <row r="6112" spans="2:18" x14ac:dyDescent="0.2">
      <c r="B6112" s="25">
        <v>5882</v>
      </c>
      <c r="C6112" s="193"/>
      <c r="D6112" s="19">
        <v>1.4519298638884721</v>
      </c>
      <c r="E6112" s="19"/>
      <c r="F6112" s="19">
        <v>1.6168058164557035</v>
      </c>
      <c r="G6112" s="19"/>
      <c r="H6112" s="19">
        <v>0.76325570114826302</v>
      </c>
      <c r="I6112" s="19"/>
      <c r="J6112" s="19">
        <v>1.2891613292360675</v>
      </c>
      <c r="K6112" s="19"/>
      <c r="L6112" s="19">
        <v>2.185440645186814</v>
      </c>
      <c r="M6112" s="19"/>
      <c r="N6112" s="19">
        <v>1.9031640992959706</v>
      </c>
      <c r="O6112" s="19"/>
      <c r="P6112" s="50">
        <v>1.1312923125946734</v>
      </c>
      <c r="R6112" s="9" t="s">
        <v>0</v>
      </c>
    </row>
    <row r="6113" spans="2:18" x14ac:dyDescent="0.2">
      <c r="B6113" s="25">
        <v>5883</v>
      </c>
      <c r="C6113" s="193">
        <v>0.22837297840885132</v>
      </c>
      <c r="D6113" s="19"/>
      <c r="E6113" s="19">
        <v>0.94545024650459097</v>
      </c>
      <c r="F6113" s="19"/>
      <c r="G6113" s="19">
        <v>0.13432548771750114</v>
      </c>
      <c r="H6113" s="19"/>
      <c r="I6113" s="19"/>
      <c r="J6113" s="19">
        <v>0.35931706218523302</v>
      </c>
      <c r="K6113" s="19"/>
      <c r="L6113" s="19">
        <v>0.48214929319442484</v>
      </c>
      <c r="M6113" s="19">
        <v>0.68191911363977409</v>
      </c>
      <c r="N6113" s="19"/>
      <c r="O6113" s="19"/>
      <c r="P6113" s="50">
        <v>0.33219622619267419</v>
      </c>
      <c r="R6113" s="9" t="s">
        <v>0</v>
      </c>
    </row>
    <row r="6114" spans="2:18" x14ac:dyDescent="0.2">
      <c r="B6114" s="25">
        <v>5884</v>
      </c>
      <c r="C6114" s="193"/>
      <c r="D6114" s="19">
        <v>1.8397010595292753</v>
      </c>
      <c r="E6114" s="19"/>
      <c r="F6114" s="19">
        <v>2.0073129128072522</v>
      </c>
      <c r="G6114" s="19"/>
      <c r="H6114" s="19">
        <v>1.4754997060942667</v>
      </c>
      <c r="I6114" s="19"/>
      <c r="J6114" s="19">
        <v>2.0223949136317247</v>
      </c>
      <c r="K6114" s="19"/>
      <c r="L6114" s="19">
        <v>2.209952993245444</v>
      </c>
      <c r="M6114" s="19"/>
      <c r="N6114" s="19">
        <v>2.0898699703993753</v>
      </c>
      <c r="O6114" s="19"/>
      <c r="P6114" s="50">
        <v>1.9197675966599506</v>
      </c>
      <c r="R6114" s="9" t="s">
        <v>0</v>
      </c>
    </row>
    <row r="6115" spans="2:18" x14ac:dyDescent="0.2">
      <c r="B6115" s="25">
        <v>5885</v>
      </c>
      <c r="C6115" s="193"/>
      <c r="D6115" s="19">
        <v>1.1349102600419145</v>
      </c>
      <c r="E6115" s="19"/>
      <c r="F6115" s="19">
        <v>0.995092634669693</v>
      </c>
      <c r="G6115" s="19"/>
      <c r="H6115" s="19">
        <v>0.33513496809893262</v>
      </c>
      <c r="I6115" s="19"/>
      <c r="J6115" s="19">
        <v>0.37727699978159862</v>
      </c>
      <c r="K6115" s="19"/>
      <c r="L6115" s="19">
        <v>0.1558645459125837</v>
      </c>
      <c r="M6115" s="19"/>
      <c r="N6115" s="19">
        <v>0.50176952582369161</v>
      </c>
      <c r="O6115" s="19"/>
      <c r="P6115" s="50">
        <v>0.31581940568800926</v>
      </c>
      <c r="R6115" s="9" t="s">
        <v>0</v>
      </c>
    </row>
    <row r="6116" spans="2:18" x14ac:dyDescent="0.2">
      <c r="B6116" s="25">
        <v>5886</v>
      </c>
      <c r="C6116" s="193"/>
      <c r="D6116" s="19">
        <v>0.42595772468278426</v>
      </c>
      <c r="E6116" s="19"/>
      <c r="F6116" s="19">
        <v>0.34791630703225079</v>
      </c>
      <c r="G6116" s="19"/>
      <c r="H6116" s="19">
        <v>0.66951553707999256</v>
      </c>
      <c r="I6116" s="19"/>
      <c r="J6116" s="19">
        <v>0.7196321879592934</v>
      </c>
      <c r="K6116" s="19"/>
      <c r="L6116" s="19">
        <v>0.20154120206888454</v>
      </c>
      <c r="M6116" s="19"/>
      <c r="N6116" s="19">
        <v>0.7987587102451601</v>
      </c>
      <c r="O6116" s="19"/>
      <c r="P6116" s="50">
        <v>0.63146248060668198</v>
      </c>
      <c r="R6116" s="9" t="s">
        <v>0</v>
      </c>
    </row>
    <row r="6117" spans="2:18" x14ac:dyDescent="0.2">
      <c r="B6117" s="25">
        <v>5887</v>
      </c>
      <c r="C6117" s="193">
        <v>0.60097733966139788</v>
      </c>
      <c r="D6117" s="19"/>
      <c r="E6117" s="19">
        <v>0.72278963953288977</v>
      </c>
      <c r="F6117" s="19"/>
      <c r="G6117" s="19">
        <v>0.21933286733577265</v>
      </c>
      <c r="H6117" s="19"/>
      <c r="I6117" s="19">
        <v>0.22196132137902025</v>
      </c>
      <c r="J6117" s="19"/>
      <c r="K6117" s="19">
        <v>0.80424634640917236</v>
      </c>
      <c r="L6117" s="19"/>
      <c r="M6117" s="19">
        <v>1.4927806367788037</v>
      </c>
      <c r="N6117" s="19"/>
      <c r="O6117" s="19"/>
      <c r="P6117" s="50">
        <v>0.17343923432884076</v>
      </c>
      <c r="R6117" s="9" t="s">
        <v>0</v>
      </c>
    </row>
    <row r="6118" spans="2:18" x14ac:dyDescent="0.2">
      <c r="B6118" s="25">
        <v>5888</v>
      </c>
      <c r="C6118" s="193">
        <v>7.8640587151246999E-2</v>
      </c>
      <c r="D6118" s="19"/>
      <c r="E6118" s="19">
        <v>0.3619727202082868</v>
      </c>
      <c r="F6118" s="19"/>
      <c r="G6118" s="19">
        <v>0.23807770459503216</v>
      </c>
      <c r="H6118" s="19"/>
      <c r="I6118" s="19">
        <v>0.66621375005315908</v>
      </c>
      <c r="J6118" s="19"/>
      <c r="K6118" s="19"/>
      <c r="L6118" s="19">
        <v>0.32863183970056264</v>
      </c>
      <c r="M6118" s="19">
        <v>0.94635179764113253</v>
      </c>
      <c r="N6118" s="19"/>
      <c r="O6118" s="19"/>
      <c r="P6118" s="50">
        <v>0.22930362709162111</v>
      </c>
      <c r="R6118" s="9" t="s">
        <v>0</v>
      </c>
    </row>
    <row r="6119" spans="2:18" x14ac:dyDescent="0.2">
      <c r="B6119" s="25">
        <v>5889</v>
      </c>
      <c r="C6119" s="193"/>
      <c r="D6119" s="19">
        <v>0.56214016373783271</v>
      </c>
      <c r="E6119" s="19">
        <v>0.10703069444722321</v>
      </c>
      <c r="F6119" s="19"/>
      <c r="G6119" s="19"/>
      <c r="H6119" s="19">
        <v>0.77527517748120034</v>
      </c>
      <c r="I6119" s="19"/>
      <c r="J6119" s="19">
        <v>1.1188465453918512</v>
      </c>
      <c r="K6119" s="19"/>
      <c r="L6119" s="19">
        <v>1.2353552542545867</v>
      </c>
      <c r="M6119" s="19"/>
      <c r="N6119" s="19">
        <v>0.59309034230560254</v>
      </c>
      <c r="O6119" s="19"/>
      <c r="P6119" s="50">
        <v>0.8671615089572573</v>
      </c>
      <c r="R6119" s="9" t="s">
        <v>0</v>
      </c>
    </row>
    <row r="6120" spans="2:18" x14ac:dyDescent="0.2">
      <c r="B6120" s="25">
        <v>5890</v>
      </c>
      <c r="C6120" s="193">
        <v>3.9139967070466623E-2</v>
      </c>
      <c r="D6120" s="19"/>
      <c r="E6120" s="19"/>
      <c r="F6120" s="19">
        <v>0.26435949902173994</v>
      </c>
      <c r="G6120" s="19"/>
      <c r="H6120" s="19">
        <v>0.92506146059345973</v>
      </c>
      <c r="I6120" s="19"/>
      <c r="J6120" s="19">
        <v>0.32510928363024355</v>
      </c>
      <c r="K6120" s="19"/>
      <c r="L6120" s="19">
        <v>0.72672512624295282</v>
      </c>
      <c r="M6120" s="19">
        <v>0.39480743728926859</v>
      </c>
      <c r="N6120" s="19"/>
      <c r="O6120" s="19">
        <v>0.1391350967317368</v>
      </c>
      <c r="P6120" s="50"/>
      <c r="R6120" s="9" t="s">
        <v>0</v>
      </c>
    </row>
    <row r="6121" spans="2:18" x14ac:dyDescent="0.2">
      <c r="B6121" s="25">
        <v>5891</v>
      </c>
      <c r="C6121" s="193"/>
      <c r="D6121" s="19">
        <v>0.34700223250753076</v>
      </c>
      <c r="E6121" s="19">
        <v>0.62925699867493545</v>
      </c>
      <c r="F6121" s="19"/>
      <c r="G6121" s="19">
        <v>0.89622074728728618</v>
      </c>
      <c r="H6121" s="19"/>
      <c r="I6121" s="19">
        <v>1.0363415175093227</v>
      </c>
      <c r="J6121" s="19"/>
      <c r="K6121" s="19">
        <v>1.1292808506095615</v>
      </c>
      <c r="L6121" s="19"/>
      <c r="M6121" s="19">
        <v>6.1538954022050341E-2</v>
      </c>
      <c r="N6121" s="19"/>
      <c r="O6121" s="19">
        <v>0.95108862144372885</v>
      </c>
      <c r="P6121" s="50"/>
      <c r="R6121" s="9" t="s">
        <v>0</v>
      </c>
    </row>
    <row r="6122" spans="2:18" x14ac:dyDescent="0.2">
      <c r="B6122" s="25">
        <v>5892</v>
      </c>
      <c r="C6122" s="193">
        <v>0.81365784578021572</v>
      </c>
      <c r="D6122" s="19"/>
      <c r="E6122" s="19">
        <v>0.91762417380721706</v>
      </c>
      <c r="F6122" s="19"/>
      <c r="G6122" s="19">
        <v>0.4395702299358531</v>
      </c>
      <c r="H6122" s="19"/>
      <c r="I6122" s="19">
        <v>0.85952589764326826</v>
      </c>
      <c r="J6122" s="19"/>
      <c r="K6122" s="19">
        <v>1.0878179400162569</v>
      </c>
      <c r="L6122" s="19"/>
      <c r="M6122" s="19">
        <v>0.26563675873214287</v>
      </c>
      <c r="N6122" s="19"/>
      <c r="O6122" s="19">
        <v>1.0874635221882305</v>
      </c>
      <c r="P6122" s="50"/>
      <c r="R6122" s="9" t="s">
        <v>0</v>
      </c>
    </row>
    <row r="6123" spans="2:18" x14ac:dyDescent="0.2">
      <c r="B6123" s="25">
        <v>5893</v>
      </c>
      <c r="C6123" s="193">
        <v>0.3838232007958553</v>
      </c>
      <c r="D6123" s="19"/>
      <c r="E6123" s="19"/>
      <c r="F6123" s="19">
        <v>0.16571681246659187</v>
      </c>
      <c r="G6123" s="19">
        <v>1.127605156966449E-2</v>
      </c>
      <c r="H6123" s="19"/>
      <c r="I6123" s="19">
        <v>0.99265689092814913</v>
      </c>
      <c r="J6123" s="19"/>
      <c r="K6123" s="19">
        <v>0.34695960884390414</v>
      </c>
      <c r="L6123" s="19"/>
      <c r="M6123" s="19"/>
      <c r="N6123" s="19">
        <v>0.62978894632556215</v>
      </c>
      <c r="O6123" s="19">
        <v>0.94767669387925202</v>
      </c>
      <c r="P6123" s="50"/>
      <c r="R6123" s="9" t="s">
        <v>0</v>
      </c>
    </row>
    <row r="6124" spans="2:18" x14ac:dyDescent="0.2">
      <c r="B6124" s="25">
        <v>5894</v>
      </c>
      <c r="C6124" s="193"/>
      <c r="D6124" s="19">
        <v>0.71529312056721717</v>
      </c>
      <c r="E6124" s="19"/>
      <c r="F6124" s="19">
        <v>0.82658213226884403</v>
      </c>
      <c r="G6124" s="19"/>
      <c r="H6124" s="19">
        <v>0.90564882486663545</v>
      </c>
      <c r="I6124" s="19"/>
      <c r="J6124" s="19">
        <v>0.69610719894116635</v>
      </c>
      <c r="K6124" s="19"/>
      <c r="L6124" s="19">
        <v>1.0692865892702785</v>
      </c>
      <c r="M6124" s="19">
        <v>4.4436392002660141E-2</v>
      </c>
      <c r="N6124" s="19"/>
      <c r="O6124" s="19">
        <v>1.6730513438863094E-2</v>
      </c>
      <c r="P6124" s="50"/>
      <c r="R6124" s="9" t="s">
        <v>0</v>
      </c>
    </row>
    <row r="6125" spans="2:18" x14ac:dyDescent="0.2">
      <c r="B6125" s="25">
        <v>5895</v>
      </c>
      <c r="C6125" s="193"/>
      <c r="D6125" s="19">
        <v>0.42425695775005862</v>
      </c>
      <c r="E6125" s="19"/>
      <c r="F6125" s="19">
        <v>0.20545296430631393</v>
      </c>
      <c r="G6125" s="19"/>
      <c r="H6125" s="19">
        <v>1.8075676144889894</v>
      </c>
      <c r="I6125" s="19"/>
      <c r="J6125" s="19">
        <v>0.71324835433162237</v>
      </c>
      <c r="K6125" s="19"/>
      <c r="L6125" s="19">
        <v>0.1801592384353238</v>
      </c>
      <c r="M6125" s="19"/>
      <c r="N6125" s="19">
        <v>1.9104119147540228</v>
      </c>
      <c r="O6125" s="19"/>
      <c r="P6125" s="50">
        <v>0.92535970829624392</v>
      </c>
      <c r="R6125" s="9" t="s">
        <v>0</v>
      </c>
    </row>
    <row r="6126" spans="2:18" x14ac:dyDescent="0.2">
      <c r="B6126" s="25">
        <v>5896</v>
      </c>
      <c r="C6126" s="193"/>
      <c r="D6126" s="19">
        <v>0.51703712161677184</v>
      </c>
      <c r="E6126" s="19"/>
      <c r="F6126" s="19">
        <v>0.8426387477742896</v>
      </c>
      <c r="G6126" s="19"/>
      <c r="H6126" s="19">
        <v>0.71725130887408228</v>
      </c>
      <c r="I6126" s="19"/>
      <c r="J6126" s="19">
        <v>0.86139157426257784</v>
      </c>
      <c r="K6126" s="19"/>
      <c r="L6126" s="19">
        <v>0.4466826354608896</v>
      </c>
      <c r="M6126" s="19"/>
      <c r="N6126" s="19">
        <v>0.98479613907719266</v>
      </c>
      <c r="O6126" s="19"/>
      <c r="P6126" s="50">
        <v>0.7788878060089417</v>
      </c>
      <c r="R6126" s="9" t="s">
        <v>0</v>
      </c>
    </row>
    <row r="6127" spans="2:18" x14ac:dyDescent="0.2">
      <c r="B6127" s="25">
        <v>5897</v>
      </c>
      <c r="C6127" s="193">
        <v>1.8784522490010778</v>
      </c>
      <c r="D6127" s="19"/>
      <c r="E6127" s="19">
        <v>1.9134682030647459</v>
      </c>
      <c r="F6127" s="19"/>
      <c r="G6127" s="19">
        <v>2.1113798573040281</v>
      </c>
      <c r="H6127" s="19"/>
      <c r="I6127" s="19">
        <v>2.1022500405017706</v>
      </c>
      <c r="J6127" s="19"/>
      <c r="K6127" s="19">
        <v>1.6803474623403387</v>
      </c>
      <c r="L6127" s="19"/>
      <c r="M6127" s="19">
        <v>1.5800083039764006</v>
      </c>
      <c r="N6127" s="19"/>
      <c r="O6127" s="19">
        <v>1.4303510684197263</v>
      </c>
      <c r="P6127" s="50"/>
      <c r="R6127" s="9" t="s">
        <v>0</v>
      </c>
    </row>
    <row r="6128" spans="2:18" x14ac:dyDescent="0.2">
      <c r="B6128" s="25">
        <v>5898</v>
      </c>
      <c r="C6128" s="193">
        <v>1.9778585699425449E-2</v>
      </c>
      <c r="D6128" s="19"/>
      <c r="E6128" s="19">
        <v>0.65883384347381402</v>
      </c>
      <c r="F6128" s="19"/>
      <c r="G6128" s="19"/>
      <c r="H6128" s="19">
        <v>0.53160787599624404</v>
      </c>
      <c r="I6128" s="19"/>
      <c r="J6128" s="19">
        <v>0.92680888945517481</v>
      </c>
      <c r="K6128" s="19">
        <v>0.1168222148613194</v>
      </c>
      <c r="L6128" s="19"/>
      <c r="M6128" s="19"/>
      <c r="N6128" s="19">
        <v>1.174654357883242</v>
      </c>
      <c r="O6128" s="19">
        <v>0.73574873920406814</v>
      </c>
      <c r="P6128" s="50"/>
      <c r="R6128" s="9" t="s">
        <v>0</v>
      </c>
    </row>
    <row r="6129" spans="2:18" x14ac:dyDescent="0.2">
      <c r="B6129" s="25">
        <v>5899</v>
      </c>
      <c r="C6129" s="193">
        <v>8.1685954251334805E-2</v>
      </c>
      <c r="D6129" s="19"/>
      <c r="E6129" s="19"/>
      <c r="F6129" s="19">
        <v>0.42832989131781146</v>
      </c>
      <c r="G6129" s="19"/>
      <c r="H6129" s="19">
        <v>0.50083576406253305</v>
      </c>
      <c r="I6129" s="19"/>
      <c r="J6129" s="19">
        <v>0.84032690396107845</v>
      </c>
      <c r="K6129" s="19"/>
      <c r="L6129" s="19">
        <v>1.0559825732341677</v>
      </c>
      <c r="M6129" s="19">
        <v>0.24198901641923931</v>
      </c>
      <c r="N6129" s="19"/>
      <c r="O6129" s="19"/>
      <c r="P6129" s="50">
        <v>0.87911310317842417</v>
      </c>
      <c r="R6129" s="9" t="s">
        <v>0</v>
      </c>
    </row>
    <row r="6130" spans="2:18" x14ac:dyDescent="0.2">
      <c r="B6130" s="25">
        <v>5900</v>
      </c>
      <c r="C6130" s="193"/>
      <c r="D6130" s="19">
        <v>1.2030975050093802</v>
      </c>
      <c r="E6130" s="19">
        <v>0.29791248240878221</v>
      </c>
      <c r="F6130" s="19"/>
      <c r="G6130" s="19"/>
      <c r="H6130" s="19">
        <v>0.11791694774597226</v>
      </c>
      <c r="I6130" s="19">
        <v>0.53025875117780352</v>
      </c>
      <c r="J6130" s="19"/>
      <c r="K6130" s="19">
        <v>1.2009416326999234</v>
      </c>
      <c r="L6130" s="19"/>
      <c r="M6130" s="19">
        <v>0.81003084811998693</v>
      </c>
      <c r="N6130" s="19"/>
      <c r="O6130" s="19">
        <v>0.53952719404978844</v>
      </c>
      <c r="P6130" s="50"/>
      <c r="R6130" s="9" t="s">
        <v>0</v>
      </c>
    </row>
    <row r="6131" spans="2:18" x14ac:dyDescent="0.2">
      <c r="B6131" s="25">
        <v>5901</v>
      </c>
      <c r="C6131" s="193">
        <v>0.55517756500626403</v>
      </c>
      <c r="D6131" s="19"/>
      <c r="E6131" s="19">
        <v>0.68130423078817448</v>
      </c>
      <c r="F6131" s="19"/>
      <c r="G6131" s="19">
        <v>0.73144554384484972</v>
      </c>
      <c r="H6131" s="19"/>
      <c r="I6131" s="19">
        <v>0.53498931814150075</v>
      </c>
      <c r="J6131" s="19"/>
      <c r="K6131" s="19">
        <v>0.75669194955321384</v>
      </c>
      <c r="L6131" s="19"/>
      <c r="M6131" s="19">
        <v>0.57867907631806959</v>
      </c>
      <c r="N6131" s="19"/>
      <c r="O6131" s="19">
        <v>0.53149354555325357</v>
      </c>
      <c r="P6131" s="50"/>
      <c r="R6131" s="9" t="s">
        <v>0</v>
      </c>
    </row>
    <row r="6132" spans="2:18" x14ac:dyDescent="0.2">
      <c r="B6132" s="25">
        <v>5902</v>
      </c>
      <c r="C6132" s="193">
        <v>0.10068421032724449</v>
      </c>
      <c r="D6132" s="19"/>
      <c r="E6132" s="19">
        <v>0.10322556796514612</v>
      </c>
      <c r="F6132" s="19"/>
      <c r="G6132" s="19"/>
      <c r="H6132" s="19">
        <v>0.86353968628663824</v>
      </c>
      <c r="I6132" s="19"/>
      <c r="J6132" s="19">
        <v>0.95172400277521729</v>
      </c>
      <c r="K6132" s="19"/>
      <c r="L6132" s="19">
        <v>0.36577181060420555</v>
      </c>
      <c r="M6132" s="19"/>
      <c r="N6132" s="19">
        <v>0.84219554932952689</v>
      </c>
      <c r="O6132" s="19"/>
      <c r="P6132" s="50">
        <v>0.18574626699628535</v>
      </c>
      <c r="R6132" s="9" t="s">
        <v>0</v>
      </c>
    </row>
    <row r="6133" spans="2:18" x14ac:dyDescent="0.2">
      <c r="B6133" s="25">
        <v>5903</v>
      </c>
      <c r="C6133" s="193">
        <v>0.83116662607455616</v>
      </c>
      <c r="D6133" s="19"/>
      <c r="E6133" s="19">
        <v>0.71893983050439669</v>
      </c>
      <c r="F6133" s="19"/>
      <c r="G6133" s="19">
        <v>0.24455676269989743</v>
      </c>
      <c r="H6133" s="19"/>
      <c r="I6133" s="19">
        <v>1.8687388423956561</v>
      </c>
      <c r="J6133" s="19"/>
      <c r="K6133" s="19">
        <v>1.2091286122655249</v>
      </c>
      <c r="L6133" s="19"/>
      <c r="M6133" s="19">
        <v>0.45522373085460111</v>
      </c>
      <c r="N6133" s="19"/>
      <c r="O6133" s="19">
        <v>2.0735951560835346</v>
      </c>
      <c r="P6133" s="50"/>
      <c r="R6133" s="9" t="s">
        <v>0</v>
      </c>
    </row>
    <row r="6134" spans="2:18" x14ac:dyDescent="0.2">
      <c r="B6134" s="25">
        <v>5904</v>
      </c>
      <c r="C6134" s="193"/>
      <c r="D6134" s="19">
        <v>1.3908295085896818</v>
      </c>
      <c r="E6134" s="19"/>
      <c r="F6134" s="19">
        <v>1.2884962329552969</v>
      </c>
      <c r="G6134" s="19"/>
      <c r="H6134" s="19">
        <v>1.3471187721266387</v>
      </c>
      <c r="I6134" s="19"/>
      <c r="J6134" s="19">
        <v>1.1851510934299134</v>
      </c>
      <c r="K6134" s="19"/>
      <c r="L6134" s="19">
        <v>0.70386020498048374</v>
      </c>
      <c r="M6134" s="19"/>
      <c r="N6134" s="19">
        <v>1.2953911164027878</v>
      </c>
      <c r="O6134" s="19"/>
      <c r="P6134" s="50">
        <v>0.68953957463827575</v>
      </c>
      <c r="R6134" s="9" t="s">
        <v>0</v>
      </c>
    </row>
    <row r="6135" spans="2:18" x14ac:dyDescent="0.2">
      <c r="B6135" s="25">
        <v>5905</v>
      </c>
      <c r="C6135" s="193"/>
      <c r="D6135" s="19">
        <v>2.5983603300042235</v>
      </c>
      <c r="E6135" s="19"/>
      <c r="F6135" s="19">
        <v>1.160457298525063</v>
      </c>
      <c r="G6135" s="19"/>
      <c r="H6135" s="19">
        <v>1.6609887810789998</v>
      </c>
      <c r="I6135" s="19"/>
      <c r="J6135" s="19">
        <v>1.1081006947395116</v>
      </c>
      <c r="K6135" s="19"/>
      <c r="L6135" s="19">
        <v>1.4760020390766753</v>
      </c>
      <c r="M6135" s="19"/>
      <c r="N6135" s="19">
        <v>1.7259030698928555</v>
      </c>
      <c r="O6135" s="19"/>
      <c r="P6135" s="50">
        <v>2.7688769878771962</v>
      </c>
      <c r="R6135" s="9" t="s">
        <v>0</v>
      </c>
    </row>
    <row r="6136" spans="2:18" x14ac:dyDescent="0.2">
      <c r="B6136" s="25">
        <v>5906</v>
      </c>
      <c r="C6136" s="193">
        <v>0.84995560411811633</v>
      </c>
      <c r="D6136" s="19"/>
      <c r="E6136" s="19">
        <v>0.10423097215261654</v>
      </c>
      <c r="F6136" s="19"/>
      <c r="G6136" s="19">
        <v>1.1871748314474442</v>
      </c>
      <c r="H6136" s="19"/>
      <c r="I6136" s="19"/>
      <c r="J6136" s="19">
        <v>0.46422598862669612</v>
      </c>
      <c r="K6136" s="19"/>
      <c r="L6136" s="19">
        <v>0.14633022451740785</v>
      </c>
      <c r="M6136" s="19">
        <v>0.38876020042553766</v>
      </c>
      <c r="N6136" s="19"/>
      <c r="O6136" s="19"/>
      <c r="P6136" s="50">
        <v>0.31194480769497707</v>
      </c>
      <c r="R6136" s="9" t="s">
        <v>0</v>
      </c>
    </row>
    <row r="6137" spans="2:18" x14ac:dyDescent="0.2">
      <c r="B6137" s="25">
        <v>5907</v>
      </c>
      <c r="C6137" s="193">
        <v>1.9478831984251901</v>
      </c>
      <c r="D6137" s="19"/>
      <c r="E6137" s="19">
        <v>0.59228727036974982</v>
      </c>
      <c r="F6137" s="19"/>
      <c r="G6137" s="19">
        <v>1.136681573571992</v>
      </c>
      <c r="H6137" s="19"/>
      <c r="I6137" s="19">
        <v>1.5484752677925828</v>
      </c>
      <c r="J6137" s="19"/>
      <c r="K6137" s="19">
        <v>1.7211130784671096</v>
      </c>
      <c r="L6137" s="19"/>
      <c r="M6137" s="19">
        <v>1.0701463725694074</v>
      </c>
      <c r="N6137" s="19"/>
      <c r="O6137" s="19">
        <v>1.3772777141234418</v>
      </c>
      <c r="P6137" s="50"/>
      <c r="R6137" s="9" t="s">
        <v>0</v>
      </c>
    </row>
    <row r="6138" spans="2:18" x14ac:dyDescent="0.2">
      <c r="B6138" s="25">
        <v>5908</v>
      </c>
      <c r="C6138" s="193"/>
      <c r="D6138" s="19">
        <v>1.4568430165384141</v>
      </c>
      <c r="E6138" s="19"/>
      <c r="F6138" s="19">
        <v>1.0165213987998156</v>
      </c>
      <c r="G6138" s="19"/>
      <c r="H6138" s="19">
        <v>1.1238322940330099</v>
      </c>
      <c r="I6138" s="19"/>
      <c r="J6138" s="19">
        <v>0.58288347287413333</v>
      </c>
      <c r="K6138" s="19"/>
      <c r="L6138" s="19">
        <v>0.51027609843324595</v>
      </c>
      <c r="M6138" s="19"/>
      <c r="N6138" s="19">
        <v>1.1704895733456326</v>
      </c>
      <c r="O6138" s="19"/>
      <c r="P6138" s="50">
        <v>0.61459876065832419</v>
      </c>
      <c r="R6138" s="9" t="s">
        <v>0</v>
      </c>
    </row>
    <row r="6139" spans="2:18" x14ac:dyDescent="0.2">
      <c r="B6139" s="25">
        <v>5909</v>
      </c>
      <c r="C6139" s="193"/>
      <c r="D6139" s="19">
        <v>0.37680844026725674</v>
      </c>
      <c r="E6139" s="19"/>
      <c r="F6139" s="19">
        <v>9.739292490977991E-2</v>
      </c>
      <c r="G6139" s="19"/>
      <c r="H6139" s="19">
        <v>5.7254204777027591E-2</v>
      </c>
      <c r="I6139" s="19"/>
      <c r="J6139" s="19">
        <v>6.2002715583142111E-2</v>
      </c>
      <c r="K6139" s="19"/>
      <c r="L6139" s="19">
        <v>0.60886172074573974</v>
      </c>
      <c r="M6139" s="19"/>
      <c r="N6139" s="19">
        <v>0.13107716754539675</v>
      </c>
      <c r="O6139" s="19">
        <v>0.71749782749741087</v>
      </c>
      <c r="P6139" s="50"/>
      <c r="R6139" s="9" t="s">
        <v>0</v>
      </c>
    </row>
    <row r="6140" spans="2:18" x14ac:dyDescent="0.2">
      <c r="B6140" s="25">
        <v>5910</v>
      </c>
      <c r="C6140" s="193"/>
      <c r="D6140" s="19">
        <v>0.33978775900241748</v>
      </c>
      <c r="E6140" s="19"/>
      <c r="F6140" s="19">
        <v>0.50136558608417758</v>
      </c>
      <c r="G6140" s="19"/>
      <c r="H6140" s="19">
        <v>0.98561558106064973</v>
      </c>
      <c r="I6140" s="19"/>
      <c r="J6140" s="19">
        <v>0.18554027394709779</v>
      </c>
      <c r="K6140" s="19"/>
      <c r="L6140" s="19">
        <v>0.20649047832632555</v>
      </c>
      <c r="M6140" s="19">
        <v>0.4759167340681294</v>
      </c>
      <c r="N6140" s="19"/>
      <c r="O6140" s="19"/>
      <c r="P6140" s="50">
        <v>0.63863123075134354</v>
      </c>
      <c r="R6140" s="9" t="s">
        <v>0</v>
      </c>
    </row>
    <row r="6141" spans="2:18" x14ac:dyDescent="0.2">
      <c r="B6141" s="25">
        <v>5911</v>
      </c>
      <c r="C6141" s="193">
        <v>0.27879035928120516</v>
      </c>
      <c r="D6141" s="19"/>
      <c r="E6141" s="19">
        <v>1.1841887274687588</v>
      </c>
      <c r="F6141" s="19"/>
      <c r="G6141" s="19">
        <v>0.68375347969230682</v>
      </c>
      <c r="H6141" s="19"/>
      <c r="I6141" s="19">
        <v>0.67835596443136348</v>
      </c>
      <c r="J6141" s="19"/>
      <c r="K6141" s="19">
        <v>0.13637248471767879</v>
      </c>
      <c r="L6141" s="19"/>
      <c r="M6141" s="19"/>
      <c r="N6141" s="19">
        <v>0.32579274974998701</v>
      </c>
      <c r="O6141" s="19">
        <v>1.2767285990675894</v>
      </c>
      <c r="P6141" s="50"/>
      <c r="R6141" s="9" t="s">
        <v>0</v>
      </c>
    </row>
    <row r="6142" spans="2:18" x14ac:dyDescent="0.2">
      <c r="B6142" s="25">
        <v>5912</v>
      </c>
      <c r="C6142" s="193">
        <v>0.2704397414009635</v>
      </c>
      <c r="D6142" s="19"/>
      <c r="E6142" s="19">
        <v>0.78287750879251339</v>
      </c>
      <c r="F6142" s="19"/>
      <c r="G6142" s="19">
        <v>0.82176513390427186</v>
      </c>
      <c r="H6142" s="19"/>
      <c r="I6142" s="19">
        <v>0.37860133101103333</v>
      </c>
      <c r="J6142" s="19"/>
      <c r="K6142" s="19">
        <v>1.562696645729134</v>
      </c>
      <c r="L6142" s="19"/>
      <c r="M6142" s="19"/>
      <c r="N6142" s="19">
        <v>0.58012516395383651</v>
      </c>
      <c r="O6142" s="19"/>
      <c r="P6142" s="50">
        <v>1.315217596227551</v>
      </c>
      <c r="R6142" s="9" t="s">
        <v>0</v>
      </c>
    </row>
    <row r="6143" spans="2:18" x14ac:dyDescent="0.2">
      <c r="B6143" s="25">
        <v>5913</v>
      </c>
      <c r="C6143" s="193"/>
      <c r="D6143" s="19">
        <v>0.80144993318773827</v>
      </c>
      <c r="E6143" s="19"/>
      <c r="F6143" s="19">
        <v>1.32178129709813</v>
      </c>
      <c r="G6143" s="19"/>
      <c r="H6143" s="19">
        <v>0.60814962609483203</v>
      </c>
      <c r="I6143" s="19"/>
      <c r="J6143" s="19">
        <v>0.7297608345709834</v>
      </c>
      <c r="K6143" s="19"/>
      <c r="L6143" s="19">
        <v>1.524227028970514</v>
      </c>
      <c r="M6143" s="19"/>
      <c r="N6143" s="19">
        <v>1.1811267062277118</v>
      </c>
      <c r="O6143" s="19"/>
      <c r="P6143" s="50">
        <v>0.88297837117150113</v>
      </c>
      <c r="R6143" s="9" t="s">
        <v>0</v>
      </c>
    </row>
    <row r="6144" spans="2:18" x14ac:dyDescent="0.2">
      <c r="B6144" s="25">
        <v>5914</v>
      </c>
      <c r="C6144" s="193">
        <v>1.7859959769239702</v>
      </c>
      <c r="D6144" s="19"/>
      <c r="E6144" s="19">
        <v>1.9251037621160578</v>
      </c>
      <c r="F6144" s="19"/>
      <c r="G6144" s="19">
        <v>0.9562502034733309</v>
      </c>
      <c r="H6144" s="19"/>
      <c r="I6144" s="19">
        <v>1.1122001436946216</v>
      </c>
      <c r="J6144" s="19"/>
      <c r="K6144" s="19">
        <v>1.0871903992420078</v>
      </c>
      <c r="L6144" s="19"/>
      <c r="M6144" s="19">
        <v>0.69832008467754481</v>
      </c>
      <c r="N6144" s="19"/>
      <c r="O6144" s="19">
        <v>0.77880683666182737</v>
      </c>
      <c r="P6144" s="50"/>
      <c r="R6144" s="9" t="s">
        <v>0</v>
      </c>
    </row>
    <row r="6145" spans="2:18" x14ac:dyDescent="0.2">
      <c r="B6145" s="25">
        <v>5915</v>
      </c>
      <c r="C6145" s="193"/>
      <c r="D6145" s="19">
        <v>1.2445316860117539</v>
      </c>
      <c r="E6145" s="19"/>
      <c r="F6145" s="19">
        <v>0.42002538967897518</v>
      </c>
      <c r="G6145" s="19">
        <v>0.37526114163402996</v>
      </c>
      <c r="H6145" s="19"/>
      <c r="I6145" s="19"/>
      <c r="J6145" s="19">
        <v>0.58392831362813824</v>
      </c>
      <c r="K6145" s="19"/>
      <c r="L6145" s="19">
        <v>1.5979058613888211</v>
      </c>
      <c r="M6145" s="19"/>
      <c r="N6145" s="19">
        <v>0.92108129765739288</v>
      </c>
      <c r="O6145" s="19"/>
      <c r="P6145" s="50">
        <v>1.1453844217532188</v>
      </c>
      <c r="R6145" s="9" t="s">
        <v>0</v>
      </c>
    </row>
    <row r="6146" spans="2:18" x14ac:dyDescent="0.2">
      <c r="B6146" s="25">
        <v>5916</v>
      </c>
      <c r="C6146" s="193"/>
      <c r="D6146" s="19">
        <v>0.69993352942274911</v>
      </c>
      <c r="E6146" s="19"/>
      <c r="F6146" s="19">
        <v>1.0875459101217215</v>
      </c>
      <c r="G6146" s="19"/>
      <c r="H6146" s="19">
        <v>0.13821542787436705</v>
      </c>
      <c r="I6146" s="19"/>
      <c r="J6146" s="19">
        <v>0.19927596516363688</v>
      </c>
      <c r="K6146" s="19"/>
      <c r="L6146" s="19">
        <v>6.8416435058857042E-2</v>
      </c>
      <c r="M6146" s="19"/>
      <c r="N6146" s="19">
        <v>0.83966507364593412</v>
      </c>
      <c r="O6146" s="19">
        <v>4.2460591428323043E-2</v>
      </c>
      <c r="P6146" s="50"/>
      <c r="R6146" s="9" t="s">
        <v>0</v>
      </c>
    </row>
    <row r="6147" spans="2:18" x14ac:dyDescent="0.2">
      <c r="B6147" s="25">
        <v>5917</v>
      </c>
      <c r="C6147" s="193"/>
      <c r="D6147" s="19">
        <v>0.70086380623636824</v>
      </c>
      <c r="E6147" s="19"/>
      <c r="F6147" s="19">
        <v>0.78715789675857195</v>
      </c>
      <c r="G6147" s="19"/>
      <c r="H6147" s="19">
        <v>2.736175455197732E-2</v>
      </c>
      <c r="I6147" s="19"/>
      <c r="J6147" s="19">
        <v>0.22437575301077853</v>
      </c>
      <c r="K6147" s="19">
        <v>0.51406949425092574</v>
      </c>
      <c r="L6147" s="19"/>
      <c r="M6147" s="19">
        <v>0.56668531726107219</v>
      </c>
      <c r="N6147" s="19"/>
      <c r="O6147" s="19"/>
      <c r="P6147" s="50">
        <v>0.40853241396918683</v>
      </c>
      <c r="R6147" s="9" t="s">
        <v>0</v>
      </c>
    </row>
    <row r="6148" spans="2:18" x14ac:dyDescent="0.2">
      <c r="B6148" s="25">
        <v>5918</v>
      </c>
      <c r="C6148" s="193"/>
      <c r="D6148" s="19">
        <v>8.2076556348325044E-2</v>
      </c>
      <c r="E6148" s="19"/>
      <c r="F6148" s="19">
        <v>0.22257502617405575</v>
      </c>
      <c r="G6148" s="19"/>
      <c r="H6148" s="19">
        <v>0.75506208724726942</v>
      </c>
      <c r="I6148" s="19"/>
      <c r="J6148" s="19">
        <v>0.86218119553127037</v>
      </c>
      <c r="K6148" s="19"/>
      <c r="L6148" s="19">
        <v>0.63672394436641266</v>
      </c>
      <c r="M6148" s="19"/>
      <c r="N6148" s="19">
        <v>0.91071550770129961</v>
      </c>
      <c r="O6148" s="19"/>
      <c r="P6148" s="50">
        <v>0.38314250754498735</v>
      </c>
      <c r="R6148" s="9" t="s">
        <v>0</v>
      </c>
    </row>
    <row r="6149" spans="2:18" x14ac:dyDescent="0.2">
      <c r="B6149" s="25">
        <v>5919</v>
      </c>
      <c r="C6149" s="193">
        <v>2.3841065618809325</v>
      </c>
      <c r="D6149" s="19"/>
      <c r="E6149" s="19">
        <v>2.104227138454756</v>
      </c>
      <c r="F6149" s="19"/>
      <c r="G6149" s="19">
        <v>1.7771521648490067</v>
      </c>
      <c r="H6149" s="19"/>
      <c r="I6149" s="19">
        <v>2.7864808010079267</v>
      </c>
      <c r="J6149" s="19"/>
      <c r="K6149" s="19">
        <v>1.8061063076448927</v>
      </c>
      <c r="L6149" s="19"/>
      <c r="M6149" s="19">
        <v>1.7538339478973741</v>
      </c>
      <c r="N6149" s="19"/>
      <c r="O6149" s="19">
        <v>1.7813496503389974</v>
      </c>
      <c r="P6149" s="50"/>
      <c r="R6149" s="9" t="s">
        <v>0</v>
      </c>
    </row>
    <row r="6150" spans="2:18" x14ac:dyDescent="0.2">
      <c r="B6150" s="25">
        <v>5920</v>
      </c>
      <c r="C6150" s="193">
        <v>1.063776957123886</v>
      </c>
      <c r="D6150" s="19"/>
      <c r="E6150" s="19">
        <v>0.6873126578121046</v>
      </c>
      <c r="F6150" s="19"/>
      <c r="G6150" s="19">
        <v>0.58922768067097431</v>
      </c>
      <c r="H6150" s="19"/>
      <c r="I6150" s="19">
        <v>0.52759395575685175</v>
      </c>
      <c r="J6150" s="19"/>
      <c r="K6150" s="19">
        <v>1.2348137566857804</v>
      </c>
      <c r="L6150" s="19"/>
      <c r="M6150" s="19">
        <v>0.77343089193630532</v>
      </c>
      <c r="N6150" s="19"/>
      <c r="O6150" s="19">
        <v>1.2976475807424306</v>
      </c>
      <c r="P6150" s="50"/>
      <c r="R6150" s="9" t="s">
        <v>0</v>
      </c>
    </row>
    <row r="6151" spans="2:18" x14ac:dyDescent="0.2">
      <c r="B6151" s="25">
        <v>5921</v>
      </c>
      <c r="C6151" s="193">
        <v>0.51698172922232954</v>
      </c>
      <c r="D6151" s="19"/>
      <c r="E6151" s="19">
        <v>0.36028933923248746</v>
      </c>
      <c r="F6151" s="19"/>
      <c r="G6151" s="19">
        <v>6.8247093728952879E-2</v>
      </c>
      <c r="H6151" s="19"/>
      <c r="I6151" s="19"/>
      <c r="J6151" s="19">
        <v>0.22831918877455293</v>
      </c>
      <c r="K6151" s="19"/>
      <c r="L6151" s="19">
        <v>0.58353398087565755</v>
      </c>
      <c r="M6151" s="19"/>
      <c r="N6151" s="19">
        <v>0.40266580507169275</v>
      </c>
      <c r="O6151" s="19"/>
      <c r="P6151" s="50">
        <v>0.1161843776336539</v>
      </c>
      <c r="R6151" s="9" t="s">
        <v>0</v>
      </c>
    </row>
    <row r="6152" spans="2:18" x14ac:dyDescent="0.2">
      <c r="B6152" s="25">
        <v>5922</v>
      </c>
      <c r="C6152" s="193">
        <v>0.91407277091422023</v>
      </c>
      <c r="D6152" s="19"/>
      <c r="E6152" s="19">
        <v>1.2757562085268881</v>
      </c>
      <c r="F6152" s="19"/>
      <c r="G6152" s="19">
        <v>1.1626471095543527</v>
      </c>
      <c r="H6152" s="19"/>
      <c r="I6152" s="19">
        <v>0.56506598027618693</v>
      </c>
      <c r="J6152" s="19"/>
      <c r="K6152" s="19">
        <v>1.0203366823363904</v>
      </c>
      <c r="L6152" s="19"/>
      <c r="M6152" s="19">
        <v>1.4482927615030952</v>
      </c>
      <c r="N6152" s="19"/>
      <c r="O6152" s="19">
        <v>0.82304053397869958</v>
      </c>
      <c r="P6152" s="50"/>
      <c r="R6152" s="9" t="s">
        <v>0</v>
      </c>
    </row>
    <row r="6153" spans="2:18" x14ac:dyDescent="0.2">
      <c r="B6153" s="25">
        <v>5923</v>
      </c>
      <c r="C6153" s="193"/>
      <c r="D6153" s="19">
        <v>1.2591018790196085</v>
      </c>
      <c r="E6153" s="19"/>
      <c r="F6153" s="19">
        <v>1.048608002893052</v>
      </c>
      <c r="G6153" s="19"/>
      <c r="H6153" s="19">
        <v>0.31260382506821671</v>
      </c>
      <c r="I6153" s="19"/>
      <c r="J6153" s="19">
        <v>0.47225101773337003</v>
      </c>
      <c r="K6153" s="19"/>
      <c r="L6153" s="19">
        <v>1.2218532419919033</v>
      </c>
      <c r="M6153" s="19"/>
      <c r="N6153" s="19">
        <v>0.33952344386991684</v>
      </c>
      <c r="O6153" s="19"/>
      <c r="P6153" s="50">
        <v>0.89527128350343743</v>
      </c>
      <c r="R6153" s="9" t="s">
        <v>0</v>
      </c>
    </row>
    <row r="6154" spans="2:18" x14ac:dyDescent="0.2">
      <c r="B6154" s="25">
        <v>5924</v>
      </c>
      <c r="C6154" s="193">
        <v>1.1083495018598724</v>
      </c>
      <c r="D6154" s="19"/>
      <c r="E6154" s="19">
        <v>0.96402901389019435</v>
      </c>
      <c r="F6154" s="19"/>
      <c r="G6154" s="19">
        <v>0.50432355273343654</v>
      </c>
      <c r="H6154" s="19"/>
      <c r="I6154" s="19">
        <v>1.2303684343889429</v>
      </c>
      <c r="J6154" s="19"/>
      <c r="K6154" s="19">
        <v>0.50004497555532268</v>
      </c>
      <c r="L6154" s="19"/>
      <c r="M6154" s="19">
        <v>0.83383840135812004</v>
      </c>
      <c r="N6154" s="19"/>
      <c r="O6154" s="19">
        <v>0.7266655355856031</v>
      </c>
      <c r="P6154" s="50"/>
      <c r="R6154" s="9" t="s">
        <v>0</v>
      </c>
    </row>
    <row r="6155" spans="2:18" x14ac:dyDescent="0.2">
      <c r="B6155" s="25">
        <v>5925</v>
      </c>
      <c r="C6155" s="193"/>
      <c r="D6155" s="19">
        <v>1.0463742749051737</v>
      </c>
      <c r="E6155" s="19"/>
      <c r="F6155" s="19">
        <v>1.4084957685470638</v>
      </c>
      <c r="G6155" s="19"/>
      <c r="H6155" s="19">
        <v>0.32311134426244081</v>
      </c>
      <c r="I6155" s="19"/>
      <c r="J6155" s="19">
        <v>0.52965540967636504</v>
      </c>
      <c r="K6155" s="19"/>
      <c r="L6155" s="19">
        <v>0.52024338204322962</v>
      </c>
      <c r="M6155" s="19"/>
      <c r="N6155" s="19">
        <v>0.4155161840158535</v>
      </c>
      <c r="O6155" s="19"/>
      <c r="P6155" s="50">
        <v>0.55370736523878439</v>
      </c>
      <c r="R6155" s="9" t="s">
        <v>0</v>
      </c>
    </row>
    <row r="6156" spans="2:18" x14ac:dyDescent="0.2">
      <c r="B6156" s="25">
        <v>5926</v>
      </c>
      <c r="C6156" s="193"/>
      <c r="D6156" s="19">
        <v>1.2406603459419191E-2</v>
      </c>
      <c r="E6156" s="19">
        <v>0.54854631354123085</v>
      </c>
      <c r="F6156" s="19"/>
      <c r="G6156" s="19"/>
      <c r="H6156" s="19">
        <v>0.10476512357037446</v>
      </c>
      <c r="I6156" s="19"/>
      <c r="J6156" s="19">
        <v>1.0273311277900301</v>
      </c>
      <c r="K6156" s="19"/>
      <c r="L6156" s="19">
        <v>1.0059528759145544</v>
      </c>
      <c r="M6156" s="19"/>
      <c r="N6156" s="19">
        <v>0.17801248440197817</v>
      </c>
      <c r="O6156" s="19">
        <v>8.4267267350480055E-2</v>
      </c>
      <c r="P6156" s="50"/>
      <c r="R6156" s="9" t="s">
        <v>0</v>
      </c>
    </row>
    <row r="6157" spans="2:18" x14ac:dyDescent="0.2">
      <c r="B6157" s="25">
        <v>5927</v>
      </c>
      <c r="C6157" s="193">
        <v>1.8545430711888482</v>
      </c>
      <c r="D6157" s="19"/>
      <c r="E6157" s="19">
        <v>1.2304535851738263</v>
      </c>
      <c r="F6157" s="19"/>
      <c r="G6157" s="19">
        <v>0.85475246883117528</v>
      </c>
      <c r="H6157" s="19"/>
      <c r="I6157" s="19">
        <v>1.1717320254015358</v>
      </c>
      <c r="J6157" s="19"/>
      <c r="K6157" s="19">
        <v>0.69619097849379497</v>
      </c>
      <c r="L6157" s="19"/>
      <c r="M6157" s="19">
        <v>1.5207612567247784</v>
      </c>
      <c r="N6157" s="19"/>
      <c r="O6157" s="19">
        <v>1.6049101899291156</v>
      </c>
      <c r="P6157" s="50"/>
      <c r="R6157" s="9" t="s">
        <v>0</v>
      </c>
    </row>
    <row r="6158" spans="2:18" x14ac:dyDescent="0.2">
      <c r="B6158" s="25">
        <v>5928</v>
      </c>
      <c r="C6158" s="193"/>
      <c r="D6158" s="19">
        <v>0.70312193906673015</v>
      </c>
      <c r="E6158" s="19"/>
      <c r="F6158" s="19">
        <v>0.51970107228499463</v>
      </c>
      <c r="G6158" s="19">
        <v>1.1488040033050362</v>
      </c>
      <c r="H6158" s="19"/>
      <c r="I6158" s="19">
        <v>0.34133704649769842</v>
      </c>
      <c r="J6158" s="19"/>
      <c r="K6158" s="19">
        <v>0.10992689554088826</v>
      </c>
      <c r="L6158" s="19"/>
      <c r="M6158" s="19">
        <v>0.23725309489539242</v>
      </c>
      <c r="N6158" s="19"/>
      <c r="O6158" s="19"/>
      <c r="P6158" s="50">
        <v>0.25277852709333071</v>
      </c>
      <c r="R6158" s="9" t="s">
        <v>0</v>
      </c>
    </row>
    <row r="6159" spans="2:18" x14ac:dyDescent="0.2">
      <c r="B6159" s="25">
        <v>5929</v>
      </c>
      <c r="C6159" s="193">
        <v>0.74749839792987449</v>
      </c>
      <c r="D6159" s="19"/>
      <c r="E6159" s="19">
        <v>0.49735512489919731</v>
      </c>
      <c r="F6159" s="19"/>
      <c r="G6159" s="19">
        <v>0.97980430378210426</v>
      </c>
      <c r="H6159" s="19"/>
      <c r="I6159" s="19">
        <v>0.91129151660770769</v>
      </c>
      <c r="J6159" s="19"/>
      <c r="K6159" s="19"/>
      <c r="L6159" s="19">
        <v>2.9634440153557692E-2</v>
      </c>
      <c r="M6159" s="19">
        <v>0.57696269652286092</v>
      </c>
      <c r="N6159" s="19"/>
      <c r="O6159" s="19"/>
      <c r="P6159" s="50">
        <v>0.14049634332120417</v>
      </c>
      <c r="R6159" s="9" t="s">
        <v>0</v>
      </c>
    </row>
    <row r="6160" spans="2:18" x14ac:dyDescent="0.2">
      <c r="B6160" s="25">
        <v>5930</v>
      </c>
      <c r="C6160" s="193">
        <v>0.22399126720506971</v>
      </c>
      <c r="D6160" s="19"/>
      <c r="E6160" s="19">
        <v>1.1455814765447705</v>
      </c>
      <c r="F6160" s="19"/>
      <c r="G6160" s="19">
        <v>1.0092315323126257</v>
      </c>
      <c r="H6160" s="19"/>
      <c r="I6160" s="19">
        <v>0.46536027135801195</v>
      </c>
      <c r="J6160" s="19"/>
      <c r="K6160" s="19">
        <v>1.0176649270133449</v>
      </c>
      <c r="L6160" s="19"/>
      <c r="M6160" s="19">
        <v>0.56238654012001321</v>
      </c>
      <c r="N6160" s="19"/>
      <c r="O6160" s="19">
        <v>1.1586791684047872</v>
      </c>
      <c r="P6160" s="50"/>
      <c r="R6160" s="9" t="s">
        <v>0</v>
      </c>
    </row>
    <row r="6161" spans="2:18" x14ac:dyDescent="0.2">
      <c r="B6161" s="25">
        <v>5931</v>
      </c>
      <c r="C6161" s="193"/>
      <c r="D6161" s="19">
        <v>0.40269334788358357</v>
      </c>
      <c r="E6161" s="19"/>
      <c r="F6161" s="19">
        <v>0.31822990449990707</v>
      </c>
      <c r="G6161" s="19">
        <v>2.0213503303351713E-2</v>
      </c>
      <c r="H6161" s="19"/>
      <c r="I6161" s="19"/>
      <c r="J6161" s="19">
        <v>1.2166470664541522</v>
      </c>
      <c r="K6161" s="19"/>
      <c r="L6161" s="19">
        <v>2.0560406931033945</v>
      </c>
      <c r="M6161" s="19"/>
      <c r="N6161" s="19">
        <v>0.33680417590206418</v>
      </c>
      <c r="O6161" s="19"/>
      <c r="P6161" s="50">
        <v>1.1669288125925326</v>
      </c>
      <c r="R6161" s="9" t="s">
        <v>0</v>
      </c>
    </row>
    <row r="6162" spans="2:18" x14ac:dyDescent="0.2">
      <c r="B6162" s="25">
        <v>5932</v>
      </c>
      <c r="C6162" s="193">
        <v>1.4349673545045329</v>
      </c>
      <c r="D6162" s="19"/>
      <c r="E6162" s="19">
        <v>2.2673378277240057</v>
      </c>
      <c r="F6162" s="19"/>
      <c r="G6162" s="19">
        <v>1.8257172602021856</v>
      </c>
      <c r="H6162" s="19"/>
      <c r="I6162" s="19">
        <v>1.8485986755001567</v>
      </c>
      <c r="J6162" s="19"/>
      <c r="K6162" s="19">
        <v>1.2093353696540927</v>
      </c>
      <c r="L6162" s="19"/>
      <c r="M6162" s="19">
        <v>1.5223318593693662</v>
      </c>
      <c r="N6162" s="19"/>
      <c r="O6162" s="19">
        <v>2.3392262821725018</v>
      </c>
      <c r="P6162" s="50"/>
      <c r="R6162" s="9" t="s">
        <v>0</v>
      </c>
    </row>
    <row r="6163" spans="2:18" x14ac:dyDescent="0.2">
      <c r="B6163" s="25">
        <v>5933</v>
      </c>
      <c r="C6163" s="193">
        <v>0.87707928226066234</v>
      </c>
      <c r="D6163" s="19"/>
      <c r="E6163" s="19">
        <v>7.6378278445583772E-2</v>
      </c>
      <c r="F6163" s="19"/>
      <c r="G6163" s="19">
        <v>0.51680860343202095</v>
      </c>
      <c r="H6163" s="19"/>
      <c r="I6163" s="19">
        <v>0.42267915633799141</v>
      </c>
      <c r="J6163" s="19"/>
      <c r="K6163" s="19">
        <v>0.11549649345757981</v>
      </c>
      <c r="L6163" s="19"/>
      <c r="M6163" s="19"/>
      <c r="N6163" s="19">
        <v>0.3895282539044731</v>
      </c>
      <c r="O6163" s="19"/>
      <c r="P6163" s="50">
        <v>0.4951168327126429</v>
      </c>
      <c r="R6163" s="9" t="s">
        <v>0</v>
      </c>
    </row>
    <row r="6164" spans="2:18" x14ac:dyDescent="0.2">
      <c r="B6164" s="25">
        <v>5934</v>
      </c>
      <c r="C6164" s="193"/>
      <c r="D6164" s="19">
        <v>0.57891724766987385</v>
      </c>
      <c r="E6164" s="19"/>
      <c r="F6164" s="19">
        <v>3.4798390940439218E-2</v>
      </c>
      <c r="G6164" s="19"/>
      <c r="H6164" s="19">
        <v>0.24111385933977988</v>
      </c>
      <c r="I6164" s="19"/>
      <c r="J6164" s="19">
        <v>0.58667061472321447</v>
      </c>
      <c r="K6164" s="19"/>
      <c r="L6164" s="19">
        <v>0.61065538151514442</v>
      </c>
      <c r="M6164" s="19">
        <v>0.46718369907443774</v>
      </c>
      <c r="N6164" s="19"/>
      <c r="O6164" s="19"/>
      <c r="P6164" s="50">
        <v>0.94905696604982903</v>
      </c>
      <c r="R6164" s="9" t="s">
        <v>0</v>
      </c>
    </row>
    <row r="6165" spans="2:18" x14ac:dyDescent="0.2">
      <c r="B6165" s="25">
        <v>5935</v>
      </c>
      <c r="C6165" s="193"/>
      <c r="D6165" s="19">
        <v>0.54104819694027395</v>
      </c>
      <c r="E6165" s="19"/>
      <c r="F6165" s="19">
        <v>3.7814135575644094E-2</v>
      </c>
      <c r="G6165" s="19">
        <v>0.79669634049796856</v>
      </c>
      <c r="H6165" s="19"/>
      <c r="I6165" s="19"/>
      <c r="J6165" s="19">
        <v>0.12450059400262573</v>
      </c>
      <c r="K6165" s="19"/>
      <c r="L6165" s="19">
        <v>0.20990862914979469</v>
      </c>
      <c r="M6165" s="19">
        <v>0.48892988672980681</v>
      </c>
      <c r="N6165" s="19"/>
      <c r="O6165" s="19"/>
      <c r="P6165" s="50">
        <v>0.77879802669171683</v>
      </c>
      <c r="R6165" s="9" t="s">
        <v>0</v>
      </c>
    </row>
    <row r="6166" spans="2:18" x14ac:dyDescent="0.2">
      <c r="B6166" s="25">
        <v>5936</v>
      </c>
      <c r="C6166" s="193"/>
      <c r="D6166" s="19">
        <v>0.54353958906390276</v>
      </c>
      <c r="E6166" s="19"/>
      <c r="F6166" s="19">
        <v>0.41790748202379968</v>
      </c>
      <c r="G6166" s="19"/>
      <c r="H6166" s="19">
        <v>1.5863500027880837</v>
      </c>
      <c r="I6166" s="19">
        <v>7.8830902855569374E-2</v>
      </c>
      <c r="J6166" s="19"/>
      <c r="K6166" s="19"/>
      <c r="L6166" s="19">
        <v>0.76780035738177066</v>
      </c>
      <c r="M6166" s="19">
        <v>0.19664978340947209</v>
      </c>
      <c r="N6166" s="19"/>
      <c r="O6166" s="19"/>
      <c r="P6166" s="50">
        <v>0.43978442157018383</v>
      </c>
      <c r="R6166" s="9" t="s">
        <v>0</v>
      </c>
    </row>
    <row r="6167" spans="2:18" x14ac:dyDescent="0.2">
      <c r="B6167" s="25">
        <v>5937</v>
      </c>
      <c r="C6167" s="193">
        <v>0.37908234234562505</v>
      </c>
      <c r="D6167" s="19"/>
      <c r="E6167" s="19">
        <v>2.6752256735004868E-2</v>
      </c>
      <c r="F6167" s="19"/>
      <c r="G6167" s="19"/>
      <c r="H6167" s="19">
        <v>0.15276287484452139</v>
      </c>
      <c r="I6167" s="19">
        <v>0.24277128853986424</v>
      </c>
      <c r="J6167" s="19"/>
      <c r="K6167" s="19">
        <v>0.22140673079098197</v>
      </c>
      <c r="L6167" s="19"/>
      <c r="M6167" s="19"/>
      <c r="N6167" s="19">
        <v>0.90130955891505071</v>
      </c>
      <c r="O6167" s="19"/>
      <c r="P6167" s="50">
        <v>0.60771971151517046</v>
      </c>
      <c r="R6167" s="9" t="s">
        <v>0</v>
      </c>
    </row>
    <row r="6168" spans="2:18" x14ac:dyDescent="0.2">
      <c r="B6168" s="25">
        <v>5938</v>
      </c>
      <c r="C6168" s="193"/>
      <c r="D6168" s="19">
        <v>0.60235804580131691</v>
      </c>
      <c r="E6168" s="19"/>
      <c r="F6168" s="19">
        <v>0.55470521232544667</v>
      </c>
      <c r="G6168" s="19"/>
      <c r="H6168" s="19">
        <v>1.3203946899052024</v>
      </c>
      <c r="I6168" s="19"/>
      <c r="J6168" s="19">
        <v>1.5774667839510133</v>
      </c>
      <c r="K6168" s="19"/>
      <c r="L6168" s="19">
        <v>0.63797869343714164</v>
      </c>
      <c r="M6168" s="19"/>
      <c r="N6168" s="19">
        <v>1.0413629970168052</v>
      </c>
      <c r="O6168" s="19"/>
      <c r="P6168" s="50">
        <v>1.254238696061208</v>
      </c>
      <c r="R6168" s="9" t="s">
        <v>0</v>
      </c>
    </row>
    <row r="6169" spans="2:18" x14ac:dyDescent="0.2">
      <c r="B6169" s="25">
        <v>5939</v>
      </c>
      <c r="C6169" s="193">
        <v>1.0803145888485455</v>
      </c>
      <c r="D6169" s="19"/>
      <c r="E6169" s="19">
        <v>0.17388512264530051</v>
      </c>
      <c r="F6169" s="19"/>
      <c r="G6169" s="19">
        <v>0.66383488467434315</v>
      </c>
      <c r="H6169" s="19"/>
      <c r="I6169" s="19">
        <v>0.52414743663774055</v>
      </c>
      <c r="J6169" s="19"/>
      <c r="K6169" s="19">
        <v>0.67693046525684863</v>
      </c>
      <c r="L6169" s="19"/>
      <c r="M6169" s="19">
        <v>0.61946615005868633</v>
      </c>
      <c r="N6169" s="19"/>
      <c r="O6169" s="19"/>
      <c r="P6169" s="50">
        <v>0.44496352839868181</v>
      </c>
      <c r="R6169" s="9" t="s">
        <v>0</v>
      </c>
    </row>
    <row r="6170" spans="2:18" x14ac:dyDescent="0.2">
      <c r="B6170" s="25">
        <v>5940</v>
      </c>
      <c r="C6170" s="193"/>
      <c r="D6170" s="19">
        <v>3.407215542999074</v>
      </c>
      <c r="E6170" s="19"/>
      <c r="F6170" s="19">
        <v>2.515347809029977</v>
      </c>
      <c r="G6170" s="19"/>
      <c r="H6170" s="19">
        <v>1.8894998626854984</v>
      </c>
      <c r="I6170" s="19"/>
      <c r="J6170" s="19">
        <v>2.0251512382796486</v>
      </c>
      <c r="K6170" s="19"/>
      <c r="L6170" s="19">
        <v>2.8680967612463908</v>
      </c>
      <c r="M6170" s="19"/>
      <c r="N6170" s="19">
        <v>3.0147282578188008</v>
      </c>
      <c r="O6170" s="19"/>
      <c r="P6170" s="50">
        <v>2.5534999776282601</v>
      </c>
      <c r="R6170" s="9" t="s">
        <v>0</v>
      </c>
    </row>
    <row r="6171" spans="2:18" x14ac:dyDescent="0.2">
      <c r="B6171" s="25">
        <v>5941</v>
      </c>
      <c r="C6171" s="193"/>
      <c r="D6171" s="19">
        <v>0.62151671474685055</v>
      </c>
      <c r="E6171" s="19"/>
      <c r="F6171" s="19">
        <v>1.956485741566689</v>
      </c>
      <c r="G6171" s="19"/>
      <c r="H6171" s="19">
        <v>1.2662639158062163</v>
      </c>
      <c r="I6171" s="19"/>
      <c r="J6171" s="19">
        <v>1.2907992225754674E-2</v>
      </c>
      <c r="K6171" s="19">
        <v>0.41808645967183355</v>
      </c>
      <c r="L6171" s="19"/>
      <c r="M6171" s="19"/>
      <c r="N6171" s="19">
        <v>0.36786093595833774</v>
      </c>
      <c r="O6171" s="19"/>
      <c r="P6171" s="50">
        <v>1.2834570473097615</v>
      </c>
      <c r="R6171" s="9" t="s">
        <v>0</v>
      </c>
    </row>
    <row r="6172" spans="2:18" x14ac:dyDescent="0.2">
      <c r="B6172" s="25">
        <v>5942</v>
      </c>
      <c r="C6172" s="193"/>
      <c r="D6172" s="19">
        <v>0.56240218991184987</v>
      </c>
      <c r="E6172" s="19"/>
      <c r="F6172" s="19">
        <v>1.5059154913703992</v>
      </c>
      <c r="G6172" s="19"/>
      <c r="H6172" s="19">
        <v>0.8465811315505557</v>
      </c>
      <c r="I6172" s="19"/>
      <c r="J6172" s="19">
        <v>0.47833157042738517</v>
      </c>
      <c r="K6172" s="19">
        <v>0.50937253602185228</v>
      </c>
      <c r="L6172" s="19"/>
      <c r="M6172" s="19"/>
      <c r="N6172" s="19">
        <v>0.63756547557725285</v>
      </c>
      <c r="O6172" s="19"/>
      <c r="P6172" s="50">
        <v>0.51289333672194903</v>
      </c>
      <c r="R6172" s="9" t="s">
        <v>0</v>
      </c>
    </row>
    <row r="6173" spans="2:18" x14ac:dyDescent="0.2">
      <c r="B6173" s="25">
        <v>5943</v>
      </c>
      <c r="C6173" s="193"/>
      <c r="D6173" s="19">
        <v>1.2588046030702917</v>
      </c>
      <c r="E6173" s="19"/>
      <c r="F6173" s="19">
        <v>0.8136628764088164</v>
      </c>
      <c r="G6173" s="19"/>
      <c r="H6173" s="19">
        <v>0.58127228517307838</v>
      </c>
      <c r="I6173" s="19"/>
      <c r="J6173" s="19">
        <v>0.90388828778772556</v>
      </c>
      <c r="K6173" s="19"/>
      <c r="L6173" s="19">
        <v>0.51623000614657777</v>
      </c>
      <c r="M6173" s="19"/>
      <c r="N6173" s="19">
        <v>0.16911219279902648</v>
      </c>
      <c r="O6173" s="19"/>
      <c r="P6173" s="50">
        <v>1.1223179568890258</v>
      </c>
      <c r="R6173" s="9" t="s">
        <v>0</v>
      </c>
    </row>
    <row r="6174" spans="2:18" x14ac:dyDescent="0.2">
      <c r="B6174" s="25">
        <v>5944</v>
      </c>
      <c r="C6174" s="193">
        <v>1.101984428385216</v>
      </c>
      <c r="D6174" s="19"/>
      <c r="E6174" s="19">
        <v>0.8522389534932554</v>
      </c>
      <c r="F6174" s="19"/>
      <c r="G6174" s="19">
        <v>1.036983489187894</v>
      </c>
      <c r="H6174" s="19"/>
      <c r="I6174" s="19">
        <v>1.5048710792612501</v>
      </c>
      <c r="J6174" s="19"/>
      <c r="K6174" s="19">
        <v>1.0518468098337745</v>
      </c>
      <c r="L6174" s="19"/>
      <c r="M6174" s="19">
        <v>1.0693749320361134</v>
      </c>
      <c r="N6174" s="19"/>
      <c r="O6174" s="19">
        <v>1.1439265150816393</v>
      </c>
      <c r="P6174" s="50"/>
      <c r="R6174" s="9" t="s">
        <v>0</v>
      </c>
    </row>
    <row r="6175" spans="2:18" x14ac:dyDescent="0.2">
      <c r="B6175" s="25">
        <v>5945</v>
      </c>
      <c r="C6175" s="193">
        <v>9.3285643618747416E-2</v>
      </c>
      <c r="D6175" s="19"/>
      <c r="E6175" s="19"/>
      <c r="F6175" s="19">
        <v>0.20910208865902888</v>
      </c>
      <c r="G6175" s="19">
        <v>0.32144542768719347</v>
      </c>
      <c r="H6175" s="19"/>
      <c r="I6175" s="19"/>
      <c r="J6175" s="19">
        <v>0.19902308145491085</v>
      </c>
      <c r="K6175" s="19">
        <v>1.571586562652217</v>
      </c>
      <c r="L6175" s="19"/>
      <c r="M6175" s="19">
        <v>1.3012556711111045</v>
      </c>
      <c r="N6175" s="19"/>
      <c r="O6175" s="19">
        <v>0.70337931483872451</v>
      </c>
      <c r="P6175" s="50"/>
      <c r="R6175" s="9" t="s">
        <v>0</v>
      </c>
    </row>
    <row r="6176" spans="2:18" x14ac:dyDescent="0.2">
      <c r="B6176" s="25">
        <v>5946</v>
      </c>
      <c r="C6176" s="193">
        <v>0.9855592603815494</v>
      </c>
      <c r="D6176" s="19"/>
      <c r="E6176" s="19">
        <v>0.7046020576094757</v>
      </c>
      <c r="F6176" s="19"/>
      <c r="G6176" s="19">
        <v>0.886992047436999</v>
      </c>
      <c r="H6176" s="19"/>
      <c r="I6176" s="19"/>
      <c r="J6176" s="19">
        <v>9.2775953726002891E-2</v>
      </c>
      <c r="K6176" s="19">
        <v>0.63034624361790348</v>
      </c>
      <c r="L6176" s="19"/>
      <c r="M6176" s="19">
        <v>1.5714021980788249</v>
      </c>
      <c r="N6176" s="19"/>
      <c r="O6176" s="19">
        <v>0.22470433225337441</v>
      </c>
      <c r="P6176" s="50"/>
      <c r="R6176" s="9" t="s">
        <v>0</v>
      </c>
    </row>
    <row r="6177" spans="2:18" x14ac:dyDescent="0.2">
      <c r="B6177" s="25">
        <v>5947</v>
      </c>
      <c r="C6177" s="193">
        <v>0.37909312405014234</v>
      </c>
      <c r="D6177" s="19"/>
      <c r="E6177" s="19">
        <v>0.67421814319697193</v>
      </c>
      <c r="F6177" s="19"/>
      <c r="G6177" s="19">
        <v>0.54461447226689752</v>
      </c>
      <c r="H6177" s="19"/>
      <c r="I6177" s="19">
        <v>0.33791420642759706</v>
      </c>
      <c r="J6177" s="19"/>
      <c r="K6177" s="19">
        <v>0.39106955627436418</v>
      </c>
      <c r="L6177" s="19"/>
      <c r="M6177" s="19">
        <v>1.2958667223156568</v>
      </c>
      <c r="N6177" s="19"/>
      <c r="O6177" s="19">
        <v>1.1540358895091793</v>
      </c>
      <c r="P6177" s="50"/>
      <c r="R6177" s="9" t="s">
        <v>0</v>
      </c>
    </row>
    <row r="6178" spans="2:18" x14ac:dyDescent="0.2">
      <c r="B6178" s="25">
        <v>5948</v>
      </c>
      <c r="C6178" s="193"/>
      <c r="D6178" s="19">
        <v>0.5158258575932605</v>
      </c>
      <c r="E6178" s="19"/>
      <c r="F6178" s="19">
        <v>0.46932068211604233</v>
      </c>
      <c r="G6178" s="19"/>
      <c r="H6178" s="19">
        <v>0.34086163250026119</v>
      </c>
      <c r="I6178" s="19"/>
      <c r="J6178" s="19">
        <v>1.0522107178042752</v>
      </c>
      <c r="K6178" s="19">
        <v>0.27309752043497998</v>
      </c>
      <c r="L6178" s="19"/>
      <c r="M6178" s="19">
        <v>0.77279602836938355</v>
      </c>
      <c r="N6178" s="19"/>
      <c r="O6178" s="19"/>
      <c r="P6178" s="50">
        <v>1.1772687928022174</v>
      </c>
      <c r="R6178" s="9" t="s">
        <v>0</v>
      </c>
    </row>
    <row r="6179" spans="2:18" x14ac:dyDescent="0.2">
      <c r="B6179" s="25">
        <v>5949</v>
      </c>
      <c r="C6179" s="193">
        <v>5.476803711476317E-2</v>
      </c>
      <c r="D6179" s="19"/>
      <c r="E6179" s="19">
        <v>0.47226781351744168</v>
      </c>
      <c r="F6179" s="19"/>
      <c r="G6179" s="19">
        <v>0.5748716503775696</v>
      </c>
      <c r="H6179" s="19"/>
      <c r="I6179" s="19">
        <v>0.77596977997692473</v>
      </c>
      <c r="J6179" s="19"/>
      <c r="K6179" s="19">
        <v>0.34428346528319326</v>
      </c>
      <c r="L6179" s="19"/>
      <c r="M6179" s="19">
        <v>0.88547581863199243</v>
      </c>
      <c r="N6179" s="19"/>
      <c r="O6179" s="19">
        <v>1.0883746071070941</v>
      </c>
      <c r="P6179" s="50"/>
      <c r="R6179" s="9" t="s">
        <v>0</v>
      </c>
    </row>
    <row r="6180" spans="2:18" x14ac:dyDescent="0.2">
      <c r="B6180" s="25">
        <v>5950</v>
      </c>
      <c r="C6180" s="193">
        <v>0.52370574553317939</v>
      </c>
      <c r="D6180" s="19"/>
      <c r="E6180" s="19"/>
      <c r="F6180" s="19">
        <v>0.30821221673575078</v>
      </c>
      <c r="G6180" s="19"/>
      <c r="H6180" s="19">
        <v>0.6602253773258987</v>
      </c>
      <c r="I6180" s="19"/>
      <c r="J6180" s="19">
        <v>0.65606478776349442</v>
      </c>
      <c r="K6180" s="19"/>
      <c r="L6180" s="19">
        <v>0.86756666655435588</v>
      </c>
      <c r="M6180" s="19"/>
      <c r="N6180" s="19">
        <v>0.12758991259276478</v>
      </c>
      <c r="O6180" s="19"/>
      <c r="P6180" s="50">
        <v>1.1167965325645881</v>
      </c>
      <c r="R6180" s="9" t="s">
        <v>0</v>
      </c>
    </row>
    <row r="6181" spans="2:18" x14ac:dyDescent="0.2">
      <c r="B6181" s="25">
        <v>5951</v>
      </c>
      <c r="C6181" s="193"/>
      <c r="D6181" s="19">
        <v>2.6708283523769584E-3</v>
      </c>
      <c r="E6181" s="19">
        <v>0.77280902487732017</v>
      </c>
      <c r="F6181" s="19"/>
      <c r="G6181" s="19"/>
      <c r="H6181" s="19">
        <v>0.10689326751418604</v>
      </c>
      <c r="I6181" s="19"/>
      <c r="J6181" s="19">
        <v>0.1818459874724849</v>
      </c>
      <c r="K6181" s="19"/>
      <c r="L6181" s="19">
        <v>0.4516475674454743</v>
      </c>
      <c r="M6181" s="19"/>
      <c r="N6181" s="19">
        <v>0.50635181882739122</v>
      </c>
      <c r="O6181" s="19">
        <v>0.12475953410308888</v>
      </c>
      <c r="P6181" s="50"/>
      <c r="R6181" s="9" t="s">
        <v>0</v>
      </c>
    </row>
    <row r="6182" spans="2:18" x14ac:dyDescent="0.2">
      <c r="B6182" s="25">
        <v>5952</v>
      </c>
      <c r="C6182" s="193"/>
      <c r="D6182" s="19">
        <v>0.39681511862841423</v>
      </c>
      <c r="E6182" s="19"/>
      <c r="F6182" s="19">
        <v>0.35019441804516138</v>
      </c>
      <c r="G6182" s="19"/>
      <c r="H6182" s="19">
        <v>1.2397962665333278</v>
      </c>
      <c r="I6182" s="19"/>
      <c r="J6182" s="19">
        <v>1.0679511394742394</v>
      </c>
      <c r="K6182" s="19"/>
      <c r="L6182" s="19">
        <v>0.60931259276915473</v>
      </c>
      <c r="M6182" s="19"/>
      <c r="N6182" s="19">
        <v>1.1939760924584442</v>
      </c>
      <c r="O6182" s="19"/>
      <c r="P6182" s="50">
        <v>0.5837835946333263</v>
      </c>
      <c r="R6182" s="9" t="s">
        <v>0</v>
      </c>
    </row>
    <row r="6183" spans="2:18" x14ac:dyDescent="0.2">
      <c r="B6183" s="25">
        <v>5953</v>
      </c>
      <c r="C6183" s="193">
        <v>0.38399713208524977</v>
      </c>
      <c r="D6183" s="19"/>
      <c r="E6183" s="19"/>
      <c r="F6183" s="19">
        <v>8.0341484054660545E-2</v>
      </c>
      <c r="G6183" s="19"/>
      <c r="H6183" s="19">
        <v>0.22601305303098335</v>
      </c>
      <c r="I6183" s="19">
        <v>0.44328985893842765</v>
      </c>
      <c r="J6183" s="19"/>
      <c r="K6183" s="19">
        <v>0.35420898114629273</v>
      </c>
      <c r="L6183" s="19"/>
      <c r="M6183" s="19">
        <v>0.15035064190691744</v>
      </c>
      <c r="N6183" s="19"/>
      <c r="O6183" s="19"/>
      <c r="P6183" s="50">
        <v>0.34199678386592292</v>
      </c>
      <c r="R6183" s="9" t="s">
        <v>0</v>
      </c>
    </row>
    <row r="6184" spans="2:18" x14ac:dyDescent="0.2">
      <c r="B6184" s="25">
        <v>5954</v>
      </c>
      <c r="C6184" s="193">
        <v>1.5326203611539959</v>
      </c>
      <c r="D6184" s="19"/>
      <c r="E6184" s="19">
        <v>2.6532357139164664</v>
      </c>
      <c r="F6184" s="19"/>
      <c r="G6184" s="19">
        <v>3.018752945869462</v>
      </c>
      <c r="H6184" s="19"/>
      <c r="I6184" s="19">
        <v>2.428740606648597</v>
      </c>
      <c r="J6184" s="19"/>
      <c r="K6184" s="19">
        <v>2.5166857998891508</v>
      </c>
      <c r="L6184" s="19"/>
      <c r="M6184" s="19">
        <v>1.5355436571923919</v>
      </c>
      <c r="N6184" s="19"/>
      <c r="O6184" s="19">
        <v>1.6926365599721165</v>
      </c>
      <c r="P6184" s="50"/>
      <c r="R6184" s="9" t="s">
        <v>0</v>
      </c>
    </row>
    <row r="6185" spans="2:18" x14ac:dyDescent="0.2">
      <c r="B6185" s="25">
        <v>5955</v>
      </c>
      <c r="C6185" s="193">
        <v>0.5202240423108192</v>
      </c>
      <c r="D6185" s="19"/>
      <c r="E6185" s="19">
        <v>0.41276628689010503</v>
      </c>
      <c r="F6185" s="19"/>
      <c r="G6185" s="19">
        <v>0.13499791448936524</v>
      </c>
      <c r="H6185" s="19"/>
      <c r="I6185" s="19">
        <v>0.25528138958873658</v>
      </c>
      <c r="J6185" s="19"/>
      <c r="K6185" s="19">
        <v>2.6022136737058204E-2</v>
      </c>
      <c r="L6185" s="19"/>
      <c r="M6185" s="19">
        <v>1.7523676274229012</v>
      </c>
      <c r="N6185" s="19"/>
      <c r="O6185" s="19">
        <v>0.86886872937891635</v>
      </c>
      <c r="P6185" s="50"/>
      <c r="R6185" s="9" t="s">
        <v>0</v>
      </c>
    </row>
    <row r="6186" spans="2:18" x14ac:dyDescent="0.2">
      <c r="B6186" s="25">
        <v>5956</v>
      </c>
      <c r="C6186" s="193">
        <v>0.53086830547364494</v>
      </c>
      <c r="D6186" s="19"/>
      <c r="E6186" s="19">
        <v>0.66009362514898773</v>
      </c>
      <c r="F6186" s="19"/>
      <c r="G6186" s="19">
        <v>0.7166697161057014</v>
      </c>
      <c r="H6186" s="19"/>
      <c r="I6186" s="19"/>
      <c r="J6186" s="19">
        <v>0.50367237392993958</v>
      </c>
      <c r="K6186" s="19">
        <v>1.0316330615775839</v>
      </c>
      <c r="L6186" s="19"/>
      <c r="M6186" s="19">
        <v>0.5919055117679719</v>
      </c>
      <c r="N6186" s="19"/>
      <c r="O6186" s="19">
        <v>1.0272477564524689</v>
      </c>
      <c r="P6186" s="50"/>
      <c r="R6186" s="9" t="s">
        <v>0</v>
      </c>
    </row>
    <row r="6187" spans="2:18" x14ac:dyDescent="0.2">
      <c r="B6187" s="25">
        <v>5957</v>
      </c>
      <c r="C6187" s="193"/>
      <c r="D6187" s="19">
        <v>1.6419217904257202</v>
      </c>
      <c r="E6187" s="19"/>
      <c r="F6187" s="19">
        <v>1.4174221090883647</v>
      </c>
      <c r="G6187" s="19"/>
      <c r="H6187" s="19">
        <v>2.2265456899028542</v>
      </c>
      <c r="I6187" s="19"/>
      <c r="J6187" s="19">
        <v>2.1114198382602742</v>
      </c>
      <c r="K6187" s="19"/>
      <c r="L6187" s="19">
        <v>1.97329471648791</v>
      </c>
      <c r="M6187" s="19"/>
      <c r="N6187" s="19">
        <v>2.2603620947399934</v>
      </c>
      <c r="O6187" s="19"/>
      <c r="P6187" s="50">
        <v>2.7489930612863889</v>
      </c>
      <c r="R6187" s="9" t="s">
        <v>0</v>
      </c>
    </row>
    <row r="6188" spans="2:18" x14ac:dyDescent="0.2">
      <c r="B6188" s="25">
        <v>5958</v>
      </c>
      <c r="C6188" s="193">
        <v>1.9523023141752993</v>
      </c>
      <c r="D6188" s="19"/>
      <c r="E6188" s="19">
        <v>1.8735782193860304</v>
      </c>
      <c r="F6188" s="19"/>
      <c r="G6188" s="19">
        <v>1.5374090937487961</v>
      </c>
      <c r="H6188" s="19"/>
      <c r="I6188" s="19">
        <v>1.9531665978908228</v>
      </c>
      <c r="J6188" s="19"/>
      <c r="K6188" s="19">
        <v>1.3928515995735968</v>
      </c>
      <c r="L6188" s="19"/>
      <c r="M6188" s="19">
        <v>1.9546139583145345</v>
      </c>
      <c r="N6188" s="19"/>
      <c r="O6188" s="19">
        <v>1.4345996977126279</v>
      </c>
      <c r="P6188" s="50"/>
      <c r="R6188" s="9" t="s">
        <v>0</v>
      </c>
    </row>
    <row r="6189" spans="2:18" x14ac:dyDescent="0.2">
      <c r="B6189" s="25">
        <v>5959</v>
      </c>
      <c r="C6189" s="193">
        <v>1.8990665266853888</v>
      </c>
      <c r="D6189" s="19"/>
      <c r="E6189" s="19">
        <v>0.72665861274846877</v>
      </c>
      <c r="F6189" s="19"/>
      <c r="G6189" s="19">
        <v>0.85391247824140681</v>
      </c>
      <c r="H6189" s="19"/>
      <c r="I6189" s="19">
        <v>1.3522731701747048</v>
      </c>
      <c r="J6189" s="19"/>
      <c r="K6189" s="19">
        <v>1.3807375520770198</v>
      </c>
      <c r="L6189" s="19"/>
      <c r="M6189" s="19">
        <v>1.2644565001747277</v>
      </c>
      <c r="N6189" s="19"/>
      <c r="O6189" s="19">
        <v>0.55348405985922744</v>
      </c>
      <c r="P6189" s="50"/>
      <c r="R6189" s="9" t="s">
        <v>0</v>
      </c>
    </row>
    <row r="6190" spans="2:18" x14ac:dyDescent="0.2">
      <c r="B6190" s="25">
        <v>5960</v>
      </c>
      <c r="C6190" s="193"/>
      <c r="D6190" s="19">
        <v>0.53853798190829638</v>
      </c>
      <c r="E6190" s="19">
        <v>0.48170500496699287</v>
      </c>
      <c r="F6190" s="19"/>
      <c r="G6190" s="19"/>
      <c r="H6190" s="19">
        <v>0.47378133980433579</v>
      </c>
      <c r="I6190" s="19"/>
      <c r="J6190" s="19">
        <v>0.11428472297396107</v>
      </c>
      <c r="K6190" s="19"/>
      <c r="L6190" s="19">
        <v>0.8914521289377515</v>
      </c>
      <c r="M6190" s="19"/>
      <c r="N6190" s="19">
        <v>0.66995398265231632</v>
      </c>
      <c r="O6190" s="19"/>
      <c r="P6190" s="50">
        <v>0.3334403324968333</v>
      </c>
      <c r="R6190" s="9" t="s">
        <v>0</v>
      </c>
    </row>
    <row r="6191" spans="2:18" x14ac:dyDescent="0.2">
      <c r="B6191" s="25">
        <v>5961</v>
      </c>
      <c r="C6191" s="193"/>
      <c r="D6191" s="19">
        <v>0.98412079186956369</v>
      </c>
      <c r="E6191" s="19"/>
      <c r="F6191" s="19">
        <v>0.27505848564152902</v>
      </c>
      <c r="G6191" s="19">
        <v>0.3139779846914329</v>
      </c>
      <c r="H6191" s="19"/>
      <c r="I6191" s="19"/>
      <c r="J6191" s="19">
        <v>0.76135182656006872</v>
      </c>
      <c r="K6191" s="19"/>
      <c r="L6191" s="19">
        <v>0.2039080917569982</v>
      </c>
      <c r="M6191" s="19"/>
      <c r="N6191" s="19">
        <v>0.79456674611173628</v>
      </c>
      <c r="O6191" s="19">
        <v>0.12279382080864265</v>
      </c>
      <c r="P6191" s="50"/>
      <c r="R6191" s="9" t="s">
        <v>0</v>
      </c>
    </row>
    <row r="6192" spans="2:18" x14ac:dyDescent="0.2">
      <c r="B6192" s="25">
        <v>5962</v>
      </c>
      <c r="C6192" s="193"/>
      <c r="D6192" s="19">
        <v>1.6638589209402941</v>
      </c>
      <c r="E6192" s="19"/>
      <c r="F6192" s="19">
        <v>0.68290307962624031</v>
      </c>
      <c r="G6192" s="19">
        <v>0.12045381111146929</v>
      </c>
      <c r="H6192" s="19"/>
      <c r="I6192" s="19"/>
      <c r="J6192" s="19">
        <v>7.4618199426407378E-2</v>
      </c>
      <c r="K6192" s="19"/>
      <c r="L6192" s="19">
        <v>1.4777635974040026</v>
      </c>
      <c r="M6192" s="19"/>
      <c r="N6192" s="19">
        <v>1.0346292928655216</v>
      </c>
      <c r="O6192" s="19"/>
      <c r="P6192" s="50">
        <v>0.14515156671147048</v>
      </c>
      <c r="R6192" s="9" t="s">
        <v>0</v>
      </c>
    </row>
    <row r="6193" spans="2:18" x14ac:dyDescent="0.2">
      <c r="B6193" s="25">
        <v>5963</v>
      </c>
      <c r="C6193" s="193"/>
      <c r="D6193" s="19">
        <v>1.5935975347630214</v>
      </c>
      <c r="E6193" s="19"/>
      <c r="F6193" s="19">
        <v>0.230860755248569</v>
      </c>
      <c r="G6193" s="19"/>
      <c r="H6193" s="19">
        <v>0.80862265823934076</v>
      </c>
      <c r="I6193" s="19"/>
      <c r="J6193" s="19">
        <v>0.56376354346332491</v>
      </c>
      <c r="K6193" s="19"/>
      <c r="L6193" s="19">
        <v>0.47846687725032683</v>
      </c>
      <c r="M6193" s="19"/>
      <c r="N6193" s="19">
        <v>0.77132271460126312</v>
      </c>
      <c r="O6193" s="19"/>
      <c r="P6193" s="50">
        <v>0.88175777088991492</v>
      </c>
      <c r="R6193" s="9" t="s">
        <v>0</v>
      </c>
    </row>
    <row r="6194" spans="2:18" x14ac:dyDescent="0.2">
      <c r="B6194" s="25">
        <v>5964</v>
      </c>
      <c r="C6194" s="193">
        <v>0.10732968357273996</v>
      </c>
      <c r="D6194" s="19"/>
      <c r="E6194" s="19">
        <v>0.33944020319661039</v>
      </c>
      <c r="F6194" s="19"/>
      <c r="G6194" s="19">
        <v>0.90735317261043413</v>
      </c>
      <c r="H6194" s="19"/>
      <c r="I6194" s="19"/>
      <c r="J6194" s="19">
        <v>0.20091198813031627</v>
      </c>
      <c r="K6194" s="19">
        <v>0.4126048006423213</v>
      </c>
      <c r="L6194" s="19"/>
      <c r="M6194" s="19">
        <v>0.12427642847028132</v>
      </c>
      <c r="N6194" s="19"/>
      <c r="O6194" s="19"/>
      <c r="P6194" s="50">
        <v>0.27799595702949892</v>
      </c>
      <c r="R6194" s="9" t="s">
        <v>0</v>
      </c>
    </row>
    <row r="6195" spans="2:18" x14ac:dyDescent="0.2">
      <c r="B6195" s="25">
        <v>5965</v>
      </c>
      <c r="C6195" s="193">
        <v>3.692251180484217E-2</v>
      </c>
      <c r="D6195" s="19"/>
      <c r="E6195" s="19">
        <v>0.37048215316993238</v>
      </c>
      <c r="F6195" s="19"/>
      <c r="G6195" s="19"/>
      <c r="H6195" s="19">
        <v>0.2089766977979047</v>
      </c>
      <c r="I6195" s="19">
        <v>0.42398519519209205</v>
      </c>
      <c r="J6195" s="19"/>
      <c r="K6195" s="19">
        <v>0.12108230097109073</v>
      </c>
      <c r="L6195" s="19"/>
      <c r="M6195" s="19"/>
      <c r="N6195" s="19">
        <v>0.30357225398830084</v>
      </c>
      <c r="O6195" s="19">
        <v>0.26711001212712759</v>
      </c>
      <c r="P6195" s="50"/>
      <c r="R6195" s="9" t="s">
        <v>0</v>
      </c>
    </row>
    <row r="6196" spans="2:18" x14ac:dyDescent="0.2">
      <c r="B6196" s="25">
        <v>5966</v>
      </c>
      <c r="C6196" s="193"/>
      <c r="D6196" s="19">
        <v>0.31744668281326116</v>
      </c>
      <c r="E6196" s="19"/>
      <c r="F6196" s="19">
        <v>0.56725124521591119</v>
      </c>
      <c r="G6196" s="19"/>
      <c r="H6196" s="19">
        <v>0.68761623543239925</v>
      </c>
      <c r="I6196" s="19"/>
      <c r="J6196" s="19">
        <v>0.28446332669035923</v>
      </c>
      <c r="K6196" s="19">
        <v>0.4736860395781286</v>
      </c>
      <c r="L6196" s="19"/>
      <c r="M6196" s="19"/>
      <c r="N6196" s="19">
        <v>0.52774306929824244</v>
      </c>
      <c r="O6196" s="19"/>
      <c r="P6196" s="50">
        <v>0.69939947104027356</v>
      </c>
      <c r="R6196" s="9" t="s">
        <v>0</v>
      </c>
    </row>
    <row r="6197" spans="2:18" x14ac:dyDescent="0.2">
      <c r="B6197" s="25">
        <v>5967</v>
      </c>
      <c r="C6197" s="193"/>
      <c r="D6197" s="19">
        <v>1.8109568905412263</v>
      </c>
      <c r="E6197" s="19"/>
      <c r="F6197" s="19">
        <v>0.88939453254013456</v>
      </c>
      <c r="G6197" s="19"/>
      <c r="H6197" s="19">
        <v>1.1627770829617439</v>
      </c>
      <c r="I6197" s="19"/>
      <c r="J6197" s="19">
        <v>2.1901952658389594</v>
      </c>
      <c r="K6197" s="19"/>
      <c r="L6197" s="19">
        <v>2.5276503463197297</v>
      </c>
      <c r="M6197" s="19"/>
      <c r="N6197" s="19">
        <v>1.9165941753822937</v>
      </c>
      <c r="O6197" s="19"/>
      <c r="P6197" s="50">
        <v>1.7719775602319505</v>
      </c>
      <c r="R6197" s="9" t="s">
        <v>0</v>
      </c>
    </row>
    <row r="6198" spans="2:18" x14ac:dyDescent="0.2">
      <c r="B6198" s="25">
        <v>5968</v>
      </c>
      <c r="C6198" s="193"/>
      <c r="D6198" s="19">
        <v>0.2988828318952616</v>
      </c>
      <c r="E6198" s="19">
        <v>0.71324973846102135</v>
      </c>
      <c r="F6198" s="19"/>
      <c r="G6198" s="19">
        <v>0.42526704838053719</v>
      </c>
      <c r="H6198" s="19"/>
      <c r="I6198" s="19">
        <v>0.1689429835693847</v>
      </c>
      <c r="J6198" s="19"/>
      <c r="K6198" s="19">
        <v>1.429674468594056E-2</v>
      </c>
      <c r="L6198" s="19"/>
      <c r="M6198" s="19">
        <v>0.42143267885565266</v>
      </c>
      <c r="N6198" s="19"/>
      <c r="O6198" s="19"/>
      <c r="P6198" s="50">
        <v>1.8409353036253837E-2</v>
      </c>
      <c r="R6198" s="9" t="s">
        <v>0</v>
      </c>
    </row>
    <row r="6199" spans="2:18" x14ac:dyDescent="0.2">
      <c r="B6199" s="25">
        <v>5969</v>
      </c>
      <c r="C6199" s="193">
        <v>0.42103684458810553</v>
      </c>
      <c r="D6199" s="19"/>
      <c r="E6199" s="19">
        <v>0.1706805788501996</v>
      </c>
      <c r="F6199" s="19"/>
      <c r="G6199" s="19">
        <v>9.7045228306847468E-3</v>
      </c>
      <c r="H6199" s="19"/>
      <c r="I6199" s="19">
        <v>0.15742831524923498</v>
      </c>
      <c r="J6199" s="19"/>
      <c r="K6199" s="19"/>
      <c r="L6199" s="19">
        <v>0.35199022440733729</v>
      </c>
      <c r="M6199" s="19"/>
      <c r="N6199" s="19">
        <v>0.36763284919910466</v>
      </c>
      <c r="O6199" s="19">
        <v>0.90163048760296671</v>
      </c>
      <c r="P6199" s="50"/>
      <c r="R6199" s="9" t="s">
        <v>0</v>
      </c>
    </row>
    <row r="6200" spans="2:18" x14ac:dyDescent="0.2">
      <c r="B6200" s="25">
        <v>5970</v>
      </c>
      <c r="C6200" s="193"/>
      <c r="D6200" s="19">
        <v>0.74423210872563628</v>
      </c>
      <c r="E6200" s="19"/>
      <c r="F6200" s="19">
        <v>0.59488815330090405</v>
      </c>
      <c r="G6200" s="19"/>
      <c r="H6200" s="19">
        <v>0.16554617294047053</v>
      </c>
      <c r="I6200" s="19"/>
      <c r="J6200" s="19">
        <v>0.41712512640239913</v>
      </c>
      <c r="K6200" s="19"/>
      <c r="L6200" s="19">
        <v>0.96635361980568379</v>
      </c>
      <c r="M6200" s="19">
        <v>0.15146505225306847</v>
      </c>
      <c r="N6200" s="19"/>
      <c r="O6200" s="19"/>
      <c r="P6200" s="50">
        <v>0.26641621580018304</v>
      </c>
      <c r="R6200" s="9" t="s">
        <v>0</v>
      </c>
    </row>
    <row r="6201" spans="2:18" x14ac:dyDescent="0.2">
      <c r="B6201" s="25">
        <v>5971</v>
      </c>
      <c r="C6201" s="193">
        <v>0.76709671224442011</v>
      </c>
      <c r="D6201" s="19"/>
      <c r="E6201" s="19">
        <v>0.25127691134694391</v>
      </c>
      <c r="F6201" s="19"/>
      <c r="G6201" s="19"/>
      <c r="H6201" s="19">
        <v>0.33449141354609252</v>
      </c>
      <c r="I6201" s="19">
        <v>8.0256007723510978E-2</v>
      </c>
      <c r="J6201" s="19"/>
      <c r="K6201" s="19"/>
      <c r="L6201" s="19">
        <v>0.59530083994160587</v>
      </c>
      <c r="M6201" s="19"/>
      <c r="N6201" s="19">
        <v>0.19560372524952352</v>
      </c>
      <c r="O6201" s="19"/>
      <c r="P6201" s="50">
        <v>0.13764324563761543</v>
      </c>
      <c r="R6201" s="9" t="s">
        <v>0</v>
      </c>
    </row>
    <row r="6202" spans="2:18" x14ac:dyDescent="0.2">
      <c r="B6202" s="25">
        <v>5972</v>
      </c>
      <c r="C6202" s="193">
        <v>1.1203561022042154</v>
      </c>
      <c r="D6202" s="19"/>
      <c r="E6202" s="19">
        <v>0.91535607345430159</v>
      </c>
      <c r="F6202" s="19"/>
      <c r="G6202" s="19">
        <v>1.3451049663713177</v>
      </c>
      <c r="H6202" s="19"/>
      <c r="I6202" s="19">
        <v>1.3825290196375777</v>
      </c>
      <c r="J6202" s="19"/>
      <c r="K6202" s="19">
        <v>0.57572602743399448</v>
      </c>
      <c r="L6202" s="19"/>
      <c r="M6202" s="19">
        <v>1.8011143947317401</v>
      </c>
      <c r="N6202" s="19"/>
      <c r="O6202" s="19">
        <v>0.67969702799008291</v>
      </c>
      <c r="P6202" s="50"/>
      <c r="R6202" s="9" t="s">
        <v>0</v>
      </c>
    </row>
    <row r="6203" spans="2:18" x14ac:dyDescent="0.2">
      <c r="B6203" s="25">
        <v>5973</v>
      </c>
      <c r="C6203" s="193"/>
      <c r="D6203" s="19">
        <v>1.8140648269498054</v>
      </c>
      <c r="E6203" s="19"/>
      <c r="F6203" s="19">
        <v>0.85235993156779377</v>
      </c>
      <c r="G6203" s="19"/>
      <c r="H6203" s="19">
        <v>2.4580586221754257</v>
      </c>
      <c r="I6203" s="19"/>
      <c r="J6203" s="19">
        <v>1.2287725088454402</v>
      </c>
      <c r="K6203" s="19"/>
      <c r="L6203" s="19">
        <v>1.112773134162665</v>
      </c>
      <c r="M6203" s="19"/>
      <c r="N6203" s="19">
        <v>1.5536954884006238</v>
      </c>
      <c r="O6203" s="19"/>
      <c r="P6203" s="50">
        <v>1.9172373680890464</v>
      </c>
      <c r="R6203" s="9" t="s">
        <v>0</v>
      </c>
    </row>
    <row r="6204" spans="2:18" x14ac:dyDescent="0.2">
      <c r="B6204" s="25">
        <v>5974</v>
      </c>
      <c r="C6204" s="193"/>
      <c r="D6204" s="19">
        <v>0.19387377290480046</v>
      </c>
      <c r="E6204" s="19">
        <v>0.498817575469436</v>
      </c>
      <c r="F6204" s="19"/>
      <c r="G6204" s="19"/>
      <c r="H6204" s="19">
        <v>0.1242572869545208</v>
      </c>
      <c r="I6204" s="19">
        <v>0.10910015387223847</v>
      </c>
      <c r="J6204" s="19"/>
      <c r="K6204" s="19"/>
      <c r="L6204" s="19">
        <v>0.58675737786045157</v>
      </c>
      <c r="M6204" s="19">
        <v>0.24185767441343764</v>
      </c>
      <c r="N6204" s="19"/>
      <c r="O6204" s="19">
        <v>0.80018558419804653</v>
      </c>
      <c r="P6204" s="50"/>
      <c r="R6204" s="9" t="s">
        <v>0</v>
      </c>
    </row>
    <row r="6205" spans="2:18" x14ac:dyDescent="0.2">
      <c r="B6205" s="25">
        <v>5975</v>
      </c>
      <c r="C6205" s="193">
        <v>0.80891593483399449</v>
      </c>
      <c r="D6205" s="19"/>
      <c r="E6205" s="19">
        <v>0.83459082869515577</v>
      </c>
      <c r="F6205" s="19"/>
      <c r="G6205" s="19">
        <v>1.3859214192179616</v>
      </c>
      <c r="H6205" s="19"/>
      <c r="I6205" s="19">
        <v>1.3573602107226472</v>
      </c>
      <c r="J6205" s="19"/>
      <c r="K6205" s="19">
        <v>1.947678936599524</v>
      </c>
      <c r="L6205" s="19"/>
      <c r="M6205" s="19">
        <v>1.6924852016922713</v>
      </c>
      <c r="N6205" s="19"/>
      <c r="O6205" s="19">
        <v>1.3762263443243758</v>
      </c>
      <c r="P6205" s="50"/>
      <c r="R6205" s="9" t="s">
        <v>0</v>
      </c>
    </row>
    <row r="6206" spans="2:18" x14ac:dyDescent="0.2">
      <c r="B6206" s="25">
        <v>5976</v>
      </c>
      <c r="C6206" s="193">
        <v>0.2671526024809856</v>
      </c>
      <c r="D6206" s="19"/>
      <c r="E6206" s="19"/>
      <c r="F6206" s="19">
        <v>0.14390793666233329</v>
      </c>
      <c r="G6206" s="19"/>
      <c r="H6206" s="19">
        <v>0.64977853978238864</v>
      </c>
      <c r="I6206" s="19"/>
      <c r="J6206" s="19">
        <v>6.4533558362108376E-2</v>
      </c>
      <c r="K6206" s="19"/>
      <c r="L6206" s="19">
        <v>1.2482171900908794</v>
      </c>
      <c r="M6206" s="19">
        <v>0.31076925949922829</v>
      </c>
      <c r="N6206" s="19"/>
      <c r="O6206" s="19"/>
      <c r="P6206" s="50">
        <v>0.11080727169838255</v>
      </c>
      <c r="R6206" s="9" t="s">
        <v>0</v>
      </c>
    </row>
    <row r="6207" spans="2:18" x14ac:dyDescent="0.2">
      <c r="B6207" s="25">
        <v>5977</v>
      </c>
      <c r="C6207" s="193">
        <v>2.1756273374214623</v>
      </c>
      <c r="D6207" s="19"/>
      <c r="E6207" s="19">
        <v>0.92352558243534799</v>
      </c>
      <c r="F6207" s="19"/>
      <c r="G6207" s="19">
        <v>0.71009474383880977</v>
      </c>
      <c r="H6207" s="19"/>
      <c r="I6207" s="19">
        <v>0.91998322486163442</v>
      </c>
      <c r="J6207" s="19"/>
      <c r="K6207" s="19">
        <v>2.2588150314053572</v>
      </c>
      <c r="L6207" s="19"/>
      <c r="M6207" s="19">
        <v>2.3219186487575709</v>
      </c>
      <c r="N6207" s="19"/>
      <c r="O6207" s="19">
        <v>1.7854235297746845</v>
      </c>
      <c r="P6207" s="50"/>
      <c r="R6207" s="9" t="s">
        <v>0</v>
      </c>
    </row>
    <row r="6208" spans="2:18" x14ac:dyDescent="0.2">
      <c r="B6208" s="25">
        <v>5978</v>
      </c>
      <c r="C6208" s="193">
        <v>1.5095765831844363E-4</v>
      </c>
      <c r="D6208" s="19"/>
      <c r="E6208" s="19"/>
      <c r="F6208" s="19">
        <v>5.3851205194698465E-2</v>
      </c>
      <c r="G6208" s="19"/>
      <c r="H6208" s="19">
        <v>0.52690759656639419</v>
      </c>
      <c r="I6208" s="19"/>
      <c r="J6208" s="19">
        <v>0.3440598262383589</v>
      </c>
      <c r="K6208" s="19"/>
      <c r="L6208" s="19">
        <v>0.36600452576315051</v>
      </c>
      <c r="M6208" s="19">
        <v>0.32252322802944222</v>
      </c>
      <c r="N6208" s="19"/>
      <c r="O6208" s="19">
        <v>0.33104626316972052</v>
      </c>
      <c r="P6208" s="50"/>
      <c r="R6208" s="9" t="s">
        <v>0</v>
      </c>
    </row>
    <row r="6209" spans="2:18" x14ac:dyDescent="0.2">
      <c r="B6209" s="25">
        <v>5979</v>
      </c>
      <c r="C6209" s="193"/>
      <c r="D6209" s="19">
        <v>1.388758746295699</v>
      </c>
      <c r="E6209" s="19"/>
      <c r="F6209" s="19">
        <v>1.5081164098431072</v>
      </c>
      <c r="G6209" s="19"/>
      <c r="H6209" s="19">
        <v>1.8400644681540128</v>
      </c>
      <c r="I6209" s="19"/>
      <c r="J6209" s="19">
        <v>0.94509051316199688</v>
      </c>
      <c r="K6209" s="19"/>
      <c r="L6209" s="19">
        <v>1.4148476252056905</v>
      </c>
      <c r="M6209" s="19"/>
      <c r="N6209" s="19">
        <v>0.97423250220905078</v>
      </c>
      <c r="O6209" s="19"/>
      <c r="P6209" s="50">
        <v>1.4831089497961654</v>
      </c>
      <c r="R6209" s="9" t="s">
        <v>0</v>
      </c>
    </row>
    <row r="6210" spans="2:18" x14ac:dyDescent="0.2">
      <c r="B6210" s="25">
        <v>5980</v>
      </c>
      <c r="C6210" s="193"/>
      <c r="D6210" s="19">
        <v>0.27858492548184233</v>
      </c>
      <c r="E6210" s="19"/>
      <c r="F6210" s="19">
        <v>1.27878566650106</v>
      </c>
      <c r="G6210" s="19"/>
      <c r="H6210" s="19">
        <v>0.68722989284891511</v>
      </c>
      <c r="I6210" s="19"/>
      <c r="J6210" s="19">
        <v>1.0891715021175923</v>
      </c>
      <c r="K6210" s="19"/>
      <c r="L6210" s="19">
        <v>0.74878898961819418</v>
      </c>
      <c r="M6210" s="19"/>
      <c r="N6210" s="19">
        <v>0.97161536570977303</v>
      </c>
      <c r="O6210" s="19"/>
      <c r="P6210" s="50">
        <v>1.7410803474128238</v>
      </c>
      <c r="R6210" s="9" t="s">
        <v>0</v>
      </c>
    </row>
    <row r="6211" spans="2:18" x14ac:dyDescent="0.2">
      <c r="B6211" s="25">
        <v>5981</v>
      </c>
      <c r="C6211" s="193"/>
      <c r="D6211" s="19">
        <v>0.4375705314950552</v>
      </c>
      <c r="E6211" s="19"/>
      <c r="F6211" s="19">
        <v>0.21163112418374624</v>
      </c>
      <c r="G6211" s="19">
        <v>0.55774988871917164</v>
      </c>
      <c r="H6211" s="19"/>
      <c r="I6211" s="19">
        <v>0.76177326881004126</v>
      </c>
      <c r="J6211" s="19"/>
      <c r="K6211" s="19"/>
      <c r="L6211" s="19">
        <v>0.10019555042756643</v>
      </c>
      <c r="M6211" s="19"/>
      <c r="N6211" s="19">
        <v>0.37744948387699917</v>
      </c>
      <c r="O6211" s="19"/>
      <c r="P6211" s="50">
        <v>0.39636039360779901</v>
      </c>
      <c r="R6211" s="9" t="s">
        <v>0</v>
      </c>
    </row>
    <row r="6212" spans="2:18" x14ac:dyDescent="0.2">
      <c r="B6212" s="25">
        <v>5982</v>
      </c>
      <c r="C6212" s="193">
        <v>0.96390984301774751</v>
      </c>
      <c r="D6212" s="19"/>
      <c r="E6212" s="19"/>
      <c r="F6212" s="19">
        <v>0.51177178761107867</v>
      </c>
      <c r="G6212" s="19"/>
      <c r="H6212" s="19">
        <v>0.55749699625029647</v>
      </c>
      <c r="I6212" s="19"/>
      <c r="J6212" s="19">
        <v>0.43106703013646758</v>
      </c>
      <c r="K6212" s="19"/>
      <c r="L6212" s="19">
        <v>0.12160170834954528</v>
      </c>
      <c r="M6212" s="19">
        <v>0.44677573385447633</v>
      </c>
      <c r="N6212" s="19"/>
      <c r="O6212" s="19">
        <v>1.7617514208903216</v>
      </c>
      <c r="P6212" s="50"/>
      <c r="R6212" s="9" t="s">
        <v>0</v>
      </c>
    </row>
    <row r="6213" spans="2:18" x14ac:dyDescent="0.2">
      <c r="B6213" s="25">
        <v>5983</v>
      </c>
      <c r="C6213" s="193"/>
      <c r="D6213" s="19">
        <v>0.1440797243184222</v>
      </c>
      <c r="E6213" s="19"/>
      <c r="F6213" s="19">
        <v>3.8019339136187998E-2</v>
      </c>
      <c r="G6213" s="19"/>
      <c r="H6213" s="19">
        <v>0.20017988468309725</v>
      </c>
      <c r="I6213" s="19"/>
      <c r="J6213" s="19">
        <v>0.10010865237514366</v>
      </c>
      <c r="K6213" s="19">
        <v>0.97976626057149274</v>
      </c>
      <c r="L6213" s="19"/>
      <c r="M6213" s="19"/>
      <c r="N6213" s="19">
        <v>0.99499009097995739</v>
      </c>
      <c r="O6213" s="19">
        <v>0.5580380151460903</v>
      </c>
      <c r="P6213" s="50"/>
      <c r="R6213" s="9" t="s">
        <v>0</v>
      </c>
    </row>
    <row r="6214" spans="2:18" x14ac:dyDescent="0.2">
      <c r="B6214" s="25">
        <v>5984</v>
      </c>
      <c r="C6214" s="193"/>
      <c r="D6214" s="19">
        <v>1.1311439358428284</v>
      </c>
      <c r="E6214" s="19"/>
      <c r="F6214" s="19">
        <v>1.3744289654791119E-2</v>
      </c>
      <c r="G6214" s="19">
        <v>0.24875564334287581</v>
      </c>
      <c r="H6214" s="19"/>
      <c r="I6214" s="19"/>
      <c r="J6214" s="19">
        <v>6.2390258475878486E-2</v>
      </c>
      <c r="K6214" s="19">
        <v>0.43575645311701516</v>
      </c>
      <c r="L6214" s="19"/>
      <c r="M6214" s="19">
        <v>0.2602636751475641</v>
      </c>
      <c r="N6214" s="19"/>
      <c r="O6214" s="19"/>
      <c r="P6214" s="50">
        <v>0.13237718777605315</v>
      </c>
      <c r="R6214" s="9" t="s">
        <v>0</v>
      </c>
    </row>
    <row r="6215" spans="2:18" x14ac:dyDescent="0.2">
      <c r="B6215" s="25">
        <v>5985</v>
      </c>
      <c r="C6215" s="193">
        <v>6.279609989162914E-2</v>
      </c>
      <c r="D6215" s="19"/>
      <c r="E6215" s="19">
        <v>0.40991869272239906</v>
      </c>
      <c r="F6215" s="19"/>
      <c r="G6215" s="19">
        <v>0.1924093285979363</v>
      </c>
      <c r="H6215" s="19"/>
      <c r="I6215" s="19"/>
      <c r="J6215" s="19">
        <v>0.41907110189198565</v>
      </c>
      <c r="K6215" s="19">
        <v>0.9120162070319624</v>
      </c>
      <c r="L6215" s="19"/>
      <c r="M6215" s="19">
        <v>0.27841417669714752</v>
      </c>
      <c r="N6215" s="19"/>
      <c r="O6215" s="19">
        <v>1.0100396487019516</v>
      </c>
      <c r="P6215" s="50"/>
      <c r="R6215" s="9" t="s">
        <v>0</v>
      </c>
    </row>
    <row r="6216" spans="2:18" x14ac:dyDescent="0.2">
      <c r="B6216" s="25">
        <v>5986</v>
      </c>
      <c r="C6216" s="193">
        <v>1.12866169795353</v>
      </c>
      <c r="D6216" s="19"/>
      <c r="E6216" s="19">
        <v>0.93255909355170152</v>
      </c>
      <c r="F6216" s="19"/>
      <c r="G6216" s="19">
        <v>0.93918334881011545</v>
      </c>
      <c r="H6216" s="19"/>
      <c r="I6216" s="19">
        <v>1.1765115009422604</v>
      </c>
      <c r="J6216" s="19"/>
      <c r="K6216" s="19">
        <v>1.117797487362379</v>
      </c>
      <c r="L6216" s="19"/>
      <c r="M6216" s="19">
        <v>0.17231393695135697</v>
      </c>
      <c r="N6216" s="19"/>
      <c r="O6216" s="19">
        <v>1.2474230040152541</v>
      </c>
      <c r="P6216" s="50"/>
      <c r="R6216" s="9" t="s">
        <v>0</v>
      </c>
    </row>
    <row r="6217" spans="2:18" x14ac:dyDescent="0.2">
      <c r="B6217" s="25">
        <v>5987</v>
      </c>
      <c r="C6217" s="193"/>
      <c r="D6217" s="19">
        <v>0.92359364304576785</v>
      </c>
      <c r="E6217" s="19"/>
      <c r="F6217" s="19">
        <v>1.2683317309380955</v>
      </c>
      <c r="G6217" s="19"/>
      <c r="H6217" s="19">
        <v>1.2222013702045489</v>
      </c>
      <c r="I6217" s="19"/>
      <c r="J6217" s="19">
        <v>1.5896792133435438</v>
      </c>
      <c r="K6217" s="19"/>
      <c r="L6217" s="19">
        <v>0.90989944211896168</v>
      </c>
      <c r="M6217" s="19"/>
      <c r="N6217" s="19">
        <v>0.95927202253996358</v>
      </c>
      <c r="O6217" s="19"/>
      <c r="P6217" s="50">
        <v>2.2111202881458913</v>
      </c>
      <c r="R6217" s="9" t="s">
        <v>0</v>
      </c>
    </row>
    <row r="6218" spans="2:18" x14ac:dyDescent="0.2">
      <c r="B6218" s="25">
        <v>5988</v>
      </c>
      <c r="C6218" s="193">
        <v>1.7812428390310457</v>
      </c>
      <c r="D6218" s="19"/>
      <c r="E6218" s="19">
        <v>2.2662475325876139</v>
      </c>
      <c r="F6218" s="19"/>
      <c r="G6218" s="19">
        <v>1.8758229784470342</v>
      </c>
      <c r="H6218" s="19"/>
      <c r="I6218" s="19">
        <v>1.0361295028881954</v>
      </c>
      <c r="J6218" s="19"/>
      <c r="K6218" s="19">
        <v>0.46598911039280111</v>
      </c>
      <c r="L6218" s="19"/>
      <c r="M6218" s="19">
        <v>1.439189447578922</v>
      </c>
      <c r="N6218" s="19"/>
      <c r="O6218" s="19">
        <v>1.7789171939870605</v>
      </c>
      <c r="P6218" s="50"/>
      <c r="R6218" s="9" t="s">
        <v>0</v>
      </c>
    </row>
    <row r="6219" spans="2:18" x14ac:dyDescent="0.2">
      <c r="B6219" s="25">
        <v>5989</v>
      </c>
      <c r="C6219" s="193">
        <v>0.85690211902083935</v>
      </c>
      <c r="D6219" s="19"/>
      <c r="E6219" s="19">
        <v>0.98865852043029179</v>
      </c>
      <c r="F6219" s="19"/>
      <c r="G6219" s="19">
        <v>1.435095369887831</v>
      </c>
      <c r="H6219" s="19"/>
      <c r="I6219" s="19">
        <v>1.1359661040843716</v>
      </c>
      <c r="J6219" s="19"/>
      <c r="K6219" s="19">
        <v>1.6606418902951785</v>
      </c>
      <c r="L6219" s="19"/>
      <c r="M6219" s="19">
        <v>1.3982701986419814</v>
      </c>
      <c r="N6219" s="19"/>
      <c r="O6219" s="19">
        <v>1.9551738383685426</v>
      </c>
      <c r="P6219" s="50"/>
      <c r="R6219" s="9" t="s">
        <v>0</v>
      </c>
    </row>
    <row r="6220" spans="2:18" x14ac:dyDescent="0.2">
      <c r="B6220" s="25">
        <v>5990</v>
      </c>
      <c r="C6220" s="193">
        <v>0.59412311502480919</v>
      </c>
      <c r="D6220" s="19"/>
      <c r="E6220" s="19">
        <v>0.1669588559982656</v>
      </c>
      <c r="F6220" s="19"/>
      <c r="G6220" s="19"/>
      <c r="H6220" s="19">
        <v>1.0533973076140959</v>
      </c>
      <c r="I6220" s="19">
        <v>0.69409623462088943</v>
      </c>
      <c r="J6220" s="19"/>
      <c r="K6220" s="19">
        <v>0.63380759962311739</v>
      </c>
      <c r="L6220" s="19"/>
      <c r="M6220" s="19">
        <v>0.8693279128771898</v>
      </c>
      <c r="N6220" s="19"/>
      <c r="O6220" s="19">
        <v>0.4899920949580715</v>
      </c>
      <c r="P6220" s="50"/>
      <c r="R6220" s="9" t="s">
        <v>0</v>
      </c>
    </row>
    <row r="6221" spans="2:18" x14ac:dyDescent="0.2">
      <c r="B6221" s="25">
        <v>5991</v>
      </c>
      <c r="C6221" s="193"/>
      <c r="D6221" s="19">
        <v>0.37871865415775691</v>
      </c>
      <c r="E6221" s="19">
        <v>2.3901243277681911E-2</v>
      </c>
      <c r="F6221" s="19"/>
      <c r="G6221" s="19"/>
      <c r="H6221" s="19">
        <v>0.33432011104926657</v>
      </c>
      <c r="I6221" s="19"/>
      <c r="J6221" s="19">
        <v>0.39986547874569955</v>
      </c>
      <c r="K6221" s="19"/>
      <c r="L6221" s="19">
        <v>0.40441993674293175</v>
      </c>
      <c r="M6221" s="19">
        <v>8.5490807053243995E-2</v>
      </c>
      <c r="N6221" s="19"/>
      <c r="O6221" s="19"/>
      <c r="P6221" s="50">
        <v>0.49666559002153754</v>
      </c>
      <c r="R6221" s="9" t="s">
        <v>0</v>
      </c>
    </row>
    <row r="6222" spans="2:18" x14ac:dyDescent="0.2">
      <c r="B6222" s="25">
        <v>5992</v>
      </c>
      <c r="C6222" s="193">
        <v>2.1275932743581496</v>
      </c>
      <c r="D6222" s="19"/>
      <c r="E6222" s="19">
        <v>1.1126148261735658</v>
      </c>
      <c r="F6222" s="19"/>
      <c r="G6222" s="19">
        <v>1.5681244146538202</v>
      </c>
      <c r="H6222" s="19"/>
      <c r="I6222" s="19">
        <v>1.7101853811566818</v>
      </c>
      <c r="J6222" s="19"/>
      <c r="K6222" s="19">
        <v>1.6699179266130046</v>
      </c>
      <c r="L6222" s="19"/>
      <c r="M6222" s="19">
        <v>2.4846016175337096</v>
      </c>
      <c r="N6222" s="19"/>
      <c r="O6222" s="19">
        <v>0.52088121374339635</v>
      </c>
      <c r="P6222" s="50"/>
      <c r="R6222" s="9" t="s">
        <v>0</v>
      </c>
    </row>
    <row r="6223" spans="2:18" x14ac:dyDescent="0.2">
      <c r="B6223" s="25">
        <v>5993</v>
      </c>
      <c r="C6223" s="193">
        <v>0.65553866260726035</v>
      </c>
      <c r="D6223" s="19"/>
      <c r="E6223" s="19"/>
      <c r="F6223" s="19">
        <v>0.12000614634320519</v>
      </c>
      <c r="G6223" s="19"/>
      <c r="H6223" s="19">
        <v>0.69338366068682544</v>
      </c>
      <c r="I6223" s="19">
        <v>1.0354354175558893</v>
      </c>
      <c r="J6223" s="19"/>
      <c r="K6223" s="19">
        <v>0.13856631699472693</v>
      </c>
      <c r="L6223" s="19"/>
      <c r="M6223" s="19"/>
      <c r="N6223" s="19">
        <v>0.62596195553457945</v>
      </c>
      <c r="O6223" s="19"/>
      <c r="P6223" s="50">
        <v>0.36305171716298668</v>
      </c>
      <c r="R6223" s="9" t="s">
        <v>0</v>
      </c>
    </row>
    <row r="6224" spans="2:18" x14ac:dyDescent="0.2">
      <c r="B6224" s="25">
        <v>5994</v>
      </c>
      <c r="C6224" s="193">
        <v>0.55427574336457808</v>
      </c>
      <c r="D6224" s="19"/>
      <c r="E6224" s="19">
        <v>1.5176655709126301</v>
      </c>
      <c r="F6224" s="19"/>
      <c r="G6224" s="19">
        <v>0.34780516115592958</v>
      </c>
      <c r="H6224" s="19"/>
      <c r="I6224" s="19">
        <v>0.30673356614963854</v>
      </c>
      <c r="J6224" s="19"/>
      <c r="K6224" s="19">
        <v>1.8028272099169791</v>
      </c>
      <c r="L6224" s="19"/>
      <c r="M6224" s="19">
        <v>1.4245189300830421</v>
      </c>
      <c r="N6224" s="19"/>
      <c r="O6224" s="19">
        <v>8.6146509164384683E-2</v>
      </c>
      <c r="P6224" s="50"/>
      <c r="R6224" s="9" t="s">
        <v>0</v>
      </c>
    </row>
    <row r="6225" spans="2:18" x14ac:dyDescent="0.2">
      <c r="B6225" s="25">
        <v>5995</v>
      </c>
      <c r="C6225" s="193"/>
      <c r="D6225" s="19">
        <v>0.52476151068599797</v>
      </c>
      <c r="E6225" s="19"/>
      <c r="F6225" s="19">
        <v>0.20969785396718799</v>
      </c>
      <c r="G6225" s="19"/>
      <c r="H6225" s="19">
        <v>0.25909038973449766</v>
      </c>
      <c r="I6225" s="19"/>
      <c r="J6225" s="19">
        <v>0.36926417258468802</v>
      </c>
      <c r="K6225" s="19"/>
      <c r="L6225" s="19">
        <v>0.86976057166031162</v>
      </c>
      <c r="M6225" s="19">
        <v>0.37229076420087998</v>
      </c>
      <c r="N6225" s="19"/>
      <c r="O6225" s="19">
        <v>8.9872228296428033E-2</v>
      </c>
      <c r="P6225" s="50"/>
      <c r="R6225" s="9" t="s">
        <v>0</v>
      </c>
    </row>
    <row r="6226" spans="2:18" x14ac:dyDescent="0.2">
      <c r="B6226" s="25">
        <v>5996</v>
      </c>
      <c r="C6226" s="193">
        <v>0.1200735938155584</v>
      </c>
      <c r="D6226" s="19"/>
      <c r="E6226" s="19">
        <v>0.25704285613545813</v>
      </c>
      <c r="F6226" s="19"/>
      <c r="G6226" s="19"/>
      <c r="H6226" s="19">
        <v>0.64443018536142693</v>
      </c>
      <c r="I6226" s="19">
        <v>0.21937134861514626</v>
      </c>
      <c r="J6226" s="19"/>
      <c r="K6226" s="19">
        <v>0.41297863113686062</v>
      </c>
      <c r="L6226" s="19"/>
      <c r="M6226" s="19"/>
      <c r="N6226" s="19">
        <v>0.35704093871446874</v>
      </c>
      <c r="O6226" s="19"/>
      <c r="P6226" s="50">
        <v>0.44916362850487279</v>
      </c>
      <c r="R6226" s="9" t="s">
        <v>0</v>
      </c>
    </row>
    <row r="6227" spans="2:18" x14ac:dyDescent="0.2">
      <c r="B6227" s="25">
        <v>5997</v>
      </c>
      <c r="C6227" s="193"/>
      <c r="D6227" s="19">
        <v>0.2169581498992891</v>
      </c>
      <c r="E6227" s="19"/>
      <c r="F6227" s="19">
        <v>0.17253732373462721</v>
      </c>
      <c r="G6227" s="19"/>
      <c r="H6227" s="19">
        <v>0.11716908230065362</v>
      </c>
      <c r="I6227" s="19"/>
      <c r="J6227" s="19">
        <v>1.6173887527836942E-2</v>
      </c>
      <c r="K6227" s="19"/>
      <c r="L6227" s="19">
        <v>0.67638142395307099</v>
      </c>
      <c r="M6227" s="19"/>
      <c r="N6227" s="19">
        <v>0.30836036041003662</v>
      </c>
      <c r="O6227" s="19">
        <v>2.1683357104478702E-3</v>
      </c>
      <c r="P6227" s="50"/>
      <c r="R6227" s="9" t="s">
        <v>0</v>
      </c>
    </row>
    <row r="6228" spans="2:18" x14ac:dyDescent="0.2">
      <c r="B6228" s="25">
        <v>5998</v>
      </c>
      <c r="C6228" s="193">
        <v>3.7565772490835134E-2</v>
      </c>
      <c r="D6228" s="19"/>
      <c r="E6228" s="19">
        <v>0.73476916134641856</v>
      </c>
      <c r="F6228" s="19"/>
      <c r="G6228" s="19"/>
      <c r="H6228" s="19">
        <v>0.79340050357684389</v>
      </c>
      <c r="I6228" s="19"/>
      <c r="J6228" s="19">
        <v>8.954968224433664E-2</v>
      </c>
      <c r="K6228" s="19">
        <v>1.1631478398217288E-2</v>
      </c>
      <c r="L6228" s="19"/>
      <c r="M6228" s="19">
        <v>2.722036715392635E-3</v>
      </c>
      <c r="N6228" s="19"/>
      <c r="O6228" s="19"/>
      <c r="P6228" s="50">
        <v>0.14748654852095966</v>
      </c>
      <c r="R6228" s="9" t="s">
        <v>0</v>
      </c>
    </row>
    <row r="6229" spans="2:18" x14ac:dyDescent="0.2">
      <c r="B6229" s="25">
        <v>5999</v>
      </c>
      <c r="C6229" s="193">
        <v>1.3526939537279272</v>
      </c>
      <c r="D6229" s="19"/>
      <c r="E6229" s="19">
        <v>1.7975304522052673</v>
      </c>
      <c r="F6229" s="19"/>
      <c r="G6229" s="19">
        <v>1.9714373552568463</v>
      </c>
      <c r="H6229" s="19"/>
      <c r="I6229" s="19">
        <v>1.154592729462329</v>
      </c>
      <c r="J6229" s="19"/>
      <c r="K6229" s="19">
        <v>0.81325910138504343</v>
      </c>
      <c r="L6229" s="19"/>
      <c r="M6229" s="19">
        <v>0.3414153369341818</v>
      </c>
      <c r="N6229" s="19"/>
      <c r="O6229" s="19">
        <v>0.44480812586927115</v>
      </c>
      <c r="P6229" s="50"/>
      <c r="R6229" s="9" t="s">
        <v>0</v>
      </c>
    </row>
    <row r="6230" spans="2:18" x14ac:dyDescent="0.2">
      <c r="B6230" s="25">
        <v>6000</v>
      </c>
      <c r="C6230" s="193"/>
      <c r="D6230" s="19">
        <v>1.2615754848920362</v>
      </c>
      <c r="E6230" s="19"/>
      <c r="F6230" s="19">
        <v>1.2020486511304318</v>
      </c>
      <c r="G6230" s="19"/>
      <c r="H6230" s="19">
        <v>0.73439945823822539</v>
      </c>
      <c r="I6230" s="19"/>
      <c r="J6230" s="19">
        <v>0.87139487039251862</v>
      </c>
      <c r="K6230" s="19"/>
      <c r="L6230" s="19">
        <v>0.69381373583550099</v>
      </c>
      <c r="M6230" s="19"/>
      <c r="N6230" s="19">
        <v>1.061881493740352</v>
      </c>
      <c r="O6230" s="19"/>
      <c r="P6230" s="50">
        <v>0.90527672133635506</v>
      </c>
      <c r="R6230" s="9" t="s">
        <v>0</v>
      </c>
    </row>
    <row r="6231" spans="2:18" x14ac:dyDescent="0.2">
      <c r="B6231" s="25">
        <v>6001</v>
      </c>
      <c r="C6231" s="193">
        <v>0.11161182107304742</v>
      </c>
      <c r="D6231" s="19"/>
      <c r="E6231" s="19">
        <v>1.1666257528663388</v>
      </c>
      <c r="F6231" s="19"/>
      <c r="G6231" s="19">
        <v>0.31763705677110737</v>
      </c>
      <c r="H6231" s="19"/>
      <c r="I6231" s="19"/>
      <c r="J6231" s="19">
        <v>6.5062841489291479E-2</v>
      </c>
      <c r="K6231" s="19">
        <v>0.68994096662631443</v>
      </c>
      <c r="L6231" s="19"/>
      <c r="M6231" s="19">
        <v>0.8803876107925781</v>
      </c>
      <c r="N6231" s="19"/>
      <c r="O6231" s="19">
        <v>1.2562471546601208</v>
      </c>
      <c r="P6231" s="50"/>
      <c r="R6231" s="9" t="s">
        <v>0</v>
      </c>
    </row>
    <row r="6232" spans="2:18" x14ac:dyDescent="0.2">
      <c r="B6232" s="25">
        <v>6002</v>
      </c>
      <c r="C6232" s="193">
        <v>0.38643402194266258</v>
      </c>
      <c r="D6232" s="19"/>
      <c r="E6232" s="19"/>
      <c r="F6232" s="19">
        <v>0.59837007637787332</v>
      </c>
      <c r="G6232" s="19"/>
      <c r="H6232" s="19">
        <v>0.12419571243461265</v>
      </c>
      <c r="I6232" s="19"/>
      <c r="J6232" s="19">
        <v>2.5422725198213206E-2</v>
      </c>
      <c r="K6232" s="19"/>
      <c r="L6232" s="19">
        <v>0.1513274988890112</v>
      </c>
      <c r="M6232" s="19"/>
      <c r="N6232" s="19">
        <v>0.12110396346794172</v>
      </c>
      <c r="O6232" s="19"/>
      <c r="P6232" s="50">
        <v>0.40713423725168102</v>
      </c>
      <c r="R6232" s="9" t="s">
        <v>0</v>
      </c>
    </row>
    <row r="6233" spans="2:18" x14ac:dyDescent="0.2">
      <c r="B6233" s="25">
        <v>6003</v>
      </c>
      <c r="C6233" s="193"/>
      <c r="D6233" s="19">
        <v>1.3428926687650242</v>
      </c>
      <c r="E6233" s="19"/>
      <c r="F6233" s="19">
        <v>1.4320133201023284</v>
      </c>
      <c r="G6233" s="19"/>
      <c r="H6233" s="19">
        <v>2.2774932321658539</v>
      </c>
      <c r="I6233" s="19"/>
      <c r="J6233" s="19">
        <v>1.1201402587102405</v>
      </c>
      <c r="K6233" s="19"/>
      <c r="L6233" s="19">
        <v>1.8454985707464437</v>
      </c>
      <c r="M6233" s="19"/>
      <c r="N6233" s="19">
        <v>1.4622298593851324</v>
      </c>
      <c r="O6233" s="19"/>
      <c r="P6233" s="50">
        <v>2.0120342756835834</v>
      </c>
      <c r="R6233" s="9" t="s">
        <v>0</v>
      </c>
    </row>
    <row r="6234" spans="2:18" x14ac:dyDescent="0.2">
      <c r="B6234" s="25">
        <v>6004</v>
      </c>
      <c r="C6234" s="193">
        <v>0.44416941701394319</v>
      </c>
      <c r="D6234" s="19"/>
      <c r="E6234" s="19">
        <v>0.27242153138128877</v>
      </c>
      <c r="F6234" s="19"/>
      <c r="G6234" s="19">
        <v>0.75888668568893658</v>
      </c>
      <c r="H6234" s="19"/>
      <c r="I6234" s="19">
        <v>0.20273959042517073</v>
      </c>
      <c r="J6234" s="19"/>
      <c r="K6234" s="19">
        <v>0.68475551432175941</v>
      </c>
      <c r="L6234" s="19"/>
      <c r="M6234" s="19">
        <v>0.64306264849984995</v>
      </c>
      <c r="N6234" s="19"/>
      <c r="O6234" s="19">
        <v>0.68992371667825414</v>
      </c>
      <c r="P6234" s="50"/>
      <c r="R6234" s="9" t="s">
        <v>0</v>
      </c>
    </row>
    <row r="6235" spans="2:18" x14ac:dyDescent="0.2">
      <c r="B6235" s="25">
        <v>6005</v>
      </c>
      <c r="C6235" s="193"/>
      <c r="D6235" s="19">
        <v>0.35862130012089655</v>
      </c>
      <c r="E6235" s="19"/>
      <c r="F6235" s="19">
        <v>0.52094409775066064</v>
      </c>
      <c r="G6235" s="19"/>
      <c r="H6235" s="19">
        <v>1.4856047761151661</v>
      </c>
      <c r="I6235" s="19">
        <v>0.67087768776191303</v>
      </c>
      <c r="J6235" s="19"/>
      <c r="K6235" s="19">
        <v>0.70276610540804563</v>
      </c>
      <c r="L6235" s="19"/>
      <c r="M6235" s="19">
        <v>4.7917311644627453E-2</v>
      </c>
      <c r="N6235" s="19"/>
      <c r="O6235" s="19"/>
      <c r="P6235" s="50">
        <v>0.59306354792208038</v>
      </c>
      <c r="R6235" s="9" t="s">
        <v>0</v>
      </c>
    </row>
    <row r="6236" spans="2:18" x14ac:dyDescent="0.2">
      <c r="B6236" s="25">
        <v>6006</v>
      </c>
      <c r="C6236" s="193">
        <v>0.82586186801626849</v>
      </c>
      <c r="D6236" s="19"/>
      <c r="E6236" s="19">
        <v>0.59926148415688252</v>
      </c>
      <c r="F6236" s="19"/>
      <c r="G6236" s="19">
        <v>0.14502568751599834</v>
      </c>
      <c r="H6236" s="19"/>
      <c r="I6236" s="19"/>
      <c r="J6236" s="19">
        <v>1.5072187165741092E-2</v>
      </c>
      <c r="K6236" s="19"/>
      <c r="L6236" s="19">
        <v>0.15815794541567305</v>
      </c>
      <c r="M6236" s="19">
        <v>3.6965047300605354E-2</v>
      </c>
      <c r="N6236" s="19"/>
      <c r="O6236" s="19">
        <v>4.7999193637341113E-2</v>
      </c>
      <c r="P6236" s="50"/>
      <c r="R6236" s="9" t="s">
        <v>0</v>
      </c>
    </row>
    <row r="6237" spans="2:18" x14ac:dyDescent="0.2">
      <c r="B6237" s="25">
        <v>6007</v>
      </c>
      <c r="C6237" s="193">
        <v>0.26911265603462009</v>
      </c>
      <c r="D6237" s="19"/>
      <c r="E6237" s="19"/>
      <c r="F6237" s="19">
        <v>5.1641633297516178E-2</v>
      </c>
      <c r="G6237" s="19"/>
      <c r="H6237" s="19">
        <v>0.2496702472128576</v>
      </c>
      <c r="I6237" s="19"/>
      <c r="J6237" s="19">
        <v>0.71526353100161821</v>
      </c>
      <c r="K6237" s="19">
        <v>3.7764218852045547E-2</v>
      </c>
      <c r="L6237" s="19"/>
      <c r="M6237" s="19"/>
      <c r="N6237" s="19">
        <v>0.66506451161899027</v>
      </c>
      <c r="O6237" s="19">
        <v>0.51516773367799684</v>
      </c>
      <c r="P6237" s="50"/>
      <c r="R6237" s="9" t="s">
        <v>0</v>
      </c>
    </row>
    <row r="6238" spans="2:18" x14ac:dyDescent="0.2">
      <c r="B6238" s="25">
        <v>6008</v>
      </c>
      <c r="C6238" s="193">
        <v>0.31284519156142332</v>
      </c>
      <c r="D6238" s="19"/>
      <c r="E6238" s="19"/>
      <c r="F6238" s="19">
        <v>0.49475477724015526</v>
      </c>
      <c r="G6238" s="19"/>
      <c r="H6238" s="19">
        <v>0.46774958553187351</v>
      </c>
      <c r="I6238" s="19"/>
      <c r="J6238" s="19">
        <v>0.91087323305605228</v>
      </c>
      <c r="K6238" s="19"/>
      <c r="L6238" s="19">
        <v>0.32943786440182549</v>
      </c>
      <c r="M6238" s="19"/>
      <c r="N6238" s="19">
        <v>0.9642620681854005</v>
      </c>
      <c r="O6238" s="19"/>
      <c r="P6238" s="50">
        <v>1.3139582925176436E-2</v>
      </c>
      <c r="R6238" s="9" t="s">
        <v>0</v>
      </c>
    </row>
    <row r="6239" spans="2:18" x14ac:dyDescent="0.2">
      <c r="B6239" s="25">
        <v>6009</v>
      </c>
      <c r="C6239" s="193">
        <v>0.68663615211803619</v>
      </c>
      <c r="D6239" s="19"/>
      <c r="E6239" s="19"/>
      <c r="F6239" s="19">
        <v>0.13030341991637479</v>
      </c>
      <c r="G6239" s="19">
        <v>0.53883530449387851</v>
      </c>
      <c r="H6239" s="19"/>
      <c r="I6239" s="19">
        <v>0.61828331466676512</v>
      </c>
      <c r="J6239" s="19"/>
      <c r="K6239" s="19">
        <v>0.50055568255372174</v>
      </c>
      <c r="L6239" s="19"/>
      <c r="M6239" s="19">
        <v>0.799905597958535</v>
      </c>
      <c r="N6239" s="19"/>
      <c r="O6239" s="19">
        <v>4.8538014873841233E-2</v>
      </c>
      <c r="P6239" s="50"/>
      <c r="R6239" s="9" t="s">
        <v>0</v>
      </c>
    </row>
    <row r="6240" spans="2:18" x14ac:dyDescent="0.2">
      <c r="B6240" s="25">
        <v>6010</v>
      </c>
      <c r="C6240" s="193">
        <v>0.92378057567967065</v>
      </c>
      <c r="D6240" s="19"/>
      <c r="E6240" s="19">
        <v>0.36430422548392927</v>
      </c>
      <c r="F6240" s="19"/>
      <c r="G6240" s="19"/>
      <c r="H6240" s="19">
        <v>0.29280748037189613</v>
      </c>
      <c r="I6240" s="19">
        <v>0.55345485735461564</v>
      </c>
      <c r="J6240" s="19"/>
      <c r="K6240" s="19">
        <v>3.5999606361730184E-2</v>
      </c>
      <c r="L6240" s="19"/>
      <c r="M6240" s="19">
        <v>1.109742313650679</v>
      </c>
      <c r="N6240" s="19"/>
      <c r="O6240" s="19"/>
      <c r="P6240" s="50">
        <v>0.47862939910846874</v>
      </c>
      <c r="R6240" s="9" t="s">
        <v>0</v>
      </c>
    </row>
    <row r="6241" spans="2:18" x14ac:dyDescent="0.2">
      <c r="B6241" s="25">
        <v>6011</v>
      </c>
      <c r="C6241" s="193">
        <v>0.32144952208325017</v>
      </c>
      <c r="D6241" s="19"/>
      <c r="E6241" s="19">
        <v>1.0131440848925537</v>
      </c>
      <c r="F6241" s="19"/>
      <c r="G6241" s="19">
        <v>0.71027428088339273</v>
      </c>
      <c r="H6241" s="19"/>
      <c r="I6241" s="19">
        <v>0.67659272431431938</v>
      </c>
      <c r="J6241" s="19"/>
      <c r="K6241" s="19"/>
      <c r="L6241" s="19">
        <v>0.46814169167815733</v>
      </c>
      <c r="M6241" s="19"/>
      <c r="N6241" s="19">
        <v>0.29349505932537229</v>
      </c>
      <c r="O6241" s="19">
        <v>1.4055857649299823</v>
      </c>
      <c r="P6241" s="50"/>
      <c r="R6241" s="9" t="s">
        <v>0</v>
      </c>
    </row>
    <row r="6242" spans="2:18" x14ac:dyDescent="0.2">
      <c r="B6242" s="25">
        <v>6012</v>
      </c>
      <c r="C6242" s="193"/>
      <c r="D6242" s="19">
        <v>1.3663446479439951</v>
      </c>
      <c r="E6242" s="19"/>
      <c r="F6242" s="19">
        <v>1.4487241374165116</v>
      </c>
      <c r="G6242" s="19"/>
      <c r="H6242" s="19">
        <v>0.89776820545243896</v>
      </c>
      <c r="I6242" s="19"/>
      <c r="J6242" s="19">
        <v>0.85012046889236914</v>
      </c>
      <c r="K6242" s="19"/>
      <c r="L6242" s="19">
        <v>1.1398914501331323</v>
      </c>
      <c r="M6242" s="19"/>
      <c r="N6242" s="19">
        <v>1.0984792716763063</v>
      </c>
      <c r="O6242" s="19"/>
      <c r="P6242" s="50">
        <v>1.8460624376887822</v>
      </c>
      <c r="R6242" s="9" t="s">
        <v>0</v>
      </c>
    </row>
    <row r="6243" spans="2:18" x14ac:dyDescent="0.2">
      <c r="B6243" s="25">
        <v>6013</v>
      </c>
      <c r="C6243" s="193">
        <v>0.25690520543394041</v>
      </c>
      <c r="D6243" s="19"/>
      <c r="E6243" s="19"/>
      <c r="F6243" s="19">
        <v>0.26382121649482154</v>
      </c>
      <c r="G6243" s="19">
        <v>0.53276330287435558</v>
      </c>
      <c r="H6243" s="19"/>
      <c r="I6243" s="19"/>
      <c r="J6243" s="19">
        <v>0.25282083906256841</v>
      </c>
      <c r="K6243" s="19">
        <v>0.25643374722335549</v>
      </c>
      <c r="L6243" s="19"/>
      <c r="M6243" s="19">
        <v>0.93847247208874696</v>
      </c>
      <c r="N6243" s="19"/>
      <c r="O6243" s="19"/>
      <c r="P6243" s="50">
        <v>0.28629253721422859</v>
      </c>
      <c r="R6243" s="9" t="s">
        <v>0</v>
      </c>
    </row>
    <row r="6244" spans="2:18" x14ac:dyDescent="0.2">
      <c r="B6244" s="25">
        <v>6014</v>
      </c>
      <c r="C6244" s="193">
        <v>0.86163607226870131</v>
      </c>
      <c r="D6244" s="19"/>
      <c r="E6244" s="19">
        <v>1.8384389134014731</v>
      </c>
      <c r="F6244" s="19"/>
      <c r="G6244" s="19">
        <v>1.0452464429500079</v>
      </c>
      <c r="H6244" s="19"/>
      <c r="I6244" s="19">
        <v>1.4969762742192136</v>
      </c>
      <c r="J6244" s="19"/>
      <c r="K6244" s="19">
        <v>1.2186412022976123</v>
      </c>
      <c r="L6244" s="19"/>
      <c r="M6244" s="19">
        <v>1.0090458066860273</v>
      </c>
      <c r="N6244" s="19"/>
      <c r="O6244" s="19">
        <v>1.4105846056880103</v>
      </c>
      <c r="P6244" s="50"/>
      <c r="R6244" s="9" t="s">
        <v>0</v>
      </c>
    </row>
    <row r="6245" spans="2:18" x14ac:dyDescent="0.2">
      <c r="B6245" s="25">
        <v>6015</v>
      </c>
      <c r="C6245" s="193">
        <v>1.0317014874404349</v>
      </c>
      <c r="D6245" s="19"/>
      <c r="E6245" s="19">
        <v>0.38089424941979588</v>
      </c>
      <c r="F6245" s="19"/>
      <c r="G6245" s="19">
        <v>0.44673723802472803</v>
      </c>
      <c r="H6245" s="19"/>
      <c r="I6245" s="19">
        <v>0.90480360336856391</v>
      </c>
      <c r="J6245" s="19"/>
      <c r="K6245" s="19">
        <v>0.73581703240232832</v>
      </c>
      <c r="L6245" s="19"/>
      <c r="M6245" s="19">
        <v>0.41152929794309484</v>
      </c>
      <c r="N6245" s="19"/>
      <c r="O6245" s="19">
        <v>0.61101929058758808</v>
      </c>
      <c r="P6245" s="50"/>
      <c r="R6245" s="9" t="s">
        <v>0</v>
      </c>
    </row>
    <row r="6246" spans="2:18" x14ac:dyDescent="0.2">
      <c r="B6246" s="25">
        <v>6016</v>
      </c>
      <c r="C6246" s="193"/>
      <c r="D6246" s="19">
        <v>0.33254417858721541</v>
      </c>
      <c r="E6246" s="19"/>
      <c r="F6246" s="19">
        <v>0.95329892759144885</v>
      </c>
      <c r="G6246" s="19">
        <v>0.11331516661628846</v>
      </c>
      <c r="H6246" s="19"/>
      <c r="I6246" s="19">
        <v>0.31537916186590159</v>
      </c>
      <c r="J6246" s="19"/>
      <c r="K6246" s="19"/>
      <c r="L6246" s="19">
        <v>0.97807565802498875</v>
      </c>
      <c r="M6246" s="19"/>
      <c r="N6246" s="19">
        <v>1.2317863555319684</v>
      </c>
      <c r="O6246" s="19">
        <v>0.96082104879320429</v>
      </c>
      <c r="P6246" s="50"/>
      <c r="R6246" s="9" t="s">
        <v>0</v>
      </c>
    </row>
    <row r="6247" spans="2:18" x14ac:dyDescent="0.2">
      <c r="B6247" s="25">
        <v>6017</v>
      </c>
      <c r="C6247" s="193"/>
      <c r="D6247" s="19">
        <v>0.3072186271907511</v>
      </c>
      <c r="E6247" s="19"/>
      <c r="F6247" s="19">
        <v>0.74312647768808282</v>
      </c>
      <c r="G6247" s="19"/>
      <c r="H6247" s="19">
        <v>0.83627669140827132</v>
      </c>
      <c r="I6247" s="19"/>
      <c r="J6247" s="19">
        <v>0.54342254280677782</v>
      </c>
      <c r="K6247" s="19"/>
      <c r="L6247" s="19">
        <v>1.5138303607632699</v>
      </c>
      <c r="M6247" s="19"/>
      <c r="N6247" s="19">
        <v>0.31715935110491911</v>
      </c>
      <c r="O6247" s="19"/>
      <c r="P6247" s="50">
        <v>0.99768229841120071</v>
      </c>
      <c r="R6247" s="9" t="s">
        <v>0</v>
      </c>
    </row>
    <row r="6248" spans="2:18" x14ac:dyDescent="0.2">
      <c r="B6248" s="25">
        <v>6018</v>
      </c>
      <c r="C6248" s="193">
        <v>1.7985573230139769</v>
      </c>
      <c r="D6248" s="19"/>
      <c r="E6248" s="19">
        <v>8.822416750141783E-2</v>
      </c>
      <c r="F6248" s="19"/>
      <c r="G6248" s="19">
        <v>1.1564296850316438</v>
      </c>
      <c r="H6248" s="19"/>
      <c r="I6248" s="19">
        <v>3.938575257129707E-3</v>
      </c>
      <c r="J6248" s="19"/>
      <c r="K6248" s="19">
        <v>0.47216318631514081</v>
      </c>
      <c r="L6248" s="19"/>
      <c r="M6248" s="19">
        <v>0.13699695275939178</v>
      </c>
      <c r="N6248" s="19"/>
      <c r="O6248" s="19">
        <v>8.3918324794513902E-2</v>
      </c>
      <c r="P6248" s="50"/>
      <c r="R6248" s="9" t="s">
        <v>0</v>
      </c>
    </row>
    <row r="6249" spans="2:18" x14ac:dyDescent="0.2">
      <c r="B6249" s="25">
        <v>6019</v>
      </c>
      <c r="C6249" s="193"/>
      <c r="D6249" s="19">
        <v>1.0139755726008295</v>
      </c>
      <c r="E6249" s="19"/>
      <c r="F6249" s="19">
        <v>1.6955226679348256</v>
      </c>
      <c r="G6249" s="19"/>
      <c r="H6249" s="19">
        <v>0.5164220837346708</v>
      </c>
      <c r="I6249" s="19"/>
      <c r="J6249" s="19">
        <v>0.2380296953280818</v>
      </c>
      <c r="K6249" s="19"/>
      <c r="L6249" s="19">
        <v>1.2775082334960441</v>
      </c>
      <c r="M6249" s="19"/>
      <c r="N6249" s="19">
        <v>0.36212105035933301</v>
      </c>
      <c r="O6249" s="19"/>
      <c r="P6249" s="50">
        <v>0.69517484252557415</v>
      </c>
      <c r="R6249" s="9" t="s">
        <v>0</v>
      </c>
    </row>
    <row r="6250" spans="2:18" x14ac:dyDescent="0.2">
      <c r="B6250" s="25">
        <v>6020</v>
      </c>
      <c r="C6250" s="193"/>
      <c r="D6250" s="19">
        <v>1.1620699975815239</v>
      </c>
      <c r="E6250" s="19">
        <v>0.18727380866725871</v>
      </c>
      <c r="F6250" s="19"/>
      <c r="G6250" s="19"/>
      <c r="H6250" s="19">
        <v>0.80071821250068387</v>
      </c>
      <c r="I6250" s="19"/>
      <c r="J6250" s="19">
        <v>0.90526204210426531</v>
      </c>
      <c r="K6250" s="19">
        <v>0.39785452196317256</v>
      </c>
      <c r="L6250" s="19"/>
      <c r="M6250" s="19"/>
      <c r="N6250" s="19">
        <v>0.31257944908294921</v>
      </c>
      <c r="O6250" s="19"/>
      <c r="P6250" s="50">
        <v>0.59764277524193277</v>
      </c>
      <c r="R6250" s="9" t="s">
        <v>0</v>
      </c>
    </row>
    <row r="6251" spans="2:18" x14ac:dyDescent="0.2">
      <c r="B6251" s="25">
        <v>6021</v>
      </c>
      <c r="C6251" s="193">
        <v>0.16475316871374929</v>
      </c>
      <c r="D6251" s="19"/>
      <c r="E6251" s="19">
        <v>1.4167718797935032</v>
      </c>
      <c r="F6251" s="19"/>
      <c r="G6251" s="19">
        <v>0.5214642841561109</v>
      </c>
      <c r="H6251" s="19"/>
      <c r="I6251" s="19">
        <v>1.1712107994275733</v>
      </c>
      <c r="J6251" s="19"/>
      <c r="K6251" s="19">
        <v>0.53520148815551327</v>
      </c>
      <c r="L6251" s="19"/>
      <c r="M6251" s="19">
        <v>0.48139839741754287</v>
      </c>
      <c r="N6251" s="19"/>
      <c r="O6251" s="19">
        <v>0.31582700225049526</v>
      </c>
      <c r="P6251" s="50"/>
      <c r="R6251" s="9" t="s">
        <v>0</v>
      </c>
    </row>
    <row r="6252" spans="2:18" x14ac:dyDescent="0.2">
      <c r="B6252" s="25">
        <v>6022</v>
      </c>
      <c r="C6252" s="193"/>
      <c r="D6252" s="19">
        <v>0.15169469268963687</v>
      </c>
      <c r="E6252" s="19">
        <v>1.738310669658198</v>
      </c>
      <c r="F6252" s="19"/>
      <c r="G6252" s="19">
        <v>0.33869054550928962</v>
      </c>
      <c r="H6252" s="19"/>
      <c r="I6252" s="19">
        <v>0.46805189199911751</v>
      </c>
      <c r="J6252" s="19"/>
      <c r="K6252" s="19"/>
      <c r="L6252" s="19">
        <v>0.10970534613716089</v>
      </c>
      <c r="M6252" s="19">
        <v>0.88927610020932468</v>
      </c>
      <c r="N6252" s="19"/>
      <c r="O6252" s="19">
        <v>0.57433443246126048</v>
      </c>
      <c r="P6252" s="50"/>
      <c r="R6252" s="9" t="s">
        <v>0</v>
      </c>
    </row>
    <row r="6253" spans="2:18" x14ac:dyDescent="0.2">
      <c r="B6253" s="25">
        <v>6023</v>
      </c>
      <c r="C6253" s="193">
        <v>1.6965673516088495</v>
      </c>
      <c r="D6253" s="19"/>
      <c r="E6253" s="19">
        <v>1.3781655274136893</v>
      </c>
      <c r="F6253" s="19"/>
      <c r="G6253" s="19">
        <v>1.1495808570502679</v>
      </c>
      <c r="H6253" s="19"/>
      <c r="I6253" s="19">
        <v>1.9192910926092637</v>
      </c>
      <c r="J6253" s="19"/>
      <c r="K6253" s="19">
        <v>0.76863241566789076</v>
      </c>
      <c r="L6253" s="19"/>
      <c r="M6253" s="19">
        <v>1.4610117462278607</v>
      </c>
      <c r="N6253" s="19"/>
      <c r="O6253" s="19">
        <v>2.5411797080028871</v>
      </c>
      <c r="P6253" s="50"/>
      <c r="R6253" s="9" t="s">
        <v>0</v>
      </c>
    </row>
    <row r="6254" spans="2:18" x14ac:dyDescent="0.2">
      <c r="B6254" s="25">
        <v>6024</v>
      </c>
      <c r="C6254" s="193">
        <v>0.39313859391187378</v>
      </c>
      <c r="D6254" s="19"/>
      <c r="E6254" s="19">
        <v>0.74136952396254785</v>
      </c>
      <c r="F6254" s="19"/>
      <c r="G6254" s="19">
        <v>1.1701208885575178</v>
      </c>
      <c r="H6254" s="19"/>
      <c r="I6254" s="19">
        <v>8.3871985047322805E-3</v>
      </c>
      <c r="J6254" s="19"/>
      <c r="K6254" s="19">
        <v>0.23607821517734565</v>
      </c>
      <c r="L6254" s="19"/>
      <c r="M6254" s="19">
        <v>0.80037785799527883</v>
      </c>
      <c r="N6254" s="19"/>
      <c r="O6254" s="19">
        <v>0.84504959730648044</v>
      </c>
      <c r="P6254" s="50"/>
      <c r="R6254" s="9" t="s">
        <v>0</v>
      </c>
    </row>
    <row r="6255" spans="2:18" x14ac:dyDescent="0.2">
      <c r="B6255" s="25">
        <v>6025</v>
      </c>
      <c r="C6255" s="193"/>
      <c r="D6255" s="19">
        <v>3.7245473842104727E-2</v>
      </c>
      <c r="E6255" s="19"/>
      <c r="F6255" s="19">
        <v>1.0147516371292873</v>
      </c>
      <c r="G6255" s="19">
        <v>9.3544550945516697E-2</v>
      </c>
      <c r="H6255" s="19"/>
      <c r="I6255" s="19">
        <v>1.3067313186345718E-3</v>
      </c>
      <c r="J6255" s="19"/>
      <c r="K6255" s="19">
        <v>0.2662714604625307</v>
      </c>
      <c r="L6255" s="19"/>
      <c r="M6255" s="19">
        <v>0.38943383918344376</v>
      </c>
      <c r="N6255" s="19"/>
      <c r="O6255" s="19">
        <v>1.2729188824653523</v>
      </c>
      <c r="P6255" s="50"/>
      <c r="R6255" s="9" t="s">
        <v>0</v>
      </c>
    </row>
    <row r="6256" spans="2:18" x14ac:dyDescent="0.2">
      <c r="B6256" s="25">
        <v>6026</v>
      </c>
      <c r="C6256" s="193"/>
      <c r="D6256" s="19">
        <v>1.7716553208099697</v>
      </c>
      <c r="E6256" s="19"/>
      <c r="F6256" s="19">
        <v>1.739340793951857</v>
      </c>
      <c r="G6256" s="19"/>
      <c r="H6256" s="19">
        <v>1.2205257071214626</v>
      </c>
      <c r="I6256" s="19"/>
      <c r="J6256" s="19">
        <v>0.70332716659142536</v>
      </c>
      <c r="K6256" s="19"/>
      <c r="L6256" s="19">
        <v>0.99588423194624831</v>
      </c>
      <c r="M6256" s="19"/>
      <c r="N6256" s="19">
        <v>0.37504580076388289</v>
      </c>
      <c r="O6256" s="19"/>
      <c r="P6256" s="50">
        <v>0.45169803627708455</v>
      </c>
      <c r="R6256" s="9" t="s">
        <v>0</v>
      </c>
    </row>
    <row r="6257" spans="2:18" x14ac:dyDescent="0.2">
      <c r="B6257" s="25">
        <v>6027</v>
      </c>
      <c r="C6257" s="193"/>
      <c r="D6257" s="19">
        <v>0.37255181452498098</v>
      </c>
      <c r="E6257" s="19"/>
      <c r="F6257" s="19">
        <v>0.67680628585666502</v>
      </c>
      <c r="G6257" s="19"/>
      <c r="H6257" s="19">
        <v>0.7334490200604189</v>
      </c>
      <c r="I6257" s="19">
        <v>0.10781859872297495</v>
      </c>
      <c r="J6257" s="19"/>
      <c r="K6257" s="19"/>
      <c r="L6257" s="19">
        <v>1.1313670216278573</v>
      </c>
      <c r="M6257" s="19"/>
      <c r="N6257" s="19">
        <v>0.52081298545752408</v>
      </c>
      <c r="O6257" s="19"/>
      <c r="P6257" s="50">
        <v>0.6715618593387076</v>
      </c>
      <c r="R6257" s="9" t="s">
        <v>0</v>
      </c>
    </row>
    <row r="6258" spans="2:18" x14ac:dyDescent="0.2">
      <c r="B6258" s="25">
        <v>6028</v>
      </c>
      <c r="C6258" s="193">
        <v>1.242029937172823</v>
      </c>
      <c r="D6258" s="19"/>
      <c r="E6258" s="19">
        <v>2.259201656057908</v>
      </c>
      <c r="F6258" s="19"/>
      <c r="G6258" s="19">
        <v>1.8411797088050517</v>
      </c>
      <c r="H6258" s="19"/>
      <c r="I6258" s="19">
        <v>1.0249905226408667</v>
      </c>
      <c r="J6258" s="19"/>
      <c r="K6258" s="19">
        <v>1.9170168051860625</v>
      </c>
      <c r="L6258" s="19"/>
      <c r="M6258" s="19">
        <v>2.181453956879472</v>
      </c>
      <c r="N6258" s="19"/>
      <c r="O6258" s="19">
        <v>2.2160225210048061</v>
      </c>
      <c r="P6258" s="50"/>
      <c r="R6258" s="9" t="s">
        <v>0</v>
      </c>
    </row>
    <row r="6259" spans="2:18" x14ac:dyDescent="0.2">
      <c r="B6259" s="25">
        <v>6029</v>
      </c>
      <c r="C6259" s="193">
        <v>0.43934240343143544</v>
      </c>
      <c r="D6259" s="19"/>
      <c r="E6259" s="19">
        <v>0.50293506563843071</v>
      </c>
      <c r="F6259" s="19"/>
      <c r="G6259" s="19">
        <v>1.3518500527582507</v>
      </c>
      <c r="H6259" s="19"/>
      <c r="I6259" s="19">
        <v>1.2771796274126028</v>
      </c>
      <c r="J6259" s="19"/>
      <c r="K6259" s="19">
        <v>0.87583817330894931</v>
      </c>
      <c r="L6259" s="19"/>
      <c r="M6259" s="19">
        <v>0.38453618317296778</v>
      </c>
      <c r="N6259" s="19"/>
      <c r="O6259" s="19">
        <v>0.22014082352605704</v>
      </c>
      <c r="P6259" s="50"/>
      <c r="R6259" s="9" t="s">
        <v>0</v>
      </c>
    </row>
    <row r="6260" spans="2:18" x14ac:dyDescent="0.2">
      <c r="B6260" s="25">
        <v>6030</v>
      </c>
      <c r="C6260" s="193">
        <v>1.4024416880669071</v>
      </c>
      <c r="D6260" s="19"/>
      <c r="E6260" s="19">
        <v>1.7153447362780234</v>
      </c>
      <c r="F6260" s="19"/>
      <c r="G6260" s="19">
        <v>1.3105648742241971</v>
      </c>
      <c r="H6260" s="19"/>
      <c r="I6260" s="19">
        <v>1.9298338930385108</v>
      </c>
      <c r="J6260" s="19"/>
      <c r="K6260" s="19">
        <v>1.1876879796620241</v>
      </c>
      <c r="L6260" s="19"/>
      <c r="M6260" s="19">
        <v>1.7550033333978026</v>
      </c>
      <c r="N6260" s="19"/>
      <c r="O6260" s="19">
        <v>1.5467152189191502</v>
      </c>
      <c r="P6260" s="50"/>
      <c r="R6260" s="9" t="s">
        <v>0</v>
      </c>
    </row>
    <row r="6261" spans="2:18" x14ac:dyDescent="0.2">
      <c r="B6261" s="25">
        <v>6031</v>
      </c>
      <c r="C6261" s="193"/>
      <c r="D6261" s="19">
        <v>2.3708374445690255E-3</v>
      </c>
      <c r="E6261" s="19">
        <v>0.93924537613232384</v>
      </c>
      <c r="F6261" s="19"/>
      <c r="G6261" s="19"/>
      <c r="H6261" s="19">
        <v>0.37023994246613312</v>
      </c>
      <c r="I6261" s="19"/>
      <c r="J6261" s="19">
        <v>4.987341704831119E-3</v>
      </c>
      <c r="K6261" s="19">
        <v>0.1147970239555114</v>
      </c>
      <c r="L6261" s="19"/>
      <c r="M6261" s="19">
        <v>0.10814642265304296</v>
      </c>
      <c r="N6261" s="19"/>
      <c r="O6261" s="19"/>
      <c r="P6261" s="50">
        <v>0.1639162413394159</v>
      </c>
      <c r="R6261" s="9" t="s">
        <v>0</v>
      </c>
    </row>
    <row r="6262" spans="2:18" x14ac:dyDescent="0.2">
      <c r="B6262" s="25">
        <v>6032</v>
      </c>
      <c r="C6262" s="193">
        <v>0.79998613446300337</v>
      </c>
      <c r="D6262" s="19"/>
      <c r="E6262" s="19">
        <v>0.24665143515337071</v>
      </c>
      <c r="F6262" s="19"/>
      <c r="G6262" s="19"/>
      <c r="H6262" s="19">
        <v>0.10731178007038032</v>
      </c>
      <c r="I6262" s="19">
        <v>1.0532726411038245</v>
      </c>
      <c r="J6262" s="19"/>
      <c r="K6262" s="19">
        <v>0.65596056190753549</v>
      </c>
      <c r="L6262" s="19"/>
      <c r="M6262" s="19"/>
      <c r="N6262" s="19">
        <v>0.33980504033734404</v>
      </c>
      <c r="O6262" s="19">
        <v>1.0541945193102977</v>
      </c>
      <c r="P6262" s="50"/>
      <c r="R6262" s="9" t="s">
        <v>0</v>
      </c>
    </row>
    <row r="6263" spans="2:18" x14ac:dyDescent="0.2">
      <c r="B6263" s="25">
        <v>6033</v>
      </c>
      <c r="C6263" s="193">
        <v>0.27230502904818216</v>
      </c>
      <c r="D6263" s="19"/>
      <c r="E6263" s="19"/>
      <c r="F6263" s="19">
        <v>0.52043979442145871</v>
      </c>
      <c r="G6263" s="19"/>
      <c r="H6263" s="19">
        <v>0.98541747005723523</v>
      </c>
      <c r="I6263" s="19"/>
      <c r="J6263" s="19">
        <v>6.738006909384666E-3</v>
      </c>
      <c r="K6263" s="19">
        <v>0.19101231872738944</v>
      </c>
      <c r="L6263" s="19"/>
      <c r="M6263" s="19">
        <v>4.7500369432976149E-2</v>
      </c>
      <c r="N6263" s="19"/>
      <c r="O6263" s="19">
        <v>0.17488265028153893</v>
      </c>
      <c r="P6263" s="50"/>
      <c r="R6263" s="9" t="s">
        <v>0</v>
      </c>
    </row>
    <row r="6264" spans="2:18" x14ac:dyDescent="0.2">
      <c r="B6264" s="25">
        <v>6034</v>
      </c>
      <c r="C6264" s="193"/>
      <c r="D6264" s="19">
        <v>0.67706068836093647</v>
      </c>
      <c r="E6264" s="19">
        <v>0.4267075117610169</v>
      </c>
      <c r="F6264" s="19"/>
      <c r="G6264" s="19"/>
      <c r="H6264" s="19">
        <v>0.69889368871886792</v>
      </c>
      <c r="I6264" s="19"/>
      <c r="J6264" s="19">
        <v>0.69272505921455929</v>
      </c>
      <c r="K6264" s="19"/>
      <c r="L6264" s="19">
        <v>3.3402444512483316E-2</v>
      </c>
      <c r="M6264" s="19"/>
      <c r="N6264" s="19">
        <v>0.4733451760861922</v>
      </c>
      <c r="O6264" s="19"/>
      <c r="P6264" s="50">
        <v>0.40413473454621573</v>
      </c>
      <c r="R6264" s="9" t="s">
        <v>0</v>
      </c>
    </row>
    <row r="6265" spans="2:18" x14ac:dyDescent="0.2">
      <c r="B6265" s="25">
        <v>6035</v>
      </c>
      <c r="C6265" s="193">
        <v>0.91731091862425218</v>
      </c>
      <c r="D6265" s="19"/>
      <c r="E6265" s="19"/>
      <c r="F6265" s="19">
        <v>0.32443039167410098</v>
      </c>
      <c r="G6265" s="19">
        <v>0.48204293361666606</v>
      </c>
      <c r="H6265" s="19"/>
      <c r="I6265" s="19">
        <v>1.1557515929707312</v>
      </c>
      <c r="J6265" s="19"/>
      <c r="K6265" s="19">
        <v>0.71720479688620664</v>
      </c>
      <c r="L6265" s="19"/>
      <c r="M6265" s="19">
        <v>1.4121134068360686</v>
      </c>
      <c r="N6265" s="19"/>
      <c r="O6265" s="19">
        <v>0.58629292703144542</v>
      </c>
      <c r="P6265" s="50"/>
      <c r="R6265" s="9" t="s">
        <v>0</v>
      </c>
    </row>
    <row r="6266" spans="2:18" x14ac:dyDescent="0.2">
      <c r="B6266" s="25">
        <v>6036</v>
      </c>
      <c r="C6266" s="193"/>
      <c r="D6266" s="19">
        <v>0.36373672297658999</v>
      </c>
      <c r="E6266" s="19"/>
      <c r="F6266" s="19">
        <v>0.50853416420617048</v>
      </c>
      <c r="G6266" s="19"/>
      <c r="H6266" s="19">
        <v>0.86230386446191631</v>
      </c>
      <c r="I6266" s="19"/>
      <c r="J6266" s="19">
        <v>0.31276409097664148</v>
      </c>
      <c r="K6266" s="19"/>
      <c r="L6266" s="19">
        <v>1.2685785108512162</v>
      </c>
      <c r="M6266" s="19"/>
      <c r="N6266" s="19">
        <v>1.4592826918338613</v>
      </c>
      <c r="O6266" s="19">
        <v>0.16578586377009849</v>
      </c>
      <c r="P6266" s="50"/>
      <c r="R6266" s="9" t="s">
        <v>0</v>
      </c>
    </row>
    <row r="6267" spans="2:18" x14ac:dyDescent="0.2">
      <c r="B6267" s="25">
        <v>6037</v>
      </c>
      <c r="C6267" s="193">
        <v>0.27124934221392533</v>
      </c>
      <c r="D6267" s="19"/>
      <c r="E6267" s="19">
        <v>0.2105931160281376</v>
      </c>
      <c r="F6267" s="19"/>
      <c r="G6267" s="19">
        <v>1.0488246466136588</v>
      </c>
      <c r="H6267" s="19"/>
      <c r="I6267" s="19">
        <v>0.58335642999062709</v>
      </c>
      <c r="J6267" s="19"/>
      <c r="K6267" s="19"/>
      <c r="L6267" s="19">
        <v>0.15064719658687728</v>
      </c>
      <c r="M6267" s="19">
        <v>0.13564349451592442</v>
      </c>
      <c r="N6267" s="19"/>
      <c r="O6267" s="19">
        <v>0.36013334222035354</v>
      </c>
      <c r="P6267" s="50"/>
      <c r="R6267" s="9" t="s">
        <v>0</v>
      </c>
    </row>
    <row r="6268" spans="2:18" x14ac:dyDescent="0.2">
      <c r="B6268" s="25">
        <v>6038</v>
      </c>
      <c r="C6268" s="193"/>
      <c r="D6268" s="19">
        <v>0.17117880937200308</v>
      </c>
      <c r="E6268" s="19">
        <v>7.8828711906845025E-2</v>
      </c>
      <c r="F6268" s="19"/>
      <c r="G6268" s="19">
        <v>8.4049459079924199E-2</v>
      </c>
      <c r="H6268" s="19"/>
      <c r="I6268" s="19"/>
      <c r="J6268" s="19">
        <v>2.0471582993376379E-3</v>
      </c>
      <c r="K6268" s="19"/>
      <c r="L6268" s="19">
        <v>0.22213529111820199</v>
      </c>
      <c r="M6268" s="19"/>
      <c r="N6268" s="19">
        <v>0.66289185748864143</v>
      </c>
      <c r="O6268" s="19">
        <v>0.97451409656020394</v>
      </c>
      <c r="P6268" s="50"/>
      <c r="R6268" s="9" t="s">
        <v>0</v>
      </c>
    </row>
    <row r="6269" spans="2:18" x14ac:dyDescent="0.2">
      <c r="B6269" s="25">
        <v>6039</v>
      </c>
      <c r="C6269" s="193"/>
      <c r="D6269" s="19">
        <v>1.1894999026618762</v>
      </c>
      <c r="E6269" s="19"/>
      <c r="F6269" s="19">
        <v>0.58625338907536106</v>
      </c>
      <c r="G6269" s="19"/>
      <c r="H6269" s="19">
        <v>0.69784656901522302</v>
      </c>
      <c r="I6269" s="19"/>
      <c r="J6269" s="19">
        <v>0.54471780374297185</v>
      </c>
      <c r="K6269" s="19"/>
      <c r="L6269" s="19">
        <v>0.4149901621504663</v>
      </c>
      <c r="M6269" s="19"/>
      <c r="N6269" s="19">
        <v>1.2723118559622475</v>
      </c>
      <c r="O6269" s="19"/>
      <c r="P6269" s="50">
        <v>1.5698227072995949</v>
      </c>
      <c r="R6269" s="9" t="s">
        <v>0</v>
      </c>
    </row>
    <row r="6270" spans="2:18" x14ac:dyDescent="0.2">
      <c r="B6270" s="25">
        <v>6040</v>
      </c>
      <c r="C6270" s="193">
        <v>0.90743519096744341</v>
      </c>
      <c r="D6270" s="19"/>
      <c r="E6270" s="19">
        <v>1.0071851404787184</v>
      </c>
      <c r="F6270" s="19"/>
      <c r="G6270" s="19">
        <v>0.66763655202374639</v>
      </c>
      <c r="H6270" s="19"/>
      <c r="I6270" s="19">
        <v>0.87957800333112146</v>
      </c>
      <c r="J6270" s="19"/>
      <c r="K6270" s="19">
        <v>0.93519224539016654</v>
      </c>
      <c r="L6270" s="19"/>
      <c r="M6270" s="19">
        <v>0.1815406260856029</v>
      </c>
      <c r="N6270" s="19"/>
      <c r="O6270" s="19">
        <v>1.6309931094968662</v>
      </c>
      <c r="P6270" s="50"/>
      <c r="R6270" s="9" t="s">
        <v>0</v>
      </c>
    </row>
    <row r="6271" spans="2:18" x14ac:dyDescent="0.2">
      <c r="B6271" s="25">
        <v>6041</v>
      </c>
      <c r="C6271" s="193"/>
      <c r="D6271" s="19">
        <v>0.17397406506896287</v>
      </c>
      <c r="E6271" s="19"/>
      <c r="F6271" s="19">
        <v>0.24298022028603825</v>
      </c>
      <c r="G6271" s="19">
        <v>0.44147705946727572</v>
      </c>
      <c r="H6271" s="19"/>
      <c r="I6271" s="19">
        <v>0.77834270221566515</v>
      </c>
      <c r="J6271" s="19"/>
      <c r="K6271" s="19">
        <v>0.18158356735899014</v>
      </c>
      <c r="L6271" s="19"/>
      <c r="M6271" s="19">
        <v>0.89712081989579306</v>
      </c>
      <c r="N6271" s="19"/>
      <c r="O6271" s="19"/>
      <c r="P6271" s="50">
        <v>1.1325729067730881</v>
      </c>
      <c r="R6271" s="9" t="s">
        <v>0</v>
      </c>
    </row>
    <row r="6272" spans="2:18" x14ac:dyDescent="0.2">
      <c r="B6272" s="25">
        <v>6042</v>
      </c>
      <c r="C6272" s="193"/>
      <c r="D6272" s="19">
        <v>0.69968233444979167</v>
      </c>
      <c r="E6272" s="19"/>
      <c r="F6272" s="19">
        <v>0.24097271629098596</v>
      </c>
      <c r="G6272" s="19">
        <v>0.34311372235946019</v>
      </c>
      <c r="H6272" s="19"/>
      <c r="I6272" s="19"/>
      <c r="J6272" s="19">
        <v>6.1231104513863113E-2</v>
      </c>
      <c r="K6272" s="19"/>
      <c r="L6272" s="19">
        <v>7.1551158457212508E-2</v>
      </c>
      <c r="M6272" s="19">
        <v>0.32932597258704027</v>
      </c>
      <c r="N6272" s="19"/>
      <c r="O6272" s="19">
        <v>0.73076394015626855</v>
      </c>
      <c r="P6272" s="50"/>
      <c r="R6272" s="9" t="s">
        <v>0</v>
      </c>
    </row>
    <row r="6273" spans="2:18" x14ac:dyDescent="0.2">
      <c r="B6273" s="25">
        <v>6043</v>
      </c>
      <c r="C6273" s="193">
        <v>0.56345507387782745</v>
      </c>
      <c r="D6273" s="19"/>
      <c r="E6273" s="19">
        <v>0.54766102017613194</v>
      </c>
      <c r="F6273" s="19"/>
      <c r="G6273" s="19">
        <v>0.66657494319399579</v>
      </c>
      <c r="H6273" s="19"/>
      <c r="I6273" s="19"/>
      <c r="J6273" s="19">
        <v>0.55159977264302584</v>
      </c>
      <c r="K6273" s="19">
        <v>0.87913149069072083</v>
      </c>
      <c r="L6273" s="19"/>
      <c r="M6273" s="19">
        <v>0.2571177725442822</v>
      </c>
      <c r="N6273" s="19"/>
      <c r="O6273" s="19">
        <v>1.0164736474800362</v>
      </c>
      <c r="P6273" s="50"/>
      <c r="R6273" s="9" t="s">
        <v>0</v>
      </c>
    </row>
    <row r="6274" spans="2:18" x14ac:dyDescent="0.2">
      <c r="B6274" s="25">
        <v>6044</v>
      </c>
      <c r="C6274" s="193">
        <v>1.5841786014196355</v>
      </c>
      <c r="D6274" s="19"/>
      <c r="E6274" s="19">
        <v>1.1836476948163157</v>
      </c>
      <c r="F6274" s="19"/>
      <c r="G6274" s="19">
        <v>1.6164179631340228</v>
      </c>
      <c r="H6274" s="19"/>
      <c r="I6274" s="19"/>
      <c r="J6274" s="19">
        <v>9.2640947571059867E-2</v>
      </c>
      <c r="K6274" s="19">
        <v>1.7439077576921984</v>
      </c>
      <c r="L6274" s="19"/>
      <c r="M6274" s="19">
        <v>0.57353035872731628</v>
      </c>
      <c r="N6274" s="19"/>
      <c r="O6274" s="19">
        <v>1.1183278301617698</v>
      </c>
      <c r="P6274" s="50"/>
      <c r="R6274" s="9" t="s">
        <v>0</v>
      </c>
    </row>
    <row r="6275" spans="2:18" x14ac:dyDescent="0.2">
      <c r="B6275" s="25">
        <v>6045</v>
      </c>
      <c r="C6275" s="193">
        <v>0.54916528531977149</v>
      </c>
      <c r="D6275" s="19"/>
      <c r="E6275" s="19"/>
      <c r="F6275" s="19">
        <v>3.2545234063281914E-2</v>
      </c>
      <c r="G6275" s="19">
        <v>1.008646647842002</v>
      </c>
      <c r="H6275" s="19"/>
      <c r="I6275" s="19"/>
      <c r="J6275" s="19">
        <v>0.5613891321822686</v>
      </c>
      <c r="K6275" s="19"/>
      <c r="L6275" s="19">
        <v>0.47312195820079384</v>
      </c>
      <c r="M6275" s="19"/>
      <c r="N6275" s="19">
        <v>0.34088115529824337</v>
      </c>
      <c r="O6275" s="19"/>
      <c r="P6275" s="50">
        <v>0.22719714017893111</v>
      </c>
      <c r="R6275" s="9" t="s">
        <v>0</v>
      </c>
    </row>
    <row r="6276" spans="2:18" x14ac:dyDescent="0.2">
      <c r="B6276" s="25">
        <v>6046</v>
      </c>
      <c r="C6276" s="193">
        <v>1.6426851809720031</v>
      </c>
      <c r="D6276" s="19"/>
      <c r="E6276" s="19">
        <v>0.99779405047671355</v>
      </c>
      <c r="F6276" s="19"/>
      <c r="G6276" s="19">
        <v>0.7247038621161449</v>
      </c>
      <c r="H6276" s="19"/>
      <c r="I6276" s="19">
        <v>0.93155774857698725</v>
      </c>
      <c r="J6276" s="19"/>
      <c r="K6276" s="19">
        <v>0.63063928886423271</v>
      </c>
      <c r="L6276" s="19"/>
      <c r="M6276" s="19">
        <v>0.93216980384452219</v>
      </c>
      <c r="N6276" s="19"/>
      <c r="O6276" s="19"/>
      <c r="P6276" s="50">
        <v>0.40065623525987276</v>
      </c>
      <c r="R6276" s="9" t="s">
        <v>0</v>
      </c>
    </row>
    <row r="6277" spans="2:18" x14ac:dyDescent="0.2">
      <c r="B6277" s="25">
        <v>6047</v>
      </c>
      <c r="C6277" s="193"/>
      <c r="D6277" s="19">
        <v>0.40506719862603446</v>
      </c>
      <c r="E6277" s="19">
        <v>0.33354211695351388</v>
      </c>
      <c r="F6277" s="19"/>
      <c r="G6277" s="19">
        <v>0.12761267938714477</v>
      </c>
      <c r="H6277" s="19"/>
      <c r="I6277" s="19">
        <v>0.38923427586213966</v>
      </c>
      <c r="J6277" s="19"/>
      <c r="K6277" s="19">
        <v>0.60516067940546059</v>
      </c>
      <c r="L6277" s="19"/>
      <c r="M6277" s="19"/>
      <c r="N6277" s="19">
        <v>4.333337471828877E-2</v>
      </c>
      <c r="O6277" s="19">
        <v>0.12673364357291042</v>
      </c>
      <c r="P6277" s="50"/>
      <c r="R6277" s="9" t="s">
        <v>0</v>
      </c>
    </row>
    <row r="6278" spans="2:18" x14ac:dyDescent="0.2">
      <c r="B6278" s="25">
        <v>6048</v>
      </c>
      <c r="C6278" s="193">
        <v>0.10929697844279575</v>
      </c>
      <c r="D6278" s="19"/>
      <c r="E6278" s="19">
        <v>0.86611851151722552</v>
      </c>
      <c r="F6278" s="19"/>
      <c r="G6278" s="19">
        <v>1.4711366717829155</v>
      </c>
      <c r="H6278" s="19"/>
      <c r="I6278" s="19">
        <v>0.25775100310801929</v>
      </c>
      <c r="J6278" s="19"/>
      <c r="K6278" s="19">
        <v>0.17110031223962349</v>
      </c>
      <c r="L6278" s="19"/>
      <c r="M6278" s="19">
        <v>1.2381535873437974E-3</v>
      </c>
      <c r="N6278" s="19"/>
      <c r="O6278" s="19">
        <v>0.60710339652846834</v>
      </c>
      <c r="P6278" s="50"/>
      <c r="R6278" s="9" t="s">
        <v>0</v>
      </c>
    </row>
    <row r="6279" spans="2:18" x14ac:dyDescent="0.2">
      <c r="B6279" s="25">
        <v>6049</v>
      </c>
      <c r="C6279" s="193"/>
      <c r="D6279" s="19">
        <v>1.5295704783714068</v>
      </c>
      <c r="E6279" s="19"/>
      <c r="F6279" s="19">
        <v>1.4237257275771429</v>
      </c>
      <c r="G6279" s="19"/>
      <c r="H6279" s="19">
        <v>1.7761768479822098</v>
      </c>
      <c r="I6279" s="19"/>
      <c r="J6279" s="19">
        <v>1.1411732489422513</v>
      </c>
      <c r="K6279" s="19"/>
      <c r="L6279" s="19">
        <v>1.4731817349079075</v>
      </c>
      <c r="M6279" s="19"/>
      <c r="N6279" s="19">
        <v>1.7469223394376339</v>
      </c>
      <c r="O6279" s="19"/>
      <c r="P6279" s="50">
        <v>1.5587307255752303</v>
      </c>
      <c r="R6279" s="9" t="s">
        <v>0</v>
      </c>
    </row>
    <row r="6280" spans="2:18" x14ac:dyDescent="0.2">
      <c r="B6280" s="25">
        <v>6050</v>
      </c>
      <c r="C6280" s="193">
        <v>0.63217257820238926</v>
      </c>
      <c r="D6280" s="19"/>
      <c r="E6280" s="19">
        <v>1.1256766809073488</v>
      </c>
      <c r="F6280" s="19"/>
      <c r="G6280" s="19">
        <v>1.0138648998853554</v>
      </c>
      <c r="H6280" s="19"/>
      <c r="I6280" s="19">
        <v>0.87434039713078238</v>
      </c>
      <c r="J6280" s="19"/>
      <c r="K6280" s="19">
        <v>0.56016014649355617</v>
      </c>
      <c r="L6280" s="19"/>
      <c r="M6280" s="19"/>
      <c r="N6280" s="19">
        <v>0.42715418504395547</v>
      </c>
      <c r="O6280" s="19">
        <v>0.66843005808025024</v>
      </c>
      <c r="P6280" s="50"/>
      <c r="R6280" s="9" t="s">
        <v>0</v>
      </c>
    </row>
    <row r="6281" spans="2:18" x14ac:dyDescent="0.2">
      <c r="B6281" s="25">
        <v>6051</v>
      </c>
      <c r="C6281" s="193"/>
      <c r="D6281" s="19">
        <v>0.32231634743263532</v>
      </c>
      <c r="E6281" s="19"/>
      <c r="F6281" s="19">
        <v>0.59653950297606895</v>
      </c>
      <c r="G6281" s="19"/>
      <c r="H6281" s="19">
        <v>0.48354251178026447</v>
      </c>
      <c r="I6281" s="19"/>
      <c r="J6281" s="19">
        <v>0.41839112255749156</v>
      </c>
      <c r="K6281" s="19"/>
      <c r="L6281" s="19">
        <v>1.9053337595898577E-2</v>
      </c>
      <c r="M6281" s="19">
        <v>0.54586394946162176</v>
      </c>
      <c r="N6281" s="19"/>
      <c r="O6281" s="19"/>
      <c r="P6281" s="50">
        <v>0.61064562570183001</v>
      </c>
      <c r="R6281" s="9" t="s">
        <v>0</v>
      </c>
    </row>
    <row r="6282" spans="2:18" x14ac:dyDescent="0.2">
      <c r="B6282" s="25">
        <v>6052</v>
      </c>
      <c r="C6282" s="193"/>
      <c r="D6282" s="19">
        <v>1.4877130568037202</v>
      </c>
      <c r="E6282" s="19"/>
      <c r="F6282" s="19">
        <v>0.97367463144102284</v>
      </c>
      <c r="G6282" s="19"/>
      <c r="H6282" s="19">
        <v>1.0442418144982601</v>
      </c>
      <c r="I6282" s="19"/>
      <c r="J6282" s="19">
        <v>1.6347101162600237</v>
      </c>
      <c r="K6282" s="19"/>
      <c r="L6282" s="19">
        <v>0.93066351629471666</v>
      </c>
      <c r="M6282" s="19"/>
      <c r="N6282" s="19">
        <v>1.2367905592107531</v>
      </c>
      <c r="O6282" s="19"/>
      <c r="P6282" s="50">
        <v>0.89433670462308579</v>
      </c>
      <c r="R6282" s="9" t="s">
        <v>0</v>
      </c>
    </row>
    <row r="6283" spans="2:18" x14ac:dyDescent="0.2">
      <c r="B6283" s="25">
        <v>6053</v>
      </c>
      <c r="C6283" s="193"/>
      <c r="D6283" s="19">
        <v>1.3233513443088571</v>
      </c>
      <c r="E6283" s="19"/>
      <c r="F6283" s="19">
        <v>0.73282149738021252</v>
      </c>
      <c r="G6283" s="19"/>
      <c r="H6283" s="19">
        <v>5.8832410030116369E-2</v>
      </c>
      <c r="I6283" s="19"/>
      <c r="J6283" s="19">
        <v>0.2250506075794598</v>
      </c>
      <c r="K6283" s="19"/>
      <c r="L6283" s="19">
        <v>0.11291850634430223</v>
      </c>
      <c r="M6283" s="19">
        <v>3.578445661815427E-2</v>
      </c>
      <c r="N6283" s="19"/>
      <c r="O6283" s="19"/>
      <c r="P6283" s="50">
        <v>0.6936207989095855</v>
      </c>
      <c r="R6283" s="9" t="s">
        <v>0</v>
      </c>
    </row>
    <row r="6284" spans="2:18" x14ac:dyDescent="0.2">
      <c r="B6284" s="25">
        <v>6054</v>
      </c>
      <c r="C6284" s="193"/>
      <c r="D6284" s="19">
        <v>0.35996045343456101</v>
      </c>
      <c r="E6284" s="19"/>
      <c r="F6284" s="19">
        <v>0.22228444201604652</v>
      </c>
      <c r="G6284" s="19"/>
      <c r="H6284" s="19">
        <v>0.18558874202340975</v>
      </c>
      <c r="I6284" s="19">
        <v>0.23695994763187692</v>
      </c>
      <c r="J6284" s="19"/>
      <c r="K6284" s="19">
        <v>6.1962651614813416E-2</v>
      </c>
      <c r="L6284" s="19"/>
      <c r="M6284" s="19">
        <v>0.26222946080866455</v>
      </c>
      <c r="N6284" s="19"/>
      <c r="O6284" s="19"/>
      <c r="P6284" s="50">
        <v>9.2519542597604545E-2</v>
      </c>
      <c r="R6284" s="9" t="s">
        <v>0</v>
      </c>
    </row>
    <row r="6285" spans="2:18" x14ac:dyDescent="0.2">
      <c r="B6285" s="25">
        <v>6055</v>
      </c>
      <c r="C6285" s="193"/>
      <c r="D6285" s="19">
        <v>0.3528541798904572</v>
      </c>
      <c r="E6285" s="19"/>
      <c r="F6285" s="19">
        <v>9.2063313820152801E-2</v>
      </c>
      <c r="G6285" s="19"/>
      <c r="H6285" s="19">
        <v>0.49058717808308488</v>
      </c>
      <c r="I6285" s="19"/>
      <c r="J6285" s="19">
        <v>0.31734909360513008</v>
      </c>
      <c r="K6285" s="19">
        <v>7.5276376000187892E-3</v>
      </c>
      <c r="L6285" s="19"/>
      <c r="M6285" s="19">
        <v>0.71809650856133878</v>
      </c>
      <c r="N6285" s="19"/>
      <c r="O6285" s="19"/>
      <c r="P6285" s="50">
        <v>0.83566989420378235</v>
      </c>
      <c r="R6285" s="9" t="s">
        <v>0</v>
      </c>
    </row>
    <row r="6286" spans="2:18" x14ac:dyDescent="0.2">
      <c r="B6286" s="25">
        <v>6056</v>
      </c>
      <c r="C6286" s="193"/>
      <c r="D6286" s="19">
        <v>5.1480148352895862E-2</v>
      </c>
      <c r="E6286" s="19"/>
      <c r="F6286" s="19">
        <v>0.78205678403205303</v>
      </c>
      <c r="G6286" s="19"/>
      <c r="H6286" s="19">
        <v>0.2803285600842369</v>
      </c>
      <c r="I6286" s="19"/>
      <c r="J6286" s="19">
        <v>1.0355883153636414</v>
      </c>
      <c r="K6286" s="19">
        <v>0.82691340484386211</v>
      </c>
      <c r="L6286" s="19"/>
      <c r="M6286" s="19"/>
      <c r="N6286" s="19">
        <v>0.37995102084087623</v>
      </c>
      <c r="O6286" s="19">
        <v>0.5831695373314616</v>
      </c>
      <c r="P6286" s="50"/>
      <c r="R6286" s="9" t="s">
        <v>0</v>
      </c>
    </row>
    <row r="6287" spans="2:18" x14ac:dyDescent="0.2">
      <c r="B6287" s="25">
        <v>6057</v>
      </c>
      <c r="C6287" s="193"/>
      <c r="D6287" s="19">
        <v>5.0417082622988899E-2</v>
      </c>
      <c r="E6287" s="19"/>
      <c r="F6287" s="19">
        <v>0.83629321303566029</v>
      </c>
      <c r="G6287" s="19"/>
      <c r="H6287" s="19">
        <v>1.2658594718481051</v>
      </c>
      <c r="I6287" s="19"/>
      <c r="J6287" s="19">
        <v>1.0889919233539147</v>
      </c>
      <c r="K6287" s="19"/>
      <c r="L6287" s="19">
        <v>1.2226700653798706</v>
      </c>
      <c r="M6287" s="19">
        <v>0.16145067859031223</v>
      </c>
      <c r="N6287" s="19"/>
      <c r="O6287" s="19">
        <v>0.11293478877402728</v>
      </c>
      <c r="P6287" s="50"/>
      <c r="R6287" s="9" t="s">
        <v>0</v>
      </c>
    </row>
    <row r="6288" spans="2:18" x14ac:dyDescent="0.2">
      <c r="B6288" s="25">
        <v>6058</v>
      </c>
      <c r="C6288" s="193"/>
      <c r="D6288" s="19">
        <v>0.24328638864038687</v>
      </c>
      <c r="E6288" s="19"/>
      <c r="F6288" s="19">
        <v>0.97763143159856813</v>
      </c>
      <c r="G6288" s="19"/>
      <c r="H6288" s="19">
        <v>8.9249377223638862E-2</v>
      </c>
      <c r="I6288" s="19"/>
      <c r="J6288" s="19">
        <v>1.4268779060503562</v>
      </c>
      <c r="K6288" s="19"/>
      <c r="L6288" s="19">
        <v>0.68003793674950785</v>
      </c>
      <c r="M6288" s="19"/>
      <c r="N6288" s="19">
        <v>0.42309217299166357</v>
      </c>
      <c r="O6288" s="19">
        <v>0.21470291438367597</v>
      </c>
      <c r="P6288" s="50"/>
      <c r="R6288" s="9" t="s">
        <v>0</v>
      </c>
    </row>
    <row r="6289" spans="2:18" x14ac:dyDescent="0.2">
      <c r="B6289" s="25">
        <v>6059</v>
      </c>
      <c r="C6289" s="193">
        <v>1.2087901700294446</v>
      </c>
      <c r="D6289" s="19"/>
      <c r="E6289" s="19">
        <v>1.1879003371782124</v>
      </c>
      <c r="F6289" s="19"/>
      <c r="G6289" s="19">
        <v>1.7945485746603957</v>
      </c>
      <c r="H6289" s="19"/>
      <c r="I6289" s="19">
        <v>0.47963853466105555</v>
      </c>
      <c r="J6289" s="19"/>
      <c r="K6289" s="19">
        <v>4.1109008131462253E-2</v>
      </c>
      <c r="L6289" s="19"/>
      <c r="M6289" s="19">
        <v>1.5057236506164859</v>
      </c>
      <c r="N6289" s="19"/>
      <c r="O6289" s="19">
        <v>0.91971741454351819</v>
      </c>
      <c r="P6289" s="50"/>
      <c r="R6289" s="9" t="s">
        <v>0</v>
      </c>
    </row>
    <row r="6290" spans="2:18" x14ac:dyDescent="0.2">
      <c r="B6290" s="25">
        <v>6060</v>
      </c>
      <c r="C6290" s="193">
        <v>0.49874329352966978</v>
      </c>
      <c r="D6290" s="19"/>
      <c r="E6290" s="19"/>
      <c r="F6290" s="19">
        <v>0.37698002976899614</v>
      </c>
      <c r="G6290" s="19">
        <v>0.1248360197535193</v>
      </c>
      <c r="H6290" s="19"/>
      <c r="I6290" s="19">
        <v>0.37117273203311157</v>
      </c>
      <c r="J6290" s="19"/>
      <c r="K6290" s="19">
        <v>0.44816767411096525</v>
      </c>
      <c r="L6290" s="19"/>
      <c r="M6290" s="19"/>
      <c r="N6290" s="19">
        <v>1.5760588746520452E-2</v>
      </c>
      <c r="O6290" s="19"/>
      <c r="P6290" s="50">
        <v>0.75587423571654955</v>
      </c>
      <c r="R6290" s="9" t="s">
        <v>0</v>
      </c>
    </row>
    <row r="6291" spans="2:18" x14ac:dyDescent="0.2">
      <c r="B6291" s="25">
        <v>6061</v>
      </c>
      <c r="C6291" s="193"/>
      <c r="D6291" s="19">
        <v>0.1511556623034376</v>
      </c>
      <c r="E6291" s="19"/>
      <c r="F6291" s="19">
        <v>1.3626219122448611</v>
      </c>
      <c r="G6291" s="19"/>
      <c r="H6291" s="19">
        <v>1.0326539616045427</v>
      </c>
      <c r="I6291" s="19"/>
      <c r="J6291" s="19">
        <v>1.0983508595797133</v>
      </c>
      <c r="K6291" s="19"/>
      <c r="L6291" s="19">
        <v>1.6645828464274888</v>
      </c>
      <c r="M6291" s="19"/>
      <c r="N6291" s="19">
        <v>1.2197536846353871</v>
      </c>
      <c r="O6291" s="19"/>
      <c r="P6291" s="50">
        <v>0.55423346679954022</v>
      </c>
      <c r="R6291" s="9" t="s">
        <v>0</v>
      </c>
    </row>
    <row r="6292" spans="2:18" x14ac:dyDescent="0.2">
      <c r="B6292" s="25">
        <v>6062</v>
      </c>
      <c r="C6292" s="193"/>
      <c r="D6292" s="19">
        <v>0.77465079503119882</v>
      </c>
      <c r="E6292" s="19"/>
      <c r="F6292" s="19">
        <v>1.4429945713196253</v>
      </c>
      <c r="G6292" s="19"/>
      <c r="H6292" s="19">
        <v>1.5205549817375377</v>
      </c>
      <c r="I6292" s="19"/>
      <c r="J6292" s="19">
        <v>1.1117574182900529</v>
      </c>
      <c r="K6292" s="19"/>
      <c r="L6292" s="19">
        <v>1.3503603866768956</v>
      </c>
      <c r="M6292" s="19"/>
      <c r="N6292" s="19">
        <v>1.6569129589239195</v>
      </c>
      <c r="O6292" s="19"/>
      <c r="P6292" s="50">
        <v>1.1210366613830769</v>
      </c>
      <c r="R6292" s="9" t="s">
        <v>0</v>
      </c>
    </row>
    <row r="6293" spans="2:18" x14ac:dyDescent="0.2">
      <c r="B6293" s="25">
        <v>6063</v>
      </c>
      <c r="C6293" s="193"/>
      <c r="D6293" s="19">
        <v>1.3829581330031753</v>
      </c>
      <c r="E6293" s="19"/>
      <c r="F6293" s="19">
        <v>2.693738743623006</v>
      </c>
      <c r="G6293" s="19"/>
      <c r="H6293" s="19">
        <v>1.6991513741805953</v>
      </c>
      <c r="I6293" s="19"/>
      <c r="J6293" s="19">
        <v>1.9968994762406973</v>
      </c>
      <c r="K6293" s="19"/>
      <c r="L6293" s="19">
        <v>1.7095271026883219</v>
      </c>
      <c r="M6293" s="19"/>
      <c r="N6293" s="19">
        <v>1.7266684893192823</v>
      </c>
      <c r="O6293" s="19"/>
      <c r="P6293" s="50">
        <v>2.3480456265508516</v>
      </c>
      <c r="R6293" s="9" t="s">
        <v>0</v>
      </c>
    </row>
    <row r="6294" spans="2:18" x14ac:dyDescent="0.2">
      <c r="B6294" s="25">
        <v>6064</v>
      </c>
      <c r="C6294" s="193">
        <v>0.49788946982376919</v>
      </c>
      <c r="D6294" s="19"/>
      <c r="E6294" s="19">
        <v>0.1794531641093659</v>
      </c>
      <c r="F6294" s="19"/>
      <c r="G6294" s="19">
        <v>0.49447676404253044</v>
      </c>
      <c r="H6294" s="19"/>
      <c r="I6294" s="19">
        <v>0.81970324504243686</v>
      </c>
      <c r="J6294" s="19"/>
      <c r="K6294" s="19">
        <v>1.1831383631672878</v>
      </c>
      <c r="L6294" s="19"/>
      <c r="M6294" s="19">
        <v>0.26685366801044469</v>
      </c>
      <c r="N6294" s="19"/>
      <c r="O6294" s="19">
        <v>1.2769233293941871</v>
      </c>
      <c r="P6294" s="50"/>
      <c r="R6294" s="9" t="s">
        <v>0</v>
      </c>
    </row>
    <row r="6295" spans="2:18" x14ac:dyDescent="0.2">
      <c r="B6295" s="25">
        <v>6065</v>
      </c>
      <c r="C6295" s="193"/>
      <c r="D6295" s="19">
        <v>0.760790260715837</v>
      </c>
      <c r="E6295" s="19"/>
      <c r="F6295" s="19">
        <v>0.62029087497318924</v>
      </c>
      <c r="G6295" s="19"/>
      <c r="H6295" s="19">
        <v>1.7933397382776186</v>
      </c>
      <c r="I6295" s="19"/>
      <c r="J6295" s="19">
        <v>1.6602077769366856</v>
      </c>
      <c r="K6295" s="19"/>
      <c r="L6295" s="19">
        <v>1.4575191321668326</v>
      </c>
      <c r="M6295" s="19"/>
      <c r="N6295" s="19">
        <v>1.9293317681475186</v>
      </c>
      <c r="O6295" s="19"/>
      <c r="P6295" s="50">
        <v>1.0908277165892695</v>
      </c>
      <c r="R6295" s="9" t="s">
        <v>0</v>
      </c>
    </row>
    <row r="6296" spans="2:18" x14ac:dyDescent="0.2">
      <c r="B6296" s="25">
        <v>6066</v>
      </c>
      <c r="C6296" s="193"/>
      <c r="D6296" s="19">
        <v>1.5527349751705113</v>
      </c>
      <c r="E6296" s="19"/>
      <c r="F6296" s="19">
        <v>1.2774056790067203</v>
      </c>
      <c r="G6296" s="19"/>
      <c r="H6296" s="19">
        <v>1.0785683909494874</v>
      </c>
      <c r="I6296" s="19"/>
      <c r="J6296" s="19">
        <v>2.3012301191422109E-3</v>
      </c>
      <c r="K6296" s="19"/>
      <c r="L6296" s="19">
        <v>1.2625825419919869</v>
      </c>
      <c r="M6296" s="19"/>
      <c r="N6296" s="19">
        <v>0.61491164422385503</v>
      </c>
      <c r="O6296" s="19"/>
      <c r="P6296" s="50">
        <v>1.0853341828303229</v>
      </c>
      <c r="R6296" s="9" t="s">
        <v>0</v>
      </c>
    </row>
    <row r="6297" spans="2:18" x14ac:dyDescent="0.2">
      <c r="B6297" s="25">
        <v>6067</v>
      </c>
      <c r="C6297" s="193"/>
      <c r="D6297" s="19">
        <v>1.1809127785279796E-3</v>
      </c>
      <c r="E6297" s="19"/>
      <c r="F6297" s="19">
        <v>0.52411775616977418</v>
      </c>
      <c r="G6297" s="19"/>
      <c r="H6297" s="19">
        <v>1.3222326685517187</v>
      </c>
      <c r="I6297" s="19"/>
      <c r="J6297" s="19">
        <v>1.0588587963333009</v>
      </c>
      <c r="K6297" s="19">
        <v>0.49593662801517124</v>
      </c>
      <c r="L6297" s="19"/>
      <c r="M6297" s="19"/>
      <c r="N6297" s="19">
        <v>0.5370757750022499</v>
      </c>
      <c r="O6297" s="19"/>
      <c r="P6297" s="50">
        <v>1.1249642539663638</v>
      </c>
      <c r="R6297" s="9" t="s">
        <v>0</v>
      </c>
    </row>
    <row r="6298" spans="2:18" x14ac:dyDescent="0.2">
      <c r="B6298" s="25">
        <v>6068</v>
      </c>
      <c r="C6298" s="193">
        <v>1.1444667949137521</v>
      </c>
      <c r="D6298" s="19"/>
      <c r="E6298" s="19">
        <v>0.81211754976815786</v>
      </c>
      <c r="F6298" s="19"/>
      <c r="G6298" s="19"/>
      <c r="H6298" s="19">
        <v>3.3918074625176348E-2</v>
      </c>
      <c r="I6298" s="19"/>
      <c r="J6298" s="19">
        <v>0.29478903300855663</v>
      </c>
      <c r="K6298" s="19">
        <v>0.86449213664620395</v>
      </c>
      <c r="L6298" s="19"/>
      <c r="M6298" s="19">
        <v>0.24746939281887612</v>
      </c>
      <c r="N6298" s="19"/>
      <c r="O6298" s="19"/>
      <c r="P6298" s="50">
        <v>0.45501624118690481</v>
      </c>
      <c r="R6298" s="9" t="s">
        <v>0</v>
      </c>
    </row>
    <row r="6299" spans="2:18" x14ac:dyDescent="0.2">
      <c r="B6299" s="25">
        <v>6069</v>
      </c>
      <c r="C6299" s="193">
        <v>0.89109434654502417</v>
      </c>
      <c r="D6299" s="19"/>
      <c r="E6299" s="19">
        <v>1.0085092083590252</v>
      </c>
      <c r="F6299" s="19"/>
      <c r="G6299" s="19"/>
      <c r="H6299" s="19">
        <v>0.57751095775832118</v>
      </c>
      <c r="I6299" s="19">
        <v>1.4561823956676696</v>
      </c>
      <c r="J6299" s="19"/>
      <c r="K6299" s="19">
        <v>1.4028705254088043</v>
      </c>
      <c r="L6299" s="19"/>
      <c r="M6299" s="19">
        <v>1.0140364725441522</v>
      </c>
      <c r="N6299" s="19"/>
      <c r="O6299" s="19">
        <v>0.86001236055858532</v>
      </c>
      <c r="P6299" s="50"/>
      <c r="R6299" s="9" t="s">
        <v>0</v>
      </c>
    </row>
    <row r="6300" spans="2:18" x14ac:dyDescent="0.2">
      <c r="B6300" s="25">
        <v>6070</v>
      </c>
      <c r="C6300" s="193">
        <v>0.145198547718981</v>
      </c>
      <c r="D6300" s="19"/>
      <c r="E6300" s="19">
        <v>0.23028832219591044</v>
      </c>
      <c r="F6300" s="19"/>
      <c r="G6300" s="19">
        <v>0.51915374680921322</v>
      </c>
      <c r="H6300" s="19"/>
      <c r="I6300" s="19">
        <v>1.805564339680666</v>
      </c>
      <c r="J6300" s="19"/>
      <c r="K6300" s="19">
        <v>0.58799981621533426</v>
      </c>
      <c r="L6300" s="19"/>
      <c r="M6300" s="19"/>
      <c r="N6300" s="19">
        <v>0.77156939102929067</v>
      </c>
      <c r="O6300" s="19">
        <v>0.22059209454350415</v>
      </c>
      <c r="P6300" s="50"/>
      <c r="R6300" s="9" t="s">
        <v>0</v>
      </c>
    </row>
    <row r="6301" spans="2:18" x14ac:dyDescent="0.2">
      <c r="B6301" s="25">
        <v>6071</v>
      </c>
      <c r="C6301" s="193">
        <v>0.61219571943678397</v>
      </c>
      <c r="D6301" s="19"/>
      <c r="E6301" s="19"/>
      <c r="F6301" s="19">
        <v>0.28738972256933054</v>
      </c>
      <c r="G6301" s="19">
        <v>0.22551484161058205</v>
      </c>
      <c r="H6301" s="19"/>
      <c r="I6301" s="19">
        <v>0.76995931979462384</v>
      </c>
      <c r="J6301" s="19"/>
      <c r="K6301" s="19">
        <v>0.35167979704523122</v>
      </c>
      <c r="L6301" s="19"/>
      <c r="M6301" s="19"/>
      <c r="N6301" s="19">
        <v>0.11615543867959849</v>
      </c>
      <c r="O6301" s="19">
        <v>0.4027220434259946</v>
      </c>
      <c r="P6301" s="50"/>
      <c r="R6301" s="9" t="s">
        <v>0</v>
      </c>
    </row>
    <row r="6302" spans="2:18" x14ac:dyDescent="0.2">
      <c r="B6302" s="25">
        <v>6072</v>
      </c>
      <c r="C6302" s="193"/>
      <c r="D6302" s="19">
        <v>0.83802186968326176</v>
      </c>
      <c r="E6302" s="19">
        <v>0.13771099433628295</v>
      </c>
      <c r="F6302" s="19"/>
      <c r="G6302" s="19"/>
      <c r="H6302" s="19">
        <v>0.77834948317812214</v>
      </c>
      <c r="I6302" s="19"/>
      <c r="J6302" s="19">
        <v>0.68659065202918279</v>
      </c>
      <c r="K6302" s="19"/>
      <c r="L6302" s="19">
        <v>7.6647915942238312E-2</v>
      </c>
      <c r="M6302" s="19">
        <v>0.21934213912863884</v>
      </c>
      <c r="N6302" s="19"/>
      <c r="O6302" s="19"/>
      <c r="P6302" s="50">
        <v>0.93364638011443313</v>
      </c>
      <c r="R6302" s="9" t="s">
        <v>0</v>
      </c>
    </row>
    <row r="6303" spans="2:18" x14ac:dyDescent="0.2">
      <c r="B6303" s="25">
        <v>6073</v>
      </c>
      <c r="C6303" s="193">
        <v>1.0461879689843614</v>
      </c>
      <c r="D6303" s="19"/>
      <c r="E6303" s="19">
        <v>1.095846670124401</v>
      </c>
      <c r="F6303" s="19"/>
      <c r="G6303" s="19">
        <v>1.0006442000817297</v>
      </c>
      <c r="H6303" s="19"/>
      <c r="I6303" s="19">
        <v>1.1051262450777626</v>
      </c>
      <c r="J6303" s="19"/>
      <c r="K6303" s="19">
        <v>1.4253648111666768</v>
      </c>
      <c r="L6303" s="19"/>
      <c r="M6303" s="19">
        <v>1.0310327239412598</v>
      </c>
      <c r="N6303" s="19"/>
      <c r="O6303" s="19">
        <v>0.86998866505639039</v>
      </c>
      <c r="P6303" s="50"/>
      <c r="R6303" s="9" t="s">
        <v>0</v>
      </c>
    </row>
    <row r="6304" spans="2:18" x14ac:dyDescent="0.2">
      <c r="B6304" s="25">
        <v>6074</v>
      </c>
      <c r="C6304" s="193">
        <v>0.90517775967196079</v>
      </c>
      <c r="D6304" s="19"/>
      <c r="E6304" s="19">
        <v>0.83785560536317305</v>
      </c>
      <c r="F6304" s="19"/>
      <c r="G6304" s="19">
        <v>0.70142009216729062</v>
      </c>
      <c r="H6304" s="19"/>
      <c r="I6304" s="19">
        <v>0.94670569139294314</v>
      </c>
      <c r="J6304" s="19"/>
      <c r="K6304" s="19">
        <v>0.46402359793340675</v>
      </c>
      <c r="L6304" s="19"/>
      <c r="M6304" s="19"/>
      <c r="N6304" s="19">
        <v>6.525931548285499E-3</v>
      </c>
      <c r="O6304" s="19">
        <v>0.39998618467295322</v>
      </c>
      <c r="P6304" s="50"/>
      <c r="R6304" s="9" t="s">
        <v>0</v>
      </c>
    </row>
    <row r="6305" spans="2:18" x14ac:dyDescent="0.2">
      <c r="B6305" s="25">
        <v>6075</v>
      </c>
      <c r="C6305" s="193"/>
      <c r="D6305" s="19">
        <v>0.23053644481372879</v>
      </c>
      <c r="E6305" s="19"/>
      <c r="F6305" s="19">
        <v>0.78879316284759493</v>
      </c>
      <c r="G6305" s="19"/>
      <c r="H6305" s="19">
        <v>1.0551213601862746</v>
      </c>
      <c r="I6305" s="19"/>
      <c r="J6305" s="19">
        <v>0.24127780838504517</v>
      </c>
      <c r="K6305" s="19"/>
      <c r="L6305" s="19">
        <v>1.271599062045857</v>
      </c>
      <c r="M6305" s="19"/>
      <c r="N6305" s="19">
        <v>0.68437056862027634</v>
      </c>
      <c r="O6305" s="19"/>
      <c r="P6305" s="50">
        <v>0.47846836207040605</v>
      </c>
      <c r="R6305" s="9" t="s">
        <v>0</v>
      </c>
    </row>
    <row r="6306" spans="2:18" x14ac:dyDescent="0.2">
      <c r="B6306" s="25">
        <v>6076</v>
      </c>
      <c r="C6306" s="193"/>
      <c r="D6306" s="19">
        <v>0.67704186238944453</v>
      </c>
      <c r="E6306" s="19"/>
      <c r="F6306" s="19">
        <v>2.3775533142241736</v>
      </c>
      <c r="G6306" s="19"/>
      <c r="H6306" s="19">
        <v>1.2815735648766424</v>
      </c>
      <c r="I6306" s="19"/>
      <c r="J6306" s="19">
        <v>1.2084039625907685</v>
      </c>
      <c r="K6306" s="19"/>
      <c r="L6306" s="19">
        <v>1.3905408016391556</v>
      </c>
      <c r="M6306" s="19"/>
      <c r="N6306" s="19">
        <v>1.1032723212624282</v>
      </c>
      <c r="O6306" s="19"/>
      <c r="P6306" s="50">
        <v>0.64455386173114793</v>
      </c>
      <c r="R6306" s="9" t="s">
        <v>0</v>
      </c>
    </row>
    <row r="6307" spans="2:18" x14ac:dyDescent="0.2">
      <c r="B6307" s="25">
        <v>6077</v>
      </c>
      <c r="C6307" s="193">
        <v>0.62039477818897737</v>
      </c>
      <c r="D6307" s="19"/>
      <c r="E6307" s="19"/>
      <c r="F6307" s="19">
        <v>0.39497597657866612</v>
      </c>
      <c r="G6307" s="19">
        <v>0.27311017884268918</v>
      </c>
      <c r="H6307" s="19"/>
      <c r="I6307" s="19">
        <v>0.5677791059420948</v>
      </c>
      <c r="J6307" s="19"/>
      <c r="K6307" s="19">
        <v>0.2613927389981755</v>
      </c>
      <c r="L6307" s="19"/>
      <c r="M6307" s="19"/>
      <c r="N6307" s="19">
        <v>0.11730778031506968</v>
      </c>
      <c r="O6307" s="19">
        <v>0.67861629919773514</v>
      </c>
      <c r="P6307" s="50"/>
      <c r="R6307" s="9" t="s">
        <v>0</v>
      </c>
    </row>
    <row r="6308" spans="2:18" x14ac:dyDescent="0.2">
      <c r="B6308" s="25">
        <v>6078</v>
      </c>
      <c r="C6308" s="193">
        <v>1.0686354927973045</v>
      </c>
      <c r="D6308" s="19"/>
      <c r="E6308" s="19">
        <v>0.66035386399683604</v>
      </c>
      <c r="F6308" s="19"/>
      <c r="G6308" s="19">
        <v>1.2324282977875849</v>
      </c>
      <c r="H6308" s="19"/>
      <c r="I6308" s="19">
        <v>1.1428896170331408</v>
      </c>
      <c r="J6308" s="19"/>
      <c r="K6308" s="19">
        <v>1.3479722069302345</v>
      </c>
      <c r="L6308" s="19"/>
      <c r="M6308" s="19"/>
      <c r="N6308" s="19">
        <v>0.25102160465043089</v>
      </c>
      <c r="O6308" s="19">
        <v>1.1173654967288154</v>
      </c>
      <c r="P6308" s="50"/>
      <c r="R6308" s="9" t="s">
        <v>0</v>
      </c>
    </row>
    <row r="6309" spans="2:18" x14ac:dyDescent="0.2">
      <c r="B6309" s="25">
        <v>6079</v>
      </c>
      <c r="C6309" s="193">
        <v>1.7707003220332382</v>
      </c>
      <c r="D6309" s="19"/>
      <c r="E6309" s="19">
        <v>2.2344844877957644</v>
      </c>
      <c r="F6309" s="19"/>
      <c r="G6309" s="19">
        <v>1.2698767768579191</v>
      </c>
      <c r="H6309" s="19"/>
      <c r="I6309" s="19">
        <v>1.3747452344566891</v>
      </c>
      <c r="J6309" s="19"/>
      <c r="K6309" s="19">
        <v>2.2842119441215605</v>
      </c>
      <c r="L6309" s="19"/>
      <c r="M6309" s="19">
        <v>1.1137589232227521</v>
      </c>
      <c r="N6309" s="19"/>
      <c r="O6309" s="19">
        <v>1.5272124844248594</v>
      </c>
      <c r="P6309" s="50"/>
      <c r="R6309" s="9" t="s">
        <v>0</v>
      </c>
    </row>
    <row r="6310" spans="2:18" x14ac:dyDescent="0.2">
      <c r="B6310" s="25">
        <v>6080</v>
      </c>
      <c r="C6310" s="193"/>
      <c r="D6310" s="19">
        <v>4.8152207337669096E-2</v>
      </c>
      <c r="E6310" s="19"/>
      <c r="F6310" s="19">
        <v>0.98261298923068263</v>
      </c>
      <c r="G6310" s="19">
        <v>0.53748078887931916</v>
      </c>
      <c r="H6310" s="19"/>
      <c r="I6310" s="19"/>
      <c r="J6310" s="19">
        <v>0.4049865675587615</v>
      </c>
      <c r="K6310" s="19"/>
      <c r="L6310" s="19">
        <v>0.50831774707552868</v>
      </c>
      <c r="M6310" s="19"/>
      <c r="N6310" s="19">
        <v>0.1191709776459043</v>
      </c>
      <c r="O6310" s="19"/>
      <c r="P6310" s="50">
        <v>0.25658362043188937</v>
      </c>
      <c r="R6310" s="9" t="s">
        <v>0</v>
      </c>
    </row>
    <row r="6311" spans="2:18" x14ac:dyDescent="0.2">
      <c r="B6311" s="25">
        <v>6081</v>
      </c>
      <c r="C6311" s="193">
        <v>1.1395275338647777</v>
      </c>
      <c r="D6311" s="19"/>
      <c r="E6311" s="19"/>
      <c r="F6311" s="19">
        <v>0.84077117326068962</v>
      </c>
      <c r="G6311" s="19">
        <v>8.0572616024961533E-2</v>
      </c>
      <c r="H6311" s="19"/>
      <c r="I6311" s="19">
        <v>0.19880065412800924</v>
      </c>
      <c r="J6311" s="19"/>
      <c r="K6311" s="19">
        <v>0.57718688149964148</v>
      </c>
      <c r="L6311" s="19"/>
      <c r="M6311" s="19"/>
      <c r="N6311" s="19">
        <v>0.17012177626703134</v>
      </c>
      <c r="O6311" s="19">
        <v>0.64614224026915701</v>
      </c>
      <c r="P6311" s="50"/>
      <c r="R6311" s="9" t="s">
        <v>0</v>
      </c>
    </row>
    <row r="6312" spans="2:18" x14ac:dyDescent="0.2">
      <c r="B6312" s="25">
        <v>6082</v>
      </c>
      <c r="C6312" s="193">
        <v>0.45649114722134465</v>
      </c>
      <c r="D6312" s="19"/>
      <c r="E6312" s="19">
        <v>0.40364224264300197</v>
      </c>
      <c r="F6312" s="19"/>
      <c r="G6312" s="19"/>
      <c r="H6312" s="19">
        <v>0.53625515993918527</v>
      </c>
      <c r="I6312" s="19"/>
      <c r="J6312" s="19">
        <v>0.2040115811908185</v>
      </c>
      <c r="K6312" s="19"/>
      <c r="L6312" s="19">
        <v>0.26299233014221451</v>
      </c>
      <c r="M6312" s="19"/>
      <c r="N6312" s="19">
        <v>9.4603343721184324E-3</v>
      </c>
      <c r="O6312" s="19"/>
      <c r="P6312" s="50">
        <v>6.2587459322152025E-2</v>
      </c>
      <c r="R6312" s="9" t="s">
        <v>0</v>
      </c>
    </row>
    <row r="6313" spans="2:18" x14ac:dyDescent="0.2">
      <c r="B6313" s="25">
        <v>6083</v>
      </c>
      <c r="C6313" s="193">
        <v>0.88200352450618758</v>
      </c>
      <c r="D6313" s="19"/>
      <c r="E6313" s="19"/>
      <c r="F6313" s="19">
        <v>4.101915297876018E-2</v>
      </c>
      <c r="G6313" s="19">
        <v>0.97379503982444859</v>
      </c>
      <c r="H6313" s="19"/>
      <c r="I6313" s="19">
        <v>0.15827482490791922</v>
      </c>
      <c r="J6313" s="19"/>
      <c r="K6313" s="19"/>
      <c r="L6313" s="19">
        <v>6.9651899425847749E-2</v>
      </c>
      <c r="M6313" s="19"/>
      <c r="N6313" s="19">
        <v>0.48420925317947294</v>
      </c>
      <c r="O6313" s="19">
        <v>0.73720733689052298</v>
      </c>
      <c r="P6313" s="50"/>
      <c r="R6313" s="9" t="s">
        <v>0</v>
      </c>
    </row>
    <row r="6314" spans="2:18" x14ac:dyDescent="0.2">
      <c r="B6314" s="25">
        <v>6084</v>
      </c>
      <c r="C6314" s="193">
        <v>0.17582196909050557</v>
      </c>
      <c r="D6314" s="19"/>
      <c r="E6314" s="19"/>
      <c r="F6314" s="19">
        <v>0.29975189078338965</v>
      </c>
      <c r="G6314" s="19"/>
      <c r="H6314" s="19">
        <v>0.82938685065810536</v>
      </c>
      <c r="I6314" s="19"/>
      <c r="J6314" s="19">
        <v>0.64790951911821637</v>
      </c>
      <c r="K6314" s="19"/>
      <c r="L6314" s="19">
        <v>0.39293488966372053</v>
      </c>
      <c r="M6314" s="19"/>
      <c r="N6314" s="19">
        <v>0.25012245373955128</v>
      </c>
      <c r="O6314" s="19"/>
      <c r="P6314" s="50">
        <v>0.13861572247090984</v>
      </c>
      <c r="R6314" s="9" t="s">
        <v>0</v>
      </c>
    </row>
    <row r="6315" spans="2:18" x14ac:dyDescent="0.2">
      <c r="B6315" s="25">
        <v>6085</v>
      </c>
      <c r="C6315" s="193"/>
      <c r="D6315" s="19">
        <v>0.61014196254225883</v>
      </c>
      <c r="E6315" s="19">
        <v>0.17423786756014228</v>
      </c>
      <c r="F6315" s="19"/>
      <c r="G6315" s="19">
        <v>0.11621943217480134</v>
      </c>
      <c r="H6315" s="19"/>
      <c r="I6315" s="19">
        <v>0.19521034930154046</v>
      </c>
      <c r="J6315" s="19"/>
      <c r="K6315" s="19">
        <v>0.31584312101357914</v>
      </c>
      <c r="L6315" s="19"/>
      <c r="M6315" s="19">
        <v>0.39101278135633272</v>
      </c>
      <c r="N6315" s="19"/>
      <c r="O6315" s="19"/>
      <c r="P6315" s="50">
        <v>0.42986252200013597</v>
      </c>
      <c r="R6315" s="9" t="s">
        <v>0</v>
      </c>
    </row>
    <row r="6316" spans="2:18" x14ac:dyDescent="0.2">
      <c r="B6316" s="25">
        <v>6086</v>
      </c>
      <c r="C6316" s="193">
        <v>1.2714376514005883</v>
      </c>
      <c r="D6316" s="19"/>
      <c r="E6316" s="19">
        <v>0.5228337527690351</v>
      </c>
      <c r="F6316" s="19"/>
      <c r="G6316" s="19">
        <v>0.83639611638231592</v>
      </c>
      <c r="H6316" s="19"/>
      <c r="I6316" s="19">
        <v>0.16222841216399628</v>
      </c>
      <c r="J6316" s="19"/>
      <c r="K6316" s="19"/>
      <c r="L6316" s="19">
        <v>5.3531952760400119E-2</v>
      </c>
      <c r="M6316" s="19">
        <v>0.11154386907788486</v>
      </c>
      <c r="N6316" s="19"/>
      <c r="O6316" s="19">
        <v>0.51737881216456305</v>
      </c>
      <c r="P6316" s="50"/>
      <c r="R6316" s="9" t="s">
        <v>0</v>
      </c>
    </row>
    <row r="6317" spans="2:18" x14ac:dyDescent="0.2">
      <c r="B6317" s="25">
        <v>6087</v>
      </c>
      <c r="C6317" s="193"/>
      <c r="D6317" s="19">
        <v>0.44558737155112638</v>
      </c>
      <c r="E6317" s="19"/>
      <c r="F6317" s="19">
        <v>0.79492299686103607</v>
      </c>
      <c r="G6317" s="19"/>
      <c r="H6317" s="19">
        <v>0.46382623608094459</v>
      </c>
      <c r="I6317" s="19"/>
      <c r="J6317" s="19">
        <v>0.3111598104686959</v>
      </c>
      <c r="K6317" s="19"/>
      <c r="L6317" s="19">
        <v>1.1541871552225691</v>
      </c>
      <c r="M6317" s="19"/>
      <c r="N6317" s="19">
        <v>0.69021310016968074</v>
      </c>
      <c r="O6317" s="19"/>
      <c r="P6317" s="50">
        <v>0.21714189089039973</v>
      </c>
      <c r="R6317" s="9" t="s">
        <v>0</v>
      </c>
    </row>
    <row r="6318" spans="2:18" x14ac:dyDescent="0.2">
      <c r="B6318" s="25">
        <v>6088</v>
      </c>
      <c r="C6318" s="193"/>
      <c r="D6318" s="19">
        <v>2.3865799100463008</v>
      </c>
      <c r="E6318" s="19"/>
      <c r="F6318" s="19">
        <v>2.8250407988082125</v>
      </c>
      <c r="G6318" s="19"/>
      <c r="H6318" s="19">
        <v>1.9321512351463057</v>
      </c>
      <c r="I6318" s="19"/>
      <c r="J6318" s="19">
        <v>2.0386358625710166</v>
      </c>
      <c r="K6318" s="19"/>
      <c r="L6318" s="19">
        <v>2.5065064939080175</v>
      </c>
      <c r="M6318" s="19"/>
      <c r="N6318" s="19">
        <v>1.9253570017270969</v>
      </c>
      <c r="O6318" s="19"/>
      <c r="P6318" s="50">
        <v>1.930624458419983</v>
      </c>
      <c r="R6318" s="9" t="s">
        <v>0</v>
      </c>
    </row>
    <row r="6319" spans="2:18" x14ac:dyDescent="0.2">
      <c r="B6319" s="25">
        <v>6089</v>
      </c>
      <c r="C6319" s="193">
        <v>0.84600373153303676</v>
      </c>
      <c r="D6319" s="19"/>
      <c r="E6319" s="19">
        <v>0.90070898728067894</v>
      </c>
      <c r="F6319" s="19"/>
      <c r="G6319" s="19">
        <v>0.50577942227182948</v>
      </c>
      <c r="H6319" s="19"/>
      <c r="I6319" s="19">
        <v>0.99875567139510069</v>
      </c>
      <c r="J6319" s="19"/>
      <c r="K6319" s="19">
        <v>0.7599051023083635</v>
      </c>
      <c r="L6319" s="19"/>
      <c r="M6319" s="19">
        <v>0.24908892200142213</v>
      </c>
      <c r="N6319" s="19"/>
      <c r="O6319" s="19">
        <v>1.2335665898454251</v>
      </c>
      <c r="P6319" s="50"/>
      <c r="R6319" s="9" t="s">
        <v>0</v>
      </c>
    </row>
    <row r="6320" spans="2:18" x14ac:dyDescent="0.2">
      <c r="B6320" s="25">
        <v>6090</v>
      </c>
      <c r="C6320" s="193">
        <v>0.1490240292467413</v>
      </c>
      <c r="D6320" s="19"/>
      <c r="E6320" s="19"/>
      <c r="F6320" s="19">
        <v>0.21893937939546615</v>
      </c>
      <c r="G6320" s="19"/>
      <c r="H6320" s="19">
        <v>0.16266049288900022</v>
      </c>
      <c r="I6320" s="19"/>
      <c r="J6320" s="19">
        <v>0.30339542162368388</v>
      </c>
      <c r="K6320" s="19">
        <v>0.217071679667137</v>
      </c>
      <c r="L6320" s="19"/>
      <c r="M6320" s="19"/>
      <c r="N6320" s="19">
        <v>1.2085435277267796E-2</v>
      </c>
      <c r="O6320" s="19"/>
      <c r="P6320" s="50">
        <v>0.62666982964807427</v>
      </c>
      <c r="R6320" s="9" t="s">
        <v>0</v>
      </c>
    </row>
    <row r="6321" spans="2:18" x14ac:dyDescent="0.2">
      <c r="B6321" s="25">
        <v>6091</v>
      </c>
      <c r="C6321" s="193"/>
      <c r="D6321" s="19">
        <v>0.43920726602220522</v>
      </c>
      <c r="E6321" s="19">
        <v>0.12823669520689504</v>
      </c>
      <c r="F6321" s="19"/>
      <c r="G6321" s="19">
        <v>3.1702202352433505E-2</v>
      </c>
      <c r="H6321" s="19"/>
      <c r="I6321" s="19"/>
      <c r="J6321" s="19">
        <v>0.16374683256982162</v>
      </c>
      <c r="K6321" s="19"/>
      <c r="L6321" s="19">
        <v>0.31101531035794716</v>
      </c>
      <c r="M6321" s="19">
        <v>7.5524830157307724E-2</v>
      </c>
      <c r="N6321" s="19"/>
      <c r="O6321" s="19"/>
      <c r="P6321" s="50">
        <v>0.54843716040430257</v>
      </c>
      <c r="R6321" s="9" t="s">
        <v>0</v>
      </c>
    </row>
    <row r="6322" spans="2:18" x14ac:dyDescent="0.2">
      <c r="B6322" s="25">
        <v>6092</v>
      </c>
      <c r="C6322" s="193">
        <v>1.1441774162252387</v>
      </c>
      <c r="D6322" s="19"/>
      <c r="E6322" s="19">
        <v>1.4727571004082092</v>
      </c>
      <c r="F6322" s="19"/>
      <c r="G6322" s="19">
        <v>1.202531445564414</v>
      </c>
      <c r="H6322" s="19"/>
      <c r="I6322" s="19">
        <v>1.0391428867472827</v>
      </c>
      <c r="J6322" s="19"/>
      <c r="K6322" s="19">
        <v>1.3795947536367474</v>
      </c>
      <c r="L6322" s="19"/>
      <c r="M6322" s="19">
        <v>2.1576398733921422</v>
      </c>
      <c r="N6322" s="19"/>
      <c r="O6322" s="19">
        <v>1.698352719693335</v>
      </c>
      <c r="P6322" s="50"/>
      <c r="R6322" s="9" t="s">
        <v>0</v>
      </c>
    </row>
    <row r="6323" spans="2:18" x14ac:dyDescent="0.2">
      <c r="B6323" s="25">
        <v>6093</v>
      </c>
      <c r="C6323" s="193"/>
      <c r="D6323" s="19">
        <v>1.3478968650068615</v>
      </c>
      <c r="E6323" s="19"/>
      <c r="F6323" s="19">
        <v>1.4745228004584352</v>
      </c>
      <c r="G6323" s="19"/>
      <c r="H6323" s="19">
        <v>1.6885149412684606</v>
      </c>
      <c r="I6323" s="19"/>
      <c r="J6323" s="19">
        <v>1.0900618083545479</v>
      </c>
      <c r="K6323" s="19"/>
      <c r="L6323" s="19">
        <v>1.711868103347985</v>
      </c>
      <c r="M6323" s="19"/>
      <c r="N6323" s="19">
        <v>0.47651260152480435</v>
      </c>
      <c r="O6323" s="19"/>
      <c r="P6323" s="50">
        <v>1.734169290981173</v>
      </c>
      <c r="R6323" s="9" t="s">
        <v>0</v>
      </c>
    </row>
    <row r="6324" spans="2:18" x14ac:dyDescent="0.2">
      <c r="B6324" s="25">
        <v>6094</v>
      </c>
      <c r="C6324" s="193">
        <v>1.354112737390788</v>
      </c>
      <c r="D6324" s="19"/>
      <c r="E6324" s="19">
        <v>0.9226056915422286</v>
      </c>
      <c r="F6324" s="19"/>
      <c r="G6324" s="19">
        <v>0.5527329947033468</v>
      </c>
      <c r="H6324" s="19"/>
      <c r="I6324" s="19">
        <v>0.44608497426376975</v>
      </c>
      <c r="J6324" s="19"/>
      <c r="K6324" s="19">
        <v>0.37114137692763244</v>
      </c>
      <c r="L6324" s="19"/>
      <c r="M6324" s="19">
        <v>7.4705709000957854E-2</v>
      </c>
      <c r="N6324" s="19"/>
      <c r="O6324" s="19">
        <v>1.142987553974472</v>
      </c>
      <c r="P6324" s="50"/>
      <c r="R6324" s="9" t="s">
        <v>0</v>
      </c>
    </row>
    <row r="6325" spans="2:18" x14ac:dyDescent="0.2">
      <c r="B6325" s="25">
        <v>6095</v>
      </c>
      <c r="C6325" s="193"/>
      <c r="D6325" s="19">
        <v>1.7383636574506551E-2</v>
      </c>
      <c r="E6325" s="19">
        <v>0.28446264981764846</v>
      </c>
      <c r="F6325" s="19"/>
      <c r="G6325" s="19">
        <v>0.17635436917343969</v>
      </c>
      <c r="H6325" s="19"/>
      <c r="I6325" s="19"/>
      <c r="J6325" s="19">
        <v>0.25150076395081394</v>
      </c>
      <c r="K6325" s="19">
        <v>0.21630305013023651</v>
      </c>
      <c r="L6325" s="19"/>
      <c r="M6325" s="19"/>
      <c r="N6325" s="19">
        <v>0.38713829339790168</v>
      </c>
      <c r="O6325" s="19"/>
      <c r="P6325" s="50">
        <v>0.20583911053100659</v>
      </c>
      <c r="R6325" s="9" t="s">
        <v>0</v>
      </c>
    </row>
    <row r="6326" spans="2:18" x14ac:dyDescent="0.2">
      <c r="B6326" s="25">
        <v>6096</v>
      </c>
      <c r="C6326" s="193"/>
      <c r="D6326" s="19">
        <v>0.43697415955483415</v>
      </c>
      <c r="E6326" s="19"/>
      <c r="F6326" s="19">
        <v>0.31840079643428415</v>
      </c>
      <c r="G6326" s="19">
        <v>7.1935451040681399E-4</v>
      </c>
      <c r="H6326" s="19"/>
      <c r="I6326" s="19">
        <v>0.36668298445174091</v>
      </c>
      <c r="J6326" s="19"/>
      <c r="K6326" s="19">
        <v>0.21184634904600008</v>
      </c>
      <c r="L6326" s="19"/>
      <c r="M6326" s="19"/>
      <c r="N6326" s="19">
        <v>3.203675077735E-2</v>
      </c>
      <c r="O6326" s="19">
        <v>9.0927051552764288E-2</v>
      </c>
      <c r="P6326" s="50"/>
      <c r="R6326" s="9" t="s">
        <v>0</v>
      </c>
    </row>
    <row r="6327" spans="2:18" x14ac:dyDescent="0.2">
      <c r="B6327" s="25">
        <v>6097</v>
      </c>
      <c r="C6327" s="193">
        <v>0.56953099876267232</v>
      </c>
      <c r="D6327" s="19"/>
      <c r="E6327" s="19">
        <v>0.6189277303413121</v>
      </c>
      <c r="F6327" s="19"/>
      <c r="G6327" s="19">
        <v>1.0644193879606547</v>
      </c>
      <c r="H6327" s="19"/>
      <c r="I6327" s="19">
        <v>1.1593232104618445</v>
      </c>
      <c r="J6327" s="19"/>
      <c r="K6327" s="19">
        <v>0.1002714449194006</v>
      </c>
      <c r="L6327" s="19"/>
      <c r="M6327" s="19">
        <v>0.8077986757055251</v>
      </c>
      <c r="N6327" s="19"/>
      <c r="O6327" s="19">
        <v>0.11337865919825957</v>
      </c>
      <c r="P6327" s="50"/>
      <c r="R6327" s="9" t="s">
        <v>0</v>
      </c>
    </row>
    <row r="6328" spans="2:18" x14ac:dyDescent="0.2">
      <c r="B6328" s="25">
        <v>6098</v>
      </c>
      <c r="C6328" s="193"/>
      <c r="D6328" s="19">
        <v>0.22650169372656084</v>
      </c>
      <c r="E6328" s="19"/>
      <c r="F6328" s="19">
        <v>0.70482976609932291</v>
      </c>
      <c r="G6328" s="19">
        <v>0.55742643171664263</v>
      </c>
      <c r="H6328" s="19"/>
      <c r="I6328" s="19"/>
      <c r="J6328" s="19">
        <v>0.33943272555232423</v>
      </c>
      <c r="K6328" s="19"/>
      <c r="L6328" s="19">
        <v>3.1108750374111503E-2</v>
      </c>
      <c r="M6328" s="19"/>
      <c r="N6328" s="19">
        <v>6.3559284475868637E-3</v>
      </c>
      <c r="O6328" s="19">
        <v>0.4301665817651979</v>
      </c>
      <c r="P6328" s="50"/>
      <c r="R6328" s="9" t="s">
        <v>0</v>
      </c>
    </row>
    <row r="6329" spans="2:18" x14ac:dyDescent="0.2">
      <c r="B6329" s="25">
        <v>6099</v>
      </c>
      <c r="C6329" s="193"/>
      <c r="D6329" s="19">
        <v>0.68889961900114915</v>
      </c>
      <c r="E6329" s="19"/>
      <c r="F6329" s="19">
        <v>0.10328182857693825</v>
      </c>
      <c r="G6329" s="19"/>
      <c r="H6329" s="19">
        <v>0.43705669203944836</v>
      </c>
      <c r="I6329" s="19"/>
      <c r="J6329" s="19">
        <v>0.87382092360572738</v>
      </c>
      <c r="K6329" s="19"/>
      <c r="L6329" s="19">
        <v>3.9595509086882301E-2</v>
      </c>
      <c r="M6329" s="19"/>
      <c r="N6329" s="19">
        <v>0.26548419127877598</v>
      </c>
      <c r="O6329" s="19"/>
      <c r="P6329" s="50">
        <v>0.79840816053549646</v>
      </c>
      <c r="R6329" s="9" t="s">
        <v>0</v>
      </c>
    </row>
    <row r="6330" spans="2:18" x14ac:dyDescent="0.2">
      <c r="B6330" s="25">
        <v>6100</v>
      </c>
      <c r="C6330" s="193">
        <v>0.58296372305015098</v>
      </c>
      <c r="D6330" s="19"/>
      <c r="E6330" s="19">
        <v>0.79713408246786122</v>
      </c>
      <c r="F6330" s="19"/>
      <c r="G6330" s="19">
        <v>0.82511711917986086</v>
      </c>
      <c r="H6330" s="19"/>
      <c r="I6330" s="19"/>
      <c r="J6330" s="19">
        <v>0.66824850922967505</v>
      </c>
      <c r="K6330" s="19"/>
      <c r="L6330" s="19">
        <v>0.22580520385155919</v>
      </c>
      <c r="M6330" s="19">
        <v>1.4003666031319598E-2</v>
      </c>
      <c r="N6330" s="19"/>
      <c r="O6330" s="19">
        <v>0.8244456728392312</v>
      </c>
      <c r="P6330" s="50"/>
      <c r="R6330" s="9" t="s">
        <v>0</v>
      </c>
    </row>
    <row r="6331" spans="2:18" x14ac:dyDescent="0.2">
      <c r="B6331" s="25">
        <v>6101</v>
      </c>
      <c r="C6331" s="193"/>
      <c r="D6331" s="19">
        <v>0.8051788507772708</v>
      </c>
      <c r="E6331" s="19"/>
      <c r="F6331" s="19">
        <v>0.24322919870249821</v>
      </c>
      <c r="G6331" s="19"/>
      <c r="H6331" s="19">
        <v>0.1246560313083757</v>
      </c>
      <c r="I6331" s="19"/>
      <c r="J6331" s="19">
        <v>8.37520618610757E-2</v>
      </c>
      <c r="K6331" s="19"/>
      <c r="L6331" s="19">
        <v>0.65393279757269074</v>
      </c>
      <c r="M6331" s="19"/>
      <c r="N6331" s="19">
        <v>0.92590246587584257</v>
      </c>
      <c r="O6331" s="19"/>
      <c r="P6331" s="50">
        <v>0.19238875426894028</v>
      </c>
      <c r="R6331" s="9" t="s">
        <v>0</v>
      </c>
    </row>
    <row r="6332" spans="2:18" x14ac:dyDescent="0.2">
      <c r="B6332" s="25">
        <v>6102</v>
      </c>
      <c r="C6332" s="193">
        <v>0.17000815542087641</v>
      </c>
      <c r="D6332" s="19"/>
      <c r="E6332" s="19">
        <v>0.47239549258263014</v>
      </c>
      <c r="F6332" s="19"/>
      <c r="G6332" s="19">
        <v>0.42825686759058551</v>
      </c>
      <c r="H6332" s="19"/>
      <c r="I6332" s="19">
        <v>0.82804081169363453</v>
      </c>
      <c r="J6332" s="19"/>
      <c r="K6332" s="19"/>
      <c r="L6332" s="19">
        <v>9.9726809237587382E-4</v>
      </c>
      <c r="M6332" s="19"/>
      <c r="N6332" s="19">
        <v>0.3459042354261268</v>
      </c>
      <c r="O6332" s="19">
        <v>0.42140181317377767</v>
      </c>
      <c r="P6332" s="50"/>
      <c r="R6332" s="9" t="s">
        <v>0</v>
      </c>
    </row>
    <row r="6333" spans="2:18" x14ac:dyDescent="0.2">
      <c r="B6333" s="25">
        <v>6103</v>
      </c>
      <c r="C6333" s="193">
        <v>1.0437384244379189</v>
      </c>
      <c r="D6333" s="19"/>
      <c r="E6333" s="19"/>
      <c r="F6333" s="19">
        <v>6.0541433080952396E-2</v>
      </c>
      <c r="G6333" s="19"/>
      <c r="H6333" s="19">
        <v>0.17945142079689019</v>
      </c>
      <c r="I6333" s="19">
        <v>0.86543599104502789</v>
      </c>
      <c r="J6333" s="19"/>
      <c r="K6333" s="19">
        <v>0.5049309728023379</v>
      </c>
      <c r="L6333" s="19"/>
      <c r="M6333" s="19">
        <v>6.9061105613821436E-2</v>
      </c>
      <c r="N6333" s="19"/>
      <c r="O6333" s="19"/>
      <c r="P6333" s="50">
        <v>6.2419435723836524E-3</v>
      </c>
      <c r="R6333" s="9" t="s">
        <v>0</v>
      </c>
    </row>
    <row r="6334" spans="2:18" x14ac:dyDescent="0.2">
      <c r="B6334" s="25">
        <v>6104</v>
      </c>
      <c r="C6334" s="193">
        <v>1.361822810447584</v>
      </c>
      <c r="D6334" s="19"/>
      <c r="E6334" s="19">
        <v>1.9163787979158604</v>
      </c>
      <c r="F6334" s="19"/>
      <c r="G6334" s="19">
        <v>1.0392842902302437</v>
      </c>
      <c r="H6334" s="19"/>
      <c r="I6334" s="19">
        <v>2.0444516650414535</v>
      </c>
      <c r="J6334" s="19"/>
      <c r="K6334" s="19">
        <v>1.7020337877388574</v>
      </c>
      <c r="L6334" s="19"/>
      <c r="M6334" s="19">
        <v>1.4539883722653122</v>
      </c>
      <c r="N6334" s="19"/>
      <c r="O6334" s="19">
        <v>0.85571703557965695</v>
      </c>
      <c r="P6334" s="50"/>
      <c r="R6334" s="9" t="s">
        <v>0</v>
      </c>
    </row>
    <row r="6335" spans="2:18" x14ac:dyDescent="0.2">
      <c r="B6335" s="25">
        <v>6105</v>
      </c>
      <c r="C6335" s="193"/>
      <c r="D6335" s="19">
        <v>8.7229960086965749E-2</v>
      </c>
      <c r="E6335" s="19">
        <v>0.41389218201053857</v>
      </c>
      <c r="F6335" s="19"/>
      <c r="G6335" s="19">
        <v>0.71186362202239539</v>
      </c>
      <c r="H6335" s="19"/>
      <c r="I6335" s="19"/>
      <c r="J6335" s="19">
        <v>0.34725612559691249</v>
      </c>
      <c r="K6335" s="19">
        <v>1.012428980449094</v>
      </c>
      <c r="L6335" s="19"/>
      <c r="M6335" s="19">
        <v>1.2270847222219503E-2</v>
      </c>
      <c r="N6335" s="19"/>
      <c r="O6335" s="19">
        <v>0.79499113266873722</v>
      </c>
      <c r="P6335" s="50"/>
      <c r="R6335" s="9" t="s">
        <v>0</v>
      </c>
    </row>
    <row r="6336" spans="2:18" x14ac:dyDescent="0.2">
      <c r="B6336" s="25">
        <v>6106</v>
      </c>
      <c r="C6336" s="193">
        <v>0.39639238332717353</v>
      </c>
      <c r="D6336" s="19"/>
      <c r="E6336" s="19"/>
      <c r="F6336" s="19">
        <v>0.66576728556217446</v>
      </c>
      <c r="G6336" s="19"/>
      <c r="H6336" s="19">
        <v>0.55937918873465076</v>
      </c>
      <c r="I6336" s="19"/>
      <c r="J6336" s="19">
        <v>0.47812787133049517</v>
      </c>
      <c r="K6336" s="19"/>
      <c r="L6336" s="19">
        <v>0.17646625408097269</v>
      </c>
      <c r="M6336" s="19"/>
      <c r="N6336" s="19">
        <v>7.3455638010178112E-2</v>
      </c>
      <c r="O6336" s="19"/>
      <c r="P6336" s="50">
        <v>0.6966660568771611</v>
      </c>
      <c r="R6336" s="9" t="s">
        <v>0</v>
      </c>
    </row>
    <row r="6337" spans="2:18" x14ac:dyDescent="0.2">
      <c r="B6337" s="25">
        <v>6107</v>
      </c>
      <c r="C6337" s="193"/>
      <c r="D6337" s="19">
        <v>1.4234953309729113</v>
      </c>
      <c r="E6337" s="19"/>
      <c r="F6337" s="19">
        <v>0.2427878003323885</v>
      </c>
      <c r="G6337" s="19"/>
      <c r="H6337" s="19">
        <v>0.4691412661583837</v>
      </c>
      <c r="I6337" s="19"/>
      <c r="J6337" s="19">
        <v>0.55049097894361332</v>
      </c>
      <c r="K6337" s="19"/>
      <c r="L6337" s="19">
        <v>0.58670066387216036</v>
      </c>
      <c r="M6337" s="19"/>
      <c r="N6337" s="19">
        <v>1.2603114595830327</v>
      </c>
      <c r="O6337" s="19"/>
      <c r="P6337" s="50">
        <v>0.25518051826022409</v>
      </c>
      <c r="R6337" s="9" t="s">
        <v>0</v>
      </c>
    </row>
    <row r="6338" spans="2:18" x14ac:dyDescent="0.2">
      <c r="B6338" s="25">
        <v>6108</v>
      </c>
      <c r="C6338" s="193">
        <v>1.6048053462770804</v>
      </c>
      <c r="D6338" s="19"/>
      <c r="E6338" s="19">
        <v>1.2704761902486197</v>
      </c>
      <c r="F6338" s="19"/>
      <c r="G6338" s="19">
        <v>1.3993452345804533</v>
      </c>
      <c r="H6338" s="19"/>
      <c r="I6338" s="19">
        <v>1.6626235552859934</v>
      </c>
      <c r="J6338" s="19"/>
      <c r="K6338" s="19">
        <v>1.0133166815699266</v>
      </c>
      <c r="L6338" s="19"/>
      <c r="M6338" s="19">
        <v>2.0464673938221671</v>
      </c>
      <c r="N6338" s="19"/>
      <c r="O6338" s="19">
        <v>1.9026115791001426</v>
      </c>
      <c r="P6338" s="50"/>
      <c r="R6338" s="9" t="s">
        <v>0</v>
      </c>
    </row>
    <row r="6339" spans="2:18" x14ac:dyDescent="0.2">
      <c r="B6339" s="25">
        <v>6109</v>
      </c>
      <c r="C6339" s="193"/>
      <c r="D6339" s="19">
        <v>1.3467248969536227</v>
      </c>
      <c r="E6339" s="19"/>
      <c r="F6339" s="19">
        <v>0.62376712253107358</v>
      </c>
      <c r="G6339" s="19"/>
      <c r="H6339" s="19">
        <v>0.94002788253826985</v>
      </c>
      <c r="I6339" s="19"/>
      <c r="J6339" s="19">
        <v>0.26666330483772555</v>
      </c>
      <c r="K6339" s="19"/>
      <c r="L6339" s="19">
        <v>0.39516859185802861</v>
      </c>
      <c r="M6339" s="19">
        <v>0.15992021837590309</v>
      </c>
      <c r="N6339" s="19"/>
      <c r="O6339" s="19">
        <v>0.257934705691723</v>
      </c>
      <c r="P6339" s="50"/>
      <c r="R6339" s="9" t="s">
        <v>0</v>
      </c>
    </row>
    <row r="6340" spans="2:18" x14ac:dyDescent="0.2">
      <c r="B6340" s="25">
        <v>6110</v>
      </c>
      <c r="C6340" s="193">
        <v>7.8935223845182145E-2</v>
      </c>
      <c r="D6340" s="19"/>
      <c r="E6340" s="19">
        <v>7.9552797597983796E-2</v>
      </c>
      <c r="F6340" s="19"/>
      <c r="G6340" s="19"/>
      <c r="H6340" s="19">
        <v>0.94857073993676588</v>
      </c>
      <c r="I6340" s="19"/>
      <c r="J6340" s="19">
        <v>0.87262491816581289</v>
      </c>
      <c r="K6340" s="19"/>
      <c r="L6340" s="19">
        <v>0.72925820723440216</v>
      </c>
      <c r="M6340" s="19"/>
      <c r="N6340" s="19">
        <v>1.1072436951858868</v>
      </c>
      <c r="O6340" s="19"/>
      <c r="P6340" s="50">
        <v>0.632237402344488</v>
      </c>
      <c r="R6340" s="9" t="s">
        <v>0</v>
      </c>
    </row>
    <row r="6341" spans="2:18" x14ac:dyDescent="0.2">
      <c r="B6341" s="25">
        <v>6111</v>
      </c>
      <c r="C6341" s="193">
        <v>1.6273960100730807</v>
      </c>
      <c r="D6341" s="19"/>
      <c r="E6341" s="19">
        <v>0.78655223412810149</v>
      </c>
      <c r="F6341" s="19"/>
      <c r="G6341" s="19">
        <v>1.3289964048199248</v>
      </c>
      <c r="H6341" s="19"/>
      <c r="I6341" s="19">
        <v>2.3257917420701419</v>
      </c>
      <c r="J6341" s="19"/>
      <c r="K6341" s="19">
        <v>0.28556990108598729</v>
      </c>
      <c r="L6341" s="19"/>
      <c r="M6341" s="19">
        <v>1.4306477731612612</v>
      </c>
      <c r="N6341" s="19"/>
      <c r="O6341" s="19">
        <v>0.59618544471130985</v>
      </c>
      <c r="P6341" s="50"/>
      <c r="R6341" s="9" t="s">
        <v>0</v>
      </c>
    </row>
    <row r="6342" spans="2:18" x14ac:dyDescent="0.2">
      <c r="B6342" s="25">
        <v>6112</v>
      </c>
      <c r="C6342" s="193">
        <v>1.1515436902163876</v>
      </c>
      <c r="D6342" s="19"/>
      <c r="E6342" s="19">
        <v>0.62460779140071099</v>
      </c>
      <c r="F6342" s="19"/>
      <c r="G6342" s="19">
        <v>0.63965436610955384</v>
      </c>
      <c r="H6342" s="19"/>
      <c r="I6342" s="19">
        <v>1.0998513214602101</v>
      </c>
      <c r="J6342" s="19"/>
      <c r="K6342" s="19">
        <v>1.1921162641934431</v>
      </c>
      <c r="L6342" s="19"/>
      <c r="M6342" s="19">
        <v>1.2227179535996378</v>
      </c>
      <c r="N6342" s="19"/>
      <c r="O6342" s="19">
        <v>0.72799898785373895</v>
      </c>
      <c r="P6342" s="50"/>
      <c r="R6342" s="9" t="s">
        <v>0</v>
      </c>
    </row>
    <row r="6343" spans="2:18" x14ac:dyDescent="0.2">
      <c r="B6343" s="25">
        <v>6113</v>
      </c>
      <c r="C6343" s="193"/>
      <c r="D6343" s="19">
        <v>0.11283312147003564</v>
      </c>
      <c r="E6343" s="19">
        <v>0.52057489385499078</v>
      </c>
      <c r="F6343" s="19"/>
      <c r="G6343" s="19">
        <v>0.5030898296307057</v>
      </c>
      <c r="H6343" s="19"/>
      <c r="I6343" s="19">
        <v>0.10726193152497833</v>
      </c>
      <c r="J6343" s="19"/>
      <c r="K6343" s="19">
        <v>0.98553122240721391</v>
      </c>
      <c r="L6343" s="19"/>
      <c r="M6343" s="19">
        <v>1.1482110704066826</v>
      </c>
      <c r="N6343" s="19"/>
      <c r="O6343" s="19">
        <v>2.5549611351275748E-2</v>
      </c>
      <c r="P6343" s="50"/>
      <c r="R6343" s="9" t="s">
        <v>0</v>
      </c>
    </row>
    <row r="6344" spans="2:18" x14ac:dyDescent="0.2">
      <c r="B6344" s="25">
        <v>6114</v>
      </c>
      <c r="C6344" s="193"/>
      <c r="D6344" s="19">
        <v>0.18904520745193404</v>
      </c>
      <c r="E6344" s="19">
        <v>0.30263167281350833</v>
      </c>
      <c r="F6344" s="19"/>
      <c r="G6344" s="19"/>
      <c r="H6344" s="19">
        <v>0.50879793974812093</v>
      </c>
      <c r="I6344" s="19">
        <v>0.56960290839540428</v>
      </c>
      <c r="J6344" s="19"/>
      <c r="K6344" s="19">
        <v>0.4487272286010584</v>
      </c>
      <c r="L6344" s="19"/>
      <c r="M6344" s="19">
        <v>0.31466220808500706</v>
      </c>
      <c r="N6344" s="19"/>
      <c r="O6344" s="19">
        <v>0.4743548780434681</v>
      </c>
      <c r="P6344" s="50"/>
      <c r="R6344" s="9" t="s">
        <v>0</v>
      </c>
    </row>
    <row r="6345" spans="2:18" x14ac:dyDescent="0.2">
      <c r="B6345" s="25">
        <v>6115</v>
      </c>
      <c r="C6345" s="193">
        <v>0.7472653468167928</v>
      </c>
      <c r="D6345" s="19"/>
      <c r="E6345" s="19"/>
      <c r="F6345" s="19">
        <v>0.73641999582861217</v>
      </c>
      <c r="G6345" s="19">
        <v>1.5854144381177465E-2</v>
      </c>
      <c r="H6345" s="19"/>
      <c r="I6345" s="19">
        <v>0.20552851913440237</v>
      </c>
      <c r="J6345" s="19"/>
      <c r="K6345" s="19"/>
      <c r="L6345" s="19">
        <v>0.36331129427732267</v>
      </c>
      <c r="M6345" s="19"/>
      <c r="N6345" s="19">
        <v>0.86847485916788225</v>
      </c>
      <c r="O6345" s="19"/>
      <c r="P6345" s="50">
        <v>0.88596899173070665</v>
      </c>
      <c r="R6345" s="9" t="s">
        <v>0</v>
      </c>
    </row>
    <row r="6346" spans="2:18" x14ac:dyDescent="0.2">
      <c r="B6346" s="25">
        <v>6116</v>
      </c>
      <c r="C6346" s="193">
        <v>0.76251127015804065</v>
      </c>
      <c r="D6346" s="19"/>
      <c r="E6346" s="19"/>
      <c r="F6346" s="19">
        <v>7.7125459725265869E-2</v>
      </c>
      <c r="G6346" s="19">
        <v>1.0086412238277018</v>
      </c>
      <c r="H6346" s="19"/>
      <c r="I6346" s="19"/>
      <c r="J6346" s="19">
        <v>3.0301005750744091E-2</v>
      </c>
      <c r="K6346" s="19">
        <v>1.8690965984866683</v>
      </c>
      <c r="L6346" s="19"/>
      <c r="M6346" s="19">
        <v>0.63677660023186733</v>
      </c>
      <c r="N6346" s="19"/>
      <c r="O6346" s="19"/>
      <c r="P6346" s="50">
        <v>9.4825601606887064E-2</v>
      </c>
      <c r="R6346" s="9" t="s">
        <v>0</v>
      </c>
    </row>
    <row r="6347" spans="2:18" x14ac:dyDescent="0.2">
      <c r="B6347" s="25">
        <v>6117</v>
      </c>
      <c r="C6347" s="193"/>
      <c r="D6347" s="19">
        <v>1.6052852166653988</v>
      </c>
      <c r="E6347" s="19">
        <v>0.46054260453326801</v>
      </c>
      <c r="F6347" s="19"/>
      <c r="G6347" s="19"/>
      <c r="H6347" s="19">
        <v>9.4826587289720612E-2</v>
      </c>
      <c r="I6347" s="19"/>
      <c r="J6347" s="19">
        <v>0.34962613241716106</v>
      </c>
      <c r="K6347" s="19"/>
      <c r="L6347" s="19">
        <v>1.2985009593923615</v>
      </c>
      <c r="M6347" s="19"/>
      <c r="N6347" s="19">
        <v>0.48188783913207089</v>
      </c>
      <c r="O6347" s="19"/>
      <c r="P6347" s="50">
        <v>1.0516068202720188</v>
      </c>
      <c r="R6347" s="9" t="s">
        <v>0</v>
      </c>
    </row>
    <row r="6348" spans="2:18" x14ac:dyDescent="0.2">
      <c r="B6348" s="25">
        <v>6118</v>
      </c>
      <c r="C6348" s="193"/>
      <c r="D6348" s="19">
        <v>1.4975862318048097</v>
      </c>
      <c r="E6348" s="19"/>
      <c r="F6348" s="19">
        <v>0.70433351271727018</v>
      </c>
      <c r="G6348" s="19"/>
      <c r="H6348" s="19">
        <v>0.73917792666726367</v>
      </c>
      <c r="I6348" s="19"/>
      <c r="J6348" s="19">
        <v>1.0003680393307819</v>
      </c>
      <c r="K6348" s="19"/>
      <c r="L6348" s="19">
        <v>1.0538726138941246</v>
      </c>
      <c r="M6348" s="19"/>
      <c r="N6348" s="19">
        <v>0.48743230549446676</v>
      </c>
      <c r="O6348" s="19"/>
      <c r="P6348" s="50">
        <v>1.7794630248919028</v>
      </c>
      <c r="R6348" s="9" t="s">
        <v>0</v>
      </c>
    </row>
    <row r="6349" spans="2:18" x14ac:dyDescent="0.2">
      <c r="B6349" s="25">
        <v>6119</v>
      </c>
      <c r="C6349" s="193">
        <v>1.5118988497258115</v>
      </c>
      <c r="D6349" s="19"/>
      <c r="E6349" s="19">
        <v>1.055219824887851</v>
      </c>
      <c r="F6349" s="19"/>
      <c r="G6349" s="19">
        <v>1.0043043720331182</v>
      </c>
      <c r="H6349" s="19"/>
      <c r="I6349" s="19">
        <v>0.68082344462443878</v>
      </c>
      <c r="J6349" s="19"/>
      <c r="K6349" s="19">
        <v>0.50753979857656673</v>
      </c>
      <c r="L6349" s="19"/>
      <c r="M6349" s="19">
        <v>0.88588842037223969</v>
      </c>
      <c r="N6349" s="19"/>
      <c r="O6349" s="19">
        <v>0.5606518296737677</v>
      </c>
      <c r="P6349" s="50"/>
      <c r="R6349" s="9" t="s">
        <v>0</v>
      </c>
    </row>
    <row r="6350" spans="2:18" x14ac:dyDescent="0.2">
      <c r="B6350" s="25">
        <v>6120</v>
      </c>
      <c r="C6350" s="193"/>
      <c r="D6350" s="19">
        <v>1.3436035012224719</v>
      </c>
      <c r="E6350" s="19"/>
      <c r="F6350" s="19">
        <v>1.9260227499520219</v>
      </c>
      <c r="G6350" s="19"/>
      <c r="H6350" s="19">
        <v>1.3036258786242385</v>
      </c>
      <c r="I6350" s="19"/>
      <c r="J6350" s="19">
        <v>1.859517621117581</v>
      </c>
      <c r="K6350" s="19"/>
      <c r="L6350" s="19">
        <v>1.5443592700478239</v>
      </c>
      <c r="M6350" s="19"/>
      <c r="N6350" s="19">
        <v>2.0586844773854596</v>
      </c>
      <c r="O6350" s="19"/>
      <c r="P6350" s="50">
        <v>1.4073661603999721</v>
      </c>
      <c r="R6350" s="9" t="s">
        <v>0</v>
      </c>
    </row>
    <row r="6351" spans="2:18" x14ac:dyDescent="0.2">
      <c r="B6351" s="25">
        <v>6121</v>
      </c>
      <c r="C6351" s="193"/>
      <c r="D6351" s="19">
        <v>1.2136363764073612</v>
      </c>
      <c r="E6351" s="19"/>
      <c r="F6351" s="19">
        <v>1.9064677863312607</v>
      </c>
      <c r="G6351" s="19"/>
      <c r="H6351" s="19">
        <v>1.356116411965234</v>
      </c>
      <c r="I6351" s="19"/>
      <c r="J6351" s="19">
        <v>0.50155324477022956</v>
      </c>
      <c r="K6351" s="19"/>
      <c r="L6351" s="19">
        <v>1.6415477589484215</v>
      </c>
      <c r="M6351" s="19"/>
      <c r="N6351" s="19">
        <v>1.9720956467485591</v>
      </c>
      <c r="O6351" s="19"/>
      <c r="P6351" s="50">
        <v>1.1918148238316744</v>
      </c>
      <c r="R6351" s="9" t="s">
        <v>0</v>
      </c>
    </row>
    <row r="6352" spans="2:18" x14ac:dyDescent="0.2">
      <c r="B6352" s="25">
        <v>6122</v>
      </c>
      <c r="C6352" s="193">
        <v>6.6240392779316953E-2</v>
      </c>
      <c r="D6352" s="19"/>
      <c r="E6352" s="19">
        <v>1.1268593127271103</v>
      </c>
      <c r="F6352" s="19"/>
      <c r="G6352" s="19">
        <v>0.90813795214157533</v>
      </c>
      <c r="H6352" s="19"/>
      <c r="I6352" s="19"/>
      <c r="J6352" s="19">
        <v>1.0157586203892259</v>
      </c>
      <c r="K6352" s="19">
        <v>0.33842840193039908</v>
      </c>
      <c r="L6352" s="19"/>
      <c r="M6352" s="19">
        <v>0.70604216648707596</v>
      </c>
      <c r="N6352" s="19"/>
      <c r="O6352" s="19"/>
      <c r="P6352" s="50">
        <v>0.66796492124558726</v>
      </c>
      <c r="R6352" s="9" t="s">
        <v>0</v>
      </c>
    </row>
    <row r="6353" spans="2:18" x14ac:dyDescent="0.2">
      <c r="B6353" s="25">
        <v>6123</v>
      </c>
      <c r="C6353" s="193">
        <v>0.75289409340030522</v>
      </c>
      <c r="D6353" s="19"/>
      <c r="E6353" s="19">
        <v>0.26202887163185462</v>
      </c>
      <c r="F6353" s="19"/>
      <c r="G6353" s="19">
        <v>1.419594697933156</v>
      </c>
      <c r="H6353" s="19"/>
      <c r="I6353" s="19">
        <v>1.5321965773025015</v>
      </c>
      <c r="J6353" s="19"/>
      <c r="K6353" s="19">
        <v>0.13626776520642506</v>
      </c>
      <c r="L6353" s="19"/>
      <c r="M6353" s="19">
        <v>0.6773348632765418</v>
      </c>
      <c r="N6353" s="19"/>
      <c r="O6353" s="19">
        <v>0.56823596109586572</v>
      </c>
      <c r="P6353" s="50"/>
      <c r="R6353" s="9" t="s">
        <v>0</v>
      </c>
    </row>
    <row r="6354" spans="2:18" x14ac:dyDescent="0.2">
      <c r="B6354" s="25">
        <v>6124</v>
      </c>
      <c r="C6354" s="193">
        <v>0.53738462076676397</v>
      </c>
      <c r="D6354" s="19"/>
      <c r="E6354" s="19">
        <v>0.64294478233854413</v>
      </c>
      <c r="F6354" s="19"/>
      <c r="G6354" s="19"/>
      <c r="H6354" s="19">
        <v>1.363877104258594</v>
      </c>
      <c r="I6354" s="19">
        <v>1.4374937046813294</v>
      </c>
      <c r="J6354" s="19"/>
      <c r="K6354" s="19">
        <v>0.27680577858788652</v>
      </c>
      <c r="L6354" s="19"/>
      <c r="M6354" s="19"/>
      <c r="N6354" s="19">
        <v>2.2105834030671626E-2</v>
      </c>
      <c r="O6354" s="19">
        <v>0.38074445337017088</v>
      </c>
      <c r="P6354" s="50"/>
      <c r="R6354" s="9" t="s">
        <v>0</v>
      </c>
    </row>
    <row r="6355" spans="2:18" x14ac:dyDescent="0.2">
      <c r="B6355" s="25">
        <v>6125</v>
      </c>
      <c r="C6355" s="193">
        <v>1.1007597501015074</v>
      </c>
      <c r="D6355" s="19"/>
      <c r="E6355" s="19">
        <v>0.9404879904926462</v>
      </c>
      <c r="F6355" s="19"/>
      <c r="G6355" s="19">
        <v>1.2701183268063421</v>
      </c>
      <c r="H6355" s="19"/>
      <c r="I6355" s="19">
        <v>1.1606409012038963</v>
      </c>
      <c r="J6355" s="19"/>
      <c r="K6355" s="19">
        <v>1.0295346715331104</v>
      </c>
      <c r="L6355" s="19"/>
      <c r="M6355" s="19">
        <v>1.4568645654602559</v>
      </c>
      <c r="N6355" s="19"/>
      <c r="O6355" s="19">
        <v>1.0147396832492779</v>
      </c>
      <c r="P6355" s="50"/>
      <c r="R6355" s="9" t="s">
        <v>0</v>
      </c>
    </row>
    <row r="6356" spans="2:18" x14ac:dyDescent="0.2">
      <c r="B6356" s="25">
        <v>6126</v>
      </c>
      <c r="C6356" s="193">
        <v>1.7080145067056682</v>
      </c>
      <c r="D6356" s="19"/>
      <c r="E6356" s="19">
        <v>0.84084273181253943</v>
      </c>
      <c r="F6356" s="19"/>
      <c r="G6356" s="19"/>
      <c r="H6356" s="19">
        <v>0.96667525533901189</v>
      </c>
      <c r="I6356" s="19">
        <v>1.1009385424147391</v>
      </c>
      <c r="J6356" s="19"/>
      <c r="K6356" s="19">
        <v>0.2786084017335283</v>
      </c>
      <c r="L6356" s="19"/>
      <c r="M6356" s="19"/>
      <c r="N6356" s="19">
        <v>0.25762599436686501</v>
      </c>
      <c r="O6356" s="19">
        <v>0.45585417898454972</v>
      </c>
      <c r="P6356" s="50"/>
      <c r="R6356" s="9" t="s">
        <v>0</v>
      </c>
    </row>
    <row r="6357" spans="2:18" x14ac:dyDescent="0.2">
      <c r="B6357" s="25">
        <v>6127</v>
      </c>
      <c r="C6357" s="193">
        <v>1.1159653618814804</v>
      </c>
      <c r="D6357" s="19"/>
      <c r="E6357" s="19">
        <v>0.97977914789660225</v>
      </c>
      <c r="F6357" s="19"/>
      <c r="G6357" s="19">
        <v>1.0837797304769954</v>
      </c>
      <c r="H6357" s="19"/>
      <c r="I6357" s="19">
        <v>1.2404126601038608</v>
      </c>
      <c r="J6357" s="19"/>
      <c r="K6357" s="19">
        <v>0.79883424149983207</v>
      </c>
      <c r="L6357" s="19"/>
      <c r="M6357" s="19">
        <v>1.3992497104431361</v>
      </c>
      <c r="N6357" s="19"/>
      <c r="O6357" s="19">
        <v>0.54899355043113041</v>
      </c>
      <c r="P6357" s="50"/>
      <c r="R6357" s="9" t="s">
        <v>0</v>
      </c>
    </row>
    <row r="6358" spans="2:18" x14ac:dyDescent="0.2">
      <c r="B6358" s="25">
        <v>6128</v>
      </c>
      <c r="C6358" s="193"/>
      <c r="D6358" s="19">
        <v>0.18776162385662581</v>
      </c>
      <c r="E6358" s="19">
        <v>0.34640494023813623</v>
      </c>
      <c r="F6358" s="19"/>
      <c r="G6358" s="19"/>
      <c r="H6358" s="19">
        <v>0.23323414303006912</v>
      </c>
      <c r="I6358" s="19"/>
      <c r="J6358" s="19">
        <v>0.35738350783875966</v>
      </c>
      <c r="K6358" s="19">
        <v>0.44645945024525213</v>
      </c>
      <c r="L6358" s="19"/>
      <c r="M6358" s="19">
        <v>0.1218228765815442</v>
      </c>
      <c r="N6358" s="19"/>
      <c r="O6358" s="19"/>
      <c r="P6358" s="50">
        <v>0.55455579267454347</v>
      </c>
      <c r="R6358" s="9" t="s">
        <v>0</v>
      </c>
    </row>
    <row r="6359" spans="2:18" x14ac:dyDescent="0.2">
      <c r="B6359" s="25">
        <v>6129</v>
      </c>
      <c r="C6359" s="193"/>
      <c r="D6359" s="19">
        <v>0.7848437495716124</v>
      </c>
      <c r="E6359" s="19"/>
      <c r="F6359" s="19">
        <v>1.1755609020848079</v>
      </c>
      <c r="G6359" s="19"/>
      <c r="H6359" s="19">
        <v>1.267153466109376</v>
      </c>
      <c r="I6359" s="19"/>
      <c r="J6359" s="19">
        <v>0.49092763523873323</v>
      </c>
      <c r="K6359" s="19"/>
      <c r="L6359" s="19">
        <v>0.27708941158176975</v>
      </c>
      <c r="M6359" s="19"/>
      <c r="N6359" s="19">
        <v>0.744409441902809</v>
      </c>
      <c r="O6359" s="19"/>
      <c r="P6359" s="50">
        <v>0.86646409393596457</v>
      </c>
      <c r="R6359" s="9" t="s">
        <v>0</v>
      </c>
    </row>
    <row r="6360" spans="2:18" x14ac:dyDescent="0.2">
      <c r="B6360" s="25">
        <v>6130</v>
      </c>
      <c r="C6360" s="193">
        <v>0.16438256076631597</v>
      </c>
      <c r="D6360" s="19"/>
      <c r="E6360" s="19"/>
      <c r="F6360" s="19">
        <v>1.383773275590219</v>
      </c>
      <c r="G6360" s="19"/>
      <c r="H6360" s="19">
        <v>1.1010246301950211</v>
      </c>
      <c r="I6360" s="19">
        <v>0.14939828197541399</v>
      </c>
      <c r="J6360" s="19"/>
      <c r="K6360" s="19"/>
      <c r="L6360" s="19">
        <v>0.70632946217103743</v>
      </c>
      <c r="M6360" s="19"/>
      <c r="N6360" s="19">
        <v>0.47143462930191721</v>
      </c>
      <c r="O6360" s="19"/>
      <c r="P6360" s="50">
        <v>1.4932233830222192</v>
      </c>
      <c r="R6360" s="9" t="s">
        <v>0</v>
      </c>
    </row>
    <row r="6361" spans="2:18" x14ac:dyDescent="0.2">
      <c r="B6361" s="25">
        <v>6131</v>
      </c>
      <c r="C6361" s="193"/>
      <c r="D6361" s="19">
        <v>0.36239837677132886</v>
      </c>
      <c r="E6361" s="19"/>
      <c r="F6361" s="19">
        <v>0.68761904684301756</v>
      </c>
      <c r="G6361" s="19"/>
      <c r="H6361" s="19">
        <v>0.57824003747271202</v>
      </c>
      <c r="I6361" s="19">
        <v>0.70601943577451765</v>
      </c>
      <c r="J6361" s="19"/>
      <c r="K6361" s="19"/>
      <c r="L6361" s="19">
        <v>0.6473573353084201</v>
      </c>
      <c r="M6361" s="19"/>
      <c r="N6361" s="19">
        <v>0.11738705270746858</v>
      </c>
      <c r="O6361" s="19"/>
      <c r="P6361" s="50">
        <v>1.5267809654082185</v>
      </c>
      <c r="R6361" s="9" t="s">
        <v>0</v>
      </c>
    </row>
    <row r="6362" spans="2:18" x14ac:dyDescent="0.2">
      <c r="B6362" s="25">
        <v>6132</v>
      </c>
      <c r="C6362" s="193">
        <v>0.27714566009224045</v>
      </c>
      <c r="D6362" s="19"/>
      <c r="E6362" s="19">
        <v>0.68607578948752879</v>
      </c>
      <c r="F6362" s="19"/>
      <c r="G6362" s="19"/>
      <c r="H6362" s="19">
        <v>0.2353154774726276</v>
      </c>
      <c r="I6362" s="19">
        <v>0.33647709286005717</v>
      </c>
      <c r="J6362" s="19"/>
      <c r="K6362" s="19">
        <v>0.13546891722664112</v>
      </c>
      <c r="L6362" s="19"/>
      <c r="M6362" s="19">
        <v>0.13030339002476982</v>
      </c>
      <c r="N6362" s="19"/>
      <c r="O6362" s="19">
        <v>0.88587911826130206</v>
      </c>
      <c r="P6362" s="50"/>
      <c r="R6362" s="9" t="s">
        <v>0</v>
      </c>
    </row>
    <row r="6363" spans="2:18" x14ac:dyDescent="0.2">
      <c r="B6363" s="25">
        <v>6133</v>
      </c>
      <c r="C6363" s="193"/>
      <c r="D6363" s="19">
        <v>0.71834796800262501</v>
      </c>
      <c r="E6363" s="19">
        <v>2.3962302029651165E-2</v>
      </c>
      <c r="F6363" s="19"/>
      <c r="G6363" s="19"/>
      <c r="H6363" s="19">
        <v>0.55184476480966238</v>
      </c>
      <c r="I6363" s="19"/>
      <c r="J6363" s="19">
        <v>0.77837219009589875</v>
      </c>
      <c r="K6363" s="19"/>
      <c r="L6363" s="19">
        <v>0.86141799717470757</v>
      </c>
      <c r="M6363" s="19"/>
      <c r="N6363" s="19">
        <v>0.60199330203897339</v>
      </c>
      <c r="O6363" s="19"/>
      <c r="P6363" s="50">
        <v>0.39429460157143753</v>
      </c>
      <c r="R6363" s="9" t="s">
        <v>0</v>
      </c>
    </row>
    <row r="6364" spans="2:18" x14ac:dyDescent="0.2">
      <c r="B6364" s="25">
        <v>6134</v>
      </c>
      <c r="C6364" s="193"/>
      <c r="D6364" s="19">
        <v>0.40469739327770032</v>
      </c>
      <c r="E6364" s="19">
        <v>0.17877476224264693</v>
      </c>
      <c r="F6364" s="19"/>
      <c r="G6364" s="19"/>
      <c r="H6364" s="19">
        <v>1.0057326046767512</v>
      </c>
      <c r="I6364" s="19"/>
      <c r="J6364" s="19">
        <v>0.93993770560306489</v>
      </c>
      <c r="K6364" s="19">
        <v>0.18738847298681477</v>
      </c>
      <c r="L6364" s="19"/>
      <c r="M6364" s="19"/>
      <c r="N6364" s="19">
        <v>8.8985267987435321E-2</v>
      </c>
      <c r="O6364" s="19"/>
      <c r="P6364" s="50">
        <v>0.5965011459230769</v>
      </c>
      <c r="R6364" s="9" t="s">
        <v>0</v>
      </c>
    </row>
    <row r="6365" spans="2:18" x14ac:dyDescent="0.2">
      <c r="B6365" s="25">
        <v>6135</v>
      </c>
      <c r="C6365" s="193">
        <v>0.5031070080632758</v>
      </c>
      <c r="D6365" s="19"/>
      <c r="E6365" s="19">
        <v>1.3111832738953322</v>
      </c>
      <c r="F6365" s="19"/>
      <c r="G6365" s="19"/>
      <c r="H6365" s="19">
        <v>2.8816060851304538E-2</v>
      </c>
      <c r="I6365" s="19">
        <v>7.8022571737258961E-2</v>
      </c>
      <c r="J6365" s="19"/>
      <c r="K6365" s="19">
        <v>1.06487478264811</v>
      </c>
      <c r="L6365" s="19"/>
      <c r="M6365" s="19">
        <v>0.78792662870434493</v>
      </c>
      <c r="N6365" s="19"/>
      <c r="O6365" s="19">
        <v>0.1472866015806496</v>
      </c>
      <c r="P6365" s="50"/>
      <c r="R6365" s="9" t="s">
        <v>0</v>
      </c>
    </row>
    <row r="6366" spans="2:18" x14ac:dyDescent="0.2">
      <c r="B6366" s="25">
        <v>6136</v>
      </c>
      <c r="C6366" s="193">
        <v>4.3986200798242753E-2</v>
      </c>
      <c r="D6366" s="19"/>
      <c r="E6366" s="19"/>
      <c r="F6366" s="19">
        <v>0.32222497905898384</v>
      </c>
      <c r="G6366" s="19"/>
      <c r="H6366" s="19">
        <v>0.26936973145207277</v>
      </c>
      <c r="I6366" s="19"/>
      <c r="J6366" s="19">
        <v>0.33734556549289269</v>
      </c>
      <c r="K6366" s="19">
        <v>0.46536938487641349</v>
      </c>
      <c r="L6366" s="19"/>
      <c r="M6366" s="19"/>
      <c r="N6366" s="19">
        <v>0.82760926803717427</v>
      </c>
      <c r="O6366" s="19"/>
      <c r="P6366" s="50">
        <v>0.55415397496073926</v>
      </c>
      <c r="R6366" s="9" t="s">
        <v>0</v>
      </c>
    </row>
    <row r="6367" spans="2:18" x14ac:dyDescent="0.2">
      <c r="B6367" s="25">
        <v>6137</v>
      </c>
      <c r="C6367" s="193"/>
      <c r="D6367" s="19">
        <v>0.4657534292246413</v>
      </c>
      <c r="E6367" s="19"/>
      <c r="F6367" s="19">
        <v>0.46712892574410519</v>
      </c>
      <c r="G6367" s="19"/>
      <c r="H6367" s="19">
        <v>0.18207972779617124</v>
      </c>
      <c r="I6367" s="19">
        <v>0.42015787585388437</v>
      </c>
      <c r="J6367" s="19"/>
      <c r="K6367" s="19"/>
      <c r="L6367" s="19">
        <v>0.28117184373806786</v>
      </c>
      <c r="M6367" s="19"/>
      <c r="N6367" s="19">
        <v>0.65483601542199599</v>
      </c>
      <c r="O6367" s="19"/>
      <c r="P6367" s="50">
        <v>0.46860118086851454</v>
      </c>
      <c r="R6367" s="9" t="s">
        <v>0</v>
      </c>
    </row>
    <row r="6368" spans="2:18" x14ac:dyDescent="0.2">
      <c r="B6368" s="25">
        <v>6138</v>
      </c>
      <c r="C6368" s="193"/>
      <c r="D6368" s="19">
        <v>1.617716731133555</v>
      </c>
      <c r="E6368" s="19"/>
      <c r="F6368" s="19">
        <v>2.8816362408067109</v>
      </c>
      <c r="G6368" s="19"/>
      <c r="H6368" s="19">
        <v>2.4530915735137167</v>
      </c>
      <c r="I6368" s="19"/>
      <c r="J6368" s="19">
        <v>2.3629697609775446</v>
      </c>
      <c r="K6368" s="19"/>
      <c r="L6368" s="19">
        <v>3.4750778456737805</v>
      </c>
      <c r="M6368" s="19"/>
      <c r="N6368" s="19">
        <v>1.878072138970359</v>
      </c>
      <c r="O6368" s="19"/>
      <c r="P6368" s="50">
        <v>2.822825930963988</v>
      </c>
      <c r="R6368" s="9" t="s">
        <v>0</v>
      </c>
    </row>
    <row r="6369" spans="2:18" x14ac:dyDescent="0.2">
      <c r="B6369" s="25">
        <v>6139</v>
      </c>
      <c r="C6369" s="193">
        <v>1.0129880624122742</v>
      </c>
      <c r="D6369" s="19"/>
      <c r="E6369" s="19">
        <v>1.7750326584805036</v>
      </c>
      <c r="F6369" s="19"/>
      <c r="G6369" s="19">
        <v>1.238164935385988</v>
      </c>
      <c r="H6369" s="19"/>
      <c r="I6369" s="19">
        <v>1.2105155766226396</v>
      </c>
      <c r="J6369" s="19"/>
      <c r="K6369" s="19">
        <v>1.3060987759543863</v>
      </c>
      <c r="L6369" s="19"/>
      <c r="M6369" s="19">
        <v>1.5367655051125075</v>
      </c>
      <c r="N6369" s="19"/>
      <c r="O6369" s="19">
        <v>0.79422211049350588</v>
      </c>
      <c r="P6369" s="50"/>
      <c r="R6369" s="9" t="s">
        <v>0</v>
      </c>
    </row>
    <row r="6370" spans="2:18" x14ac:dyDescent="0.2">
      <c r="B6370" s="25">
        <v>6140</v>
      </c>
      <c r="C6370" s="193">
        <v>1.0759393962221822</v>
      </c>
      <c r="D6370" s="19"/>
      <c r="E6370" s="19"/>
      <c r="F6370" s="19">
        <v>0.19910612985673104</v>
      </c>
      <c r="G6370" s="19"/>
      <c r="H6370" s="19">
        <v>0.30548510625155223</v>
      </c>
      <c r="I6370" s="19">
        <v>0.17504528741870651</v>
      </c>
      <c r="J6370" s="19"/>
      <c r="K6370" s="19">
        <v>0.11779777412118111</v>
      </c>
      <c r="L6370" s="19"/>
      <c r="M6370" s="19">
        <v>0.95029532504781777</v>
      </c>
      <c r="N6370" s="19"/>
      <c r="O6370" s="19">
        <v>0.79184731516166273</v>
      </c>
      <c r="P6370" s="50"/>
      <c r="R6370" s="9" t="s">
        <v>0</v>
      </c>
    </row>
    <row r="6371" spans="2:18" x14ac:dyDescent="0.2">
      <c r="B6371" s="25">
        <v>6141</v>
      </c>
      <c r="C6371" s="193"/>
      <c r="D6371" s="19">
        <v>0.50880979206849064</v>
      </c>
      <c r="E6371" s="19"/>
      <c r="F6371" s="19">
        <v>0.5953351526044629</v>
      </c>
      <c r="G6371" s="19"/>
      <c r="H6371" s="19">
        <v>0.42800237296274185</v>
      </c>
      <c r="I6371" s="19"/>
      <c r="J6371" s="19">
        <v>9.1726459992143253E-2</v>
      </c>
      <c r="K6371" s="19"/>
      <c r="L6371" s="19">
        <v>0.94094977242010425</v>
      </c>
      <c r="M6371" s="19"/>
      <c r="N6371" s="19">
        <v>0.87214515167805318</v>
      </c>
      <c r="O6371" s="19"/>
      <c r="P6371" s="50">
        <v>0.70036427308136739</v>
      </c>
      <c r="R6371" s="9" t="s">
        <v>0</v>
      </c>
    </row>
    <row r="6372" spans="2:18" x14ac:dyDescent="0.2">
      <c r="B6372" s="25">
        <v>6142</v>
      </c>
      <c r="C6372" s="193">
        <v>0.404683582775068</v>
      </c>
      <c r="D6372" s="19"/>
      <c r="E6372" s="19"/>
      <c r="F6372" s="19">
        <v>0.45754247247783281</v>
      </c>
      <c r="G6372" s="19"/>
      <c r="H6372" s="19">
        <v>0.70798197398342411</v>
      </c>
      <c r="I6372" s="19"/>
      <c r="J6372" s="19">
        <v>1.0124996070248757</v>
      </c>
      <c r="K6372" s="19"/>
      <c r="L6372" s="19">
        <v>0.62725010964196393</v>
      </c>
      <c r="M6372" s="19"/>
      <c r="N6372" s="19">
        <v>0.66556941293161564</v>
      </c>
      <c r="O6372" s="19"/>
      <c r="P6372" s="50">
        <v>0.2970120353322076</v>
      </c>
      <c r="R6372" s="9" t="s">
        <v>0</v>
      </c>
    </row>
    <row r="6373" spans="2:18" x14ac:dyDescent="0.2">
      <c r="B6373" s="25">
        <v>6143</v>
      </c>
      <c r="C6373" s="193"/>
      <c r="D6373" s="19">
        <v>1.3486181613256982</v>
      </c>
      <c r="E6373" s="19"/>
      <c r="F6373" s="19">
        <v>1.9697241215614807</v>
      </c>
      <c r="G6373" s="19"/>
      <c r="H6373" s="19">
        <v>1.5096160742609763</v>
      </c>
      <c r="I6373" s="19"/>
      <c r="J6373" s="19">
        <v>1.2615799145266797</v>
      </c>
      <c r="K6373" s="19"/>
      <c r="L6373" s="19">
        <v>0.46884206897426078</v>
      </c>
      <c r="M6373" s="19"/>
      <c r="N6373" s="19">
        <v>0.51489390542783164</v>
      </c>
      <c r="O6373" s="19"/>
      <c r="P6373" s="50">
        <v>0.408514281602949</v>
      </c>
      <c r="R6373" s="9" t="s">
        <v>0</v>
      </c>
    </row>
    <row r="6374" spans="2:18" x14ac:dyDescent="0.2">
      <c r="B6374" s="25">
        <v>6144</v>
      </c>
      <c r="C6374" s="193">
        <v>0.48517152442572542</v>
      </c>
      <c r="D6374" s="19"/>
      <c r="E6374" s="19">
        <v>0.85517084261895693</v>
      </c>
      <c r="F6374" s="19"/>
      <c r="G6374" s="19"/>
      <c r="H6374" s="19">
        <v>3.5993342467519965E-2</v>
      </c>
      <c r="I6374" s="19"/>
      <c r="J6374" s="19">
        <v>0.3399881603531833</v>
      </c>
      <c r="K6374" s="19">
        <v>0.79043404142140616</v>
      </c>
      <c r="L6374" s="19"/>
      <c r="M6374" s="19">
        <v>9.9369622202175295E-2</v>
      </c>
      <c r="N6374" s="19"/>
      <c r="O6374" s="19">
        <v>0.47039306790702157</v>
      </c>
      <c r="P6374" s="50"/>
      <c r="R6374" s="9" t="s">
        <v>0</v>
      </c>
    </row>
    <row r="6375" spans="2:18" x14ac:dyDescent="0.2">
      <c r="B6375" s="25">
        <v>6145</v>
      </c>
      <c r="C6375" s="193"/>
      <c r="D6375" s="19">
        <v>0.59738279705527886</v>
      </c>
      <c r="E6375" s="19"/>
      <c r="F6375" s="19">
        <v>0.90202653345247319</v>
      </c>
      <c r="G6375" s="19">
        <v>0.22337531710261319</v>
      </c>
      <c r="H6375" s="19"/>
      <c r="I6375" s="19">
        <v>0.39767111107435593</v>
      </c>
      <c r="J6375" s="19"/>
      <c r="K6375" s="19"/>
      <c r="L6375" s="19">
        <v>0.26436194930782758</v>
      </c>
      <c r="M6375" s="19">
        <v>0.2325522994762334</v>
      </c>
      <c r="N6375" s="19"/>
      <c r="O6375" s="19"/>
      <c r="P6375" s="50">
        <v>0.4184912473022866</v>
      </c>
      <c r="R6375" s="9" t="s">
        <v>0</v>
      </c>
    </row>
    <row r="6376" spans="2:18" x14ac:dyDescent="0.2">
      <c r="B6376" s="25">
        <v>6146</v>
      </c>
      <c r="C6376" s="193"/>
      <c r="D6376" s="19">
        <v>9.0963677381072471E-4</v>
      </c>
      <c r="E6376" s="19">
        <v>0.98635119057239784</v>
      </c>
      <c r="F6376" s="19"/>
      <c r="G6376" s="19">
        <v>0.62887905834187763</v>
      </c>
      <c r="H6376" s="19"/>
      <c r="I6376" s="19">
        <v>1.958141679794509</v>
      </c>
      <c r="J6376" s="19"/>
      <c r="K6376" s="19">
        <v>0.8634885441536444</v>
      </c>
      <c r="L6376" s="19"/>
      <c r="M6376" s="19">
        <v>1.4143942679122281</v>
      </c>
      <c r="N6376" s="19"/>
      <c r="O6376" s="19">
        <v>1.7838803154688476</v>
      </c>
      <c r="P6376" s="50"/>
      <c r="R6376" s="9" t="s">
        <v>0</v>
      </c>
    </row>
    <row r="6377" spans="2:18" x14ac:dyDescent="0.2">
      <c r="B6377" s="25">
        <v>6147</v>
      </c>
      <c r="C6377" s="193"/>
      <c r="D6377" s="19">
        <v>1.8065650378348985</v>
      </c>
      <c r="E6377" s="19"/>
      <c r="F6377" s="19">
        <v>1.0705424111459589</v>
      </c>
      <c r="G6377" s="19"/>
      <c r="H6377" s="19">
        <v>0.90005537401183977</v>
      </c>
      <c r="I6377" s="19"/>
      <c r="J6377" s="19">
        <v>1.0815656129386446</v>
      </c>
      <c r="K6377" s="19"/>
      <c r="L6377" s="19">
        <v>0.82483088193343124</v>
      </c>
      <c r="M6377" s="19"/>
      <c r="N6377" s="19">
        <v>1.6478752568990938</v>
      </c>
      <c r="O6377" s="19"/>
      <c r="P6377" s="50">
        <v>1.1654499601201047</v>
      </c>
      <c r="R6377" s="9" t="s">
        <v>0</v>
      </c>
    </row>
    <row r="6378" spans="2:18" x14ac:dyDescent="0.2">
      <c r="B6378" s="25">
        <v>6148</v>
      </c>
      <c r="C6378" s="193"/>
      <c r="D6378" s="19">
        <v>1.1150520173255249</v>
      </c>
      <c r="E6378" s="19"/>
      <c r="F6378" s="19">
        <v>1.7373958141695449</v>
      </c>
      <c r="G6378" s="19"/>
      <c r="H6378" s="19">
        <v>1.2988692695369248</v>
      </c>
      <c r="I6378" s="19"/>
      <c r="J6378" s="19">
        <v>1.5373878116074575</v>
      </c>
      <c r="K6378" s="19"/>
      <c r="L6378" s="19">
        <v>0.85535690624647565</v>
      </c>
      <c r="M6378" s="19"/>
      <c r="N6378" s="19">
        <v>1.5443049490007703</v>
      </c>
      <c r="O6378" s="19"/>
      <c r="P6378" s="50">
        <v>1.0048674914813478</v>
      </c>
      <c r="R6378" s="9" t="s">
        <v>0</v>
      </c>
    </row>
    <row r="6379" spans="2:18" x14ac:dyDescent="0.2">
      <c r="B6379" s="25">
        <v>6149</v>
      </c>
      <c r="C6379" s="193"/>
      <c r="D6379" s="19">
        <v>0.94569861371347752</v>
      </c>
      <c r="E6379" s="19"/>
      <c r="F6379" s="19">
        <v>0.64083783404664607</v>
      </c>
      <c r="G6379" s="19"/>
      <c r="H6379" s="19">
        <v>0.3981462949557048</v>
      </c>
      <c r="I6379" s="19"/>
      <c r="J6379" s="19">
        <v>1.0808177415574927</v>
      </c>
      <c r="K6379" s="19"/>
      <c r="L6379" s="19">
        <v>0.15719608526737575</v>
      </c>
      <c r="M6379" s="19"/>
      <c r="N6379" s="19">
        <v>1.217814196482476</v>
      </c>
      <c r="O6379" s="19">
        <v>8.2219561525668255E-2</v>
      </c>
      <c r="P6379" s="50"/>
      <c r="R6379" s="9" t="s">
        <v>0</v>
      </c>
    </row>
    <row r="6380" spans="2:18" x14ac:dyDescent="0.2">
      <c r="B6380" s="25">
        <v>6150</v>
      </c>
      <c r="C6380" s="193">
        <v>1.0275892840263954</v>
      </c>
      <c r="D6380" s="19"/>
      <c r="E6380" s="19">
        <v>0.4562216892572985</v>
      </c>
      <c r="F6380" s="19"/>
      <c r="G6380" s="19">
        <v>1.3777733806640031</v>
      </c>
      <c r="H6380" s="19"/>
      <c r="I6380" s="19">
        <v>0.66233838284186042</v>
      </c>
      <c r="J6380" s="19"/>
      <c r="K6380" s="19">
        <v>1.2348096891256228</v>
      </c>
      <c r="L6380" s="19"/>
      <c r="M6380" s="19">
        <v>0.93602339970051585</v>
      </c>
      <c r="N6380" s="19"/>
      <c r="O6380" s="19">
        <v>0.53596446862469549</v>
      </c>
      <c r="P6380" s="50"/>
      <c r="R6380" s="9" t="s">
        <v>0</v>
      </c>
    </row>
    <row r="6381" spans="2:18" x14ac:dyDescent="0.2">
      <c r="B6381" s="25">
        <v>6151</v>
      </c>
      <c r="C6381" s="193">
        <v>0.70473234606191915</v>
      </c>
      <c r="D6381" s="19"/>
      <c r="E6381" s="19">
        <v>5.5031087006723038E-2</v>
      </c>
      <c r="F6381" s="19"/>
      <c r="G6381" s="19">
        <v>0.79508561056181848</v>
      </c>
      <c r="H6381" s="19"/>
      <c r="I6381" s="19"/>
      <c r="J6381" s="19">
        <v>0.79914570460606371</v>
      </c>
      <c r="K6381" s="19">
        <v>8.8400552152557571E-2</v>
      </c>
      <c r="L6381" s="19"/>
      <c r="M6381" s="19"/>
      <c r="N6381" s="19">
        <v>0.72649896766624944</v>
      </c>
      <c r="O6381" s="19"/>
      <c r="P6381" s="50">
        <v>0.50014814369917626</v>
      </c>
      <c r="R6381" s="9" t="s">
        <v>0</v>
      </c>
    </row>
    <row r="6382" spans="2:18" x14ac:dyDescent="0.2">
      <c r="B6382" s="25">
        <v>6152</v>
      </c>
      <c r="C6382" s="193">
        <v>0.16683021205308868</v>
      </c>
      <c r="D6382" s="19"/>
      <c r="E6382" s="19"/>
      <c r="F6382" s="19">
        <v>0.53649792015024578</v>
      </c>
      <c r="G6382" s="19"/>
      <c r="H6382" s="19">
        <v>0.21537087999360385</v>
      </c>
      <c r="I6382" s="19">
        <v>0.2676492808014897</v>
      </c>
      <c r="J6382" s="19"/>
      <c r="K6382" s="19"/>
      <c r="L6382" s="19">
        <v>0.40493986059400028</v>
      </c>
      <c r="M6382" s="19"/>
      <c r="N6382" s="19">
        <v>5.3195303546193409E-2</v>
      </c>
      <c r="O6382" s="19"/>
      <c r="P6382" s="50">
        <v>4.5610451650624328E-2</v>
      </c>
      <c r="R6382" s="9" t="s">
        <v>0</v>
      </c>
    </row>
    <row r="6383" spans="2:18" x14ac:dyDescent="0.2">
      <c r="B6383" s="25">
        <v>6153</v>
      </c>
      <c r="C6383" s="193"/>
      <c r="D6383" s="19">
        <v>0.20604049231296429</v>
      </c>
      <c r="E6383" s="19"/>
      <c r="F6383" s="19">
        <v>0.2298241131302047</v>
      </c>
      <c r="G6383" s="19"/>
      <c r="H6383" s="19">
        <v>9.6498349050761725E-2</v>
      </c>
      <c r="I6383" s="19"/>
      <c r="J6383" s="19">
        <v>0.49628377182353522</v>
      </c>
      <c r="K6383" s="19"/>
      <c r="L6383" s="19">
        <v>0.74731657470078983</v>
      </c>
      <c r="M6383" s="19"/>
      <c r="N6383" s="19">
        <v>0.44136394355628999</v>
      </c>
      <c r="O6383" s="19">
        <v>6.2493625838115997E-2</v>
      </c>
      <c r="P6383" s="50"/>
      <c r="R6383" s="9" t="s">
        <v>0</v>
      </c>
    </row>
    <row r="6384" spans="2:18" x14ac:dyDescent="0.2">
      <c r="B6384" s="25">
        <v>6154</v>
      </c>
      <c r="C6384" s="193">
        <v>0.58696451300159513</v>
      </c>
      <c r="D6384" s="19"/>
      <c r="E6384" s="19">
        <v>1.7248411150716523</v>
      </c>
      <c r="F6384" s="19"/>
      <c r="G6384" s="19">
        <v>0.3381242392237413</v>
      </c>
      <c r="H6384" s="19"/>
      <c r="I6384" s="19">
        <v>0.54777574776317084</v>
      </c>
      <c r="J6384" s="19"/>
      <c r="K6384" s="19"/>
      <c r="L6384" s="19">
        <v>8.7323391165504152E-2</v>
      </c>
      <c r="M6384" s="19">
        <v>0.95330936919869036</v>
      </c>
      <c r="N6384" s="19"/>
      <c r="O6384" s="19">
        <v>1.045146227706895</v>
      </c>
      <c r="P6384" s="50"/>
      <c r="R6384" s="9" t="s">
        <v>0</v>
      </c>
    </row>
    <row r="6385" spans="2:18" x14ac:dyDescent="0.2">
      <c r="B6385" s="25">
        <v>6155</v>
      </c>
      <c r="C6385" s="193"/>
      <c r="D6385" s="19">
        <v>0.37372695005154727</v>
      </c>
      <c r="E6385" s="19"/>
      <c r="F6385" s="19">
        <v>1.2788909829166808</v>
      </c>
      <c r="G6385" s="19">
        <v>7.0587273767468192E-2</v>
      </c>
      <c r="H6385" s="19"/>
      <c r="I6385" s="19"/>
      <c r="J6385" s="19">
        <v>1.1453917772024678</v>
      </c>
      <c r="K6385" s="19">
        <v>5.2972911909069637E-2</v>
      </c>
      <c r="L6385" s="19"/>
      <c r="M6385" s="19"/>
      <c r="N6385" s="19">
        <v>0.57797214648485651</v>
      </c>
      <c r="O6385" s="19"/>
      <c r="P6385" s="50">
        <v>7.1380294812866216E-2</v>
      </c>
      <c r="R6385" s="9" t="s">
        <v>0</v>
      </c>
    </row>
    <row r="6386" spans="2:18" x14ac:dyDescent="0.2">
      <c r="B6386" s="25">
        <v>6156</v>
      </c>
      <c r="C6386" s="193"/>
      <c r="D6386" s="19">
        <v>0.49488785233685606</v>
      </c>
      <c r="E6386" s="19"/>
      <c r="F6386" s="19">
        <v>0.25235612917897587</v>
      </c>
      <c r="G6386" s="19"/>
      <c r="H6386" s="19">
        <v>1.4540088938626663</v>
      </c>
      <c r="I6386" s="19"/>
      <c r="J6386" s="19">
        <v>0.84446139967071332</v>
      </c>
      <c r="K6386" s="19"/>
      <c r="L6386" s="19">
        <v>0.75582610897106051</v>
      </c>
      <c r="M6386" s="19"/>
      <c r="N6386" s="19">
        <v>1.6075182878024636</v>
      </c>
      <c r="O6386" s="19"/>
      <c r="P6386" s="50">
        <v>0.79370408172594797</v>
      </c>
      <c r="R6386" s="9" t="s">
        <v>0</v>
      </c>
    </row>
    <row r="6387" spans="2:18" x14ac:dyDescent="0.2">
      <c r="B6387" s="25">
        <v>6157</v>
      </c>
      <c r="C6387" s="193">
        <v>7.8754809736492296E-3</v>
      </c>
      <c r="D6387" s="19"/>
      <c r="E6387" s="19"/>
      <c r="F6387" s="19">
        <v>0.25572688351096007</v>
      </c>
      <c r="G6387" s="19"/>
      <c r="H6387" s="19">
        <v>0.4611350504662251</v>
      </c>
      <c r="I6387" s="19">
        <v>0.28732022565251075</v>
      </c>
      <c r="J6387" s="19"/>
      <c r="K6387" s="19">
        <v>0.12584356823409568</v>
      </c>
      <c r="L6387" s="19"/>
      <c r="M6387" s="19"/>
      <c r="N6387" s="19">
        <v>0.39248551513846563</v>
      </c>
      <c r="O6387" s="19"/>
      <c r="P6387" s="50">
        <v>1.7494382651139704E-2</v>
      </c>
      <c r="R6387" s="9" t="s">
        <v>0</v>
      </c>
    </row>
    <row r="6388" spans="2:18" x14ac:dyDescent="0.2">
      <c r="B6388" s="25">
        <v>6158</v>
      </c>
      <c r="C6388" s="193">
        <v>0.56691724222922035</v>
      </c>
      <c r="D6388" s="19"/>
      <c r="E6388" s="19">
        <v>3.8106730866184366E-2</v>
      </c>
      <c r="F6388" s="19"/>
      <c r="G6388" s="19"/>
      <c r="H6388" s="19">
        <v>0.97266773052964894</v>
      </c>
      <c r="I6388" s="19"/>
      <c r="J6388" s="19">
        <v>0.71291757283964929</v>
      </c>
      <c r="K6388" s="19">
        <v>0.17956137523058568</v>
      </c>
      <c r="L6388" s="19"/>
      <c r="M6388" s="19"/>
      <c r="N6388" s="19">
        <v>0.55391371752680651</v>
      </c>
      <c r="O6388" s="19">
        <v>0.34863268702814265</v>
      </c>
      <c r="P6388" s="50"/>
      <c r="R6388" s="9" t="s">
        <v>0</v>
      </c>
    </row>
    <row r="6389" spans="2:18" x14ac:dyDescent="0.2">
      <c r="B6389" s="25">
        <v>6159</v>
      </c>
      <c r="C6389" s="193"/>
      <c r="D6389" s="19">
        <v>0.54039248950742202</v>
      </c>
      <c r="E6389" s="19"/>
      <c r="F6389" s="19">
        <v>0.27575198946016594</v>
      </c>
      <c r="G6389" s="19"/>
      <c r="H6389" s="19">
        <v>1.3469292280150056</v>
      </c>
      <c r="I6389" s="19">
        <v>0.25761011417071322</v>
      </c>
      <c r="J6389" s="19"/>
      <c r="K6389" s="19">
        <v>0.31395948321481065</v>
      </c>
      <c r="L6389" s="19"/>
      <c r="M6389" s="19"/>
      <c r="N6389" s="19">
        <v>0.65190664873908855</v>
      </c>
      <c r="O6389" s="19"/>
      <c r="P6389" s="50">
        <v>0.68180109632782204</v>
      </c>
      <c r="R6389" s="9" t="s">
        <v>0</v>
      </c>
    </row>
    <row r="6390" spans="2:18" x14ac:dyDescent="0.2">
      <c r="B6390" s="25">
        <v>6160</v>
      </c>
      <c r="C6390" s="193"/>
      <c r="D6390" s="19">
        <v>0.18971208756600705</v>
      </c>
      <c r="E6390" s="19"/>
      <c r="F6390" s="19">
        <v>0.65453998370722655</v>
      </c>
      <c r="G6390" s="19"/>
      <c r="H6390" s="19">
        <v>1.7333449459269898</v>
      </c>
      <c r="I6390" s="19"/>
      <c r="J6390" s="19">
        <v>0.58451168653855001</v>
      </c>
      <c r="K6390" s="19"/>
      <c r="L6390" s="19">
        <v>0.22445987321164657</v>
      </c>
      <c r="M6390" s="19"/>
      <c r="N6390" s="19">
        <v>0.7976807031054518</v>
      </c>
      <c r="O6390" s="19"/>
      <c r="P6390" s="50">
        <v>1.2310834529970331</v>
      </c>
      <c r="R6390" s="9" t="s">
        <v>0</v>
      </c>
    </row>
    <row r="6391" spans="2:18" x14ac:dyDescent="0.2">
      <c r="B6391" s="25">
        <v>6161</v>
      </c>
      <c r="C6391" s="193"/>
      <c r="D6391" s="19">
        <v>1.141348305500552</v>
      </c>
      <c r="E6391" s="19"/>
      <c r="F6391" s="19">
        <v>0.3266411736471948</v>
      </c>
      <c r="G6391" s="19"/>
      <c r="H6391" s="19">
        <v>0.68522631778094034</v>
      </c>
      <c r="I6391" s="19"/>
      <c r="J6391" s="19">
        <v>0.68121376148995161</v>
      </c>
      <c r="K6391" s="19"/>
      <c r="L6391" s="19">
        <v>0.7018107770354054</v>
      </c>
      <c r="M6391" s="19"/>
      <c r="N6391" s="19">
        <v>1.2542443195673947</v>
      </c>
      <c r="O6391" s="19"/>
      <c r="P6391" s="50">
        <v>1.0216288719968234</v>
      </c>
      <c r="R6391" s="9" t="s">
        <v>0</v>
      </c>
    </row>
    <row r="6392" spans="2:18" x14ac:dyDescent="0.2">
      <c r="B6392" s="25">
        <v>6162</v>
      </c>
      <c r="C6392" s="193"/>
      <c r="D6392" s="19">
        <v>1.2692644511495463</v>
      </c>
      <c r="E6392" s="19"/>
      <c r="F6392" s="19">
        <v>0.91695385303908739</v>
      </c>
      <c r="G6392" s="19"/>
      <c r="H6392" s="19">
        <v>0.85380712361450284</v>
      </c>
      <c r="I6392" s="19"/>
      <c r="J6392" s="19">
        <v>0.41064165888670862</v>
      </c>
      <c r="K6392" s="19"/>
      <c r="L6392" s="19">
        <v>0.3827872685777497</v>
      </c>
      <c r="M6392" s="19"/>
      <c r="N6392" s="19">
        <v>0.79206110118581374</v>
      </c>
      <c r="O6392" s="19"/>
      <c r="P6392" s="50">
        <v>0.4436819805628569</v>
      </c>
      <c r="R6392" s="9" t="s">
        <v>0</v>
      </c>
    </row>
    <row r="6393" spans="2:18" x14ac:dyDescent="0.2">
      <c r="B6393" s="25">
        <v>6163</v>
      </c>
      <c r="C6393" s="193">
        <v>0.18659272624902898</v>
      </c>
      <c r="D6393" s="19"/>
      <c r="E6393" s="19">
        <v>0.27821740337990836</v>
      </c>
      <c r="F6393" s="19"/>
      <c r="G6393" s="19">
        <v>0.46446207269344392</v>
      </c>
      <c r="H6393" s="19"/>
      <c r="I6393" s="19">
        <v>0.5997416039260518</v>
      </c>
      <c r="J6393" s="19"/>
      <c r="K6393" s="19">
        <v>1.4202121199437667</v>
      </c>
      <c r="L6393" s="19"/>
      <c r="M6393" s="19"/>
      <c r="N6393" s="19">
        <v>0.14581913536828808</v>
      </c>
      <c r="O6393" s="19">
        <v>0.43224837089442125</v>
      </c>
      <c r="P6393" s="50"/>
      <c r="R6393" s="9" t="s">
        <v>0</v>
      </c>
    </row>
    <row r="6394" spans="2:18" x14ac:dyDescent="0.2">
      <c r="B6394" s="25">
        <v>6164</v>
      </c>
      <c r="C6394" s="193">
        <v>0.6396071232680528</v>
      </c>
      <c r="D6394" s="19"/>
      <c r="E6394" s="19">
        <v>7.9904947259339498E-2</v>
      </c>
      <c r="F6394" s="19"/>
      <c r="G6394" s="19">
        <v>0.41594918416659271</v>
      </c>
      <c r="H6394" s="19"/>
      <c r="I6394" s="19">
        <v>0.42400435791440078</v>
      </c>
      <c r="J6394" s="19"/>
      <c r="K6394" s="19"/>
      <c r="L6394" s="19">
        <v>0.24021610117941092</v>
      </c>
      <c r="M6394" s="19">
        <v>0.89438251581973904</v>
      </c>
      <c r="N6394" s="19"/>
      <c r="O6394" s="19"/>
      <c r="P6394" s="50">
        <v>0.21863842968082831</v>
      </c>
      <c r="R6394" s="9" t="s">
        <v>0</v>
      </c>
    </row>
    <row r="6395" spans="2:18" x14ac:dyDescent="0.2">
      <c r="B6395" s="25">
        <v>6165</v>
      </c>
      <c r="C6395" s="193">
        <v>0.21040045767102325</v>
      </c>
      <c r="D6395" s="19"/>
      <c r="E6395" s="19"/>
      <c r="F6395" s="19">
        <v>0.58739849319414372</v>
      </c>
      <c r="G6395" s="19"/>
      <c r="H6395" s="19">
        <v>0.54987116176395501</v>
      </c>
      <c r="I6395" s="19"/>
      <c r="J6395" s="19">
        <v>0.64449402853924298</v>
      </c>
      <c r="K6395" s="19">
        <v>1.027246018127173</v>
      </c>
      <c r="L6395" s="19"/>
      <c r="M6395" s="19"/>
      <c r="N6395" s="19">
        <v>0.48405572141921044</v>
      </c>
      <c r="O6395" s="19"/>
      <c r="P6395" s="50">
        <v>0.55787129203797137</v>
      </c>
      <c r="R6395" s="9" t="s">
        <v>0</v>
      </c>
    </row>
    <row r="6396" spans="2:18" x14ac:dyDescent="0.2">
      <c r="B6396" s="25">
        <v>6166</v>
      </c>
      <c r="C6396" s="193">
        <v>7.551985238135582E-2</v>
      </c>
      <c r="D6396" s="19"/>
      <c r="E6396" s="19"/>
      <c r="F6396" s="19">
        <v>0.58078138912134114</v>
      </c>
      <c r="G6396" s="19"/>
      <c r="H6396" s="19">
        <v>7.1678507633786401E-2</v>
      </c>
      <c r="I6396" s="19">
        <v>0.11925770552534837</v>
      </c>
      <c r="J6396" s="19"/>
      <c r="K6396" s="19">
        <v>0.56439657539094257</v>
      </c>
      <c r="L6396" s="19"/>
      <c r="M6396" s="19"/>
      <c r="N6396" s="19">
        <v>0.56634609004044834</v>
      </c>
      <c r="O6396" s="19">
        <v>0.25612488859883609</v>
      </c>
      <c r="P6396" s="50"/>
      <c r="R6396" s="9" t="s">
        <v>0</v>
      </c>
    </row>
    <row r="6397" spans="2:18" x14ac:dyDescent="0.2">
      <c r="B6397" s="25">
        <v>6167</v>
      </c>
      <c r="C6397" s="193">
        <v>0.24274340414317863</v>
      </c>
      <c r="D6397" s="19"/>
      <c r="E6397" s="19">
        <v>0.14795447654999597</v>
      </c>
      <c r="F6397" s="19"/>
      <c r="G6397" s="19"/>
      <c r="H6397" s="19">
        <v>0.38125309533011209</v>
      </c>
      <c r="I6397" s="19"/>
      <c r="J6397" s="19">
        <v>0.67067487661633141</v>
      </c>
      <c r="K6397" s="19"/>
      <c r="L6397" s="19">
        <v>0.20896290568067169</v>
      </c>
      <c r="M6397" s="19"/>
      <c r="N6397" s="19">
        <v>0.26601340242831562</v>
      </c>
      <c r="O6397" s="19">
        <v>0.63010521855877299</v>
      </c>
      <c r="P6397" s="50"/>
      <c r="R6397" s="9" t="s">
        <v>0</v>
      </c>
    </row>
    <row r="6398" spans="2:18" x14ac:dyDescent="0.2">
      <c r="B6398" s="25">
        <v>6168</v>
      </c>
      <c r="C6398" s="193"/>
      <c r="D6398" s="19">
        <v>2.4365398665847842</v>
      </c>
      <c r="E6398" s="19"/>
      <c r="F6398" s="19">
        <v>1.4395540085558731</v>
      </c>
      <c r="G6398" s="19"/>
      <c r="H6398" s="19">
        <v>0.58190354603565198</v>
      </c>
      <c r="I6398" s="19"/>
      <c r="J6398" s="19">
        <v>1.0766418546311112</v>
      </c>
      <c r="K6398" s="19"/>
      <c r="L6398" s="19">
        <v>2.2432977651177426</v>
      </c>
      <c r="M6398" s="19"/>
      <c r="N6398" s="19">
        <v>0.1542933322132474</v>
      </c>
      <c r="O6398" s="19"/>
      <c r="P6398" s="50">
        <v>1.9357490569960716</v>
      </c>
      <c r="R6398" s="9" t="s">
        <v>0</v>
      </c>
    </row>
    <row r="6399" spans="2:18" x14ac:dyDescent="0.2">
      <c r="B6399" s="25">
        <v>6169</v>
      </c>
      <c r="C6399" s="193"/>
      <c r="D6399" s="19">
        <v>0.56584305146394953</v>
      </c>
      <c r="E6399" s="19"/>
      <c r="F6399" s="19">
        <v>0.10065064141032272</v>
      </c>
      <c r="G6399" s="19"/>
      <c r="H6399" s="19">
        <v>1.0817431820920984</v>
      </c>
      <c r="I6399" s="19">
        <v>0.1580272661533019</v>
      </c>
      <c r="J6399" s="19"/>
      <c r="K6399" s="19"/>
      <c r="L6399" s="19">
        <v>0.21310597509496795</v>
      </c>
      <c r="M6399" s="19"/>
      <c r="N6399" s="19">
        <v>0.26021514302744103</v>
      </c>
      <c r="O6399" s="19"/>
      <c r="P6399" s="50">
        <v>1.361688198199396</v>
      </c>
      <c r="R6399" s="9" t="s">
        <v>0</v>
      </c>
    </row>
    <row r="6400" spans="2:18" x14ac:dyDescent="0.2">
      <c r="B6400" s="25">
        <v>6170</v>
      </c>
      <c r="C6400" s="193"/>
      <c r="D6400" s="19">
        <v>0.1976128081512728</v>
      </c>
      <c r="E6400" s="19"/>
      <c r="F6400" s="19">
        <v>0.98088522965872238</v>
      </c>
      <c r="G6400" s="19"/>
      <c r="H6400" s="19">
        <v>0.19321353918006101</v>
      </c>
      <c r="I6400" s="19"/>
      <c r="J6400" s="19">
        <v>0.60827352927755429</v>
      </c>
      <c r="K6400" s="19">
        <v>0.40347560121136722</v>
      </c>
      <c r="L6400" s="19"/>
      <c r="M6400" s="19"/>
      <c r="N6400" s="19">
        <v>0.63228883152988458</v>
      </c>
      <c r="O6400" s="19">
        <v>0.18884016660417632</v>
      </c>
      <c r="P6400" s="50"/>
      <c r="R6400" s="9" t="s">
        <v>0</v>
      </c>
    </row>
    <row r="6401" spans="2:18" x14ac:dyDescent="0.2">
      <c r="B6401" s="25">
        <v>6171</v>
      </c>
      <c r="C6401" s="193"/>
      <c r="D6401" s="19">
        <v>1.1801960015265374</v>
      </c>
      <c r="E6401" s="19"/>
      <c r="F6401" s="19">
        <v>1.4699855871364704</v>
      </c>
      <c r="G6401" s="19"/>
      <c r="H6401" s="19">
        <v>1.4631046557286409</v>
      </c>
      <c r="I6401" s="19"/>
      <c r="J6401" s="19">
        <v>0.46130098997802615</v>
      </c>
      <c r="K6401" s="19"/>
      <c r="L6401" s="19">
        <v>1.5460761772731622</v>
      </c>
      <c r="M6401" s="19"/>
      <c r="N6401" s="19">
        <v>0.50752247352246982</v>
      </c>
      <c r="O6401" s="19"/>
      <c r="P6401" s="50">
        <v>0.45746750064674413</v>
      </c>
      <c r="R6401" s="9" t="s">
        <v>0</v>
      </c>
    </row>
    <row r="6402" spans="2:18" x14ac:dyDescent="0.2">
      <c r="B6402" s="25">
        <v>6172</v>
      </c>
      <c r="C6402" s="193"/>
      <c r="D6402" s="19">
        <v>0.82291500851510779</v>
      </c>
      <c r="E6402" s="19"/>
      <c r="F6402" s="19">
        <v>0.95354463080420704</v>
      </c>
      <c r="G6402" s="19"/>
      <c r="H6402" s="19">
        <v>1.0752963863705138</v>
      </c>
      <c r="I6402" s="19"/>
      <c r="J6402" s="19">
        <v>1.3525966614409906</v>
      </c>
      <c r="K6402" s="19">
        <v>0.13639126424020473</v>
      </c>
      <c r="L6402" s="19"/>
      <c r="M6402" s="19"/>
      <c r="N6402" s="19">
        <v>0.38877638688264166</v>
      </c>
      <c r="O6402" s="19">
        <v>0.3905957583379413</v>
      </c>
      <c r="P6402" s="50"/>
      <c r="R6402" s="9" t="s">
        <v>0</v>
      </c>
    </row>
    <row r="6403" spans="2:18" x14ac:dyDescent="0.2">
      <c r="B6403" s="25">
        <v>6173</v>
      </c>
      <c r="C6403" s="193"/>
      <c r="D6403" s="19">
        <v>0.45577451189250739</v>
      </c>
      <c r="E6403" s="19">
        <v>0.61803258643782177</v>
      </c>
      <c r="F6403" s="19"/>
      <c r="G6403" s="19">
        <v>0.17104919220239512</v>
      </c>
      <c r="H6403" s="19"/>
      <c r="I6403" s="19"/>
      <c r="J6403" s="19">
        <v>0.99904908970297146</v>
      </c>
      <c r="K6403" s="19">
        <v>2.4315665534389085E-2</v>
      </c>
      <c r="L6403" s="19"/>
      <c r="M6403" s="19"/>
      <c r="N6403" s="19">
        <v>0.36994448246126982</v>
      </c>
      <c r="O6403" s="19">
        <v>1.0871513982264875</v>
      </c>
      <c r="P6403" s="50"/>
      <c r="R6403" s="9" t="s">
        <v>0</v>
      </c>
    </row>
    <row r="6404" spans="2:18" x14ac:dyDescent="0.2">
      <c r="B6404" s="25">
        <v>6174</v>
      </c>
      <c r="C6404" s="193"/>
      <c r="D6404" s="19">
        <v>0.12720505459041329</v>
      </c>
      <c r="E6404" s="19"/>
      <c r="F6404" s="19">
        <v>0.49541777346321902</v>
      </c>
      <c r="G6404" s="19"/>
      <c r="H6404" s="19">
        <v>1.2297597176797768</v>
      </c>
      <c r="I6404" s="19"/>
      <c r="J6404" s="19">
        <v>1.3150069171593177</v>
      </c>
      <c r="K6404" s="19"/>
      <c r="L6404" s="19">
        <v>0.91033732309012172</v>
      </c>
      <c r="M6404" s="19"/>
      <c r="N6404" s="19">
        <v>0.84733596345520579</v>
      </c>
      <c r="O6404" s="19"/>
      <c r="P6404" s="50">
        <v>0.5161493006557889</v>
      </c>
      <c r="R6404" s="9" t="s">
        <v>0</v>
      </c>
    </row>
    <row r="6405" spans="2:18" x14ac:dyDescent="0.2">
      <c r="B6405" s="25">
        <v>6175</v>
      </c>
      <c r="C6405" s="193"/>
      <c r="D6405" s="19">
        <v>0.7810871917389437</v>
      </c>
      <c r="E6405" s="19"/>
      <c r="F6405" s="19">
        <v>0.34713598928939204</v>
      </c>
      <c r="G6405" s="19"/>
      <c r="H6405" s="19">
        <v>0.7661072786691332</v>
      </c>
      <c r="I6405" s="19"/>
      <c r="J6405" s="19">
        <v>1.1692913444558419</v>
      </c>
      <c r="K6405" s="19"/>
      <c r="L6405" s="19">
        <v>0.39781106644776199</v>
      </c>
      <c r="M6405" s="19"/>
      <c r="N6405" s="19">
        <v>0.51598267677240794</v>
      </c>
      <c r="O6405" s="19"/>
      <c r="P6405" s="50">
        <v>1.1141003958184135</v>
      </c>
      <c r="R6405" s="9" t="s">
        <v>0</v>
      </c>
    </row>
    <row r="6406" spans="2:18" x14ac:dyDescent="0.2">
      <c r="B6406" s="25">
        <v>6176</v>
      </c>
      <c r="C6406" s="193"/>
      <c r="D6406" s="19">
        <v>0.80995769780342575</v>
      </c>
      <c r="E6406" s="19"/>
      <c r="F6406" s="19">
        <v>0.22891783985704162</v>
      </c>
      <c r="G6406" s="19"/>
      <c r="H6406" s="19">
        <v>1.2126623172158575</v>
      </c>
      <c r="I6406" s="19"/>
      <c r="J6406" s="19">
        <v>0.54813936475369707</v>
      </c>
      <c r="K6406" s="19"/>
      <c r="L6406" s="19">
        <v>0.3500235258119373</v>
      </c>
      <c r="M6406" s="19"/>
      <c r="N6406" s="19">
        <v>0.64280426285705561</v>
      </c>
      <c r="O6406" s="19"/>
      <c r="P6406" s="50">
        <v>1.1615993118806522</v>
      </c>
      <c r="R6406" s="9" t="s">
        <v>0</v>
      </c>
    </row>
    <row r="6407" spans="2:18" x14ac:dyDescent="0.2">
      <c r="B6407" s="25">
        <v>6177</v>
      </c>
      <c r="C6407" s="193"/>
      <c r="D6407" s="19">
        <v>0.31907976016095135</v>
      </c>
      <c r="E6407" s="19">
        <v>7.7095662776078142E-2</v>
      </c>
      <c r="F6407" s="19"/>
      <c r="G6407" s="19"/>
      <c r="H6407" s="19">
        <v>0.60970976407411426</v>
      </c>
      <c r="I6407" s="19"/>
      <c r="J6407" s="19">
        <v>0.10551666399870434</v>
      </c>
      <c r="K6407" s="19"/>
      <c r="L6407" s="19">
        <v>0.64396601979604007</v>
      </c>
      <c r="M6407" s="19">
        <v>0.21442320951598676</v>
      </c>
      <c r="N6407" s="19"/>
      <c r="O6407" s="19"/>
      <c r="P6407" s="50">
        <v>0.98593392269672531</v>
      </c>
      <c r="R6407" s="9" t="s">
        <v>0</v>
      </c>
    </row>
    <row r="6408" spans="2:18" x14ac:dyDescent="0.2">
      <c r="B6408" s="25">
        <v>6178</v>
      </c>
      <c r="C6408" s="193">
        <v>0.46251530456335949</v>
      </c>
      <c r="D6408" s="19"/>
      <c r="E6408" s="19">
        <v>0.22894798898330546</v>
      </c>
      <c r="F6408" s="19"/>
      <c r="G6408" s="19">
        <v>0.23642204374643122</v>
      </c>
      <c r="H6408" s="19"/>
      <c r="I6408" s="19">
        <v>0.46325550741470006</v>
      </c>
      <c r="J6408" s="19"/>
      <c r="K6408" s="19">
        <v>0.56783525686058933</v>
      </c>
      <c r="L6408" s="19"/>
      <c r="M6408" s="19">
        <v>0.65612747838230312</v>
      </c>
      <c r="N6408" s="19"/>
      <c r="O6408" s="19">
        <v>0.68841229274785454</v>
      </c>
      <c r="P6408" s="50"/>
      <c r="R6408" s="9" t="s">
        <v>0</v>
      </c>
    </row>
    <row r="6409" spans="2:18" x14ac:dyDescent="0.2">
      <c r="B6409" s="25">
        <v>6179</v>
      </c>
      <c r="C6409" s="193">
        <v>0.1602636414439049</v>
      </c>
      <c r="D6409" s="19"/>
      <c r="E6409" s="19">
        <v>0.72208418078443826</v>
      </c>
      <c r="F6409" s="19"/>
      <c r="G6409" s="19">
        <v>0.58081152618086751</v>
      </c>
      <c r="H6409" s="19"/>
      <c r="I6409" s="19">
        <v>4.1368599811075914E-2</v>
      </c>
      <c r="J6409" s="19"/>
      <c r="K6409" s="19"/>
      <c r="L6409" s="19">
        <v>0.92296019114843297</v>
      </c>
      <c r="M6409" s="19">
        <v>0.21481787557219731</v>
      </c>
      <c r="N6409" s="19"/>
      <c r="O6409" s="19">
        <v>0.38525071307048331</v>
      </c>
      <c r="P6409" s="50"/>
      <c r="R6409" s="9" t="s">
        <v>0</v>
      </c>
    </row>
    <row r="6410" spans="2:18" x14ac:dyDescent="0.2">
      <c r="B6410" s="25">
        <v>6180</v>
      </c>
      <c r="C6410" s="193">
        <v>0.30943909321731911</v>
      </c>
      <c r="D6410" s="19"/>
      <c r="E6410" s="19"/>
      <c r="F6410" s="19">
        <v>0.30298018707276175</v>
      </c>
      <c r="G6410" s="19">
        <v>0.26805060399136144</v>
      </c>
      <c r="H6410" s="19"/>
      <c r="I6410" s="19">
        <v>2.5460177467499959E-2</v>
      </c>
      <c r="J6410" s="19"/>
      <c r="K6410" s="19">
        <v>0.85050802481303911</v>
      </c>
      <c r="L6410" s="19"/>
      <c r="M6410" s="19">
        <v>1.5891118484361419</v>
      </c>
      <c r="N6410" s="19"/>
      <c r="O6410" s="19"/>
      <c r="P6410" s="50">
        <v>0.14999960024979289</v>
      </c>
      <c r="R6410" s="9" t="s">
        <v>0</v>
      </c>
    </row>
    <row r="6411" spans="2:18" x14ac:dyDescent="0.2">
      <c r="B6411" s="25">
        <v>6181</v>
      </c>
      <c r="C6411" s="193"/>
      <c r="D6411" s="19">
        <v>0.35972392038496154</v>
      </c>
      <c r="E6411" s="19">
        <v>1.4853225750108228</v>
      </c>
      <c r="F6411" s="19"/>
      <c r="G6411" s="19"/>
      <c r="H6411" s="19">
        <v>0.44452617509846681</v>
      </c>
      <c r="I6411" s="19">
        <v>1.05839676661563</v>
      </c>
      <c r="J6411" s="19"/>
      <c r="K6411" s="19">
        <v>0.14596853993821601</v>
      </c>
      <c r="L6411" s="19"/>
      <c r="M6411" s="19">
        <v>1.202130064780585</v>
      </c>
      <c r="N6411" s="19"/>
      <c r="O6411" s="19">
        <v>0.1507647843102706</v>
      </c>
      <c r="P6411" s="50"/>
      <c r="R6411" s="9" t="s">
        <v>0</v>
      </c>
    </row>
    <row r="6412" spans="2:18" x14ac:dyDescent="0.2">
      <c r="B6412" s="25">
        <v>6182</v>
      </c>
      <c r="C6412" s="193">
        <v>0.37808450570197044</v>
      </c>
      <c r="D6412" s="19"/>
      <c r="E6412" s="19"/>
      <c r="F6412" s="19">
        <v>0.25624848864405503</v>
      </c>
      <c r="G6412" s="19">
        <v>1.7095276035345407E-2</v>
      </c>
      <c r="H6412" s="19"/>
      <c r="I6412" s="19"/>
      <c r="J6412" s="19">
        <v>1.5190344519498269E-2</v>
      </c>
      <c r="K6412" s="19">
        <v>0.57574630190680964</v>
      </c>
      <c r="L6412" s="19"/>
      <c r="M6412" s="19">
        <v>0.12056763168917184</v>
      </c>
      <c r="N6412" s="19"/>
      <c r="O6412" s="19">
        <v>0.51396376578057379</v>
      </c>
      <c r="P6412" s="50"/>
      <c r="R6412" s="9" t="s">
        <v>0</v>
      </c>
    </row>
    <row r="6413" spans="2:18" x14ac:dyDescent="0.2">
      <c r="B6413" s="25">
        <v>6183</v>
      </c>
      <c r="C6413" s="193">
        <v>0.26838530409026262</v>
      </c>
      <c r="D6413" s="19"/>
      <c r="E6413" s="19">
        <v>0.71307122199639184</v>
      </c>
      <c r="F6413" s="19"/>
      <c r="G6413" s="19">
        <v>0.9371833524688038</v>
      </c>
      <c r="H6413" s="19"/>
      <c r="I6413" s="19">
        <v>0.36678316836395458</v>
      </c>
      <c r="J6413" s="19"/>
      <c r="K6413" s="19">
        <v>0.4166556909664213</v>
      </c>
      <c r="L6413" s="19"/>
      <c r="M6413" s="19">
        <v>0.19769668762451595</v>
      </c>
      <c r="N6413" s="19"/>
      <c r="O6413" s="19"/>
      <c r="P6413" s="50">
        <v>0.14430444410757351</v>
      </c>
      <c r="R6413" s="9" t="s">
        <v>0</v>
      </c>
    </row>
    <row r="6414" spans="2:18" x14ac:dyDescent="0.2">
      <c r="B6414" s="25">
        <v>6184</v>
      </c>
      <c r="C6414" s="193"/>
      <c r="D6414" s="19">
        <v>4.9877177354874624E-2</v>
      </c>
      <c r="E6414" s="19"/>
      <c r="F6414" s="19">
        <v>0.79033333337797329</v>
      </c>
      <c r="G6414" s="19">
        <v>0.22644426060351605</v>
      </c>
      <c r="H6414" s="19"/>
      <c r="I6414" s="19"/>
      <c r="J6414" s="19">
        <v>0.20795554025400831</v>
      </c>
      <c r="K6414" s="19"/>
      <c r="L6414" s="19">
        <v>7.956375147777571E-2</v>
      </c>
      <c r="M6414" s="19"/>
      <c r="N6414" s="19">
        <v>0.91230058411897319</v>
      </c>
      <c r="O6414" s="19"/>
      <c r="P6414" s="50">
        <v>1.1870209378125791</v>
      </c>
      <c r="R6414" s="9" t="s">
        <v>0</v>
      </c>
    </row>
    <row r="6415" spans="2:18" x14ac:dyDescent="0.2">
      <c r="B6415" s="25">
        <v>6185</v>
      </c>
      <c r="C6415" s="193">
        <v>0.31870977702908748</v>
      </c>
      <c r="D6415" s="19"/>
      <c r="E6415" s="19">
        <v>0.95125973052128254</v>
      </c>
      <c r="F6415" s="19"/>
      <c r="G6415" s="19">
        <v>1.7475762364831695</v>
      </c>
      <c r="H6415" s="19"/>
      <c r="I6415" s="19">
        <v>1.4274172397735745</v>
      </c>
      <c r="J6415" s="19"/>
      <c r="K6415" s="19">
        <v>2.2170532466138995</v>
      </c>
      <c r="L6415" s="19"/>
      <c r="M6415" s="19">
        <v>1.4191653587757938</v>
      </c>
      <c r="N6415" s="19"/>
      <c r="O6415" s="19">
        <v>0.79871948498807099</v>
      </c>
      <c r="P6415" s="50"/>
      <c r="R6415" s="9" t="s">
        <v>0</v>
      </c>
    </row>
    <row r="6416" spans="2:18" x14ac:dyDescent="0.2">
      <c r="B6416" s="25">
        <v>6186</v>
      </c>
      <c r="C6416" s="193"/>
      <c r="D6416" s="19">
        <v>1.1207618105273336E-2</v>
      </c>
      <c r="E6416" s="19">
        <v>0.85377979728095921</v>
      </c>
      <c r="F6416" s="19"/>
      <c r="G6416" s="19">
        <v>0.65322270341903055</v>
      </c>
      <c r="H6416" s="19"/>
      <c r="I6416" s="19">
        <v>1.2625001408434269</v>
      </c>
      <c r="J6416" s="19"/>
      <c r="K6416" s="19">
        <v>0.54734927763343066</v>
      </c>
      <c r="L6416" s="19"/>
      <c r="M6416" s="19">
        <v>0.68210699247169182</v>
      </c>
      <c r="N6416" s="19"/>
      <c r="O6416" s="19">
        <v>1.1444571337933187</v>
      </c>
      <c r="P6416" s="50"/>
      <c r="R6416" s="9" t="s">
        <v>0</v>
      </c>
    </row>
    <row r="6417" spans="2:18" x14ac:dyDescent="0.2">
      <c r="B6417" s="25">
        <v>6187</v>
      </c>
      <c r="C6417" s="193">
        <v>1.2124823180703745</v>
      </c>
      <c r="D6417" s="19"/>
      <c r="E6417" s="19">
        <v>0.8803302297185216</v>
      </c>
      <c r="F6417" s="19"/>
      <c r="G6417" s="19">
        <v>0.74288848502136728</v>
      </c>
      <c r="H6417" s="19"/>
      <c r="I6417" s="19">
        <v>0.96799861862574232</v>
      </c>
      <c r="J6417" s="19"/>
      <c r="K6417" s="19">
        <v>0.17960398942225003</v>
      </c>
      <c r="L6417" s="19"/>
      <c r="M6417" s="19">
        <v>0.80880149086708497</v>
      </c>
      <c r="N6417" s="19"/>
      <c r="O6417" s="19">
        <v>1.0319282069984086</v>
      </c>
      <c r="P6417" s="50"/>
      <c r="R6417" s="9" t="s">
        <v>0</v>
      </c>
    </row>
    <row r="6418" spans="2:18" x14ac:dyDescent="0.2">
      <c r="B6418" s="25">
        <v>6188</v>
      </c>
      <c r="C6418" s="193">
        <v>0.43074718797097855</v>
      </c>
      <c r="D6418" s="19"/>
      <c r="E6418" s="19">
        <v>1.418513357977369</v>
      </c>
      <c r="F6418" s="19"/>
      <c r="G6418" s="19">
        <v>1.3945925482202077</v>
      </c>
      <c r="H6418" s="19"/>
      <c r="I6418" s="19">
        <v>0.52825343268569658</v>
      </c>
      <c r="J6418" s="19"/>
      <c r="K6418" s="19">
        <v>0.41432647996782129</v>
      </c>
      <c r="L6418" s="19"/>
      <c r="M6418" s="19">
        <v>0.76308876216330068</v>
      </c>
      <c r="N6418" s="19"/>
      <c r="O6418" s="19">
        <v>0.56656772640635589</v>
      </c>
      <c r="P6418" s="50"/>
      <c r="R6418" s="9" t="s">
        <v>0</v>
      </c>
    </row>
    <row r="6419" spans="2:18" x14ac:dyDescent="0.2">
      <c r="B6419" s="25">
        <v>6189</v>
      </c>
      <c r="C6419" s="193"/>
      <c r="D6419" s="19">
        <v>2.0118859831269864</v>
      </c>
      <c r="E6419" s="19"/>
      <c r="F6419" s="19">
        <v>1.9538093009846011</v>
      </c>
      <c r="G6419" s="19"/>
      <c r="H6419" s="19">
        <v>1.7691826388423171</v>
      </c>
      <c r="I6419" s="19"/>
      <c r="J6419" s="19">
        <v>2.196460664657323</v>
      </c>
      <c r="K6419" s="19"/>
      <c r="L6419" s="19">
        <v>1.6210861467454101</v>
      </c>
      <c r="M6419" s="19"/>
      <c r="N6419" s="19">
        <v>2.3761604320975653</v>
      </c>
      <c r="O6419" s="19"/>
      <c r="P6419" s="50">
        <v>2.2675468952716566</v>
      </c>
      <c r="R6419" s="9" t="s">
        <v>0</v>
      </c>
    </row>
    <row r="6420" spans="2:18" x14ac:dyDescent="0.2">
      <c r="B6420" s="25">
        <v>6190</v>
      </c>
      <c r="C6420" s="193"/>
      <c r="D6420" s="19">
        <v>0.50361645484791551</v>
      </c>
      <c r="E6420" s="19"/>
      <c r="F6420" s="19">
        <v>1.3392047068045994</v>
      </c>
      <c r="G6420" s="19"/>
      <c r="H6420" s="19">
        <v>0.95593857055254572</v>
      </c>
      <c r="I6420" s="19"/>
      <c r="J6420" s="19">
        <v>1.180215808628635</v>
      </c>
      <c r="K6420" s="19"/>
      <c r="L6420" s="19">
        <v>1.1320887091681917</v>
      </c>
      <c r="M6420" s="19"/>
      <c r="N6420" s="19">
        <v>0.85354271433077689</v>
      </c>
      <c r="O6420" s="19"/>
      <c r="P6420" s="50">
        <v>6.5398430611114722E-2</v>
      </c>
      <c r="R6420" s="9" t="s">
        <v>0</v>
      </c>
    </row>
    <row r="6421" spans="2:18" x14ac:dyDescent="0.2">
      <c r="B6421" s="25">
        <v>6191</v>
      </c>
      <c r="C6421" s="193">
        <v>0.36678610153055052</v>
      </c>
      <c r="D6421" s="19"/>
      <c r="E6421" s="19">
        <v>0.34562344127298361</v>
      </c>
      <c r="F6421" s="19"/>
      <c r="G6421" s="19"/>
      <c r="H6421" s="19">
        <v>0.17446356248010572</v>
      </c>
      <c r="I6421" s="19"/>
      <c r="J6421" s="19">
        <v>0.4608422122188468</v>
      </c>
      <c r="K6421" s="19"/>
      <c r="L6421" s="19">
        <v>0.66553860826656908</v>
      </c>
      <c r="M6421" s="19">
        <v>0.49999136228268648</v>
      </c>
      <c r="N6421" s="19"/>
      <c r="O6421" s="19"/>
      <c r="P6421" s="50">
        <v>0.65835534363202708</v>
      </c>
      <c r="R6421" s="9" t="s">
        <v>0</v>
      </c>
    </row>
    <row r="6422" spans="2:18" x14ac:dyDescent="0.2">
      <c r="B6422" s="25">
        <v>6192</v>
      </c>
      <c r="C6422" s="193"/>
      <c r="D6422" s="19">
        <v>0.79875049407843102</v>
      </c>
      <c r="E6422" s="19"/>
      <c r="F6422" s="19">
        <v>0.93480600562297655</v>
      </c>
      <c r="G6422" s="19"/>
      <c r="H6422" s="19">
        <v>0.31405523594934875</v>
      </c>
      <c r="I6422" s="19"/>
      <c r="J6422" s="19">
        <v>0.72050680693838809</v>
      </c>
      <c r="K6422" s="19"/>
      <c r="L6422" s="19">
        <v>1.1269980574381733</v>
      </c>
      <c r="M6422" s="19"/>
      <c r="N6422" s="19">
        <v>1.352203533262722</v>
      </c>
      <c r="O6422" s="19"/>
      <c r="P6422" s="50">
        <v>0.18162899083676667</v>
      </c>
      <c r="R6422" s="9" t="s">
        <v>0</v>
      </c>
    </row>
    <row r="6423" spans="2:18" x14ac:dyDescent="0.2">
      <c r="B6423" s="25">
        <v>6193</v>
      </c>
      <c r="C6423" s="193"/>
      <c r="D6423" s="19">
        <v>1.5438603849849928</v>
      </c>
      <c r="E6423" s="19">
        <v>5.161548537946023E-2</v>
      </c>
      <c r="F6423" s="19"/>
      <c r="G6423" s="19">
        <v>4.8024088360667672E-3</v>
      </c>
      <c r="H6423" s="19"/>
      <c r="I6423" s="19"/>
      <c r="J6423" s="19">
        <v>1.1930068772308997</v>
      </c>
      <c r="K6423" s="19"/>
      <c r="L6423" s="19">
        <v>0.4815767580379553</v>
      </c>
      <c r="M6423" s="19"/>
      <c r="N6423" s="19">
        <v>1.0646281303624052</v>
      </c>
      <c r="O6423" s="19"/>
      <c r="P6423" s="50">
        <v>0.10123865474919143</v>
      </c>
      <c r="R6423" s="9" t="s">
        <v>0</v>
      </c>
    </row>
    <row r="6424" spans="2:18" x14ac:dyDescent="0.2">
      <c r="B6424" s="25">
        <v>6194</v>
      </c>
      <c r="C6424" s="193"/>
      <c r="D6424" s="19">
        <v>0.70006772846637921</v>
      </c>
      <c r="E6424" s="19"/>
      <c r="F6424" s="19">
        <v>1.0027599593530983</v>
      </c>
      <c r="G6424" s="19"/>
      <c r="H6424" s="19">
        <v>0.54371492144664235</v>
      </c>
      <c r="I6424" s="19"/>
      <c r="J6424" s="19">
        <v>2.3147212594143838</v>
      </c>
      <c r="K6424" s="19"/>
      <c r="L6424" s="19">
        <v>1.5553210351835256</v>
      </c>
      <c r="M6424" s="19"/>
      <c r="N6424" s="19">
        <v>0.44504268529563762</v>
      </c>
      <c r="O6424" s="19"/>
      <c r="P6424" s="50">
        <v>0.82705814836434266</v>
      </c>
      <c r="R6424" s="9" t="s">
        <v>0</v>
      </c>
    </row>
    <row r="6425" spans="2:18" x14ac:dyDescent="0.2">
      <c r="B6425" s="25">
        <v>6195</v>
      </c>
      <c r="C6425" s="193">
        <v>0.18802189548958104</v>
      </c>
      <c r="D6425" s="19"/>
      <c r="E6425" s="19"/>
      <c r="F6425" s="19">
        <v>0.55091519498457719</v>
      </c>
      <c r="G6425" s="19">
        <v>0.43757199686897735</v>
      </c>
      <c r="H6425" s="19"/>
      <c r="I6425" s="19"/>
      <c r="J6425" s="19">
        <v>0.23709910618061339</v>
      </c>
      <c r="K6425" s="19"/>
      <c r="L6425" s="19">
        <v>0.11836090731422307</v>
      </c>
      <c r="M6425" s="19"/>
      <c r="N6425" s="19">
        <v>0.17455610180762979</v>
      </c>
      <c r="O6425" s="19">
        <v>0.39454608225321058</v>
      </c>
      <c r="P6425" s="50"/>
      <c r="R6425" s="9" t="s">
        <v>0</v>
      </c>
    </row>
    <row r="6426" spans="2:18" x14ac:dyDescent="0.2">
      <c r="B6426" s="25">
        <v>6196</v>
      </c>
      <c r="C6426" s="193">
        <v>0.37766043918522613</v>
      </c>
      <c r="D6426" s="19"/>
      <c r="E6426" s="19">
        <v>1.2839883074795764</v>
      </c>
      <c r="F6426" s="19"/>
      <c r="G6426" s="19">
        <v>1.4967439160149374</v>
      </c>
      <c r="H6426" s="19"/>
      <c r="I6426" s="19">
        <v>2.2151227327826657E-2</v>
      </c>
      <c r="J6426" s="19"/>
      <c r="K6426" s="19">
        <v>1.3375650970876147</v>
      </c>
      <c r="L6426" s="19"/>
      <c r="M6426" s="19">
        <v>0.89515876842758435</v>
      </c>
      <c r="N6426" s="19"/>
      <c r="O6426" s="19">
        <v>0.77919491113125905</v>
      </c>
      <c r="P6426" s="50"/>
      <c r="R6426" s="9" t="s">
        <v>0</v>
      </c>
    </row>
    <row r="6427" spans="2:18" x14ac:dyDescent="0.2">
      <c r="B6427" s="25">
        <v>6197</v>
      </c>
      <c r="C6427" s="193">
        <v>0.97688778242322849</v>
      </c>
      <c r="D6427" s="19"/>
      <c r="E6427" s="19">
        <v>0.23974496859337099</v>
      </c>
      <c r="F6427" s="19"/>
      <c r="G6427" s="19">
        <v>0.41549710466060813</v>
      </c>
      <c r="H6427" s="19"/>
      <c r="I6427" s="19"/>
      <c r="J6427" s="19">
        <v>0.12998909825502827</v>
      </c>
      <c r="K6427" s="19">
        <v>1.1464145228958549</v>
      </c>
      <c r="L6427" s="19"/>
      <c r="M6427" s="19">
        <v>1.4750737305551167</v>
      </c>
      <c r="N6427" s="19"/>
      <c r="O6427" s="19">
        <v>0.55645005923389157</v>
      </c>
      <c r="P6427" s="50"/>
      <c r="R6427" s="9" t="s">
        <v>0</v>
      </c>
    </row>
    <row r="6428" spans="2:18" x14ac:dyDescent="0.2">
      <c r="B6428" s="25">
        <v>6198</v>
      </c>
      <c r="C6428" s="193">
        <v>1.3897702369287088</v>
      </c>
      <c r="D6428" s="19"/>
      <c r="E6428" s="19">
        <v>0.664815227212044</v>
      </c>
      <c r="F6428" s="19"/>
      <c r="G6428" s="19">
        <v>1.9832533739877802</v>
      </c>
      <c r="H6428" s="19"/>
      <c r="I6428" s="19">
        <v>1.7150915826041218</v>
      </c>
      <c r="J6428" s="19"/>
      <c r="K6428" s="19">
        <v>1.2915393895369636</v>
      </c>
      <c r="L6428" s="19"/>
      <c r="M6428" s="19">
        <v>1.4983609736599746</v>
      </c>
      <c r="N6428" s="19"/>
      <c r="O6428" s="19">
        <v>0.91246632086501234</v>
      </c>
      <c r="P6428" s="50"/>
      <c r="R6428" s="9" t="s">
        <v>0</v>
      </c>
    </row>
    <row r="6429" spans="2:18" x14ac:dyDescent="0.2">
      <c r="B6429" s="25">
        <v>6199</v>
      </c>
      <c r="C6429" s="193">
        <v>1.4613808847156375</v>
      </c>
      <c r="D6429" s="19"/>
      <c r="E6429" s="19">
        <v>0.75304822018662165</v>
      </c>
      <c r="F6429" s="19"/>
      <c r="G6429" s="19">
        <v>5.8588457720012234E-2</v>
      </c>
      <c r="H6429" s="19"/>
      <c r="I6429" s="19">
        <v>1.6884803505659911</v>
      </c>
      <c r="J6429" s="19"/>
      <c r="K6429" s="19">
        <v>0.63304171672521203</v>
      </c>
      <c r="L6429" s="19"/>
      <c r="M6429" s="19">
        <v>0.88628965284894767</v>
      </c>
      <c r="N6429" s="19"/>
      <c r="O6429" s="19">
        <v>1.6053858807670449</v>
      </c>
      <c r="P6429" s="50"/>
      <c r="R6429" s="9" t="s">
        <v>0</v>
      </c>
    </row>
    <row r="6430" spans="2:18" x14ac:dyDescent="0.2">
      <c r="B6430" s="25">
        <v>6200</v>
      </c>
      <c r="C6430" s="193">
        <v>1.4835385088278201</v>
      </c>
      <c r="D6430" s="19"/>
      <c r="E6430" s="19"/>
      <c r="F6430" s="19">
        <v>0.44882101165319305</v>
      </c>
      <c r="G6430" s="19"/>
      <c r="H6430" s="19">
        <v>0.10698539930212861</v>
      </c>
      <c r="I6430" s="19">
        <v>0.38271420464746375</v>
      </c>
      <c r="J6430" s="19"/>
      <c r="K6430" s="19">
        <v>0.20016171281784145</v>
      </c>
      <c r="L6430" s="19"/>
      <c r="M6430" s="19">
        <v>0.97810781220895782</v>
      </c>
      <c r="N6430" s="19"/>
      <c r="O6430" s="19"/>
      <c r="P6430" s="50">
        <v>0.42946821189683448</v>
      </c>
      <c r="R6430" s="9" t="s">
        <v>0</v>
      </c>
    </row>
    <row r="6431" spans="2:18" x14ac:dyDescent="0.2">
      <c r="B6431" s="25">
        <v>6201</v>
      </c>
      <c r="C6431" s="193">
        <v>0.15984003950708758</v>
      </c>
      <c r="D6431" s="19"/>
      <c r="E6431" s="19">
        <v>1.3895430961473056</v>
      </c>
      <c r="F6431" s="19"/>
      <c r="G6431" s="19"/>
      <c r="H6431" s="19">
        <v>6.9285138057319062E-2</v>
      </c>
      <c r="I6431" s="19">
        <v>0.46183005122934739</v>
      </c>
      <c r="J6431" s="19"/>
      <c r="K6431" s="19">
        <v>0.17951031709887766</v>
      </c>
      <c r="L6431" s="19"/>
      <c r="M6431" s="19">
        <v>1.0269917867900946</v>
      </c>
      <c r="N6431" s="19"/>
      <c r="O6431" s="19">
        <v>0.26821355344535436</v>
      </c>
      <c r="P6431" s="50"/>
      <c r="R6431" s="9" t="s">
        <v>0</v>
      </c>
    </row>
    <row r="6432" spans="2:18" x14ac:dyDescent="0.2">
      <c r="B6432" s="25">
        <v>6202</v>
      </c>
      <c r="C6432" s="193"/>
      <c r="D6432" s="19">
        <v>1.0751280985424783</v>
      </c>
      <c r="E6432" s="19"/>
      <c r="F6432" s="19">
        <v>0.44018023010399737</v>
      </c>
      <c r="G6432" s="19">
        <v>0.12955509334820287</v>
      </c>
      <c r="H6432" s="19"/>
      <c r="I6432" s="19"/>
      <c r="J6432" s="19">
        <v>0.48801194701120981</v>
      </c>
      <c r="K6432" s="19"/>
      <c r="L6432" s="19">
        <v>0.74935671855611075</v>
      </c>
      <c r="M6432" s="19"/>
      <c r="N6432" s="19">
        <v>1.4247782194364562</v>
      </c>
      <c r="O6432" s="19"/>
      <c r="P6432" s="50">
        <v>1.2018011584273585</v>
      </c>
      <c r="R6432" s="9" t="s">
        <v>0</v>
      </c>
    </row>
    <row r="6433" spans="2:18" x14ac:dyDescent="0.2">
      <c r="B6433" s="25">
        <v>6203</v>
      </c>
      <c r="C6433" s="193"/>
      <c r="D6433" s="19">
        <v>0.77264429170954707</v>
      </c>
      <c r="E6433" s="19"/>
      <c r="F6433" s="19">
        <v>1.4586120008508616</v>
      </c>
      <c r="G6433" s="19"/>
      <c r="H6433" s="19">
        <v>1.2884135164778492</v>
      </c>
      <c r="I6433" s="19"/>
      <c r="J6433" s="19">
        <v>1.5045642978904168</v>
      </c>
      <c r="K6433" s="19"/>
      <c r="L6433" s="19">
        <v>1.6576653602570108</v>
      </c>
      <c r="M6433" s="19"/>
      <c r="N6433" s="19">
        <v>2.3814569048136334</v>
      </c>
      <c r="O6433" s="19"/>
      <c r="P6433" s="50">
        <v>0.89468019988889524</v>
      </c>
      <c r="R6433" s="9" t="s">
        <v>0</v>
      </c>
    </row>
    <row r="6434" spans="2:18" x14ac:dyDescent="0.2">
      <c r="B6434" s="25">
        <v>6204</v>
      </c>
      <c r="C6434" s="193"/>
      <c r="D6434" s="19">
        <v>0.23485897477152687</v>
      </c>
      <c r="E6434" s="19">
        <v>0.67349320692877046</v>
      </c>
      <c r="F6434" s="19"/>
      <c r="G6434" s="19"/>
      <c r="H6434" s="19">
        <v>0.17380096229615358</v>
      </c>
      <c r="I6434" s="19">
        <v>0.16199522875270586</v>
      </c>
      <c r="J6434" s="19"/>
      <c r="K6434" s="19"/>
      <c r="L6434" s="19">
        <v>0.92956451622509628</v>
      </c>
      <c r="M6434" s="19"/>
      <c r="N6434" s="19">
        <v>0.92729876312915127</v>
      </c>
      <c r="O6434" s="19"/>
      <c r="P6434" s="50">
        <v>0.64020597255258838</v>
      </c>
      <c r="R6434" s="9" t="s">
        <v>0</v>
      </c>
    </row>
    <row r="6435" spans="2:18" x14ac:dyDescent="0.2">
      <c r="B6435" s="25">
        <v>6205</v>
      </c>
      <c r="C6435" s="193">
        <v>0.44382061931680045</v>
      </c>
      <c r="D6435" s="19"/>
      <c r="E6435" s="19">
        <v>4.6418408375477498E-2</v>
      </c>
      <c r="F6435" s="19"/>
      <c r="G6435" s="19"/>
      <c r="H6435" s="19">
        <v>0.40421506345729818</v>
      </c>
      <c r="I6435" s="19">
        <v>1.1473902943902212</v>
      </c>
      <c r="J6435" s="19"/>
      <c r="K6435" s="19">
        <v>0.24110066211538986</v>
      </c>
      <c r="L6435" s="19"/>
      <c r="M6435" s="19">
        <v>0.84845730339022529</v>
      </c>
      <c r="N6435" s="19"/>
      <c r="O6435" s="19">
        <v>0.282173817682003</v>
      </c>
      <c r="P6435" s="50"/>
      <c r="R6435" s="9" t="s">
        <v>0</v>
      </c>
    </row>
    <row r="6436" spans="2:18" x14ac:dyDescent="0.2">
      <c r="B6436" s="25">
        <v>6206</v>
      </c>
      <c r="C6436" s="193"/>
      <c r="D6436" s="19">
        <v>0.42717682133549972</v>
      </c>
      <c r="E6436" s="19">
        <v>0.27573417783580495</v>
      </c>
      <c r="F6436" s="19"/>
      <c r="G6436" s="19">
        <v>0.3959679202532741</v>
      </c>
      <c r="H6436" s="19"/>
      <c r="I6436" s="19">
        <v>1.1732606280557134</v>
      </c>
      <c r="J6436" s="19"/>
      <c r="K6436" s="19"/>
      <c r="L6436" s="19">
        <v>0.30406537103345072</v>
      </c>
      <c r="M6436" s="19">
        <v>0.17208608551844107</v>
      </c>
      <c r="N6436" s="19"/>
      <c r="O6436" s="19"/>
      <c r="P6436" s="50">
        <v>2.203687148682295E-2</v>
      </c>
      <c r="R6436" s="9" t="s">
        <v>0</v>
      </c>
    </row>
    <row r="6437" spans="2:18" x14ac:dyDescent="0.2">
      <c r="B6437" s="25">
        <v>6207</v>
      </c>
      <c r="C6437" s="193">
        <v>0.16826027279237163</v>
      </c>
      <c r="D6437" s="19"/>
      <c r="E6437" s="19"/>
      <c r="F6437" s="19">
        <v>0.17802109356517518</v>
      </c>
      <c r="G6437" s="19">
        <v>8.710853932396323E-2</v>
      </c>
      <c r="H6437" s="19"/>
      <c r="I6437" s="19">
        <v>0.74129920885400657</v>
      </c>
      <c r="J6437" s="19"/>
      <c r="K6437" s="19">
        <v>7.3525033460835817E-2</v>
      </c>
      <c r="L6437" s="19"/>
      <c r="M6437" s="19">
        <v>0.35531807525408948</v>
      </c>
      <c r="N6437" s="19"/>
      <c r="O6437" s="19">
        <v>0.23354136461367866</v>
      </c>
      <c r="P6437" s="50"/>
      <c r="R6437" s="9" t="s">
        <v>0</v>
      </c>
    </row>
    <row r="6438" spans="2:18" x14ac:dyDescent="0.2">
      <c r="B6438" s="25">
        <v>6208</v>
      </c>
      <c r="C6438" s="193"/>
      <c r="D6438" s="19">
        <v>1.9695219996280078</v>
      </c>
      <c r="E6438" s="19"/>
      <c r="F6438" s="19">
        <v>0.45575364274613606</v>
      </c>
      <c r="G6438" s="19"/>
      <c r="H6438" s="19">
        <v>0.35054899506450593</v>
      </c>
      <c r="I6438" s="19"/>
      <c r="J6438" s="19">
        <v>0.46737601585776967</v>
      </c>
      <c r="K6438" s="19"/>
      <c r="L6438" s="19">
        <v>0.60193189094180655</v>
      </c>
      <c r="M6438" s="19"/>
      <c r="N6438" s="19">
        <v>0.4813765048161337</v>
      </c>
      <c r="O6438" s="19"/>
      <c r="P6438" s="50">
        <v>1.1890248691947096</v>
      </c>
      <c r="R6438" s="9" t="s">
        <v>0</v>
      </c>
    </row>
    <row r="6439" spans="2:18" x14ac:dyDescent="0.2">
      <c r="B6439" s="25">
        <v>6209</v>
      </c>
      <c r="C6439" s="193">
        <v>0.23300059916860352</v>
      </c>
      <c r="D6439" s="19"/>
      <c r="E6439" s="19">
        <v>1.5640661173130759</v>
      </c>
      <c r="F6439" s="19"/>
      <c r="G6439" s="19">
        <v>1.2819179502139695</v>
      </c>
      <c r="H6439" s="19"/>
      <c r="I6439" s="19">
        <v>1.5539050468604989</v>
      </c>
      <c r="J6439" s="19"/>
      <c r="K6439" s="19">
        <v>0.55290992102983216</v>
      </c>
      <c r="L6439" s="19"/>
      <c r="M6439" s="19">
        <v>0.70665518101768199</v>
      </c>
      <c r="N6439" s="19"/>
      <c r="O6439" s="19">
        <v>0.79235556664622353</v>
      </c>
      <c r="P6439" s="50"/>
      <c r="R6439" s="9" t="s">
        <v>0</v>
      </c>
    </row>
    <row r="6440" spans="2:18" x14ac:dyDescent="0.2">
      <c r="B6440" s="25">
        <v>6210</v>
      </c>
      <c r="C6440" s="193"/>
      <c r="D6440" s="19">
        <v>0.17335468707438395</v>
      </c>
      <c r="E6440" s="19">
        <v>7.4503902840652114E-2</v>
      </c>
      <c r="F6440" s="19"/>
      <c r="G6440" s="19">
        <v>0.63086256443741273</v>
      </c>
      <c r="H6440" s="19"/>
      <c r="I6440" s="19">
        <v>1.6620279549186636</v>
      </c>
      <c r="J6440" s="19"/>
      <c r="K6440" s="19">
        <v>0.45527663475953811</v>
      </c>
      <c r="L6440" s="19"/>
      <c r="M6440" s="19"/>
      <c r="N6440" s="19">
        <v>2.2105214965420894E-2</v>
      </c>
      <c r="O6440" s="19">
        <v>0.39817206632567481</v>
      </c>
      <c r="P6440" s="50"/>
      <c r="R6440" s="9" t="s">
        <v>0</v>
      </c>
    </row>
    <row r="6441" spans="2:18" x14ac:dyDescent="0.2">
      <c r="B6441" s="25">
        <v>6211</v>
      </c>
      <c r="C6441" s="193"/>
      <c r="D6441" s="19">
        <v>0.27031075837539276</v>
      </c>
      <c r="E6441" s="19"/>
      <c r="F6441" s="19">
        <v>0.51201098940190093</v>
      </c>
      <c r="G6441" s="19">
        <v>0.62068053259232103</v>
      </c>
      <c r="H6441" s="19"/>
      <c r="I6441" s="19"/>
      <c r="J6441" s="19">
        <v>0.24745860162112246</v>
      </c>
      <c r="K6441" s="19">
        <v>2.1673449965382553E-2</v>
      </c>
      <c r="L6441" s="19"/>
      <c r="M6441" s="19"/>
      <c r="N6441" s="19">
        <v>0.26587841844141652</v>
      </c>
      <c r="O6441" s="19"/>
      <c r="P6441" s="50">
        <v>0.3864479510323392</v>
      </c>
      <c r="R6441" s="9" t="s">
        <v>0</v>
      </c>
    </row>
    <row r="6442" spans="2:18" x14ac:dyDescent="0.2">
      <c r="B6442" s="25">
        <v>6212</v>
      </c>
      <c r="C6442" s="193">
        <v>0.32070669498654775</v>
      </c>
      <c r="D6442" s="19"/>
      <c r="E6442" s="19">
        <v>0.78880622225650221</v>
      </c>
      <c r="F6442" s="19"/>
      <c r="G6442" s="19">
        <v>0.26246188041816165</v>
      </c>
      <c r="H6442" s="19"/>
      <c r="I6442" s="19">
        <v>0.1759891430767079</v>
      </c>
      <c r="J6442" s="19"/>
      <c r="K6442" s="19"/>
      <c r="L6442" s="19">
        <v>3.7878869879596017E-2</v>
      </c>
      <c r="M6442" s="19"/>
      <c r="N6442" s="19">
        <v>0.33293778294683946</v>
      </c>
      <c r="O6442" s="19">
        <v>0.55321195486526675</v>
      </c>
      <c r="P6442" s="50"/>
      <c r="R6442" s="9" t="s">
        <v>0</v>
      </c>
    </row>
    <row r="6443" spans="2:18" x14ac:dyDescent="0.2">
      <c r="B6443" s="25">
        <v>6213</v>
      </c>
      <c r="C6443" s="193">
        <v>1.805755916235543</v>
      </c>
      <c r="D6443" s="19"/>
      <c r="E6443" s="19">
        <v>0.64788835934894762</v>
      </c>
      <c r="F6443" s="19"/>
      <c r="G6443" s="19">
        <v>1.3178098456115457</v>
      </c>
      <c r="H6443" s="19"/>
      <c r="I6443" s="19">
        <v>0.53347865300042085</v>
      </c>
      <c r="J6443" s="19"/>
      <c r="K6443" s="19">
        <v>0.80289186594526296</v>
      </c>
      <c r="L6443" s="19"/>
      <c r="M6443" s="19">
        <v>0.42483446310375533</v>
      </c>
      <c r="N6443" s="19"/>
      <c r="O6443" s="19">
        <v>1.0040978046477451</v>
      </c>
      <c r="P6443" s="50"/>
      <c r="R6443" s="9" t="s">
        <v>0</v>
      </c>
    </row>
    <row r="6444" spans="2:18" x14ac:dyDescent="0.2">
      <c r="B6444" s="25">
        <v>6214</v>
      </c>
      <c r="C6444" s="193"/>
      <c r="D6444" s="19">
        <v>1.5410335112882765</v>
      </c>
      <c r="E6444" s="19"/>
      <c r="F6444" s="19">
        <v>0.49822356611138652</v>
      </c>
      <c r="G6444" s="19"/>
      <c r="H6444" s="19">
        <v>1.5747959660755804</v>
      </c>
      <c r="I6444" s="19"/>
      <c r="J6444" s="19">
        <v>0.87053598148423827</v>
      </c>
      <c r="K6444" s="19"/>
      <c r="L6444" s="19">
        <v>0.98466414201300712</v>
      </c>
      <c r="M6444" s="19"/>
      <c r="N6444" s="19">
        <v>1.1229664163272832</v>
      </c>
      <c r="O6444" s="19"/>
      <c r="P6444" s="50">
        <v>0.60805408685366635</v>
      </c>
      <c r="R6444" s="9" t="s">
        <v>0</v>
      </c>
    </row>
    <row r="6445" spans="2:18" x14ac:dyDescent="0.2">
      <c r="B6445" s="25">
        <v>6215</v>
      </c>
      <c r="C6445" s="193">
        <v>2.2601251564577822</v>
      </c>
      <c r="D6445" s="19"/>
      <c r="E6445" s="19">
        <v>1.3562372200707711</v>
      </c>
      <c r="F6445" s="19"/>
      <c r="G6445" s="19">
        <v>1.2822316626543719</v>
      </c>
      <c r="H6445" s="19"/>
      <c r="I6445" s="19">
        <v>2.192611570555008</v>
      </c>
      <c r="J6445" s="19"/>
      <c r="K6445" s="19">
        <v>1.6836639597590535</v>
      </c>
      <c r="L6445" s="19"/>
      <c r="M6445" s="19">
        <v>1.8577461823667121</v>
      </c>
      <c r="N6445" s="19"/>
      <c r="O6445" s="19">
        <v>1.3237160915608568</v>
      </c>
      <c r="P6445" s="50"/>
      <c r="R6445" s="9" t="s">
        <v>0</v>
      </c>
    </row>
    <row r="6446" spans="2:18" x14ac:dyDescent="0.2">
      <c r="B6446" s="25">
        <v>6216</v>
      </c>
      <c r="C6446" s="193"/>
      <c r="D6446" s="19">
        <v>1.0431608224240776</v>
      </c>
      <c r="E6446" s="19"/>
      <c r="F6446" s="19">
        <v>0.24885445248452986</v>
      </c>
      <c r="G6446" s="19"/>
      <c r="H6446" s="19">
        <v>0.76503032657304992</v>
      </c>
      <c r="I6446" s="19"/>
      <c r="J6446" s="19">
        <v>2.4763571816145073E-2</v>
      </c>
      <c r="K6446" s="19"/>
      <c r="L6446" s="19">
        <v>0.15271734714421947</v>
      </c>
      <c r="M6446" s="19"/>
      <c r="N6446" s="19">
        <v>1.189439925590156</v>
      </c>
      <c r="O6446" s="19"/>
      <c r="P6446" s="50">
        <v>0.88029984348819657</v>
      </c>
      <c r="R6446" s="9" t="s">
        <v>0</v>
      </c>
    </row>
    <row r="6447" spans="2:18" x14ac:dyDescent="0.2">
      <c r="B6447" s="25">
        <v>6217</v>
      </c>
      <c r="C6447" s="193"/>
      <c r="D6447" s="19">
        <v>1.0044741025587842</v>
      </c>
      <c r="E6447" s="19"/>
      <c r="F6447" s="19">
        <v>1.0473290334438936</v>
      </c>
      <c r="G6447" s="19"/>
      <c r="H6447" s="19">
        <v>0.93855502986096839</v>
      </c>
      <c r="I6447" s="19"/>
      <c r="J6447" s="19">
        <v>1.705496451875729</v>
      </c>
      <c r="K6447" s="19"/>
      <c r="L6447" s="19">
        <v>0.86472901438093486</v>
      </c>
      <c r="M6447" s="19"/>
      <c r="N6447" s="19">
        <v>1.1482767147698372</v>
      </c>
      <c r="O6447" s="19"/>
      <c r="P6447" s="50">
        <v>0.85223855298475182</v>
      </c>
      <c r="R6447" s="9" t="s">
        <v>0</v>
      </c>
    </row>
    <row r="6448" spans="2:18" x14ac:dyDescent="0.2">
      <c r="B6448" s="25">
        <v>6218</v>
      </c>
      <c r="C6448" s="193">
        <v>1.4202714124043927</v>
      </c>
      <c r="D6448" s="19"/>
      <c r="E6448" s="19">
        <v>1.6575723189952691</v>
      </c>
      <c r="F6448" s="19"/>
      <c r="G6448" s="19">
        <v>1.0875206085304616</v>
      </c>
      <c r="H6448" s="19"/>
      <c r="I6448" s="19">
        <v>0.3419373886254638</v>
      </c>
      <c r="J6448" s="19"/>
      <c r="K6448" s="19">
        <v>0.75805714196506535</v>
      </c>
      <c r="L6448" s="19"/>
      <c r="M6448" s="19">
        <v>0.17828041801028391</v>
      </c>
      <c r="N6448" s="19"/>
      <c r="O6448" s="19">
        <v>1.6543668203387569</v>
      </c>
      <c r="P6448" s="50"/>
      <c r="R6448" s="9" t="s">
        <v>0</v>
      </c>
    </row>
    <row r="6449" spans="2:18" x14ac:dyDescent="0.2">
      <c r="B6449" s="25">
        <v>6219</v>
      </c>
      <c r="C6449" s="193"/>
      <c r="D6449" s="19">
        <v>9.2858276758931921E-3</v>
      </c>
      <c r="E6449" s="19">
        <v>2.6892659674444947E-2</v>
      </c>
      <c r="F6449" s="19"/>
      <c r="G6449" s="19">
        <v>0.11799707220922495</v>
      </c>
      <c r="H6449" s="19"/>
      <c r="I6449" s="19">
        <v>0.67514650050917646</v>
      </c>
      <c r="J6449" s="19"/>
      <c r="K6449" s="19">
        <v>0.42349748475331411</v>
      </c>
      <c r="L6449" s="19"/>
      <c r="M6449" s="19">
        <v>0.82492195143467484</v>
      </c>
      <c r="N6449" s="19"/>
      <c r="O6449" s="19">
        <v>0.65711515522376196</v>
      </c>
      <c r="P6449" s="50"/>
      <c r="R6449" s="9" t="s">
        <v>0</v>
      </c>
    </row>
    <row r="6450" spans="2:18" x14ac:dyDescent="0.2">
      <c r="B6450" s="25">
        <v>6220</v>
      </c>
      <c r="C6450" s="193">
        <v>0.8137757145232587</v>
      </c>
      <c r="D6450" s="19"/>
      <c r="E6450" s="19"/>
      <c r="F6450" s="19">
        <v>0.28104685409989866</v>
      </c>
      <c r="G6450" s="19">
        <v>0.39623735501295648</v>
      </c>
      <c r="H6450" s="19"/>
      <c r="I6450" s="19">
        <v>0.46883002524421674</v>
      </c>
      <c r="J6450" s="19"/>
      <c r="K6450" s="19">
        <v>0.37575358748152971</v>
      </c>
      <c r="L6450" s="19"/>
      <c r="M6450" s="19">
        <v>0.51109553662885632</v>
      </c>
      <c r="N6450" s="19"/>
      <c r="O6450" s="19">
        <v>0.51850182773415876</v>
      </c>
      <c r="P6450" s="50"/>
      <c r="R6450" s="9" t="s">
        <v>0</v>
      </c>
    </row>
    <row r="6451" spans="2:18" x14ac:dyDescent="0.2">
      <c r="B6451" s="25">
        <v>6221</v>
      </c>
      <c r="C6451" s="193"/>
      <c r="D6451" s="19">
        <v>0.92353708061782824</v>
      </c>
      <c r="E6451" s="19">
        <v>0.18104777653167226</v>
      </c>
      <c r="F6451" s="19"/>
      <c r="G6451" s="19"/>
      <c r="H6451" s="19">
        <v>0.3400939183318879</v>
      </c>
      <c r="I6451" s="19"/>
      <c r="J6451" s="19">
        <v>0.60420936142701009</v>
      </c>
      <c r="K6451" s="19"/>
      <c r="L6451" s="19">
        <v>1.5266080267241604</v>
      </c>
      <c r="M6451" s="19"/>
      <c r="N6451" s="19">
        <v>0.1728070632392554</v>
      </c>
      <c r="O6451" s="19">
        <v>0.50817341536914062</v>
      </c>
      <c r="P6451" s="50"/>
      <c r="R6451" s="9" t="s">
        <v>0</v>
      </c>
    </row>
    <row r="6452" spans="2:18" x14ac:dyDescent="0.2">
      <c r="B6452" s="25">
        <v>6222</v>
      </c>
      <c r="C6452" s="193"/>
      <c r="D6452" s="19">
        <v>0.32165722742014669</v>
      </c>
      <c r="E6452" s="19">
        <v>0.35283525760976137</v>
      </c>
      <c r="F6452" s="19"/>
      <c r="G6452" s="19"/>
      <c r="H6452" s="19">
        <v>0.5728649641355702</v>
      </c>
      <c r="I6452" s="19"/>
      <c r="J6452" s="19">
        <v>0.67225937651597067</v>
      </c>
      <c r="K6452" s="19"/>
      <c r="L6452" s="19">
        <v>0.34500645542555453</v>
      </c>
      <c r="M6452" s="19"/>
      <c r="N6452" s="19">
        <v>0.78880566585092893</v>
      </c>
      <c r="O6452" s="19"/>
      <c r="P6452" s="50">
        <v>8.6897664665960508E-2</v>
      </c>
      <c r="R6452" s="9" t="s">
        <v>0</v>
      </c>
    </row>
    <row r="6453" spans="2:18" x14ac:dyDescent="0.2">
      <c r="B6453" s="25">
        <v>6223</v>
      </c>
      <c r="C6453" s="193">
        <v>1.4901515209825908</v>
      </c>
      <c r="D6453" s="19"/>
      <c r="E6453" s="19">
        <v>1.3710188709388809</v>
      </c>
      <c r="F6453" s="19"/>
      <c r="G6453" s="19">
        <v>2.0815330273114387</v>
      </c>
      <c r="H6453" s="19"/>
      <c r="I6453" s="19">
        <v>2.3018813390044386</v>
      </c>
      <c r="J6453" s="19"/>
      <c r="K6453" s="19">
        <v>2.6954907178913401</v>
      </c>
      <c r="L6453" s="19"/>
      <c r="M6453" s="19">
        <v>2.8977132186532373</v>
      </c>
      <c r="N6453" s="19"/>
      <c r="O6453" s="19">
        <v>1.540853256416725</v>
      </c>
      <c r="P6453" s="50"/>
      <c r="R6453" s="9" t="s">
        <v>0</v>
      </c>
    </row>
    <row r="6454" spans="2:18" x14ac:dyDescent="0.2">
      <c r="B6454" s="25">
        <v>6224</v>
      </c>
      <c r="C6454" s="193">
        <v>3.5312057998945434E-2</v>
      </c>
      <c r="D6454" s="19"/>
      <c r="E6454" s="19"/>
      <c r="F6454" s="19">
        <v>0.16874128836806337</v>
      </c>
      <c r="G6454" s="19"/>
      <c r="H6454" s="19">
        <v>0.31655699403651261</v>
      </c>
      <c r="I6454" s="19"/>
      <c r="J6454" s="19">
        <v>6.1978063924687028E-2</v>
      </c>
      <c r="K6454" s="19"/>
      <c r="L6454" s="19">
        <v>0.43997403942219671</v>
      </c>
      <c r="M6454" s="19"/>
      <c r="N6454" s="19">
        <v>0.79747675031133858</v>
      </c>
      <c r="O6454" s="19"/>
      <c r="P6454" s="50">
        <v>0.5582217782782557</v>
      </c>
      <c r="R6454" s="9" t="s">
        <v>0</v>
      </c>
    </row>
    <row r="6455" spans="2:18" x14ac:dyDescent="0.2">
      <c r="B6455" s="25">
        <v>6225</v>
      </c>
      <c r="C6455" s="193"/>
      <c r="D6455" s="19">
        <v>0.31341581395236889</v>
      </c>
      <c r="E6455" s="19"/>
      <c r="F6455" s="19">
        <v>0.86644856001843218</v>
      </c>
      <c r="G6455" s="19"/>
      <c r="H6455" s="19">
        <v>1.2595973513696228</v>
      </c>
      <c r="I6455" s="19"/>
      <c r="J6455" s="19">
        <v>0.93562856186094723</v>
      </c>
      <c r="K6455" s="19"/>
      <c r="L6455" s="19">
        <v>0.17449722178227411</v>
      </c>
      <c r="M6455" s="19"/>
      <c r="N6455" s="19">
        <v>0.96122810926445257</v>
      </c>
      <c r="O6455" s="19"/>
      <c r="P6455" s="50">
        <v>0.64313829832521874</v>
      </c>
      <c r="R6455" s="9" t="s">
        <v>0</v>
      </c>
    </row>
    <row r="6456" spans="2:18" x14ac:dyDescent="0.2">
      <c r="B6456" s="25">
        <v>6226</v>
      </c>
      <c r="C6456" s="193">
        <v>1.1881036590197558</v>
      </c>
      <c r="D6456" s="19"/>
      <c r="E6456" s="19">
        <v>0.66389529779071998</v>
      </c>
      <c r="F6456" s="19"/>
      <c r="G6456" s="19">
        <v>0.81878591617472674</v>
      </c>
      <c r="H6456" s="19"/>
      <c r="I6456" s="19">
        <v>0.88892711592240814</v>
      </c>
      <c r="J6456" s="19"/>
      <c r="K6456" s="19">
        <v>0.80669935287415795</v>
      </c>
      <c r="L6456" s="19"/>
      <c r="M6456" s="19">
        <v>0.88679015294185681</v>
      </c>
      <c r="N6456" s="19"/>
      <c r="O6456" s="19">
        <v>1.0719000115313611</v>
      </c>
      <c r="P6456" s="50"/>
      <c r="R6456" s="9" t="s">
        <v>0</v>
      </c>
    </row>
    <row r="6457" spans="2:18" x14ac:dyDescent="0.2">
      <c r="B6457" s="25">
        <v>6227</v>
      </c>
      <c r="C6457" s="193">
        <v>0.98554426138779738</v>
      </c>
      <c r="D6457" s="19"/>
      <c r="E6457" s="19">
        <v>1.6187743428811101</v>
      </c>
      <c r="F6457" s="19"/>
      <c r="G6457" s="19">
        <v>1.456535711892945</v>
      </c>
      <c r="H6457" s="19"/>
      <c r="I6457" s="19">
        <v>1.4503037437514914</v>
      </c>
      <c r="J6457" s="19"/>
      <c r="K6457" s="19">
        <v>0.37333521538389375</v>
      </c>
      <c r="L6457" s="19"/>
      <c r="M6457" s="19">
        <v>0.53648229983695406</v>
      </c>
      <c r="N6457" s="19"/>
      <c r="O6457" s="19">
        <v>1.8063265332194061</v>
      </c>
      <c r="P6457" s="50"/>
      <c r="R6457" s="9" t="s">
        <v>0</v>
      </c>
    </row>
    <row r="6458" spans="2:18" x14ac:dyDescent="0.2">
      <c r="B6458" s="25">
        <v>6228</v>
      </c>
      <c r="C6458" s="193">
        <v>1.5008038991777988</v>
      </c>
      <c r="D6458" s="19"/>
      <c r="E6458" s="19">
        <v>0.73344621401533439</v>
      </c>
      <c r="F6458" s="19"/>
      <c r="G6458" s="19">
        <v>0.51310395626192307</v>
      </c>
      <c r="H6458" s="19"/>
      <c r="I6458" s="19">
        <v>1.3077172918314943</v>
      </c>
      <c r="J6458" s="19"/>
      <c r="K6458" s="19">
        <v>0.72227990829852684</v>
      </c>
      <c r="L6458" s="19"/>
      <c r="M6458" s="19">
        <v>1.7547085217633658</v>
      </c>
      <c r="N6458" s="19"/>
      <c r="O6458" s="19">
        <v>0.60906005152538889</v>
      </c>
      <c r="P6458" s="50"/>
      <c r="R6458" s="9" t="s">
        <v>0</v>
      </c>
    </row>
    <row r="6459" spans="2:18" x14ac:dyDescent="0.2">
      <c r="B6459" s="25">
        <v>6229</v>
      </c>
      <c r="C6459" s="193"/>
      <c r="D6459" s="19">
        <v>1.1747228976670125</v>
      </c>
      <c r="E6459" s="19"/>
      <c r="F6459" s="19">
        <v>1.0534498418751124</v>
      </c>
      <c r="G6459" s="19"/>
      <c r="H6459" s="19">
        <v>0.87749938108004566</v>
      </c>
      <c r="I6459" s="19"/>
      <c r="J6459" s="19">
        <v>0.69059410058060766</v>
      </c>
      <c r="K6459" s="19"/>
      <c r="L6459" s="19">
        <v>0.82782072179051114</v>
      </c>
      <c r="M6459" s="19"/>
      <c r="N6459" s="19">
        <v>1.248735295488447</v>
      </c>
      <c r="O6459" s="19"/>
      <c r="P6459" s="50">
        <v>1.3897952173834371</v>
      </c>
      <c r="R6459" s="9" t="s">
        <v>0</v>
      </c>
    </row>
    <row r="6460" spans="2:18" x14ac:dyDescent="0.2">
      <c r="B6460" s="25">
        <v>6230</v>
      </c>
      <c r="C6460" s="193">
        <v>1.3230123098276751</v>
      </c>
      <c r="D6460" s="19"/>
      <c r="E6460" s="19">
        <v>0.58628147601818981</v>
      </c>
      <c r="F6460" s="19"/>
      <c r="G6460" s="19">
        <v>1.2393212341013506</v>
      </c>
      <c r="H6460" s="19"/>
      <c r="I6460" s="19">
        <v>0.21641947322260915</v>
      </c>
      <c r="J6460" s="19"/>
      <c r="K6460" s="19">
        <v>1.4485136901867324</v>
      </c>
      <c r="L6460" s="19"/>
      <c r="M6460" s="19">
        <v>0.80001242372920134</v>
      </c>
      <c r="N6460" s="19"/>
      <c r="O6460" s="19">
        <v>1.5581330939106386</v>
      </c>
      <c r="P6460" s="50"/>
      <c r="R6460" s="9" t="s">
        <v>0</v>
      </c>
    </row>
    <row r="6461" spans="2:18" x14ac:dyDescent="0.2">
      <c r="B6461" s="25">
        <v>6231</v>
      </c>
      <c r="C6461" s="193">
        <v>0.18177550442830254</v>
      </c>
      <c r="D6461" s="19"/>
      <c r="E6461" s="19"/>
      <c r="F6461" s="19">
        <v>0.31939584721861525</v>
      </c>
      <c r="G6461" s="19">
        <v>0.55613030144375997</v>
      </c>
      <c r="H6461" s="19"/>
      <c r="I6461" s="19"/>
      <c r="J6461" s="19">
        <v>0.46545170623357107</v>
      </c>
      <c r="K6461" s="19">
        <v>0.16947121357669384</v>
      </c>
      <c r="L6461" s="19"/>
      <c r="M6461" s="19">
        <v>0.49184226801185266</v>
      </c>
      <c r="N6461" s="19"/>
      <c r="O6461" s="19">
        <v>0.25264293514086311</v>
      </c>
      <c r="P6461" s="50"/>
      <c r="R6461" s="9" t="s">
        <v>0</v>
      </c>
    </row>
    <row r="6462" spans="2:18" x14ac:dyDescent="0.2">
      <c r="B6462" s="25">
        <v>6232</v>
      </c>
      <c r="C6462" s="193">
        <v>1.1481852936386661</v>
      </c>
      <c r="D6462" s="19"/>
      <c r="E6462" s="19">
        <v>0.61184555728304313</v>
      </c>
      <c r="F6462" s="19"/>
      <c r="G6462" s="19">
        <v>0.34184091188469057</v>
      </c>
      <c r="H6462" s="19"/>
      <c r="I6462" s="19"/>
      <c r="J6462" s="19">
        <v>0.54800726000763345</v>
      </c>
      <c r="K6462" s="19"/>
      <c r="L6462" s="19">
        <v>0.73217815500923922</v>
      </c>
      <c r="M6462" s="19">
        <v>6.4375359337623464E-2</v>
      </c>
      <c r="N6462" s="19"/>
      <c r="O6462" s="19">
        <v>0.27518804518206119</v>
      </c>
      <c r="P6462" s="50"/>
      <c r="R6462" s="9" t="s">
        <v>0</v>
      </c>
    </row>
    <row r="6463" spans="2:18" x14ac:dyDescent="0.2">
      <c r="B6463" s="25">
        <v>6233</v>
      </c>
      <c r="C6463" s="193"/>
      <c r="D6463" s="19">
        <v>7.7956785979371279E-2</v>
      </c>
      <c r="E6463" s="19"/>
      <c r="F6463" s="19">
        <v>1.6347355104338922E-4</v>
      </c>
      <c r="G6463" s="19"/>
      <c r="H6463" s="19">
        <v>0.26991092357742258</v>
      </c>
      <c r="I6463" s="19">
        <v>0.46074810645093528</v>
      </c>
      <c r="J6463" s="19"/>
      <c r="K6463" s="19">
        <v>8.6554549518061026E-3</v>
      </c>
      <c r="L6463" s="19"/>
      <c r="M6463" s="19">
        <v>0.24537821191263526</v>
      </c>
      <c r="N6463" s="19"/>
      <c r="O6463" s="19"/>
      <c r="P6463" s="50">
        <v>0.20095868428107158</v>
      </c>
      <c r="R6463" s="9" t="s">
        <v>0</v>
      </c>
    </row>
    <row r="6464" spans="2:18" x14ac:dyDescent="0.2">
      <c r="B6464" s="25">
        <v>6234</v>
      </c>
      <c r="C6464" s="193"/>
      <c r="D6464" s="19">
        <v>1.5706390792775347</v>
      </c>
      <c r="E6464" s="19"/>
      <c r="F6464" s="19">
        <v>0.18085729312147797</v>
      </c>
      <c r="G6464" s="19"/>
      <c r="H6464" s="19">
        <v>0.47578669166465165</v>
      </c>
      <c r="I6464" s="19"/>
      <c r="J6464" s="19">
        <v>1.0927213653257597</v>
      </c>
      <c r="K6464" s="19"/>
      <c r="L6464" s="19">
        <v>1.27746093757185</v>
      </c>
      <c r="M6464" s="19"/>
      <c r="N6464" s="19">
        <v>1.2418515351014601</v>
      </c>
      <c r="O6464" s="19"/>
      <c r="P6464" s="50">
        <v>0.5312650844752721</v>
      </c>
      <c r="R6464" s="9" t="s">
        <v>0</v>
      </c>
    </row>
    <row r="6465" spans="2:18" x14ac:dyDescent="0.2">
      <c r="B6465" s="25">
        <v>6235</v>
      </c>
      <c r="C6465" s="193"/>
      <c r="D6465" s="19">
        <v>0.65743807957251521</v>
      </c>
      <c r="E6465" s="19"/>
      <c r="F6465" s="19">
        <v>1.2160673616177329</v>
      </c>
      <c r="G6465" s="19"/>
      <c r="H6465" s="19">
        <v>1.13963354486267</v>
      </c>
      <c r="I6465" s="19"/>
      <c r="J6465" s="19">
        <v>0.29250519880807846</v>
      </c>
      <c r="K6465" s="19"/>
      <c r="L6465" s="19">
        <v>0.56795670116528185</v>
      </c>
      <c r="M6465" s="19"/>
      <c r="N6465" s="19">
        <v>0.62336174762572949</v>
      </c>
      <c r="O6465" s="19"/>
      <c r="P6465" s="50">
        <v>0.91112240805858646</v>
      </c>
      <c r="R6465" s="9" t="s">
        <v>0</v>
      </c>
    </row>
    <row r="6466" spans="2:18" x14ac:dyDescent="0.2">
      <c r="B6466" s="25">
        <v>6236</v>
      </c>
      <c r="C6466" s="193">
        <v>1.1569217125558204</v>
      </c>
      <c r="D6466" s="19"/>
      <c r="E6466" s="19"/>
      <c r="F6466" s="19">
        <v>7.4274974041053984E-3</v>
      </c>
      <c r="G6466" s="19"/>
      <c r="H6466" s="19">
        <v>2.1714266265350401E-2</v>
      </c>
      <c r="I6466" s="19">
        <v>0.57150897138657342</v>
      </c>
      <c r="J6466" s="19"/>
      <c r="K6466" s="19"/>
      <c r="L6466" s="19">
        <v>1.1899363939594303</v>
      </c>
      <c r="M6466" s="19"/>
      <c r="N6466" s="19">
        <v>0.70759566566016463</v>
      </c>
      <c r="O6466" s="19">
        <v>0.10474713859772759</v>
      </c>
      <c r="P6466" s="50"/>
      <c r="R6466" s="9" t="s">
        <v>0</v>
      </c>
    </row>
    <row r="6467" spans="2:18" x14ac:dyDescent="0.2">
      <c r="B6467" s="25">
        <v>6237</v>
      </c>
      <c r="C6467" s="193"/>
      <c r="D6467" s="19">
        <v>0.16606264534177848</v>
      </c>
      <c r="E6467" s="19"/>
      <c r="F6467" s="19">
        <v>0.16835503943366706</v>
      </c>
      <c r="G6467" s="19"/>
      <c r="H6467" s="19">
        <v>0.61610808603025502</v>
      </c>
      <c r="I6467" s="19"/>
      <c r="J6467" s="19">
        <v>0.35885888054691334</v>
      </c>
      <c r="K6467" s="19"/>
      <c r="L6467" s="19">
        <v>0.20782553162513798</v>
      </c>
      <c r="M6467" s="19"/>
      <c r="N6467" s="19">
        <v>0.68905871485484471</v>
      </c>
      <c r="O6467" s="19"/>
      <c r="P6467" s="50">
        <v>1.4571591934794428</v>
      </c>
      <c r="R6467" s="9" t="s">
        <v>0</v>
      </c>
    </row>
    <row r="6468" spans="2:18" x14ac:dyDescent="0.2">
      <c r="B6468" s="25">
        <v>6238</v>
      </c>
      <c r="C6468" s="193">
        <v>0.50810941477862515</v>
      </c>
      <c r="D6468" s="19"/>
      <c r="E6468" s="19"/>
      <c r="F6468" s="19">
        <v>0.1138093075284109</v>
      </c>
      <c r="G6468" s="19">
        <v>7.4849573150204324E-2</v>
      </c>
      <c r="H6468" s="19"/>
      <c r="I6468" s="19"/>
      <c r="J6468" s="19">
        <v>7.2054311732880641E-2</v>
      </c>
      <c r="K6468" s="19">
        <v>0.12205971438766618</v>
      </c>
      <c r="L6468" s="19"/>
      <c r="M6468" s="19"/>
      <c r="N6468" s="19">
        <v>1.2699205570590733</v>
      </c>
      <c r="O6468" s="19">
        <v>1.1388357856810887</v>
      </c>
      <c r="P6468" s="50"/>
      <c r="R6468" s="9" t="s">
        <v>0</v>
      </c>
    </row>
    <row r="6469" spans="2:18" x14ac:dyDescent="0.2">
      <c r="B6469" s="25">
        <v>6239</v>
      </c>
      <c r="C6469" s="193">
        <v>1.3456334617586259</v>
      </c>
      <c r="D6469" s="19"/>
      <c r="E6469" s="19">
        <v>1.3055619751240286</v>
      </c>
      <c r="F6469" s="19"/>
      <c r="G6469" s="19">
        <v>0.9606220113617614</v>
      </c>
      <c r="H6469" s="19"/>
      <c r="I6469" s="19">
        <v>1.7111961318551516</v>
      </c>
      <c r="J6469" s="19"/>
      <c r="K6469" s="19">
        <v>1.3994470381219895</v>
      </c>
      <c r="L6469" s="19"/>
      <c r="M6469" s="19">
        <v>1.1574383870207039</v>
      </c>
      <c r="N6469" s="19"/>
      <c r="O6469" s="19">
        <v>1.095501302537806</v>
      </c>
      <c r="P6469" s="50"/>
      <c r="R6469" s="9" t="s">
        <v>0</v>
      </c>
    </row>
    <row r="6470" spans="2:18" x14ac:dyDescent="0.2">
      <c r="B6470" s="25">
        <v>6240</v>
      </c>
      <c r="C6470" s="193"/>
      <c r="D6470" s="19">
        <v>1.093912790256514</v>
      </c>
      <c r="E6470" s="19"/>
      <c r="F6470" s="19">
        <v>1.5856665693631808</v>
      </c>
      <c r="G6470" s="19"/>
      <c r="H6470" s="19">
        <v>2.3024946080481641</v>
      </c>
      <c r="I6470" s="19"/>
      <c r="J6470" s="19">
        <v>1.6164765546670066</v>
      </c>
      <c r="K6470" s="19"/>
      <c r="L6470" s="19">
        <v>2.0435067298184495</v>
      </c>
      <c r="M6470" s="19"/>
      <c r="N6470" s="19">
        <v>2.3787263708623065</v>
      </c>
      <c r="O6470" s="19"/>
      <c r="P6470" s="50">
        <v>1.2238444185472424</v>
      </c>
      <c r="R6470" s="9" t="s">
        <v>0</v>
      </c>
    </row>
    <row r="6471" spans="2:18" x14ac:dyDescent="0.2">
      <c r="B6471" s="25">
        <v>6241</v>
      </c>
      <c r="C6471" s="193">
        <v>0.57092106832040679</v>
      </c>
      <c r="D6471" s="19"/>
      <c r="E6471" s="19">
        <v>0.96334512759673174</v>
      </c>
      <c r="F6471" s="19"/>
      <c r="G6471" s="19">
        <v>1.2443609871221044</v>
      </c>
      <c r="H6471" s="19"/>
      <c r="I6471" s="19">
        <v>1.0890044231773293</v>
      </c>
      <c r="J6471" s="19"/>
      <c r="K6471" s="19">
        <v>0.24728754862805019</v>
      </c>
      <c r="L6471" s="19"/>
      <c r="M6471" s="19">
        <v>0.85932359346276921</v>
      </c>
      <c r="N6471" s="19"/>
      <c r="O6471" s="19">
        <v>1.5882868897814069</v>
      </c>
      <c r="P6471" s="50"/>
      <c r="R6471" s="9" t="s">
        <v>0</v>
      </c>
    </row>
    <row r="6472" spans="2:18" x14ac:dyDescent="0.2">
      <c r="B6472" s="25">
        <v>6242</v>
      </c>
      <c r="C6472" s="193">
        <v>0.69400389075661706</v>
      </c>
      <c r="D6472" s="19"/>
      <c r="E6472" s="19">
        <v>1.5157151228663164</v>
      </c>
      <c r="F6472" s="19"/>
      <c r="G6472" s="19">
        <v>2.016532839144678</v>
      </c>
      <c r="H6472" s="19"/>
      <c r="I6472" s="19">
        <v>1.0429913726850653</v>
      </c>
      <c r="J6472" s="19"/>
      <c r="K6472" s="19">
        <v>1.1030998546419344</v>
      </c>
      <c r="L6472" s="19"/>
      <c r="M6472" s="19">
        <v>1.5930791803989426</v>
      </c>
      <c r="N6472" s="19"/>
      <c r="O6472" s="19">
        <v>0.77678212694938298</v>
      </c>
      <c r="P6472" s="50"/>
      <c r="R6472" s="9" t="s">
        <v>0</v>
      </c>
    </row>
    <row r="6473" spans="2:18" x14ac:dyDescent="0.2">
      <c r="B6473" s="25">
        <v>6243</v>
      </c>
      <c r="C6473" s="193">
        <v>0.76118723351393258</v>
      </c>
      <c r="D6473" s="19"/>
      <c r="E6473" s="19">
        <v>1.1402708633685357</v>
      </c>
      <c r="F6473" s="19"/>
      <c r="G6473" s="19">
        <v>1.4199847226540716</v>
      </c>
      <c r="H6473" s="19"/>
      <c r="I6473" s="19">
        <v>0.96677470441925606</v>
      </c>
      <c r="J6473" s="19"/>
      <c r="K6473" s="19">
        <v>0.90221084436945065</v>
      </c>
      <c r="L6473" s="19"/>
      <c r="M6473" s="19">
        <v>2.2558352754753717</v>
      </c>
      <c r="N6473" s="19"/>
      <c r="O6473" s="19">
        <v>1.1752292704736012</v>
      </c>
      <c r="P6473" s="50"/>
      <c r="R6473" s="9" t="s">
        <v>0</v>
      </c>
    </row>
    <row r="6474" spans="2:18" x14ac:dyDescent="0.2">
      <c r="B6474" s="25">
        <v>6244</v>
      </c>
      <c r="C6474" s="193"/>
      <c r="D6474" s="19">
        <v>0.60916803230793348</v>
      </c>
      <c r="E6474" s="19"/>
      <c r="F6474" s="19">
        <v>1.4928761961187562</v>
      </c>
      <c r="G6474" s="19"/>
      <c r="H6474" s="19">
        <v>1.5629370770428055</v>
      </c>
      <c r="I6474" s="19"/>
      <c r="J6474" s="19">
        <v>1.2665917359781871</v>
      </c>
      <c r="K6474" s="19"/>
      <c r="L6474" s="19">
        <v>0.67332169946138798</v>
      </c>
      <c r="M6474" s="19"/>
      <c r="N6474" s="19">
        <v>2.0260429120361714</v>
      </c>
      <c r="O6474" s="19"/>
      <c r="P6474" s="50">
        <v>1.2054619680128493</v>
      </c>
      <c r="R6474" s="9" t="s">
        <v>0</v>
      </c>
    </row>
    <row r="6475" spans="2:18" x14ac:dyDescent="0.2">
      <c r="B6475" s="25">
        <v>6245</v>
      </c>
      <c r="C6475" s="193">
        <v>1.2354945320321802</v>
      </c>
      <c r="D6475" s="19"/>
      <c r="E6475" s="19">
        <v>0.91572114422966377</v>
      </c>
      <c r="F6475" s="19"/>
      <c r="G6475" s="19">
        <v>0.38375576080622742</v>
      </c>
      <c r="H6475" s="19"/>
      <c r="I6475" s="19">
        <v>1.8581327134997843</v>
      </c>
      <c r="J6475" s="19"/>
      <c r="K6475" s="19">
        <v>1.3760381305848073</v>
      </c>
      <c r="L6475" s="19"/>
      <c r="M6475" s="19">
        <v>0.5076922878399176</v>
      </c>
      <c r="N6475" s="19"/>
      <c r="O6475" s="19">
        <v>0.83279860031236919</v>
      </c>
      <c r="P6475" s="50"/>
      <c r="R6475" s="9" t="s">
        <v>0</v>
      </c>
    </row>
    <row r="6476" spans="2:18" x14ac:dyDescent="0.2">
      <c r="B6476" s="25">
        <v>6246</v>
      </c>
      <c r="C6476" s="193"/>
      <c r="D6476" s="19">
        <v>9.3356890666160958E-3</v>
      </c>
      <c r="E6476" s="19"/>
      <c r="F6476" s="19">
        <v>0.26203479439449212</v>
      </c>
      <c r="G6476" s="19"/>
      <c r="H6476" s="19">
        <v>5.0339346037897581E-2</v>
      </c>
      <c r="I6476" s="19"/>
      <c r="J6476" s="19">
        <v>0.18250253246421866</v>
      </c>
      <c r="K6476" s="19">
        <v>0.12625070684369841</v>
      </c>
      <c r="L6476" s="19"/>
      <c r="M6476" s="19">
        <v>8.7976528516111582E-2</v>
      </c>
      <c r="N6476" s="19"/>
      <c r="O6476" s="19"/>
      <c r="P6476" s="50">
        <v>1.7551792426860484</v>
      </c>
      <c r="R6476" s="9" t="s">
        <v>0</v>
      </c>
    </row>
    <row r="6477" spans="2:18" x14ac:dyDescent="0.2">
      <c r="B6477" s="25">
        <v>6247</v>
      </c>
      <c r="C6477" s="193"/>
      <c r="D6477" s="19">
        <v>0.71004655768644109</v>
      </c>
      <c r="E6477" s="19">
        <v>0.29256383602596964</v>
      </c>
      <c r="F6477" s="19"/>
      <c r="G6477" s="19">
        <v>7.8293417590587958E-2</v>
      </c>
      <c r="H6477" s="19"/>
      <c r="I6477" s="19"/>
      <c r="J6477" s="19">
        <v>9.6761031583151219E-2</v>
      </c>
      <c r="K6477" s="19"/>
      <c r="L6477" s="19">
        <v>0.94646135890529182</v>
      </c>
      <c r="M6477" s="19"/>
      <c r="N6477" s="19">
        <v>0.7557077343755304</v>
      </c>
      <c r="O6477" s="19"/>
      <c r="P6477" s="50">
        <v>6.0885629316867126E-2</v>
      </c>
      <c r="R6477" s="9" t="s">
        <v>0</v>
      </c>
    </row>
    <row r="6478" spans="2:18" x14ac:dyDescent="0.2">
      <c r="B6478" s="25">
        <v>6248</v>
      </c>
      <c r="C6478" s="193"/>
      <c r="D6478" s="19">
        <v>0.16868077359158778</v>
      </c>
      <c r="E6478" s="19">
        <v>1.7400317984207565E-2</v>
      </c>
      <c r="F6478" s="19"/>
      <c r="G6478" s="19"/>
      <c r="H6478" s="19">
        <v>0.36354773931630185</v>
      </c>
      <c r="I6478" s="19">
        <v>0.13598456623913935</v>
      </c>
      <c r="J6478" s="19"/>
      <c r="K6478" s="19"/>
      <c r="L6478" s="19">
        <v>0.60526078326244015</v>
      </c>
      <c r="M6478" s="19">
        <v>0.12535906756980758</v>
      </c>
      <c r="N6478" s="19"/>
      <c r="O6478" s="19"/>
      <c r="P6478" s="50">
        <v>0.50653247154981118</v>
      </c>
      <c r="R6478" s="9" t="s">
        <v>0</v>
      </c>
    </row>
    <row r="6479" spans="2:18" x14ac:dyDescent="0.2">
      <c r="B6479" s="25">
        <v>6249</v>
      </c>
      <c r="C6479" s="193"/>
      <c r="D6479" s="19">
        <v>0.3065811789203462</v>
      </c>
      <c r="E6479" s="19"/>
      <c r="F6479" s="19">
        <v>0.53215113501288114</v>
      </c>
      <c r="G6479" s="19"/>
      <c r="H6479" s="19">
        <v>1.008931375395842</v>
      </c>
      <c r="I6479" s="19">
        <v>2.6838324162032159E-2</v>
      </c>
      <c r="J6479" s="19"/>
      <c r="K6479" s="19"/>
      <c r="L6479" s="19">
        <v>1.2166237710747865</v>
      </c>
      <c r="M6479" s="19"/>
      <c r="N6479" s="19">
        <v>1.4337636197938259</v>
      </c>
      <c r="O6479" s="19"/>
      <c r="P6479" s="50">
        <v>0.53998423574959964</v>
      </c>
      <c r="R6479" s="9" t="s">
        <v>0</v>
      </c>
    </row>
    <row r="6480" spans="2:18" x14ac:dyDescent="0.2">
      <c r="B6480" s="25">
        <v>6250</v>
      </c>
      <c r="C6480" s="193">
        <v>0.14577317758134561</v>
      </c>
      <c r="D6480" s="19"/>
      <c r="E6480" s="19">
        <v>0.29788866508679096</v>
      </c>
      <c r="F6480" s="19"/>
      <c r="G6480" s="19"/>
      <c r="H6480" s="19">
        <v>6.7923142575996839E-2</v>
      </c>
      <c r="I6480" s="19">
        <v>0.42136389235930122</v>
      </c>
      <c r="J6480" s="19"/>
      <c r="K6480" s="19">
        <v>0.65918027358372633</v>
      </c>
      <c r="L6480" s="19"/>
      <c r="M6480" s="19">
        <v>0.8210569987202232</v>
      </c>
      <c r="N6480" s="19"/>
      <c r="O6480" s="19"/>
      <c r="P6480" s="50">
        <v>0.15025295752858811</v>
      </c>
      <c r="R6480" s="9" t="s">
        <v>0</v>
      </c>
    </row>
    <row r="6481" spans="2:18" x14ac:dyDescent="0.2">
      <c r="B6481" s="25">
        <v>6251</v>
      </c>
      <c r="C6481" s="193">
        <v>0.71469239405868545</v>
      </c>
      <c r="D6481" s="19"/>
      <c r="E6481" s="19"/>
      <c r="F6481" s="19">
        <v>4.6754895476692121E-2</v>
      </c>
      <c r="G6481" s="19">
        <v>0.86998755292647711</v>
      </c>
      <c r="H6481" s="19"/>
      <c r="I6481" s="19">
        <v>0.93652662176457302</v>
      </c>
      <c r="J6481" s="19"/>
      <c r="K6481" s="19">
        <v>1.4776548407565007</v>
      </c>
      <c r="L6481" s="19"/>
      <c r="M6481" s="19">
        <v>0.24451366632055793</v>
      </c>
      <c r="N6481" s="19"/>
      <c r="O6481" s="19">
        <v>0.82018173033346831</v>
      </c>
      <c r="P6481" s="50"/>
      <c r="R6481" s="9" t="s">
        <v>0</v>
      </c>
    </row>
    <row r="6482" spans="2:18" x14ac:dyDescent="0.2">
      <c r="B6482" s="25">
        <v>6252</v>
      </c>
      <c r="C6482" s="193"/>
      <c r="D6482" s="19">
        <v>0.78185661386427363</v>
      </c>
      <c r="E6482" s="19"/>
      <c r="F6482" s="19">
        <v>0.23856896585531975</v>
      </c>
      <c r="G6482" s="19"/>
      <c r="H6482" s="19">
        <v>0.31641188401923065</v>
      </c>
      <c r="I6482" s="19"/>
      <c r="J6482" s="19">
        <v>1.6699297563212954</v>
      </c>
      <c r="K6482" s="19"/>
      <c r="L6482" s="19">
        <v>0.65161365364767898</v>
      </c>
      <c r="M6482" s="19"/>
      <c r="N6482" s="19">
        <v>0.59947778313298639</v>
      </c>
      <c r="O6482" s="19"/>
      <c r="P6482" s="50">
        <v>1.6546319295544851</v>
      </c>
      <c r="R6482" s="9" t="s">
        <v>0</v>
      </c>
    </row>
    <row r="6483" spans="2:18" x14ac:dyDescent="0.2">
      <c r="B6483" s="25">
        <v>6253</v>
      </c>
      <c r="C6483" s="193"/>
      <c r="D6483" s="19">
        <v>1.7811976584737176E-2</v>
      </c>
      <c r="E6483" s="19">
        <v>0.45315991720815685</v>
      </c>
      <c r="F6483" s="19"/>
      <c r="G6483" s="19">
        <v>0.27200656069018453</v>
      </c>
      <c r="H6483" s="19"/>
      <c r="I6483" s="19">
        <v>6.9201661906203082E-2</v>
      </c>
      <c r="J6483" s="19"/>
      <c r="K6483" s="19">
        <v>0.50961268979004726</v>
      </c>
      <c r="L6483" s="19"/>
      <c r="M6483" s="19">
        <v>0.98355490003369728</v>
      </c>
      <c r="N6483" s="19"/>
      <c r="O6483" s="19">
        <v>1.0663301673272434</v>
      </c>
      <c r="P6483" s="50"/>
      <c r="R6483" s="9" t="s">
        <v>0</v>
      </c>
    </row>
    <row r="6484" spans="2:18" x14ac:dyDescent="0.2">
      <c r="B6484" s="25">
        <v>6254</v>
      </c>
      <c r="C6484" s="193"/>
      <c r="D6484" s="19">
        <v>0.81882600123678584</v>
      </c>
      <c r="E6484" s="19">
        <v>2.3105206562978275E-2</v>
      </c>
      <c r="F6484" s="19"/>
      <c r="G6484" s="19"/>
      <c r="H6484" s="19">
        <v>0.17954607230833672</v>
      </c>
      <c r="I6484" s="19"/>
      <c r="J6484" s="19">
        <v>0.55516259299434556</v>
      </c>
      <c r="K6484" s="19"/>
      <c r="L6484" s="19">
        <v>0.35633295205523419</v>
      </c>
      <c r="M6484" s="19"/>
      <c r="N6484" s="19">
        <v>0.43329622825715264</v>
      </c>
      <c r="O6484" s="19">
        <v>0.10741042284747307</v>
      </c>
      <c r="P6484" s="50"/>
      <c r="R6484" s="9" t="s">
        <v>0</v>
      </c>
    </row>
    <row r="6485" spans="2:18" x14ac:dyDescent="0.2">
      <c r="B6485" s="25">
        <v>6255</v>
      </c>
      <c r="C6485" s="193"/>
      <c r="D6485" s="19">
        <v>1.3443836325374703</v>
      </c>
      <c r="E6485" s="19"/>
      <c r="F6485" s="19">
        <v>1.59359909058409</v>
      </c>
      <c r="G6485" s="19"/>
      <c r="H6485" s="19">
        <v>0.80166862825374707</v>
      </c>
      <c r="I6485" s="19"/>
      <c r="J6485" s="19">
        <v>1.2606559790010565</v>
      </c>
      <c r="K6485" s="19"/>
      <c r="L6485" s="19">
        <v>0.61777796723960809</v>
      </c>
      <c r="M6485" s="19"/>
      <c r="N6485" s="19">
        <v>0.64063007832161756</v>
      </c>
      <c r="O6485" s="19"/>
      <c r="P6485" s="50">
        <v>1.3734876716960633</v>
      </c>
      <c r="R6485" s="9" t="s">
        <v>0</v>
      </c>
    </row>
    <row r="6486" spans="2:18" x14ac:dyDescent="0.2">
      <c r="B6486" s="25">
        <v>6256</v>
      </c>
      <c r="C6486" s="193"/>
      <c r="D6486" s="19">
        <v>1.6165450326304889</v>
      </c>
      <c r="E6486" s="19"/>
      <c r="F6486" s="19">
        <v>0.17522523511447061</v>
      </c>
      <c r="G6486" s="19"/>
      <c r="H6486" s="19">
        <v>0.91718184773148648</v>
      </c>
      <c r="I6486" s="19"/>
      <c r="J6486" s="19">
        <v>1.209401446663571</v>
      </c>
      <c r="K6486" s="19"/>
      <c r="L6486" s="19">
        <v>1.3256149369217174</v>
      </c>
      <c r="M6486" s="19"/>
      <c r="N6486" s="19">
        <v>0.17643405720965605</v>
      </c>
      <c r="O6486" s="19"/>
      <c r="P6486" s="50">
        <v>0.19950009021662604</v>
      </c>
      <c r="R6486" s="9" t="s">
        <v>0</v>
      </c>
    </row>
    <row r="6487" spans="2:18" x14ac:dyDescent="0.2">
      <c r="B6487" s="25">
        <v>6257</v>
      </c>
      <c r="C6487" s="193">
        <v>0.67637255278649144</v>
      </c>
      <c r="D6487" s="19"/>
      <c r="E6487" s="19">
        <v>1.0283944161331811</v>
      </c>
      <c r="F6487" s="19"/>
      <c r="G6487" s="19">
        <v>1.3700269095232884</v>
      </c>
      <c r="H6487" s="19"/>
      <c r="I6487" s="19">
        <v>0.76112464160854176</v>
      </c>
      <c r="J6487" s="19"/>
      <c r="K6487" s="19">
        <v>0.88861996178206992</v>
      </c>
      <c r="L6487" s="19"/>
      <c r="M6487" s="19">
        <v>0.82115096927510245</v>
      </c>
      <c r="N6487" s="19"/>
      <c r="O6487" s="19">
        <v>1.1348360247340918</v>
      </c>
      <c r="P6487" s="50"/>
      <c r="R6487" s="9" t="s">
        <v>0</v>
      </c>
    </row>
    <row r="6488" spans="2:18" x14ac:dyDescent="0.2">
      <c r="B6488" s="25">
        <v>6258</v>
      </c>
      <c r="C6488" s="193">
        <v>0.92745904358681908</v>
      </c>
      <c r="D6488" s="19"/>
      <c r="E6488" s="19">
        <v>1.0365747134987389</v>
      </c>
      <c r="F6488" s="19"/>
      <c r="G6488" s="19">
        <v>0.21640979092155205</v>
      </c>
      <c r="H6488" s="19"/>
      <c r="I6488" s="19">
        <v>0.99774725572362677</v>
      </c>
      <c r="J6488" s="19"/>
      <c r="K6488" s="19">
        <v>1.4405034501821345</v>
      </c>
      <c r="L6488" s="19"/>
      <c r="M6488" s="19">
        <v>0.84262646931101337</v>
      </c>
      <c r="N6488" s="19"/>
      <c r="O6488" s="19">
        <v>1.0976762407253333</v>
      </c>
      <c r="P6488" s="50"/>
      <c r="R6488" s="9" t="s">
        <v>0</v>
      </c>
    </row>
    <row r="6489" spans="2:18" x14ac:dyDescent="0.2">
      <c r="B6489" s="25">
        <v>6259</v>
      </c>
      <c r="C6489" s="193"/>
      <c r="D6489" s="19">
        <v>0.28446846907874196</v>
      </c>
      <c r="E6489" s="19"/>
      <c r="F6489" s="19">
        <v>0.87320070090664936</v>
      </c>
      <c r="G6489" s="19"/>
      <c r="H6489" s="19">
        <v>0.24271142325454986</v>
      </c>
      <c r="I6489" s="19"/>
      <c r="J6489" s="19">
        <v>0.27627757478153964</v>
      </c>
      <c r="K6489" s="19">
        <v>0.13280885826220995</v>
      </c>
      <c r="L6489" s="19"/>
      <c r="M6489" s="19"/>
      <c r="N6489" s="19">
        <v>7.5312502121833765E-3</v>
      </c>
      <c r="O6489" s="19"/>
      <c r="P6489" s="50">
        <v>0.22082680921060766</v>
      </c>
      <c r="R6489" s="9" t="s">
        <v>0</v>
      </c>
    </row>
    <row r="6490" spans="2:18" x14ac:dyDescent="0.2">
      <c r="B6490" s="25">
        <v>6260</v>
      </c>
      <c r="C6490" s="193">
        <v>1.3036814215567942</v>
      </c>
      <c r="D6490" s="19"/>
      <c r="E6490" s="19">
        <v>1.3671025902122154</v>
      </c>
      <c r="F6490" s="19"/>
      <c r="G6490" s="19">
        <v>1.9823185623475379</v>
      </c>
      <c r="H6490" s="19"/>
      <c r="I6490" s="19"/>
      <c r="J6490" s="19">
        <v>0.52412339137677477</v>
      </c>
      <c r="K6490" s="19">
        <v>0.95255568578364225</v>
      </c>
      <c r="L6490" s="19"/>
      <c r="M6490" s="19">
        <v>0.96952376915426863</v>
      </c>
      <c r="N6490" s="19"/>
      <c r="O6490" s="19">
        <v>1.6281867554496983</v>
      </c>
      <c r="P6490" s="50"/>
      <c r="R6490" s="9" t="s">
        <v>0</v>
      </c>
    </row>
    <row r="6491" spans="2:18" x14ac:dyDescent="0.2">
      <c r="B6491" s="25">
        <v>6261</v>
      </c>
      <c r="C6491" s="193"/>
      <c r="D6491" s="19">
        <v>0.69373203928345173</v>
      </c>
      <c r="E6491" s="19"/>
      <c r="F6491" s="19">
        <v>1.3054258407160908</v>
      </c>
      <c r="G6491" s="19"/>
      <c r="H6491" s="19">
        <v>1.423448293146867</v>
      </c>
      <c r="I6491" s="19"/>
      <c r="J6491" s="19">
        <v>1.4095035891997312</v>
      </c>
      <c r="K6491" s="19"/>
      <c r="L6491" s="19">
        <v>0.69996488235273757</v>
      </c>
      <c r="M6491" s="19"/>
      <c r="N6491" s="19">
        <v>1.0456314649207159</v>
      </c>
      <c r="O6491" s="19"/>
      <c r="P6491" s="50">
        <v>1.1731969830924123</v>
      </c>
      <c r="R6491" s="9" t="s">
        <v>0</v>
      </c>
    </row>
    <row r="6492" spans="2:18" x14ac:dyDescent="0.2">
      <c r="B6492" s="25">
        <v>6262</v>
      </c>
      <c r="C6492" s="193">
        <v>1.0089090266984881</v>
      </c>
      <c r="D6492" s="19"/>
      <c r="E6492" s="19">
        <v>1.163381397083239</v>
      </c>
      <c r="F6492" s="19"/>
      <c r="G6492" s="19">
        <v>0.71929697693522632</v>
      </c>
      <c r="H6492" s="19"/>
      <c r="I6492" s="19">
        <v>1.1873531561305448</v>
      </c>
      <c r="J6492" s="19"/>
      <c r="K6492" s="19">
        <v>2.0387852206049462</v>
      </c>
      <c r="L6492" s="19"/>
      <c r="M6492" s="19">
        <v>0.81590900496711438</v>
      </c>
      <c r="N6492" s="19"/>
      <c r="O6492" s="19">
        <v>1.0518686149829597</v>
      </c>
      <c r="P6492" s="50"/>
      <c r="R6492" s="9" t="s">
        <v>0</v>
      </c>
    </row>
    <row r="6493" spans="2:18" x14ac:dyDescent="0.2">
      <c r="B6493" s="25">
        <v>6263</v>
      </c>
      <c r="C6493" s="193">
        <v>0.15878708290702268</v>
      </c>
      <c r="D6493" s="19"/>
      <c r="E6493" s="19">
        <v>0.57842309833435135</v>
      </c>
      <c r="F6493" s="19"/>
      <c r="G6493" s="19"/>
      <c r="H6493" s="19">
        <v>0.35075252128455081</v>
      </c>
      <c r="I6493" s="19">
        <v>0.6363765932255081</v>
      </c>
      <c r="J6493" s="19"/>
      <c r="K6493" s="19">
        <v>0.77873456773579497</v>
      </c>
      <c r="L6493" s="19"/>
      <c r="M6493" s="19">
        <v>0.70659945740735097</v>
      </c>
      <c r="N6493" s="19"/>
      <c r="O6493" s="19">
        <v>1.1144524353925269</v>
      </c>
      <c r="P6493" s="50"/>
      <c r="R6493" s="9" t="s">
        <v>0</v>
      </c>
    </row>
    <row r="6494" spans="2:18" x14ac:dyDescent="0.2">
      <c r="B6494" s="25">
        <v>6264</v>
      </c>
      <c r="C6494" s="193">
        <v>1.2118490341452284</v>
      </c>
      <c r="D6494" s="19"/>
      <c r="E6494" s="19">
        <v>1.6351005209401115</v>
      </c>
      <c r="F6494" s="19"/>
      <c r="G6494" s="19">
        <v>1.1433503493919255</v>
      </c>
      <c r="H6494" s="19"/>
      <c r="I6494" s="19">
        <v>0.95370073452634185</v>
      </c>
      <c r="J6494" s="19"/>
      <c r="K6494" s="19">
        <v>1.1195943164325535</v>
      </c>
      <c r="L6494" s="19"/>
      <c r="M6494" s="19">
        <v>0.85231573817169104</v>
      </c>
      <c r="N6494" s="19"/>
      <c r="O6494" s="19">
        <v>1.8351744727865349</v>
      </c>
      <c r="P6494" s="50"/>
      <c r="R6494" s="9" t="s">
        <v>0</v>
      </c>
    </row>
    <row r="6495" spans="2:18" x14ac:dyDescent="0.2">
      <c r="B6495" s="25">
        <v>6265</v>
      </c>
      <c r="C6495" s="193">
        <v>0.34594812352319115</v>
      </c>
      <c r="D6495" s="19"/>
      <c r="E6495" s="19"/>
      <c r="F6495" s="19">
        <v>0.45665555131741808</v>
      </c>
      <c r="G6495" s="19"/>
      <c r="H6495" s="19">
        <v>0.80850407067438401</v>
      </c>
      <c r="I6495" s="19">
        <v>0.21551945092183195</v>
      </c>
      <c r="J6495" s="19"/>
      <c r="K6495" s="19"/>
      <c r="L6495" s="19">
        <v>0.85425977950923671</v>
      </c>
      <c r="M6495" s="19"/>
      <c r="N6495" s="19">
        <v>0.37501099944072747</v>
      </c>
      <c r="O6495" s="19"/>
      <c r="P6495" s="50">
        <v>0.66315183441496717</v>
      </c>
      <c r="R6495" s="9" t="s">
        <v>0</v>
      </c>
    </row>
    <row r="6496" spans="2:18" x14ac:dyDescent="0.2">
      <c r="B6496" s="25">
        <v>6266</v>
      </c>
      <c r="C6496" s="193">
        <v>1.1991061348446579</v>
      </c>
      <c r="D6496" s="19"/>
      <c r="E6496" s="19">
        <v>1.6189736705771982</v>
      </c>
      <c r="F6496" s="19"/>
      <c r="G6496" s="19">
        <v>1.4433273983429507</v>
      </c>
      <c r="H6496" s="19"/>
      <c r="I6496" s="19">
        <v>1.2502968630976574</v>
      </c>
      <c r="J6496" s="19"/>
      <c r="K6496" s="19">
        <v>0.42845634423797163</v>
      </c>
      <c r="L6496" s="19"/>
      <c r="M6496" s="19">
        <v>0.10988647421715302</v>
      </c>
      <c r="N6496" s="19"/>
      <c r="O6496" s="19">
        <v>0.99061694866616434</v>
      </c>
      <c r="P6496" s="50"/>
      <c r="R6496" s="9" t="s">
        <v>0</v>
      </c>
    </row>
    <row r="6497" spans="2:18" x14ac:dyDescent="0.2">
      <c r="B6497" s="25">
        <v>6267</v>
      </c>
      <c r="C6497" s="193"/>
      <c r="D6497" s="19">
        <v>0.28379624765302403</v>
      </c>
      <c r="E6497" s="19"/>
      <c r="F6497" s="19">
        <v>0.31601286307820964</v>
      </c>
      <c r="G6497" s="19">
        <v>0.14448408250600631</v>
      </c>
      <c r="H6497" s="19"/>
      <c r="I6497" s="19">
        <v>6.2360236372005891E-2</v>
      </c>
      <c r="J6497" s="19"/>
      <c r="K6497" s="19"/>
      <c r="L6497" s="19">
        <v>0.63248260697471048</v>
      </c>
      <c r="M6497" s="19">
        <v>0.12130147488899364</v>
      </c>
      <c r="N6497" s="19"/>
      <c r="O6497" s="19"/>
      <c r="P6497" s="50">
        <v>0.30133237497655591</v>
      </c>
      <c r="R6497" s="9" t="s">
        <v>0</v>
      </c>
    </row>
    <row r="6498" spans="2:18" x14ac:dyDescent="0.2">
      <c r="B6498" s="25">
        <v>6268</v>
      </c>
      <c r="C6498" s="193">
        <v>0.49712242240458754</v>
      </c>
      <c r="D6498" s="19"/>
      <c r="E6498" s="19">
        <v>0.78909850304091067</v>
      </c>
      <c r="F6498" s="19"/>
      <c r="G6498" s="19">
        <v>1.4292571695528815</v>
      </c>
      <c r="H6498" s="19"/>
      <c r="I6498" s="19">
        <v>1.6694357564093614</v>
      </c>
      <c r="J6498" s="19"/>
      <c r="K6498" s="19">
        <v>1.2642152403380638</v>
      </c>
      <c r="L6498" s="19"/>
      <c r="M6498" s="19">
        <v>0.80753387747419192</v>
      </c>
      <c r="N6498" s="19"/>
      <c r="O6498" s="19">
        <v>1.863134526276242</v>
      </c>
      <c r="P6498" s="50"/>
      <c r="R6498" s="9" t="s">
        <v>0</v>
      </c>
    </row>
    <row r="6499" spans="2:18" x14ac:dyDescent="0.2">
      <c r="B6499" s="25">
        <v>6269</v>
      </c>
      <c r="C6499" s="193"/>
      <c r="D6499" s="19">
        <v>1.179944304852786</v>
      </c>
      <c r="E6499" s="19"/>
      <c r="F6499" s="19">
        <v>1.1265418364538573</v>
      </c>
      <c r="G6499" s="19"/>
      <c r="H6499" s="19">
        <v>1.4912098014034658</v>
      </c>
      <c r="I6499" s="19"/>
      <c r="J6499" s="19">
        <v>0.96795211709885776</v>
      </c>
      <c r="K6499" s="19"/>
      <c r="L6499" s="19">
        <v>1.4782282726799951</v>
      </c>
      <c r="M6499" s="19"/>
      <c r="N6499" s="19">
        <v>2.0185240845982637</v>
      </c>
      <c r="O6499" s="19"/>
      <c r="P6499" s="50">
        <v>1.940170488800308</v>
      </c>
      <c r="R6499" s="9" t="s">
        <v>0</v>
      </c>
    </row>
    <row r="6500" spans="2:18" x14ac:dyDescent="0.2">
      <c r="B6500" s="25">
        <v>6270</v>
      </c>
      <c r="C6500" s="193"/>
      <c r="D6500" s="19">
        <v>0.10761492806271031</v>
      </c>
      <c r="E6500" s="19">
        <v>0.21835279648914493</v>
      </c>
      <c r="F6500" s="19"/>
      <c r="G6500" s="19">
        <v>0.12608640860253728</v>
      </c>
      <c r="H6500" s="19"/>
      <c r="I6500" s="19"/>
      <c r="J6500" s="19">
        <v>1.4539160341950823</v>
      </c>
      <c r="K6500" s="19">
        <v>7.3214817493255646E-2</v>
      </c>
      <c r="L6500" s="19"/>
      <c r="M6500" s="19"/>
      <c r="N6500" s="19">
        <v>0.20021671102799715</v>
      </c>
      <c r="O6500" s="19"/>
      <c r="P6500" s="50">
        <v>0.3363776624805721</v>
      </c>
      <c r="R6500" s="9" t="s">
        <v>0</v>
      </c>
    </row>
    <row r="6501" spans="2:18" x14ac:dyDescent="0.2">
      <c r="B6501" s="25">
        <v>6271</v>
      </c>
      <c r="C6501" s="193">
        <v>1.1697814159268891</v>
      </c>
      <c r="D6501" s="19"/>
      <c r="E6501" s="19">
        <v>1.0708759651230273</v>
      </c>
      <c r="F6501" s="19"/>
      <c r="G6501" s="19">
        <v>1.5651176502159949</v>
      </c>
      <c r="H6501" s="19"/>
      <c r="I6501" s="19">
        <v>1.2590933112024076</v>
      </c>
      <c r="J6501" s="19"/>
      <c r="K6501" s="19">
        <v>0.7602438134384174</v>
      </c>
      <c r="L6501" s="19"/>
      <c r="M6501" s="19">
        <v>0.89927402134860634</v>
      </c>
      <c r="N6501" s="19"/>
      <c r="O6501" s="19">
        <v>1.4994319778983156</v>
      </c>
      <c r="P6501" s="50"/>
      <c r="R6501" s="9" t="s">
        <v>0</v>
      </c>
    </row>
    <row r="6502" spans="2:18" x14ac:dyDescent="0.2">
      <c r="B6502" s="25">
        <v>6272</v>
      </c>
      <c r="C6502" s="193"/>
      <c r="D6502" s="19">
        <v>0.64458598720576799</v>
      </c>
      <c r="E6502" s="19"/>
      <c r="F6502" s="19">
        <v>1.0635419570837346</v>
      </c>
      <c r="G6502" s="19">
        <v>0.22139923741017925</v>
      </c>
      <c r="H6502" s="19"/>
      <c r="I6502" s="19"/>
      <c r="J6502" s="19">
        <v>0.214663380140866</v>
      </c>
      <c r="K6502" s="19"/>
      <c r="L6502" s="19">
        <v>0.65120285361636077</v>
      </c>
      <c r="M6502" s="19"/>
      <c r="N6502" s="19">
        <v>0.41501336977553965</v>
      </c>
      <c r="O6502" s="19"/>
      <c r="P6502" s="50">
        <v>0.34946899352909311</v>
      </c>
      <c r="R6502" s="9" t="s">
        <v>0</v>
      </c>
    </row>
    <row r="6503" spans="2:18" x14ac:dyDescent="0.2">
      <c r="B6503" s="25">
        <v>6273</v>
      </c>
      <c r="C6503" s="193">
        <v>2.0854249565211487</v>
      </c>
      <c r="D6503" s="19"/>
      <c r="E6503" s="19">
        <v>2.0827932143182886</v>
      </c>
      <c r="F6503" s="19"/>
      <c r="G6503" s="19">
        <v>2.0470043464909469</v>
      </c>
      <c r="H6503" s="19"/>
      <c r="I6503" s="19">
        <v>1.5349891612542681</v>
      </c>
      <c r="J6503" s="19"/>
      <c r="K6503" s="19">
        <v>3.2989949786678014</v>
      </c>
      <c r="L6503" s="19"/>
      <c r="M6503" s="19">
        <v>2.3025340290478855</v>
      </c>
      <c r="N6503" s="19"/>
      <c r="O6503" s="19">
        <v>1.5859937693551758</v>
      </c>
      <c r="P6503" s="50"/>
      <c r="R6503" s="9" t="s">
        <v>0</v>
      </c>
    </row>
    <row r="6504" spans="2:18" x14ac:dyDescent="0.2">
      <c r="B6504" s="25">
        <v>6274</v>
      </c>
      <c r="C6504" s="193">
        <v>0.27306240609355825</v>
      </c>
      <c r="D6504" s="19"/>
      <c r="E6504" s="19"/>
      <c r="F6504" s="19">
        <v>6.8556319605890412E-2</v>
      </c>
      <c r="G6504" s="19">
        <v>0.19942231379743097</v>
      </c>
      <c r="H6504" s="19"/>
      <c r="I6504" s="19">
        <v>0.87619685925967006</v>
      </c>
      <c r="J6504" s="19"/>
      <c r="K6504" s="19">
        <v>0.37755173831349115</v>
      </c>
      <c r="L6504" s="19"/>
      <c r="M6504" s="19"/>
      <c r="N6504" s="19">
        <v>5.6173864512009071E-2</v>
      </c>
      <c r="O6504" s="19"/>
      <c r="P6504" s="50">
        <v>0.19359130557039092</v>
      </c>
      <c r="R6504" s="9" t="s">
        <v>0</v>
      </c>
    </row>
    <row r="6505" spans="2:18" x14ac:dyDescent="0.2">
      <c r="B6505" s="25">
        <v>6275</v>
      </c>
      <c r="C6505" s="193"/>
      <c r="D6505" s="19">
        <v>0.84393149247776256</v>
      </c>
      <c r="E6505" s="19"/>
      <c r="F6505" s="19">
        <v>0.6915802870558645</v>
      </c>
      <c r="G6505" s="19"/>
      <c r="H6505" s="19">
        <v>0.49010578087032169</v>
      </c>
      <c r="I6505" s="19">
        <v>2.0006164185391865E-2</v>
      </c>
      <c r="J6505" s="19"/>
      <c r="K6505" s="19"/>
      <c r="L6505" s="19">
        <v>0.36269212031396997</v>
      </c>
      <c r="M6505" s="19"/>
      <c r="N6505" s="19">
        <v>0.33395859344756684</v>
      </c>
      <c r="O6505" s="19"/>
      <c r="P6505" s="50">
        <v>0.45559542219777266</v>
      </c>
      <c r="R6505" s="9" t="s">
        <v>0</v>
      </c>
    </row>
    <row r="6506" spans="2:18" x14ac:dyDescent="0.2">
      <c r="B6506" s="25">
        <v>6276</v>
      </c>
      <c r="C6506" s="193"/>
      <c r="D6506" s="19">
        <v>0.12208063652370797</v>
      </c>
      <c r="E6506" s="19">
        <v>0.31580619479804611</v>
      </c>
      <c r="F6506" s="19"/>
      <c r="G6506" s="19"/>
      <c r="H6506" s="19">
        <v>3.9037590256744879E-2</v>
      </c>
      <c r="I6506" s="19"/>
      <c r="J6506" s="19">
        <v>1.0415756883570966</v>
      </c>
      <c r="K6506" s="19"/>
      <c r="L6506" s="19">
        <v>0.23657962484649575</v>
      </c>
      <c r="M6506" s="19"/>
      <c r="N6506" s="19">
        <v>0.18644845040520441</v>
      </c>
      <c r="O6506" s="19">
        <v>0.44092136066156634</v>
      </c>
      <c r="P6506" s="50"/>
      <c r="R6506" s="9" t="s">
        <v>0</v>
      </c>
    </row>
    <row r="6507" spans="2:18" x14ac:dyDescent="0.2">
      <c r="B6507" s="25">
        <v>6277</v>
      </c>
      <c r="C6507" s="193"/>
      <c r="D6507" s="19">
        <v>1.8656469727205098</v>
      </c>
      <c r="E6507" s="19"/>
      <c r="F6507" s="19">
        <v>0.58961642862441976</v>
      </c>
      <c r="G6507" s="19"/>
      <c r="H6507" s="19">
        <v>1.5579267160587278</v>
      </c>
      <c r="I6507" s="19"/>
      <c r="J6507" s="19">
        <v>0.63514296494001732</v>
      </c>
      <c r="K6507" s="19"/>
      <c r="L6507" s="19">
        <v>3.6799800012070748E-2</v>
      </c>
      <c r="M6507" s="19"/>
      <c r="N6507" s="19">
        <v>1.934766945881087</v>
      </c>
      <c r="O6507" s="19"/>
      <c r="P6507" s="50">
        <v>1.8089623227632088</v>
      </c>
      <c r="R6507" s="9" t="s">
        <v>0</v>
      </c>
    </row>
    <row r="6508" spans="2:18" x14ac:dyDescent="0.2">
      <c r="B6508" s="25">
        <v>6278</v>
      </c>
      <c r="C6508" s="193"/>
      <c r="D6508" s="19">
        <v>1.0475936394063567</v>
      </c>
      <c r="E6508" s="19"/>
      <c r="F6508" s="19">
        <v>1.3908696562069298</v>
      </c>
      <c r="G6508" s="19"/>
      <c r="H6508" s="19">
        <v>1.2950966170747722</v>
      </c>
      <c r="I6508" s="19"/>
      <c r="J6508" s="19">
        <v>1.6748889628388077</v>
      </c>
      <c r="K6508" s="19"/>
      <c r="L6508" s="19">
        <v>1.9260945095572495</v>
      </c>
      <c r="M6508" s="19"/>
      <c r="N6508" s="19">
        <v>0.48436684429562499</v>
      </c>
      <c r="O6508" s="19"/>
      <c r="P6508" s="50">
        <v>0.55980769327821223</v>
      </c>
      <c r="R6508" s="9" t="s">
        <v>0</v>
      </c>
    </row>
    <row r="6509" spans="2:18" x14ac:dyDescent="0.2">
      <c r="B6509" s="25">
        <v>6279</v>
      </c>
      <c r="C6509" s="193"/>
      <c r="D6509" s="19">
        <v>0.61770701448232024</v>
      </c>
      <c r="E6509" s="19"/>
      <c r="F6509" s="19">
        <v>0.16404803487160094</v>
      </c>
      <c r="G6509" s="19"/>
      <c r="H6509" s="19">
        <v>1.1678080439693304</v>
      </c>
      <c r="I6509" s="19">
        <v>0.47621477375244353</v>
      </c>
      <c r="J6509" s="19"/>
      <c r="K6509" s="19"/>
      <c r="L6509" s="19">
        <v>1.3291564795353072</v>
      </c>
      <c r="M6509" s="19"/>
      <c r="N6509" s="19">
        <v>0.81127028061541862</v>
      </c>
      <c r="O6509" s="19"/>
      <c r="P6509" s="50">
        <v>0.15794898902499743</v>
      </c>
      <c r="R6509" s="9" t="s">
        <v>0</v>
      </c>
    </row>
    <row r="6510" spans="2:18" x14ac:dyDescent="0.2">
      <c r="B6510" s="25">
        <v>6280</v>
      </c>
      <c r="C6510" s="193"/>
      <c r="D6510" s="19">
        <v>1.1567987840726817</v>
      </c>
      <c r="E6510" s="19"/>
      <c r="F6510" s="19">
        <v>1.0872521193729687</v>
      </c>
      <c r="G6510" s="19"/>
      <c r="H6510" s="19">
        <v>0.93531347022195865</v>
      </c>
      <c r="I6510" s="19"/>
      <c r="J6510" s="19">
        <v>9.1530263032818235E-2</v>
      </c>
      <c r="K6510" s="19">
        <v>4.2855367446227317E-2</v>
      </c>
      <c r="L6510" s="19"/>
      <c r="M6510" s="19"/>
      <c r="N6510" s="19">
        <v>1.9808020833372622</v>
      </c>
      <c r="O6510" s="19"/>
      <c r="P6510" s="50">
        <v>8.9429618127903454E-2</v>
      </c>
      <c r="R6510" s="9" t="s">
        <v>0</v>
      </c>
    </row>
    <row r="6511" spans="2:18" x14ac:dyDescent="0.2">
      <c r="B6511" s="25">
        <v>6281</v>
      </c>
      <c r="C6511" s="193"/>
      <c r="D6511" s="19">
        <v>0.60083554954711393</v>
      </c>
      <c r="E6511" s="19"/>
      <c r="F6511" s="19">
        <v>1.8639012998154434E-2</v>
      </c>
      <c r="G6511" s="19"/>
      <c r="H6511" s="19">
        <v>0.6806334429478258</v>
      </c>
      <c r="I6511" s="19">
        <v>0.18348737139181476</v>
      </c>
      <c r="J6511" s="19"/>
      <c r="K6511" s="19">
        <v>0.34032776768028894</v>
      </c>
      <c r="L6511" s="19"/>
      <c r="M6511" s="19"/>
      <c r="N6511" s="19">
        <v>0.44002737423988614</v>
      </c>
      <c r="O6511" s="19"/>
      <c r="P6511" s="50">
        <v>5.2763193842446883E-2</v>
      </c>
      <c r="R6511" s="9" t="s">
        <v>0</v>
      </c>
    </row>
    <row r="6512" spans="2:18" x14ac:dyDescent="0.2">
      <c r="B6512" s="25">
        <v>6282</v>
      </c>
      <c r="C6512" s="193">
        <v>5.2315312983437917E-2</v>
      </c>
      <c r="D6512" s="19"/>
      <c r="E6512" s="19">
        <v>1.0963147976099068</v>
      </c>
      <c r="F6512" s="19"/>
      <c r="G6512" s="19">
        <v>1.7346709957648165</v>
      </c>
      <c r="H6512" s="19"/>
      <c r="I6512" s="19">
        <v>1.0261622437723597</v>
      </c>
      <c r="J6512" s="19"/>
      <c r="K6512" s="19"/>
      <c r="L6512" s="19">
        <v>1.707036912852293E-2</v>
      </c>
      <c r="M6512" s="19">
        <v>0.19094316952261198</v>
      </c>
      <c r="N6512" s="19"/>
      <c r="O6512" s="19">
        <v>0.52086136473495226</v>
      </c>
      <c r="P6512" s="50"/>
      <c r="R6512" s="9" t="s">
        <v>0</v>
      </c>
    </row>
    <row r="6513" spans="2:18" x14ac:dyDescent="0.2">
      <c r="B6513" s="25">
        <v>6283</v>
      </c>
      <c r="C6513" s="193">
        <v>0.13665426207513529</v>
      </c>
      <c r="D6513" s="19"/>
      <c r="E6513" s="19">
        <v>0.25035785109022851</v>
      </c>
      <c r="F6513" s="19"/>
      <c r="G6513" s="19"/>
      <c r="H6513" s="19">
        <v>1.2964654961374979E-2</v>
      </c>
      <c r="I6513" s="19"/>
      <c r="J6513" s="19">
        <v>4.7447961440101945E-2</v>
      </c>
      <c r="K6513" s="19">
        <v>1.1947946715942142</v>
      </c>
      <c r="L6513" s="19"/>
      <c r="M6513" s="19">
        <v>1.0507018050857342</v>
      </c>
      <c r="N6513" s="19"/>
      <c r="O6513" s="19">
        <v>0.32116737239470283</v>
      </c>
      <c r="P6513" s="50"/>
      <c r="R6513" s="9" t="s">
        <v>0</v>
      </c>
    </row>
    <row r="6514" spans="2:18" x14ac:dyDescent="0.2">
      <c r="B6514" s="25">
        <v>6284</v>
      </c>
      <c r="C6514" s="193">
        <v>1.5205861880313738</v>
      </c>
      <c r="D6514" s="19"/>
      <c r="E6514" s="19">
        <v>1.1091404250721191</v>
      </c>
      <c r="F6514" s="19"/>
      <c r="G6514" s="19">
        <v>0.87516261268549767</v>
      </c>
      <c r="H6514" s="19"/>
      <c r="I6514" s="19">
        <v>0.87149463051857079</v>
      </c>
      <c r="J6514" s="19"/>
      <c r="K6514" s="19">
        <v>0.98030279097328377</v>
      </c>
      <c r="L6514" s="19"/>
      <c r="M6514" s="19">
        <v>1.4826830796620978</v>
      </c>
      <c r="N6514" s="19"/>
      <c r="O6514" s="19">
        <v>1.9672995767608175</v>
      </c>
      <c r="P6514" s="50"/>
      <c r="R6514" s="9" t="s">
        <v>0</v>
      </c>
    </row>
    <row r="6515" spans="2:18" x14ac:dyDescent="0.2">
      <c r="B6515" s="25">
        <v>6285</v>
      </c>
      <c r="C6515" s="193">
        <v>2.0737663362629126</v>
      </c>
      <c r="D6515" s="19"/>
      <c r="E6515" s="19">
        <v>5.7404130747436374E-2</v>
      </c>
      <c r="F6515" s="19"/>
      <c r="G6515" s="19">
        <v>1.8622611172808254</v>
      </c>
      <c r="H6515" s="19"/>
      <c r="I6515" s="19">
        <v>2.1238247955369549</v>
      </c>
      <c r="J6515" s="19"/>
      <c r="K6515" s="19">
        <v>2.7600230397333059</v>
      </c>
      <c r="L6515" s="19"/>
      <c r="M6515" s="19">
        <v>1.1877941698334873</v>
      </c>
      <c r="N6515" s="19"/>
      <c r="O6515" s="19">
        <v>1.9717515323668671</v>
      </c>
      <c r="P6515" s="50"/>
      <c r="R6515" s="9" t="s">
        <v>0</v>
      </c>
    </row>
    <row r="6516" spans="2:18" x14ac:dyDescent="0.2">
      <c r="B6516" s="25">
        <v>6286</v>
      </c>
      <c r="C6516" s="193">
        <v>0.16843730698824988</v>
      </c>
      <c r="D6516" s="19"/>
      <c r="E6516" s="19">
        <v>0.69064927586049329</v>
      </c>
      <c r="F6516" s="19"/>
      <c r="G6516" s="19">
        <v>0.58557639867579503</v>
      </c>
      <c r="H6516" s="19"/>
      <c r="I6516" s="19"/>
      <c r="J6516" s="19">
        <v>0.4904147199829344</v>
      </c>
      <c r="K6516" s="19"/>
      <c r="L6516" s="19">
        <v>0.19294801762471195</v>
      </c>
      <c r="M6516" s="19">
        <v>0.37376144733485395</v>
      </c>
      <c r="N6516" s="19"/>
      <c r="O6516" s="19">
        <v>0.5821366914070939</v>
      </c>
      <c r="P6516" s="50"/>
      <c r="R6516" s="9" t="s">
        <v>0</v>
      </c>
    </row>
    <row r="6517" spans="2:18" x14ac:dyDescent="0.2">
      <c r="B6517" s="25">
        <v>6287</v>
      </c>
      <c r="C6517" s="193"/>
      <c r="D6517" s="19">
        <v>1.1293114655336309</v>
      </c>
      <c r="E6517" s="19"/>
      <c r="F6517" s="19">
        <v>1.8795649083403836</v>
      </c>
      <c r="G6517" s="19"/>
      <c r="H6517" s="19">
        <v>0.73898398350144157</v>
      </c>
      <c r="I6517" s="19"/>
      <c r="J6517" s="19">
        <v>1.8652675658505915</v>
      </c>
      <c r="K6517" s="19"/>
      <c r="L6517" s="19">
        <v>1.9980460321778151</v>
      </c>
      <c r="M6517" s="19"/>
      <c r="N6517" s="19">
        <v>0.99858161793814038</v>
      </c>
      <c r="O6517" s="19"/>
      <c r="P6517" s="50">
        <v>0.96884884198048671</v>
      </c>
      <c r="R6517" s="9" t="s">
        <v>0</v>
      </c>
    </row>
    <row r="6518" spans="2:18" x14ac:dyDescent="0.2">
      <c r="B6518" s="25">
        <v>6288</v>
      </c>
      <c r="C6518" s="193"/>
      <c r="D6518" s="19">
        <v>0.62484959364372972</v>
      </c>
      <c r="E6518" s="19"/>
      <c r="F6518" s="19">
        <v>0.40711422091977512</v>
      </c>
      <c r="G6518" s="19">
        <v>0.61427799023487328</v>
      </c>
      <c r="H6518" s="19"/>
      <c r="I6518" s="19"/>
      <c r="J6518" s="19">
        <v>0.34803369807807066</v>
      </c>
      <c r="K6518" s="19"/>
      <c r="L6518" s="19">
        <v>6.7077509147775702E-2</v>
      </c>
      <c r="M6518" s="19">
        <v>0.27006900561261765</v>
      </c>
      <c r="N6518" s="19"/>
      <c r="O6518" s="19">
        <v>0.46388450759684491</v>
      </c>
      <c r="P6518" s="50"/>
      <c r="R6518" s="9" t="s">
        <v>0</v>
      </c>
    </row>
    <row r="6519" spans="2:18" x14ac:dyDescent="0.2">
      <c r="B6519" s="25">
        <v>6289</v>
      </c>
      <c r="C6519" s="193">
        <v>0.45141666915691475</v>
      </c>
      <c r="D6519" s="19"/>
      <c r="E6519" s="19">
        <v>2.0342184904391951</v>
      </c>
      <c r="F6519" s="19"/>
      <c r="G6519" s="19">
        <v>1.2525171885037816</v>
      </c>
      <c r="H6519" s="19"/>
      <c r="I6519" s="19">
        <v>1.1654485089779296</v>
      </c>
      <c r="J6519" s="19"/>
      <c r="K6519" s="19">
        <v>1.5392274279042202</v>
      </c>
      <c r="L6519" s="19"/>
      <c r="M6519" s="19">
        <v>1.5411494643325823</v>
      </c>
      <c r="N6519" s="19"/>
      <c r="O6519" s="19">
        <v>1.3941479651731183</v>
      </c>
      <c r="P6519" s="50"/>
      <c r="R6519" s="9" t="s">
        <v>0</v>
      </c>
    </row>
    <row r="6520" spans="2:18" x14ac:dyDescent="0.2">
      <c r="B6520" s="25">
        <v>6290</v>
      </c>
      <c r="C6520" s="193"/>
      <c r="D6520" s="19">
        <v>0.87223920242080488</v>
      </c>
      <c r="E6520" s="19"/>
      <c r="F6520" s="19">
        <v>1.3541560466137657E-2</v>
      </c>
      <c r="G6520" s="19"/>
      <c r="H6520" s="19">
        <v>0.55024667478428113</v>
      </c>
      <c r="I6520" s="19"/>
      <c r="J6520" s="19">
        <v>0.27350911334691369</v>
      </c>
      <c r="K6520" s="19"/>
      <c r="L6520" s="19">
        <v>0.5531244323882224</v>
      </c>
      <c r="M6520" s="19"/>
      <c r="N6520" s="19">
        <v>0.6677858743097983</v>
      </c>
      <c r="O6520" s="19"/>
      <c r="P6520" s="50">
        <v>0.39905345896145128</v>
      </c>
      <c r="R6520" s="9" t="s">
        <v>0</v>
      </c>
    </row>
    <row r="6521" spans="2:18" x14ac:dyDescent="0.2">
      <c r="B6521" s="25">
        <v>6291</v>
      </c>
      <c r="C6521" s="193">
        <v>1.1287124400236634</v>
      </c>
      <c r="D6521" s="19"/>
      <c r="E6521" s="19">
        <v>0.75334262134072094</v>
      </c>
      <c r="F6521" s="19"/>
      <c r="G6521" s="19">
        <v>0.68106613414187966</v>
      </c>
      <c r="H6521" s="19"/>
      <c r="I6521" s="19">
        <v>0.54481240929445751</v>
      </c>
      <c r="J6521" s="19"/>
      <c r="K6521" s="19">
        <v>0.7031225862028756</v>
      </c>
      <c r="L6521" s="19"/>
      <c r="M6521" s="19">
        <v>0.17676756664532078</v>
      </c>
      <c r="N6521" s="19"/>
      <c r="O6521" s="19">
        <v>0.28009068280622751</v>
      </c>
      <c r="P6521" s="50"/>
      <c r="R6521" s="9" t="s">
        <v>0</v>
      </c>
    </row>
    <row r="6522" spans="2:18" x14ac:dyDescent="0.2">
      <c r="B6522" s="25">
        <v>6292</v>
      </c>
      <c r="C6522" s="193"/>
      <c r="D6522" s="19">
        <v>0.20092047205424599</v>
      </c>
      <c r="E6522" s="19">
        <v>0.3172632956693569</v>
      </c>
      <c r="F6522" s="19"/>
      <c r="G6522" s="19"/>
      <c r="H6522" s="19">
        <v>0.12294267059828623</v>
      </c>
      <c r="I6522" s="19">
        <v>0.16502246010837909</v>
      </c>
      <c r="J6522" s="19"/>
      <c r="K6522" s="19">
        <v>0.22024205796745233</v>
      </c>
      <c r="L6522" s="19"/>
      <c r="M6522" s="19">
        <v>0.39071868669652815</v>
      </c>
      <c r="N6522" s="19"/>
      <c r="O6522" s="19"/>
      <c r="P6522" s="50">
        <v>0.22562086018605165</v>
      </c>
      <c r="R6522" s="9" t="s">
        <v>0</v>
      </c>
    </row>
    <row r="6523" spans="2:18" x14ac:dyDescent="0.2">
      <c r="B6523" s="25">
        <v>6293</v>
      </c>
      <c r="C6523" s="193"/>
      <c r="D6523" s="19">
        <v>0.66227488571204285</v>
      </c>
      <c r="E6523" s="19"/>
      <c r="F6523" s="19">
        <v>0.57357945106826425</v>
      </c>
      <c r="G6523" s="19"/>
      <c r="H6523" s="19">
        <v>1.0833884421683746</v>
      </c>
      <c r="I6523" s="19">
        <v>0.31226856013496973</v>
      </c>
      <c r="J6523" s="19"/>
      <c r="K6523" s="19"/>
      <c r="L6523" s="19">
        <v>0.67828845830090179</v>
      </c>
      <c r="M6523" s="19"/>
      <c r="N6523" s="19">
        <v>1.0184152574621579</v>
      </c>
      <c r="O6523" s="19"/>
      <c r="P6523" s="50">
        <v>0.27514182492127415</v>
      </c>
      <c r="R6523" s="9" t="s">
        <v>0</v>
      </c>
    </row>
    <row r="6524" spans="2:18" x14ac:dyDescent="0.2">
      <c r="B6524" s="25">
        <v>6294</v>
      </c>
      <c r="C6524" s="193">
        <v>0.72861331935626561</v>
      </c>
      <c r="D6524" s="19"/>
      <c r="E6524" s="19">
        <v>0.51846325063398468</v>
      </c>
      <c r="F6524" s="19"/>
      <c r="G6524" s="19">
        <v>0.85270790583774936</v>
      </c>
      <c r="H6524" s="19"/>
      <c r="I6524" s="19">
        <v>1.2601995015560254</v>
      </c>
      <c r="J6524" s="19"/>
      <c r="K6524" s="19">
        <v>1.0689939907217592</v>
      </c>
      <c r="L6524" s="19"/>
      <c r="M6524" s="19">
        <v>0.86136048711744495</v>
      </c>
      <c r="N6524" s="19"/>
      <c r="O6524" s="19">
        <v>1.6775778335817035</v>
      </c>
      <c r="P6524" s="50"/>
      <c r="R6524" s="9" t="s">
        <v>0</v>
      </c>
    </row>
    <row r="6525" spans="2:18" x14ac:dyDescent="0.2">
      <c r="B6525" s="25">
        <v>6295</v>
      </c>
      <c r="C6525" s="193">
        <v>1.1530164623337225</v>
      </c>
      <c r="D6525" s="19"/>
      <c r="E6525" s="19"/>
      <c r="F6525" s="19">
        <v>1.5336454253472998E-3</v>
      </c>
      <c r="G6525" s="19">
        <v>0.85590218911225535</v>
      </c>
      <c r="H6525" s="19"/>
      <c r="I6525" s="19">
        <v>0.47369238773300676</v>
      </c>
      <c r="J6525" s="19"/>
      <c r="K6525" s="19">
        <v>0.69486179222814426</v>
      </c>
      <c r="L6525" s="19"/>
      <c r="M6525" s="19">
        <v>0.75770191582643531</v>
      </c>
      <c r="N6525" s="19"/>
      <c r="O6525" s="19">
        <v>0.16331889616951625</v>
      </c>
      <c r="P6525" s="50"/>
      <c r="R6525" s="9" t="s">
        <v>0</v>
      </c>
    </row>
    <row r="6526" spans="2:18" x14ac:dyDescent="0.2">
      <c r="B6526" s="25">
        <v>6296</v>
      </c>
      <c r="C6526" s="193"/>
      <c r="D6526" s="19">
        <v>1.2257208708654526</v>
      </c>
      <c r="E6526" s="19"/>
      <c r="F6526" s="19">
        <v>2.0902511851132504</v>
      </c>
      <c r="G6526" s="19"/>
      <c r="H6526" s="19">
        <v>0.14131065410682714</v>
      </c>
      <c r="I6526" s="19"/>
      <c r="J6526" s="19">
        <v>1.0956653446991225</v>
      </c>
      <c r="K6526" s="19"/>
      <c r="L6526" s="19">
        <v>0.65736765649300255</v>
      </c>
      <c r="M6526" s="19"/>
      <c r="N6526" s="19">
        <v>0.68467898423396734</v>
      </c>
      <c r="O6526" s="19"/>
      <c r="P6526" s="50">
        <v>0.95846096881986442</v>
      </c>
      <c r="R6526" s="9" t="s">
        <v>0</v>
      </c>
    </row>
    <row r="6527" spans="2:18" x14ac:dyDescent="0.2">
      <c r="B6527" s="25">
        <v>6297</v>
      </c>
      <c r="C6527" s="193">
        <v>0.77475862612094659</v>
      </c>
      <c r="D6527" s="19"/>
      <c r="E6527" s="19">
        <v>0.60199072111649654</v>
      </c>
      <c r="F6527" s="19"/>
      <c r="G6527" s="19">
        <v>2.1145849671608614</v>
      </c>
      <c r="H6527" s="19"/>
      <c r="I6527" s="19">
        <v>0.43654452224997536</v>
      </c>
      <c r="J6527" s="19"/>
      <c r="K6527" s="19">
        <v>1.9799301477554738</v>
      </c>
      <c r="L6527" s="19"/>
      <c r="M6527" s="19">
        <v>0.92488017009481849</v>
      </c>
      <c r="N6527" s="19"/>
      <c r="O6527" s="19">
        <v>0.91489242589308239</v>
      </c>
      <c r="P6527" s="50"/>
      <c r="R6527" s="9" t="s">
        <v>0</v>
      </c>
    </row>
    <row r="6528" spans="2:18" x14ac:dyDescent="0.2">
      <c r="B6528" s="25">
        <v>6298</v>
      </c>
      <c r="C6528" s="193">
        <v>0.17281769910505082</v>
      </c>
      <c r="D6528" s="19"/>
      <c r="E6528" s="19">
        <v>0.50234868749004846</v>
      </c>
      <c r="F6528" s="19"/>
      <c r="G6528" s="19"/>
      <c r="H6528" s="19">
        <v>0.48392714855901831</v>
      </c>
      <c r="I6528" s="19">
        <v>1.2563931024657369</v>
      </c>
      <c r="J6528" s="19"/>
      <c r="K6528" s="19">
        <v>0.91197299820706268</v>
      </c>
      <c r="L6528" s="19"/>
      <c r="M6528" s="19">
        <v>1.02934396075849</v>
      </c>
      <c r="N6528" s="19"/>
      <c r="O6528" s="19">
        <v>0.94251028062979236</v>
      </c>
      <c r="P6528" s="50"/>
      <c r="R6528" s="9" t="s">
        <v>0</v>
      </c>
    </row>
    <row r="6529" spans="2:18" x14ac:dyDescent="0.2">
      <c r="B6529" s="25">
        <v>6299</v>
      </c>
      <c r="C6529" s="193">
        <v>0.16448381040632051</v>
      </c>
      <c r="D6529" s="19"/>
      <c r="E6529" s="19"/>
      <c r="F6529" s="19">
        <v>0.23761149377226465</v>
      </c>
      <c r="G6529" s="19"/>
      <c r="H6529" s="19">
        <v>3.7884086034310531E-2</v>
      </c>
      <c r="I6529" s="19"/>
      <c r="J6529" s="19">
        <v>0.56364750771426997</v>
      </c>
      <c r="K6529" s="19"/>
      <c r="L6529" s="19">
        <v>0.21550688649665561</v>
      </c>
      <c r="M6529" s="19"/>
      <c r="N6529" s="19">
        <v>0.16191466957167533</v>
      </c>
      <c r="O6529" s="19"/>
      <c r="P6529" s="50">
        <v>6.4364094598075655E-2</v>
      </c>
      <c r="R6529" s="9" t="s">
        <v>0</v>
      </c>
    </row>
    <row r="6530" spans="2:18" x14ac:dyDescent="0.2">
      <c r="B6530" s="25">
        <v>6300</v>
      </c>
      <c r="C6530" s="193">
        <v>0.88468696540604974</v>
      </c>
      <c r="D6530" s="19"/>
      <c r="E6530" s="19">
        <v>0.29150599433283181</v>
      </c>
      <c r="F6530" s="19"/>
      <c r="G6530" s="19">
        <v>1.5394346549941977</v>
      </c>
      <c r="H6530" s="19"/>
      <c r="I6530" s="19">
        <v>0.72303303425334975</v>
      </c>
      <c r="J6530" s="19"/>
      <c r="K6530" s="19"/>
      <c r="L6530" s="19">
        <v>0.15428108986840652</v>
      </c>
      <c r="M6530" s="19">
        <v>0.80123140880272514</v>
      </c>
      <c r="N6530" s="19"/>
      <c r="O6530" s="19"/>
      <c r="P6530" s="50">
        <v>0.25958590127143799</v>
      </c>
      <c r="R6530" s="9" t="s">
        <v>0</v>
      </c>
    </row>
    <row r="6531" spans="2:18" x14ac:dyDescent="0.2">
      <c r="B6531" s="25">
        <v>6301</v>
      </c>
      <c r="C6531" s="193">
        <v>0.19399760945674147</v>
      </c>
      <c r="D6531" s="19"/>
      <c r="E6531" s="19"/>
      <c r="F6531" s="19">
        <v>1.0189458994647504</v>
      </c>
      <c r="G6531" s="19"/>
      <c r="H6531" s="19">
        <v>0.8059077215947732</v>
      </c>
      <c r="I6531" s="19"/>
      <c r="J6531" s="19">
        <v>1.9555018693299668</v>
      </c>
      <c r="K6531" s="19"/>
      <c r="L6531" s="19">
        <v>1.8524751154876156</v>
      </c>
      <c r="M6531" s="19"/>
      <c r="N6531" s="19">
        <v>0.36528197684736957</v>
      </c>
      <c r="O6531" s="19"/>
      <c r="P6531" s="50">
        <v>1.2812168631962744</v>
      </c>
      <c r="R6531" s="9" t="s">
        <v>0</v>
      </c>
    </row>
    <row r="6532" spans="2:18" x14ac:dyDescent="0.2">
      <c r="B6532" s="25">
        <v>6302</v>
      </c>
      <c r="C6532" s="193">
        <v>0.57564193698577426</v>
      </c>
      <c r="D6532" s="19"/>
      <c r="E6532" s="19"/>
      <c r="F6532" s="19">
        <v>0.17097102975532591</v>
      </c>
      <c r="G6532" s="19">
        <v>0.24867561418204581</v>
      </c>
      <c r="H6532" s="19"/>
      <c r="I6532" s="19">
        <v>0.60775122130228643</v>
      </c>
      <c r="J6532" s="19"/>
      <c r="K6532" s="19"/>
      <c r="L6532" s="19">
        <v>5.5178079395366467E-2</v>
      </c>
      <c r="M6532" s="19">
        <v>0.81874858383433058</v>
      </c>
      <c r="N6532" s="19"/>
      <c r="O6532" s="19"/>
      <c r="P6532" s="50">
        <v>0.18563552345730513</v>
      </c>
      <c r="R6532" s="9" t="s">
        <v>0</v>
      </c>
    </row>
    <row r="6533" spans="2:18" x14ac:dyDescent="0.2">
      <c r="B6533" s="25">
        <v>6303</v>
      </c>
      <c r="C6533" s="193"/>
      <c r="D6533" s="19">
        <v>1.0220678154557243</v>
      </c>
      <c r="E6533" s="19"/>
      <c r="F6533" s="19">
        <v>1.6835912381181306</v>
      </c>
      <c r="G6533" s="19"/>
      <c r="H6533" s="19">
        <v>0.83002364563409192</v>
      </c>
      <c r="I6533" s="19"/>
      <c r="J6533" s="19">
        <v>1.9490630634803381</v>
      </c>
      <c r="K6533" s="19"/>
      <c r="L6533" s="19">
        <v>1.0928760548002638</v>
      </c>
      <c r="M6533" s="19"/>
      <c r="N6533" s="19">
        <v>0.78915201865547202</v>
      </c>
      <c r="O6533" s="19"/>
      <c r="P6533" s="50">
        <v>1.6907227400727907</v>
      </c>
      <c r="R6533" s="9" t="s">
        <v>0</v>
      </c>
    </row>
    <row r="6534" spans="2:18" x14ac:dyDescent="0.2">
      <c r="B6534" s="25">
        <v>6304</v>
      </c>
      <c r="C6534" s="193"/>
      <c r="D6534" s="19">
        <v>0.17633890100849106</v>
      </c>
      <c r="E6534" s="19"/>
      <c r="F6534" s="19">
        <v>0.34837049378180179</v>
      </c>
      <c r="G6534" s="19"/>
      <c r="H6534" s="19">
        <v>0.71112326982962015</v>
      </c>
      <c r="I6534" s="19"/>
      <c r="J6534" s="19">
        <v>1.3320448133075464</v>
      </c>
      <c r="K6534" s="19"/>
      <c r="L6534" s="19">
        <v>0.25977327121932675</v>
      </c>
      <c r="M6534" s="19"/>
      <c r="N6534" s="19">
        <v>1.6705004173625706</v>
      </c>
      <c r="O6534" s="19"/>
      <c r="P6534" s="50">
        <v>0.35117121056773382</v>
      </c>
      <c r="R6534" s="9" t="s">
        <v>0</v>
      </c>
    </row>
    <row r="6535" spans="2:18" x14ac:dyDescent="0.2">
      <c r="B6535" s="25">
        <v>6305</v>
      </c>
      <c r="C6535" s="193">
        <v>0.17198401703733834</v>
      </c>
      <c r="D6535" s="19"/>
      <c r="E6535" s="19">
        <v>0.34890479519168177</v>
      </c>
      <c r="F6535" s="19"/>
      <c r="G6535" s="19">
        <v>7.3779851611018271E-2</v>
      </c>
      <c r="H6535" s="19"/>
      <c r="I6535" s="19">
        <v>0.10412185884004631</v>
      </c>
      <c r="J6535" s="19"/>
      <c r="K6535" s="19">
        <v>0.11827218852412484</v>
      </c>
      <c r="L6535" s="19"/>
      <c r="M6535" s="19">
        <v>0.71023934734737448</v>
      </c>
      <c r="N6535" s="19"/>
      <c r="O6535" s="19">
        <v>0.70694197373669998</v>
      </c>
      <c r="P6535" s="50"/>
      <c r="R6535" s="9" t="s">
        <v>0</v>
      </c>
    </row>
    <row r="6536" spans="2:18" x14ac:dyDescent="0.2">
      <c r="B6536" s="25">
        <v>6306</v>
      </c>
      <c r="C6536" s="193"/>
      <c r="D6536" s="19">
        <v>0.14169666446438475</v>
      </c>
      <c r="E6536" s="19"/>
      <c r="F6536" s="19">
        <v>0.72203116607782225</v>
      </c>
      <c r="G6536" s="19"/>
      <c r="H6536" s="19">
        <v>7.756153418777928E-2</v>
      </c>
      <c r="I6536" s="19"/>
      <c r="J6536" s="19">
        <v>0.27251461552260675</v>
      </c>
      <c r="K6536" s="19"/>
      <c r="L6536" s="19">
        <v>0.83697469193496876</v>
      </c>
      <c r="M6536" s="19">
        <v>3.824574778695522E-2</v>
      </c>
      <c r="N6536" s="19"/>
      <c r="O6536" s="19"/>
      <c r="P6536" s="50">
        <v>0.77654496992881961</v>
      </c>
      <c r="R6536" s="9" t="s">
        <v>0</v>
      </c>
    </row>
    <row r="6537" spans="2:18" x14ac:dyDescent="0.2">
      <c r="B6537" s="25">
        <v>6307</v>
      </c>
      <c r="C6537" s="193"/>
      <c r="D6537" s="19">
        <v>0.11417023795014733</v>
      </c>
      <c r="E6537" s="19"/>
      <c r="F6537" s="19">
        <v>4.5072545141779705E-2</v>
      </c>
      <c r="G6537" s="19">
        <v>0.60881014560383007</v>
      </c>
      <c r="H6537" s="19"/>
      <c r="I6537" s="19">
        <v>0.17101104224192368</v>
      </c>
      <c r="J6537" s="19"/>
      <c r="K6537" s="19">
        <v>0.62896603386992922</v>
      </c>
      <c r="L6537" s="19"/>
      <c r="M6537" s="19">
        <v>0.27671135985734407</v>
      </c>
      <c r="N6537" s="19"/>
      <c r="O6537" s="19"/>
      <c r="P6537" s="50">
        <v>0.21845099374111859</v>
      </c>
      <c r="R6537" s="9" t="s">
        <v>0</v>
      </c>
    </row>
    <row r="6538" spans="2:18" x14ac:dyDescent="0.2">
      <c r="B6538" s="25">
        <v>6308</v>
      </c>
      <c r="C6538" s="193"/>
      <c r="D6538" s="19">
        <v>1.120423909446294</v>
      </c>
      <c r="E6538" s="19"/>
      <c r="F6538" s="19">
        <v>0.47031184712990576</v>
      </c>
      <c r="G6538" s="19"/>
      <c r="H6538" s="19">
        <v>0.66581755182344649</v>
      </c>
      <c r="I6538" s="19"/>
      <c r="J6538" s="19">
        <v>0.21374474324681764</v>
      </c>
      <c r="K6538" s="19">
        <v>4.1190531206024908E-2</v>
      </c>
      <c r="L6538" s="19"/>
      <c r="M6538" s="19"/>
      <c r="N6538" s="19">
        <v>9.1683815156711132E-2</v>
      </c>
      <c r="O6538" s="19">
        <v>7.0479779466549916E-2</v>
      </c>
      <c r="P6538" s="50"/>
      <c r="R6538" s="9" t="s">
        <v>0</v>
      </c>
    </row>
    <row r="6539" spans="2:18" x14ac:dyDescent="0.2">
      <c r="B6539" s="25">
        <v>6309</v>
      </c>
      <c r="C6539" s="193">
        <v>0.48458570410315066</v>
      </c>
      <c r="D6539" s="19"/>
      <c r="E6539" s="19"/>
      <c r="F6539" s="19">
        <v>9.3255285988891753E-2</v>
      </c>
      <c r="G6539" s="19">
        <v>0.3880700916557776</v>
      </c>
      <c r="H6539" s="19"/>
      <c r="I6539" s="19">
        <v>1.08013014880438</v>
      </c>
      <c r="J6539" s="19"/>
      <c r="K6539" s="19"/>
      <c r="L6539" s="19">
        <v>0.50203884047355485</v>
      </c>
      <c r="M6539" s="19">
        <v>0.10921435694397406</v>
      </c>
      <c r="N6539" s="19"/>
      <c r="O6539" s="19">
        <v>0.97761006107741044</v>
      </c>
      <c r="P6539" s="50"/>
      <c r="R6539" s="9" t="s">
        <v>0</v>
      </c>
    </row>
    <row r="6540" spans="2:18" x14ac:dyDescent="0.2">
      <c r="B6540" s="25">
        <v>6310</v>
      </c>
      <c r="C6540" s="193">
        <v>1.3676283379502516</v>
      </c>
      <c r="D6540" s="19"/>
      <c r="E6540" s="19">
        <v>0.46865638374857743</v>
      </c>
      <c r="F6540" s="19"/>
      <c r="G6540" s="19">
        <v>1.1133295613791989</v>
      </c>
      <c r="H6540" s="19"/>
      <c r="I6540" s="19">
        <v>0.89250884127353103</v>
      </c>
      <c r="J6540" s="19"/>
      <c r="K6540" s="19">
        <v>1.0113627831378782</v>
      </c>
      <c r="L6540" s="19"/>
      <c r="M6540" s="19">
        <v>1.2951624301756106</v>
      </c>
      <c r="N6540" s="19"/>
      <c r="O6540" s="19">
        <v>1.0937726667943242</v>
      </c>
      <c r="P6540" s="50"/>
      <c r="R6540" s="9" t="s">
        <v>0</v>
      </c>
    </row>
    <row r="6541" spans="2:18" x14ac:dyDescent="0.2">
      <c r="B6541" s="25">
        <v>6311</v>
      </c>
      <c r="C6541" s="193">
        <v>0.53660743940806477</v>
      </c>
      <c r="D6541" s="19"/>
      <c r="E6541" s="19"/>
      <c r="F6541" s="19">
        <v>0.3710619146496611</v>
      </c>
      <c r="G6541" s="19">
        <v>0.44972748867455647</v>
      </c>
      <c r="H6541" s="19"/>
      <c r="I6541" s="19"/>
      <c r="J6541" s="19">
        <v>5.8144366249946053E-2</v>
      </c>
      <c r="K6541" s="19">
        <v>0.35194896385321567</v>
      </c>
      <c r="L6541" s="19"/>
      <c r="M6541" s="19">
        <v>3.6228655701398445E-2</v>
      </c>
      <c r="N6541" s="19"/>
      <c r="O6541" s="19"/>
      <c r="P6541" s="50">
        <v>0.44421895687759017</v>
      </c>
      <c r="R6541" s="9" t="s">
        <v>0</v>
      </c>
    </row>
    <row r="6542" spans="2:18" x14ac:dyDescent="0.2">
      <c r="B6542" s="25">
        <v>6312</v>
      </c>
      <c r="C6542" s="193"/>
      <c r="D6542" s="19">
        <v>0.35947929593050931</v>
      </c>
      <c r="E6542" s="19"/>
      <c r="F6542" s="19">
        <v>2.1449581160637683</v>
      </c>
      <c r="G6542" s="19"/>
      <c r="H6542" s="19">
        <v>0.81297693817356165</v>
      </c>
      <c r="I6542" s="19"/>
      <c r="J6542" s="19">
        <v>1.6298207553610071</v>
      </c>
      <c r="K6542" s="19"/>
      <c r="L6542" s="19">
        <v>0.74461478311222429</v>
      </c>
      <c r="M6542" s="19"/>
      <c r="N6542" s="19">
        <v>1.1443503566498492</v>
      </c>
      <c r="O6542" s="19"/>
      <c r="P6542" s="50">
        <v>1.2887506701746345</v>
      </c>
      <c r="R6542" s="9" t="s">
        <v>0</v>
      </c>
    </row>
    <row r="6543" spans="2:18" x14ac:dyDescent="0.2">
      <c r="B6543" s="25">
        <v>6313</v>
      </c>
      <c r="C6543" s="193"/>
      <c r="D6543" s="19">
        <v>0.53864668258031467</v>
      </c>
      <c r="E6543" s="19">
        <v>0.65104033981617793</v>
      </c>
      <c r="F6543" s="19"/>
      <c r="G6543" s="19">
        <v>0.84822756239404917</v>
      </c>
      <c r="H6543" s="19"/>
      <c r="I6543" s="19">
        <v>0.37205864462919774</v>
      </c>
      <c r="J6543" s="19"/>
      <c r="K6543" s="19"/>
      <c r="L6543" s="19">
        <v>4.4882494438556027E-2</v>
      </c>
      <c r="M6543" s="19"/>
      <c r="N6543" s="19">
        <v>0.3832904911021518</v>
      </c>
      <c r="O6543" s="19">
        <v>0.59207757264802729</v>
      </c>
      <c r="P6543" s="50"/>
      <c r="R6543" s="9" t="s">
        <v>0</v>
      </c>
    </row>
    <row r="6544" spans="2:18" x14ac:dyDescent="0.2">
      <c r="B6544" s="25">
        <v>6314</v>
      </c>
      <c r="C6544" s="193"/>
      <c r="D6544" s="19">
        <v>0.6550570751106406</v>
      </c>
      <c r="E6544" s="19"/>
      <c r="F6544" s="19">
        <v>0.60961241541665001</v>
      </c>
      <c r="G6544" s="19"/>
      <c r="H6544" s="19">
        <v>0.36451649936833797</v>
      </c>
      <c r="I6544" s="19"/>
      <c r="J6544" s="19">
        <v>0.40487457238397001</v>
      </c>
      <c r="K6544" s="19"/>
      <c r="L6544" s="19">
        <v>6.1315070938291673E-2</v>
      </c>
      <c r="M6544" s="19">
        <v>0.15280620545132539</v>
      </c>
      <c r="N6544" s="19"/>
      <c r="O6544" s="19"/>
      <c r="P6544" s="50">
        <v>0.22710263297209629</v>
      </c>
      <c r="R6544" s="9" t="s">
        <v>0</v>
      </c>
    </row>
    <row r="6545" spans="2:18" x14ac:dyDescent="0.2">
      <c r="B6545" s="25">
        <v>6315</v>
      </c>
      <c r="C6545" s="193">
        <v>0.72937109719631377</v>
      </c>
      <c r="D6545" s="19"/>
      <c r="E6545" s="19">
        <v>0.96988403188233585</v>
      </c>
      <c r="F6545" s="19"/>
      <c r="G6545" s="19">
        <v>0.94793854886731288</v>
      </c>
      <c r="H6545" s="19"/>
      <c r="I6545" s="19">
        <v>1.2738671732084239</v>
      </c>
      <c r="J6545" s="19"/>
      <c r="K6545" s="19">
        <v>0.30671221000902471</v>
      </c>
      <c r="L6545" s="19"/>
      <c r="M6545" s="19">
        <v>0.60267949404091792</v>
      </c>
      <c r="N6545" s="19"/>
      <c r="O6545" s="19">
        <v>0.73278145659653593</v>
      </c>
      <c r="P6545" s="50"/>
      <c r="R6545" s="9" t="s">
        <v>0</v>
      </c>
    </row>
    <row r="6546" spans="2:18" x14ac:dyDescent="0.2">
      <c r="B6546" s="25">
        <v>6316</v>
      </c>
      <c r="C6546" s="193">
        <v>0.54195823034092583</v>
      </c>
      <c r="D6546" s="19"/>
      <c r="E6546" s="19"/>
      <c r="F6546" s="19">
        <v>2.1703783596632503E-3</v>
      </c>
      <c r="G6546" s="19"/>
      <c r="H6546" s="19">
        <v>0.28858279261147257</v>
      </c>
      <c r="I6546" s="19"/>
      <c r="J6546" s="19">
        <v>0.42579066605647264</v>
      </c>
      <c r="K6546" s="19"/>
      <c r="L6546" s="19">
        <v>0.24123028591859103</v>
      </c>
      <c r="M6546" s="19"/>
      <c r="N6546" s="19">
        <v>3.1857595818142841E-2</v>
      </c>
      <c r="O6546" s="19"/>
      <c r="P6546" s="50">
        <v>5.8403309872250411E-2</v>
      </c>
      <c r="R6546" s="9" t="s">
        <v>0</v>
      </c>
    </row>
    <row r="6547" spans="2:18" x14ac:dyDescent="0.2">
      <c r="B6547" s="25">
        <v>6317</v>
      </c>
      <c r="C6547" s="193"/>
      <c r="D6547" s="19">
        <v>0.23379536204779891</v>
      </c>
      <c r="E6547" s="19"/>
      <c r="F6547" s="19">
        <v>1.1732429086987761</v>
      </c>
      <c r="G6547" s="19">
        <v>2.5747502739917175E-2</v>
      </c>
      <c r="H6547" s="19"/>
      <c r="I6547" s="19"/>
      <c r="J6547" s="19">
        <v>0.50290991239633087</v>
      </c>
      <c r="K6547" s="19"/>
      <c r="L6547" s="19">
        <v>0.99379117891345992</v>
      </c>
      <c r="M6547" s="19"/>
      <c r="N6547" s="19">
        <v>1.0027723729242155</v>
      </c>
      <c r="O6547" s="19"/>
      <c r="P6547" s="50">
        <v>0.42192801154898546</v>
      </c>
      <c r="R6547" s="9" t="s">
        <v>0</v>
      </c>
    </row>
    <row r="6548" spans="2:18" x14ac:dyDescent="0.2">
      <c r="B6548" s="25">
        <v>6318</v>
      </c>
      <c r="C6548" s="193">
        <v>1.7023475887649944</v>
      </c>
      <c r="D6548" s="19"/>
      <c r="E6548" s="19">
        <v>1.5679087111389391</v>
      </c>
      <c r="F6548" s="19"/>
      <c r="G6548" s="19">
        <v>0.7906933336426667</v>
      </c>
      <c r="H6548" s="19"/>
      <c r="I6548" s="19">
        <v>0.94816953620853461</v>
      </c>
      <c r="J6548" s="19"/>
      <c r="K6548" s="19">
        <v>1.1719349940672044</v>
      </c>
      <c r="L6548" s="19"/>
      <c r="M6548" s="19">
        <v>0.4981961103297487</v>
      </c>
      <c r="N6548" s="19"/>
      <c r="O6548" s="19">
        <v>1.2160832757094349</v>
      </c>
      <c r="P6548" s="50"/>
      <c r="R6548" s="9" t="s">
        <v>0</v>
      </c>
    </row>
    <row r="6549" spans="2:18" x14ac:dyDescent="0.2">
      <c r="B6549" s="25">
        <v>6319</v>
      </c>
      <c r="C6549" s="193"/>
      <c r="D6549" s="19">
        <v>1.0808477297986308E-2</v>
      </c>
      <c r="E6549" s="19"/>
      <c r="F6549" s="19">
        <v>0.28442029652819706</v>
      </c>
      <c r="G6549" s="19"/>
      <c r="H6549" s="19">
        <v>0.24686844807594913</v>
      </c>
      <c r="I6549" s="19"/>
      <c r="J6549" s="19">
        <v>0.21068136490850792</v>
      </c>
      <c r="K6549" s="19">
        <v>0.17239547199456387</v>
      </c>
      <c r="L6549" s="19"/>
      <c r="M6549" s="19">
        <v>4.8390142648871773E-2</v>
      </c>
      <c r="N6549" s="19"/>
      <c r="O6549" s="19"/>
      <c r="P6549" s="50">
        <v>0.38196558564920452</v>
      </c>
      <c r="R6549" s="9" t="s">
        <v>0</v>
      </c>
    </row>
    <row r="6550" spans="2:18" x14ac:dyDescent="0.2">
      <c r="B6550" s="25">
        <v>6320</v>
      </c>
      <c r="C6550" s="193">
        <v>1.0740879986887857</v>
      </c>
      <c r="D6550" s="19"/>
      <c r="E6550" s="19">
        <v>1.2219900068371878</v>
      </c>
      <c r="F6550" s="19"/>
      <c r="G6550" s="19">
        <v>1.1278397960000042</v>
      </c>
      <c r="H6550" s="19"/>
      <c r="I6550" s="19">
        <v>1.2895269019027837</v>
      </c>
      <c r="J6550" s="19"/>
      <c r="K6550" s="19">
        <v>0.81244269019871973</v>
      </c>
      <c r="L6550" s="19"/>
      <c r="M6550" s="19">
        <v>0.48310315466420972</v>
      </c>
      <c r="N6550" s="19"/>
      <c r="O6550" s="19">
        <v>1.5287700813637939</v>
      </c>
      <c r="P6550" s="50"/>
      <c r="R6550" s="9" t="s">
        <v>0</v>
      </c>
    </row>
    <row r="6551" spans="2:18" x14ac:dyDescent="0.2">
      <c r="B6551" s="25">
        <v>6321</v>
      </c>
      <c r="C6551" s="193">
        <v>1.620884311797943</v>
      </c>
      <c r="D6551" s="19"/>
      <c r="E6551" s="19">
        <v>1.2568807318599513</v>
      </c>
      <c r="F6551" s="19"/>
      <c r="G6551" s="19">
        <v>1.2502696600699348</v>
      </c>
      <c r="H6551" s="19"/>
      <c r="I6551" s="19">
        <v>0.38778849377525271</v>
      </c>
      <c r="J6551" s="19"/>
      <c r="K6551" s="19">
        <v>1.3171816147454647</v>
      </c>
      <c r="L6551" s="19"/>
      <c r="M6551" s="19">
        <v>0.83485766638416126</v>
      </c>
      <c r="N6551" s="19"/>
      <c r="O6551" s="19">
        <v>1.0422732635440419</v>
      </c>
      <c r="P6551" s="50"/>
      <c r="R6551" s="9" t="s">
        <v>0</v>
      </c>
    </row>
    <row r="6552" spans="2:18" x14ac:dyDescent="0.2">
      <c r="B6552" s="25">
        <v>6322</v>
      </c>
      <c r="C6552" s="193">
        <v>1.2025083593986221</v>
      </c>
      <c r="D6552" s="19"/>
      <c r="E6552" s="19"/>
      <c r="F6552" s="19">
        <v>0.29213667933360193</v>
      </c>
      <c r="G6552" s="19">
        <v>1.1395627419303362</v>
      </c>
      <c r="H6552" s="19"/>
      <c r="I6552" s="19">
        <v>0.83967793889565046</v>
      </c>
      <c r="J6552" s="19"/>
      <c r="K6552" s="19">
        <v>1.1571880660077397E-2</v>
      </c>
      <c r="L6552" s="19"/>
      <c r="M6552" s="19">
        <v>0.69504741008341708</v>
      </c>
      <c r="N6552" s="19"/>
      <c r="O6552" s="19">
        <v>0.97321413398529943</v>
      </c>
      <c r="P6552" s="50"/>
      <c r="R6552" s="9" t="s">
        <v>0</v>
      </c>
    </row>
    <row r="6553" spans="2:18" x14ac:dyDescent="0.2">
      <c r="B6553" s="25">
        <v>6323</v>
      </c>
      <c r="C6553" s="193"/>
      <c r="D6553" s="19">
        <v>0.23118390557645216</v>
      </c>
      <c r="E6553" s="19">
        <v>0.19736791510744758</v>
      </c>
      <c r="F6553" s="19"/>
      <c r="G6553" s="19"/>
      <c r="H6553" s="19">
        <v>0.32003226576624344</v>
      </c>
      <c r="I6553" s="19"/>
      <c r="J6553" s="19">
        <v>0.10018257971545838</v>
      </c>
      <c r="K6553" s="19">
        <v>0.16461412127878203</v>
      </c>
      <c r="L6553" s="19"/>
      <c r="M6553" s="19">
        <v>1.1548957895430092</v>
      </c>
      <c r="N6553" s="19"/>
      <c r="O6553" s="19">
        <v>0.68062085447290599</v>
      </c>
      <c r="P6553" s="50"/>
      <c r="R6553" s="9" t="s">
        <v>0</v>
      </c>
    </row>
    <row r="6554" spans="2:18" x14ac:dyDescent="0.2">
      <c r="B6554" s="25">
        <v>6324</v>
      </c>
      <c r="C6554" s="193">
        <v>0.71626468960741285</v>
      </c>
      <c r="D6554" s="19"/>
      <c r="E6554" s="19">
        <v>0.64099460956984389</v>
      </c>
      <c r="F6554" s="19"/>
      <c r="G6554" s="19"/>
      <c r="H6554" s="19">
        <v>0.10527942236623385</v>
      </c>
      <c r="I6554" s="19">
        <v>8.066103624414829E-2</v>
      </c>
      <c r="J6554" s="19"/>
      <c r="K6554" s="19">
        <v>0.1165927118195864</v>
      </c>
      <c r="L6554" s="19"/>
      <c r="M6554" s="19">
        <v>0.6984629807451932</v>
      </c>
      <c r="N6554" s="19"/>
      <c r="O6554" s="19"/>
      <c r="P6554" s="50">
        <v>0.30506766599623431</v>
      </c>
      <c r="R6554" s="9" t="s">
        <v>0</v>
      </c>
    </row>
    <row r="6555" spans="2:18" x14ac:dyDescent="0.2">
      <c r="B6555" s="25">
        <v>6325</v>
      </c>
      <c r="C6555" s="193">
        <v>2.2581511563605887</v>
      </c>
      <c r="D6555" s="19"/>
      <c r="E6555" s="19">
        <v>1.9662788750348024</v>
      </c>
      <c r="F6555" s="19"/>
      <c r="G6555" s="19">
        <v>1.3305243458887155</v>
      </c>
      <c r="H6555" s="19"/>
      <c r="I6555" s="19">
        <v>1.5109353576514883</v>
      </c>
      <c r="J6555" s="19"/>
      <c r="K6555" s="19">
        <v>1.8760976173508048</v>
      </c>
      <c r="L6555" s="19"/>
      <c r="M6555" s="19">
        <v>0.91759811493736365</v>
      </c>
      <c r="N6555" s="19"/>
      <c r="O6555" s="19">
        <v>0.92678536209097651</v>
      </c>
      <c r="P6555" s="50"/>
      <c r="R6555" s="9" t="s">
        <v>0</v>
      </c>
    </row>
    <row r="6556" spans="2:18" x14ac:dyDescent="0.2">
      <c r="B6556" s="25">
        <v>6326</v>
      </c>
      <c r="C6556" s="193">
        <v>0.33725910485042082</v>
      </c>
      <c r="D6556" s="19"/>
      <c r="E6556" s="19">
        <v>0.34704728256402861</v>
      </c>
      <c r="F6556" s="19"/>
      <c r="G6556" s="19"/>
      <c r="H6556" s="19">
        <v>0.34474871966786508</v>
      </c>
      <c r="I6556" s="19">
        <v>0.6100395330310362</v>
      </c>
      <c r="J6556" s="19"/>
      <c r="K6556" s="19">
        <v>1.266086071466042</v>
      </c>
      <c r="L6556" s="19"/>
      <c r="M6556" s="19"/>
      <c r="N6556" s="19">
        <v>1.7494191153620477E-2</v>
      </c>
      <c r="O6556" s="19">
        <v>0.30280706078675335</v>
      </c>
      <c r="P6556" s="50"/>
      <c r="R6556" s="9" t="s">
        <v>0</v>
      </c>
    </row>
    <row r="6557" spans="2:18" x14ac:dyDescent="0.2">
      <c r="B6557" s="25">
        <v>6327</v>
      </c>
      <c r="C6557" s="193"/>
      <c r="D6557" s="19">
        <v>0.22557491833360768</v>
      </c>
      <c r="E6557" s="19"/>
      <c r="F6557" s="19">
        <v>0.35520784637364733</v>
      </c>
      <c r="G6557" s="19"/>
      <c r="H6557" s="19">
        <v>1.146850164503143</v>
      </c>
      <c r="I6557" s="19"/>
      <c r="J6557" s="19">
        <v>0.1437505050620474</v>
      </c>
      <c r="K6557" s="19"/>
      <c r="L6557" s="19">
        <v>0.65932185865506676</v>
      </c>
      <c r="M6557" s="19"/>
      <c r="N6557" s="19">
        <v>0.52601774577549443</v>
      </c>
      <c r="O6557" s="19"/>
      <c r="P6557" s="50">
        <v>0.65658930459254361</v>
      </c>
      <c r="R6557" s="9" t="s">
        <v>0</v>
      </c>
    </row>
    <row r="6558" spans="2:18" x14ac:dyDescent="0.2">
      <c r="B6558" s="25">
        <v>6328</v>
      </c>
      <c r="C6558" s="193"/>
      <c r="D6558" s="19">
        <v>0.5737941836837458</v>
      </c>
      <c r="E6558" s="19">
        <v>0.16113513340737787</v>
      </c>
      <c r="F6558" s="19"/>
      <c r="G6558" s="19"/>
      <c r="H6558" s="19">
        <v>0.21180860522819231</v>
      </c>
      <c r="I6558" s="19"/>
      <c r="J6558" s="19">
        <v>0.55736725255796504</v>
      </c>
      <c r="K6558" s="19">
        <v>0.90275315941466261</v>
      </c>
      <c r="L6558" s="19"/>
      <c r="M6558" s="19"/>
      <c r="N6558" s="19">
        <v>0.5065955137629613</v>
      </c>
      <c r="O6558" s="19"/>
      <c r="P6558" s="50">
        <v>0.63814304694549617</v>
      </c>
      <c r="R6558" s="9" t="s">
        <v>0</v>
      </c>
    </row>
    <row r="6559" spans="2:18" x14ac:dyDescent="0.2">
      <c r="B6559" s="25">
        <v>6329</v>
      </c>
      <c r="C6559" s="193">
        <v>0.31461159385980941</v>
      </c>
      <c r="D6559" s="19"/>
      <c r="E6559" s="19">
        <v>1.0531079842010307</v>
      </c>
      <c r="F6559" s="19"/>
      <c r="G6559" s="19">
        <v>1.0426000453429494</v>
      </c>
      <c r="H6559" s="19"/>
      <c r="I6559" s="19">
        <v>0.91930276626702334</v>
      </c>
      <c r="J6559" s="19"/>
      <c r="K6559" s="19">
        <v>0.7551569848495896</v>
      </c>
      <c r="L6559" s="19"/>
      <c r="M6559" s="19">
        <v>0.99338643625936096</v>
      </c>
      <c r="N6559" s="19"/>
      <c r="O6559" s="19">
        <v>0.32381740654795516</v>
      </c>
      <c r="P6559" s="50"/>
      <c r="R6559" s="9" t="s">
        <v>0</v>
      </c>
    </row>
    <row r="6560" spans="2:18" x14ac:dyDescent="0.2">
      <c r="B6560" s="25">
        <v>6330</v>
      </c>
      <c r="C6560" s="193">
        <v>0.71197828055243284</v>
      </c>
      <c r="D6560" s="19"/>
      <c r="E6560" s="19">
        <v>0.53497971099559904</v>
      </c>
      <c r="F6560" s="19"/>
      <c r="G6560" s="19">
        <v>1.1210312881698232</v>
      </c>
      <c r="H6560" s="19"/>
      <c r="I6560" s="19"/>
      <c r="J6560" s="19">
        <v>0.2219559300265522</v>
      </c>
      <c r="K6560" s="19">
        <v>2.0964175707219987</v>
      </c>
      <c r="L6560" s="19"/>
      <c r="M6560" s="19">
        <v>0.81681469469818868</v>
      </c>
      <c r="N6560" s="19"/>
      <c r="O6560" s="19"/>
      <c r="P6560" s="50">
        <v>0.44239441842392563</v>
      </c>
      <c r="R6560" s="9" t="s">
        <v>0</v>
      </c>
    </row>
    <row r="6561" spans="2:18" x14ac:dyDescent="0.2">
      <c r="B6561" s="25">
        <v>6331</v>
      </c>
      <c r="C6561" s="193">
        <v>0.53723979170549185</v>
      </c>
      <c r="D6561" s="19"/>
      <c r="E6561" s="19">
        <v>0.44572162064163345</v>
      </c>
      <c r="F6561" s="19"/>
      <c r="G6561" s="19">
        <v>1.3253209226080229</v>
      </c>
      <c r="H6561" s="19"/>
      <c r="I6561" s="19">
        <v>1.4770233243952169</v>
      </c>
      <c r="J6561" s="19"/>
      <c r="K6561" s="19">
        <v>5.6794729017026806E-2</v>
      </c>
      <c r="L6561" s="19"/>
      <c r="M6561" s="19">
        <v>7.1254867806316055E-2</v>
      </c>
      <c r="N6561" s="19"/>
      <c r="O6561" s="19">
        <v>0.90898541391614229</v>
      </c>
      <c r="P6561" s="50"/>
      <c r="R6561" s="9" t="s">
        <v>0</v>
      </c>
    </row>
    <row r="6562" spans="2:18" x14ac:dyDescent="0.2">
      <c r="B6562" s="25">
        <v>6332</v>
      </c>
      <c r="C6562" s="193">
        <v>0.15391217523195602</v>
      </c>
      <c r="D6562" s="19"/>
      <c r="E6562" s="19">
        <v>0.25979892558971407</v>
      </c>
      <c r="F6562" s="19"/>
      <c r="G6562" s="19">
        <v>0.9962017633217507</v>
      </c>
      <c r="H6562" s="19"/>
      <c r="I6562" s="19">
        <v>1.5356871218941861</v>
      </c>
      <c r="J6562" s="19"/>
      <c r="K6562" s="19">
        <v>0.50536127960205546</v>
      </c>
      <c r="L6562" s="19"/>
      <c r="M6562" s="19">
        <v>0.52682210559781906</v>
      </c>
      <c r="N6562" s="19"/>
      <c r="O6562" s="19">
        <v>0.40798029719308793</v>
      </c>
      <c r="P6562" s="50"/>
      <c r="R6562" s="9" t="s">
        <v>0</v>
      </c>
    </row>
    <row r="6563" spans="2:18" x14ac:dyDescent="0.2">
      <c r="B6563" s="25">
        <v>6333</v>
      </c>
      <c r="C6563" s="193"/>
      <c r="D6563" s="19">
        <v>1.9746056174253115</v>
      </c>
      <c r="E6563" s="19"/>
      <c r="F6563" s="19">
        <v>1.6691521039243551</v>
      </c>
      <c r="G6563" s="19"/>
      <c r="H6563" s="19">
        <v>1.9589181825085014</v>
      </c>
      <c r="I6563" s="19"/>
      <c r="J6563" s="19">
        <v>1.7045081800606738</v>
      </c>
      <c r="K6563" s="19"/>
      <c r="L6563" s="19">
        <v>1.3315496172303545</v>
      </c>
      <c r="M6563" s="19"/>
      <c r="N6563" s="19">
        <v>1.9500908909564318</v>
      </c>
      <c r="O6563" s="19"/>
      <c r="P6563" s="50">
        <v>1.607482459170076</v>
      </c>
      <c r="R6563" s="9" t="s">
        <v>0</v>
      </c>
    </row>
    <row r="6564" spans="2:18" x14ac:dyDescent="0.2">
      <c r="B6564" s="25">
        <v>6334</v>
      </c>
      <c r="C6564" s="193"/>
      <c r="D6564" s="19">
        <v>1.7795417997122136</v>
      </c>
      <c r="E6564" s="19"/>
      <c r="F6564" s="19">
        <v>2.745624341006438</v>
      </c>
      <c r="G6564" s="19"/>
      <c r="H6564" s="19">
        <v>1.7239222347125516</v>
      </c>
      <c r="I6564" s="19"/>
      <c r="J6564" s="19">
        <v>2.837173440682184</v>
      </c>
      <c r="K6564" s="19"/>
      <c r="L6564" s="19">
        <v>2.7338633542156194</v>
      </c>
      <c r="M6564" s="19"/>
      <c r="N6564" s="19">
        <v>2.1923866572416015</v>
      </c>
      <c r="O6564" s="19"/>
      <c r="P6564" s="50">
        <v>2.4147592606052255</v>
      </c>
      <c r="R6564" s="9" t="s">
        <v>0</v>
      </c>
    </row>
    <row r="6565" spans="2:18" x14ac:dyDescent="0.2">
      <c r="B6565" s="25">
        <v>6335</v>
      </c>
      <c r="C6565" s="193"/>
      <c r="D6565" s="19">
        <v>3.2737167749851588E-3</v>
      </c>
      <c r="E6565" s="19">
        <v>0.23256006747490507</v>
      </c>
      <c r="F6565" s="19"/>
      <c r="G6565" s="19"/>
      <c r="H6565" s="19">
        <v>0.58451998688256301</v>
      </c>
      <c r="I6565" s="19"/>
      <c r="J6565" s="19">
        <v>0.16278791341523657</v>
      </c>
      <c r="K6565" s="19"/>
      <c r="L6565" s="19">
        <v>0.31218173816418276</v>
      </c>
      <c r="M6565" s="19"/>
      <c r="N6565" s="19">
        <v>0.89866007162065675</v>
      </c>
      <c r="O6565" s="19">
        <v>0.36684620073535346</v>
      </c>
      <c r="P6565" s="50"/>
      <c r="R6565" s="9" t="s">
        <v>0</v>
      </c>
    </row>
    <row r="6566" spans="2:18" x14ac:dyDescent="0.2">
      <c r="B6566" s="25">
        <v>6336</v>
      </c>
      <c r="C6566" s="193"/>
      <c r="D6566" s="19">
        <v>1.0637035804450994</v>
      </c>
      <c r="E6566" s="19"/>
      <c r="F6566" s="19">
        <v>0.56642716273950255</v>
      </c>
      <c r="G6566" s="19"/>
      <c r="H6566" s="19">
        <v>0.52882608167230816</v>
      </c>
      <c r="I6566" s="19"/>
      <c r="J6566" s="19">
        <v>1.5925777708034334</v>
      </c>
      <c r="K6566" s="19"/>
      <c r="L6566" s="19">
        <v>0.93793658902722832</v>
      </c>
      <c r="M6566" s="19"/>
      <c r="N6566" s="19">
        <v>0.36940843314182842</v>
      </c>
      <c r="O6566" s="19"/>
      <c r="P6566" s="50">
        <v>1.0188831895677091</v>
      </c>
      <c r="R6566" s="9" t="s">
        <v>0</v>
      </c>
    </row>
    <row r="6567" spans="2:18" x14ac:dyDescent="0.2">
      <c r="B6567" s="25">
        <v>6337</v>
      </c>
      <c r="C6567" s="193"/>
      <c r="D6567" s="19">
        <v>0.1359048227984937</v>
      </c>
      <c r="E6567" s="19"/>
      <c r="F6567" s="19">
        <v>0.406472568631642</v>
      </c>
      <c r="G6567" s="19"/>
      <c r="H6567" s="19">
        <v>0.65174437917189532</v>
      </c>
      <c r="I6567" s="19">
        <v>0.80176395114972754</v>
      </c>
      <c r="J6567" s="19"/>
      <c r="K6567" s="19">
        <v>0.8859528437113493</v>
      </c>
      <c r="L6567" s="19"/>
      <c r="M6567" s="19"/>
      <c r="N6567" s="19">
        <v>0.30306876468968708</v>
      </c>
      <c r="O6567" s="19">
        <v>0.81059366862423765</v>
      </c>
      <c r="P6567" s="50"/>
      <c r="R6567" s="9" t="s">
        <v>0</v>
      </c>
    </row>
    <row r="6568" spans="2:18" x14ac:dyDescent="0.2">
      <c r="B6568" s="25">
        <v>6338</v>
      </c>
      <c r="C6568" s="193">
        <v>2.3132507013991805</v>
      </c>
      <c r="D6568" s="19"/>
      <c r="E6568" s="19">
        <v>2.1385553925540015</v>
      </c>
      <c r="F6568" s="19"/>
      <c r="G6568" s="19">
        <v>1.6632004280041592</v>
      </c>
      <c r="H6568" s="19"/>
      <c r="I6568" s="19">
        <v>1.7109881362633814</v>
      </c>
      <c r="J6568" s="19"/>
      <c r="K6568" s="19">
        <v>1.8324853250186219</v>
      </c>
      <c r="L6568" s="19"/>
      <c r="M6568" s="19">
        <v>2.2712342800075556</v>
      </c>
      <c r="N6568" s="19"/>
      <c r="O6568" s="19">
        <v>1.8043151190076037</v>
      </c>
      <c r="P6568" s="50"/>
      <c r="R6568" s="9" t="s">
        <v>0</v>
      </c>
    </row>
    <row r="6569" spans="2:18" x14ac:dyDescent="0.2">
      <c r="B6569" s="25">
        <v>6339</v>
      </c>
      <c r="C6569" s="193"/>
      <c r="D6569" s="19">
        <v>0.87248439957421953</v>
      </c>
      <c r="E6569" s="19"/>
      <c r="F6569" s="19">
        <v>1.2230930652748642</v>
      </c>
      <c r="G6569" s="19"/>
      <c r="H6569" s="19">
        <v>0.76475528181611907</v>
      </c>
      <c r="I6569" s="19"/>
      <c r="J6569" s="19">
        <v>1.3189561454650898</v>
      </c>
      <c r="K6569" s="19"/>
      <c r="L6569" s="19">
        <v>0.68397799780356172</v>
      </c>
      <c r="M6569" s="19"/>
      <c r="N6569" s="19">
        <v>1.3882306498591317</v>
      </c>
      <c r="O6569" s="19"/>
      <c r="P6569" s="50">
        <v>1.5869660443120923</v>
      </c>
      <c r="R6569" s="9" t="s">
        <v>0</v>
      </c>
    </row>
    <row r="6570" spans="2:18" x14ac:dyDescent="0.2">
      <c r="B6570" s="25">
        <v>6340</v>
      </c>
      <c r="C6570" s="193">
        <v>1.0281084721459428</v>
      </c>
      <c r="D6570" s="19"/>
      <c r="E6570" s="19">
        <v>0.55849693444028958</v>
      </c>
      <c r="F6570" s="19"/>
      <c r="G6570" s="19">
        <v>1.2837269174413757</v>
      </c>
      <c r="H6570" s="19"/>
      <c r="I6570" s="19">
        <v>0.47401772790802077</v>
      </c>
      <c r="J6570" s="19"/>
      <c r="K6570" s="19">
        <v>0.62087652436538876</v>
      </c>
      <c r="L6570" s="19"/>
      <c r="M6570" s="19">
        <v>1.3503893888413683</v>
      </c>
      <c r="N6570" s="19"/>
      <c r="O6570" s="19">
        <v>0.44985835506568317</v>
      </c>
      <c r="P6570" s="50"/>
      <c r="R6570" s="9" t="s">
        <v>0</v>
      </c>
    </row>
    <row r="6571" spans="2:18" x14ac:dyDescent="0.2">
      <c r="B6571" s="25">
        <v>6341</v>
      </c>
      <c r="C6571" s="193"/>
      <c r="D6571" s="19">
        <v>1.1144641351851277</v>
      </c>
      <c r="E6571" s="19"/>
      <c r="F6571" s="19">
        <v>0.96677985052161741</v>
      </c>
      <c r="G6571" s="19"/>
      <c r="H6571" s="19">
        <v>1.334782283852501</v>
      </c>
      <c r="I6571" s="19"/>
      <c r="J6571" s="19">
        <v>0.18607241776017877</v>
      </c>
      <c r="K6571" s="19"/>
      <c r="L6571" s="19">
        <v>1.3057581755727907</v>
      </c>
      <c r="M6571" s="19"/>
      <c r="N6571" s="19">
        <v>1.0755376121518696</v>
      </c>
      <c r="O6571" s="19"/>
      <c r="P6571" s="50">
        <v>0.91158532811080728</v>
      </c>
      <c r="R6571" s="9" t="s">
        <v>0</v>
      </c>
    </row>
    <row r="6572" spans="2:18" x14ac:dyDescent="0.2">
      <c r="B6572" s="25">
        <v>6342</v>
      </c>
      <c r="C6572" s="193">
        <v>0.10795163614390783</v>
      </c>
      <c r="D6572" s="19"/>
      <c r="E6572" s="19"/>
      <c r="F6572" s="19">
        <v>1.2431569471606003</v>
      </c>
      <c r="G6572" s="19"/>
      <c r="H6572" s="19">
        <v>0.21472813424050782</v>
      </c>
      <c r="I6572" s="19"/>
      <c r="J6572" s="19">
        <v>7.8053921450553967E-2</v>
      </c>
      <c r="K6572" s="19">
        <v>0.25939845739809508</v>
      </c>
      <c r="L6572" s="19"/>
      <c r="M6572" s="19">
        <v>0.23797226239677027</v>
      </c>
      <c r="N6572" s="19"/>
      <c r="O6572" s="19"/>
      <c r="P6572" s="50">
        <v>1.0157650180490558</v>
      </c>
      <c r="R6572" s="9" t="s">
        <v>0</v>
      </c>
    </row>
    <row r="6573" spans="2:18" x14ac:dyDescent="0.2">
      <c r="B6573" s="25">
        <v>6343</v>
      </c>
      <c r="C6573" s="193"/>
      <c r="D6573" s="19">
        <v>0.47980244584649762</v>
      </c>
      <c r="E6573" s="19"/>
      <c r="F6573" s="19">
        <v>0.62494454706814939</v>
      </c>
      <c r="G6573" s="19"/>
      <c r="H6573" s="19">
        <v>0.79568638687708526</v>
      </c>
      <c r="I6573" s="19"/>
      <c r="J6573" s="19">
        <v>1.147043744718663</v>
      </c>
      <c r="K6573" s="19"/>
      <c r="L6573" s="19">
        <v>0.3605788066855305</v>
      </c>
      <c r="M6573" s="19"/>
      <c r="N6573" s="19">
        <v>0.36839035315250018</v>
      </c>
      <c r="O6573" s="19"/>
      <c r="P6573" s="50">
        <v>1.5703576260613124</v>
      </c>
      <c r="R6573" s="9" t="s">
        <v>0</v>
      </c>
    </row>
    <row r="6574" spans="2:18" x14ac:dyDescent="0.2">
      <c r="B6574" s="25">
        <v>6344</v>
      </c>
      <c r="C6574" s="193"/>
      <c r="D6574" s="19">
        <v>0.35961555955706176</v>
      </c>
      <c r="E6574" s="19"/>
      <c r="F6574" s="19">
        <v>1.2185818594524294</v>
      </c>
      <c r="G6574" s="19"/>
      <c r="H6574" s="19">
        <v>0.85424157299267889</v>
      </c>
      <c r="I6574" s="19"/>
      <c r="J6574" s="19">
        <v>1.2661271190188224</v>
      </c>
      <c r="K6574" s="19"/>
      <c r="L6574" s="19">
        <v>1.0769577735193634</v>
      </c>
      <c r="M6574" s="19"/>
      <c r="N6574" s="19">
        <v>0.23055907766639969</v>
      </c>
      <c r="O6574" s="19"/>
      <c r="P6574" s="50">
        <v>0.36585362882007177</v>
      </c>
      <c r="R6574" s="9" t="s">
        <v>0</v>
      </c>
    </row>
    <row r="6575" spans="2:18" x14ac:dyDescent="0.2">
      <c r="B6575" s="25">
        <v>6345</v>
      </c>
      <c r="C6575" s="193"/>
      <c r="D6575" s="19">
        <v>0.72469682251065848</v>
      </c>
      <c r="E6575" s="19"/>
      <c r="F6575" s="19">
        <v>0.63276119682371534</v>
      </c>
      <c r="G6575" s="19"/>
      <c r="H6575" s="19">
        <v>0.99979422981258037</v>
      </c>
      <c r="I6575" s="19">
        <v>0.20830753828898976</v>
      </c>
      <c r="J6575" s="19"/>
      <c r="K6575" s="19"/>
      <c r="L6575" s="19">
        <v>1.000127527281063</v>
      </c>
      <c r="M6575" s="19">
        <v>2.3874208279755574E-2</v>
      </c>
      <c r="N6575" s="19"/>
      <c r="O6575" s="19"/>
      <c r="P6575" s="50">
        <v>0.34359548583763505</v>
      </c>
      <c r="R6575" s="9" t="s">
        <v>0</v>
      </c>
    </row>
    <row r="6576" spans="2:18" x14ac:dyDescent="0.2">
      <c r="B6576" s="25">
        <v>6346</v>
      </c>
      <c r="C6576" s="193">
        <v>2.1115550276299081E-2</v>
      </c>
      <c r="D6576" s="19"/>
      <c r="E6576" s="19"/>
      <c r="F6576" s="19">
        <v>0.70944743427545542</v>
      </c>
      <c r="G6576" s="19">
        <v>0.22062519596710362</v>
      </c>
      <c r="H6576" s="19"/>
      <c r="I6576" s="19">
        <v>0.32001933276749883</v>
      </c>
      <c r="J6576" s="19"/>
      <c r="K6576" s="19"/>
      <c r="L6576" s="19">
        <v>0.58645494094005557</v>
      </c>
      <c r="M6576" s="19">
        <v>0.12140921198354532</v>
      </c>
      <c r="N6576" s="19"/>
      <c r="O6576" s="19">
        <v>0.12945207547409859</v>
      </c>
      <c r="P6576" s="50"/>
      <c r="R6576" s="9" t="s">
        <v>0</v>
      </c>
    </row>
    <row r="6577" spans="2:18" x14ac:dyDescent="0.2">
      <c r="B6577" s="25">
        <v>6347</v>
      </c>
      <c r="C6577" s="193"/>
      <c r="D6577" s="19">
        <v>0.65248350537922184</v>
      </c>
      <c r="E6577" s="19"/>
      <c r="F6577" s="19">
        <v>0.4617718475215738</v>
      </c>
      <c r="G6577" s="19"/>
      <c r="H6577" s="19">
        <v>0.58537657374354413</v>
      </c>
      <c r="I6577" s="19">
        <v>0.73930527806209889</v>
      </c>
      <c r="J6577" s="19"/>
      <c r="K6577" s="19">
        <v>0.10386597084919581</v>
      </c>
      <c r="L6577" s="19"/>
      <c r="M6577" s="19"/>
      <c r="N6577" s="19">
        <v>0.86730104014274267</v>
      </c>
      <c r="O6577" s="19"/>
      <c r="P6577" s="50">
        <v>2.8070501855778203E-2</v>
      </c>
      <c r="R6577" s="9" t="s">
        <v>0</v>
      </c>
    </row>
    <row r="6578" spans="2:18" x14ac:dyDescent="0.2">
      <c r="B6578" s="25">
        <v>6348</v>
      </c>
      <c r="C6578" s="193"/>
      <c r="D6578" s="19">
        <v>0.4536852323422515</v>
      </c>
      <c r="E6578" s="19">
        <v>0.13369916876662166</v>
      </c>
      <c r="F6578" s="19"/>
      <c r="G6578" s="19"/>
      <c r="H6578" s="19">
        <v>1.0066770175276278</v>
      </c>
      <c r="I6578" s="19"/>
      <c r="J6578" s="19">
        <v>1.6339273286554674</v>
      </c>
      <c r="K6578" s="19"/>
      <c r="L6578" s="19">
        <v>0.50629931999620315</v>
      </c>
      <c r="M6578" s="19">
        <v>3.4199591307897917E-2</v>
      </c>
      <c r="N6578" s="19"/>
      <c r="O6578" s="19">
        <v>2.340494770181938E-3</v>
      </c>
      <c r="P6578" s="50"/>
      <c r="R6578" s="9" t="s">
        <v>0</v>
      </c>
    </row>
    <row r="6579" spans="2:18" x14ac:dyDescent="0.2">
      <c r="B6579" s="25">
        <v>6349</v>
      </c>
      <c r="C6579" s="193"/>
      <c r="D6579" s="19">
        <v>0.66116640403166571</v>
      </c>
      <c r="E6579" s="19"/>
      <c r="F6579" s="19">
        <v>0.71406520071536117</v>
      </c>
      <c r="G6579" s="19"/>
      <c r="H6579" s="19">
        <v>1.0704108080381054</v>
      </c>
      <c r="I6579" s="19"/>
      <c r="J6579" s="19">
        <v>0.53196210688594947</v>
      </c>
      <c r="K6579" s="19"/>
      <c r="L6579" s="19">
        <v>0.21519400546606843</v>
      </c>
      <c r="M6579" s="19">
        <v>7.78583619075391E-2</v>
      </c>
      <c r="N6579" s="19"/>
      <c r="O6579" s="19"/>
      <c r="P6579" s="50">
        <v>0.2729251568544015</v>
      </c>
      <c r="R6579" s="9" t="s">
        <v>0</v>
      </c>
    </row>
    <row r="6580" spans="2:18" x14ac:dyDescent="0.2">
      <c r="B6580" s="25">
        <v>6350</v>
      </c>
      <c r="C6580" s="193">
        <v>0.18116447908536198</v>
      </c>
      <c r="D6580" s="19"/>
      <c r="E6580" s="19">
        <v>1.1133613812183745</v>
      </c>
      <c r="F6580" s="19"/>
      <c r="G6580" s="19">
        <v>0.54189472821091578</v>
      </c>
      <c r="H6580" s="19"/>
      <c r="I6580" s="19">
        <v>0.70685082670128785</v>
      </c>
      <c r="J6580" s="19"/>
      <c r="K6580" s="19"/>
      <c r="L6580" s="19">
        <v>0.57682650647498535</v>
      </c>
      <c r="M6580" s="19">
        <v>0.29530104552697706</v>
      </c>
      <c r="N6580" s="19"/>
      <c r="O6580" s="19">
        <v>1.0357481296941198</v>
      </c>
      <c r="P6580" s="50"/>
      <c r="R6580" s="9" t="s">
        <v>0</v>
      </c>
    </row>
    <row r="6581" spans="2:18" x14ac:dyDescent="0.2">
      <c r="B6581" s="25">
        <v>6351</v>
      </c>
      <c r="C6581" s="193"/>
      <c r="D6581" s="19">
        <v>1.8997704273518412</v>
      </c>
      <c r="E6581" s="19"/>
      <c r="F6581" s="19">
        <v>1.4854132585401532</v>
      </c>
      <c r="G6581" s="19"/>
      <c r="H6581" s="19">
        <v>0.67573243297780672</v>
      </c>
      <c r="I6581" s="19"/>
      <c r="J6581" s="19">
        <v>0.92266820163729513</v>
      </c>
      <c r="K6581" s="19"/>
      <c r="L6581" s="19">
        <v>1.645687413460496</v>
      </c>
      <c r="M6581" s="19"/>
      <c r="N6581" s="19">
        <v>2.3000733775902211</v>
      </c>
      <c r="O6581" s="19"/>
      <c r="P6581" s="50">
        <v>1.597688704813462</v>
      </c>
      <c r="R6581" s="9" t="s">
        <v>0</v>
      </c>
    </row>
    <row r="6582" spans="2:18" x14ac:dyDescent="0.2">
      <c r="B6582" s="25">
        <v>6352</v>
      </c>
      <c r="C6582" s="193"/>
      <c r="D6582" s="19">
        <v>0.50864541655680173</v>
      </c>
      <c r="E6582" s="19"/>
      <c r="F6582" s="19">
        <v>1.5763267356584392</v>
      </c>
      <c r="G6582" s="19"/>
      <c r="H6582" s="19">
        <v>1.3221525494546849</v>
      </c>
      <c r="I6582" s="19"/>
      <c r="J6582" s="19">
        <v>0.722780117820912</v>
      </c>
      <c r="K6582" s="19"/>
      <c r="L6582" s="19">
        <v>0.3017094194748422</v>
      </c>
      <c r="M6582" s="19"/>
      <c r="N6582" s="19">
        <v>1.1351887215139638</v>
      </c>
      <c r="O6582" s="19"/>
      <c r="P6582" s="50">
        <v>0.57410715489114883</v>
      </c>
      <c r="R6582" s="9" t="s">
        <v>0</v>
      </c>
    </row>
    <row r="6583" spans="2:18" x14ac:dyDescent="0.2">
      <c r="B6583" s="25">
        <v>6353</v>
      </c>
      <c r="C6583" s="193"/>
      <c r="D6583" s="19">
        <v>0.35325734969054834</v>
      </c>
      <c r="E6583" s="19">
        <v>0.80077371162508104</v>
      </c>
      <c r="F6583" s="19"/>
      <c r="G6583" s="19">
        <v>0.85296053155160878</v>
      </c>
      <c r="H6583" s="19"/>
      <c r="I6583" s="19"/>
      <c r="J6583" s="19">
        <v>0.58570888616299177</v>
      </c>
      <c r="K6583" s="19">
        <v>0.15771094573139843</v>
      </c>
      <c r="L6583" s="19"/>
      <c r="M6583" s="19"/>
      <c r="N6583" s="19">
        <v>0.28131557953494019</v>
      </c>
      <c r="O6583" s="19"/>
      <c r="P6583" s="50">
        <v>0.44409276023341898</v>
      </c>
      <c r="R6583" s="9" t="s">
        <v>0</v>
      </c>
    </row>
    <row r="6584" spans="2:18" x14ac:dyDescent="0.2">
      <c r="B6584" s="25">
        <v>6354</v>
      </c>
      <c r="C6584" s="193"/>
      <c r="D6584" s="19">
        <v>0.30560927219857315</v>
      </c>
      <c r="E6584" s="19">
        <v>0.62064518921428602</v>
      </c>
      <c r="F6584" s="19"/>
      <c r="G6584" s="19">
        <v>0.48746423419320234</v>
      </c>
      <c r="H6584" s="19"/>
      <c r="I6584" s="19"/>
      <c r="J6584" s="19">
        <v>0.53730119101491691</v>
      </c>
      <c r="K6584" s="19">
        <v>1.2522745516965335</v>
      </c>
      <c r="L6584" s="19"/>
      <c r="M6584" s="19"/>
      <c r="N6584" s="19">
        <v>0.75936981895098155</v>
      </c>
      <c r="O6584" s="19">
        <v>0.52199344151125071</v>
      </c>
      <c r="P6584" s="50"/>
      <c r="R6584" s="9" t="s">
        <v>0</v>
      </c>
    </row>
    <row r="6585" spans="2:18" x14ac:dyDescent="0.2">
      <c r="B6585" s="25">
        <v>6355</v>
      </c>
      <c r="C6585" s="193">
        <v>1.1483341404578564</v>
      </c>
      <c r="D6585" s="19"/>
      <c r="E6585" s="19">
        <v>1.8466482814721092</v>
      </c>
      <c r="F6585" s="19"/>
      <c r="G6585" s="19">
        <v>1.2765595314274023</v>
      </c>
      <c r="H6585" s="19"/>
      <c r="I6585" s="19">
        <v>1.1961994425563376</v>
      </c>
      <c r="J6585" s="19"/>
      <c r="K6585" s="19">
        <v>1.5933820028977035</v>
      </c>
      <c r="L6585" s="19"/>
      <c r="M6585" s="19">
        <v>1.1469762088288575</v>
      </c>
      <c r="N6585" s="19"/>
      <c r="O6585" s="19">
        <v>1.9482695400876664</v>
      </c>
      <c r="P6585" s="50"/>
      <c r="R6585" s="9" t="s">
        <v>0</v>
      </c>
    </row>
    <row r="6586" spans="2:18" x14ac:dyDescent="0.2">
      <c r="B6586" s="25">
        <v>6356</v>
      </c>
      <c r="C6586" s="193">
        <v>2.2157547497762957</v>
      </c>
      <c r="D6586" s="19"/>
      <c r="E6586" s="19">
        <v>0.52602672163551212</v>
      </c>
      <c r="F6586" s="19"/>
      <c r="G6586" s="19">
        <v>1.575342242696653</v>
      </c>
      <c r="H6586" s="19"/>
      <c r="I6586" s="19">
        <v>0.59767752784268746</v>
      </c>
      <c r="J6586" s="19"/>
      <c r="K6586" s="19">
        <v>1.9045025578344739</v>
      </c>
      <c r="L6586" s="19"/>
      <c r="M6586" s="19">
        <v>0.77073085814649556</v>
      </c>
      <c r="N6586" s="19"/>
      <c r="O6586" s="19">
        <v>3.6099297995807723E-2</v>
      </c>
      <c r="P6586" s="50"/>
      <c r="R6586" s="9" t="s">
        <v>0</v>
      </c>
    </row>
    <row r="6587" spans="2:18" x14ac:dyDescent="0.2">
      <c r="B6587" s="25">
        <v>6357</v>
      </c>
      <c r="C6587" s="193">
        <v>9.9417240198934984E-2</v>
      </c>
      <c r="D6587" s="19"/>
      <c r="E6587" s="19"/>
      <c r="F6587" s="19">
        <v>0.14811833238372593</v>
      </c>
      <c r="G6587" s="19"/>
      <c r="H6587" s="19">
        <v>5.5746785333124521E-2</v>
      </c>
      <c r="I6587" s="19"/>
      <c r="J6587" s="19">
        <v>0.84728050072507755</v>
      </c>
      <c r="K6587" s="19"/>
      <c r="L6587" s="19">
        <v>0.32693196852301049</v>
      </c>
      <c r="M6587" s="19"/>
      <c r="N6587" s="19">
        <v>0.30649098340321429</v>
      </c>
      <c r="O6587" s="19"/>
      <c r="P6587" s="50">
        <v>1.0754263295822708</v>
      </c>
      <c r="R6587" s="9" t="s">
        <v>0</v>
      </c>
    </row>
    <row r="6588" spans="2:18" x14ac:dyDescent="0.2">
      <c r="B6588" s="25">
        <v>6358</v>
      </c>
      <c r="C6588" s="193">
        <v>0.34342587554640441</v>
      </c>
      <c r="D6588" s="19"/>
      <c r="E6588" s="19"/>
      <c r="F6588" s="19">
        <v>0.22987069893424983</v>
      </c>
      <c r="G6588" s="19">
        <v>1.5118176197203073</v>
      </c>
      <c r="H6588" s="19"/>
      <c r="I6588" s="19">
        <v>0.38890587695871459</v>
      </c>
      <c r="J6588" s="19"/>
      <c r="K6588" s="19">
        <v>0.60290841048259847</v>
      </c>
      <c r="L6588" s="19"/>
      <c r="M6588" s="19"/>
      <c r="N6588" s="19">
        <v>0.49862788272393893</v>
      </c>
      <c r="O6588" s="19">
        <v>1.215668329085331</v>
      </c>
      <c r="P6588" s="50"/>
      <c r="R6588" s="9" t="s">
        <v>0</v>
      </c>
    </row>
    <row r="6589" spans="2:18" x14ac:dyDescent="0.2">
      <c r="B6589" s="25">
        <v>6359</v>
      </c>
      <c r="C6589" s="193">
        <v>0.96503207112432721</v>
      </c>
      <c r="D6589" s="19"/>
      <c r="E6589" s="19">
        <v>0.7101286469385315</v>
      </c>
      <c r="F6589" s="19"/>
      <c r="G6589" s="19">
        <v>0.36058389466086227</v>
      </c>
      <c r="H6589" s="19"/>
      <c r="I6589" s="19">
        <v>0.58393750590065696</v>
      </c>
      <c r="J6589" s="19"/>
      <c r="K6589" s="19">
        <v>0.15183391333171117</v>
      </c>
      <c r="L6589" s="19"/>
      <c r="M6589" s="19"/>
      <c r="N6589" s="19">
        <v>8.085913645008927E-2</v>
      </c>
      <c r="O6589" s="19">
        <v>1.1700089589259788</v>
      </c>
      <c r="P6589" s="50"/>
      <c r="R6589" s="9" t="s">
        <v>0</v>
      </c>
    </row>
    <row r="6590" spans="2:18" x14ac:dyDescent="0.2">
      <c r="B6590" s="25">
        <v>6360</v>
      </c>
      <c r="C6590" s="193"/>
      <c r="D6590" s="19">
        <v>0.29882585739357381</v>
      </c>
      <c r="E6590" s="19"/>
      <c r="F6590" s="19">
        <v>1.2343768447409005</v>
      </c>
      <c r="G6590" s="19"/>
      <c r="H6590" s="19">
        <v>0.49349534962041092</v>
      </c>
      <c r="I6590" s="19"/>
      <c r="J6590" s="19">
        <v>0.73717642550741103</v>
      </c>
      <c r="K6590" s="19"/>
      <c r="L6590" s="19">
        <v>0.78624362731466291</v>
      </c>
      <c r="M6590" s="19">
        <v>0.42471158586241403</v>
      </c>
      <c r="N6590" s="19"/>
      <c r="O6590" s="19"/>
      <c r="P6590" s="50">
        <v>0.46364766241444133</v>
      </c>
      <c r="R6590" s="9" t="s">
        <v>0</v>
      </c>
    </row>
    <row r="6591" spans="2:18" x14ac:dyDescent="0.2">
      <c r="B6591" s="25">
        <v>6361</v>
      </c>
      <c r="C6591" s="193">
        <v>0.71744636734260192</v>
      </c>
      <c r="D6591" s="19"/>
      <c r="E6591" s="19"/>
      <c r="F6591" s="19">
        <v>6.692472532809926E-2</v>
      </c>
      <c r="G6591" s="19">
        <v>1.1275214959062181</v>
      </c>
      <c r="H6591" s="19"/>
      <c r="I6591" s="19">
        <v>0.8016269879497786</v>
      </c>
      <c r="J6591" s="19"/>
      <c r="K6591" s="19">
        <v>0.19186300905858159</v>
      </c>
      <c r="L6591" s="19"/>
      <c r="M6591" s="19">
        <v>7.0827446242768252E-2</v>
      </c>
      <c r="N6591" s="19"/>
      <c r="O6591" s="19">
        <v>0.23501638996260268</v>
      </c>
      <c r="P6591" s="50"/>
      <c r="R6591" s="9" t="s">
        <v>0</v>
      </c>
    </row>
    <row r="6592" spans="2:18" x14ac:dyDescent="0.2">
      <c r="B6592" s="25">
        <v>6362</v>
      </c>
      <c r="C6592" s="193">
        <v>0.44268360536464285</v>
      </c>
      <c r="D6592" s="19"/>
      <c r="E6592" s="19">
        <v>0.29008867110508646</v>
      </c>
      <c r="F6592" s="19"/>
      <c r="G6592" s="19"/>
      <c r="H6592" s="19">
        <v>5.3604069868356446E-2</v>
      </c>
      <c r="I6592" s="19">
        <v>1.2422048150061513</v>
      </c>
      <c r="J6592" s="19"/>
      <c r="K6592" s="19">
        <v>0.52028814463756579</v>
      </c>
      <c r="L6592" s="19"/>
      <c r="M6592" s="19">
        <v>1.3720185886918055</v>
      </c>
      <c r="N6592" s="19"/>
      <c r="O6592" s="19">
        <v>0.23450542069751651</v>
      </c>
      <c r="P6592" s="50"/>
      <c r="R6592" s="9" t="s">
        <v>0</v>
      </c>
    </row>
    <row r="6593" spans="2:18" x14ac:dyDescent="0.2">
      <c r="B6593" s="25">
        <v>6363</v>
      </c>
      <c r="C6593" s="193">
        <v>0.87439201360777652</v>
      </c>
      <c r="D6593" s="19"/>
      <c r="E6593" s="19">
        <v>2.7545738405020885E-2</v>
      </c>
      <c r="F6593" s="19"/>
      <c r="G6593" s="19">
        <v>0.65765803968974046</v>
      </c>
      <c r="H6593" s="19"/>
      <c r="I6593" s="19"/>
      <c r="J6593" s="19">
        <v>0.23748577829281436</v>
      </c>
      <c r="K6593" s="19"/>
      <c r="L6593" s="19">
        <v>0.27465471944869269</v>
      </c>
      <c r="M6593" s="19">
        <v>0.17601711566516987</v>
      </c>
      <c r="N6593" s="19"/>
      <c r="O6593" s="19"/>
      <c r="P6593" s="50">
        <v>0.47901043940187366</v>
      </c>
      <c r="R6593" s="9" t="s">
        <v>0</v>
      </c>
    </row>
    <row r="6594" spans="2:18" x14ac:dyDescent="0.2">
      <c r="B6594" s="25">
        <v>6364</v>
      </c>
      <c r="C6594" s="193"/>
      <c r="D6594" s="19">
        <v>0.49385997584511127</v>
      </c>
      <c r="E6594" s="19"/>
      <c r="F6594" s="19">
        <v>1.2031587144648574</v>
      </c>
      <c r="G6594" s="19"/>
      <c r="H6594" s="19">
        <v>0.50579063759729359</v>
      </c>
      <c r="I6594" s="19"/>
      <c r="J6594" s="19">
        <v>0.21936040860861358</v>
      </c>
      <c r="K6594" s="19">
        <v>0.29002485500246383</v>
      </c>
      <c r="L6594" s="19"/>
      <c r="M6594" s="19"/>
      <c r="N6594" s="19">
        <v>0.2244750538635068</v>
      </c>
      <c r="O6594" s="19"/>
      <c r="P6594" s="50">
        <v>0.13626776480611902</v>
      </c>
      <c r="R6594" s="9" t="s">
        <v>0</v>
      </c>
    </row>
    <row r="6595" spans="2:18" x14ac:dyDescent="0.2">
      <c r="B6595" s="25">
        <v>6365</v>
      </c>
      <c r="C6595" s="193">
        <v>0.78439459194513805</v>
      </c>
      <c r="D6595" s="19"/>
      <c r="E6595" s="19">
        <v>0.33647974561342053</v>
      </c>
      <c r="F6595" s="19"/>
      <c r="G6595" s="19">
        <v>1.49922017688551</v>
      </c>
      <c r="H6595" s="19"/>
      <c r="I6595" s="19"/>
      <c r="J6595" s="19">
        <v>0.13097994351391884</v>
      </c>
      <c r="K6595" s="19"/>
      <c r="L6595" s="19">
        <v>5.2044397500013205E-3</v>
      </c>
      <c r="M6595" s="19"/>
      <c r="N6595" s="19">
        <v>3.0739781448980669E-2</v>
      </c>
      <c r="O6595" s="19">
        <v>0.65457748875280874</v>
      </c>
      <c r="P6595" s="50"/>
      <c r="R6595" s="9" t="s">
        <v>0</v>
      </c>
    </row>
    <row r="6596" spans="2:18" x14ac:dyDescent="0.2">
      <c r="B6596" s="25">
        <v>6366</v>
      </c>
      <c r="C6596" s="193"/>
      <c r="D6596" s="19">
        <v>2.1480541671208946</v>
      </c>
      <c r="E6596" s="19"/>
      <c r="F6596" s="19">
        <v>1.615953709922896</v>
      </c>
      <c r="G6596" s="19"/>
      <c r="H6596" s="19">
        <v>1.4474420652524176</v>
      </c>
      <c r="I6596" s="19"/>
      <c r="J6596" s="19">
        <v>2.0672888041958433</v>
      </c>
      <c r="K6596" s="19"/>
      <c r="L6596" s="19">
        <v>2.1578257709782251</v>
      </c>
      <c r="M6596" s="19"/>
      <c r="N6596" s="19">
        <v>1.3128550747618426</v>
      </c>
      <c r="O6596" s="19"/>
      <c r="P6596" s="50">
        <v>1.9820173713393787</v>
      </c>
      <c r="R6596" s="9" t="s">
        <v>0</v>
      </c>
    </row>
    <row r="6597" spans="2:18" x14ac:dyDescent="0.2">
      <c r="B6597" s="25">
        <v>6367</v>
      </c>
      <c r="C6597" s="193"/>
      <c r="D6597" s="19">
        <v>0.40008740662023573</v>
      </c>
      <c r="E6597" s="19">
        <v>1.4960153285308269</v>
      </c>
      <c r="F6597" s="19"/>
      <c r="G6597" s="19"/>
      <c r="H6597" s="19">
        <v>0.13565547695632257</v>
      </c>
      <c r="I6597" s="19">
        <v>1.1893812719574823</v>
      </c>
      <c r="J6597" s="19"/>
      <c r="K6597" s="19">
        <v>0.22649302401893359</v>
      </c>
      <c r="L6597" s="19"/>
      <c r="M6597" s="19">
        <v>0.63220881856485689</v>
      </c>
      <c r="N6597" s="19"/>
      <c r="O6597" s="19">
        <v>9.6091038218446376E-2</v>
      </c>
      <c r="P6597" s="50"/>
      <c r="R6597" s="9" t="s">
        <v>0</v>
      </c>
    </row>
    <row r="6598" spans="2:18" x14ac:dyDescent="0.2">
      <c r="B6598" s="25">
        <v>6368</v>
      </c>
      <c r="C6598" s="193">
        <v>1.1904672397627725</v>
      </c>
      <c r="D6598" s="19"/>
      <c r="E6598" s="19">
        <v>0.64061039570149281</v>
      </c>
      <c r="F6598" s="19"/>
      <c r="G6598" s="19">
        <v>0.89236210719675235</v>
      </c>
      <c r="H6598" s="19"/>
      <c r="I6598" s="19">
        <v>0.83781299224375549</v>
      </c>
      <c r="J6598" s="19"/>
      <c r="K6598" s="19">
        <v>6.5533541798853512E-2</v>
      </c>
      <c r="L6598" s="19"/>
      <c r="M6598" s="19">
        <v>1.0835029827314242</v>
      </c>
      <c r="N6598" s="19"/>
      <c r="O6598" s="19">
        <v>0.43877917608707878</v>
      </c>
      <c r="P6598" s="50"/>
      <c r="R6598" s="9" t="s">
        <v>0</v>
      </c>
    </row>
    <row r="6599" spans="2:18" x14ac:dyDescent="0.2">
      <c r="B6599" s="25">
        <v>6369</v>
      </c>
      <c r="C6599" s="193">
        <v>0.63163979013188176</v>
      </c>
      <c r="D6599" s="19"/>
      <c r="E6599" s="19">
        <v>0.39466533600306652</v>
      </c>
      <c r="F6599" s="19"/>
      <c r="G6599" s="19">
        <v>0.55127072885755479</v>
      </c>
      <c r="H6599" s="19"/>
      <c r="I6599" s="19">
        <v>0.18009467850772903</v>
      </c>
      <c r="J6599" s="19"/>
      <c r="K6599" s="19"/>
      <c r="L6599" s="19">
        <v>6.8676914197249125E-2</v>
      </c>
      <c r="M6599" s="19">
        <v>0.30383672158611019</v>
      </c>
      <c r="N6599" s="19"/>
      <c r="O6599" s="19">
        <v>0.15119715019292204</v>
      </c>
      <c r="P6599" s="50"/>
      <c r="R6599" s="9" t="s">
        <v>0</v>
      </c>
    </row>
    <row r="6600" spans="2:18" x14ac:dyDescent="0.2">
      <c r="B6600" s="25">
        <v>6370</v>
      </c>
      <c r="C6600" s="193"/>
      <c r="D6600" s="19">
        <v>0.14838306588732325</v>
      </c>
      <c r="E6600" s="19"/>
      <c r="F6600" s="19">
        <v>0.22130151302947229</v>
      </c>
      <c r="G6600" s="19">
        <v>0.27970181241864145</v>
      </c>
      <c r="H6600" s="19"/>
      <c r="I6600" s="19"/>
      <c r="J6600" s="19">
        <v>3.5234976429215865E-2</v>
      </c>
      <c r="K6600" s="19"/>
      <c r="L6600" s="19">
        <v>0.80894847323344221</v>
      </c>
      <c r="M6600" s="19"/>
      <c r="N6600" s="19">
        <v>0.40078739871537111</v>
      </c>
      <c r="O6600" s="19">
        <v>0.27682611045358679</v>
      </c>
      <c r="P6600" s="50"/>
      <c r="R6600" s="9" t="s">
        <v>0</v>
      </c>
    </row>
    <row r="6601" spans="2:18" x14ac:dyDescent="0.2">
      <c r="B6601" s="25">
        <v>6371</v>
      </c>
      <c r="C6601" s="193">
        <v>1.0628942786605684</v>
      </c>
      <c r="D6601" s="19"/>
      <c r="E6601" s="19">
        <v>1.1952078357007643</v>
      </c>
      <c r="F6601" s="19"/>
      <c r="G6601" s="19">
        <v>0.66839931621416349</v>
      </c>
      <c r="H6601" s="19"/>
      <c r="I6601" s="19">
        <v>0.82689169433555765</v>
      </c>
      <c r="J6601" s="19"/>
      <c r="K6601" s="19">
        <v>0.54307599711569932</v>
      </c>
      <c r="L6601" s="19"/>
      <c r="M6601" s="19">
        <v>4.958470066672814E-2</v>
      </c>
      <c r="N6601" s="19"/>
      <c r="O6601" s="19">
        <v>0.64200369295481752</v>
      </c>
      <c r="P6601" s="50"/>
      <c r="R6601" s="9" t="s">
        <v>0</v>
      </c>
    </row>
    <row r="6602" spans="2:18" x14ac:dyDescent="0.2">
      <c r="B6602" s="25">
        <v>6372</v>
      </c>
      <c r="C6602" s="193"/>
      <c r="D6602" s="19">
        <v>0.57091868194413242</v>
      </c>
      <c r="E6602" s="19"/>
      <c r="F6602" s="19">
        <v>0.40234894804441745</v>
      </c>
      <c r="G6602" s="19"/>
      <c r="H6602" s="19">
        <v>0.33453324723986383</v>
      </c>
      <c r="I6602" s="19">
        <v>0.7354540653588012</v>
      </c>
      <c r="J6602" s="19"/>
      <c r="K6602" s="19"/>
      <c r="L6602" s="19">
        <v>0.27377320135106403</v>
      </c>
      <c r="M6602" s="19"/>
      <c r="N6602" s="19">
        <v>0.41144172965726994</v>
      </c>
      <c r="O6602" s="19"/>
      <c r="P6602" s="50">
        <v>0.2360125966584582</v>
      </c>
      <c r="R6602" s="9" t="s">
        <v>0</v>
      </c>
    </row>
    <row r="6603" spans="2:18" x14ac:dyDescent="0.2">
      <c r="B6603" s="25">
        <v>6373</v>
      </c>
      <c r="C6603" s="193">
        <v>0.15076860198296801</v>
      </c>
      <c r="D6603" s="19"/>
      <c r="E6603" s="19">
        <v>0.92923597744235231</v>
      </c>
      <c r="F6603" s="19"/>
      <c r="G6603" s="19">
        <v>0.58232254011098239</v>
      </c>
      <c r="H6603" s="19"/>
      <c r="I6603" s="19">
        <v>1.2342838223807537</v>
      </c>
      <c r="J6603" s="19"/>
      <c r="K6603" s="19">
        <v>0.32702087745495212</v>
      </c>
      <c r="L6603" s="19"/>
      <c r="M6603" s="19"/>
      <c r="N6603" s="19">
        <v>0.58013399383205144</v>
      </c>
      <c r="O6603" s="19">
        <v>0.55886466060989592</v>
      </c>
      <c r="P6603" s="50"/>
      <c r="R6603" s="9" t="s">
        <v>0</v>
      </c>
    </row>
    <row r="6604" spans="2:18" x14ac:dyDescent="0.2">
      <c r="B6604" s="25">
        <v>6374</v>
      </c>
      <c r="C6604" s="193"/>
      <c r="D6604" s="19">
        <v>0.39832423178518689</v>
      </c>
      <c r="E6604" s="19"/>
      <c r="F6604" s="19">
        <v>5.3897072608261716E-2</v>
      </c>
      <c r="G6604" s="19"/>
      <c r="H6604" s="19">
        <v>0.56249709988437069</v>
      </c>
      <c r="I6604" s="19"/>
      <c r="J6604" s="19">
        <v>0.86766686279096861</v>
      </c>
      <c r="K6604" s="19"/>
      <c r="L6604" s="19">
        <v>0.80398924392095394</v>
      </c>
      <c r="M6604" s="19"/>
      <c r="N6604" s="19">
        <v>1.3367011497602683</v>
      </c>
      <c r="O6604" s="19">
        <v>0.40035530945663261</v>
      </c>
      <c r="P6604" s="50"/>
      <c r="R6604" s="9" t="s">
        <v>0</v>
      </c>
    </row>
    <row r="6605" spans="2:18" x14ac:dyDescent="0.2">
      <c r="B6605" s="25">
        <v>6375</v>
      </c>
      <c r="C6605" s="193">
        <v>0.79650278171514721</v>
      </c>
      <c r="D6605" s="19"/>
      <c r="E6605" s="19">
        <v>0.23472304021716842</v>
      </c>
      <c r="F6605" s="19"/>
      <c r="G6605" s="19">
        <v>3.5430507976368E-2</v>
      </c>
      <c r="H6605" s="19"/>
      <c r="I6605" s="19">
        <v>0.50307558940960828</v>
      </c>
      <c r="J6605" s="19"/>
      <c r="K6605" s="19">
        <v>0.47273424950460813</v>
      </c>
      <c r="L6605" s="19"/>
      <c r="M6605" s="19">
        <v>0.19923236275957237</v>
      </c>
      <c r="N6605" s="19"/>
      <c r="O6605" s="19">
        <v>0.45784515659335234</v>
      </c>
      <c r="P6605" s="50"/>
      <c r="R6605" s="9" t="s">
        <v>0</v>
      </c>
    </row>
    <row r="6606" spans="2:18" x14ac:dyDescent="0.2">
      <c r="B6606" s="25">
        <v>6376</v>
      </c>
      <c r="C6606" s="193">
        <v>0.83377873815866643</v>
      </c>
      <c r="D6606" s="19"/>
      <c r="E6606" s="19">
        <v>0.72839490158101472</v>
      </c>
      <c r="F6606" s="19"/>
      <c r="G6606" s="19">
        <v>1.4288522647339488</v>
      </c>
      <c r="H6606" s="19"/>
      <c r="I6606" s="19">
        <v>1.2158771909269133</v>
      </c>
      <c r="J6606" s="19"/>
      <c r="K6606" s="19">
        <v>0.38811451076538939</v>
      </c>
      <c r="L6606" s="19"/>
      <c r="M6606" s="19">
        <v>2.1669953258792067</v>
      </c>
      <c r="N6606" s="19"/>
      <c r="O6606" s="19">
        <v>0.72582066933539502</v>
      </c>
      <c r="P6606" s="50"/>
      <c r="R6606" s="9" t="s">
        <v>0</v>
      </c>
    </row>
    <row r="6607" spans="2:18" x14ac:dyDescent="0.2">
      <c r="B6607" s="25">
        <v>6377</v>
      </c>
      <c r="C6607" s="193">
        <v>0.69407215588237503</v>
      </c>
      <c r="D6607" s="19"/>
      <c r="E6607" s="19">
        <v>0.11980529926850284</v>
      </c>
      <c r="F6607" s="19"/>
      <c r="G6607" s="19">
        <v>0.73526570761456367</v>
      </c>
      <c r="H6607" s="19"/>
      <c r="I6607" s="19">
        <v>0.28534007272530143</v>
      </c>
      <c r="J6607" s="19"/>
      <c r="K6607" s="19">
        <v>0.33081203215936883</v>
      </c>
      <c r="L6607" s="19"/>
      <c r="M6607" s="19">
        <v>0.6002474963582034</v>
      </c>
      <c r="N6607" s="19"/>
      <c r="O6607" s="19">
        <v>0.80708921243645171</v>
      </c>
      <c r="P6607" s="50"/>
      <c r="R6607" s="9" t="s">
        <v>0</v>
      </c>
    </row>
    <row r="6608" spans="2:18" x14ac:dyDescent="0.2">
      <c r="B6608" s="25">
        <v>6378</v>
      </c>
      <c r="C6608" s="193">
        <v>0.82274088681598023</v>
      </c>
      <c r="D6608" s="19"/>
      <c r="E6608" s="19">
        <v>1.7552143961541542</v>
      </c>
      <c r="F6608" s="19"/>
      <c r="G6608" s="19">
        <v>0.24463077400964162</v>
      </c>
      <c r="H6608" s="19"/>
      <c r="I6608" s="19">
        <v>1.6364271125384666</v>
      </c>
      <c r="J6608" s="19"/>
      <c r="K6608" s="19">
        <v>1.1426653319087856</v>
      </c>
      <c r="L6608" s="19"/>
      <c r="M6608" s="19">
        <v>1.9010772110742049</v>
      </c>
      <c r="N6608" s="19"/>
      <c r="O6608" s="19">
        <v>0.16771158533121053</v>
      </c>
      <c r="P6608" s="50"/>
      <c r="R6608" s="9" t="s">
        <v>0</v>
      </c>
    </row>
    <row r="6609" spans="2:18" x14ac:dyDescent="0.2">
      <c r="B6609" s="25">
        <v>6379</v>
      </c>
      <c r="C6609" s="193"/>
      <c r="D6609" s="19">
        <v>0.95826283141276503</v>
      </c>
      <c r="E6609" s="19"/>
      <c r="F6609" s="19">
        <v>1.34125216809276</v>
      </c>
      <c r="G6609" s="19"/>
      <c r="H6609" s="19">
        <v>0.33472976451537545</v>
      </c>
      <c r="I6609" s="19"/>
      <c r="J6609" s="19">
        <v>1.3631092171943358</v>
      </c>
      <c r="K6609" s="19"/>
      <c r="L6609" s="19">
        <v>0.36938721811809705</v>
      </c>
      <c r="M6609" s="19"/>
      <c r="N6609" s="19">
        <v>0.60077205041497328</v>
      </c>
      <c r="O6609" s="19"/>
      <c r="P6609" s="50">
        <v>1.4178331039914127</v>
      </c>
      <c r="R6609" s="9" t="s">
        <v>0</v>
      </c>
    </row>
    <row r="6610" spans="2:18" x14ac:dyDescent="0.2">
      <c r="B6610" s="25">
        <v>6380</v>
      </c>
      <c r="C6610" s="193"/>
      <c r="D6610" s="19">
        <v>8.013784768359701E-2</v>
      </c>
      <c r="E6610" s="19"/>
      <c r="F6610" s="19">
        <v>0.2269931892915823</v>
      </c>
      <c r="G6610" s="19">
        <v>0.21386448129330052</v>
      </c>
      <c r="H6610" s="19"/>
      <c r="I6610" s="19">
        <v>0.90883921332776541</v>
      </c>
      <c r="J6610" s="19"/>
      <c r="K6610" s="19">
        <v>0.86013840898928906</v>
      </c>
      <c r="L6610" s="19"/>
      <c r="M6610" s="19">
        <v>0.85508553080972438</v>
      </c>
      <c r="N6610" s="19"/>
      <c r="O6610" s="19">
        <v>1.5286164421590684</v>
      </c>
      <c r="P6610" s="50"/>
      <c r="R6610" s="9" t="s">
        <v>0</v>
      </c>
    </row>
    <row r="6611" spans="2:18" x14ac:dyDescent="0.2">
      <c r="B6611" s="25">
        <v>6381</v>
      </c>
      <c r="C6611" s="193"/>
      <c r="D6611" s="19">
        <v>4.8190981314024092E-2</v>
      </c>
      <c r="E6611" s="19">
        <v>0.14889081332147197</v>
      </c>
      <c r="F6611" s="19"/>
      <c r="G6611" s="19"/>
      <c r="H6611" s="19">
        <v>0.48405433372824058</v>
      </c>
      <c r="I6611" s="19">
        <v>0.28330619140084962</v>
      </c>
      <c r="J6611" s="19"/>
      <c r="K6611" s="19">
        <v>8.0087953245756606E-3</v>
      </c>
      <c r="L6611" s="19"/>
      <c r="M6611" s="19"/>
      <c r="N6611" s="19">
        <v>0.12384728526795734</v>
      </c>
      <c r="O6611" s="19"/>
      <c r="P6611" s="50">
        <v>0.62382462816884299</v>
      </c>
      <c r="R6611" s="9" t="s">
        <v>0</v>
      </c>
    </row>
    <row r="6612" spans="2:18" x14ac:dyDescent="0.2">
      <c r="B6612" s="25">
        <v>6382</v>
      </c>
      <c r="C6612" s="193">
        <v>0.71409765654371138</v>
      </c>
      <c r="D6612" s="19"/>
      <c r="E6612" s="19">
        <v>1.434722518069419E-2</v>
      </c>
      <c r="F6612" s="19"/>
      <c r="G6612" s="19">
        <v>1.3919637637337434</v>
      </c>
      <c r="H6612" s="19"/>
      <c r="I6612" s="19">
        <v>0.81910746666049761</v>
      </c>
      <c r="J6612" s="19"/>
      <c r="K6612" s="19"/>
      <c r="L6612" s="19">
        <v>5.1793921180800758E-3</v>
      </c>
      <c r="M6612" s="19">
        <v>0.24441323776586529</v>
      </c>
      <c r="N6612" s="19"/>
      <c r="O6612" s="19">
        <v>0.8389871406120708</v>
      </c>
      <c r="P6612" s="50"/>
      <c r="R6612" s="9" t="s">
        <v>0</v>
      </c>
    </row>
    <row r="6613" spans="2:18" x14ac:dyDescent="0.2">
      <c r="B6613" s="25">
        <v>6383</v>
      </c>
      <c r="C6613" s="193">
        <v>3.5924530579169542E-2</v>
      </c>
      <c r="D6613" s="19"/>
      <c r="E6613" s="19"/>
      <c r="F6613" s="19">
        <v>0.88983046086737994</v>
      </c>
      <c r="G6613" s="19"/>
      <c r="H6613" s="19">
        <v>0.61663114873110725</v>
      </c>
      <c r="I6613" s="19"/>
      <c r="J6613" s="19">
        <v>0.46103759050462795</v>
      </c>
      <c r="K6613" s="19"/>
      <c r="L6613" s="19">
        <v>0.98363456025188434</v>
      </c>
      <c r="M6613" s="19"/>
      <c r="N6613" s="19">
        <v>0.63295627167951696</v>
      </c>
      <c r="O6613" s="19"/>
      <c r="P6613" s="50">
        <v>0.68057737934978624</v>
      </c>
      <c r="R6613" s="9" t="s">
        <v>0</v>
      </c>
    </row>
    <row r="6614" spans="2:18" x14ac:dyDescent="0.2">
      <c r="B6614" s="25">
        <v>6384</v>
      </c>
      <c r="C6614" s="193">
        <v>0.11330050566781479</v>
      </c>
      <c r="D6614" s="19"/>
      <c r="E6614" s="19"/>
      <c r="F6614" s="19">
        <v>0.83092426619438808</v>
      </c>
      <c r="G6614" s="19">
        <v>1.6580660491036927</v>
      </c>
      <c r="H6614" s="19"/>
      <c r="I6614" s="19"/>
      <c r="J6614" s="19">
        <v>0.52660179213167291</v>
      </c>
      <c r="K6614" s="19">
        <v>0.78923801961173301</v>
      </c>
      <c r="L6614" s="19"/>
      <c r="M6614" s="19"/>
      <c r="N6614" s="19">
        <v>0.60135475923290715</v>
      </c>
      <c r="O6614" s="19">
        <v>0.33617629522258829</v>
      </c>
      <c r="P6614" s="50"/>
      <c r="R6614" s="9" t="s">
        <v>0</v>
      </c>
    </row>
    <row r="6615" spans="2:18" x14ac:dyDescent="0.2">
      <c r="B6615" s="25">
        <v>6385</v>
      </c>
      <c r="C6615" s="193">
        <v>0.3793010095496514</v>
      </c>
      <c r="D6615" s="19"/>
      <c r="E6615" s="19"/>
      <c r="F6615" s="19">
        <v>0.81561312366564342</v>
      </c>
      <c r="G6615" s="19">
        <v>0.4797160249802675</v>
      </c>
      <c r="H6615" s="19"/>
      <c r="I6615" s="19"/>
      <c r="J6615" s="19">
        <v>0.11240119423784943</v>
      </c>
      <c r="K6615" s="19">
        <v>0.27013299966166093</v>
      </c>
      <c r="L6615" s="19"/>
      <c r="M6615" s="19"/>
      <c r="N6615" s="19">
        <v>0.46513390480379269</v>
      </c>
      <c r="O6615" s="19">
        <v>0.8777916082816849</v>
      </c>
      <c r="P6615" s="50"/>
      <c r="R6615" s="9" t="s">
        <v>0</v>
      </c>
    </row>
    <row r="6616" spans="2:18" x14ac:dyDescent="0.2">
      <c r="B6616" s="25">
        <v>6386</v>
      </c>
      <c r="C6616" s="193">
        <v>0.69922587050650054</v>
      </c>
      <c r="D6616" s="19"/>
      <c r="E6616" s="19">
        <v>0.86103290643386765</v>
      </c>
      <c r="F6616" s="19"/>
      <c r="G6616" s="19">
        <v>0.51069647766091031</v>
      </c>
      <c r="H6616" s="19"/>
      <c r="I6616" s="19">
        <v>0.85513466432234186</v>
      </c>
      <c r="J6616" s="19"/>
      <c r="K6616" s="19">
        <v>1.0462315017026971</v>
      </c>
      <c r="L6616" s="19"/>
      <c r="M6616" s="19">
        <v>1.1319536807112112</v>
      </c>
      <c r="N6616" s="19"/>
      <c r="O6616" s="19">
        <v>1.0398426543671611</v>
      </c>
      <c r="P6616" s="50"/>
      <c r="R6616" s="9" t="s">
        <v>0</v>
      </c>
    </row>
    <row r="6617" spans="2:18" x14ac:dyDescent="0.2">
      <c r="B6617" s="25">
        <v>6387</v>
      </c>
      <c r="C6617" s="193">
        <v>0.16044011324369403</v>
      </c>
      <c r="D6617" s="19"/>
      <c r="E6617" s="19">
        <v>1.4298538050161291</v>
      </c>
      <c r="F6617" s="19"/>
      <c r="G6617" s="19">
        <v>0.25372065983766462</v>
      </c>
      <c r="H6617" s="19"/>
      <c r="I6617" s="19">
        <v>0.12916253826829949</v>
      </c>
      <c r="J6617" s="19"/>
      <c r="K6617" s="19">
        <v>0.66111068779549331</v>
      </c>
      <c r="L6617" s="19"/>
      <c r="M6617" s="19">
        <v>0.89194319271320011</v>
      </c>
      <c r="N6617" s="19"/>
      <c r="O6617" s="19">
        <v>1.3943906402892454</v>
      </c>
      <c r="P6617" s="50"/>
      <c r="R6617" s="9" t="s">
        <v>0</v>
      </c>
    </row>
    <row r="6618" spans="2:18" x14ac:dyDescent="0.2">
      <c r="B6618" s="25">
        <v>6388</v>
      </c>
      <c r="C6618" s="193"/>
      <c r="D6618" s="19">
        <v>0.58702686993515141</v>
      </c>
      <c r="E6618" s="19"/>
      <c r="F6618" s="19">
        <v>0.8559642242158928</v>
      </c>
      <c r="G6618" s="19"/>
      <c r="H6618" s="19">
        <v>0.16829728574905425</v>
      </c>
      <c r="I6618" s="19"/>
      <c r="J6618" s="19">
        <v>0.58418923596376615</v>
      </c>
      <c r="K6618" s="19"/>
      <c r="L6618" s="19">
        <v>0.65314727082586777</v>
      </c>
      <c r="M6618" s="19"/>
      <c r="N6618" s="19">
        <v>1.1716099923029817</v>
      </c>
      <c r="O6618" s="19"/>
      <c r="P6618" s="50">
        <v>0.57688212525912486</v>
      </c>
      <c r="R6618" s="9" t="s">
        <v>0</v>
      </c>
    </row>
    <row r="6619" spans="2:18" x14ac:dyDescent="0.2">
      <c r="B6619" s="25">
        <v>6389</v>
      </c>
      <c r="C6619" s="193"/>
      <c r="D6619" s="19">
        <v>0.51626801107886011</v>
      </c>
      <c r="E6619" s="19">
        <v>0.31136322748831374</v>
      </c>
      <c r="F6619" s="19"/>
      <c r="G6619" s="19"/>
      <c r="H6619" s="19">
        <v>0.3835275039341664</v>
      </c>
      <c r="I6619" s="19"/>
      <c r="J6619" s="19">
        <v>0.29332892127402949</v>
      </c>
      <c r="K6619" s="19">
        <v>0.12734022951838844</v>
      </c>
      <c r="L6619" s="19"/>
      <c r="M6619" s="19"/>
      <c r="N6619" s="19">
        <v>0.59929929937744664</v>
      </c>
      <c r="O6619" s="19"/>
      <c r="P6619" s="50">
        <v>0.53249455723301498</v>
      </c>
      <c r="R6619" s="9" t="s">
        <v>0</v>
      </c>
    </row>
    <row r="6620" spans="2:18" x14ac:dyDescent="0.2">
      <c r="B6620" s="25">
        <v>6390</v>
      </c>
      <c r="C6620" s="193">
        <v>0.73983451735086925</v>
      </c>
      <c r="D6620" s="19"/>
      <c r="E6620" s="19">
        <v>0.43564902072124029</v>
      </c>
      <c r="F6620" s="19"/>
      <c r="G6620" s="19"/>
      <c r="H6620" s="19">
        <v>0.15902293057347761</v>
      </c>
      <c r="I6620" s="19">
        <v>0.89982688537765332</v>
      </c>
      <c r="J6620" s="19"/>
      <c r="K6620" s="19">
        <v>0.31991572578446092</v>
      </c>
      <c r="L6620" s="19"/>
      <c r="M6620" s="19">
        <v>0.956842126943792</v>
      </c>
      <c r="N6620" s="19"/>
      <c r="O6620" s="19">
        <v>0.52720890330792591</v>
      </c>
      <c r="P6620" s="50"/>
      <c r="R6620" s="9" t="s">
        <v>0</v>
      </c>
    </row>
    <row r="6621" spans="2:18" x14ac:dyDescent="0.2">
      <c r="B6621" s="25">
        <v>6391</v>
      </c>
      <c r="C6621" s="193"/>
      <c r="D6621" s="19">
        <v>3.2200986800617004E-2</v>
      </c>
      <c r="E6621" s="19">
        <v>6.9200536211151117E-2</v>
      </c>
      <c r="F6621" s="19"/>
      <c r="G6621" s="19"/>
      <c r="H6621" s="19">
        <v>9.7899955370102182E-2</v>
      </c>
      <c r="I6621" s="19"/>
      <c r="J6621" s="19">
        <v>8.3789633095289976E-3</v>
      </c>
      <c r="K6621" s="19">
        <v>7.3463264980687823E-2</v>
      </c>
      <c r="L6621" s="19"/>
      <c r="M6621" s="19">
        <v>0.67210305177664709</v>
      </c>
      <c r="N6621" s="19"/>
      <c r="O6621" s="19"/>
      <c r="P6621" s="50">
        <v>0.39292024048804286</v>
      </c>
      <c r="R6621" s="9" t="s">
        <v>0</v>
      </c>
    </row>
    <row r="6622" spans="2:18" x14ac:dyDescent="0.2">
      <c r="B6622" s="25">
        <v>6392</v>
      </c>
      <c r="C6622" s="193">
        <v>1.5194150565126652</v>
      </c>
      <c r="D6622" s="19"/>
      <c r="E6622" s="19">
        <v>1.4645700280666785</v>
      </c>
      <c r="F6622" s="19"/>
      <c r="G6622" s="19">
        <v>2.6314558805724411</v>
      </c>
      <c r="H6622" s="19"/>
      <c r="I6622" s="19">
        <v>1.4180364809987516</v>
      </c>
      <c r="J6622" s="19"/>
      <c r="K6622" s="19">
        <v>3.2473776944524801</v>
      </c>
      <c r="L6622" s="19"/>
      <c r="M6622" s="19">
        <v>2.782805712391065</v>
      </c>
      <c r="N6622" s="19"/>
      <c r="O6622" s="19">
        <v>0.62940645731516598</v>
      </c>
      <c r="P6622" s="50"/>
      <c r="R6622" s="9" t="s">
        <v>0</v>
      </c>
    </row>
    <row r="6623" spans="2:18" x14ac:dyDescent="0.2">
      <c r="B6623" s="25">
        <v>6393</v>
      </c>
      <c r="C6623" s="193"/>
      <c r="D6623" s="19">
        <v>2.3599993780441522</v>
      </c>
      <c r="E6623" s="19"/>
      <c r="F6623" s="19">
        <v>1.8644599459366267</v>
      </c>
      <c r="G6623" s="19"/>
      <c r="H6623" s="19">
        <v>1.6351521467872967</v>
      </c>
      <c r="I6623" s="19"/>
      <c r="J6623" s="19">
        <v>2.9086760467401622</v>
      </c>
      <c r="K6623" s="19"/>
      <c r="L6623" s="19">
        <v>1.753844962126931</v>
      </c>
      <c r="M6623" s="19"/>
      <c r="N6623" s="19">
        <v>1.5614759132023861</v>
      </c>
      <c r="O6623" s="19"/>
      <c r="P6623" s="50">
        <v>2.5873121216959927</v>
      </c>
      <c r="R6623" s="9" t="s">
        <v>0</v>
      </c>
    </row>
    <row r="6624" spans="2:18" x14ac:dyDescent="0.2">
      <c r="B6624" s="25">
        <v>6394</v>
      </c>
      <c r="C6624" s="193">
        <v>1.1593680825963946</v>
      </c>
      <c r="D6624" s="19"/>
      <c r="E6624" s="19">
        <v>1.2882713805785801</v>
      </c>
      <c r="F6624" s="19"/>
      <c r="G6624" s="19">
        <v>0.45445478486433288</v>
      </c>
      <c r="H6624" s="19"/>
      <c r="I6624" s="19">
        <v>1.3733772277571235</v>
      </c>
      <c r="J6624" s="19"/>
      <c r="K6624" s="19">
        <v>0.69308989788739472</v>
      </c>
      <c r="L6624" s="19"/>
      <c r="M6624" s="19">
        <v>0.92160396248379395</v>
      </c>
      <c r="N6624" s="19"/>
      <c r="O6624" s="19">
        <v>1.1152550637867304</v>
      </c>
      <c r="P6624" s="50"/>
      <c r="R6624" s="9" t="s">
        <v>0</v>
      </c>
    </row>
    <row r="6625" spans="2:18" x14ac:dyDescent="0.2">
      <c r="B6625" s="25">
        <v>6395</v>
      </c>
      <c r="C6625" s="193">
        <v>0.28568409860753352</v>
      </c>
      <c r="D6625" s="19"/>
      <c r="E6625" s="19">
        <v>0.74215679710186977</v>
      </c>
      <c r="F6625" s="19"/>
      <c r="G6625" s="19"/>
      <c r="H6625" s="19">
        <v>0.25437611348100148</v>
      </c>
      <c r="I6625" s="19">
        <v>0.15352931183273821</v>
      </c>
      <c r="J6625" s="19"/>
      <c r="K6625" s="19">
        <v>0.89904472761928134</v>
      </c>
      <c r="L6625" s="19"/>
      <c r="M6625" s="19">
        <v>0.69084852195810187</v>
      </c>
      <c r="N6625" s="19"/>
      <c r="O6625" s="19">
        <v>0.43822069131698216</v>
      </c>
      <c r="P6625" s="50"/>
      <c r="R6625" s="9" t="s">
        <v>0</v>
      </c>
    </row>
    <row r="6626" spans="2:18" x14ac:dyDescent="0.2">
      <c r="B6626" s="25">
        <v>6396</v>
      </c>
      <c r="C6626" s="193">
        <v>0.61815946858264792</v>
      </c>
      <c r="D6626" s="19"/>
      <c r="E6626" s="19"/>
      <c r="F6626" s="19">
        <v>0.80522813880366129</v>
      </c>
      <c r="G6626" s="19"/>
      <c r="H6626" s="19">
        <v>6.8816373829426333E-2</v>
      </c>
      <c r="I6626" s="19"/>
      <c r="J6626" s="19">
        <v>0.1063117624061491</v>
      </c>
      <c r="K6626" s="19">
        <v>7.0675071503260009E-2</v>
      </c>
      <c r="L6626" s="19"/>
      <c r="M6626" s="19"/>
      <c r="N6626" s="19">
        <v>0.5306030085008937</v>
      </c>
      <c r="O6626" s="19">
        <v>0.75142753313803057</v>
      </c>
      <c r="P6626" s="50"/>
      <c r="R6626" s="9" t="s">
        <v>0</v>
      </c>
    </row>
    <row r="6627" spans="2:18" x14ac:dyDescent="0.2">
      <c r="B6627" s="25">
        <v>6397</v>
      </c>
      <c r="C6627" s="193"/>
      <c r="D6627" s="19">
        <v>1.0031427522550471E-2</v>
      </c>
      <c r="E6627" s="19"/>
      <c r="F6627" s="19">
        <v>9.4425252721828959E-2</v>
      </c>
      <c r="G6627" s="19">
        <v>9.1951864498907479E-2</v>
      </c>
      <c r="H6627" s="19"/>
      <c r="I6627" s="19">
        <v>1.1893105681074663</v>
      </c>
      <c r="J6627" s="19"/>
      <c r="K6627" s="19"/>
      <c r="L6627" s="19">
        <v>0.10575273731990713</v>
      </c>
      <c r="M6627" s="19">
        <v>0.13585363037629219</v>
      </c>
      <c r="N6627" s="19"/>
      <c r="O6627" s="19"/>
      <c r="P6627" s="50">
        <v>0.57886757353710871</v>
      </c>
      <c r="R6627" s="9" t="s">
        <v>0</v>
      </c>
    </row>
    <row r="6628" spans="2:18" x14ac:dyDescent="0.2">
      <c r="B6628" s="25">
        <v>6398</v>
      </c>
      <c r="C6628" s="193">
        <v>1.2788367157985714</v>
      </c>
      <c r="D6628" s="19"/>
      <c r="E6628" s="19">
        <v>0.77424446427664051</v>
      </c>
      <c r="F6628" s="19"/>
      <c r="G6628" s="19">
        <v>1.4330275405738075</v>
      </c>
      <c r="H6628" s="19"/>
      <c r="I6628" s="19">
        <v>1.541705149014438</v>
      </c>
      <c r="J6628" s="19"/>
      <c r="K6628" s="19">
        <v>1.3217868762596656</v>
      </c>
      <c r="L6628" s="19"/>
      <c r="M6628" s="19">
        <v>0.34774569482042489</v>
      </c>
      <c r="N6628" s="19"/>
      <c r="O6628" s="19">
        <v>0.93081997641467096</v>
      </c>
      <c r="P6628" s="50"/>
      <c r="R6628" s="9" t="s">
        <v>0</v>
      </c>
    </row>
    <row r="6629" spans="2:18" x14ac:dyDescent="0.2">
      <c r="B6629" s="25">
        <v>6399</v>
      </c>
      <c r="C6629" s="193">
        <v>0.6099416194823577</v>
      </c>
      <c r="D6629" s="19"/>
      <c r="E6629" s="19">
        <v>0.29117492702660497</v>
      </c>
      <c r="F6629" s="19"/>
      <c r="G6629" s="19">
        <v>0.24572497573194507</v>
      </c>
      <c r="H6629" s="19"/>
      <c r="I6629" s="19">
        <v>0.30976835171954753</v>
      </c>
      <c r="J6629" s="19"/>
      <c r="K6629" s="19">
        <v>0.59000286669229351</v>
      </c>
      <c r="L6629" s="19"/>
      <c r="M6629" s="19">
        <v>0.44169064278099535</v>
      </c>
      <c r="N6629" s="19"/>
      <c r="O6629" s="19">
        <v>0.27062599062516801</v>
      </c>
      <c r="P6629" s="50"/>
      <c r="R6629" s="9" t="s">
        <v>0</v>
      </c>
    </row>
    <row r="6630" spans="2:18" x14ac:dyDescent="0.2">
      <c r="B6630" s="25">
        <v>6400</v>
      </c>
      <c r="C6630" s="193"/>
      <c r="D6630" s="19">
        <v>1.1670287704707638</v>
      </c>
      <c r="E6630" s="19"/>
      <c r="F6630" s="19">
        <v>0.25404691474499536</v>
      </c>
      <c r="G6630" s="19"/>
      <c r="H6630" s="19">
        <v>1.3784880476060846</v>
      </c>
      <c r="I6630" s="19"/>
      <c r="J6630" s="19">
        <v>1.0384872100532017</v>
      </c>
      <c r="K6630" s="19"/>
      <c r="L6630" s="19">
        <v>0.68986454886682691</v>
      </c>
      <c r="M6630" s="19"/>
      <c r="N6630" s="19">
        <v>0.9588815189240828</v>
      </c>
      <c r="O6630" s="19"/>
      <c r="P6630" s="50">
        <v>0.98275291612232296</v>
      </c>
      <c r="R6630" s="9" t="s">
        <v>0</v>
      </c>
    </row>
    <row r="6631" spans="2:18" x14ac:dyDescent="0.2">
      <c r="B6631" s="25">
        <v>6401</v>
      </c>
      <c r="C6631" s="193"/>
      <c r="D6631" s="19">
        <v>0.74720691330798006</v>
      </c>
      <c r="E6631" s="19"/>
      <c r="F6631" s="19">
        <v>1.0437732633794123</v>
      </c>
      <c r="G6631" s="19"/>
      <c r="H6631" s="19">
        <v>1.7037835443613927</v>
      </c>
      <c r="I6631" s="19"/>
      <c r="J6631" s="19">
        <v>2.25155960156463</v>
      </c>
      <c r="K6631" s="19"/>
      <c r="L6631" s="19">
        <v>1.7206768461856385</v>
      </c>
      <c r="M6631" s="19"/>
      <c r="N6631" s="19">
        <v>1.9686050958407064</v>
      </c>
      <c r="O6631" s="19"/>
      <c r="P6631" s="50">
        <v>2.5543700825318858</v>
      </c>
      <c r="R6631" s="9" t="s">
        <v>0</v>
      </c>
    </row>
    <row r="6632" spans="2:18" x14ac:dyDescent="0.2">
      <c r="B6632" s="25">
        <v>6402</v>
      </c>
      <c r="C6632" s="193">
        <v>0.35984407975658067</v>
      </c>
      <c r="D6632" s="19"/>
      <c r="E6632" s="19">
        <v>1.5865810557878692</v>
      </c>
      <c r="F6632" s="19"/>
      <c r="G6632" s="19">
        <v>0.85745597473464441</v>
      </c>
      <c r="H6632" s="19"/>
      <c r="I6632" s="19">
        <v>1.6415186209017836</v>
      </c>
      <c r="J6632" s="19"/>
      <c r="K6632" s="19">
        <v>0.76567744445589314</v>
      </c>
      <c r="L6632" s="19"/>
      <c r="M6632" s="19">
        <v>0.27789352038252618</v>
      </c>
      <c r="N6632" s="19"/>
      <c r="O6632" s="19">
        <v>0.66643202451716832</v>
      </c>
      <c r="P6632" s="50"/>
      <c r="R6632" s="9" t="s">
        <v>0</v>
      </c>
    </row>
    <row r="6633" spans="2:18" x14ac:dyDescent="0.2">
      <c r="B6633" s="25">
        <v>6403</v>
      </c>
      <c r="C6633" s="193">
        <v>0.28936867135189659</v>
      </c>
      <c r="D6633" s="19"/>
      <c r="E6633" s="19"/>
      <c r="F6633" s="19">
        <v>0.22387693770231334</v>
      </c>
      <c r="G6633" s="19">
        <v>0.63749295572692322</v>
      </c>
      <c r="H6633" s="19"/>
      <c r="I6633" s="19"/>
      <c r="J6633" s="19">
        <v>0.96649832695010685</v>
      </c>
      <c r="K6633" s="19"/>
      <c r="L6633" s="19">
        <v>1.269669721985623</v>
      </c>
      <c r="M6633" s="19"/>
      <c r="N6633" s="19">
        <v>1.2982517141930367E-2</v>
      </c>
      <c r="O6633" s="19"/>
      <c r="P6633" s="50">
        <v>0.43212847675479987</v>
      </c>
      <c r="R6633" s="9" t="s">
        <v>0</v>
      </c>
    </row>
    <row r="6634" spans="2:18" x14ac:dyDescent="0.2">
      <c r="B6634" s="25">
        <v>6404</v>
      </c>
      <c r="C6634" s="193">
        <v>1.0453946023086278</v>
      </c>
      <c r="D6634" s="19"/>
      <c r="E6634" s="19">
        <v>1.7424176462138246</v>
      </c>
      <c r="F6634" s="19"/>
      <c r="G6634" s="19">
        <v>1.6293951207891766</v>
      </c>
      <c r="H6634" s="19"/>
      <c r="I6634" s="19">
        <v>1.2814059522858183</v>
      </c>
      <c r="J6634" s="19"/>
      <c r="K6634" s="19">
        <v>0.16753073736411012</v>
      </c>
      <c r="L6634" s="19"/>
      <c r="M6634" s="19">
        <v>1.6100936579717906</v>
      </c>
      <c r="N6634" s="19"/>
      <c r="O6634" s="19">
        <v>0.88763356996132348</v>
      </c>
      <c r="P6634" s="50"/>
      <c r="R6634" s="9" t="s">
        <v>0</v>
      </c>
    </row>
    <row r="6635" spans="2:18" x14ac:dyDescent="0.2">
      <c r="B6635" s="25">
        <v>6405</v>
      </c>
      <c r="C6635" s="193">
        <v>7.0720270522949422E-2</v>
      </c>
      <c r="D6635" s="19"/>
      <c r="E6635" s="19"/>
      <c r="F6635" s="19">
        <v>0.36336458983769415</v>
      </c>
      <c r="G6635" s="19">
        <v>0.25436263394978481</v>
      </c>
      <c r="H6635" s="19"/>
      <c r="I6635" s="19">
        <v>0.49461304268356254</v>
      </c>
      <c r="J6635" s="19"/>
      <c r="K6635" s="19">
        <v>0.33370569561712055</v>
      </c>
      <c r="L6635" s="19"/>
      <c r="M6635" s="19">
        <v>0.24512291273183723</v>
      </c>
      <c r="N6635" s="19"/>
      <c r="O6635" s="19"/>
      <c r="P6635" s="50">
        <v>1.0707372003286895</v>
      </c>
      <c r="R6635" s="9" t="s">
        <v>0</v>
      </c>
    </row>
    <row r="6636" spans="2:18" x14ac:dyDescent="0.2">
      <c r="B6636" s="25">
        <v>6406</v>
      </c>
      <c r="C6636" s="193">
        <v>1.0932021450560507</v>
      </c>
      <c r="D6636" s="19"/>
      <c r="E6636" s="19">
        <v>1.5126317234063227</v>
      </c>
      <c r="F6636" s="19"/>
      <c r="G6636" s="19">
        <v>1.2215889235282793</v>
      </c>
      <c r="H6636" s="19"/>
      <c r="I6636" s="19">
        <v>1.3185953431809363</v>
      </c>
      <c r="J6636" s="19"/>
      <c r="K6636" s="19">
        <v>1.2941282518249577</v>
      </c>
      <c r="L6636" s="19"/>
      <c r="M6636" s="19">
        <v>0.71216519946168877</v>
      </c>
      <c r="N6636" s="19"/>
      <c r="O6636" s="19">
        <v>0.84689003874736446</v>
      </c>
      <c r="P6636" s="50"/>
      <c r="R6636" s="9" t="s">
        <v>0</v>
      </c>
    </row>
    <row r="6637" spans="2:18" x14ac:dyDescent="0.2">
      <c r="B6637" s="25">
        <v>6407</v>
      </c>
      <c r="C6637" s="193"/>
      <c r="D6637" s="19">
        <v>0.40258217311170569</v>
      </c>
      <c r="E6637" s="19"/>
      <c r="F6637" s="19">
        <v>6.0782252960988577E-3</v>
      </c>
      <c r="G6637" s="19"/>
      <c r="H6637" s="19">
        <v>0.37623721180295527</v>
      </c>
      <c r="I6637" s="19"/>
      <c r="J6637" s="19">
        <v>4.0602620549822679E-2</v>
      </c>
      <c r="K6637" s="19"/>
      <c r="L6637" s="19">
        <v>0.73994601430009077</v>
      </c>
      <c r="M6637" s="19"/>
      <c r="N6637" s="19">
        <v>0.16504465248186112</v>
      </c>
      <c r="O6637" s="19"/>
      <c r="P6637" s="50">
        <v>0.20646978222291215</v>
      </c>
      <c r="R6637" s="9" t="s">
        <v>0</v>
      </c>
    </row>
    <row r="6638" spans="2:18" x14ac:dyDescent="0.2">
      <c r="B6638" s="25">
        <v>6408</v>
      </c>
      <c r="C6638" s="193"/>
      <c r="D6638" s="19">
        <v>0.83916146042607476</v>
      </c>
      <c r="E6638" s="19"/>
      <c r="F6638" s="19">
        <v>1.449468767348054</v>
      </c>
      <c r="G6638" s="19"/>
      <c r="H6638" s="19">
        <v>1.1205200722654172</v>
      </c>
      <c r="I6638" s="19"/>
      <c r="J6638" s="19">
        <v>1.3432609039735484</v>
      </c>
      <c r="K6638" s="19"/>
      <c r="L6638" s="19">
        <v>1.2096435488500314</v>
      </c>
      <c r="M6638" s="19"/>
      <c r="N6638" s="19">
        <v>0.83839315167680328</v>
      </c>
      <c r="O6638" s="19"/>
      <c r="P6638" s="50">
        <v>0.13491696908409728</v>
      </c>
      <c r="R6638" s="9" t="s">
        <v>0</v>
      </c>
    </row>
    <row r="6639" spans="2:18" x14ac:dyDescent="0.2">
      <c r="B6639" s="25">
        <v>6409</v>
      </c>
      <c r="C6639" s="193">
        <v>1.8319146261468484</v>
      </c>
      <c r="D6639" s="19"/>
      <c r="E6639" s="19">
        <v>1.1639255124122854</v>
      </c>
      <c r="F6639" s="19"/>
      <c r="G6639" s="19">
        <v>1.2255969010580028</v>
      </c>
      <c r="H6639" s="19"/>
      <c r="I6639" s="19">
        <v>1.0104590129546964</v>
      </c>
      <c r="J6639" s="19"/>
      <c r="K6639" s="19">
        <v>0.4915807816063808</v>
      </c>
      <c r="L6639" s="19"/>
      <c r="M6639" s="19">
        <v>1.8757615681233768</v>
      </c>
      <c r="N6639" s="19"/>
      <c r="O6639" s="19">
        <v>1.8527864761564994</v>
      </c>
      <c r="P6639" s="50"/>
      <c r="R6639" s="9" t="s">
        <v>0</v>
      </c>
    </row>
    <row r="6640" spans="2:18" x14ac:dyDescent="0.2">
      <c r="B6640" s="25">
        <v>6410</v>
      </c>
      <c r="C6640" s="193">
        <v>0.40059776476475362</v>
      </c>
      <c r="D6640" s="19"/>
      <c r="E6640" s="19">
        <v>0.21284841467920615</v>
      </c>
      <c r="F6640" s="19"/>
      <c r="G6640" s="19"/>
      <c r="H6640" s="19">
        <v>6.2851189765920024E-2</v>
      </c>
      <c r="I6640" s="19">
        <v>0.79418699940756932</v>
      </c>
      <c r="J6640" s="19"/>
      <c r="K6640" s="19">
        <v>0.2325647271386822</v>
      </c>
      <c r="L6640" s="19"/>
      <c r="M6640" s="19">
        <v>0.45693331255587366</v>
      </c>
      <c r="N6640" s="19"/>
      <c r="O6640" s="19">
        <v>0.47537740871087608</v>
      </c>
      <c r="P6640" s="50"/>
      <c r="R6640" s="9" t="s">
        <v>0</v>
      </c>
    </row>
    <row r="6641" spans="2:18" x14ac:dyDescent="0.2">
      <c r="B6641" s="25">
        <v>6411</v>
      </c>
      <c r="C6641" s="193">
        <v>2.8910944203216666</v>
      </c>
      <c r="D6641" s="19"/>
      <c r="E6641" s="19">
        <v>2.0856530371762854</v>
      </c>
      <c r="F6641" s="19"/>
      <c r="G6641" s="19">
        <v>2.5310675819840887</v>
      </c>
      <c r="H6641" s="19"/>
      <c r="I6641" s="19">
        <v>2.7516930596481162</v>
      </c>
      <c r="J6641" s="19"/>
      <c r="K6641" s="19">
        <v>2.0699392839767077</v>
      </c>
      <c r="L6641" s="19"/>
      <c r="M6641" s="19">
        <v>2.5195544458053618</v>
      </c>
      <c r="N6641" s="19"/>
      <c r="O6641" s="19">
        <v>2.5290399422034375</v>
      </c>
      <c r="P6641" s="50"/>
      <c r="R6641" s="9" t="s">
        <v>0</v>
      </c>
    </row>
    <row r="6642" spans="2:18" x14ac:dyDescent="0.2">
      <c r="B6642" s="25">
        <v>6412</v>
      </c>
      <c r="C6642" s="193">
        <v>0.92797701150176737</v>
      </c>
      <c r="D6642" s="19"/>
      <c r="E6642" s="19"/>
      <c r="F6642" s="19">
        <v>0.51607670255435023</v>
      </c>
      <c r="G6642" s="19">
        <v>0.49808830286903499</v>
      </c>
      <c r="H6642" s="19"/>
      <c r="I6642" s="19"/>
      <c r="J6642" s="19">
        <v>0.2559659178689484</v>
      </c>
      <c r="K6642" s="19"/>
      <c r="L6642" s="19">
        <v>1.0161467580992281</v>
      </c>
      <c r="M6642" s="19"/>
      <c r="N6642" s="19">
        <v>8.9910715675792591E-2</v>
      </c>
      <c r="O6642" s="19">
        <v>0.18218516941495283</v>
      </c>
      <c r="P6642" s="50"/>
      <c r="R6642" s="9" t="s">
        <v>0</v>
      </c>
    </row>
    <row r="6643" spans="2:18" x14ac:dyDescent="0.2">
      <c r="B6643" s="25">
        <v>6413</v>
      </c>
      <c r="C6643" s="193"/>
      <c r="D6643" s="19">
        <v>2.3800071076848437</v>
      </c>
      <c r="E6643" s="19"/>
      <c r="F6643" s="19">
        <v>1.7720417990353761</v>
      </c>
      <c r="G6643" s="19"/>
      <c r="H6643" s="19">
        <v>1.4330658249778412</v>
      </c>
      <c r="I6643" s="19"/>
      <c r="J6643" s="19">
        <v>1.3422528928921937</v>
      </c>
      <c r="K6643" s="19"/>
      <c r="L6643" s="19">
        <v>2.2315222084628923</v>
      </c>
      <c r="M6643" s="19"/>
      <c r="N6643" s="19">
        <v>2.5649126559728659</v>
      </c>
      <c r="O6643" s="19"/>
      <c r="P6643" s="50">
        <v>1.5563413346201094</v>
      </c>
      <c r="R6643" s="9" t="s">
        <v>0</v>
      </c>
    </row>
    <row r="6644" spans="2:18" x14ac:dyDescent="0.2">
      <c r="B6644" s="25">
        <v>6414</v>
      </c>
      <c r="C6644" s="193"/>
      <c r="D6644" s="19">
        <v>1.428685142857413</v>
      </c>
      <c r="E6644" s="19"/>
      <c r="F6644" s="19">
        <v>1.9098385436065837</v>
      </c>
      <c r="G6644" s="19"/>
      <c r="H6644" s="19">
        <v>0.49432990685361533</v>
      </c>
      <c r="I6644" s="19"/>
      <c r="J6644" s="19">
        <v>1.6453425272954634</v>
      </c>
      <c r="K6644" s="19"/>
      <c r="L6644" s="19">
        <v>1.3653121734864635</v>
      </c>
      <c r="M6644" s="19"/>
      <c r="N6644" s="19">
        <v>2.1551044195785156</v>
      </c>
      <c r="O6644" s="19"/>
      <c r="P6644" s="50">
        <v>2.3732359816303119</v>
      </c>
      <c r="R6644" s="9" t="s">
        <v>0</v>
      </c>
    </row>
    <row r="6645" spans="2:18" x14ac:dyDescent="0.2">
      <c r="B6645" s="25">
        <v>6415</v>
      </c>
      <c r="C6645" s="193">
        <v>0.33192984751957577</v>
      </c>
      <c r="D6645" s="19"/>
      <c r="E6645" s="19">
        <v>1.4644016890989378</v>
      </c>
      <c r="F6645" s="19"/>
      <c r="G6645" s="19">
        <v>1.6474293165050222</v>
      </c>
      <c r="H6645" s="19"/>
      <c r="I6645" s="19"/>
      <c r="J6645" s="19">
        <v>5.9213019444041608E-2</v>
      </c>
      <c r="K6645" s="19">
        <v>1.502920720724118</v>
      </c>
      <c r="L6645" s="19"/>
      <c r="M6645" s="19">
        <v>0.72690526233747244</v>
      </c>
      <c r="N6645" s="19"/>
      <c r="O6645" s="19">
        <v>1.0325651244484182</v>
      </c>
      <c r="P6645" s="50"/>
      <c r="R6645" s="9" t="s">
        <v>0</v>
      </c>
    </row>
    <row r="6646" spans="2:18" x14ac:dyDescent="0.2">
      <c r="B6646" s="25">
        <v>6416</v>
      </c>
      <c r="C6646" s="193"/>
      <c r="D6646" s="19">
        <v>0.1868970261012062</v>
      </c>
      <c r="E6646" s="19"/>
      <c r="F6646" s="19">
        <v>1.2213105723795123</v>
      </c>
      <c r="G6646" s="19"/>
      <c r="H6646" s="19">
        <v>0.73328933869843382</v>
      </c>
      <c r="I6646" s="19"/>
      <c r="J6646" s="19">
        <v>1.2776872633669329</v>
      </c>
      <c r="K6646" s="19"/>
      <c r="L6646" s="19">
        <v>0.10713120954729051</v>
      </c>
      <c r="M6646" s="19">
        <v>0.43819000290615784</v>
      </c>
      <c r="N6646" s="19"/>
      <c r="O6646" s="19">
        <v>6.7095176065005036E-2</v>
      </c>
      <c r="P6646" s="50"/>
      <c r="R6646" s="9" t="s">
        <v>0</v>
      </c>
    </row>
    <row r="6647" spans="2:18" x14ac:dyDescent="0.2">
      <c r="B6647" s="25">
        <v>6417</v>
      </c>
      <c r="C6647" s="193"/>
      <c r="D6647" s="19">
        <v>1.8907715316205975</v>
      </c>
      <c r="E6647" s="19"/>
      <c r="F6647" s="19">
        <v>1.2997507014752765</v>
      </c>
      <c r="G6647" s="19"/>
      <c r="H6647" s="19">
        <v>1.7310538362365386</v>
      </c>
      <c r="I6647" s="19"/>
      <c r="J6647" s="19">
        <v>1.9132828915105626</v>
      </c>
      <c r="K6647" s="19"/>
      <c r="L6647" s="19">
        <v>1.4500875998953333</v>
      </c>
      <c r="M6647" s="19"/>
      <c r="N6647" s="19">
        <v>1.7687040102347071</v>
      </c>
      <c r="O6647" s="19"/>
      <c r="P6647" s="50">
        <v>1.5188842578606911</v>
      </c>
      <c r="R6647" s="9" t="s">
        <v>0</v>
      </c>
    </row>
    <row r="6648" spans="2:18" x14ac:dyDescent="0.2">
      <c r="B6648" s="25">
        <v>6418</v>
      </c>
      <c r="C6648" s="193"/>
      <c r="D6648" s="19">
        <v>0.60227322339574463</v>
      </c>
      <c r="E6648" s="19">
        <v>0.69672439538707465</v>
      </c>
      <c r="F6648" s="19"/>
      <c r="G6648" s="19"/>
      <c r="H6648" s="19">
        <v>4.1011821533346197E-2</v>
      </c>
      <c r="I6648" s="19"/>
      <c r="J6648" s="19">
        <v>0.48979846834958618</v>
      </c>
      <c r="K6648" s="19"/>
      <c r="L6648" s="19">
        <v>0.46579666164081213</v>
      </c>
      <c r="M6648" s="19"/>
      <c r="N6648" s="19">
        <v>0.56931424899762728</v>
      </c>
      <c r="O6648" s="19"/>
      <c r="P6648" s="50">
        <v>0.90284784830517251</v>
      </c>
      <c r="R6648" s="9" t="s">
        <v>0</v>
      </c>
    </row>
    <row r="6649" spans="2:18" x14ac:dyDescent="0.2">
      <c r="B6649" s="25">
        <v>6419</v>
      </c>
      <c r="C6649" s="193"/>
      <c r="D6649" s="19">
        <v>0.35589113670482181</v>
      </c>
      <c r="E6649" s="19"/>
      <c r="F6649" s="19">
        <v>0.62848017462498873</v>
      </c>
      <c r="G6649" s="19">
        <v>0.64256330841094988</v>
      </c>
      <c r="H6649" s="19"/>
      <c r="I6649" s="19">
        <v>0.9243153067388008</v>
      </c>
      <c r="J6649" s="19"/>
      <c r="K6649" s="19">
        <v>0.89167921974972897</v>
      </c>
      <c r="L6649" s="19"/>
      <c r="M6649" s="19"/>
      <c r="N6649" s="19">
        <v>3.1538018572120789E-2</v>
      </c>
      <c r="O6649" s="19">
        <v>0.87659817376091376</v>
      </c>
      <c r="P6649" s="50"/>
      <c r="R6649" s="9" t="s">
        <v>0</v>
      </c>
    </row>
    <row r="6650" spans="2:18" x14ac:dyDescent="0.2">
      <c r="B6650" s="25">
        <v>6420</v>
      </c>
      <c r="C6650" s="193"/>
      <c r="D6650" s="19">
        <v>0.95027939466169831</v>
      </c>
      <c r="E6650" s="19"/>
      <c r="F6650" s="19">
        <v>0.56172468821018062</v>
      </c>
      <c r="G6650" s="19"/>
      <c r="H6650" s="19">
        <v>0.14093731120171779</v>
      </c>
      <c r="I6650" s="19"/>
      <c r="J6650" s="19">
        <v>1.0671346094116954</v>
      </c>
      <c r="K6650" s="19"/>
      <c r="L6650" s="19">
        <v>1.4949106590275973</v>
      </c>
      <c r="M6650" s="19">
        <v>0.37799750051550823</v>
      </c>
      <c r="N6650" s="19"/>
      <c r="O6650" s="19"/>
      <c r="P6650" s="50">
        <v>1.117557591474444</v>
      </c>
      <c r="R6650" s="9" t="s">
        <v>0</v>
      </c>
    </row>
    <row r="6651" spans="2:18" x14ac:dyDescent="0.2">
      <c r="B6651" s="25">
        <v>6421</v>
      </c>
      <c r="C6651" s="193">
        <v>4.6010691641414338E-2</v>
      </c>
      <c r="D6651" s="19"/>
      <c r="E6651" s="19"/>
      <c r="F6651" s="19">
        <v>6.5516160400543866E-2</v>
      </c>
      <c r="G6651" s="19">
        <v>0.25882933163795863</v>
      </c>
      <c r="H6651" s="19"/>
      <c r="I6651" s="19">
        <v>0.39423341104252912</v>
      </c>
      <c r="J6651" s="19"/>
      <c r="K6651" s="19">
        <v>7.5374753134040282E-2</v>
      </c>
      <c r="L6651" s="19"/>
      <c r="M6651" s="19">
        <v>0.63005353481913806</v>
      </c>
      <c r="N6651" s="19"/>
      <c r="O6651" s="19">
        <v>0.45907807826370906</v>
      </c>
      <c r="P6651" s="50"/>
      <c r="R6651" s="9" t="s">
        <v>0</v>
      </c>
    </row>
    <row r="6652" spans="2:18" x14ac:dyDescent="0.2">
      <c r="B6652" s="25">
        <v>6422</v>
      </c>
      <c r="C6652" s="193">
        <v>9.172646130075908E-2</v>
      </c>
      <c r="D6652" s="19"/>
      <c r="E6652" s="19">
        <v>0.34508963997166275</v>
      </c>
      <c r="F6652" s="19"/>
      <c r="G6652" s="19"/>
      <c r="H6652" s="19">
        <v>0.80789272975255255</v>
      </c>
      <c r="I6652" s="19">
        <v>0.33460310460614828</v>
      </c>
      <c r="J6652" s="19"/>
      <c r="K6652" s="19">
        <v>0.51594458341249272</v>
      </c>
      <c r="L6652" s="19"/>
      <c r="M6652" s="19">
        <v>0.13826005318924689</v>
      </c>
      <c r="N6652" s="19"/>
      <c r="O6652" s="19">
        <v>0.68946635190085004</v>
      </c>
      <c r="P6652" s="50"/>
      <c r="R6652" s="9" t="s">
        <v>0</v>
      </c>
    </row>
    <row r="6653" spans="2:18" x14ac:dyDescent="0.2">
      <c r="B6653" s="25">
        <v>6423</v>
      </c>
      <c r="C6653" s="193"/>
      <c r="D6653" s="19">
        <v>0.68440763109242697</v>
      </c>
      <c r="E6653" s="19"/>
      <c r="F6653" s="19">
        <v>0.84640152039061944</v>
      </c>
      <c r="G6653" s="19"/>
      <c r="H6653" s="19">
        <v>0.69588751080489519</v>
      </c>
      <c r="I6653" s="19">
        <v>0.1490784934777605</v>
      </c>
      <c r="J6653" s="19"/>
      <c r="K6653" s="19"/>
      <c r="L6653" s="19">
        <v>0.30535477593669808</v>
      </c>
      <c r="M6653" s="19">
        <v>0.42792922530582972</v>
      </c>
      <c r="N6653" s="19"/>
      <c r="O6653" s="19"/>
      <c r="P6653" s="50">
        <v>0.3844818514025567</v>
      </c>
      <c r="R6653" s="9" t="s">
        <v>0</v>
      </c>
    </row>
    <row r="6654" spans="2:18" x14ac:dyDescent="0.2">
      <c r="B6654" s="25">
        <v>6424</v>
      </c>
      <c r="C6654" s="193">
        <v>0.70211304122511409</v>
      </c>
      <c r="D6654" s="19"/>
      <c r="E6654" s="19"/>
      <c r="F6654" s="19">
        <v>0.84326599677422021</v>
      </c>
      <c r="G6654" s="19">
        <v>1.4292898545042492</v>
      </c>
      <c r="H6654" s="19"/>
      <c r="I6654" s="19">
        <v>0.14909831303769125</v>
      </c>
      <c r="J6654" s="19"/>
      <c r="K6654" s="19">
        <v>0.67892728673660574</v>
      </c>
      <c r="L6654" s="19"/>
      <c r="M6654" s="19">
        <v>0.63186146343465321</v>
      </c>
      <c r="N6654" s="19"/>
      <c r="O6654" s="19">
        <v>0.25950667613504841</v>
      </c>
      <c r="P6654" s="50"/>
      <c r="R6654" s="9" t="s">
        <v>0</v>
      </c>
    </row>
    <row r="6655" spans="2:18" x14ac:dyDescent="0.2">
      <c r="B6655" s="25">
        <v>6425</v>
      </c>
      <c r="C6655" s="193"/>
      <c r="D6655" s="19">
        <v>0.52130722572495558</v>
      </c>
      <c r="E6655" s="19"/>
      <c r="F6655" s="19">
        <v>0.86993034937806257</v>
      </c>
      <c r="G6655" s="19"/>
      <c r="H6655" s="19">
        <v>0.45199861883395553</v>
      </c>
      <c r="I6655" s="19"/>
      <c r="J6655" s="19">
        <v>0.46322526930098862</v>
      </c>
      <c r="K6655" s="19"/>
      <c r="L6655" s="19">
        <v>0.87476932921978867</v>
      </c>
      <c r="M6655" s="19"/>
      <c r="N6655" s="19">
        <v>9.2889931824147301E-2</v>
      </c>
      <c r="O6655" s="19"/>
      <c r="P6655" s="50">
        <v>0.44489428406175452</v>
      </c>
      <c r="R6655" s="9" t="s">
        <v>0</v>
      </c>
    </row>
    <row r="6656" spans="2:18" x14ac:dyDescent="0.2">
      <c r="B6656" s="25">
        <v>6426</v>
      </c>
      <c r="C6656" s="193">
        <v>0.92993971281456922</v>
      </c>
      <c r="D6656" s="19"/>
      <c r="E6656" s="19">
        <v>1.3689334822650361</v>
      </c>
      <c r="F6656" s="19"/>
      <c r="G6656" s="19">
        <v>1.1220023438638513</v>
      </c>
      <c r="H6656" s="19"/>
      <c r="I6656" s="19">
        <v>0.80935226085965095</v>
      </c>
      <c r="J6656" s="19"/>
      <c r="K6656" s="19">
        <v>0.60435486445285858</v>
      </c>
      <c r="L6656" s="19"/>
      <c r="M6656" s="19">
        <v>1.0332756578405216</v>
      </c>
      <c r="N6656" s="19"/>
      <c r="O6656" s="19">
        <v>0.82305916008632263</v>
      </c>
      <c r="P6656" s="50"/>
      <c r="R6656" s="9" t="s">
        <v>0</v>
      </c>
    </row>
    <row r="6657" spans="2:18" x14ac:dyDescent="0.2">
      <c r="B6657" s="25">
        <v>6427</v>
      </c>
      <c r="C6657" s="193"/>
      <c r="D6657" s="19">
        <v>1.8281183655639459</v>
      </c>
      <c r="E6657" s="19"/>
      <c r="F6657" s="19">
        <v>0.55569354266740179</v>
      </c>
      <c r="G6657" s="19"/>
      <c r="H6657" s="19">
        <v>2.3508267052621892</v>
      </c>
      <c r="I6657" s="19"/>
      <c r="J6657" s="19">
        <v>1.1190571173143709</v>
      </c>
      <c r="K6657" s="19"/>
      <c r="L6657" s="19">
        <v>2.3228323145219631</v>
      </c>
      <c r="M6657" s="19"/>
      <c r="N6657" s="19">
        <v>1.9864763277305699</v>
      </c>
      <c r="O6657" s="19"/>
      <c r="P6657" s="50">
        <v>1.6199431250697809</v>
      </c>
      <c r="R6657" s="9" t="s">
        <v>0</v>
      </c>
    </row>
    <row r="6658" spans="2:18" x14ac:dyDescent="0.2">
      <c r="B6658" s="25">
        <v>6428</v>
      </c>
      <c r="C6658" s="193">
        <v>4.1059190722718707E-2</v>
      </c>
      <c r="D6658" s="19"/>
      <c r="E6658" s="19"/>
      <c r="F6658" s="19">
        <v>0.64365849336955594</v>
      </c>
      <c r="G6658" s="19">
        <v>3.2574951146756938E-2</v>
      </c>
      <c r="H6658" s="19"/>
      <c r="I6658" s="19">
        <v>1.2121973843354854</v>
      </c>
      <c r="J6658" s="19"/>
      <c r="K6658" s="19">
        <v>0.22513006882045025</v>
      </c>
      <c r="L6658" s="19"/>
      <c r="M6658" s="19">
        <v>0.42881977705549701</v>
      </c>
      <c r="N6658" s="19"/>
      <c r="O6658" s="19">
        <v>0.68126818405511358</v>
      </c>
      <c r="P6658" s="50"/>
      <c r="R6658" s="9" t="s">
        <v>0</v>
      </c>
    </row>
    <row r="6659" spans="2:18" x14ac:dyDescent="0.2">
      <c r="B6659" s="25">
        <v>6429</v>
      </c>
      <c r="C6659" s="193"/>
      <c r="D6659" s="19">
        <v>9.5308297212406523E-2</v>
      </c>
      <c r="E6659" s="19">
        <v>0.42088354143724632</v>
      </c>
      <c r="F6659" s="19"/>
      <c r="G6659" s="19">
        <v>0.34678890095074399</v>
      </c>
      <c r="H6659" s="19"/>
      <c r="I6659" s="19">
        <v>1.0544890643224296</v>
      </c>
      <c r="J6659" s="19"/>
      <c r="K6659" s="19"/>
      <c r="L6659" s="19">
        <v>0.1516620402924411</v>
      </c>
      <c r="M6659" s="19">
        <v>1.8378674450832313</v>
      </c>
      <c r="N6659" s="19"/>
      <c r="O6659" s="19">
        <v>1.0411123550428159</v>
      </c>
      <c r="P6659" s="50"/>
      <c r="R6659" s="9" t="s">
        <v>0</v>
      </c>
    </row>
    <row r="6660" spans="2:18" x14ac:dyDescent="0.2">
      <c r="B6660" s="25">
        <v>6430</v>
      </c>
      <c r="C6660" s="193">
        <v>0.21759021013346608</v>
      </c>
      <c r="D6660" s="19"/>
      <c r="E6660" s="19">
        <v>0.64722209816022391</v>
      </c>
      <c r="F6660" s="19"/>
      <c r="G6660" s="19"/>
      <c r="H6660" s="19">
        <v>0.20374746222250553</v>
      </c>
      <c r="I6660" s="19">
        <v>0.19380415034697243</v>
      </c>
      <c r="J6660" s="19"/>
      <c r="K6660" s="19"/>
      <c r="L6660" s="19">
        <v>0.54236694558305998</v>
      </c>
      <c r="M6660" s="19">
        <v>0.70635126033355311</v>
      </c>
      <c r="N6660" s="19"/>
      <c r="O6660" s="19"/>
      <c r="P6660" s="50">
        <v>0.17003181264002559</v>
      </c>
      <c r="R6660" s="9" t="s">
        <v>0</v>
      </c>
    </row>
    <row r="6661" spans="2:18" x14ac:dyDescent="0.2">
      <c r="B6661" s="25">
        <v>6431</v>
      </c>
      <c r="C6661" s="193"/>
      <c r="D6661" s="19">
        <v>0.8111186646551225</v>
      </c>
      <c r="E6661" s="19"/>
      <c r="F6661" s="19">
        <v>1.3274883453028341</v>
      </c>
      <c r="G6661" s="19"/>
      <c r="H6661" s="19">
        <v>1.1361051281247665</v>
      </c>
      <c r="I6661" s="19"/>
      <c r="J6661" s="19">
        <v>0.94075223384742745</v>
      </c>
      <c r="K6661" s="19"/>
      <c r="L6661" s="19">
        <v>1.1507218842254547</v>
      </c>
      <c r="M6661" s="19"/>
      <c r="N6661" s="19">
        <v>1.0729176234903925</v>
      </c>
      <c r="O6661" s="19"/>
      <c r="P6661" s="50">
        <v>1.1867677642496717</v>
      </c>
      <c r="R6661" s="9" t="s">
        <v>0</v>
      </c>
    </row>
    <row r="6662" spans="2:18" x14ac:dyDescent="0.2">
      <c r="B6662" s="25">
        <v>6432</v>
      </c>
      <c r="C6662" s="193">
        <v>1.0926780910313656</v>
      </c>
      <c r="D6662" s="19"/>
      <c r="E6662" s="19">
        <v>0.74899340335264031</v>
      </c>
      <c r="F6662" s="19"/>
      <c r="G6662" s="19">
        <v>1.673420229786331</v>
      </c>
      <c r="H6662" s="19"/>
      <c r="I6662" s="19">
        <v>1.1230513442861281</v>
      </c>
      <c r="J6662" s="19"/>
      <c r="K6662" s="19">
        <v>1.1430879063628068</v>
      </c>
      <c r="L6662" s="19"/>
      <c r="M6662" s="19">
        <v>1.0457004390014095</v>
      </c>
      <c r="N6662" s="19"/>
      <c r="O6662" s="19">
        <v>0.47275283409603452</v>
      </c>
      <c r="P6662" s="50"/>
      <c r="R6662" s="9" t="s">
        <v>0</v>
      </c>
    </row>
    <row r="6663" spans="2:18" x14ac:dyDescent="0.2">
      <c r="B6663" s="25">
        <v>6433</v>
      </c>
      <c r="C6663" s="193">
        <v>0.70796442237015922</v>
      </c>
      <c r="D6663" s="19"/>
      <c r="E6663" s="19"/>
      <c r="F6663" s="19">
        <v>0.12773283218445172</v>
      </c>
      <c r="G6663" s="19">
        <v>0.23639763227758021</v>
      </c>
      <c r="H6663" s="19"/>
      <c r="I6663" s="19">
        <v>0.39165622353868085</v>
      </c>
      <c r="J6663" s="19"/>
      <c r="K6663" s="19"/>
      <c r="L6663" s="19">
        <v>9.3921953545973172E-2</v>
      </c>
      <c r="M6663" s="19">
        <v>0.19863323575615238</v>
      </c>
      <c r="N6663" s="19"/>
      <c r="O6663" s="19">
        <v>1.9013183971792965E-2</v>
      </c>
      <c r="P6663" s="50"/>
      <c r="R6663" s="9" t="s">
        <v>0</v>
      </c>
    </row>
    <row r="6664" spans="2:18" x14ac:dyDescent="0.2">
      <c r="B6664" s="25">
        <v>6434</v>
      </c>
      <c r="C6664" s="193"/>
      <c r="D6664" s="19">
        <v>0.78986323840192074</v>
      </c>
      <c r="E6664" s="19"/>
      <c r="F6664" s="19">
        <v>0.57139453779068894</v>
      </c>
      <c r="G6664" s="19"/>
      <c r="H6664" s="19">
        <v>0.46137305831251019</v>
      </c>
      <c r="I6664" s="19"/>
      <c r="J6664" s="19">
        <v>0.77463198911221565</v>
      </c>
      <c r="K6664" s="19"/>
      <c r="L6664" s="19">
        <v>0.45863941694900157</v>
      </c>
      <c r="M6664" s="19"/>
      <c r="N6664" s="19">
        <v>0.87015486173202639</v>
      </c>
      <c r="O6664" s="19"/>
      <c r="P6664" s="50">
        <v>0.37939174644558504</v>
      </c>
      <c r="R6664" s="9" t="s">
        <v>0</v>
      </c>
    </row>
    <row r="6665" spans="2:18" x14ac:dyDescent="0.2">
      <c r="B6665" s="25">
        <v>6435</v>
      </c>
      <c r="C6665" s="193"/>
      <c r="D6665" s="19">
        <v>0.99314621060371944</v>
      </c>
      <c r="E6665" s="19"/>
      <c r="F6665" s="19">
        <v>0.63762662382954205</v>
      </c>
      <c r="G6665" s="19"/>
      <c r="H6665" s="19">
        <v>0.31617547226970716</v>
      </c>
      <c r="I6665" s="19"/>
      <c r="J6665" s="19">
        <v>0.6300558143081445</v>
      </c>
      <c r="K6665" s="19"/>
      <c r="L6665" s="19">
        <v>1.4315969028436724</v>
      </c>
      <c r="M6665" s="19"/>
      <c r="N6665" s="19">
        <v>0.33442984117399843</v>
      </c>
      <c r="O6665" s="19">
        <v>0.59918435015443394</v>
      </c>
      <c r="P6665" s="50"/>
      <c r="R6665" s="9" t="s">
        <v>0</v>
      </c>
    </row>
    <row r="6666" spans="2:18" x14ac:dyDescent="0.2">
      <c r="B6666" s="25">
        <v>6436</v>
      </c>
      <c r="C6666" s="193">
        <v>0.5121444162015496</v>
      </c>
      <c r="D6666" s="19"/>
      <c r="E6666" s="19"/>
      <c r="F6666" s="19">
        <v>0.11310017483061494</v>
      </c>
      <c r="G6666" s="19"/>
      <c r="H6666" s="19">
        <v>0.38651153826277851</v>
      </c>
      <c r="I6666" s="19">
        <v>6.7609667004260396E-2</v>
      </c>
      <c r="J6666" s="19"/>
      <c r="K6666" s="19">
        <v>0.25167444968136488</v>
      </c>
      <c r="L6666" s="19"/>
      <c r="M6666" s="19">
        <v>4.8186048414702136E-2</v>
      </c>
      <c r="N6666" s="19"/>
      <c r="O6666" s="19"/>
      <c r="P6666" s="50">
        <v>0.21663574562141061</v>
      </c>
      <c r="R6666" s="9" t="s">
        <v>0</v>
      </c>
    </row>
    <row r="6667" spans="2:18" x14ac:dyDescent="0.2">
      <c r="B6667" s="25">
        <v>6437</v>
      </c>
      <c r="C6667" s="193">
        <v>1.2321029769904377</v>
      </c>
      <c r="D6667" s="19"/>
      <c r="E6667" s="19">
        <v>1.6051239507190198</v>
      </c>
      <c r="F6667" s="19"/>
      <c r="G6667" s="19">
        <v>0.14243289886142146</v>
      </c>
      <c r="H6667" s="19"/>
      <c r="I6667" s="19">
        <v>0.58019519240823292</v>
      </c>
      <c r="J6667" s="19"/>
      <c r="K6667" s="19">
        <v>1.1078036908925604</v>
      </c>
      <c r="L6667" s="19"/>
      <c r="M6667" s="19">
        <v>1.1600913822327708</v>
      </c>
      <c r="N6667" s="19"/>
      <c r="O6667" s="19">
        <v>0.44852681265671457</v>
      </c>
      <c r="P6667" s="50"/>
      <c r="R6667" s="9" t="s">
        <v>0</v>
      </c>
    </row>
    <row r="6668" spans="2:18" x14ac:dyDescent="0.2">
      <c r="B6668" s="25">
        <v>6438</v>
      </c>
      <c r="C6668" s="193"/>
      <c r="D6668" s="19">
        <v>1.7266500289598308</v>
      </c>
      <c r="E6668" s="19"/>
      <c r="F6668" s="19">
        <v>0.41023043931005909</v>
      </c>
      <c r="G6668" s="19"/>
      <c r="H6668" s="19">
        <v>0.17337690138859316</v>
      </c>
      <c r="I6668" s="19"/>
      <c r="J6668" s="19">
        <v>1.459379151958176</v>
      </c>
      <c r="K6668" s="19"/>
      <c r="L6668" s="19">
        <v>2.601738025739444</v>
      </c>
      <c r="M6668" s="19"/>
      <c r="N6668" s="19">
        <v>0.59058031993403182</v>
      </c>
      <c r="O6668" s="19"/>
      <c r="P6668" s="50">
        <v>0.38434809007064424</v>
      </c>
      <c r="R6668" s="9" t="s">
        <v>0</v>
      </c>
    </row>
    <row r="6669" spans="2:18" x14ac:dyDescent="0.2">
      <c r="B6669" s="25">
        <v>6439</v>
      </c>
      <c r="C6669" s="193"/>
      <c r="D6669" s="19">
        <v>0.18086724381315453</v>
      </c>
      <c r="E6669" s="19"/>
      <c r="F6669" s="19">
        <v>7.0814375222515699E-2</v>
      </c>
      <c r="G6669" s="19">
        <v>5.9042991940793987E-2</v>
      </c>
      <c r="H6669" s="19"/>
      <c r="I6669" s="19"/>
      <c r="J6669" s="19">
        <v>0.74936371429191351</v>
      </c>
      <c r="K6669" s="19"/>
      <c r="L6669" s="19">
        <v>0.38361067912858982</v>
      </c>
      <c r="M6669" s="19"/>
      <c r="N6669" s="19">
        <v>0.83426322923796825</v>
      </c>
      <c r="O6669" s="19">
        <v>0.15616867866902023</v>
      </c>
      <c r="P6669" s="50"/>
      <c r="R6669" s="9" t="s">
        <v>0</v>
      </c>
    </row>
    <row r="6670" spans="2:18" x14ac:dyDescent="0.2">
      <c r="B6670" s="25">
        <v>6440</v>
      </c>
      <c r="C6670" s="193">
        <v>0.308924623263862</v>
      </c>
      <c r="D6670" s="19"/>
      <c r="E6670" s="19">
        <v>0.17915480777044057</v>
      </c>
      <c r="F6670" s="19"/>
      <c r="G6670" s="19">
        <v>0.38555960523233107</v>
      </c>
      <c r="H6670" s="19"/>
      <c r="I6670" s="19"/>
      <c r="J6670" s="19">
        <v>0.20889498121091415</v>
      </c>
      <c r="K6670" s="19"/>
      <c r="L6670" s="19">
        <v>0.28619115395059613</v>
      </c>
      <c r="M6670" s="19"/>
      <c r="N6670" s="19">
        <v>2.2194832378554111E-3</v>
      </c>
      <c r="O6670" s="19"/>
      <c r="P6670" s="50">
        <v>0.1006600312597231</v>
      </c>
      <c r="R6670" s="9" t="s">
        <v>0</v>
      </c>
    </row>
    <row r="6671" spans="2:18" x14ac:dyDescent="0.2">
      <c r="B6671" s="25">
        <v>6441</v>
      </c>
      <c r="C6671" s="193"/>
      <c r="D6671" s="19">
        <v>1.0920228187955614</v>
      </c>
      <c r="E6671" s="19"/>
      <c r="F6671" s="19">
        <v>1.0420652064435816</v>
      </c>
      <c r="G6671" s="19"/>
      <c r="H6671" s="19">
        <v>0.35735553917048274</v>
      </c>
      <c r="I6671" s="19"/>
      <c r="J6671" s="19">
        <v>1.926384562266658</v>
      </c>
      <c r="K6671" s="19"/>
      <c r="L6671" s="19">
        <v>0.57518945774751362</v>
      </c>
      <c r="M6671" s="19"/>
      <c r="N6671" s="19">
        <v>1.075068976260392</v>
      </c>
      <c r="O6671" s="19"/>
      <c r="P6671" s="50">
        <v>0.54782957714498359</v>
      </c>
      <c r="R6671" s="9" t="s">
        <v>0</v>
      </c>
    </row>
    <row r="6672" spans="2:18" x14ac:dyDescent="0.2">
      <c r="B6672" s="25">
        <v>6442</v>
      </c>
      <c r="C6672" s="193"/>
      <c r="D6672" s="19">
        <v>0.56387634351658189</v>
      </c>
      <c r="E6672" s="19"/>
      <c r="F6672" s="19">
        <v>1.4033891354867829</v>
      </c>
      <c r="G6672" s="19"/>
      <c r="H6672" s="19">
        <v>0.14839142973573988</v>
      </c>
      <c r="I6672" s="19"/>
      <c r="J6672" s="19">
        <v>0.88662150296260189</v>
      </c>
      <c r="K6672" s="19"/>
      <c r="L6672" s="19">
        <v>0.53352925758029501</v>
      </c>
      <c r="M6672" s="19"/>
      <c r="N6672" s="19">
        <v>0.53816157866858594</v>
      </c>
      <c r="O6672" s="19"/>
      <c r="P6672" s="50">
        <v>0.60362003990953861</v>
      </c>
      <c r="R6672" s="9" t="s">
        <v>0</v>
      </c>
    </row>
    <row r="6673" spans="2:18" x14ac:dyDescent="0.2">
      <c r="B6673" s="25">
        <v>6443</v>
      </c>
      <c r="C6673" s="193"/>
      <c r="D6673" s="19">
        <v>0.61176188089601213</v>
      </c>
      <c r="E6673" s="19">
        <v>0.10758730296072326</v>
      </c>
      <c r="F6673" s="19"/>
      <c r="G6673" s="19"/>
      <c r="H6673" s="19">
        <v>7.3074045794736406E-2</v>
      </c>
      <c r="I6673" s="19"/>
      <c r="J6673" s="19">
        <v>0.3757530097998214</v>
      </c>
      <c r="K6673" s="19"/>
      <c r="L6673" s="19">
        <v>0.43454818875063417</v>
      </c>
      <c r="M6673" s="19">
        <v>0.25814357455195874</v>
      </c>
      <c r="N6673" s="19"/>
      <c r="O6673" s="19">
        <v>0.2476107609290496</v>
      </c>
      <c r="P6673" s="50"/>
      <c r="R6673" s="9" t="s">
        <v>0</v>
      </c>
    </row>
    <row r="6674" spans="2:18" x14ac:dyDescent="0.2">
      <c r="B6674" s="25">
        <v>6444</v>
      </c>
      <c r="C6674" s="193">
        <v>0.17715116135043579</v>
      </c>
      <c r="D6674" s="19"/>
      <c r="E6674" s="19">
        <v>0.34787275316723348</v>
      </c>
      <c r="F6674" s="19"/>
      <c r="G6674" s="19">
        <v>0.30310146432532126</v>
      </c>
      <c r="H6674" s="19"/>
      <c r="I6674" s="19">
        <v>7.0095195878510791E-2</v>
      </c>
      <c r="J6674" s="19"/>
      <c r="K6674" s="19"/>
      <c r="L6674" s="19">
        <v>0.2198077562358742</v>
      </c>
      <c r="M6674" s="19">
        <v>0.55888037168532034</v>
      </c>
      <c r="N6674" s="19"/>
      <c r="O6674" s="19">
        <v>0.39049887977562464</v>
      </c>
      <c r="P6674" s="50"/>
      <c r="R6674" s="9" t="s">
        <v>0</v>
      </c>
    </row>
    <row r="6675" spans="2:18" x14ac:dyDescent="0.2">
      <c r="B6675" s="25">
        <v>6445</v>
      </c>
      <c r="C6675" s="193"/>
      <c r="D6675" s="19">
        <v>0.58137719367503671</v>
      </c>
      <c r="E6675" s="19"/>
      <c r="F6675" s="19">
        <v>0.55258593493874586</v>
      </c>
      <c r="G6675" s="19"/>
      <c r="H6675" s="19">
        <v>0.98256322326311785</v>
      </c>
      <c r="I6675" s="19"/>
      <c r="J6675" s="19">
        <v>0.293535706645635</v>
      </c>
      <c r="K6675" s="19"/>
      <c r="L6675" s="19">
        <v>0.9861302192265845</v>
      </c>
      <c r="M6675" s="19"/>
      <c r="N6675" s="19">
        <v>1.4820645402511823</v>
      </c>
      <c r="O6675" s="19"/>
      <c r="P6675" s="50">
        <v>0.36235793867990201</v>
      </c>
      <c r="R6675" s="9" t="s">
        <v>0</v>
      </c>
    </row>
    <row r="6676" spans="2:18" x14ac:dyDescent="0.2">
      <c r="B6676" s="25">
        <v>6446</v>
      </c>
      <c r="C6676" s="193"/>
      <c r="D6676" s="19">
        <v>1.0091149931926049</v>
      </c>
      <c r="E6676" s="19">
        <v>0.51876229877599223</v>
      </c>
      <c r="F6676" s="19"/>
      <c r="G6676" s="19">
        <v>0.48983640655104288</v>
      </c>
      <c r="H6676" s="19"/>
      <c r="I6676" s="19">
        <v>1.6952025502047146E-2</v>
      </c>
      <c r="J6676" s="19"/>
      <c r="K6676" s="19">
        <v>0.75400537452726035</v>
      </c>
      <c r="L6676" s="19"/>
      <c r="M6676" s="19">
        <v>0.61946200138768415</v>
      </c>
      <c r="N6676" s="19"/>
      <c r="O6676" s="19"/>
      <c r="P6676" s="50">
        <v>0.50473889947789208</v>
      </c>
      <c r="R6676" s="9" t="s">
        <v>0</v>
      </c>
    </row>
    <row r="6677" spans="2:18" x14ac:dyDescent="0.2">
      <c r="B6677" s="25">
        <v>6447</v>
      </c>
      <c r="C6677" s="193"/>
      <c r="D6677" s="19">
        <v>0.11234286132544832</v>
      </c>
      <c r="E6677" s="19"/>
      <c r="F6677" s="19">
        <v>0.57034583444986431</v>
      </c>
      <c r="G6677" s="19"/>
      <c r="H6677" s="19">
        <v>0.11856176449730552</v>
      </c>
      <c r="I6677" s="19">
        <v>0.18061258081029904</v>
      </c>
      <c r="J6677" s="19"/>
      <c r="K6677" s="19">
        <v>0.35014787707158274</v>
      </c>
      <c r="L6677" s="19"/>
      <c r="M6677" s="19"/>
      <c r="N6677" s="19">
        <v>0.32581546423632857</v>
      </c>
      <c r="O6677" s="19">
        <v>0.95743881201677594</v>
      </c>
      <c r="P6677" s="50"/>
      <c r="R6677" s="9" t="s">
        <v>0</v>
      </c>
    </row>
    <row r="6678" spans="2:18" x14ac:dyDescent="0.2">
      <c r="B6678" s="25">
        <v>6448</v>
      </c>
      <c r="C6678" s="193"/>
      <c r="D6678" s="19">
        <v>1.7764469168601615</v>
      </c>
      <c r="E6678" s="19"/>
      <c r="F6678" s="19">
        <v>1.1880245196533123</v>
      </c>
      <c r="G6678" s="19"/>
      <c r="H6678" s="19">
        <v>0.43556426129032844</v>
      </c>
      <c r="I6678" s="19"/>
      <c r="J6678" s="19">
        <v>0.56479996978355018</v>
      </c>
      <c r="K6678" s="19"/>
      <c r="L6678" s="19">
        <v>0.84041239200191842</v>
      </c>
      <c r="M6678" s="19"/>
      <c r="N6678" s="19">
        <v>1.1312127392675713</v>
      </c>
      <c r="O6678" s="19"/>
      <c r="P6678" s="50">
        <v>0.54567111928338707</v>
      </c>
      <c r="R6678" s="9" t="s">
        <v>0</v>
      </c>
    </row>
    <row r="6679" spans="2:18" x14ac:dyDescent="0.2">
      <c r="B6679" s="25">
        <v>6449</v>
      </c>
      <c r="C6679" s="193">
        <v>0.29942343645312081</v>
      </c>
      <c r="D6679" s="19"/>
      <c r="E6679" s="19"/>
      <c r="F6679" s="19">
        <v>1.7296552895824961E-3</v>
      </c>
      <c r="G6679" s="19"/>
      <c r="H6679" s="19">
        <v>0.41381748253933859</v>
      </c>
      <c r="I6679" s="19"/>
      <c r="J6679" s="19">
        <v>0.4309484200066645</v>
      </c>
      <c r="K6679" s="19"/>
      <c r="L6679" s="19">
        <v>3.5353031818374493E-2</v>
      </c>
      <c r="M6679" s="19"/>
      <c r="N6679" s="19">
        <v>0.23860677824252824</v>
      </c>
      <c r="O6679" s="19"/>
      <c r="P6679" s="50">
        <v>1.4797433607187211</v>
      </c>
      <c r="R6679" s="9" t="s">
        <v>0</v>
      </c>
    </row>
    <row r="6680" spans="2:18" x14ac:dyDescent="0.2">
      <c r="B6680" s="25">
        <v>6450</v>
      </c>
      <c r="C6680" s="193">
        <v>1.3576976344656448</v>
      </c>
      <c r="D6680" s="19"/>
      <c r="E6680" s="19">
        <v>1.2329901433019474</v>
      </c>
      <c r="F6680" s="19"/>
      <c r="G6680" s="19">
        <v>2.0260428342949259</v>
      </c>
      <c r="H6680" s="19"/>
      <c r="I6680" s="19">
        <v>0.6142988897924585</v>
      </c>
      <c r="J6680" s="19"/>
      <c r="K6680" s="19">
        <v>1.0308984438085345</v>
      </c>
      <c r="L6680" s="19"/>
      <c r="M6680" s="19">
        <v>1.1638302978977901</v>
      </c>
      <c r="N6680" s="19"/>
      <c r="O6680" s="19">
        <v>1.2256421540021918</v>
      </c>
      <c r="P6680" s="50"/>
      <c r="R6680" s="9" t="s">
        <v>0</v>
      </c>
    </row>
    <row r="6681" spans="2:18" x14ac:dyDescent="0.2">
      <c r="B6681" s="25">
        <v>6451</v>
      </c>
      <c r="C6681" s="193">
        <v>0.21332576764327765</v>
      </c>
      <c r="D6681" s="19"/>
      <c r="E6681" s="19"/>
      <c r="F6681" s="19">
        <v>0.84267704217894457</v>
      </c>
      <c r="G6681" s="19"/>
      <c r="H6681" s="19">
        <v>0.63186314704248547</v>
      </c>
      <c r="I6681" s="19">
        <v>0.42919628803462667</v>
      </c>
      <c r="J6681" s="19"/>
      <c r="K6681" s="19">
        <v>5.8657288414651668E-4</v>
      </c>
      <c r="L6681" s="19"/>
      <c r="M6681" s="19"/>
      <c r="N6681" s="19">
        <v>1.5787219610713779</v>
      </c>
      <c r="O6681" s="19"/>
      <c r="P6681" s="50">
        <v>1.106722519710269</v>
      </c>
      <c r="R6681" s="9" t="s">
        <v>0</v>
      </c>
    </row>
    <row r="6682" spans="2:18" x14ac:dyDescent="0.2">
      <c r="B6682" s="25">
        <v>6452</v>
      </c>
      <c r="C6682" s="193"/>
      <c r="D6682" s="19">
        <v>0.60225826230592516</v>
      </c>
      <c r="E6682" s="19"/>
      <c r="F6682" s="19">
        <v>0.12001394642687643</v>
      </c>
      <c r="G6682" s="19"/>
      <c r="H6682" s="19">
        <v>0.1690941160813921</v>
      </c>
      <c r="I6682" s="19"/>
      <c r="J6682" s="19">
        <v>0.76062930696086495</v>
      </c>
      <c r="K6682" s="19"/>
      <c r="L6682" s="19">
        <v>1.776364636759401</v>
      </c>
      <c r="M6682" s="19"/>
      <c r="N6682" s="19">
        <v>0.71508101512941502</v>
      </c>
      <c r="O6682" s="19">
        <v>0.12784651396202959</v>
      </c>
      <c r="P6682" s="50"/>
      <c r="R6682" s="9" t="s">
        <v>0</v>
      </c>
    </row>
    <row r="6683" spans="2:18" x14ac:dyDescent="0.2">
      <c r="B6683" s="25">
        <v>6453</v>
      </c>
      <c r="C6683" s="193"/>
      <c r="D6683" s="19">
        <v>0.63639260541964948</v>
      </c>
      <c r="E6683" s="19"/>
      <c r="F6683" s="19">
        <v>0.47093883578902762</v>
      </c>
      <c r="G6683" s="19"/>
      <c r="H6683" s="19">
        <v>1.686012910865385</v>
      </c>
      <c r="I6683" s="19"/>
      <c r="J6683" s="19">
        <v>0.34708396624380666</v>
      </c>
      <c r="K6683" s="19"/>
      <c r="L6683" s="19">
        <v>8.3495798609576774E-2</v>
      </c>
      <c r="M6683" s="19">
        <v>0.4710534600569104</v>
      </c>
      <c r="N6683" s="19"/>
      <c r="O6683" s="19"/>
      <c r="P6683" s="50">
        <v>0.60164797230169309</v>
      </c>
      <c r="R6683" s="9" t="s">
        <v>0</v>
      </c>
    </row>
    <row r="6684" spans="2:18" x14ac:dyDescent="0.2">
      <c r="B6684" s="25">
        <v>6454</v>
      </c>
      <c r="C6684" s="193"/>
      <c r="D6684" s="19">
        <v>0.92935016942501347</v>
      </c>
      <c r="E6684" s="19"/>
      <c r="F6684" s="19">
        <v>1.7201949263401639</v>
      </c>
      <c r="G6684" s="19"/>
      <c r="H6684" s="19">
        <v>0.21809547509393445</v>
      </c>
      <c r="I6684" s="19"/>
      <c r="J6684" s="19">
        <v>1.2943049007249585</v>
      </c>
      <c r="K6684" s="19"/>
      <c r="L6684" s="19">
        <v>1.30214329365302</v>
      </c>
      <c r="M6684" s="19"/>
      <c r="N6684" s="19">
        <v>1.6585629169107734</v>
      </c>
      <c r="O6684" s="19"/>
      <c r="P6684" s="50">
        <v>0.66741371359726775</v>
      </c>
      <c r="R6684" s="9" t="s">
        <v>0</v>
      </c>
    </row>
    <row r="6685" spans="2:18" x14ac:dyDescent="0.2">
      <c r="B6685" s="25">
        <v>6455</v>
      </c>
      <c r="C6685" s="193"/>
      <c r="D6685" s="19">
        <v>0.4547451549890843</v>
      </c>
      <c r="E6685" s="19">
        <v>6.8807942261598407E-2</v>
      </c>
      <c r="F6685" s="19"/>
      <c r="G6685" s="19">
        <v>0.43869694689247302</v>
      </c>
      <c r="H6685" s="19"/>
      <c r="I6685" s="19">
        <v>0.40890938309672986</v>
      </c>
      <c r="J6685" s="19"/>
      <c r="K6685" s="19">
        <v>0.91856957237999237</v>
      </c>
      <c r="L6685" s="19"/>
      <c r="M6685" s="19"/>
      <c r="N6685" s="19">
        <v>3.1594895237269716E-2</v>
      </c>
      <c r="O6685" s="19">
        <v>0.2055417609621786</v>
      </c>
      <c r="P6685" s="50"/>
      <c r="R6685" s="9" t="s">
        <v>0</v>
      </c>
    </row>
    <row r="6686" spans="2:18" x14ac:dyDescent="0.2">
      <c r="B6686" s="25">
        <v>6456</v>
      </c>
      <c r="C6686" s="193"/>
      <c r="D6686" s="19">
        <v>1.8175443480213458</v>
      </c>
      <c r="E6686" s="19"/>
      <c r="F6686" s="19">
        <v>0.50027753911414696</v>
      </c>
      <c r="G6686" s="19"/>
      <c r="H6686" s="19">
        <v>1.2194113835020561</v>
      </c>
      <c r="I6686" s="19"/>
      <c r="J6686" s="19">
        <v>1.1347197454845868</v>
      </c>
      <c r="K6686" s="19"/>
      <c r="L6686" s="19">
        <v>0.29360667856909428</v>
      </c>
      <c r="M6686" s="19"/>
      <c r="N6686" s="19">
        <v>0.4633700985089711</v>
      </c>
      <c r="O6686" s="19">
        <v>0.25281492253651189</v>
      </c>
      <c r="P6686" s="50"/>
      <c r="R6686" s="9" t="s">
        <v>0</v>
      </c>
    </row>
    <row r="6687" spans="2:18" x14ac:dyDescent="0.2">
      <c r="B6687" s="25">
        <v>6457</v>
      </c>
      <c r="C6687" s="193">
        <v>0.37258136239013911</v>
      </c>
      <c r="D6687" s="19"/>
      <c r="E6687" s="19">
        <v>0.88298460503040699</v>
      </c>
      <c r="F6687" s="19"/>
      <c r="G6687" s="19"/>
      <c r="H6687" s="19">
        <v>0.53648517149320796</v>
      </c>
      <c r="I6687" s="19">
        <v>0.29004103976355033</v>
      </c>
      <c r="J6687" s="19"/>
      <c r="K6687" s="19">
        <v>0.11334004747817976</v>
      </c>
      <c r="L6687" s="19"/>
      <c r="M6687" s="19">
        <v>0.55172553075253616</v>
      </c>
      <c r="N6687" s="19"/>
      <c r="O6687" s="19">
        <v>0.93598876432873768</v>
      </c>
      <c r="P6687" s="50"/>
      <c r="R6687" s="9" t="s">
        <v>0</v>
      </c>
    </row>
    <row r="6688" spans="2:18" x14ac:dyDescent="0.2">
      <c r="B6688" s="25">
        <v>6458</v>
      </c>
      <c r="C6688" s="193">
        <v>1.032965166256651</v>
      </c>
      <c r="D6688" s="19"/>
      <c r="E6688" s="19">
        <v>0.87321926971442543</v>
      </c>
      <c r="F6688" s="19"/>
      <c r="G6688" s="19">
        <v>1.0366202571567671</v>
      </c>
      <c r="H6688" s="19"/>
      <c r="I6688" s="19">
        <v>2.3233863171426035</v>
      </c>
      <c r="J6688" s="19"/>
      <c r="K6688" s="19">
        <v>0.38068559595446377</v>
      </c>
      <c r="L6688" s="19"/>
      <c r="M6688" s="19">
        <v>1.2016807553735083</v>
      </c>
      <c r="N6688" s="19"/>
      <c r="O6688" s="19">
        <v>0.98284148572803365</v>
      </c>
      <c r="P6688" s="50"/>
      <c r="R6688" s="9" t="s">
        <v>0</v>
      </c>
    </row>
    <row r="6689" spans="2:18" x14ac:dyDescent="0.2">
      <c r="B6689" s="25">
        <v>6459</v>
      </c>
      <c r="C6689" s="193"/>
      <c r="D6689" s="19">
        <v>1.4582002112871348</v>
      </c>
      <c r="E6689" s="19"/>
      <c r="F6689" s="19">
        <v>1.4215673225058769</v>
      </c>
      <c r="G6689" s="19"/>
      <c r="H6689" s="19">
        <v>1.5201344162127015</v>
      </c>
      <c r="I6689" s="19"/>
      <c r="J6689" s="19">
        <v>1.5813072264226329</v>
      </c>
      <c r="K6689" s="19"/>
      <c r="L6689" s="19">
        <v>1.3029295770912221</v>
      </c>
      <c r="M6689" s="19"/>
      <c r="N6689" s="19">
        <v>1.5719778420482795</v>
      </c>
      <c r="O6689" s="19"/>
      <c r="P6689" s="50">
        <v>0.96213774985040024</v>
      </c>
      <c r="R6689" s="9" t="s">
        <v>0</v>
      </c>
    </row>
    <row r="6690" spans="2:18" x14ac:dyDescent="0.2">
      <c r="B6690" s="25">
        <v>6460</v>
      </c>
      <c r="C6690" s="193">
        <v>0.4325506457469801</v>
      </c>
      <c r="D6690" s="19"/>
      <c r="E6690" s="19">
        <v>3.8475259311343768E-2</v>
      </c>
      <c r="F6690" s="19"/>
      <c r="G6690" s="19">
        <v>0.56340803734321943</v>
      </c>
      <c r="H6690" s="19"/>
      <c r="I6690" s="19">
        <v>0.553404626472908</v>
      </c>
      <c r="J6690" s="19"/>
      <c r="K6690" s="19">
        <v>0.57288166298762555</v>
      </c>
      <c r="L6690" s="19"/>
      <c r="M6690" s="19"/>
      <c r="N6690" s="19">
        <v>0.15621085321399719</v>
      </c>
      <c r="O6690" s="19">
        <v>1.3164194386132224</v>
      </c>
      <c r="P6690" s="50"/>
      <c r="R6690" s="9" t="s">
        <v>0</v>
      </c>
    </row>
    <row r="6691" spans="2:18" x14ac:dyDescent="0.2">
      <c r="B6691" s="25">
        <v>6461</v>
      </c>
      <c r="C6691" s="193"/>
      <c r="D6691" s="19">
        <v>1.3042496675605111</v>
      </c>
      <c r="E6691" s="19"/>
      <c r="F6691" s="19">
        <v>0.40762875210673971</v>
      </c>
      <c r="G6691" s="19"/>
      <c r="H6691" s="19">
        <v>1.2994813614458278</v>
      </c>
      <c r="I6691" s="19"/>
      <c r="J6691" s="19">
        <v>1.0768071256498339</v>
      </c>
      <c r="K6691" s="19">
        <v>3.7939379022669369E-2</v>
      </c>
      <c r="L6691" s="19"/>
      <c r="M6691" s="19"/>
      <c r="N6691" s="19">
        <v>0.69134833215415348</v>
      </c>
      <c r="O6691" s="19">
        <v>0.44644734473742942</v>
      </c>
      <c r="P6691" s="50"/>
      <c r="R6691" s="9" t="s">
        <v>0</v>
      </c>
    </row>
    <row r="6692" spans="2:18" x14ac:dyDescent="0.2">
      <c r="B6692" s="25">
        <v>6462</v>
      </c>
      <c r="C6692" s="193"/>
      <c r="D6692" s="19">
        <v>0.49238905513037073</v>
      </c>
      <c r="E6692" s="19">
        <v>0.11767871252780264</v>
      </c>
      <c r="F6692" s="19"/>
      <c r="G6692" s="19"/>
      <c r="H6692" s="19">
        <v>0.59281989390693968</v>
      </c>
      <c r="I6692" s="19"/>
      <c r="J6692" s="19">
        <v>0.46261330607830159</v>
      </c>
      <c r="K6692" s="19"/>
      <c r="L6692" s="19">
        <v>0.74009129130990781</v>
      </c>
      <c r="M6692" s="19">
        <v>0.4296039291189907</v>
      </c>
      <c r="N6692" s="19"/>
      <c r="O6692" s="19"/>
      <c r="P6692" s="50">
        <v>0.14121046918707322</v>
      </c>
      <c r="R6692" s="9" t="s">
        <v>0</v>
      </c>
    </row>
    <row r="6693" spans="2:18" x14ac:dyDescent="0.2">
      <c r="B6693" s="25">
        <v>6463</v>
      </c>
      <c r="C6693" s="193"/>
      <c r="D6693" s="19">
        <v>0.74294273463447158</v>
      </c>
      <c r="E6693" s="19"/>
      <c r="F6693" s="19">
        <v>1.5160918980164686</v>
      </c>
      <c r="G6693" s="19"/>
      <c r="H6693" s="19">
        <v>2.1183754754094428</v>
      </c>
      <c r="I6693" s="19"/>
      <c r="J6693" s="19">
        <v>2.8849433624892602</v>
      </c>
      <c r="K6693" s="19"/>
      <c r="L6693" s="19">
        <v>1.6199359206894275</v>
      </c>
      <c r="M6693" s="19"/>
      <c r="N6693" s="19">
        <v>1.3264749877474549</v>
      </c>
      <c r="O6693" s="19"/>
      <c r="P6693" s="50">
        <v>1.4183992441405098</v>
      </c>
      <c r="R6693" s="9" t="s">
        <v>0</v>
      </c>
    </row>
    <row r="6694" spans="2:18" x14ac:dyDescent="0.2">
      <c r="B6694" s="25">
        <v>6464</v>
      </c>
      <c r="C6694" s="193"/>
      <c r="D6694" s="19">
        <v>0.45129415007833024</v>
      </c>
      <c r="E6694" s="19"/>
      <c r="F6694" s="19">
        <v>0.30316549785073099</v>
      </c>
      <c r="G6694" s="19">
        <v>0.25293197261520151</v>
      </c>
      <c r="H6694" s="19"/>
      <c r="I6694" s="19"/>
      <c r="J6694" s="19">
        <v>0.13813937491637462</v>
      </c>
      <c r="K6694" s="19">
        <v>0.70905860482001515</v>
      </c>
      <c r="L6694" s="19"/>
      <c r="M6694" s="19">
        <v>0.36110701720327382</v>
      </c>
      <c r="N6694" s="19"/>
      <c r="O6694" s="19"/>
      <c r="P6694" s="50">
        <v>0.5606093499069007</v>
      </c>
      <c r="R6694" s="9" t="s">
        <v>0</v>
      </c>
    </row>
    <row r="6695" spans="2:18" x14ac:dyDescent="0.2">
      <c r="B6695" s="25">
        <v>6465</v>
      </c>
      <c r="C6695" s="193">
        <v>0.32821969869289358</v>
      </c>
      <c r="D6695" s="19"/>
      <c r="E6695" s="19">
        <v>0.77942263137450329</v>
      </c>
      <c r="F6695" s="19"/>
      <c r="G6695" s="19">
        <v>0.42447172309075731</v>
      </c>
      <c r="H6695" s="19"/>
      <c r="I6695" s="19">
        <v>0.53460664434942917</v>
      </c>
      <c r="J6695" s="19"/>
      <c r="K6695" s="19">
        <v>1.204896258432258</v>
      </c>
      <c r="L6695" s="19"/>
      <c r="M6695" s="19">
        <v>1.0151008176925465</v>
      </c>
      <c r="N6695" s="19"/>
      <c r="O6695" s="19">
        <v>0.44357919537221813</v>
      </c>
      <c r="P6695" s="50"/>
      <c r="R6695" s="9" t="s">
        <v>0</v>
      </c>
    </row>
    <row r="6696" spans="2:18" x14ac:dyDescent="0.2">
      <c r="B6696" s="25">
        <v>6466</v>
      </c>
      <c r="C6696" s="193">
        <v>0.2770211006479546</v>
      </c>
      <c r="D6696" s="19"/>
      <c r="E6696" s="19"/>
      <c r="F6696" s="19">
        <v>1.0531250904798146</v>
      </c>
      <c r="G6696" s="19">
        <v>0.43234209408806978</v>
      </c>
      <c r="H6696" s="19"/>
      <c r="I6696" s="19">
        <v>0.52537544524990654</v>
      </c>
      <c r="J6696" s="19"/>
      <c r="K6696" s="19">
        <v>0.31033944713431505</v>
      </c>
      <c r="L6696" s="19"/>
      <c r="M6696" s="19">
        <v>0.45858427436072646</v>
      </c>
      <c r="N6696" s="19"/>
      <c r="O6696" s="19"/>
      <c r="P6696" s="50">
        <v>0.39298449842468236</v>
      </c>
      <c r="R6696" s="9" t="s">
        <v>0</v>
      </c>
    </row>
    <row r="6697" spans="2:18" x14ac:dyDescent="0.2">
      <c r="B6697" s="25">
        <v>6467</v>
      </c>
      <c r="C6697" s="193">
        <v>9.2372794577649422E-2</v>
      </c>
      <c r="D6697" s="19"/>
      <c r="E6697" s="19"/>
      <c r="F6697" s="19">
        <v>0.8545660352326</v>
      </c>
      <c r="G6697" s="19"/>
      <c r="H6697" s="19">
        <v>0.55492933930889055</v>
      </c>
      <c r="I6697" s="19"/>
      <c r="J6697" s="19">
        <v>0.35304149644568195</v>
      </c>
      <c r="K6697" s="19">
        <v>0.36901184395780989</v>
      </c>
      <c r="L6697" s="19"/>
      <c r="M6697" s="19"/>
      <c r="N6697" s="19">
        <v>0.49383194942192732</v>
      </c>
      <c r="O6697" s="19">
        <v>1.2554120648755553E-2</v>
      </c>
      <c r="P6697" s="50"/>
      <c r="R6697" s="9" t="s">
        <v>0</v>
      </c>
    </row>
    <row r="6698" spans="2:18" x14ac:dyDescent="0.2">
      <c r="B6698" s="25">
        <v>6468</v>
      </c>
      <c r="C6698" s="193"/>
      <c r="D6698" s="19">
        <v>2.2527023496755398</v>
      </c>
      <c r="E6698" s="19"/>
      <c r="F6698" s="19">
        <v>1.8977432113318493</v>
      </c>
      <c r="G6698" s="19"/>
      <c r="H6698" s="19">
        <v>2.4682903062505197</v>
      </c>
      <c r="I6698" s="19"/>
      <c r="J6698" s="19">
        <v>1.8379297692790162</v>
      </c>
      <c r="K6698" s="19"/>
      <c r="L6698" s="19">
        <v>2.286982245069102</v>
      </c>
      <c r="M6698" s="19"/>
      <c r="N6698" s="19">
        <v>2.1034524245326547</v>
      </c>
      <c r="O6698" s="19"/>
      <c r="P6698" s="50">
        <v>2.1622850928488284</v>
      </c>
      <c r="R6698" s="9" t="s">
        <v>0</v>
      </c>
    </row>
    <row r="6699" spans="2:18" x14ac:dyDescent="0.2">
      <c r="B6699" s="25">
        <v>6469</v>
      </c>
      <c r="C6699" s="193">
        <v>0.60623633291695378</v>
      </c>
      <c r="D6699" s="19"/>
      <c r="E6699" s="19">
        <v>0.90529934445900762</v>
      </c>
      <c r="F6699" s="19"/>
      <c r="G6699" s="19">
        <v>1.0352812929022461</v>
      </c>
      <c r="H6699" s="19"/>
      <c r="I6699" s="19">
        <v>1.3995317497558672</v>
      </c>
      <c r="J6699" s="19"/>
      <c r="K6699" s="19">
        <v>1.0781038343211684</v>
      </c>
      <c r="L6699" s="19"/>
      <c r="M6699" s="19"/>
      <c r="N6699" s="19">
        <v>0.25384493328019841</v>
      </c>
      <c r="O6699" s="19">
        <v>0.18538129034271139</v>
      </c>
      <c r="P6699" s="50"/>
      <c r="R6699" s="9" t="s">
        <v>0</v>
      </c>
    </row>
    <row r="6700" spans="2:18" x14ac:dyDescent="0.2">
      <c r="B6700" s="25">
        <v>6470</v>
      </c>
      <c r="C6700" s="193">
        <v>1.2630992352464616</v>
      </c>
      <c r="D6700" s="19"/>
      <c r="E6700" s="19">
        <v>1.4918292638316568</v>
      </c>
      <c r="F6700" s="19"/>
      <c r="G6700" s="19">
        <v>0.49581880910399306</v>
      </c>
      <c r="H6700" s="19"/>
      <c r="I6700" s="19">
        <v>0.30556582867905613</v>
      </c>
      <c r="J6700" s="19"/>
      <c r="K6700" s="19">
        <v>0.72965954440759206</v>
      </c>
      <c r="L6700" s="19"/>
      <c r="M6700" s="19">
        <v>0.86217588852962901</v>
      </c>
      <c r="N6700" s="19"/>
      <c r="O6700" s="19"/>
      <c r="P6700" s="50">
        <v>0.32578084288835746</v>
      </c>
      <c r="R6700" s="9" t="s">
        <v>0</v>
      </c>
    </row>
    <row r="6701" spans="2:18" x14ac:dyDescent="0.2">
      <c r="B6701" s="25">
        <v>6471</v>
      </c>
      <c r="C6701" s="193"/>
      <c r="D6701" s="19">
        <v>0.60351745501996046</v>
      </c>
      <c r="E6701" s="19"/>
      <c r="F6701" s="19">
        <v>0.10181181533775316</v>
      </c>
      <c r="G6701" s="19"/>
      <c r="H6701" s="19">
        <v>0.68983458591697688</v>
      </c>
      <c r="I6701" s="19">
        <v>0.53564238412798182</v>
      </c>
      <c r="J6701" s="19"/>
      <c r="K6701" s="19"/>
      <c r="L6701" s="19">
        <v>0.11974664461827239</v>
      </c>
      <c r="M6701" s="19">
        <v>0.16759200146431039</v>
      </c>
      <c r="N6701" s="19"/>
      <c r="O6701" s="19"/>
      <c r="P6701" s="50">
        <v>3.8136220878667006E-2</v>
      </c>
      <c r="R6701" s="9" t="s">
        <v>0</v>
      </c>
    </row>
    <row r="6702" spans="2:18" x14ac:dyDescent="0.2">
      <c r="B6702" s="25">
        <v>6472</v>
      </c>
      <c r="C6702" s="193">
        <v>7.6787591904987268E-2</v>
      </c>
      <c r="D6702" s="19"/>
      <c r="E6702" s="19"/>
      <c r="F6702" s="19">
        <v>0.63708310039986726</v>
      </c>
      <c r="G6702" s="19"/>
      <c r="H6702" s="19">
        <v>0.83349384196339082</v>
      </c>
      <c r="I6702" s="19">
        <v>0.59875261934782131</v>
      </c>
      <c r="J6702" s="19"/>
      <c r="K6702" s="19"/>
      <c r="L6702" s="19">
        <v>0.93174843807324192</v>
      </c>
      <c r="M6702" s="19"/>
      <c r="N6702" s="19">
        <v>0.24135590633250115</v>
      </c>
      <c r="O6702" s="19">
        <v>0.45139796547458227</v>
      </c>
      <c r="P6702" s="50"/>
      <c r="R6702" s="9" t="s">
        <v>0</v>
      </c>
    </row>
    <row r="6703" spans="2:18" x14ac:dyDescent="0.2">
      <c r="B6703" s="25">
        <v>6473</v>
      </c>
      <c r="C6703" s="193">
        <v>0.23601880633024006</v>
      </c>
      <c r="D6703" s="19"/>
      <c r="E6703" s="19">
        <v>0.51103325582577674</v>
      </c>
      <c r="F6703" s="19"/>
      <c r="G6703" s="19">
        <v>0.20568583930477857</v>
      </c>
      <c r="H6703" s="19"/>
      <c r="I6703" s="19">
        <v>0.14025971773404952</v>
      </c>
      <c r="J6703" s="19"/>
      <c r="K6703" s="19">
        <v>5.0525031282147949E-2</v>
      </c>
      <c r="L6703" s="19"/>
      <c r="M6703" s="19">
        <v>0.68381844220183963</v>
      </c>
      <c r="N6703" s="19"/>
      <c r="O6703" s="19">
        <v>0.51657566730598714</v>
      </c>
      <c r="P6703" s="50"/>
      <c r="R6703" s="9" t="s">
        <v>0</v>
      </c>
    </row>
    <row r="6704" spans="2:18" x14ac:dyDescent="0.2">
      <c r="B6704" s="25">
        <v>6474</v>
      </c>
      <c r="C6704" s="193">
        <v>0.12073432659573917</v>
      </c>
      <c r="D6704" s="19"/>
      <c r="E6704" s="19">
        <v>3.830455226679539E-2</v>
      </c>
      <c r="F6704" s="19"/>
      <c r="G6704" s="19">
        <v>1.0424701804202305</v>
      </c>
      <c r="H6704" s="19"/>
      <c r="I6704" s="19">
        <v>0.87881623952514043</v>
      </c>
      <c r="J6704" s="19"/>
      <c r="K6704" s="19">
        <v>0.20348555840081053</v>
      </c>
      <c r="L6704" s="19"/>
      <c r="M6704" s="19">
        <v>1.1252374571222821</v>
      </c>
      <c r="N6704" s="19"/>
      <c r="O6704" s="19">
        <v>0.59396762727331831</v>
      </c>
      <c r="P6704" s="50"/>
      <c r="R6704" s="9" t="s">
        <v>0</v>
      </c>
    </row>
    <row r="6705" spans="2:18" x14ac:dyDescent="0.2">
      <c r="B6705" s="25">
        <v>6475</v>
      </c>
      <c r="C6705" s="193"/>
      <c r="D6705" s="19">
        <v>0.79862702682418418</v>
      </c>
      <c r="E6705" s="19">
        <v>0.20411803217914934</v>
      </c>
      <c r="F6705" s="19"/>
      <c r="G6705" s="19"/>
      <c r="H6705" s="19">
        <v>0.45202954162600639</v>
      </c>
      <c r="I6705" s="19"/>
      <c r="J6705" s="19">
        <v>1.1104814155077249</v>
      </c>
      <c r="K6705" s="19"/>
      <c r="L6705" s="19">
        <v>0.51584024648687943</v>
      </c>
      <c r="M6705" s="19"/>
      <c r="N6705" s="19">
        <v>0.72021062121564405</v>
      </c>
      <c r="O6705" s="19"/>
      <c r="P6705" s="50">
        <v>0.57271546942695073</v>
      </c>
      <c r="R6705" s="9" t="s">
        <v>0</v>
      </c>
    </row>
    <row r="6706" spans="2:18" x14ac:dyDescent="0.2">
      <c r="B6706" s="25">
        <v>6476</v>
      </c>
      <c r="C6706" s="193">
        <v>0.13777816882614005</v>
      </c>
      <c r="D6706" s="19"/>
      <c r="E6706" s="19"/>
      <c r="F6706" s="19">
        <v>0.42300584631238247</v>
      </c>
      <c r="G6706" s="19"/>
      <c r="H6706" s="19">
        <v>0.90048430219645659</v>
      </c>
      <c r="I6706" s="19">
        <v>0.32112550000601758</v>
      </c>
      <c r="J6706" s="19"/>
      <c r="K6706" s="19"/>
      <c r="L6706" s="19">
        <v>0.14101895214711657</v>
      </c>
      <c r="M6706" s="19">
        <v>0.73736193875266176</v>
      </c>
      <c r="N6706" s="19"/>
      <c r="O6706" s="19">
        <v>0.73253952639389541</v>
      </c>
      <c r="P6706" s="50"/>
      <c r="R6706" s="9" t="s">
        <v>0</v>
      </c>
    </row>
    <row r="6707" spans="2:18" x14ac:dyDescent="0.2">
      <c r="B6707" s="25">
        <v>6477</v>
      </c>
      <c r="C6707" s="193">
        <v>1.0941624674510781</v>
      </c>
      <c r="D6707" s="19"/>
      <c r="E6707" s="19">
        <v>1.2021548894171425</v>
      </c>
      <c r="F6707" s="19"/>
      <c r="G6707" s="19">
        <v>0.46950789929654196</v>
      </c>
      <c r="H6707" s="19"/>
      <c r="I6707" s="19">
        <v>0.95273922907453334</v>
      </c>
      <c r="J6707" s="19"/>
      <c r="K6707" s="19">
        <v>0.82517442383737005</v>
      </c>
      <c r="L6707" s="19"/>
      <c r="M6707" s="19">
        <v>1.9502387908214995</v>
      </c>
      <c r="N6707" s="19"/>
      <c r="O6707" s="19">
        <v>0.48292263574762234</v>
      </c>
      <c r="P6707" s="50"/>
      <c r="R6707" s="9" t="s">
        <v>0</v>
      </c>
    </row>
    <row r="6708" spans="2:18" x14ac:dyDescent="0.2">
      <c r="B6708" s="25">
        <v>6478</v>
      </c>
      <c r="C6708" s="193">
        <v>2.1654525482523179</v>
      </c>
      <c r="D6708" s="19"/>
      <c r="E6708" s="19">
        <v>2.2191410502156685</v>
      </c>
      <c r="F6708" s="19"/>
      <c r="G6708" s="19">
        <v>1.9232976516586231</v>
      </c>
      <c r="H6708" s="19"/>
      <c r="I6708" s="19">
        <v>0.71264984153790212</v>
      </c>
      <c r="J6708" s="19"/>
      <c r="K6708" s="19">
        <v>1.6610131931618501</v>
      </c>
      <c r="L6708" s="19"/>
      <c r="M6708" s="19">
        <v>2.6455370704916472</v>
      </c>
      <c r="N6708" s="19"/>
      <c r="O6708" s="19">
        <v>1.7000423029615872</v>
      </c>
      <c r="P6708" s="50"/>
      <c r="R6708" s="9" t="s">
        <v>0</v>
      </c>
    </row>
    <row r="6709" spans="2:18" x14ac:dyDescent="0.2">
      <c r="B6709" s="25">
        <v>6479</v>
      </c>
      <c r="C6709" s="193">
        <v>1.2337084377930134</v>
      </c>
      <c r="D6709" s="19"/>
      <c r="E6709" s="19">
        <v>0.34781270414360282</v>
      </c>
      <c r="F6709" s="19"/>
      <c r="G6709" s="19">
        <v>0.19554745391393852</v>
      </c>
      <c r="H6709" s="19"/>
      <c r="I6709" s="19">
        <v>0.82079331015551615</v>
      </c>
      <c r="J6709" s="19"/>
      <c r="K6709" s="19">
        <v>0.38602522945456491</v>
      </c>
      <c r="L6709" s="19"/>
      <c r="M6709" s="19">
        <v>1.1812872577828948</v>
      </c>
      <c r="N6709" s="19"/>
      <c r="O6709" s="19">
        <v>0.62842590634270634</v>
      </c>
      <c r="P6709" s="50"/>
      <c r="R6709" s="9" t="s">
        <v>0</v>
      </c>
    </row>
    <row r="6710" spans="2:18" x14ac:dyDescent="0.2">
      <c r="B6710" s="25">
        <v>6480</v>
      </c>
      <c r="C6710" s="193">
        <v>0.61697822075244135</v>
      </c>
      <c r="D6710" s="19"/>
      <c r="E6710" s="19">
        <v>0.46808516368256636</v>
      </c>
      <c r="F6710" s="19"/>
      <c r="G6710" s="19">
        <v>0.47599927168780154</v>
      </c>
      <c r="H6710" s="19"/>
      <c r="I6710" s="19">
        <v>0.12687667601808414</v>
      </c>
      <c r="J6710" s="19"/>
      <c r="K6710" s="19">
        <v>1.2495586459298234</v>
      </c>
      <c r="L6710" s="19"/>
      <c r="M6710" s="19"/>
      <c r="N6710" s="19">
        <v>0.14932234333115194</v>
      </c>
      <c r="O6710" s="19">
        <v>0.89251098217177816</v>
      </c>
      <c r="P6710" s="50"/>
      <c r="R6710" s="9" t="s">
        <v>0</v>
      </c>
    </row>
    <row r="6711" spans="2:18" x14ac:dyDescent="0.2">
      <c r="B6711" s="25">
        <v>6481</v>
      </c>
      <c r="C6711" s="193">
        <v>1.0520779588505191</v>
      </c>
      <c r="D6711" s="19"/>
      <c r="E6711" s="19">
        <v>1.1319759422541507</v>
      </c>
      <c r="F6711" s="19"/>
      <c r="G6711" s="19"/>
      <c r="H6711" s="19">
        <v>7.5248519303436026E-2</v>
      </c>
      <c r="I6711" s="19">
        <v>0.386755380859371</v>
      </c>
      <c r="J6711" s="19"/>
      <c r="K6711" s="19">
        <v>1.3023463958237833</v>
      </c>
      <c r="L6711" s="19"/>
      <c r="M6711" s="19">
        <v>1.2744669065690692</v>
      </c>
      <c r="N6711" s="19"/>
      <c r="O6711" s="19">
        <v>1.2341919635663092</v>
      </c>
      <c r="P6711" s="50"/>
      <c r="R6711" s="9" t="s">
        <v>0</v>
      </c>
    </row>
    <row r="6712" spans="2:18" x14ac:dyDescent="0.2">
      <c r="B6712" s="25">
        <v>6482</v>
      </c>
      <c r="C6712" s="193">
        <v>0.22399088779046611</v>
      </c>
      <c r="D6712" s="19"/>
      <c r="E6712" s="19"/>
      <c r="F6712" s="19">
        <v>0.46315240024598286</v>
      </c>
      <c r="G6712" s="19"/>
      <c r="H6712" s="19">
        <v>2.1608193569178983E-2</v>
      </c>
      <c r="I6712" s="19">
        <v>0.71815348382318756</v>
      </c>
      <c r="J6712" s="19"/>
      <c r="K6712" s="19"/>
      <c r="L6712" s="19">
        <v>0.66973948075753698</v>
      </c>
      <c r="M6712" s="19"/>
      <c r="N6712" s="19">
        <v>0.40117146771429535</v>
      </c>
      <c r="O6712" s="19">
        <v>0.23632362511467511</v>
      </c>
      <c r="P6712" s="50"/>
      <c r="R6712" s="9" t="s">
        <v>0</v>
      </c>
    </row>
    <row r="6713" spans="2:18" x14ac:dyDescent="0.2">
      <c r="B6713" s="25">
        <v>6483</v>
      </c>
      <c r="C6713" s="193"/>
      <c r="D6713" s="19">
        <v>0.18277690790282883</v>
      </c>
      <c r="E6713" s="19"/>
      <c r="F6713" s="19">
        <v>1.1464091605867313</v>
      </c>
      <c r="G6713" s="19"/>
      <c r="H6713" s="19">
        <v>0.70681919913094582</v>
      </c>
      <c r="I6713" s="19"/>
      <c r="J6713" s="19">
        <v>0.73482574743304552</v>
      </c>
      <c r="K6713" s="19"/>
      <c r="L6713" s="19">
        <v>0.36919400015315917</v>
      </c>
      <c r="M6713" s="19"/>
      <c r="N6713" s="19">
        <v>0.94712877349616376</v>
      </c>
      <c r="O6713" s="19"/>
      <c r="P6713" s="50">
        <v>1.2843788748983114</v>
      </c>
      <c r="R6713" s="9" t="s">
        <v>0</v>
      </c>
    </row>
    <row r="6714" spans="2:18" x14ac:dyDescent="0.2">
      <c r="B6714" s="25">
        <v>6484</v>
      </c>
      <c r="C6714" s="193">
        <v>2.2309654254380411</v>
      </c>
      <c r="D6714" s="19"/>
      <c r="E6714" s="19">
        <v>0.99378965130586772</v>
      </c>
      <c r="F6714" s="19"/>
      <c r="G6714" s="19">
        <v>2.0907403412054038</v>
      </c>
      <c r="H6714" s="19"/>
      <c r="I6714" s="19">
        <v>3.0434031940519946</v>
      </c>
      <c r="J6714" s="19"/>
      <c r="K6714" s="19">
        <v>1.477671360406724</v>
      </c>
      <c r="L6714" s="19"/>
      <c r="M6714" s="19">
        <v>1.7970388494151188</v>
      </c>
      <c r="N6714" s="19"/>
      <c r="O6714" s="19">
        <v>1.8222224572077719</v>
      </c>
      <c r="P6714" s="50"/>
      <c r="R6714" s="9" t="s">
        <v>0</v>
      </c>
    </row>
    <row r="6715" spans="2:18" x14ac:dyDescent="0.2">
      <c r="B6715" s="25">
        <v>6485</v>
      </c>
      <c r="C6715" s="193">
        <v>0.91364162660434067</v>
      </c>
      <c r="D6715" s="19"/>
      <c r="E6715" s="19">
        <v>0.58681087344422855</v>
      </c>
      <c r="F6715" s="19"/>
      <c r="G6715" s="19">
        <v>0.83917010336851017</v>
      </c>
      <c r="H6715" s="19"/>
      <c r="I6715" s="19">
        <v>0.67486572895760366</v>
      </c>
      <c r="J6715" s="19"/>
      <c r="K6715" s="19">
        <v>1.0568474704579154</v>
      </c>
      <c r="L6715" s="19"/>
      <c r="M6715" s="19">
        <v>1.597788927658067</v>
      </c>
      <c r="N6715" s="19"/>
      <c r="O6715" s="19">
        <v>1.0329868252691776</v>
      </c>
      <c r="P6715" s="50"/>
      <c r="R6715" s="9" t="s">
        <v>0</v>
      </c>
    </row>
    <row r="6716" spans="2:18" x14ac:dyDescent="0.2">
      <c r="B6716" s="25">
        <v>6486</v>
      </c>
      <c r="C6716" s="193">
        <v>0.10545197672650289</v>
      </c>
      <c r="D6716" s="19"/>
      <c r="E6716" s="19">
        <v>0.83684856178719635</v>
      </c>
      <c r="F6716" s="19"/>
      <c r="G6716" s="19">
        <v>0.49803409412362593</v>
      </c>
      <c r="H6716" s="19"/>
      <c r="I6716" s="19">
        <v>1.1822285597889797</v>
      </c>
      <c r="J6716" s="19"/>
      <c r="K6716" s="19">
        <v>0.50742979872289362</v>
      </c>
      <c r="L6716" s="19"/>
      <c r="M6716" s="19">
        <v>2.1168257558987205</v>
      </c>
      <c r="N6716" s="19"/>
      <c r="O6716" s="19">
        <v>1.0262762191958137</v>
      </c>
      <c r="P6716" s="50"/>
      <c r="R6716" s="9" t="s">
        <v>0</v>
      </c>
    </row>
    <row r="6717" spans="2:18" x14ac:dyDescent="0.2">
      <c r="B6717" s="25">
        <v>6487</v>
      </c>
      <c r="C6717" s="193">
        <v>0.4927336149623362</v>
      </c>
      <c r="D6717" s="19"/>
      <c r="E6717" s="19">
        <v>0.55847866468231866</v>
      </c>
      <c r="F6717" s="19"/>
      <c r="G6717" s="19"/>
      <c r="H6717" s="19">
        <v>0.65015352404621884</v>
      </c>
      <c r="I6717" s="19"/>
      <c r="J6717" s="19">
        <v>0.1962828622320755</v>
      </c>
      <c r="K6717" s="19">
        <v>0.29708415874854494</v>
      </c>
      <c r="L6717" s="19"/>
      <c r="M6717" s="19">
        <v>7.3919188350465403E-2</v>
      </c>
      <c r="N6717" s="19"/>
      <c r="O6717" s="19">
        <v>1.1043658676397359</v>
      </c>
      <c r="P6717" s="50"/>
      <c r="R6717" s="9" t="s">
        <v>0</v>
      </c>
    </row>
    <row r="6718" spans="2:18" x14ac:dyDescent="0.2">
      <c r="B6718" s="25">
        <v>6488</v>
      </c>
      <c r="C6718" s="193">
        <v>0.31119168388178803</v>
      </c>
      <c r="D6718" s="19"/>
      <c r="E6718" s="19">
        <v>0.92206784803608455</v>
      </c>
      <c r="F6718" s="19"/>
      <c r="G6718" s="19">
        <v>1.323057037290295</v>
      </c>
      <c r="H6718" s="19"/>
      <c r="I6718" s="19">
        <v>0.9622697392228996</v>
      </c>
      <c r="J6718" s="19"/>
      <c r="K6718" s="19">
        <v>1.4824768650413913</v>
      </c>
      <c r="L6718" s="19"/>
      <c r="M6718" s="19">
        <v>0.7598782813273901</v>
      </c>
      <c r="N6718" s="19"/>
      <c r="O6718" s="19">
        <v>1.3976508826834526</v>
      </c>
      <c r="P6718" s="50"/>
      <c r="R6718" s="9" t="s">
        <v>0</v>
      </c>
    </row>
    <row r="6719" spans="2:18" x14ac:dyDescent="0.2">
      <c r="B6719" s="25">
        <v>6489</v>
      </c>
      <c r="C6719" s="193"/>
      <c r="D6719" s="19">
        <v>0.90739896188031888</v>
      </c>
      <c r="E6719" s="19"/>
      <c r="F6719" s="19">
        <v>0.46610697634130716</v>
      </c>
      <c r="G6719" s="19"/>
      <c r="H6719" s="19">
        <v>3.6863318050353956E-2</v>
      </c>
      <c r="I6719" s="19"/>
      <c r="J6719" s="19">
        <v>1.792442037356224</v>
      </c>
      <c r="K6719" s="19"/>
      <c r="L6719" s="19">
        <v>0.80733918797041737</v>
      </c>
      <c r="M6719" s="19"/>
      <c r="N6719" s="19">
        <v>0.94278460610024395</v>
      </c>
      <c r="O6719" s="19"/>
      <c r="P6719" s="50">
        <v>0.87095952230620888</v>
      </c>
      <c r="R6719" s="9" t="s">
        <v>0</v>
      </c>
    </row>
    <row r="6720" spans="2:18" x14ac:dyDescent="0.2">
      <c r="B6720" s="25">
        <v>6490</v>
      </c>
      <c r="C6720" s="193">
        <v>0.53840988122094358</v>
      </c>
      <c r="D6720" s="19"/>
      <c r="E6720" s="19">
        <v>0.11238219472888573</v>
      </c>
      <c r="F6720" s="19"/>
      <c r="G6720" s="19"/>
      <c r="H6720" s="19">
        <v>0.35464626315706577</v>
      </c>
      <c r="I6720" s="19"/>
      <c r="J6720" s="19">
        <v>0.50132847337858855</v>
      </c>
      <c r="K6720" s="19"/>
      <c r="L6720" s="19">
        <v>0.9586117033663526</v>
      </c>
      <c r="M6720" s="19"/>
      <c r="N6720" s="19">
        <v>0.71805164711810154</v>
      </c>
      <c r="O6720" s="19"/>
      <c r="P6720" s="50">
        <v>0.62958705652873181</v>
      </c>
      <c r="R6720" s="9" t="s">
        <v>0</v>
      </c>
    </row>
    <row r="6721" spans="2:18" x14ac:dyDescent="0.2">
      <c r="B6721" s="25">
        <v>6491</v>
      </c>
      <c r="C6721" s="193"/>
      <c r="D6721" s="19">
        <v>0.31715001592633274</v>
      </c>
      <c r="E6721" s="19"/>
      <c r="F6721" s="19">
        <v>1.3003891353873327</v>
      </c>
      <c r="G6721" s="19"/>
      <c r="H6721" s="19">
        <v>0.31617781307192377</v>
      </c>
      <c r="I6721" s="19">
        <v>0.22757575383164608</v>
      </c>
      <c r="J6721" s="19"/>
      <c r="K6721" s="19"/>
      <c r="L6721" s="19">
        <v>0.44272832111791416</v>
      </c>
      <c r="M6721" s="19">
        <v>0.36214153868495147</v>
      </c>
      <c r="N6721" s="19"/>
      <c r="O6721" s="19"/>
      <c r="P6721" s="50">
        <v>0.45799406749234889</v>
      </c>
      <c r="R6721" s="9" t="s">
        <v>0</v>
      </c>
    </row>
    <row r="6722" spans="2:18" x14ac:dyDescent="0.2">
      <c r="B6722" s="25">
        <v>6492</v>
      </c>
      <c r="C6722" s="193">
        <v>0.96502477463555014</v>
      </c>
      <c r="D6722" s="19"/>
      <c r="E6722" s="19">
        <v>0.3382868045855747</v>
      </c>
      <c r="F6722" s="19"/>
      <c r="G6722" s="19">
        <v>0.24866042979937475</v>
      </c>
      <c r="H6722" s="19"/>
      <c r="I6722" s="19">
        <v>0.26558315975459207</v>
      </c>
      <c r="J6722" s="19"/>
      <c r="K6722" s="19">
        <v>0.70422178461171236</v>
      </c>
      <c r="L6722" s="19"/>
      <c r="M6722" s="19">
        <v>0.21563736584365079</v>
      </c>
      <c r="N6722" s="19"/>
      <c r="O6722" s="19">
        <v>0.14590076253791218</v>
      </c>
      <c r="P6722" s="50"/>
      <c r="R6722" s="9" t="s">
        <v>0</v>
      </c>
    </row>
    <row r="6723" spans="2:18" x14ac:dyDescent="0.2">
      <c r="B6723" s="25">
        <v>6493</v>
      </c>
      <c r="C6723" s="193"/>
      <c r="D6723" s="19">
        <v>0.42369805645574676</v>
      </c>
      <c r="E6723" s="19"/>
      <c r="F6723" s="19">
        <v>0.14954639041387296</v>
      </c>
      <c r="G6723" s="19"/>
      <c r="H6723" s="19">
        <v>1.0934020690490684</v>
      </c>
      <c r="I6723" s="19"/>
      <c r="J6723" s="19">
        <v>0.13770527907088984</v>
      </c>
      <c r="K6723" s="19"/>
      <c r="L6723" s="19">
        <v>0.82149481165049765</v>
      </c>
      <c r="M6723" s="19"/>
      <c r="N6723" s="19">
        <v>0.28142537782643212</v>
      </c>
      <c r="O6723" s="19"/>
      <c r="P6723" s="50">
        <v>1.4673271774881871</v>
      </c>
      <c r="R6723" s="9" t="s">
        <v>0</v>
      </c>
    </row>
    <row r="6724" spans="2:18" x14ac:dyDescent="0.2">
      <c r="B6724" s="25">
        <v>6494</v>
      </c>
      <c r="C6724" s="193">
        <v>0.23056953970838823</v>
      </c>
      <c r="D6724" s="19"/>
      <c r="E6724" s="19">
        <v>0.14562540278692279</v>
      </c>
      <c r="F6724" s="19"/>
      <c r="G6724" s="19">
        <v>0.6602059430119982</v>
      </c>
      <c r="H6724" s="19"/>
      <c r="I6724" s="19">
        <v>0.83870631459775213</v>
      </c>
      <c r="J6724" s="19"/>
      <c r="K6724" s="19">
        <v>0.87361449962592042</v>
      </c>
      <c r="L6724" s="19"/>
      <c r="M6724" s="19">
        <v>0.17024635498174678</v>
      </c>
      <c r="N6724" s="19"/>
      <c r="O6724" s="19">
        <v>8.8980890495426332E-2</v>
      </c>
      <c r="P6724" s="50"/>
      <c r="R6724" s="9" t="s">
        <v>0</v>
      </c>
    </row>
    <row r="6725" spans="2:18" x14ac:dyDescent="0.2">
      <c r="B6725" s="25">
        <v>6495</v>
      </c>
      <c r="C6725" s="193"/>
      <c r="D6725" s="19">
        <v>0.54301179832217517</v>
      </c>
      <c r="E6725" s="19"/>
      <c r="F6725" s="19">
        <v>1.6464271440314655</v>
      </c>
      <c r="G6725" s="19"/>
      <c r="H6725" s="19">
        <v>0.62598211960310424</v>
      </c>
      <c r="I6725" s="19"/>
      <c r="J6725" s="19">
        <v>1.446127096594009</v>
      </c>
      <c r="K6725" s="19"/>
      <c r="L6725" s="19">
        <v>0.66368162977394107</v>
      </c>
      <c r="M6725" s="19"/>
      <c r="N6725" s="19">
        <v>1.3459514031877335</v>
      </c>
      <c r="O6725" s="19"/>
      <c r="P6725" s="50">
        <v>0.63956246880886591</v>
      </c>
      <c r="R6725" s="9" t="s">
        <v>0</v>
      </c>
    </row>
    <row r="6726" spans="2:18" x14ac:dyDescent="0.2">
      <c r="B6726" s="25">
        <v>6496</v>
      </c>
      <c r="C6726" s="193"/>
      <c r="D6726" s="19">
        <v>2.3745098983364809E-2</v>
      </c>
      <c r="E6726" s="19"/>
      <c r="F6726" s="19">
        <v>0.66637857530476641</v>
      </c>
      <c r="G6726" s="19">
        <v>0.85695654014967637</v>
      </c>
      <c r="H6726" s="19"/>
      <c r="I6726" s="19">
        <v>0.14874568312358086</v>
      </c>
      <c r="J6726" s="19"/>
      <c r="K6726" s="19"/>
      <c r="L6726" s="19">
        <v>0.15408422500027655</v>
      </c>
      <c r="M6726" s="19"/>
      <c r="N6726" s="19">
        <v>0.37923957626823129</v>
      </c>
      <c r="O6726" s="19"/>
      <c r="P6726" s="50">
        <v>0.19733657333930812</v>
      </c>
      <c r="R6726" s="9" t="s">
        <v>0</v>
      </c>
    </row>
    <row r="6727" spans="2:18" x14ac:dyDescent="0.2">
      <c r="B6727" s="25">
        <v>6497</v>
      </c>
      <c r="C6727" s="193">
        <v>0.45875905129601391</v>
      </c>
      <c r="D6727" s="19"/>
      <c r="E6727" s="19"/>
      <c r="F6727" s="19">
        <v>0.39688573632351043</v>
      </c>
      <c r="G6727" s="19"/>
      <c r="H6727" s="19">
        <v>1.0041606087610435</v>
      </c>
      <c r="I6727" s="19"/>
      <c r="J6727" s="19">
        <v>0.71186706940581301</v>
      </c>
      <c r="K6727" s="19"/>
      <c r="L6727" s="19">
        <v>9.9390304853716124E-2</v>
      </c>
      <c r="M6727" s="19"/>
      <c r="N6727" s="19">
        <v>0.25413355903969126</v>
      </c>
      <c r="O6727" s="19"/>
      <c r="P6727" s="50">
        <v>0.23194927234691598</v>
      </c>
      <c r="R6727" s="9" t="s">
        <v>0</v>
      </c>
    </row>
    <row r="6728" spans="2:18" x14ac:dyDescent="0.2">
      <c r="B6728" s="25">
        <v>6498</v>
      </c>
      <c r="C6728" s="193"/>
      <c r="D6728" s="19">
        <v>0.91082839137479144</v>
      </c>
      <c r="E6728" s="19">
        <v>6.884029273670525E-2</v>
      </c>
      <c r="F6728" s="19"/>
      <c r="G6728" s="19"/>
      <c r="H6728" s="19">
        <v>0.47748699838807962</v>
      </c>
      <c r="I6728" s="19"/>
      <c r="J6728" s="19">
        <v>0.57614124827189139</v>
      </c>
      <c r="K6728" s="19"/>
      <c r="L6728" s="19">
        <v>0.2503233571629378</v>
      </c>
      <c r="M6728" s="19"/>
      <c r="N6728" s="19">
        <v>0.49832814941945747</v>
      </c>
      <c r="O6728" s="19">
        <v>0.54371096411376962</v>
      </c>
      <c r="P6728" s="50"/>
      <c r="R6728" s="9" t="s">
        <v>0</v>
      </c>
    </row>
    <row r="6729" spans="2:18" x14ac:dyDescent="0.2">
      <c r="B6729" s="25">
        <v>6499</v>
      </c>
      <c r="C6729" s="193">
        <v>0.13318377247467494</v>
      </c>
      <c r="D6729" s="19"/>
      <c r="E6729" s="19"/>
      <c r="F6729" s="19">
        <v>0.17773665094531582</v>
      </c>
      <c r="G6729" s="19"/>
      <c r="H6729" s="19">
        <v>0.34747366255084366</v>
      </c>
      <c r="I6729" s="19">
        <v>0.11266639252254138</v>
      </c>
      <c r="J6729" s="19"/>
      <c r="K6729" s="19">
        <v>0.44496502088865342</v>
      </c>
      <c r="L6729" s="19"/>
      <c r="M6729" s="19"/>
      <c r="N6729" s="19">
        <v>0.43904482171385506</v>
      </c>
      <c r="O6729" s="19"/>
      <c r="P6729" s="50">
        <v>0.15657358367950222</v>
      </c>
      <c r="R6729" s="9" t="s">
        <v>0</v>
      </c>
    </row>
    <row r="6730" spans="2:18" x14ac:dyDescent="0.2">
      <c r="B6730" s="25">
        <v>6500</v>
      </c>
      <c r="C6730" s="193">
        <v>0.89862580019669314</v>
      </c>
      <c r="D6730" s="19"/>
      <c r="E6730" s="19">
        <v>1.3736433741460583</v>
      </c>
      <c r="F6730" s="19"/>
      <c r="G6730" s="19">
        <v>1.4311582772666442</v>
      </c>
      <c r="H6730" s="19"/>
      <c r="I6730" s="19">
        <v>0.81298358347923572</v>
      </c>
      <c r="J6730" s="19"/>
      <c r="K6730" s="19">
        <v>1.2949382959946896</v>
      </c>
      <c r="L6730" s="19"/>
      <c r="M6730" s="19">
        <v>0.67342416038724162</v>
      </c>
      <c r="N6730" s="19"/>
      <c r="O6730" s="19">
        <v>0.86303673966475181</v>
      </c>
      <c r="P6730" s="50"/>
      <c r="R6730" s="9" t="s">
        <v>0</v>
      </c>
    </row>
    <row r="6731" spans="2:18" x14ac:dyDescent="0.2">
      <c r="B6731" s="25">
        <v>6501</v>
      </c>
      <c r="C6731" s="193"/>
      <c r="D6731" s="19">
        <v>0.45594595458625131</v>
      </c>
      <c r="E6731" s="19"/>
      <c r="F6731" s="19">
        <v>1.2648580626301749</v>
      </c>
      <c r="G6731" s="19"/>
      <c r="H6731" s="19">
        <v>0.95922873652184826</v>
      </c>
      <c r="I6731" s="19"/>
      <c r="J6731" s="19">
        <v>0.39406057121564808</v>
      </c>
      <c r="K6731" s="19"/>
      <c r="L6731" s="19">
        <v>0.7963124323460633</v>
      </c>
      <c r="M6731" s="19">
        <v>9.9432454494295761E-2</v>
      </c>
      <c r="N6731" s="19"/>
      <c r="O6731" s="19">
        <v>0.18625794468051357</v>
      </c>
      <c r="P6731" s="50"/>
      <c r="R6731" s="9" t="s">
        <v>0</v>
      </c>
    </row>
    <row r="6732" spans="2:18" x14ac:dyDescent="0.2">
      <c r="B6732" s="25">
        <v>6502</v>
      </c>
      <c r="C6732" s="193"/>
      <c r="D6732" s="19">
        <v>1.2918746870797866</v>
      </c>
      <c r="E6732" s="19"/>
      <c r="F6732" s="19">
        <v>0.34092814566734803</v>
      </c>
      <c r="G6732" s="19"/>
      <c r="H6732" s="19">
        <v>0.29475802603376766</v>
      </c>
      <c r="I6732" s="19"/>
      <c r="J6732" s="19">
        <v>0.68631210925655961</v>
      </c>
      <c r="K6732" s="19"/>
      <c r="L6732" s="19">
        <v>0.40631861637308186</v>
      </c>
      <c r="M6732" s="19"/>
      <c r="N6732" s="19">
        <v>0.83896859438104476</v>
      </c>
      <c r="O6732" s="19"/>
      <c r="P6732" s="50">
        <v>0.86821236319135597</v>
      </c>
      <c r="R6732" s="9" t="s">
        <v>0</v>
      </c>
    </row>
    <row r="6733" spans="2:18" x14ac:dyDescent="0.2">
      <c r="B6733" s="25">
        <v>6503</v>
      </c>
      <c r="C6733" s="193"/>
      <c r="D6733" s="19">
        <v>0.46754342006485416</v>
      </c>
      <c r="E6733" s="19">
        <v>2.819305876105184E-2</v>
      </c>
      <c r="F6733" s="19"/>
      <c r="G6733" s="19"/>
      <c r="H6733" s="19">
        <v>0.73155317512472806</v>
      </c>
      <c r="I6733" s="19"/>
      <c r="J6733" s="19">
        <v>0.89512855225782817</v>
      </c>
      <c r="K6733" s="19">
        <v>0.16988205336633541</v>
      </c>
      <c r="L6733" s="19"/>
      <c r="M6733" s="19"/>
      <c r="N6733" s="19">
        <v>0.70544573808344213</v>
      </c>
      <c r="O6733" s="19"/>
      <c r="P6733" s="50">
        <v>1.3271746642807709</v>
      </c>
      <c r="R6733" s="9" t="s">
        <v>0</v>
      </c>
    </row>
    <row r="6734" spans="2:18" x14ac:dyDescent="0.2">
      <c r="B6734" s="25">
        <v>6504</v>
      </c>
      <c r="C6734" s="193">
        <v>0.32782143882735942</v>
      </c>
      <c r="D6734" s="19"/>
      <c r="E6734" s="19"/>
      <c r="F6734" s="19">
        <v>0.2370408667624421</v>
      </c>
      <c r="G6734" s="19">
        <v>0.22374043587630438</v>
      </c>
      <c r="H6734" s="19"/>
      <c r="I6734" s="19">
        <v>1.3005018557952555</v>
      </c>
      <c r="J6734" s="19"/>
      <c r="K6734" s="19"/>
      <c r="L6734" s="19">
        <v>7.490310868580051E-2</v>
      </c>
      <c r="M6734" s="19">
        <v>6.3149645057332296E-2</v>
      </c>
      <c r="N6734" s="19"/>
      <c r="O6734" s="19">
        <v>0.4876337310517706</v>
      </c>
      <c r="P6734" s="50"/>
      <c r="R6734" s="9" t="s">
        <v>0</v>
      </c>
    </row>
    <row r="6735" spans="2:18" x14ac:dyDescent="0.2">
      <c r="B6735" s="25">
        <v>6505</v>
      </c>
      <c r="C6735" s="193"/>
      <c r="D6735" s="19">
        <v>0.71048342334756232</v>
      </c>
      <c r="E6735" s="19">
        <v>1.1711352667312878</v>
      </c>
      <c r="F6735" s="19"/>
      <c r="G6735" s="19">
        <v>0.42394585099473453</v>
      </c>
      <c r="H6735" s="19"/>
      <c r="I6735" s="19">
        <v>0.34052742401113373</v>
      </c>
      <c r="J6735" s="19"/>
      <c r="K6735" s="19">
        <v>0.7826560638445752</v>
      </c>
      <c r="L6735" s="19"/>
      <c r="M6735" s="19">
        <v>0.48258967718461937</v>
      </c>
      <c r="N6735" s="19"/>
      <c r="O6735" s="19">
        <v>0.60895994824482502</v>
      </c>
      <c r="P6735" s="50"/>
      <c r="R6735" s="9" t="s">
        <v>0</v>
      </c>
    </row>
    <row r="6736" spans="2:18" x14ac:dyDescent="0.2">
      <c r="B6736" s="25">
        <v>6506</v>
      </c>
      <c r="C6736" s="193">
        <v>0.24369962711043916</v>
      </c>
      <c r="D6736" s="19"/>
      <c r="E6736" s="19">
        <v>5.3877127451164866E-2</v>
      </c>
      <c r="F6736" s="19"/>
      <c r="G6736" s="19">
        <v>1.3803609924578741</v>
      </c>
      <c r="H6736" s="19"/>
      <c r="I6736" s="19"/>
      <c r="J6736" s="19">
        <v>0.82827578378666944</v>
      </c>
      <c r="K6736" s="19"/>
      <c r="L6736" s="19">
        <v>0.8643045590016426</v>
      </c>
      <c r="M6736" s="19">
        <v>0.61653623145586667</v>
      </c>
      <c r="N6736" s="19"/>
      <c r="O6736" s="19"/>
      <c r="P6736" s="50">
        <v>0.21895309216635636</v>
      </c>
      <c r="R6736" s="9" t="s">
        <v>0</v>
      </c>
    </row>
    <row r="6737" spans="2:18" x14ac:dyDescent="0.2">
      <c r="B6737" s="25">
        <v>6507</v>
      </c>
      <c r="C6737" s="193">
        <v>0.14455027389034455</v>
      </c>
      <c r="D6737" s="19"/>
      <c r="E6737" s="19">
        <v>0.48268783094568618</v>
      </c>
      <c r="F6737" s="19"/>
      <c r="G6737" s="19">
        <v>0.69583699878810856</v>
      </c>
      <c r="H6737" s="19"/>
      <c r="I6737" s="19">
        <v>0.46612121508247389</v>
      </c>
      <c r="J6737" s="19"/>
      <c r="K6737" s="19">
        <v>0.46999231823293985</v>
      </c>
      <c r="L6737" s="19"/>
      <c r="M6737" s="19">
        <v>0.83538885666060525</v>
      </c>
      <c r="N6737" s="19"/>
      <c r="O6737" s="19">
        <v>0.42106762677654902</v>
      </c>
      <c r="P6737" s="50"/>
      <c r="R6737" s="9" t="s">
        <v>0</v>
      </c>
    </row>
    <row r="6738" spans="2:18" x14ac:dyDescent="0.2">
      <c r="B6738" s="25">
        <v>6508</v>
      </c>
      <c r="C6738" s="193"/>
      <c r="D6738" s="19">
        <v>0.90932534437367396</v>
      </c>
      <c r="E6738" s="19"/>
      <c r="F6738" s="19">
        <v>0.69483702183062124</v>
      </c>
      <c r="G6738" s="19"/>
      <c r="H6738" s="19">
        <v>0.51541609453816573</v>
      </c>
      <c r="I6738" s="19"/>
      <c r="J6738" s="19">
        <v>0.88455855283042761</v>
      </c>
      <c r="K6738" s="19"/>
      <c r="L6738" s="19">
        <v>0.24343597303047118</v>
      </c>
      <c r="M6738" s="19"/>
      <c r="N6738" s="19">
        <v>0.54789312602595241</v>
      </c>
      <c r="O6738" s="19"/>
      <c r="P6738" s="50">
        <v>0.90399148154511033</v>
      </c>
      <c r="R6738" s="9" t="s">
        <v>0</v>
      </c>
    </row>
    <row r="6739" spans="2:18" x14ac:dyDescent="0.2">
      <c r="B6739" s="25">
        <v>6509</v>
      </c>
      <c r="C6739" s="193">
        <v>0.54592282451763852</v>
      </c>
      <c r="D6739" s="19"/>
      <c r="E6739" s="19">
        <v>0.50439483923763795</v>
      </c>
      <c r="F6739" s="19"/>
      <c r="G6739" s="19">
        <v>1.2315334591634097E-2</v>
      </c>
      <c r="H6739" s="19"/>
      <c r="I6739" s="19">
        <v>1.0938534080289066</v>
      </c>
      <c r="J6739" s="19"/>
      <c r="K6739" s="19"/>
      <c r="L6739" s="19">
        <v>0.13504863226402708</v>
      </c>
      <c r="M6739" s="19">
        <v>0.22267228838517733</v>
      </c>
      <c r="N6739" s="19"/>
      <c r="O6739" s="19"/>
      <c r="P6739" s="50">
        <v>7.1847129207025379E-2</v>
      </c>
      <c r="R6739" s="9" t="s">
        <v>0</v>
      </c>
    </row>
    <row r="6740" spans="2:18" x14ac:dyDescent="0.2">
      <c r="B6740" s="25">
        <v>6510</v>
      </c>
      <c r="C6740" s="193">
        <v>1.0183633128717851</v>
      </c>
      <c r="D6740" s="19"/>
      <c r="E6740" s="19">
        <v>1.2442178639178578</v>
      </c>
      <c r="F6740" s="19"/>
      <c r="G6740" s="19"/>
      <c r="H6740" s="19">
        <v>0.61648123152560808</v>
      </c>
      <c r="I6740" s="19">
        <v>0.19937129716952928</v>
      </c>
      <c r="J6740" s="19"/>
      <c r="K6740" s="19">
        <v>6.1839990789356272E-2</v>
      </c>
      <c r="L6740" s="19"/>
      <c r="M6740" s="19">
        <v>0.45639706123381318</v>
      </c>
      <c r="N6740" s="19"/>
      <c r="O6740" s="19">
        <v>0.88229430043053347</v>
      </c>
      <c r="P6740" s="50"/>
      <c r="R6740" s="9" t="s">
        <v>0</v>
      </c>
    </row>
    <row r="6741" spans="2:18" x14ac:dyDescent="0.2">
      <c r="B6741" s="25">
        <v>6511</v>
      </c>
      <c r="C6741" s="193">
        <v>1.0222451840867199</v>
      </c>
      <c r="D6741" s="19"/>
      <c r="E6741" s="19">
        <v>1.0025251561849473</v>
      </c>
      <c r="F6741" s="19"/>
      <c r="G6741" s="19">
        <v>0.83198011683794626</v>
      </c>
      <c r="H6741" s="19"/>
      <c r="I6741" s="19">
        <v>0.58362366591598702</v>
      </c>
      <c r="J6741" s="19"/>
      <c r="K6741" s="19">
        <v>0.54572492390475702</v>
      </c>
      <c r="L6741" s="19"/>
      <c r="M6741" s="19">
        <v>1.2117487611917011</v>
      </c>
      <c r="N6741" s="19"/>
      <c r="O6741" s="19">
        <v>0.37987991966825679</v>
      </c>
      <c r="P6741" s="50"/>
      <c r="R6741" s="9" t="s">
        <v>0</v>
      </c>
    </row>
    <row r="6742" spans="2:18" x14ac:dyDescent="0.2">
      <c r="B6742" s="25">
        <v>6512</v>
      </c>
      <c r="C6742" s="193"/>
      <c r="D6742" s="19">
        <v>1.2446260536330989</v>
      </c>
      <c r="E6742" s="19"/>
      <c r="F6742" s="19">
        <v>0.65805965439862657</v>
      </c>
      <c r="G6742" s="19"/>
      <c r="H6742" s="19">
        <v>0.86752243154004327</v>
      </c>
      <c r="I6742" s="19"/>
      <c r="J6742" s="19">
        <v>1.2000151593615995</v>
      </c>
      <c r="K6742" s="19"/>
      <c r="L6742" s="19">
        <v>0.82726434348927136</v>
      </c>
      <c r="M6742" s="19"/>
      <c r="N6742" s="19">
        <v>1.13395592302895</v>
      </c>
      <c r="O6742" s="19"/>
      <c r="P6742" s="50">
        <v>1.5226418426611605</v>
      </c>
      <c r="R6742" s="9" t="s">
        <v>0</v>
      </c>
    </row>
    <row r="6743" spans="2:18" x14ac:dyDescent="0.2">
      <c r="B6743" s="25">
        <v>6513</v>
      </c>
      <c r="C6743" s="193">
        <v>1.6328757730495755</v>
      </c>
      <c r="D6743" s="19"/>
      <c r="E6743" s="19"/>
      <c r="F6743" s="19">
        <v>0.60026514692477184</v>
      </c>
      <c r="G6743" s="19"/>
      <c r="H6743" s="19">
        <v>0.139054372210246</v>
      </c>
      <c r="I6743" s="19"/>
      <c r="J6743" s="19">
        <v>0.46590461190169469</v>
      </c>
      <c r="K6743" s="19">
        <v>0.98856382769545004</v>
      </c>
      <c r="L6743" s="19"/>
      <c r="M6743" s="19">
        <v>0.84372047957361984</v>
      </c>
      <c r="N6743" s="19"/>
      <c r="O6743" s="19">
        <v>0.14840737680253846</v>
      </c>
      <c r="P6743" s="50"/>
      <c r="R6743" s="9" t="s">
        <v>0</v>
      </c>
    </row>
    <row r="6744" spans="2:18" x14ac:dyDescent="0.2">
      <c r="B6744" s="25">
        <v>6514</v>
      </c>
      <c r="C6744" s="193"/>
      <c r="D6744" s="19">
        <v>1.3567690161142345</v>
      </c>
      <c r="E6744" s="19"/>
      <c r="F6744" s="19">
        <v>0.59673823071769827</v>
      </c>
      <c r="G6744" s="19"/>
      <c r="H6744" s="19">
        <v>1.2517496566666504</v>
      </c>
      <c r="I6744" s="19"/>
      <c r="J6744" s="19">
        <v>0.71363859563733512</v>
      </c>
      <c r="K6744" s="19"/>
      <c r="L6744" s="19">
        <v>2.0714571997978917</v>
      </c>
      <c r="M6744" s="19"/>
      <c r="N6744" s="19">
        <v>0.72722072710552499</v>
      </c>
      <c r="O6744" s="19"/>
      <c r="P6744" s="50">
        <v>0.65166030000014941</v>
      </c>
      <c r="R6744" s="9" t="s">
        <v>0</v>
      </c>
    </row>
    <row r="6745" spans="2:18" x14ac:dyDescent="0.2">
      <c r="B6745" s="25">
        <v>6515</v>
      </c>
      <c r="C6745" s="193"/>
      <c r="D6745" s="19">
        <v>0.8472304028326052</v>
      </c>
      <c r="E6745" s="19">
        <v>0.45966166264243857</v>
      </c>
      <c r="F6745" s="19"/>
      <c r="G6745" s="19"/>
      <c r="H6745" s="19">
        <v>0.43579832445667832</v>
      </c>
      <c r="I6745" s="19">
        <v>0.41039024716879602</v>
      </c>
      <c r="J6745" s="19"/>
      <c r="K6745" s="19"/>
      <c r="L6745" s="19">
        <v>0.30429990397683299</v>
      </c>
      <c r="M6745" s="19"/>
      <c r="N6745" s="19">
        <v>0.15847259509992925</v>
      </c>
      <c r="O6745" s="19">
        <v>0.32414365854815869</v>
      </c>
      <c r="P6745" s="50"/>
      <c r="R6745" s="9" t="s">
        <v>0</v>
      </c>
    </row>
    <row r="6746" spans="2:18" x14ac:dyDescent="0.2">
      <c r="B6746" s="25">
        <v>6516</v>
      </c>
      <c r="C6746" s="193">
        <v>0.40771376330034398</v>
      </c>
      <c r="D6746" s="19"/>
      <c r="E6746" s="19">
        <v>0.40104860613801335</v>
      </c>
      <c r="F6746" s="19"/>
      <c r="G6746" s="19">
        <v>0.65662012775357148</v>
      </c>
      <c r="H6746" s="19"/>
      <c r="I6746" s="19">
        <v>0.88335883975490392</v>
      </c>
      <c r="J6746" s="19"/>
      <c r="K6746" s="19">
        <v>7.7934199027185125E-2</v>
      </c>
      <c r="L6746" s="19"/>
      <c r="M6746" s="19">
        <v>1.2024813130038436</v>
      </c>
      <c r="N6746" s="19"/>
      <c r="O6746" s="19">
        <v>1.0790497557288592</v>
      </c>
      <c r="P6746" s="50"/>
      <c r="R6746" s="9" t="s">
        <v>0</v>
      </c>
    </row>
    <row r="6747" spans="2:18" x14ac:dyDescent="0.2">
      <c r="B6747" s="25">
        <v>6517</v>
      </c>
      <c r="C6747" s="193"/>
      <c r="D6747" s="19">
        <v>0.37401326645899768</v>
      </c>
      <c r="E6747" s="19"/>
      <c r="F6747" s="19">
        <v>0.43132231584903685</v>
      </c>
      <c r="G6747" s="19"/>
      <c r="H6747" s="19">
        <v>0.4337750535556773</v>
      </c>
      <c r="I6747" s="19"/>
      <c r="J6747" s="19">
        <v>0.18742199761222286</v>
      </c>
      <c r="K6747" s="19"/>
      <c r="L6747" s="19">
        <v>1.1525788395067522</v>
      </c>
      <c r="M6747" s="19">
        <v>9.2002822401245909E-2</v>
      </c>
      <c r="N6747" s="19"/>
      <c r="O6747" s="19"/>
      <c r="P6747" s="50">
        <v>5.8252492452963316E-2</v>
      </c>
      <c r="R6747" s="9" t="s">
        <v>0</v>
      </c>
    </row>
    <row r="6748" spans="2:18" x14ac:dyDescent="0.2">
      <c r="B6748" s="25">
        <v>6518</v>
      </c>
      <c r="C6748" s="193">
        <v>2.5178041344117363</v>
      </c>
      <c r="D6748" s="19"/>
      <c r="E6748" s="19">
        <v>2.2913861513345184</v>
      </c>
      <c r="F6748" s="19"/>
      <c r="G6748" s="19">
        <v>3.0043352490709556</v>
      </c>
      <c r="H6748" s="19"/>
      <c r="I6748" s="19">
        <v>2.819718452118428</v>
      </c>
      <c r="J6748" s="19"/>
      <c r="K6748" s="19">
        <v>2.9557652611225156</v>
      </c>
      <c r="L6748" s="19"/>
      <c r="M6748" s="19">
        <v>2.0570839762058206</v>
      </c>
      <c r="N6748" s="19"/>
      <c r="O6748" s="19">
        <v>2.3748571188492162</v>
      </c>
      <c r="P6748" s="50"/>
      <c r="R6748" s="9" t="s">
        <v>0</v>
      </c>
    </row>
    <row r="6749" spans="2:18" x14ac:dyDescent="0.2">
      <c r="B6749" s="25">
        <v>6519</v>
      </c>
      <c r="C6749" s="193"/>
      <c r="D6749" s="19">
        <v>0.27115785866050907</v>
      </c>
      <c r="E6749" s="19"/>
      <c r="F6749" s="19">
        <v>0.23716904078959827</v>
      </c>
      <c r="G6749" s="19">
        <v>1.8164577966014426E-2</v>
      </c>
      <c r="H6749" s="19"/>
      <c r="I6749" s="19"/>
      <c r="J6749" s="19">
        <v>0.10139889314599472</v>
      </c>
      <c r="K6749" s="19"/>
      <c r="L6749" s="19">
        <v>1.8495486022380402E-2</v>
      </c>
      <c r="M6749" s="19">
        <v>0.1103052921879588</v>
      </c>
      <c r="N6749" s="19"/>
      <c r="O6749" s="19"/>
      <c r="P6749" s="50">
        <v>0.52790983683081061</v>
      </c>
      <c r="R6749" s="9" t="s">
        <v>0</v>
      </c>
    </row>
    <row r="6750" spans="2:18" x14ac:dyDescent="0.2">
      <c r="B6750" s="25">
        <v>6520</v>
      </c>
      <c r="C6750" s="193"/>
      <c r="D6750" s="19">
        <v>0.11574802935647725</v>
      </c>
      <c r="E6750" s="19">
        <v>0.26519998765520203</v>
      </c>
      <c r="F6750" s="19"/>
      <c r="G6750" s="19"/>
      <c r="H6750" s="19">
        <v>0.39905161946594658</v>
      </c>
      <c r="I6750" s="19">
        <v>0.41245793369652378</v>
      </c>
      <c r="J6750" s="19"/>
      <c r="K6750" s="19">
        <v>6.6598593321181088E-3</v>
      </c>
      <c r="L6750" s="19"/>
      <c r="M6750" s="19"/>
      <c r="N6750" s="19">
        <v>5.5448689957507076E-2</v>
      </c>
      <c r="O6750" s="19">
        <v>0.86586431799771457</v>
      </c>
      <c r="P6750" s="50"/>
      <c r="R6750" s="9" t="s">
        <v>0</v>
      </c>
    </row>
    <row r="6751" spans="2:18" x14ac:dyDescent="0.2">
      <c r="B6751" s="25">
        <v>6521</v>
      </c>
      <c r="C6751" s="193">
        <v>0.92771410141723964</v>
      </c>
      <c r="D6751" s="19"/>
      <c r="E6751" s="19">
        <v>0.69922799573600192</v>
      </c>
      <c r="F6751" s="19"/>
      <c r="G6751" s="19">
        <v>1.6739937873652873</v>
      </c>
      <c r="H6751" s="19"/>
      <c r="I6751" s="19">
        <v>1.2556164537696541</v>
      </c>
      <c r="J6751" s="19"/>
      <c r="K6751" s="19">
        <v>1.0853729779321908</v>
      </c>
      <c r="L6751" s="19"/>
      <c r="M6751" s="19">
        <v>1.2680308122705277</v>
      </c>
      <c r="N6751" s="19"/>
      <c r="O6751" s="19">
        <v>1.3979698873119411</v>
      </c>
      <c r="P6751" s="50"/>
      <c r="R6751" s="9" t="s">
        <v>0</v>
      </c>
    </row>
    <row r="6752" spans="2:18" x14ac:dyDescent="0.2">
      <c r="B6752" s="25">
        <v>6522</v>
      </c>
      <c r="C6752" s="193"/>
      <c r="D6752" s="19">
        <v>0.65273041641239005</v>
      </c>
      <c r="E6752" s="19"/>
      <c r="F6752" s="19">
        <v>0.7829209830653121</v>
      </c>
      <c r="G6752" s="19">
        <v>0.22548149663482511</v>
      </c>
      <c r="H6752" s="19"/>
      <c r="I6752" s="19"/>
      <c r="J6752" s="19">
        <v>7.9287149004777888E-2</v>
      </c>
      <c r="K6752" s="19">
        <v>8.4675222991916765E-2</v>
      </c>
      <c r="L6752" s="19"/>
      <c r="M6752" s="19"/>
      <c r="N6752" s="19">
        <v>0.20812832863196601</v>
      </c>
      <c r="O6752" s="19"/>
      <c r="P6752" s="50">
        <v>0.81754665629857959</v>
      </c>
      <c r="R6752" s="9" t="s">
        <v>0</v>
      </c>
    </row>
    <row r="6753" spans="2:18" x14ac:dyDescent="0.2">
      <c r="B6753" s="25">
        <v>6523</v>
      </c>
      <c r="C6753" s="193">
        <v>1.2606731593514042</v>
      </c>
      <c r="D6753" s="19"/>
      <c r="E6753" s="19">
        <v>1.3787253766793925</v>
      </c>
      <c r="F6753" s="19"/>
      <c r="G6753" s="19">
        <v>0.9131379167210083</v>
      </c>
      <c r="H6753" s="19"/>
      <c r="I6753" s="19">
        <v>0.72771970981555123</v>
      </c>
      <c r="J6753" s="19"/>
      <c r="K6753" s="19">
        <v>1.0788258349194835</v>
      </c>
      <c r="L6753" s="19"/>
      <c r="M6753" s="19">
        <v>0.93809633177192353</v>
      </c>
      <c r="N6753" s="19"/>
      <c r="O6753" s="19">
        <v>0.77694713513433766</v>
      </c>
      <c r="P6753" s="50"/>
      <c r="R6753" s="9" t="s">
        <v>0</v>
      </c>
    </row>
    <row r="6754" spans="2:18" x14ac:dyDescent="0.2">
      <c r="B6754" s="25">
        <v>6524</v>
      </c>
      <c r="C6754" s="193"/>
      <c r="D6754" s="19">
        <v>4.1134052388197166E-2</v>
      </c>
      <c r="E6754" s="19">
        <v>6.4287715427188932E-2</v>
      </c>
      <c r="F6754" s="19"/>
      <c r="G6754" s="19"/>
      <c r="H6754" s="19">
        <v>0.2066781046116464</v>
      </c>
      <c r="I6754" s="19">
        <v>0.59574026133424118</v>
      </c>
      <c r="J6754" s="19"/>
      <c r="K6754" s="19">
        <v>0.25688674281682838</v>
      </c>
      <c r="L6754" s="19"/>
      <c r="M6754" s="19"/>
      <c r="N6754" s="19">
        <v>0.4530449145856274</v>
      </c>
      <c r="O6754" s="19">
        <v>7.0995115186048965E-2</v>
      </c>
      <c r="P6754" s="50"/>
      <c r="R6754" s="9" t="s">
        <v>0</v>
      </c>
    </row>
    <row r="6755" spans="2:18" x14ac:dyDescent="0.2">
      <c r="B6755" s="25">
        <v>6525</v>
      </c>
      <c r="C6755" s="193">
        <v>0.27436652815329771</v>
      </c>
      <c r="D6755" s="19"/>
      <c r="E6755" s="19"/>
      <c r="F6755" s="19">
        <v>1.3281929709443607</v>
      </c>
      <c r="G6755" s="19">
        <v>0.59487007988531437</v>
      </c>
      <c r="H6755" s="19"/>
      <c r="I6755" s="19">
        <v>0.44802281406459049</v>
      </c>
      <c r="J6755" s="19"/>
      <c r="K6755" s="19">
        <v>0.3611668274871967</v>
      </c>
      <c r="L6755" s="19"/>
      <c r="M6755" s="19"/>
      <c r="N6755" s="19">
        <v>0.35267377178123727</v>
      </c>
      <c r="O6755" s="19">
        <v>0.30108859978718444</v>
      </c>
      <c r="P6755" s="50"/>
      <c r="R6755" s="9" t="s">
        <v>0</v>
      </c>
    </row>
    <row r="6756" spans="2:18" x14ac:dyDescent="0.2">
      <c r="B6756" s="25">
        <v>6526</v>
      </c>
      <c r="C6756" s="193">
        <v>0.63752751738016544</v>
      </c>
      <c r="D6756" s="19"/>
      <c r="E6756" s="19">
        <v>0.90913754596768892</v>
      </c>
      <c r="F6756" s="19"/>
      <c r="G6756" s="19">
        <v>1.1557817905017298</v>
      </c>
      <c r="H6756" s="19"/>
      <c r="I6756" s="19">
        <v>0.49974236321180121</v>
      </c>
      <c r="J6756" s="19"/>
      <c r="K6756" s="19"/>
      <c r="L6756" s="19">
        <v>9.5086722358324466E-3</v>
      </c>
      <c r="M6756" s="19">
        <v>0.47865707879245939</v>
      </c>
      <c r="N6756" s="19"/>
      <c r="O6756" s="19">
        <v>1.0633382341149749E-2</v>
      </c>
      <c r="P6756" s="50"/>
      <c r="R6756" s="9" t="s">
        <v>0</v>
      </c>
    </row>
    <row r="6757" spans="2:18" x14ac:dyDescent="0.2">
      <c r="B6757" s="25">
        <v>6527</v>
      </c>
      <c r="C6757" s="193"/>
      <c r="D6757" s="19">
        <v>0.52287677416969347</v>
      </c>
      <c r="E6757" s="19">
        <v>0.29364723048453167</v>
      </c>
      <c r="F6757" s="19"/>
      <c r="G6757" s="19"/>
      <c r="H6757" s="19">
        <v>0.21549387188100874</v>
      </c>
      <c r="I6757" s="19"/>
      <c r="J6757" s="19">
        <v>8.0713174648345459E-2</v>
      </c>
      <c r="K6757" s="19"/>
      <c r="L6757" s="19">
        <v>0.16556103320638263</v>
      </c>
      <c r="M6757" s="19"/>
      <c r="N6757" s="19">
        <v>0.13098512574153209</v>
      </c>
      <c r="O6757" s="19">
        <v>0.11812315052411199</v>
      </c>
      <c r="P6757" s="50"/>
      <c r="R6757" s="9" t="s">
        <v>0</v>
      </c>
    </row>
    <row r="6758" spans="2:18" x14ac:dyDescent="0.2">
      <c r="B6758" s="25">
        <v>6528</v>
      </c>
      <c r="C6758" s="193">
        <v>0.86642164888094453</v>
      </c>
      <c r="D6758" s="19"/>
      <c r="E6758" s="19">
        <v>1.7131722429528411</v>
      </c>
      <c r="F6758" s="19"/>
      <c r="G6758" s="19">
        <v>1.7649470895562178</v>
      </c>
      <c r="H6758" s="19"/>
      <c r="I6758" s="19">
        <v>1.1877999156777752</v>
      </c>
      <c r="J6758" s="19"/>
      <c r="K6758" s="19">
        <v>0.19237179217671921</v>
      </c>
      <c r="L6758" s="19"/>
      <c r="M6758" s="19"/>
      <c r="N6758" s="19">
        <v>0.10446729406792184</v>
      </c>
      <c r="O6758" s="19">
        <v>0.62520833425261668</v>
      </c>
      <c r="P6758" s="50"/>
      <c r="R6758" s="9" t="s">
        <v>0</v>
      </c>
    </row>
    <row r="6759" spans="2:18" x14ac:dyDescent="0.2">
      <c r="B6759" s="25">
        <v>6529</v>
      </c>
      <c r="C6759" s="193"/>
      <c r="D6759" s="19">
        <v>0.36715077128460849</v>
      </c>
      <c r="E6759" s="19">
        <v>0.40077419291666283</v>
      </c>
      <c r="F6759" s="19"/>
      <c r="G6759" s="19"/>
      <c r="H6759" s="19">
        <v>0.19777055193517665</v>
      </c>
      <c r="I6759" s="19">
        <v>8.4012495744868465E-2</v>
      </c>
      <c r="J6759" s="19"/>
      <c r="K6759" s="19"/>
      <c r="L6759" s="19">
        <v>0.31663299831480507</v>
      </c>
      <c r="M6759" s="19">
        <v>0.19446185625692114</v>
      </c>
      <c r="N6759" s="19"/>
      <c r="O6759" s="19"/>
      <c r="P6759" s="50">
        <v>0.58839174124279658</v>
      </c>
      <c r="R6759" s="9" t="s">
        <v>0</v>
      </c>
    </row>
    <row r="6760" spans="2:18" x14ac:dyDescent="0.2">
      <c r="B6760" s="25">
        <v>6530</v>
      </c>
      <c r="C6760" s="193">
        <v>1.0784423022465555</v>
      </c>
      <c r="D6760" s="19"/>
      <c r="E6760" s="19"/>
      <c r="F6760" s="19">
        <v>0.22678494047519862</v>
      </c>
      <c r="G6760" s="19">
        <v>0.33922451031295114</v>
      </c>
      <c r="H6760" s="19"/>
      <c r="I6760" s="19">
        <v>1.2120455907602798</v>
      </c>
      <c r="J6760" s="19"/>
      <c r="K6760" s="19">
        <v>1.1084976547526633</v>
      </c>
      <c r="L6760" s="19"/>
      <c r="M6760" s="19">
        <v>1.184065048641499</v>
      </c>
      <c r="N6760" s="19"/>
      <c r="O6760" s="19">
        <v>1.2986651104395472</v>
      </c>
      <c r="P6760" s="50"/>
      <c r="R6760" s="9" t="s">
        <v>0</v>
      </c>
    </row>
    <row r="6761" spans="2:18" x14ac:dyDescent="0.2">
      <c r="B6761" s="25">
        <v>6531</v>
      </c>
      <c r="C6761" s="193">
        <v>0.27924400053496135</v>
      </c>
      <c r="D6761" s="19"/>
      <c r="E6761" s="19"/>
      <c r="F6761" s="19">
        <v>0.32050331835669116</v>
      </c>
      <c r="G6761" s="19">
        <v>0.36170134454969083</v>
      </c>
      <c r="H6761" s="19"/>
      <c r="I6761" s="19">
        <v>0.27318632091156897</v>
      </c>
      <c r="J6761" s="19"/>
      <c r="K6761" s="19"/>
      <c r="L6761" s="19">
        <v>0.57502340361479032</v>
      </c>
      <c r="M6761" s="19">
        <v>0.74443845171729683</v>
      </c>
      <c r="N6761" s="19"/>
      <c r="O6761" s="19">
        <v>0.44233096023671076</v>
      </c>
      <c r="P6761" s="50"/>
      <c r="R6761" s="9" t="s">
        <v>0</v>
      </c>
    </row>
    <row r="6762" spans="2:18" x14ac:dyDescent="0.2">
      <c r="B6762" s="25">
        <v>6532</v>
      </c>
      <c r="C6762" s="193">
        <v>0.65974968312836801</v>
      </c>
      <c r="D6762" s="19"/>
      <c r="E6762" s="19">
        <v>1.4327443530469772</v>
      </c>
      <c r="F6762" s="19"/>
      <c r="G6762" s="19">
        <v>0.77570330032599077</v>
      </c>
      <c r="H6762" s="19"/>
      <c r="I6762" s="19">
        <v>1.3707900908187878</v>
      </c>
      <c r="J6762" s="19"/>
      <c r="K6762" s="19">
        <v>1.2000661261287469</v>
      </c>
      <c r="L6762" s="19"/>
      <c r="M6762" s="19">
        <v>1.0755693493425684</v>
      </c>
      <c r="N6762" s="19"/>
      <c r="O6762" s="19">
        <v>1.3879033681522495</v>
      </c>
      <c r="P6762" s="50"/>
      <c r="R6762" s="9" t="s">
        <v>0</v>
      </c>
    </row>
    <row r="6763" spans="2:18" x14ac:dyDescent="0.2">
      <c r="B6763" s="25">
        <v>6533</v>
      </c>
      <c r="C6763" s="193"/>
      <c r="D6763" s="19">
        <v>0.68743681081753116</v>
      </c>
      <c r="E6763" s="19"/>
      <c r="F6763" s="19">
        <v>0.2801618246818699</v>
      </c>
      <c r="G6763" s="19"/>
      <c r="H6763" s="19">
        <v>0.46540791525711989</v>
      </c>
      <c r="I6763" s="19"/>
      <c r="J6763" s="19">
        <v>0.54049285419194704</v>
      </c>
      <c r="K6763" s="19"/>
      <c r="L6763" s="19">
        <v>1.6127679363873832</v>
      </c>
      <c r="M6763" s="19"/>
      <c r="N6763" s="19">
        <v>1.2643859409625038</v>
      </c>
      <c r="O6763" s="19"/>
      <c r="P6763" s="50">
        <v>1.5725005451479106</v>
      </c>
      <c r="R6763" s="9" t="s">
        <v>0</v>
      </c>
    </row>
    <row r="6764" spans="2:18" x14ac:dyDescent="0.2">
      <c r="B6764" s="25">
        <v>6534</v>
      </c>
      <c r="C6764" s="193"/>
      <c r="D6764" s="19">
        <v>4.776104377316028E-3</v>
      </c>
      <c r="E6764" s="19">
        <v>0.12179800851840192</v>
      </c>
      <c r="F6764" s="19"/>
      <c r="G6764" s="19">
        <v>1.4006916680385482</v>
      </c>
      <c r="H6764" s="19"/>
      <c r="I6764" s="19"/>
      <c r="J6764" s="19">
        <v>0.29141039031385896</v>
      </c>
      <c r="K6764" s="19">
        <v>0.2226561413205963</v>
      </c>
      <c r="L6764" s="19"/>
      <c r="M6764" s="19">
        <v>0.77775761808643107</v>
      </c>
      <c r="N6764" s="19"/>
      <c r="O6764" s="19">
        <v>0.36312509094193895</v>
      </c>
      <c r="P6764" s="50"/>
      <c r="R6764" s="9" t="s">
        <v>0</v>
      </c>
    </row>
    <row r="6765" spans="2:18" x14ac:dyDescent="0.2">
      <c r="B6765" s="25">
        <v>6535</v>
      </c>
      <c r="C6765" s="193">
        <v>0.1919020961887167</v>
      </c>
      <c r="D6765" s="19"/>
      <c r="E6765" s="19">
        <v>1.1298120056212019E-2</v>
      </c>
      <c r="F6765" s="19"/>
      <c r="G6765" s="19"/>
      <c r="H6765" s="19">
        <v>0.40623454386602648</v>
      </c>
      <c r="I6765" s="19"/>
      <c r="J6765" s="19">
        <v>0.45063686570135264</v>
      </c>
      <c r="K6765" s="19"/>
      <c r="L6765" s="19">
        <v>0.50904529267350662</v>
      </c>
      <c r="M6765" s="19"/>
      <c r="N6765" s="19">
        <v>0.71421225211358019</v>
      </c>
      <c r="O6765" s="19">
        <v>7.1690762810495787E-2</v>
      </c>
      <c r="P6765" s="50"/>
      <c r="R6765" s="9" t="s">
        <v>0</v>
      </c>
    </row>
    <row r="6766" spans="2:18" x14ac:dyDescent="0.2">
      <c r="B6766" s="25">
        <v>6536</v>
      </c>
      <c r="C6766" s="193">
        <v>1.6180792455808137</v>
      </c>
      <c r="D6766" s="19"/>
      <c r="E6766" s="19">
        <v>1.3282378920784697</v>
      </c>
      <c r="F6766" s="19"/>
      <c r="G6766" s="19">
        <v>1.3731241568910355</v>
      </c>
      <c r="H6766" s="19"/>
      <c r="I6766" s="19">
        <v>1.4582022876661243</v>
      </c>
      <c r="J6766" s="19"/>
      <c r="K6766" s="19">
        <v>2.5660560977212339</v>
      </c>
      <c r="L6766" s="19"/>
      <c r="M6766" s="19">
        <v>1.8957223301415036</v>
      </c>
      <c r="N6766" s="19"/>
      <c r="O6766" s="19">
        <v>2.54021695117817</v>
      </c>
      <c r="P6766" s="50"/>
      <c r="R6766" s="9" t="s">
        <v>0</v>
      </c>
    </row>
    <row r="6767" spans="2:18" x14ac:dyDescent="0.2">
      <c r="B6767" s="25">
        <v>6537</v>
      </c>
      <c r="C6767" s="193"/>
      <c r="D6767" s="19">
        <v>1.436440039983198</v>
      </c>
      <c r="E6767" s="19"/>
      <c r="F6767" s="19">
        <v>1.4587236361873781</v>
      </c>
      <c r="G6767" s="19"/>
      <c r="H6767" s="19">
        <v>1.2327787584445007</v>
      </c>
      <c r="I6767" s="19"/>
      <c r="J6767" s="19">
        <v>1.4042330744340894</v>
      </c>
      <c r="K6767" s="19"/>
      <c r="L6767" s="19">
        <v>1.5239669940387075</v>
      </c>
      <c r="M6767" s="19"/>
      <c r="N6767" s="19">
        <v>1.9707938656499435</v>
      </c>
      <c r="O6767" s="19"/>
      <c r="P6767" s="50">
        <v>1.6016996694144092</v>
      </c>
      <c r="R6767" s="9" t="s">
        <v>0</v>
      </c>
    </row>
    <row r="6768" spans="2:18" x14ac:dyDescent="0.2">
      <c r="B6768" s="25">
        <v>6538</v>
      </c>
      <c r="C6768" s="193"/>
      <c r="D6768" s="19">
        <v>0.41332890186273835</v>
      </c>
      <c r="E6768" s="19"/>
      <c r="F6768" s="19">
        <v>0.20496338231991856</v>
      </c>
      <c r="G6768" s="19"/>
      <c r="H6768" s="19">
        <v>1.2389760105932657</v>
      </c>
      <c r="I6768" s="19"/>
      <c r="J6768" s="19">
        <v>0.30387934229865932</v>
      </c>
      <c r="K6768" s="19"/>
      <c r="L6768" s="19">
        <v>0.42743064671554348</v>
      </c>
      <c r="M6768" s="19"/>
      <c r="N6768" s="19">
        <v>1.0185007439319862</v>
      </c>
      <c r="O6768" s="19"/>
      <c r="P6768" s="50">
        <v>0.4377224101671886</v>
      </c>
      <c r="R6768" s="9" t="s">
        <v>0</v>
      </c>
    </row>
    <row r="6769" spans="2:18" x14ac:dyDescent="0.2">
      <c r="B6769" s="25">
        <v>6539</v>
      </c>
      <c r="C6769" s="193"/>
      <c r="D6769" s="19">
        <v>0.89497987429132786</v>
      </c>
      <c r="E6769" s="19"/>
      <c r="F6769" s="19">
        <v>1.1346511167482085</v>
      </c>
      <c r="G6769" s="19"/>
      <c r="H6769" s="19">
        <v>0.17281175076191507</v>
      </c>
      <c r="I6769" s="19"/>
      <c r="J6769" s="19">
        <v>1.4978434008423533</v>
      </c>
      <c r="K6769" s="19"/>
      <c r="L6769" s="19">
        <v>1.2960943691580225</v>
      </c>
      <c r="M6769" s="19"/>
      <c r="N6769" s="19">
        <v>1.2511482409484878</v>
      </c>
      <c r="O6769" s="19"/>
      <c r="P6769" s="50">
        <v>0.64340448500980507</v>
      </c>
      <c r="R6769" s="9" t="s">
        <v>0</v>
      </c>
    </row>
    <row r="6770" spans="2:18" x14ac:dyDescent="0.2">
      <c r="B6770" s="25">
        <v>6540</v>
      </c>
      <c r="C6770" s="193"/>
      <c r="D6770" s="19">
        <v>1.5753456253032481</v>
      </c>
      <c r="E6770" s="19"/>
      <c r="F6770" s="19">
        <v>1.8059495133645387</v>
      </c>
      <c r="G6770" s="19"/>
      <c r="H6770" s="19">
        <v>0.8106368743545439</v>
      </c>
      <c r="I6770" s="19"/>
      <c r="J6770" s="19">
        <v>1.9823688608639884</v>
      </c>
      <c r="K6770" s="19"/>
      <c r="L6770" s="19">
        <v>1.4730507594830171</v>
      </c>
      <c r="M6770" s="19"/>
      <c r="N6770" s="19">
        <v>1.3614621793186932</v>
      </c>
      <c r="O6770" s="19"/>
      <c r="P6770" s="50">
        <v>1.9552678617687833</v>
      </c>
      <c r="R6770" s="9" t="s">
        <v>0</v>
      </c>
    </row>
    <row r="6771" spans="2:18" x14ac:dyDescent="0.2">
      <c r="B6771" s="25">
        <v>6541</v>
      </c>
      <c r="C6771" s="193"/>
      <c r="D6771" s="19">
        <v>1.0191304471722258</v>
      </c>
      <c r="E6771" s="19"/>
      <c r="F6771" s="19">
        <v>0.98855629611610585</v>
      </c>
      <c r="G6771" s="19"/>
      <c r="H6771" s="19">
        <v>1.8604005672640358</v>
      </c>
      <c r="I6771" s="19">
        <v>0.21695506085377819</v>
      </c>
      <c r="J6771" s="19"/>
      <c r="K6771" s="19"/>
      <c r="L6771" s="19">
        <v>1.0445664282523315</v>
      </c>
      <c r="M6771" s="19"/>
      <c r="N6771" s="19">
        <v>1.2353854718890596</v>
      </c>
      <c r="O6771" s="19"/>
      <c r="P6771" s="50">
        <v>1.2245772324328983</v>
      </c>
      <c r="R6771" s="9" t="s">
        <v>0</v>
      </c>
    </row>
    <row r="6772" spans="2:18" x14ac:dyDescent="0.2">
      <c r="B6772" s="25">
        <v>6542</v>
      </c>
      <c r="C6772" s="193">
        <v>1.2428313925850538</v>
      </c>
      <c r="D6772" s="19"/>
      <c r="E6772" s="19">
        <v>0.74993381760016919</v>
      </c>
      <c r="F6772" s="19"/>
      <c r="G6772" s="19">
        <v>0.1320346966315227</v>
      </c>
      <c r="H6772" s="19"/>
      <c r="I6772" s="19">
        <v>0.61605693992797128</v>
      </c>
      <c r="J6772" s="19"/>
      <c r="K6772" s="19">
        <v>0.92508317710885901</v>
      </c>
      <c r="L6772" s="19"/>
      <c r="M6772" s="19">
        <v>1.0218536452258309</v>
      </c>
      <c r="N6772" s="19"/>
      <c r="O6772" s="19">
        <v>0.82512423912464916</v>
      </c>
      <c r="P6772" s="50"/>
      <c r="R6772" s="9" t="s">
        <v>0</v>
      </c>
    </row>
    <row r="6773" spans="2:18" x14ac:dyDescent="0.2">
      <c r="B6773" s="25">
        <v>6543</v>
      </c>
      <c r="C6773" s="193"/>
      <c r="D6773" s="19">
        <v>1.692748599053767</v>
      </c>
      <c r="E6773" s="19"/>
      <c r="F6773" s="19">
        <v>0.60653877968226932</v>
      </c>
      <c r="G6773" s="19"/>
      <c r="H6773" s="19">
        <v>0.85494868378333988</v>
      </c>
      <c r="I6773" s="19"/>
      <c r="J6773" s="19">
        <v>0.79493659175032749</v>
      </c>
      <c r="K6773" s="19"/>
      <c r="L6773" s="19">
        <v>0.52322553300045427</v>
      </c>
      <c r="M6773" s="19"/>
      <c r="N6773" s="19">
        <v>1.1619960745733002</v>
      </c>
      <c r="O6773" s="19"/>
      <c r="P6773" s="50">
        <v>1.218255918294797</v>
      </c>
      <c r="R6773" s="9" t="s">
        <v>0</v>
      </c>
    </row>
    <row r="6774" spans="2:18" x14ac:dyDescent="0.2">
      <c r="B6774" s="25">
        <v>6544</v>
      </c>
      <c r="C6774" s="193"/>
      <c r="D6774" s="19">
        <v>2.5572087015638121</v>
      </c>
      <c r="E6774" s="19"/>
      <c r="F6774" s="19">
        <v>1.4091169040321709</v>
      </c>
      <c r="G6774" s="19"/>
      <c r="H6774" s="19">
        <v>2.1568032114178766</v>
      </c>
      <c r="I6774" s="19"/>
      <c r="J6774" s="19">
        <v>1.8552800707495749</v>
      </c>
      <c r="K6774" s="19"/>
      <c r="L6774" s="19">
        <v>1.4560199750771146</v>
      </c>
      <c r="M6774" s="19"/>
      <c r="N6774" s="19">
        <v>2.5969542408259536</v>
      </c>
      <c r="O6774" s="19"/>
      <c r="P6774" s="50">
        <v>2.0971795633023809</v>
      </c>
      <c r="R6774" s="9" t="s">
        <v>0</v>
      </c>
    </row>
    <row r="6775" spans="2:18" x14ac:dyDescent="0.2">
      <c r="B6775" s="25">
        <v>6545</v>
      </c>
      <c r="C6775" s="193"/>
      <c r="D6775" s="19">
        <v>0.62322462665780765</v>
      </c>
      <c r="E6775" s="19"/>
      <c r="F6775" s="19">
        <v>0.53446915677513573</v>
      </c>
      <c r="G6775" s="19">
        <v>0.16056332406843005</v>
      </c>
      <c r="H6775" s="19"/>
      <c r="I6775" s="19"/>
      <c r="J6775" s="19">
        <v>0.43053164159083418</v>
      </c>
      <c r="K6775" s="19"/>
      <c r="L6775" s="19">
        <v>0.7073677065067252</v>
      </c>
      <c r="M6775" s="19"/>
      <c r="N6775" s="19">
        <v>0.86294271957190793</v>
      </c>
      <c r="O6775" s="19"/>
      <c r="P6775" s="50">
        <v>1.0822736623992275</v>
      </c>
      <c r="R6775" s="9" t="s">
        <v>0</v>
      </c>
    </row>
    <row r="6776" spans="2:18" x14ac:dyDescent="0.2">
      <c r="B6776" s="25">
        <v>6546</v>
      </c>
      <c r="C6776" s="193">
        <v>0.91629334076413604</v>
      </c>
      <c r="D6776" s="19"/>
      <c r="E6776" s="19">
        <v>0.85793520663174372</v>
      </c>
      <c r="F6776" s="19"/>
      <c r="G6776" s="19">
        <v>0.55917775471193853</v>
      </c>
      <c r="H6776" s="19"/>
      <c r="I6776" s="19">
        <v>0.91540115834996827</v>
      </c>
      <c r="J6776" s="19"/>
      <c r="K6776" s="19">
        <v>1.0978997086336291</v>
      </c>
      <c r="L6776" s="19"/>
      <c r="M6776" s="19">
        <v>1.3934504638698457</v>
      </c>
      <c r="N6776" s="19"/>
      <c r="O6776" s="19">
        <v>0.86497729576803373</v>
      </c>
      <c r="P6776" s="50"/>
      <c r="R6776" s="9" t="s">
        <v>0</v>
      </c>
    </row>
    <row r="6777" spans="2:18" x14ac:dyDescent="0.2">
      <c r="B6777" s="25">
        <v>6547</v>
      </c>
      <c r="C6777" s="193">
        <v>1.0350251665264021</v>
      </c>
      <c r="D6777" s="19"/>
      <c r="E6777" s="19">
        <v>0.80447357026943056</v>
      </c>
      <c r="F6777" s="19"/>
      <c r="G6777" s="19">
        <v>0.44785302909825464</v>
      </c>
      <c r="H6777" s="19"/>
      <c r="I6777" s="19">
        <v>0.72290230197206551</v>
      </c>
      <c r="J6777" s="19"/>
      <c r="K6777" s="19">
        <v>0.77522777943230159</v>
      </c>
      <c r="L6777" s="19"/>
      <c r="M6777" s="19">
        <v>0.28218817199870255</v>
      </c>
      <c r="N6777" s="19"/>
      <c r="O6777" s="19">
        <v>1.0441508477286714</v>
      </c>
      <c r="P6777" s="50"/>
      <c r="R6777" s="9" t="s">
        <v>0</v>
      </c>
    </row>
    <row r="6778" spans="2:18" x14ac:dyDescent="0.2">
      <c r="B6778" s="25">
        <v>6548</v>
      </c>
      <c r="C6778" s="193">
        <v>1.5571190452397954</v>
      </c>
      <c r="D6778" s="19"/>
      <c r="E6778" s="19">
        <v>2.9222744707725412</v>
      </c>
      <c r="F6778" s="19"/>
      <c r="G6778" s="19">
        <v>1.943041987158842</v>
      </c>
      <c r="H6778" s="19"/>
      <c r="I6778" s="19">
        <v>1.8126307653381564</v>
      </c>
      <c r="J6778" s="19"/>
      <c r="K6778" s="19">
        <v>1.435468587550188</v>
      </c>
      <c r="L6778" s="19"/>
      <c r="M6778" s="19">
        <v>1.5333741337547127</v>
      </c>
      <c r="N6778" s="19"/>
      <c r="O6778" s="19">
        <v>1.8338884557871153</v>
      </c>
      <c r="P6778" s="50"/>
      <c r="R6778" s="9" t="s">
        <v>0</v>
      </c>
    </row>
    <row r="6779" spans="2:18" x14ac:dyDescent="0.2">
      <c r="B6779" s="25">
        <v>6549</v>
      </c>
      <c r="C6779" s="193">
        <v>0.14565905832776521</v>
      </c>
      <c r="D6779" s="19"/>
      <c r="E6779" s="19">
        <v>0.22341426659819849</v>
      </c>
      <c r="F6779" s="19"/>
      <c r="G6779" s="19">
        <v>0.38794601348036589</v>
      </c>
      <c r="H6779" s="19"/>
      <c r="I6779" s="19"/>
      <c r="J6779" s="19">
        <v>0.76044627856897096</v>
      </c>
      <c r="K6779" s="19"/>
      <c r="L6779" s="19">
        <v>0.86060348288115385</v>
      </c>
      <c r="M6779" s="19">
        <v>0.2358002739837505</v>
      </c>
      <c r="N6779" s="19"/>
      <c r="O6779" s="19">
        <v>0.44133867131866705</v>
      </c>
      <c r="P6779" s="50"/>
      <c r="R6779" s="9" t="s">
        <v>0</v>
      </c>
    </row>
    <row r="6780" spans="2:18" x14ac:dyDescent="0.2">
      <c r="B6780" s="25">
        <v>6550</v>
      </c>
      <c r="C6780" s="193"/>
      <c r="D6780" s="19">
        <v>1.8443346981594539</v>
      </c>
      <c r="E6780" s="19"/>
      <c r="F6780" s="19">
        <v>1.8120225055217221</v>
      </c>
      <c r="G6780" s="19"/>
      <c r="H6780" s="19">
        <v>1.9391020725480503</v>
      </c>
      <c r="I6780" s="19"/>
      <c r="J6780" s="19">
        <v>1.7256518545753414</v>
      </c>
      <c r="K6780" s="19"/>
      <c r="L6780" s="19">
        <v>1.8655143184261347</v>
      </c>
      <c r="M6780" s="19"/>
      <c r="N6780" s="19">
        <v>2.7096169426555261</v>
      </c>
      <c r="O6780" s="19"/>
      <c r="P6780" s="50">
        <v>1.6525105896597696</v>
      </c>
      <c r="R6780" s="9" t="s">
        <v>0</v>
      </c>
    </row>
    <row r="6781" spans="2:18" x14ac:dyDescent="0.2">
      <c r="B6781" s="25">
        <v>6551</v>
      </c>
      <c r="C6781" s="193"/>
      <c r="D6781" s="19">
        <v>0.32511315398967289</v>
      </c>
      <c r="E6781" s="19">
        <v>0.47107574730567114</v>
      </c>
      <c r="F6781" s="19"/>
      <c r="G6781" s="19">
        <v>0.65780605342391341</v>
      </c>
      <c r="H6781" s="19"/>
      <c r="I6781" s="19"/>
      <c r="J6781" s="19">
        <v>0.44980091564177949</v>
      </c>
      <c r="K6781" s="19">
        <v>3.7329978386113669E-2</v>
      </c>
      <c r="L6781" s="19"/>
      <c r="M6781" s="19">
        <v>0.67627759184969749</v>
      </c>
      <c r="N6781" s="19"/>
      <c r="O6781" s="19"/>
      <c r="P6781" s="50">
        <v>1.7110999969742306E-2</v>
      </c>
      <c r="R6781" s="9" t="s">
        <v>0</v>
      </c>
    </row>
    <row r="6782" spans="2:18" x14ac:dyDescent="0.2">
      <c r="B6782" s="25">
        <v>6552</v>
      </c>
      <c r="C6782" s="193">
        <v>1.5472489521640325</v>
      </c>
      <c r="D6782" s="19"/>
      <c r="E6782" s="19">
        <v>1.0801149534838148</v>
      </c>
      <c r="F6782" s="19"/>
      <c r="G6782" s="19">
        <v>0.58533855599073703</v>
      </c>
      <c r="H6782" s="19"/>
      <c r="I6782" s="19"/>
      <c r="J6782" s="19">
        <v>0.14005066665057153</v>
      </c>
      <c r="K6782" s="19">
        <v>0.72261525838928509</v>
      </c>
      <c r="L6782" s="19"/>
      <c r="M6782" s="19">
        <v>0.32016666081095518</v>
      </c>
      <c r="N6782" s="19"/>
      <c r="O6782" s="19">
        <v>5.4704296570229063E-3</v>
      </c>
      <c r="P6782" s="50"/>
      <c r="R6782" s="9" t="s">
        <v>0</v>
      </c>
    </row>
    <row r="6783" spans="2:18" x14ac:dyDescent="0.2">
      <c r="B6783" s="25">
        <v>6553</v>
      </c>
      <c r="C6783" s="193">
        <v>2.3452837264056416</v>
      </c>
      <c r="D6783" s="19"/>
      <c r="E6783" s="19">
        <v>1.5849276098541432</v>
      </c>
      <c r="F6783" s="19"/>
      <c r="G6783" s="19">
        <v>1.7739120099482544</v>
      </c>
      <c r="H6783" s="19"/>
      <c r="I6783" s="19">
        <v>1.8168437431542701</v>
      </c>
      <c r="J6783" s="19"/>
      <c r="K6783" s="19">
        <v>2.1092713706936403</v>
      </c>
      <c r="L6783" s="19"/>
      <c r="M6783" s="19">
        <v>1.2610702111253909</v>
      </c>
      <c r="N6783" s="19"/>
      <c r="O6783" s="19">
        <v>2.2938777588488608</v>
      </c>
      <c r="P6783" s="50"/>
      <c r="R6783" s="9" t="s">
        <v>0</v>
      </c>
    </row>
    <row r="6784" spans="2:18" x14ac:dyDescent="0.2">
      <c r="B6784" s="25">
        <v>6554</v>
      </c>
      <c r="C6784" s="193">
        <v>0.76491689193210222</v>
      </c>
      <c r="D6784" s="19"/>
      <c r="E6784" s="19">
        <v>1.3056689495747977</v>
      </c>
      <c r="F6784" s="19"/>
      <c r="G6784" s="19">
        <v>1.784620239215714</v>
      </c>
      <c r="H6784" s="19"/>
      <c r="I6784" s="19">
        <v>0.80567088160398848</v>
      </c>
      <c r="J6784" s="19"/>
      <c r="K6784" s="19">
        <v>1.2877045791510269</v>
      </c>
      <c r="L6784" s="19"/>
      <c r="M6784" s="19">
        <v>0.79532503155908463</v>
      </c>
      <c r="N6784" s="19"/>
      <c r="O6784" s="19">
        <v>0.12898161127505112</v>
      </c>
      <c r="P6784" s="50"/>
      <c r="R6784" s="9" t="s">
        <v>0</v>
      </c>
    </row>
    <row r="6785" spans="2:18" x14ac:dyDescent="0.2">
      <c r="B6785" s="25">
        <v>6555</v>
      </c>
      <c r="C6785" s="193">
        <v>0.12650782549343753</v>
      </c>
      <c r="D6785" s="19"/>
      <c r="E6785" s="19">
        <v>0.58729055214961201</v>
      </c>
      <c r="F6785" s="19"/>
      <c r="G6785" s="19">
        <v>0.20466468584435607</v>
      </c>
      <c r="H6785" s="19"/>
      <c r="I6785" s="19">
        <v>0.86947083857394836</v>
      </c>
      <c r="J6785" s="19"/>
      <c r="K6785" s="19">
        <v>0.38686250797746025</v>
      </c>
      <c r="L6785" s="19"/>
      <c r="M6785" s="19">
        <v>0.77291787379772603</v>
      </c>
      <c r="N6785" s="19"/>
      <c r="O6785" s="19">
        <v>0.31889397534574898</v>
      </c>
      <c r="P6785" s="50"/>
      <c r="R6785" s="9" t="s">
        <v>0</v>
      </c>
    </row>
    <row r="6786" spans="2:18" x14ac:dyDescent="0.2">
      <c r="B6786" s="25">
        <v>6556</v>
      </c>
      <c r="C6786" s="193"/>
      <c r="D6786" s="19">
        <v>0.99052592456081878</v>
      </c>
      <c r="E6786" s="19"/>
      <c r="F6786" s="19">
        <v>0.14452081523869889</v>
      </c>
      <c r="G6786" s="19"/>
      <c r="H6786" s="19">
        <v>0.18386520731179545</v>
      </c>
      <c r="I6786" s="19">
        <v>8.0250995240608178E-2</v>
      </c>
      <c r="J6786" s="19"/>
      <c r="K6786" s="19"/>
      <c r="L6786" s="19">
        <v>0.96248566253155987</v>
      </c>
      <c r="M6786" s="19"/>
      <c r="N6786" s="19">
        <v>1.0274821860597065</v>
      </c>
      <c r="O6786" s="19"/>
      <c r="P6786" s="50">
        <v>0.68900660294639504</v>
      </c>
      <c r="R6786" s="9" t="s">
        <v>0</v>
      </c>
    </row>
    <row r="6787" spans="2:18" x14ac:dyDescent="0.2">
      <c r="B6787" s="25">
        <v>6557</v>
      </c>
      <c r="C6787" s="193">
        <v>1.9800348773290672</v>
      </c>
      <c r="D6787" s="19"/>
      <c r="E6787" s="19">
        <v>0.87210418773300646</v>
      </c>
      <c r="F6787" s="19"/>
      <c r="G6787" s="19">
        <v>1.5756771678116799</v>
      </c>
      <c r="H6787" s="19"/>
      <c r="I6787" s="19">
        <v>0.44949235300359602</v>
      </c>
      <c r="J6787" s="19"/>
      <c r="K6787" s="19">
        <v>0.81940764168485003</v>
      </c>
      <c r="L6787" s="19"/>
      <c r="M6787" s="19">
        <v>1.835535158362235</v>
      </c>
      <c r="N6787" s="19"/>
      <c r="O6787" s="19">
        <v>1.4008394812736666</v>
      </c>
      <c r="P6787" s="50"/>
      <c r="R6787" s="9" t="s">
        <v>0</v>
      </c>
    </row>
    <row r="6788" spans="2:18" x14ac:dyDescent="0.2">
      <c r="B6788" s="25">
        <v>6558</v>
      </c>
      <c r="C6788" s="193"/>
      <c r="D6788" s="19">
        <v>0.62637334504415398</v>
      </c>
      <c r="E6788" s="19"/>
      <c r="F6788" s="19">
        <v>0.48101582120462</v>
      </c>
      <c r="G6788" s="19"/>
      <c r="H6788" s="19">
        <v>0.94987585357666693</v>
      </c>
      <c r="I6788" s="19"/>
      <c r="J6788" s="19">
        <v>0.76655775551835104</v>
      </c>
      <c r="K6788" s="19"/>
      <c r="L6788" s="19">
        <v>1.4074359964610832</v>
      </c>
      <c r="M6788" s="19"/>
      <c r="N6788" s="19">
        <v>0.26564141835921329</v>
      </c>
      <c r="O6788" s="19"/>
      <c r="P6788" s="50">
        <v>1.4901318239945207</v>
      </c>
      <c r="R6788" s="9" t="s">
        <v>0</v>
      </c>
    </row>
    <row r="6789" spans="2:18" x14ac:dyDescent="0.2">
      <c r="B6789" s="25">
        <v>6559</v>
      </c>
      <c r="C6789" s="193"/>
      <c r="D6789" s="19">
        <v>0.63301990640967531</v>
      </c>
      <c r="E6789" s="19"/>
      <c r="F6789" s="19">
        <v>0.57978085624610765</v>
      </c>
      <c r="G6789" s="19"/>
      <c r="H6789" s="19">
        <v>0.67894521677865627</v>
      </c>
      <c r="I6789" s="19">
        <v>0.18221139372408812</v>
      </c>
      <c r="J6789" s="19"/>
      <c r="K6789" s="19">
        <v>0.3272948206774241</v>
      </c>
      <c r="L6789" s="19"/>
      <c r="M6789" s="19">
        <v>0.52010204060788845</v>
      </c>
      <c r="N6789" s="19"/>
      <c r="O6789" s="19"/>
      <c r="P6789" s="50">
        <v>0.56928578411497011</v>
      </c>
      <c r="R6789" s="9" t="s">
        <v>0</v>
      </c>
    </row>
    <row r="6790" spans="2:18" x14ac:dyDescent="0.2">
      <c r="B6790" s="25">
        <v>6560</v>
      </c>
      <c r="C6790" s="193"/>
      <c r="D6790" s="19">
        <v>0.60740001651297526</v>
      </c>
      <c r="E6790" s="19"/>
      <c r="F6790" s="19">
        <v>0.87330083948813286</v>
      </c>
      <c r="G6790" s="19"/>
      <c r="H6790" s="19">
        <v>1.1531173675441868</v>
      </c>
      <c r="I6790" s="19"/>
      <c r="J6790" s="19">
        <v>0.11513776031122504</v>
      </c>
      <c r="K6790" s="19">
        <v>0.37183839820831127</v>
      </c>
      <c r="L6790" s="19"/>
      <c r="M6790" s="19"/>
      <c r="N6790" s="19">
        <v>0.5328414336573668</v>
      </c>
      <c r="O6790" s="19"/>
      <c r="P6790" s="50">
        <v>0.70935504612729794</v>
      </c>
      <c r="R6790" s="9" t="s">
        <v>0</v>
      </c>
    </row>
    <row r="6791" spans="2:18" x14ac:dyDescent="0.2">
      <c r="B6791" s="25">
        <v>6561</v>
      </c>
      <c r="C6791" s="193">
        <v>1.0756625584534167</v>
      </c>
      <c r="D6791" s="19"/>
      <c r="E6791" s="19">
        <v>0.13793021767180938</v>
      </c>
      <c r="F6791" s="19"/>
      <c r="G6791" s="19">
        <v>0.31887265131129883</v>
      </c>
      <c r="H6791" s="19"/>
      <c r="I6791" s="19"/>
      <c r="J6791" s="19">
        <v>0.42813784393770776</v>
      </c>
      <c r="K6791" s="19">
        <v>4.7815161984053167E-2</v>
      </c>
      <c r="L6791" s="19"/>
      <c r="M6791" s="19">
        <v>0.61637174826714414</v>
      </c>
      <c r="N6791" s="19"/>
      <c r="O6791" s="19">
        <v>6.0660584744501776E-2</v>
      </c>
      <c r="P6791" s="50"/>
      <c r="R6791" s="9" t="s">
        <v>0</v>
      </c>
    </row>
    <row r="6792" spans="2:18" x14ac:dyDescent="0.2">
      <c r="B6792" s="25">
        <v>6562</v>
      </c>
      <c r="C6792" s="193"/>
      <c r="D6792" s="19">
        <v>0.57619096543619219</v>
      </c>
      <c r="E6792" s="19"/>
      <c r="F6792" s="19">
        <v>0.65746026386502299</v>
      </c>
      <c r="G6792" s="19"/>
      <c r="H6792" s="19">
        <v>4.0297551577757312E-3</v>
      </c>
      <c r="I6792" s="19"/>
      <c r="J6792" s="19">
        <v>0.40261959751513821</v>
      </c>
      <c r="K6792" s="19"/>
      <c r="L6792" s="19">
        <v>3.8888415922647884E-2</v>
      </c>
      <c r="M6792" s="19"/>
      <c r="N6792" s="19">
        <v>2.1471590590154133E-2</v>
      </c>
      <c r="O6792" s="19"/>
      <c r="P6792" s="50">
        <v>0.32692711720179013</v>
      </c>
      <c r="R6792" s="9" t="s">
        <v>0</v>
      </c>
    </row>
    <row r="6793" spans="2:18" x14ac:dyDescent="0.2">
      <c r="B6793" s="25">
        <v>6563</v>
      </c>
      <c r="C6793" s="193">
        <v>2.036457270823715</v>
      </c>
      <c r="D6793" s="19"/>
      <c r="E6793" s="19">
        <v>2.2741514302352739</v>
      </c>
      <c r="F6793" s="19"/>
      <c r="G6793" s="19">
        <v>2.2502941825119342</v>
      </c>
      <c r="H6793" s="19"/>
      <c r="I6793" s="19">
        <v>1.8215058788292611</v>
      </c>
      <c r="J6793" s="19"/>
      <c r="K6793" s="19">
        <v>1.4687222026065321</v>
      </c>
      <c r="L6793" s="19"/>
      <c r="M6793" s="19">
        <v>1.1864206620270417</v>
      </c>
      <c r="N6793" s="19"/>
      <c r="O6793" s="19">
        <v>1.0445518949366266</v>
      </c>
      <c r="P6793" s="50"/>
      <c r="R6793" s="9" t="s">
        <v>0</v>
      </c>
    </row>
    <row r="6794" spans="2:18" x14ac:dyDescent="0.2">
      <c r="B6794" s="25">
        <v>6564</v>
      </c>
      <c r="C6794" s="193">
        <v>0.84144853879862425</v>
      </c>
      <c r="D6794" s="19"/>
      <c r="E6794" s="19">
        <v>1.6847776984935687</v>
      </c>
      <c r="F6794" s="19"/>
      <c r="G6794" s="19">
        <v>1.6698659331065218</v>
      </c>
      <c r="H6794" s="19"/>
      <c r="I6794" s="19">
        <v>0.95455230923997592</v>
      </c>
      <c r="J6794" s="19"/>
      <c r="K6794" s="19">
        <v>0.34989790997792486</v>
      </c>
      <c r="L6794" s="19"/>
      <c r="M6794" s="19">
        <v>0.65413799418430074</v>
      </c>
      <c r="N6794" s="19"/>
      <c r="O6794" s="19">
        <v>0.2301876094990668</v>
      </c>
      <c r="P6794" s="50"/>
      <c r="R6794" s="9" t="s">
        <v>0</v>
      </c>
    </row>
    <row r="6795" spans="2:18" x14ac:dyDescent="0.2">
      <c r="B6795" s="25">
        <v>6565</v>
      </c>
      <c r="C6795" s="193">
        <v>0.57773387124423581</v>
      </c>
      <c r="D6795" s="19"/>
      <c r="E6795" s="19"/>
      <c r="F6795" s="19">
        <v>0.29252442601369344</v>
      </c>
      <c r="G6795" s="19"/>
      <c r="H6795" s="19">
        <v>7.7378442270577982E-2</v>
      </c>
      <c r="I6795" s="19"/>
      <c r="J6795" s="19">
        <v>0.34100692215379003</v>
      </c>
      <c r="K6795" s="19">
        <v>0.20054761348425773</v>
      </c>
      <c r="L6795" s="19"/>
      <c r="M6795" s="19"/>
      <c r="N6795" s="19">
        <v>0.12642888370105679</v>
      </c>
      <c r="O6795" s="19"/>
      <c r="P6795" s="50">
        <v>0.75996530336271051</v>
      </c>
      <c r="R6795" s="9" t="s">
        <v>0</v>
      </c>
    </row>
    <row r="6796" spans="2:18" x14ac:dyDescent="0.2">
      <c r="B6796" s="25">
        <v>6566</v>
      </c>
      <c r="C6796" s="193">
        <v>0.61310791042477364</v>
      </c>
      <c r="D6796" s="19"/>
      <c r="E6796" s="19">
        <v>0.40492637439529727</v>
      </c>
      <c r="F6796" s="19"/>
      <c r="G6796" s="19">
        <v>0.21832460496920944</v>
      </c>
      <c r="H6796" s="19"/>
      <c r="I6796" s="19">
        <v>0.81950316264229228</v>
      </c>
      <c r="J6796" s="19"/>
      <c r="K6796" s="19"/>
      <c r="L6796" s="19">
        <v>8.0599050130915992E-2</v>
      </c>
      <c r="M6796" s="19">
        <v>0.40297024683217603</v>
      </c>
      <c r="N6796" s="19"/>
      <c r="O6796" s="19">
        <v>0.10786841730822135</v>
      </c>
      <c r="P6796" s="50"/>
      <c r="R6796" s="9" t="s">
        <v>0</v>
      </c>
    </row>
    <row r="6797" spans="2:18" x14ac:dyDescent="0.2">
      <c r="B6797" s="25">
        <v>6567</v>
      </c>
      <c r="C6797" s="193"/>
      <c r="D6797" s="19">
        <v>0.49662642665525281</v>
      </c>
      <c r="E6797" s="19"/>
      <c r="F6797" s="19">
        <v>0.7804396495794097</v>
      </c>
      <c r="G6797" s="19"/>
      <c r="H6797" s="19">
        <v>0.51692510131924307</v>
      </c>
      <c r="I6797" s="19"/>
      <c r="J6797" s="19">
        <v>0.96196950567223949</v>
      </c>
      <c r="K6797" s="19">
        <v>0.66017901362148668</v>
      </c>
      <c r="L6797" s="19"/>
      <c r="M6797" s="19"/>
      <c r="N6797" s="19">
        <v>0.5748783655368046</v>
      </c>
      <c r="O6797" s="19"/>
      <c r="P6797" s="50">
        <v>0.18750904873821739</v>
      </c>
      <c r="R6797" s="9" t="s">
        <v>0</v>
      </c>
    </row>
    <row r="6798" spans="2:18" x14ac:dyDescent="0.2">
      <c r="B6798" s="25">
        <v>6568</v>
      </c>
      <c r="C6798" s="193">
        <v>0.39674993482426058</v>
      </c>
      <c r="D6798" s="19"/>
      <c r="E6798" s="19"/>
      <c r="F6798" s="19">
        <v>0.1769953252244314</v>
      </c>
      <c r="G6798" s="19">
        <v>0.72357972865834908</v>
      </c>
      <c r="H6798" s="19"/>
      <c r="I6798" s="19">
        <v>0.61751696908346398</v>
      </c>
      <c r="J6798" s="19"/>
      <c r="K6798" s="19">
        <v>0.11025427127244229</v>
      </c>
      <c r="L6798" s="19"/>
      <c r="M6798" s="19">
        <v>0.41808104473533453</v>
      </c>
      <c r="N6798" s="19"/>
      <c r="O6798" s="19">
        <v>1.294561188694471</v>
      </c>
      <c r="P6798" s="50"/>
      <c r="R6798" s="9" t="s">
        <v>0</v>
      </c>
    </row>
    <row r="6799" spans="2:18" x14ac:dyDescent="0.2">
      <c r="B6799" s="25">
        <v>6569</v>
      </c>
      <c r="C6799" s="193">
        <v>1.5039788969056289</v>
      </c>
      <c r="D6799" s="19"/>
      <c r="E6799" s="19">
        <v>0.6449551159610929</v>
      </c>
      <c r="F6799" s="19"/>
      <c r="G6799" s="19">
        <v>1.0299341553657919</v>
      </c>
      <c r="H6799" s="19"/>
      <c r="I6799" s="19">
        <v>0.703403537381037</v>
      </c>
      <c r="J6799" s="19"/>
      <c r="K6799" s="19">
        <v>0.42378839015306063</v>
      </c>
      <c r="L6799" s="19"/>
      <c r="M6799" s="19">
        <v>0.2600989623164906</v>
      </c>
      <c r="N6799" s="19"/>
      <c r="O6799" s="19">
        <v>0.7999800278216177</v>
      </c>
      <c r="P6799" s="50"/>
      <c r="R6799" s="9" t="s">
        <v>0</v>
      </c>
    </row>
    <row r="6800" spans="2:18" x14ac:dyDescent="0.2">
      <c r="B6800" s="25">
        <v>6570</v>
      </c>
      <c r="C6800" s="193"/>
      <c r="D6800" s="19">
        <v>0.842817180993502</v>
      </c>
      <c r="E6800" s="19"/>
      <c r="F6800" s="19">
        <v>0.63478580269797225</v>
      </c>
      <c r="G6800" s="19"/>
      <c r="H6800" s="19">
        <v>1.0696805576441835</v>
      </c>
      <c r="I6800" s="19"/>
      <c r="J6800" s="19">
        <v>1.4692531563729918</v>
      </c>
      <c r="K6800" s="19"/>
      <c r="L6800" s="19">
        <v>0.63086321939902101</v>
      </c>
      <c r="M6800" s="19"/>
      <c r="N6800" s="19">
        <v>0.78985823656709397</v>
      </c>
      <c r="O6800" s="19"/>
      <c r="P6800" s="50">
        <v>0.93003341457583</v>
      </c>
      <c r="R6800" s="9" t="s">
        <v>0</v>
      </c>
    </row>
    <row r="6801" spans="2:18" x14ac:dyDescent="0.2">
      <c r="B6801" s="25">
        <v>6571</v>
      </c>
      <c r="C6801" s="193">
        <v>0.2894790055850926</v>
      </c>
      <c r="D6801" s="19"/>
      <c r="E6801" s="19"/>
      <c r="F6801" s="19">
        <v>0.36867813522407639</v>
      </c>
      <c r="G6801" s="19">
        <v>0.47011601889668142</v>
      </c>
      <c r="H6801" s="19"/>
      <c r="I6801" s="19">
        <v>0.59524369872410698</v>
      </c>
      <c r="J6801" s="19"/>
      <c r="K6801" s="19">
        <v>0.25617727290478703</v>
      </c>
      <c r="L6801" s="19"/>
      <c r="M6801" s="19">
        <v>0.74066288401065383</v>
      </c>
      <c r="N6801" s="19"/>
      <c r="O6801" s="19">
        <v>0.24419080096257473</v>
      </c>
      <c r="P6801" s="50"/>
      <c r="R6801" s="9" t="s">
        <v>0</v>
      </c>
    </row>
    <row r="6802" spans="2:18" x14ac:dyDescent="0.2">
      <c r="B6802" s="25">
        <v>6572</v>
      </c>
      <c r="C6802" s="193"/>
      <c r="D6802" s="19">
        <v>0.41623522449916694</v>
      </c>
      <c r="E6802" s="19"/>
      <c r="F6802" s="19">
        <v>1.4942920412021969</v>
      </c>
      <c r="G6802" s="19"/>
      <c r="H6802" s="19">
        <v>0.7021454732425807</v>
      </c>
      <c r="I6802" s="19">
        <v>1.010418704731938</v>
      </c>
      <c r="J6802" s="19"/>
      <c r="K6802" s="19"/>
      <c r="L6802" s="19">
        <v>0.9677463024780083</v>
      </c>
      <c r="M6802" s="19"/>
      <c r="N6802" s="19">
        <v>1.4884186898731111</v>
      </c>
      <c r="O6802" s="19"/>
      <c r="P6802" s="50">
        <v>0.67535743851215513</v>
      </c>
      <c r="R6802" s="9" t="s">
        <v>0</v>
      </c>
    </row>
    <row r="6803" spans="2:18" x14ac:dyDescent="0.2">
      <c r="B6803" s="25">
        <v>6573</v>
      </c>
      <c r="C6803" s="193"/>
      <c r="D6803" s="19">
        <v>3.9481984446955297E-2</v>
      </c>
      <c r="E6803" s="19"/>
      <c r="F6803" s="19">
        <v>0.23348758990272694</v>
      </c>
      <c r="G6803" s="19"/>
      <c r="H6803" s="19">
        <v>0.19109028029396025</v>
      </c>
      <c r="I6803" s="19"/>
      <c r="J6803" s="19">
        <v>0.75777041121803468</v>
      </c>
      <c r="K6803" s="19">
        <v>7.4621192161098082E-2</v>
      </c>
      <c r="L6803" s="19"/>
      <c r="M6803" s="19"/>
      <c r="N6803" s="19">
        <v>0.24422068629009872</v>
      </c>
      <c r="O6803" s="19"/>
      <c r="P6803" s="50">
        <v>0.15104487377047862</v>
      </c>
      <c r="R6803" s="9" t="s">
        <v>0</v>
      </c>
    </row>
    <row r="6804" spans="2:18" x14ac:dyDescent="0.2">
      <c r="B6804" s="25">
        <v>6574</v>
      </c>
      <c r="C6804" s="193">
        <v>0.2497683857706384</v>
      </c>
      <c r="D6804" s="19"/>
      <c r="E6804" s="19">
        <v>0.69646342294132069</v>
      </c>
      <c r="F6804" s="19"/>
      <c r="G6804" s="19">
        <v>0.96432573814429545</v>
      </c>
      <c r="H6804" s="19"/>
      <c r="I6804" s="19">
        <v>0.91487057327943033</v>
      </c>
      <c r="J6804" s="19"/>
      <c r="K6804" s="19">
        <v>1.2015316912088752</v>
      </c>
      <c r="L6804" s="19"/>
      <c r="M6804" s="19">
        <v>0.6653080552449876</v>
      </c>
      <c r="N6804" s="19"/>
      <c r="O6804" s="19">
        <v>1.5132409338357449</v>
      </c>
      <c r="P6804" s="50"/>
      <c r="R6804" s="9" t="s">
        <v>0</v>
      </c>
    </row>
    <row r="6805" spans="2:18" x14ac:dyDescent="0.2">
      <c r="B6805" s="25">
        <v>6575</v>
      </c>
      <c r="C6805" s="193"/>
      <c r="D6805" s="19">
        <v>0.37949723240156946</v>
      </c>
      <c r="E6805" s="19"/>
      <c r="F6805" s="19">
        <v>0.2481502650954234</v>
      </c>
      <c r="G6805" s="19">
        <v>0.37718304510955553</v>
      </c>
      <c r="H6805" s="19"/>
      <c r="I6805" s="19"/>
      <c r="J6805" s="19">
        <v>0.49061351492721783</v>
      </c>
      <c r="K6805" s="19">
        <v>0.65897045097407503</v>
      </c>
      <c r="L6805" s="19"/>
      <c r="M6805" s="19"/>
      <c r="N6805" s="19">
        <v>0.39748455197449489</v>
      </c>
      <c r="O6805" s="19"/>
      <c r="P6805" s="50">
        <v>0.86739068457015445</v>
      </c>
      <c r="R6805" s="9" t="s">
        <v>0</v>
      </c>
    </row>
    <row r="6806" spans="2:18" x14ac:dyDescent="0.2">
      <c r="B6806" s="25">
        <v>6576</v>
      </c>
      <c r="C6806" s="193">
        <v>2.0402344540584463</v>
      </c>
      <c r="D6806" s="19"/>
      <c r="E6806" s="19">
        <v>1.5284858295558656</v>
      </c>
      <c r="F6806" s="19"/>
      <c r="G6806" s="19">
        <v>1.5666218574440898</v>
      </c>
      <c r="H6806" s="19"/>
      <c r="I6806" s="19">
        <v>1.747858053570297</v>
      </c>
      <c r="J6806" s="19"/>
      <c r="K6806" s="19">
        <v>2.1006381446100364</v>
      </c>
      <c r="L6806" s="19"/>
      <c r="M6806" s="19">
        <v>2.0667147459877047</v>
      </c>
      <c r="N6806" s="19"/>
      <c r="O6806" s="19">
        <v>2.6285017597067477</v>
      </c>
      <c r="P6806" s="50"/>
      <c r="R6806" s="9" t="s">
        <v>0</v>
      </c>
    </row>
    <row r="6807" spans="2:18" x14ac:dyDescent="0.2">
      <c r="B6807" s="25">
        <v>6577</v>
      </c>
      <c r="C6807" s="193">
        <v>1.4086715582256772</v>
      </c>
      <c r="D6807" s="19"/>
      <c r="E6807" s="19">
        <v>2.6616105370295358E-2</v>
      </c>
      <c r="F6807" s="19"/>
      <c r="G6807" s="19">
        <v>1.143795885741558</v>
      </c>
      <c r="H6807" s="19"/>
      <c r="I6807" s="19">
        <v>0.82859228688562325</v>
      </c>
      <c r="J6807" s="19"/>
      <c r="K6807" s="19">
        <v>0.28809829897580097</v>
      </c>
      <c r="L6807" s="19"/>
      <c r="M6807" s="19">
        <v>1.2794180396478849</v>
      </c>
      <c r="N6807" s="19"/>
      <c r="O6807" s="19">
        <v>0.63170040876989786</v>
      </c>
      <c r="P6807" s="50"/>
      <c r="R6807" s="9" t="s">
        <v>0</v>
      </c>
    </row>
    <row r="6808" spans="2:18" x14ac:dyDescent="0.2">
      <c r="B6808" s="25">
        <v>6578</v>
      </c>
      <c r="C6808" s="193">
        <v>1.0898960451527533</v>
      </c>
      <c r="D6808" s="19"/>
      <c r="E6808" s="19">
        <v>1.2667743277715988</v>
      </c>
      <c r="F6808" s="19"/>
      <c r="G6808" s="19">
        <v>1.5170517521087352</v>
      </c>
      <c r="H6808" s="19"/>
      <c r="I6808" s="19">
        <v>1.4104256975790568</v>
      </c>
      <c r="J6808" s="19"/>
      <c r="K6808" s="19">
        <v>1.1598420787007142</v>
      </c>
      <c r="L6808" s="19"/>
      <c r="M6808" s="19">
        <v>0.51085594564740555</v>
      </c>
      <c r="N6808" s="19"/>
      <c r="O6808" s="19">
        <v>0.21378147724032925</v>
      </c>
      <c r="P6808" s="50"/>
      <c r="R6808" s="9" t="s">
        <v>0</v>
      </c>
    </row>
    <row r="6809" spans="2:18" x14ac:dyDescent="0.2">
      <c r="B6809" s="25">
        <v>6579</v>
      </c>
      <c r="C6809" s="193"/>
      <c r="D6809" s="19">
        <v>9.9960899019119372E-3</v>
      </c>
      <c r="E6809" s="19"/>
      <c r="F6809" s="19">
        <v>0.13736740539719575</v>
      </c>
      <c r="G6809" s="19">
        <v>0.44825735016636054</v>
      </c>
      <c r="H6809" s="19"/>
      <c r="I6809" s="19">
        <v>0.15487048275121673</v>
      </c>
      <c r="J6809" s="19"/>
      <c r="K6809" s="19"/>
      <c r="L6809" s="19">
        <v>0.84711817346590312</v>
      </c>
      <c r="M6809" s="19"/>
      <c r="N6809" s="19">
        <v>0.19583789091493475</v>
      </c>
      <c r="O6809" s="19"/>
      <c r="P6809" s="50">
        <v>1.5032500851194708</v>
      </c>
      <c r="R6809" s="9" t="s">
        <v>0</v>
      </c>
    </row>
    <row r="6810" spans="2:18" x14ac:dyDescent="0.2">
      <c r="B6810" s="25">
        <v>6580</v>
      </c>
      <c r="C6810" s="193"/>
      <c r="D6810" s="19">
        <v>0.98618440332413304</v>
      </c>
      <c r="E6810" s="19"/>
      <c r="F6810" s="19">
        <v>1.2345775521515778</v>
      </c>
      <c r="G6810" s="19"/>
      <c r="H6810" s="19">
        <v>0.97319224267400928</v>
      </c>
      <c r="I6810" s="19"/>
      <c r="J6810" s="19">
        <v>1.5716336766252317</v>
      </c>
      <c r="K6810" s="19"/>
      <c r="L6810" s="19">
        <v>1.7794237640537303</v>
      </c>
      <c r="M6810" s="19"/>
      <c r="N6810" s="19">
        <v>0.95128433993928263</v>
      </c>
      <c r="O6810" s="19"/>
      <c r="P6810" s="50">
        <v>0.55886283699772277</v>
      </c>
      <c r="R6810" s="9" t="s">
        <v>0</v>
      </c>
    </row>
    <row r="6811" spans="2:18" x14ac:dyDescent="0.2">
      <c r="B6811" s="25">
        <v>6581</v>
      </c>
      <c r="C6811" s="193">
        <v>0.64474064079177917</v>
      </c>
      <c r="D6811" s="19"/>
      <c r="E6811" s="19">
        <v>0.83724588413037426</v>
      </c>
      <c r="F6811" s="19"/>
      <c r="G6811" s="19"/>
      <c r="H6811" s="19">
        <v>0.25566822512408133</v>
      </c>
      <c r="I6811" s="19">
        <v>0.38510423193641247</v>
      </c>
      <c r="J6811" s="19"/>
      <c r="K6811" s="19">
        <v>0.49182049954486556</v>
      </c>
      <c r="L6811" s="19"/>
      <c r="M6811" s="19">
        <v>0.75406643486477565</v>
      </c>
      <c r="N6811" s="19"/>
      <c r="O6811" s="19">
        <v>1.560803648394707</v>
      </c>
      <c r="P6811" s="50"/>
      <c r="R6811" s="9" t="s">
        <v>0</v>
      </c>
    </row>
    <row r="6812" spans="2:18" x14ac:dyDescent="0.2">
      <c r="B6812" s="25">
        <v>6582</v>
      </c>
      <c r="C6812" s="193">
        <v>0.24306584054198027</v>
      </c>
      <c r="D6812" s="19"/>
      <c r="E6812" s="19"/>
      <c r="F6812" s="19">
        <v>7.5306828568962453E-2</v>
      </c>
      <c r="G6812" s="19">
        <v>0.89083432298563225</v>
      </c>
      <c r="H6812" s="19"/>
      <c r="I6812" s="19">
        <v>7.0095835459826256E-2</v>
      </c>
      <c r="J6812" s="19"/>
      <c r="K6812" s="19">
        <v>5.3130780821608763E-2</v>
      </c>
      <c r="L6812" s="19"/>
      <c r="M6812" s="19">
        <v>8.1257397312573948E-2</v>
      </c>
      <c r="N6812" s="19"/>
      <c r="O6812" s="19"/>
      <c r="P6812" s="50">
        <v>7.1314126606569364E-3</v>
      </c>
      <c r="R6812" s="9" t="s">
        <v>0</v>
      </c>
    </row>
    <row r="6813" spans="2:18" x14ac:dyDescent="0.2">
      <c r="B6813" s="25">
        <v>6583</v>
      </c>
      <c r="C6813" s="193"/>
      <c r="D6813" s="19">
        <v>0.69658053288951494</v>
      </c>
      <c r="E6813" s="19"/>
      <c r="F6813" s="19">
        <v>1.9381327823975949</v>
      </c>
      <c r="G6813" s="19"/>
      <c r="H6813" s="19">
        <v>2.3846317965284345</v>
      </c>
      <c r="I6813" s="19"/>
      <c r="J6813" s="19">
        <v>1.4822093832516146</v>
      </c>
      <c r="K6813" s="19"/>
      <c r="L6813" s="19">
        <v>1.4827258279097075</v>
      </c>
      <c r="M6813" s="19"/>
      <c r="N6813" s="19">
        <v>1.4370849234813929</v>
      </c>
      <c r="O6813" s="19"/>
      <c r="P6813" s="50">
        <v>1.5619022736273684</v>
      </c>
      <c r="R6813" s="9" t="s">
        <v>0</v>
      </c>
    </row>
    <row r="6814" spans="2:18" x14ac:dyDescent="0.2">
      <c r="B6814" s="25">
        <v>6584</v>
      </c>
      <c r="C6814" s="193"/>
      <c r="D6814" s="19">
        <v>0.57040435219964514</v>
      </c>
      <c r="E6814" s="19">
        <v>0.45935627750818137</v>
      </c>
      <c r="F6814" s="19"/>
      <c r="G6814" s="19">
        <v>1.087688764197684</v>
      </c>
      <c r="H6814" s="19"/>
      <c r="I6814" s="19">
        <v>1.0975554990534957</v>
      </c>
      <c r="J6814" s="19"/>
      <c r="K6814" s="19">
        <v>0.38678705519990181</v>
      </c>
      <c r="L6814" s="19"/>
      <c r="M6814" s="19">
        <v>0.45484392602433377</v>
      </c>
      <c r="N6814" s="19"/>
      <c r="O6814" s="19">
        <v>0.22308672157047243</v>
      </c>
      <c r="P6814" s="50"/>
      <c r="R6814" s="9" t="s">
        <v>0</v>
      </c>
    </row>
    <row r="6815" spans="2:18" x14ac:dyDescent="0.2">
      <c r="B6815" s="25">
        <v>6585</v>
      </c>
      <c r="C6815" s="193"/>
      <c r="D6815" s="19">
        <v>1.2348839214185789</v>
      </c>
      <c r="E6815" s="19"/>
      <c r="F6815" s="19">
        <v>0.66449232928907764</v>
      </c>
      <c r="G6815" s="19"/>
      <c r="H6815" s="19">
        <v>0.57393501911998313</v>
      </c>
      <c r="I6815" s="19">
        <v>0.1041766922930417</v>
      </c>
      <c r="J6815" s="19"/>
      <c r="K6815" s="19"/>
      <c r="L6815" s="19">
        <v>0.52204181296921093</v>
      </c>
      <c r="M6815" s="19"/>
      <c r="N6815" s="19">
        <v>0.89627976190123049</v>
      </c>
      <c r="O6815" s="19"/>
      <c r="P6815" s="50">
        <v>0.70118751125694623</v>
      </c>
      <c r="R6815" s="9" t="s">
        <v>0</v>
      </c>
    </row>
    <row r="6816" spans="2:18" x14ac:dyDescent="0.2">
      <c r="B6816" s="25">
        <v>6586</v>
      </c>
      <c r="C6816" s="193"/>
      <c r="D6816" s="19">
        <v>0.84760346927597707</v>
      </c>
      <c r="E6816" s="19"/>
      <c r="F6816" s="19">
        <v>0.2169729242284795</v>
      </c>
      <c r="G6816" s="19"/>
      <c r="H6816" s="19">
        <v>1.1279030508684018</v>
      </c>
      <c r="I6816" s="19"/>
      <c r="J6816" s="19">
        <v>0.60395084703211976</v>
      </c>
      <c r="K6816" s="19"/>
      <c r="L6816" s="19">
        <v>0.20681587017577244</v>
      </c>
      <c r="M6816" s="19"/>
      <c r="N6816" s="19">
        <v>0.63004251193346994</v>
      </c>
      <c r="O6816" s="19">
        <v>0.39404825620712935</v>
      </c>
      <c r="P6816" s="50"/>
      <c r="R6816" s="9" t="s">
        <v>0</v>
      </c>
    </row>
    <row r="6817" spans="2:18" x14ac:dyDescent="0.2">
      <c r="B6817" s="25">
        <v>6587</v>
      </c>
      <c r="C6817" s="193"/>
      <c r="D6817" s="19">
        <v>1.5358099886821606</v>
      </c>
      <c r="E6817" s="19"/>
      <c r="F6817" s="19">
        <v>2.9428353669388176</v>
      </c>
      <c r="G6817" s="19"/>
      <c r="H6817" s="19">
        <v>1.3549069945484709</v>
      </c>
      <c r="I6817" s="19"/>
      <c r="J6817" s="19">
        <v>2.3601308604220894</v>
      </c>
      <c r="K6817" s="19"/>
      <c r="L6817" s="19">
        <v>1.0099827598449831</v>
      </c>
      <c r="M6817" s="19"/>
      <c r="N6817" s="19">
        <v>1.9366412449474775</v>
      </c>
      <c r="O6817" s="19"/>
      <c r="P6817" s="50">
        <v>1.5073047945987887</v>
      </c>
      <c r="R6817" s="9" t="s">
        <v>0</v>
      </c>
    </row>
    <row r="6818" spans="2:18" x14ac:dyDescent="0.2">
      <c r="B6818" s="25">
        <v>6588</v>
      </c>
      <c r="C6818" s="193"/>
      <c r="D6818" s="19">
        <v>0.33604603897704605</v>
      </c>
      <c r="E6818" s="19"/>
      <c r="F6818" s="19">
        <v>0.27168681990042876</v>
      </c>
      <c r="G6818" s="19"/>
      <c r="H6818" s="19">
        <v>1.0330382792431203</v>
      </c>
      <c r="I6818" s="19"/>
      <c r="J6818" s="19">
        <v>0.22456635023282365</v>
      </c>
      <c r="K6818" s="19"/>
      <c r="L6818" s="19">
        <v>0.36416389225330603</v>
      </c>
      <c r="M6818" s="19"/>
      <c r="N6818" s="19">
        <v>0.38067769396984696</v>
      </c>
      <c r="O6818" s="19"/>
      <c r="P6818" s="50">
        <v>0.66480821668082535</v>
      </c>
      <c r="R6818" s="9" t="s">
        <v>0</v>
      </c>
    </row>
    <row r="6819" spans="2:18" x14ac:dyDescent="0.2">
      <c r="B6819" s="25">
        <v>6589</v>
      </c>
      <c r="C6819" s="193">
        <v>4.9625471191414132E-2</v>
      </c>
      <c r="D6819" s="19"/>
      <c r="E6819" s="19">
        <v>0.54522957702105612</v>
      </c>
      <c r="F6819" s="19"/>
      <c r="G6819" s="19"/>
      <c r="H6819" s="19">
        <v>0.3750204942926984</v>
      </c>
      <c r="I6819" s="19"/>
      <c r="J6819" s="19">
        <v>0.47701189720750858</v>
      </c>
      <c r="K6819" s="19"/>
      <c r="L6819" s="19">
        <v>0.81528544425707061</v>
      </c>
      <c r="M6819" s="19">
        <v>1.3336372331935893</v>
      </c>
      <c r="N6819" s="19"/>
      <c r="O6819" s="19">
        <v>0.32080316303601125</v>
      </c>
      <c r="P6819" s="50"/>
      <c r="R6819" s="9" t="s">
        <v>0</v>
      </c>
    </row>
    <row r="6820" spans="2:18" x14ac:dyDescent="0.2">
      <c r="B6820" s="25">
        <v>6590</v>
      </c>
      <c r="C6820" s="193">
        <v>9.2608075472073587E-2</v>
      </c>
      <c r="D6820" s="19"/>
      <c r="E6820" s="19">
        <v>0.67060108158876153</v>
      </c>
      <c r="F6820" s="19"/>
      <c r="G6820" s="19">
        <v>0.38020812833611717</v>
      </c>
      <c r="H6820" s="19"/>
      <c r="I6820" s="19">
        <v>0.27939201426443294</v>
      </c>
      <c r="J6820" s="19"/>
      <c r="K6820" s="19">
        <v>0.97115460602705761</v>
      </c>
      <c r="L6820" s="19"/>
      <c r="M6820" s="19"/>
      <c r="N6820" s="19">
        <v>7.7206511339710862E-2</v>
      </c>
      <c r="O6820" s="19">
        <v>0.90839036381640936</v>
      </c>
      <c r="P6820" s="50"/>
      <c r="R6820" s="9" t="s">
        <v>0</v>
      </c>
    </row>
    <row r="6821" spans="2:18" x14ac:dyDescent="0.2">
      <c r="B6821" s="25">
        <v>6591</v>
      </c>
      <c r="C6821" s="193">
        <v>0.85130298590206455</v>
      </c>
      <c r="D6821" s="19"/>
      <c r="E6821" s="19">
        <v>1.8891737460928471</v>
      </c>
      <c r="F6821" s="19"/>
      <c r="G6821" s="19">
        <v>0.53280756575600097</v>
      </c>
      <c r="H6821" s="19"/>
      <c r="I6821" s="19">
        <v>0.17582643821456154</v>
      </c>
      <c r="J6821" s="19"/>
      <c r="K6821" s="19"/>
      <c r="L6821" s="19">
        <v>0.71743406579630298</v>
      </c>
      <c r="M6821" s="19">
        <v>1.2160127118893971</v>
      </c>
      <c r="N6821" s="19"/>
      <c r="O6821" s="19">
        <v>0.36951319194271581</v>
      </c>
      <c r="P6821" s="50"/>
      <c r="R6821" s="9" t="s">
        <v>0</v>
      </c>
    </row>
    <row r="6822" spans="2:18" x14ac:dyDescent="0.2">
      <c r="B6822" s="25">
        <v>6592</v>
      </c>
      <c r="C6822" s="193"/>
      <c r="D6822" s="19">
        <v>0.84104286783105986</v>
      </c>
      <c r="E6822" s="19"/>
      <c r="F6822" s="19">
        <v>0.40368530575275091</v>
      </c>
      <c r="G6822" s="19"/>
      <c r="H6822" s="19">
        <v>0.28038468614284562</v>
      </c>
      <c r="I6822" s="19"/>
      <c r="J6822" s="19">
        <v>0.5306727967063124</v>
      </c>
      <c r="K6822" s="19"/>
      <c r="L6822" s="19">
        <v>0.88135768518684565</v>
      </c>
      <c r="M6822" s="19"/>
      <c r="N6822" s="19">
        <v>0.39709302236518906</v>
      </c>
      <c r="O6822" s="19"/>
      <c r="P6822" s="50">
        <v>0.74462031392101358</v>
      </c>
      <c r="R6822" s="9" t="s">
        <v>0</v>
      </c>
    </row>
    <row r="6823" spans="2:18" x14ac:dyDescent="0.2">
      <c r="B6823" s="25">
        <v>6593</v>
      </c>
      <c r="C6823" s="193"/>
      <c r="D6823" s="19">
        <v>0.14531526040860909</v>
      </c>
      <c r="E6823" s="19">
        <v>0.37054525081616818</v>
      </c>
      <c r="F6823" s="19"/>
      <c r="G6823" s="19"/>
      <c r="H6823" s="19">
        <v>0.54437030567476496</v>
      </c>
      <c r="I6823" s="19">
        <v>0.2467968738682072</v>
      </c>
      <c r="J6823" s="19"/>
      <c r="K6823" s="19">
        <v>1.765585939237534E-2</v>
      </c>
      <c r="L6823" s="19"/>
      <c r="M6823" s="19">
        <v>0.99199057808903957</v>
      </c>
      <c r="N6823" s="19"/>
      <c r="O6823" s="19"/>
      <c r="P6823" s="50">
        <v>0.26910968669113433</v>
      </c>
      <c r="R6823" s="9" t="s">
        <v>0</v>
      </c>
    </row>
    <row r="6824" spans="2:18" x14ac:dyDescent="0.2">
      <c r="B6824" s="25">
        <v>6594</v>
      </c>
      <c r="C6824" s="193"/>
      <c r="D6824" s="19">
        <v>2.9130513881070268E-3</v>
      </c>
      <c r="E6824" s="19">
        <v>0.48430547283763797</v>
      </c>
      <c r="F6824" s="19"/>
      <c r="G6824" s="19">
        <v>0.6472076775747565</v>
      </c>
      <c r="H6824" s="19"/>
      <c r="I6824" s="19">
        <v>0.77204815148663819</v>
      </c>
      <c r="J6824" s="19"/>
      <c r="K6824" s="19"/>
      <c r="L6824" s="19">
        <v>0.28930187587839162</v>
      </c>
      <c r="M6824" s="19"/>
      <c r="N6824" s="19">
        <v>0.32094524180129735</v>
      </c>
      <c r="O6824" s="19"/>
      <c r="P6824" s="50">
        <v>4.5756781141643714E-2</v>
      </c>
      <c r="R6824" s="9" t="s">
        <v>0</v>
      </c>
    </row>
    <row r="6825" spans="2:18" x14ac:dyDescent="0.2">
      <c r="B6825" s="25">
        <v>6595</v>
      </c>
      <c r="C6825" s="193">
        <v>0.53496041047086429</v>
      </c>
      <c r="D6825" s="19"/>
      <c r="E6825" s="19">
        <v>0.50706473825279763</v>
      </c>
      <c r="F6825" s="19"/>
      <c r="G6825" s="19">
        <v>0.74494324186824412</v>
      </c>
      <c r="H6825" s="19"/>
      <c r="I6825" s="19">
        <v>1.1220746879526526</v>
      </c>
      <c r="J6825" s="19"/>
      <c r="K6825" s="19">
        <v>1.1307908539494806</v>
      </c>
      <c r="L6825" s="19"/>
      <c r="M6825" s="19"/>
      <c r="N6825" s="19">
        <v>0.80284533484691611</v>
      </c>
      <c r="O6825" s="19">
        <v>0.31043153098986703</v>
      </c>
      <c r="P6825" s="50"/>
      <c r="R6825" s="9" t="s">
        <v>0</v>
      </c>
    </row>
    <row r="6826" spans="2:18" x14ac:dyDescent="0.2">
      <c r="B6826" s="25">
        <v>6596</v>
      </c>
      <c r="C6826" s="193"/>
      <c r="D6826" s="19">
        <v>1.74468650341696E-2</v>
      </c>
      <c r="E6826" s="19">
        <v>2.6695399659162969E-2</v>
      </c>
      <c r="F6826" s="19"/>
      <c r="G6826" s="19"/>
      <c r="H6826" s="19">
        <v>0.25888325693321795</v>
      </c>
      <c r="I6826" s="19"/>
      <c r="J6826" s="19">
        <v>0.4140766882537168</v>
      </c>
      <c r="K6826" s="19">
        <v>0.82836864200980842</v>
      </c>
      <c r="L6826" s="19"/>
      <c r="M6826" s="19">
        <v>0.69587862446016624</v>
      </c>
      <c r="N6826" s="19"/>
      <c r="O6826" s="19"/>
      <c r="P6826" s="50">
        <v>0.22009804038243294</v>
      </c>
      <c r="R6826" s="9" t="s">
        <v>0</v>
      </c>
    </row>
    <row r="6827" spans="2:18" x14ac:dyDescent="0.2">
      <c r="B6827" s="25">
        <v>6597</v>
      </c>
      <c r="C6827" s="193"/>
      <c r="D6827" s="19">
        <v>0.3227348403550378</v>
      </c>
      <c r="E6827" s="19"/>
      <c r="F6827" s="19">
        <v>1.0645334500771277</v>
      </c>
      <c r="G6827" s="19"/>
      <c r="H6827" s="19">
        <v>6.0563448801464616E-2</v>
      </c>
      <c r="I6827" s="19">
        <v>2.432121695565176E-3</v>
      </c>
      <c r="J6827" s="19"/>
      <c r="K6827" s="19"/>
      <c r="L6827" s="19">
        <v>0.51794485964193415</v>
      </c>
      <c r="M6827" s="19"/>
      <c r="N6827" s="19">
        <v>0.41722333281476937</v>
      </c>
      <c r="O6827" s="19">
        <v>0.83330120096005122</v>
      </c>
      <c r="P6827" s="50"/>
      <c r="R6827" s="9" t="s">
        <v>0</v>
      </c>
    </row>
    <row r="6828" spans="2:18" x14ac:dyDescent="0.2">
      <c r="B6828" s="25">
        <v>6598</v>
      </c>
      <c r="C6828" s="193"/>
      <c r="D6828" s="19">
        <v>3.8868049660081505E-2</v>
      </c>
      <c r="E6828" s="19">
        <v>0.29053649767144474</v>
      </c>
      <c r="F6828" s="19"/>
      <c r="G6828" s="19">
        <v>0.54790666137223365</v>
      </c>
      <c r="H6828" s="19"/>
      <c r="I6828" s="19">
        <v>1.2999705510860422</v>
      </c>
      <c r="J6828" s="19"/>
      <c r="K6828" s="19">
        <v>0.38160530241447621</v>
      </c>
      <c r="L6828" s="19"/>
      <c r="M6828" s="19">
        <v>1.1225795219534918</v>
      </c>
      <c r="N6828" s="19"/>
      <c r="O6828" s="19">
        <v>0.65396352862031926</v>
      </c>
      <c r="P6828" s="50"/>
      <c r="R6828" s="9" t="s">
        <v>0</v>
      </c>
    </row>
    <row r="6829" spans="2:18" x14ac:dyDescent="0.2">
      <c r="B6829" s="25">
        <v>6599</v>
      </c>
      <c r="C6829" s="193"/>
      <c r="D6829" s="19">
        <v>1.1145041794120465</v>
      </c>
      <c r="E6829" s="19"/>
      <c r="F6829" s="19">
        <v>1.7039005915708654</v>
      </c>
      <c r="G6829" s="19"/>
      <c r="H6829" s="19">
        <v>1.6393638792696774</v>
      </c>
      <c r="I6829" s="19"/>
      <c r="J6829" s="19">
        <v>1.021584354596752</v>
      </c>
      <c r="K6829" s="19"/>
      <c r="L6829" s="19">
        <v>0.55870220993368669</v>
      </c>
      <c r="M6829" s="19"/>
      <c r="N6829" s="19">
        <v>0.94517711910516877</v>
      </c>
      <c r="O6829" s="19"/>
      <c r="P6829" s="50">
        <v>1.229549902652046</v>
      </c>
      <c r="R6829" s="9" t="s">
        <v>0</v>
      </c>
    </row>
    <row r="6830" spans="2:18" x14ac:dyDescent="0.2">
      <c r="B6830" s="25">
        <v>6600</v>
      </c>
      <c r="C6830" s="193">
        <v>0.87914613552622778</v>
      </c>
      <c r="D6830" s="19"/>
      <c r="E6830" s="19">
        <v>0.51094283411374775</v>
      </c>
      <c r="F6830" s="19"/>
      <c r="G6830" s="19">
        <v>0.71943569277657915</v>
      </c>
      <c r="H6830" s="19"/>
      <c r="I6830" s="19">
        <v>0.81124630125715302</v>
      </c>
      <c r="J6830" s="19"/>
      <c r="K6830" s="19">
        <v>0.71484212633848998</v>
      </c>
      <c r="L6830" s="19"/>
      <c r="M6830" s="19"/>
      <c r="N6830" s="19">
        <v>0.23869880173150881</v>
      </c>
      <c r="O6830" s="19">
        <v>0.17633984230200817</v>
      </c>
      <c r="P6830" s="50"/>
      <c r="R6830" s="9" t="s">
        <v>0</v>
      </c>
    </row>
    <row r="6831" spans="2:18" x14ac:dyDescent="0.2">
      <c r="B6831" s="25">
        <v>6601</v>
      </c>
      <c r="C6831" s="193"/>
      <c r="D6831" s="19">
        <v>0.22401286516524649</v>
      </c>
      <c r="E6831" s="19">
        <v>0.68045650307802508</v>
      </c>
      <c r="F6831" s="19"/>
      <c r="G6831" s="19">
        <v>0.36262069354015691</v>
      </c>
      <c r="H6831" s="19"/>
      <c r="I6831" s="19">
        <v>0.26059146513426595</v>
      </c>
      <c r="J6831" s="19"/>
      <c r="K6831" s="19">
        <v>0.75547781238501988</v>
      </c>
      <c r="L6831" s="19"/>
      <c r="M6831" s="19">
        <v>1.2321047280921753</v>
      </c>
      <c r="N6831" s="19"/>
      <c r="O6831" s="19">
        <v>0.89695480631762059</v>
      </c>
      <c r="P6831" s="50"/>
      <c r="R6831" s="9" t="s">
        <v>0</v>
      </c>
    </row>
    <row r="6832" spans="2:18" x14ac:dyDescent="0.2">
      <c r="B6832" s="25">
        <v>6602</v>
      </c>
      <c r="C6832" s="193"/>
      <c r="D6832" s="19">
        <v>0.89037442768458308</v>
      </c>
      <c r="E6832" s="19"/>
      <c r="F6832" s="19">
        <v>0.33090743724701727</v>
      </c>
      <c r="G6832" s="19"/>
      <c r="H6832" s="19">
        <v>0.7018735999278608</v>
      </c>
      <c r="I6832" s="19"/>
      <c r="J6832" s="19">
        <v>2.8221459888875637E-2</v>
      </c>
      <c r="K6832" s="19"/>
      <c r="L6832" s="19">
        <v>1.0808168756684997</v>
      </c>
      <c r="M6832" s="19"/>
      <c r="N6832" s="19">
        <v>0.35493362560607222</v>
      </c>
      <c r="O6832" s="19"/>
      <c r="P6832" s="50">
        <v>6.6103879886681302E-2</v>
      </c>
      <c r="R6832" s="9" t="s">
        <v>0</v>
      </c>
    </row>
    <row r="6833" spans="2:18" x14ac:dyDescent="0.2">
      <c r="B6833" s="25">
        <v>6603</v>
      </c>
      <c r="C6833" s="193">
        <v>0.69702017942241323</v>
      </c>
      <c r="D6833" s="19"/>
      <c r="E6833" s="19"/>
      <c r="F6833" s="19">
        <v>0.11579979340029845</v>
      </c>
      <c r="G6833" s="19">
        <v>1.032194887962103</v>
      </c>
      <c r="H6833" s="19"/>
      <c r="I6833" s="19">
        <v>1.4583011451187338</v>
      </c>
      <c r="J6833" s="19"/>
      <c r="K6833" s="19">
        <v>0.27600411999518309</v>
      </c>
      <c r="L6833" s="19"/>
      <c r="M6833" s="19">
        <v>0.46667883021919121</v>
      </c>
      <c r="N6833" s="19"/>
      <c r="O6833" s="19"/>
      <c r="P6833" s="50">
        <v>0.43245953832724943</v>
      </c>
      <c r="R6833" s="9" t="s">
        <v>0</v>
      </c>
    </row>
    <row r="6834" spans="2:18" x14ac:dyDescent="0.2">
      <c r="B6834" s="25">
        <v>6604</v>
      </c>
      <c r="C6834" s="193"/>
      <c r="D6834" s="19">
        <v>0.42344709264835861</v>
      </c>
      <c r="E6834" s="19"/>
      <c r="F6834" s="19">
        <v>0.96308531071408721</v>
      </c>
      <c r="G6834" s="19"/>
      <c r="H6834" s="19">
        <v>0.47530445672720373</v>
      </c>
      <c r="I6834" s="19"/>
      <c r="J6834" s="19">
        <v>0.62417697471945521</v>
      </c>
      <c r="K6834" s="19"/>
      <c r="L6834" s="19">
        <v>0.2059253041754491</v>
      </c>
      <c r="M6834" s="19"/>
      <c r="N6834" s="19">
        <v>0.30409582035603794</v>
      </c>
      <c r="O6834" s="19"/>
      <c r="P6834" s="50">
        <v>1.2263620633740833</v>
      </c>
      <c r="R6834" s="9" t="s">
        <v>0</v>
      </c>
    </row>
    <row r="6835" spans="2:18" x14ac:dyDescent="0.2">
      <c r="B6835" s="25">
        <v>6605</v>
      </c>
      <c r="C6835" s="193">
        <v>0.11813765440000754</v>
      </c>
      <c r="D6835" s="19"/>
      <c r="E6835" s="19">
        <v>0.33748736666447576</v>
      </c>
      <c r="F6835" s="19"/>
      <c r="G6835" s="19">
        <v>0.49795273928143641</v>
      </c>
      <c r="H6835" s="19"/>
      <c r="I6835" s="19">
        <v>0.18698098811528568</v>
      </c>
      <c r="J6835" s="19"/>
      <c r="K6835" s="19">
        <v>0.48704359095347255</v>
      </c>
      <c r="L6835" s="19"/>
      <c r="M6835" s="19">
        <v>0.4174760918810918</v>
      </c>
      <c r="N6835" s="19"/>
      <c r="O6835" s="19"/>
      <c r="P6835" s="50">
        <v>2.9104011386523548E-2</v>
      </c>
      <c r="R6835" s="9" t="s">
        <v>0</v>
      </c>
    </row>
    <row r="6836" spans="2:18" x14ac:dyDescent="0.2">
      <c r="B6836" s="25">
        <v>6606</v>
      </c>
      <c r="C6836" s="193"/>
      <c r="D6836" s="19">
        <v>1.1386943985506424</v>
      </c>
      <c r="E6836" s="19"/>
      <c r="F6836" s="19">
        <v>0.71057380298407968</v>
      </c>
      <c r="G6836" s="19"/>
      <c r="H6836" s="19">
        <v>0.32423523555307476</v>
      </c>
      <c r="I6836" s="19"/>
      <c r="J6836" s="19">
        <v>1.75463211563996</v>
      </c>
      <c r="K6836" s="19"/>
      <c r="L6836" s="19">
        <v>0.63592196170480031</v>
      </c>
      <c r="M6836" s="19">
        <v>9.000404202156051E-2</v>
      </c>
      <c r="N6836" s="19"/>
      <c r="O6836" s="19"/>
      <c r="P6836" s="50">
        <v>0.92181564300427088</v>
      </c>
      <c r="R6836" s="9" t="s">
        <v>0</v>
      </c>
    </row>
    <row r="6837" spans="2:18" x14ac:dyDescent="0.2">
      <c r="B6837" s="25">
        <v>6607</v>
      </c>
      <c r="C6837" s="193"/>
      <c r="D6837" s="19">
        <v>0.85548645846158355</v>
      </c>
      <c r="E6837" s="19"/>
      <c r="F6837" s="19">
        <v>0.62242454169151251</v>
      </c>
      <c r="G6837" s="19"/>
      <c r="H6837" s="19">
        <v>0.82862846691845371</v>
      </c>
      <c r="I6837" s="19"/>
      <c r="J6837" s="19">
        <v>7.4346653938358709E-2</v>
      </c>
      <c r="K6837" s="19"/>
      <c r="L6837" s="19">
        <v>7.7753976161547597E-2</v>
      </c>
      <c r="M6837" s="19">
        <v>0.14650201927183046</v>
      </c>
      <c r="N6837" s="19"/>
      <c r="O6837" s="19"/>
      <c r="P6837" s="50">
        <v>0.56407580076325525</v>
      </c>
      <c r="R6837" s="9" t="s">
        <v>0</v>
      </c>
    </row>
    <row r="6838" spans="2:18" x14ac:dyDescent="0.2">
      <c r="B6838" s="25">
        <v>6608</v>
      </c>
      <c r="C6838" s="193"/>
      <c r="D6838" s="19">
        <v>0.98675802165330695</v>
      </c>
      <c r="E6838" s="19"/>
      <c r="F6838" s="19">
        <v>0.62552137699838783</v>
      </c>
      <c r="G6838" s="19"/>
      <c r="H6838" s="19">
        <v>0.70644421834001558</v>
      </c>
      <c r="I6838" s="19"/>
      <c r="J6838" s="19">
        <v>1.3117321387521774</v>
      </c>
      <c r="K6838" s="19"/>
      <c r="L6838" s="19">
        <v>0.85256694970349622</v>
      </c>
      <c r="M6838" s="19"/>
      <c r="N6838" s="19">
        <v>0.74086156998407493</v>
      </c>
      <c r="O6838" s="19"/>
      <c r="P6838" s="50">
        <v>0.80529701716855961</v>
      </c>
      <c r="R6838" s="9" t="s">
        <v>0</v>
      </c>
    </row>
    <row r="6839" spans="2:18" x14ac:dyDescent="0.2">
      <c r="B6839" s="25">
        <v>6609</v>
      </c>
      <c r="C6839" s="193"/>
      <c r="D6839" s="19">
        <v>0.89059331705994738</v>
      </c>
      <c r="E6839" s="19">
        <v>0.18039827544849824</v>
      </c>
      <c r="F6839" s="19"/>
      <c r="G6839" s="19"/>
      <c r="H6839" s="19">
        <v>0.38187529028238626</v>
      </c>
      <c r="I6839" s="19"/>
      <c r="J6839" s="19">
        <v>0.61807128146607548</v>
      </c>
      <c r="K6839" s="19"/>
      <c r="L6839" s="19">
        <v>0.62202697840574717</v>
      </c>
      <c r="M6839" s="19"/>
      <c r="N6839" s="19">
        <v>0.31417579131853346</v>
      </c>
      <c r="O6839" s="19"/>
      <c r="P6839" s="50">
        <v>1.1225518632680433</v>
      </c>
      <c r="R6839" s="9" t="s">
        <v>0</v>
      </c>
    </row>
    <row r="6840" spans="2:18" x14ac:dyDescent="0.2">
      <c r="B6840" s="25">
        <v>6610</v>
      </c>
      <c r="C6840" s="193"/>
      <c r="D6840" s="19">
        <v>0.17663703453582058</v>
      </c>
      <c r="E6840" s="19"/>
      <c r="F6840" s="19">
        <v>1.3401450898089118</v>
      </c>
      <c r="G6840" s="19"/>
      <c r="H6840" s="19">
        <v>1.4289416804807462</v>
      </c>
      <c r="I6840" s="19"/>
      <c r="J6840" s="19">
        <v>1.0458047459504654</v>
      </c>
      <c r="K6840" s="19"/>
      <c r="L6840" s="19">
        <v>0.82925180914479257</v>
      </c>
      <c r="M6840" s="19"/>
      <c r="N6840" s="19">
        <v>1.0618887436610296</v>
      </c>
      <c r="O6840" s="19"/>
      <c r="P6840" s="50">
        <v>1.3485239919518517</v>
      </c>
      <c r="R6840" s="9" t="s">
        <v>0</v>
      </c>
    </row>
    <row r="6841" spans="2:18" x14ac:dyDescent="0.2">
      <c r="B6841" s="25">
        <v>6611</v>
      </c>
      <c r="C6841" s="193"/>
      <c r="D6841" s="19">
        <v>0.87006545290377946</v>
      </c>
      <c r="E6841" s="19"/>
      <c r="F6841" s="19">
        <v>1.2619629281326932</v>
      </c>
      <c r="G6841" s="19"/>
      <c r="H6841" s="19">
        <v>1.1959425039358418</v>
      </c>
      <c r="I6841" s="19"/>
      <c r="J6841" s="19">
        <v>1.0718218809905948</v>
      </c>
      <c r="K6841" s="19"/>
      <c r="L6841" s="19">
        <v>0.53129566129146977</v>
      </c>
      <c r="M6841" s="19"/>
      <c r="N6841" s="19">
        <v>1.0702385648827297</v>
      </c>
      <c r="O6841" s="19"/>
      <c r="P6841" s="50">
        <v>0.45288863461889323</v>
      </c>
      <c r="R6841" s="9" t="s">
        <v>0</v>
      </c>
    </row>
    <row r="6842" spans="2:18" x14ac:dyDescent="0.2">
      <c r="B6842" s="25">
        <v>6612</v>
      </c>
      <c r="C6842" s="193"/>
      <c r="D6842" s="19">
        <v>1.2471435632237451</v>
      </c>
      <c r="E6842" s="19"/>
      <c r="F6842" s="19">
        <v>2.2938743150660996</v>
      </c>
      <c r="G6842" s="19"/>
      <c r="H6842" s="19">
        <v>2.0567135868375308</v>
      </c>
      <c r="I6842" s="19"/>
      <c r="J6842" s="19">
        <v>2.0144097888066579</v>
      </c>
      <c r="K6842" s="19"/>
      <c r="L6842" s="19">
        <v>0.5335690340601621</v>
      </c>
      <c r="M6842" s="19"/>
      <c r="N6842" s="19">
        <v>0.94054719386453833</v>
      </c>
      <c r="O6842" s="19"/>
      <c r="P6842" s="50">
        <v>0.3723447984891009</v>
      </c>
      <c r="R6842" s="9" t="s">
        <v>0</v>
      </c>
    </row>
    <row r="6843" spans="2:18" x14ac:dyDescent="0.2">
      <c r="B6843" s="25">
        <v>6613</v>
      </c>
      <c r="C6843" s="193">
        <v>0.44031963154679232</v>
      </c>
      <c r="D6843" s="19"/>
      <c r="E6843" s="19"/>
      <c r="F6843" s="19">
        <v>0.29545205520184653</v>
      </c>
      <c r="G6843" s="19">
        <v>0.19497294889652583</v>
      </c>
      <c r="H6843" s="19"/>
      <c r="I6843" s="19">
        <v>0.55038806379697736</v>
      </c>
      <c r="J6843" s="19"/>
      <c r="K6843" s="19">
        <v>7.051966471145657E-2</v>
      </c>
      <c r="L6843" s="19"/>
      <c r="M6843" s="19">
        <v>0.45739652757484373</v>
      </c>
      <c r="N6843" s="19"/>
      <c r="O6843" s="19">
        <v>3.8732199950883714E-2</v>
      </c>
      <c r="P6843" s="50"/>
      <c r="R6843" s="9" t="s">
        <v>0</v>
      </c>
    </row>
    <row r="6844" spans="2:18" x14ac:dyDescent="0.2">
      <c r="B6844" s="25">
        <v>6614</v>
      </c>
      <c r="C6844" s="193">
        <v>0.68476538339751858</v>
      </c>
      <c r="D6844" s="19"/>
      <c r="E6844" s="19">
        <v>1.7016540921885603</v>
      </c>
      <c r="F6844" s="19"/>
      <c r="G6844" s="19">
        <v>1.1794611606187697</v>
      </c>
      <c r="H6844" s="19"/>
      <c r="I6844" s="19">
        <v>1.1775718484217004</v>
      </c>
      <c r="J6844" s="19"/>
      <c r="K6844" s="19">
        <v>1.484174983310846</v>
      </c>
      <c r="L6844" s="19"/>
      <c r="M6844" s="19">
        <v>0.96132364809467952</v>
      </c>
      <c r="N6844" s="19"/>
      <c r="O6844" s="19">
        <v>1.0577350332982791</v>
      </c>
      <c r="P6844" s="50"/>
      <c r="R6844" s="9" t="s">
        <v>0</v>
      </c>
    </row>
    <row r="6845" spans="2:18" x14ac:dyDescent="0.2">
      <c r="B6845" s="25">
        <v>6615</v>
      </c>
      <c r="C6845" s="193"/>
      <c r="D6845" s="19">
        <v>1.0950777465872952</v>
      </c>
      <c r="E6845" s="19"/>
      <c r="F6845" s="19">
        <v>0.89476581167634106</v>
      </c>
      <c r="G6845" s="19"/>
      <c r="H6845" s="19">
        <v>1.1528533955789662</v>
      </c>
      <c r="I6845" s="19"/>
      <c r="J6845" s="19">
        <v>0.10568391201515773</v>
      </c>
      <c r="K6845" s="19"/>
      <c r="L6845" s="19">
        <v>1.462602348044618</v>
      </c>
      <c r="M6845" s="19">
        <v>4.1058186066436478E-2</v>
      </c>
      <c r="N6845" s="19"/>
      <c r="O6845" s="19">
        <v>0.27744953112607873</v>
      </c>
      <c r="P6845" s="50"/>
      <c r="R6845" s="9" t="s">
        <v>0</v>
      </c>
    </row>
    <row r="6846" spans="2:18" x14ac:dyDescent="0.2">
      <c r="B6846" s="25">
        <v>6616</v>
      </c>
      <c r="C6846" s="193"/>
      <c r="D6846" s="19">
        <v>1.3811867472703303</v>
      </c>
      <c r="E6846" s="19"/>
      <c r="F6846" s="19">
        <v>0.10758222709754187</v>
      </c>
      <c r="G6846" s="19"/>
      <c r="H6846" s="19">
        <v>1.1126877357056828</v>
      </c>
      <c r="I6846" s="19"/>
      <c r="J6846" s="19">
        <v>0.94371267063083086</v>
      </c>
      <c r="K6846" s="19"/>
      <c r="L6846" s="19">
        <v>0.57140379647796946</v>
      </c>
      <c r="M6846" s="19"/>
      <c r="N6846" s="19">
        <v>1.8338017103604847</v>
      </c>
      <c r="O6846" s="19">
        <v>5.6505686893244941E-3</v>
      </c>
      <c r="P6846" s="50"/>
      <c r="R6846" s="9" t="s">
        <v>0</v>
      </c>
    </row>
    <row r="6847" spans="2:18" x14ac:dyDescent="0.2">
      <c r="B6847" s="25">
        <v>6617</v>
      </c>
      <c r="C6847" s="193"/>
      <c r="D6847" s="19">
        <v>1.2388482681813726</v>
      </c>
      <c r="E6847" s="19"/>
      <c r="F6847" s="19">
        <v>1.8985319027147156</v>
      </c>
      <c r="G6847" s="19"/>
      <c r="H6847" s="19">
        <v>1.9224369387370956</v>
      </c>
      <c r="I6847" s="19"/>
      <c r="J6847" s="19">
        <v>1.7932564724850324</v>
      </c>
      <c r="K6847" s="19"/>
      <c r="L6847" s="19">
        <v>1.7157242156106982</v>
      </c>
      <c r="M6847" s="19"/>
      <c r="N6847" s="19">
        <v>1.8112180898677475</v>
      </c>
      <c r="O6847" s="19"/>
      <c r="P6847" s="50">
        <v>1.9143026898327438</v>
      </c>
      <c r="R6847" s="9" t="s">
        <v>0</v>
      </c>
    </row>
    <row r="6848" spans="2:18" x14ac:dyDescent="0.2">
      <c r="B6848" s="25">
        <v>6618</v>
      </c>
      <c r="C6848" s="193"/>
      <c r="D6848" s="19">
        <v>0.23333725477798439</v>
      </c>
      <c r="E6848" s="19">
        <v>0.67082615793252454</v>
      </c>
      <c r="F6848" s="19"/>
      <c r="G6848" s="19">
        <v>0.66216679916903731</v>
      </c>
      <c r="H6848" s="19"/>
      <c r="I6848" s="19">
        <v>0.6568272117009839</v>
      </c>
      <c r="J6848" s="19"/>
      <c r="K6848" s="19">
        <v>4.9377402074785547E-2</v>
      </c>
      <c r="L6848" s="19"/>
      <c r="M6848" s="19">
        <v>0.53462143578221855</v>
      </c>
      <c r="N6848" s="19"/>
      <c r="O6848" s="19">
        <v>0.11146518410287289</v>
      </c>
      <c r="P6848" s="50"/>
      <c r="R6848" s="9" t="s">
        <v>0</v>
      </c>
    </row>
    <row r="6849" spans="2:18" x14ac:dyDescent="0.2">
      <c r="B6849" s="25">
        <v>6619</v>
      </c>
      <c r="C6849" s="193"/>
      <c r="D6849" s="19">
        <v>1.3217167248778778</v>
      </c>
      <c r="E6849" s="19"/>
      <c r="F6849" s="19">
        <v>2.361721408978871</v>
      </c>
      <c r="G6849" s="19"/>
      <c r="H6849" s="19">
        <v>1.5414462244634253</v>
      </c>
      <c r="I6849" s="19"/>
      <c r="J6849" s="19">
        <v>1.7791606721333997</v>
      </c>
      <c r="K6849" s="19"/>
      <c r="L6849" s="19">
        <v>0.94396248451152798</v>
      </c>
      <c r="M6849" s="19"/>
      <c r="N6849" s="19">
        <v>0.8803003062690683</v>
      </c>
      <c r="O6849" s="19"/>
      <c r="P6849" s="50">
        <v>1.4117587663430617</v>
      </c>
      <c r="R6849" s="9" t="s">
        <v>0</v>
      </c>
    </row>
    <row r="6850" spans="2:18" x14ac:dyDescent="0.2">
      <c r="B6850" s="25">
        <v>6620</v>
      </c>
      <c r="C6850" s="193">
        <v>0.58733548286142512</v>
      </c>
      <c r="D6850" s="19"/>
      <c r="E6850" s="19"/>
      <c r="F6850" s="19">
        <v>0.49988185409547092</v>
      </c>
      <c r="G6850" s="19">
        <v>0.41554561349317448</v>
      </c>
      <c r="H6850" s="19"/>
      <c r="I6850" s="19">
        <v>0.84758651125055673</v>
      </c>
      <c r="J6850" s="19"/>
      <c r="K6850" s="19"/>
      <c r="L6850" s="19">
        <v>0.39961808467105658</v>
      </c>
      <c r="M6850" s="19">
        <v>0.27068471085008894</v>
      </c>
      <c r="N6850" s="19"/>
      <c r="O6850" s="19">
        <v>0.60755019732059923</v>
      </c>
      <c r="P6850" s="50"/>
      <c r="R6850" s="9" t="s">
        <v>0</v>
      </c>
    </row>
    <row r="6851" spans="2:18" x14ac:dyDescent="0.2">
      <c r="B6851" s="25">
        <v>6621</v>
      </c>
      <c r="C6851" s="193">
        <v>0.32358123605564576</v>
      </c>
      <c r="D6851" s="19"/>
      <c r="E6851" s="19">
        <v>0.49199258315607181</v>
      </c>
      <c r="F6851" s="19"/>
      <c r="G6851" s="19">
        <v>0.8512865410381647</v>
      </c>
      <c r="H6851" s="19"/>
      <c r="I6851" s="19">
        <v>0.61678689309321422</v>
      </c>
      <c r="J6851" s="19"/>
      <c r="K6851" s="19">
        <v>1.2454434024678975</v>
      </c>
      <c r="L6851" s="19"/>
      <c r="M6851" s="19">
        <v>0.33950724072198196</v>
      </c>
      <c r="N6851" s="19"/>
      <c r="O6851" s="19">
        <v>1.3126304657262484</v>
      </c>
      <c r="P6851" s="50"/>
      <c r="R6851" s="9" t="s">
        <v>0</v>
      </c>
    </row>
    <row r="6852" spans="2:18" x14ac:dyDescent="0.2">
      <c r="B6852" s="25">
        <v>6622</v>
      </c>
      <c r="C6852" s="193"/>
      <c r="D6852" s="19">
        <v>1.0231886246376929</v>
      </c>
      <c r="E6852" s="19"/>
      <c r="F6852" s="19">
        <v>0.66279833007267552</v>
      </c>
      <c r="G6852" s="19"/>
      <c r="H6852" s="19">
        <v>0.50992355804067924</v>
      </c>
      <c r="I6852" s="19"/>
      <c r="J6852" s="19">
        <v>1.8324015105766773</v>
      </c>
      <c r="K6852" s="19"/>
      <c r="L6852" s="19">
        <v>1.1344814642209822</v>
      </c>
      <c r="M6852" s="19"/>
      <c r="N6852" s="19">
        <v>1.0197320467782631</v>
      </c>
      <c r="O6852" s="19"/>
      <c r="P6852" s="50">
        <v>0.57388324063315277</v>
      </c>
      <c r="R6852" s="9" t="s">
        <v>0</v>
      </c>
    </row>
    <row r="6853" spans="2:18" x14ac:dyDescent="0.2">
      <c r="B6853" s="25">
        <v>6623</v>
      </c>
      <c r="C6853" s="193">
        <v>2.4946097863221022</v>
      </c>
      <c r="D6853" s="19"/>
      <c r="E6853" s="19">
        <v>2.3971885258651655</v>
      </c>
      <c r="F6853" s="19"/>
      <c r="G6853" s="19">
        <v>3.2385820045697176</v>
      </c>
      <c r="H6853" s="19"/>
      <c r="I6853" s="19">
        <v>1.5411937081567093</v>
      </c>
      <c r="J6853" s="19"/>
      <c r="K6853" s="19">
        <v>2.4724599013319861</v>
      </c>
      <c r="L6853" s="19"/>
      <c r="M6853" s="19">
        <v>2.7900791192110321</v>
      </c>
      <c r="N6853" s="19"/>
      <c r="O6853" s="19">
        <v>3.0945603209751744</v>
      </c>
      <c r="P6853" s="50"/>
      <c r="R6853" s="9" t="s">
        <v>0</v>
      </c>
    </row>
    <row r="6854" spans="2:18" x14ac:dyDescent="0.2">
      <c r="B6854" s="25">
        <v>6624</v>
      </c>
      <c r="C6854" s="193">
        <v>0.78463795860991159</v>
      </c>
      <c r="D6854" s="19"/>
      <c r="E6854" s="19">
        <v>0.70913438144975049</v>
      </c>
      <c r="F6854" s="19"/>
      <c r="G6854" s="19">
        <v>0.10110924071102682</v>
      </c>
      <c r="H6854" s="19"/>
      <c r="I6854" s="19"/>
      <c r="J6854" s="19">
        <v>3.0304116285247137E-2</v>
      </c>
      <c r="K6854" s="19">
        <v>0.69153661426452351</v>
      </c>
      <c r="L6854" s="19"/>
      <c r="M6854" s="19">
        <v>0.79926839456556442</v>
      </c>
      <c r="N6854" s="19"/>
      <c r="O6854" s="19"/>
      <c r="P6854" s="50">
        <v>7.6626929619389106E-2</v>
      </c>
      <c r="R6854" s="9" t="s">
        <v>0</v>
      </c>
    </row>
    <row r="6855" spans="2:18" x14ac:dyDescent="0.2">
      <c r="B6855" s="25">
        <v>6625</v>
      </c>
      <c r="C6855" s="193">
        <v>0.90479819290318297</v>
      </c>
      <c r="D6855" s="19"/>
      <c r="E6855" s="19">
        <v>0.70284683375013024</v>
      </c>
      <c r="F6855" s="19"/>
      <c r="G6855" s="19">
        <v>0.37124287517224042</v>
      </c>
      <c r="H6855" s="19"/>
      <c r="I6855" s="19">
        <v>0.70719285674907206</v>
      </c>
      <c r="J6855" s="19"/>
      <c r="K6855" s="19">
        <v>0.29103137186059663</v>
      </c>
      <c r="L6855" s="19"/>
      <c r="M6855" s="19">
        <v>0.9057186063524667</v>
      </c>
      <c r="N6855" s="19"/>
      <c r="O6855" s="19">
        <v>0.34486020918097954</v>
      </c>
      <c r="P6855" s="50"/>
      <c r="R6855" s="9" t="s">
        <v>0</v>
      </c>
    </row>
    <row r="6856" spans="2:18" x14ac:dyDescent="0.2">
      <c r="B6856" s="25">
        <v>6626</v>
      </c>
      <c r="C6856" s="193"/>
      <c r="D6856" s="19">
        <v>4.3910720750259896E-2</v>
      </c>
      <c r="E6856" s="19"/>
      <c r="F6856" s="19">
        <v>1.2428298086294844</v>
      </c>
      <c r="G6856" s="19"/>
      <c r="H6856" s="19">
        <v>1.1997146503897189</v>
      </c>
      <c r="I6856" s="19"/>
      <c r="J6856" s="19">
        <v>1.42325123343251</v>
      </c>
      <c r="K6856" s="19"/>
      <c r="L6856" s="19">
        <v>0.82320473382486581</v>
      </c>
      <c r="M6856" s="19"/>
      <c r="N6856" s="19">
        <v>0.9519235294505739</v>
      </c>
      <c r="O6856" s="19"/>
      <c r="P6856" s="50">
        <v>1.0873852466997327</v>
      </c>
      <c r="R6856" s="9" t="s">
        <v>0</v>
      </c>
    </row>
    <row r="6857" spans="2:18" x14ac:dyDescent="0.2">
      <c r="B6857" s="25">
        <v>6627</v>
      </c>
      <c r="C6857" s="193">
        <v>1.556558943647413</v>
      </c>
      <c r="D6857" s="19"/>
      <c r="E6857" s="19">
        <v>0.93213286148536068</v>
      </c>
      <c r="F6857" s="19"/>
      <c r="G6857" s="19">
        <v>1.9157250698932029</v>
      </c>
      <c r="H6857" s="19"/>
      <c r="I6857" s="19">
        <v>0.97119549139274164</v>
      </c>
      <c r="J6857" s="19"/>
      <c r="K6857" s="19">
        <v>1.2481936417531083</v>
      </c>
      <c r="L6857" s="19"/>
      <c r="M6857" s="19">
        <v>1.0121384073688635</v>
      </c>
      <c r="N6857" s="19"/>
      <c r="O6857" s="19">
        <v>1.0713101414573902</v>
      </c>
      <c r="P6857" s="50"/>
      <c r="R6857" s="9" t="s">
        <v>0</v>
      </c>
    </row>
    <row r="6858" spans="2:18" x14ac:dyDescent="0.2">
      <c r="B6858" s="25">
        <v>6628</v>
      </c>
      <c r="C6858" s="193"/>
      <c r="D6858" s="19">
        <v>1.2165581492916047</v>
      </c>
      <c r="E6858" s="19"/>
      <c r="F6858" s="19">
        <v>1.1071647989999187</v>
      </c>
      <c r="G6858" s="19"/>
      <c r="H6858" s="19">
        <v>0.59977191578850086</v>
      </c>
      <c r="I6858" s="19"/>
      <c r="J6858" s="19">
        <v>0.91811234217272353</v>
      </c>
      <c r="K6858" s="19"/>
      <c r="L6858" s="19">
        <v>0.53060024302946551</v>
      </c>
      <c r="M6858" s="19"/>
      <c r="N6858" s="19">
        <v>1.3351247456920592</v>
      </c>
      <c r="O6858" s="19"/>
      <c r="P6858" s="50">
        <v>1.5326076591446998</v>
      </c>
      <c r="R6858" s="9" t="s">
        <v>0</v>
      </c>
    </row>
    <row r="6859" spans="2:18" x14ac:dyDescent="0.2">
      <c r="B6859" s="25">
        <v>6629</v>
      </c>
      <c r="C6859" s="193"/>
      <c r="D6859" s="19">
        <v>0.10598978796197045</v>
      </c>
      <c r="E6859" s="19">
        <v>0.3469921492248414</v>
      </c>
      <c r="F6859" s="19"/>
      <c r="G6859" s="19"/>
      <c r="H6859" s="19">
        <v>0.40520458222046035</v>
      </c>
      <c r="I6859" s="19"/>
      <c r="J6859" s="19">
        <v>0.13444781840999345</v>
      </c>
      <c r="K6859" s="19"/>
      <c r="L6859" s="19">
        <v>0.68080655677063262</v>
      </c>
      <c r="M6859" s="19"/>
      <c r="N6859" s="19">
        <v>0.3493409911092939</v>
      </c>
      <c r="O6859" s="19"/>
      <c r="P6859" s="50">
        <v>0.94372050810673214</v>
      </c>
      <c r="R6859" s="9" t="s">
        <v>0</v>
      </c>
    </row>
    <row r="6860" spans="2:18" x14ac:dyDescent="0.2">
      <c r="B6860" s="25">
        <v>6630</v>
      </c>
      <c r="C6860" s="193"/>
      <c r="D6860" s="19">
        <v>0.3574527083596778</v>
      </c>
      <c r="E6860" s="19"/>
      <c r="F6860" s="19">
        <v>0.92782376771934738</v>
      </c>
      <c r="G6860" s="19"/>
      <c r="H6860" s="19">
        <v>0.85763336982537985</v>
      </c>
      <c r="I6860" s="19">
        <v>5.1347315692619543E-2</v>
      </c>
      <c r="J6860" s="19"/>
      <c r="K6860" s="19"/>
      <c r="L6860" s="19">
        <v>6.7928227637067393E-2</v>
      </c>
      <c r="M6860" s="19"/>
      <c r="N6860" s="19">
        <v>1.4427063078452418</v>
      </c>
      <c r="O6860" s="19"/>
      <c r="P6860" s="50">
        <v>0.54448077144125484</v>
      </c>
      <c r="R6860" s="9" t="s">
        <v>0</v>
      </c>
    </row>
    <row r="6861" spans="2:18" x14ac:dyDescent="0.2">
      <c r="B6861" s="25">
        <v>6631</v>
      </c>
      <c r="C6861" s="193">
        <v>0.45614979992969529</v>
      </c>
      <c r="D6861" s="19"/>
      <c r="E6861" s="19">
        <v>0.22882118958860662</v>
      </c>
      <c r="F6861" s="19"/>
      <c r="G6861" s="19">
        <v>0.3607108282918266</v>
      </c>
      <c r="H6861" s="19"/>
      <c r="I6861" s="19"/>
      <c r="J6861" s="19">
        <v>7.386329142918366E-3</v>
      </c>
      <c r="K6861" s="19">
        <v>0.5937944677493352</v>
      </c>
      <c r="L6861" s="19"/>
      <c r="M6861" s="19">
        <v>0.64865333924882995</v>
      </c>
      <c r="N6861" s="19"/>
      <c r="O6861" s="19">
        <v>1.1768985884738219</v>
      </c>
      <c r="P6861" s="50"/>
      <c r="R6861" s="9" t="s">
        <v>0</v>
      </c>
    </row>
    <row r="6862" spans="2:18" x14ac:dyDescent="0.2">
      <c r="B6862" s="25">
        <v>6632</v>
      </c>
      <c r="C6862" s="193">
        <v>0.2421017236778307</v>
      </c>
      <c r="D6862" s="19"/>
      <c r="E6862" s="19"/>
      <c r="F6862" s="19">
        <v>0.16314199094699949</v>
      </c>
      <c r="G6862" s="19"/>
      <c r="H6862" s="19">
        <v>0.77102409420359452</v>
      </c>
      <c r="I6862" s="19"/>
      <c r="J6862" s="19">
        <v>0.94070331019882891</v>
      </c>
      <c r="K6862" s="19"/>
      <c r="L6862" s="19">
        <v>0.14349884913426469</v>
      </c>
      <c r="M6862" s="19"/>
      <c r="N6862" s="19">
        <v>0.47860520415548247</v>
      </c>
      <c r="O6862" s="19"/>
      <c r="P6862" s="50">
        <v>0.38789810580803369</v>
      </c>
      <c r="R6862" s="9" t="s">
        <v>0</v>
      </c>
    </row>
    <row r="6863" spans="2:18" x14ac:dyDescent="0.2">
      <c r="B6863" s="25">
        <v>6633</v>
      </c>
      <c r="C6863" s="193">
        <v>0.52113017704487996</v>
      </c>
      <c r="D6863" s="19"/>
      <c r="E6863" s="19">
        <v>0.10145951265721051</v>
      </c>
      <c r="F6863" s="19"/>
      <c r="G6863" s="19"/>
      <c r="H6863" s="19">
        <v>0.28451063358151057</v>
      </c>
      <c r="I6863" s="19"/>
      <c r="J6863" s="19">
        <v>0.50709310884313108</v>
      </c>
      <c r="K6863" s="19"/>
      <c r="L6863" s="19">
        <v>0.28493158069295998</v>
      </c>
      <c r="M6863" s="19"/>
      <c r="N6863" s="19">
        <v>0.90076602698124142</v>
      </c>
      <c r="O6863" s="19"/>
      <c r="P6863" s="50">
        <v>0.43106947497975351</v>
      </c>
      <c r="R6863" s="9" t="s">
        <v>0</v>
      </c>
    </row>
    <row r="6864" spans="2:18" x14ac:dyDescent="0.2">
      <c r="B6864" s="25">
        <v>6634</v>
      </c>
      <c r="C6864" s="193"/>
      <c r="D6864" s="19">
        <v>2.0889426980720343</v>
      </c>
      <c r="E6864" s="19"/>
      <c r="F6864" s="19">
        <v>1.7022132151621936</v>
      </c>
      <c r="G6864" s="19"/>
      <c r="H6864" s="19">
        <v>2.1440095460019575</v>
      </c>
      <c r="I6864" s="19"/>
      <c r="J6864" s="19">
        <v>2.4705917793439078</v>
      </c>
      <c r="K6864" s="19"/>
      <c r="L6864" s="19">
        <v>1.5049201430755033</v>
      </c>
      <c r="M6864" s="19"/>
      <c r="N6864" s="19">
        <v>1.35295507900832</v>
      </c>
      <c r="O6864" s="19"/>
      <c r="P6864" s="50">
        <v>1.4181153702108773</v>
      </c>
      <c r="R6864" s="9" t="s">
        <v>0</v>
      </c>
    </row>
    <row r="6865" spans="2:18" x14ac:dyDescent="0.2">
      <c r="B6865" s="25">
        <v>6635</v>
      </c>
      <c r="C6865" s="193"/>
      <c r="D6865" s="19">
        <v>8.3243092244983011E-2</v>
      </c>
      <c r="E6865" s="19">
        <v>0.14726266626664161</v>
      </c>
      <c r="F6865" s="19"/>
      <c r="G6865" s="19"/>
      <c r="H6865" s="19">
        <v>0.68846898132392509</v>
      </c>
      <c r="I6865" s="19"/>
      <c r="J6865" s="19">
        <v>0.36935568008108083</v>
      </c>
      <c r="K6865" s="19">
        <v>0.67919270729834746</v>
      </c>
      <c r="L6865" s="19"/>
      <c r="M6865" s="19">
        <v>0.36748248879048362</v>
      </c>
      <c r="N6865" s="19"/>
      <c r="O6865" s="19">
        <v>0.796865208683042</v>
      </c>
      <c r="P6865" s="50"/>
      <c r="R6865" s="9" t="s">
        <v>0</v>
      </c>
    </row>
    <row r="6866" spans="2:18" x14ac:dyDescent="0.2">
      <c r="B6866" s="25">
        <v>6636</v>
      </c>
      <c r="C6866" s="193"/>
      <c r="D6866" s="19">
        <v>1.7350721502368154</v>
      </c>
      <c r="E6866" s="19"/>
      <c r="F6866" s="19">
        <v>1.2683222581551483</v>
      </c>
      <c r="G6866" s="19"/>
      <c r="H6866" s="19">
        <v>0.93780201495460014</v>
      </c>
      <c r="I6866" s="19"/>
      <c r="J6866" s="19">
        <v>1.0247255475021499</v>
      </c>
      <c r="K6866" s="19"/>
      <c r="L6866" s="19">
        <v>0.48327547730452852</v>
      </c>
      <c r="M6866" s="19"/>
      <c r="N6866" s="19">
        <v>0.53933556503407853</v>
      </c>
      <c r="O6866" s="19"/>
      <c r="P6866" s="50">
        <v>0.95032249634402466</v>
      </c>
      <c r="R6866" s="9" t="s">
        <v>0</v>
      </c>
    </row>
    <row r="6867" spans="2:18" x14ac:dyDescent="0.2">
      <c r="B6867" s="25">
        <v>6637</v>
      </c>
      <c r="C6867" s="193">
        <v>0.13887872160651907</v>
      </c>
      <c r="D6867" s="19"/>
      <c r="E6867" s="19"/>
      <c r="F6867" s="19">
        <v>0.99139693655476513</v>
      </c>
      <c r="G6867" s="19"/>
      <c r="H6867" s="19">
        <v>0.42720690974772058</v>
      </c>
      <c r="I6867" s="19"/>
      <c r="J6867" s="19">
        <v>0.18517766764457783</v>
      </c>
      <c r="K6867" s="19"/>
      <c r="L6867" s="19">
        <v>6.1840309073772082E-2</v>
      </c>
      <c r="M6867" s="19"/>
      <c r="N6867" s="19">
        <v>0.7183385924657002</v>
      </c>
      <c r="O6867" s="19">
        <v>0.13540283306944415</v>
      </c>
      <c r="P6867" s="50"/>
      <c r="R6867" s="9" t="s">
        <v>0</v>
      </c>
    </row>
    <row r="6868" spans="2:18" x14ac:dyDescent="0.2">
      <c r="B6868" s="25">
        <v>6638</v>
      </c>
      <c r="C6868" s="193">
        <v>1.19765822606826</v>
      </c>
      <c r="D6868" s="19"/>
      <c r="E6868" s="19">
        <v>0.71899391037400939</v>
      </c>
      <c r="F6868" s="19"/>
      <c r="G6868" s="19">
        <v>1.0358852835850183</v>
      </c>
      <c r="H6868" s="19"/>
      <c r="I6868" s="19">
        <v>1.6133069245445459</v>
      </c>
      <c r="J6868" s="19"/>
      <c r="K6868" s="19">
        <v>0.38528120733495247</v>
      </c>
      <c r="L6868" s="19"/>
      <c r="M6868" s="19">
        <v>1.4624009811137282</v>
      </c>
      <c r="N6868" s="19"/>
      <c r="O6868" s="19">
        <v>1.0423092910089098</v>
      </c>
      <c r="P6868" s="50"/>
      <c r="R6868" s="9" t="s">
        <v>0</v>
      </c>
    </row>
    <row r="6869" spans="2:18" x14ac:dyDescent="0.2">
      <c r="B6869" s="25">
        <v>6639</v>
      </c>
      <c r="C6869" s="193"/>
      <c r="D6869" s="19">
        <v>1.2446626433611534</v>
      </c>
      <c r="E6869" s="19"/>
      <c r="F6869" s="19">
        <v>1.1304181695115549</v>
      </c>
      <c r="G6869" s="19"/>
      <c r="H6869" s="19">
        <v>1.8458714202376549</v>
      </c>
      <c r="I6869" s="19"/>
      <c r="J6869" s="19">
        <v>0.34667554785401677</v>
      </c>
      <c r="K6869" s="19"/>
      <c r="L6869" s="19">
        <v>1.5445392841966783</v>
      </c>
      <c r="M6869" s="19"/>
      <c r="N6869" s="19">
        <v>1.0159327095424973</v>
      </c>
      <c r="O6869" s="19"/>
      <c r="P6869" s="50">
        <v>0.27575296298954982</v>
      </c>
      <c r="R6869" s="9" t="s">
        <v>0</v>
      </c>
    </row>
    <row r="6870" spans="2:18" x14ac:dyDescent="0.2">
      <c r="B6870" s="25">
        <v>6640</v>
      </c>
      <c r="C6870" s="193">
        <v>0.26826890326059649</v>
      </c>
      <c r="D6870" s="19"/>
      <c r="E6870" s="19">
        <v>0.21194678985067839</v>
      </c>
      <c r="F6870" s="19"/>
      <c r="G6870" s="19">
        <v>1.0204753069851082</v>
      </c>
      <c r="H6870" s="19"/>
      <c r="I6870" s="19"/>
      <c r="J6870" s="19">
        <v>1.1384310047467794</v>
      </c>
      <c r="K6870" s="19">
        <v>0.65871937060779762</v>
      </c>
      <c r="L6870" s="19"/>
      <c r="M6870" s="19">
        <v>0.66553058782368091</v>
      </c>
      <c r="N6870" s="19"/>
      <c r="O6870" s="19">
        <v>0.32741081678637346</v>
      </c>
      <c r="P6870" s="50"/>
      <c r="R6870" s="9" t="s">
        <v>0</v>
      </c>
    </row>
    <row r="6871" spans="2:18" x14ac:dyDescent="0.2">
      <c r="B6871" s="25">
        <v>6641</v>
      </c>
      <c r="C6871" s="193">
        <v>0.63022393000512678</v>
      </c>
      <c r="D6871" s="19"/>
      <c r="E6871" s="19">
        <v>0.33502284467043225</v>
      </c>
      <c r="F6871" s="19"/>
      <c r="G6871" s="19">
        <v>1.0665604100249959</v>
      </c>
      <c r="H6871" s="19"/>
      <c r="I6871" s="19">
        <v>0.80746737555862957</v>
      </c>
      <c r="J6871" s="19"/>
      <c r="K6871" s="19">
        <v>0.83847960297479285</v>
      </c>
      <c r="L6871" s="19"/>
      <c r="M6871" s="19">
        <v>0.81896901127419397</v>
      </c>
      <c r="N6871" s="19"/>
      <c r="O6871" s="19">
        <v>1.654656596215597</v>
      </c>
      <c r="P6871" s="50"/>
      <c r="R6871" s="9" t="s">
        <v>0</v>
      </c>
    </row>
    <row r="6872" spans="2:18" x14ac:dyDescent="0.2">
      <c r="B6872" s="25">
        <v>6642</v>
      </c>
      <c r="C6872" s="193">
        <v>1.0042181618447752</v>
      </c>
      <c r="D6872" s="19"/>
      <c r="E6872" s="19">
        <v>0.19650043229680092</v>
      </c>
      <c r="F6872" s="19"/>
      <c r="G6872" s="19">
        <v>0.68790817592439779</v>
      </c>
      <c r="H6872" s="19"/>
      <c r="I6872" s="19">
        <v>1.5410099678091658</v>
      </c>
      <c r="J6872" s="19"/>
      <c r="K6872" s="19">
        <v>0.50068689364784913</v>
      </c>
      <c r="L6872" s="19"/>
      <c r="M6872" s="19"/>
      <c r="N6872" s="19">
        <v>0.1612478409509058</v>
      </c>
      <c r="O6872" s="19">
        <v>1.1508277087570506</v>
      </c>
      <c r="P6872" s="50"/>
      <c r="R6872" s="9" t="s">
        <v>0</v>
      </c>
    </row>
    <row r="6873" spans="2:18" x14ac:dyDescent="0.2">
      <c r="B6873" s="25">
        <v>6643</v>
      </c>
      <c r="C6873" s="193">
        <v>1.4222600014114251</v>
      </c>
      <c r="D6873" s="19"/>
      <c r="E6873" s="19">
        <v>1.5064120589392012</v>
      </c>
      <c r="F6873" s="19"/>
      <c r="G6873" s="19">
        <v>2.0307823464947212</v>
      </c>
      <c r="H6873" s="19"/>
      <c r="I6873" s="19">
        <v>2.2647323625774773</v>
      </c>
      <c r="J6873" s="19"/>
      <c r="K6873" s="19">
        <v>2.3501620449407823</v>
      </c>
      <c r="L6873" s="19"/>
      <c r="M6873" s="19">
        <v>1.466280074390506</v>
      </c>
      <c r="N6873" s="19"/>
      <c r="O6873" s="19">
        <v>1.7841609229018525</v>
      </c>
      <c r="P6873" s="50"/>
      <c r="R6873" s="9" t="s">
        <v>0</v>
      </c>
    </row>
    <row r="6874" spans="2:18" x14ac:dyDescent="0.2">
      <c r="B6874" s="25">
        <v>6644</v>
      </c>
      <c r="C6874" s="193">
        <v>0.41033138611099967</v>
      </c>
      <c r="D6874" s="19"/>
      <c r="E6874" s="19">
        <v>0.6447750829488198</v>
      </c>
      <c r="F6874" s="19"/>
      <c r="G6874" s="19">
        <v>0.43297693554564021</v>
      </c>
      <c r="H6874" s="19"/>
      <c r="I6874" s="19">
        <v>0.9371300042102616</v>
      </c>
      <c r="J6874" s="19"/>
      <c r="K6874" s="19">
        <v>1.6457228765987217</v>
      </c>
      <c r="L6874" s="19"/>
      <c r="M6874" s="19">
        <v>0.97979857603472487</v>
      </c>
      <c r="N6874" s="19"/>
      <c r="O6874" s="19">
        <v>1.8298438789246538</v>
      </c>
      <c r="P6874" s="50"/>
      <c r="R6874" s="9" t="s">
        <v>0</v>
      </c>
    </row>
    <row r="6875" spans="2:18" x14ac:dyDescent="0.2">
      <c r="B6875" s="25">
        <v>6645</v>
      </c>
      <c r="C6875" s="193">
        <v>1.1136313885417704</v>
      </c>
      <c r="D6875" s="19"/>
      <c r="E6875" s="19">
        <v>0.66034991221471717</v>
      </c>
      <c r="F6875" s="19"/>
      <c r="G6875" s="19">
        <v>1.2318106644129594</v>
      </c>
      <c r="H6875" s="19"/>
      <c r="I6875" s="19">
        <v>0.26073475683577851</v>
      </c>
      <c r="J6875" s="19"/>
      <c r="K6875" s="19">
        <v>1.5064444805658495</v>
      </c>
      <c r="L6875" s="19"/>
      <c r="M6875" s="19">
        <v>0.61873524834784155</v>
      </c>
      <c r="N6875" s="19"/>
      <c r="O6875" s="19">
        <v>0.84607218552914454</v>
      </c>
      <c r="P6875" s="50"/>
      <c r="R6875" s="9" t="s">
        <v>0</v>
      </c>
    </row>
    <row r="6876" spans="2:18" x14ac:dyDescent="0.2">
      <c r="B6876" s="25">
        <v>6646</v>
      </c>
      <c r="C6876" s="193"/>
      <c r="D6876" s="19">
        <v>0.92806768790447458</v>
      </c>
      <c r="E6876" s="19">
        <v>0.18791873207458173</v>
      </c>
      <c r="F6876" s="19"/>
      <c r="G6876" s="19">
        <v>0.555093904657468</v>
      </c>
      <c r="H6876" s="19"/>
      <c r="I6876" s="19"/>
      <c r="J6876" s="19">
        <v>1.1816557613969092</v>
      </c>
      <c r="K6876" s="19"/>
      <c r="L6876" s="19">
        <v>7.135729031880636E-2</v>
      </c>
      <c r="M6876" s="19"/>
      <c r="N6876" s="19">
        <v>0.23139837903623001</v>
      </c>
      <c r="O6876" s="19"/>
      <c r="P6876" s="50">
        <v>0.49280695368401239</v>
      </c>
      <c r="R6876" s="9" t="s">
        <v>0</v>
      </c>
    </row>
    <row r="6877" spans="2:18" x14ac:dyDescent="0.2">
      <c r="B6877" s="25">
        <v>6647</v>
      </c>
      <c r="C6877" s="193">
        <v>0.48615766744824518</v>
      </c>
      <c r="D6877" s="19"/>
      <c r="E6877" s="19">
        <v>5.5126414486161582E-2</v>
      </c>
      <c r="F6877" s="19"/>
      <c r="G6877" s="19"/>
      <c r="H6877" s="19">
        <v>0.56201957765755584</v>
      </c>
      <c r="I6877" s="19">
        <v>6.3509994992980226E-2</v>
      </c>
      <c r="J6877" s="19"/>
      <c r="K6877" s="19">
        <v>3.7458567637284772E-2</v>
      </c>
      <c r="L6877" s="19"/>
      <c r="M6877" s="19"/>
      <c r="N6877" s="19">
        <v>4.955183552588489E-3</v>
      </c>
      <c r="O6877" s="19"/>
      <c r="P6877" s="50">
        <v>0.38950980242425065</v>
      </c>
      <c r="R6877" s="9" t="s">
        <v>0</v>
      </c>
    </row>
    <row r="6878" spans="2:18" x14ac:dyDescent="0.2">
      <c r="B6878" s="25">
        <v>6648</v>
      </c>
      <c r="C6878" s="193"/>
      <c r="D6878" s="19">
        <v>1.773029787535686</v>
      </c>
      <c r="E6878" s="19"/>
      <c r="F6878" s="19">
        <v>1.4876093257077376</v>
      </c>
      <c r="G6878" s="19"/>
      <c r="H6878" s="19">
        <v>1.2216358375639842</v>
      </c>
      <c r="I6878" s="19"/>
      <c r="J6878" s="19">
        <v>0.63901001152478965</v>
      </c>
      <c r="K6878" s="19"/>
      <c r="L6878" s="19">
        <v>0.69529630949560206</v>
      </c>
      <c r="M6878" s="19"/>
      <c r="N6878" s="19">
        <v>0.96548192999917981</v>
      </c>
      <c r="O6878" s="19"/>
      <c r="P6878" s="50">
        <v>0.37133296152628564</v>
      </c>
      <c r="R6878" s="9" t="s">
        <v>0</v>
      </c>
    </row>
    <row r="6879" spans="2:18" x14ac:dyDescent="0.2">
      <c r="B6879" s="25">
        <v>6649</v>
      </c>
      <c r="C6879" s="193"/>
      <c r="D6879" s="19">
        <v>1.2024578145502547</v>
      </c>
      <c r="E6879" s="19"/>
      <c r="F6879" s="19">
        <v>0.71459235370088181</v>
      </c>
      <c r="G6879" s="19"/>
      <c r="H6879" s="19">
        <v>0.71797512825013976</v>
      </c>
      <c r="I6879" s="19"/>
      <c r="J6879" s="19">
        <v>1.2269989098429863</v>
      </c>
      <c r="K6879" s="19"/>
      <c r="L6879" s="19">
        <v>1.0676572193939868</v>
      </c>
      <c r="M6879" s="19"/>
      <c r="N6879" s="19">
        <v>0.9679356068738254</v>
      </c>
      <c r="O6879" s="19"/>
      <c r="P6879" s="50">
        <v>0.70561686184393468</v>
      </c>
      <c r="R6879" s="9" t="s">
        <v>0</v>
      </c>
    </row>
    <row r="6880" spans="2:18" x14ac:dyDescent="0.2">
      <c r="B6880" s="25">
        <v>6650</v>
      </c>
      <c r="C6880" s="193">
        <v>0.29099620802920528</v>
      </c>
      <c r="D6880" s="19"/>
      <c r="E6880" s="19">
        <v>0.95987908624362406</v>
      </c>
      <c r="F6880" s="19"/>
      <c r="G6880" s="19"/>
      <c r="H6880" s="19">
        <v>7.5967480702504975E-2</v>
      </c>
      <c r="I6880" s="19">
        <v>0.4900032503473627</v>
      </c>
      <c r="J6880" s="19"/>
      <c r="K6880" s="19"/>
      <c r="L6880" s="19">
        <v>1.2902713191720705</v>
      </c>
      <c r="M6880" s="19">
        <v>0.14760820812091355</v>
      </c>
      <c r="N6880" s="19"/>
      <c r="O6880" s="19">
        <v>0.66931200089441301</v>
      </c>
      <c r="P6880" s="50"/>
      <c r="R6880" s="9" t="s">
        <v>0</v>
      </c>
    </row>
    <row r="6881" spans="2:18" x14ac:dyDescent="0.2">
      <c r="B6881" s="25">
        <v>6651</v>
      </c>
      <c r="C6881" s="193">
        <v>1.4970221593634707</v>
      </c>
      <c r="D6881" s="19"/>
      <c r="E6881" s="19">
        <v>1.2136866714161678</v>
      </c>
      <c r="F6881" s="19"/>
      <c r="G6881" s="19">
        <v>0.56618224531295924</v>
      </c>
      <c r="H6881" s="19"/>
      <c r="I6881" s="19">
        <v>0.62099141647551104</v>
      </c>
      <c r="J6881" s="19"/>
      <c r="K6881" s="19">
        <v>1.3433470623904831</v>
      </c>
      <c r="L6881" s="19"/>
      <c r="M6881" s="19">
        <v>1.169956742407011</v>
      </c>
      <c r="N6881" s="19"/>
      <c r="O6881" s="19">
        <v>0.53811172395697093</v>
      </c>
      <c r="P6881" s="50"/>
      <c r="R6881" s="9" t="s">
        <v>0</v>
      </c>
    </row>
    <row r="6882" spans="2:18" x14ac:dyDescent="0.2">
      <c r="B6882" s="25">
        <v>6652</v>
      </c>
      <c r="C6882" s="193">
        <v>0.93071738442028729</v>
      </c>
      <c r="D6882" s="19"/>
      <c r="E6882" s="19">
        <v>0.67046120184124136</v>
      </c>
      <c r="F6882" s="19"/>
      <c r="G6882" s="19">
        <v>2.4148749129771034</v>
      </c>
      <c r="H6882" s="19"/>
      <c r="I6882" s="19">
        <v>1.1630405717612646</v>
      </c>
      <c r="J6882" s="19"/>
      <c r="K6882" s="19">
        <v>1.2679798747053903</v>
      </c>
      <c r="L6882" s="19"/>
      <c r="M6882" s="19">
        <v>1.6413630304269275</v>
      </c>
      <c r="N6882" s="19"/>
      <c r="O6882" s="19">
        <v>0.83127267777062841</v>
      </c>
      <c r="P6882" s="50"/>
      <c r="R6882" s="9" t="s">
        <v>0</v>
      </c>
    </row>
    <row r="6883" spans="2:18" x14ac:dyDescent="0.2">
      <c r="B6883" s="25">
        <v>6653</v>
      </c>
      <c r="C6883" s="193">
        <v>0.86626961777437239</v>
      </c>
      <c r="D6883" s="19"/>
      <c r="E6883" s="19">
        <v>0.62476113074029072</v>
      </c>
      <c r="F6883" s="19"/>
      <c r="G6883" s="19"/>
      <c r="H6883" s="19">
        <v>0.4787358452432397</v>
      </c>
      <c r="I6883" s="19">
        <v>0.60172054095648875</v>
      </c>
      <c r="J6883" s="19"/>
      <c r="K6883" s="19">
        <v>0.44449339039718921</v>
      </c>
      <c r="L6883" s="19"/>
      <c r="M6883" s="19">
        <v>3.8854200567672283E-2</v>
      </c>
      <c r="N6883" s="19"/>
      <c r="O6883" s="19"/>
      <c r="P6883" s="50">
        <v>0.76517513067617948</v>
      </c>
      <c r="R6883" s="9" t="s">
        <v>0</v>
      </c>
    </row>
    <row r="6884" spans="2:18" x14ac:dyDescent="0.2">
      <c r="B6884" s="25">
        <v>6654</v>
      </c>
      <c r="C6884" s="193"/>
      <c r="D6884" s="19">
        <v>6.8415086892107901E-2</v>
      </c>
      <c r="E6884" s="19"/>
      <c r="F6884" s="19">
        <v>0.53879246139983805</v>
      </c>
      <c r="G6884" s="19"/>
      <c r="H6884" s="19">
        <v>0.8034029765674171</v>
      </c>
      <c r="I6884" s="19"/>
      <c r="J6884" s="19">
        <v>0.46758227421291521</v>
      </c>
      <c r="K6884" s="19"/>
      <c r="L6884" s="19">
        <v>1.6413808377814356</v>
      </c>
      <c r="M6884" s="19">
        <v>0.66472844572116085</v>
      </c>
      <c r="N6884" s="19"/>
      <c r="O6884" s="19"/>
      <c r="P6884" s="50">
        <v>0.76427905862845968</v>
      </c>
      <c r="R6884" s="9" t="s">
        <v>0</v>
      </c>
    </row>
    <row r="6885" spans="2:18" x14ac:dyDescent="0.2">
      <c r="B6885" s="25">
        <v>6655</v>
      </c>
      <c r="C6885" s="193"/>
      <c r="D6885" s="19">
        <v>1.3106118530323378</v>
      </c>
      <c r="E6885" s="19"/>
      <c r="F6885" s="19">
        <v>1.3434397448045186</v>
      </c>
      <c r="G6885" s="19"/>
      <c r="H6885" s="19">
        <v>1.0682790376062299</v>
      </c>
      <c r="I6885" s="19"/>
      <c r="J6885" s="19">
        <v>1.7292790119694572</v>
      </c>
      <c r="K6885" s="19"/>
      <c r="L6885" s="19">
        <v>0.98410237768144937</v>
      </c>
      <c r="M6885" s="19"/>
      <c r="N6885" s="19">
        <v>1.9302477769356843</v>
      </c>
      <c r="O6885" s="19"/>
      <c r="P6885" s="50">
        <v>1.0500638656536014</v>
      </c>
      <c r="R6885" s="9" t="s">
        <v>0</v>
      </c>
    </row>
    <row r="6886" spans="2:18" x14ac:dyDescent="0.2">
      <c r="B6886" s="25">
        <v>6656</v>
      </c>
      <c r="C6886" s="193"/>
      <c r="D6886" s="19">
        <v>1.1309561992015491</v>
      </c>
      <c r="E6886" s="19"/>
      <c r="F6886" s="19">
        <v>7.0968609018311354E-2</v>
      </c>
      <c r="G6886" s="19"/>
      <c r="H6886" s="19">
        <v>1.1171195812341099</v>
      </c>
      <c r="I6886" s="19"/>
      <c r="J6886" s="19">
        <v>0.98461140486881304</v>
      </c>
      <c r="K6886" s="19"/>
      <c r="L6886" s="19">
        <v>0.60903459020706241</v>
      </c>
      <c r="M6886" s="19"/>
      <c r="N6886" s="19">
        <v>1.3936065471996153</v>
      </c>
      <c r="O6886" s="19"/>
      <c r="P6886" s="50">
        <v>1.0987007348298157</v>
      </c>
      <c r="R6886" s="9" t="s">
        <v>0</v>
      </c>
    </row>
    <row r="6887" spans="2:18" x14ac:dyDescent="0.2">
      <c r="B6887" s="25">
        <v>6657</v>
      </c>
      <c r="C6887" s="193">
        <v>0.3471533859931597</v>
      </c>
      <c r="D6887" s="19"/>
      <c r="E6887" s="19">
        <v>0.9228384983011384</v>
      </c>
      <c r="F6887" s="19"/>
      <c r="G6887" s="19">
        <v>1.5308089883213218</v>
      </c>
      <c r="H6887" s="19"/>
      <c r="I6887" s="19">
        <v>0.6266313626332799</v>
      </c>
      <c r="J6887" s="19"/>
      <c r="K6887" s="19">
        <v>1.2037681279750332</v>
      </c>
      <c r="L6887" s="19"/>
      <c r="M6887" s="19">
        <v>0.4025606397092385</v>
      </c>
      <c r="N6887" s="19"/>
      <c r="O6887" s="19">
        <v>1.7084431819865027</v>
      </c>
      <c r="P6887" s="50"/>
      <c r="R6887" s="9" t="s">
        <v>0</v>
      </c>
    </row>
    <row r="6888" spans="2:18" x14ac:dyDescent="0.2">
      <c r="B6888" s="25">
        <v>6658</v>
      </c>
      <c r="C6888" s="193"/>
      <c r="D6888" s="19">
        <v>0.1353796164447674</v>
      </c>
      <c r="E6888" s="19"/>
      <c r="F6888" s="19">
        <v>0.26611267972106917</v>
      </c>
      <c r="G6888" s="19"/>
      <c r="H6888" s="19">
        <v>1.098756142693516</v>
      </c>
      <c r="I6888" s="19">
        <v>0.36600752614773102</v>
      </c>
      <c r="J6888" s="19"/>
      <c r="K6888" s="19"/>
      <c r="L6888" s="19">
        <v>1.0561728581013701</v>
      </c>
      <c r="M6888" s="19"/>
      <c r="N6888" s="19">
        <v>0.98243658227652875</v>
      </c>
      <c r="O6888" s="19"/>
      <c r="P6888" s="50">
        <v>1.2450210779232955</v>
      </c>
      <c r="R6888" s="9" t="s">
        <v>0</v>
      </c>
    </row>
    <row r="6889" spans="2:18" x14ac:dyDescent="0.2">
      <c r="B6889" s="25">
        <v>6659</v>
      </c>
      <c r="C6889" s="193"/>
      <c r="D6889" s="19">
        <v>1.0995396442537675</v>
      </c>
      <c r="E6889" s="19"/>
      <c r="F6889" s="19">
        <v>1.5192607174481347</v>
      </c>
      <c r="G6889" s="19"/>
      <c r="H6889" s="19">
        <v>1.0574176982679022</v>
      </c>
      <c r="I6889" s="19"/>
      <c r="J6889" s="19">
        <v>1.3641598002025845</v>
      </c>
      <c r="K6889" s="19"/>
      <c r="L6889" s="19">
        <v>1.2120114550907417</v>
      </c>
      <c r="M6889" s="19"/>
      <c r="N6889" s="19">
        <v>1.183169721445517</v>
      </c>
      <c r="O6889" s="19"/>
      <c r="P6889" s="50">
        <v>0.64222755964513967</v>
      </c>
      <c r="R6889" s="9" t="s">
        <v>0</v>
      </c>
    </row>
    <row r="6890" spans="2:18" x14ac:dyDescent="0.2">
      <c r="B6890" s="25">
        <v>6660</v>
      </c>
      <c r="C6890" s="193">
        <v>1.6902945802647527</v>
      </c>
      <c r="D6890" s="19"/>
      <c r="E6890" s="19">
        <v>0.60339893740201433</v>
      </c>
      <c r="F6890" s="19"/>
      <c r="G6890" s="19"/>
      <c r="H6890" s="19">
        <v>0.65861909575888677</v>
      </c>
      <c r="I6890" s="19">
        <v>0.55448402744534697</v>
      </c>
      <c r="J6890" s="19"/>
      <c r="K6890" s="19"/>
      <c r="L6890" s="19">
        <v>0.25426675770078422</v>
      </c>
      <c r="M6890" s="19">
        <v>0.54579628909954092</v>
      </c>
      <c r="N6890" s="19"/>
      <c r="O6890" s="19"/>
      <c r="P6890" s="50">
        <v>0.16700965880505944</v>
      </c>
      <c r="R6890" s="9" t="s">
        <v>0</v>
      </c>
    </row>
    <row r="6891" spans="2:18" x14ac:dyDescent="0.2">
      <c r="B6891" s="25">
        <v>6661</v>
      </c>
      <c r="C6891" s="193">
        <v>0.28238170806626295</v>
      </c>
      <c r="D6891" s="19"/>
      <c r="E6891" s="19">
        <v>0.31108104365709022</v>
      </c>
      <c r="F6891" s="19"/>
      <c r="G6891" s="19">
        <v>1.417135787694549</v>
      </c>
      <c r="H6891" s="19"/>
      <c r="I6891" s="19">
        <v>0.64208718163949652</v>
      </c>
      <c r="J6891" s="19"/>
      <c r="K6891" s="19"/>
      <c r="L6891" s="19">
        <v>0.16287022538449544</v>
      </c>
      <c r="M6891" s="19">
        <v>0.62663798017409456</v>
      </c>
      <c r="N6891" s="19"/>
      <c r="O6891" s="19"/>
      <c r="P6891" s="50">
        <v>0.33240727134454512</v>
      </c>
      <c r="R6891" s="9" t="s">
        <v>0</v>
      </c>
    </row>
    <row r="6892" spans="2:18" x14ac:dyDescent="0.2">
      <c r="B6892" s="25">
        <v>6662</v>
      </c>
      <c r="C6892" s="193"/>
      <c r="D6892" s="19">
        <v>0.29142299586581799</v>
      </c>
      <c r="E6892" s="19"/>
      <c r="F6892" s="19">
        <v>1.2799601040571369</v>
      </c>
      <c r="G6892" s="19"/>
      <c r="H6892" s="19">
        <v>0.45199077194925735</v>
      </c>
      <c r="I6892" s="19"/>
      <c r="J6892" s="19">
        <v>0.20896672004418829</v>
      </c>
      <c r="K6892" s="19"/>
      <c r="L6892" s="19">
        <v>1.7414196258739836</v>
      </c>
      <c r="M6892" s="19"/>
      <c r="N6892" s="19">
        <v>0.81944682296209592</v>
      </c>
      <c r="O6892" s="19"/>
      <c r="P6892" s="50">
        <v>0.55056368637585273</v>
      </c>
      <c r="R6892" s="9" t="s">
        <v>0</v>
      </c>
    </row>
    <row r="6893" spans="2:18" x14ac:dyDescent="0.2">
      <c r="B6893" s="25">
        <v>6663</v>
      </c>
      <c r="C6893" s="193"/>
      <c r="D6893" s="19">
        <v>0.94563625709201671</v>
      </c>
      <c r="E6893" s="19"/>
      <c r="F6893" s="19">
        <v>2.0088742844962604</v>
      </c>
      <c r="G6893" s="19"/>
      <c r="H6893" s="19">
        <v>0.52951103884643669</v>
      </c>
      <c r="I6893" s="19"/>
      <c r="J6893" s="19">
        <v>1.4393085658377773</v>
      </c>
      <c r="K6893" s="19"/>
      <c r="L6893" s="19">
        <v>0.2823551569502542</v>
      </c>
      <c r="M6893" s="19"/>
      <c r="N6893" s="19">
        <v>1.3891163676460334</v>
      </c>
      <c r="O6893" s="19"/>
      <c r="P6893" s="50">
        <v>0.62958190602419661</v>
      </c>
      <c r="R6893" s="9" t="s">
        <v>0</v>
      </c>
    </row>
    <row r="6894" spans="2:18" x14ac:dyDescent="0.2">
      <c r="B6894" s="25">
        <v>6664</v>
      </c>
      <c r="C6894" s="193">
        <v>0.49706648174363638</v>
      </c>
      <c r="D6894" s="19"/>
      <c r="E6894" s="19">
        <v>0.53931696909326143</v>
      </c>
      <c r="F6894" s="19"/>
      <c r="G6894" s="19">
        <v>0.19497647842076488</v>
      </c>
      <c r="H6894" s="19"/>
      <c r="I6894" s="19">
        <v>8.365607464117937E-2</v>
      </c>
      <c r="J6894" s="19"/>
      <c r="K6894" s="19">
        <v>5.5164106510662718E-2</v>
      </c>
      <c r="L6894" s="19"/>
      <c r="M6894" s="19">
        <v>1.3236667201913617</v>
      </c>
      <c r="N6894" s="19"/>
      <c r="O6894" s="19">
        <v>0.59325896649403331</v>
      </c>
      <c r="P6894" s="50"/>
      <c r="R6894" s="9" t="s">
        <v>0</v>
      </c>
    </row>
    <row r="6895" spans="2:18" x14ac:dyDescent="0.2">
      <c r="B6895" s="25">
        <v>6665</v>
      </c>
      <c r="C6895" s="193">
        <v>0.53773731656845247</v>
      </c>
      <c r="D6895" s="19"/>
      <c r="E6895" s="19"/>
      <c r="F6895" s="19">
        <v>7.1701297800190494E-2</v>
      </c>
      <c r="G6895" s="19">
        <v>0.12188703959654305</v>
      </c>
      <c r="H6895" s="19"/>
      <c r="I6895" s="19"/>
      <c r="J6895" s="19">
        <v>0.57721043288175555</v>
      </c>
      <c r="K6895" s="19"/>
      <c r="L6895" s="19">
        <v>0.37418700130059934</v>
      </c>
      <c r="M6895" s="19"/>
      <c r="N6895" s="19">
        <v>0.31013275808313528</v>
      </c>
      <c r="O6895" s="19">
        <v>0.54778496065800619</v>
      </c>
      <c r="P6895" s="50"/>
      <c r="R6895" s="9" t="s">
        <v>0</v>
      </c>
    </row>
    <row r="6896" spans="2:18" x14ac:dyDescent="0.2">
      <c r="B6896" s="25">
        <v>6666</v>
      </c>
      <c r="C6896" s="193"/>
      <c r="D6896" s="19">
        <v>0.36145941866385267</v>
      </c>
      <c r="E6896" s="19"/>
      <c r="F6896" s="19">
        <v>0.84054667912262149</v>
      </c>
      <c r="G6896" s="19">
        <v>0.17002313780508974</v>
      </c>
      <c r="H6896" s="19"/>
      <c r="I6896" s="19"/>
      <c r="J6896" s="19">
        <v>1.5898201460621395</v>
      </c>
      <c r="K6896" s="19"/>
      <c r="L6896" s="19">
        <v>1.2483627041034484</v>
      </c>
      <c r="M6896" s="19"/>
      <c r="N6896" s="19">
        <v>0.2160608149861927</v>
      </c>
      <c r="O6896" s="19">
        <v>0.55458070297608841</v>
      </c>
      <c r="P6896" s="50"/>
      <c r="R6896" s="9" t="s">
        <v>0</v>
      </c>
    </row>
    <row r="6897" spans="2:18" x14ac:dyDescent="0.2">
      <c r="B6897" s="25">
        <v>6667</v>
      </c>
      <c r="C6897" s="193">
        <v>1.4672617325669912</v>
      </c>
      <c r="D6897" s="19"/>
      <c r="E6897" s="19">
        <v>1.382519438798502</v>
      </c>
      <c r="F6897" s="19"/>
      <c r="G6897" s="19">
        <v>1.6307382585819543</v>
      </c>
      <c r="H6897" s="19"/>
      <c r="I6897" s="19">
        <v>1.0776047089220688</v>
      </c>
      <c r="J6897" s="19"/>
      <c r="K6897" s="19">
        <v>1.0951650471788832</v>
      </c>
      <c r="L6897" s="19"/>
      <c r="M6897" s="19">
        <v>1.422583193642935</v>
      </c>
      <c r="N6897" s="19"/>
      <c r="O6897" s="19">
        <v>1.6045585700922822</v>
      </c>
      <c r="P6897" s="50"/>
      <c r="R6897" s="9" t="s">
        <v>0</v>
      </c>
    </row>
    <row r="6898" spans="2:18" x14ac:dyDescent="0.2">
      <c r="B6898" s="25">
        <v>6668</v>
      </c>
      <c r="C6898" s="193"/>
      <c r="D6898" s="19">
        <v>0.96284123582522785</v>
      </c>
      <c r="E6898" s="19"/>
      <c r="F6898" s="19">
        <v>0.88830554250171923</v>
      </c>
      <c r="G6898" s="19">
        <v>7.3376166442605209E-2</v>
      </c>
      <c r="H6898" s="19"/>
      <c r="I6898" s="19"/>
      <c r="J6898" s="19">
        <v>0.30721019491786156</v>
      </c>
      <c r="K6898" s="19"/>
      <c r="L6898" s="19">
        <v>1.5367104677789094</v>
      </c>
      <c r="M6898" s="19"/>
      <c r="N6898" s="19">
        <v>1.6981429347635966</v>
      </c>
      <c r="O6898" s="19"/>
      <c r="P6898" s="50">
        <v>1.2232383109871132</v>
      </c>
      <c r="R6898" s="9" t="s">
        <v>0</v>
      </c>
    </row>
    <row r="6899" spans="2:18" x14ac:dyDescent="0.2">
      <c r="B6899" s="25">
        <v>6669</v>
      </c>
      <c r="C6899" s="193"/>
      <c r="D6899" s="19">
        <v>1.5033677404402535</v>
      </c>
      <c r="E6899" s="19">
        <v>0.54789548874629024</v>
      </c>
      <c r="F6899" s="19"/>
      <c r="G6899" s="19"/>
      <c r="H6899" s="19">
        <v>0.50981346792555882</v>
      </c>
      <c r="I6899" s="19"/>
      <c r="J6899" s="19">
        <v>0.86242386239695801</v>
      </c>
      <c r="K6899" s="19"/>
      <c r="L6899" s="19">
        <v>0.22067362631321372</v>
      </c>
      <c r="M6899" s="19"/>
      <c r="N6899" s="19">
        <v>0.70675095041937908</v>
      </c>
      <c r="O6899" s="19"/>
      <c r="P6899" s="50">
        <v>0.28845168290133943</v>
      </c>
      <c r="R6899" s="9" t="s">
        <v>0</v>
      </c>
    </row>
    <row r="6900" spans="2:18" x14ac:dyDescent="0.2">
      <c r="B6900" s="25">
        <v>6670</v>
      </c>
      <c r="C6900" s="193"/>
      <c r="D6900" s="19">
        <v>1.7482807309686696</v>
      </c>
      <c r="E6900" s="19"/>
      <c r="F6900" s="19">
        <v>1.8407293400374862</v>
      </c>
      <c r="G6900" s="19"/>
      <c r="H6900" s="19">
        <v>1.3409893919441687</v>
      </c>
      <c r="I6900" s="19"/>
      <c r="J6900" s="19">
        <v>0.35608903992275381</v>
      </c>
      <c r="K6900" s="19"/>
      <c r="L6900" s="19">
        <v>1.0246388728991758</v>
      </c>
      <c r="M6900" s="19"/>
      <c r="N6900" s="19">
        <v>1.8989260366962921</v>
      </c>
      <c r="O6900" s="19"/>
      <c r="P6900" s="50">
        <v>0.40845337567199558</v>
      </c>
      <c r="R6900" s="9" t="s">
        <v>0</v>
      </c>
    </row>
    <row r="6901" spans="2:18" x14ac:dyDescent="0.2">
      <c r="B6901" s="25">
        <v>6671</v>
      </c>
      <c r="C6901" s="193"/>
      <c r="D6901" s="19">
        <v>0.47985088253206543</v>
      </c>
      <c r="E6901" s="19"/>
      <c r="F6901" s="19">
        <v>7.3991658817034858E-2</v>
      </c>
      <c r="G6901" s="19">
        <v>0.27317956190627696</v>
      </c>
      <c r="H6901" s="19"/>
      <c r="I6901" s="19">
        <v>0.4508748895985335</v>
      </c>
      <c r="J6901" s="19"/>
      <c r="K6901" s="19"/>
      <c r="L6901" s="19">
        <v>0.76667442888403947</v>
      </c>
      <c r="M6901" s="19">
        <v>7.8972053770967082E-2</v>
      </c>
      <c r="N6901" s="19"/>
      <c r="O6901" s="19">
        <v>0.29942318640840454</v>
      </c>
      <c r="P6901" s="50"/>
      <c r="R6901" s="9" t="s">
        <v>0</v>
      </c>
    </row>
    <row r="6902" spans="2:18" x14ac:dyDescent="0.2">
      <c r="B6902" s="25">
        <v>6672</v>
      </c>
      <c r="C6902" s="193">
        <v>1.9896809973385758</v>
      </c>
      <c r="D6902" s="19"/>
      <c r="E6902" s="19">
        <v>0.63210929886012668</v>
      </c>
      <c r="F6902" s="19"/>
      <c r="G6902" s="19">
        <v>0.84008584304661726</v>
      </c>
      <c r="H6902" s="19"/>
      <c r="I6902" s="19">
        <v>0.71006750830591314</v>
      </c>
      <c r="J6902" s="19"/>
      <c r="K6902" s="19">
        <v>0.84002677954567517</v>
      </c>
      <c r="L6902" s="19"/>
      <c r="M6902" s="19">
        <v>1.1938473148348872</v>
      </c>
      <c r="N6902" s="19"/>
      <c r="O6902" s="19">
        <v>0.73736797259307929</v>
      </c>
      <c r="P6902" s="50"/>
      <c r="R6902" s="9" t="s">
        <v>0</v>
      </c>
    </row>
    <row r="6903" spans="2:18" x14ac:dyDescent="0.2">
      <c r="B6903" s="25">
        <v>6673</v>
      </c>
      <c r="C6903" s="193"/>
      <c r="D6903" s="19">
        <v>1.008162816701704</v>
      </c>
      <c r="E6903" s="19">
        <v>0.16087557862175633</v>
      </c>
      <c r="F6903" s="19"/>
      <c r="G6903" s="19"/>
      <c r="H6903" s="19">
        <v>1.2266419881668547</v>
      </c>
      <c r="I6903" s="19"/>
      <c r="J6903" s="19">
        <v>0.52204108443312813</v>
      </c>
      <c r="K6903" s="19"/>
      <c r="L6903" s="19">
        <v>1.4690913939958836</v>
      </c>
      <c r="M6903" s="19"/>
      <c r="N6903" s="19">
        <v>1.6277902685583385</v>
      </c>
      <c r="O6903" s="19"/>
      <c r="P6903" s="50">
        <v>0.68579601237277454</v>
      </c>
      <c r="R6903" s="9" t="s">
        <v>0</v>
      </c>
    </row>
    <row r="6904" spans="2:18" x14ac:dyDescent="0.2">
      <c r="B6904" s="25">
        <v>6674</v>
      </c>
      <c r="C6904" s="193"/>
      <c r="D6904" s="19">
        <v>1.6888947678213877</v>
      </c>
      <c r="E6904" s="19"/>
      <c r="F6904" s="19">
        <v>1.1304871240609149</v>
      </c>
      <c r="G6904" s="19"/>
      <c r="H6904" s="19">
        <v>0.87142364379242099</v>
      </c>
      <c r="I6904" s="19"/>
      <c r="J6904" s="19">
        <v>1.7058471495850025</v>
      </c>
      <c r="K6904" s="19"/>
      <c r="L6904" s="19">
        <v>0.82035386513632313</v>
      </c>
      <c r="M6904" s="19"/>
      <c r="N6904" s="19">
        <v>0.37866600535782047</v>
      </c>
      <c r="O6904" s="19"/>
      <c r="P6904" s="50">
        <v>0.78727571861979595</v>
      </c>
      <c r="R6904" s="9" t="s">
        <v>0</v>
      </c>
    </row>
    <row r="6905" spans="2:18" x14ac:dyDescent="0.2">
      <c r="B6905" s="25">
        <v>6675</v>
      </c>
      <c r="C6905" s="193"/>
      <c r="D6905" s="19">
        <v>1.4137730077395865</v>
      </c>
      <c r="E6905" s="19"/>
      <c r="F6905" s="19">
        <v>0.41365366798201003</v>
      </c>
      <c r="G6905" s="19"/>
      <c r="H6905" s="19">
        <v>1.7307127156954958</v>
      </c>
      <c r="I6905" s="19"/>
      <c r="J6905" s="19">
        <v>1.1926450286653583</v>
      </c>
      <c r="K6905" s="19"/>
      <c r="L6905" s="19">
        <v>1.0209594718068826</v>
      </c>
      <c r="M6905" s="19"/>
      <c r="N6905" s="19">
        <v>0.94313976831259005</v>
      </c>
      <c r="O6905" s="19"/>
      <c r="P6905" s="50">
        <v>1.5507932902157295</v>
      </c>
      <c r="R6905" s="9" t="s">
        <v>0</v>
      </c>
    </row>
    <row r="6906" spans="2:18" x14ac:dyDescent="0.2">
      <c r="B6906" s="25">
        <v>6676</v>
      </c>
      <c r="C6906" s="193">
        <v>0.18903039491004781</v>
      </c>
      <c r="D6906" s="19"/>
      <c r="E6906" s="19"/>
      <c r="F6906" s="19">
        <v>0.64964920939118576</v>
      </c>
      <c r="G6906" s="19">
        <v>0.26109793370927165</v>
      </c>
      <c r="H6906" s="19"/>
      <c r="I6906" s="19"/>
      <c r="J6906" s="19">
        <v>5.7647155236014949E-2</v>
      </c>
      <c r="K6906" s="19"/>
      <c r="L6906" s="19">
        <v>0.62912989972283251</v>
      </c>
      <c r="M6906" s="19"/>
      <c r="N6906" s="19">
        <v>1.0875594665435651</v>
      </c>
      <c r="O6906" s="19"/>
      <c r="P6906" s="50">
        <v>1.1244352385824232</v>
      </c>
      <c r="R6906" s="9" t="s">
        <v>0</v>
      </c>
    </row>
    <row r="6907" spans="2:18" x14ac:dyDescent="0.2">
      <c r="B6907" s="25">
        <v>6677</v>
      </c>
      <c r="C6907" s="193">
        <v>6.614051939279722E-2</v>
      </c>
      <c r="D6907" s="19"/>
      <c r="E6907" s="19"/>
      <c r="F6907" s="19">
        <v>0.93976140022821586</v>
      </c>
      <c r="G6907" s="19"/>
      <c r="H6907" s="19">
        <v>0.87303465263235414</v>
      </c>
      <c r="I6907" s="19"/>
      <c r="J6907" s="19">
        <v>0.7611455845986993</v>
      </c>
      <c r="K6907" s="19"/>
      <c r="L6907" s="19">
        <v>0.35933033034336026</v>
      </c>
      <c r="M6907" s="19"/>
      <c r="N6907" s="19">
        <v>0.15420987370897754</v>
      </c>
      <c r="O6907" s="19"/>
      <c r="P6907" s="50">
        <v>0.55865866510257034</v>
      </c>
      <c r="R6907" s="9" t="s">
        <v>0</v>
      </c>
    </row>
    <row r="6908" spans="2:18" x14ac:dyDescent="0.2">
      <c r="B6908" s="25">
        <v>6678</v>
      </c>
      <c r="C6908" s="193"/>
      <c r="D6908" s="19">
        <v>3.2116100346296507E-2</v>
      </c>
      <c r="E6908" s="19"/>
      <c r="F6908" s="19">
        <v>0.11409505384242462</v>
      </c>
      <c r="G6908" s="19">
        <v>0.26715238344084968</v>
      </c>
      <c r="H6908" s="19"/>
      <c r="I6908" s="19"/>
      <c r="J6908" s="19">
        <v>0.37558745849586189</v>
      </c>
      <c r="K6908" s="19"/>
      <c r="L6908" s="19">
        <v>0.91071357046611323</v>
      </c>
      <c r="M6908" s="19"/>
      <c r="N6908" s="19">
        <v>0.47837542800611621</v>
      </c>
      <c r="O6908" s="19">
        <v>0.4462916520269043</v>
      </c>
      <c r="P6908" s="50"/>
      <c r="R6908" s="9" t="s">
        <v>0</v>
      </c>
    </row>
    <row r="6909" spans="2:18" x14ac:dyDescent="0.2">
      <c r="B6909" s="25">
        <v>6679</v>
      </c>
      <c r="C6909" s="193"/>
      <c r="D6909" s="19">
        <v>0.99230467234917152</v>
      </c>
      <c r="E6909" s="19"/>
      <c r="F6909" s="19">
        <v>0.33251247429379638</v>
      </c>
      <c r="G6909" s="19"/>
      <c r="H6909" s="19">
        <v>4.6363306365649797E-3</v>
      </c>
      <c r="I6909" s="19"/>
      <c r="J6909" s="19">
        <v>1.3825219973638756</v>
      </c>
      <c r="K6909" s="19"/>
      <c r="L6909" s="19">
        <v>1.0034519309889085</v>
      </c>
      <c r="M6909" s="19"/>
      <c r="N6909" s="19">
        <v>0.40456514235507701</v>
      </c>
      <c r="O6909" s="19"/>
      <c r="P6909" s="50">
        <v>0.23848407512640063</v>
      </c>
      <c r="R6909" s="9" t="s">
        <v>0</v>
      </c>
    </row>
    <row r="6910" spans="2:18" x14ac:dyDescent="0.2">
      <c r="B6910" s="25">
        <v>6680</v>
      </c>
      <c r="C6910" s="193">
        <v>0.76131389337770827</v>
      </c>
      <c r="D6910" s="19"/>
      <c r="E6910" s="19">
        <v>0.8687588806040295</v>
      </c>
      <c r="F6910" s="19"/>
      <c r="G6910" s="19">
        <v>1.682711917771722</v>
      </c>
      <c r="H6910" s="19"/>
      <c r="I6910" s="19">
        <v>0.74554589236023372</v>
      </c>
      <c r="J6910" s="19"/>
      <c r="K6910" s="19">
        <v>0.73869462106784178</v>
      </c>
      <c r="L6910" s="19"/>
      <c r="M6910" s="19">
        <v>0.72618355038418969</v>
      </c>
      <c r="N6910" s="19"/>
      <c r="O6910" s="19">
        <v>0.54761156211306916</v>
      </c>
      <c r="P6910" s="50"/>
      <c r="R6910" s="9" t="s">
        <v>0</v>
      </c>
    </row>
    <row r="6911" spans="2:18" x14ac:dyDescent="0.2">
      <c r="B6911" s="25">
        <v>6681</v>
      </c>
      <c r="C6911" s="193"/>
      <c r="D6911" s="19">
        <v>1.2579063211173742</v>
      </c>
      <c r="E6911" s="19"/>
      <c r="F6911" s="19">
        <v>1.9353780418370927</v>
      </c>
      <c r="G6911" s="19"/>
      <c r="H6911" s="19">
        <v>1.1497384116294329</v>
      </c>
      <c r="I6911" s="19"/>
      <c r="J6911" s="19">
        <v>0.304724015634669</v>
      </c>
      <c r="K6911" s="19"/>
      <c r="L6911" s="19">
        <v>1.2253989371214051</v>
      </c>
      <c r="M6911" s="19"/>
      <c r="N6911" s="19">
        <v>0.60098198125468572</v>
      </c>
      <c r="O6911" s="19"/>
      <c r="P6911" s="50">
        <v>1.1860264918098675</v>
      </c>
      <c r="R6911" s="9" t="s">
        <v>0</v>
      </c>
    </row>
    <row r="6912" spans="2:18" x14ac:dyDescent="0.2">
      <c r="B6912" s="25">
        <v>6682</v>
      </c>
      <c r="C6912" s="193">
        <v>2.7817063150971126</v>
      </c>
      <c r="D6912" s="19"/>
      <c r="E6912" s="19">
        <v>2.7827381546259202</v>
      </c>
      <c r="F6912" s="19"/>
      <c r="G6912" s="19">
        <v>2.1523273952503295</v>
      </c>
      <c r="H6912" s="19"/>
      <c r="I6912" s="19">
        <v>2.8588249828039336</v>
      </c>
      <c r="J6912" s="19"/>
      <c r="K6912" s="19">
        <v>3.1316335923219438</v>
      </c>
      <c r="L6912" s="19"/>
      <c r="M6912" s="19">
        <v>2.8048404859328824</v>
      </c>
      <c r="N6912" s="19"/>
      <c r="O6912" s="19">
        <v>3.8342945034202773</v>
      </c>
      <c r="P6912" s="50"/>
      <c r="R6912" s="9" t="s">
        <v>0</v>
      </c>
    </row>
    <row r="6913" spans="2:18" x14ac:dyDescent="0.2">
      <c r="B6913" s="25">
        <v>6683</v>
      </c>
      <c r="C6913" s="193"/>
      <c r="D6913" s="19">
        <v>0.20845511390281335</v>
      </c>
      <c r="E6913" s="19"/>
      <c r="F6913" s="19">
        <v>0.31279286596508304</v>
      </c>
      <c r="G6913" s="19">
        <v>0.67291475963765368</v>
      </c>
      <c r="H6913" s="19"/>
      <c r="I6913" s="19"/>
      <c r="J6913" s="19">
        <v>0.46996791634094415</v>
      </c>
      <c r="K6913" s="19">
        <v>0.31740695189043128</v>
      </c>
      <c r="L6913" s="19"/>
      <c r="M6913" s="19">
        <v>0.40350265350931525</v>
      </c>
      <c r="N6913" s="19"/>
      <c r="O6913" s="19">
        <v>0.87919125184150415</v>
      </c>
      <c r="P6913" s="50"/>
      <c r="R6913" s="9" t="s">
        <v>0</v>
      </c>
    </row>
    <row r="6914" spans="2:18" x14ac:dyDescent="0.2">
      <c r="B6914" s="25">
        <v>6684</v>
      </c>
      <c r="C6914" s="193">
        <v>0.40825309978295721</v>
      </c>
      <c r="D6914" s="19"/>
      <c r="E6914" s="19"/>
      <c r="F6914" s="19">
        <v>0.41781263232940369</v>
      </c>
      <c r="G6914" s="19"/>
      <c r="H6914" s="19">
        <v>0.49631803086756859</v>
      </c>
      <c r="I6914" s="19"/>
      <c r="J6914" s="19">
        <v>0.16547512832431258</v>
      </c>
      <c r="K6914" s="19"/>
      <c r="L6914" s="19">
        <v>0.28315939215438052</v>
      </c>
      <c r="M6914" s="19">
        <v>1.1874883290471998E-2</v>
      </c>
      <c r="N6914" s="19"/>
      <c r="O6914" s="19">
        <v>0.16282607599653179</v>
      </c>
      <c r="P6914" s="50"/>
      <c r="R6914" s="9" t="s">
        <v>0</v>
      </c>
    </row>
    <row r="6915" spans="2:18" x14ac:dyDescent="0.2">
      <c r="B6915" s="25">
        <v>6685</v>
      </c>
      <c r="C6915" s="193">
        <v>0.83739695055480623</v>
      </c>
      <c r="D6915" s="19"/>
      <c r="E6915" s="19">
        <v>0.79638968334978466</v>
      </c>
      <c r="F6915" s="19"/>
      <c r="G6915" s="19">
        <v>0.81678647380687686</v>
      </c>
      <c r="H6915" s="19"/>
      <c r="I6915" s="19">
        <v>0.86872014901559491</v>
      </c>
      <c r="J6915" s="19"/>
      <c r="K6915" s="19">
        <v>9.6867890995386337E-3</v>
      </c>
      <c r="L6915" s="19"/>
      <c r="M6915" s="19">
        <v>0.81387670909970988</v>
      </c>
      <c r="N6915" s="19"/>
      <c r="O6915" s="19">
        <v>0.33923488590133993</v>
      </c>
      <c r="P6915" s="50"/>
      <c r="R6915" s="9" t="s">
        <v>0</v>
      </c>
    </row>
    <row r="6916" spans="2:18" x14ac:dyDescent="0.2">
      <c r="B6916" s="25">
        <v>6686</v>
      </c>
      <c r="C6916" s="193"/>
      <c r="D6916" s="19">
        <v>1.2080183520019578</v>
      </c>
      <c r="E6916" s="19"/>
      <c r="F6916" s="19">
        <v>0.46970088086876233</v>
      </c>
      <c r="G6916" s="19"/>
      <c r="H6916" s="19">
        <v>0.87655440109672134</v>
      </c>
      <c r="I6916" s="19"/>
      <c r="J6916" s="19">
        <v>0.49470310464617062</v>
      </c>
      <c r="K6916" s="19"/>
      <c r="L6916" s="19">
        <v>0.70832578167496552</v>
      </c>
      <c r="M6916" s="19"/>
      <c r="N6916" s="19">
        <v>0.39487850889293596</v>
      </c>
      <c r="O6916" s="19"/>
      <c r="P6916" s="50">
        <v>0.89204165074694897</v>
      </c>
      <c r="R6916" s="9" t="s">
        <v>0</v>
      </c>
    </row>
    <row r="6917" spans="2:18" x14ac:dyDescent="0.2">
      <c r="B6917" s="25">
        <v>6687</v>
      </c>
      <c r="C6917" s="193"/>
      <c r="D6917" s="19">
        <v>0.51006057641803215</v>
      </c>
      <c r="E6917" s="19">
        <v>0.65942360465794136</v>
      </c>
      <c r="F6917" s="19"/>
      <c r="G6917" s="19">
        <v>0.20234849846436859</v>
      </c>
      <c r="H6917" s="19"/>
      <c r="I6917" s="19"/>
      <c r="J6917" s="19">
        <v>0.5937562080519978</v>
      </c>
      <c r="K6917" s="19">
        <v>0.16770930212807597</v>
      </c>
      <c r="L6917" s="19"/>
      <c r="M6917" s="19">
        <v>0.70306795389606047</v>
      </c>
      <c r="N6917" s="19"/>
      <c r="O6917" s="19">
        <v>0.5066475394367751</v>
      </c>
      <c r="P6917" s="50"/>
      <c r="R6917" s="9" t="s">
        <v>0</v>
      </c>
    </row>
    <row r="6918" spans="2:18" x14ac:dyDescent="0.2">
      <c r="B6918" s="25">
        <v>6688</v>
      </c>
      <c r="C6918" s="193"/>
      <c r="D6918" s="19">
        <v>0.88917114917546025</v>
      </c>
      <c r="E6918" s="19"/>
      <c r="F6918" s="19">
        <v>1.1066801110119553</v>
      </c>
      <c r="G6918" s="19"/>
      <c r="H6918" s="19">
        <v>0.23473756172972435</v>
      </c>
      <c r="I6918" s="19"/>
      <c r="J6918" s="19">
        <v>1.4011716471217954</v>
      </c>
      <c r="K6918" s="19"/>
      <c r="L6918" s="19">
        <v>1.7517904193855067</v>
      </c>
      <c r="M6918" s="19"/>
      <c r="N6918" s="19">
        <v>0.59163852710563392</v>
      </c>
      <c r="O6918" s="19"/>
      <c r="P6918" s="50">
        <v>0.82550602070028845</v>
      </c>
      <c r="R6918" s="9" t="s">
        <v>0</v>
      </c>
    </row>
    <row r="6919" spans="2:18" x14ac:dyDescent="0.2">
      <c r="B6919" s="25">
        <v>6689</v>
      </c>
      <c r="C6919" s="193">
        <v>0.24861512049407414</v>
      </c>
      <c r="D6919" s="19"/>
      <c r="E6919" s="19">
        <v>0.12761266945238792</v>
      </c>
      <c r="F6919" s="19"/>
      <c r="G6919" s="19"/>
      <c r="H6919" s="19">
        <v>0.20981674229609307</v>
      </c>
      <c r="I6919" s="19">
        <v>0.51639346672794673</v>
      </c>
      <c r="J6919" s="19"/>
      <c r="K6919" s="19">
        <v>9.3080539751752275E-2</v>
      </c>
      <c r="L6919" s="19"/>
      <c r="M6919" s="19">
        <v>0.4865559523724135</v>
      </c>
      <c r="N6919" s="19"/>
      <c r="O6919" s="19">
        <v>0.47233609847244534</v>
      </c>
      <c r="P6919" s="50"/>
      <c r="R6919" s="9" t="s">
        <v>0</v>
      </c>
    </row>
    <row r="6920" spans="2:18" x14ac:dyDescent="0.2">
      <c r="B6920" s="25">
        <v>6690</v>
      </c>
      <c r="C6920" s="193"/>
      <c r="D6920" s="19">
        <v>0.34691950602528532</v>
      </c>
      <c r="E6920" s="19"/>
      <c r="F6920" s="19">
        <v>0.48370782199399448</v>
      </c>
      <c r="G6920" s="19">
        <v>0.35340177020320679</v>
      </c>
      <c r="H6920" s="19"/>
      <c r="I6920" s="19"/>
      <c r="J6920" s="19">
        <v>0.81417341800794929</v>
      </c>
      <c r="K6920" s="19"/>
      <c r="L6920" s="19">
        <v>0.49893194864717111</v>
      </c>
      <c r="M6920" s="19">
        <v>6.9187956813228535E-2</v>
      </c>
      <c r="N6920" s="19"/>
      <c r="O6920" s="19"/>
      <c r="P6920" s="50">
        <v>0.17272215242333808</v>
      </c>
      <c r="R6920" s="9" t="s">
        <v>0</v>
      </c>
    </row>
    <row r="6921" spans="2:18" x14ac:dyDescent="0.2">
      <c r="B6921" s="25">
        <v>6691</v>
      </c>
      <c r="C6921" s="193">
        <v>0.73092553585280751</v>
      </c>
      <c r="D6921" s="19"/>
      <c r="E6921" s="19">
        <v>8.2689906715948822E-2</v>
      </c>
      <c r="F6921" s="19"/>
      <c r="G6921" s="19"/>
      <c r="H6921" s="19">
        <v>2.2936193460166607E-2</v>
      </c>
      <c r="I6921" s="19">
        <v>0.46352104576963121</v>
      </c>
      <c r="J6921" s="19"/>
      <c r="K6921" s="19"/>
      <c r="L6921" s="19">
        <v>2.8322946868180977E-2</v>
      </c>
      <c r="M6921" s="19"/>
      <c r="N6921" s="19">
        <v>0.38784263794359042</v>
      </c>
      <c r="O6921" s="19"/>
      <c r="P6921" s="50">
        <v>0.38276526492757118</v>
      </c>
      <c r="R6921" s="9" t="s">
        <v>0</v>
      </c>
    </row>
    <row r="6922" spans="2:18" x14ac:dyDescent="0.2">
      <c r="B6922" s="25">
        <v>6692</v>
      </c>
      <c r="C6922" s="193"/>
      <c r="D6922" s="19">
        <v>2.032407551275929</v>
      </c>
      <c r="E6922" s="19"/>
      <c r="F6922" s="19">
        <v>2.3250546729032919</v>
      </c>
      <c r="G6922" s="19"/>
      <c r="H6922" s="19">
        <v>2.2101371600835429</v>
      </c>
      <c r="I6922" s="19"/>
      <c r="J6922" s="19">
        <v>2.4163843996564194</v>
      </c>
      <c r="K6922" s="19"/>
      <c r="L6922" s="19">
        <v>2.2274753204651474</v>
      </c>
      <c r="M6922" s="19"/>
      <c r="N6922" s="19">
        <v>2.0783815805764778</v>
      </c>
      <c r="O6922" s="19"/>
      <c r="P6922" s="50">
        <v>2.0020582430806471</v>
      </c>
      <c r="R6922" s="9" t="s">
        <v>0</v>
      </c>
    </row>
    <row r="6923" spans="2:18" x14ac:dyDescent="0.2">
      <c r="B6923" s="25">
        <v>6693</v>
      </c>
      <c r="C6923" s="193"/>
      <c r="D6923" s="19">
        <v>1.1858186502034194</v>
      </c>
      <c r="E6923" s="19"/>
      <c r="F6923" s="19">
        <v>1.4863529200134236</v>
      </c>
      <c r="G6923" s="19"/>
      <c r="H6923" s="19">
        <v>1.9832813002911998</v>
      </c>
      <c r="I6923" s="19"/>
      <c r="J6923" s="19">
        <v>1.7612832342158826</v>
      </c>
      <c r="K6923" s="19"/>
      <c r="L6923" s="19">
        <v>0.89698234197068205</v>
      </c>
      <c r="M6923" s="19"/>
      <c r="N6923" s="19">
        <v>1.133007503815961</v>
      </c>
      <c r="O6923" s="19"/>
      <c r="P6923" s="50">
        <v>1.7860429690120285</v>
      </c>
      <c r="R6923" s="9" t="s">
        <v>0</v>
      </c>
    </row>
    <row r="6924" spans="2:18" x14ac:dyDescent="0.2">
      <c r="B6924" s="25">
        <v>6694</v>
      </c>
      <c r="C6924" s="193">
        <v>0.12330905228438054</v>
      </c>
      <c r="D6924" s="19"/>
      <c r="E6924" s="19">
        <v>0.69690435234291404</v>
      </c>
      <c r="F6924" s="19"/>
      <c r="G6924" s="19">
        <v>5.7542534603499527E-2</v>
      </c>
      <c r="H6924" s="19"/>
      <c r="I6924" s="19"/>
      <c r="J6924" s="19">
        <v>2.4340834533965842E-2</v>
      </c>
      <c r="K6924" s="19">
        <v>0.34951107053791636</v>
      </c>
      <c r="L6924" s="19"/>
      <c r="M6924" s="19">
        <v>5.1612557024168441E-2</v>
      </c>
      <c r="N6924" s="19"/>
      <c r="O6924" s="19">
        <v>0.99978552408546395</v>
      </c>
      <c r="P6924" s="50"/>
      <c r="R6924" s="9" t="s">
        <v>0</v>
      </c>
    </row>
    <row r="6925" spans="2:18" x14ac:dyDescent="0.2">
      <c r="B6925" s="25">
        <v>6695</v>
      </c>
      <c r="C6925" s="193"/>
      <c r="D6925" s="19">
        <v>1.2487361343113816</v>
      </c>
      <c r="E6925" s="19">
        <v>0.41608819050852414</v>
      </c>
      <c r="F6925" s="19"/>
      <c r="G6925" s="19"/>
      <c r="H6925" s="19">
        <v>0.10461720918020059</v>
      </c>
      <c r="I6925" s="19"/>
      <c r="J6925" s="19">
        <v>0.31073437067068865</v>
      </c>
      <c r="K6925" s="19">
        <v>0.28677427521972687</v>
      </c>
      <c r="L6925" s="19"/>
      <c r="M6925" s="19"/>
      <c r="N6925" s="19">
        <v>0.21683140608114049</v>
      </c>
      <c r="O6925" s="19"/>
      <c r="P6925" s="50">
        <v>9.4377143218930606E-2</v>
      </c>
      <c r="R6925" s="9" t="s">
        <v>0</v>
      </c>
    </row>
    <row r="6926" spans="2:18" x14ac:dyDescent="0.2">
      <c r="B6926" s="25">
        <v>6696</v>
      </c>
      <c r="C6926" s="193">
        <v>0.19835624760840639</v>
      </c>
      <c r="D6926" s="19"/>
      <c r="E6926" s="19">
        <v>0.61150953580920797</v>
      </c>
      <c r="F6926" s="19"/>
      <c r="G6926" s="19">
        <v>0.4406665457691642</v>
      </c>
      <c r="H6926" s="19"/>
      <c r="I6926" s="19">
        <v>0.82488312526934482</v>
      </c>
      <c r="J6926" s="19"/>
      <c r="K6926" s="19">
        <v>0.9372737538065532</v>
      </c>
      <c r="L6926" s="19"/>
      <c r="M6926" s="19">
        <v>0.48516887931746427</v>
      </c>
      <c r="N6926" s="19"/>
      <c r="O6926" s="19"/>
      <c r="P6926" s="50">
        <v>0.35429574346657156</v>
      </c>
      <c r="R6926" s="9" t="s">
        <v>0</v>
      </c>
    </row>
    <row r="6927" spans="2:18" x14ac:dyDescent="0.2">
      <c r="B6927" s="25">
        <v>6697</v>
      </c>
      <c r="C6927" s="193"/>
      <c r="D6927" s="19">
        <v>0.66778023986531965</v>
      </c>
      <c r="E6927" s="19"/>
      <c r="F6927" s="19">
        <v>1.2643480704041494</v>
      </c>
      <c r="G6927" s="19"/>
      <c r="H6927" s="19">
        <v>1.0255205215651164</v>
      </c>
      <c r="I6927" s="19"/>
      <c r="J6927" s="19">
        <v>1.0587088845263444</v>
      </c>
      <c r="K6927" s="19"/>
      <c r="L6927" s="19">
        <v>0.2024259101477372</v>
      </c>
      <c r="M6927" s="19"/>
      <c r="N6927" s="19">
        <v>1.006463411750756</v>
      </c>
      <c r="O6927" s="19"/>
      <c r="P6927" s="50">
        <v>1.0628996354394189</v>
      </c>
      <c r="R6927" s="9" t="s">
        <v>0</v>
      </c>
    </row>
    <row r="6928" spans="2:18" x14ac:dyDescent="0.2">
      <c r="B6928" s="25">
        <v>6698</v>
      </c>
      <c r="C6928" s="193">
        <v>0.11196233198675601</v>
      </c>
      <c r="D6928" s="19"/>
      <c r="E6928" s="19">
        <v>0.3804419926669324</v>
      </c>
      <c r="F6928" s="19"/>
      <c r="G6928" s="19"/>
      <c r="H6928" s="19">
        <v>0.54955853742576133</v>
      </c>
      <c r="I6928" s="19"/>
      <c r="J6928" s="19">
        <v>0.46447502058314105</v>
      </c>
      <c r="K6928" s="19"/>
      <c r="L6928" s="19">
        <v>0.68093872552296753</v>
      </c>
      <c r="M6928" s="19"/>
      <c r="N6928" s="19">
        <v>0.10701234580214908</v>
      </c>
      <c r="O6928" s="19"/>
      <c r="P6928" s="50">
        <v>1.0107704461545641</v>
      </c>
      <c r="R6928" s="9" t="s">
        <v>0</v>
      </c>
    </row>
    <row r="6929" spans="2:18" x14ac:dyDescent="0.2">
      <c r="B6929" s="25">
        <v>6699</v>
      </c>
      <c r="C6929" s="193">
        <v>1.1154204947702413</v>
      </c>
      <c r="D6929" s="19"/>
      <c r="E6929" s="19">
        <v>0.89118690880702256</v>
      </c>
      <c r="F6929" s="19"/>
      <c r="G6929" s="19">
        <v>1.2029573723622957</v>
      </c>
      <c r="H6929" s="19"/>
      <c r="I6929" s="19">
        <v>0.58260718391131416</v>
      </c>
      <c r="J6929" s="19"/>
      <c r="K6929" s="19">
        <v>4.1449126849317793E-2</v>
      </c>
      <c r="L6929" s="19"/>
      <c r="M6929" s="19">
        <v>0.87918842185404533</v>
      </c>
      <c r="N6929" s="19"/>
      <c r="O6929" s="19">
        <v>0.49771013850994861</v>
      </c>
      <c r="P6929" s="50"/>
      <c r="R6929" s="9" t="s">
        <v>0</v>
      </c>
    </row>
    <row r="6930" spans="2:18" x14ac:dyDescent="0.2">
      <c r="B6930" s="25">
        <v>6700</v>
      </c>
      <c r="C6930" s="193">
        <v>7.783529054643247E-2</v>
      </c>
      <c r="D6930" s="19"/>
      <c r="E6930" s="19">
        <v>0.59123281677327344</v>
      </c>
      <c r="F6930" s="19"/>
      <c r="G6930" s="19">
        <v>0.27181525024361436</v>
      </c>
      <c r="H6930" s="19"/>
      <c r="I6930" s="19">
        <v>1.7571611382801477</v>
      </c>
      <c r="J6930" s="19"/>
      <c r="K6930" s="19">
        <v>0.79979642825762121</v>
      </c>
      <c r="L6930" s="19"/>
      <c r="M6930" s="19">
        <v>0.7922763750903713</v>
      </c>
      <c r="N6930" s="19"/>
      <c r="O6930" s="19">
        <v>0.20109746581325941</v>
      </c>
      <c r="P6930" s="50"/>
      <c r="R6930" s="9" t="s">
        <v>0</v>
      </c>
    </row>
    <row r="6931" spans="2:18" x14ac:dyDescent="0.2">
      <c r="B6931" s="25">
        <v>6701</v>
      </c>
      <c r="C6931" s="193"/>
      <c r="D6931" s="19">
        <v>1.4218613746718698</v>
      </c>
      <c r="E6931" s="19"/>
      <c r="F6931" s="19">
        <v>1.8688768194395904</v>
      </c>
      <c r="G6931" s="19"/>
      <c r="H6931" s="19">
        <v>0.84998193461910088</v>
      </c>
      <c r="I6931" s="19"/>
      <c r="J6931" s="19">
        <v>2.1304036839500982</v>
      </c>
      <c r="K6931" s="19"/>
      <c r="L6931" s="19">
        <v>1.6364983028561073</v>
      </c>
      <c r="M6931" s="19"/>
      <c r="N6931" s="19">
        <v>1.9519773682284416</v>
      </c>
      <c r="O6931" s="19"/>
      <c r="P6931" s="50">
        <v>0.86277292329304611</v>
      </c>
      <c r="R6931" s="9" t="s">
        <v>0</v>
      </c>
    </row>
    <row r="6932" spans="2:18" x14ac:dyDescent="0.2">
      <c r="B6932" s="25">
        <v>6702</v>
      </c>
      <c r="C6932" s="193"/>
      <c r="D6932" s="19">
        <v>0.21440804074050479</v>
      </c>
      <c r="E6932" s="19">
        <v>0.67760014028234694</v>
      </c>
      <c r="F6932" s="19"/>
      <c r="G6932" s="19">
        <v>0.61566997052152594</v>
      </c>
      <c r="H6932" s="19"/>
      <c r="I6932" s="19"/>
      <c r="J6932" s="19">
        <v>0.34236591518283854</v>
      </c>
      <c r="K6932" s="19"/>
      <c r="L6932" s="19">
        <v>0.58180554350421776</v>
      </c>
      <c r="M6932" s="19"/>
      <c r="N6932" s="19">
        <v>0.67285447292136458</v>
      </c>
      <c r="O6932" s="19"/>
      <c r="P6932" s="50">
        <v>0.28028840714067654</v>
      </c>
      <c r="R6932" s="9" t="s">
        <v>0</v>
      </c>
    </row>
    <row r="6933" spans="2:18" x14ac:dyDescent="0.2">
      <c r="B6933" s="25">
        <v>6703</v>
      </c>
      <c r="C6933" s="193">
        <v>0.15126934578220097</v>
      </c>
      <c r="D6933" s="19"/>
      <c r="E6933" s="19">
        <v>0.70497372646175938</v>
      </c>
      <c r="F6933" s="19"/>
      <c r="G6933" s="19"/>
      <c r="H6933" s="19">
        <v>0.83102455275021536</v>
      </c>
      <c r="I6933" s="19">
        <v>2.2689672618716215E-2</v>
      </c>
      <c r="J6933" s="19"/>
      <c r="K6933" s="19"/>
      <c r="L6933" s="19">
        <v>0.43843939469491489</v>
      </c>
      <c r="M6933" s="19">
        <v>5.4845481442615869E-2</v>
      </c>
      <c r="N6933" s="19"/>
      <c r="O6933" s="19">
        <v>0.33563059188846794</v>
      </c>
      <c r="P6933" s="50"/>
      <c r="R6933" s="9" t="s">
        <v>0</v>
      </c>
    </row>
    <row r="6934" spans="2:18" x14ac:dyDescent="0.2">
      <c r="B6934" s="25">
        <v>6704</v>
      </c>
      <c r="C6934" s="193"/>
      <c r="D6934" s="19">
        <v>0.43957030168564687</v>
      </c>
      <c r="E6934" s="19"/>
      <c r="F6934" s="19">
        <v>0.78548523002958526</v>
      </c>
      <c r="G6934" s="19">
        <v>0.18652281762402001</v>
      </c>
      <c r="H6934" s="19"/>
      <c r="I6934" s="19"/>
      <c r="J6934" s="19">
        <v>8.0656952205667945E-2</v>
      </c>
      <c r="K6934" s="19"/>
      <c r="L6934" s="19">
        <v>0.64254595025661521</v>
      </c>
      <c r="M6934" s="19"/>
      <c r="N6934" s="19">
        <v>0.7931167982369407</v>
      </c>
      <c r="O6934" s="19"/>
      <c r="P6934" s="50">
        <v>1.3141112611920658</v>
      </c>
      <c r="R6934" s="9" t="s">
        <v>0</v>
      </c>
    </row>
    <row r="6935" spans="2:18" x14ac:dyDescent="0.2">
      <c r="B6935" s="25">
        <v>6705</v>
      </c>
      <c r="C6935" s="193"/>
      <c r="D6935" s="19">
        <v>0.28678038899677527</v>
      </c>
      <c r="E6935" s="19"/>
      <c r="F6935" s="19">
        <v>0.86782556738470007</v>
      </c>
      <c r="G6935" s="19"/>
      <c r="H6935" s="19">
        <v>0.85002392621938072</v>
      </c>
      <c r="I6935" s="19"/>
      <c r="J6935" s="19">
        <v>0.83490872581503517</v>
      </c>
      <c r="K6935" s="19"/>
      <c r="L6935" s="19">
        <v>2.0101104699022359</v>
      </c>
      <c r="M6935" s="19"/>
      <c r="N6935" s="19">
        <v>0.56718711871655181</v>
      </c>
      <c r="O6935" s="19"/>
      <c r="P6935" s="50">
        <v>0.3003866733543305</v>
      </c>
      <c r="R6935" s="9" t="s">
        <v>0</v>
      </c>
    </row>
    <row r="6936" spans="2:18" x14ac:dyDescent="0.2">
      <c r="B6936" s="25">
        <v>6706</v>
      </c>
      <c r="C6936" s="193">
        <v>8.9590885723136685E-2</v>
      </c>
      <c r="D6936" s="19"/>
      <c r="E6936" s="19">
        <v>0.41392923335283371</v>
      </c>
      <c r="F6936" s="19"/>
      <c r="G6936" s="19"/>
      <c r="H6936" s="19">
        <v>0.34044131912287756</v>
      </c>
      <c r="I6936" s="19"/>
      <c r="J6936" s="19">
        <v>0.11142118907926324</v>
      </c>
      <c r="K6936" s="19"/>
      <c r="L6936" s="19">
        <v>9.1380817536099418E-2</v>
      </c>
      <c r="M6936" s="19">
        <v>8.3985367058331054E-2</v>
      </c>
      <c r="N6936" s="19"/>
      <c r="O6936" s="19">
        <v>1.0416544946007613</v>
      </c>
      <c r="P6936" s="50"/>
      <c r="R6936" s="9" t="s">
        <v>0</v>
      </c>
    </row>
    <row r="6937" spans="2:18" x14ac:dyDescent="0.2">
      <c r="B6937" s="25">
        <v>6707</v>
      </c>
      <c r="C6937" s="193">
        <v>1.8254999699537349</v>
      </c>
      <c r="D6937" s="19"/>
      <c r="E6937" s="19">
        <v>1.3276621004670057</v>
      </c>
      <c r="F6937" s="19"/>
      <c r="G6937" s="19">
        <v>0.77323392484493769</v>
      </c>
      <c r="H6937" s="19"/>
      <c r="I6937" s="19">
        <v>0.54670000864076385</v>
      </c>
      <c r="J6937" s="19"/>
      <c r="K6937" s="19">
        <v>1.9936089285727601</v>
      </c>
      <c r="L6937" s="19"/>
      <c r="M6937" s="19">
        <v>1.5051793672452207</v>
      </c>
      <c r="N6937" s="19"/>
      <c r="O6937" s="19">
        <v>2.0532989140778768</v>
      </c>
      <c r="P6937" s="50"/>
      <c r="R6937" s="9" t="s">
        <v>0</v>
      </c>
    </row>
    <row r="6938" spans="2:18" x14ac:dyDescent="0.2">
      <c r="B6938" s="25">
        <v>6708</v>
      </c>
      <c r="C6938" s="193">
        <v>0.5744557530268023</v>
      </c>
      <c r="D6938" s="19"/>
      <c r="E6938" s="19">
        <v>0.68269056312295961</v>
      </c>
      <c r="F6938" s="19"/>
      <c r="G6938" s="19">
        <v>1.4027952467371758</v>
      </c>
      <c r="H6938" s="19"/>
      <c r="I6938" s="19">
        <v>0.23763891541937732</v>
      </c>
      <c r="J6938" s="19"/>
      <c r="K6938" s="19">
        <v>0.99584695685559843</v>
      </c>
      <c r="L6938" s="19"/>
      <c r="M6938" s="19">
        <v>0.46393822671818413</v>
      </c>
      <c r="N6938" s="19"/>
      <c r="O6938" s="19">
        <v>0.79876912238957054</v>
      </c>
      <c r="P6938" s="50"/>
      <c r="R6938" s="9" t="s">
        <v>0</v>
      </c>
    </row>
    <row r="6939" spans="2:18" x14ac:dyDescent="0.2">
      <c r="B6939" s="25">
        <v>6709</v>
      </c>
      <c r="C6939" s="193"/>
      <c r="D6939" s="19">
        <v>2.3008414327244591</v>
      </c>
      <c r="E6939" s="19"/>
      <c r="F6939" s="19">
        <v>2.393535673145514</v>
      </c>
      <c r="G6939" s="19"/>
      <c r="H6939" s="19">
        <v>3.3077726081085395</v>
      </c>
      <c r="I6939" s="19"/>
      <c r="J6939" s="19">
        <v>1.3162702966182658</v>
      </c>
      <c r="K6939" s="19"/>
      <c r="L6939" s="19">
        <v>1.8571335234507835</v>
      </c>
      <c r="M6939" s="19"/>
      <c r="N6939" s="19">
        <v>2.0669171339292611</v>
      </c>
      <c r="O6939" s="19"/>
      <c r="P6939" s="50">
        <v>2.5503378973175201</v>
      </c>
      <c r="R6939" s="9" t="s">
        <v>0</v>
      </c>
    </row>
    <row r="6940" spans="2:18" x14ac:dyDescent="0.2">
      <c r="B6940" s="25">
        <v>6710</v>
      </c>
      <c r="C6940" s="193">
        <v>1.3395654704656081</v>
      </c>
      <c r="D6940" s="19"/>
      <c r="E6940" s="19">
        <v>1.7203716443091295</v>
      </c>
      <c r="F6940" s="19"/>
      <c r="G6940" s="19">
        <v>1.36934271821721</v>
      </c>
      <c r="H6940" s="19"/>
      <c r="I6940" s="19">
        <v>1.5844961661460739</v>
      </c>
      <c r="J6940" s="19"/>
      <c r="K6940" s="19">
        <v>0.10109377542903671</v>
      </c>
      <c r="L6940" s="19"/>
      <c r="M6940" s="19">
        <v>1.2121058463551566</v>
      </c>
      <c r="N6940" s="19"/>
      <c r="O6940" s="19">
        <v>0.74377713629179021</v>
      </c>
      <c r="P6940" s="50"/>
      <c r="R6940" s="9" t="s">
        <v>0</v>
      </c>
    </row>
    <row r="6941" spans="2:18" x14ac:dyDescent="0.2">
      <c r="B6941" s="25">
        <v>6711</v>
      </c>
      <c r="C6941" s="193">
        <v>0.94816482434964167</v>
      </c>
      <c r="D6941" s="19"/>
      <c r="E6941" s="19"/>
      <c r="F6941" s="19">
        <v>0.11131599924255134</v>
      </c>
      <c r="G6941" s="19">
        <v>0.84429221404605315</v>
      </c>
      <c r="H6941" s="19"/>
      <c r="I6941" s="19"/>
      <c r="J6941" s="19">
        <v>9.1637245252968541E-2</v>
      </c>
      <c r="K6941" s="19">
        <v>1.1831362430996704</v>
      </c>
      <c r="L6941" s="19"/>
      <c r="M6941" s="19"/>
      <c r="N6941" s="19">
        <v>0.14247342513522082</v>
      </c>
      <c r="O6941" s="19">
        <v>1.6819245514120134</v>
      </c>
      <c r="P6941" s="50"/>
      <c r="R6941" s="9" t="s">
        <v>0</v>
      </c>
    </row>
    <row r="6942" spans="2:18" x14ac:dyDescent="0.2">
      <c r="B6942" s="25">
        <v>6712</v>
      </c>
      <c r="C6942" s="193">
        <v>0.90678060215067413</v>
      </c>
      <c r="D6942" s="19"/>
      <c r="E6942" s="19">
        <v>1.3877739246974481</v>
      </c>
      <c r="F6942" s="19"/>
      <c r="G6942" s="19">
        <v>1.4063476152138659</v>
      </c>
      <c r="H6942" s="19"/>
      <c r="I6942" s="19">
        <v>0.93817163942734749</v>
      </c>
      <c r="J6942" s="19"/>
      <c r="K6942" s="19">
        <v>1.1394253809037445</v>
      </c>
      <c r="L6942" s="19"/>
      <c r="M6942" s="19">
        <v>1.0581303014300472</v>
      </c>
      <c r="N6942" s="19"/>
      <c r="O6942" s="19">
        <v>0.59281969920200328</v>
      </c>
      <c r="P6942" s="50"/>
      <c r="R6942" s="9" t="s">
        <v>0</v>
      </c>
    </row>
    <row r="6943" spans="2:18" x14ac:dyDescent="0.2">
      <c r="B6943" s="25">
        <v>6713</v>
      </c>
      <c r="C6943" s="193"/>
      <c r="D6943" s="19">
        <v>1.2505672432612878</v>
      </c>
      <c r="E6943" s="19"/>
      <c r="F6943" s="19">
        <v>0.71150794267304085</v>
      </c>
      <c r="G6943" s="19"/>
      <c r="H6943" s="19">
        <v>0.83572686160671017</v>
      </c>
      <c r="I6943" s="19"/>
      <c r="J6943" s="19">
        <v>1.0266803961218998</v>
      </c>
      <c r="K6943" s="19"/>
      <c r="L6943" s="19">
        <v>1.0835520854841321</v>
      </c>
      <c r="M6943" s="19"/>
      <c r="N6943" s="19">
        <v>0.25250255041726144</v>
      </c>
      <c r="O6943" s="19"/>
      <c r="P6943" s="50">
        <v>1.1044633421281025</v>
      </c>
      <c r="R6943" s="9" t="s">
        <v>0</v>
      </c>
    </row>
    <row r="6944" spans="2:18" x14ac:dyDescent="0.2">
      <c r="B6944" s="25">
        <v>6714</v>
      </c>
      <c r="C6944" s="193"/>
      <c r="D6944" s="19">
        <v>0.23155295447344496</v>
      </c>
      <c r="E6944" s="19"/>
      <c r="F6944" s="19">
        <v>0.15969894391644263</v>
      </c>
      <c r="G6944" s="19"/>
      <c r="H6944" s="19">
        <v>0.25094547976911225</v>
      </c>
      <c r="I6944" s="19"/>
      <c r="J6944" s="19">
        <v>0.1622872860628442</v>
      </c>
      <c r="K6944" s="19"/>
      <c r="L6944" s="19">
        <v>1.3924208880738349</v>
      </c>
      <c r="M6944" s="19">
        <v>0.7535859162210965</v>
      </c>
      <c r="N6944" s="19"/>
      <c r="O6944" s="19">
        <v>0.41444399872834481</v>
      </c>
      <c r="P6944" s="50"/>
      <c r="R6944" s="9" t="s">
        <v>0</v>
      </c>
    </row>
    <row r="6945" spans="2:18" x14ac:dyDescent="0.2">
      <c r="B6945" s="25">
        <v>6715</v>
      </c>
      <c r="C6945" s="193">
        <v>1.0944394114910416</v>
      </c>
      <c r="D6945" s="19"/>
      <c r="E6945" s="19">
        <v>2.4396494646385825</v>
      </c>
      <c r="F6945" s="19"/>
      <c r="G6945" s="19">
        <v>1.5428759076417162</v>
      </c>
      <c r="H6945" s="19"/>
      <c r="I6945" s="19">
        <v>1.2377990258516585</v>
      </c>
      <c r="J6945" s="19"/>
      <c r="K6945" s="19">
        <v>1.0100142229784128</v>
      </c>
      <c r="L6945" s="19"/>
      <c r="M6945" s="19">
        <v>1.5356851546413737</v>
      </c>
      <c r="N6945" s="19"/>
      <c r="O6945" s="19">
        <v>0.99061324283041396</v>
      </c>
      <c r="P6945" s="50"/>
      <c r="R6945" s="9" t="s">
        <v>0</v>
      </c>
    </row>
    <row r="6946" spans="2:18" x14ac:dyDescent="0.2">
      <c r="B6946" s="25">
        <v>6716</v>
      </c>
      <c r="C6946" s="193"/>
      <c r="D6946" s="19">
        <v>0.61514186382792713</v>
      </c>
      <c r="E6946" s="19"/>
      <c r="F6946" s="19">
        <v>1.0741908873569248</v>
      </c>
      <c r="G6946" s="19"/>
      <c r="H6946" s="19">
        <v>1.1321843202884871</v>
      </c>
      <c r="I6946" s="19">
        <v>1.1585323038311208E-2</v>
      </c>
      <c r="J6946" s="19"/>
      <c r="K6946" s="19">
        <v>0.12533679150334354</v>
      </c>
      <c r="L6946" s="19"/>
      <c r="M6946" s="19"/>
      <c r="N6946" s="19">
        <v>0.98945554883577125</v>
      </c>
      <c r="O6946" s="19"/>
      <c r="P6946" s="50">
        <v>0.37793348991070397</v>
      </c>
      <c r="R6946" s="9" t="s">
        <v>0</v>
      </c>
    </row>
    <row r="6947" spans="2:18" x14ac:dyDescent="0.2">
      <c r="B6947" s="25">
        <v>6717</v>
      </c>
      <c r="C6947" s="193">
        <v>0.57767764620781548</v>
      </c>
      <c r="D6947" s="19"/>
      <c r="E6947" s="19">
        <v>0.86937292687149936</v>
      </c>
      <c r="F6947" s="19"/>
      <c r="G6947" s="19">
        <v>0.93912510812778272</v>
      </c>
      <c r="H6947" s="19"/>
      <c r="I6947" s="19">
        <v>0.38428937478947056</v>
      </c>
      <c r="J6947" s="19"/>
      <c r="K6947" s="19"/>
      <c r="L6947" s="19">
        <v>0.27009149614352973</v>
      </c>
      <c r="M6947" s="19">
        <v>0.35425010751763658</v>
      </c>
      <c r="N6947" s="19"/>
      <c r="O6947" s="19">
        <v>0.93398214797949297</v>
      </c>
      <c r="P6947" s="50"/>
      <c r="R6947" s="9" t="s">
        <v>0</v>
      </c>
    </row>
    <row r="6948" spans="2:18" x14ac:dyDescent="0.2">
      <c r="B6948" s="25">
        <v>6718</v>
      </c>
      <c r="C6948" s="193">
        <v>2.3357100552042773</v>
      </c>
      <c r="D6948" s="19"/>
      <c r="E6948" s="19">
        <v>2.2304413278761572</v>
      </c>
      <c r="F6948" s="19"/>
      <c r="G6948" s="19">
        <v>0.98336617196358245</v>
      </c>
      <c r="H6948" s="19"/>
      <c r="I6948" s="19">
        <v>1.0099936897241708</v>
      </c>
      <c r="J6948" s="19"/>
      <c r="K6948" s="19">
        <v>0.21182268877477051</v>
      </c>
      <c r="L6948" s="19"/>
      <c r="M6948" s="19">
        <v>1.5694033382356014</v>
      </c>
      <c r="N6948" s="19"/>
      <c r="O6948" s="19">
        <v>2.1617397835936143</v>
      </c>
      <c r="P6948" s="50"/>
      <c r="R6948" s="9" t="s">
        <v>0</v>
      </c>
    </row>
    <row r="6949" spans="2:18" x14ac:dyDescent="0.2">
      <c r="B6949" s="25">
        <v>6719</v>
      </c>
      <c r="C6949" s="193"/>
      <c r="D6949" s="19">
        <v>1.9790969373340261</v>
      </c>
      <c r="E6949" s="19"/>
      <c r="F6949" s="19">
        <v>5.0581763370354645E-2</v>
      </c>
      <c r="G6949" s="19"/>
      <c r="H6949" s="19">
        <v>0.28602069695898186</v>
      </c>
      <c r="I6949" s="19">
        <v>0.14379925075375988</v>
      </c>
      <c r="J6949" s="19"/>
      <c r="K6949" s="19"/>
      <c r="L6949" s="19">
        <v>0.62430317311755223</v>
      </c>
      <c r="M6949" s="19"/>
      <c r="N6949" s="19">
        <v>0.46486288971095163</v>
      </c>
      <c r="O6949" s="19"/>
      <c r="P6949" s="50">
        <v>1.1209948438422352</v>
      </c>
      <c r="R6949" s="9" t="s">
        <v>0</v>
      </c>
    </row>
    <row r="6950" spans="2:18" x14ac:dyDescent="0.2">
      <c r="B6950" s="25">
        <v>6720</v>
      </c>
      <c r="C6950" s="193"/>
      <c r="D6950" s="19">
        <v>0.9562578334302051</v>
      </c>
      <c r="E6950" s="19"/>
      <c r="F6950" s="19">
        <v>1.6127068680092793</v>
      </c>
      <c r="G6950" s="19"/>
      <c r="H6950" s="19">
        <v>0.56024145217345211</v>
      </c>
      <c r="I6950" s="19"/>
      <c r="J6950" s="19">
        <v>0.89372343518802166</v>
      </c>
      <c r="K6950" s="19"/>
      <c r="L6950" s="19">
        <v>1.8662830723114716</v>
      </c>
      <c r="M6950" s="19"/>
      <c r="N6950" s="19">
        <v>0.42992837488964214</v>
      </c>
      <c r="O6950" s="19"/>
      <c r="P6950" s="50">
        <v>2.2036550057850701</v>
      </c>
      <c r="R6950" s="9" t="s">
        <v>0</v>
      </c>
    </row>
    <row r="6951" spans="2:18" x14ac:dyDescent="0.2">
      <c r="B6951" s="25">
        <v>6721</v>
      </c>
      <c r="C6951" s="193">
        <v>2.0011762516045848</v>
      </c>
      <c r="D6951" s="19"/>
      <c r="E6951" s="19">
        <v>1.8786751435084259</v>
      </c>
      <c r="F6951" s="19"/>
      <c r="G6951" s="19">
        <v>1.5309929181645971</v>
      </c>
      <c r="H6951" s="19"/>
      <c r="I6951" s="19">
        <v>2.5096341440682259</v>
      </c>
      <c r="J6951" s="19"/>
      <c r="K6951" s="19">
        <v>1.5191906267489763</v>
      </c>
      <c r="L6951" s="19"/>
      <c r="M6951" s="19">
        <v>1.3846909220752113</v>
      </c>
      <c r="N6951" s="19"/>
      <c r="O6951" s="19">
        <v>1.7585410544865359</v>
      </c>
      <c r="P6951" s="50"/>
      <c r="R6951" s="9" t="s">
        <v>0</v>
      </c>
    </row>
    <row r="6952" spans="2:18" x14ac:dyDescent="0.2">
      <c r="B6952" s="25">
        <v>6722</v>
      </c>
      <c r="C6952" s="193">
        <v>0.75007371505984088</v>
      </c>
      <c r="D6952" s="19"/>
      <c r="E6952" s="19">
        <v>0.92111784340303793</v>
      </c>
      <c r="F6952" s="19"/>
      <c r="G6952" s="19">
        <v>1.8745356245659801</v>
      </c>
      <c r="H6952" s="19"/>
      <c r="I6952" s="19">
        <v>0.46278796662579741</v>
      </c>
      <c r="J6952" s="19"/>
      <c r="K6952" s="19">
        <v>1.327351024847595</v>
      </c>
      <c r="L6952" s="19"/>
      <c r="M6952" s="19">
        <v>1.0181804125055205</v>
      </c>
      <c r="N6952" s="19"/>
      <c r="O6952" s="19">
        <v>1.4903159553564342</v>
      </c>
      <c r="P6952" s="50"/>
      <c r="R6952" s="9" t="s">
        <v>0</v>
      </c>
    </row>
    <row r="6953" spans="2:18" x14ac:dyDescent="0.2">
      <c r="B6953" s="25">
        <v>6723</v>
      </c>
      <c r="C6953" s="193">
        <v>0.93392409708428881</v>
      </c>
      <c r="D6953" s="19"/>
      <c r="E6953" s="19"/>
      <c r="F6953" s="19">
        <v>0.1035026357928371</v>
      </c>
      <c r="G6953" s="19"/>
      <c r="H6953" s="19">
        <v>0.75393346539827477</v>
      </c>
      <c r="I6953" s="19"/>
      <c r="J6953" s="19">
        <v>0.42569563856900833</v>
      </c>
      <c r="K6953" s="19"/>
      <c r="L6953" s="19">
        <v>0.79045995513953216</v>
      </c>
      <c r="M6953" s="19"/>
      <c r="N6953" s="19">
        <v>0.51688344662626806</v>
      </c>
      <c r="O6953" s="19"/>
      <c r="P6953" s="50">
        <v>0.53919060137064978</v>
      </c>
      <c r="R6953" s="9" t="s">
        <v>0</v>
      </c>
    </row>
    <row r="6954" spans="2:18" x14ac:dyDescent="0.2">
      <c r="B6954" s="25">
        <v>6724</v>
      </c>
      <c r="C6954" s="193">
        <v>0.50130525013801253</v>
      </c>
      <c r="D6954" s="19"/>
      <c r="E6954" s="19">
        <v>0.6697446907027137</v>
      </c>
      <c r="F6954" s="19"/>
      <c r="G6954" s="19">
        <v>2.1151128626877298E-2</v>
      </c>
      <c r="H6954" s="19"/>
      <c r="I6954" s="19">
        <v>0.35495314587377857</v>
      </c>
      <c r="J6954" s="19"/>
      <c r="K6954" s="19"/>
      <c r="L6954" s="19">
        <v>6.556041392498399E-2</v>
      </c>
      <c r="M6954" s="19">
        <v>0.67951440691909937</v>
      </c>
      <c r="N6954" s="19"/>
      <c r="O6954" s="19">
        <v>0.92124213626501483</v>
      </c>
      <c r="P6954" s="50"/>
      <c r="R6954" s="9" t="s">
        <v>0</v>
      </c>
    </row>
    <row r="6955" spans="2:18" x14ac:dyDescent="0.2">
      <c r="B6955" s="25">
        <v>6725</v>
      </c>
      <c r="C6955" s="193">
        <v>0.50503354238419629</v>
      </c>
      <c r="D6955" s="19"/>
      <c r="E6955" s="19">
        <v>0.82383079885258115</v>
      </c>
      <c r="F6955" s="19"/>
      <c r="G6955" s="19">
        <v>1.2086825639839101</v>
      </c>
      <c r="H6955" s="19"/>
      <c r="I6955" s="19">
        <v>1.8435310480070357</v>
      </c>
      <c r="J6955" s="19"/>
      <c r="K6955" s="19">
        <v>0.64766844770995013</v>
      </c>
      <c r="L6955" s="19"/>
      <c r="M6955" s="19">
        <v>1.185741416779591</v>
      </c>
      <c r="N6955" s="19"/>
      <c r="O6955" s="19">
        <v>1.19358745874295</v>
      </c>
      <c r="P6955" s="50"/>
      <c r="R6955" s="9" t="s">
        <v>0</v>
      </c>
    </row>
    <row r="6956" spans="2:18" x14ac:dyDescent="0.2">
      <c r="B6956" s="25">
        <v>6726</v>
      </c>
      <c r="C6956" s="193">
        <v>1.1576507186400362</v>
      </c>
      <c r="D6956" s="19"/>
      <c r="E6956" s="19">
        <v>0.19449068089853797</v>
      </c>
      <c r="F6956" s="19"/>
      <c r="G6956" s="19">
        <v>1.1395084703102274</v>
      </c>
      <c r="H6956" s="19"/>
      <c r="I6956" s="19">
        <v>1.971354314706351</v>
      </c>
      <c r="J6956" s="19"/>
      <c r="K6956" s="19">
        <v>1.298984254191857</v>
      </c>
      <c r="L6956" s="19"/>
      <c r="M6956" s="19">
        <v>0.12008274550716017</v>
      </c>
      <c r="N6956" s="19"/>
      <c r="O6956" s="19">
        <v>1.5351858451562836</v>
      </c>
      <c r="P6956" s="50"/>
      <c r="R6956" s="9" t="s">
        <v>0</v>
      </c>
    </row>
    <row r="6957" spans="2:18" x14ac:dyDescent="0.2">
      <c r="B6957" s="25">
        <v>6727</v>
      </c>
      <c r="C6957" s="193">
        <v>0.69182978099190129</v>
      </c>
      <c r="D6957" s="19"/>
      <c r="E6957" s="19"/>
      <c r="F6957" s="19">
        <v>0.39932873693690002</v>
      </c>
      <c r="G6957" s="19">
        <v>8.765057232723461E-2</v>
      </c>
      <c r="H6957" s="19"/>
      <c r="I6957" s="19">
        <v>0.32272711986478864</v>
      </c>
      <c r="J6957" s="19"/>
      <c r="K6957" s="19"/>
      <c r="L6957" s="19">
        <v>0.34490231622808404</v>
      </c>
      <c r="M6957" s="19">
        <v>0.46385373814421144</v>
      </c>
      <c r="N6957" s="19"/>
      <c r="O6957" s="19">
        <v>0.53255456099072584</v>
      </c>
      <c r="P6957" s="50"/>
      <c r="R6957" s="9" t="s">
        <v>0</v>
      </c>
    </row>
    <row r="6958" spans="2:18" x14ac:dyDescent="0.2">
      <c r="B6958" s="25">
        <v>6728</v>
      </c>
      <c r="C6958" s="193"/>
      <c r="D6958" s="19">
        <v>2.210621798255012</v>
      </c>
      <c r="E6958" s="19"/>
      <c r="F6958" s="19">
        <v>1.7202961247706743</v>
      </c>
      <c r="G6958" s="19"/>
      <c r="H6958" s="19">
        <v>1.349442865695843</v>
      </c>
      <c r="I6958" s="19"/>
      <c r="J6958" s="19">
        <v>1.1841708593785183</v>
      </c>
      <c r="K6958" s="19"/>
      <c r="L6958" s="19">
        <v>0.95979800475988408</v>
      </c>
      <c r="M6958" s="19"/>
      <c r="N6958" s="19">
        <v>1.5876865419173236</v>
      </c>
      <c r="O6958" s="19"/>
      <c r="P6958" s="50">
        <v>1.3966922244729059</v>
      </c>
      <c r="R6958" s="9" t="s">
        <v>0</v>
      </c>
    </row>
    <row r="6959" spans="2:18" x14ac:dyDescent="0.2">
      <c r="B6959" s="25">
        <v>6729</v>
      </c>
      <c r="C6959" s="193">
        <v>0.49826254020264421</v>
      </c>
      <c r="D6959" s="19"/>
      <c r="E6959" s="19"/>
      <c r="F6959" s="19">
        <v>1.0984967772783707</v>
      </c>
      <c r="G6959" s="19">
        <v>0.22185779776758771</v>
      </c>
      <c r="H6959" s="19"/>
      <c r="I6959" s="19"/>
      <c r="J6959" s="19">
        <v>0.10424539067951749</v>
      </c>
      <c r="K6959" s="19"/>
      <c r="L6959" s="19">
        <v>2.3601228335180406E-2</v>
      </c>
      <c r="M6959" s="19">
        <v>0.21009092348928438</v>
      </c>
      <c r="N6959" s="19"/>
      <c r="O6959" s="19"/>
      <c r="P6959" s="50">
        <v>0.19054825213601911</v>
      </c>
      <c r="R6959" s="9" t="s">
        <v>0</v>
      </c>
    </row>
    <row r="6960" spans="2:18" x14ac:dyDescent="0.2">
      <c r="B6960" s="25">
        <v>6730</v>
      </c>
      <c r="C6960" s="193"/>
      <c r="D6960" s="19">
        <v>1.8251364443703486</v>
      </c>
      <c r="E6960" s="19"/>
      <c r="F6960" s="19">
        <v>1.6166162685458179</v>
      </c>
      <c r="G6960" s="19"/>
      <c r="H6960" s="19">
        <v>1.6490798137315945</v>
      </c>
      <c r="I6960" s="19"/>
      <c r="J6960" s="19">
        <v>0.52371622915479155</v>
      </c>
      <c r="K6960" s="19"/>
      <c r="L6960" s="19">
        <v>0.96668748454751219</v>
      </c>
      <c r="M6960" s="19"/>
      <c r="N6960" s="19">
        <v>1.6621616074090093</v>
      </c>
      <c r="O6960" s="19"/>
      <c r="P6960" s="50">
        <v>1.8072735860287459</v>
      </c>
      <c r="R6960" s="9" t="s">
        <v>0</v>
      </c>
    </row>
    <row r="6961" spans="2:18" x14ac:dyDescent="0.2">
      <c r="B6961" s="25">
        <v>6731</v>
      </c>
      <c r="C6961" s="193">
        <v>1.2847265003309856</v>
      </c>
      <c r="D6961" s="19"/>
      <c r="E6961" s="19">
        <v>1.2184733606049978</v>
      </c>
      <c r="F6961" s="19"/>
      <c r="G6961" s="19">
        <v>0.87761854462925659</v>
      </c>
      <c r="H6961" s="19"/>
      <c r="I6961" s="19">
        <v>0.77820883863529955</v>
      </c>
      <c r="J6961" s="19"/>
      <c r="K6961" s="19">
        <v>2.1582402640843799</v>
      </c>
      <c r="L6961" s="19"/>
      <c r="M6961" s="19">
        <v>1.2874750478839845</v>
      </c>
      <c r="N6961" s="19"/>
      <c r="O6961" s="19">
        <v>1.4183904940100922</v>
      </c>
      <c r="P6961" s="50"/>
      <c r="R6961" s="9" t="s">
        <v>0</v>
      </c>
    </row>
    <row r="6962" spans="2:18" x14ac:dyDescent="0.2">
      <c r="B6962" s="25">
        <v>6732</v>
      </c>
      <c r="C6962" s="193">
        <v>0.60632964283842994</v>
      </c>
      <c r="D6962" s="19"/>
      <c r="E6962" s="19">
        <v>0.48314691778997698</v>
      </c>
      <c r="F6962" s="19"/>
      <c r="G6962" s="19">
        <v>1.5397708170844921</v>
      </c>
      <c r="H6962" s="19"/>
      <c r="I6962" s="19">
        <v>1.618753961126121</v>
      </c>
      <c r="J6962" s="19"/>
      <c r="K6962" s="19">
        <v>0.51318079627119118</v>
      </c>
      <c r="L6962" s="19"/>
      <c r="M6962" s="19">
        <v>0.95571386589741503</v>
      </c>
      <c r="N6962" s="19"/>
      <c r="O6962" s="19">
        <v>1.5032254045869411</v>
      </c>
      <c r="P6962" s="50"/>
      <c r="R6962" s="9" t="s">
        <v>0</v>
      </c>
    </row>
    <row r="6963" spans="2:18" x14ac:dyDescent="0.2">
      <c r="B6963" s="25">
        <v>6733</v>
      </c>
      <c r="C6963" s="193">
        <v>0.23902127998661982</v>
      </c>
      <c r="D6963" s="19"/>
      <c r="E6963" s="19"/>
      <c r="F6963" s="19">
        <v>0.14527422308662019</v>
      </c>
      <c r="G6963" s="19">
        <v>0.2138740816321604</v>
      </c>
      <c r="H6963" s="19"/>
      <c r="I6963" s="19">
        <v>0.80186477052614635</v>
      </c>
      <c r="J6963" s="19"/>
      <c r="K6963" s="19">
        <v>0.95027501331431208</v>
      </c>
      <c r="L6963" s="19"/>
      <c r="M6963" s="19"/>
      <c r="N6963" s="19">
        <v>0.23010736682177566</v>
      </c>
      <c r="O6963" s="19">
        <v>0.79767646595216501</v>
      </c>
      <c r="P6963" s="50"/>
      <c r="R6963" s="9" t="s">
        <v>0</v>
      </c>
    </row>
    <row r="6964" spans="2:18" x14ac:dyDescent="0.2">
      <c r="B6964" s="25">
        <v>6734</v>
      </c>
      <c r="C6964" s="193"/>
      <c r="D6964" s="19">
        <v>0.4308154827496713</v>
      </c>
      <c r="E6964" s="19"/>
      <c r="F6964" s="19">
        <v>1.0779579628441776</v>
      </c>
      <c r="G6964" s="19"/>
      <c r="H6964" s="19">
        <v>0.95148944210461628</v>
      </c>
      <c r="I6964" s="19">
        <v>4.353409248670622E-2</v>
      </c>
      <c r="J6964" s="19"/>
      <c r="K6964" s="19"/>
      <c r="L6964" s="19">
        <v>0.64561362205167494</v>
      </c>
      <c r="M6964" s="19"/>
      <c r="N6964" s="19">
        <v>0.2731458268143151</v>
      </c>
      <c r="O6964" s="19"/>
      <c r="P6964" s="50">
        <v>0.55778582517520381</v>
      </c>
      <c r="R6964" s="9" t="s">
        <v>0</v>
      </c>
    </row>
    <row r="6965" spans="2:18" x14ac:dyDescent="0.2">
      <c r="B6965" s="25">
        <v>6735</v>
      </c>
      <c r="C6965" s="193"/>
      <c r="D6965" s="19">
        <v>0.20543688579078245</v>
      </c>
      <c r="E6965" s="19"/>
      <c r="F6965" s="19">
        <v>0.55121421463327713</v>
      </c>
      <c r="G6965" s="19">
        <v>1.2836601615582814</v>
      </c>
      <c r="H6965" s="19"/>
      <c r="I6965" s="19">
        <v>6.7631916826783531E-2</v>
      </c>
      <c r="J6965" s="19"/>
      <c r="K6965" s="19">
        <v>0.53123676160563926</v>
      </c>
      <c r="L6965" s="19"/>
      <c r="M6965" s="19">
        <v>0.10625652024969093</v>
      </c>
      <c r="N6965" s="19"/>
      <c r="O6965" s="19">
        <v>0.87567106881366219</v>
      </c>
      <c r="P6965" s="50"/>
      <c r="R6965" s="9" t="s">
        <v>0</v>
      </c>
    </row>
    <row r="6966" spans="2:18" x14ac:dyDescent="0.2">
      <c r="B6966" s="25">
        <v>6736</v>
      </c>
      <c r="C6966" s="193"/>
      <c r="D6966" s="19">
        <v>0.67878072022722102</v>
      </c>
      <c r="E6966" s="19">
        <v>0.57470058703603466</v>
      </c>
      <c r="F6966" s="19"/>
      <c r="G6966" s="19"/>
      <c r="H6966" s="19">
        <v>0.34376459951205579</v>
      </c>
      <c r="I6966" s="19">
        <v>1.5479441059398</v>
      </c>
      <c r="J6966" s="19"/>
      <c r="K6966" s="19"/>
      <c r="L6966" s="19">
        <v>0.51902327250410119</v>
      </c>
      <c r="M6966" s="19"/>
      <c r="N6966" s="19">
        <v>0.517894497043066</v>
      </c>
      <c r="O6966" s="19">
        <v>0.55181231516673546</v>
      </c>
      <c r="P6966" s="50"/>
      <c r="R6966" s="9" t="s">
        <v>0</v>
      </c>
    </row>
    <row r="6967" spans="2:18" x14ac:dyDescent="0.2">
      <c r="B6967" s="25">
        <v>6737</v>
      </c>
      <c r="C6967" s="193">
        <v>0.27578423686451442</v>
      </c>
      <c r="D6967" s="19"/>
      <c r="E6967" s="19">
        <v>4.0299460459129709E-3</v>
      </c>
      <c r="F6967" s="19"/>
      <c r="G6967" s="19">
        <v>0.33078844261382734</v>
      </c>
      <c r="H6967" s="19"/>
      <c r="I6967" s="19">
        <v>0.50924849926041338</v>
      </c>
      <c r="J6967" s="19"/>
      <c r="K6967" s="19"/>
      <c r="L6967" s="19">
        <v>0.69336192853394718</v>
      </c>
      <c r="M6967" s="19"/>
      <c r="N6967" s="19">
        <v>0.28159228096701489</v>
      </c>
      <c r="O6967" s="19"/>
      <c r="P6967" s="50">
        <v>0.24391862927475116</v>
      </c>
      <c r="R6967" s="9" t="s">
        <v>0</v>
      </c>
    </row>
    <row r="6968" spans="2:18" x14ac:dyDescent="0.2">
      <c r="B6968" s="25">
        <v>6738</v>
      </c>
      <c r="C6968" s="193"/>
      <c r="D6968" s="19">
        <v>1.6178927358041979</v>
      </c>
      <c r="E6968" s="19"/>
      <c r="F6968" s="19">
        <v>1.3298936870672504</v>
      </c>
      <c r="G6968" s="19"/>
      <c r="H6968" s="19">
        <v>1.4636326932320587</v>
      </c>
      <c r="I6968" s="19"/>
      <c r="J6968" s="19">
        <v>1.9784695087304394</v>
      </c>
      <c r="K6968" s="19"/>
      <c r="L6968" s="19">
        <v>1.4728842109052938</v>
      </c>
      <c r="M6968" s="19"/>
      <c r="N6968" s="19">
        <v>0.51699929445653348</v>
      </c>
      <c r="O6968" s="19"/>
      <c r="P6968" s="50">
        <v>0.8267233861083283</v>
      </c>
      <c r="R6968" s="9" t="s">
        <v>0</v>
      </c>
    </row>
    <row r="6969" spans="2:18" x14ac:dyDescent="0.2">
      <c r="B6969" s="25">
        <v>6739</v>
      </c>
      <c r="C6969" s="193"/>
      <c r="D6969" s="19">
        <v>0.36995554282354731</v>
      </c>
      <c r="E6969" s="19"/>
      <c r="F6969" s="19">
        <v>0.41694861920013077</v>
      </c>
      <c r="G6969" s="19"/>
      <c r="H6969" s="19">
        <v>0.6716846959340953</v>
      </c>
      <c r="I6969" s="19"/>
      <c r="J6969" s="19">
        <v>0.15349286954174274</v>
      </c>
      <c r="K6969" s="19">
        <v>0.25392231760691369</v>
      </c>
      <c r="L6969" s="19"/>
      <c r="M6969" s="19"/>
      <c r="N6969" s="19">
        <v>0.23428580284302747</v>
      </c>
      <c r="O6969" s="19"/>
      <c r="P6969" s="50">
        <v>0.18360931091765526</v>
      </c>
      <c r="R6969" s="9" t="s">
        <v>0</v>
      </c>
    </row>
    <row r="6970" spans="2:18" x14ac:dyDescent="0.2">
      <c r="B6970" s="25">
        <v>6740</v>
      </c>
      <c r="C6970" s="193">
        <v>1.195794229080728</v>
      </c>
      <c r="D6970" s="19"/>
      <c r="E6970" s="19">
        <v>1.8173934906008427</v>
      </c>
      <c r="F6970" s="19"/>
      <c r="G6970" s="19">
        <v>0.73519378254212697</v>
      </c>
      <c r="H6970" s="19"/>
      <c r="I6970" s="19">
        <v>0.9233782709152164</v>
      </c>
      <c r="J6970" s="19"/>
      <c r="K6970" s="19">
        <v>1.278465338994113</v>
      </c>
      <c r="L6970" s="19"/>
      <c r="M6970" s="19">
        <v>1.0041183815489387</v>
      </c>
      <c r="N6970" s="19"/>
      <c r="O6970" s="19">
        <v>1.0333778658228012</v>
      </c>
      <c r="P6970" s="50"/>
      <c r="R6970" s="9" t="s">
        <v>0</v>
      </c>
    </row>
    <row r="6971" spans="2:18" x14ac:dyDescent="0.2">
      <c r="B6971" s="25">
        <v>6741</v>
      </c>
      <c r="C6971" s="193">
        <v>4.6073248426670044E-2</v>
      </c>
      <c r="D6971" s="19"/>
      <c r="E6971" s="19"/>
      <c r="F6971" s="19">
        <v>0.92349940858572521</v>
      </c>
      <c r="G6971" s="19"/>
      <c r="H6971" s="19">
        <v>0.78329358060571352</v>
      </c>
      <c r="I6971" s="19"/>
      <c r="J6971" s="19">
        <v>1.1578244982017718</v>
      </c>
      <c r="K6971" s="19"/>
      <c r="L6971" s="19">
        <v>1.2393641428412525</v>
      </c>
      <c r="M6971" s="19"/>
      <c r="N6971" s="19">
        <v>0.56732218993041905</v>
      </c>
      <c r="O6971" s="19"/>
      <c r="P6971" s="50">
        <v>7.2204532956056208E-2</v>
      </c>
      <c r="R6971" s="9" t="s">
        <v>0</v>
      </c>
    </row>
    <row r="6972" spans="2:18" x14ac:dyDescent="0.2">
      <c r="B6972" s="25">
        <v>6742</v>
      </c>
      <c r="C6972" s="193">
        <v>0.84411022279120129</v>
      </c>
      <c r="D6972" s="19"/>
      <c r="E6972" s="19">
        <v>0.80554376402618599</v>
      </c>
      <c r="F6972" s="19"/>
      <c r="G6972" s="19">
        <v>0.36050390520301823</v>
      </c>
      <c r="H6972" s="19"/>
      <c r="I6972" s="19">
        <v>0.26234718274209662</v>
      </c>
      <c r="J6972" s="19"/>
      <c r="K6972" s="19"/>
      <c r="L6972" s="19">
        <v>0.87462130710934094</v>
      </c>
      <c r="M6972" s="19"/>
      <c r="N6972" s="19">
        <v>0.16230940556725743</v>
      </c>
      <c r="O6972" s="19"/>
      <c r="P6972" s="50">
        <v>0.60970041672543018</v>
      </c>
      <c r="R6972" s="9" t="s">
        <v>0</v>
      </c>
    </row>
    <row r="6973" spans="2:18" x14ac:dyDescent="0.2">
      <c r="B6973" s="25">
        <v>6743</v>
      </c>
      <c r="C6973" s="193">
        <v>0.77466870112516084</v>
      </c>
      <c r="D6973" s="19"/>
      <c r="E6973" s="19">
        <v>1.0993399438821969</v>
      </c>
      <c r="F6973" s="19"/>
      <c r="G6973" s="19">
        <v>1.8472748684137914</v>
      </c>
      <c r="H6973" s="19"/>
      <c r="I6973" s="19">
        <v>1.2437213030890386</v>
      </c>
      <c r="J6973" s="19"/>
      <c r="K6973" s="19">
        <v>1.5279589436706897</v>
      </c>
      <c r="L6973" s="19"/>
      <c r="M6973" s="19">
        <v>1.5469087003608604</v>
      </c>
      <c r="N6973" s="19"/>
      <c r="O6973" s="19">
        <v>1.5034847693627773</v>
      </c>
      <c r="P6973" s="50"/>
      <c r="R6973" s="9" t="s">
        <v>0</v>
      </c>
    </row>
    <row r="6974" spans="2:18" x14ac:dyDescent="0.2">
      <c r="B6974" s="25">
        <v>6744</v>
      </c>
      <c r="C6974" s="193">
        <v>1.0335946257079613</v>
      </c>
      <c r="D6974" s="19"/>
      <c r="E6974" s="19">
        <v>0.7513015471895893</v>
      </c>
      <c r="F6974" s="19"/>
      <c r="G6974" s="19">
        <v>0.15747073714275683</v>
      </c>
      <c r="H6974" s="19"/>
      <c r="I6974" s="19">
        <v>0.99326601476640819</v>
      </c>
      <c r="J6974" s="19"/>
      <c r="K6974" s="19">
        <v>0.86442100348827544</v>
      </c>
      <c r="L6974" s="19"/>
      <c r="M6974" s="19">
        <v>1.3366700895538608</v>
      </c>
      <c r="N6974" s="19"/>
      <c r="O6974" s="19">
        <v>1.3564877086393126</v>
      </c>
      <c r="P6974" s="50"/>
      <c r="R6974" s="9" t="s">
        <v>0</v>
      </c>
    </row>
    <row r="6975" spans="2:18" x14ac:dyDescent="0.2">
      <c r="B6975" s="25">
        <v>6745</v>
      </c>
      <c r="C6975" s="193">
        <v>1.48974228579336</v>
      </c>
      <c r="D6975" s="19"/>
      <c r="E6975" s="19"/>
      <c r="F6975" s="19">
        <v>3.5262523002499047E-2</v>
      </c>
      <c r="G6975" s="19"/>
      <c r="H6975" s="19">
        <v>0.21012299297864048</v>
      </c>
      <c r="I6975" s="19">
        <v>0.44683191230935199</v>
      </c>
      <c r="J6975" s="19"/>
      <c r="K6975" s="19"/>
      <c r="L6975" s="19">
        <v>0.83463436163556159</v>
      </c>
      <c r="M6975" s="19">
        <v>5.0369543781471196E-2</v>
      </c>
      <c r="N6975" s="19"/>
      <c r="O6975" s="19">
        <v>0.59203668443924495</v>
      </c>
      <c r="P6975" s="50"/>
      <c r="R6975" s="9" t="s">
        <v>0</v>
      </c>
    </row>
    <row r="6976" spans="2:18" x14ac:dyDescent="0.2">
      <c r="B6976" s="25">
        <v>6746</v>
      </c>
      <c r="C6976" s="193"/>
      <c r="D6976" s="19">
        <v>1.3041959889761181</v>
      </c>
      <c r="E6976" s="19"/>
      <c r="F6976" s="19">
        <v>1.7258965175621661</v>
      </c>
      <c r="G6976" s="19"/>
      <c r="H6976" s="19">
        <v>1.4010251106006919</v>
      </c>
      <c r="I6976" s="19"/>
      <c r="J6976" s="19">
        <v>1.5698172105423462</v>
      </c>
      <c r="K6976" s="19"/>
      <c r="L6976" s="19">
        <v>1.4132596328368745</v>
      </c>
      <c r="M6976" s="19"/>
      <c r="N6976" s="19">
        <v>0.53742631103482408</v>
      </c>
      <c r="O6976" s="19"/>
      <c r="P6976" s="50">
        <v>1.5842456765451927</v>
      </c>
      <c r="R6976" s="9" t="s">
        <v>0</v>
      </c>
    </row>
    <row r="6977" spans="2:18" x14ac:dyDescent="0.2">
      <c r="B6977" s="25">
        <v>6747</v>
      </c>
      <c r="C6977" s="193"/>
      <c r="D6977" s="19">
        <v>0.53845573700105187</v>
      </c>
      <c r="E6977" s="19"/>
      <c r="F6977" s="19">
        <v>0.92028427262002643</v>
      </c>
      <c r="G6977" s="19"/>
      <c r="H6977" s="19">
        <v>0.83265387124350931</v>
      </c>
      <c r="I6977" s="19">
        <v>0.85531051160896909</v>
      </c>
      <c r="J6977" s="19"/>
      <c r="K6977" s="19"/>
      <c r="L6977" s="19">
        <v>0.85539061451144427</v>
      </c>
      <c r="M6977" s="19"/>
      <c r="N6977" s="19">
        <v>0.88190678997432492</v>
      </c>
      <c r="O6977" s="19"/>
      <c r="P6977" s="50">
        <v>0.21613184874576499</v>
      </c>
      <c r="R6977" s="9" t="s">
        <v>0</v>
      </c>
    </row>
    <row r="6978" spans="2:18" x14ac:dyDescent="0.2">
      <c r="B6978" s="25">
        <v>6748</v>
      </c>
      <c r="C6978" s="193">
        <v>0.97318272791433691</v>
      </c>
      <c r="D6978" s="19"/>
      <c r="E6978" s="19">
        <v>0.55830456524422989</v>
      </c>
      <c r="F6978" s="19"/>
      <c r="G6978" s="19">
        <v>0.91799862714252689</v>
      </c>
      <c r="H6978" s="19"/>
      <c r="I6978" s="19">
        <v>1.2791498912645107</v>
      </c>
      <c r="J6978" s="19"/>
      <c r="K6978" s="19">
        <v>0.38743505899941338</v>
      </c>
      <c r="L6978" s="19"/>
      <c r="M6978" s="19">
        <v>0.25293667222655269</v>
      </c>
      <c r="N6978" s="19"/>
      <c r="O6978" s="19">
        <v>1.0088977903075758</v>
      </c>
      <c r="P6978" s="50"/>
      <c r="R6978" s="9" t="s">
        <v>0</v>
      </c>
    </row>
    <row r="6979" spans="2:18" x14ac:dyDescent="0.2">
      <c r="B6979" s="25">
        <v>6749</v>
      </c>
      <c r="C6979" s="193">
        <v>0.38696739284951348</v>
      </c>
      <c r="D6979" s="19"/>
      <c r="E6979" s="19">
        <v>0.54513251709241739</v>
      </c>
      <c r="F6979" s="19"/>
      <c r="G6979" s="19">
        <v>0.12215255896838632</v>
      </c>
      <c r="H6979" s="19"/>
      <c r="I6979" s="19">
        <v>1.0215673382633561</v>
      </c>
      <c r="J6979" s="19"/>
      <c r="K6979" s="19">
        <v>1.2597857066917471</v>
      </c>
      <c r="L6979" s="19"/>
      <c r="M6979" s="19"/>
      <c r="N6979" s="19">
        <v>0.4962850575358056</v>
      </c>
      <c r="O6979" s="19">
        <v>0.45648054012769401</v>
      </c>
      <c r="P6979" s="50"/>
      <c r="R6979" s="9" t="s">
        <v>0</v>
      </c>
    </row>
    <row r="6980" spans="2:18" x14ac:dyDescent="0.2">
      <c r="B6980" s="25">
        <v>6750</v>
      </c>
      <c r="C6980" s="193"/>
      <c r="D6980" s="19">
        <v>0.3910710276026883</v>
      </c>
      <c r="E6980" s="19"/>
      <c r="F6980" s="19">
        <v>0.18134436122793074</v>
      </c>
      <c r="G6980" s="19"/>
      <c r="H6980" s="19">
        <v>2.4337957354863913E-2</v>
      </c>
      <c r="I6980" s="19">
        <v>0.10501250275473707</v>
      </c>
      <c r="J6980" s="19"/>
      <c r="K6980" s="19"/>
      <c r="L6980" s="19">
        <v>0.23280308137382291</v>
      </c>
      <c r="M6980" s="19">
        <v>0.15978061859668236</v>
      </c>
      <c r="N6980" s="19"/>
      <c r="O6980" s="19">
        <v>0.38339301713044049</v>
      </c>
      <c r="P6980" s="50"/>
      <c r="R6980" s="9" t="s">
        <v>0</v>
      </c>
    </row>
    <row r="6981" spans="2:18" x14ac:dyDescent="0.2">
      <c r="B6981" s="25">
        <v>6751</v>
      </c>
      <c r="C6981" s="193">
        <v>0.18994625482335648</v>
      </c>
      <c r="D6981" s="19"/>
      <c r="E6981" s="19">
        <v>0.44438541882291488</v>
      </c>
      <c r="F6981" s="19"/>
      <c r="G6981" s="19">
        <v>0.53387956287370597</v>
      </c>
      <c r="H6981" s="19"/>
      <c r="I6981" s="19"/>
      <c r="J6981" s="19">
        <v>0.45497982904899237</v>
      </c>
      <c r="K6981" s="19">
        <v>0.2516628746971612</v>
      </c>
      <c r="L6981" s="19"/>
      <c r="M6981" s="19"/>
      <c r="N6981" s="19">
        <v>5.9710379283496817E-2</v>
      </c>
      <c r="O6981" s="19">
        <v>0.82927924595371383</v>
      </c>
      <c r="P6981" s="50"/>
      <c r="R6981" s="9" t="s">
        <v>0</v>
      </c>
    </row>
    <row r="6982" spans="2:18" x14ac:dyDescent="0.2">
      <c r="B6982" s="25">
        <v>6752</v>
      </c>
      <c r="C6982" s="193"/>
      <c r="D6982" s="19">
        <v>0.12382056090617261</v>
      </c>
      <c r="E6982" s="19"/>
      <c r="F6982" s="19">
        <v>0.84925500211710681</v>
      </c>
      <c r="G6982" s="19"/>
      <c r="H6982" s="19">
        <v>0.72427438606054573</v>
      </c>
      <c r="I6982" s="19"/>
      <c r="J6982" s="19">
        <v>0.61379614108833458</v>
      </c>
      <c r="K6982" s="19"/>
      <c r="L6982" s="19">
        <v>1.5504950857108259</v>
      </c>
      <c r="M6982" s="19"/>
      <c r="N6982" s="19">
        <v>1.2391058946546525</v>
      </c>
      <c r="O6982" s="19"/>
      <c r="P6982" s="50">
        <v>0.88029245962887392</v>
      </c>
      <c r="R6982" s="9" t="s">
        <v>0</v>
      </c>
    </row>
    <row r="6983" spans="2:18" x14ac:dyDescent="0.2">
      <c r="B6983" s="25">
        <v>6753</v>
      </c>
      <c r="C6983" s="193">
        <v>1.0589983356713635</v>
      </c>
      <c r="D6983" s="19"/>
      <c r="E6983" s="19">
        <v>1.5691476788325149</v>
      </c>
      <c r="F6983" s="19"/>
      <c r="G6983" s="19">
        <v>1.7786369022347777</v>
      </c>
      <c r="H6983" s="19"/>
      <c r="I6983" s="19">
        <v>1.3742173619421287</v>
      </c>
      <c r="J6983" s="19"/>
      <c r="K6983" s="19">
        <v>2.4906574081651311</v>
      </c>
      <c r="L6983" s="19"/>
      <c r="M6983" s="19">
        <v>1.5577923635846411</v>
      </c>
      <c r="N6983" s="19"/>
      <c r="O6983" s="19">
        <v>1.415645103522212</v>
      </c>
      <c r="P6983" s="50"/>
      <c r="R6983" s="9" t="s">
        <v>0</v>
      </c>
    </row>
    <row r="6984" spans="2:18" x14ac:dyDescent="0.2">
      <c r="B6984" s="25">
        <v>6754</v>
      </c>
      <c r="C6984" s="193"/>
      <c r="D6984" s="19">
        <v>0.33257622946798215</v>
      </c>
      <c r="E6984" s="19">
        <v>0.12262735740271517</v>
      </c>
      <c r="F6984" s="19"/>
      <c r="G6984" s="19"/>
      <c r="H6984" s="19">
        <v>0.3673979904500646</v>
      </c>
      <c r="I6984" s="19"/>
      <c r="J6984" s="19">
        <v>7.2761392515864873E-2</v>
      </c>
      <c r="K6984" s="19"/>
      <c r="L6984" s="19">
        <v>0.54528753186088408</v>
      </c>
      <c r="M6984" s="19">
        <v>0.21859209334529248</v>
      </c>
      <c r="N6984" s="19"/>
      <c r="O6984" s="19"/>
      <c r="P6984" s="50">
        <v>0.43691815455897642</v>
      </c>
      <c r="R6984" s="9" t="s">
        <v>0</v>
      </c>
    </row>
    <row r="6985" spans="2:18" x14ac:dyDescent="0.2">
      <c r="B6985" s="25">
        <v>6755</v>
      </c>
      <c r="C6985" s="193"/>
      <c r="D6985" s="19">
        <v>1.3172442544771767</v>
      </c>
      <c r="E6985" s="19"/>
      <c r="F6985" s="19">
        <v>0.36414739947794289</v>
      </c>
      <c r="G6985" s="19"/>
      <c r="H6985" s="19">
        <v>0.84482315451403867</v>
      </c>
      <c r="I6985" s="19"/>
      <c r="J6985" s="19">
        <v>1.014637112319726</v>
      </c>
      <c r="K6985" s="19"/>
      <c r="L6985" s="19">
        <v>1.3783350144312083</v>
      </c>
      <c r="M6985" s="19"/>
      <c r="N6985" s="19">
        <v>1.4109250516490695</v>
      </c>
      <c r="O6985" s="19"/>
      <c r="P6985" s="50">
        <v>0.8423722295151318</v>
      </c>
      <c r="R6985" s="9" t="s">
        <v>0</v>
      </c>
    </row>
    <row r="6986" spans="2:18" x14ac:dyDescent="0.2">
      <c r="B6986" s="25">
        <v>6756</v>
      </c>
      <c r="C6986" s="193"/>
      <c r="D6986" s="19">
        <v>0.78912941845156626</v>
      </c>
      <c r="E6986" s="19"/>
      <c r="F6986" s="19">
        <v>1.0359670644497352</v>
      </c>
      <c r="G6986" s="19"/>
      <c r="H6986" s="19">
        <v>0.50592108251281254</v>
      </c>
      <c r="I6986" s="19"/>
      <c r="J6986" s="19">
        <v>0.48338865751544763</v>
      </c>
      <c r="K6986" s="19">
        <v>0.19243227298747412</v>
      </c>
      <c r="L6986" s="19"/>
      <c r="M6986" s="19"/>
      <c r="N6986" s="19">
        <v>0.37948650274493861</v>
      </c>
      <c r="O6986" s="19">
        <v>0.34331809809851016</v>
      </c>
      <c r="P6986" s="50"/>
      <c r="R6986" s="9" t="s">
        <v>0</v>
      </c>
    </row>
    <row r="6987" spans="2:18" x14ac:dyDescent="0.2">
      <c r="B6987" s="25">
        <v>6757</v>
      </c>
      <c r="C6987" s="193"/>
      <c r="D6987" s="19">
        <v>0.32026695718125014</v>
      </c>
      <c r="E6987" s="19">
        <v>4.039861433127917E-2</v>
      </c>
      <c r="F6987" s="19"/>
      <c r="G6987" s="19">
        <v>0.54102489989012525</v>
      </c>
      <c r="H6987" s="19"/>
      <c r="I6987" s="19"/>
      <c r="J6987" s="19">
        <v>0.61178251332619382</v>
      </c>
      <c r="K6987" s="19">
        <v>0.28437712097696383</v>
      </c>
      <c r="L6987" s="19"/>
      <c r="M6987" s="19"/>
      <c r="N6987" s="19">
        <v>0.18125300836310304</v>
      </c>
      <c r="O6987" s="19">
        <v>0.2323822055636636</v>
      </c>
      <c r="P6987" s="50"/>
      <c r="R6987" s="9" t="s">
        <v>0</v>
      </c>
    </row>
    <row r="6988" spans="2:18" x14ac:dyDescent="0.2">
      <c r="B6988" s="25">
        <v>6758</v>
      </c>
      <c r="C6988" s="193">
        <v>2.8594547994606185</v>
      </c>
      <c r="D6988" s="19"/>
      <c r="E6988" s="19">
        <v>1.9360308878109243</v>
      </c>
      <c r="F6988" s="19"/>
      <c r="G6988" s="19">
        <v>1.0908019858109181</v>
      </c>
      <c r="H6988" s="19"/>
      <c r="I6988" s="19">
        <v>1.706037971717316</v>
      </c>
      <c r="J6988" s="19"/>
      <c r="K6988" s="19">
        <v>3.355567431201822</v>
      </c>
      <c r="L6988" s="19"/>
      <c r="M6988" s="19">
        <v>1.6040804264017334</v>
      </c>
      <c r="N6988" s="19"/>
      <c r="O6988" s="19">
        <v>1.9734351123362714</v>
      </c>
      <c r="P6988" s="50"/>
      <c r="R6988" s="9" t="s">
        <v>0</v>
      </c>
    </row>
    <row r="6989" spans="2:18" x14ac:dyDescent="0.2">
      <c r="B6989" s="25">
        <v>6759</v>
      </c>
      <c r="C6989" s="193"/>
      <c r="D6989" s="19">
        <v>0.16873494434920619</v>
      </c>
      <c r="E6989" s="19"/>
      <c r="F6989" s="19">
        <v>0.89839316943071346</v>
      </c>
      <c r="G6989" s="19"/>
      <c r="H6989" s="19">
        <v>0.65173900387597805</v>
      </c>
      <c r="I6989" s="19"/>
      <c r="J6989" s="19">
        <v>1.270329896197181</v>
      </c>
      <c r="K6989" s="19"/>
      <c r="L6989" s="19">
        <v>0.73797205134625032</v>
      </c>
      <c r="M6989" s="19"/>
      <c r="N6989" s="19">
        <v>0.65529936188419446</v>
      </c>
      <c r="O6989" s="19"/>
      <c r="P6989" s="50">
        <v>1.3973386244867243</v>
      </c>
      <c r="R6989" s="9" t="s">
        <v>0</v>
      </c>
    </row>
    <row r="6990" spans="2:18" x14ac:dyDescent="0.2">
      <c r="B6990" s="25">
        <v>6760</v>
      </c>
      <c r="C6990" s="193"/>
      <c r="D6990" s="19">
        <v>0.33167029001435283</v>
      </c>
      <c r="E6990" s="19"/>
      <c r="F6990" s="19">
        <v>0.19115907807481244</v>
      </c>
      <c r="G6990" s="19">
        <v>0.23956787499190757</v>
      </c>
      <c r="H6990" s="19"/>
      <c r="I6990" s="19">
        <v>0.12039948651394208</v>
      </c>
      <c r="J6990" s="19"/>
      <c r="K6990" s="19"/>
      <c r="L6990" s="19">
        <v>0.47928043673786364</v>
      </c>
      <c r="M6990" s="19"/>
      <c r="N6990" s="19">
        <v>0.62620475184703595</v>
      </c>
      <c r="O6990" s="19">
        <v>9.4813010804512231E-3</v>
      </c>
      <c r="P6990" s="50"/>
      <c r="R6990" s="9" t="s">
        <v>0</v>
      </c>
    </row>
    <row r="6991" spans="2:18" x14ac:dyDescent="0.2">
      <c r="B6991" s="25">
        <v>6761</v>
      </c>
      <c r="C6991" s="193">
        <v>1.6958058710296249</v>
      </c>
      <c r="D6991" s="19"/>
      <c r="E6991" s="19">
        <v>0.54090545698844261</v>
      </c>
      <c r="F6991" s="19"/>
      <c r="G6991" s="19">
        <v>1.2662634548193143</v>
      </c>
      <c r="H6991" s="19"/>
      <c r="I6991" s="19">
        <v>2.1520287909433291</v>
      </c>
      <c r="J6991" s="19"/>
      <c r="K6991" s="19">
        <v>1.3152936179144088</v>
      </c>
      <c r="L6991" s="19"/>
      <c r="M6991" s="19">
        <v>1.3250889522053801</v>
      </c>
      <c r="N6991" s="19"/>
      <c r="O6991" s="19">
        <v>0.74931730184612422</v>
      </c>
      <c r="P6991" s="50"/>
      <c r="R6991" s="9" t="s">
        <v>0</v>
      </c>
    </row>
    <row r="6992" spans="2:18" x14ac:dyDescent="0.2">
      <c r="B6992" s="25">
        <v>6762</v>
      </c>
      <c r="C6992" s="193"/>
      <c r="D6992" s="19">
        <v>1.8419580454331173</v>
      </c>
      <c r="E6992" s="19"/>
      <c r="F6992" s="19">
        <v>1.3233391917673587</v>
      </c>
      <c r="G6992" s="19"/>
      <c r="H6992" s="19">
        <v>2.3579079550681694</v>
      </c>
      <c r="I6992" s="19"/>
      <c r="J6992" s="19">
        <v>2.7499071610706505</v>
      </c>
      <c r="K6992" s="19"/>
      <c r="L6992" s="19">
        <v>2.2619662385193648</v>
      </c>
      <c r="M6992" s="19"/>
      <c r="N6992" s="19">
        <v>1.2161863451029242</v>
      </c>
      <c r="O6992" s="19"/>
      <c r="P6992" s="50">
        <v>2.6132120495421391</v>
      </c>
      <c r="R6992" s="9" t="s">
        <v>0</v>
      </c>
    </row>
    <row r="6993" spans="2:18" x14ac:dyDescent="0.2">
      <c r="B6993" s="25">
        <v>6763</v>
      </c>
      <c r="C6993" s="193">
        <v>0.40831758256659051</v>
      </c>
      <c r="D6993" s="19"/>
      <c r="E6993" s="19"/>
      <c r="F6993" s="19">
        <v>3.3641559672457702E-2</v>
      </c>
      <c r="G6993" s="19">
        <v>0.91288185805989286</v>
      </c>
      <c r="H6993" s="19"/>
      <c r="I6993" s="19">
        <v>0.455486373985375</v>
      </c>
      <c r="J6993" s="19"/>
      <c r="K6993" s="19">
        <v>0.24700305613034926</v>
      </c>
      <c r="L6993" s="19"/>
      <c r="M6993" s="19">
        <v>0.67418257959424643</v>
      </c>
      <c r="N6993" s="19"/>
      <c r="O6993" s="19">
        <v>0.66307641830919661</v>
      </c>
      <c r="P6993" s="50"/>
      <c r="R6993" s="9" t="s">
        <v>0</v>
      </c>
    </row>
    <row r="6994" spans="2:18" x14ac:dyDescent="0.2">
      <c r="B6994" s="25">
        <v>6764</v>
      </c>
      <c r="C6994" s="193">
        <v>0.57831155185589</v>
      </c>
      <c r="D6994" s="19"/>
      <c r="E6994" s="19">
        <v>1.2380078776072156</v>
      </c>
      <c r="F6994" s="19"/>
      <c r="G6994" s="19">
        <v>1.9625487412531388</v>
      </c>
      <c r="H6994" s="19"/>
      <c r="I6994" s="19">
        <v>0.77988790701540667</v>
      </c>
      <c r="J6994" s="19"/>
      <c r="K6994" s="19">
        <v>1.7783580984861755</v>
      </c>
      <c r="L6994" s="19"/>
      <c r="M6994" s="19">
        <v>0.42468431340287294</v>
      </c>
      <c r="N6994" s="19"/>
      <c r="O6994" s="19">
        <v>1.6912383969885409</v>
      </c>
      <c r="P6994" s="50"/>
      <c r="R6994" s="9" t="s">
        <v>0</v>
      </c>
    </row>
    <row r="6995" spans="2:18" x14ac:dyDescent="0.2">
      <c r="B6995" s="25">
        <v>6765</v>
      </c>
      <c r="C6995" s="193"/>
      <c r="D6995" s="19">
        <v>0.5200813859094362</v>
      </c>
      <c r="E6995" s="19"/>
      <c r="F6995" s="19">
        <v>1.1362278491653319</v>
      </c>
      <c r="G6995" s="19"/>
      <c r="H6995" s="19">
        <v>1.3497404868517966</v>
      </c>
      <c r="I6995" s="19"/>
      <c r="J6995" s="19">
        <v>1.027014138335554</v>
      </c>
      <c r="K6995" s="19"/>
      <c r="L6995" s="19">
        <v>7.4896941144586004E-2</v>
      </c>
      <c r="M6995" s="19"/>
      <c r="N6995" s="19">
        <v>1.203771107811221</v>
      </c>
      <c r="O6995" s="19"/>
      <c r="P6995" s="50">
        <v>0.42828360750564787</v>
      </c>
      <c r="R6995" s="9" t="s">
        <v>0</v>
      </c>
    </row>
    <row r="6996" spans="2:18" x14ac:dyDescent="0.2">
      <c r="B6996" s="25">
        <v>6766</v>
      </c>
      <c r="C6996" s="193"/>
      <c r="D6996" s="19">
        <v>1.8404152411465708</v>
      </c>
      <c r="E6996" s="19"/>
      <c r="F6996" s="19">
        <v>1.5528850967070129</v>
      </c>
      <c r="G6996" s="19"/>
      <c r="H6996" s="19">
        <v>1.2402893613794594</v>
      </c>
      <c r="I6996" s="19"/>
      <c r="J6996" s="19">
        <v>2.602599081931297</v>
      </c>
      <c r="K6996" s="19"/>
      <c r="L6996" s="19">
        <v>2.1461637799915678</v>
      </c>
      <c r="M6996" s="19"/>
      <c r="N6996" s="19">
        <v>1.5462791753047607</v>
      </c>
      <c r="O6996" s="19"/>
      <c r="P6996" s="50">
        <v>2.4374395357021963</v>
      </c>
      <c r="R6996" s="9" t="s">
        <v>0</v>
      </c>
    </row>
    <row r="6997" spans="2:18" x14ac:dyDescent="0.2">
      <c r="B6997" s="25">
        <v>6767</v>
      </c>
      <c r="C6997" s="193">
        <v>1.1391821898066701</v>
      </c>
      <c r="D6997" s="19"/>
      <c r="E6997" s="19">
        <v>2.8972115015986089</v>
      </c>
      <c r="F6997" s="19"/>
      <c r="G6997" s="19">
        <v>0.82456810126357072</v>
      </c>
      <c r="H6997" s="19"/>
      <c r="I6997" s="19">
        <v>0.51263630136396077</v>
      </c>
      <c r="J6997" s="19"/>
      <c r="K6997" s="19">
        <v>1.4930434972130668</v>
      </c>
      <c r="L6997" s="19"/>
      <c r="M6997" s="19">
        <v>1.3767032648181972</v>
      </c>
      <c r="N6997" s="19"/>
      <c r="O6997" s="19">
        <v>0.80213787006493786</v>
      </c>
      <c r="P6997" s="50"/>
      <c r="R6997" s="9" t="s">
        <v>0</v>
      </c>
    </row>
    <row r="6998" spans="2:18" x14ac:dyDescent="0.2">
      <c r="B6998" s="25">
        <v>6768</v>
      </c>
      <c r="C6998" s="193"/>
      <c r="D6998" s="19">
        <v>0.99316377895988484</v>
      </c>
      <c r="E6998" s="19"/>
      <c r="F6998" s="19">
        <v>2.4275969026477306</v>
      </c>
      <c r="G6998" s="19"/>
      <c r="H6998" s="19">
        <v>1.4287050004858519</v>
      </c>
      <c r="I6998" s="19"/>
      <c r="J6998" s="19">
        <v>2.8717685715004051</v>
      </c>
      <c r="K6998" s="19"/>
      <c r="L6998" s="19">
        <v>2.8827355746130676</v>
      </c>
      <c r="M6998" s="19"/>
      <c r="N6998" s="19">
        <v>1.9146674681358584</v>
      </c>
      <c r="O6998" s="19"/>
      <c r="P6998" s="50">
        <v>1.0587454585732945</v>
      </c>
      <c r="R6998" s="9" t="s">
        <v>0</v>
      </c>
    </row>
    <row r="6999" spans="2:18" x14ac:dyDescent="0.2">
      <c r="B6999" s="25">
        <v>6769</v>
      </c>
      <c r="C6999" s="193">
        <v>0.79608295809118401</v>
      </c>
      <c r="D6999" s="19"/>
      <c r="E6999" s="19"/>
      <c r="F6999" s="19">
        <v>0.17423155242020522</v>
      </c>
      <c r="G6999" s="19">
        <v>0.22449161109572466</v>
      </c>
      <c r="H6999" s="19"/>
      <c r="I6999" s="19">
        <v>0.43553074842175554</v>
      </c>
      <c r="J6999" s="19"/>
      <c r="K6999" s="19"/>
      <c r="L6999" s="19">
        <v>0.14249606514220181</v>
      </c>
      <c r="M6999" s="19">
        <v>0.15872960582049261</v>
      </c>
      <c r="N6999" s="19"/>
      <c r="O6999" s="19"/>
      <c r="P6999" s="50">
        <v>0.24064245369420634</v>
      </c>
      <c r="R6999" s="9" t="s">
        <v>0</v>
      </c>
    </row>
    <row r="7000" spans="2:18" x14ac:dyDescent="0.2">
      <c r="B7000" s="25">
        <v>6770</v>
      </c>
      <c r="C7000" s="193">
        <v>0.60974156165790716</v>
      </c>
      <c r="D7000" s="19"/>
      <c r="E7000" s="19">
        <v>1.152245196525032</v>
      </c>
      <c r="F7000" s="19"/>
      <c r="G7000" s="19">
        <v>1.4548762603792191</v>
      </c>
      <c r="H7000" s="19"/>
      <c r="I7000" s="19">
        <v>0.44179501499196405</v>
      </c>
      <c r="J7000" s="19"/>
      <c r="K7000" s="19">
        <v>1.0717485151248332</v>
      </c>
      <c r="L7000" s="19"/>
      <c r="M7000" s="19">
        <v>1.5306688741830186</v>
      </c>
      <c r="N7000" s="19"/>
      <c r="O7000" s="19">
        <v>0.64303672651424204</v>
      </c>
      <c r="P7000" s="50"/>
      <c r="R7000" s="9" t="s">
        <v>0</v>
      </c>
    </row>
    <row r="7001" spans="2:18" x14ac:dyDescent="0.2">
      <c r="B7001" s="25">
        <v>6771</v>
      </c>
      <c r="C7001" s="193">
        <v>1.2286039276800258</v>
      </c>
      <c r="D7001" s="19"/>
      <c r="E7001" s="19">
        <v>1.77366980494847E-2</v>
      </c>
      <c r="F7001" s="19"/>
      <c r="G7001" s="19">
        <v>0.41637870703665825</v>
      </c>
      <c r="H7001" s="19"/>
      <c r="I7001" s="19">
        <v>1.3605102376532234</v>
      </c>
      <c r="J7001" s="19"/>
      <c r="K7001" s="19">
        <v>7.7025499495917388E-2</v>
      </c>
      <c r="L7001" s="19"/>
      <c r="M7001" s="19">
        <v>0.49981353390953459</v>
      </c>
      <c r="N7001" s="19"/>
      <c r="O7001" s="19">
        <v>0.44952667271938729</v>
      </c>
      <c r="P7001" s="50"/>
      <c r="R7001" s="9" t="s">
        <v>0</v>
      </c>
    </row>
    <row r="7002" spans="2:18" x14ac:dyDescent="0.2">
      <c r="B7002" s="25">
        <v>6772</v>
      </c>
      <c r="C7002" s="193"/>
      <c r="D7002" s="19">
        <v>0.21289311731949923</v>
      </c>
      <c r="E7002" s="19">
        <v>3.7981136848107916E-2</v>
      </c>
      <c r="F7002" s="19"/>
      <c r="G7002" s="19"/>
      <c r="H7002" s="19">
        <v>0.84387145388577744</v>
      </c>
      <c r="I7002" s="19"/>
      <c r="J7002" s="19">
        <v>1.1498697108022851</v>
      </c>
      <c r="K7002" s="19"/>
      <c r="L7002" s="19">
        <v>1.0642022108492319</v>
      </c>
      <c r="M7002" s="19"/>
      <c r="N7002" s="19">
        <v>1.2551846313998158</v>
      </c>
      <c r="O7002" s="19"/>
      <c r="P7002" s="50">
        <v>1.3517373572388638</v>
      </c>
      <c r="R7002" s="9" t="s">
        <v>0</v>
      </c>
    </row>
    <row r="7003" spans="2:18" x14ac:dyDescent="0.2">
      <c r="B7003" s="25">
        <v>6773</v>
      </c>
      <c r="C7003" s="193">
        <v>0.2464752667175405</v>
      </c>
      <c r="D7003" s="19"/>
      <c r="E7003" s="19">
        <v>0.45343754810558284</v>
      </c>
      <c r="F7003" s="19"/>
      <c r="G7003" s="19"/>
      <c r="H7003" s="19">
        <v>0.37009099632461134</v>
      </c>
      <c r="I7003" s="19">
        <v>1.0080228397449347</v>
      </c>
      <c r="J7003" s="19"/>
      <c r="K7003" s="19"/>
      <c r="L7003" s="19">
        <v>0.444771329573804</v>
      </c>
      <c r="M7003" s="19">
        <v>9.5421864668011835E-2</v>
      </c>
      <c r="N7003" s="19"/>
      <c r="O7003" s="19">
        <v>0.32962155321118136</v>
      </c>
      <c r="P7003" s="50"/>
      <c r="R7003" s="9" t="s">
        <v>0</v>
      </c>
    </row>
    <row r="7004" spans="2:18" x14ac:dyDescent="0.2">
      <c r="B7004" s="25">
        <v>6774</v>
      </c>
      <c r="C7004" s="193">
        <v>0.26377327449093263</v>
      </c>
      <c r="D7004" s="19"/>
      <c r="E7004" s="19">
        <v>1.4115362578007091</v>
      </c>
      <c r="F7004" s="19"/>
      <c r="G7004" s="19">
        <v>0.46348360815354933</v>
      </c>
      <c r="H7004" s="19"/>
      <c r="I7004" s="19">
        <v>0.82424000803242159</v>
      </c>
      <c r="J7004" s="19"/>
      <c r="K7004" s="19">
        <v>0.89348020981916265</v>
      </c>
      <c r="L7004" s="19"/>
      <c r="M7004" s="19">
        <v>1.4072315479713799</v>
      </c>
      <c r="N7004" s="19"/>
      <c r="O7004" s="19">
        <v>1.2116794780341191</v>
      </c>
      <c r="P7004" s="50"/>
      <c r="R7004" s="9" t="s">
        <v>0</v>
      </c>
    </row>
    <row r="7005" spans="2:18" x14ac:dyDescent="0.2">
      <c r="B7005" s="25">
        <v>6775</v>
      </c>
      <c r="C7005" s="193"/>
      <c r="D7005" s="19">
        <v>1.0187826837180018</v>
      </c>
      <c r="E7005" s="19"/>
      <c r="F7005" s="19">
        <v>0.99831183313270244</v>
      </c>
      <c r="G7005" s="19"/>
      <c r="H7005" s="19">
        <v>1.108555071190678</v>
      </c>
      <c r="I7005" s="19"/>
      <c r="J7005" s="19">
        <v>1.2370570249372426</v>
      </c>
      <c r="K7005" s="19"/>
      <c r="L7005" s="19">
        <v>0.20383953682813696</v>
      </c>
      <c r="M7005" s="19"/>
      <c r="N7005" s="19">
        <v>2.1644002742457595</v>
      </c>
      <c r="O7005" s="19"/>
      <c r="P7005" s="50">
        <v>0.3450581813242547</v>
      </c>
      <c r="R7005" s="9" t="s">
        <v>0</v>
      </c>
    </row>
    <row r="7006" spans="2:18" x14ac:dyDescent="0.2">
      <c r="B7006" s="25">
        <v>6776</v>
      </c>
      <c r="C7006" s="193">
        <v>0.54916612407734389</v>
      </c>
      <c r="D7006" s="19"/>
      <c r="E7006" s="19">
        <v>0.26564889958289317</v>
      </c>
      <c r="F7006" s="19"/>
      <c r="G7006" s="19"/>
      <c r="H7006" s="19">
        <v>0.27826808565314459</v>
      </c>
      <c r="I7006" s="19"/>
      <c r="J7006" s="19">
        <v>0.50480586682690076</v>
      </c>
      <c r="K7006" s="19"/>
      <c r="L7006" s="19">
        <v>0.50670267011209091</v>
      </c>
      <c r="M7006" s="19"/>
      <c r="N7006" s="19">
        <v>1.2878547687575648</v>
      </c>
      <c r="O7006" s="19"/>
      <c r="P7006" s="50">
        <v>4.7421755445883368E-2</v>
      </c>
      <c r="R7006" s="9" t="s">
        <v>0</v>
      </c>
    </row>
    <row r="7007" spans="2:18" x14ac:dyDescent="0.2">
      <c r="B7007" s="25">
        <v>6777</v>
      </c>
      <c r="C7007" s="193">
        <v>0.24114574843513292</v>
      </c>
      <c r="D7007" s="19"/>
      <c r="E7007" s="19">
        <v>1.2027335589426791</v>
      </c>
      <c r="F7007" s="19"/>
      <c r="G7007" s="19">
        <v>0.15060938250646441</v>
      </c>
      <c r="H7007" s="19"/>
      <c r="I7007" s="19">
        <v>1.322506612983142</v>
      </c>
      <c r="J7007" s="19"/>
      <c r="K7007" s="19">
        <v>1.1463363908742303</v>
      </c>
      <c r="L7007" s="19"/>
      <c r="M7007" s="19">
        <v>1.8631818347064775</v>
      </c>
      <c r="N7007" s="19"/>
      <c r="O7007" s="19">
        <v>0.81169591115631168</v>
      </c>
      <c r="P7007" s="50"/>
      <c r="R7007" s="9" t="s">
        <v>0</v>
      </c>
    </row>
    <row r="7008" spans="2:18" x14ac:dyDescent="0.2">
      <c r="B7008" s="25">
        <v>6778</v>
      </c>
      <c r="C7008" s="193">
        <v>0.62315834398147529</v>
      </c>
      <c r="D7008" s="19"/>
      <c r="E7008" s="19">
        <v>0.71719831652492483</v>
      </c>
      <c r="F7008" s="19"/>
      <c r="G7008" s="19">
        <v>0.18161197370822829</v>
      </c>
      <c r="H7008" s="19"/>
      <c r="I7008" s="19">
        <v>0.44318899046017585</v>
      </c>
      <c r="J7008" s="19"/>
      <c r="K7008" s="19">
        <v>0.52363391785861146</v>
      </c>
      <c r="L7008" s="19"/>
      <c r="M7008" s="19">
        <v>0.70401684818953492</v>
      </c>
      <c r="N7008" s="19"/>
      <c r="O7008" s="19">
        <v>0.70051535223123895</v>
      </c>
      <c r="P7008" s="50"/>
      <c r="R7008" s="9" t="s">
        <v>0</v>
      </c>
    </row>
    <row r="7009" spans="2:18" x14ac:dyDescent="0.2">
      <c r="B7009" s="25">
        <v>6779</v>
      </c>
      <c r="C7009" s="193"/>
      <c r="D7009" s="19">
        <v>7.5458885566613662E-2</v>
      </c>
      <c r="E7009" s="19">
        <v>0.5719873354652466</v>
      </c>
      <c r="F7009" s="19"/>
      <c r="G7009" s="19">
        <v>0.12206721879031404</v>
      </c>
      <c r="H7009" s="19"/>
      <c r="I7009" s="19">
        <v>0.42963737132532426</v>
      </c>
      <c r="J7009" s="19"/>
      <c r="K7009" s="19">
        <v>0.75876007846866866</v>
      </c>
      <c r="L7009" s="19"/>
      <c r="M7009" s="19">
        <v>0.66742321597954624</v>
      </c>
      <c r="N7009" s="19"/>
      <c r="O7009" s="19">
        <v>1.2352290649415754</v>
      </c>
      <c r="P7009" s="50"/>
      <c r="R7009" s="9" t="s">
        <v>0</v>
      </c>
    </row>
    <row r="7010" spans="2:18" x14ac:dyDescent="0.2">
      <c r="B7010" s="25">
        <v>6780</v>
      </c>
      <c r="C7010" s="193">
        <v>0.86942197885508432</v>
      </c>
      <c r="D7010" s="19"/>
      <c r="E7010" s="19"/>
      <c r="F7010" s="19">
        <v>0.3875504948847488</v>
      </c>
      <c r="G7010" s="19"/>
      <c r="H7010" s="19">
        <v>0.35412064041168317</v>
      </c>
      <c r="I7010" s="19">
        <v>0.56892970918015862</v>
      </c>
      <c r="J7010" s="19"/>
      <c r="K7010" s="19">
        <v>0.37780947306468549</v>
      </c>
      <c r="L7010" s="19"/>
      <c r="M7010" s="19">
        <v>0.3366111279231972</v>
      </c>
      <c r="N7010" s="19"/>
      <c r="O7010" s="19">
        <v>0.35077867473907837</v>
      </c>
      <c r="P7010" s="50"/>
      <c r="R7010" s="9" t="s">
        <v>0</v>
      </c>
    </row>
    <row r="7011" spans="2:18" x14ac:dyDescent="0.2">
      <c r="B7011" s="25">
        <v>6781</v>
      </c>
      <c r="C7011" s="193">
        <v>0.43348678627315779</v>
      </c>
      <c r="D7011" s="19"/>
      <c r="E7011" s="19"/>
      <c r="F7011" s="19">
        <v>0.26274928981497592</v>
      </c>
      <c r="G7011" s="19">
        <v>0.42141062778085625</v>
      </c>
      <c r="H7011" s="19"/>
      <c r="I7011" s="19"/>
      <c r="J7011" s="19">
        <v>0.55415629511697351</v>
      </c>
      <c r="K7011" s="19"/>
      <c r="L7011" s="19">
        <v>0.46590038298731529</v>
      </c>
      <c r="M7011" s="19"/>
      <c r="N7011" s="19">
        <v>0.89547483890287549</v>
      </c>
      <c r="O7011" s="19"/>
      <c r="P7011" s="50">
        <v>0.13378568634791685</v>
      </c>
      <c r="R7011" s="9" t="s">
        <v>0</v>
      </c>
    </row>
    <row r="7012" spans="2:18" x14ac:dyDescent="0.2">
      <c r="B7012" s="25">
        <v>6782</v>
      </c>
      <c r="C7012" s="193">
        <v>1.3714750821992012</v>
      </c>
      <c r="D7012" s="19"/>
      <c r="E7012" s="19">
        <v>1.1776876193691772</v>
      </c>
      <c r="F7012" s="19"/>
      <c r="G7012" s="19">
        <v>0.40272880966598323</v>
      </c>
      <c r="H7012" s="19"/>
      <c r="I7012" s="19">
        <v>0.73172933671561857</v>
      </c>
      <c r="J7012" s="19"/>
      <c r="K7012" s="19">
        <v>0.38013847792298017</v>
      </c>
      <c r="L7012" s="19"/>
      <c r="M7012" s="19">
        <v>0.66977435328201729</v>
      </c>
      <c r="N7012" s="19"/>
      <c r="O7012" s="19">
        <v>0.9259331976570051</v>
      </c>
      <c r="P7012" s="50"/>
      <c r="R7012" s="9" t="s">
        <v>0</v>
      </c>
    </row>
    <row r="7013" spans="2:18" x14ac:dyDescent="0.2">
      <c r="B7013" s="25">
        <v>6783</v>
      </c>
      <c r="C7013" s="193">
        <v>0.79867693702031284</v>
      </c>
      <c r="D7013" s="19"/>
      <c r="E7013" s="19">
        <v>0.2791166117334446</v>
      </c>
      <c r="F7013" s="19"/>
      <c r="G7013" s="19"/>
      <c r="H7013" s="19">
        <v>7.6292425060696681E-2</v>
      </c>
      <c r="I7013" s="19">
        <v>0.24778912145283191</v>
      </c>
      <c r="J7013" s="19"/>
      <c r="K7013" s="19"/>
      <c r="L7013" s="19">
        <v>0.26090584410456535</v>
      </c>
      <c r="M7013" s="19"/>
      <c r="N7013" s="19">
        <v>0.40972763527424455</v>
      </c>
      <c r="O7013" s="19">
        <v>0.14685358890771544</v>
      </c>
      <c r="P7013" s="50"/>
      <c r="R7013" s="9" t="s">
        <v>0</v>
      </c>
    </row>
    <row r="7014" spans="2:18" x14ac:dyDescent="0.2">
      <c r="B7014" s="25">
        <v>6784</v>
      </c>
      <c r="C7014" s="193">
        <v>0.73197348472496071</v>
      </c>
      <c r="D7014" s="19"/>
      <c r="E7014" s="19">
        <v>0.88096706923173129</v>
      </c>
      <c r="F7014" s="19"/>
      <c r="G7014" s="19"/>
      <c r="H7014" s="19">
        <v>0.25136713931018129</v>
      </c>
      <c r="I7014" s="19">
        <v>2.6824768670270879E-2</v>
      </c>
      <c r="J7014" s="19"/>
      <c r="K7014" s="19">
        <v>0.30989219575414884</v>
      </c>
      <c r="L7014" s="19"/>
      <c r="M7014" s="19">
        <v>0.98058395558744993</v>
      </c>
      <c r="N7014" s="19"/>
      <c r="O7014" s="19">
        <v>0.2219562235913258</v>
      </c>
      <c r="P7014" s="50"/>
      <c r="R7014" s="9" t="s">
        <v>0</v>
      </c>
    </row>
    <row r="7015" spans="2:18" x14ac:dyDescent="0.2">
      <c r="B7015" s="25">
        <v>6785</v>
      </c>
      <c r="C7015" s="193"/>
      <c r="D7015" s="19">
        <v>0.22896429518302411</v>
      </c>
      <c r="E7015" s="19">
        <v>0.6746636372853918</v>
      </c>
      <c r="F7015" s="19"/>
      <c r="G7015" s="19">
        <v>0.72362860512135496</v>
      </c>
      <c r="H7015" s="19"/>
      <c r="I7015" s="19">
        <v>0.6222101392620053</v>
      </c>
      <c r="J7015" s="19"/>
      <c r="K7015" s="19">
        <v>0.24119039556320385</v>
      </c>
      <c r="L7015" s="19"/>
      <c r="M7015" s="19"/>
      <c r="N7015" s="19">
        <v>0.52467477473190982</v>
      </c>
      <c r="O7015" s="19">
        <v>0.45527920477977535</v>
      </c>
      <c r="P7015" s="50"/>
      <c r="R7015" s="9" t="s">
        <v>0</v>
      </c>
    </row>
    <row r="7016" spans="2:18" x14ac:dyDescent="0.2">
      <c r="B7016" s="25">
        <v>6786</v>
      </c>
      <c r="C7016" s="193"/>
      <c r="D7016" s="19">
        <v>0.92853141159552965</v>
      </c>
      <c r="E7016" s="19"/>
      <c r="F7016" s="19">
        <v>1.1736703482824464</v>
      </c>
      <c r="G7016" s="19">
        <v>1.5307874699293199E-3</v>
      </c>
      <c r="H7016" s="19"/>
      <c r="I7016" s="19"/>
      <c r="J7016" s="19">
        <v>0.57780170219368454</v>
      </c>
      <c r="K7016" s="19">
        <v>0.22326657278559497</v>
      </c>
      <c r="L7016" s="19"/>
      <c r="M7016" s="19"/>
      <c r="N7016" s="19">
        <v>0.38736764039287624</v>
      </c>
      <c r="O7016" s="19"/>
      <c r="P7016" s="50">
        <v>0.22139813858879473</v>
      </c>
      <c r="R7016" s="9" t="s">
        <v>0</v>
      </c>
    </row>
    <row r="7017" spans="2:18" x14ac:dyDescent="0.2">
      <c r="B7017" s="25">
        <v>6787</v>
      </c>
      <c r="C7017" s="193"/>
      <c r="D7017" s="19">
        <v>0.55249697196698311</v>
      </c>
      <c r="E7017" s="19"/>
      <c r="F7017" s="19">
        <v>0.14651761706575495</v>
      </c>
      <c r="G7017" s="19"/>
      <c r="H7017" s="19">
        <v>0.40775950782334536</v>
      </c>
      <c r="I7017" s="19"/>
      <c r="J7017" s="19">
        <v>0.12261108686531397</v>
      </c>
      <c r="K7017" s="19"/>
      <c r="L7017" s="19">
        <v>0.42030995778806557</v>
      </c>
      <c r="M7017" s="19">
        <v>0.13857454676389239</v>
      </c>
      <c r="N7017" s="19"/>
      <c r="O7017" s="19">
        <v>0.15879425370444186</v>
      </c>
      <c r="P7017" s="50"/>
      <c r="R7017" s="9" t="s">
        <v>0</v>
      </c>
    </row>
    <row r="7018" spans="2:18" x14ac:dyDescent="0.2">
      <c r="B7018" s="25">
        <v>6788</v>
      </c>
      <c r="C7018" s="193"/>
      <c r="D7018" s="19">
        <v>0.78129718818697746</v>
      </c>
      <c r="E7018" s="19"/>
      <c r="F7018" s="19">
        <v>0.40013476941404147</v>
      </c>
      <c r="G7018" s="19"/>
      <c r="H7018" s="19">
        <v>0.49424923338627247</v>
      </c>
      <c r="I7018" s="19"/>
      <c r="J7018" s="19">
        <v>1.3872600630675143</v>
      </c>
      <c r="K7018" s="19"/>
      <c r="L7018" s="19">
        <v>1.5250580559372178</v>
      </c>
      <c r="M7018" s="19"/>
      <c r="N7018" s="19">
        <v>1.21649114110158</v>
      </c>
      <c r="O7018" s="19"/>
      <c r="P7018" s="50">
        <v>1.1138881635281641</v>
      </c>
      <c r="R7018" s="9" t="s">
        <v>0</v>
      </c>
    </row>
    <row r="7019" spans="2:18" x14ac:dyDescent="0.2">
      <c r="B7019" s="25">
        <v>6789</v>
      </c>
      <c r="C7019" s="193">
        <v>1.1240844998509334</v>
      </c>
      <c r="D7019" s="19"/>
      <c r="E7019" s="19">
        <v>0.48774861021737825</v>
      </c>
      <c r="F7019" s="19"/>
      <c r="G7019" s="19">
        <v>1.8362726909617582</v>
      </c>
      <c r="H7019" s="19"/>
      <c r="I7019" s="19"/>
      <c r="J7019" s="19">
        <v>7.7570624492922471E-2</v>
      </c>
      <c r="K7019" s="19">
        <v>0.11621908398706123</v>
      </c>
      <c r="L7019" s="19"/>
      <c r="M7019" s="19">
        <v>0.59982219831075845</v>
      </c>
      <c r="N7019" s="19"/>
      <c r="O7019" s="19">
        <v>0.46714860364865052</v>
      </c>
      <c r="P7019" s="50"/>
      <c r="R7019" s="9" t="s">
        <v>0</v>
      </c>
    </row>
    <row r="7020" spans="2:18" x14ac:dyDescent="0.2">
      <c r="B7020" s="25">
        <v>6790</v>
      </c>
      <c r="C7020" s="193">
        <v>0.15622282009732111</v>
      </c>
      <c r="D7020" s="19"/>
      <c r="E7020" s="19">
        <v>1.5376950464487751</v>
      </c>
      <c r="F7020" s="19"/>
      <c r="G7020" s="19">
        <v>1.323557270627288</v>
      </c>
      <c r="H7020" s="19"/>
      <c r="I7020" s="19">
        <v>0.91936784226984114</v>
      </c>
      <c r="J7020" s="19"/>
      <c r="K7020" s="19">
        <v>0.22046054316028527</v>
      </c>
      <c r="L7020" s="19"/>
      <c r="M7020" s="19">
        <v>0.87264630852962544</v>
      </c>
      <c r="N7020" s="19"/>
      <c r="O7020" s="19">
        <v>0.62142117149102194</v>
      </c>
      <c r="P7020" s="50"/>
      <c r="R7020" s="9" t="s">
        <v>0</v>
      </c>
    </row>
    <row r="7021" spans="2:18" x14ac:dyDescent="0.2">
      <c r="B7021" s="25">
        <v>6791</v>
      </c>
      <c r="C7021" s="193"/>
      <c r="D7021" s="19">
        <v>1.4553058679164963</v>
      </c>
      <c r="E7021" s="19">
        <v>8.9562762996121384E-2</v>
      </c>
      <c r="F7021" s="19"/>
      <c r="G7021" s="19"/>
      <c r="H7021" s="19">
        <v>1.5308480297102443</v>
      </c>
      <c r="I7021" s="19"/>
      <c r="J7021" s="19">
        <v>0.95593105353215979</v>
      </c>
      <c r="K7021" s="19"/>
      <c r="L7021" s="19">
        <v>1.2193513004372203</v>
      </c>
      <c r="M7021" s="19"/>
      <c r="N7021" s="19">
        <v>1.3104906620055072</v>
      </c>
      <c r="O7021" s="19"/>
      <c r="P7021" s="50">
        <v>0.15711054494098153</v>
      </c>
      <c r="R7021" s="9" t="s">
        <v>0</v>
      </c>
    </row>
    <row r="7022" spans="2:18" x14ac:dyDescent="0.2">
      <c r="B7022" s="25">
        <v>6792</v>
      </c>
      <c r="C7022" s="193"/>
      <c r="D7022" s="19">
        <v>0.46028562368433451</v>
      </c>
      <c r="E7022" s="19"/>
      <c r="F7022" s="19">
        <v>0.92274361117012016</v>
      </c>
      <c r="G7022" s="19"/>
      <c r="H7022" s="19">
        <v>1.0971152553415573</v>
      </c>
      <c r="I7022" s="19">
        <v>7.1081554979071898E-2</v>
      </c>
      <c r="J7022" s="19"/>
      <c r="K7022" s="19"/>
      <c r="L7022" s="19">
        <v>0.30821570501594214</v>
      </c>
      <c r="M7022" s="19"/>
      <c r="N7022" s="19">
        <v>1.0635978505299775</v>
      </c>
      <c r="O7022" s="19"/>
      <c r="P7022" s="50">
        <v>0.5259302023250193</v>
      </c>
      <c r="R7022" s="9" t="s">
        <v>0</v>
      </c>
    </row>
    <row r="7023" spans="2:18" x14ac:dyDescent="0.2">
      <c r="B7023" s="25">
        <v>6793</v>
      </c>
      <c r="C7023" s="193">
        <v>1.8929229718267717</v>
      </c>
      <c r="D7023" s="19"/>
      <c r="E7023" s="19">
        <v>0.72387944283341898</v>
      </c>
      <c r="F7023" s="19"/>
      <c r="G7023" s="19">
        <v>1.5854148060080993</v>
      </c>
      <c r="H7023" s="19"/>
      <c r="I7023" s="19">
        <v>0.64308835198547287</v>
      </c>
      <c r="J7023" s="19"/>
      <c r="K7023" s="19">
        <v>1.0421021330082745</v>
      </c>
      <c r="L7023" s="19"/>
      <c r="M7023" s="19">
        <v>1.2408202722050843</v>
      </c>
      <c r="N7023" s="19"/>
      <c r="O7023" s="19">
        <v>1.6868565917267495</v>
      </c>
      <c r="P7023" s="50"/>
      <c r="R7023" s="9" t="s">
        <v>0</v>
      </c>
    </row>
    <row r="7024" spans="2:18" x14ac:dyDescent="0.2">
      <c r="B7024" s="25">
        <v>6794</v>
      </c>
      <c r="C7024" s="193"/>
      <c r="D7024" s="19">
        <v>0.77942543033409395</v>
      </c>
      <c r="E7024" s="19"/>
      <c r="F7024" s="19">
        <v>1.3211633170100583</v>
      </c>
      <c r="G7024" s="19"/>
      <c r="H7024" s="19">
        <v>1.4691478404539977</v>
      </c>
      <c r="I7024" s="19"/>
      <c r="J7024" s="19">
        <v>1.235918810369911</v>
      </c>
      <c r="K7024" s="19"/>
      <c r="L7024" s="19">
        <v>0.73898887068022168</v>
      </c>
      <c r="M7024" s="19"/>
      <c r="N7024" s="19">
        <v>1.9488502828370802</v>
      </c>
      <c r="O7024" s="19"/>
      <c r="P7024" s="50">
        <v>1.0334906791287517</v>
      </c>
      <c r="R7024" s="9" t="s">
        <v>0</v>
      </c>
    </row>
    <row r="7025" spans="2:18" x14ac:dyDescent="0.2">
      <c r="B7025" s="25">
        <v>6795</v>
      </c>
      <c r="C7025" s="193">
        <v>2.7095652094745154E-2</v>
      </c>
      <c r="D7025" s="19"/>
      <c r="E7025" s="19">
        <v>1.4389311099314601</v>
      </c>
      <c r="F7025" s="19"/>
      <c r="G7025" s="19">
        <v>0.80845325897635634</v>
      </c>
      <c r="H7025" s="19"/>
      <c r="I7025" s="19">
        <v>1.018797405226612</v>
      </c>
      <c r="J7025" s="19"/>
      <c r="K7025" s="19">
        <v>0.18133518671106491</v>
      </c>
      <c r="L7025" s="19"/>
      <c r="M7025" s="19">
        <v>0.49647671525192699</v>
      </c>
      <c r="N7025" s="19"/>
      <c r="O7025" s="19">
        <v>1.110038035847134</v>
      </c>
      <c r="P7025" s="50"/>
      <c r="R7025" s="9" t="s">
        <v>0</v>
      </c>
    </row>
    <row r="7026" spans="2:18" x14ac:dyDescent="0.2">
      <c r="B7026" s="25">
        <v>6796</v>
      </c>
      <c r="C7026" s="193"/>
      <c r="D7026" s="19">
        <v>1.3933723200683963</v>
      </c>
      <c r="E7026" s="19"/>
      <c r="F7026" s="19">
        <v>0.98132037463266519</v>
      </c>
      <c r="G7026" s="19"/>
      <c r="H7026" s="19">
        <v>1.0996681304317921</v>
      </c>
      <c r="I7026" s="19"/>
      <c r="J7026" s="19">
        <v>1.6939919051652732</v>
      </c>
      <c r="K7026" s="19"/>
      <c r="L7026" s="19">
        <v>0.6228767871804074</v>
      </c>
      <c r="M7026" s="19"/>
      <c r="N7026" s="19">
        <v>0.9216548645964171</v>
      </c>
      <c r="O7026" s="19"/>
      <c r="P7026" s="50">
        <v>1.1517350173954921</v>
      </c>
      <c r="R7026" s="9" t="s">
        <v>0</v>
      </c>
    </row>
    <row r="7027" spans="2:18" x14ac:dyDescent="0.2">
      <c r="B7027" s="25">
        <v>6797</v>
      </c>
      <c r="C7027" s="193">
        <v>0.23575563546539766</v>
      </c>
      <c r="D7027" s="19"/>
      <c r="E7027" s="19">
        <v>1.3401098827179028</v>
      </c>
      <c r="F7027" s="19"/>
      <c r="G7027" s="19">
        <v>0.36152423521044774</v>
      </c>
      <c r="H7027" s="19"/>
      <c r="I7027" s="19">
        <v>1.1185187550565749</v>
      </c>
      <c r="J7027" s="19"/>
      <c r="K7027" s="19">
        <v>0.21003032633544505</v>
      </c>
      <c r="L7027" s="19"/>
      <c r="M7027" s="19">
        <v>0.16666693646258071</v>
      </c>
      <c r="N7027" s="19"/>
      <c r="O7027" s="19"/>
      <c r="P7027" s="50">
        <v>1.2993412511482975E-2</v>
      </c>
      <c r="R7027" s="9" t="s">
        <v>0</v>
      </c>
    </row>
    <row r="7028" spans="2:18" x14ac:dyDescent="0.2">
      <c r="B7028" s="25">
        <v>6798</v>
      </c>
      <c r="C7028" s="193">
        <v>0.79521056150731295</v>
      </c>
      <c r="D7028" s="19"/>
      <c r="E7028" s="19">
        <v>0.39318148501382794</v>
      </c>
      <c r="F7028" s="19"/>
      <c r="G7028" s="19">
        <v>0.31423198447082745</v>
      </c>
      <c r="H7028" s="19"/>
      <c r="I7028" s="19">
        <v>0.59313589771853026</v>
      </c>
      <c r="J7028" s="19"/>
      <c r="K7028" s="19"/>
      <c r="L7028" s="19">
        <v>0.63521027857543166</v>
      </c>
      <c r="M7028" s="19">
        <v>0.25989757238458366</v>
      </c>
      <c r="N7028" s="19"/>
      <c r="O7028" s="19">
        <v>1.4197619891754382E-2</v>
      </c>
      <c r="P7028" s="50"/>
      <c r="R7028" s="9" t="s">
        <v>0</v>
      </c>
    </row>
    <row r="7029" spans="2:18" x14ac:dyDescent="0.2">
      <c r="B7029" s="25">
        <v>6799</v>
      </c>
      <c r="C7029" s="193">
        <v>0.42257703624098825</v>
      </c>
      <c r="D7029" s="19"/>
      <c r="E7029" s="19">
        <v>0.9728155563955303</v>
      </c>
      <c r="F7029" s="19"/>
      <c r="G7029" s="19">
        <v>0.33474040245836839</v>
      </c>
      <c r="H7029" s="19"/>
      <c r="I7029" s="19">
        <v>1.064930185383403</v>
      </c>
      <c r="J7029" s="19"/>
      <c r="K7029" s="19">
        <v>6.4170639827402801E-2</v>
      </c>
      <c r="L7029" s="19"/>
      <c r="M7029" s="19">
        <v>0.17090650825279305</v>
      </c>
      <c r="N7029" s="19"/>
      <c r="O7029" s="19">
        <v>0.63175612069373599</v>
      </c>
      <c r="P7029" s="50"/>
      <c r="R7029" s="9" t="s">
        <v>0</v>
      </c>
    </row>
    <row r="7030" spans="2:18" x14ac:dyDescent="0.2">
      <c r="B7030" s="25">
        <v>6800</v>
      </c>
      <c r="C7030" s="193">
        <v>0.59382704424727806</v>
      </c>
      <c r="D7030" s="19"/>
      <c r="E7030" s="19">
        <v>0.20168223196929491</v>
      </c>
      <c r="F7030" s="19"/>
      <c r="G7030" s="19">
        <v>0.71155235316740517</v>
      </c>
      <c r="H7030" s="19"/>
      <c r="I7030" s="19">
        <v>0.69791452839871282</v>
      </c>
      <c r="J7030" s="19"/>
      <c r="K7030" s="19">
        <v>0.29107835192896181</v>
      </c>
      <c r="L7030" s="19"/>
      <c r="M7030" s="19"/>
      <c r="N7030" s="19">
        <v>8.514027330199371E-2</v>
      </c>
      <c r="O7030" s="19">
        <v>0.34501492807998418</v>
      </c>
      <c r="P7030" s="50"/>
      <c r="R7030" s="9" t="s">
        <v>0</v>
      </c>
    </row>
    <row r="7031" spans="2:18" x14ac:dyDescent="0.2">
      <c r="B7031" s="25">
        <v>6801</v>
      </c>
      <c r="C7031" s="193"/>
      <c r="D7031" s="19">
        <v>0.52038603409902229</v>
      </c>
      <c r="E7031" s="19">
        <v>0.82098337471332739</v>
      </c>
      <c r="F7031" s="19"/>
      <c r="G7031" s="19"/>
      <c r="H7031" s="19">
        <v>7.5053548607626058E-2</v>
      </c>
      <c r="I7031" s="19">
        <v>0.88791008375630343</v>
      </c>
      <c r="J7031" s="19"/>
      <c r="K7031" s="19">
        <v>0.30363779287443032</v>
      </c>
      <c r="L7031" s="19"/>
      <c r="M7031" s="19">
        <v>0.93135583628589502</v>
      </c>
      <c r="N7031" s="19"/>
      <c r="O7031" s="19">
        <v>0.47617671687464785</v>
      </c>
      <c r="P7031" s="50"/>
      <c r="R7031" s="9" t="s">
        <v>0</v>
      </c>
    </row>
    <row r="7032" spans="2:18" x14ac:dyDescent="0.2">
      <c r="B7032" s="25">
        <v>6802</v>
      </c>
      <c r="C7032" s="193">
        <v>0.6502143787967759</v>
      </c>
      <c r="D7032" s="19"/>
      <c r="E7032" s="19">
        <v>0.23285495858090155</v>
      </c>
      <c r="F7032" s="19"/>
      <c r="G7032" s="19"/>
      <c r="H7032" s="19">
        <v>0.24281354178155989</v>
      </c>
      <c r="I7032" s="19">
        <v>0.26698556854924893</v>
      </c>
      <c r="J7032" s="19"/>
      <c r="K7032" s="19"/>
      <c r="L7032" s="19">
        <v>3.8403448948961652E-2</v>
      </c>
      <c r="M7032" s="19">
        <v>0.51840908379689055</v>
      </c>
      <c r="N7032" s="19"/>
      <c r="O7032" s="19">
        <v>0.80705800888223966</v>
      </c>
      <c r="P7032" s="50"/>
      <c r="R7032" s="9" t="s">
        <v>0</v>
      </c>
    </row>
    <row r="7033" spans="2:18" x14ac:dyDescent="0.2">
      <c r="B7033" s="25">
        <v>6803</v>
      </c>
      <c r="C7033" s="193"/>
      <c r="D7033" s="19">
        <v>1.6251154025711445</v>
      </c>
      <c r="E7033" s="19"/>
      <c r="F7033" s="19">
        <v>0.73318585104068568</v>
      </c>
      <c r="G7033" s="19"/>
      <c r="H7033" s="19">
        <v>0.48319522129097292</v>
      </c>
      <c r="I7033" s="19"/>
      <c r="J7033" s="19">
        <v>1.4261973983139811</v>
      </c>
      <c r="K7033" s="19"/>
      <c r="L7033" s="19">
        <v>1.2042060952812206</v>
      </c>
      <c r="M7033" s="19"/>
      <c r="N7033" s="19">
        <v>1.6230221033624987</v>
      </c>
      <c r="O7033" s="19"/>
      <c r="P7033" s="50">
        <v>1.4860240596459047</v>
      </c>
      <c r="R7033" s="9" t="s">
        <v>0</v>
      </c>
    </row>
    <row r="7034" spans="2:18" x14ac:dyDescent="0.2">
      <c r="B7034" s="25">
        <v>6804</v>
      </c>
      <c r="C7034" s="193"/>
      <c r="D7034" s="19">
        <v>0.51373510502210873</v>
      </c>
      <c r="E7034" s="19"/>
      <c r="F7034" s="19">
        <v>0.77523569037718998</v>
      </c>
      <c r="G7034" s="19"/>
      <c r="H7034" s="19">
        <v>0.38958825341171399</v>
      </c>
      <c r="I7034" s="19"/>
      <c r="J7034" s="19">
        <v>1.3996411342757069</v>
      </c>
      <c r="K7034" s="19"/>
      <c r="L7034" s="19">
        <v>1.0826007509534346</v>
      </c>
      <c r="M7034" s="19"/>
      <c r="N7034" s="19">
        <v>1.1983447762939166</v>
      </c>
      <c r="O7034" s="19"/>
      <c r="P7034" s="50">
        <v>0.64739015708462977</v>
      </c>
      <c r="R7034" s="9" t="s">
        <v>0</v>
      </c>
    </row>
    <row r="7035" spans="2:18" x14ac:dyDescent="0.2">
      <c r="B7035" s="25">
        <v>6805</v>
      </c>
      <c r="C7035" s="193">
        <v>1.6439021768140849</v>
      </c>
      <c r="D7035" s="19"/>
      <c r="E7035" s="19">
        <v>0.81579709133458533</v>
      </c>
      <c r="F7035" s="19"/>
      <c r="G7035" s="19">
        <v>0.18929167382249767</v>
      </c>
      <c r="H7035" s="19"/>
      <c r="I7035" s="19">
        <v>1.5170036331441232</v>
      </c>
      <c r="J7035" s="19"/>
      <c r="K7035" s="19">
        <v>1.3038998068157728</v>
      </c>
      <c r="L7035" s="19"/>
      <c r="M7035" s="19">
        <v>1.8378110008382398</v>
      </c>
      <c r="N7035" s="19"/>
      <c r="O7035" s="19">
        <v>0.31751643469666763</v>
      </c>
      <c r="P7035" s="50"/>
      <c r="R7035" s="9" t="s">
        <v>0</v>
      </c>
    </row>
    <row r="7036" spans="2:18" x14ac:dyDescent="0.2">
      <c r="B7036" s="25">
        <v>6806</v>
      </c>
      <c r="C7036" s="193"/>
      <c r="D7036" s="19">
        <v>0.77337088311862268</v>
      </c>
      <c r="E7036" s="19"/>
      <c r="F7036" s="19">
        <v>0.6884149386698325</v>
      </c>
      <c r="G7036" s="19"/>
      <c r="H7036" s="19">
        <v>0.73722712415527125</v>
      </c>
      <c r="I7036" s="19"/>
      <c r="J7036" s="19">
        <v>0.48012865279359879</v>
      </c>
      <c r="K7036" s="19"/>
      <c r="L7036" s="19">
        <v>0.90401400263036591</v>
      </c>
      <c r="M7036" s="19"/>
      <c r="N7036" s="19">
        <v>0.34662050561793101</v>
      </c>
      <c r="O7036" s="19"/>
      <c r="P7036" s="50">
        <v>0.97292096099006609</v>
      </c>
      <c r="R7036" s="9" t="s">
        <v>0</v>
      </c>
    </row>
    <row r="7037" spans="2:18" x14ac:dyDescent="0.2">
      <c r="B7037" s="25">
        <v>6807</v>
      </c>
      <c r="C7037" s="193">
        <v>0.53789996854832822</v>
      </c>
      <c r="D7037" s="19"/>
      <c r="E7037" s="19">
        <v>1.3743598604733414</v>
      </c>
      <c r="F7037" s="19"/>
      <c r="G7037" s="19">
        <v>1.8777271915051108</v>
      </c>
      <c r="H7037" s="19"/>
      <c r="I7037" s="19">
        <v>1.2108220304442301</v>
      </c>
      <c r="J7037" s="19"/>
      <c r="K7037" s="19">
        <v>0.75805981287404078</v>
      </c>
      <c r="L7037" s="19"/>
      <c r="M7037" s="19">
        <v>1.7442413510401178</v>
      </c>
      <c r="N7037" s="19"/>
      <c r="O7037" s="19">
        <v>1.5365362081176439</v>
      </c>
      <c r="P7037" s="50"/>
      <c r="R7037" s="9" t="s">
        <v>0</v>
      </c>
    </row>
    <row r="7038" spans="2:18" x14ac:dyDescent="0.2">
      <c r="B7038" s="25">
        <v>6808</v>
      </c>
      <c r="C7038" s="193">
        <v>1.2946976236774983</v>
      </c>
      <c r="D7038" s="19"/>
      <c r="E7038" s="19">
        <v>0.81991758477209453</v>
      </c>
      <c r="F7038" s="19"/>
      <c r="G7038" s="19">
        <v>1.3914129326603855</v>
      </c>
      <c r="H7038" s="19"/>
      <c r="I7038" s="19">
        <v>1.6845938157757576</v>
      </c>
      <c r="J7038" s="19"/>
      <c r="K7038" s="19">
        <v>1.567792111472891</v>
      </c>
      <c r="L7038" s="19"/>
      <c r="M7038" s="19">
        <v>1.3052339341265524</v>
      </c>
      <c r="N7038" s="19"/>
      <c r="O7038" s="19">
        <v>1.9418231788585854</v>
      </c>
      <c r="P7038" s="50"/>
      <c r="R7038" s="9" t="s">
        <v>0</v>
      </c>
    </row>
    <row r="7039" spans="2:18" x14ac:dyDescent="0.2">
      <c r="B7039" s="25">
        <v>6809</v>
      </c>
      <c r="C7039" s="193"/>
      <c r="D7039" s="19">
        <v>0.53842643920376609</v>
      </c>
      <c r="E7039" s="19">
        <v>0.62228691470848985</v>
      </c>
      <c r="F7039" s="19"/>
      <c r="G7039" s="19"/>
      <c r="H7039" s="19">
        <v>0.30394388946625123</v>
      </c>
      <c r="I7039" s="19"/>
      <c r="J7039" s="19">
        <v>0.48233029970565583</v>
      </c>
      <c r="K7039" s="19"/>
      <c r="L7039" s="19">
        <v>0.78570500017178235</v>
      </c>
      <c r="M7039" s="19">
        <v>1.5348733106072989E-2</v>
      </c>
      <c r="N7039" s="19"/>
      <c r="O7039" s="19">
        <v>0.55500318406082261</v>
      </c>
      <c r="P7039" s="50"/>
      <c r="R7039" s="9" t="s">
        <v>0</v>
      </c>
    </row>
    <row r="7040" spans="2:18" x14ac:dyDescent="0.2">
      <c r="B7040" s="25">
        <v>6810</v>
      </c>
      <c r="C7040" s="193">
        <v>2.1527734495841417</v>
      </c>
      <c r="D7040" s="19"/>
      <c r="E7040" s="19">
        <v>1.7467730335827107</v>
      </c>
      <c r="F7040" s="19"/>
      <c r="G7040" s="19">
        <v>0.74600336878368689</v>
      </c>
      <c r="H7040" s="19"/>
      <c r="I7040" s="19">
        <v>1.1791361015164161</v>
      </c>
      <c r="J7040" s="19"/>
      <c r="K7040" s="19">
        <v>1.0314709706116547</v>
      </c>
      <c r="L7040" s="19"/>
      <c r="M7040" s="19">
        <v>1.0020352687073191</v>
      </c>
      <c r="N7040" s="19"/>
      <c r="O7040" s="19">
        <v>1.6345272401604296</v>
      </c>
      <c r="P7040" s="50"/>
      <c r="R7040" s="9" t="s">
        <v>0</v>
      </c>
    </row>
    <row r="7041" spans="2:18" x14ac:dyDescent="0.2">
      <c r="B7041" s="25">
        <v>6811</v>
      </c>
      <c r="C7041" s="193">
        <v>0.63147752542637581</v>
      </c>
      <c r="D7041" s="19"/>
      <c r="E7041" s="19">
        <v>1.3429875028489167</v>
      </c>
      <c r="F7041" s="19"/>
      <c r="G7041" s="19">
        <v>0.90253605626632993</v>
      </c>
      <c r="H7041" s="19"/>
      <c r="I7041" s="19">
        <v>0.87752946748466876</v>
      </c>
      <c r="J7041" s="19"/>
      <c r="K7041" s="19">
        <v>0.2597065920582256</v>
      </c>
      <c r="L7041" s="19"/>
      <c r="M7041" s="19">
        <v>0.42912071220414222</v>
      </c>
      <c r="N7041" s="19"/>
      <c r="O7041" s="19">
        <v>0.8615122019108038</v>
      </c>
      <c r="P7041" s="50"/>
      <c r="R7041" s="9" t="s">
        <v>0</v>
      </c>
    </row>
    <row r="7042" spans="2:18" x14ac:dyDescent="0.2">
      <c r="B7042" s="25">
        <v>6812</v>
      </c>
      <c r="C7042" s="193"/>
      <c r="D7042" s="19">
        <v>0.69610189714160875</v>
      </c>
      <c r="E7042" s="19">
        <v>0.20949520742951</v>
      </c>
      <c r="F7042" s="19"/>
      <c r="G7042" s="19">
        <v>0.56532507598845327</v>
      </c>
      <c r="H7042" s="19"/>
      <c r="I7042" s="19"/>
      <c r="J7042" s="19">
        <v>0.27637961029406455</v>
      </c>
      <c r="K7042" s="19"/>
      <c r="L7042" s="19">
        <v>0.66795214502052791</v>
      </c>
      <c r="M7042" s="19">
        <v>0.10271191171402971</v>
      </c>
      <c r="N7042" s="19"/>
      <c r="O7042" s="19"/>
      <c r="P7042" s="50">
        <v>0.14284214342045284</v>
      </c>
      <c r="R7042" s="9" t="s">
        <v>0</v>
      </c>
    </row>
    <row r="7043" spans="2:18" x14ac:dyDescent="0.2">
      <c r="B7043" s="25">
        <v>6813</v>
      </c>
      <c r="C7043" s="193"/>
      <c r="D7043" s="19">
        <v>0.57978177044161461</v>
      </c>
      <c r="E7043" s="19"/>
      <c r="F7043" s="19">
        <v>0.89725048257368067</v>
      </c>
      <c r="G7043" s="19"/>
      <c r="H7043" s="19">
        <v>1.321154595667428</v>
      </c>
      <c r="I7043" s="19"/>
      <c r="J7043" s="19">
        <v>0.64003685011416811</v>
      </c>
      <c r="K7043" s="19"/>
      <c r="L7043" s="19">
        <v>0.82778227282390748</v>
      </c>
      <c r="M7043" s="19"/>
      <c r="N7043" s="19">
        <v>0.43011818535967156</v>
      </c>
      <c r="O7043" s="19"/>
      <c r="P7043" s="50">
        <v>0.81632776976335175</v>
      </c>
      <c r="R7043" s="9" t="s">
        <v>0</v>
      </c>
    </row>
    <row r="7044" spans="2:18" x14ac:dyDescent="0.2">
      <c r="B7044" s="25">
        <v>6814</v>
      </c>
      <c r="C7044" s="193"/>
      <c r="D7044" s="19">
        <v>1.2100018072731953</v>
      </c>
      <c r="E7044" s="19">
        <v>6.6167491963516151E-2</v>
      </c>
      <c r="F7044" s="19"/>
      <c r="G7044" s="19"/>
      <c r="H7044" s="19">
        <v>0.81453344355089863</v>
      </c>
      <c r="I7044" s="19"/>
      <c r="J7044" s="19">
        <v>0.77588856266076189</v>
      </c>
      <c r="K7044" s="19"/>
      <c r="L7044" s="19">
        <v>1.0732171070290426</v>
      </c>
      <c r="M7044" s="19"/>
      <c r="N7044" s="19">
        <v>1.5380531041056504</v>
      </c>
      <c r="O7044" s="19"/>
      <c r="P7044" s="50">
        <v>0.83157901235729614</v>
      </c>
      <c r="R7044" s="9" t="s">
        <v>0</v>
      </c>
    </row>
    <row r="7045" spans="2:18" x14ac:dyDescent="0.2">
      <c r="B7045" s="25">
        <v>6815</v>
      </c>
      <c r="C7045" s="193">
        <v>1.0189735286240389</v>
      </c>
      <c r="D7045" s="19"/>
      <c r="E7045" s="19">
        <v>1.4270059557010037</v>
      </c>
      <c r="F7045" s="19"/>
      <c r="G7045" s="19">
        <v>0.8877006703507313</v>
      </c>
      <c r="H7045" s="19"/>
      <c r="I7045" s="19">
        <v>0.28824750849668745</v>
      </c>
      <c r="J7045" s="19"/>
      <c r="K7045" s="19">
        <v>0.92607559657571747</v>
      </c>
      <c r="L7045" s="19"/>
      <c r="M7045" s="19">
        <v>0.95873136676179815</v>
      </c>
      <c r="N7045" s="19"/>
      <c r="O7045" s="19">
        <v>0.58507520523448509</v>
      </c>
      <c r="P7045" s="50"/>
      <c r="R7045" s="9" t="s">
        <v>0</v>
      </c>
    </row>
    <row r="7046" spans="2:18" x14ac:dyDescent="0.2">
      <c r="B7046" s="25">
        <v>6816</v>
      </c>
      <c r="C7046" s="193">
        <v>0.36139059901937359</v>
      </c>
      <c r="D7046" s="19"/>
      <c r="E7046" s="19">
        <v>0.24230092990518254</v>
      </c>
      <c r="F7046" s="19"/>
      <c r="G7046" s="19">
        <v>0.35237629809722709</v>
      </c>
      <c r="H7046" s="19"/>
      <c r="I7046" s="19">
        <v>2.5833130325525901E-2</v>
      </c>
      <c r="J7046" s="19"/>
      <c r="K7046" s="19">
        <v>0.26771594416455585</v>
      </c>
      <c r="L7046" s="19"/>
      <c r="M7046" s="19">
        <v>0.53536095637754122</v>
      </c>
      <c r="N7046" s="19"/>
      <c r="O7046" s="19">
        <v>0.51926642798058975</v>
      </c>
      <c r="P7046" s="50"/>
      <c r="R7046" s="9" t="s">
        <v>0</v>
      </c>
    </row>
    <row r="7047" spans="2:18" x14ac:dyDescent="0.2">
      <c r="B7047" s="25">
        <v>6817</v>
      </c>
      <c r="C7047" s="193"/>
      <c r="D7047" s="19">
        <v>0.33978525858838926</v>
      </c>
      <c r="E7047" s="19"/>
      <c r="F7047" s="19">
        <v>0.63941147217743266</v>
      </c>
      <c r="G7047" s="19"/>
      <c r="H7047" s="19">
        <v>0.91089688485783604</v>
      </c>
      <c r="I7047" s="19"/>
      <c r="J7047" s="19">
        <v>0.58337200067450667</v>
      </c>
      <c r="K7047" s="19"/>
      <c r="L7047" s="19">
        <v>0.99381802912609829</v>
      </c>
      <c r="M7047" s="19"/>
      <c r="N7047" s="19">
        <v>0.72443496904433302</v>
      </c>
      <c r="O7047" s="19"/>
      <c r="P7047" s="50">
        <v>0.83111784694929425</v>
      </c>
      <c r="R7047" s="9" t="s">
        <v>0</v>
      </c>
    </row>
    <row r="7048" spans="2:18" x14ac:dyDescent="0.2">
      <c r="B7048" s="25">
        <v>6818</v>
      </c>
      <c r="C7048" s="193">
        <v>1.8650511723177563</v>
      </c>
      <c r="D7048" s="19"/>
      <c r="E7048" s="19">
        <v>2.4871234191540545</v>
      </c>
      <c r="F7048" s="19"/>
      <c r="G7048" s="19">
        <v>2.4567458315145778</v>
      </c>
      <c r="H7048" s="19"/>
      <c r="I7048" s="19">
        <v>2.2758031901075313</v>
      </c>
      <c r="J7048" s="19"/>
      <c r="K7048" s="19">
        <v>1.9903894426598445</v>
      </c>
      <c r="L7048" s="19"/>
      <c r="M7048" s="19">
        <v>2.6252937298048704</v>
      </c>
      <c r="N7048" s="19"/>
      <c r="O7048" s="19">
        <v>2.755285623667425</v>
      </c>
      <c r="P7048" s="50"/>
      <c r="R7048" s="9" t="s">
        <v>0</v>
      </c>
    </row>
    <row r="7049" spans="2:18" x14ac:dyDescent="0.2">
      <c r="B7049" s="25">
        <v>6819</v>
      </c>
      <c r="C7049" s="193"/>
      <c r="D7049" s="19">
        <v>0.35731446321926741</v>
      </c>
      <c r="E7049" s="19">
        <v>0.12906179487801803</v>
      </c>
      <c r="F7049" s="19"/>
      <c r="G7049" s="19">
        <v>0.36169799416562071</v>
      </c>
      <c r="H7049" s="19"/>
      <c r="I7049" s="19"/>
      <c r="J7049" s="19">
        <v>0.63551059251834618</v>
      </c>
      <c r="K7049" s="19"/>
      <c r="L7049" s="19">
        <v>8.435997130442606E-2</v>
      </c>
      <c r="M7049" s="19">
        <v>0.31033124745816565</v>
      </c>
      <c r="N7049" s="19"/>
      <c r="O7049" s="19">
        <v>0.67520397221809303</v>
      </c>
      <c r="P7049" s="50"/>
      <c r="R7049" s="9" t="s">
        <v>0</v>
      </c>
    </row>
    <row r="7050" spans="2:18" x14ac:dyDescent="0.2">
      <c r="B7050" s="25">
        <v>6820</v>
      </c>
      <c r="C7050" s="193">
        <v>1.2552291984086459</v>
      </c>
      <c r="D7050" s="19"/>
      <c r="E7050" s="19">
        <v>0.18456862228944673</v>
      </c>
      <c r="F7050" s="19"/>
      <c r="G7050" s="19">
        <v>1.0710018347660362</v>
      </c>
      <c r="H7050" s="19"/>
      <c r="I7050" s="19"/>
      <c r="J7050" s="19">
        <v>0.31550311965667588</v>
      </c>
      <c r="K7050" s="19">
        <v>0.36753132076197809</v>
      </c>
      <c r="L7050" s="19"/>
      <c r="M7050" s="19">
        <v>0.49906469887679389</v>
      </c>
      <c r="N7050" s="19"/>
      <c r="O7050" s="19">
        <v>0.37952728737953617</v>
      </c>
      <c r="P7050" s="50"/>
      <c r="R7050" s="9" t="s">
        <v>0</v>
      </c>
    </row>
    <row r="7051" spans="2:18" x14ac:dyDescent="0.2">
      <c r="B7051" s="25">
        <v>6821</v>
      </c>
      <c r="C7051" s="193">
        <v>0.49963556815557408</v>
      </c>
      <c r="D7051" s="19"/>
      <c r="E7051" s="19">
        <v>0.69707375180797759</v>
      </c>
      <c r="F7051" s="19"/>
      <c r="G7051" s="19">
        <v>1.2641211490516608</v>
      </c>
      <c r="H7051" s="19"/>
      <c r="I7051" s="19"/>
      <c r="J7051" s="19">
        <v>0.63548068572133865</v>
      </c>
      <c r="K7051" s="19"/>
      <c r="L7051" s="19">
        <v>0.50248317874911552</v>
      </c>
      <c r="M7051" s="19">
        <v>0.44626585244776912</v>
      </c>
      <c r="N7051" s="19"/>
      <c r="O7051" s="19">
        <v>0.75372313018079307</v>
      </c>
      <c r="P7051" s="50"/>
      <c r="R7051" s="9" t="s">
        <v>0</v>
      </c>
    </row>
    <row r="7052" spans="2:18" x14ac:dyDescent="0.2">
      <c r="B7052" s="25">
        <v>6822</v>
      </c>
      <c r="C7052" s="193"/>
      <c r="D7052" s="19">
        <v>0.5298753226480718</v>
      </c>
      <c r="E7052" s="19">
        <v>0.2259415401924717</v>
      </c>
      <c r="F7052" s="19"/>
      <c r="G7052" s="19">
        <v>0.24970471918438158</v>
      </c>
      <c r="H7052" s="19"/>
      <c r="I7052" s="19"/>
      <c r="J7052" s="19">
        <v>0.25952719854445244</v>
      </c>
      <c r="K7052" s="19"/>
      <c r="L7052" s="19">
        <v>0.33128762170077319</v>
      </c>
      <c r="M7052" s="19">
        <v>0.5031621157185292</v>
      </c>
      <c r="N7052" s="19"/>
      <c r="O7052" s="19">
        <v>0.61834795094674266</v>
      </c>
      <c r="P7052" s="50"/>
      <c r="R7052" s="9" t="s">
        <v>0</v>
      </c>
    </row>
    <row r="7053" spans="2:18" x14ac:dyDescent="0.2">
      <c r="B7053" s="25">
        <v>6823</v>
      </c>
      <c r="C7053" s="193"/>
      <c r="D7053" s="19">
        <v>0.93860131144652714</v>
      </c>
      <c r="E7053" s="19"/>
      <c r="F7053" s="19">
        <v>0.61403948033597244</v>
      </c>
      <c r="G7053" s="19"/>
      <c r="H7053" s="19">
        <v>0.96580243892661222</v>
      </c>
      <c r="I7053" s="19"/>
      <c r="J7053" s="19">
        <v>0.20092480539551016</v>
      </c>
      <c r="K7053" s="19"/>
      <c r="L7053" s="19">
        <v>0.9919594328569129</v>
      </c>
      <c r="M7053" s="19"/>
      <c r="N7053" s="19">
        <v>1.3386172939527858</v>
      </c>
      <c r="O7053" s="19"/>
      <c r="P7053" s="50">
        <v>0.36032733022854058</v>
      </c>
      <c r="R7053" s="9" t="s">
        <v>0</v>
      </c>
    </row>
    <row r="7054" spans="2:18" x14ac:dyDescent="0.2">
      <c r="B7054" s="25">
        <v>6824</v>
      </c>
      <c r="C7054" s="193">
        <v>0.67955296330425463</v>
      </c>
      <c r="D7054" s="19"/>
      <c r="E7054" s="19">
        <v>0.66102193665510534</v>
      </c>
      <c r="F7054" s="19"/>
      <c r="G7054" s="19">
        <v>0.72758017192685687</v>
      </c>
      <c r="H7054" s="19"/>
      <c r="I7054" s="19">
        <v>1.4710193578688189</v>
      </c>
      <c r="J7054" s="19"/>
      <c r="K7054" s="19">
        <v>0.87130462267181419</v>
      </c>
      <c r="L7054" s="19"/>
      <c r="M7054" s="19">
        <v>0.79875273052252227</v>
      </c>
      <c r="N7054" s="19"/>
      <c r="O7054" s="19">
        <v>1.4692513315679161</v>
      </c>
      <c r="P7054" s="50"/>
      <c r="R7054" s="9" t="s">
        <v>0</v>
      </c>
    </row>
    <row r="7055" spans="2:18" x14ac:dyDescent="0.2">
      <c r="B7055" s="25">
        <v>6825</v>
      </c>
      <c r="C7055" s="193">
        <v>1.3952664578949296</v>
      </c>
      <c r="D7055" s="19"/>
      <c r="E7055" s="19">
        <v>1.9751348956964021</v>
      </c>
      <c r="F7055" s="19"/>
      <c r="G7055" s="19">
        <v>2.0797437467397777</v>
      </c>
      <c r="H7055" s="19"/>
      <c r="I7055" s="19">
        <v>1.7293261756339742</v>
      </c>
      <c r="J7055" s="19"/>
      <c r="K7055" s="19">
        <v>1.1012788978896348</v>
      </c>
      <c r="L7055" s="19"/>
      <c r="M7055" s="19">
        <v>0.99248957750337907</v>
      </c>
      <c r="N7055" s="19"/>
      <c r="O7055" s="19">
        <v>1.3355849080063515</v>
      </c>
      <c r="P7055" s="50"/>
      <c r="R7055" s="9" t="s">
        <v>0</v>
      </c>
    </row>
    <row r="7056" spans="2:18" x14ac:dyDescent="0.2">
      <c r="B7056" s="25">
        <v>6826</v>
      </c>
      <c r="C7056" s="193">
        <v>1.674920956726931</v>
      </c>
      <c r="D7056" s="19"/>
      <c r="E7056" s="19">
        <v>2.5174234905786608</v>
      </c>
      <c r="F7056" s="19"/>
      <c r="G7056" s="19">
        <v>2.2771727630921763</v>
      </c>
      <c r="H7056" s="19"/>
      <c r="I7056" s="19">
        <v>0.80994477449253954</v>
      </c>
      <c r="J7056" s="19"/>
      <c r="K7056" s="19">
        <v>1.6615140948761988</v>
      </c>
      <c r="L7056" s="19"/>
      <c r="M7056" s="19">
        <v>0.71046612979886858</v>
      </c>
      <c r="N7056" s="19"/>
      <c r="O7056" s="19">
        <v>0.71789653070682291</v>
      </c>
      <c r="P7056" s="50"/>
      <c r="R7056" s="9" t="s">
        <v>0</v>
      </c>
    </row>
    <row r="7057" spans="2:18" x14ac:dyDescent="0.2">
      <c r="B7057" s="25">
        <v>6827</v>
      </c>
      <c r="C7057" s="193">
        <v>1.1897211746623853</v>
      </c>
      <c r="D7057" s="19"/>
      <c r="E7057" s="19">
        <v>1.6073847139091764</v>
      </c>
      <c r="F7057" s="19"/>
      <c r="G7057" s="19">
        <v>0.380841008366127</v>
      </c>
      <c r="H7057" s="19"/>
      <c r="I7057" s="19">
        <v>0.82804334356084786</v>
      </c>
      <c r="J7057" s="19"/>
      <c r="K7057" s="19">
        <v>1.6033546530509299</v>
      </c>
      <c r="L7057" s="19"/>
      <c r="M7057" s="19">
        <v>1.7223310696612999</v>
      </c>
      <c r="N7057" s="19"/>
      <c r="O7057" s="19">
        <v>0.60479305863261468</v>
      </c>
      <c r="P7057" s="50"/>
      <c r="R7057" s="9" t="s">
        <v>0</v>
      </c>
    </row>
    <row r="7058" spans="2:18" x14ac:dyDescent="0.2">
      <c r="B7058" s="25">
        <v>6828</v>
      </c>
      <c r="C7058" s="193"/>
      <c r="D7058" s="19">
        <v>0.89927594167774616</v>
      </c>
      <c r="E7058" s="19"/>
      <c r="F7058" s="19">
        <v>1.4109027372629839</v>
      </c>
      <c r="G7058" s="19">
        <v>0.22749583864288958</v>
      </c>
      <c r="H7058" s="19"/>
      <c r="I7058" s="19">
        <v>0.21514704715808358</v>
      </c>
      <c r="J7058" s="19"/>
      <c r="K7058" s="19"/>
      <c r="L7058" s="19">
        <v>7.5453652688706546E-2</v>
      </c>
      <c r="M7058" s="19"/>
      <c r="N7058" s="19">
        <v>0.47319465871582345</v>
      </c>
      <c r="O7058" s="19"/>
      <c r="P7058" s="50">
        <v>1.7217577223638405</v>
      </c>
      <c r="R7058" s="9" t="s">
        <v>0</v>
      </c>
    </row>
    <row r="7059" spans="2:18" x14ac:dyDescent="0.2">
      <c r="B7059" s="25">
        <v>6829</v>
      </c>
      <c r="C7059" s="193">
        <v>0.12206270887574569</v>
      </c>
      <c r="D7059" s="19"/>
      <c r="E7059" s="19">
        <v>0.10219787135119481</v>
      </c>
      <c r="F7059" s="19"/>
      <c r="G7059" s="19"/>
      <c r="H7059" s="19">
        <v>0.29515668820571672</v>
      </c>
      <c r="I7059" s="19">
        <v>0.54175210318513023</v>
      </c>
      <c r="J7059" s="19"/>
      <c r="K7059" s="19"/>
      <c r="L7059" s="19">
        <v>0.52386593242559054</v>
      </c>
      <c r="M7059" s="19"/>
      <c r="N7059" s="19">
        <v>2.822420057530891E-2</v>
      </c>
      <c r="O7059" s="19">
        <v>0.47766805615976671</v>
      </c>
      <c r="P7059" s="50"/>
      <c r="R7059" s="9" t="s">
        <v>0</v>
      </c>
    </row>
    <row r="7060" spans="2:18" x14ac:dyDescent="0.2">
      <c r="B7060" s="25">
        <v>6830</v>
      </c>
      <c r="C7060" s="193">
        <v>0.84584718786329149</v>
      </c>
      <c r="D7060" s="19"/>
      <c r="E7060" s="19">
        <v>0.85059149673393375</v>
      </c>
      <c r="F7060" s="19"/>
      <c r="G7060" s="19">
        <v>0.94552469286420027</v>
      </c>
      <c r="H7060" s="19"/>
      <c r="I7060" s="19">
        <v>0.90477945734338927</v>
      </c>
      <c r="J7060" s="19"/>
      <c r="K7060" s="19">
        <v>0.5220426269446391</v>
      </c>
      <c r="L7060" s="19"/>
      <c r="M7060" s="19">
        <v>0.67211118840270179</v>
      </c>
      <c r="N7060" s="19"/>
      <c r="O7060" s="19">
        <v>0.84328674934204695</v>
      </c>
      <c r="P7060" s="50"/>
      <c r="R7060" s="9" t="s">
        <v>0</v>
      </c>
    </row>
    <row r="7061" spans="2:18" x14ac:dyDescent="0.2">
      <c r="B7061" s="25">
        <v>6831</v>
      </c>
      <c r="C7061" s="193"/>
      <c r="D7061" s="19">
        <v>0.15075252424935709</v>
      </c>
      <c r="E7061" s="19"/>
      <c r="F7061" s="19">
        <v>0.28722493352424844</v>
      </c>
      <c r="G7061" s="19"/>
      <c r="H7061" s="19">
        <v>1.1846528802023666</v>
      </c>
      <c r="I7061" s="19"/>
      <c r="J7061" s="19">
        <v>0.88314876726594926</v>
      </c>
      <c r="K7061" s="19"/>
      <c r="L7061" s="19">
        <v>1.9703425991077703</v>
      </c>
      <c r="M7061" s="19"/>
      <c r="N7061" s="19">
        <v>0.73962648768592265</v>
      </c>
      <c r="O7061" s="19"/>
      <c r="P7061" s="50">
        <v>1.0289596135814691</v>
      </c>
      <c r="R7061" s="9" t="s">
        <v>0</v>
      </c>
    </row>
    <row r="7062" spans="2:18" x14ac:dyDescent="0.2">
      <c r="B7062" s="25">
        <v>6832</v>
      </c>
      <c r="C7062" s="193">
        <v>0.72838687248320588</v>
      </c>
      <c r="D7062" s="19"/>
      <c r="E7062" s="19">
        <v>0.18643023278681906</v>
      </c>
      <c r="F7062" s="19"/>
      <c r="G7062" s="19">
        <v>0.54359531714973275</v>
      </c>
      <c r="H7062" s="19"/>
      <c r="I7062" s="19">
        <v>0.51222104161506254</v>
      </c>
      <c r="J7062" s="19"/>
      <c r="K7062" s="19">
        <v>0.45637690334161235</v>
      </c>
      <c r="L7062" s="19"/>
      <c r="M7062" s="19">
        <v>0.45601798480986933</v>
      </c>
      <c r="N7062" s="19"/>
      <c r="O7062" s="19">
        <v>0.11124082578485332</v>
      </c>
      <c r="P7062" s="50"/>
      <c r="R7062" s="9" t="s">
        <v>0</v>
      </c>
    </row>
    <row r="7063" spans="2:18" x14ac:dyDescent="0.2">
      <c r="B7063" s="25">
        <v>6833</v>
      </c>
      <c r="C7063" s="193"/>
      <c r="D7063" s="19">
        <v>0.33121229782317191</v>
      </c>
      <c r="E7063" s="19"/>
      <c r="F7063" s="19">
        <v>0.35309390059018758</v>
      </c>
      <c r="G7063" s="19"/>
      <c r="H7063" s="19">
        <v>1.1794734913656602</v>
      </c>
      <c r="I7063" s="19"/>
      <c r="J7063" s="19">
        <v>0.38078180970772812</v>
      </c>
      <c r="K7063" s="19">
        <v>0.37428332788099877</v>
      </c>
      <c r="L7063" s="19"/>
      <c r="M7063" s="19">
        <v>0.64794583448412235</v>
      </c>
      <c r="N7063" s="19"/>
      <c r="O7063" s="19"/>
      <c r="P7063" s="50">
        <v>0.14146444087107499</v>
      </c>
      <c r="R7063" s="9" t="s">
        <v>0</v>
      </c>
    </row>
    <row r="7064" spans="2:18" x14ac:dyDescent="0.2">
      <c r="B7064" s="25">
        <v>6834</v>
      </c>
      <c r="C7064" s="193">
        <v>1.4735031526002031</v>
      </c>
      <c r="D7064" s="19"/>
      <c r="E7064" s="19">
        <v>1.9172065013094715</v>
      </c>
      <c r="F7064" s="19"/>
      <c r="G7064" s="19">
        <v>0.75361232066789274</v>
      </c>
      <c r="H7064" s="19"/>
      <c r="I7064" s="19">
        <v>0.73811250404919782</v>
      </c>
      <c r="J7064" s="19"/>
      <c r="K7064" s="19">
        <v>1.5663766147948257</v>
      </c>
      <c r="L7064" s="19"/>
      <c r="M7064" s="19">
        <v>0.58731659645699108</v>
      </c>
      <c r="N7064" s="19"/>
      <c r="O7064" s="19">
        <v>1.8528693194805854</v>
      </c>
      <c r="P7064" s="50"/>
      <c r="R7064" s="9" t="s">
        <v>0</v>
      </c>
    </row>
    <row r="7065" spans="2:18" x14ac:dyDescent="0.2">
      <c r="B7065" s="25">
        <v>6835</v>
      </c>
      <c r="C7065" s="193">
        <v>0.91584461486532442</v>
      </c>
      <c r="D7065" s="19"/>
      <c r="E7065" s="19">
        <v>0.72416060061179577</v>
      </c>
      <c r="F7065" s="19"/>
      <c r="G7065" s="19"/>
      <c r="H7065" s="19">
        <v>0.3202084086200857</v>
      </c>
      <c r="I7065" s="19">
        <v>0.76663878443233624</v>
      </c>
      <c r="J7065" s="19"/>
      <c r="K7065" s="19">
        <v>1.0463572046011997</v>
      </c>
      <c r="L7065" s="19"/>
      <c r="M7065" s="19">
        <v>1.2963368834597207E-2</v>
      </c>
      <c r="N7065" s="19"/>
      <c r="O7065" s="19">
        <v>1.166966577993291</v>
      </c>
      <c r="P7065" s="50"/>
      <c r="R7065" s="9" t="s">
        <v>0</v>
      </c>
    </row>
    <row r="7066" spans="2:18" x14ac:dyDescent="0.2">
      <c r="B7066" s="25">
        <v>6836</v>
      </c>
      <c r="C7066" s="193">
        <v>0.96051009179434166</v>
      </c>
      <c r="D7066" s="19"/>
      <c r="E7066" s="19">
        <v>0.52399427385690556</v>
      </c>
      <c r="F7066" s="19"/>
      <c r="G7066" s="19">
        <v>0.63110881409287167</v>
      </c>
      <c r="H7066" s="19"/>
      <c r="I7066" s="19">
        <v>0.41634931246928186</v>
      </c>
      <c r="J7066" s="19"/>
      <c r="K7066" s="19">
        <v>9.3745941668538182E-2</v>
      </c>
      <c r="L7066" s="19"/>
      <c r="M7066" s="19">
        <v>0.4517055538178672</v>
      </c>
      <c r="N7066" s="19"/>
      <c r="O7066" s="19">
        <v>1.1141475215473564</v>
      </c>
      <c r="P7066" s="50"/>
      <c r="R7066" s="9" t="s">
        <v>0</v>
      </c>
    </row>
    <row r="7067" spans="2:18" x14ac:dyDescent="0.2">
      <c r="B7067" s="25">
        <v>6837</v>
      </c>
      <c r="C7067" s="193"/>
      <c r="D7067" s="19">
        <v>0.73804218075244044</v>
      </c>
      <c r="E7067" s="19"/>
      <c r="F7067" s="19">
        <v>1.2601409762475955</v>
      </c>
      <c r="G7067" s="19"/>
      <c r="H7067" s="19">
        <v>1.17267640992357</v>
      </c>
      <c r="I7067" s="19"/>
      <c r="J7067" s="19">
        <v>0.68047670819834871</v>
      </c>
      <c r="K7067" s="19"/>
      <c r="L7067" s="19">
        <v>0.88067180152799773</v>
      </c>
      <c r="M7067" s="19"/>
      <c r="N7067" s="19">
        <v>0.2755304318969034</v>
      </c>
      <c r="O7067" s="19"/>
      <c r="P7067" s="50">
        <v>0.12800536541630728</v>
      </c>
      <c r="R7067" s="9" t="s">
        <v>0</v>
      </c>
    </row>
    <row r="7068" spans="2:18" x14ac:dyDescent="0.2">
      <c r="B7068" s="25">
        <v>6838</v>
      </c>
      <c r="C7068" s="193">
        <v>0.28127900539102479</v>
      </c>
      <c r="D7068" s="19"/>
      <c r="E7068" s="19">
        <v>0.60438955638294012</v>
      </c>
      <c r="F7068" s="19"/>
      <c r="G7068" s="19">
        <v>0.66402678901856316</v>
      </c>
      <c r="H7068" s="19"/>
      <c r="I7068" s="19"/>
      <c r="J7068" s="19">
        <v>0.35008247639811046</v>
      </c>
      <c r="K7068" s="19">
        <v>0.30238551582447437</v>
      </c>
      <c r="L7068" s="19"/>
      <c r="M7068" s="19">
        <v>0.49492310086055791</v>
      </c>
      <c r="N7068" s="19"/>
      <c r="O7068" s="19"/>
      <c r="P7068" s="50">
        <v>0.96796880697152476</v>
      </c>
      <c r="R7068" s="9" t="s">
        <v>0</v>
      </c>
    </row>
    <row r="7069" spans="2:18" x14ac:dyDescent="0.2">
      <c r="B7069" s="25">
        <v>6839</v>
      </c>
      <c r="C7069" s="193">
        <v>1.3291867772300374</v>
      </c>
      <c r="D7069" s="19"/>
      <c r="E7069" s="19">
        <v>0.78947629998062441</v>
      </c>
      <c r="F7069" s="19"/>
      <c r="G7069" s="19">
        <v>1.2196761622448302</v>
      </c>
      <c r="H7069" s="19"/>
      <c r="I7069" s="19">
        <v>0.89625903283749098</v>
      </c>
      <c r="J7069" s="19"/>
      <c r="K7069" s="19">
        <v>0.74395999804287594</v>
      </c>
      <c r="L7069" s="19"/>
      <c r="M7069" s="19">
        <v>1.5143233015229307</v>
      </c>
      <c r="N7069" s="19"/>
      <c r="O7069" s="19">
        <v>0.72724692742413177</v>
      </c>
      <c r="P7069" s="50"/>
      <c r="R7069" s="9" t="s">
        <v>0</v>
      </c>
    </row>
    <row r="7070" spans="2:18" x14ac:dyDescent="0.2">
      <c r="B7070" s="25">
        <v>6840</v>
      </c>
      <c r="C7070" s="193"/>
      <c r="D7070" s="19">
        <v>1.1156621090746179</v>
      </c>
      <c r="E7070" s="19"/>
      <c r="F7070" s="19">
        <v>0.40853337718036081</v>
      </c>
      <c r="G7070" s="19"/>
      <c r="H7070" s="19">
        <v>0.52458892388430156</v>
      </c>
      <c r="I7070" s="19"/>
      <c r="J7070" s="19">
        <v>0.8405317607535201</v>
      </c>
      <c r="K7070" s="19"/>
      <c r="L7070" s="19">
        <v>0.94493369218470602</v>
      </c>
      <c r="M7070" s="19"/>
      <c r="N7070" s="19">
        <v>1.4035044563119232</v>
      </c>
      <c r="O7070" s="19"/>
      <c r="P7070" s="50">
        <v>0.59127204114903031</v>
      </c>
      <c r="R7070" s="9" t="s">
        <v>0</v>
      </c>
    </row>
    <row r="7071" spans="2:18" x14ac:dyDescent="0.2">
      <c r="B7071" s="25">
        <v>6841</v>
      </c>
      <c r="C7071" s="193"/>
      <c r="D7071" s="19">
        <v>1.7255897123655173</v>
      </c>
      <c r="E7071" s="19"/>
      <c r="F7071" s="19">
        <v>0.91153297239776165</v>
      </c>
      <c r="G7071" s="19"/>
      <c r="H7071" s="19">
        <v>1.3168411933648265</v>
      </c>
      <c r="I7071" s="19"/>
      <c r="J7071" s="19">
        <v>0.48704894184808289</v>
      </c>
      <c r="K7071" s="19"/>
      <c r="L7071" s="19">
        <v>1.6762059409988703</v>
      </c>
      <c r="M7071" s="19"/>
      <c r="N7071" s="19">
        <v>1.0203311825632162</v>
      </c>
      <c r="O7071" s="19"/>
      <c r="P7071" s="50">
        <v>1.2318797180218848</v>
      </c>
      <c r="R7071" s="9" t="s">
        <v>0</v>
      </c>
    </row>
    <row r="7072" spans="2:18" x14ac:dyDescent="0.2">
      <c r="B7072" s="25">
        <v>6842</v>
      </c>
      <c r="C7072" s="193"/>
      <c r="D7072" s="19">
        <v>2.0910743939833738</v>
      </c>
      <c r="E7072" s="19"/>
      <c r="F7072" s="19">
        <v>1.800256654727346</v>
      </c>
      <c r="G7072" s="19"/>
      <c r="H7072" s="19">
        <v>1.7198212018734884</v>
      </c>
      <c r="I7072" s="19"/>
      <c r="J7072" s="19">
        <v>2.9118749746299106</v>
      </c>
      <c r="K7072" s="19"/>
      <c r="L7072" s="19">
        <v>2.3866668847926928</v>
      </c>
      <c r="M7072" s="19"/>
      <c r="N7072" s="19">
        <v>2.1518148327300777</v>
      </c>
      <c r="O7072" s="19"/>
      <c r="P7072" s="50">
        <v>1.8456456292456989</v>
      </c>
      <c r="R7072" s="9" t="s">
        <v>0</v>
      </c>
    </row>
    <row r="7073" spans="2:18" x14ac:dyDescent="0.2">
      <c r="B7073" s="25">
        <v>6843</v>
      </c>
      <c r="C7073" s="193">
        <v>0.35492560860665501</v>
      </c>
      <c r="D7073" s="19"/>
      <c r="E7073" s="19">
        <v>3.4502870761403036E-2</v>
      </c>
      <c r="F7073" s="19"/>
      <c r="G7073" s="19"/>
      <c r="H7073" s="19">
        <v>0.15467679308272692</v>
      </c>
      <c r="I7073" s="19">
        <v>0.26358780493855488</v>
      </c>
      <c r="J7073" s="19"/>
      <c r="K7073" s="19"/>
      <c r="L7073" s="19">
        <v>0.18942814542210493</v>
      </c>
      <c r="M7073" s="19">
        <v>0.83853963549104815</v>
      </c>
      <c r="N7073" s="19"/>
      <c r="O7073" s="19">
        <v>0.54583785829813958</v>
      </c>
      <c r="P7073" s="50"/>
      <c r="R7073" s="9" t="s">
        <v>0</v>
      </c>
    </row>
    <row r="7074" spans="2:18" x14ac:dyDescent="0.2">
      <c r="B7074" s="25">
        <v>6844</v>
      </c>
      <c r="C7074" s="193"/>
      <c r="D7074" s="19">
        <v>0.27334642362145589</v>
      </c>
      <c r="E7074" s="19"/>
      <c r="F7074" s="19">
        <v>0.56147837842905834</v>
      </c>
      <c r="G7074" s="19">
        <v>0.132515780344406</v>
      </c>
      <c r="H7074" s="19"/>
      <c r="I7074" s="19"/>
      <c r="J7074" s="19">
        <v>0.19473747117483967</v>
      </c>
      <c r="K7074" s="19"/>
      <c r="L7074" s="19">
        <v>3.6709897237009174E-2</v>
      </c>
      <c r="M7074" s="19"/>
      <c r="N7074" s="19">
        <v>0.7899833393155955</v>
      </c>
      <c r="O7074" s="19"/>
      <c r="P7074" s="50">
        <v>7.3753198753255311E-2</v>
      </c>
      <c r="R7074" s="9" t="s">
        <v>0</v>
      </c>
    </row>
    <row r="7075" spans="2:18" x14ac:dyDescent="0.2">
      <c r="B7075" s="25">
        <v>6845</v>
      </c>
      <c r="C7075" s="193">
        <v>0.66373727473197031</v>
      </c>
      <c r="D7075" s="19"/>
      <c r="E7075" s="19"/>
      <c r="F7075" s="19">
        <v>0.58936886370226627</v>
      </c>
      <c r="G7075" s="19"/>
      <c r="H7075" s="19">
        <v>0.32141836574704707</v>
      </c>
      <c r="I7075" s="19"/>
      <c r="J7075" s="19">
        <v>1.4774626733809137</v>
      </c>
      <c r="K7075" s="19"/>
      <c r="L7075" s="19">
        <v>6.3869361126832253E-2</v>
      </c>
      <c r="M7075" s="19"/>
      <c r="N7075" s="19">
        <v>0.3961173033346877</v>
      </c>
      <c r="O7075" s="19">
        <v>0.51521125793846689</v>
      </c>
      <c r="P7075" s="50"/>
      <c r="R7075" s="9" t="s">
        <v>0</v>
      </c>
    </row>
    <row r="7076" spans="2:18" x14ac:dyDescent="0.2">
      <c r="B7076" s="25">
        <v>6846</v>
      </c>
      <c r="C7076" s="193"/>
      <c r="D7076" s="19">
        <v>0.11426828215381482</v>
      </c>
      <c r="E7076" s="19">
        <v>0.23367027938825441</v>
      </c>
      <c r="F7076" s="19"/>
      <c r="G7076" s="19"/>
      <c r="H7076" s="19">
        <v>0.27076216046792984</v>
      </c>
      <c r="I7076" s="19">
        <v>9.0582950866613648E-3</v>
      </c>
      <c r="J7076" s="19"/>
      <c r="K7076" s="19">
        <v>1.0158920547441008</v>
      </c>
      <c r="L7076" s="19"/>
      <c r="M7076" s="19">
        <v>0.54848937683632226</v>
      </c>
      <c r="N7076" s="19"/>
      <c r="O7076" s="19"/>
      <c r="P7076" s="50">
        <v>0.22149146594845392</v>
      </c>
      <c r="R7076" s="9" t="s">
        <v>0</v>
      </c>
    </row>
    <row r="7077" spans="2:18" x14ac:dyDescent="0.2">
      <c r="B7077" s="25">
        <v>6847</v>
      </c>
      <c r="C7077" s="193">
        <v>0.45661111727656073</v>
      </c>
      <c r="D7077" s="19"/>
      <c r="E7077" s="19"/>
      <c r="F7077" s="19">
        <v>0.7429491973366259</v>
      </c>
      <c r="G7077" s="19"/>
      <c r="H7077" s="19">
        <v>0.23511788090533028</v>
      </c>
      <c r="I7077" s="19">
        <v>5.5944384755363334E-2</v>
      </c>
      <c r="J7077" s="19"/>
      <c r="K7077" s="19">
        <v>1.8154192335134298E-2</v>
      </c>
      <c r="L7077" s="19"/>
      <c r="M7077" s="19"/>
      <c r="N7077" s="19">
        <v>0.7194953460462189</v>
      </c>
      <c r="O7077" s="19">
        <v>0.15953097379550682</v>
      </c>
      <c r="P7077" s="50"/>
      <c r="R7077" s="9" t="s">
        <v>0</v>
      </c>
    </row>
    <row r="7078" spans="2:18" x14ac:dyDescent="0.2">
      <c r="B7078" s="25">
        <v>6848</v>
      </c>
      <c r="C7078" s="193">
        <v>0.63812917097647537</v>
      </c>
      <c r="D7078" s="19"/>
      <c r="E7078" s="19"/>
      <c r="F7078" s="19">
        <v>0.55321083769847834</v>
      </c>
      <c r="G7078" s="19">
        <v>1.3160186289068962</v>
      </c>
      <c r="H7078" s="19"/>
      <c r="I7078" s="19"/>
      <c r="J7078" s="19">
        <v>0.80703852445252267</v>
      </c>
      <c r="K7078" s="19">
        <v>0.76953487056991388</v>
      </c>
      <c r="L7078" s="19"/>
      <c r="M7078" s="19">
        <v>0.1712600321488269</v>
      </c>
      <c r="N7078" s="19"/>
      <c r="O7078" s="19">
        <v>1.3471117986556003E-2</v>
      </c>
      <c r="P7078" s="50"/>
      <c r="R7078" s="9" t="s">
        <v>0</v>
      </c>
    </row>
    <row r="7079" spans="2:18" x14ac:dyDescent="0.2">
      <c r="B7079" s="25">
        <v>6849</v>
      </c>
      <c r="C7079" s="193"/>
      <c r="D7079" s="19">
        <v>1.1391071943511573</v>
      </c>
      <c r="E7079" s="19"/>
      <c r="F7079" s="19">
        <v>9.6924079704047872E-2</v>
      </c>
      <c r="G7079" s="19"/>
      <c r="H7079" s="19">
        <v>0.10658594866735356</v>
      </c>
      <c r="I7079" s="19"/>
      <c r="J7079" s="19">
        <v>0.66364936965815702</v>
      </c>
      <c r="K7079" s="19"/>
      <c r="L7079" s="19">
        <v>0.6842809004911804</v>
      </c>
      <c r="M7079" s="19"/>
      <c r="N7079" s="19">
        <v>1.1909314298346907</v>
      </c>
      <c r="O7079" s="19"/>
      <c r="P7079" s="50">
        <v>1.3239433984803055</v>
      </c>
      <c r="R7079" s="9" t="s">
        <v>0</v>
      </c>
    </row>
    <row r="7080" spans="2:18" x14ac:dyDescent="0.2">
      <c r="B7080" s="25">
        <v>6850</v>
      </c>
      <c r="C7080" s="193">
        <v>0.83348367537903101</v>
      </c>
      <c r="D7080" s="19"/>
      <c r="E7080" s="19">
        <v>0.28820871278328897</v>
      </c>
      <c r="F7080" s="19"/>
      <c r="G7080" s="19">
        <v>0.51464666753120547</v>
      </c>
      <c r="H7080" s="19"/>
      <c r="I7080" s="19">
        <v>1.2188510416589338</v>
      </c>
      <c r="J7080" s="19"/>
      <c r="K7080" s="19">
        <v>1.3716442913833473</v>
      </c>
      <c r="L7080" s="19"/>
      <c r="M7080" s="19">
        <v>0.33561375604231297</v>
      </c>
      <c r="N7080" s="19"/>
      <c r="O7080" s="19">
        <v>0.22174342527626423</v>
      </c>
      <c r="P7080" s="50"/>
      <c r="R7080" s="9" t="s">
        <v>0</v>
      </c>
    </row>
    <row r="7081" spans="2:18" x14ac:dyDescent="0.2">
      <c r="B7081" s="25">
        <v>6851</v>
      </c>
      <c r="C7081" s="193">
        <v>0.58222130053914001</v>
      </c>
      <c r="D7081" s="19"/>
      <c r="E7081" s="19"/>
      <c r="F7081" s="19">
        <v>0.38331115423135809</v>
      </c>
      <c r="G7081" s="19"/>
      <c r="H7081" s="19">
        <v>9.154628328745075E-2</v>
      </c>
      <c r="I7081" s="19"/>
      <c r="J7081" s="19">
        <v>1.001908956590982</v>
      </c>
      <c r="K7081" s="19"/>
      <c r="L7081" s="19">
        <v>0.53200314270479909</v>
      </c>
      <c r="M7081" s="19"/>
      <c r="N7081" s="19">
        <v>0.64479814301525851</v>
      </c>
      <c r="O7081" s="19"/>
      <c r="P7081" s="50">
        <v>9.749075922707523E-2</v>
      </c>
      <c r="R7081" s="9" t="s">
        <v>0</v>
      </c>
    </row>
    <row r="7082" spans="2:18" x14ac:dyDescent="0.2">
      <c r="B7082" s="25">
        <v>6852</v>
      </c>
      <c r="C7082" s="193">
        <v>0.91255476468655239</v>
      </c>
      <c r="D7082" s="19"/>
      <c r="E7082" s="19">
        <v>0.43075735327673226</v>
      </c>
      <c r="F7082" s="19"/>
      <c r="G7082" s="19">
        <v>0.53353491435868772</v>
      </c>
      <c r="H7082" s="19"/>
      <c r="I7082" s="19">
        <v>1.1983651682311072</v>
      </c>
      <c r="J7082" s="19"/>
      <c r="K7082" s="19">
        <v>0.93603963638517518</v>
      </c>
      <c r="L7082" s="19"/>
      <c r="M7082" s="19">
        <v>0.52478224873306023</v>
      </c>
      <c r="N7082" s="19"/>
      <c r="O7082" s="19">
        <v>0.61949325360719798</v>
      </c>
      <c r="P7082" s="50"/>
      <c r="R7082" s="9" t="s">
        <v>0</v>
      </c>
    </row>
    <row r="7083" spans="2:18" x14ac:dyDescent="0.2">
      <c r="B7083" s="25">
        <v>6853</v>
      </c>
      <c r="C7083" s="193"/>
      <c r="D7083" s="19">
        <v>2.389425347089706</v>
      </c>
      <c r="E7083" s="19"/>
      <c r="F7083" s="19">
        <v>1.8800216247183137</v>
      </c>
      <c r="G7083" s="19"/>
      <c r="H7083" s="19">
        <v>1.1158029421895623</v>
      </c>
      <c r="I7083" s="19"/>
      <c r="J7083" s="19">
        <v>1.9264698522297563</v>
      </c>
      <c r="K7083" s="19"/>
      <c r="L7083" s="19">
        <v>1.6870754803741457</v>
      </c>
      <c r="M7083" s="19"/>
      <c r="N7083" s="19">
        <v>2.1761971065749983</v>
      </c>
      <c r="O7083" s="19"/>
      <c r="P7083" s="50">
        <v>1.4505962734965787</v>
      </c>
      <c r="R7083" s="9" t="s">
        <v>0</v>
      </c>
    </row>
    <row r="7084" spans="2:18" x14ac:dyDescent="0.2">
      <c r="B7084" s="25">
        <v>6854</v>
      </c>
      <c r="C7084" s="193">
        <v>0.30985346987254397</v>
      </c>
      <c r="D7084" s="19"/>
      <c r="E7084" s="19"/>
      <c r="F7084" s="19">
        <v>1.438671551421616</v>
      </c>
      <c r="G7084" s="19"/>
      <c r="H7084" s="19">
        <v>1.3517811111082152</v>
      </c>
      <c r="I7084" s="19"/>
      <c r="J7084" s="19">
        <v>0.37475197400571597</v>
      </c>
      <c r="K7084" s="19"/>
      <c r="L7084" s="19">
        <v>1.0050977463929383</v>
      </c>
      <c r="M7084" s="19"/>
      <c r="N7084" s="19">
        <v>1.2770295390111213</v>
      </c>
      <c r="O7084" s="19"/>
      <c r="P7084" s="50">
        <v>0.99880045387700522</v>
      </c>
      <c r="R7084" s="9" t="s">
        <v>0</v>
      </c>
    </row>
    <row r="7085" spans="2:18" x14ac:dyDescent="0.2">
      <c r="B7085" s="25">
        <v>6855</v>
      </c>
      <c r="C7085" s="193"/>
      <c r="D7085" s="19">
        <v>0.26119646274854336</v>
      </c>
      <c r="E7085" s="19">
        <v>1.0567765893033048</v>
      </c>
      <c r="F7085" s="19"/>
      <c r="G7085" s="19"/>
      <c r="H7085" s="19">
        <v>0.39007879818502844</v>
      </c>
      <c r="I7085" s="19">
        <v>0.39667623627639587</v>
      </c>
      <c r="J7085" s="19"/>
      <c r="K7085" s="19">
        <v>0.83828860027356877</v>
      </c>
      <c r="L7085" s="19"/>
      <c r="M7085" s="19">
        <v>0.43913253652965539</v>
      </c>
      <c r="N7085" s="19"/>
      <c r="O7085" s="19">
        <v>1.085831142612377</v>
      </c>
      <c r="P7085" s="50"/>
      <c r="R7085" s="9" t="s">
        <v>0</v>
      </c>
    </row>
    <row r="7086" spans="2:18" x14ac:dyDescent="0.2">
      <c r="B7086" s="25">
        <v>6856</v>
      </c>
      <c r="C7086" s="193"/>
      <c r="D7086" s="19">
        <v>1.5399932152893208</v>
      </c>
      <c r="E7086" s="19"/>
      <c r="F7086" s="19">
        <v>0.52136895565010355</v>
      </c>
      <c r="G7086" s="19"/>
      <c r="H7086" s="19">
        <v>1.5124640871486217</v>
      </c>
      <c r="I7086" s="19"/>
      <c r="J7086" s="19">
        <v>0.46896815333153563</v>
      </c>
      <c r="K7086" s="19"/>
      <c r="L7086" s="19">
        <v>0.96109096673684768</v>
      </c>
      <c r="M7086" s="19"/>
      <c r="N7086" s="19">
        <v>0.72029394980902794</v>
      </c>
      <c r="O7086" s="19"/>
      <c r="P7086" s="50">
        <v>0.47053230572411264</v>
      </c>
      <c r="R7086" s="9" t="s">
        <v>0</v>
      </c>
    </row>
    <row r="7087" spans="2:18" x14ac:dyDescent="0.2">
      <c r="B7087" s="25">
        <v>6857</v>
      </c>
      <c r="C7087" s="193"/>
      <c r="D7087" s="19">
        <v>1.3971447130756358</v>
      </c>
      <c r="E7087" s="19"/>
      <c r="F7087" s="19">
        <v>1.1680871900279162</v>
      </c>
      <c r="G7087" s="19"/>
      <c r="H7087" s="19">
        <v>0.82224745969633439</v>
      </c>
      <c r="I7087" s="19"/>
      <c r="J7087" s="19">
        <v>1.0761535519511971</v>
      </c>
      <c r="K7087" s="19"/>
      <c r="L7087" s="19">
        <v>1.901738844125747</v>
      </c>
      <c r="M7087" s="19"/>
      <c r="N7087" s="19">
        <v>2.5583680641161686</v>
      </c>
      <c r="O7087" s="19"/>
      <c r="P7087" s="50">
        <v>1.0834088952972905</v>
      </c>
      <c r="R7087" s="9" t="s">
        <v>0</v>
      </c>
    </row>
    <row r="7088" spans="2:18" x14ac:dyDescent="0.2">
      <c r="B7088" s="25">
        <v>6858</v>
      </c>
      <c r="C7088" s="193">
        <v>5.7637904367194299E-2</v>
      </c>
      <c r="D7088" s="19"/>
      <c r="E7088" s="19">
        <v>0.54982331067608381</v>
      </c>
      <c r="F7088" s="19"/>
      <c r="G7088" s="19">
        <v>0.25383385303311701</v>
      </c>
      <c r="H7088" s="19"/>
      <c r="I7088" s="19"/>
      <c r="J7088" s="19">
        <v>0.79487288418910207</v>
      </c>
      <c r="K7088" s="19">
        <v>0.88574287769813931</v>
      </c>
      <c r="L7088" s="19"/>
      <c r="M7088" s="19"/>
      <c r="N7088" s="19">
        <v>0.11032165309613282</v>
      </c>
      <c r="O7088" s="19"/>
      <c r="P7088" s="50">
        <v>0.94088791136190364</v>
      </c>
      <c r="R7088" s="9" t="s">
        <v>0</v>
      </c>
    </row>
    <row r="7089" spans="2:18" x14ac:dyDescent="0.2">
      <c r="B7089" s="25">
        <v>6859</v>
      </c>
      <c r="C7089" s="193">
        <v>2.1982124730642569</v>
      </c>
      <c r="D7089" s="19"/>
      <c r="E7089" s="19">
        <v>2.0027731770138639</v>
      </c>
      <c r="F7089" s="19"/>
      <c r="G7089" s="19">
        <v>0.19897085809010281</v>
      </c>
      <c r="H7089" s="19"/>
      <c r="I7089" s="19">
        <v>0.92604659806175249</v>
      </c>
      <c r="J7089" s="19"/>
      <c r="K7089" s="19">
        <v>0.50526899631417677</v>
      </c>
      <c r="L7089" s="19"/>
      <c r="M7089" s="19">
        <v>1.4133058488082242</v>
      </c>
      <c r="N7089" s="19"/>
      <c r="O7089" s="19">
        <v>1.9076458067526185</v>
      </c>
      <c r="P7089" s="50"/>
      <c r="R7089" s="9" t="s">
        <v>0</v>
      </c>
    </row>
    <row r="7090" spans="2:18" x14ac:dyDescent="0.2">
      <c r="B7090" s="25">
        <v>6860</v>
      </c>
      <c r="C7090" s="193">
        <v>0.187515600038307</v>
      </c>
      <c r="D7090" s="19"/>
      <c r="E7090" s="19">
        <v>0.31721491730907586</v>
      </c>
      <c r="F7090" s="19"/>
      <c r="G7090" s="19">
        <v>0.25589407690675209</v>
      </c>
      <c r="H7090" s="19"/>
      <c r="I7090" s="19">
        <v>1.1532038649466816</v>
      </c>
      <c r="J7090" s="19"/>
      <c r="K7090" s="19">
        <v>0.48159238191765941</v>
      </c>
      <c r="L7090" s="19"/>
      <c r="M7090" s="19"/>
      <c r="N7090" s="19">
        <v>0.31311605912507767</v>
      </c>
      <c r="O7090" s="19">
        <v>0.54396684053725686</v>
      </c>
      <c r="P7090" s="50"/>
      <c r="R7090" s="9" t="s">
        <v>0</v>
      </c>
    </row>
    <row r="7091" spans="2:18" x14ac:dyDescent="0.2">
      <c r="B7091" s="25">
        <v>6861</v>
      </c>
      <c r="C7091" s="193">
        <v>1.034973008682081</v>
      </c>
      <c r="D7091" s="19"/>
      <c r="E7091" s="19">
        <v>0.68665508823494403</v>
      </c>
      <c r="F7091" s="19"/>
      <c r="G7091" s="19">
        <v>0.30325020594128316</v>
      </c>
      <c r="H7091" s="19"/>
      <c r="I7091" s="19">
        <v>0.58321446017982148</v>
      </c>
      <c r="J7091" s="19"/>
      <c r="K7091" s="19">
        <v>0.1964568038944049</v>
      </c>
      <c r="L7091" s="19"/>
      <c r="M7091" s="19">
        <v>0.15553474787881105</v>
      </c>
      <c r="N7091" s="19"/>
      <c r="O7091" s="19"/>
      <c r="P7091" s="50">
        <v>0.47595786871699186</v>
      </c>
      <c r="R7091" s="9" t="s">
        <v>0</v>
      </c>
    </row>
    <row r="7092" spans="2:18" x14ac:dyDescent="0.2">
      <c r="B7092" s="25">
        <v>6862</v>
      </c>
      <c r="C7092" s="193">
        <v>1.169939189396688</v>
      </c>
      <c r="D7092" s="19"/>
      <c r="E7092" s="19"/>
      <c r="F7092" s="19">
        <v>0.24528598304600507</v>
      </c>
      <c r="G7092" s="19">
        <v>1.3918221930172079</v>
      </c>
      <c r="H7092" s="19"/>
      <c r="I7092" s="19">
        <v>1.192152080561699</v>
      </c>
      <c r="J7092" s="19"/>
      <c r="K7092" s="19">
        <v>1.6668532519426504</v>
      </c>
      <c r="L7092" s="19"/>
      <c r="M7092" s="19">
        <v>0.90386426597916913</v>
      </c>
      <c r="N7092" s="19"/>
      <c r="O7092" s="19">
        <v>0.90217334331704679</v>
      </c>
      <c r="P7092" s="50"/>
      <c r="R7092" s="9" t="s">
        <v>0</v>
      </c>
    </row>
    <row r="7093" spans="2:18" x14ac:dyDescent="0.2">
      <c r="B7093" s="25">
        <v>6863</v>
      </c>
      <c r="C7093" s="193"/>
      <c r="D7093" s="19">
        <v>1.5084152225319607</v>
      </c>
      <c r="E7093" s="19"/>
      <c r="F7093" s="19">
        <v>1.1871262984004358</v>
      </c>
      <c r="G7093" s="19"/>
      <c r="H7093" s="19">
        <v>0.80732289397096757</v>
      </c>
      <c r="I7093" s="19"/>
      <c r="J7093" s="19">
        <v>1.7974086365871074</v>
      </c>
      <c r="K7093" s="19"/>
      <c r="L7093" s="19">
        <v>1.0111238117862216</v>
      </c>
      <c r="M7093" s="19"/>
      <c r="N7093" s="19">
        <v>1.1519200638305296</v>
      </c>
      <c r="O7093" s="19"/>
      <c r="P7093" s="50">
        <v>2.0545497143693989</v>
      </c>
      <c r="R7093" s="9" t="s">
        <v>0</v>
      </c>
    </row>
    <row r="7094" spans="2:18" x14ac:dyDescent="0.2">
      <c r="B7094" s="25">
        <v>6864</v>
      </c>
      <c r="C7094" s="193"/>
      <c r="D7094" s="19">
        <v>1.6520806621771231</v>
      </c>
      <c r="E7094" s="19"/>
      <c r="F7094" s="19">
        <v>1.3890317185732597</v>
      </c>
      <c r="G7094" s="19"/>
      <c r="H7094" s="19">
        <v>0.77401321887777286</v>
      </c>
      <c r="I7094" s="19"/>
      <c r="J7094" s="19">
        <v>0.46976295369339161</v>
      </c>
      <c r="K7094" s="19"/>
      <c r="L7094" s="19">
        <v>1.1856621795031317</v>
      </c>
      <c r="M7094" s="19"/>
      <c r="N7094" s="19">
        <v>1.5515454409523413</v>
      </c>
      <c r="O7094" s="19"/>
      <c r="P7094" s="50">
        <v>0.56518595785825865</v>
      </c>
      <c r="R7094" s="9" t="s">
        <v>0</v>
      </c>
    </row>
    <row r="7095" spans="2:18" x14ac:dyDescent="0.2">
      <c r="B7095" s="25">
        <v>6865</v>
      </c>
      <c r="C7095" s="193">
        <v>1.8722078790922275E-2</v>
      </c>
      <c r="D7095" s="19"/>
      <c r="E7095" s="19">
        <v>7.8003564405315959E-2</v>
      </c>
      <c r="F7095" s="19"/>
      <c r="G7095" s="19"/>
      <c r="H7095" s="19">
        <v>0.56298504942307726</v>
      </c>
      <c r="I7095" s="19"/>
      <c r="J7095" s="19">
        <v>0.36300355560464259</v>
      </c>
      <c r="K7095" s="19"/>
      <c r="L7095" s="19">
        <v>0.4096408875800569</v>
      </c>
      <c r="M7095" s="19"/>
      <c r="N7095" s="19">
        <v>1.2716763125830417</v>
      </c>
      <c r="O7095" s="19"/>
      <c r="P7095" s="50">
        <v>0.92578454759745332</v>
      </c>
      <c r="R7095" s="9" t="s">
        <v>0</v>
      </c>
    </row>
    <row r="7096" spans="2:18" x14ac:dyDescent="0.2">
      <c r="B7096" s="25">
        <v>6866</v>
      </c>
      <c r="C7096" s="193">
        <v>0.52357408486161494</v>
      </c>
      <c r="D7096" s="19"/>
      <c r="E7096" s="19"/>
      <c r="F7096" s="19">
        <v>1.0779772966039829</v>
      </c>
      <c r="G7096" s="19"/>
      <c r="H7096" s="19">
        <v>1.2909146730917562</v>
      </c>
      <c r="I7096" s="19">
        <v>1.4257729757269454E-2</v>
      </c>
      <c r="J7096" s="19"/>
      <c r="K7096" s="19"/>
      <c r="L7096" s="19">
        <v>1.0573702461996959</v>
      </c>
      <c r="M7096" s="19"/>
      <c r="N7096" s="19">
        <v>1.1478030873720522</v>
      </c>
      <c r="O7096" s="19"/>
      <c r="P7096" s="50">
        <v>1.1461709893054972</v>
      </c>
      <c r="R7096" s="9" t="s">
        <v>0</v>
      </c>
    </row>
    <row r="7097" spans="2:18" x14ac:dyDescent="0.2">
      <c r="B7097" s="25">
        <v>6867</v>
      </c>
      <c r="C7097" s="193"/>
      <c r="D7097" s="19">
        <v>0.6005812450400162</v>
      </c>
      <c r="E7097" s="19"/>
      <c r="F7097" s="19">
        <v>0.72136767769484933</v>
      </c>
      <c r="G7097" s="19"/>
      <c r="H7097" s="19">
        <v>7.7893253577229447E-3</v>
      </c>
      <c r="I7097" s="19">
        <v>0.47518811063172783</v>
      </c>
      <c r="J7097" s="19"/>
      <c r="K7097" s="19"/>
      <c r="L7097" s="19">
        <v>0.82694155106142153</v>
      </c>
      <c r="M7097" s="19"/>
      <c r="N7097" s="19">
        <v>0.42909478756460673</v>
      </c>
      <c r="O7097" s="19"/>
      <c r="P7097" s="50">
        <v>0.77262064107715955</v>
      </c>
      <c r="R7097" s="9" t="s">
        <v>0</v>
      </c>
    </row>
    <row r="7098" spans="2:18" x14ac:dyDescent="0.2">
      <c r="B7098" s="25">
        <v>6868</v>
      </c>
      <c r="C7098" s="193"/>
      <c r="D7098" s="19">
        <v>0.20158025870598609</v>
      </c>
      <c r="E7098" s="19">
        <v>0.93260932857965329</v>
      </c>
      <c r="F7098" s="19"/>
      <c r="G7098" s="19">
        <v>1.2757433059701129</v>
      </c>
      <c r="H7098" s="19"/>
      <c r="I7098" s="19">
        <v>0.63587026734739183</v>
      </c>
      <c r="J7098" s="19"/>
      <c r="K7098" s="19">
        <v>0.48878820320136446</v>
      </c>
      <c r="L7098" s="19"/>
      <c r="M7098" s="19">
        <v>0.54290257993756308</v>
      </c>
      <c r="N7098" s="19"/>
      <c r="O7098" s="19">
        <v>0.45820454481227707</v>
      </c>
      <c r="P7098" s="50"/>
      <c r="R7098" s="9" t="s">
        <v>0</v>
      </c>
    </row>
    <row r="7099" spans="2:18" x14ac:dyDescent="0.2">
      <c r="B7099" s="25">
        <v>6869</v>
      </c>
      <c r="C7099" s="193"/>
      <c r="D7099" s="19">
        <v>0.75339052511336924</v>
      </c>
      <c r="E7099" s="19">
        <v>5.3903383965429603E-2</v>
      </c>
      <c r="F7099" s="19"/>
      <c r="G7099" s="19"/>
      <c r="H7099" s="19">
        <v>0.51434999287124927</v>
      </c>
      <c r="I7099" s="19">
        <v>0.46628816505980752</v>
      </c>
      <c r="J7099" s="19"/>
      <c r="K7099" s="19"/>
      <c r="L7099" s="19">
        <v>0.24780426952614235</v>
      </c>
      <c r="M7099" s="19"/>
      <c r="N7099" s="19">
        <v>0.25391787622655321</v>
      </c>
      <c r="O7099" s="19">
        <v>0.35795285294721141</v>
      </c>
      <c r="P7099" s="50"/>
      <c r="R7099" s="9" t="s">
        <v>0</v>
      </c>
    </row>
    <row r="7100" spans="2:18" x14ac:dyDescent="0.2">
      <c r="B7100" s="25">
        <v>6870</v>
      </c>
      <c r="C7100" s="193"/>
      <c r="D7100" s="19">
        <v>0.78421354003657784</v>
      </c>
      <c r="E7100" s="19">
        <v>0.16629435052382729</v>
      </c>
      <c r="F7100" s="19"/>
      <c r="G7100" s="19">
        <v>1.1273790019541066</v>
      </c>
      <c r="H7100" s="19"/>
      <c r="I7100" s="19">
        <v>1.2109043241477806E-2</v>
      </c>
      <c r="J7100" s="19"/>
      <c r="K7100" s="19">
        <v>0.57982255923545023</v>
      </c>
      <c r="L7100" s="19"/>
      <c r="M7100" s="19"/>
      <c r="N7100" s="19">
        <v>0.96255435293582192</v>
      </c>
      <c r="O7100" s="19"/>
      <c r="P7100" s="50">
        <v>0.14719118302731268</v>
      </c>
      <c r="R7100" s="9" t="s">
        <v>0</v>
      </c>
    </row>
    <row r="7101" spans="2:18" x14ac:dyDescent="0.2">
      <c r="B7101" s="25">
        <v>6871</v>
      </c>
      <c r="C7101" s="193"/>
      <c r="D7101" s="19">
        <v>0.50806196195807884</v>
      </c>
      <c r="E7101" s="19"/>
      <c r="F7101" s="19">
        <v>1.1719406340929817</v>
      </c>
      <c r="G7101" s="19"/>
      <c r="H7101" s="19">
        <v>0.38200482274216657</v>
      </c>
      <c r="I7101" s="19">
        <v>0.22239964086906386</v>
      </c>
      <c r="J7101" s="19"/>
      <c r="K7101" s="19"/>
      <c r="L7101" s="19">
        <v>6.1969580767610222E-2</v>
      </c>
      <c r="M7101" s="19"/>
      <c r="N7101" s="19">
        <v>2.3061872928993428E-2</v>
      </c>
      <c r="O7101" s="19"/>
      <c r="P7101" s="50">
        <v>0.82115977817399777</v>
      </c>
      <c r="R7101" s="9" t="s">
        <v>0</v>
      </c>
    </row>
    <row r="7102" spans="2:18" x14ac:dyDescent="0.2">
      <c r="B7102" s="25">
        <v>6872</v>
      </c>
      <c r="C7102" s="193">
        <v>1.1175250972616004</v>
      </c>
      <c r="D7102" s="19"/>
      <c r="E7102" s="19">
        <v>0.55123022439438718</v>
      </c>
      <c r="F7102" s="19"/>
      <c r="G7102" s="19">
        <v>1.7914826208617656</v>
      </c>
      <c r="H7102" s="19"/>
      <c r="I7102" s="19">
        <v>1.1498300505500174</v>
      </c>
      <c r="J7102" s="19"/>
      <c r="K7102" s="19">
        <v>1.4745271506880768</v>
      </c>
      <c r="L7102" s="19"/>
      <c r="M7102" s="19">
        <v>1.3477816671748144</v>
      </c>
      <c r="N7102" s="19"/>
      <c r="O7102" s="19">
        <v>0.60743727897826949</v>
      </c>
      <c r="P7102" s="50"/>
      <c r="R7102" s="9" t="s">
        <v>0</v>
      </c>
    </row>
    <row r="7103" spans="2:18" x14ac:dyDescent="0.2">
      <c r="B7103" s="25">
        <v>6873</v>
      </c>
      <c r="C7103" s="193">
        <v>1.5097115323940524</v>
      </c>
      <c r="D7103" s="19"/>
      <c r="E7103" s="19">
        <v>1.1323480003999595</v>
      </c>
      <c r="F7103" s="19"/>
      <c r="G7103" s="19">
        <v>1.4526376485060293</v>
      </c>
      <c r="H7103" s="19"/>
      <c r="I7103" s="19">
        <v>1.7281056868402958</v>
      </c>
      <c r="J7103" s="19"/>
      <c r="K7103" s="19">
        <v>1.8359487013398901</v>
      </c>
      <c r="L7103" s="19"/>
      <c r="M7103" s="19">
        <v>1.7451973837210464</v>
      </c>
      <c r="N7103" s="19"/>
      <c r="O7103" s="19">
        <v>1.1061576127707702</v>
      </c>
      <c r="P7103" s="50"/>
      <c r="R7103" s="9" t="s">
        <v>0</v>
      </c>
    </row>
    <row r="7104" spans="2:18" x14ac:dyDescent="0.2">
      <c r="B7104" s="25">
        <v>6874</v>
      </c>
      <c r="C7104" s="193">
        <v>1.2195428993550417</v>
      </c>
      <c r="D7104" s="19"/>
      <c r="E7104" s="19">
        <v>0.35216975584852872</v>
      </c>
      <c r="F7104" s="19"/>
      <c r="G7104" s="19">
        <v>1.3283519990377393</v>
      </c>
      <c r="H7104" s="19"/>
      <c r="I7104" s="19"/>
      <c r="J7104" s="19">
        <v>7.3625025937713418E-2</v>
      </c>
      <c r="K7104" s="19">
        <v>0.51765396545762477</v>
      </c>
      <c r="L7104" s="19"/>
      <c r="M7104" s="19">
        <v>0.25237491732519318</v>
      </c>
      <c r="N7104" s="19"/>
      <c r="O7104" s="19"/>
      <c r="P7104" s="50">
        <v>0.43289303883558822</v>
      </c>
      <c r="R7104" s="9" t="s">
        <v>0</v>
      </c>
    </row>
    <row r="7105" spans="2:18" x14ac:dyDescent="0.2">
      <c r="B7105" s="25">
        <v>6875</v>
      </c>
      <c r="C7105" s="193">
        <v>2.3034858982753925</v>
      </c>
      <c r="D7105" s="19"/>
      <c r="E7105" s="19">
        <v>1.5554957914342946</v>
      </c>
      <c r="F7105" s="19"/>
      <c r="G7105" s="19">
        <v>1.4572947264131457</v>
      </c>
      <c r="H7105" s="19"/>
      <c r="I7105" s="19">
        <v>6.0581483682407559E-2</v>
      </c>
      <c r="J7105" s="19"/>
      <c r="K7105" s="19">
        <v>1.5304939813964917</v>
      </c>
      <c r="L7105" s="19"/>
      <c r="M7105" s="19">
        <v>0.93067654908655351</v>
      </c>
      <c r="N7105" s="19"/>
      <c r="O7105" s="19">
        <v>1.2805256814136288</v>
      </c>
      <c r="P7105" s="50"/>
      <c r="R7105" s="9" t="s">
        <v>0</v>
      </c>
    </row>
    <row r="7106" spans="2:18" x14ac:dyDescent="0.2">
      <c r="B7106" s="25">
        <v>6876</v>
      </c>
      <c r="C7106" s="193">
        <v>2.991650813848077E-2</v>
      </c>
      <c r="D7106" s="19"/>
      <c r="E7106" s="19">
        <v>0.63065955273059926</v>
      </c>
      <c r="F7106" s="19"/>
      <c r="G7106" s="19">
        <v>0.80171170652600066</v>
      </c>
      <c r="H7106" s="19"/>
      <c r="I7106" s="19">
        <v>0.55675844445805311</v>
      </c>
      <c r="J7106" s="19"/>
      <c r="K7106" s="19">
        <v>0.7607848698537677</v>
      </c>
      <c r="L7106" s="19"/>
      <c r="M7106" s="19">
        <v>1.7060588693735605</v>
      </c>
      <c r="N7106" s="19"/>
      <c r="O7106" s="19">
        <v>0.33792630033199256</v>
      </c>
      <c r="P7106" s="50"/>
      <c r="R7106" s="9" t="s">
        <v>0</v>
      </c>
    </row>
    <row r="7107" spans="2:18" x14ac:dyDescent="0.2">
      <c r="B7107" s="25">
        <v>6877</v>
      </c>
      <c r="C7107" s="193"/>
      <c r="D7107" s="19">
        <v>0.96720735555726389</v>
      </c>
      <c r="E7107" s="19">
        <v>0.42178466387445679</v>
      </c>
      <c r="F7107" s="19"/>
      <c r="G7107" s="19"/>
      <c r="H7107" s="19">
        <v>0.69130050047666158</v>
      </c>
      <c r="I7107" s="19"/>
      <c r="J7107" s="19">
        <v>1.4437835387601856</v>
      </c>
      <c r="K7107" s="19"/>
      <c r="L7107" s="19">
        <v>0.93882535611868401</v>
      </c>
      <c r="M7107" s="19"/>
      <c r="N7107" s="19">
        <v>0.57997157547054556</v>
      </c>
      <c r="O7107" s="19"/>
      <c r="P7107" s="50">
        <v>0.75777309269088033</v>
      </c>
      <c r="R7107" s="9" t="s">
        <v>0</v>
      </c>
    </row>
    <row r="7108" spans="2:18" x14ac:dyDescent="0.2">
      <c r="B7108" s="25">
        <v>6878</v>
      </c>
      <c r="C7108" s="193">
        <v>0.80634907351542795</v>
      </c>
      <c r="D7108" s="19"/>
      <c r="E7108" s="19">
        <v>1.4829577435908783</v>
      </c>
      <c r="F7108" s="19"/>
      <c r="G7108" s="19">
        <v>1.4824893223647861</v>
      </c>
      <c r="H7108" s="19"/>
      <c r="I7108" s="19">
        <v>1.3213413159849527</v>
      </c>
      <c r="J7108" s="19"/>
      <c r="K7108" s="19">
        <v>1.5126958854180201</v>
      </c>
      <c r="L7108" s="19"/>
      <c r="M7108" s="19">
        <v>0.67762667422771017</v>
      </c>
      <c r="N7108" s="19"/>
      <c r="O7108" s="19">
        <v>1.7395938817520036</v>
      </c>
      <c r="P7108" s="50"/>
      <c r="R7108" s="9" t="s">
        <v>0</v>
      </c>
    </row>
    <row r="7109" spans="2:18" x14ac:dyDescent="0.2">
      <c r="B7109" s="25">
        <v>6879</v>
      </c>
      <c r="C7109" s="193"/>
      <c r="D7109" s="19">
        <v>0.646813626628988</v>
      </c>
      <c r="E7109" s="19"/>
      <c r="F7109" s="19">
        <v>0.40566058739597566</v>
      </c>
      <c r="G7109" s="19">
        <v>0.17128079214689257</v>
      </c>
      <c r="H7109" s="19"/>
      <c r="I7109" s="19"/>
      <c r="J7109" s="19">
        <v>0.25428984415802769</v>
      </c>
      <c r="K7109" s="19"/>
      <c r="L7109" s="19">
        <v>1.0086813975581725</v>
      </c>
      <c r="M7109" s="19"/>
      <c r="N7109" s="19">
        <v>0.19536872772774161</v>
      </c>
      <c r="O7109" s="19"/>
      <c r="P7109" s="50">
        <v>0.95206829491472178</v>
      </c>
      <c r="R7109" s="9" t="s">
        <v>0</v>
      </c>
    </row>
    <row r="7110" spans="2:18" x14ac:dyDescent="0.2">
      <c r="B7110" s="25">
        <v>6880</v>
      </c>
      <c r="C7110" s="193"/>
      <c r="D7110" s="19">
        <v>0.50533690667540487</v>
      </c>
      <c r="E7110" s="19"/>
      <c r="F7110" s="19">
        <v>0.67946347897597092</v>
      </c>
      <c r="G7110" s="19"/>
      <c r="H7110" s="19">
        <v>0.3839276409120948</v>
      </c>
      <c r="I7110" s="19">
        <v>0.22744584448698654</v>
      </c>
      <c r="J7110" s="19"/>
      <c r="K7110" s="19"/>
      <c r="L7110" s="19">
        <v>0.23940256403884302</v>
      </c>
      <c r="M7110" s="19"/>
      <c r="N7110" s="19">
        <v>0.27990479409249003</v>
      </c>
      <c r="O7110" s="19"/>
      <c r="P7110" s="50">
        <v>0.69310276706734175</v>
      </c>
      <c r="R7110" s="9" t="s">
        <v>0</v>
      </c>
    </row>
    <row r="7111" spans="2:18" x14ac:dyDescent="0.2">
      <c r="B7111" s="25">
        <v>6881</v>
      </c>
      <c r="C7111" s="193">
        <v>0.27174261824948187</v>
      </c>
      <c r="D7111" s="19"/>
      <c r="E7111" s="19">
        <v>0.55357588375198574</v>
      </c>
      <c r="F7111" s="19"/>
      <c r="G7111" s="19"/>
      <c r="H7111" s="19">
        <v>7.7305456275084368E-3</v>
      </c>
      <c r="I7111" s="19">
        <v>1.0275552880865193</v>
      </c>
      <c r="J7111" s="19"/>
      <c r="K7111" s="19">
        <v>0.87291792514015343</v>
      </c>
      <c r="L7111" s="19"/>
      <c r="M7111" s="19">
        <v>0.49907537911288785</v>
      </c>
      <c r="N7111" s="19"/>
      <c r="O7111" s="19">
        <v>0.61454708985422313</v>
      </c>
      <c r="P7111" s="50"/>
      <c r="R7111" s="9" t="s">
        <v>0</v>
      </c>
    </row>
    <row r="7112" spans="2:18" x14ac:dyDescent="0.2">
      <c r="B7112" s="25">
        <v>6882</v>
      </c>
      <c r="C7112" s="193"/>
      <c r="D7112" s="19">
        <v>1.0470021056676291</v>
      </c>
      <c r="E7112" s="19"/>
      <c r="F7112" s="19">
        <v>0.48936282601170911</v>
      </c>
      <c r="G7112" s="19"/>
      <c r="H7112" s="19">
        <v>0.27176626817360405</v>
      </c>
      <c r="I7112" s="19"/>
      <c r="J7112" s="19">
        <v>0.70169063165665591</v>
      </c>
      <c r="K7112" s="19"/>
      <c r="L7112" s="19">
        <v>0.85675329209363527</v>
      </c>
      <c r="M7112" s="19"/>
      <c r="N7112" s="19">
        <v>0.5737009848977539</v>
      </c>
      <c r="O7112" s="19"/>
      <c r="P7112" s="50">
        <v>0.73430217079575311</v>
      </c>
      <c r="R7112" s="9" t="s">
        <v>0</v>
      </c>
    </row>
    <row r="7113" spans="2:18" x14ac:dyDescent="0.2">
      <c r="B7113" s="25">
        <v>6883</v>
      </c>
      <c r="C7113" s="193">
        <v>8.3958427402020822E-2</v>
      </c>
      <c r="D7113" s="19"/>
      <c r="E7113" s="19">
        <v>0.69490462193970948</v>
      </c>
      <c r="F7113" s="19"/>
      <c r="G7113" s="19"/>
      <c r="H7113" s="19">
        <v>6.9070148031330061E-2</v>
      </c>
      <c r="I7113" s="19">
        <v>0.7089530395309539</v>
      </c>
      <c r="J7113" s="19"/>
      <c r="K7113" s="19">
        <v>0.55814792340892094</v>
      </c>
      <c r="L7113" s="19"/>
      <c r="M7113" s="19">
        <v>0.12781563739917312</v>
      </c>
      <c r="N7113" s="19"/>
      <c r="O7113" s="19"/>
      <c r="P7113" s="50">
        <v>0.54038739102951905</v>
      </c>
      <c r="R7113" s="9" t="s">
        <v>0</v>
      </c>
    </row>
    <row r="7114" spans="2:18" x14ac:dyDescent="0.2">
      <c r="B7114" s="25">
        <v>6884</v>
      </c>
      <c r="C7114" s="193"/>
      <c r="D7114" s="19">
        <v>0.45390780875771924</v>
      </c>
      <c r="E7114" s="19"/>
      <c r="F7114" s="19">
        <v>0.32782672560031795</v>
      </c>
      <c r="G7114" s="19"/>
      <c r="H7114" s="19">
        <v>0.30866205259795404</v>
      </c>
      <c r="I7114" s="19"/>
      <c r="J7114" s="19">
        <v>0.56808416671573303</v>
      </c>
      <c r="K7114" s="19"/>
      <c r="L7114" s="19">
        <v>0.78527398343586707</v>
      </c>
      <c r="M7114" s="19"/>
      <c r="N7114" s="19">
        <v>1.0501364803168087</v>
      </c>
      <c r="O7114" s="19">
        <v>3.4381448362251349E-2</v>
      </c>
      <c r="P7114" s="50"/>
      <c r="R7114" s="9" t="s">
        <v>0</v>
      </c>
    </row>
    <row r="7115" spans="2:18" x14ac:dyDescent="0.2">
      <c r="B7115" s="25">
        <v>6885</v>
      </c>
      <c r="C7115" s="193"/>
      <c r="D7115" s="19">
        <v>1.5551905016174747</v>
      </c>
      <c r="E7115" s="19"/>
      <c r="F7115" s="19">
        <v>1.9504159208211183</v>
      </c>
      <c r="G7115" s="19"/>
      <c r="H7115" s="19">
        <v>2.4143771507292713</v>
      </c>
      <c r="I7115" s="19"/>
      <c r="J7115" s="19">
        <v>0.93051042221502089</v>
      </c>
      <c r="K7115" s="19"/>
      <c r="L7115" s="19">
        <v>0.84402836792157165</v>
      </c>
      <c r="M7115" s="19"/>
      <c r="N7115" s="19">
        <v>2.4111803476801565</v>
      </c>
      <c r="O7115" s="19"/>
      <c r="P7115" s="50">
        <v>1.0212586305926283</v>
      </c>
      <c r="R7115" s="9" t="s">
        <v>0</v>
      </c>
    </row>
    <row r="7116" spans="2:18" x14ac:dyDescent="0.2">
      <c r="B7116" s="25">
        <v>6886</v>
      </c>
      <c r="C7116" s="193"/>
      <c r="D7116" s="19">
        <v>0.11741557923760899</v>
      </c>
      <c r="E7116" s="19"/>
      <c r="F7116" s="19">
        <v>0.32980559746546417</v>
      </c>
      <c r="G7116" s="19"/>
      <c r="H7116" s="19">
        <v>0.34042405535372167</v>
      </c>
      <c r="I7116" s="19"/>
      <c r="J7116" s="19">
        <v>1.3656191575916699</v>
      </c>
      <c r="K7116" s="19">
        <v>0.36743572058088309</v>
      </c>
      <c r="L7116" s="19"/>
      <c r="M7116" s="19"/>
      <c r="N7116" s="19">
        <v>0.20240830891196923</v>
      </c>
      <c r="O7116" s="19">
        <v>4.220756395437552E-2</v>
      </c>
      <c r="P7116" s="50"/>
      <c r="R7116" s="9" t="s">
        <v>0</v>
      </c>
    </row>
    <row r="7117" spans="2:18" x14ac:dyDescent="0.2">
      <c r="B7117" s="25">
        <v>6887</v>
      </c>
      <c r="C7117" s="193"/>
      <c r="D7117" s="19">
        <v>0.57044583622961076</v>
      </c>
      <c r="E7117" s="19"/>
      <c r="F7117" s="19">
        <v>0.10547745021433387</v>
      </c>
      <c r="G7117" s="19">
        <v>0.81351098523294896</v>
      </c>
      <c r="H7117" s="19"/>
      <c r="I7117" s="19"/>
      <c r="J7117" s="19">
        <v>0.14207319911683647</v>
      </c>
      <c r="K7117" s="19">
        <v>0.60838812308017776</v>
      </c>
      <c r="L7117" s="19"/>
      <c r="M7117" s="19"/>
      <c r="N7117" s="19">
        <v>0.45467735998600289</v>
      </c>
      <c r="O7117" s="19">
        <v>0.35903335354783222</v>
      </c>
      <c r="P7117" s="50"/>
      <c r="R7117" s="9" t="s">
        <v>0</v>
      </c>
    </row>
    <row r="7118" spans="2:18" x14ac:dyDescent="0.2">
      <c r="B7118" s="25">
        <v>6888</v>
      </c>
      <c r="C7118" s="193"/>
      <c r="D7118" s="19">
        <v>2.8873218141028984E-3</v>
      </c>
      <c r="E7118" s="19"/>
      <c r="F7118" s="19">
        <v>1.0268107579177508</v>
      </c>
      <c r="G7118" s="19"/>
      <c r="H7118" s="19">
        <v>1.1372319803020645</v>
      </c>
      <c r="I7118" s="19">
        <v>0.89991313929886718</v>
      </c>
      <c r="J7118" s="19"/>
      <c r="K7118" s="19"/>
      <c r="L7118" s="19">
        <v>0.94989580194083989</v>
      </c>
      <c r="M7118" s="19">
        <v>6.0655209541202224E-2</v>
      </c>
      <c r="N7118" s="19"/>
      <c r="O7118" s="19"/>
      <c r="P7118" s="50">
        <v>0.22485019789535157</v>
      </c>
      <c r="R7118" s="9" t="s">
        <v>0</v>
      </c>
    </row>
    <row r="7119" spans="2:18" x14ac:dyDescent="0.2">
      <c r="B7119" s="25">
        <v>6889</v>
      </c>
      <c r="C7119" s="193">
        <v>1.8595143886244902E-2</v>
      </c>
      <c r="D7119" s="19"/>
      <c r="E7119" s="19">
        <v>1.2622464258341104</v>
      </c>
      <c r="F7119" s="19"/>
      <c r="G7119" s="19">
        <v>0.56826940270588655</v>
      </c>
      <c r="H7119" s="19"/>
      <c r="I7119" s="19">
        <v>0.22074348136802729</v>
      </c>
      <c r="J7119" s="19"/>
      <c r="K7119" s="19">
        <v>0.15804220924865867</v>
      </c>
      <c r="L7119" s="19"/>
      <c r="M7119" s="19"/>
      <c r="N7119" s="19">
        <v>0.61925155465988224</v>
      </c>
      <c r="O7119" s="19"/>
      <c r="P7119" s="50">
        <v>0.11385549906069158</v>
      </c>
      <c r="R7119" s="9" t="s">
        <v>0</v>
      </c>
    </row>
    <row r="7120" spans="2:18" x14ac:dyDescent="0.2">
      <c r="B7120" s="25">
        <v>6890</v>
      </c>
      <c r="C7120" s="193"/>
      <c r="D7120" s="19">
        <v>0.11319770221368086</v>
      </c>
      <c r="E7120" s="19">
        <v>0.59925789173149446</v>
      </c>
      <c r="F7120" s="19"/>
      <c r="G7120" s="19">
        <v>0.63061090904190653</v>
      </c>
      <c r="H7120" s="19"/>
      <c r="I7120" s="19">
        <v>0.73942633226996657</v>
      </c>
      <c r="J7120" s="19"/>
      <c r="K7120" s="19"/>
      <c r="L7120" s="19">
        <v>5.4770080296223647E-3</v>
      </c>
      <c r="M7120" s="19">
        <v>0.67516797424352837</v>
      </c>
      <c r="N7120" s="19"/>
      <c r="O7120" s="19"/>
      <c r="P7120" s="50">
        <v>6.3939263644374023E-2</v>
      </c>
      <c r="R7120" s="9" t="s">
        <v>0</v>
      </c>
    </row>
    <row r="7121" spans="2:18" x14ac:dyDescent="0.2">
      <c r="B7121" s="25">
        <v>6891</v>
      </c>
      <c r="C7121" s="193">
        <v>4.9818734632017178E-2</v>
      </c>
      <c r="D7121" s="19"/>
      <c r="E7121" s="19"/>
      <c r="F7121" s="19">
        <v>0.59998862456904467</v>
      </c>
      <c r="G7121" s="19"/>
      <c r="H7121" s="19">
        <v>1.0424641629020188</v>
      </c>
      <c r="I7121" s="19"/>
      <c r="J7121" s="19">
        <v>1.0193244394898404</v>
      </c>
      <c r="K7121" s="19"/>
      <c r="L7121" s="19">
        <v>0.81468829826053124</v>
      </c>
      <c r="M7121" s="19"/>
      <c r="N7121" s="19">
        <v>1.4972727350401576</v>
      </c>
      <c r="O7121" s="19"/>
      <c r="P7121" s="50">
        <v>1.2387586136167621</v>
      </c>
      <c r="R7121" s="9" t="s">
        <v>0</v>
      </c>
    </row>
    <row r="7122" spans="2:18" x14ac:dyDescent="0.2">
      <c r="B7122" s="25">
        <v>6892</v>
      </c>
      <c r="C7122" s="193"/>
      <c r="D7122" s="19">
        <v>0.28270925051849394</v>
      </c>
      <c r="E7122" s="19">
        <v>0.17864128447578689</v>
      </c>
      <c r="F7122" s="19"/>
      <c r="G7122" s="19"/>
      <c r="H7122" s="19">
        <v>9.0307438004373089E-2</v>
      </c>
      <c r="I7122" s="19">
        <v>0.72824270755130993</v>
      </c>
      <c r="J7122" s="19"/>
      <c r="K7122" s="19">
        <v>0.61418955771512296</v>
      </c>
      <c r="L7122" s="19"/>
      <c r="M7122" s="19">
        <v>0.49370147214319315</v>
      </c>
      <c r="N7122" s="19"/>
      <c r="O7122" s="19">
        <v>1.33913454782756</v>
      </c>
      <c r="P7122" s="50"/>
      <c r="R7122" s="9" t="s">
        <v>0</v>
      </c>
    </row>
    <row r="7123" spans="2:18" x14ac:dyDescent="0.2">
      <c r="B7123" s="25">
        <v>6893</v>
      </c>
      <c r="C7123" s="193">
        <v>0.1663570600773725</v>
      </c>
      <c r="D7123" s="19"/>
      <c r="E7123" s="19"/>
      <c r="F7123" s="19">
        <v>0.53788010296382149</v>
      </c>
      <c r="G7123" s="19"/>
      <c r="H7123" s="19">
        <v>0.79642822990036743</v>
      </c>
      <c r="I7123" s="19">
        <v>0.43403981989267315</v>
      </c>
      <c r="J7123" s="19"/>
      <c r="K7123" s="19">
        <v>3.2687097082379948E-2</v>
      </c>
      <c r="L7123" s="19"/>
      <c r="M7123" s="19"/>
      <c r="N7123" s="19">
        <v>0.17157547128452424</v>
      </c>
      <c r="O7123" s="19"/>
      <c r="P7123" s="50">
        <v>0.20632400434214096</v>
      </c>
      <c r="R7123" s="9" t="s">
        <v>0</v>
      </c>
    </row>
    <row r="7124" spans="2:18" x14ac:dyDescent="0.2">
      <c r="B7124" s="25">
        <v>6894</v>
      </c>
      <c r="C7124" s="193">
        <v>0.15580133701294618</v>
      </c>
      <c r="D7124" s="19"/>
      <c r="E7124" s="19">
        <v>1.0870229913135856</v>
      </c>
      <c r="F7124" s="19"/>
      <c r="G7124" s="19">
        <v>1.138690705020502</v>
      </c>
      <c r="H7124" s="19"/>
      <c r="I7124" s="19"/>
      <c r="J7124" s="19">
        <v>0.13673810435907374</v>
      </c>
      <c r="K7124" s="19"/>
      <c r="L7124" s="19">
        <v>0.51014467574125322</v>
      </c>
      <c r="M7124" s="19">
        <v>0.27962536264488963</v>
      </c>
      <c r="N7124" s="19"/>
      <c r="O7124" s="19">
        <v>1.2345508089235762</v>
      </c>
      <c r="P7124" s="50"/>
      <c r="R7124" s="9" t="s">
        <v>0</v>
      </c>
    </row>
    <row r="7125" spans="2:18" x14ac:dyDescent="0.2">
      <c r="B7125" s="25">
        <v>6895</v>
      </c>
      <c r="C7125" s="193">
        <v>1.2886772997683396</v>
      </c>
      <c r="D7125" s="19"/>
      <c r="E7125" s="19"/>
      <c r="F7125" s="19">
        <v>2.8843066887321085E-2</v>
      </c>
      <c r="G7125" s="19"/>
      <c r="H7125" s="19">
        <v>0.46136958589314214</v>
      </c>
      <c r="I7125" s="19">
        <v>1.1071825881489918</v>
      </c>
      <c r="J7125" s="19"/>
      <c r="K7125" s="19"/>
      <c r="L7125" s="19">
        <v>1.6333163283553824E-2</v>
      </c>
      <c r="M7125" s="19">
        <v>0.11062443966191536</v>
      </c>
      <c r="N7125" s="19"/>
      <c r="O7125" s="19">
        <v>0.78734670523345263</v>
      </c>
      <c r="P7125" s="50"/>
      <c r="R7125" s="9" t="s">
        <v>0</v>
      </c>
    </row>
    <row r="7126" spans="2:18" x14ac:dyDescent="0.2">
      <c r="B7126" s="25">
        <v>6896</v>
      </c>
      <c r="C7126" s="193">
        <v>0.58490458145380808</v>
      </c>
      <c r="D7126" s="19"/>
      <c r="E7126" s="19"/>
      <c r="F7126" s="19">
        <v>0.29594285479764731</v>
      </c>
      <c r="G7126" s="19"/>
      <c r="H7126" s="19">
        <v>0.470337109710044</v>
      </c>
      <c r="I7126" s="19"/>
      <c r="J7126" s="19">
        <v>0.76666298743190808</v>
      </c>
      <c r="K7126" s="19">
        <v>0.44723624503073728</v>
      </c>
      <c r="L7126" s="19"/>
      <c r="M7126" s="19">
        <v>3.8966907201093838E-2</v>
      </c>
      <c r="N7126" s="19"/>
      <c r="O7126" s="19">
        <v>0.53635495353380969</v>
      </c>
      <c r="P7126" s="50"/>
      <c r="R7126" s="9" t="s">
        <v>0</v>
      </c>
    </row>
    <row r="7127" spans="2:18" x14ac:dyDescent="0.2">
      <c r="B7127" s="25">
        <v>6897</v>
      </c>
      <c r="C7127" s="193"/>
      <c r="D7127" s="19">
        <v>0.77984959132725951</v>
      </c>
      <c r="E7127" s="19"/>
      <c r="F7127" s="19">
        <v>0.45812136810371978</v>
      </c>
      <c r="G7127" s="19"/>
      <c r="H7127" s="19">
        <v>1.0191773047149644</v>
      </c>
      <c r="I7127" s="19"/>
      <c r="J7127" s="19">
        <v>0.33528301998623578</v>
      </c>
      <c r="K7127" s="19"/>
      <c r="L7127" s="19">
        <v>0.67632093211453459</v>
      </c>
      <c r="M7127" s="19"/>
      <c r="N7127" s="19">
        <v>1.2549473256744776</v>
      </c>
      <c r="O7127" s="19"/>
      <c r="P7127" s="50">
        <v>3.3203102285984519E-2</v>
      </c>
      <c r="R7127" s="9" t="s">
        <v>0</v>
      </c>
    </row>
    <row r="7128" spans="2:18" x14ac:dyDescent="0.2">
      <c r="B7128" s="25">
        <v>6898</v>
      </c>
      <c r="C7128" s="193">
        <v>1.633563477445551</v>
      </c>
      <c r="D7128" s="19"/>
      <c r="E7128" s="19">
        <v>1.8645055895485361</v>
      </c>
      <c r="F7128" s="19"/>
      <c r="G7128" s="19">
        <v>1.6850717468361205</v>
      </c>
      <c r="H7128" s="19"/>
      <c r="I7128" s="19">
        <v>1.6249687546881337</v>
      </c>
      <c r="J7128" s="19"/>
      <c r="K7128" s="19">
        <v>2.1161951859564931</v>
      </c>
      <c r="L7128" s="19"/>
      <c r="M7128" s="19">
        <v>2.4080364857696033</v>
      </c>
      <c r="N7128" s="19"/>
      <c r="O7128" s="19">
        <v>2.2572721274734628</v>
      </c>
      <c r="P7128" s="50"/>
      <c r="R7128" s="9" t="s">
        <v>0</v>
      </c>
    </row>
    <row r="7129" spans="2:18" x14ac:dyDescent="0.2">
      <c r="B7129" s="25">
        <v>6899</v>
      </c>
      <c r="C7129" s="193">
        <v>1.0935721418779358</v>
      </c>
      <c r="D7129" s="19"/>
      <c r="E7129" s="19">
        <v>0.54969427891901723</v>
      </c>
      <c r="F7129" s="19"/>
      <c r="G7129" s="19">
        <v>1.6446334881489486</v>
      </c>
      <c r="H7129" s="19"/>
      <c r="I7129" s="19">
        <v>1.0692140166112885</v>
      </c>
      <c r="J7129" s="19"/>
      <c r="K7129" s="19">
        <v>0.61830227257774906</v>
      </c>
      <c r="L7129" s="19"/>
      <c r="M7129" s="19"/>
      <c r="N7129" s="19">
        <v>4.6678924863622897E-3</v>
      </c>
      <c r="O7129" s="19">
        <v>0.15663159932353271</v>
      </c>
      <c r="P7129" s="50"/>
      <c r="R7129" s="9" t="s">
        <v>0</v>
      </c>
    </row>
    <row r="7130" spans="2:18" x14ac:dyDescent="0.2">
      <c r="B7130" s="25">
        <v>6900</v>
      </c>
      <c r="C7130" s="193">
        <v>1.3916279539997121</v>
      </c>
      <c r="D7130" s="19"/>
      <c r="E7130" s="19"/>
      <c r="F7130" s="19">
        <v>4.4003332387019298E-2</v>
      </c>
      <c r="G7130" s="19">
        <v>0.56231473606583138</v>
      </c>
      <c r="H7130" s="19"/>
      <c r="I7130" s="19">
        <v>0.6227810007787089</v>
      </c>
      <c r="J7130" s="19"/>
      <c r="K7130" s="19">
        <v>0.16942513704779338</v>
      </c>
      <c r="L7130" s="19"/>
      <c r="M7130" s="19">
        <v>0.44737925156096547</v>
      </c>
      <c r="N7130" s="19"/>
      <c r="O7130" s="19">
        <v>0.26834613052240885</v>
      </c>
      <c r="P7130" s="50"/>
      <c r="R7130" s="9" t="s">
        <v>0</v>
      </c>
    </row>
    <row r="7131" spans="2:18" x14ac:dyDescent="0.2">
      <c r="B7131" s="25">
        <v>6901</v>
      </c>
      <c r="C7131" s="193"/>
      <c r="D7131" s="19">
        <v>0.39045795081092749</v>
      </c>
      <c r="E7131" s="19"/>
      <c r="F7131" s="19">
        <v>0.14020718178438213</v>
      </c>
      <c r="G7131" s="19"/>
      <c r="H7131" s="19">
        <v>0.41664634750162227</v>
      </c>
      <c r="I7131" s="19"/>
      <c r="J7131" s="19">
        <v>0.35756577424760139</v>
      </c>
      <c r="K7131" s="19"/>
      <c r="L7131" s="19">
        <v>0.6011587049155972</v>
      </c>
      <c r="M7131" s="19"/>
      <c r="N7131" s="19">
        <v>0.42351597137979569</v>
      </c>
      <c r="O7131" s="19"/>
      <c r="P7131" s="50">
        <v>3.1016383482242556E-2</v>
      </c>
      <c r="R7131" s="9" t="s">
        <v>0</v>
      </c>
    </row>
    <row r="7132" spans="2:18" x14ac:dyDescent="0.2">
      <c r="B7132" s="25">
        <v>6902</v>
      </c>
      <c r="C7132" s="193"/>
      <c r="D7132" s="19">
        <v>0.794189171080526</v>
      </c>
      <c r="E7132" s="19"/>
      <c r="F7132" s="19">
        <v>1.1924039682934489</v>
      </c>
      <c r="G7132" s="19"/>
      <c r="H7132" s="19">
        <v>0.97019202761625267</v>
      </c>
      <c r="I7132" s="19"/>
      <c r="J7132" s="19">
        <v>0.40010096112944704</v>
      </c>
      <c r="K7132" s="19"/>
      <c r="L7132" s="19">
        <v>0.74762899415347772</v>
      </c>
      <c r="M7132" s="19"/>
      <c r="N7132" s="19">
        <v>0.28048305487669278</v>
      </c>
      <c r="O7132" s="19"/>
      <c r="P7132" s="50">
        <v>1.255976949389483</v>
      </c>
      <c r="R7132" s="9" t="s">
        <v>0</v>
      </c>
    </row>
    <row r="7133" spans="2:18" x14ac:dyDescent="0.2">
      <c r="B7133" s="25">
        <v>6903</v>
      </c>
      <c r="C7133" s="193">
        <v>0.45343808265785396</v>
      </c>
      <c r="D7133" s="19"/>
      <c r="E7133" s="19">
        <v>0.97249208625545835</v>
      </c>
      <c r="F7133" s="19"/>
      <c r="G7133" s="19">
        <v>0.63084580271774637</v>
      </c>
      <c r="H7133" s="19"/>
      <c r="I7133" s="19">
        <v>0.17244195183978644</v>
      </c>
      <c r="J7133" s="19"/>
      <c r="K7133" s="19"/>
      <c r="L7133" s="19">
        <v>0.80244831255390126</v>
      </c>
      <c r="M7133" s="19">
        <v>0.69094301225043642</v>
      </c>
      <c r="N7133" s="19"/>
      <c r="O7133" s="19">
        <v>0.51245299086148877</v>
      </c>
      <c r="P7133" s="50"/>
      <c r="R7133" s="9" t="s">
        <v>0</v>
      </c>
    </row>
    <row r="7134" spans="2:18" x14ac:dyDescent="0.2">
      <c r="B7134" s="25">
        <v>6904</v>
      </c>
      <c r="C7134" s="193"/>
      <c r="D7134" s="19">
        <v>0.45374945579474674</v>
      </c>
      <c r="E7134" s="19">
        <v>0.11967678891900813</v>
      </c>
      <c r="F7134" s="19"/>
      <c r="G7134" s="19"/>
      <c r="H7134" s="19">
        <v>5.1375536158160817E-2</v>
      </c>
      <c r="I7134" s="19"/>
      <c r="J7134" s="19">
        <v>0.96329592317041568</v>
      </c>
      <c r="K7134" s="19">
        <v>0.39024402944971714</v>
      </c>
      <c r="L7134" s="19"/>
      <c r="M7134" s="19">
        <v>0.66189085700089179</v>
      </c>
      <c r="N7134" s="19"/>
      <c r="O7134" s="19"/>
      <c r="P7134" s="50">
        <v>0.72572139697558324</v>
      </c>
      <c r="R7134" s="9" t="s">
        <v>0</v>
      </c>
    </row>
    <row r="7135" spans="2:18" x14ac:dyDescent="0.2">
      <c r="B7135" s="25">
        <v>6905</v>
      </c>
      <c r="C7135" s="193"/>
      <c r="D7135" s="19">
        <v>0.3946424500701487</v>
      </c>
      <c r="E7135" s="19">
        <v>0.35150851060604316</v>
      </c>
      <c r="F7135" s="19"/>
      <c r="G7135" s="19">
        <v>4.1517452762975561E-2</v>
      </c>
      <c r="H7135" s="19"/>
      <c r="I7135" s="19"/>
      <c r="J7135" s="19">
        <v>5.1326648521091055E-2</v>
      </c>
      <c r="K7135" s="19"/>
      <c r="L7135" s="19">
        <v>0.68167275639467184</v>
      </c>
      <c r="M7135" s="19"/>
      <c r="N7135" s="19">
        <v>0.74672703809008634</v>
      </c>
      <c r="O7135" s="19"/>
      <c r="P7135" s="50">
        <v>3.0944712192555947E-3</v>
      </c>
      <c r="R7135" s="9" t="s">
        <v>0</v>
      </c>
    </row>
    <row r="7136" spans="2:18" x14ac:dyDescent="0.2">
      <c r="B7136" s="25">
        <v>6906</v>
      </c>
      <c r="C7136" s="193">
        <v>0.48378104654526244</v>
      </c>
      <c r="D7136" s="19"/>
      <c r="E7136" s="19"/>
      <c r="F7136" s="19">
        <v>0.44613153941232181</v>
      </c>
      <c r="G7136" s="19"/>
      <c r="H7136" s="19">
        <v>0.27623187115946479</v>
      </c>
      <c r="I7136" s="19"/>
      <c r="J7136" s="19">
        <v>0.55936248059512816</v>
      </c>
      <c r="K7136" s="19"/>
      <c r="L7136" s="19">
        <v>1.0471329486904264</v>
      </c>
      <c r="M7136" s="19"/>
      <c r="N7136" s="19">
        <v>0.11844113052605512</v>
      </c>
      <c r="O7136" s="19"/>
      <c r="P7136" s="50">
        <v>0.26582663361659692</v>
      </c>
      <c r="R7136" s="9" t="s">
        <v>0</v>
      </c>
    </row>
    <row r="7137" spans="2:18" x14ac:dyDescent="0.2">
      <c r="B7137" s="25">
        <v>6907</v>
      </c>
      <c r="C7137" s="193">
        <v>1.4229998587630379</v>
      </c>
      <c r="D7137" s="19"/>
      <c r="E7137" s="19">
        <v>0.65467967480421041</v>
      </c>
      <c r="F7137" s="19"/>
      <c r="G7137" s="19">
        <v>0.63556543863187132</v>
      </c>
      <c r="H7137" s="19"/>
      <c r="I7137" s="19">
        <v>1.3418172258687247</v>
      </c>
      <c r="J7137" s="19"/>
      <c r="K7137" s="19">
        <v>0.14397283972134989</v>
      </c>
      <c r="L7137" s="19"/>
      <c r="M7137" s="19">
        <v>0.60454882188569559</v>
      </c>
      <c r="N7137" s="19"/>
      <c r="O7137" s="19">
        <v>0.78514517835924469</v>
      </c>
      <c r="P7137" s="50"/>
      <c r="R7137" s="9" t="s">
        <v>0</v>
      </c>
    </row>
    <row r="7138" spans="2:18" x14ac:dyDescent="0.2">
      <c r="B7138" s="25">
        <v>6908</v>
      </c>
      <c r="C7138" s="193">
        <v>2.2865055373593068</v>
      </c>
      <c r="D7138" s="19"/>
      <c r="E7138" s="19">
        <v>1.7483595201234665</v>
      </c>
      <c r="F7138" s="19"/>
      <c r="G7138" s="19">
        <v>1.9142862754677072</v>
      </c>
      <c r="H7138" s="19"/>
      <c r="I7138" s="19">
        <v>2.8171058380788105</v>
      </c>
      <c r="J7138" s="19"/>
      <c r="K7138" s="19">
        <v>1.8984091640085701</v>
      </c>
      <c r="L7138" s="19"/>
      <c r="M7138" s="19">
        <v>2.2684211335623115</v>
      </c>
      <c r="N7138" s="19"/>
      <c r="O7138" s="19">
        <v>2.5135526285480068</v>
      </c>
      <c r="P7138" s="50"/>
      <c r="R7138" s="9" t="s">
        <v>0</v>
      </c>
    </row>
    <row r="7139" spans="2:18" x14ac:dyDescent="0.2">
      <c r="B7139" s="25">
        <v>6909</v>
      </c>
      <c r="C7139" s="193">
        <v>0.80372046805019814</v>
      </c>
      <c r="D7139" s="19"/>
      <c r="E7139" s="19">
        <v>0.3055162397758221</v>
      </c>
      <c r="F7139" s="19"/>
      <c r="G7139" s="19">
        <v>0.599416562334532</v>
      </c>
      <c r="H7139" s="19"/>
      <c r="I7139" s="19">
        <v>0.45126653328908983</v>
      </c>
      <c r="J7139" s="19"/>
      <c r="K7139" s="19"/>
      <c r="L7139" s="19">
        <v>0.72355018213547373</v>
      </c>
      <c r="M7139" s="19">
        <v>0.797562413308462</v>
      </c>
      <c r="N7139" s="19"/>
      <c r="O7139" s="19">
        <v>0.41196194170039208</v>
      </c>
      <c r="P7139" s="50"/>
      <c r="R7139" s="9" t="s">
        <v>0</v>
      </c>
    </row>
    <row r="7140" spans="2:18" x14ac:dyDescent="0.2">
      <c r="B7140" s="25">
        <v>6910</v>
      </c>
      <c r="C7140" s="193"/>
      <c r="D7140" s="19">
        <v>1.334825713445688</v>
      </c>
      <c r="E7140" s="19"/>
      <c r="F7140" s="19">
        <v>1.7955881851845163</v>
      </c>
      <c r="G7140" s="19"/>
      <c r="H7140" s="19">
        <v>1.9751322337102826</v>
      </c>
      <c r="I7140" s="19"/>
      <c r="J7140" s="19">
        <v>2.0845611991251425</v>
      </c>
      <c r="K7140" s="19"/>
      <c r="L7140" s="19">
        <v>1.3044613587865814</v>
      </c>
      <c r="M7140" s="19"/>
      <c r="N7140" s="19">
        <v>2.0686943752170115</v>
      </c>
      <c r="O7140" s="19"/>
      <c r="P7140" s="50">
        <v>1.5778168312252152</v>
      </c>
      <c r="R7140" s="9" t="s">
        <v>0</v>
      </c>
    </row>
    <row r="7141" spans="2:18" x14ac:dyDescent="0.2">
      <c r="B7141" s="25">
        <v>6911</v>
      </c>
      <c r="C7141" s="193">
        <v>1.0724898462756889</v>
      </c>
      <c r="D7141" s="19"/>
      <c r="E7141" s="19">
        <v>0.58787242085302138</v>
      </c>
      <c r="F7141" s="19"/>
      <c r="G7141" s="19">
        <v>0.42489773914809115</v>
      </c>
      <c r="H7141" s="19"/>
      <c r="I7141" s="19">
        <v>0.25662023859177219</v>
      </c>
      <c r="J7141" s="19"/>
      <c r="K7141" s="19">
        <v>1.0440337750222528</v>
      </c>
      <c r="L7141" s="19"/>
      <c r="M7141" s="19">
        <v>1.3926010152682418</v>
      </c>
      <c r="N7141" s="19"/>
      <c r="O7141" s="19">
        <v>1.3058014342231639</v>
      </c>
      <c r="P7141" s="50"/>
      <c r="R7141" s="9" t="s">
        <v>0</v>
      </c>
    </row>
    <row r="7142" spans="2:18" x14ac:dyDescent="0.2">
      <c r="B7142" s="25">
        <v>6912</v>
      </c>
      <c r="C7142" s="193">
        <v>4.9507348002142453E-2</v>
      </c>
      <c r="D7142" s="19"/>
      <c r="E7142" s="19"/>
      <c r="F7142" s="19">
        <v>8.1104984052242077E-2</v>
      </c>
      <c r="G7142" s="19">
        <v>0.48585613125610255</v>
      </c>
      <c r="H7142" s="19"/>
      <c r="I7142" s="19">
        <v>0.35309855468513207</v>
      </c>
      <c r="J7142" s="19"/>
      <c r="K7142" s="19"/>
      <c r="L7142" s="19">
        <v>0.60576894568692974</v>
      </c>
      <c r="M7142" s="19"/>
      <c r="N7142" s="19">
        <v>0.20149316385304714</v>
      </c>
      <c r="O7142" s="19"/>
      <c r="P7142" s="50">
        <v>0.29994935788306132</v>
      </c>
      <c r="R7142" s="9" t="s">
        <v>0</v>
      </c>
    </row>
    <row r="7143" spans="2:18" x14ac:dyDescent="0.2">
      <c r="B7143" s="25">
        <v>6913</v>
      </c>
      <c r="C7143" s="193"/>
      <c r="D7143" s="19">
        <v>0.3259190379719335</v>
      </c>
      <c r="E7143" s="19"/>
      <c r="F7143" s="19">
        <v>0.62095000426987945</v>
      </c>
      <c r="G7143" s="19"/>
      <c r="H7143" s="19">
        <v>0.75841246825395425</v>
      </c>
      <c r="I7143" s="19"/>
      <c r="J7143" s="19">
        <v>0.8395926938655407</v>
      </c>
      <c r="K7143" s="19"/>
      <c r="L7143" s="19">
        <v>1.0877540751449202</v>
      </c>
      <c r="M7143" s="19"/>
      <c r="N7143" s="19">
        <v>1.09122215769646</v>
      </c>
      <c r="O7143" s="19"/>
      <c r="P7143" s="50">
        <v>0.78851261702365294</v>
      </c>
      <c r="R7143" s="9" t="s">
        <v>0</v>
      </c>
    </row>
    <row r="7144" spans="2:18" x14ac:dyDescent="0.2">
      <c r="B7144" s="25">
        <v>6914</v>
      </c>
      <c r="C7144" s="193">
        <v>1.1126380141697125</v>
      </c>
      <c r="D7144" s="19"/>
      <c r="E7144" s="19">
        <v>8.4391693184431696E-2</v>
      </c>
      <c r="F7144" s="19"/>
      <c r="G7144" s="19">
        <v>4.8895628398388138E-2</v>
      </c>
      <c r="H7144" s="19"/>
      <c r="I7144" s="19"/>
      <c r="J7144" s="19">
        <v>0.23000161322484269</v>
      </c>
      <c r="K7144" s="19">
        <v>0.18327454123561771</v>
      </c>
      <c r="L7144" s="19"/>
      <c r="M7144" s="19">
        <v>4.314782064460005E-2</v>
      </c>
      <c r="N7144" s="19"/>
      <c r="O7144" s="19"/>
      <c r="P7144" s="50">
        <v>0.45792733657160767</v>
      </c>
      <c r="R7144" s="9" t="s">
        <v>0</v>
      </c>
    </row>
    <row r="7145" spans="2:18" x14ac:dyDescent="0.2">
      <c r="B7145" s="25">
        <v>6915</v>
      </c>
      <c r="C7145" s="193"/>
      <c r="D7145" s="19">
        <v>0.70604865758817759</v>
      </c>
      <c r="E7145" s="19"/>
      <c r="F7145" s="19">
        <v>0.63351398268482961</v>
      </c>
      <c r="G7145" s="19">
        <v>0.14688961656623875</v>
      </c>
      <c r="H7145" s="19"/>
      <c r="I7145" s="19">
        <v>0.44233249453704099</v>
      </c>
      <c r="J7145" s="19"/>
      <c r="K7145" s="19">
        <v>4.8565302639943191E-4</v>
      </c>
      <c r="L7145" s="19"/>
      <c r="M7145" s="19"/>
      <c r="N7145" s="19">
        <v>0.53747575568354833</v>
      </c>
      <c r="O7145" s="19"/>
      <c r="P7145" s="50">
        <v>0.73797444767740317</v>
      </c>
      <c r="R7145" s="9" t="s">
        <v>0</v>
      </c>
    </row>
    <row r="7146" spans="2:18" x14ac:dyDescent="0.2">
      <c r="B7146" s="25">
        <v>6916</v>
      </c>
      <c r="C7146" s="193"/>
      <c r="D7146" s="19">
        <v>0.23015144625237213</v>
      </c>
      <c r="E7146" s="19">
        <v>0.18219289644314876</v>
      </c>
      <c r="F7146" s="19"/>
      <c r="G7146" s="19">
        <v>0.80426495527952657</v>
      </c>
      <c r="H7146" s="19"/>
      <c r="I7146" s="19"/>
      <c r="J7146" s="19">
        <v>9.0072741686501367E-2</v>
      </c>
      <c r="K7146" s="19"/>
      <c r="L7146" s="19">
        <v>0.19947591165141418</v>
      </c>
      <c r="M7146" s="19">
        <v>1.964360461730907E-2</v>
      </c>
      <c r="N7146" s="19"/>
      <c r="O7146" s="19">
        <v>0.92163286661530841</v>
      </c>
      <c r="P7146" s="50"/>
      <c r="R7146" s="9" t="s">
        <v>0</v>
      </c>
    </row>
    <row r="7147" spans="2:18" x14ac:dyDescent="0.2">
      <c r="B7147" s="25">
        <v>6917</v>
      </c>
      <c r="C7147" s="193"/>
      <c r="D7147" s="19">
        <v>1.4000111236216786</v>
      </c>
      <c r="E7147" s="19"/>
      <c r="F7147" s="19">
        <v>1.3206037174373721</v>
      </c>
      <c r="G7147" s="19"/>
      <c r="H7147" s="19">
        <v>0.99205513098337228</v>
      </c>
      <c r="I7147" s="19"/>
      <c r="J7147" s="19">
        <v>4.6530536288032651E-2</v>
      </c>
      <c r="K7147" s="19"/>
      <c r="L7147" s="19">
        <v>0.62491300958639984</v>
      </c>
      <c r="M7147" s="19"/>
      <c r="N7147" s="19">
        <v>0.38108495512680679</v>
      </c>
      <c r="O7147" s="19"/>
      <c r="P7147" s="50">
        <v>0.16463088559012973</v>
      </c>
      <c r="R7147" s="9" t="s">
        <v>0</v>
      </c>
    </row>
    <row r="7148" spans="2:18" x14ac:dyDescent="0.2">
      <c r="B7148" s="25">
        <v>6918</v>
      </c>
      <c r="C7148" s="193"/>
      <c r="D7148" s="19">
        <v>0.54289842391873466</v>
      </c>
      <c r="E7148" s="19"/>
      <c r="F7148" s="19">
        <v>0.20723219528659351</v>
      </c>
      <c r="G7148" s="19">
        <v>1.0905958213631766</v>
      </c>
      <c r="H7148" s="19"/>
      <c r="I7148" s="19"/>
      <c r="J7148" s="19">
        <v>0.18637153985772442</v>
      </c>
      <c r="K7148" s="19"/>
      <c r="L7148" s="19">
        <v>0.40191126648531789</v>
      </c>
      <c r="M7148" s="19"/>
      <c r="N7148" s="19">
        <v>0.74890843525412953</v>
      </c>
      <c r="O7148" s="19">
        <v>1.0588428059471802</v>
      </c>
      <c r="P7148" s="50"/>
      <c r="R7148" s="9" t="s">
        <v>0</v>
      </c>
    </row>
    <row r="7149" spans="2:18" x14ac:dyDescent="0.2">
      <c r="B7149" s="25">
        <v>6919</v>
      </c>
      <c r="C7149" s="193"/>
      <c r="D7149" s="19">
        <v>0.58075359690936468</v>
      </c>
      <c r="E7149" s="19"/>
      <c r="F7149" s="19">
        <v>1.8714254619043795</v>
      </c>
      <c r="G7149" s="19"/>
      <c r="H7149" s="19">
        <v>2.0325333933684759</v>
      </c>
      <c r="I7149" s="19"/>
      <c r="J7149" s="19">
        <v>0.40045947192208992</v>
      </c>
      <c r="K7149" s="19"/>
      <c r="L7149" s="19">
        <v>1.7174014948418956</v>
      </c>
      <c r="M7149" s="19"/>
      <c r="N7149" s="19">
        <v>1.4469115145992955</v>
      </c>
      <c r="O7149" s="19"/>
      <c r="P7149" s="50">
        <v>2.1910196605510768</v>
      </c>
      <c r="R7149" s="9" t="s">
        <v>0</v>
      </c>
    </row>
    <row r="7150" spans="2:18" x14ac:dyDescent="0.2">
      <c r="B7150" s="25">
        <v>6920</v>
      </c>
      <c r="C7150" s="193"/>
      <c r="D7150" s="19">
        <v>3.9964131230624492E-2</v>
      </c>
      <c r="E7150" s="19">
        <v>0.24717466574717051</v>
      </c>
      <c r="F7150" s="19"/>
      <c r="G7150" s="19">
        <v>0.91736440837782418</v>
      </c>
      <c r="H7150" s="19"/>
      <c r="I7150" s="19">
        <v>0.12358890277445291</v>
      </c>
      <c r="J7150" s="19"/>
      <c r="K7150" s="19">
        <v>0.25653411280313188</v>
      </c>
      <c r="L7150" s="19"/>
      <c r="M7150" s="19"/>
      <c r="N7150" s="19">
        <v>6.1290578190075454E-2</v>
      </c>
      <c r="O7150" s="19">
        <v>1.0303477968961563</v>
      </c>
      <c r="P7150" s="50"/>
      <c r="R7150" s="9" t="s">
        <v>0</v>
      </c>
    </row>
    <row r="7151" spans="2:18" x14ac:dyDescent="0.2">
      <c r="B7151" s="25">
        <v>6921</v>
      </c>
      <c r="C7151" s="193"/>
      <c r="D7151" s="19">
        <v>1.1901574175221032</v>
      </c>
      <c r="E7151" s="19">
        <v>0.1359984448556375</v>
      </c>
      <c r="F7151" s="19"/>
      <c r="G7151" s="19"/>
      <c r="H7151" s="19">
        <v>1.1104113765499308</v>
      </c>
      <c r="I7151" s="19">
        <v>0.70721859479632054</v>
      </c>
      <c r="J7151" s="19"/>
      <c r="K7151" s="19"/>
      <c r="L7151" s="19">
        <v>9.3639522757360844E-2</v>
      </c>
      <c r="M7151" s="19">
        <v>0.21444995705506942</v>
      </c>
      <c r="N7151" s="19"/>
      <c r="O7151" s="19">
        <v>8.0815486720633364E-2</v>
      </c>
      <c r="P7151" s="50"/>
      <c r="R7151" s="9" t="s">
        <v>0</v>
      </c>
    </row>
    <row r="7152" spans="2:18" x14ac:dyDescent="0.2">
      <c r="B7152" s="25">
        <v>6922</v>
      </c>
      <c r="C7152" s="193">
        <v>2.8988393184351016</v>
      </c>
      <c r="D7152" s="19"/>
      <c r="E7152" s="19">
        <v>2.7696544268782546</v>
      </c>
      <c r="F7152" s="19"/>
      <c r="G7152" s="19">
        <v>2.8432637794979585</v>
      </c>
      <c r="H7152" s="19"/>
      <c r="I7152" s="19">
        <v>2.5275326868121351</v>
      </c>
      <c r="J7152" s="19"/>
      <c r="K7152" s="19">
        <v>2.7082387206125724</v>
      </c>
      <c r="L7152" s="19"/>
      <c r="M7152" s="19">
        <v>1.8640081307897944</v>
      </c>
      <c r="N7152" s="19"/>
      <c r="O7152" s="19">
        <v>2.1605985953145206</v>
      </c>
      <c r="P7152" s="50"/>
      <c r="R7152" s="9" t="s">
        <v>0</v>
      </c>
    </row>
    <row r="7153" spans="2:18" x14ac:dyDescent="0.2">
      <c r="B7153" s="25">
        <v>6923</v>
      </c>
      <c r="C7153" s="193"/>
      <c r="D7153" s="19">
        <v>1.8893459733565989</v>
      </c>
      <c r="E7153" s="19"/>
      <c r="F7153" s="19">
        <v>1.2224440343016227</v>
      </c>
      <c r="G7153" s="19"/>
      <c r="H7153" s="19">
        <v>0.36349874966679901</v>
      </c>
      <c r="I7153" s="19"/>
      <c r="J7153" s="19">
        <v>0.90749415875872164</v>
      </c>
      <c r="K7153" s="19"/>
      <c r="L7153" s="19">
        <v>1.0629221292770177</v>
      </c>
      <c r="M7153" s="19"/>
      <c r="N7153" s="19">
        <v>1.2231676275969781</v>
      </c>
      <c r="O7153" s="19"/>
      <c r="P7153" s="50">
        <v>1.0315920869047419</v>
      </c>
      <c r="R7153" s="9" t="s">
        <v>0</v>
      </c>
    </row>
    <row r="7154" spans="2:18" x14ac:dyDescent="0.2">
      <c r="B7154" s="25">
        <v>6924</v>
      </c>
      <c r="C7154" s="193">
        <v>3.832673893821574E-2</v>
      </c>
      <c r="D7154" s="19"/>
      <c r="E7154" s="19">
        <v>0.43151636950727923</v>
      </c>
      <c r="F7154" s="19"/>
      <c r="G7154" s="19">
        <v>1.2856111192624198</v>
      </c>
      <c r="H7154" s="19"/>
      <c r="I7154" s="19">
        <v>0.64703180167591179</v>
      </c>
      <c r="J7154" s="19"/>
      <c r="K7154" s="19">
        <v>0.54041703241085082</v>
      </c>
      <c r="L7154" s="19"/>
      <c r="M7154" s="19">
        <v>0.25704634787203401</v>
      </c>
      <c r="N7154" s="19"/>
      <c r="O7154" s="19"/>
      <c r="P7154" s="50">
        <v>0.36714009592650432</v>
      </c>
      <c r="R7154" s="9" t="s">
        <v>0</v>
      </c>
    </row>
    <row r="7155" spans="2:18" x14ac:dyDescent="0.2">
      <c r="B7155" s="25">
        <v>6925</v>
      </c>
      <c r="C7155" s="193">
        <v>1.1206056899743151</v>
      </c>
      <c r="D7155" s="19"/>
      <c r="E7155" s="19">
        <v>1.581865030578953</v>
      </c>
      <c r="F7155" s="19"/>
      <c r="G7155" s="19">
        <v>1.9418251705975118</v>
      </c>
      <c r="H7155" s="19"/>
      <c r="I7155" s="19">
        <v>2.4768464936433938</v>
      </c>
      <c r="J7155" s="19"/>
      <c r="K7155" s="19">
        <v>2.1200111491260913</v>
      </c>
      <c r="L7155" s="19"/>
      <c r="M7155" s="19">
        <v>1.9763088817705667</v>
      </c>
      <c r="N7155" s="19"/>
      <c r="O7155" s="19">
        <v>2.3920515536154752</v>
      </c>
      <c r="P7155" s="50"/>
      <c r="R7155" s="9" t="s">
        <v>0</v>
      </c>
    </row>
    <row r="7156" spans="2:18" x14ac:dyDescent="0.2">
      <c r="B7156" s="25">
        <v>6926</v>
      </c>
      <c r="C7156" s="193">
        <v>0.7837826396208627</v>
      </c>
      <c r="D7156" s="19"/>
      <c r="E7156" s="19"/>
      <c r="F7156" s="19">
        <v>0.37102790911145306</v>
      </c>
      <c r="G7156" s="19">
        <v>0.10853691226058979</v>
      </c>
      <c r="H7156" s="19"/>
      <c r="I7156" s="19"/>
      <c r="J7156" s="19">
        <v>0.18203636169526116</v>
      </c>
      <c r="K7156" s="19">
        <v>0.75347079872235656</v>
      </c>
      <c r="L7156" s="19"/>
      <c r="M7156" s="19">
        <v>0.20622305955170575</v>
      </c>
      <c r="N7156" s="19"/>
      <c r="O7156" s="19">
        <v>0.27873406104307197</v>
      </c>
      <c r="P7156" s="50"/>
      <c r="R7156" s="9" t="s">
        <v>0</v>
      </c>
    </row>
    <row r="7157" spans="2:18" x14ac:dyDescent="0.2">
      <c r="B7157" s="25">
        <v>6927</v>
      </c>
      <c r="C7157" s="193"/>
      <c r="D7157" s="19">
        <v>0.6407333259414032</v>
      </c>
      <c r="E7157" s="19"/>
      <c r="F7157" s="19">
        <v>0.84138775650790143</v>
      </c>
      <c r="G7157" s="19"/>
      <c r="H7157" s="19">
        <v>1.6135154748714464</v>
      </c>
      <c r="I7157" s="19">
        <v>0.2089339538353209</v>
      </c>
      <c r="J7157" s="19"/>
      <c r="K7157" s="19"/>
      <c r="L7157" s="19">
        <v>1.2020138246506531</v>
      </c>
      <c r="M7157" s="19"/>
      <c r="N7157" s="19">
        <v>0.72543269237180419</v>
      </c>
      <c r="O7157" s="19"/>
      <c r="P7157" s="50">
        <v>1.0791387926957423</v>
      </c>
      <c r="R7157" s="9" t="s">
        <v>0</v>
      </c>
    </row>
    <row r="7158" spans="2:18" x14ac:dyDescent="0.2">
      <c r="B7158" s="25">
        <v>6928</v>
      </c>
      <c r="C7158" s="193">
        <v>1.7474583518022107</v>
      </c>
      <c r="D7158" s="19"/>
      <c r="E7158" s="19">
        <v>1.6654725173865674</v>
      </c>
      <c r="F7158" s="19"/>
      <c r="G7158" s="19">
        <v>0.9620043277807554</v>
      </c>
      <c r="H7158" s="19"/>
      <c r="I7158" s="19">
        <v>1.1180256433436857</v>
      </c>
      <c r="J7158" s="19"/>
      <c r="K7158" s="19">
        <v>0.84034613854936624</v>
      </c>
      <c r="L7158" s="19"/>
      <c r="M7158" s="19">
        <v>0.8854636259662354</v>
      </c>
      <c r="N7158" s="19"/>
      <c r="O7158" s="19">
        <v>1.8613459300972888</v>
      </c>
      <c r="P7158" s="50"/>
      <c r="R7158" s="9" t="s">
        <v>0</v>
      </c>
    </row>
    <row r="7159" spans="2:18" x14ac:dyDescent="0.2">
      <c r="B7159" s="25">
        <v>6929</v>
      </c>
      <c r="C7159" s="193">
        <v>0.24299446327048604</v>
      </c>
      <c r="D7159" s="19"/>
      <c r="E7159" s="19">
        <v>1.2614382695321147</v>
      </c>
      <c r="F7159" s="19"/>
      <c r="G7159" s="19">
        <v>0.47186406308423456</v>
      </c>
      <c r="H7159" s="19"/>
      <c r="I7159" s="19">
        <v>0.20063574987491545</v>
      </c>
      <c r="J7159" s="19"/>
      <c r="K7159" s="19">
        <v>1.5266525288936148</v>
      </c>
      <c r="L7159" s="19"/>
      <c r="M7159" s="19">
        <v>1.1383255216829733</v>
      </c>
      <c r="N7159" s="19"/>
      <c r="O7159" s="19">
        <v>0.15234673047932398</v>
      </c>
      <c r="P7159" s="50"/>
      <c r="R7159" s="9" t="s">
        <v>0</v>
      </c>
    </row>
    <row r="7160" spans="2:18" x14ac:dyDescent="0.2">
      <c r="B7160" s="25">
        <v>6930</v>
      </c>
      <c r="C7160" s="193">
        <v>0.58647482803524076</v>
      </c>
      <c r="D7160" s="19"/>
      <c r="E7160" s="19">
        <v>0.40171040708853012</v>
      </c>
      <c r="F7160" s="19"/>
      <c r="G7160" s="19">
        <v>1.5328440018205947</v>
      </c>
      <c r="H7160" s="19"/>
      <c r="I7160" s="19">
        <v>1.0725943056466012</v>
      </c>
      <c r="J7160" s="19"/>
      <c r="K7160" s="19">
        <v>0.3695209766690048</v>
      </c>
      <c r="L7160" s="19"/>
      <c r="M7160" s="19">
        <v>1.0495520055230074</v>
      </c>
      <c r="N7160" s="19"/>
      <c r="O7160" s="19">
        <v>1.2643004063394174</v>
      </c>
      <c r="P7160" s="50"/>
      <c r="R7160" s="9" t="s">
        <v>0</v>
      </c>
    </row>
    <row r="7161" spans="2:18" x14ac:dyDescent="0.2">
      <c r="B7161" s="25">
        <v>6931</v>
      </c>
      <c r="C7161" s="193">
        <v>0.48788944571314857</v>
      </c>
      <c r="D7161" s="19"/>
      <c r="E7161" s="19"/>
      <c r="F7161" s="19">
        <v>1.2555614888749098</v>
      </c>
      <c r="G7161" s="19">
        <v>9.4469539179705936E-2</v>
      </c>
      <c r="H7161" s="19"/>
      <c r="I7161" s="19">
        <v>0.16986910515340356</v>
      </c>
      <c r="J7161" s="19"/>
      <c r="K7161" s="19"/>
      <c r="L7161" s="19">
        <v>0.50351207109411644</v>
      </c>
      <c r="M7161" s="19">
        <v>0.15608880074672479</v>
      </c>
      <c r="N7161" s="19"/>
      <c r="O7161" s="19"/>
      <c r="P7161" s="50">
        <v>0.11970441913237742</v>
      </c>
      <c r="R7161" s="9" t="s">
        <v>0</v>
      </c>
    </row>
    <row r="7162" spans="2:18" x14ac:dyDescent="0.2">
      <c r="B7162" s="25">
        <v>6932</v>
      </c>
      <c r="C7162" s="193">
        <v>0.22886378015122752</v>
      </c>
      <c r="D7162" s="19"/>
      <c r="E7162" s="19">
        <v>1.3419889552221107</v>
      </c>
      <c r="F7162" s="19"/>
      <c r="G7162" s="19">
        <v>2.1678090451959258</v>
      </c>
      <c r="H7162" s="19"/>
      <c r="I7162" s="19">
        <v>1.7568401375781719</v>
      </c>
      <c r="J7162" s="19"/>
      <c r="K7162" s="19">
        <v>2.1815318946153148</v>
      </c>
      <c r="L7162" s="19"/>
      <c r="M7162" s="19">
        <v>1.802358158857446</v>
      </c>
      <c r="N7162" s="19"/>
      <c r="O7162" s="19">
        <v>1.7121075617318513</v>
      </c>
      <c r="P7162" s="50"/>
      <c r="R7162" s="9" t="s">
        <v>0</v>
      </c>
    </row>
    <row r="7163" spans="2:18" x14ac:dyDescent="0.2">
      <c r="B7163" s="25">
        <v>6933</v>
      </c>
      <c r="C7163" s="193">
        <v>1.4154930659914309</v>
      </c>
      <c r="D7163" s="19"/>
      <c r="E7163" s="19">
        <v>0.59937956685296068</v>
      </c>
      <c r="F7163" s="19"/>
      <c r="G7163" s="19">
        <v>0.38939598048821633</v>
      </c>
      <c r="H7163" s="19"/>
      <c r="I7163" s="19">
        <v>0.74090751290480006</v>
      </c>
      <c r="J7163" s="19"/>
      <c r="K7163" s="19">
        <v>1.205662029283058</v>
      </c>
      <c r="L7163" s="19"/>
      <c r="M7163" s="19">
        <v>1.1699649908179663</v>
      </c>
      <c r="N7163" s="19"/>
      <c r="O7163" s="19">
        <v>0.96673567100172642</v>
      </c>
      <c r="P7163" s="50"/>
      <c r="R7163" s="9" t="s">
        <v>0</v>
      </c>
    </row>
    <row r="7164" spans="2:18" x14ac:dyDescent="0.2">
      <c r="B7164" s="25">
        <v>6934</v>
      </c>
      <c r="C7164" s="193">
        <v>0.67511549315150998</v>
      </c>
      <c r="D7164" s="19"/>
      <c r="E7164" s="19"/>
      <c r="F7164" s="19">
        <v>0.33430539342637811</v>
      </c>
      <c r="G7164" s="19">
        <v>0.28799975793298682</v>
      </c>
      <c r="H7164" s="19"/>
      <c r="I7164" s="19">
        <v>0.8150050597985492</v>
      </c>
      <c r="J7164" s="19"/>
      <c r="K7164" s="19">
        <v>0.44950021322079403</v>
      </c>
      <c r="L7164" s="19"/>
      <c r="M7164" s="19">
        <v>0.17834787332775873</v>
      </c>
      <c r="N7164" s="19"/>
      <c r="O7164" s="19">
        <v>0.47809390557006853</v>
      </c>
      <c r="P7164" s="50"/>
      <c r="R7164" s="9" t="s">
        <v>0</v>
      </c>
    </row>
    <row r="7165" spans="2:18" x14ac:dyDescent="0.2">
      <c r="B7165" s="25">
        <v>6935</v>
      </c>
      <c r="C7165" s="193"/>
      <c r="D7165" s="19">
        <v>0.82373455864318745</v>
      </c>
      <c r="E7165" s="19">
        <v>2.5794838103231698E-2</v>
      </c>
      <c r="F7165" s="19"/>
      <c r="G7165" s="19">
        <v>0.23037798565014159</v>
      </c>
      <c r="H7165" s="19"/>
      <c r="I7165" s="19"/>
      <c r="J7165" s="19">
        <v>0.39147620746638162</v>
      </c>
      <c r="K7165" s="19"/>
      <c r="L7165" s="19">
        <v>0.18322578431057837</v>
      </c>
      <c r="M7165" s="19"/>
      <c r="N7165" s="19">
        <v>8.7582384460093404E-3</v>
      </c>
      <c r="O7165" s="19"/>
      <c r="P7165" s="50">
        <v>0.69161249840475691</v>
      </c>
      <c r="R7165" s="9" t="s">
        <v>0</v>
      </c>
    </row>
    <row r="7166" spans="2:18" x14ac:dyDescent="0.2">
      <c r="B7166" s="25">
        <v>6936</v>
      </c>
      <c r="C7166" s="193">
        <v>1.3012683415053936</v>
      </c>
      <c r="D7166" s="19"/>
      <c r="E7166" s="19">
        <v>2.2457245743423608</v>
      </c>
      <c r="F7166" s="19"/>
      <c r="G7166" s="19">
        <v>2.226647490551013</v>
      </c>
      <c r="H7166" s="19"/>
      <c r="I7166" s="19">
        <v>1.9715146996500219</v>
      </c>
      <c r="J7166" s="19"/>
      <c r="K7166" s="19">
        <v>0.75607127565999566</v>
      </c>
      <c r="L7166" s="19"/>
      <c r="M7166" s="19">
        <v>1.9321166050934611</v>
      </c>
      <c r="N7166" s="19"/>
      <c r="O7166" s="19">
        <v>1.5110531585905973</v>
      </c>
      <c r="P7166" s="50"/>
      <c r="R7166" s="9" t="s">
        <v>0</v>
      </c>
    </row>
    <row r="7167" spans="2:18" x14ac:dyDescent="0.2">
      <c r="B7167" s="25">
        <v>6937</v>
      </c>
      <c r="C7167" s="193"/>
      <c r="D7167" s="19">
        <v>0.12112700759491753</v>
      </c>
      <c r="E7167" s="19">
        <v>0.29884505730590888</v>
      </c>
      <c r="F7167" s="19"/>
      <c r="G7167" s="19">
        <v>1.0402533243442564</v>
      </c>
      <c r="H7167" s="19"/>
      <c r="I7167" s="19"/>
      <c r="J7167" s="19">
        <v>0.38211532258712766</v>
      </c>
      <c r="K7167" s="19">
        <v>0.38405460225660099</v>
      </c>
      <c r="L7167" s="19"/>
      <c r="M7167" s="19">
        <v>0.32019676574719225</v>
      </c>
      <c r="N7167" s="19"/>
      <c r="O7167" s="19"/>
      <c r="P7167" s="50">
        <v>0.12066124227716442</v>
      </c>
      <c r="R7167" s="9" t="s">
        <v>0</v>
      </c>
    </row>
    <row r="7168" spans="2:18" x14ac:dyDescent="0.2">
      <c r="B7168" s="25">
        <v>6938</v>
      </c>
      <c r="C7168" s="193"/>
      <c r="D7168" s="19">
        <v>0.71530574004861036</v>
      </c>
      <c r="E7168" s="19"/>
      <c r="F7168" s="19">
        <v>0.63982068354941268</v>
      </c>
      <c r="G7168" s="19">
        <v>0.36124294436821658</v>
      </c>
      <c r="H7168" s="19"/>
      <c r="I7168" s="19"/>
      <c r="J7168" s="19">
        <v>0.28758963744458549</v>
      </c>
      <c r="K7168" s="19"/>
      <c r="L7168" s="19">
        <v>0.93885972366212356</v>
      </c>
      <c r="M7168" s="19"/>
      <c r="N7168" s="19">
        <v>0.85081012309654291</v>
      </c>
      <c r="O7168" s="19"/>
      <c r="P7168" s="50">
        <v>0.71371906722251832</v>
      </c>
      <c r="R7168" s="9" t="s">
        <v>0</v>
      </c>
    </row>
    <row r="7169" spans="2:18" x14ac:dyDescent="0.2">
      <c r="B7169" s="25">
        <v>6939</v>
      </c>
      <c r="C7169" s="193"/>
      <c r="D7169" s="19">
        <v>0.70447230946992778</v>
      </c>
      <c r="E7169" s="19"/>
      <c r="F7169" s="19">
        <v>0.61352748983071648</v>
      </c>
      <c r="G7169" s="19">
        <v>0.17002350749215733</v>
      </c>
      <c r="H7169" s="19"/>
      <c r="I7169" s="19"/>
      <c r="J7169" s="19">
        <v>0.64763221974859264</v>
      </c>
      <c r="K7169" s="19"/>
      <c r="L7169" s="19">
        <v>4.9161687422458397E-3</v>
      </c>
      <c r="M7169" s="19"/>
      <c r="N7169" s="19">
        <v>0.10280033611831654</v>
      </c>
      <c r="O7169" s="19"/>
      <c r="P7169" s="50">
        <v>0.47460848892703555</v>
      </c>
      <c r="R7169" s="9" t="s">
        <v>0</v>
      </c>
    </row>
    <row r="7170" spans="2:18" x14ac:dyDescent="0.2">
      <c r="B7170" s="25">
        <v>6940</v>
      </c>
      <c r="C7170" s="193">
        <v>0.42869622056574447</v>
      </c>
      <c r="D7170" s="19"/>
      <c r="E7170" s="19"/>
      <c r="F7170" s="19">
        <v>0.67736863791689861</v>
      </c>
      <c r="G7170" s="19"/>
      <c r="H7170" s="19">
        <v>1.1360240609861274</v>
      </c>
      <c r="I7170" s="19"/>
      <c r="J7170" s="19">
        <v>0.97877137550003013</v>
      </c>
      <c r="K7170" s="19"/>
      <c r="L7170" s="19">
        <v>0.30339145171997411</v>
      </c>
      <c r="M7170" s="19"/>
      <c r="N7170" s="19">
        <v>0.32777307124336602</v>
      </c>
      <c r="O7170" s="19"/>
      <c r="P7170" s="50">
        <v>7.7685904544882972E-2</v>
      </c>
      <c r="R7170" s="9" t="s">
        <v>0</v>
      </c>
    </row>
    <row r="7171" spans="2:18" x14ac:dyDescent="0.2">
      <c r="B7171" s="25">
        <v>6941</v>
      </c>
      <c r="C7171" s="193">
        <v>1.7975668231506239</v>
      </c>
      <c r="D7171" s="19"/>
      <c r="E7171" s="19">
        <v>1.4314740064954981</v>
      </c>
      <c r="F7171" s="19"/>
      <c r="G7171" s="19">
        <v>1.9692312426175109</v>
      </c>
      <c r="H7171" s="19"/>
      <c r="I7171" s="19">
        <v>0.68235856744495227</v>
      </c>
      <c r="J7171" s="19"/>
      <c r="K7171" s="19">
        <v>1.766645295236775</v>
      </c>
      <c r="L7171" s="19"/>
      <c r="M7171" s="19">
        <v>1.446812226974862</v>
      </c>
      <c r="N7171" s="19"/>
      <c r="O7171" s="19">
        <v>1.7400168057742602</v>
      </c>
      <c r="P7171" s="50"/>
      <c r="R7171" s="9" t="s">
        <v>0</v>
      </c>
    </row>
    <row r="7172" spans="2:18" x14ac:dyDescent="0.2">
      <c r="B7172" s="25">
        <v>6942</v>
      </c>
      <c r="C7172" s="193">
        <v>0.62250836217340266</v>
      </c>
      <c r="D7172" s="19"/>
      <c r="E7172" s="19">
        <v>1.5700088194885806</v>
      </c>
      <c r="F7172" s="19"/>
      <c r="G7172" s="19">
        <v>2.1870668582091501</v>
      </c>
      <c r="H7172" s="19"/>
      <c r="I7172" s="19">
        <v>1.6256389841134922</v>
      </c>
      <c r="J7172" s="19"/>
      <c r="K7172" s="19">
        <v>1.2755308583049259</v>
      </c>
      <c r="L7172" s="19"/>
      <c r="M7172" s="19">
        <v>1.4969039323579323</v>
      </c>
      <c r="N7172" s="19"/>
      <c r="O7172" s="19">
        <v>1.0528259342066584</v>
      </c>
      <c r="P7172" s="50"/>
      <c r="R7172" s="9" t="s">
        <v>0</v>
      </c>
    </row>
    <row r="7173" spans="2:18" x14ac:dyDescent="0.2">
      <c r="B7173" s="25">
        <v>6943</v>
      </c>
      <c r="C7173" s="193">
        <v>0.42599727531279347</v>
      </c>
      <c r="D7173" s="19"/>
      <c r="E7173" s="19">
        <v>0.26977271154933985</v>
      </c>
      <c r="F7173" s="19"/>
      <c r="G7173" s="19">
        <v>0.99967539510501846</v>
      </c>
      <c r="H7173" s="19"/>
      <c r="I7173" s="19">
        <v>0.82659413394668069</v>
      </c>
      <c r="J7173" s="19"/>
      <c r="K7173" s="19">
        <v>4.9540187412213804E-2</v>
      </c>
      <c r="L7173" s="19"/>
      <c r="M7173" s="19">
        <v>0.54405056856498568</v>
      </c>
      <c r="N7173" s="19"/>
      <c r="O7173" s="19"/>
      <c r="P7173" s="50">
        <v>0.12636424030113672</v>
      </c>
      <c r="R7173" s="9" t="s">
        <v>0</v>
      </c>
    </row>
    <row r="7174" spans="2:18" x14ac:dyDescent="0.2">
      <c r="B7174" s="25">
        <v>6944</v>
      </c>
      <c r="C7174" s="193"/>
      <c r="D7174" s="19">
        <v>0.9415023153961749</v>
      </c>
      <c r="E7174" s="19"/>
      <c r="F7174" s="19">
        <v>0.9949695331886329</v>
      </c>
      <c r="G7174" s="19"/>
      <c r="H7174" s="19">
        <v>0.67632886120066249</v>
      </c>
      <c r="I7174" s="19"/>
      <c r="J7174" s="19">
        <v>1.2523609195092003</v>
      </c>
      <c r="K7174" s="19"/>
      <c r="L7174" s="19">
        <v>1.2531481425360742</v>
      </c>
      <c r="M7174" s="19"/>
      <c r="N7174" s="19">
        <v>0.94809821444272346</v>
      </c>
      <c r="O7174" s="19"/>
      <c r="P7174" s="50">
        <v>0.73687004724607263</v>
      </c>
      <c r="R7174" s="9" t="s">
        <v>0</v>
      </c>
    </row>
    <row r="7175" spans="2:18" x14ac:dyDescent="0.2">
      <c r="B7175" s="25">
        <v>6945</v>
      </c>
      <c r="C7175" s="193">
        <v>0.80527661623327884</v>
      </c>
      <c r="D7175" s="19"/>
      <c r="E7175" s="19">
        <v>0.51001257688749302</v>
      </c>
      <c r="F7175" s="19"/>
      <c r="G7175" s="19">
        <v>7.9025183884064945E-2</v>
      </c>
      <c r="H7175" s="19"/>
      <c r="I7175" s="19">
        <v>0.99222371837709145</v>
      </c>
      <c r="J7175" s="19"/>
      <c r="K7175" s="19"/>
      <c r="L7175" s="19">
        <v>0.21752423593254447</v>
      </c>
      <c r="M7175" s="19">
        <v>0.17206824992541805</v>
      </c>
      <c r="N7175" s="19"/>
      <c r="O7175" s="19">
        <v>0.93661021248892129</v>
      </c>
      <c r="P7175" s="50"/>
      <c r="R7175" s="9" t="s">
        <v>0</v>
      </c>
    </row>
    <row r="7176" spans="2:18" x14ac:dyDescent="0.2">
      <c r="B7176" s="25">
        <v>6946</v>
      </c>
      <c r="C7176" s="193">
        <v>1.8048471771947403</v>
      </c>
      <c r="D7176" s="19"/>
      <c r="E7176" s="19">
        <v>2.078297560603569</v>
      </c>
      <c r="F7176" s="19"/>
      <c r="G7176" s="19">
        <v>1.3998844365522891</v>
      </c>
      <c r="H7176" s="19"/>
      <c r="I7176" s="19">
        <v>1.8711601425592532</v>
      </c>
      <c r="J7176" s="19"/>
      <c r="K7176" s="19">
        <v>1.8793388272985994</v>
      </c>
      <c r="L7176" s="19"/>
      <c r="M7176" s="19">
        <v>2.7336652382330739</v>
      </c>
      <c r="N7176" s="19"/>
      <c r="O7176" s="19">
        <v>1.3520923092139807</v>
      </c>
      <c r="P7176" s="50"/>
      <c r="R7176" s="9" t="s">
        <v>0</v>
      </c>
    </row>
    <row r="7177" spans="2:18" x14ac:dyDescent="0.2">
      <c r="B7177" s="25">
        <v>6947</v>
      </c>
      <c r="C7177" s="193">
        <v>1.2377734279791588</v>
      </c>
      <c r="D7177" s="19"/>
      <c r="E7177" s="19">
        <v>1.0303473689235172</v>
      </c>
      <c r="F7177" s="19"/>
      <c r="G7177" s="19">
        <v>1.9952192039174068</v>
      </c>
      <c r="H7177" s="19"/>
      <c r="I7177" s="19">
        <v>0.5485015795891931</v>
      </c>
      <c r="J7177" s="19"/>
      <c r="K7177" s="19">
        <v>1.4451064209065165</v>
      </c>
      <c r="L7177" s="19"/>
      <c r="M7177" s="19">
        <v>1.2118745853897162</v>
      </c>
      <c r="N7177" s="19"/>
      <c r="O7177" s="19">
        <v>1.4785729439278885</v>
      </c>
      <c r="P7177" s="50"/>
      <c r="R7177" s="9" t="s">
        <v>0</v>
      </c>
    </row>
    <row r="7178" spans="2:18" x14ac:dyDescent="0.2">
      <c r="B7178" s="25">
        <v>6948</v>
      </c>
      <c r="C7178" s="193"/>
      <c r="D7178" s="19">
        <v>1.4150218727913173</v>
      </c>
      <c r="E7178" s="19"/>
      <c r="F7178" s="19">
        <v>1.2455747355316182</v>
      </c>
      <c r="G7178" s="19"/>
      <c r="H7178" s="19">
        <v>1.187322720435779</v>
      </c>
      <c r="I7178" s="19">
        <v>1.0477045186229822E-2</v>
      </c>
      <c r="J7178" s="19"/>
      <c r="K7178" s="19"/>
      <c r="L7178" s="19">
        <v>0.23169536426299775</v>
      </c>
      <c r="M7178" s="19"/>
      <c r="N7178" s="19">
        <v>1.1080525776077081</v>
      </c>
      <c r="O7178" s="19"/>
      <c r="P7178" s="50">
        <v>0.25011022074590106</v>
      </c>
      <c r="R7178" s="9" t="s">
        <v>0</v>
      </c>
    </row>
    <row r="7179" spans="2:18" x14ac:dyDescent="0.2">
      <c r="B7179" s="25">
        <v>6949</v>
      </c>
      <c r="C7179" s="193">
        <v>1.2710186188212597E-2</v>
      </c>
      <c r="D7179" s="19"/>
      <c r="E7179" s="19">
        <v>0.4850390680613676</v>
      </c>
      <c r="F7179" s="19"/>
      <c r="G7179" s="19">
        <v>0.41467674149015726</v>
      </c>
      <c r="H7179" s="19"/>
      <c r="I7179" s="19">
        <v>0.94211096264989935</v>
      </c>
      <c r="J7179" s="19"/>
      <c r="K7179" s="19">
        <v>0.45070098467290881</v>
      </c>
      <c r="L7179" s="19"/>
      <c r="M7179" s="19">
        <v>0.96403822064080336</v>
      </c>
      <c r="N7179" s="19"/>
      <c r="O7179" s="19">
        <v>0.61809814496540483</v>
      </c>
      <c r="P7179" s="50"/>
      <c r="R7179" s="9" t="s">
        <v>0</v>
      </c>
    </row>
    <row r="7180" spans="2:18" x14ac:dyDescent="0.2">
      <c r="B7180" s="25">
        <v>6950</v>
      </c>
      <c r="C7180" s="193"/>
      <c r="D7180" s="19">
        <v>1.0053610781109596</v>
      </c>
      <c r="E7180" s="19"/>
      <c r="F7180" s="19">
        <v>0.74388070490321434</v>
      </c>
      <c r="G7180" s="19"/>
      <c r="H7180" s="19">
        <v>0.83608099014843329</v>
      </c>
      <c r="I7180" s="19"/>
      <c r="J7180" s="19">
        <v>1.1013493997897514</v>
      </c>
      <c r="K7180" s="19"/>
      <c r="L7180" s="19">
        <v>1.448171423757427</v>
      </c>
      <c r="M7180" s="19"/>
      <c r="N7180" s="19">
        <v>1.0138849196001105</v>
      </c>
      <c r="O7180" s="19"/>
      <c r="P7180" s="50">
        <v>1.4262527270443419</v>
      </c>
      <c r="R7180" s="9" t="s">
        <v>0</v>
      </c>
    </row>
    <row r="7181" spans="2:18" x14ac:dyDescent="0.2">
      <c r="B7181" s="25">
        <v>6951</v>
      </c>
      <c r="C7181" s="193">
        <v>6.8497009268545291E-3</v>
      </c>
      <c r="D7181" s="19"/>
      <c r="E7181" s="19"/>
      <c r="F7181" s="19">
        <v>0.17381092088798347</v>
      </c>
      <c r="G7181" s="19"/>
      <c r="H7181" s="19">
        <v>1.3231616411459042</v>
      </c>
      <c r="I7181" s="19"/>
      <c r="J7181" s="19">
        <v>1.8140549866694635</v>
      </c>
      <c r="K7181" s="19"/>
      <c r="L7181" s="19">
        <v>1.8167392448842992</v>
      </c>
      <c r="M7181" s="19"/>
      <c r="N7181" s="19">
        <v>1.2929021095569961</v>
      </c>
      <c r="O7181" s="19"/>
      <c r="P7181" s="50">
        <v>0.77934669927471967</v>
      </c>
      <c r="R7181" s="9" t="s">
        <v>0</v>
      </c>
    </row>
    <row r="7182" spans="2:18" x14ac:dyDescent="0.2">
      <c r="B7182" s="25">
        <v>6952</v>
      </c>
      <c r="C7182" s="193">
        <v>1.3960138346964857</v>
      </c>
      <c r="D7182" s="19"/>
      <c r="E7182" s="19">
        <v>0.92104403883902963</v>
      </c>
      <c r="F7182" s="19"/>
      <c r="G7182" s="19">
        <v>1.7422370089195454</v>
      </c>
      <c r="H7182" s="19"/>
      <c r="I7182" s="19">
        <v>0.45984253360036353</v>
      </c>
      <c r="J7182" s="19"/>
      <c r="K7182" s="19">
        <v>1.3127062742663063</v>
      </c>
      <c r="L7182" s="19"/>
      <c r="M7182" s="19">
        <v>1.1195293794398258</v>
      </c>
      <c r="N7182" s="19"/>
      <c r="O7182" s="19">
        <v>0.51406840701019152</v>
      </c>
      <c r="P7182" s="50"/>
      <c r="R7182" s="9" t="s">
        <v>0</v>
      </c>
    </row>
    <row r="7183" spans="2:18" x14ac:dyDescent="0.2">
      <c r="B7183" s="25">
        <v>6953</v>
      </c>
      <c r="C7183" s="193"/>
      <c r="D7183" s="19">
        <v>1.2815586321533019</v>
      </c>
      <c r="E7183" s="19"/>
      <c r="F7183" s="19">
        <v>0.93689851978891692</v>
      </c>
      <c r="G7183" s="19"/>
      <c r="H7183" s="19">
        <v>0.5512424753839853</v>
      </c>
      <c r="I7183" s="19"/>
      <c r="J7183" s="19">
        <v>2.1294976856369958</v>
      </c>
      <c r="K7183" s="19"/>
      <c r="L7183" s="19">
        <v>1.4734703188947886</v>
      </c>
      <c r="M7183" s="19"/>
      <c r="N7183" s="19">
        <v>1.7033251279443975</v>
      </c>
      <c r="O7183" s="19"/>
      <c r="P7183" s="50">
        <v>1.562335242084911</v>
      </c>
      <c r="R7183" s="9" t="s">
        <v>0</v>
      </c>
    </row>
    <row r="7184" spans="2:18" x14ac:dyDescent="0.2">
      <c r="B7184" s="25">
        <v>6954</v>
      </c>
      <c r="C7184" s="193"/>
      <c r="D7184" s="19">
        <v>0.74186253079714115</v>
      </c>
      <c r="E7184" s="19"/>
      <c r="F7184" s="19">
        <v>0.30953220124896264</v>
      </c>
      <c r="G7184" s="19"/>
      <c r="H7184" s="19">
        <v>1.5015488352279898</v>
      </c>
      <c r="I7184" s="19"/>
      <c r="J7184" s="19">
        <v>0.12506482570536107</v>
      </c>
      <c r="K7184" s="19"/>
      <c r="L7184" s="19">
        <v>0.92231720021334718</v>
      </c>
      <c r="M7184" s="19"/>
      <c r="N7184" s="19">
        <v>0.83066464181309552</v>
      </c>
      <c r="O7184" s="19"/>
      <c r="P7184" s="50">
        <v>0.53721546042758916</v>
      </c>
      <c r="R7184" s="9" t="s">
        <v>0</v>
      </c>
    </row>
    <row r="7185" spans="2:18" x14ac:dyDescent="0.2">
      <c r="B7185" s="25">
        <v>6955</v>
      </c>
      <c r="C7185" s="193">
        <v>2.0660176012127991</v>
      </c>
      <c r="D7185" s="19"/>
      <c r="E7185" s="19">
        <v>1.7589430167445901</v>
      </c>
      <c r="F7185" s="19"/>
      <c r="G7185" s="19">
        <v>4.0767642875094108E-2</v>
      </c>
      <c r="H7185" s="19"/>
      <c r="I7185" s="19">
        <v>1.86516822154948</v>
      </c>
      <c r="J7185" s="19"/>
      <c r="K7185" s="19">
        <v>1.915618828264293</v>
      </c>
      <c r="L7185" s="19"/>
      <c r="M7185" s="19">
        <v>1.7991231950341393</v>
      </c>
      <c r="N7185" s="19"/>
      <c r="O7185" s="19">
        <v>2.510402608583215</v>
      </c>
      <c r="P7185" s="50"/>
      <c r="R7185" s="9" t="s">
        <v>0</v>
      </c>
    </row>
    <row r="7186" spans="2:18" x14ac:dyDescent="0.2">
      <c r="B7186" s="25">
        <v>6956</v>
      </c>
      <c r="C7186" s="193"/>
      <c r="D7186" s="19">
        <v>3.4276338166790689E-2</v>
      </c>
      <c r="E7186" s="19"/>
      <c r="F7186" s="19">
        <v>0.28238433080704478</v>
      </c>
      <c r="G7186" s="19"/>
      <c r="H7186" s="19">
        <v>0.66008098574090801</v>
      </c>
      <c r="I7186" s="19"/>
      <c r="J7186" s="19">
        <v>1.2367061572848936</v>
      </c>
      <c r="K7186" s="19"/>
      <c r="L7186" s="19">
        <v>0.24571045538462516</v>
      </c>
      <c r="M7186" s="19"/>
      <c r="N7186" s="19">
        <v>0.50000588323271233</v>
      </c>
      <c r="O7186" s="19"/>
      <c r="P7186" s="50">
        <v>0.79803825136699369</v>
      </c>
      <c r="R7186" s="9" t="s">
        <v>0</v>
      </c>
    </row>
    <row r="7187" spans="2:18" x14ac:dyDescent="0.2">
      <c r="B7187" s="25">
        <v>6957</v>
      </c>
      <c r="C7187" s="193"/>
      <c r="D7187" s="19">
        <v>0.39482696245094789</v>
      </c>
      <c r="E7187" s="19">
        <v>0.33184515322877828</v>
      </c>
      <c r="F7187" s="19"/>
      <c r="G7187" s="19">
        <v>0.90634270499028691</v>
      </c>
      <c r="H7187" s="19"/>
      <c r="I7187" s="19">
        <v>0.56543057309456335</v>
      </c>
      <c r="J7187" s="19"/>
      <c r="K7187" s="19"/>
      <c r="L7187" s="19">
        <v>0.53269901963627275</v>
      </c>
      <c r="M7187" s="19"/>
      <c r="N7187" s="19">
        <v>0.12376986418962929</v>
      </c>
      <c r="O7187" s="19">
        <v>0.4749373526589829</v>
      </c>
      <c r="P7187" s="50"/>
      <c r="R7187" s="9" t="s">
        <v>0</v>
      </c>
    </row>
    <row r="7188" spans="2:18" x14ac:dyDescent="0.2">
      <c r="B7188" s="25">
        <v>6958</v>
      </c>
      <c r="C7188" s="193"/>
      <c r="D7188" s="19">
        <v>0.5090698157825444</v>
      </c>
      <c r="E7188" s="19"/>
      <c r="F7188" s="19">
        <v>1.1095656860715242</v>
      </c>
      <c r="G7188" s="19">
        <v>0.2669141807972622</v>
      </c>
      <c r="H7188" s="19"/>
      <c r="I7188" s="19"/>
      <c r="J7188" s="19">
        <v>0.2129226482750638</v>
      </c>
      <c r="K7188" s="19"/>
      <c r="L7188" s="19">
        <v>0.14885313276265602</v>
      </c>
      <c r="M7188" s="19"/>
      <c r="N7188" s="19">
        <v>0.11110675519204423</v>
      </c>
      <c r="O7188" s="19">
        <v>3.0774688440523324E-2</v>
      </c>
      <c r="P7188" s="50"/>
      <c r="R7188" s="9" t="s">
        <v>0</v>
      </c>
    </row>
    <row r="7189" spans="2:18" x14ac:dyDescent="0.2">
      <c r="B7189" s="25">
        <v>6959</v>
      </c>
      <c r="C7189" s="193"/>
      <c r="D7189" s="19">
        <v>0.51552358246956453</v>
      </c>
      <c r="E7189" s="19"/>
      <c r="F7189" s="19">
        <v>0.63456498999160649</v>
      </c>
      <c r="G7189" s="19">
        <v>0.60291080162213762</v>
      </c>
      <c r="H7189" s="19"/>
      <c r="I7189" s="19">
        <v>0.40278056117383759</v>
      </c>
      <c r="J7189" s="19"/>
      <c r="K7189" s="19">
        <v>0.59658880558530714</v>
      </c>
      <c r="L7189" s="19"/>
      <c r="M7189" s="19">
        <v>3.8664281069293073E-2</v>
      </c>
      <c r="N7189" s="19"/>
      <c r="O7189" s="19">
        <v>0.14098724327277518</v>
      </c>
      <c r="P7189" s="50"/>
      <c r="R7189" s="9" t="s">
        <v>0</v>
      </c>
    </row>
    <row r="7190" spans="2:18" x14ac:dyDescent="0.2">
      <c r="B7190" s="25">
        <v>6960</v>
      </c>
      <c r="C7190" s="193"/>
      <c r="D7190" s="19">
        <v>0.52706492969638041</v>
      </c>
      <c r="E7190" s="19"/>
      <c r="F7190" s="19">
        <v>0.14703463381312906</v>
      </c>
      <c r="G7190" s="19"/>
      <c r="H7190" s="19">
        <v>0.31704803250268926</v>
      </c>
      <c r="I7190" s="19">
        <v>0.29762143469296065</v>
      </c>
      <c r="J7190" s="19"/>
      <c r="K7190" s="19"/>
      <c r="L7190" s="19">
        <v>0.35931168742587999</v>
      </c>
      <c r="M7190" s="19">
        <v>0.23296770512603568</v>
      </c>
      <c r="N7190" s="19"/>
      <c r="O7190" s="19">
        <v>0.62263803284830221</v>
      </c>
      <c r="P7190" s="50"/>
      <c r="R7190" s="9" t="s">
        <v>0</v>
      </c>
    </row>
    <row r="7191" spans="2:18" x14ac:dyDescent="0.2">
      <c r="B7191" s="25">
        <v>6961</v>
      </c>
      <c r="C7191" s="193">
        <v>1.1782062537624312</v>
      </c>
      <c r="D7191" s="19"/>
      <c r="E7191" s="19">
        <v>1.4150022951131884</v>
      </c>
      <c r="F7191" s="19"/>
      <c r="G7191" s="19">
        <v>0.91937200287443299</v>
      </c>
      <c r="H7191" s="19"/>
      <c r="I7191" s="19">
        <v>1.2754752256267134</v>
      </c>
      <c r="J7191" s="19"/>
      <c r="K7191" s="19">
        <v>0.80966814162265677</v>
      </c>
      <c r="L7191" s="19"/>
      <c r="M7191" s="19">
        <v>1.077964666224843</v>
      </c>
      <c r="N7191" s="19"/>
      <c r="O7191" s="19">
        <v>1.5619800193405595</v>
      </c>
      <c r="P7191" s="50"/>
      <c r="R7191" s="9" t="s">
        <v>0</v>
      </c>
    </row>
    <row r="7192" spans="2:18" x14ac:dyDescent="0.2">
      <c r="B7192" s="25">
        <v>6962</v>
      </c>
      <c r="C7192" s="193">
        <v>1.0096135445842833</v>
      </c>
      <c r="D7192" s="19"/>
      <c r="E7192" s="19">
        <v>1.4122008252680991</v>
      </c>
      <c r="F7192" s="19"/>
      <c r="G7192" s="19">
        <v>1.3228207073244409</v>
      </c>
      <c r="H7192" s="19"/>
      <c r="I7192" s="19">
        <v>0.88924905115401209</v>
      </c>
      <c r="J7192" s="19"/>
      <c r="K7192" s="19">
        <v>0.43357744657013186</v>
      </c>
      <c r="L7192" s="19"/>
      <c r="M7192" s="19">
        <v>2.0710198461431659</v>
      </c>
      <c r="N7192" s="19"/>
      <c r="O7192" s="19">
        <v>5.7990238896440761E-2</v>
      </c>
      <c r="P7192" s="50"/>
      <c r="R7192" s="9" t="s">
        <v>0</v>
      </c>
    </row>
    <row r="7193" spans="2:18" x14ac:dyDescent="0.2">
      <c r="B7193" s="25">
        <v>6963</v>
      </c>
      <c r="C7193" s="193"/>
      <c r="D7193" s="19">
        <v>0.57113231397203068</v>
      </c>
      <c r="E7193" s="19"/>
      <c r="F7193" s="19">
        <v>1.2834088691999692</v>
      </c>
      <c r="G7193" s="19"/>
      <c r="H7193" s="19">
        <v>0.42047554214576116</v>
      </c>
      <c r="I7193" s="19"/>
      <c r="J7193" s="19">
        <v>1.5718969935668823</v>
      </c>
      <c r="K7193" s="19"/>
      <c r="L7193" s="19">
        <v>0.62061482955226144</v>
      </c>
      <c r="M7193" s="19"/>
      <c r="N7193" s="19">
        <v>2.2559413299296613</v>
      </c>
      <c r="O7193" s="19"/>
      <c r="P7193" s="50">
        <v>1.3085654878577693</v>
      </c>
      <c r="R7193" s="9" t="s">
        <v>0</v>
      </c>
    </row>
    <row r="7194" spans="2:18" x14ac:dyDescent="0.2">
      <c r="B7194" s="25">
        <v>6964</v>
      </c>
      <c r="C7194" s="193"/>
      <c r="D7194" s="19">
        <v>0.36758470372287722</v>
      </c>
      <c r="E7194" s="19"/>
      <c r="F7194" s="19">
        <v>0.52244536231281002</v>
      </c>
      <c r="G7194" s="19"/>
      <c r="H7194" s="19">
        <v>0.77143272299897081</v>
      </c>
      <c r="I7194" s="19"/>
      <c r="J7194" s="19">
        <v>0.34017196926256227</v>
      </c>
      <c r="K7194" s="19"/>
      <c r="L7194" s="19">
        <v>1.1553426087794381</v>
      </c>
      <c r="M7194" s="19"/>
      <c r="N7194" s="19">
        <v>0.46483352826797197</v>
      </c>
      <c r="O7194" s="19"/>
      <c r="P7194" s="50">
        <v>0.2800133517339462</v>
      </c>
      <c r="R7194" s="9" t="s">
        <v>0</v>
      </c>
    </row>
    <row r="7195" spans="2:18" x14ac:dyDescent="0.2">
      <c r="B7195" s="25">
        <v>6965</v>
      </c>
      <c r="C7195" s="193">
        <v>0.95817484285722854</v>
      </c>
      <c r="D7195" s="19"/>
      <c r="E7195" s="19">
        <v>0.15305703161479242</v>
      </c>
      <c r="F7195" s="19"/>
      <c r="G7195" s="19">
        <v>0.64309595721242574</v>
      </c>
      <c r="H7195" s="19"/>
      <c r="I7195" s="19">
        <v>0.2392730909913689</v>
      </c>
      <c r="J7195" s="19"/>
      <c r="K7195" s="19">
        <v>0.69091298778276256</v>
      </c>
      <c r="L7195" s="19"/>
      <c r="M7195" s="19">
        <v>0.28204534678166471</v>
      </c>
      <c r="N7195" s="19"/>
      <c r="O7195" s="19">
        <v>1.3821139395432211</v>
      </c>
      <c r="P7195" s="50"/>
      <c r="R7195" s="9" t="s">
        <v>0</v>
      </c>
    </row>
    <row r="7196" spans="2:18" x14ac:dyDescent="0.2">
      <c r="B7196" s="25">
        <v>6966</v>
      </c>
      <c r="C7196" s="193"/>
      <c r="D7196" s="19">
        <v>1.3473255418167231</v>
      </c>
      <c r="E7196" s="19"/>
      <c r="F7196" s="19">
        <v>1.6492068721189286</v>
      </c>
      <c r="G7196" s="19"/>
      <c r="H7196" s="19">
        <v>0.90468622405879517</v>
      </c>
      <c r="I7196" s="19"/>
      <c r="J7196" s="19">
        <v>0.56558371285084275</v>
      </c>
      <c r="K7196" s="19"/>
      <c r="L7196" s="19">
        <v>0.5120191534155194</v>
      </c>
      <c r="M7196" s="19"/>
      <c r="N7196" s="19">
        <v>1.2384164822160544</v>
      </c>
      <c r="O7196" s="19"/>
      <c r="P7196" s="50">
        <v>0.78745916902572854</v>
      </c>
      <c r="R7196" s="9" t="s">
        <v>0</v>
      </c>
    </row>
    <row r="7197" spans="2:18" x14ac:dyDescent="0.2">
      <c r="B7197" s="25">
        <v>6967</v>
      </c>
      <c r="C7197" s="193"/>
      <c r="D7197" s="19">
        <v>0.18347551069266618</v>
      </c>
      <c r="E7197" s="19">
        <v>1.0061976517332871</v>
      </c>
      <c r="F7197" s="19"/>
      <c r="G7197" s="19"/>
      <c r="H7197" s="19">
        <v>0.17371146203272342</v>
      </c>
      <c r="I7197" s="19">
        <v>1.2228445204471183</v>
      </c>
      <c r="J7197" s="19"/>
      <c r="K7197" s="19">
        <v>0.3411507705885008</v>
      </c>
      <c r="L7197" s="19"/>
      <c r="M7197" s="19">
        <v>7.2461473698821374E-2</v>
      </c>
      <c r="N7197" s="19"/>
      <c r="O7197" s="19">
        <v>0.11761461968519478</v>
      </c>
      <c r="P7197" s="50"/>
      <c r="R7197" s="9" t="s">
        <v>0</v>
      </c>
    </row>
    <row r="7198" spans="2:18" x14ac:dyDescent="0.2">
      <c r="B7198" s="25">
        <v>6968</v>
      </c>
      <c r="C7198" s="193">
        <v>0.16354389373728093</v>
      </c>
      <c r="D7198" s="19"/>
      <c r="E7198" s="19">
        <v>0.56797385993869964</v>
      </c>
      <c r="F7198" s="19"/>
      <c r="G7198" s="19"/>
      <c r="H7198" s="19">
        <v>1.6604050512168206E-2</v>
      </c>
      <c r="I7198" s="19">
        <v>1.3437650473131371</v>
      </c>
      <c r="J7198" s="19"/>
      <c r="K7198" s="19">
        <v>0.24171466063578134</v>
      </c>
      <c r="L7198" s="19"/>
      <c r="M7198" s="19">
        <v>0.76534014728402033</v>
      </c>
      <c r="N7198" s="19"/>
      <c r="O7198" s="19">
        <v>3.8654677133444462E-2</v>
      </c>
      <c r="P7198" s="50"/>
      <c r="R7198" s="9" t="s">
        <v>0</v>
      </c>
    </row>
    <row r="7199" spans="2:18" x14ac:dyDescent="0.2">
      <c r="B7199" s="25">
        <v>6969</v>
      </c>
      <c r="C7199" s="193">
        <v>0.89824144132619443</v>
      </c>
      <c r="D7199" s="19"/>
      <c r="E7199" s="19">
        <v>1.2021667668987694</v>
      </c>
      <c r="F7199" s="19"/>
      <c r="G7199" s="19">
        <v>0.55169526907998434</v>
      </c>
      <c r="H7199" s="19"/>
      <c r="I7199" s="19">
        <v>1.0297803668553367</v>
      </c>
      <c r="J7199" s="19"/>
      <c r="K7199" s="19">
        <v>0.54469043084255397</v>
      </c>
      <c r="L7199" s="19"/>
      <c r="M7199" s="19">
        <v>1.1763118903097518</v>
      </c>
      <c r="N7199" s="19"/>
      <c r="O7199" s="19">
        <v>1.0657729158411038</v>
      </c>
      <c r="P7199" s="50"/>
      <c r="R7199" s="9" t="s">
        <v>0</v>
      </c>
    </row>
    <row r="7200" spans="2:18" x14ac:dyDescent="0.2">
      <c r="B7200" s="25">
        <v>6970</v>
      </c>
      <c r="C7200" s="193">
        <v>1.3610558584897376</v>
      </c>
      <c r="D7200" s="19"/>
      <c r="E7200" s="19">
        <v>0.54206239295594205</v>
      </c>
      <c r="F7200" s="19"/>
      <c r="G7200" s="19">
        <v>0.92071437534590428</v>
      </c>
      <c r="H7200" s="19"/>
      <c r="I7200" s="19">
        <v>0.64205157558289927</v>
      </c>
      <c r="J7200" s="19"/>
      <c r="K7200" s="19"/>
      <c r="L7200" s="19">
        <v>0.2070494546871601</v>
      </c>
      <c r="M7200" s="19">
        <v>1.3577232751808725</v>
      </c>
      <c r="N7200" s="19"/>
      <c r="O7200" s="19">
        <v>0.54680204782309283</v>
      </c>
      <c r="P7200" s="50"/>
      <c r="R7200" s="9" t="s">
        <v>0</v>
      </c>
    </row>
    <row r="7201" spans="2:18" x14ac:dyDescent="0.2">
      <c r="B7201" s="25">
        <v>6971</v>
      </c>
      <c r="C7201" s="193"/>
      <c r="D7201" s="19">
        <v>0.56298519078366183</v>
      </c>
      <c r="E7201" s="19"/>
      <c r="F7201" s="19">
        <v>0.53598877589736371</v>
      </c>
      <c r="G7201" s="19">
        <v>0.1946000281596289</v>
      </c>
      <c r="H7201" s="19"/>
      <c r="I7201" s="19"/>
      <c r="J7201" s="19">
        <v>1.2998577030164806</v>
      </c>
      <c r="K7201" s="19"/>
      <c r="L7201" s="19">
        <v>0.93444318036050111</v>
      </c>
      <c r="M7201" s="19"/>
      <c r="N7201" s="19">
        <v>0.24203518449210137</v>
      </c>
      <c r="O7201" s="19"/>
      <c r="P7201" s="50">
        <v>0.37122344031335269</v>
      </c>
      <c r="R7201" s="9" t="s">
        <v>0</v>
      </c>
    </row>
    <row r="7202" spans="2:18" x14ac:dyDescent="0.2">
      <c r="B7202" s="25">
        <v>6972</v>
      </c>
      <c r="C7202" s="193"/>
      <c r="D7202" s="19">
        <v>0.2409909766309046</v>
      </c>
      <c r="E7202" s="19"/>
      <c r="F7202" s="19">
        <v>0.52399578364063393</v>
      </c>
      <c r="G7202" s="19">
        <v>0.347950502841813</v>
      </c>
      <c r="H7202" s="19"/>
      <c r="I7202" s="19">
        <v>0.37595615904970298</v>
      </c>
      <c r="J7202" s="19"/>
      <c r="K7202" s="19"/>
      <c r="L7202" s="19">
        <v>0.5027272001718438</v>
      </c>
      <c r="M7202" s="19">
        <v>0.30821575711065585</v>
      </c>
      <c r="N7202" s="19"/>
      <c r="O7202" s="19">
        <v>0.21086756044646213</v>
      </c>
      <c r="P7202" s="50"/>
      <c r="R7202" s="9" t="s">
        <v>0</v>
      </c>
    </row>
    <row r="7203" spans="2:18" x14ac:dyDescent="0.2">
      <c r="B7203" s="25">
        <v>6973</v>
      </c>
      <c r="C7203" s="193">
        <v>0.48055342589902778</v>
      </c>
      <c r="D7203" s="19"/>
      <c r="E7203" s="19">
        <v>0.58743424963114632</v>
      </c>
      <c r="F7203" s="19"/>
      <c r="G7203" s="19">
        <v>0.25785343358732127</v>
      </c>
      <c r="H7203" s="19"/>
      <c r="I7203" s="19"/>
      <c r="J7203" s="19">
        <v>0.24882734892319655</v>
      </c>
      <c r="K7203" s="19">
        <v>0.40281497152932133</v>
      </c>
      <c r="L7203" s="19"/>
      <c r="M7203" s="19">
        <v>0.19867226895178255</v>
      </c>
      <c r="N7203" s="19"/>
      <c r="O7203" s="19">
        <v>0.43629117614509005</v>
      </c>
      <c r="P7203" s="50"/>
      <c r="R7203" s="9" t="s">
        <v>0</v>
      </c>
    </row>
    <row r="7204" spans="2:18" x14ac:dyDescent="0.2">
      <c r="B7204" s="25">
        <v>6974</v>
      </c>
      <c r="C7204" s="193"/>
      <c r="D7204" s="19">
        <v>1.0649395007132825</v>
      </c>
      <c r="E7204" s="19"/>
      <c r="F7204" s="19">
        <v>1.6382891774682846</v>
      </c>
      <c r="G7204" s="19"/>
      <c r="H7204" s="19">
        <v>1.8332979351293248</v>
      </c>
      <c r="I7204" s="19"/>
      <c r="J7204" s="19">
        <v>1.9939401329672433</v>
      </c>
      <c r="K7204" s="19"/>
      <c r="L7204" s="19">
        <v>1.4585865853369369</v>
      </c>
      <c r="M7204" s="19"/>
      <c r="N7204" s="19">
        <v>1.9852724008581903</v>
      </c>
      <c r="O7204" s="19"/>
      <c r="P7204" s="50">
        <v>1.7064027945755145</v>
      </c>
      <c r="R7204" s="9" t="s">
        <v>0</v>
      </c>
    </row>
    <row r="7205" spans="2:18" x14ac:dyDescent="0.2">
      <c r="B7205" s="25">
        <v>6975</v>
      </c>
      <c r="C7205" s="193"/>
      <c r="D7205" s="19">
        <v>2.0255422098662992</v>
      </c>
      <c r="E7205" s="19"/>
      <c r="F7205" s="19">
        <v>1.7409170685793267</v>
      </c>
      <c r="G7205" s="19"/>
      <c r="H7205" s="19">
        <v>2.6095656825259903</v>
      </c>
      <c r="I7205" s="19"/>
      <c r="J7205" s="19">
        <v>2.2809248708962917</v>
      </c>
      <c r="K7205" s="19"/>
      <c r="L7205" s="19">
        <v>1.7142652497558379</v>
      </c>
      <c r="M7205" s="19"/>
      <c r="N7205" s="19">
        <v>1.4721230655561073</v>
      </c>
      <c r="O7205" s="19"/>
      <c r="P7205" s="50">
        <v>1.5601979563081234</v>
      </c>
      <c r="R7205" s="9" t="s">
        <v>0</v>
      </c>
    </row>
    <row r="7206" spans="2:18" x14ac:dyDescent="0.2">
      <c r="B7206" s="25">
        <v>6976</v>
      </c>
      <c r="C7206" s="193">
        <v>3.72969223900015E-2</v>
      </c>
      <c r="D7206" s="19"/>
      <c r="E7206" s="19">
        <v>0.3313131886995983</v>
      </c>
      <c r="F7206" s="19"/>
      <c r="G7206" s="19"/>
      <c r="H7206" s="19">
        <v>0.96608466874868804</v>
      </c>
      <c r="I7206" s="19">
        <v>0.96509773446754243</v>
      </c>
      <c r="J7206" s="19"/>
      <c r="K7206" s="19"/>
      <c r="L7206" s="19">
        <v>6.9474815386832249E-3</v>
      </c>
      <c r="M7206" s="19">
        <v>0.29894935430914427</v>
      </c>
      <c r="N7206" s="19"/>
      <c r="O7206" s="19">
        <v>0.70073442216735671</v>
      </c>
      <c r="P7206" s="50"/>
      <c r="R7206" s="9" t="s">
        <v>0</v>
      </c>
    </row>
    <row r="7207" spans="2:18" x14ac:dyDescent="0.2">
      <c r="B7207" s="25">
        <v>6977</v>
      </c>
      <c r="C7207" s="193">
        <v>0.4715735844242776</v>
      </c>
      <c r="D7207" s="19"/>
      <c r="E7207" s="19">
        <v>2.5764909981348252E-2</v>
      </c>
      <c r="F7207" s="19"/>
      <c r="G7207" s="19">
        <v>0.20949524568142847</v>
      </c>
      <c r="H7207" s="19"/>
      <c r="I7207" s="19">
        <v>0.2880230110352856</v>
      </c>
      <c r="J7207" s="19"/>
      <c r="K7207" s="19">
        <v>0.12623893719949422</v>
      </c>
      <c r="L7207" s="19"/>
      <c r="M7207" s="19">
        <v>0.70708961369512491</v>
      </c>
      <c r="N7207" s="19"/>
      <c r="O7207" s="19">
        <v>0.60195538165455065</v>
      </c>
      <c r="P7207" s="50"/>
      <c r="R7207" s="9" t="s">
        <v>0</v>
      </c>
    </row>
    <row r="7208" spans="2:18" x14ac:dyDescent="0.2">
      <c r="B7208" s="25">
        <v>6978</v>
      </c>
      <c r="C7208" s="193"/>
      <c r="D7208" s="19">
        <v>4.775073849236023E-2</v>
      </c>
      <c r="E7208" s="19"/>
      <c r="F7208" s="19">
        <v>0.10232237058214431</v>
      </c>
      <c r="G7208" s="19">
        <v>3.9881791112530034E-2</v>
      </c>
      <c r="H7208" s="19"/>
      <c r="I7208" s="19"/>
      <c r="J7208" s="19">
        <v>0.49117912896098637</v>
      </c>
      <c r="K7208" s="19"/>
      <c r="L7208" s="19">
        <v>0.60451885756065227</v>
      </c>
      <c r="M7208" s="19"/>
      <c r="N7208" s="19">
        <v>0.3538063377068057</v>
      </c>
      <c r="O7208" s="19"/>
      <c r="P7208" s="50">
        <v>0.46989546254049103</v>
      </c>
      <c r="R7208" s="9" t="s">
        <v>0</v>
      </c>
    </row>
    <row r="7209" spans="2:18" x14ac:dyDescent="0.2">
      <c r="B7209" s="25">
        <v>6979</v>
      </c>
      <c r="C7209" s="193">
        <v>0.17120878238576626</v>
      </c>
      <c r="D7209" s="19"/>
      <c r="E7209" s="19"/>
      <c r="F7209" s="19">
        <v>0.17501374973660735</v>
      </c>
      <c r="G7209" s="19">
        <v>0.29693102885654471</v>
      </c>
      <c r="H7209" s="19"/>
      <c r="I7209" s="19">
        <v>0.27471962269580419</v>
      </c>
      <c r="J7209" s="19"/>
      <c r="K7209" s="19">
        <v>0.75107864139417657</v>
      </c>
      <c r="L7209" s="19"/>
      <c r="M7209" s="19">
        <v>0.55856813296846342</v>
      </c>
      <c r="N7209" s="19"/>
      <c r="O7209" s="19"/>
      <c r="P7209" s="50">
        <v>9.4069770766403174E-2</v>
      </c>
      <c r="R7209" s="9" t="s">
        <v>0</v>
      </c>
    </row>
    <row r="7210" spans="2:18" x14ac:dyDescent="0.2">
      <c r="B7210" s="25">
        <v>6980</v>
      </c>
      <c r="C7210" s="193"/>
      <c r="D7210" s="19">
        <v>0.46303730957543893</v>
      </c>
      <c r="E7210" s="19"/>
      <c r="F7210" s="19">
        <v>0.25841874228958783</v>
      </c>
      <c r="G7210" s="19"/>
      <c r="H7210" s="19">
        <v>1.1258264546197569</v>
      </c>
      <c r="I7210" s="19"/>
      <c r="J7210" s="19">
        <v>0.66757788491750636</v>
      </c>
      <c r="K7210" s="19"/>
      <c r="L7210" s="19">
        <v>1.7054886964940326</v>
      </c>
      <c r="M7210" s="19"/>
      <c r="N7210" s="19">
        <v>0.39595276896302017</v>
      </c>
      <c r="O7210" s="19"/>
      <c r="P7210" s="50">
        <v>1.095325387531779</v>
      </c>
      <c r="R7210" s="9" t="s">
        <v>0</v>
      </c>
    </row>
    <row r="7211" spans="2:18" x14ac:dyDescent="0.2">
      <c r="B7211" s="25">
        <v>6981</v>
      </c>
      <c r="C7211" s="193"/>
      <c r="D7211" s="19">
        <v>0.22145102484812709</v>
      </c>
      <c r="E7211" s="19"/>
      <c r="F7211" s="19">
        <v>0.20884618997075999</v>
      </c>
      <c r="G7211" s="19"/>
      <c r="H7211" s="19">
        <v>1.1809185009286531</v>
      </c>
      <c r="I7211" s="19"/>
      <c r="J7211" s="19">
        <v>0.80669989568407241</v>
      </c>
      <c r="K7211" s="19"/>
      <c r="L7211" s="19">
        <v>1.6439484083240063</v>
      </c>
      <c r="M7211" s="19"/>
      <c r="N7211" s="19">
        <v>0.48421547021562744</v>
      </c>
      <c r="O7211" s="19"/>
      <c r="P7211" s="50">
        <v>0.61878647149257215</v>
      </c>
      <c r="R7211" s="9" t="s">
        <v>0</v>
      </c>
    </row>
    <row r="7212" spans="2:18" x14ac:dyDescent="0.2">
      <c r="B7212" s="25">
        <v>6982</v>
      </c>
      <c r="C7212" s="193"/>
      <c r="D7212" s="19">
        <v>0.26608118363334426</v>
      </c>
      <c r="E7212" s="19"/>
      <c r="F7212" s="19">
        <v>0.58311225116839616</v>
      </c>
      <c r="G7212" s="19"/>
      <c r="H7212" s="19">
        <v>0.58724523759906599</v>
      </c>
      <c r="I7212" s="19"/>
      <c r="J7212" s="19">
        <v>0.63942573738604191</v>
      </c>
      <c r="K7212" s="19"/>
      <c r="L7212" s="19">
        <v>0.18800169982748824</v>
      </c>
      <c r="M7212" s="19"/>
      <c r="N7212" s="19">
        <v>5.5904145435590136E-2</v>
      </c>
      <c r="O7212" s="19"/>
      <c r="P7212" s="50">
        <v>0.11741745636635545</v>
      </c>
      <c r="R7212" s="9" t="s">
        <v>0</v>
      </c>
    </row>
    <row r="7213" spans="2:18" x14ac:dyDescent="0.2">
      <c r="B7213" s="25">
        <v>6983</v>
      </c>
      <c r="C7213" s="193">
        <v>0.80621255969597949</v>
      </c>
      <c r="D7213" s="19"/>
      <c r="E7213" s="19"/>
      <c r="F7213" s="19">
        <v>8.8497473650394745E-2</v>
      </c>
      <c r="G7213" s="19"/>
      <c r="H7213" s="19">
        <v>3.7974203994784413E-2</v>
      </c>
      <c r="I7213" s="19"/>
      <c r="J7213" s="19">
        <v>9.8467162881704998E-2</v>
      </c>
      <c r="K7213" s="19">
        <v>0.29946428926462937</v>
      </c>
      <c r="L7213" s="19"/>
      <c r="M7213" s="19"/>
      <c r="N7213" s="19">
        <v>0.67500204482486892</v>
      </c>
      <c r="O7213" s="19">
        <v>0.54959865931571761</v>
      </c>
      <c r="P7213" s="50"/>
      <c r="R7213" s="9" t="s">
        <v>0</v>
      </c>
    </row>
    <row r="7214" spans="2:18" x14ac:dyDescent="0.2">
      <c r="B7214" s="25">
        <v>6984</v>
      </c>
      <c r="C7214" s="193">
        <v>0.66265897314666722</v>
      </c>
      <c r="D7214" s="19"/>
      <c r="E7214" s="19">
        <v>0.39771556820743248</v>
      </c>
      <c r="F7214" s="19"/>
      <c r="G7214" s="19">
        <v>0.61443842342433896</v>
      </c>
      <c r="H7214" s="19"/>
      <c r="I7214" s="19">
        <v>0.7844012423355089</v>
      </c>
      <c r="J7214" s="19"/>
      <c r="K7214" s="19"/>
      <c r="L7214" s="19">
        <v>0.14098494218979751</v>
      </c>
      <c r="M7214" s="19">
        <v>9.6090334302879638E-2</v>
      </c>
      <c r="N7214" s="19"/>
      <c r="O7214" s="19"/>
      <c r="P7214" s="50">
        <v>0.5820540480223203</v>
      </c>
      <c r="R7214" s="9" t="s">
        <v>0</v>
      </c>
    </row>
    <row r="7215" spans="2:18" x14ac:dyDescent="0.2">
      <c r="B7215" s="25">
        <v>6985</v>
      </c>
      <c r="C7215" s="193">
        <v>0.20979882680310522</v>
      </c>
      <c r="D7215" s="19"/>
      <c r="E7215" s="19">
        <v>1.4726936546527731</v>
      </c>
      <c r="F7215" s="19"/>
      <c r="G7215" s="19">
        <v>0.83333409164416905</v>
      </c>
      <c r="H7215" s="19"/>
      <c r="I7215" s="19">
        <v>0.30085864380223487</v>
      </c>
      <c r="J7215" s="19"/>
      <c r="K7215" s="19">
        <v>1.2524600912394426</v>
      </c>
      <c r="L7215" s="19"/>
      <c r="M7215" s="19">
        <v>0.68617282350773345</v>
      </c>
      <c r="N7215" s="19"/>
      <c r="O7215" s="19"/>
      <c r="P7215" s="50">
        <v>9.485737036121987E-2</v>
      </c>
      <c r="R7215" s="9" t="s">
        <v>0</v>
      </c>
    </row>
    <row r="7216" spans="2:18" x14ac:dyDescent="0.2">
      <c r="B7216" s="25">
        <v>6986</v>
      </c>
      <c r="C7216" s="193">
        <v>1.3802000710854443</v>
      </c>
      <c r="D7216" s="19"/>
      <c r="E7216" s="19">
        <v>1.0309361258225795</v>
      </c>
      <c r="F7216" s="19"/>
      <c r="G7216" s="19">
        <v>0.43723997297615208</v>
      </c>
      <c r="H7216" s="19"/>
      <c r="I7216" s="19">
        <v>1.5175855822767483</v>
      </c>
      <c r="J7216" s="19"/>
      <c r="K7216" s="19">
        <v>0.24066076398161462</v>
      </c>
      <c r="L7216" s="19"/>
      <c r="M7216" s="19">
        <v>9.8301437565324015E-2</v>
      </c>
      <c r="N7216" s="19"/>
      <c r="O7216" s="19">
        <v>0.75886206241204535</v>
      </c>
      <c r="P7216" s="50"/>
      <c r="R7216" s="9" t="s">
        <v>0</v>
      </c>
    </row>
    <row r="7217" spans="2:18" x14ac:dyDescent="0.2">
      <c r="B7217" s="25">
        <v>6987</v>
      </c>
      <c r="C7217" s="193"/>
      <c r="D7217" s="19">
        <v>2.4133014120041669</v>
      </c>
      <c r="E7217" s="19"/>
      <c r="F7217" s="19">
        <v>2.8110836497719216</v>
      </c>
      <c r="G7217" s="19"/>
      <c r="H7217" s="19">
        <v>2.207431075749323</v>
      </c>
      <c r="I7217" s="19"/>
      <c r="J7217" s="19">
        <v>2.7710931398349636</v>
      </c>
      <c r="K7217" s="19"/>
      <c r="L7217" s="19">
        <v>2.2933531924211481</v>
      </c>
      <c r="M7217" s="19"/>
      <c r="N7217" s="19">
        <v>3.0286350665080839</v>
      </c>
      <c r="O7217" s="19"/>
      <c r="P7217" s="50">
        <v>1.8988929997948936</v>
      </c>
      <c r="R7217" s="9" t="s">
        <v>0</v>
      </c>
    </row>
    <row r="7218" spans="2:18" x14ac:dyDescent="0.2">
      <c r="B7218" s="25">
        <v>6988</v>
      </c>
      <c r="C7218" s="193">
        <v>0.57275828783680216</v>
      </c>
      <c r="D7218" s="19"/>
      <c r="E7218" s="19">
        <v>1.0265797600959548</v>
      </c>
      <c r="F7218" s="19"/>
      <c r="G7218" s="19">
        <v>0.51279277758700026</v>
      </c>
      <c r="H7218" s="19"/>
      <c r="I7218" s="19">
        <v>1.0421958923287764</v>
      </c>
      <c r="J7218" s="19"/>
      <c r="K7218" s="19">
        <v>1.5525486629838943</v>
      </c>
      <c r="L7218" s="19"/>
      <c r="M7218" s="19">
        <v>1.6547625450753225</v>
      </c>
      <c r="N7218" s="19"/>
      <c r="O7218" s="19">
        <v>0.81447161903010623</v>
      </c>
      <c r="P7218" s="50"/>
      <c r="R7218" s="9" t="s">
        <v>0</v>
      </c>
    </row>
    <row r="7219" spans="2:18" x14ac:dyDescent="0.2">
      <c r="B7219" s="25">
        <v>6989</v>
      </c>
      <c r="C7219" s="193"/>
      <c r="D7219" s="19">
        <v>1.0640629499234615</v>
      </c>
      <c r="E7219" s="19"/>
      <c r="F7219" s="19">
        <v>0.95065628113520995</v>
      </c>
      <c r="G7219" s="19">
        <v>0.35598496468334345</v>
      </c>
      <c r="H7219" s="19"/>
      <c r="I7219" s="19"/>
      <c r="J7219" s="19">
        <v>0.81016796212989262</v>
      </c>
      <c r="K7219" s="19"/>
      <c r="L7219" s="19">
        <v>0.80637440153319995</v>
      </c>
      <c r="M7219" s="19"/>
      <c r="N7219" s="19">
        <v>0.89367895764820104</v>
      </c>
      <c r="O7219" s="19"/>
      <c r="P7219" s="50">
        <v>1.1103641500937371</v>
      </c>
      <c r="R7219" s="9" t="s">
        <v>0</v>
      </c>
    </row>
    <row r="7220" spans="2:18" x14ac:dyDescent="0.2">
      <c r="B7220" s="25">
        <v>6990</v>
      </c>
      <c r="C7220" s="193"/>
      <c r="D7220" s="19">
        <v>1.1055819195826244</v>
      </c>
      <c r="E7220" s="19"/>
      <c r="F7220" s="19">
        <v>1.0637282404006261</v>
      </c>
      <c r="G7220" s="19"/>
      <c r="H7220" s="19">
        <v>0.48135936742621993</v>
      </c>
      <c r="I7220" s="19"/>
      <c r="J7220" s="19">
        <v>0.67131559672513941</v>
      </c>
      <c r="K7220" s="19"/>
      <c r="L7220" s="19">
        <v>0.64034929805549945</v>
      </c>
      <c r="M7220" s="19"/>
      <c r="N7220" s="19">
        <v>1.2205397903645345</v>
      </c>
      <c r="O7220" s="19"/>
      <c r="P7220" s="50">
        <v>1.7730832409052142</v>
      </c>
      <c r="R7220" s="9" t="s">
        <v>0</v>
      </c>
    </row>
    <row r="7221" spans="2:18" x14ac:dyDescent="0.2">
      <c r="B7221" s="25">
        <v>6991</v>
      </c>
      <c r="C7221" s="193">
        <v>0.94391451382988723</v>
      </c>
      <c r="D7221" s="19"/>
      <c r="E7221" s="19">
        <v>0.95155832180825606</v>
      </c>
      <c r="F7221" s="19"/>
      <c r="G7221" s="19">
        <v>0.57538374474538634</v>
      </c>
      <c r="H7221" s="19"/>
      <c r="I7221" s="19">
        <v>0.5662522030586381</v>
      </c>
      <c r="J7221" s="19"/>
      <c r="K7221" s="19">
        <v>0.96931584349417632</v>
      </c>
      <c r="L7221" s="19"/>
      <c r="M7221" s="19">
        <v>0.39340526594333175</v>
      </c>
      <c r="N7221" s="19"/>
      <c r="O7221" s="19">
        <v>0.61327890831765763</v>
      </c>
      <c r="P7221" s="50"/>
      <c r="R7221" s="9" t="s">
        <v>0</v>
      </c>
    </row>
    <row r="7222" spans="2:18" x14ac:dyDescent="0.2">
      <c r="B7222" s="25">
        <v>6992</v>
      </c>
      <c r="C7222" s="193"/>
      <c r="D7222" s="19">
        <v>1.4023954951343511</v>
      </c>
      <c r="E7222" s="19"/>
      <c r="F7222" s="19">
        <v>1.0799324714139646</v>
      </c>
      <c r="G7222" s="19"/>
      <c r="H7222" s="19">
        <v>0.26897163515229522</v>
      </c>
      <c r="I7222" s="19"/>
      <c r="J7222" s="19">
        <v>1.2025375846217119</v>
      </c>
      <c r="K7222" s="19"/>
      <c r="L7222" s="19">
        <v>0.35761854451081643</v>
      </c>
      <c r="M7222" s="19"/>
      <c r="N7222" s="19">
        <v>0.28649558920141238</v>
      </c>
      <c r="O7222" s="19"/>
      <c r="P7222" s="50">
        <v>0.53450149739158337</v>
      </c>
      <c r="R7222" s="9" t="s">
        <v>0</v>
      </c>
    </row>
    <row r="7223" spans="2:18" x14ac:dyDescent="0.2">
      <c r="B7223" s="25">
        <v>6993</v>
      </c>
      <c r="C7223" s="193"/>
      <c r="D7223" s="19">
        <v>0.59129736035208924</v>
      </c>
      <c r="E7223" s="19"/>
      <c r="F7223" s="19">
        <v>0.43256688162505413</v>
      </c>
      <c r="G7223" s="19"/>
      <c r="H7223" s="19">
        <v>0.98656214359982697</v>
      </c>
      <c r="I7223" s="19"/>
      <c r="J7223" s="19">
        <v>0.73492453923527234</v>
      </c>
      <c r="K7223" s="19"/>
      <c r="L7223" s="19">
        <v>0.6684426638287535</v>
      </c>
      <c r="M7223" s="19"/>
      <c r="N7223" s="19">
        <v>0.80827600193348748</v>
      </c>
      <c r="O7223" s="19"/>
      <c r="P7223" s="50">
        <v>0.81415395684636416</v>
      </c>
      <c r="R7223" s="9" t="s">
        <v>0</v>
      </c>
    </row>
    <row r="7224" spans="2:18" x14ac:dyDescent="0.2">
      <c r="B7224" s="25">
        <v>6994</v>
      </c>
      <c r="C7224" s="193">
        <v>0.62961752998028275</v>
      </c>
      <c r="D7224" s="19"/>
      <c r="E7224" s="19">
        <v>5.8086537191627798E-2</v>
      </c>
      <c r="F7224" s="19"/>
      <c r="G7224" s="19">
        <v>0.83587348984138288</v>
      </c>
      <c r="H7224" s="19"/>
      <c r="I7224" s="19">
        <v>0.56010857506938505</v>
      </c>
      <c r="J7224" s="19"/>
      <c r="K7224" s="19"/>
      <c r="L7224" s="19">
        <v>0.17936392236982623</v>
      </c>
      <c r="M7224" s="19">
        <v>0.74467429279976816</v>
      </c>
      <c r="N7224" s="19"/>
      <c r="O7224" s="19">
        <v>0.42491330565449009</v>
      </c>
      <c r="P7224" s="50"/>
      <c r="R7224" s="9" t="s">
        <v>0</v>
      </c>
    </row>
    <row r="7225" spans="2:18" x14ac:dyDescent="0.2">
      <c r="B7225" s="25">
        <v>6995</v>
      </c>
      <c r="C7225" s="193"/>
      <c r="D7225" s="19">
        <v>0.59866676784562567</v>
      </c>
      <c r="E7225" s="19"/>
      <c r="F7225" s="19">
        <v>0.9173599807950793</v>
      </c>
      <c r="G7225" s="19"/>
      <c r="H7225" s="19">
        <v>0.77111939396823237</v>
      </c>
      <c r="I7225" s="19"/>
      <c r="J7225" s="19">
        <v>0.50934704827097332</v>
      </c>
      <c r="K7225" s="19"/>
      <c r="L7225" s="19">
        <v>1.0141451646079149</v>
      </c>
      <c r="M7225" s="19"/>
      <c r="N7225" s="19">
        <v>0.10233031132863731</v>
      </c>
      <c r="O7225" s="19"/>
      <c r="P7225" s="50">
        <v>1.0617649838239194</v>
      </c>
      <c r="R7225" s="9" t="s">
        <v>0</v>
      </c>
    </row>
    <row r="7226" spans="2:18" x14ac:dyDescent="0.2">
      <c r="B7226" s="25">
        <v>6996</v>
      </c>
      <c r="C7226" s="193">
        <v>1.0037207166443192</v>
      </c>
      <c r="D7226" s="19"/>
      <c r="E7226" s="19">
        <v>2.0636290190954552</v>
      </c>
      <c r="F7226" s="19"/>
      <c r="G7226" s="19">
        <v>1.1392510859324223</v>
      </c>
      <c r="H7226" s="19"/>
      <c r="I7226" s="19">
        <v>0.45276628439307215</v>
      </c>
      <c r="J7226" s="19"/>
      <c r="K7226" s="19">
        <v>0.92481282579312196</v>
      </c>
      <c r="L7226" s="19"/>
      <c r="M7226" s="19">
        <v>1.1754623943018441</v>
      </c>
      <c r="N7226" s="19"/>
      <c r="O7226" s="19">
        <v>0.83339845107430544</v>
      </c>
      <c r="P7226" s="50"/>
      <c r="R7226" s="9" t="s">
        <v>0</v>
      </c>
    </row>
    <row r="7227" spans="2:18" x14ac:dyDescent="0.2">
      <c r="B7227" s="25">
        <v>6997</v>
      </c>
      <c r="C7227" s="193"/>
      <c r="D7227" s="19">
        <v>0.65256396736101008</v>
      </c>
      <c r="E7227" s="19"/>
      <c r="F7227" s="19">
        <v>0.83161669752268663</v>
      </c>
      <c r="G7227" s="19"/>
      <c r="H7227" s="19">
        <v>1.0468318198351656</v>
      </c>
      <c r="I7227" s="19"/>
      <c r="J7227" s="19">
        <v>0.42555332301531579</v>
      </c>
      <c r="K7227" s="19"/>
      <c r="L7227" s="19">
        <v>1.422573699938195</v>
      </c>
      <c r="M7227" s="19">
        <v>0.90325075988269043</v>
      </c>
      <c r="N7227" s="19"/>
      <c r="O7227" s="19"/>
      <c r="P7227" s="50">
        <v>0.5139871219584019</v>
      </c>
      <c r="R7227" s="9" t="s">
        <v>0</v>
      </c>
    </row>
    <row r="7228" spans="2:18" x14ac:dyDescent="0.2">
      <c r="B7228" s="25">
        <v>6998</v>
      </c>
      <c r="C7228" s="193">
        <v>1.1679839663929654</v>
      </c>
      <c r="D7228" s="19"/>
      <c r="E7228" s="19">
        <v>0.31756787296838923</v>
      </c>
      <c r="F7228" s="19"/>
      <c r="G7228" s="19">
        <v>1.7811967063236314</v>
      </c>
      <c r="H7228" s="19"/>
      <c r="I7228" s="19">
        <v>1.4302305884398263</v>
      </c>
      <c r="J7228" s="19"/>
      <c r="K7228" s="19">
        <v>0.26522646063100785</v>
      </c>
      <c r="L7228" s="19"/>
      <c r="M7228" s="19">
        <v>0.13229327509697833</v>
      </c>
      <c r="N7228" s="19"/>
      <c r="O7228" s="19">
        <v>1.3170691717151295</v>
      </c>
      <c r="P7228" s="50"/>
      <c r="R7228" s="9" t="s">
        <v>0</v>
      </c>
    </row>
    <row r="7229" spans="2:18" x14ac:dyDescent="0.2">
      <c r="B7229" s="25">
        <v>6999</v>
      </c>
      <c r="C7229" s="193">
        <v>0.88083560821658158</v>
      </c>
      <c r="D7229" s="19"/>
      <c r="E7229" s="19">
        <v>1.0462553653397133</v>
      </c>
      <c r="F7229" s="19"/>
      <c r="G7229" s="19">
        <v>1.0618105891167846</v>
      </c>
      <c r="H7229" s="19"/>
      <c r="I7229" s="19">
        <v>6.420547998966665E-2</v>
      </c>
      <c r="J7229" s="19"/>
      <c r="K7229" s="19"/>
      <c r="L7229" s="19">
        <v>0.23222839772030404</v>
      </c>
      <c r="M7229" s="19">
        <v>0.71175317511063874</v>
      </c>
      <c r="N7229" s="19"/>
      <c r="O7229" s="19">
        <v>0.9115132871764845</v>
      </c>
      <c r="P7229" s="50"/>
      <c r="R7229" s="9" t="s">
        <v>0</v>
      </c>
    </row>
    <row r="7230" spans="2:18" x14ac:dyDescent="0.2">
      <c r="B7230" s="25">
        <v>7000</v>
      </c>
      <c r="C7230" s="193">
        <v>0.60814170879504081</v>
      </c>
      <c r="D7230" s="19"/>
      <c r="E7230" s="19">
        <v>0.65615305129171086</v>
      </c>
      <c r="F7230" s="19"/>
      <c r="G7230" s="19">
        <v>0.80539182729635028</v>
      </c>
      <c r="H7230" s="19"/>
      <c r="I7230" s="19">
        <v>0.70068040390419539</v>
      </c>
      <c r="J7230" s="19"/>
      <c r="K7230" s="19">
        <v>0.53666334014293937</v>
      </c>
      <c r="L7230" s="19"/>
      <c r="M7230" s="19"/>
      <c r="N7230" s="19">
        <v>6.2803918693951286E-2</v>
      </c>
      <c r="O7230" s="19">
        <v>1.6257471667531056</v>
      </c>
      <c r="P7230" s="50"/>
      <c r="R7230" s="9" t="s">
        <v>0</v>
      </c>
    </row>
    <row r="7231" spans="2:18" x14ac:dyDescent="0.2">
      <c r="B7231" s="25">
        <v>7001</v>
      </c>
      <c r="C7231" s="193"/>
      <c r="D7231" s="19">
        <v>1.8192785574294246</v>
      </c>
      <c r="E7231" s="19"/>
      <c r="F7231" s="19">
        <v>1.7634313102518544</v>
      </c>
      <c r="G7231" s="19"/>
      <c r="H7231" s="19">
        <v>0.42383963246647649</v>
      </c>
      <c r="I7231" s="19"/>
      <c r="J7231" s="19">
        <v>6.794286304105901E-2</v>
      </c>
      <c r="K7231" s="19"/>
      <c r="L7231" s="19">
        <v>0.73357548165515074</v>
      </c>
      <c r="M7231" s="19"/>
      <c r="N7231" s="19">
        <v>1.0504612046297708</v>
      </c>
      <c r="O7231" s="19"/>
      <c r="P7231" s="50">
        <v>0.75716234274651517</v>
      </c>
      <c r="R7231" s="9" t="s">
        <v>0</v>
      </c>
    </row>
    <row r="7232" spans="2:18" x14ac:dyDescent="0.2">
      <c r="B7232" s="25">
        <v>7002</v>
      </c>
      <c r="C7232" s="193">
        <v>1.0482380697718476</v>
      </c>
      <c r="D7232" s="19"/>
      <c r="E7232" s="19">
        <v>0.93173427862265623</v>
      </c>
      <c r="F7232" s="19"/>
      <c r="G7232" s="19">
        <v>1.0578455577284258</v>
      </c>
      <c r="H7232" s="19"/>
      <c r="I7232" s="19">
        <v>0.16803142745816133</v>
      </c>
      <c r="J7232" s="19"/>
      <c r="K7232" s="19">
        <v>0.33947462795324107</v>
      </c>
      <c r="L7232" s="19"/>
      <c r="M7232" s="19">
        <v>0.69776881640241795</v>
      </c>
      <c r="N7232" s="19"/>
      <c r="O7232" s="19">
        <v>0.41539749358618783</v>
      </c>
      <c r="P7232" s="50"/>
      <c r="R7232" s="9" t="s">
        <v>0</v>
      </c>
    </row>
    <row r="7233" spans="2:18" x14ac:dyDescent="0.2">
      <c r="B7233" s="25">
        <v>7003</v>
      </c>
      <c r="C7233" s="193">
        <v>0.80223740008723543</v>
      </c>
      <c r="D7233" s="19"/>
      <c r="E7233" s="19"/>
      <c r="F7233" s="19">
        <v>7.435444334629851E-2</v>
      </c>
      <c r="G7233" s="19">
        <v>0.79681073873347841</v>
      </c>
      <c r="H7233" s="19"/>
      <c r="I7233" s="19">
        <v>0.27114847875960335</v>
      </c>
      <c r="J7233" s="19"/>
      <c r="K7233" s="19">
        <v>1.4993330651540389</v>
      </c>
      <c r="L7233" s="19"/>
      <c r="M7233" s="19">
        <v>0.82678555581432223</v>
      </c>
      <c r="N7233" s="19"/>
      <c r="O7233" s="19">
        <v>0.70568596734781708</v>
      </c>
      <c r="P7233" s="50"/>
      <c r="R7233" s="9" t="s">
        <v>0</v>
      </c>
    </row>
    <row r="7234" spans="2:18" x14ac:dyDescent="0.2">
      <c r="B7234" s="25">
        <v>7004</v>
      </c>
      <c r="C7234" s="193"/>
      <c r="D7234" s="19">
        <v>1.0808337410945106</v>
      </c>
      <c r="E7234" s="19"/>
      <c r="F7234" s="19">
        <v>0.80272497412291688</v>
      </c>
      <c r="G7234" s="19"/>
      <c r="H7234" s="19">
        <v>0.65039222415938069</v>
      </c>
      <c r="I7234" s="19"/>
      <c r="J7234" s="19">
        <v>0.49102738674622104</v>
      </c>
      <c r="K7234" s="19"/>
      <c r="L7234" s="19">
        <v>1.2669558630045321</v>
      </c>
      <c r="M7234" s="19"/>
      <c r="N7234" s="19">
        <v>1.4763295132212808</v>
      </c>
      <c r="O7234" s="19"/>
      <c r="P7234" s="50">
        <v>1.5205032314654343</v>
      </c>
      <c r="R7234" s="9" t="s">
        <v>0</v>
      </c>
    </row>
    <row r="7235" spans="2:18" x14ac:dyDescent="0.2">
      <c r="B7235" s="25">
        <v>7005</v>
      </c>
      <c r="C7235" s="193"/>
      <c r="D7235" s="19">
        <v>1.2181888871720965</v>
      </c>
      <c r="E7235" s="19"/>
      <c r="F7235" s="19">
        <v>0.21988088252190444</v>
      </c>
      <c r="G7235" s="19"/>
      <c r="H7235" s="19">
        <v>0.11666028221985435</v>
      </c>
      <c r="I7235" s="19"/>
      <c r="J7235" s="19">
        <v>1.04275376719004</v>
      </c>
      <c r="K7235" s="19"/>
      <c r="L7235" s="19">
        <v>1.580222369449821</v>
      </c>
      <c r="M7235" s="19"/>
      <c r="N7235" s="19">
        <v>3.8277168270194797E-2</v>
      </c>
      <c r="O7235" s="19"/>
      <c r="P7235" s="50">
        <v>0.43139105449169723</v>
      </c>
      <c r="R7235" s="9" t="s">
        <v>0</v>
      </c>
    </row>
    <row r="7236" spans="2:18" x14ac:dyDescent="0.2">
      <c r="B7236" s="25">
        <v>7006</v>
      </c>
      <c r="C7236" s="193"/>
      <c r="D7236" s="19">
        <v>1.3252487135404138</v>
      </c>
      <c r="E7236" s="19"/>
      <c r="F7236" s="19">
        <v>1.7999326080674329</v>
      </c>
      <c r="G7236" s="19"/>
      <c r="H7236" s="19">
        <v>1.1428698355929543</v>
      </c>
      <c r="I7236" s="19"/>
      <c r="J7236" s="19">
        <v>1.0519112032998001</v>
      </c>
      <c r="K7236" s="19"/>
      <c r="L7236" s="19">
        <v>2.4294246411537492</v>
      </c>
      <c r="M7236" s="19"/>
      <c r="N7236" s="19">
        <v>0.72451857387893426</v>
      </c>
      <c r="O7236" s="19"/>
      <c r="P7236" s="50">
        <v>1.4034655768028867</v>
      </c>
      <c r="R7236" s="9" t="s">
        <v>0</v>
      </c>
    </row>
    <row r="7237" spans="2:18" x14ac:dyDescent="0.2">
      <c r="B7237" s="25">
        <v>7007</v>
      </c>
      <c r="C7237" s="193"/>
      <c r="D7237" s="19">
        <v>8.4449944657243661E-3</v>
      </c>
      <c r="E7237" s="19"/>
      <c r="F7237" s="19">
        <v>0.64997178909727116</v>
      </c>
      <c r="G7237" s="19"/>
      <c r="H7237" s="19">
        <v>0.46909948995356882</v>
      </c>
      <c r="I7237" s="19"/>
      <c r="J7237" s="19">
        <v>0.50420106798497277</v>
      </c>
      <c r="K7237" s="19"/>
      <c r="L7237" s="19">
        <v>0.48418048427129551</v>
      </c>
      <c r="M7237" s="19"/>
      <c r="N7237" s="19">
        <v>2.016548915292335</v>
      </c>
      <c r="O7237" s="19"/>
      <c r="P7237" s="50">
        <v>0.14583061633277702</v>
      </c>
      <c r="R7237" s="9" t="s">
        <v>0</v>
      </c>
    </row>
    <row r="7238" spans="2:18" x14ac:dyDescent="0.2">
      <c r="B7238" s="25">
        <v>7008</v>
      </c>
      <c r="C7238" s="193">
        <v>0.21719341508272119</v>
      </c>
      <c r="D7238" s="19"/>
      <c r="E7238" s="19"/>
      <c r="F7238" s="19">
        <v>0.17362197681375346</v>
      </c>
      <c r="G7238" s="19">
        <v>5.1453098785813674E-2</v>
      </c>
      <c r="H7238" s="19"/>
      <c r="I7238" s="19">
        <v>0.95105767350874149</v>
      </c>
      <c r="J7238" s="19"/>
      <c r="K7238" s="19">
        <v>0.87414157764022871</v>
      </c>
      <c r="L7238" s="19"/>
      <c r="M7238" s="19">
        <v>4.2450194664591247E-2</v>
      </c>
      <c r="N7238" s="19"/>
      <c r="O7238" s="19">
        <v>0.61774297038239245</v>
      </c>
      <c r="P7238" s="50"/>
      <c r="R7238" s="9" t="s">
        <v>0</v>
      </c>
    </row>
    <row r="7239" spans="2:18" x14ac:dyDescent="0.2">
      <c r="B7239" s="25">
        <v>7009</v>
      </c>
      <c r="C7239" s="193">
        <v>0.5071491735845306</v>
      </c>
      <c r="D7239" s="19"/>
      <c r="E7239" s="19">
        <v>0.48343016750867546</v>
      </c>
      <c r="F7239" s="19"/>
      <c r="G7239" s="19">
        <v>1.6536014023920171</v>
      </c>
      <c r="H7239" s="19"/>
      <c r="I7239" s="19">
        <v>0.3610206202894104</v>
      </c>
      <c r="J7239" s="19"/>
      <c r="K7239" s="19">
        <v>0.23384604723298225</v>
      </c>
      <c r="L7239" s="19"/>
      <c r="M7239" s="19">
        <v>0.41617118435003797</v>
      </c>
      <c r="N7239" s="19"/>
      <c r="O7239" s="19">
        <v>0.27789621630197048</v>
      </c>
      <c r="P7239" s="50"/>
      <c r="R7239" s="9" t="s">
        <v>0</v>
      </c>
    </row>
    <row r="7240" spans="2:18" x14ac:dyDescent="0.2">
      <c r="B7240" s="25">
        <v>7010</v>
      </c>
      <c r="C7240" s="193"/>
      <c r="D7240" s="19">
        <v>1.1987696712703446</v>
      </c>
      <c r="E7240" s="19"/>
      <c r="F7240" s="19">
        <v>0.14456653106104242</v>
      </c>
      <c r="G7240" s="19"/>
      <c r="H7240" s="19">
        <v>8.4178550990489237E-2</v>
      </c>
      <c r="I7240" s="19"/>
      <c r="J7240" s="19">
        <v>0.70840986883529433</v>
      </c>
      <c r="K7240" s="19"/>
      <c r="L7240" s="19">
        <v>0.8384455714289869</v>
      </c>
      <c r="M7240" s="19"/>
      <c r="N7240" s="19">
        <v>0.92937207943011402</v>
      </c>
      <c r="O7240" s="19"/>
      <c r="P7240" s="50">
        <v>0.61489528942241789</v>
      </c>
      <c r="R7240" s="9" t="s">
        <v>0</v>
      </c>
    </row>
    <row r="7241" spans="2:18" x14ac:dyDescent="0.2">
      <c r="B7241" s="25">
        <v>7011</v>
      </c>
      <c r="C7241" s="193">
        <v>0.74690984098222291</v>
      </c>
      <c r="D7241" s="19"/>
      <c r="E7241" s="19">
        <v>1.0475522360973109</v>
      </c>
      <c r="F7241" s="19"/>
      <c r="G7241" s="19">
        <v>1.7616820474003652</v>
      </c>
      <c r="H7241" s="19"/>
      <c r="I7241" s="19">
        <v>1.2398333944662157</v>
      </c>
      <c r="J7241" s="19"/>
      <c r="K7241" s="19">
        <v>0.35886078990607329</v>
      </c>
      <c r="L7241" s="19"/>
      <c r="M7241" s="19">
        <v>1.4678497628181486</v>
      </c>
      <c r="N7241" s="19"/>
      <c r="O7241" s="19">
        <v>0.80947603771637444</v>
      </c>
      <c r="P7241" s="50"/>
      <c r="R7241" s="9" t="s">
        <v>0</v>
      </c>
    </row>
    <row r="7242" spans="2:18" x14ac:dyDescent="0.2">
      <c r="B7242" s="25">
        <v>7012</v>
      </c>
      <c r="C7242" s="193">
        <v>0.70966640233606415</v>
      </c>
      <c r="D7242" s="19"/>
      <c r="E7242" s="19">
        <v>0.50178923275204557</v>
      </c>
      <c r="F7242" s="19"/>
      <c r="G7242" s="19">
        <v>0.40719174731489949</v>
      </c>
      <c r="H7242" s="19"/>
      <c r="I7242" s="19"/>
      <c r="J7242" s="19">
        <v>0.28536322125339642</v>
      </c>
      <c r="K7242" s="19"/>
      <c r="L7242" s="19">
        <v>7.5782634713377289E-2</v>
      </c>
      <c r="M7242" s="19">
        <v>0.71475464045505177</v>
      </c>
      <c r="N7242" s="19"/>
      <c r="O7242" s="19"/>
      <c r="P7242" s="50">
        <v>0.1433228451996896</v>
      </c>
      <c r="R7242" s="9" t="s">
        <v>0</v>
      </c>
    </row>
    <row r="7243" spans="2:18" x14ac:dyDescent="0.2">
      <c r="B7243" s="25">
        <v>7013</v>
      </c>
      <c r="C7243" s="193">
        <v>1.1354335822632431</v>
      </c>
      <c r="D7243" s="19"/>
      <c r="E7243" s="19">
        <v>0.26901389215206445</v>
      </c>
      <c r="F7243" s="19"/>
      <c r="G7243" s="19">
        <v>1.4166905428922951</v>
      </c>
      <c r="H7243" s="19"/>
      <c r="I7243" s="19">
        <v>1.1206722691108317</v>
      </c>
      <c r="J7243" s="19"/>
      <c r="K7243" s="19">
        <v>0.21666414747805507</v>
      </c>
      <c r="L7243" s="19"/>
      <c r="M7243" s="19">
        <v>0.28388886104987254</v>
      </c>
      <c r="N7243" s="19"/>
      <c r="O7243" s="19">
        <v>3.9178768565994608E-2</v>
      </c>
      <c r="P7243" s="50"/>
      <c r="R7243" s="9" t="s">
        <v>0</v>
      </c>
    </row>
    <row r="7244" spans="2:18" x14ac:dyDescent="0.2">
      <c r="B7244" s="25">
        <v>7014</v>
      </c>
      <c r="C7244" s="193">
        <v>0.19126803655148533</v>
      </c>
      <c r="D7244" s="19"/>
      <c r="E7244" s="19">
        <v>0.55854981380427904</v>
      </c>
      <c r="F7244" s="19"/>
      <c r="G7244" s="19">
        <v>0.61750761591777759</v>
      </c>
      <c r="H7244" s="19"/>
      <c r="I7244" s="19">
        <v>3.7250654040856201E-2</v>
      </c>
      <c r="J7244" s="19"/>
      <c r="K7244" s="19">
        <v>0.69461714006168085</v>
      </c>
      <c r="L7244" s="19"/>
      <c r="M7244" s="19">
        <v>2.5537146506761428E-2</v>
      </c>
      <c r="N7244" s="19"/>
      <c r="O7244" s="19">
        <v>0.44930030969392498</v>
      </c>
      <c r="P7244" s="50"/>
      <c r="R7244" s="9" t="s">
        <v>0</v>
      </c>
    </row>
    <row r="7245" spans="2:18" x14ac:dyDescent="0.2">
      <c r="B7245" s="25">
        <v>7015</v>
      </c>
      <c r="C7245" s="193"/>
      <c r="D7245" s="19">
        <v>1.2750772002482385</v>
      </c>
      <c r="E7245" s="19"/>
      <c r="F7245" s="19">
        <v>1.3721857909645336</v>
      </c>
      <c r="G7245" s="19"/>
      <c r="H7245" s="19">
        <v>2.335579337224873</v>
      </c>
      <c r="I7245" s="19"/>
      <c r="J7245" s="19">
        <v>0.88743672363918269</v>
      </c>
      <c r="K7245" s="19"/>
      <c r="L7245" s="19">
        <v>0.51039579365866528</v>
      </c>
      <c r="M7245" s="19"/>
      <c r="N7245" s="19">
        <v>1.7625249410568991</v>
      </c>
      <c r="O7245" s="19"/>
      <c r="P7245" s="50">
        <v>1.3298692557492955</v>
      </c>
      <c r="R7245" s="9" t="s">
        <v>0</v>
      </c>
    </row>
    <row r="7246" spans="2:18" x14ac:dyDescent="0.2">
      <c r="B7246" s="25">
        <v>7016</v>
      </c>
      <c r="C7246" s="193"/>
      <c r="D7246" s="19">
        <v>2.7214452227207278</v>
      </c>
      <c r="E7246" s="19"/>
      <c r="F7246" s="19">
        <v>2.584213230942078</v>
      </c>
      <c r="G7246" s="19"/>
      <c r="H7246" s="19">
        <v>1.8475858349563019</v>
      </c>
      <c r="I7246" s="19"/>
      <c r="J7246" s="19">
        <v>3.1073849921539209</v>
      </c>
      <c r="K7246" s="19"/>
      <c r="L7246" s="19">
        <v>1.4415364594267508</v>
      </c>
      <c r="M7246" s="19"/>
      <c r="N7246" s="19">
        <v>2.6361490866686359</v>
      </c>
      <c r="O7246" s="19"/>
      <c r="P7246" s="50">
        <v>2.9251706053367839</v>
      </c>
      <c r="R7246" s="9" t="s">
        <v>0</v>
      </c>
    </row>
    <row r="7247" spans="2:18" x14ac:dyDescent="0.2">
      <c r="B7247" s="25">
        <v>7017</v>
      </c>
      <c r="C7247" s="193">
        <v>8.6560154875776327E-2</v>
      </c>
      <c r="D7247" s="19"/>
      <c r="E7247" s="19">
        <v>0.33917122113604409</v>
      </c>
      <c r="F7247" s="19"/>
      <c r="G7247" s="19"/>
      <c r="H7247" s="19">
        <v>9.388269554572759E-2</v>
      </c>
      <c r="I7247" s="19">
        <v>0.1772653911516551</v>
      </c>
      <c r="J7247" s="19"/>
      <c r="K7247" s="19">
        <v>1.2555937647876356</v>
      </c>
      <c r="L7247" s="19"/>
      <c r="M7247" s="19">
        <v>1.4155084422989279</v>
      </c>
      <c r="N7247" s="19"/>
      <c r="O7247" s="19"/>
      <c r="P7247" s="50">
        <v>0.21195692563393384</v>
      </c>
      <c r="R7247" s="9" t="s">
        <v>0</v>
      </c>
    </row>
    <row r="7248" spans="2:18" x14ac:dyDescent="0.2">
      <c r="B7248" s="25">
        <v>7018</v>
      </c>
      <c r="C7248" s="193"/>
      <c r="D7248" s="19">
        <v>2.3735416649279819</v>
      </c>
      <c r="E7248" s="19"/>
      <c r="F7248" s="19">
        <v>2.8932410853877948</v>
      </c>
      <c r="G7248" s="19"/>
      <c r="H7248" s="19">
        <v>2.5741098925067218</v>
      </c>
      <c r="I7248" s="19"/>
      <c r="J7248" s="19">
        <v>1.4794471820335171</v>
      </c>
      <c r="K7248" s="19"/>
      <c r="L7248" s="19">
        <v>2.6049358360154056</v>
      </c>
      <c r="M7248" s="19"/>
      <c r="N7248" s="19">
        <v>2.3346960404372981</v>
      </c>
      <c r="O7248" s="19"/>
      <c r="P7248" s="50">
        <v>1.2799698098907024</v>
      </c>
      <c r="R7248" s="9" t="s">
        <v>0</v>
      </c>
    </row>
    <row r="7249" spans="2:18" x14ac:dyDescent="0.2">
      <c r="B7249" s="25">
        <v>7019</v>
      </c>
      <c r="C7249" s="193"/>
      <c r="D7249" s="19">
        <v>2.5097736786701201</v>
      </c>
      <c r="E7249" s="19"/>
      <c r="F7249" s="19">
        <v>2.1431831057158868</v>
      </c>
      <c r="G7249" s="19"/>
      <c r="H7249" s="19">
        <v>2.4411095902720343</v>
      </c>
      <c r="I7249" s="19"/>
      <c r="J7249" s="19">
        <v>1.4989191231981069</v>
      </c>
      <c r="K7249" s="19"/>
      <c r="L7249" s="19">
        <v>1.4898580593137896</v>
      </c>
      <c r="M7249" s="19"/>
      <c r="N7249" s="19">
        <v>1.5592915723052956</v>
      </c>
      <c r="O7249" s="19"/>
      <c r="P7249" s="50">
        <v>2.4150935006770027</v>
      </c>
      <c r="R7249" s="9" t="s">
        <v>0</v>
      </c>
    </row>
    <row r="7250" spans="2:18" x14ac:dyDescent="0.2">
      <c r="B7250" s="25">
        <v>7020</v>
      </c>
      <c r="C7250" s="193">
        <v>1.0786538717679808</v>
      </c>
      <c r="D7250" s="19"/>
      <c r="E7250" s="19">
        <v>1.708234490514922</v>
      </c>
      <c r="F7250" s="19"/>
      <c r="G7250" s="19">
        <v>1.701967863147956</v>
      </c>
      <c r="H7250" s="19"/>
      <c r="I7250" s="19">
        <v>1.1668041352447953</v>
      </c>
      <c r="J7250" s="19"/>
      <c r="K7250" s="19">
        <v>1.149263679828614</v>
      </c>
      <c r="L7250" s="19"/>
      <c r="M7250" s="19">
        <v>1.5038950980671972</v>
      </c>
      <c r="N7250" s="19"/>
      <c r="O7250" s="19">
        <v>1.046136023056002</v>
      </c>
      <c r="P7250" s="50"/>
      <c r="R7250" s="9" t="s">
        <v>0</v>
      </c>
    </row>
    <row r="7251" spans="2:18" x14ac:dyDescent="0.2">
      <c r="B7251" s="25">
        <v>7021</v>
      </c>
      <c r="C7251" s="193">
        <v>0.44728272280169806</v>
      </c>
      <c r="D7251" s="19"/>
      <c r="E7251" s="19">
        <v>1.4571206340875378</v>
      </c>
      <c r="F7251" s="19"/>
      <c r="G7251" s="19">
        <v>1.2276680774882616</v>
      </c>
      <c r="H7251" s="19"/>
      <c r="I7251" s="19">
        <v>1.3206014560044954</v>
      </c>
      <c r="J7251" s="19"/>
      <c r="K7251" s="19">
        <v>0.82131524293555458</v>
      </c>
      <c r="L7251" s="19"/>
      <c r="M7251" s="19">
        <v>1.6146976681696414</v>
      </c>
      <c r="N7251" s="19"/>
      <c r="O7251" s="19">
        <v>0.94637295757070072</v>
      </c>
      <c r="P7251" s="50"/>
      <c r="R7251" s="9" t="s">
        <v>0</v>
      </c>
    </row>
    <row r="7252" spans="2:18" x14ac:dyDescent="0.2">
      <c r="B7252" s="25">
        <v>7022</v>
      </c>
      <c r="C7252" s="193"/>
      <c r="D7252" s="19">
        <v>2.1835430697085148</v>
      </c>
      <c r="E7252" s="19"/>
      <c r="F7252" s="19">
        <v>1.059729086158359</v>
      </c>
      <c r="G7252" s="19"/>
      <c r="H7252" s="19">
        <v>1.9909112411089669</v>
      </c>
      <c r="I7252" s="19"/>
      <c r="J7252" s="19">
        <v>1.9829628204663194</v>
      </c>
      <c r="K7252" s="19"/>
      <c r="L7252" s="19">
        <v>1.9889759012659236</v>
      </c>
      <c r="M7252" s="19"/>
      <c r="N7252" s="19">
        <v>2.6537978640981335</v>
      </c>
      <c r="O7252" s="19"/>
      <c r="P7252" s="50">
        <v>1.6736152377254641</v>
      </c>
      <c r="R7252" s="9" t="s">
        <v>0</v>
      </c>
    </row>
    <row r="7253" spans="2:18" x14ac:dyDescent="0.2">
      <c r="B7253" s="25">
        <v>7023</v>
      </c>
      <c r="C7253" s="193"/>
      <c r="D7253" s="19">
        <v>0.4755033447030661</v>
      </c>
      <c r="E7253" s="19"/>
      <c r="F7253" s="19">
        <v>0.44706205451686654</v>
      </c>
      <c r="G7253" s="19"/>
      <c r="H7253" s="19">
        <v>0.19104800017369272</v>
      </c>
      <c r="I7253" s="19"/>
      <c r="J7253" s="19">
        <v>1.2814047134413606</v>
      </c>
      <c r="K7253" s="19"/>
      <c r="L7253" s="19">
        <v>0.54097703768608274</v>
      </c>
      <c r="M7253" s="19"/>
      <c r="N7253" s="19">
        <v>0.54904982305886307</v>
      </c>
      <c r="O7253" s="19"/>
      <c r="P7253" s="50">
        <v>1.0985372912502187</v>
      </c>
      <c r="R7253" s="9" t="s">
        <v>0</v>
      </c>
    </row>
    <row r="7254" spans="2:18" x14ac:dyDescent="0.2">
      <c r="B7254" s="25">
        <v>7024</v>
      </c>
      <c r="C7254" s="193">
        <v>1.5998377495646634</v>
      </c>
      <c r="D7254" s="19"/>
      <c r="E7254" s="19">
        <v>1.2831866751607206</v>
      </c>
      <c r="F7254" s="19"/>
      <c r="G7254" s="19">
        <v>0.880388399685751</v>
      </c>
      <c r="H7254" s="19"/>
      <c r="I7254" s="19">
        <v>1.4756182759062266</v>
      </c>
      <c r="J7254" s="19"/>
      <c r="K7254" s="19">
        <v>1.7410539910292917</v>
      </c>
      <c r="L7254" s="19"/>
      <c r="M7254" s="19">
        <v>1.407818948182014</v>
      </c>
      <c r="N7254" s="19"/>
      <c r="O7254" s="19">
        <v>1.5147376707530842</v>
      </c>
      <c r="P7254" s="50"/>
      <c r="R7254" s="9" t="s">
        <v>0</v>
      </c>
    </row>
    <row r="7255" spans="2:18" x14ac:dyDescent="0.2">
      <c r="B7255" s="25">
        <v>7025</v>
      </c>
      <c r="C7255" s="193">
        <v>1.7065435555496375</v>
      </c>
      <c r="D7255" s="19"/>
      <c r="E7255" s="19">
        <v>1.0757760930855713</v>
      </c>
      <c r="F7255" s="19"/>
      <c r="G7255" s="19">
        <v>1.1753281859973359</v>
      </c>
      <c r="H7255" s="19"/>
      <c r="I7255" s="19">
        <v>1.3786548458147048</v>
      </c>
      <c r="J7255" s="19"/>
      <c r="K7255" s="19">
        <v>1.7084264849690962</v>
      </c>
      <c r="L7255" s="19"/>
      <c r="M7255" s="19">
        <v>1.8746300452636122</v>
      </c>
      <c r="N7255" s="19"/>
      <c r="O7255" s="19">
        <v>0.66544909318322165</v>
      </c>
      <c r="P7255" s="50"/>
      <c r="R7255" s="9" t="s">
        <v>0</v>
      </c>
    </row>
    <row r="7256" spans="2:18" x14ac:dyDescent="0.2">
      <c r="B7256" s="25">
        <v>7026</v>
      </c>
      <c r="C7256" s="193">
        <v>0.10805626081940591</v>
      </c>
      <c r="D7256" s="19"/>
      <c r="E7256" s="19">
        <v>0.57684801602099389</v>
      </c>
      <c r="F7256" s="19"/>
      <c r="G7256" s="19"/>
      <c r="H7256" s="19">
        <v>4.972878272687635E-2</v>
      </c>
      <c r="I7256" s="19">
        <v>0.48749898717228562</v>
      </c>
      <c r="J7256" s="19"/>
      <c r="K7256" s="19">
        <v>0.12497206360935792</v>
      </c>
      <c r="L7256" s="19"/>
      <c r="M7256" s="19"/>
      <c r="N7256" s="19">
        <v>0.48823219802771861</v>
      </c>
      <c r="O7256" s="19">
        <v>3.9462610806919145E-2</v>
      </c>
      <c r="P7256" s="50"/>
      <c r="R7256" s="9" t="s">
        <v>0</v>
      </c>
    </row>
    <row r="7257" spans="2:18" x14ac:dyDescent="0.2">
      <c r="B7257" s="25">
        <v>7027</v>
      </c>
      <c r="C7257" s="193">
        <v>0.29770513985012031</v>
      </c>
      <c r="D7257" s="19"/>
      <c r="E7257" s="19"/>
      <c r="F7257" s="19">
        <v>0.39330834371266621</v>
      </c>
      <c r="G7257" s="19">
        <v>0.39846413208537479</v>
      </c>
      <c r="H7257" s="19"/>
      <c r="I7257" s="19">
        <v>0.15562833809086071</v>
      </c>
      <c r="J7257" s="19"/>
      <c r="K7257" s="19">
        <v>0.28004567163453598</v>
      </c>
      <c r="L7257" s="19"/>
      <c r="M7257" s="19">
        <v>0.78657821223392033</v>
      </c>
      <c r="N7257" s="19"/>
      <c r="O7257" s="19">
        <v>0.52390289362396314</v>
      </c>
      <c r="P7257" s="50"/>
      <c r="R7257" s="9" t="s">
        <v>0</v>
      </c>
    </row>
    <row r="7258" spans="2:18" x14ac:dyDescent="0.2">
      <c r="B7258" s="25">
        <v>7028</v>
      </c>
      <c r="C7258" s="193"/>
      <c r="D7258" s="19">
        <v>1.5459269619441405</v>
      </c>
      <c r="E7258" s="19"/>
      <c r="F7258" s="19">
        <v>0.60588725766948848</v>
      </c>
      <c r="G7258" s="19"/>
      <c r="H7258" s="19">
        <v>2.3452067111567985</v>
      </c>
      <c r="I7258" s="19"/>
      <c r="J7258" s="19">
        <v>1.3634310272619548</v>
      </c>
      <c r="K7258" s="19"/>
      <c r="L7258" s="19">
        <v>0.28472726207429633</v>
      </c>
      <c r="M7258" s="19"/>
      <c r="N7258" s="19">
        <v>0.86082689201638274</v>
      </c>
      <c r="O7258" s="19"/>
      <c r="P7258" s="50">
        <v>1.5826730035773644</v>
      </c>
      <c r="R7258" s="9" t="s">
        <v>0</v>
      </c>
    </row>
    <row r="7259" spans="2:18" x14ac:dyDescent="0.2">
      <c r="B7259" s="25">
        <v>7029</v>
      </c>
      <c r="C7259" s="193">
        <v>0.60283473783382457</v>
      </c>
      <c r="D7259" s="19"/>
      <c r="E7259" s="19">
        <v>1.4682795894390817</v>
      </c>
      <c r="F7259" s="19"/>
      <c r="G7259" s="19">
        <v>0.76564006566768128</v>
      </c>
      <c r="H7259" s="19"/>
      <c r="I7259" s="19">
        <v>0.2684374930180124</v>
      </c>
      <c r="J7259" s="19"/>
      <c r="K7259" s="19">
        <v>0.82659381027842604</v>
      </c>
      <c r="L7259" s="19"/>
      <c r="M7259" s="19">
        <v>1.4704164192064615</v>
      </c>
      <c r="N7259" s="19"/>
      <c r="O7259" s="19">
        <v>1.1878556962966451</v>
      </c>
      <c r="P7259" s="50"/>
      <c r="R7259" s="9" t="s">
        <v>0</v>
      </c>
    </row>
    <row r="7260" spans="2:18" x14ac:dyDescent="0.2">
      <c r="B7260" s="25">
        <v>7030</v>
      </c>
      <c r="C7260" s="193"/>
      <c r="D7260" s="19">
        <v>2.6921465707885242</v>
      </c>
      <c r="E7260" s="19"/>
      <c r="F7260" s="19">
        <v>1.3717134609432746</v>
      </c>
      <c r="G7260" s="19"/>
      <c r="H7260" s="19">
        <v>1.436847546931572</v>
      </c>
      <c r="I7260" s="19"/>
      <c r="J7260" s="19">
        <v>1.3733499575449939</v>
      </c>
      <c r="K7260" s="19"/>
      <c r="L7260" s="19">
        <v>1.368442525540412</v>
      </c>
      <c r="M7260" s="19"/>
      <c r="N7260" s="19">
        <v>1.0466164806493767</v>
      </c>
      <c r="O7260" s="19"/>
      <c r="P7260" s="50">
        <v>1.2532307160213354</v>
      </c>
      <c r="R7260" s="9" t="s">
        <v>0</v>
      </c>
    </row>
    <row r="7261" spans="2:18" x14ac:dyDescent="0.2">
      <c r="B7261" s="25">
        <v>7031</v>
      </c>
      <c r="C7261" s="193">
        <v>1.2042578896016483</v>
      </c>
      <c r="D7261" s="19"/>
      <c r="E7261" s="19">
        <v>1.1032728823450719</v>
      </c>
      <c r="F7261" s="19"/>
      <c r="G7261" s="19">
        <v>1.8406914292455927</v>
      </c>
      <c r="H7261" s="19"/>
      <c r="I7261" s="19">
        <v>0.68279897394178302</v>
      </c>
      <c r="J7261" s="19"/>
      <c r="K7261" s="19">
        <v>0.42569705339417546</v>
      </c>
      <c r="L7261" s="19"/>
      <c r="M7261" s="19">
        <v>0.5228106992583913</v>
      </c>
      <c r="N7261" s="19"/>
      <c r="O7261" s="19">
        <v>1.5906034246003689</v>
      </c>
      <c r="P7261" s="50"/>
      <c r="R7261" s="9" t="s">
        <v>0</v>
      </c>
    </row>
    <row r="7262" spans="2:18" x14ac:dyDescent="0.2">
      <c r="B7262" s="25">
        <v>7032</v>
      </c>
      <c r="C7262" s="193"/>
      <c r="D7262" s="19">
        <v>0.55735034517245252</v>
      </c>
      <c r="E7262" s="19"/>
      <c r="F7262" s="19">
        <v>0.55556901546471171</v>
      </c>
      <c r="G7262" s="19"/>
      <c r="H7262" s="19">
        <v>1.0524330230057868</v>
      </c>
      <c r="I7262" s="19"/>
      <c r="J7262" s="19">
        <v>0.81566118019299294</v>
      </c>
      <c r="K7262" s="19"/>
      <c r="L7262" s="19">
        <v>0.1192438415985508</v>
      </c>
      <c r="M7262" s="19">
        <v>0.45944646222001995</v>
      </c>
      <c r="N7262" s="19"/>
      <c r="O7262" s="19"/>
      <c r="P7262" s="50">
        <v>0.98309516570277844</v>
      </c>
      <c r="R7262" s="9" t="s">
        <v>0</v>
      </c>
    </row>
    <row r="7263" spans="2:18" x14ac:dyDescent="0.2">
      <c r="B7263" s="25">
        <v>7033</v>
      </c>
      <c r="C7263" s="193">
        <v>0.16242396533953737</v>
      </c>
      <c r="D7263" s="19"/>
      <c r="E7263" s="19"/>
      <c r="F7263" s="19">
        <v>0.44275034437424216</v>
      </c>
      <c r="G7263" s="19"/>
      <c r="H7263" s="19">
        <v>1.809360631549151E-2</v>
      </c>
      <c r="I7263" s="19"/>
      <c r="J7263" s="19">
        <v>0.52068862190688325</v>
      </c>
      <c r="K7263" s="19"/>
      <c r="L7263" s="19">
        <v>0.21080849630555851</v>
      </c>
      <c r="M7263" s="19"/>
      <c r="N7263" s="19">
        <v>4.7848821481047438E-2</v>
      </c>
      <c r="O7263" s="19"/>
      <c r="P7263" s="50">
        <v>2.097936542820051E-3</v>
      </c>
      <c r="R7263" s="9" t="s">
        <v>0</v>
      </c>
    </row>
    <row r="7264" spans="2:18" x14ac:dyDescent="0.2">
      <c r="B7264" s="25">
        <v>7034</v>
      </c>
      <c r="C7264" s="193"/>
      <c r="D7264" s="19">
        <v>0.1909453258900092</v>
      </c>
      <c r="E7264" s="19">
        <v>0.27531373224942851</v>
      </c>
      <c r="F7264" s="19"/>
      <c r="G7264" s="19"/>
      <c r="H7264" s="19">
        <v>0.2361094395499744</v>
      </c>
      <c r="I7264" s="19"/>
      <c r="J7264" s="19">
        <v>0.61527993812571158</v>
      </c>
      <c r="K7264" s="19"/>
      <c r="L7264" s="19">
        <v>0.62156870743920178</v>
      </c>
      <c r="M7264" s="19">
        <v>4.3325410668410183E-2</v>
      </c>
      <c r="N7264" s="19"/>
      <c r="O7264" s="19"/>
      <c r="P7264" s="50">
        <v>0.40590617655190692</v>
      </c>
      <c r="R7264" s="9" t="s">
        <v>0</v>
      </c>
    </row>
    <row r="7265" spans="2:18" x14ac:dyDescent="0.2">
      <c r="B7265" s="25">
        <v>7035</v>
      </c>
      <c r="C7265" s="193">
        <v>0.55280858621706774</v>
      </c>
      <c r="D7265" s="19"/>
      <c r="E7265" s="19">
        <v>0.3379345097719994</v>
      </c>
      <c r="F7265" s="19"/>
      <c r="G7265" s="19"/>
      <c r="H7265" s="19">
        <v>1.4284535562772434E-2</v>
      </c>
      <c r="I7265" s="19">
        <v>0.27616735720049346</v>
      </c>
      <c r="J7265" s="19"/>
      <c r="K7265" s="19"/>
      <c r="L7265" s="19">
        <v>0.38227357813746704</v>
      </c>
      <c r="M7265" s="19">
        <v>0.76987206872283553</v>
      </c>
      <c r="N7265" s="19"/>
      <c r="O7265" s="19">
        <v>0.72665804999965522</v>
      </c>
      <c r="P7265" s="50"/>
      <c r="R7265" s="9" t="s">
        <v>0</v>
      </c>
    </row>
    <row r="7266" spans="2:18" x14ac:dyDescent="0.2">
      <c r="B7266" s="25">
        <v>7036</v>
      </c>
      <c r="C7266" s="193"/>
      <c r="D7266" s="19">
        <v>0.31818858131493166</v>
      </c>
      <c r="E7266" s="19">
        <v>0.88521307754821887</v>
      </c>
      <c r="F7266" s="19"/>
      <c r="G7266" s="19">
        <v>0.70672795491303531</v>
      </c>
      <c r="H7266" s="19"/>
      <c r="I7266" s="19"/>
      <c r="J7266" s="19">
        <v>2.3272385673882651E-2</v>
      </c>
      <c r="K7266" s="19"/>
      <c r="L7266" s="19">
        <v>0.14301682263673543</v>
      </c>
      <c r="M7266" s="19">
        <v>0.85145862493142865</v>
      </c>
      <c r="N7266" s="19"/>
      <c r="O7266" s="19">
        <v>0.46178313775043583</v>
      </c>
      <c r="P7266" s="50"/>
      <c r="R7266" s="9" t="s">
        <v>0</v>
      </c>
    </row>
    <row r="7267" spans="2:18" x14ac:dyDescent="0.2">
      <c r="B7267" s="25">
        <v>7037</v>
      </c>
      <c r="C7267" s="193">
        <v>0.80194959870925508</v>
      </c>
      <c r="D7267" s="19"/>
      <c r="E7267" s="19">
        <v>1.3950202208618081</v>
      </c>
      <c r="F7267" s="19"/>
      <c r="G7267" s="19">
        <v>1.0078987653552052</v>
      </c>
      <c r="H7267" s="19"/>
      <c r="I7267" s="19">
        <v>0.7463283484351807</v>
      </c>
      <c r="J7267" s="19"/>
      <c r="K7267" s="19">
        <v>1.9547022255508881</v>
      </c>
      <c r="L7267" s="19"/>
      <c r="M7267" s="19">
        <v>0.9614193518028149</v>
      </c>
      <c r="N7267" s="19"/>
      <c r="O7267" s="19">
        <v>1.3813593792761389</v>
      </c>
      <c r="P7267" s="50"/>
      <c r="R7267" s="9" t="s">
        <v>0</v>
      </c>
    </row>
    <row r="7268" spans="2:18" x14ac:dyDescent="0.2">
      <c r="B7268" s="25">
        <v>7038</v>
      </c>
      <c r="C7268" s="193"/>
      <c r="D7268" s="19">
        <v>0.20969587214026944</v>
      </c>
      <c r="E7268" s="19"/>
      <c r="F7268" s="19">
        <v>2.2651240329864254E-2</v>
      </c>
      <c r="G7268" s="19"/>
      <c r="H7268" s="19">
        <v>0.50684715303313232</v>
      </c>
      <c r="I7268" s="19"/>
      <c r="J7268" s="19">
        <v>1.191093911497592</v>
      </c>
      <c r="K7268" s="19"/>
      <c r="L7268" s="19">
        <v>0.5963590094630985</v>
      </c>
      <c r="M7268" s="19"/>
      <c r="N7268" s="19">
        <v>1.0401316909073597</v>
      </c>
      <c r="O7268" s="19"/>
      <c r="P7268" s="50">
        <v>0.38075744892199098</v>
      </c>
      <c r="R7268" s="9" t="s">
        <v>0</v>
      </c>
    </row>
    <row r="7269" spans="2:18" x14ac:dyDescent="0.2">
      <c r="B7269" s="25">
        <v>7039</v>
      </c>
      <c r="C7269" s="193">
        <v>2.7317800836259257E-3</v>
      </c>
      <c r="D7269" s="19"/>
      <c r="E7269" s="19">
        <v>0.36245641783886595</v>
      </c>
      <c r="F7269" s="19"/>
      <c r="G7269" s="19"/>
      <c r="H7269" s="19">
        <v>0.55936540842104554</v>
      </c>
      <c r="I7269" s="19"/>
      <c r="J7269" s="19">
        <v>0.17934202162207002</v>
      </c>
      <c r="K7269" s="19"/>
      <c r="L7269" s="19">
        <v>1.2081980765320093</v>
      </c>
      <c r="M7269" s="19"/>
      <c r="N7269" s="19">
        <v>0.68701491340594656</v>
      </c>
      <c r="O7269" s="19"/>
      <c r="P7269" s="50">
        <v>2.6413866404521275E-2</v>
      </c>
      <c r="R7269" s="9" t="s">
        <v>0</v>
      </c>
    </row>
    <row r="7270" spans="2:18" x14ac:dyDescent="0.2">
      <c r="B7270" s="25">
        <v>7040</v>
      </c>
      <c r="C7270" s="193"/>
      <c r="D7270" s="19">
        <v>0.38660946468059842</v>
      </c>
      <c r="E7270" s="19"/>
      <c r="F7270" s="19">
        <v>0.65074141459202295</v>
      </c>
      <c r="G7270" s="19">
        <v>0.69625525036326197</v>
      </c>
      <c r="H7270" s="19"/>
      <c r="I7270" s="19"/>
      <c r="J7270" s="19">
        <v>0.32051730055254718</v>
      </c>
      <c r="K7270" s="19">
        <v>1.2794000811084132</v>
      </c>
      <c r="L7270" s="19"/>
      <c r="M7270" s="19">
        <v>0.11604459219325614</v>
      </c>
      <c r="N7270" s="19"/>
      <c r="O7270" s="19">
        <v>1.3377834630534566</v>
      </c>
      <c r="P7270" s="50"/>
      <c r="R7270" s="9" t="s">
        <v>0</v>
      </c>
    </row>
    <row r="7271" spans="2:18" x14ac:dyDescent="0.2">
      <c r="B7271" s="25">
        <v>7041</v>
      </c>
      <c r="C7271" s="193"/>
      <c r="D7271" s="19">
        <v>0.62007131166076401</v>
      </c>
      <c r="E7271" s="19"/>
      <c r="F7271" s="19">
        <v>0.56995554091061629</v>
      </c>
      <c r="G7271" s="19"/>
      <c r="H7271" s="19">
        <v>1.1159765623230058</v>
      </c>
      <c r="I7271" s="19"/>
      <c r="J7271" s="19">
        <v>0.42345251874521234</v>
      </c>
      <c r="K7271" s="19"/>
      <c r="L7271" s="19">
        <v>0.81829201525774209</v>
      </c>
      <c r="M7271" s="19"/>
      <c r="N7271" s="19">
        <v>0.24755847204099238</v>
      </c>
      <c r="O7271" s="19"/>
      <c r="P7271" s="50">
        <v>0.8265088389981613</v>
      </c>
      <c r="R7271" s="9" t="s">
        <v>0</v>
      </c>
    </row>
    <row r="7272" spans="2:18" x14ac:dyDescent="0.2">
      <c r="B7272" s="25">
        <v>7042</v>
      </c>
      <c r="C7272" s="193"/>
      <c r="D7272" s="19">
        <v>0.93219095522874873</v>
      </c>
      <c r="E7272" s="19">
        <v>0.27142439380019734</v>
      </c>
      <c r="F7272" s="19"/>
      <c r="G7272" s="19">
        <v>3.2541934081753827E-2</v>
      </c>
      <c r="H7272" s="19"/>
      <c r="I7272" s="19">
        <v>0.21776697260882028</v>
      </c>
      <c r="J7272" s="19"/>
      <c r="K7272" s="19"/>
      <c r="L7272" s="19">
        <v>0.53502742804262049</v>
      </c>
      <c r="M7272" s="19">
        <v>0.63955631102859634</v>
      </c>
      <c r="N7272" s="19"/>
      <c r="O7272" s="19">
        <v>0.7709867203590195</v>
      </c>
      <c r="P7272" s="50"/>
      <c r="R7272" s="9" t="s">
        <v>0</v>
      </c>
    </row>
    <row r="7273" spans="2:18" x14ac:dyDescent="0.2">
      <c r="B7273" s="25">
        <v>7043</v>
      </c>
      <c r="C7273" s="193"/>
      <c r="D7273" s="19">
        <v>0.41790282245726335</v>
      </c>
      <c r="E7273" s="19">
        <v>0.61416561748913545</v>
      </c>
      <c r="F7273" s="19"/>
      <c r="G7273" s="19"/>
      <c r="H7273" s="19">
        <v>0.52911637600769101</v>
      </c>
      <c r="I7273" s="19"/>
      <c r="J7273" s="19">
        <v>0.56704378597748617</v>
      </c>
      <c r="K7273" s="19"/>
      <c r="L7273" s="19">
        <v>0.86246891821056726</v>
      </c>
      <c r="M7273" s="19"/>
      <c r="N7273" s="19">
        <v>0.17285347144819521</v>
      </c>
      <c r="O7273" s="19"/>
      <c r="P7273" s="50">
        <v>1.1761272190521053</v>
      </c>
      <c r="R7273" s="9" t="s">
        <v>0</v>
      </c>
    </row>
    <row r="7274" spans="2:18" x14ac:dyDescent="0.2">
      <c r="B7274" s="25">
        <v>7044</v>
      </c>
      <c r="C7274" s="193"/>
      <c r="D7274" s="19">
        <v>0.14816712473685459</v>
      </c>
      <c r="E7274" s="19"/>
      <c r="F7274" s="19">
        <v>0.5100238034475626</v>
      </c>
      <c r="G7274" s="19">
        <v>0.54804678238257565</v>
      </c>
      <c r="H7274" s="19"/>
      <c r="I7274" s="19"/>
      <c r="J7274" s="19">
        <v>0.1698893153594683</v>
      </c>
      <c r="K7274" s="19"/>
      <c r="L7274" s="19">
        <v>0.13599563906002834</v>
      </c>
      <c r="M7274" s="19"/>
      <c r="N7274" s="19">
        <v>0.55595141113260904</v>
      </c>
      <c r="O7274" s="19"/>
      <c r="P7274" s="50">
        <v>0.33754959578265054</v>
      </c>
      <c r="R7274" s="9" t="s">
        <v>0</v>
      </c>
    </row>
    <row r="7275" spans="2:18" x14ac:dyDescent="0.2">
      <c r="B7275" s="25">
        <v>7045</v>
      </c>
      <c r="C7275" s="193">
        <v>0.89559046994412006</v>
      </c>
      <c r="D7275" s="19"/>
      <c r="E7275" s="19">
        <v>0.6633851180253646</v>
      </c>
      <c r="F7275" s="19"/>
      <c r="G7275" s="19">
        <v>0.36362929061182936</v>
      </c>
      <c r="H7275" s="19"/>
      <c r="I7275" s="19">
        <v>1.2547727292076469</v>
      </c>
      <c r="J7275" s="19"/>
      <c r="K7275" s="19">
        <v>0.3400222743326668</v>
      </c>
      <c r="L7275" s="19"/>
      <c r="M7275" s="19">
        <v>0.90452062300761793</v>
      </c>
      <c r="N7275" s="19"/>
      <c r="O7275" s="19">
        <v>9.0863555259435735E-2</v>
      </c>
      <c r="P7275" s="50"/>
      <c r="R7275" s="9" t="s">
        <v>0</v>
      </c>
    </row>
    <row r="7276" spans="2:18" x14ac:dyDescent="0.2">
      <c r="B7276" s="25">
        <v>7046</v>
      </c>
      <c r="C7276" s="193">
        <v>2.7961524103792259</v>
      </c>
      <c r="D7276" s="19"/>
      <c r="E7276" s="19">
        <v>3.1972720842421429</v>
      </c>
      <c r="F7276" s="19"/>
      <c r="G7276" s="19">
        <v>1.8788221609679001</v>
      </c>
      <c r="H7276" s="19"/>
      <c r="I7276" s="19">
        <v>2.2157726646577514</v>
      </c>
      <c r="J7276" s="19"/>
      <c r="K7276" s="19">
        <v>1.4509911975776517</v>
      </c>
      <c r="L7276" s="19"/>
      <c r="M7276" s="19">
        <v>1.5825883265441731</v>
      </c>
      <c r="N7276" s="19"/>
      <c r="O7276" s="19">
        <v>1.7871816965072329</v>
      </c>
      <c r="P7276" s="50"/>
      <c r="R7276" s="9" t="s">
        <v>0</v>
      </c>
    </row>
    <row r="7277" spans="2:18" x14ac:dyDescent="0.2">
      <c r="B7277" s="25">
        <v>7047</v>
      </c>
      <c r="C7277" s="193">
        <v>0.41530405958860994</v>
      </c>
      <c r="D7277" s="19"/>
      <c r="E7277" s="19">
        <v>0.7269949000963819</v>
      </c>
      <c r="F7277" s="19"/>
      <c r="G7277" s="19">
        <v>0.48627945325051641</v>
      </c>
      <c r="H7277" s="19"/>
      <c r="I7277" s="19">
        <v>1.5772373086067828</v>
      </c>
      <c r="J7277" s="19"/>
      <c r="K7277" s="19">
        <v>1.0937984931940918</v>
      </c>
      <c r="L7277" s="19"/>
      <c r="M7277" s="19">
        <v>0.885945224560163</v>
      </c>
      <c r="N7277" s="19"/>
      <c r="O7277" s="19">
        <v>0.74909657602940827</v>
      </c>
      <c r="P7277" s="50"/>
      <c r="R7277" s="9" t="s">
        <v>0</v>
      </c>
    </row>
    <row r="7278" spans="2:18" x14ac:dyDescent="0.2">
      <c r="B7278" s="25">
        <v>7048</v>
      </c>
      <c r="C7278" s="193"/>
      <c r="D7278" s="19">
        <v>9.2213300930444386E-2</v>
      </c>
      <c r="E7278" s="19">
        <v>0.61608692945720278</v>
      </c>
      <c r="F7278" s="19"/>
      <c r="G7278" s="19">
        <v>1.1488877023864468</v>
      </c>
      <c r="H7278" s="19"/>
      <c r="I7278" s="19">
        <v>0.2349296393559078</v>
      </c>
      <c r="J7278" s="19"/>
      <c r="K7278" s="19">
        <v>1.3972365127875934</v>
      </c>
      <c r="L7278" s="19"/>
      <c r="M7278" s="19"/>
      <c r="N7278" s="19">
        <v>0.35184116629641882</v>
      </c>
      <c r="O7278" s="19">
        <v>1.456413688554884</v>
      </c>
      <c r="P7278" s="50"/>
      <c r="R7278" s="9" t="s">
        <v>0</v>
      </c>
    </row>
    <row r="7279" spans="2:18" x14ac:dyDescent="0.2">
      <c r="B7279" s="25">
        <v>7049</v>
      </c>
      <c r="C7279" s="193"/>
      <c r="D7279" s="19">
        <v>0.94714696961443567</v>
      </c>
      <c r="E7279" s="19"/>
      <c r="F7279" s="19">
        <v>0.14305161719284212</v>
      </c>
      <c r="G7279" s="19"/>
      <c r="H7279" s="19">
        <v>0.68475426554461516</v>
      </c>
      <c r="I7279" s="19"/>
      <c r="J7279" s="19">
        <v>1.9970961661808821</v>
      </c>
      <c r="K7279" s="19"/>
      <c r="L7279" s="19">
        <v>0.24224694655531576</v>
      </c>
      <c r="M7279" s="19"/>
      <c r="N7279" s="19">
        <v>1.2286731867169787</v>
      </c>
      <c r="O7279" s="19"/>
      <c r="P7279" s="50">
        <v>0.81747031283232852</v>
      </c>
      <c r="R7279" s="9" t="s">
        <v>0</v>
      </c>
    </row>
    <row r="7280" spans="2:18" x14ac:dyDescent="0.2">
      <c r="B7280" s="25">
        <v>7050</v>
      </c>
      <c r="C7280" s="193"/>
      <c r="D7280" s="19">
        <v>0.33319690697726356</v>
      </c>
      <c r="E7280" s="19">
        <v>0.12054418912525552</v>
      </c>
      <c r="F7280" s="19"/>
      <c r="G7280" s="19"/>
      <c r="H7280" s="19">
        <v>0.48443564421902646</v>
      </c>
      <c r="I7280" s="19"/>
      <c r="J7280" s="19">
        <v>0.57695928686044029</v>
      </c>
      <c r="K7280" s="19"/>
      <c r="L7280" s="19">
        <v>1.5673075138605119E-2</v>
      </c>
      <c r="M7280" s="19"/>
      <c r="N7280" s="19">
        <v>1.205984550924676</v>
      </c>
      <c r="O7280" s="19"/>
      <c r="P7280" s="50">
        <v>1.3272034013128173</v>
      </c>
      <c r="R7280" s="9" t="s">
        <v>0</v>
      </c>
    </row>
    <row r="7281" spans="2:18" x14ac:dyDescent="0.2">
      <c r="B7281" s="25">
        <v>7051</v>
      </c>
      <c r="C7281" s="193">
        <v>0.49532696858752018</v>
      </c>
      <c r="D7281" s="19"/>
      <c r="E7281" s="19"/>
      <c r="F7281" s="19">
        <v>0.19875169712869975</v>
      </c>
      <c r="G7281" s="19"/>
      <c r="H7281" s="19">
        <v>0.24672567129806991</v>
      </c>
      <c r="I7281" s="19"/>
      <c r="J7281" s="19">
        <v>0.25942986369245175</v>
      </c>
      <c r="K7281" s="19">
        <v>8.4673876322474445E-2</v>
      </c>
      <c r="L7281" s="19"/>
      <c r="M7281" s="19"/>
      <c r="N7281" s="19">
        <v>0.2904451086628031</v>
      </c>
      <c r="O7281" s="19"/>
      <c r="P7281" s="50">
        <v>0.23922250210578253</v>
      </c>
      <c r="R7281" s="9" t="s">
        <v>0</v>
      </c>
    </row>
    <row r="7282" spans="2:18" x14ac:dyDescent="0.2">
      <c r="B7282" s="25">
        <v>7052</v>
      </c>
      <c r="C7282" s="193">
        <v>1.1526267357575484</v>
      </c>
      <c r="D7282" s="19"/>
      <c r="E7282" s="19"/>
      <c r="F7282" s="19">
        <v>0.1073058552662154</v>
      </c>
      <c r="G7282" s="19">
        <v>6.2293325663405494E-2</v>
      </c>
      <c r="H7282" s="19"/>
      <c r="I7282" s="19">
        <v>0.35064679385657954</v>
      </c>
      <c r="J7282" s="19"/>
      <c r="K7282" s="19">
        <v>3.247118901849376E-2</v>
      </c>
      <c r="L7282" s="19"/>
      <c r="M7282" s="19"/>
      <c r="N7282" s="19">
        <v>0.21877003430927788</v>
      </c>
      <c r="O7282" s="19">
        <v>0.25819893241263364</v>
      </c>
      <c r="P7282" s="50"/>
      <c r="R7282" s="9" t="s">
        <v>0</v>
      </c>
    </row>
    <row r="7283" spans="2:18" x14ac:dyDescent="0.2">
      <c r="B7283" s="25">
        <v>7053</v>
      </c>
      <c r="C7283" s="193">
        <v>0.38755596243592161</v>
      </c>
      <c r="D7283" s="19"/>
      <c r="E7283" s="19"/>
      <c r="F7283" s="19">
        <v>0.4557738840198477</v>
      </c>
      <c r="G7283" s="19">
        <v>7.6011837952569911E-2</v>
      </c>
      <c r="H7283" s="19"/>
      <c r="I7283" s="19">
        <v>0.44671974224234695</v>
      </c>
      <c r="J7283" s="19"/>
      <c r="K7283" s="19"/>
      <c r="L7283" s="19">
        <v>0.52946202057707881</v>
      </c>
      <c r="M7283" s="19">
        <v>0.24259858869844028</v>
      </c>
      <c r="N7283" s="19"/>
      <c r="O7283" s="19">
        <v>0.66562695437023212</v>
      </c>
      <c r="P7283" s="50"/>
      <c r="R7283" s="9" t="s">
        <v>0</v>
      </c>
    </row>
    <row r="7284" spans="2:18" x14ac:dyDescent="0.2">
      <c r="B7284" s="25">
        <v>7054</v>
      </c>
      <c r="C7284" s="193">
        <v>2.039140920744453E-2</v>
      </c>
      <c r="D7284" s="19"/>
      <c r="E7284" s="19"/>
      <c r="F7284" s="19">
        <v>0.27200053758872184</v>
      </c>
      <c r="G7284" s="19">
        <v>0.60290561919038566</v>
      </c>
      <c r="H7284" s="19"/>
      <c r="I7284" s="19"/>
      <c r="J7284" s="19">
        <v>0.8548187201202686</v>
      </c>
      <c r="K7284" s="19">
        <v>0.42687707380153161</v>
      </c>
      <c r="L7284" s="19"/>
      <c r="M7284" s="19"/>
      <c r="N7284" s="19">
        <v>7.8197688827989248E-2</v>
      </c>
      <c r="O7284" s="19"/>
      <c r="P7284" s="50">
        <v>0.66040593173635564</v>
      </c>
      <c r="R7284" s="9" t="s">
        <v>0</v>
      </c>
    </row>
    <row r="7285" spans="2:18" x14ac:dyDescent="0.2">
      <c r="B7285" s="25">
        <v>7055</v>
      </c>
      <c r="C7285" s="193">
        <v>0.15589065258964843</v>
      </c>
      <c r="D7285" s="19"/>
      <c r="E7285" s="19"/>
      <c r="F7285" s="19">
        <v>0.96598720707340247</v>
      </c>
      <c r="G7285" s="19"/>
      <c r="H7285" s="19">
        <v>0.73482355756522821</v>
      </c>
      <c r="I7285" s="19">
        <v>3.8069864217919636E-2</v>
      </c>
      <c r="J7285" s="19"/>
      <c r="K7285" s="19"/>
      <c r="L7285" s="19">
        <v>0.45498818472215308</v>
      </c>
      <c r="M7285" s="19"/>
      <c r="N7285" s="19">
        <v>0.65899040449522261</v>
      </c>
      <c r="O7285" s="19"/>
      <c r="P7285" s="50">
        <v>0.31633202519246412</v>
      </c>
      <c r="R7285" s="9" t="s">
        <v>0</v>
      </c>
    </row>
    <row r="7286" spans="2:18" x14ac:dyDescent="0.2">
      <c r="B7286" s="25">
        <v>7056</v>
      </c>
      <c r="C7286" s="193"/>
      <c r="D7286" s="19">
        <v>1.2650112223939118</v>
      </c>
      <c r="E7286" s="19"/>
      <c r="F7286" s="19">
        <v>0.88167626759561757</v>
      </c>
      <c r="G7286" s="19"/>
      <c r="H7286" s="19">
        <v>1.2887583092614594</v>
      </c>
      <c r="I7286" s="19">
        <v>0.39240729091602999</v>
      </c>
      <c r="J7286" s="19"/>
      <c r="K7286" s="19"/>
      <c r="L7286" s="19">
        <v>1.4951439779239286</v>
      </c>
      <c r="M7286" s="19"/>
      <c r="N7286" s="19">
        <v>0.89454592749762629</v>
      </c>
      <c r="O7286" s="19"/>
      <c r="P7286" s="50">
        <v>1.206173335678524</v>
      </c>
      <c r="R7286" s="9" t="s">
        <v>0</v>
      </c>
    </row>
    <row r="7287" spans="2:18" x14ac:dyDescent="0.2">
      <c r="B7287" s="25">
        <v>7057</v>
      </c>
      <c r="C7287" s="193"/>
      <c r="D7287" s="19">
        <v>0.54202068044964968</v>
      </c>
      <c r="E7287" s="19"/>
      <c r="F7287" s="19">
        <v>1.1124879049109857</v>
      </c>
      <c r="G7287" s="19"/>
      <c r="H7287" s="19">
        <v>0.40197340181817293</v>
      </c>
      <c r="I7287" s="19"/>
      <c r="J7287" s="19">
        <v>0.57444125341835062</v>
      </c>
      <c r="K7287" s="19"/>
      <c r="L7287" s="19">
        <v>0.4425806216351954</v>
      </c>
      <c r="M7287" s="19"/>
      <c r="N7287" s="19">
        <v>0.24969578681578122</v>
      </c>
      <c r="O7287" s="19"/>
      <c r="P7287" s="50">
        <v>1.2366221095510206</v>
      </c>
      <c r="R7287" s="9" t="s">
        <v>0</v>
      </c>
    </row>
    <row r="7288" spans="2:18" x14ac:dyDescent="0.2">
      <c r="B7288" s="25">
        <v>7058</v>
      </c>
      <c r="C7288" s="193"/>
      <c r="D7288" s="19">
        <v>2.3525340648660249</v>
      </c>
      <c r="E7288" s="19"/>
      <c r="F7288" s="19">
        <v>1.3108082166673902</v>
      </c>
      <c r="G7288" s="19"/>
      <c r="H7288" s="19">
        <v>1.7453015424102829</v>
      </c>
      <c r="I7288" s="19"/>
      <c r="J7288" s="19">
        <v>1.5643726566231884</v>
      </c>
      <c r="K7288" s="19"/>
      <c r="L7288" s="19">
        <v>1.0605278225546804</v>
      </c>
      <c r="M7288" s="19"/>
      <c r="N7288" s="19">
        <v>1.2643015140116269</v>
      </c>
      <c r="O7288" s="19"/>
      <c r="P7288" s="50">
        <v>0.74817521420444488</v>
      </c>
      <c r="R7288" s="9" t="s">
        <v>0</v>
      </c>
    </row>
    <row r="7289" spans="2:18" x14ac:dyDescent="0.2">
      <c r="B7289" s="25">
        <v>7059</v>
      </c>
      <c r="C7289" s="193"/>
      <c r="D7289" s="19">
        <v>0.84152572311252227</v>
      </c>
      <c r="E7289" s="19"/>
      <c r="F7289" s="19">
        <v>0.74732938420635586</v>
      </c>
      <c r="G7289" s="19"/>
      <c r="H7289" s="19">
        <v>0.51903719004172377</v>
      </c>
      <c r="I7289" s="19">
        <v>2.5577265719837646E-2</v>
      </c>
      <c r="J7289" s="19"/>
      <c r="K7289" s="19">
        <v>0.46712897059343206</v>
      </c>
      <c r="L7289" s="19"/>
      <c r="M7289" s="19"/>
      <c r="N7289" s="19">
        <v>1.1162275759829337</v>
      </c>
      <c r="O7289" s="19"/>
      <c r="P7289" s="50">
        <v>0.31365615451602014</v>
      </c>
      <c r="R7289" s="9" t="s">
        <v>0</v>
      </c>
    </row>
    <row r="7290" spans="2:18" x14ac:dyDescent="0.2">
      <c r="B7290" s="25">
        <v>7060</v>
      </c>
      <c r="C7290" s="193">
        <v>1.4105698457928069</v>
      </c>
      <c r="D7290" s="19"/>
      <c r="E7290" s="19">
        <v>1.1325367266481339</v>
      </c>
      <c r="F7290" s="19"/>
      <c r="G7290" s="19">
        <v>1.0280480234496419</v>
      </c>
      <c r="H7290" s="19"/>
      <c r="I7290" s="19">
        <v>1.745893686283962</v>
      </c>
      <c r="J7290" s="19"/>
      <c r="K7290" s="19"/>
      <c r="L7290" s="19">
        <v>0.18442581126195381</v>
      </c>
      <c r="M7290" s="19"/>
      <c r="N7290" s="19">
        <v>0.22982781162515545</v>
      </c>
      <c r="O7290" s="19">
        <v>1.3674452751277368</v>
      </c>
      <c r="P7290" s="50"/>
      <c r="R7290" s="9" t="s">
        <v>0</v>
      </c>
    </row>
    <row r="7291" spans="2:18" x14ac:dyDescent="0.2">
      <c r="B7291" s="25">
        <v>7061</v>
      </c>
      <c r="C7291" s="193"/>
      <c r="D7291" s="19">
        <v>0.33687527618331048</v>
      </c>
      <c r="E7291" s="19"/>
      <c r="F7291" s="19">
        <v>7.4521375710927314E-3</v>
      </c>
      <c r="G7291" s="19"/>
      <c r="H7291" s="19">
        <v>0.54811104471404015</v>
      </c>
      <c r="I7291" s="19"/>
      <c r="J7291" s="19">
        <v>0.65488798225461786</v>
      </c>
      <c r="K7291" s="19"/>
      <c r="L7291" s="19">
        <v>0.86129751698893153</v>
      </c>
      <c r="M7291" s="19"/>
      <c r="N7291" s="19">
        <v>1.556935797880914</v>
      </c>
      <c r="O7291" s="19"/>
      <c r="P7291" s="50">
        <v>1.2334628873515223</v>
      </c>
      <c r="R7291" s="9" t="s">
        <v>0</v>
      </c>
    </row>
    <row r="7292" spans="2:18" x14ac:dyDescent="0.2">
      <c r="B7292" s="25">
        <v>7062</v>
      </c>
      <c r="C7292" s="193">
        <v>0.32684572120554906</v>
      </c>
      <c r="D7292" s="19"/>
      <c r="E7292" s="19"/>
      <c r="F7292" s="19">
        <v>0.39894637296348018</v>
      </c>
      <c r="G7292" s="19"/>
      <c r="H7292" s="19">
        <v>0.84655149141747654</v>
      </c>
      <c r="I7292" s="19">
        <v>0.41687164655011616</v>
      </c>
      <c r="J7292" s="19"/>
      <c r="K7292" s="19">
        <v>0.89794223771007808</v>
      </c>
      <c r="L7292" s="19"/>
      <c r="M7292" s="19"/>
      <c r="N7292" s="19">
        <v>0.35319890413341259</v>
      </c>
      <c r="O7292" s="19"/>
      <c r="P7292" s="50">
        <v>6.852777086462486E-2</v>
      </c>
      <c r="R7292" s="9" t="s">
        <v>0</v>
      </c>
    </row>
    <row r="7293" spans="2:18" x14ac:dyDescent="0.2">
      <c r="B7293" s="25">
        <v>7063</v>
      </c>
      <c r="C7293" s="193"/>
      <c r="D7293" s="19">
        <v>1.4212819938288761</v>
      </c>
      <c r="E7293" s="19"/>
      <c r="F7293" s="19">
        <v>0.87966048336318159</v>
      </c>
      <c r="G7293" s="19"/>
      <c r="H7293" s="19">
        <v>1.3262853756109341</v>
      </c>
      <c r="I7293" s="19"/>
      <c r="J7293" s="19">
        <v>1.3952351103981182</v>
      </c>
      <c r="K7293" s="19"/>
      <c r="L7293" s="19">
        <v>1.0131668187007714</v>
      </c>
      <c r="M7293" s="19"/>
      <c r="N7293" s="19">
        <v>1.6794526859518573</v>
      </c>
      <c r="O7293" s="19"/>
      <c r="P7293" s="50">
        <v>1.0474258271984027</v>
      </c>
      <c r="R7293" s="9" t="s">
        <v>0</v>
      </c>
    </row>
    <row r="7294" spans="2:18" x14ac:dyDescent="0.2">
      <c r="B7294" s="25">
        <v>7064</v>
      </c>
      <c r="C7294" s="193"/>
      <c r="D7294" s="19">
        <v>0.7910463449826296</v>
      </c>
      <c r="E7294" s="19"/>
      <c r="F7294" s="19">
        <v>0.49201022520846766</v>
      </c>
      <c r="G7294" s="19"/>
      <c r="H7294" s="19">
        <v>0.90559221030298664</v>
      </c>
      <c r="I7294" s="19"/>
      <c r="J7294" s="19">
        <v>0.77901500023069048</v>
      </c>
      <c r="K7294" s="19"/>
      <c r="L7294" s="19">
        <v>1.3558021626348529</v>
      </c>
      <c r="M7294" s="19"/>
      <c r="N7294" s="19">
        <v>0.69370845383979429</v>
      </c>
      <c r="O7294" s="19"/>
      <c r="P7294" s="50">
        <v>1.2596706738905472</v>
      </c>
      <c r="R7294" s="9" t="s">
        <v>0</v>
      </c>
    </row>
    <row r="7295" spans="2:18" x14ac:dyDescent="0.2">
      <c r="B7295" s="25">
        <v>7065</v>
      </c>
      <c r="C7295" s="193">
        <v>1.8649388387538319</v>
      </c>
      <c r="D7295" s="19"/>
      <c r="E7295" s="19">
        <v>1.7666117994917743</v>
      </c>
      <c r="F7295" s="19"/>
      <c r="G7295" s="19">
        <v>1.7430964302712446</v>
      </c>
      <c r="H7295" s="19"/>
      <c r="I7295" s="19">
        <v>1.1650310560867592</v>
      </c>
      <c r="J7295" s="19"/>
      <c r="K7295" s="19">
        <v>1.705074674996133</v>
      </c>
      <c r="L7295" s="19"/>
      <c r="M7295" s="19">
        <v>0.93776469602272505</v>
      </c>
      <c r="N7295" s="19"/>
      <c r="O7295" s="19">
        <v>0.7779305055574266</v>
      </c>
      <c r="P7295" s="50"/>
      <c r="R7295" s="9" t="s">
        <v>0</v>
      </c>
    </row>
    <row r="7296" spans="2:18" x14ac:dyDescent="0.2">
      <c r="B7296" s="25">
        <v>7066</v>
      </c>
      <c r="C7296" s="193">
        <v>2.0598813289732032</v>
      </c>
      <c r="D7296" s="19"/>
      <c r="E7296" s="19">
        <v>1.865374323721533</v>
      </c>
      <c r="F7296" s="19"/>
      <c r="G7296" s="19">
        <v>2.0925009950561004</v>
      </c>
      <c r="H7296" s="19"/>
      <c r="I7296" s="19">
        <v>2.940238469901939</v>
      </c>
      <c r="J7296" s="19"/>
      <c r="K7296" s="19">
        <v>1.7080830514907854</v>
      </c>
      <c r="L7296" s="19"/>
      <c r="M7296" s="19">
        <v>2.7442457080923202</v>
      </c>
      <c r="N7296" s="19"/>
      <c r="O7296" s="19">
        <v>2.2032313824651628</v>
      </c>
      <c r="P7296" s="50"/>
      <c r="R7296" s="9" t="s">
        <v>0</v>
      </c>
    </row>
    <row r="7297" spans="2:18" x14ac:dyDescent="0.2">
      <c r="B7297" s="25">
        <v>7067</v>
      </c>
      <c r="C7297" s="193">
        <v>1.162764223523356</v>
      </c>
      <c r="D7297" s="19"/>
      <c r="E7297" s="19">
        <v>0.52458990894880575</v>
      </c>
      <c r="F7297" s="19"/>
      <c r="G7297" s="19">
        <v>0.25233705527208006</v>
      </c>
      <c r="H7297" s="19"/>
      <c r="I7297" s="19">
        <v>0.6409404695477291</v>
      </c>
      <c r="J7297" s="19"/>
      <c r="K7297" s="19">
        <v>0.49403664137402975</v>
      </c>
      <c r="L7297" s="19"/>
      <c r="M7297" s="19"/>
      <c r="N7297" s="19">
        <v>0.41825181980067333</v>
      </c>
      <c r="O7297" s="19">
        <v>0.29201388300671799</v>
      </c>
      <c r="P7297" s="50"/>
      <c r="R7297" s="9" t="s">
        <v>0</v>
      </c>
    </row>
    <row r="7298" spans="2:18" x14ac:dyDescent="0.2">
      <c r="B7298" s="25">
        <v>7068</v>
      </c>
      <c r="C7298" s="193">
        <v>1.6355886474906558</v>
      </c>
      <c r="D7298" s="19"/>
      <c r="E7298" s="19">
        <v>1.686336761990316</v>
      </c>
      <c r="F7298" s="19"/>
      <c r="G7298" s="19">
        <v>1.8852275574273487</v>
      </c>
      <c r="H7298" s="19"/>
      <c r="I7298" s="19">
        <v>1.1156542828478044</v>
      </c>
      <c r="J7298" s="19"/>
      <c r="K7298" s="19">
        <v>1.541461820787879</v>
      </c>
      <c r="L7298" s="19"/>
      <c r="M7298" s="19">
        <v>1.8564492818058917</v>
      </c>
      <c r="N7298" s="19"/>
      <c r="O7298" s="19">
        <v>1.4496979489714583</v>
      </c>
      <c r="P7298" s="50"/>
      <c r="R7298" s="9" t="s">
        <v>0</v>
      </c>
    </row>
    <row r="7299" spans="2:18" x14ac:dyDescent="0.2">
      <c r="B7299" s="25">
        <v>7069</v>
      </c>
      <c r="C7299" s="193"/>
      <c r="D7299" s="19">
        <v>1.5695246479417395</v>
      </c>
      <c r="E7299" s="19"/>
      <c r="F7299" s="19">
        <v>0.6752385243003215</v>
      </c>
      <c r="G7299" s="19"/>
      <c r="H7299" s="19">
        <v>1.2079811978283699</v>
      </c>
      <c r="I7299" s="19"/>
      <c r="J7299" s="19">
        <v>1.5176720146920293</v>
      </c>
      <c r="K7299" s="19"/>
      <c r="L7299" s="19">
        <v>1.7221748275413296</v>
      </c>
      <c r="M7299" s="19"/>
      <c r="N7299" s="19">
        <v>1.9871258444170217</v>
      </c>
      <c r="O7299" s="19"/>
      <c r="P7299" s="50">
        <v>0.63231260829733682</v>
      </c>
      <c r="R7299" s="9" t="s">
        <v>0</v>
      </c>
    </row>
    <row r="7300" spans="2:18" x14ac:dyDescent="0.2">
      <c r="B7300" s="25">
        <v>7070</v>
      </c>
      <c r="C7300" s="193">
        <v>1.0856625393780064</v>
      </c>
      <c r="D7300" s="19"/>
      <c r="E7300" s="19">
        <v>0.16119465968355276</v>
      </c>
      <c r="F7300" s="19"/>
      <c r="G7300" s="19">
        <v>1.6948793632472852</v>
      </c>
      <c r="H7300" s="19"/>
      <c r="I7300" s="19">
        <v>1.1527719258465148</v>
      </c>
      <c r="J7300" s="19"/>
      <c r="K7300" s="19">
        <v>1.3200471519126615</v>
      </c>
      <c r="L7300" s="19"/>
      <c r="M7300" s="19">
        <v>0.71673302024590568</v>
      </c>
      <c r="N7300" s="19"/>
      <c r="O7300" s="19">
        <v>0.31466639168343724</v>
      </c>
      <c r="P7300" s="50"/>
      <c r="R7300" s="9" t="s">
        <v>0</v>
      </c>
    </row>
    <row r="7301" spans="2:18" x14ac:dyDescent="0.2">
      <c r="B7301" s="25">
        <v>7071</v>
      </c>
      <c r="C7301" s="193"/>
      <c r="D7301" s="19">
        <v>0.54057599955867164</v>
      </c>
      <c r="E7301" s="19"/>
      <c r="F7301" s="19">
        <v>0.53072249570680485</v>
      </c>
      <c r="G7301" s="19"/>
      <c r="H7301" s="19">
        <v>0.25147915460924253</v>
      </c>
      <c r="I7301" s="19"/>
      <c r="J7301" s="19">
        <v>0.90090525601989824</v>
      </c>
      <c r="K7301" s="19"/>
      <c r="L7301" s="19">
        <v>1.0342523099083132</v>
      </c>
      <c r="M7301" s="19"/>
      <c r="N7301" s="19">
        <v>0.47861563420539116</v>
      </c>
      <c r="O7301" s="19"/>
      <c r="P7301" s="50">
        <v>0.71127468972396501</v>
      </c>
      <c r="R7301" s="9" t="s">
        <v>0</v>
      </c>
    </row>
    <row r="7302" spans="2:18" x14ac:dyDescent="0.2">
      <c r="B7302" s="25">
        <v>7072</v>
      </c>
      <c r="C7302" s="193">
        <v>0.73677566682871176</v>
      </c>
      <c r="D7302" s="19"/>
      <c r="E7302" s="19">
        <v>0.19869484392031536</v>
      </c>
      <c r="F7302" s="19"/>
      <c r="G7302" s="19">
        <v>1.0571660970153773</v>
      </c>
      <c r="H7302" s="19"/>
      <c r="I7302" s="19">
        <v>0.72734516535574811</v>
      </c>
      <c r="J7302" s="19"/>
      <c r="K7302" s="19">
        <v>0.43532611586204822</v>
      </c>
      <c r="L7302" s="19"/>
      <c r="M7302" s="19">
        <v>0.15639312445699824</v>
      </c>
      <c r="N7302" s="19"/>
      <c r="O7302" s="19">
        <v>0.36814571552418346</v>
      </c>
      <c r="P7302" s="50"/>
      <c r="R7302" s="9" t="s">
        <v>0</v>
      </c>
    </row>
    <row r="7303" spans="2:18" x14ac:dyDescent="0.2">
      <c r="B7303" s="25">
        <v>7073</v>
      </c>
      <c r="C7303" s="193">
        <v>0.34480788015154379</v>
      </c>
      <c r="D7303" s="19"/>
      <c r="E7303" s="19">
        <v>0.229281808025775</v>
      </c>
      <c r="F7303" s="19"/>
      <c r="G7303" s="19">
        <v>0.54637903420122136</v>
      </c>
      <c r="H7303" s="19"/>
      <c r="I7303" s="19"/>
      <c r="J7303" s="19">
        <v>0.11725515058742045</v>
      </c>
      <c r="K7303" s="19"/>
      <c r="L7303" s="19">
        <v>3.0660929861296084E-3</v>
      </c>
      <c r="M7303" s="19"/>
      <c r="N7303" s="19">
        <v>0.67939525316603477</v>
      </c>
      <c r="O7303" s="19">
        <v>0.14283662028488864</v>
      </c>
      <c r="P7303" s="50"/>
      <c r="R7303" s="9" t="s">
        <v>0</v>
      </c>
    </row>
    <row r="7304" spans="2:18" x14ac:dyDescent="0.2">
      <c r="B7304" s="25">
        <v>7074</v>
      </c>
      <c r="C7304" s="193"/>
      <c r="D7304" s="19">
        <v>1.0625637542536934</v>
      </c>
      <c r="E7304" s="19"/>
      <c r="F7304" s="19">
        <v>1.0465425298158082</v>
      </c>
      <c r="G7304" s="19"/>
      <c r="H7304" s="19">
        <v>1.8086266910155873</v>
      </c>
      <c r="I7304" s="19"/>
      <c r="J7304" s="19">
        <v>1.218553642125374</v>
      </c>
      <c r="K7304" s="19"/>
      <c r="L7304" s="19">
        <v>0.95686276982615637</v>
      </c>
      <c r="M7304" s="19"/>
      <c r="N7304" s="19">
        <v>0.51108073317377933</v>
      </c>
      <c r="O7304" s="19"/>
      <c r="P7304" s="50">
        <v>1.2848348427135508</v>
      </c>
      <c r="R7304" s="9" t="s">
        <v>0</v>
      </c>
    </row>
    <row r="7305" spans="2:18" x14ac:dyDescent="0.2">
      <c r="B7305" s="25">
        <v>7075</v>
      </c>
      <c r="C7305" s="193">
        <v>1.2065946646423773</v>
      </c>
      <c r="D7305" s="19"/>
      <c r="E7305" s="19">
        <v>0.5306764925818499</v>
      </c>
      <c r="F7305" s="19"/>
      <c r="G7305" s="19">
        <v>0.38169588070276006</v>
      </c>
      <c r="H7305" s="19"/>
      <c r="I7305" s="19">
        <v>0.87815967065160272</v>
      </c>
      <c r="J7305" s="19"/>
      <c r="K7305" s="19">
        <v>1.3575685061741634</v>
      </c>
      <c r="L7305" s="19"/>
      <c r="M7305" s="19">
        <v>1.296000188469751</v>
      </c>
      <c r="N7305" s="19"/>
      <c r="O7305" s="19">
        <v>0.24413946370329931</v>
      </c>
      <c r="P7305" s="50"/>
      <c r="R7305" s="9" t="s">
        <v>0</v>
      </c>
    </row>
    <row r="7306" spans="2:18" x14ac:dyDescent="0.2">
      <c r="B7306" s="25">
        <v>7076</v>
      </c>
      <c r="C7306" s="193"/>
      <c r="D7306" s="19">
        <v>1.1924061258187826</v>
      </c>
      <c r="E7306" s="19"/>
      <c r="F7306" s="19">
        <v>1.6822144223358264</v>
      </c>
      <c r="G7306" s="19"/>
      <c r="H7306" s="19">
        <v>0.40687229448551426</v>
      </c>
      <c r="I7306" s="19"/>
      <c r="J7306" s="19">
        <v>0.61173227753879422</v>
      </c>
      <c r="K7306" s="19"/>
      <c r="L7306" s="19">
        <v>0.24175074869698213</v>
      </c>
      <c r="M7306" s="19"/>
      <c r="N7306" s="19">
        <v>1.2947910131905254</v>
      </c>
      <c r="O7306" s="19"/>
      <c r="P7306" s="50">
        <v>1.8866571940227059</v>
      </c>
      <c r="R7306" s="9" t="s">
        <v>0</v>
      </c>
    </row>
    <row r="7307" spans="2:18" x14ac:dyDescent="0.2">
      <c r="B7307" s="25">
        <v>7077</v>
      </c>
      <c r="C7307" s="193"/>
      <c r="D7307" s="19">
        <v>1.8249553397276126</v>
      </c>
      <c r="E7307" s="19"/>
      <c r="F7307" s="19">
        <v>1.4370843149239585</v>
      </c>
      <c r="G7307" s="19"/>
      <c r="H7307" s="19">
        <v>2.1100276463428491</v>
      </c>
      <c r="I7307" s="19"/>
      <c r="J7307" s="19">
        <v>2.2375081745428971</v>
      </c>
      <c r="K7307" s="19"/>
      <c r="L7307" s="19">
        <v>2.1625335759881215</v>
      </c>
      <c r="M7307" s="19"/>
      <c r="N7307" s="19">
        <v>1.4685477677288945</v>
      </c>
      <c r="O7307" s="19"/>
      <c r="P7307" s="50">
        <v>2.0426910816235013</v>
      </c>
      <c r="R7307" s="9" t="s">
        <v>0</v>
      </c>
    </row>
    <row r="7308" spans="2:18" x14ac:dyDescent="0.2">
      <c r="B7308" s="25">
        <v>7078</v>
      </c>
      <c r="C7308" s="193"/>
      <c r="D7308" s="19">
        <v>1.2009928571779871</v>
      </c>
      <c r="E7308" s="19"/>
      <c r="F7308" s="19">
        <v>0.51123361579068161</v>
      </c>
      <c r="G7308" s="19"/>
      <c r="H7308" s="19">
        <v>0.80152550742202378</v>
      </c>
      <c r="I7308" s="19"/>
      <c r="J7308" s="19">
        <v>1.12572791963514</v>
      </c>
      <c r="K7308" s="19"/>
      <c r="L7308" s="19">
        <v>1.6425157740841954</v>
      </c>
      <c r="M7308" s="19"/>
      <c r="N7308" s="19">
        <v>1.8426004848916517</v>
      </c>
      <c r="O7308" s="19"/>
      <c r="P7308" s="50">
        <v>0.7285766199685374</v>
      </c>
      <c r="R7308" s="9" t="s">
        <v>0</v>
      </c>
    </row>
    <row r="7309" spans="2:18" x14ac:dyDescent="0.2">
      <c r="B7309" s="25">
        <v>7079</v>
      </c>
      <c r="C7309" s="193">
        <v>1.1732026082003739</v>
      </c>
      <c r="D7309" s="19"/>
      <c r="E7309" s="19">
        <v>0.35165613384411853</v>
      </c>
      <c r="F7309" s="19"/>
      <c r="G7309" s="19">
        <v>0.6811305723805533</v>
      </c>
      <c r="H7309" s="19"/>
      <c r="I7309" s="19">
        <v>1.0352017472796862</v>
      </c>
      <c r="J7309" s="19"/>
      <c r="K7309" s="19">
        <v>1.0016821725984808</v>
      </c>
      <c r="L7309" s="19"/>
      <c r="M7309" s="19"/>
      <c r="N7309" s="19">
        <v>0.42474633943101203</v>
      </c>
      <c r="O7309" s="19"/>
      <c r="P7309" s="50">
        <v>0.38134230934030333</v>
      </c>
      <c r="R7309" s="9" t="s">
        <v>0</v>
      </c>
    </row>
    <row r="7310" spans="2:18" x14ac:dyDescent="0.2">
      <c r="B7310" s="25">
        <v>7080</v>
      </c>
      <c r="C7310" s="193"/>
      <c r="D7310" s="19">
        <v>0.13299933425408991</v>
      </c>
      <c r="E7310" s="19">
        <v>7.1190781974279388E-2</v>
      </c>
      <c r="F7310" s="19"/>
      <c r="G7310" s="19">
        <v>0.7058496343615358</v>
      </c>
      <c r="H7310" s="19"/>
      <c r="I7310" s="19"/>
      <c r="J7310" s="19">
        <v>0.4196583022955529</v>
      </c>
      <c r="K7310" s="19">
        <v>0.72435017882563613</v>
      </c>
      <c r="L7310" s="19"/>
      <c r="M7310" s="19"/>
      <c r="N7310" s="19">
        <v>0.16743131491733237</v>
      </c>
      <c r="O7310" s="19">
        <v>0.63739078045085362</v>
      </c>
      <c r="P7310" s="50"/>
      <c r="R7310" s="9" t="s">
        <v>0</v>
      </c>
    </row>
    <row r="7311" spans="2:18" x14ac:dyDescent="0.2">
      <c r="B7311" s="25">
        <v>7081</v>
      </c>
      <c r="C7311" s="193"/>
      <c r="D7311" s="19">
        <v>0.42800487433830209</v>
      </c>
      <c r="E7311" s="19"/>
      <c r="F7311" s="19">
        <v>0.40636914505366445</v>
      </c>
      <c r="G7311" s="19"/>
      <c r="H7311" s="19">
        <v>1.2657697737357936</v>
      </c>
      <c r="I7311" s="19"/>
      <c r="J7311" s="19">
        <v>1.2405397263817579</v>
      </c>
      <c r="K7311" s="19"/>
      <c r="L7311" s="19">
        <v>1.9537871223319796</v>
      </c>
      <c r="M7311" s="19"/>
      <c r="N7311" s="19">
        <v>1.5359709186021628</v>
      </c>
      <c r="O7311" s="19"/>
      <c r="P7311" s="50">
        <v>0.80754493184966747</v>
      </c>
      <c r="R7311" s="9" t="s">
        <v>0</v>
      </c>
    </row>
    <row r="7312" spans="2:18" x14ac:dyDescent="0.2">
      <c r="B7312" s="25">
        <v>7082</v>
      </c>
      <c r="C7312" s="193"/>
      <c r="D7312" s="19">
        <v>0.6166635520002185</v>
      </c>
      <c r="E7312" s="19"/>
      <c r="F7312" s="19">
        <v>1.4350606069979481</v>
      </c>
      <c r="G7312" s="19"/>
      <c r="H7312" s="19">
        <v>0.48395759537474276</v>
      </c>
      <c r="I7312" s="19"/>
      <c r="J7312" s="19">
        <v>0.93360536413562367</v>
      </c>
      <c r="K7312" s="19"/>
      <c r="L7312" s="19">
        <v>0.83692213493865719</v>
      </c>
      <c r="M7312" s="19"/>
      <c r="N7312" s="19">
        <v>0.53882075383782035</v>
      </c>
      <c r="O7312" s="19"/>
      <c r="P7312" s="50">
        <v>1.0708998323426311</v>
      </c>
      <c r="R7312" s="9" t="s">
        <v>0</v>
      </c>
    </row>
    <row r="7313" spans="2:18" x14ac:dyDescent="0.2">
      <c r="B7313" s="25">
        <v>7083</v>
      </c>
      <c r="C7313" s="193">
        <v>0.35085544538100544</v>
      </c>
      <c r="D7313" s="19"/>
      <c r="E7313" s="19">
        <v>2.2028550080309267E-2</v>
      </c>
      <c r="F7313" s="19"/>
      <c r="G7313" s="19">
        <v>0.62071798020039315</v>
      </c>
      <c r="H7313" s="19"/>
      <c r="I7313" s="19"/>
      <c r="J7313" s="19">
        <v>0.25360576449768996</v>
      </c>
      <c r="K7313" s="19">
        <v>0.21217309658818639</v>
      </c>
      <c r="L7313" s="19"/>
      <c r="M7313" s="19"/>
      <c r="N7313" s="19">
        <v>0.7707806027092895</v>
      </c>
      <c r="O7313" s="19"/>
      <c r="P7313" s="50">
        <v>0.57700445522023014</v>
      </c>
      <c r="R7313" s="9" t="s">
        <v>0</v>
      </c>
    </row>
    <row r="7314" spans="2:18" x14ac:dyDescent="0.2">
      <c r="B7314" s="25">
        <v>7084</v>
      </c>
      <c r="C7314" s="193"/>
      <c r="D7314" s="19">
        <v>1.9577871363062584</v>
      </c>
      <c r="E7314" s="19"/>
      <c r="F7314" s="19">
        <v>0.78776788149490096</v>
      </c>
      <c r="G7314" s="19"/>
      <c r="H7314" s="19">
        <v>1.7758358612148968</v>
      </c>
      <c r="I7314" s="19"/>
      <c r="J7314" s="19">
        <v>0.99826276277541803</v>
      </c>
      <c r="K7314" s="19"/>
      <c r="L7314" s="19">
        <v>1.4108164685699653</v>
      </c>
      <c r="M7314" s="19"/>
      <c r="N7314" s="19">
        <v>1.2319500263586449</v>
      </c>
      <c r="O7314" s="19"/>
      <c r="P7314" s="50">
        <v>1.5208416419816813</v>
      </c>
      <c r="R7314" s="9" t="s">
        <v>0</v>
      </c>
    </row>
    <row r="7315" spans="2:18" x14ac:dyDescent="0.2">
      <c r="B7315" s="25">
        <v>7085</v>
      </c>
      <c r="C7315" s="193"/>
      <c r="D7315" s="19">
        <v>0.42465891871224737</v>
      </c>
      <c r="E7315" s="19"/>
      <c r="F7315" s="19">
        <v>1.0661366678682076</v>
      </c>
      <c r="G7315" s="19"/>
      <c r="H7315" s="19">
        <v>0.49893339931008474</v>
      </c>
      <c r="I7315" s="19"/>
      <c r="J7315" s="19">
        <v>0.17264322542892552</v>
      </c>
      <c r="K7315" s="19"/>
      <c r="L7315" s="19">
        <v>0.46758944718962869</v>
      </c>
      <c r="M7315" s="19"/>
      <c r="N7315" s="19">
        <v>9.8544917687923159E-2</v>
      </c>
      <c r="O7315" s="19"/>
      <c r="P7315" s="50">
        <v>0.65462216513550997</v>
      </c>
      <c r="R7315" s="9" t="s">
        <v>0</v>
      </c>
    </row>
    <row r="7316" spans="2:18" x14ac:dyDescent="0.2">
      <c r="B7316" s="25">
        <v>7086</v>
      </c>
      <c r="C7316" s="193"/>
      <c r="D7316" s="19">
        <v>1.4293120125860939</v>
      </c>
      <c r="E7316" s="19"/>
      <c r="F7316" s="19">
        <v>0.98973724924290896</v>
      </c>
      <c r="G7316" s="19"/>
      <c r="H7316" s="19">
        <v>1.18344646139276</v>
      </c>
      <c r="I7316" s="19"/>
      <c r="J7316" s="19">
        <v>0.99424215356025358</v>
      </c>
      <c r="K7316" s="19"/>
      <c r="L7316" s="19">
        <v>0.19953975290652937</v>
      </c>
      <c r="M7316" s="19"/>
      <c r="N7316" s="19">
        <v>0.69018147156225984</v>
      </c>
      <c r="O7316" s="19">
        <v>0.49165434020299842</v>
      </c>
      <c r="P7316" s="50"/>
      <c r="R7316" s="9" t="s">
        <v>0</v>
      </c>
    </row>
    <row r="7317" spans="2:18" x14ac:dyDescent="0.2">
      <c r="B7317" s="25">
        <v>7087</v>
      </c>
      <c r="C7317" s="193"/>
      <c r="D7317" s="19">
        <v>0.26255994436250363</v>
      </c>
      <c r="E7317" s="19"/>
      <c r="F7317" s="19">
        <v>0.69041635976510629</v>
      </c>
      <c r="G7317" s="19"/>
      <c r="H7317" s="19">
        <v>1.170569675754678</v>
      </c>
      <c r="I7317" s="19"/>
      <c r="J7317" s="19">
        <v>1.2469659143160852</v>
      </c>
      <c r="K7317" s="19"/>
      <c r="L7317" s="19">
        <v>0.6771327809610852</v>
      </c>
      <c r="M7317" s="19"/>
      <c r="N7317" s="19">
        <v>0.22201894029163849</v>
      </c>
      <c r="O7317" s="19"/>
      <c r="P7317" s="50">
        <v>0.84061030086289035</v>
      </c>
      <c r="R7317" s="9" t="s">
        <v>0</v>
      </c>
    </row>
    <row r="7318" spans="2:18" x14ac:dyDescent="0.2">
      <c r="B7318" s="25">
        <v>7088</v>
      </c>
      <c r="C7318" s="193"/>
      <c r="D7318" s="19">
        <v>1.115764852835212</v>
      </c>
      <c r="E7318" s="19"/>
      <c r="F7318" s="19">
        <v>1.0410670642544508</v>
      </c>
      <c r="G7318" s="19"/>
      <c r="H7318" s="19">
        <v>0.99281366002576787</v>
      </c>
      <c r="I7318" s="19"/>
      <c r="J7318" s="19">
        <v>2.6079967538433064</v>
      </c>
      <c r="K7318" s="19"/>
      <c r="L7318" s="19">
        <v>0.8894788416163405</v>
      </c>
      <c r="M7318" s="19"/>
      <c r="N7318" s="19">
        <v>1.6118072732304338</v>
      </c>
      <c r="O7318" s="19"/>
      <c r="P7318" s="50">
        <v>0.46159854675010059</v>
      </c>
      <c r="R7318" s="9" t="s">
        <v>0</v>
      </c>
    </row>
    <row r="7319" spans="2:18" x14ac:dyDescent="0.2">
      <c r="B7319" s="25">
        <v>7089</v>
      </c>
      <c r="C7319" s="193"/>
      <c r="D7319" s="19">
        <v>0.11655713164034572</v>
      </c>
      <c r="E7319" s="19"/>
      <c r="F7319" s="19">
        <v>0.44315041084542206</v>
      </c>
      <c r="G7319" s="19"/>
      <c r="H7319" s="19">
        <v>0.81013292114162605</v>
      </c>
      <c r="I7319" s="19">
        <v>0.53483582302272592</v>
      </c>
      <c r="J7319" s="19"/>
      <c r="K7319" s="19">
        <v>4.7974674900073844E-2</v>
      </c>
      <c r="L7319" s="19"/>
      <c r="M7319" s="19"/>
      <c r="N7319" s="19">
        <v>0.92784865778637904</v>
      </c>
      <c r="O7319" s="19">
        <v>0.79449835156474202</v>
      </c>
      <c r="P7319" s="50"/>
      <c r="R7319" s="9" t="s">
        <v>0</v>
      </c>
    </row>
    <row r="7320" spans="2:18" x14ac:dyDescent="0.2">
      <c r="B7320" s="25">
        <v>7090</v>
      </c>
      <c r="C7320" s="193">
        <v>1.6628711909088409</v>
      </c>
      <c r="D7320" s="19"/>
      <c r="E7320" s="19">
        <v>0.72884333344562147</v>
      </c>
      <c r="F7320" s="19"/>
      <c r="G7320" s="19">
        <v>1.4548107249760915</v>
      </c>
      <c r="H7320" s="19"/>
      <c r="I7320" s="19">
        <v>0.1111925963989218</v>
      </c>
      <c r="J7320" s="19"/>
      <c r="K7320" s="19">
        <v>0.97404356004653425</v>
      </c>
      <c r="L7320" s="19"/>
      <c r="M7320" s="19">
        <v>0.83962772400753505</v>
      </c>
      <c r="N7320" s="19"/>
      <c r="O7320" s="19">
        <v>0.39103455721063457</v>
      </c>
      <c r="P7320" s="50"/>
      <c r="R7320" s="9" t="s">
        <v>0</v>
      </c>
    </row>
    <row r="7321" spans="2:18" x14ac:dyDescent="0.2">
      <c r="B7321" s="25">
        <v>7091</v>
      </c>
      <c r="C7321" s="193"/>
      <c r="D7321" s="19">
        <v>0.78193722809212929</v>
      </c>
      <c r="E7321" s="19">
        <v>0.2950817900358898</v>
      </c>
      <c r="F7321" s="19"/>
      <c r="G7321" s="19">
        <v>0.30444647385207069</v>
      </c>
      <c r="H7321" s="19"/>
      <c r="I7321" s="19"/>
      <c r="J7321" s="19">
        <v>0.26452145002754801</v>
      </c>
      <c r="K7321" s="19">
        <v>0.26401186179314479</v>
      </c>
      <c r="L7321" s="19"/>
      <c r="M7321" s="19">
        <v>0.12140742714257947</v>
      </c>
      <c r="N7321" s="19"/>
      <c r="O7321" s="19">
        <v>0.5908763372135768</v>
      </c>
      <c r="P7321" s="50"/>
      <c r="R7321" s="9" t="s">
        <v>0</v>
      </c>
    </row>
    <row r="7322" spans="2:18" x14ac:dyDescent="0.2">
      <c r="B7322" s="25">
        <v>7092</v>
      </c>
      <c r="C7322" s="193">
        <v>0.36490309999467146</v>
      </c>
      <c r="D7322" s="19"/>
      <c r="E7322" s="19">
        <v>0.27814415276908538</v>
      </c>
      <c r="F7322" s="19"/>
      <c r="G7322" s="19">
        <v>0.67910318867220665</v>
      </c>
      <c r="H7322" s="19"/>
      <c r="I7322" s="19">
        <v>0.30503283301161671</v>
      </c>
      <c r="J7322" s="19"/>
      <c r="K7322" s="19">
        <v>0.68429224592150528</v>
      </c>
      <c r="L7322" s="19"/>
      <c r="M7322" s="19">
        <v>1.2241498999998028</v>
      </c>
      <c r="N7322" s="19"/>
      <c r="O7322" s="19">
        <v>0.18175242102974642</v>
      </c>
      <c r="P7322" s="50"/>
      <c r="R7322" s="9" t="s">
        <v>0</v>
      </c>
    </row>
    <row r="7323" spans="2:18" x14ac:dyDescent="0.2">
      <c r="B7323" s="25">
        <v>7093</v>
      </c>
      <c r="C7323" s="193">
        <v>0.240024558647356</v>
      </c>
      <c r="D7323" s="19"/>
      <c r="E7323" s="19">
        <v>0.29384047914488931</v>
      </c>
      <c r="F7323" s="19"/>
      <c r="G7323" s="19"/>
      <c r="H7323" s="19">
        <v>1.0738801492155257</v>
      </c>
      <c r="I7323" s="19">
        <v>0.22356060774443468</v>
      </c>
      <c r="J7323" s="19"/>
      <c r="K7323" s="19"/>
      <c r="L7323" s="19">
        <v>0.25982972254047715</v>
      </c>
      <c r="M7323" s="19"/>
      <c r="N7323" s="19">
        <v>1.1259089125056092</v>
      </c>
      <c r="O7323" s="19"/>
      <c r="P7323" s="50">
        <v>0.10075425007309441</v>
      </c>
      <c r="R7323" s="9" t="s">
        <v>0</v>
      </c>
    </row>
    <row r="7324" spans="2:18" x14ac:dyDescent="0.2">
      <c r="B7324" s="25">
        <v>7094</v>
      </c>
      <c r="C7324" s="193">
        <v>0.2201253079302265</v>
      </c>
      <c r="D7324" s="19"/>
      <c r="E7324" s="19">
        <v>0.23630707707829432</v>
      </c>
      <c r="F7324" s="19"/>
      <c r="G7324" s="19">
        <v>0.2950440253405946</v>
      </c>
      <c r="H7324" s="19"/>
      <c r="I7324" s="19">
        <v>0.12971080618260022</v>
      </c>
      <c r="J7324" s="19"/>
      <c r="K7324" s="19"/>
      <c r="L7324" s="19">
        <v>1.1533234266921466</v>
      </c>
      <c r="M7324" s="19">
        <v>0.64491084535231125</v>
      </c>
      <c r="N7324" s="19"/>
      <c r="O7324" s="19"/>
      <c r="P7324" s="50">
        <v>0.45644520840984149</v>
      </c>
      <c r="R7324" s="9" t="s">
        <v>0</v>
      </c>
    </row>
    <row r="7325" spans="2:18" x14ac:dyDescent="0.2">
      <c r="B7325" s="25">
        <v>7095</v>
      </c>
      <c r="C7325" s="193"/>
      <c r="D7325" s="19">
        <v>0.93574894080805981</v>
      </c>
      <c r="E7325" s="19">
        <v>0.15944760120689985</v>
      </c>
      <c r="F7325" s="19"/>
      <c r="G7325" s="19">
        <v>4.9229626342815816E-2</v>
      </c>
      <c r="H7325" s="19"/>
      <c r="I7325" s="19"/>
      <c r="J7325" s="19">
        <v>0.85216763026942421</v>
      </c>
      <c r="K7325" s="19"/>
      <c r="L7325" s="19">
        <v>0.11302854821910147</v>
      </c>
      <c r="M7325" s="19">
        <v>7.4035805674523253E-2</v>
      </c>
      <c r="N7325" s="19"/>
      <c r="O7325" s="19"/>
      <c r="P7325" s="50">
        <v>0.47155800308981116</v>
      </c>
      <c r="R7325" s="9" t="s">
        <v>0</v>
      </c>
    </row>
    <row r="7326" spans="2:18" x14ac:dyDescent="0.2">
      <c r="B7326" s="25">
        <v>7096</v>
      </c>
      <c r="C7326" s="193"/>
      <c r="D7326" s="19">
        <v>2.2543180088316701</v>
      </c>
      <c r="E7326" s="19"/>
      <c r="F7326" s="19">
        <v>1.4892965869644637</v>
      </c>
      <c r="G7326" s="19"/>
      <c r="H7326" s="19">
        <v>1.4967399190274489</v>
      </c>
      <c r="I7326" s="19"/>
      <c r="J7326" s="19">
        <v>0.96252063773972318</v>
      </c>
      <c r="K7326" s="19"/>
      <c r="L7326" s="19">
        <v>2.3067493061698792</v>
      </c>
      <c r="M7326" s="19"/>
      <c r="N7326" s="19">
        <v>1.4240100157296793</v>
      </c>
      <c r="O7326" s="19"/>
      <c r="P7326" s="50">
        <v>2.047138122662846</v>
      </c>
      <c r="R7326" s="9" t="s">
        <v>0</v>
      </c>
    </row>
    <row r="7327" spans="2:18" x14ac:dyDescent="0.2">
      <c r="B7327" s="25">
        <v>7097</v>
      </c>
      <c r="C7327" s="193"/>
      <c r="D7327" s="19">
        <v>1.3483305438497835</v>
      </c>
      <c r="E7327" s="19"/>
      <c r="F7327" s="19">
        <v>1.6270216578755703</v>
      </c>
      <c r="G7327" s="19">
        <v>0.3950276476694537</v>
      </c>
      <c r="H7327" s="19"/>
      <c r="I7327" s="19"/>
      <c r="J7327" s="19">
        <v>1.2157275762219333</v>
      </c>
      <c r="K7327" s="19"/>
      <c r="L7327" s="19">
        <v>1.2360762946456827</v>
      </c>
      <c r="M7327" s="19"/>
      <c r="N7327" s="19">
        <v>1.1175483455507542</v>
      </c>
      <c r="O7327" s="19"/>
      <c r="P7327" s="50">
        <v>1.5171826929461241</v>
      </c>
      <c r="R7327" s="9" t="s">
        <v>0</v>
      </c>
    </row>
    <row r="7328" spans="2:18" x14ac:dyDescent="0.2">
      <c r="B7328" s="25">
        <v>7098</v>
      </c>
      <c r="C7328" s="193"/>
      <c r="D7328" s="19">
        <v>0.63136132817592461</v>
      </c>
      <c r="E7328" s="19"/>
      <c r="F7328" s="19">
        <v>0.74410114592709109</v>
      </c>
      <c r="G7328" s="19"/>
      <c r="H7328" s="19">
        <v>1.2013354171158506</v>
      </c>
      <c r="I7328" s="19"/>
      <c r="J7328" s="19">
        <v>0.24959632258115499</v>
      </c>
      <c r="K7328" s="19"/>
      <c r="L7328" s="19">
        <v>0.84566632766365246</v>
      </c>
      <c r="M7328" s="19">
        <v>0.14218409306258159</v>
      </c>
      <c r="N7328" s="19"/>
      <c r="O7328" s="19"/>
      <c r="P7328" s="50">
        <v>0.57743586981024853</v>
      </c>
      <c r="R7328" s="9" t="s">
        <v>0</v>
      </c>
    </row>
    <row r="7329" spans="2:18" x14ac:dyDescent="0.2">
      <c r="B7329" s="25">
        <v>7099</v>
      </c>
      <c r="C7329" s="193"/>
      <c r="D7329" s="19">
        <v>1.0325788220853431</v>
      </c>
      <c r="E7329" s="19"/>
      <c r="F7329" s="19">
        <v>0.84441914119928452</v>
      </c>
      <c r="G7329" s="19">
        <v>4.9524367923124788E-3</v>
      </c>
      <c r="H7329" s="19"/>
      <c r="I7329" s="19"/>
      <c r="J7329" s="19">
        <v>1.4633282606341755</v>
      </c>
      <c r="K7329" s="19"/>
      <c r="L7329" s="19">
        <v>1.8726307638298623</v>
      </c>
      <c r="M7329" s="19"/>
      <c r="N7329" s="19">
        <v>0.82905120996887227</v>
      </c>
      <c r="O7329" s="19"/>
      <c r="P7329" s="50">
        <v>0.90599643681362163</v>
      </c>
      <c r="R7329" s="9" t="s">
        <v>0</v>
      </c>
    </row>
    <row r="7330" spans="2:18" x14ac:dyDescent="0.2">
      <c r="B7330" s="25">
        <v>7100</v>
      </c>
      <c r="C7330" s="193">
        <v>0.68472731010005228</v>
      </c>
      <c r="D7330" s="19"/>
      <c r="E7330" s="19">
        <v>0.41205614277189195</v>
      </c>
      <c r="F7330" s="19"/>
      <c r="G7330" s="19">
        <v>2.0126968509354928</v>
      </c>
      <c r="H7330" s="19"/>
      <c r="I7330" s="19"/>
      <c r="J7330" s="19">
        <v>0.27999878991538368</v>
      </c>
      <c r="K7330" s="19">
        <v>0.58547572144014093</v>
      </c>
      <c r="L7330" s="19"/>
      <c r="M7330" s="19">
        <v>0.86748584218792235</v>
      </c>
      <c r="N7330" s="19"/>
      <c r="O7330" s="19">
        <v>0.59033566592490494</v>
      </c>
      <c r="P7330" s="50"/>
      <c r="R7330" s="9" t="s">
        <v>0</v>
      </c>
    </row>
    <row r="7331" spans="2:18" x14ac:dyDescent="0.2">
      <c r="B7331" s="25">
        <v>7101</v>
      </c>
      <c r="C7331" s="193">
        <v>0.38806958095511934</v>
      </c>
      <c r="D7331" s="19"/>
      <c r="E7331" s="19"/>
      <c r="F7331" s="19">
        <v>0.35696847636573381</v>
      </c>
      <c r="G7331" s="19"/>
      <c r="H7331" s="19">
        <v>0.4017136570987081</v>
      </c>
      <c r="I7331" s="19">
        <v>0.52727542535583793</v>
      </c>
      <c r="J7331" s="19"/>
      <c r="K7331" s="19"/>
      <c r="L7331" s="19">
        <v>1.0493926945194576</v>
      </c>
      <c r="M7331" s="19"/>
      <c r="N7331" s="19">
        <v>0.21994090258641186</v>
      </c>
      <c r="O7331" s="19"/>
      <c r="P7331" s="50">
        <v>0.26769801396357423</v>
      </c>
      <c r="R7331" s="9" t="s">
        <v>0</v>
      </c>
    </row>
    <row r="7332" spans="2:18" x14ac:dyDescent="0.2">
      <c r="B7332" s="25">
        <v>7102</v>
      </c>
      <c r="C7332" s="193">
        <v>0.55497963338121137</v>
      </c>
      <c r="D7332" s="19"/>
      <c r="E7332" s="19">
        <v>0.26214059744634743</v>
      </c>
      <c r="F7332" s="19"/>
      <c r="G7332" s="19">
        <v>0.62969194303225395</v>
      </c>
      <c r="H7332" s="19"/>
      <c r="I7332" s="19"/>
      <c r="J7332" s="19">
        <v>0.35647432770847087</v>
      </c>
      <c r="K7332" s="19">
        <v>0.53213084027913438</v>
      </c>
      <c r="L7332" s="19"/>
      <c r="M7332" s="19">
        <v>0.79079913320976702</v>
      </c>
      <c r="N7332" s="19"/>
      <c r="O7332" s="19">
        <v>0.26953298334889925</v>
      </c>
      <c r="P7332" s="50"/>
      <c r="R7332" s="9" t="s">
        <v>0</v>
      </c>
    </row>
    <row r="7333" spans="2:18" x14ac:dyDescent="0.2">
      <c r="B7333" s="25">
        <v>7103</v>
      </c>
      <c r="C7333" s="193"/>
      <c r="D7333" s="19">
        <v>0.20398481834841856</v>
      </c>
      <c r="E7333" s="19">
        <v>9.4375714636123667E-2</v>
      </c>
      <c r="F7333" s="19"/>
      <c r="G7333" s="19"/>
      <c r="H7333" s="19">
        <v>0.83080854373708091</v>
      </c>
      <c r="I7333" s="19">
        <v>2.8505543909046013E-2</v>
      </c>
      <c r="J7333" s="19"/>
      <c r="K7333" s="19"/>
      <c r="L7333" s="19">
        <v>0.54837405946587015</v>
      </c>
      <c r="M7333" s="19"/>
      <c r="N7333" s="19">
        <v>7.1972293104806004E-2</v>
      </c>
      <c r="O7333" s="19"/>
      <c r="P7333" s="50">
        <v>0.31039060213307224</v>
      </c>
      <c r="R7333" s="9" t="s">
        <v>0</v>
      </c>
    </row>
    <row r="7334" spans="2:18" x14ac:dyDescent="0.2">
      <c r="B7334" s="25">
        <v>7104</v>
      </c>
      <c r="C7334" s="193">
        <v>0.72585555156304271</v>
      </c>
      <c r="D7334" s="19"/>
      <c r="E7334" s="19">
        <v>0.87992264247449858</v>
      </c>
      <c r="F7334" s="19"/>
      <c r="G7334" s="19"/>
      <c r="H7334" s="19">
        <v>0.43424467694376095</v>
      </c>
      <c r="I7334" s="19">
        <v>1.1402418959761774E-2</v>
      </c>
      <c r="J7334" s="19"/>
      <c r="K7334" s="19">
        <v>0.79984388416966801</v>
      </c>
      <c r="L7334" s="19"/>
      <c r="M7334" s="19">
        <v>5.7918104044552166E-2</v>
      </c>
      <c r="N7334" s="19"/>
      <c r="O7334" s="19">
        <v>0.30617963124271591</v>
      </c>
      <c r="P7334" s="50"/>
      <c r="R7334" s="9" t="s">
        <v>0</v>
      </c>
    </row>
    <row r="7335" spans="2:18" x14ac:dyDescent="0.2">
      <c r="B7335" s="25">
        <v>7105</v>
      </c>
      <c r="C7335" s="193">
        <v>0.32562087569042525</v>
      </c>
      <c r="D7335" s="19"/>
      <c r="E7335" s="19">
        <v>0.34722623948571713</v>
      </c>
      <c r="F7335" s="19"/>
      <c r="G7335" s="19"/>
      <c r="H7335" s="19">
        <v>0.830764837383695</v>
      </c>
      <c r="I7335" s="19">
        <v>0.68083123471529028</v>
      </c>
      <c r="J7335" s="19"/>
      <c r="K7335" s="19">
        <v>5.3554748926609108E-2</v>
      </c>
      <c r="L7335" s="19"/>
      <c r="M7335" s="19"/>
      <c r="N7335" s="19">
        <v>2.2087862975090942E-2</v>
      </c>
      <c r="O7335" s="19"/>
      <c r="P7335" s="50">
        <v>0.47799569134316977</v>
      </c>
      <c r="R7335" s="9" t="s">
        <v>0</v>
      </c>
    </row>
    <row r="7336" spans="2:18" x14ac:dyDescent="0.2">
      <c r="B7336" s="25">
        <v>7106</v>
      </c>
      <c r="C7336" s="193">
        <v>0.2045176539276401</v>
      </c>
      <c r="D7336" s="19"/>
      <c r="E7336" s="19">
        <v>0.12029371706507368</v>
      </c>
      <c r="F7336" s="19"/>
      <c r="G7336" s="19">
        <v>0.84467767293609852</v>
      </c>
      <c r="H7336" s="19"/>
      <c r="I7336" s="19">
        <v>0.33852665400733029</v>
      </c>
      <c r="J7336" s="19"/>
      <c r="K7336" s="19"/>
      <c r="L7336" s="19">
        <v>0.41973230664516187</v>
      </c>
      <c r="M7336" s="19">
        <v>0.82335571448169731</v>
      </c>
      <c r="N7336" s="19"/>
      <c r="O7336" s="19">
        <v>0.90711603821541864</v>
      </c>
      <c r="P7336" s="50"/>
      <c r="R7336" s="9" t="s">
        <v>0</v>
      </c>
    </row>
    <row r="7337" spans="2:18" x14ac:dyDescent="0.2">
      <c r="B7337" s="25">
        <v>7107</v>
      </c>
      <c r="C7337" s="193"/>
      <c r="D7337" s="19">
        <v>1.1278108549852721</v>
      </c>
      <c r="E7337" s="19"/>
      <c r="F7337" s="19">
        <v>2.0119318560169792</v>
      </c>
      <c r="G7337" s="19"/>
      <c r="H7337" s="19">
        <v>0.72935859668000391</v>
      </c>
      <c r="I7337" s="19"/>
      <c r="J7337" s="19">
        <v>1.6638714617710426</v>
      </c>
      <c r="K7337" s="19"/>
      <c r="L7337" s="19">
        <v>1.0219678491713269</v>
      </c>
      <c r="M7337" s="19"/>
      <c r="N7337" s="19">
        <v>0.25615677967805672</v>
      </c>
      <c r="O7337" s="19"/>
      <c r="P7337" s="50">
        <v>1.6558928692076178</v>
      </c>
      <c r="R7337" s="9" t="s">
        <v>0</v>
      </c>
    </row>
    <row r="7338" spans="2:18" x14ac:dyDescent="0.2">
      <c r="B7338" s="25">
        <v>7108</v>
      </c>
      <c r="C7338" s="193"/>
      <c r="D7338" s="19">
        <v>2.26139882574935</v>
      </c>
      <c r="E7338" s="19"/>
      <c r="F7338" s="19">
        <v>0.31950171105018749</v>
      </c>
      <c r="G7338" s="19"/>
      <c r="H7338" s="19">
        <v>1.2477315093762584</v>
      </c>
      <c r="I7338" s="19"/>
      <c r="J7338" s="19">
        <v>0.67552812834432874</v>
      </c>
      <c r="K7338" s="19"/>
      <c r="L7338" s="19">
        <v>1.257352300736563</v>
      </c>
      <c r="M7338" s="19"/>
      <c r="N7338" s="19">
        <v>1.3425843661737586</v>
      </c>
      <c r="O7338" s="19"/>
      <c r="P7338" s="50">
        <v>1.5063008839839447</v>
      </c>
      <c r="R7338" s="9" t="s">
        <v>0</v>
      </c>
    </row>
    <row r="7339" spans="2:18" x14ac:dyDescent="0.2">
      <c r="B7339" s="25">
        <v>7109</v>
      </c>
      <c r="C7339" s="193">
        <v>0.48149335983603198</v>
      </c>
      <c r="D7339" s="19"/>
      <c r="E7339" s="19"/>
      <c r="F7339" s="19">
        <v>0.14407099501856296</v>
      </c>
      <c r="G7339" s="19">
        <v>0.23462788873838183</v>
      </c>
      <c r="H7339" s="19"/>
      <c r="I7339" s="19"/>
      <c r="J7339" s="19">
        <v>1.079005487257001</v>
      </c>
      <c r="K7339" s="19"/>
      <c r="L7339" s="19">
        <v>0.62006970817042573</v>
      </c>
      <c r="M7339" s="19">
        <v>0.56697588337676474</v>
      </c>
      <c r="N7339" s="19"/>
      <c r="O7339" s="19">
        <v>0.22548961975370768</v>
      </c>
      <c r="P7339" s="50"/>
      <c r="R7339" s="9" t="s">
        <v>0</v>
      </c>
    </row>
    <row r="7340" spans="2:18" x14ac:dyDescent="0.2">
      <c r="B7340" s="25">
        <v>7110</v>
      </c>
      <c r="C7340" s="193"/>
      <c r="D7340" s="19">
        <v>0.63192397546163648</v>
      </c>
      <c r="E7340" s="19"/>
      <c r="F7340" s="19">
        <v>0.26822805650422504</v>
      </c>
      <c r="G7340" s="19"/>
      <c r="H7340" s="19">
        <v>0.56852567539661392</v>
      </c>
      <c r="I7340" s="19"/>
      <c r="J7340" s="19">
        <v>0.65855650652635989</v>
      </c>
      <c r="K7340" s="19">
        <v>0.2528146029243612</v>
      </c>
      <c r="L7340" s="19"/>
      <c r="M7340" s="19"/>
      <c r="N7340" s="19">
        <v>0.56464626673383567</v>
      </c>
      <c r="O7340" s="19"/>
      <c r="P7340" s="50">
        <v>0.64840749694096322</v>
      </c>
      <c r="R7340" s="9" t="s">
        <v>0</v>
      </c>
    </row>
    <row r="7341" spans="2:18" x14ac:dyDescent="0.2">
      <c r="B7341" s="25">
        <v>7111</v>
      </c>
      <c r="C7341" s="193"/>
      <c r="D7341" s="19">
        <v>0.76950877244299865</v>
      </c>
      <c r="E7341" s="19"/>
      <c r="F7341" s="19">
        <v>1.4107963983100209</v>
      </c>
      <c r="G7341" s="19"/>
      <c r="H7341" s="19">
        <v>1.124402560662362</v>
      </c>
      <c r="I7341" s="19"/>
      <c r="J7341" s="19">
        <v>1.6697180220981156E-2</v>
      </c>
      <c r="K7341" s="19"/>
      <c r="L7341" s="19">
        <v>0.61922375080468639</v>
      </c>
      <c r="M7341" s="19"/>
      <c r="N7341" s="19">
        <v>0.97844262914063052</v>
      </c>
      <c r="O7341" s="19"/>
      <c r="P7341" s="50">
        <v>0.3199398096584119</v>
      </c>
      <c r="R7341" s="9" t="s">
        <v>0</v>
      </c>
    </row>
    <row r="7342" spans="2:18" x14ac:dyDescent="0.2">
      <c r="B7342" s="25">
        <v>7112</v>
      </c>
      <c r="C7342" s="193"/>
      <c r="D7342" s="19">
        <v>0.49929059038249185</v>
      </c>
      <c r="E7342" s="19"/>
      <c r="F7342" s="19">
        <v>0.34105169197879781</v>
      </c>
      <c r="G7342" s="19"/>
      <c r="H7342" s="19">
        <v>0.72889526438860963</v>
      </c>
      <c r="I7342" s="19"/>
      <c r="J7342" s="19">
        <v>0.36442476956055697</v>
      </c>
      <c r="K7342" s="19"/>
      <c r="L7342" s="19">
        <v>0.59663180736589438</v>
      </c>
      <c r="M7342" s="19"/>
      <c r="N7342" s="19">
        <v>0.44694505894084469</v>
      </c>
      <c r="O7342" s="19"/>
      <c r="P7342" s="50">
        <v>0.38476536180324949</v>
      </c>
      <c r="R7342" s="9" t="s">
        <v>0</v>
      </c>
    </row>
    <row r="7343" spans="2:18" x14ac:dyDescent="0.2">
      <c r="B7343" s="25">
        <v>7113</v>
      </c>
      <c r="C7343" s="193"/>
      <c r="D7343" s="19">
        <v>0.26758906245663067</v>
      </c>
      <c r="E7343" s="19">
        <v>1.1446017949923004</v>
      </c>
      <c r="F7343" s="19"/>
      <c r="G7343" s="19">
        <v>0.76459080803108592</v>
      </c>
      <c r="H7343" s="19"/>
      <c r="I7343" s="19">
        <v>0.40649466069666412</v>
      </c>
      <c r="J7343" s="19"/>
      <c r="K7343" s="19">
        <v>7.2789157583338829E-2</v>
      </c>
      <c r="L7343" s="19"/>
      <c r="M7343" s="19">
        <v>1.3433123734505346</v>
      </c>
      <c r="N7343" s="19"/>
      <c r="O7343" s="19">
        <v>0.72328106311690987</v>
      </c>
      <c r="P7343" s="50"/>
      <c r="R7343" s="9" t="s">
        <v>0</v>
      </c>
    </row>
    <row r="7344" spans="2:18" x14ac:dyDescent="0.2">
      <c r="B7344" s="25">
        <v>7114</v>
      </c>
      <c r="C7344" s="193">
        <v>0.58211046539856481</v>
      </c>
      <c r="D7344" s="19"/>
      <c r="E7344" s="19">
        <v>0.12423873807961165</v>
      </c>
      <c r="F7344" s="19"/>
      <c r="G7344" s="19"/>
      <c r="H7344" s="19">
        <v>0.26982424454039727</v>
      </c>
      <c r="I7344" s="19"/>
      <c r="J7344" s="19">
        <v>0.36457326038281884</v>
      </c>
      <c r="K7344" s="19"/>
      <c r="L7344" s="19">
        <v>9.1181772430103825E-3</v>
      </c>
      <c r="M7344" s="19">
        <v>0.42125576651453928</v>
      </c>
      <c r="N7344" s="19"/>
      <c r="O7344" s="19">
        <v>0.28515382007416235</v>
      </c>
      <c r="P7344" s="50"/>
      <c r="R7344" s="9" t="s">
        <v>0</v>
      </c>
    </row>
    <row r="7345" spans="2:18" x14ac:dyDescent="0.2">
      <c r="B7345" s="25">
        <v>7115</v>
      </c>
      <c r="C7345" s="193"/>
      <c r="D7345" s="19">
        <v>0.31237527653112557</v>
      </c>
      <c r="E7345" s="19">
        <v>0.15500217358513826</v>
      </c>
      <c r="F7345" s="19"/>
      <c r="G7345" s="19"/>
      <c r="H7345" s="19">
        <v>0.17943077168298813</v>
      </c>
      <c r="I7345" s="19"/>
      <c r="J7345" s="19">
        <v>0.21309964747654284</v>
      </c>
      <c r="K7345" s="19"/>
      <c r="L7345" s="19">
        <v>3.1380840379703422E-2</v>
      </c>
      <c r="M7345" s="19">
        <v>0.56507684423255178</v>
      </c>
      <c r="N7345" s="19"/>
      <c r="O7345" s="19">
        <v>0.36478463651619947</v>
      </c>
      <c r="P7345" s="50"/>
      <c r="R7345" s="9" t="s">
        <v>0</v>
      </c>
    </row>
    <row r="7346" spans="2:18" x14ac:dyDescent="0.2">
      <c r="B7346" s="25">
        <v>7116</v>
      </c>
      <c r="C7346" s="193"/>
      <c r="D7346" s="19">
        <v>3.5823247065282712E-2</v>
      </c>
      <c r="E7346" s="19">
        <v>0.24453453597331898</v>
      </c>
      <c r="F7346" s="19"/>
      <c r="G7346" s="19"/>
      <c r="H7346" s="19">
        <v>0.13637776082852807</v>
      </c>
      <c r="I7346" s="19">
        <v>3.202458597423072E-3</v>
      </c>
      <c r="J7346" s="19"/>
      <c r="K7346" s="19">
        <v>0.49876211496379941</v>
      </c>
      <c r="L7346" s="19"/>
      <c r="M7346" s="19"/>
      <c r="N7346" s="19">
        <v>9.1288780118071206E-2</v>
      </c>
      <c r="O7346" s="19">
        <v>0.57541240533606086</v>
      </c>
      <c r="P7346" s="50"/>
      <c r="R7346" s="9" t="s">
        <v>0</v>
      </c>
    </row>
    <row r="7347" spans="2:18" x14ac:dyDescent="0.2">
      <c r="B7347" s="25">
        <v>7117</v>
      </c>
      <c r="C7347" s="193"/>
      <c r="D7347" s="19">
        <v>6.3955372364083605E-3</v>
      </c>
      <c r="E7347" s="19"/>
      <c r="F7347" s="19">
        <v>0.39348842072574186</v>
      </c>
      <c r="G7347" s="19"/>
      <c r="H7347" s="19">
        <v>0.31772462135582119</v>
      </c>
      <c r="I7347" s="19">
        <v>8.7294389416476409E-2</v>
      </c>
      <c r="J7347" s="19"/>
      <c r="K7347" s="19"/>
      <c r="L7347" s="19">
        <v>0.53665636820175744</v>
      </c>
      <c r="M7347" s="19">
        <v>1.0329230816239319</v>
      </c>
      <c r="N7347" s="19"/>
      <c r="O7347" s="19">
        <v>0.53376962502709802</v>
      </c>
      <c r="P7347" s="50"/>
      <c r="R7347" s="9" t="s">
        <v>0</v>
      </c>
    </row>
    <row r="7348" spans="2:18" x14ac:dyDescent="0.2">
      <c r="B7348" s="25">
        <v>7118</v>
      </c>
      <c r="C7348" s="193">
        <v>0.23485083899629322</v>
      </c>
      <c r="D7348" s="19"/>
      <c r="E7348" s="19">
        <v>0.70700294483021786</v>
      </c>
      <c r="F7348" s="19"/>
      <c r="G7348" s="19">
        <v>0.51413388784866165</v>
      </c>
      <c r="H7348" s="19"/>
      <c r="I7348" s="19">
        <v>0.21308322707866015</v>
      </c>
      <c r="J7348" s="19"/>
      <c r="K7348" s="19">
        <v>0.15974349930817947</v>
      </c>
      <c r="L7348" s="19"/>
      <c r="M7348" s="19">
        <v>5.7158720583851165E-2</v>
      </c>
      <c r="N7348" s="19"/>
      <c r="O7348" s="19">
        <v>0.20371872640346236</v>
      </c>
      <c r="P7348" s="50"/>
      <c r="R7348" s="9" t="s">
        <v>0</v>
      </c>
    </row>
    <row r="7349" spans="2:18" x14ac:dyDescent="0.2">
      <c r="B7349" s="25">
        <v>7119</v>
      </c>
      <c r="C7349" s="193">
        <v>0.88525097092096483</v>
      </c>
      <c r="D7349" s="19"/>
      <c r="E7349" s="19">
        <v>1.6891964166134932</v>
      </c>
      <c r="F7349" s="19"/>
      <c r="G7349" s="19">
        <v>1.3851271128654719</v>
      </c>
      <c r="H7349" s="19"/>
      <c r="I7349" s="19">
        <v>1.616734086176004</v>
      </c>
      <c r="J7349" s="19"/>
      <c r="K7349" s="19">
        <v>1.0771581078273729</v>
      </c>
      <c r="L7349" s="19"/>
      <c r="M7349" s="19">
        <v>1.8334863320785795</v>
      </c>
      <c r="N7349" s="19"/>
      <c r="O7349" s="19">
        <v>0.1972204683418102</v>
      </c>
      <c r="P7349" s="50"/>
      <c r="R7349" s="9" t="s">
        <v>0</v>
      </c>
    </row>
    <row r="7350" spans="2:18" x14ac:dyDescent="0.2">
      <c r="B7350" s="25">
        <v>7120</v>
      </c>
      <c r="C7350" s="193">
        <v>2.2454959092996076</v>
      </c>
      <c r="D7350" s="19"/>
      <c r="E7350" s="19">
        <v>2.6499945520247938</v>
      </c>
      <c r="F7350" s="19"/>
      <c r="G7350" s="19">
        <v>1.4554770477229833</v>
      </c>
      <c r="H7350" s="19"/>
      <c r="I7350" s="19">
        <v>2.5080115841031918</v>
      </c>
      <c r="J7350" s="19"/>
      <c r="K7350" s="19">
        <v>1.2531365140575215</v>
      </c>
      <c r="L7350" s="19"/>
      <c r="M7350" s="19">
        <v>2.0197108210663739</v>
      </c>
      <c r="N7350" s="19"/>
      <c r="O7350" s="19">
        <v>1.823323279222987</v>
      </c>
      <c r="P7350" s="50"/>
      <c r="R7350" s="9" t="s">
        <v>0</v>
      </c>
    </row>
    <row r="7351" spans="2:18" x14ac:dyDescent="0.2">
      <c r="B7351" s="25">
        <v>7121</v>
      </c>
      <c r="C7351" s="193">
        <v>8.444520695516182E-2</v>
      </c>
      <c r="D7351" s="19"/>
      <c r="E7351" s="19">
        <v>0.5819769695734337</v>
      </c>
      <c r="F7351" s="19"/>
      <c r="G7351" s="19">
        <v>0.86058023740720957</v>
      </c>
      <c r="H7351" s="19"/>
      <c r="I7351" s="19">
        <v>0.89329958163447565</v>
      </c>
      <c r="J7351" s="19"/>
      <c r="K7351" s="19"/>
      <c r="L7351" s="19">
        <v>0.77869842589972516</v>
      </c>
      <c r="M7351" s="19">
        <v>0.41821632862004393</v>
      </c>
      <c r="N7351" s="19"/>
      <c r="O7351" s="19"/>
      <c r="P7351" s="50">
        <v>1.698096174001389E-2</v>
      </c>
      <c r="R7351" s="9" t="s">
        <v>0</v>
      </c>
    </row>
    <row r="7352" spans="2:18" x14ac:dyDescent="0.2">
      <c r="B7352" s="25">
        <v>7122</v>
      </c>
      <c r="C7352" s="193">
        <v>1.1250583795323135</v>
      </c>
      <c r="D7352" s="19"/>
      <c r="E7352" s="19">
        <v>1.1805593064809736</v>
      </c>
      <c r="F7352" s="19"/>
      <c r="G7352" s="19">
        <v>0.7531578693563693</v>
      </c>
      <c r="H7352" s="19"/>
      <c r="I7352" s="19">
        <v>1.3249356874008715</v>
      </c>
      <c r="J7352" s="19"/>
      <c r="K7352" s="19">
        <v>0.98130841445779526</v>
      </c>
      <c r="L7352" s="19"/>
      <c r="M7352" s="19">
        <v>1.0980689675523148</v>
      </c>
      <c r="N7352" s="19"/>
      <c r="O7352" s="19">
        <v>1.6486045896714379</v>
      </c>
      <c r="P7352" s="50"/>
      <c r="R7352" s="9" t="s">
        <v>0</v>
      </c>
    </row>
    <row r="7353" spans="2:18" x14ac:dyDescent="0.2">
      <c r="B7353" s="25">
        <v>7123</v>
      </c>
      <c r="C7353" s="193">
        <v>0.51880702461369543</v>
      </c>
      <c r="D7353" s="19"/>
      <c r="E7353" s="19"/>
      <c r="F7353" s="19">
        <v>0.39590127138923131</v>
      </c>
      <c r="G7353" s="19"/>
      <c r="H7353" s="19">
        <v>0.16850043593214289</v>
      </c>
      <c r="I7353" s="19"/>
      <c r="J7353" s="19">
        <v>0.18023961942750208</v>
      </c>
      <c r="K7353" s="19">
        <v>0.38017504715958261</v>
      </c>
      <c r="L7353" s="19"/>
      <c r="M7353" s="19">
        <v>3.7258909474948742E-3</v>
      </c>
      <c r="N7353" s="19"/>
      <c r="O7353" s="19">
        <v>0.47207803427615347</v>
      </c>
      <c r="P7353" s="50"/>
      <c r="R7353" s="9" t="s">
        <v>0</v>
      </c>
    </row>
    <row r="7354" spans="2:18" x14ac:dyDescent="0.2">
      <c r="B7354" s="25">
        <v>7124</v>
      </c>
      <c r="C7354" s="193">
        <v>0.80849287677363513</v>
      </c>
      <c r="D7354" s="19"/>
      <c r="E7354" s="19">
        <v>1.7692653675139907</v>
      </c>
      <c r="F7354" s="19"/>
      <c r="G7354" s="19">
        <v>0.88150283951240316</v>
      </c>
      <c r="H7354" s="19"/>
      <c r="I7354" s="19"/>
      <c r="J7354" s="19">
        <v>6.9651247353718027E-2</v>
      </c>
      <c r="K7354" s="19">
        <v>1.1173079923355378</v>
      </c>
      <c r="L7354" s="19"/>
      <c r="M7354" s="19">
        <v>0.66545590765344753</v>
      </c>
      <c r="N7354" s="19"/>
      <c r="O7354" s="19">
        <v>0.5221293688101738</v>
      </c>
      <c r="P7354" s="50"/>
      <c r="R7354" s="9" t="s">
        <v>0</v>
      </c>
    </row>
    <row r="7355" spans="2:18" x14ac:dyDescent="0.2">
      <c r="B7355" s="25">
        <v>7125</v>
      </c>
      <c r="C7355" s="193">
        <v>0.38760278704133971</v>
      </c>
      <c r="D7355" s="19"/>
      <c r="E7355" s="19">
        <v>0.58641381244852075</v>
      </c>
      <c r="F7355" s="19"/>
      <c r="G7355" s="19"/>
      <c r="H7355" s="19">
        <v>0.74610712150433978</v>
      </c>
      <c r="I7355" s="19"/>
      <c r="J7355" s="19">
        <v>0.33515597073331288</v>
      </c>
      <c r="K7355" s="19"/>
      <c r="L7355" s="19">
        <v>0.16690865754050305</v>
      </c>
      <c r="M7355" s="19"/>
      <c r="N7355" s="19">
        <v>0.33112806642093212</v>
      </c>
      <c r="O7355" s="19"/>
      <c r="P7355" s="50">
        <v>4.2634328025767033E-2</v>
      </c>
      <c r="R7355" s="9" t="s">
        <v>0</v>
      </c>
    </row>
    <row r="7356" spans="2:18" x14ac:dyDescent="0.2">
      <c r="B7356" s="25">
        <v>7126</v>
      </c>
      <c r="C7356" s="193"/>
      <c r="D7356" s="19">
        <v>0.62645044510510639</v>
      </c>
      <c r="E7356" s="19">
        <v>0.25103509072792118</v>
      </c>
      <c r="F7356" s="19"/>
      <c r="G7356" s="19"/>
      <c r="H7356" s="19">
        <v>1.1919008825317654</v>
      </c>
      <c r="I7356" s="19"/>
      <c r="J7356" s="19">
        <v>0.48475459493761097</v>
      </c>
      <c r="K7356" s="19"/>
      <c r="L7356" s="19">
        <v>0.63487071765294301</v>
      </c>
      <c r="M7356" s="19"/>
      <c r="N7356" s="19">
        <v>0.29958173611077821</v>
      </c>
      <c r="O7356" s="19"/>
      <c r="P7356" s="50">
        <v>0.73881028374713309</v>
      </c>
      <c r="R7356" s="9" t="s">
        <v>0</v>
      </c>
    </row>
    <row r="7357" spans="2:18" x14ac:dyDescent="0.2">
      <c r="B7357" s="25">
        <v>7127</v>
      </c>
      <c r="C7357" s="193"/>
      <c r="D7357" s="19">
        <v>0.16544527752881846</v>
      </c>
      <c r="E7357" s="19">
        <v>0.75089759486830243</v>
      </c>
      <c r="F7357" s="19"/>
      <c r="G7357" s="19"/>
      <c r="H7357" s="19">
        <v>0.16094132697385807</v>
      </c>
      <c r="I7357" s="19"/>
      <c r="J7357" s="19">
        <v>0.15102100221690054</v>
      </c>
      <c r="K7357" s="19">
        <v>0.64513121030532039</v>
      </c>
      <c r="L7357" s="19"/>
      <c r="M7357" s="19"/>
      <c r="N7357" s="19">
        <v>0.24015598362052795</v>
      </c>
      <c r="O7357" s="19"/>
      <c r="P7357" s="50">
        <v>0.16849643739560394</v>
      </c>
      <c r="R7357" s="9" t="s">
        <v>0</v>
      </c>
    </row>
    <row r="7358" spans="2:18" x14ac:dyDescent="0.2">
      <c r="B7358" s="25">
        <v>7128</v>
      </c>
      <c r="C7358" s="193">
        <v>1.6923412609031574E-2</v>
      </c>
      <c r="D7358" s="19"/>
      <c r="E7358" s="19">
        <v>0.40980448049385415</v>
      </c>
      <c r="F7358" s="19"/>
      <c r="G7358" s="19">
        <v>3.0886620829248285E-4</v>
      </c>
      <c r="H7358" s="19"/>
      <c r="I7358" s="19">
        <v>0.54140981693971457</v>
      </c>
      <c r="J7358" s="19"/>
      <c r="K7358" s="19">
        <v>0.59599193662558669</v>
      </c>
      <c r="L7358" s="19"/>
      <c r="M7358" s="19"/>
      <c r="N7358" s="19">
        <v>0.56001107418405505</v>
      </c>
      <c r="O7358" s="19">
        <v>0.63484926170049616</v>
      </c>
      <c r="P7358" s="50"/>
      <c r="R7358" s="9" t="s">
        <v>0</v>
      </c>
    </row>
    <row r="7359" spans="2:18" x14ac:dyDescent="0.2">
      <c r="B7359" s="25">
        <v>7129</v>
      </c>
      <c r="C7359" s="193">
        <v>1.6480651800423238</v>
      </c>
      <c r="D7359" s="19"/>
      <c r="E7359" s="19">
        <v>1.8812418851330144</v>
      </c>
      <c r="F7359" s="19"/>
      <c r="G7359" s="19">
        <v>1.8252020305265781</v>
      </c>
      <c r="H7359" s="19"/>
      <c r="I7359" s="19">
        <v>1.9886445648146154</v>
      </c>
      <c r="J7359" s="19"/>
      <c r="K7359" s="19">
        <v>2.0682624520629904</v>
      </c>
      <c r="L7359" s="19"/>
      <c r="M7359" s="19">
        <v>1.9669494300566923</v>
      </c>
      <c r="N7359" s="19"/>
      <c r="O7359" s="19">
        <v>1.1805840194881045</v>
      </c>
      <c r="P7359" s="50"/>
      <c r="R7359" s="9" t="s">
        <v>0</v>
      </c>
    </row>
    <row r="7360" spans="2:18" x14ac:dyDescent="0.2">
      <c r="B7360" s="25">
        <v>7130</v>
      </c>
      <c r="C7360" s="193">
        <v>2.6871220134267224</v>
      </c>
      <c r="D7360" s="19"/>
      <c r="E7360" s="19">
        <v>0.52286227288014364</v>
      </c>
      <c r="F7360" s="19"/>
      <c r="G7360" s="19">
        <v>1.7671191265840116</v>
      </c>
      <c r="H7360" s="19"/>
      <c r="I7360" s="19">
        <v>1.5200774513597715</v>
      </c>
      <c r="J7360" s="19"/>
      <c r="K7360" s="19">
        <v>1.5475631464118218</v>
      </c>
      <c r="L7360" s="19"/>
      <c r="M7360" s="19">
        <v>1.8320412054039739</v>
      </c>
      <c r="N7360" s="19"/>
      <c r="O7360" s="19">
        <v>2.0097242439413399</v>
      </c>
      <c r="P7360" s="50"/>
      <c r="R7360" s="9" t="s">
        <v>0</v>
      </c>
    </row>
    <row r="7361" spans="2:18" x14ac:dyDescent="0.2">
      <c r="B7361" s="25">
        <v>7131</v>
      </c>
      <c r="C7361" s="193">
        <v>1.2908780078583422</v>
      </c>
      <c r="D7361" s="19"/>
      <c r="E7361" s="19">
        <v>0.86943183777992183</v>
      </c>
      <c r="F7361" s="19"/>
      <c r="G7361" s="19">
        <v>0.56635221898431176</v>
      </c>
      <c r="H7361" s="19"/>
      <c r="I7361" s="19">
        <v>1.8430115705570467</v>
      </c>
      <c r="J7361" s="19"/>
      <c r="K7361" s="19">
        <v>0.77725868744515236</v>
      </c>
      <c r="L7361" s="19"/>
      <c r="M7361" s="19">
        <v>0.77122541748741313</v>
      </c>
      <c r="N7361" s="19"/>
      <c r="O7361" s="19">
        <v>0.80827241211812795</v>
      </c>
      <c r="P7361" s="50"/>
      <c r="R7361" s="9" t="s">
        <v>0</v>
      </c>
    </row>
    <row r="7362" spans="2:18" x14ac:dyDescent="0.2">
      <c r="B7362" s="25">
        <v>7132</v>
      </c>
      <c r="C7362" s="193"/>
      <c r="D7362" s="19">
        <v>0.88937703876874474</v>
      </c>
      <c r="E7362" s="19"/>
      <c r="F7362" s="19">
        <v>0.65449255118867222</v>
      </c>
      <c r="G7362" s="19"/>
      <c r="H7362" s="19">
        <v>0.36656288276028615</v>
      </c>
      <c r="I7362" s="19">
        <v>2.4577378832423998E-2</v>
      </c>
      <c r="J7362" s="19"/>
      <c r="K7362" s="19"/>
      <c r="L7362" s="19">
        <v>9.1322353237072176E-2</v>
      </c>
      <c r="M7362" s="19"/>
      <c r="N7362" s="19">
        <v>8.4809169941956322E-2</v>
      </c>
      <c r="O7362" s="19"/>
      <c r="P7362" s="50">
        <v>0.27079405505400617</v>
      </c>
      <c r="R7362" s="9" t="s">
        <v>0</v>
      </c>
    </row>
    <row r="7363" spans="2:18" x14ac:dyDescent="0.2">
      <c r="B7363" s="25">
        <v>7133</v>
      </c>
      <c r="C7363" s="193"/>
      <c r="D7363" s="19">
        <v>0.37647364542567124</v>
      </c>
      <c r="E7363" s="19">
        <v>0.4122885131986419</v>
      </c>
      <c r="F7363" s="19"/>
      <c r="G7363" s="19"/>
      <c r="H7363" s="19">
        <v>2.6236173398274606E-2</v>
      </c>
      <c r="I7363" s="19"/>
      <c r="J7363" s="19">
        <v>0.34127250063356163</v>
      </c>
      <c r="K7363" s="19">
        <v>5.0757558375313233E-2</v>
      </c>
      <c r="L7363" s="19"/>
      <c r="M7363" s="19">
        <v>0.68975147921041524</v>
      </c>
      <c r="N7363" s="19"/>
      <c r="O7363" s="19">
        <v>0.12237077486513513</v>
      </c>
      <c r="P7363" s="50"/>
      <c r="R7363" s="9" t="s">
        <v>0</v>
      </c>
    </row>
    <row r="7364" spans="2:18" x14ac:dyDescent="0.2">
      <c r="B7364" s="25">
        <v>7134</v>
      </c>
      <c r="C7364" s="193"/>
      <c r="D7364" s="19">
        <v>1.1773929309344924</v>
      </c>
      <c r="E7364" s="19"/>
      <c r="F7364" s="19">
        <v>1.9509137505035792</v>
      </c>
      <c r="G7364" s="19"/>
      <c r="H7364" s="19">
        <v>1.8059758955352418</v>
      </c>
      <c r="I7364" s="19"/>
      <c r="J7364" s="19">
        <v>1.0568691250466831</v>
      </c>
      <c r="K7364" s="19"/>
      <c r="L7364" s="19">
        <v>1.2914970451605554</v>
      </c>
      <c r="M7364" s="19"/>
      <c r="N7364" s="19">
        <v>2.3232416099268232</v>
      </c>
      <c r="O7364" s="19"/>
      <c r="P7364" s="50">
        <v>1.3472827355893169</v>
      </c>
      <c r="R7364" s="9" t="s">
        <v>0</v>
      </c>
    </row>
    <row r="7365" spans="2:18" x14ac:dyDescent="0.2">
      <c r="B7365" s="25">
        <v>7135</v>
      </c>
      <c r="C7365" s="193">
        <v>0.38459764367954163</v>
      </c>
      <c r="D7365" s="19"/>
      <c r="E7365" s="19"/>
      <c r="F7365" s="19">
        <v>0.24438711548336872</v>
      </c>
      <c r="G7365" s="19">
        <v>0.3458086503128962</v>
      </c>
      <c r="H7365" s="19"/>
      <c r="I7365" s="19">
        <v>0.2602652491811121</v>
      </c>
      <c r="J7365" s="19"/>
      <c r="K7365" s="19">
        <v>0.3887511332374966</v>
      </c>
      <c r="L7365" s="19"/>
      <c r="M7365" s="19">
        <v>1.5041355884198691E-2</v>
      </c>
      <c r="N7365" s="19"/>
      <c r="O7365" s="19"/>
      <c r="P7365" s="50">
        <v>0.403451631257157</v>
      </c>
      <c r="R7365" s="9" t="s">
        <v>0</v>
      </c>
    </row>
    <row r="7366" spans="2:18" x14ac:dyDescent="0.2">
      <c r="B7366" s="25">
        <v>7136</v>
      </c>
      <c r="C7366" s="193">
        <v>1.4729294605413306</v>
      </c>
      <c r="D7366" s="19"/>
      <c r="E7366" s="19">
        <v>1.3567111640484775</v>
      </c>
      <c r="F7366" s="19"/>
      <c r="G7366" s="19">
        <v>1.4182526152797881</v>
      </c>
      <c r="H7366" s="19"/>
      <c r="I7366" s="19">
        <v>1.2707118603344301</v>
      </c>
      <c r="J7366" s="19"/>
      <c r="K7366" s="19">
        <v>1.3580600297279759</v>
      </c>
      <c r="L7366" s="19"/>
      <c r="M7366" s="19">
        <v>0.7583168409553237</v>
      </c>
      <c r="N7366" s="19"/>
      <c r="O7366" s="19">
        <v>1.2273380612456408</v>
      </c>
      <c r="P7366" s="50"/>
      <c r="R7366" s="9" t="s">
        <v>0</v>
      </c>
    </row>
    <row r="7367" spans="2:18" x14ac:dyDescent="0.2">
      <c r="B7367" s="25">
        <v>7137</v>
      </c>
      <c r="C7367" s="193">
        <v>0.36919808620284095</v>
      </c>
      <c r="D7367" s="19"/>
      <c r="E7367" s="19"/>
      <c r="F7367" s="19">
        <v>0.2114164439725052</v>
      </c>
      <c r="G7367" s="19"/>
      <c r="H7367" s="19">
        <v>0.13340881762056361</v>
      </c>
      <c r="I7367" s="19">
        <v>0.23840389051032712</v>
      </c>
      <c r="J7367" s="19"/>
      <c r="K7367" s="19">
        <v>0.20127095988291352</v>
      </c>
      <c r="L7367" s="19"/>
      <c r="M7367" s="19">
        <v>0.63497180727376168</v>
      </c>
      <c r="N7367" s="19"/>
      <c r="O7367" s="19">
        <v>1.0535172907911037</v>
      </c>
      <c r="P7367" s="50"/>
      <c r="R7367" s="9" t="s">
        <v>0</v>
      </c>
    </row>
    <row r="7368" spans="2:18" x14ac:dyDescent="0.2">
      <c r="B7368" s="25">
        <v>7138</v>
      </c>
      <c r="C7368" s="193"/>
      <c r="D7368" s="19">
        <v>0.85443884168563955</v>
      </c>
      <c r="E7368" s="19"/>
      <c r="F7368" s="19">
        <v>0.50581018697289615</v>
      </c>
      <c r="G7368" s="19">
        <v>0.12771247792089357</v>
      </c>
      <c r="H7368" s="19"/>
      <c r="I7368" s="19"/>
      <c r="J7368" s="19">
        <v>0.26099316674161793</v>
      </c>
      <c r="K7368" s="19"/>
      <c r="L7368" s="19">
        <v>0.87398668202688878</v>
      </c>
      <c r="M7368" s="19"/>
      <c r="N7368" s="19">
        <v>0.39572053412946018</v>
      </c>
      <c r="O7368" s="19"/>
      <c r="P7368" s="50">
        <v>1.7689456804941672</v>
      </c>
      <c r="R7368" s="9" t="s">
        <v>0</v>
      </c>
    </row>
    <row r="7369" spans="2:18" x14ac:dyDescent="0.2">
      <c r="B7369" s="25">
        <v>7139</v>
      </c>
      <c r="C7369" s="193">
        <v>7.7784371630963162E-2</v>
      </c>
      <c r="D7369" s="19"/>
      <c r="E7369" s="19"/>
      <c r="F7369" s="19">
        <v>0.28220638928656938</v>
      </c>
      <c r="G7369" s="19"/>
      <c r="H7369" s="19">
        <v>0.11540833179931717</v>
      </c>
      <c r="I7369" s="19"/>
      <c r="J7369" s="19">
        <v>0.4692586176312914</v>
      </c>
      <c r="K7369" s="19"/>
      <c r="L7369" s="19">
        <v>2.3923477266440615E-2</v>
      </c>
      <c r="M7369" s="19"/>
      <c r="N7369" s="19">
        <v>0.47088923713263403</v>
      </c>
      <c r="O7369" s="19"/>
      <c r="P7369" s="50">
        <v>2.8140332626345913E-2</v>
      </c>
      <c r="R7369" s="9" t="s">
        <v>0</v>
      </c>
    </row>
    <row r="7370" spans="2:18" x14ac:dyDescent="0.2">
      <c r="B7370" s="25">
        <v>7140</v>
      </c>
      <c r="C7370" s="193">
        <v>0.74017739289737972</v>
      </c>
      <c r="D7370" s="19"/>
      <c r="E7370" s="19">
        <v>2.1844415514327005</v>
      </c>
      <c r="F7370" s="19"/>
      <c r="G7370" s="19">
        <v>2.1773812262567205</v>
      </c>
      <c r="H7370" s="19"/>
      <c r="I7370" s="19">
        <v>1.5869022648191731</v>
      </c>
      <c r="J7370" s="19"/>
      <c r="K7370" s="19">
        <v>1.5786440760213711</v>
      </c>
      <c r="L7370" s="19"/>
      <c r="M7370" s="19">
        <v>1.2916589056571646</v>
      </c>
      <c r="N7370" s="19"/>
      <c r="O7370" s="19">
        <v>1.0765213854920823</v>
      </c>
      <c r="P7370" s="50"/>
      <c r="R7370" s="9" t="s">
        <v>0</v>
      </c>
    </row>
    <row r="7371" spans="2:18" x14ac:dyDescent="0.2">
      <c r="B7371" s="25">
        <v>7141</v>
      </c>
      <c r="C7371" s="193"/>
      <c r="D7371" s="19">
        <v>0.34114994449669983</v>
      </c>
      <c r="E7371" s="19"/>
      <c r="F7371" s="19">
        <v>0.88192781905777451</v>
      </c>
      <c r="G7371" s="19">
        <v>6.9704520608817114E-2</v>
      </c>
      <c r="H7371" s="19"/>
      <c r="I7371" s="19">
        <v>6.4500140307195919E-2</v>
      </c>
      <c r="J7371" s="19"/>
      <c r="K7371" s="19">
        <v>0.22048378836210161</v>
      </c>
      <c r="L7371" s="19"/>
      <c r="M7371" s="19"/>
      <c r="N7371" s="19">
        <v>1.5245192100013829</v>
      </c>
      <c r="O7371" s="19"/>
      <c r="P7371" s="50">
        <v>0.24364081827692535</v>
      </c>
      <c r="R7371" s="9" t="s">
        <v>0</v>
      </c>
    </row>
    <row r="7372" spans="2:18" x14ac:dyDescent="0.2">
      <c r="B7372" s="25">
        <v>7142</v>
      </c>
      <c r="C7372" s="193"/>
      <c r="D7372" s="19">
        <v>2.9292033824167625E-2</v>
      </c>
      <c r="E7372" s="19">
        <v>0.25786611745659233</v>
      </c>
      <c r="F7372" s="19"/>
      <c r="G7372" s="19">
        <v>0.73913555490065008</v>
      </c>
      <c r="H7372" s="19"/>
      <c r="I7372" s="19">
        <v>0.47155531410074303</v>
      </c>
      <c r="J7372" s="19"/>
      <c r="K7372" s="19">
        <v>0.66879132671297081</v>
      </c>
      <c r="L7372" s="19"/>
      <c r="M7372" s="19"/>
      <c r="N7372" s="19">
        <v>4.6760163048285903E-2</v>
      </c>
      <c r="O7372" s="19">
        <v>0.46949339409853313</v>
      </c>
      <c r="P7372" s="50"/>
      <c r="R7372" s="9" t="s">
        <v>0</v>
      </c>
    </row>
    <row r="7373" spans="2:18" x14ac:dyDescent="0.2">
      <c r="B7373" s="25">
        <v>7143</v>
      </c>
      <c r="C7373" s="193">
        <v>1.185380221146251</v>
      </c>
      <c r="D7373" s="19"/>
      <c r="E7373" s="19">
        <v>1.6443972886628355</v>
      </c>
      <c r="F7373" s="19"/>
      <c r="G7373" s="19">
        <v>1.0632166265683016</v>
      </c>
      <c r="H7373" s="19"/>
      <c r="I7373" s="19">
        <v>0.73519322007721333</v>
      </c>
      <c r="J7373" s="19"/>
      <c r="K7373" s="19">
        <v>1.0353317982453163</v>
      </c>
      <c r="L7373" s="19"/>
      <c r="M7373" s="19">
        <v>0.80982884274686262</v>
      </c>
      <c r="N7373" s="19"/>
      <c r="O7373" s="19">
        <v>1.2996536106081014</v>
      </c>
      <c r="P7373" s="50"/>
      <c r="R7373" s="9" t="s">
        <v>0</v>
      </c>
    </row>
    <row r="7374" spans="2:18" x14ac:dyDescent="0.2">
      <c r="B7374" s="25">
        <v>7144</v>
      </c>
      <c r="C7374" s="193"/>
      <c r="D7374" s="19">
        <v>0.32367178017734927</v>
      </c>
      <c r="E7374" s="19">
        <v>0.19491841779807911</v>
      </c>
      <c r="F7374" s="19"/>
      <c r="G7374" s="19">
        <v>0.60240431714529707</v>
      </c>
      <c r="H7374" s="19"/>
      <c r="I7374" s="19">
        <v>0.52263220527618925</v>
      </c>
      <c r="J7374" s="19"/>
      <c r="K7374" s="19">
        <v>0.14873887860766216</v>
      </c>
      <c r="L7374" s="19"/>
      <c r="M7374" s="19">
        <v>0.22429113539933562</v>
      </c>
      <c r="N7374" s="19"/>
      <c r="O7374" s="19"/>
      <c r="P7374" s="50">
        <v>0.48025699562102092</v>
      </c>
      <c r="R7374" s="9" t="s">
        <v>0</v>
      </c>
    </row>
    <row r="7375" spans="2:18" x14ac:dyDescent="0.2">
      <c r="B7375" s="25">
        <v>7145</v>
      </c>
      <c r="C7375" s="193"/>
      <c r="D7375" s="19">
        <v>0.61512249835714849</v>
      </c>
      <c r="E7375" s="19"/>
      <c r="F7375" s="19">
        <v>1.3112692079484842</v>
      </c>
      <c r="G7375" s="19"/>
      <c r="H7375" s="19">
        <v>0.55177648092397436</v>
      </c>
      <c r="I7375" s="19"/>
      <c r="J7375" s="19">
        <v>0.836166007276682</v>
      </c>
      <c r="K7375" s="19">
        <v>0.16227789198898854</v>
      </c>
      <c r="L7375" s="19"/>
      <c r="M7375" s="19"/>
      <c r="N7375" s="19">
        <v>0.35079116918128139</v>
      </c>
      <c r="O7375" s="19"/>
      <c r="P7375" s="50">
        <v>0.59885261904040299</v>
      </c>
      <c r="R7375" s="9" t="s">
        <v>0</v>
      </c>
    </row>
    <row r="7376" spans="2:18" x14ac:dyDescent="0.2">
      <c r="B7376" s="25">
        <v>7146</v>
      </c>
      <c r="C7376" s="193">
        <v>1.0145718622395301</v>
      </c>
      <c r="D7376" s="19"/>
      <c r="E7376" s="19">
        <v>0.50160180106697083</v>
      </c>
      <c r="F7376" s="19"/>
      <c r="G7376" s="19">
        <v>0.7495161358154897</v>
      </c>
      <c r="H7376" s="19"/>
      <c r="I7376" s="19">
        <v>0.65275973848435731</v>
      </c>
      <c r="J7376" s="19"/>
      <c r="K7376" s="19">
        <v>1.433339687360125</v>
      </c>
      <c r="L7376" s="19"/>
      <c r="M7376" s="19">
        <v>1.2044451118390254</v>
      </c>
      <c r="N7376" s="19"/>
      <c r="O7376" s="19">
        <v>1.0274319505744429</v>
      </c>
      <c r="P7376" s="50"/>
      <c r="R7376" s="9" t="s">
        <v>0</v>
      </c>
    </row>
    <row r="7377" spans="2:18" x14ac:dyDescent="0.2">
      <c r="B7377" s="25">
        <v>7147</v>
      </c>
      <c r="C7377" s="193"/>
      <c r="D7377" s="19">
        <v>0.61472742244760259</v>
      </c>
      <c r="E7377" s="19">
        <v>0.19502553382420715</v>
      </c>
      <c r="F7377" s="19"/>
      <c r="G7377" s="19"/>
      <c r="H7377" s="19">
        <v>0.35105047912085369</v>
      </c>
      <c r="I7377" s="19"/>
      <c r="J7377" s="19">
        <v>0.18074717144890484</v>
      </c>
      <c r="K7377" s="19"/>
      <c r="L7377" s="19">
        <v>0.55539845458259152</v>
      </c>
      <c r="M7377" s="19"/>
      <c r="N7377" s="19">
        <v>0.22499041498527853</v>
      </c>
      <c r="O7377" s="19">
        <v>0.10375979027794981</v>
      </c>
      <c r="P7377" s="50"/>
      <c r="R7377" s="9" t="s">
        <v>0</v>
      </c>
    </row>
    <row r="7378" spans="2:18" x14ac:dyDescent="0.2">
      <c r="B7378" s="25">
        <v>7148</v>
      </c>
      <c r="C7378" s="193"/>
      <c r="D7378" s="19">
        <v>0.77789059393963678</v>
      </c>
      <c r="E7378" s="19"/>
      <c r="F7378" s="19">
        <v>0.49624746442887013</v>
      </c>
      <c r="G7378" s="19"/>
      <c r="H7378" s="19">
        <v>1.3107181964530983</v>
      </c>
      <c r="I7378" s="19"/>
      <c r="J7378" s="19">
        <v>1.155601023159319</v>
      </c>
      <c r="K7378" s="19"/>
      <c r="L7378" s="19">
        <v>1.1814397788732365</v>
      </c>
      <c r="M7378" s="19"/>
      <c r="N7378" s="19">
        <v>0.70139678544075679</v>
      </c>
      <c r="O7378" s="19"/>
      <c r="P7378" s="50">
        <v>0.49372259942812824</v>
      </c>
      <c r="R7378" s="9" t="s">
        <v>0</v>
      </c>
    </row>
    <row r="7379" spans="2:18" x14ac:dyDescent="0.2">
      <c r="B7379" s="25">
        <v>7149</v>
      </c>
      <c r="C7379" s="193">
        <v>1.1889755960575636</v>
      </c>
      <c r="D7379" s="19"/>
      <c r="E7379" s="19">
        <v>1.4580305351460356</v>
      </c>
      <c r="F7379" s="19"/>
      <c r="G7379" s="19">
        <v>0.55704225932695273</v>
      </c>
      <c r="H7379" s="19"/>
      <c r="I7379" s="19">
        <v>1.1073955501343624</v>
      </c>
      <c r="J7379" s="19"/>
      <c r="K7379" s="19">
        <v>1.2818182429853304</v>
      </c>
      <c r="L7379" s="19"/>
      <c r="M7379" s="19">
        <v>1.0746716196705977</v>
      </c>
      <c r="N7379" s="19"/>
      <c r="O7379" s="19">
        <v>1.5391664210260485</v>
      </c>
      <c r="P7379" s="50"/>
      <c r="R7379" s="9" t="s">
        <v>0</v>
      </c>
    </row>
    <row r="7380" spans="2:18" x14ac:dyDescent="0.2">
      <c r="B7380" s="25">
        <v>7150</v>
      </c>
      <c r="C7380" s="193">
        <v>2.1887021843185317</v>
      </c>
      <c r="D7380" s="19"/>
      <c r="E7380" s="19">
        <v>1.2158266097574142</v>
      </c>
      <c r="F7380" s="19"/>
      <c r="G7380" s="19">
        <v>2.4065002434554392</v>
      </c>
      <c r="H7380" s="19"/>
      <c r="I7380" s="19">
        <v>1.2504867847854171</v>
      </c>
      <c r="J7380" s="19"/>
      <c r="K7380" s="19">
        <v>1.2578457789236566</v>
      </c>
      <c r="L7380" s="19"/>
      <c r="M7380" s="19">
        <v>0.81093929141519028</v>
      </c>
      <c r="N7380" s="19"/>
      <c r="O7380" s="19">
        <v>0.82472830793675489</v>
      </c>
      <c r="P7380" s="50"/>
      <c r="R7380" s="9" t="s">
        <v>0</v>
      </c>
    </row>
    <row r="7381" spans="2:18" x14ac:dyDescent="0.2">
      <c r="B7381" s="25">
        <v>7151</v>
      </c>
      <c r="C7381" s="193"/>
      <c r="D7381" s="19">
        <v>2.0933360008397601</v>
      </c>
      <c r="E7381" s="19"/>
      <c r="F7381" s="19">
        <v>2.8187802370827879</v>
      </c>
      <c r="G7381" s="19"/>
      <c r="H7381" s="19">
        <v>1.3739243587814305</v>
      </c>
      <c r="I7381" s="19"/>
      <c r="J7381" s="19">
        <v>1.4131371815890796</v>
      </c>
      <c r="K7381" s="19"/>
      <c r="L7381" s="19">
        <v>1.8517717768111044</v>
      </c>
      <c r="M7381" s="19"/>
      <c r="N7381" s="19">
        <v>1.1323376561233316</v>
      </c>
      <c r="O7381" s="19"/>
      <c r="P7381" s="50">
        <v>1.2446287328569943</v>
      </c>
      <c r="R7381" s="9" t="s">
        <v>0</v>
      </c>
    </row>
    <row r="7382" spans="2:18" x14ac:dyDescent="0.2">
      <c r="B7382" s="25">
        <v>7152</v>
      </c>
      <c r="C7382" s="193">
        <v>1.1613566851474926</v>
      </c>
      <c r="D7382" s="19"/>
      <c r="E7382" s="19">
        <v>1.1219718320182244</v>
      </c>
      <c r="F7382" s="19"/>
      <c r="G7382" s="19">
        <v>1.1307192287598442</v>
      </c>
      <c r="H7382" s="19"/>
      <c r="I7382" s="19">
        <v>0.95235281724328413</v>
      </c>
      <c r="J7382" s="19"/>
      <c r="K7382" s="19">
        <v>1.3451762261878162</v>
      </c>
      <c r="L7382" s="19"/>
      <c r="M7382" s="19">
        <v>0.89290871173428221</v>
      </c>
      <c r="N7382" s="19"/>
      <c r="O7382" s="19">
        <v>1.6922231994389842</v>
      </c>
      <c r="P7382" s="50"/>
      <c r="R7382" s="9" t="s">
        <v>0</v>
      </c>
    </row>
    <row r="7383" spans="2:18" x14ac:dyDescent="0.2">
      <c r="B7383" s="25">
        <v>7153</v>
      </c>
      <c r="C7383" s="193">
        <v>2.9767002427370293</v>
      </c>
      <c r="D7383" s="19"/>
      <c r="E7383" s="19">
        <v>1.7042009872329453</v>
      </c>
      <c r="F7383" s="19"/>
      <c r="G7383" s="19">
        <v>1.5163635714167272</v>
      </c>
      <c r="H7383" s="19"/>
      <c r="I7383" s="19">
        <v>0.88179845378329735</v>
      </c>
      <c r="J7383" s="19"/>
      <c r="K7383" s="19">
        <v>0.63547430625575707</v>
      </c>
      <c r="L7383" s="19"/>
      <c r="M7383" s="19">
        <v>1.0002742025312732</v>
      </c>
      <c r="N7383" s="19"/>
      <c r="O7383" s="19">
        <v>0.29521627875862738</v>
      </c>
      <c r="P7383" s="50"/>
      <c r="R7383" s="9" t="s">
        <v>0</v>
      </c>
    </row>
    <row r="7384" spans="2:18" x14ac:dyDescent="0.2">
      <c r="B7384" s="25">
        <v>7154</v>
      </c>
      <c r="C7384" s="193"/>
      <c r="D7384" s="19">
        <v>0.67425427810174055</v>
      </c>
      <c r="E7384" s="19"/>
      <c r="F7384" s="19">
        <v>0.40700836241558291</v>
      </c>
      <c r="G7384" s="19"/>
      <c r="H7384" s="19">
        <v>1.2715492472635535</v>
      </c>
      <c r="I7384" s="19"/>
      <c r="J7384" s="19">
        <v>0.37877311033897187</v>
      </c>
      <c r="K7384" s="19"/>
      <c r="L7384" s="19">
        <v>0.86022731088561788</v>
      </c>
      <c r="M7384" s="19"/>
      <c r="N7384" s="19">
        <v>1.0961875408983974</v>
      </c>
      <c r="O7384" s="19"/>
      <c r="P7384" s="50">
        <v>1.1273156045014219</v>
      </c>
      <c r="R7384" s="9" t="s">
        <v>0</v>
      </c>
    </row>
    <row r="7385" spans="2:18" x14ac:dyDescent="0.2">
      <c r="B7385" s="25">
        <v>7155</v>
      </c>
      <c r="C7385" s="193"/>
      <c r="D7385" s="19">
        <v>0.1441574631552256</v>
      </c>
      <c r="E7385" s="19"/>
      <c r="F7385" s="19">
        <v>0.1082763502330502</v>
      </c>
      <c r="G7385" s="19">
        <v>0.9608954862440191</v>
      </c>
      <c r="H7385" s="19"/>
      <c r="I7385" s="19"/>
      <c r="J7385" s="19">
        <v>0.3399344548414775</v>
      </c>
      <c r="K7385" s="19">
        <v>0.55766297531365216</v>
      </c>
      <c r="L7385" s="19"/>
      <c r="M7385" s="19">
        <v>0.51696193579093419</v>
      </c>
      <c r="N7385" s="19"/>
      <c r="O7385" s="19">
        <v>0.43851558342078656</v>
      </c>
      <c r="P7385" s="50"/>
      <c r="R7385" s="9" t="s">
        <v>0</v>
      </c>
    </row>
    <row r="7386" spans="2:18" x14ac:dyDescent="0.2">
      <c r="B7386" s="25">
        <v>7156</v>
      </c>
      <c r="C7386" s="193">
        <v>0.70793653093539366</v>
      </c>
      <c r="D7386" s="19"/>
      <c r="E7386" s="19">
        <v>0.20295406169450603</v>
      </c>
      <c r="F7386" s="19"/>
      <c r="G7386" s="19">
        <v>0.46617593573975141</v>
      </c>
      <c r="H7386" s="19"/>
      <c r="I7386" s="19">
        <v>0.50466437062156166</v>
      </c>
      <c r="J7386" s="19"/>
      <c r="K7386" s="19"/>
      <c r="L7386" s="19">
        <v>0.1628926329937832</v>
      </c>
      <c r="M7386" s="19">
        <v>0.20388764798402276</v>
      </c>
      <c r="N7386" s="19"/>
      <c r="O7386" s="19">
        <v>1.3124290074130021</v>
      </c>
      <c r="P7386" s="50"/>
      <c r="R7386" s="9" t="s">
        <v>0</v>
      </c>
    </row>
    <row r="7387" spans="2:18" x14ac:dyDescent="0.2">
      <c r="B7387" s="25">
        <v>7157</v>
      </c>
      <c r="C7387" s="193"/>
      <c r="D7387" s="19">
        <v>0.11395818669560188</v>
      </c>
      <c r="E7387" s="19"/>
      <c r="F7387" s="19">
        <v>1.0540776648264953</v>
      </c>
      <c r="G7387" s="19"/>
      <c r="H7387" s="19">
        <v>1.1741639600583109</v>
      </c>
      <c r="I7387" s="19"/>
      <c r="J7387" s="19">
        <v>0.93494639474960173</v>
      </c>
      <c r="K7387" s="19"/>
      <c r="L7387" s="19">
        <v>0.77260769849193955</v>
      </c>
      <c r="M7387" s="19"/>
      <c r="N7387" s="19">
        <v>1.2023405878922873</v>
      </c>
      <c r="O7387" s="19"/>
      <c r="P7387" s="50">
        <v>1.7516956429930732</v>
      </c>
      <c r="R7387" s="9" t="s">
        <v>0</v>
      </c>
    </row>
    <row r="7388" spans="2:18" x14ac:dyDescent="0.2">
      <c r="B7388" s="25">
        <v>7158</v>
      </c>
      <c r="C7388" s="193"/>
      <c r="D7388" s="19">
        <v>1.175876872751098</v>
      </c>
      <c r="E7388" s="19"/>
      <c r="F7388" s="19">
        <v>1.7154503354980193</v>
      </c>
      <c r="G7388" s="19"/>
      <c r="H7388" s="19">
        <v>1.4290740564102939</v>
      </c>
      <c r="I7388" s="19"/>
      <c r="J7388" s="19">
        <v>0.42148831558676497</v>
      </c>
      <c r="K7388" s="19"/>
      <c r="L7388" s="19">
        <v>1.2532331091533597</v>
      </c>
      <c r="M7388" s="19"/>
      <c r="N7388" s="19">
        <v>2.338923869803827</v>
      </c>
      <c r="O7388" s="19"/>
      <c r="P7388" s="50">
        <v>1.9105971317672321</v>
      </c>
      <c r="R7388" s="9" t="s">
        <v>0</v>
      </c>
    </row>
    <row r="7389" spans="2:18" x14ac:dyDescent="0.2">
      <c r="B7389" s="25">
        <v>7159</v>
      </c>
      <c r="C7389" s="193"/>
      <c r="D7389" s="19">
        <v>0.6777159494290681</v>
      </c>
      <c r="E7389" s="19"/>
      <c r="F7389" s="19">
        <v>1.1143918840469555</v>
      </c>
      <c r="G7389" s="19"/>
      <c r="H7389" s="19">
        <v>0.29702265758865681</v>
      </c>
      <c r="I7389" s="19"/>
      <c r="J7389" s="19">
        <v>0.80962485659906502</v>
      </c>
      <c r="K7389" s="19"/>
      <c r="L7389" s="19">
        <v>0.80039865103915064</v>
      </c>
      <c r="M7389" s="19"/>
      <c r="N7389" s="19">
        <v>0.61764595034046077</v>
      </c>
      <c r="O7389" s="19"/>
      <c r="P7389" s="50">
        <v>1.2820512536972584</v>
      </c>
      <c r="R7389" s="9" t="s">
        <v>0</v>
      </c>
    </row>
    <row r="7390" spans="2:18" x14ac:dyDescent="0.2">
      <c r="B7390" s="25">
        <v>7160</v>
      </c>
      <c r="C7390" s="193"/>
      <c r="D7390" s="19">
        <v>0.7694179055180731</v>
      </c>
      <c r="E7390" s="19"/>
      <c r="F7390" s="19">
        <v>2.5436964601538827</v>
      </c>
      <c r="G7390" s="19"/>
      <c r="H7390" s="19">
        <v>1.6771935812406984</v>
      </c>
      <c r="I7390" s="19"/>
      <c r="J7390" s="19">
        <v>0.52544855635789989</v>
      </c>
      <c r="K7390" s="19"/>
      <c r="L7390" s="19">
        <v>1.0592942667819898</v>
      </c>
      <c r="M7390" s="19"/>
      <c r="N7390" s="19">
        <v>1.6974820373047688</v>
      </c>
      <c r="O7390" s="19"/>
      <c r="P7390" s="50">
        <v>1.4855340929766863</v>
      </c>
      <c r="R7390" s="9" t="s">
        <v>0</v>
      </c>
    </row>
    <row r="7391" spans="2:18" x14ac:dyDescent="0.2">
      <c r="B7391" s="25">
        <v>7161</v>
      </c>
      <c r="C7391" s="193"/>
      <c r="D7391" s="19">
        <v>0.93861482668801033</v>
      </c>
      <c r="E7391" s="19"/>
      <c r="F7391" s="19">
        <v>2.486057872961785E-2</v>
      </c>
      <c r="G7391" s="19"/>
      <c r="H7391" s="19">
        <v>0.19552818376643902</v>
      </c>
      <c r="I7391" s="19"/>
      <c r="J7391" s="19">
        <v>0.97926401962906007</v>
      </c>
      <c r="K7391" s="19"/>
      <c r="L7391" s="19">
        <v>0.93959679861192957</v>
      </c>
      <c r="M7391" s="19"/>
      <c r="N7391" s="19">
        <v>0.53038924154066569</v>
      </c>
      <c r="O7391" s="19"/>
      <c r="P7391" s="50">
        <v>0.92283737799249688</v>
      </c>
      <c r="R7391" s="9" t="s">
        <v>0</v>
      </c>
    </row>
    <row r="7392" spans="2:18" x14ac:dyDescent="0.2">
      <c r="B7392" s="25">
        <v>7162</v>
      </c>
      <c r="C7392" s="193">
        <v>1.0557411616682004</v>
      </c>
      <c r="D7392" s="19"/>
      <c r="E7392" s="19">
        <v>1.2246166739734481</v>
      </c>
      <c r="F7392" s="19"/>
      <c r="G7392" s="19">
        <v>0.25638094921937776</v>
      </c>
      <c r="H7392" s="19"/>
      <c r="I7392" s="19">
        <v>1.3372893128898562</v>
      </c>
      <c r="J7392" s="19"/>
      <c r="K7392" s="19">
        <v>0.29792275973620441</v>
      </c>
      <c r="L7392" s="19"/>
      <c r="M7392" s="19">
        <v>1.2247500580136961</v>
      </c>
      <c r="N7392" s="19"/>
      <c r="O7392" s="19">
        <v>0.92063744577339246</v>
      </c>
      <c r="P7392" s="50"/>
      <c r="R7392" s="9" t="s">
        <v>0</v>
      </c>
    </row>
    <row r="7393" spans="2:18" x14ac:dyDescent="0.2">
      <c r="B7393" s="25">
        <v>7163</v>
      </c>
      <c r="C7393" s="193"/>
      <c r="D7393" s="19">
        <v>0.76562967361847978</v>
      </c>
      <c r="E7393" s="19"/>
      <c r="F7393" s="19">
        <v>0.81787273495741808</v>
      </c>
      <c r="G7393" s="19"/>
      <c r="H7393" s="19">
        <v>0.95575706916137315</v>
      </c>
      <c r="I7393" s="19"/>
      <c r="J7393" s="19">
        <v>1.0733617345860604</v>
      </c>
      <c r="K7393" s="19"/>
      <c r="L7393" s="19">
        <v>1.2943300671829683</v>
      </c>
      <c r="M7393" s="19"/>
      <c r="N7393" s="19">
        <v>0.92299626265384183</v>
      </c>
      <c r="O7393" s="19"/>
      <c r="P7393" s="50">
        <v>0.36138259263865979</v>
      </c>
      <c r="R7393" s="9" t="s">
        <v>0</v>
      </c>
    </row>
    <row r="7394" spans="2:18" x14ac:dyDescent="0.2">
      <c r="B7394" s="25">
        <v>7164</v>
      </c>
      <c r="C7394" s="193">
        <v>1.8074087063766877</v>
      </c>
      <c r="D7394" s="19"/>
      <c r="E7394" s="19">
        <v>1.8693480748321194</v>
      </c>
      <c r="F7394" s="19"/>
      <c r="G7394" s="19">
        <v>1.7408649038919426</v>
      </c>
      <c r="H7394" s="19"/>
      <c r="I7394" s="19">
        <v>2.3702182092642854</v>
      </c>
      <c r="J7394" s="19"/>
      <c r="K7394" s="19">
        <v>2.9588682068120833</v>
      </c>
      <c r="L7394" s="19"/>
      <c r="M7394" s="19">
        <v>1.8182296779669977</v>
      </c>
      <c r="N7394" s="19"/>
      <c r="O7394" s="19">
        <v>1.9874444572742525</v>
      </c>
      <c r="P7394" s="50"/>
      <c r="R7394" s="9" t="s">
        <v>0</v>
      </c>
    </row>
    <row r="7395" spans="2:18" x14ac:dyDescent="0.2">
      <c r="B7395" s="25">
        <v>7165</v>
      </c>
      <c r="C7395" s="193">
        <v>0.17732282244552547</v>
      </c>
      <c r="D7395" s="19"/>
      <c r="E7395" s="19">
        <v>0.43323109958642458</v>
      </c>
      <c r="F7395" s="19"/>
      <c r="G7395" s="19">
        <v>0.48527231086214484</v>
      </c>
      <c r="H7395" s="19"/>
      <c r="I7395" s="19">
        <v>0.14682110627012762</v>
      </c>
      <c r="J7395" s="19"/>
      <c r="K7395" s="19">
        <v>0.94212320265263849</v>
      </c>
      <c r="L7395" s="19"/>
      <c r="M7395" s="19"/>
      <c r="N7395" s="19">
        <v>0.6751164090282239</v>
      </c>
      <c r="O7395" s="19">
        <v>0.2837757661632872</v>
      </c>
      <c r="P7395" s="50"/>
      <c r="R7395" s="9" t="s">
        <v>0</v>
      </c>
    </row>
    <row r="7396" spans="2:18" x14ac:dyDescent="0.2">
      <c r="B7396" s="25">
        <v>7166</v>
      </c>
      <c r="C7396" s="193"/>
      <c r="D7396" s="19">
        <v>0.35779327739166733</v>
      </c>
      <c r="E7396" s="19"/>
      <c r="F7396" s="19">
        <v>0.15595060791327031</v>
      </c>
      <c r="G7396" s="19"/>
      <c r="H7396" s="19">
        <v>0.26367468009527262</v>
      </c>
      <c r="I7396" s="19">
        <v>0.19180022751915252</v>
      </c>
      <c r="J7396" s="19"/>
      <c r="K7396" s="19"/>
      <c r="L7396" s="19">
        <v>0.45109759946459765</v>
      </c>
      <c r="M7396" s="19">
        <v>0.10213557288492661</v>
      </c>
      <c r="N7396" s="19"/>
      <c r="O7396" s="19"/>
      <c r="P7396" s="50">
        <v>0.11514157171837515</v>
      </c>
      <c r="R7396" s="9" t="s">
        <v>0</v>
      </c>
    </row>
    <row r="7397" spans="2:18" x14ac:dyDescent="0.2">
      <c r="B7397" s="25">
        <v>7167</v>
      </c>
      <c r="C7397" s="193"/>
      <c r="D7397" s="19">
        <v>0.36262677334272692</v>
      </c>
      <c r="E7397" s="19">
        <v>1.1057196405133107</v>
      </c>
      <c r="F7397" s="19"/>
      <c r="G7397" s="19">
        <v>0.13287112979883822</v>
      </c>
      <c r="H7397" s="19"/>
      <c r="I7397" s="19">
        <v>0.27945611526914843</v>
      </c>
      <c r="J7397" s="19"/>
      <c r="K7397" s="19">
        <v>0.10041730616579481</v>
      </c>
      <c r="L7397" s="19"/>
      <c r="M7397" s="19"/>
      <c r="N7397" s="19">
        <v>0.54822527631296536</v>
      </c>
      <c r="O7397" s="19"/>
      <c r="P7397" s="50">
        <v>0.19652617187272528</v>
      </c>
      <c r="R7397" s="9" t="s">
        <v>0</v>
      </c>
    </row>
    <row r="7398" spans="2:18" x14ac:dyDescent="0.2">
      <c r="B7398" s="25">
        <v>7168</v>
      </c>
      <c r="C7398" s="193">
        <v>0.33676547455009409</v>
      </c>
      <c r="D7398" s="19"/>
      <c r="E7398" s="19">
        <v>1.1459677878753762</v>
      </c>
      <c r="F7398" s="19"/>
      <c r="G7398" s="19"/>
      <c r="H7398" s="19">
        <v>0.15508103296142464</v>
      </c>
      <c r="I7398" s="19">
        <v>0.83335846524531665</v>
      </c>
      <c r="J7398" s="19"/>
      <c r="K7398" s="19">
        <v>0.2371462236619637</v>
      </c>
      <c r="L7398" s="19"/>
      <c r="M7398" s="19"/>
      <c r="N7398" s="19">
        <v>0.99419538386599937</v>
      </c>
      <c r="O7398" s="19">
        <v>0.7904152054808401</v>
      </c>
      <c r="P7398" s="50"/>
      <c r="R7398" s="9" t="s">
        <v>0</v>
      </c>
    </row>
    <row r="7399" spans="2:18" x14ac:dyDescent="0.2">
      <c r="B7399" s="25">
        <v>7169</v>
      </c>
      <c r="C7399" s="193"/>
      <c r="D7399" s="19">
        <v>0.42280893616400517</v>
      </c>
      <c r="E7399" s="19">
        <v>0.2107208531213999</v>
      </c>
      <c r="F7399" s="19"/>
      <c r="G7399" s="19"/>
      <c r="H7399" s="19">
        <v>0.56628692280790649</v>
      </c>
      <c r="I7399" s="19"/>
      <c r="J7399" s="19">
        <v>0.61543645927482704</v>
      </c>
      <c r="K7399" s="19">
        <v>0.19469063441193932</v>
      </c>
      <c r="L7399" s="19"/>
      <c r="M7399" s="19"/>
      <c r="N7399" s="19">
        <v>0.46763954063054464</v>
      </c>
      <c r="O7399" s="19">
        <v>0.1046472938986389</v>
      </c>
      <c r="P7399" s="50"/>
      <c r="R7399" s="9" t="s">
        <v>0</v>
      </c>
    </row>
    <row r="7400" spans="2:18" x14ac:dyDescent="0.2">
      <c r="B7400" s="25">
        <v>7170</v>
      </c>
      <c r="C7400" s="193">
        <v>1.0829085310923414</v>
      </c>
      <c r="D7400" s="19"/>
      <c r="E7400" s="19">
        <v>1.0022663158077509</v>
      </c>
      <c r="F7400" s="19"/>
      <c r="G7400" s="19">
        <v>0.47029317527217673</v>
      </c>
      <c r="H7400" s="19"/>
      <c r="I7400" s="19">
        <v>0.84789498495579008</v>
      </c>
      <c r="J7400" s="19"/>
      <c r="K7400" s="19">
        <v>0.77501745432997815</v>
      </c>
      <c r="L7400" s="19"/>
      <c r="M7400" s="19">
        <v>0.71074345109380166</v>
      </c>
      <c r="N7400" s="19"/>
      <c r="O7400" s="19">
        <v>0.38922418938707942</v>
      </c>
      <c r="P7400" s="50"/>
      <c r="R7400" s="9" t="s">
        <v>0</v>
      </c>
    </row>
    <row r="7401" spans="2:18" x14ac:dyDescent="0.2">
      <c r="B7401" s="25">
        <v>7171</v>
      </c>
      <c r="C7401" s="193">
        <v>0.47468521607875497</v>
      </c>
      <c r="D7401" s="19"/>
      <c r="E7401" s="19">
        <v>1.0920149638041938</v>
      </c>
      <c r="F7401" s="19"/>
      <c r="G7401" s="19">
        <v>1.7031007321361233</v>
      </c>
      <c r="H7401" s="19"/>
      <c r="I7401" s="19">
        <v>0.14345513547441516</v>
      </c>
      <c r="J7401" s="19"/>
      <c r="K7401" s="19">
        <v>1.2550199335908228</v>
      </c>
      <c r="L7401" s="19"/>
      <c r="M7401" s="19">
        <v>0.51503724611779089</v>
      </c>
      <c r="N7401" s="19"/>
      <c r="O7401" s="19">
        <v>1.6460979180782347</v>
      </c>
      <c r="P7401" s="50"/>
      <c r="R7401" s="9" t="s">
        <v>0</v>
      </c>
    </row>
    <row r="7402" spans="2:18" x14ac:dyDescent="0.2">
      <c r="B7402" s="25">
        <v>7172</v>
      </c>
      <c r="C7402" s="193"/>
      <c r="D7402" s="19">
        <v>9.3593691719543473E-2</v>
      </c>
      <c r="E7402" s="19">
        <v>0.33025275581840313</v>
      </c>
      <c r="F7402" s="19"/>
      <c r="G7402" s="19"/>
      <c r="H7402" s="19">
        <v>0.27552117082965899</v>
      </c>
      <c r="I7402" s="19"/>
      <c r="J7402" s="19">
        <v>0.80249493931134241</v>
      </c>
      <c r="K7402" s="19">
        <v>0.18420499690014283</v>
      </c>
      <c r="L7402" s="19"/>
      <c r="M7402" s="19">
        <v>9.877450249761037E-2</v>
      </c>
      <c r="N7402" s="19"/>
      <c r="O7402" s="19"/>
      <c r="P7402" s="50">
        <v>0.22795381115582</v>
      </c>
      <c r="R7402" s="9" t="s">
        <v>0</v>
      </c>
    </row>
    <row r="7403" spans="2:18" x14ac:dyDescent="0.2">
      <c r="B7403" s="25">
        <v>7173</v>
      </c>
      <c r="C7403" s="193"/>
      <c r="D7403" s="19">
        <v>0.54345085970500806</v>
      </c>
      <c r="E7403" s="19"/>
      <c r="F7403" s="19">
        <v>0.11992397430366457</v>
      </c>
      <c r="G7403" s="19">
        <v>2.0748860018868193E-2</v>
      </c>
      <c r="H7403" s="19"/>
      <c r="I7403" s="19">
        <v>0.27637976892319571</v>
      </c>
      <c r="J7403" s="19"/>
      <c r="K7403" s="19"/>
      <c r="L7403" s="19">
        <v>0.18591230313003157</v>
      </c>
      <c r="M7403" s="19">
        <v>0.24289863018922925</v>
      </c>
      <c r="N7403" s="19"/>
      <c r="O7403" s="19"/>
      <c r="P7403" s="50">
        <v>0.35612414808520809</v>
      </c>
      <c r="R7403" s="9" t="s">
        <v>0</v>
      </c>
    </row>
    <row r="7404" spans="2:18" x14ac:dyDescent="0.2">
      <c r="B7404" s="25">
        <v>7174</v>
      </c>
      <c r="C7404" s="193"/>
      <c r="D7404" s="19">
        <v>1.1789128016049746</v>
      </c>
      <c r="E7404" s="19"/>
      <c r="F7404" s="19">
        <v>0.8268845180100185</v>
      </c>
      <c r="G7404" s="19">
        <v>0.12600961700423599</v>
      </c>
      <c r="H7404" s="19"/>
      <c r="I7404" s="19"/>
      <c r="J7404" s="19">
        <v>1.2169497146794401</v>
      </c>
      <c r="K7404" s="19"/>
      <c r="L7404" s="19">
        <v>0.15161527403787067</v>
      </c>
      <c r="M7404" s="19"/>
      <c r="N7404" s="19">
        <v>1.6037011296550014</v>
      </c>
      <c r="O7404" s="19"/>
      <c r="P7404" s="50">
        <v>1.3220318141167309</v>
      </c>
      <c r="R7404" s="9" t="s">
        <v>0</v>
      </c>
    </row>
    <row r="7405" spans="2:18" x14ac:dyDescent="0.2">
      <c r="B7405" s="25">
        <v>7175</v>
      </c>
      <c r="C7405" s="193"/>
      <c r="D7405" s="19">
        <v>0.49367588484305464</v>
      </c>
      <c r="E7405" s="19">
        <v>1.1844542435332932</v>
      </c>
      <c r="F7405" s="19"/>
      <c r="G7405" s="19"/>
      <c r="H7405" s="19">
        <v>0.29169143630553479</v>
      </c>
      <c r="I7405" s="19"/>
      <c r="J7405" s="19">
        <v>3.9988535555196936E-2</v>
      </c>
      <c r="K7405" s="19">
        <v>0.1872820110194148</v>
      </c>
      <c r="L7405" s="19"/>
      <c r="M7405" s="19">
        <v>0.49862238515788637</v>
      </c>
      <c r="N7405" s="19"/>
      <c r="O7405" s="19">
        <v>0.80210795836121773</v>
      </c>
      <c r="P7405" s="50"/>
      <c r="R7405" s="9" t="s">
        <v>0</v>
      </c>
    </row>
    <row r="7406" spans="2:18" x14ac:dyDescent="0.2">
      <c r="B7406" s="25">
        <v>7176</v>
      </c>
      <c r="C7406" s="193"/>
      <c r="D7406" s="19">
        <v>0.97253849884268806</v>
      </c>
      <c r="E7406" s="19"/>
      <c r="F7406" s="19">
        <v>0.33238268767369472</v>
      </c>
      <c r="G7406" s="19">
        <v>0.39492471263326556</v>
      </c>
      <c r="H7406" s="19"/>
      <c r="I7406" s="19"/>
      <c r="J7406" s="19">
        <v>0.64208350198228969</v>
      </c>
      <c r="K7406" s="19"/>
      <c r="L7406" s="19">
        <v>0.75990627602301597</v>
      </c>
      <c r="M7406" s="19"/>
      <c r="N7406" s="19">
        <v>0.11792885242926872</v>
      </c>
      <c r="O7406" s="19">
        <v>1.3224800602069237E-2</v>
      </c>
      <c r="P7406" s="50"/>
      <c r="R7406" s="9" t="s">
        <v>0</v>
      </c>
    </row>
    <row r="7407" spans="2:18" x14ac:dyDescent="0.2">
      <c r="B7407" s="25">
        <v>7177</v>
      </c>
      <c r="C7407" s="193">
        <v>0.34193413239409126</v>
      </c>
      <c r="D7407" s="19"/>
      <c r="E7407" s="19">
        <v>0.58710015044307806</v>
      </c>
      <c r="F7407" s="19"/>
      <c r="G7407" s="19">
        <v>0.35250607661880967</v>
      </c>
      <c r="H7407" s="19"/>
      <c r="I7407" s="19"/>
      <c r="J7407" s="19">
        <v>0.15281315072617813</v>
      </c>
      <c r="K7407" s="19">
        <v>0.23056740565109629</v>
      </c>
      <c r="L7407" s="19"/>
      <c r="M7407" s="19">
        <v>0.48467501267611801</v>
      </c>
      <c r="N7407" s="19"/>
      <c r="O7407" s="19"/>
      <c r="P7407" s="50">
        <v>0.61817176084002701</v>
      </c>
      <c r="R7407" s="9" t="s">
        <v>0</v>
      </c>
    </row>
    <row r="7408" spans="2:18" x14ac:dyDescent="0.2">
      <c r="B7408" s="25">
        <v>7178</v>
      </c>
      <c r="C7408" s="193">
        <v>0.35442163572139834</v>
      </c>
      <c r="D7408" s="19"/>
      <c r="E7408" s="19">
        <v>1.0688584970285158</v>
      </c>
      <c r="F7408" s="19"/>
      <c r="G7408" s="19">
        <v>0.1672009493376711</v>
      </c>
      <c r="H7408" s="19"/>
      <c r="I7408" s="19">
        <v>1.1104232980654822</v>
      </c>
      <c r="J7408" s="19"/>
      <c r="K7408" s="19"/>
      <c r="L7408" s="19">
        <v>0.2108275946725702</v>
      </c>
      <c r="M7408" s="19"/>
      <c r="N7408" s="19">
        <v>6.5697520260421152E-2</v>
      </c>
      <c r="O7408" s="19"/>
      <c r="P7408" s="50">
        <v>0.44206248967595191</v>
      </c>
      <c r="R7408" s="9" t="s">
        <v>0</v>
      </c>
    </row>
    <row r="7409" spans="2:18" x14ac:dyDescent="0.2">
      <c r="B7409" s="25">
        <v>7179</v>
      </c>
      <c r="C7409" s="193"/>
      <c r="D7409" s="19">
        <v>6.8543377516191509E-2</v>
      </c>
      <c r="E7409" s="19"/>
      <c r="F7409" s="19">
        <v>1.6717047548026296</v>
      </c>
      <c r="G7409" s="19"/>
      <c r="H7409" s="19">
        <v>1.0391882312872822</v>
      </c>
      <c r="I7409" s="19"/>
      <c r="J7409" s="19">
        <v>0.99709237374555659</v>
      </c>
      <c r="K7409" s="19"/>
      <c r="L7409" s="19">
        <v>1.4015055350998447</v>
      </c>
      <c r="M7409" s="19"/>
      <c r="N7409" s="19">
        <v>0.74027853769024798</v>
      </c>
      <c r="O7409" s="19"/>
      <c r="P7409" s="50">
        <v>1.4128791345505314</v>
      </c>
      <c r="R7409" s="9" t="s">
        <v>0</v>
      </c>
    </row>
    <row r="7410" spans="2:18" x14ac:dyDescent="0.2">
      <c r="B7410" s="25">
        <v>7180</v>
      </c>
      <c r="C7410" s="193"/>
      <c r="D7410" s="19">
        <v>1.2622401085212525</v>
      </c>
      <c r="E7410" s="19">
        <v>1.0749658738917245</v>
      </c>
      <c r="F7410" s="19"/>
      <c r="G7410" s="19"/>
      <c r="H7410" s="19">
        <v>1.0160403498519228</v>
      </c>
      <c r="I7410" s="19"/>
      <c r="J7410" s="19">
        <v>0.87896604287083024</v>
      </c>
      <c r="K7410" s="19"/>
      <c r="L7410" s="19">
        <v>2.2292280415703458</v>
      </c>
      <c r="M7410" s="19"/>
      <c r="N7410" s="19">
        <v>0.8097690242080815</v>
      </c>
      <c r="O7410" s="19"/>
      <c r="P7410" s="50">
        <v>1.8459886670607619</v>
      </c>
      <c r="R7410" s="9" t="s">
        <v>0</v>
      </c>
    </row>
    <row r="7411" spans="2:18" x14ac:dyDescent="0.2">
      <c r="B7411" s="25">
        <v>7181</v>
      </c>
      <c r="C7411" s="193">
        <v>0.22696017672286847</v>
      </c>
      <c r="D7411" s="19"/>
      <c r="E7411" s="19">
        <v>0.17913425876182351</v>
      </c>
      <c r="F7411" s="19"/>
      <c r="G7411" s="19">
        <v>0.57062633577249788</v>
      </c>
      <c r="H7411" s="19"/>
      <c r="I7411" s="19">
        <v>0.2283912338323382</v>
      </c>
      <c r="J7411" s="19"/>
      <c r="K7411" s="19">
        <v>0.91497422448835997</v>
      </c>
      <c r="L7411" s="19"/>
      <c r="M7411" s="19">
        <v>0.74351461935003182</v>
      </c>
      <c r="N7411" s="19"/>
      <c r="O7411" s="19">
        <v>0.28356142574317245</v>
      </c>
      <c r="P7411" s="50"/>
      <c r="R7411" s="9" t="s">
        <v>0</v>
      </c>
    </row>
    <row r="7412" spans="2:18" x14ac:dyDescent="0.2">
      <c r="B7412" s="25">
        <v>7182</v>
      </c>
      <c r="C7412" s="193"/>
      <c r="D7412" s="19">
        <v>0.61805747357554552</v>
      </c>
      <c r="E7412" s="19">
        <v>1.5607191945198673</v>
      </c>
      <c r="F7412" s="19"/>
      <c r="G7412" s="19"/>
      <c r="H7412" s="19">
        <v>0.3425977682167235</v>
      </c>
      <c r="I7412" s="19">
        <v>0.49937624295394789</v>
      </c>
      <c r="J7412" s="19"/>
      <c r="K7412" s="19"/>
      <c r="L7412" s="19">
        <v>0.6232653782558254</v>
      </c>
      <c r="M7412" s="19"/>
      <c r="N7412" s="19">
        <v>0.11192991341533576</v>
      </c>
      <c r="O7412" s="19"/>
      <c r="P7412" s="50">
        <v>1.5406774927070874</v>
      </c>
      <c r="R7412" s="9" t="s">
        <v>0</v>
      </c>
    </row>
    <row r="7413" spans="2:18" x14ac:dyDescent="0.2">
      <c r="B7413" s="25">
        <v>7183</v>
      </c>
      <c r="C7413" s="193"/>
      <c r="D7413" s="19">
        <v>0.37653463202705134</v>
      </c>
      <c r="E7413" s="19"/>
      <c r="F7413" s="19">
        <v>0.10121338297754509</v>
      </c>
      <c r="G7413" s="19"/>
      <c r="H7413" s="19">
        <v>0.52379447377924382</v>
      </c>
      <c r="I7413" s="19">
        <v>0.40279956454513338</v>
      </c>
      <c r="J7413" s="19"/>
      <c r="K7413" s="19"/>
      <c r="L7413" s="19">
        <v>0.82119018863696747</v>
      </c>
      <c r="M7413" s="19"/>
      <c r="N7413" s="19">
        <v>0.70213496325137259</v>
      </c>
      <c r="O7413" s="19"/>
      <c r="P7413" s="50">
        <v>0.42964071385348873</v>
      </c>
      <c r="R7413" s="9" t="s">
        <v>0</v>
      </c>
    </row>
    <row r="7414" spans="2:18" x14ac:dyDescent="0.2">
      <c r="B7414" s="25">
        <v>7184</v>
      </c>
      <c r="C7414" s="193"/>
      <c r="D7414" s="19">
        <v>1.4891270432696928</v>
      </c>
      <c r="E7414" s="19"/>
      <c r="F7414" s="19">
        <v>1.5451921562908542</v>
      </c>
      <c r="G7414" s="19"/>
      <c r="H7414" s="19">
        <v>1.3660126804237842</v>
      </c>
      <c r="I7414" s="19"/>
      <c r="J7414" s="19">
        <v>1.5762857118449076</v>
      </c>
      <c r="K7414" s="19"/>
      <c r="L7414" s="19">
        <v>1.6707440413683055</v>
      </c>
      <c r="M7414" s="19"/>
      <c r="N7414" s="19">
        <v>2.1333182889913993</v>
      </c>
      <c r="O7414" s="19"/>
      <c r="P7414" s="50">
        <v>0.6271832865989132</v>
      </c>
      <c r="R7414" s="9" t="s">
        <v>0</v>
      </c>
    </row>
    <row r="7415" spans="2:18" x14ac:dyDescent="0.2">
      <c r="B7415" s="25">
        <v>7185</v>
      </c>
      <c r="C7415" s="193"/>
      <c r="D7415" s="19">
        <v>0.30305798405833823</v>
      </c>
      <c r="E7415" s="19"/>
      <c r="F7415" s="19">
        <v>1.1373859478231174</v>
      </c>
      <c r="G7415" s="19"/>
      <c r="H7415" s="19">
        <v>0.55587862682992994</v>
      </c>
      <c r="I7415" s="19"/>
      <c r="J7415" s="19">
        <v>1.8282876043115142</v>
      </c>
      <c r="K7415" s="19"/>
      <c r="L7415" s="19">
        <v>0.88117494798836216</v>
      </c>
      <c r="M7415" s="19"/>
      <c r="N7415" s="19">
        <v>0.84118216408061919</v>
      </c>
      <c r="O7415" s="19">
        <v>0.10233414956988432</v>
      </c>
      <c r="P7415" s="50"/>
      <c r="R7415" s="9" t="s">
        <v>0</v>
      </c>
    </row>
    <row r="7416" spans="2:18" x14ac:dyDescent="0.2">
      <c r="B7416" s="25">
        <v>7186</v>
      </c>
      <c r="C7416" s="193"/>
      <c r="D7416" s="19">
        <v>0.65396823831571937</v>
      </c>
      <c r="E7416" s="19"/>
      <c r="F7416" s="19">
        <v>1.40294384241508</v>
      </c>
      <c r="G7416" s="19"/>
      <c r="H7416" s="19">
        <v>1.3578275363040939</v>
      </c>
      <c r="I7416" s="19"/>
      <c r="J7416" s="19">
        <v>1.1022166273136613</v>
      </c>
      <c r="K7416" s="19"/>
      <c r="L7416" s="19">
        <v>1.34707974778671</v>
      </c>
      <c r="M7416" s="19"/>
      <c r="N7416" s="19">
        <v>1.068099514477159</v>
      </c>
      <c r="O7416" s="19"/>
      <c r="P7416" s="50">
        <v>0.97464237008424037</v>
      </c>
      <c r="R7416" s="9" t="s">
        <v>0</v>
      </c>
    </row>
    <row r="7417" spans="2:18" x14ac:dyDescent="0.2">
      <c r="B7417" s="25">
        <v>7187</v>
      </c>
      <c r="C7417" s="193">
        <v>0.32452195016481405</v>
      </c>
      <c r="D7417" s="19"/>
      <c r="E7417" s="19"/>
      <c r="F7417" s="19">
        <v>0.61037126310613599</v>
      </c>
      <c r="G7417" s="19"/>
      <c r="H7417" s="19">
        <v>0.43849293667371592</v>
      </c>
      <c r="I7417" s="19"/>
      <c r="J7417" s="19">
        <v>0.5240486017006426</v>
      </c>
      <c r="K7417" s="19"/>
      <c r="L7417" s="19">
        <v>0.42137857304290521</v>
      </c>
      <c r="M7417" s="19"/>
      <c r="N7417" s="19">
        <v>0.6370569521351479</v>
      </c>
      <c r="O7417" s="19"/>
      <c r="P7417" s="50">
        <v>1.2407285458720889</v>
      </c>
      <c r="R7417" s="9" t="s">
        <v>0</v>
      </c>
    </row>
    <row r="7418" spans="2:18" x14ac:dyDescent="0.2">
      <c r="B7418" s="25">
        <v>7188</v>
      </c>
      <c r="C7418" s="193">
        <v>0.81010951357544947</v>
      </c>
      <c r="D7418" s="19"/>
      <c r="E7418" s="19">
        <v>0.39338461465013641</v>
      </c>
      <c r="F7418" s="19"/>
      <c r="G7418" s="19">
        <v>0.43468934716858992</v>
      </c>
      <c r="H7418" s="19"/>
      <c r="I7418" s="19"/>
      <c r="J7418" s="19">
        <v>0.48380799176466777</v>
      </c>
      <c r="K7418" s="19">
        <v>0.32557644726770857</v>
      </c>
      <c r="L7418" s="19"/>
      <c r="M7418" s="19">
        <v>1.3008690044548421</v>
      </c>
      <c r="N7418" s="19"/>
      <c r="O7418" s="19"/>
      <c r="P7418" s="50">
        <v>0.29834523858828621</v>
      </c>
      <c r="R7418" s="9" t="s">
        <v>0</v>
      </c>
    </row>
    <row r="7419" spans="2:18" x14ac:dyDescent="0.2">
      <c r="B7419" s="25">
        <v>7189</v>
      </c>
      <c r="C7419" s="193"/>
      <c r="D7419" s="19">
        <v>1.7755348014827672</v>
      </c>
      <c r="E7419" s="19"/>
      <c r="F7419" s="19">
        <v>1.3730942303081402</v>
      </c>
      <c r="G7419" s="19"/>
      <c r="H7419" s="19">
        <v>1.5258522196425546</v>
      </c>
      <c r="I7419" s="19"/>
      <c r="J7419" s="19">
        <v>2.0123360676608519</v>
      </c>
      <c r="K7419" s="19"/>
      <c r="L7419" s="19">
        <v>1.890167195506347</v>
      </c>
      <c r="M7419" s="19"/>
      <c r="N7419" s="19">
        <v>1.3002831442353282</v>
      </c>
      <c r="O7419" s="19"/>
      <c r="P7419" s="50">
        <v>1.0095260533975576</v>
      </c>
      <c r="R7419" s="9" t="s">
        <v>0</v>
      </c>
    </row>
    <row r="7420" spans="2:18" x14ac:dyDescent="0.2">
      <c r="B7420" s="25">
        <v>7190</v>
      </c>
      <c r="C7420" s="193"/>
      <c r="D7420" s="19">
        <v>1.4309002216188147</v>
      </c>
      <c r="E7420" s="19"/>
      <c r="F7420" s="19">
        <v>0.75412252569223459</v>
      </c>
      <c r="G7420" s="19"/>
      <c r="H7420" s="19">
        <v>1.1684797158563887</v>
      </c>
      <c r="I7420" s="19"/>
      <c r="J7420" s="19">
        <v>0.65302826970948047</v>
      </c>
      <c r="K7420" s="19"/>
      <c r="L7420" s="19">
        <v>0.1283032609229465</v>
      </c>
      <c r="M7420" s="19"/>
      <c r="N7420" s="19">
        <v>4.7212417041709802E-2</v>
      </c>
      <c r="O7420" s="19"/>
      <c r="P7420" s="50">
        <v>0.39138790453586841</v>
      </c>
      <c r="R7420" s="9" t="s">
        <v>0</v>
      </c>
    </row>
    <row r="7421" spans="2:18" x14ac:dyDescent="0.2">
      <c r="B7421" s="25">
        <v>7191</v>
      </c>
      <c r="C7421" s="193"/>
      <c r="D7421" s="19">
        <v>0.75939600088365677</v>
      </c>
      <c r="E7421" s="19">
        <v>0.40997020598738071</v>
      </c>
      <c r="F7421" s="19"/>
      <c r="G7421" s="19"/>
      <c r="H7421" s="19">
        <v>0.36653883200374932</v>
      </c>
      <c r="I7421" s="19">
        <v>3.4836432151875249E-2</v>
      </c>
      <c r="J7421" s="19"/>
      <c r="K7421" s="19">
        <v>0.35037917964279197</v>
      </c>
      <c r="L7421" s="19"/>
      <c r="M7421" s="19">
        <v>0.42040834300100893</v>
      </c>
      <c r="N7421" s="19"/>
      <c r="O7421" s="19">
        <v>1.5367770931474376</v>
      </c>
      <c r="P7421" s="50"/>
      <c r="R7421" s="9" t="s">
        <v>0</v>
      </c>
    </row>
    <row r="7422" spans="2:18" x14ac:dyDescent="0.2">
      <c r="B7422" s="25">
        <v>7192</v>
      </c>
      <c r="C7422" s="193">
        <v>0.91581414404840955</v>
      </c>
      <c r="D7422" s="19"/>
      <c r="E7422" s="19">
        <v>0.12726935002820022</v>
      </c>
      <c r="F7422" s="19"/>
      <c r="G7422" s="19">
        <v>1.1463043500638301</v>
      </c>
      <c r="H7422" s="19"/>
      <c r="I7422" s="19">
        <v>7.7354588931162122E-2</v>
      </c>
      <c r="J7422" s="19"/>
      <c r="K7422" s="19">
        <v>1.4875250505120359</v>
      </c>
      <c r="L7422" s="19"/>
      <c r="M7422" s="19">
        <v>0.78561787800738736</v>
      </c>
      <c r="N7422" s="19"/>
      <c r="O7422" s="19">
        <v>1.1329550671206474</v>
      </c>
      <c r="P7422" s="50"/>
      <c r="R7422" s="9" t="s">
        <v>0</v>
      </c>
    </row>
    <row r="7423" spans="2:18" x14ac:dyDescent="0.2">
      <c r="B7423" s="25">
        <v>7193</v>
      </c>
      <c r="C7423" s="193">
        <v>8.8046951208700833E-2</v>
      </c>
      <c r="D7423" s="19"/>
      <c r="E7423" s="19">
        <v>1.2543246151097003</v>
      </c>
      <c r="F7423" s="19"/>
      <c r="G7423" s="19">
        <v>0.56126573561087245</v>
      </c>
      <c r="H7423" s="19"/>
      <c r="I7423" s="19">
        <v>0.30177854286978495</v>
      </c>
      <c r="J7423" s="19"/>
      <c r="K7423" s="19"/>
      <c r="L7423" s="19">
        <v>4.3961133245990353E-2</v>
      </c>
      <c r="M7423" s="19">
        <v>0.34729865965232637</v>
      </c>
      <c r="N7423" s="19"/>
      <c r="O7423" s="19">
        <v>0.58528386956739198</v>
      </c>
      <c r="P7423" s="50"/>
      <c r="R7423" s="9" t="s">
        <v>0</v>
      </c>
    </row>
    <row r="7424" spans="2:18" x14ac:dyDescent="0.2">
      <c r="B7424" s="25">
        <v>7194</v>
      </c>
      <c r="C7424" s="193">
        <v>0.35186932221189426</v>
      </c>
      <c r="D7424" s="19"/>
      <c r="E7424" s="19">
        <v>0.15332240929383148</v>
      </c>
      <c r="F7424" s="19"/>
      <c r="G7424" s="19"/>
      <c r="H7424" s="19">
        <v>0.95784591143137621</v>
      </c>
      <c r="I7424" s="19">
        <v>3.8250906589895751E-2</v>
      </c>
      <c r="J7424" s="19"/>
      <c r="K7424" s="19">
        <v>0.19678358359710302</v>
      </c>
      <c r="L7424" s="19"/>
      <c r="M7424" s="19"/>
      <c r="N7424" s="19">
        <v>0.14010125424131398</v>
      </c>
      <c r="O7424" s="19"/>
      <c r="P7424" s="50">
        <v>9.1361924155985E-2</v>
      </c>
      <c r="R7424" s="9" t="s">
        <v>0</v>
      </c>
    </row>
    <row r="7425" spans="2:18" x14ac:dyDescent="0.2">
      <c r="B7425" s="25">
        <v>7195</v>
      </c>
      <c r="C7425" s="193"/>
      <c r="D7425" s="19">
        <v>0.69233345222710796</v>
      </c>
      <c r="E7425" s="19"/>
      <c r="F7425" s="19">
        <v>0.42454709628748716</v>
      </c>
      <c r="G7425" s="19"/>
      <c r="H7425" s="19">
        <v>0.51061537653205724</v>
      </c>
      <c r="I7425" s="19"/>
      <c r="J7425" s="19">
        <v>1.2469260402732503</v>
      </c>
      <c r="K7425" s="19"/>
      <c r="L7425" s="19">
        <v>2.1521315730576085E-2</v>
      </c>
      <c r="M7425" s="19"/>
      <c r="N7425" s="19">
        <v>0.47983641352722184</v>
      </c>
      <c r="O7425" s="19"/>
      <c r="P7425" s="50">
        <v>0.16809937887630697</v>
      </c>
      <c r="R7425" s="9" t="s">
        <v>0</v>
      </c>
    </row>
    <row r="7426" spans="2:18" x14ac:dyDescent="0.2">
      <c r="B7426" s="25">
        <v>7196</v>
      </c>
      <c r="C7426" s="193">
        <v>0.49915763829655407</v>
      </c>
      <c r="D7426" s="19"/>
      <c r="E7426" s="19"/>
      <c r="F7426" s="19">
        <v>0.5987491572562279</v>
      </c>
      <c r="G7426" s="19">
        <v>0.24527813962271078</v>
      </c>
      <c r="H7426" s="19"/>
      <c r="I7426" s="19"/>
      <c r="J7426" s="19">
        <v>0.87366219863295591</v>
      </c>
      <c r="K7426" s="19">
        <v>0.1876607264753461</v>
      </c>
      <c r="L7426" s="19"/>
      <c r="M7426" s="19"/>
      <c r="N7426" s="19">
        <v>1.628791566508354E-2</v>
      </c>
      <c r="O7426" s="19"/>
      <c r="P7426" s="50">
        <v>0.16234571080122634</v>
      </c>
      <c r="R7426" s="9" t="s">
        <v>0</v>
      </c>
    </row>
    <row r="7427" spans="2:18" x14ac:dyDescent="0.2">
      <c r="B7427" s="25">
        <v>7197</v>
      </c>
      <c r="C7427" s="193">
        <v>0.74175155592895015</v>
      </c>
      <c r="D7427" s="19"/>
      <c r="E7427" s="19">
        <v>0.79574487976814878</v>
      </c>
      <c r="F7427" s="19"/>
      <c r="G7427" s="19">
        <v>0.40216069095942486</v>
      </c>
      <c r="H7427" s="19"/>
      <c r="I7427" s="19">
        <v>0.60427026960621633</v>
      </c>
      <c r="J7427" s="19"/>
      <c r="K7427" s="19">
        <v>0.43205918948128558</v>
      </c>
      <c r="L7427" s="19"/>
      <c r="M7427" s="19">
        <v>1.2897221331693589</v>
      </c>
      <c r="N7427" s="19"/>
      <c r="O7427" s="19"/>
      <c r="P7427" s="50">
        <v>0.1665686357759924</v>
      </c>
      <c r="R7427" s="9" t="s">
        <v>0</v>
      </c>
    </row>
    <row r="7428" spans="2:18" x14ac:dyDescent="0.2">
      <c r="B7428" s="25">
        <v>7198</v>
      </c>
      <c r="C7428" s="193"/>
      <c r="D7428" s="19">
        <v>0.94418080779765734</v>
      </c>
      <c r="E7428" s="19"/>
      <c r="F7428" s="19">
        <v>0.66793786147997902</v>
      </c>
      <c r="G7428" s="19"/>
      <c r="H7428" s="19">
        <v>0.7734452633819574</v>
      </c>
      <c r="I7428" s="19"/>
      <c r="J7428" s="19">
        <v>0.63070662592911031</v>
      </c>
      <c r="K7428" s="19"/>
      <c r="L7428" s="19">
        <v>1.018975260777252</v>
      </c>
      <c r="M7428" s="19"/>
      <c r="N7428" s="19">
        <v>1.6534454841709889</v>
      </c>
      <c r="O7428" s="19"/>
      <c r="P7428" s="50">
        <v>0.50413795185683929</v>
      </c>
      <c r="R7428" s="9" t="s">
        <v>0</v>
      </c>
    </row>
    <row r="7429" spans="2:18" x14ac:dyDescent="0.2">
      <c r="B7429" s="25">
        <v>7199</v>
      </c>
      <c r="C7429" s="193"/>
      <c r="D7429" s="19">
        <v>8.8710873169281224E-2</v>
      </c>
      <c r="E7429" s="19">
        <v>0.37218065004935313</v>
      </c>
      <c r="F7429" s="19"/>
      <c r="G7429" s="19"/>
      <c r="H7429" s="19">
        <v>0.93925154625548168</v>
      </c>
      <c r="I7429" s="19"/>
      <c r="J7429" s="19">
        <v>0.24399562329401803</v>
      </c>
      <c r="K7429" s="19"/>
      <c r="L7429" s="19">
        <v>0.21787926565733409</v>
      </c>
      <c r="M7429" s="19">
        <v>0.88337459754619152</v>
      </c>
      <c r="N7429" s="19"/>
      <c r="O7429" s="19">
        <v>9.8255923520648936E-2</v>
      </c>
      <c r="P7429" s="50"/>
      <c r="R7429" s="9" t="s">
        <v>0</v>
      </c>
    </row>
    <row r="7430" spans="2:18" x14ac:dyDescent="0.2">
      <c r="B7430" s="25">
        <v>7200</v>
      </c>
      <c r="C7430" s="193"/>
      <c r="D7430" s="19">
        <v>0.50021846053242025</v>
      </c>
      <c r="E7430" s="19"/>
      <c r="F7430" s="19">
        <v>0.97179940865315639</v>
      </c>
      <c r="G7430" s="19"/>
      <c r="H7430" s="19">
        <v>0.5898205718417161</v>
      </c>
      <c r="I7430" s="19"/>
      <c r="J7430" s="19">
        <v>1.4377440205920888</v>
      </c>
      <c r="K7430" s="19"/>
      <c r="L7430" s="19">
        <v>0.41344199539925547</v>
      </c>
      <c r="M7430" s="19"/>
      <c r="N7430" s="19">
        <v>1.1107866850228976</v>
      </c>
      <c r="O7430" s="19">
        <v>0.12564988448398076</v>
      </c>
      <c r="P7430" s="50"/>
      <c r="R7430" s="9" t="s">
        <v>0</v>
      </c>
    </row>
    <row r="7431" spans="2:18" x14ac:dyDescent="0.2">
      <c r="B7431" s="25">
        <v>7201</v>
      </c>
      <c r="C7431" s="193">
        <v>4.5194464520256349E-2</v>
      </c>
      <c r="D7431" s="19"/>
      <c r="E7431" s="19"/>
      <c r="F7431" s="19">
        <v>0.2720897676440554</v>
      </c>
      <c r="G7431" s="19"/>
      <c r="H7431" s="19">
        <v>0.77829673858189841</v>
      </c>
      <c r="I7431" s="19">
        <v>0.44387222242063384</v>
      </c>
      <c r="J7431" s="19"/>
      <c r="K7431" s="19"/>
      <c r="L7431" s="19">
        <v>0.12989795664794601</v>
      </c>
      <c r="M7431" s="19"/>
      <c r="N7431" s="19">
        <v>6.8113410721182918E-2</v>
      </c>
      <c r="O7431" s="19"/>
      <c r="P7431" s="50">
        <v>1.4677377586299063E-2</v>
      </c>
      <c r="R7431" s="9" t="s">
        <v>0</v>
      </c>
    </row>
    <row r="7432" spans="2:18" x14ac:dyDescent="0.2">
      <c r="B7432" s="25">
        <v>7202</v>
      </c>
      <c r="C7432" s="193">
        <v>1.6587274265418752</v>
      </c>
      <c r="D7432" s="19"/>
      <c r="E7432" s="19">
        <v>1.4935433314194448</v>
      </c>
      <c r="F7432" s="19"/>
      <c r="G7432" s="19">
        <v>1.0897265654455552</v>
      </c>
      <c r="H7432" s="19"/>
      <c r="I7432" s="19">
        <v>1.6149950238426882</v>
      </c>
      <c r="J7432" s="19"/>
      <c r="K7432" s="19">
        <v>1.2141455661493554</v>
      </c>
      <c r="L7432" s="19"/>
      <c r="M7432" s="19">
        <v>1.4735143383476774</v>
      </c>
      <c r="N7432" s="19"/>
      <c r="O7432" s="19">
        <v>1.1741929385620251</v>
      </c>
      <c r="P7432" s="50"/>
      <c r="R7432" s="9" t="s">
        <v>0</v>
      </c>
    </row>
    <row r="7433" spans="2:18" x14ac:dyDescent="0.2">
      <c r="B7433" s="25">
        <v>7203</v>
      </c>
      <c r="C7433" s="193">
        <v>8.6339950254428782E-2</v>
      </c>
      <c r="D7433" s="19"/>
      <c r="E7433" s="19">
        <v>0.23976005944441728</v>
      </c>
      <c r="F7433" s="19"/>
      <c r="G7433" s="19"/>
      <c r="H7433" s="19">
        <v>0.31256637973725104</v>
      </c>
      <c r="I7433" s="19"/>
      <c r="J7433" s="19">
        <v>6.2839876906752926E-2</v>
      </c>
      <c r="K7433" s="19">
        <v>0.42281102236993579</v>
      </c>
      <c r="L7433" s="19"/>
      <c r="M7433" s="19">
        <v>0.6076918021129385</v>
      </c>
      <c r="N7433" s="19"/>
      <c r="O7433" s="19"/>
      <c r="P7433" s="50">
        <v>0.76782588639804594</v>
      </c>
      <c r="R7433" s="9" t="s">
        <v>0</v>
      </c>
    </row>
    <row r="7434" spans="2:18" x14ac:dyDescent="0.2">
      <c r="B7434" s="25">
        <v>7204</v>
      </c>
      <c r="C7434" s="193">
        <v>0.42650444005456051</v>
      </c>
      <c r="D7434" s="19"/>
      <c r="E7434" s="19">
        <v>0.93435469327342235</v>
      </c>
      <c r="F7434" s="19"/>
      <c r="G7434" s="19">
        <v>0.65064311184419998</v>
      </c>
      <c r="H7434" s="19"/>
      <c r="I7434" s="19">
        <v>0.49425899956819075</v>
      </c>
      <c r="J7434" s="19"/>
      <c r="K7434" s="19">
        <v>0.68758215110392418</v>
      </c>
      <c r="L7434" s="19"/>
      <c r="M7434" s="19">
        <v>0.32495881955824529</v>
      </c>
      <c r="N7434" s="19"/>
      <c r="O7434" s="19">
        <v>1.4068495863382322</v>
      </c>
      <c r="P7434" s="50"/>
      <c r="R7434" s="9" t="s">
        <v>0</v>
      </c>
    </row>
    <row r="7435" spans="2:18" x14ac:dyDescent="0.2">
      <c r="B7435" s="25">
        <v>7205</v>
      </c>
      <c r="C7435" s="193"/>
      <c r="D7435" s="19">
        <v>0.34955019548148936</v>
      </c>
      <c r="E7435" s="19"/>
      <c r="F7435" s="19">
        <v>0.78159085516362292</v>
      </c>
      <c r="G7435" s="19"/>
      <c r="H7435" s="19">
        <v>0.13793594500343453</v>
      </c>
      <c r="I7435" s="19">
        <v>0.2383368823286075</v>
      </c>
      <c r="J7435" s="19"/>
      <c r="K7435" s="19"/>
      <c r="L7435" s="19">
        <v>0.4195743825209115</v>
      </c>
      <c r="M7435" s="19"/>
      <c r="N7435" s="19">
        <v>0.38158852517623715</v>
      </c>
      <c r="O7435" s="19">
        <v>4.9698420721313169E-3</v>
      </c>
      <c r="P7435" s="50"/>
      <c r="R7435" s="9" t="s">
        <v>0</v>
      </c>
    </row>
    <row r="7436" spans="2:18" x14ac:dyDescent="0.2">
      <c r="B7436" s="25">
        <v>7206</v>
      </c>
      <c r="C7436" s="193">
        <v>1.7844987838825568</v>
      </c>
      <c r="D7436" s="19"/>
      <c r="E7436" s="19">
        <v>0.35907147444309079</v>
      </c>
      <c r="F7436" s="19"/>
      <c r="G7436" s="19">
        <v>0.63353428016548696</v>
      </c>
      <c r="H7436" s="19"/>
      <c r="I7436" s="19">
        <v>1.1995320507743303</v>
      </c>
      <c r="J7436" s="19"/>
      <c r="K7436" s="19">
        <v>1.2256340216980823</v>
      </c>
      <c r="L7436" s="19"/>
      <c r="M7436" s="19">
        <v>0.86806411700726438</v>
      </c>
      <c r="N7436" s="19"/>
      <c r="O7436" s="19">
        <v>0.92579261381282418</v>
      </c>
      <c r="P7436" s="50"/>
      <c r="R7436" s="9" t="s">
        <v>0</v>
      </c>
    </row>
    <row r="7437" spans="2:18" x14ac:dyDescent="0.2">
      <c r="B7437" s="25">
        <v>7207</v>
      </c>
      <c r="C7437" s="193"/>
      <c r="D7437" s="19">
        <v>0.274480684330003</v>
      </c>
      <c r="E7437" s="19"/>
      <c r="F7437" s="19">
        <v>0.64176593808684701</v>
      </c>
      <c r="G7437" s="19">
        <v>3.2247786018470996E-2</v>
      </c>
      <c r="H7437" s="19"/>
      <c r="I7437" s="19">
        <v>0.17492706066638664</v>
      </c>
      <c r="J7437" s="19"/>
      <c r="K7437" s="19"/>
      <c r="L7437" s="19">
        <v>0.30054427398252587</v>
      </c>
      <c r="M7437" s="19"/>
      <c r="N7437" s="19">
        <v>0.8195337741495804</v>
      </c>
      <c r="O7437" s="19"/>
      <c r="P7437" s="50">
        <v>0.58915033324359378</v>
      </c>
      <c r="R7437" s="9" t="s">
        <v>0</v>
      </c>
    </row>
    <row r="7438" spans="2:18" x14ac:dyDescent="0.2">
      <c r="B7438" s="25">
        <v>7208</v>
      </c>
      <c r="C7438" s="193"/>
      <c r="D7438" s="19">
        <v>2.1080273915024237</v>
      </c>
      <c r="E7438" s="19"/>
      <c r="F7438" s="19">
        <v>1.2816609415885418</v>
      </c>
      <c r="G7438" s="19"/>
      <c r="H7438" s="19">
        <v>2.4166200764275203</v>
      </c>
      <c r="I7438" s="19"/>
      <c r="J7438" s="19">
        <v>1.4658688807807285</v>
      </c>
      <c r="K7438" s="19"/>
      <c r="L7438" s="19">
        <v>1.2655847013484334</v>
      </c>
      <c r="M7438" s="19"/>
      <c r="N7438" s="19">
        <v>1.8369835572858724</v>
      </c>
      <c r="O7438" s="19"/>
      <c r="P7438" s="50">
        <v>1.6495642398302248</v>
      </c>
      <c r="R7438" s="9" t="s">
        <v>0</v>
      </c>
    </row>
    <row r="7439" spans="2:18" x14ac:dyDescent="0.2">
      <c r="B7439" s="25">
        <v>7209</v>
      </c>
      <c r="C7439" s="193">
        <v>1.4228710227530006</v>
      </c>
      <c r="D7439" s="19"/>
      <c r="E7439" s="19">
        <v>0.736428483721564</v>
      </c>
      <c r="F7439" s="19"/>
      <c r="G7439" s="19"/>
      <c r="H7439" s="19">
        <v>7.0652181736031855E-3</v>
      </c>
      <c r="I7439" s="19">
        <v>1.3169083731871736</v>
      </c>
      <c r="J7439" s="19"/>
      <c r="K7439" s="19">
        <v>1.0180374885395174</v>
      </c>
      <c r="L7439" s="19"/>
      <c r="M7439" s="19">
        <v>1.0862586983428164</v>
      </c>
      <c r="N7439" s="19"/>
      <c r="O7439" s="19">
        <v>1.2896414325757275</v>
      </c>
      <c r="P7439" s="50"/>
      <c r="R7439" s="9" t="s">
        <v>0</v>
      </c>
    </row>
    <row r="7440" spans="2:18" x14ac:dyDescent="0.2">
      <c r="B7440" s="25">
        <v>7210</v>
      </c>
      <c r="C7440" s="193">
        <v>0.67934785095126049</v>
      </c>
      <c r="D7440" s="19"/>
      <c r="E7440" s="19">
        <v>1.2185717249209203</v>
      </c>
      <c r="F7440" s="19"/>
      <c r="G7440" s="19">
        <v>1.2494928488003103</v>
      </c>
      <c r="H7440" s="19"/>
      <c r="I7440" s="19">
        <v>0.41041643729974719</v>
      </c>
      <c r="J7440" s="19"/>
      <c r="K7440" s="19">
        <v>1.1591320604682436</v>
      </c>
      <c r="L7440" s="19"/>
      <c r="M7440" s="19">
        <v>0.91144289753448871</v>
      </c>
      <c r="N7440" s="19"/>
      <c r="O7440" s="19">
        <v>1.2152773024216206</v>
      </c>
      <c r="P7440" s="50"/>
      <c r="R7440" s="9" t="s">
        <v>0</v>
      </c>
    </row>
    <row r="7441" spans="2:18" x14ac:dyDescent="0.2">
      <c r="B7441" s="25">
        <v>7211</v>
      </c>
      <c r="C7441" s="193"/>
      <c r="D7441" s="19">
        <v>0.13964218012374985</v>
      </c>
      <c r="E7441" s="19"/>
      <c r="F7441" s="19">
        <v>0.37713829797515092</v>
      </c>
      <c r="G7441" s="19"/>
      <c r="H7441" s="19">
        <v>0.74431027680795403</v>
      </c>
      <c r="I7441" s="19">
        <v>0.62227169009270544</v>
      </c>
      <c r="J7441" s="19"/>
      <c r="K7441" s="19"/>
      <c r="L7441" s="19">
        <v>0.43946953346056877</v>
      </c>
      <c r="M7441" s="19"/>
      <c r="N7441" s="19">
        <v>0.23571787107561468</v>
      </c>
      <c r="O7441" s="19">
        <v>0.17077003069764354</v>
      </c>
      <c r="P7441" s="50"/>
      <c r="R7441" s="9" t="s">
        <v>0</v>
      </c>
    </row>
    <row r="7442" spans="2:18" x14ac:dyDescent="0.2">
      <c r="B7442" s="25">
        <v>7212</v>
      </c>
      <c r="C7442" s="193"/>
      <c r="D7442" s="19">
        <v>1.1786223250282786</v>
      </c>
      <c r="E7442" s="19"/>
      <c r="F7442" s="19">
        <v>1.7224269009090911</v>
      </c>
      <c r="G7442" s="19"/>
      <c r="H7442" s="19">
        <v>1.4674976877851302</v>
      </c>
      <c r="I7442" s="19"/>
      <c r="J7442" s="19">
        <v>2.0478140322159275</v>
      </c>
      <c r="K7442" s="19"/>
      <c r="L7442" s="19">
        <v>1.5333045407306714</v>
      </c>
      <c r="M7442" s="19"/>
      <c r="N7442" s="19">
        <v>1.0632791807444704</v>
      </c>
      <c r="O7442" s="19"/>
      <c r="P7442" s="50">
        <v>0.93759126485187516</v>
      </c>
      <c r="R7442" s="9" t="s">
        <v>0</v>
      </c>
    </row>
    <row r="7443" spans="2:18" x14ac:dyDescent="0.2">
      <c r="B7443" s="25">
        <v>7213</v>
      </c>
      <c r="C7443" s="193"/>
      <c r="D7443" s="19">
        <v>0.2330077413514291</v>
      </c>
      <c r="E7443" s="19">
        <v>1.0541355866871613</v>
      </c>
      <c r="F7443" s="19"/>
      <c r="G7443" s="19">
        <v>0.52160615276510569</v>
      </c>
      <c r="H7443" s="19"/>
      <c r="I7443" s="19"/>
      <c r="J7443" s="19">
        <v>0.24274293195553634</v>
      </c>
      <c r="K7443" s="19"/>
      <c r="L7443" s="19">
        <v>0.17455467524206281</v>
      </c>
      <c r="M7443" s="19">
        <v>0.96939123482994849</v>
      </c>
      <c r="N7443" s="19"/>
      <c r="O7443" s="19">
        <v>4.7685200298289265E-2</v>
      </c>
      <c r="P7443" s="50"/>
      <c r="R7443" s="9" t="s">
        <v>0</v>
      </c>
    </row>
    <row r="7444" spans="2:18" x14ac:dyDescent="0.2">
      <c r="B7444" s="25">
        <v>7214</v>
      </c>
      <c r="C7444" s="193">
        <v>0.25668113125826181</v>
      </c>
      <c r="D7444" s="19"/>
      <c r="E7444" s="19"/>
      <c r="F7444" s="19">
        <v>1.6690744358921421E-2</v>
      </c>
      <c r="G7444" s="19"/>
      <c r="H7444" s="19">
        <v>0.23749419494877577</v>
      </c>
      <c r="I7444" s="19"/>
      <c r="J7444" s="19">
        <v>1.3477413606670594</v>
      </c>
      <c r="K7444" s="19"/>
      <c r="L7444" s="19">
        <v>7.9813952586803558E-2</v>
      </c>
      <c r="M7444" s="19">
        <v>0.45133794013767059</v>
      </c>
      <c r="N7444" s="19"/>
      <c r="O7444" s="19"/>
      <c r="P7444" s="50">
        <v>0.35529059858178436</v>
      </c>
      <c r="R7444" s="9" t="s">
        <v>0</v>
      </c>
    </row>
    <row r="7445" spans="2:18" x14ac:dyDescent="0.2">
      <c r="B7445" s="25">
        <v>7215</v>
      </c>
      <c r="C7445" s="193"/>
      <c r="D7445" s="19">
        <v>1.0401064799986623</v>
      </c>
      <c r="E7445" s="19"/>
      <c r="F7445" s="19">
        <v>0.32106821151783249</v>
      </c>
      <c r="G7445" s="19"/>
      <c r="H7445" s="19">
        <v>0.69029869839116975</v>
      </c>
      <c r="I7445" s="19"/>
      <c r="J7445" s="19">
        <v>2.0973394081724339</v>
      </c>
      <c r="K7445" s="19"/>
      <c r="L7445" s="19">
        <v>1.2400864737267181</v>
      </c>
      <c r="M7445" s="19"/>
      <c r="N7445" s="19">
        <v>0.62851796274234273</v>
      </c>
      <c r="O7445" s="19">
        <v>0.46835889008095288</v>
      </c>
      <c r="P7445" s="50"/>
      <c r="R7445" s="9" t="s">
        <v>0</v>
      </c>
    </row>
    <row r="7446" spans="2:18" x14ac:dyDescent="0.2">
      <c r="B7446" s="25">
        <v>7216</v>
      </c>
      <c r="C7446" s="193">
        <v>0.7991989857624302</v>
      </c>
      <c r="D7446" s="19"/>
      <c r="E7446" s="19">
        <v>0.96727970805832797</v>
      </c>
      <c r="F7446" s="19"/>
      <c r="G7446" s="19">
        <v>0.68119716679964459</v>
      </c>
      <c r="H7446" s="19"/>
      <c r="I7446" s="19"/>
      <c r="J7446" s="19">
        <v>0.13907706308795001</v>
      </c>
      <c r="K7446" s="19"/>
      <c r="L7446" s="19">
        <v>0.55564075524201861</v>
      </c>
      <c r="M7446" s="19">
        <v>0.10610985688344539</v>
      </c>
      <c r="N7446" s="19"/>
      <c r="O7446" s="19">
        <v>0.99905456317418229</v>
      </c>
      <c r="P7446" s="50"/>
      <c r="R7446" s="9" t="s">
        <v>0</v>
      </c>
    </row>
    <row r="7447" spans="2:18" x14ac:dyDescent="0.2">
      <c r="B7447" s="25">
        <v>7217</v>
      </c>
      <c r="C7447" s="193"/>
      <c r="D7447" s="19">
        <v>1.5246940635623716E-2</v>
      </c>
      <c r="E7447" s="19"/>
      <c r="F7447" s="19">
        <v>0.43376311925450539</v>
      </c>
      <c r="G7447" s="19"/>
      <c r="H7447" s="19">
        <v>0.77122620586438584</v>
      </c>
      <c r="I7447" s="19"/>
      <c r="J7447" s="19">
        <v>0.17401609087241277</v>
      </c>
      <c r="K7447" s="19"/>
      <c r="L7447" s="19">
        <v>0.12695654254303923</v>
      </c>
      <c r="M7447" s="19"/>
      <c r="N7447" s="19">
        <v>0.76179127991264972</v>
      </c>
      <c r="O7447" s="19"/>
      <c r="P7447" s="50">
        <v>0.19209105087091266</v>
      </c>
      <c r="R7447" s="9" t="s">
        <v>0</v>
      </c>
    </row>
    <row r="7448" spans="2:18" x14ac:dyDescent="0.2">
      <c r="B7448" s="25">
        <v>7218</v>
      </c>
      <c r="C7448" s="193"/>
      <c r="D7448" s="19">
        <v>9.3235787487679953E-2</v>
      </c>
      <c r="E7448" s="19"/>
      <c r="F7448" s="19">
        <v>0.64013799609637945</v>
      </c>
      <c r="G7448" s="19"/>
      <c r="H7448" s="19">
        <v>1.5879530050996811</v>
      </c>
      <c r="I7448" s="19"/>
      <c r="J7448" s="19">
        <v>1.9859623016656891</v>
      </c>
      <c r="K7448" s="19"/>
      <c r="L7448" s="19">
        <v>1.1064679895522291</v>
      </c>
      <c r="M7448" s="19">
        <v>0.13475891184580754</v>
      </c>
      <c r="N7448" s="19"/>
      <c r="O7448" s="19"/>
      <c r="P7448" s="50">
        <v>0.26963878611587555</v>
      </c>
      <c r="R7448" s="9" t="s">
        <v>0</v>
      </c>
    </row>
    <row r="7449" spans="2:18" x14ac:dyDescent="0.2">
      <c r="B7449" s="25">
        <v>7219</v>
      </c>
      <c r="C7449" s="193">
        <v>0.48978082668680401</v>
      </c>
      <c r="D7449" s="19"/>
      <c r="E7449" s="19">
        <v>0.74341736919189316</v>
      </c>
      <c r="F7449" s="19"/>
      <c r="G7449" s="19">
        <v>0.83220085121806053</v>
      </c>
      <c r="H7449" s="19"/>
      <c r="I7449" s="19">
        <v>0.26957823186723218</v>
      </c>
      <c r="J7449" s="19"/>
      <c r="K7449" s="19">
        <v>1.1029370681543547</v>
      </c>
      <c r="L7449" s="19"/>
      <c r="M7449" s="19">
        <v>6.0202502266189867E-2</v>
      </c>
      <c r="N7449" s="19"/>
      <c r="O7449" s="19">
        <v>1.140887445849545</v>
      </c>
      <c r="P7449" s="50"/>
      <c r="R7449" s="9" t="s">
        <v>0</v>
      </c>
    </row>
    <row r="7450" spans="2:18" x14ac:dyDescent="0.2">
      <c r="B7450" s="25">
        <v>7220</v>
      </c>
      <c r="C7450" s="193">
        <v>2.0637691685116479</v>
      </c>
      <c r="D7450" s="19"/>
      <c r="E7450" s="19">
        <v>1.2455411513354226</v>
      </c>
      <c r="F7450" s="19"/>
      <c r="G7450" s="19">
        <v>2.1283474905621418</v>
      </c>
      <c r="H7450" s="19"/>
      <c r="I7450" s="19">
        <v>2.4015482305482951</v>
      </c>
      <c r="J7450" s="19"/>
      <c r="K7450" s="19">
        <v>2.3240365431479502</v>
      </c>
      <c r="L7450" s="19"/>
      <c r="M7450" s="19">
        <v>1.9695306994729571</v>
      </c>
      <c r="N7450" s="19"/>
      <c r="O7450" s="19">
        <v>2.0541657164687104</v>
      </c>
      <c r="P7450" s="50"/>
      <c r="R7450" s="9" t="s">
        <v>0</v>
      </c>
    </row>
    <row r="7451" spans="2:18" x14ac:dyDescent="0.2">
      <c r="B7451" s="25">
        <v>7221</v>
      </c>
      <c r="C7451" s="193">
        <v>0.40065448349629013</v>
      </c>
      <c r="D7451" s="19"/>
      <c r="E7451" s="19"/>
      <c r="F7451" s="19">
        <v>0.48653738623783099</v>
      </c>
      <c r="G7451" s="19">
        <v>0.45451027959491114</v>
      </c>
      <c r="H7451" s="19"/>
      <c r="I7451" s="19">
        <v>0.59991006833794647</v>
      </c>
      <c r="J7451" s="19"/>
      <c r="K7451" s="19">
        <v>0.8916730004558816</v>
      </c>
      <c r="L7451" s="19"/>
      <c r="M7451" s="19">
        <v>0.70632081518488632</v>
      </c>
      <c r="N7451" s="19"/>
      <c r="O7451" s="19">
        <v>0.43771722084260728</v>
      </c>
      <c r="P7451" s="50"/>
      <c r="R7451" s="9" t="s">
        <v>0</v>
      </c>
    </row>
    <row r="7452" spans="2:18" x14ac:dyDescent="0.2">
      <c r="B7452" s="25">
        <v>7222</v>
      </c>
      <c r="C7452" s="193">
        <v>0.18271891386722169</v>
      </c>
      <c r="D7452" s="19"/>
      <c r="E7452" s="19"/>
      <c r="F7452" s="19">
        <v>1.1630730347390628</v>
      </c>
      <c r="G7452" s="19"/>
      <c r="H7452" s="19">
        <v>0.39090779467906128</v>
      </c>
      <c r="I7452" s="19"/>
      <c r="J7452" s="19">
        <v>1.1302438834750932</v>
      </c>
      <c r="K7452" s="19"/>
      <c r="L7452" s="19">
        <v>0.900568070713757</v>
      </c>
      <c r="M7452" s="19"/>
      <c r="N7452" s="19">
        <v>0.65179228778957909</v>
      </c>
      <c r="O7452" s="19"/>
      <c r="P7452" s="50">
        <v>0.58734570645472006</v>
      </c>
      <c r="R7452" s="9" t="s">
        <v>0</v>
      </c>
    </row>
    <row r="7453" spans="2:18" x14ac:dyDescent="0.2">
      <c r="B7453" s="25">
        <v>7223</v>
      </c>
      <c r="C7453" s="193">
        <v>0.31066059593772705</v>
      </c>
      <c r="D7453" s="19"/>
      <c r="E7453" s="19"/>
      <c r="F7453" s="19">
        <v>1.0733055144002626</v>
      </c>
      <c r="G7453" s="19">
        <v>0.35847634200445389</v>
      </c>
      <c r="H7453" s="19"/>
      <c r="I7453" s="19">
        <v>0.25669510864081485</v>
      </c>
      <c r="J7453" s="19"/>
      <c r="K7453" s="19">
        <v>0.46671844538471774</v>
      </c>
      <c r="L7453" s="19"/>
      <c r="M7453" s="19"/>
      <c r="N7453" s="19">
        <v>0.92590685776257575</v>
      </c>
      <c r="O7453" s="19">
        <v>0.26581373551109266</v>
      </c>
      <c r="P7453" s="50"/>
      <c r="R7453" s="9" t="s">
        <v>0</v>
      </c>
    </row>
    <row r="7454" spans="2:18" x14ac:dyDescent="0.2">
      <c r="B7454" s="25">
        <v>7224</v>
      </c>
      <c r="C7454" s="193">
        <v>0.18614796908319942</v>
      </c>
      <c r="D7454" s="19"/>
      <c r="E7454" s="19">
        <v>0.78901911625514543</v>
      </c>
      <c r="F7454" s="19"/>
      <c r="G7454" s="19">
        <v>0.18510316046934522</v>
      </c>
      <c r="H7454" s="19"/>
      <c r="I7454" s="19">
        <v>0.25529206125308584</v>
      </c>
      <c r="J7454" s="19"/>
      <c r="K7454" s="19">
        <v>0.1141528806667475</v>
      </c>
      <c r="L7454" s="19"/>
      <c r="M7454" s="19">
        <v>0.36971252989968556</v>
      </c>
      <c r="N7454" s="19"/>
      <c r="O7454" s="19"/>
      <c r="P7454" s="50">
        <v>0.41669943436123968</v>
      </c>
      <c r="R7454" s="9" t="s">
        <v>0</v>
      </c>
    </row>
    <row r="7455" spans="2:18" x14ac:dyDescent="0.2">
      <c r="B7455" s="25">
        <v>7225</v>
      </c>
      <c r="C7455" s="193">
        <v>1.0911949211344059</v>
      </c>
      <c r="D7455" s="19"/>
      <c r="E7455" s="19"/>
      <c r="F7455" s="19">
        <v>0.40695104777993479</v>
      </c>
      <c r="G7455" s="19"/>
      <c r="H7455" s="19">
        <v>0.25478047468516446</v>
      </c>
      <c r="I7455" s="19"/>
      <c r="J7455" s="19">
        <v>0.95432988823128784</v>
      </c>
      <c r="K7455" s="19">
        <v>0.70409403102505663</v>
      </c>
      <c r="L7455" s="19"/>
      <c r="M7455" s="19">
        <v>0.19122640441786798</v>
      </c>
      <c r="N7455" s="19"/>
      <c r="O7455" s="19">
        <v>0.12427072977552549</v>
      </c>
      <c r="P7455" s="50"/>
      <c r="R7455" s="9" t="s">
        <v>0</v>
      </c>
    </row>
    <row r="7456" spans="2:18" x14ac:dyDescent="0.2">
      <c r="B7456" s="25">
        <v>7226</v>
      </c>
      <c r="C7456" s="193"/>
      <c r="D7456" s="19">
        <v>2.2164152853067165</v>
      </c>
      <c r="E7456" s="19"/>
      <c r="F7456" s="19">
        <v>2.2798031053996501</v>
      </c>
      <c r="G7456" s="19"/>
      <c r="H7456" s="19">
        <v>2.2131544442033655</v>
      </c>
      <c r="I7456" s="19"/>
      <c r="J7456" s="19">
        <v>2.9311379783604252</v>
      </c>
      <c r="K7456" s="19"/>
      <c r="L7456" s="19">
        <v>1.4315695207033969</v>
      </c>
      <c r="M7456" s="19"/>
      <c r="N7456" s="19">
        <v>1.8662386506755826</v>
      </c>
      <c r="O7456" s="19"/>
      <c r="P7456" s="50">
        <v>1.0506810807403784</v>
      </c>
      <c r="R7456" s="9" t="s">
        <v>0</v>
      </c>
    </row>
    <row r="7457" spans="2:18" x14ac:dyDescent="0.2">
      <c r="B7457" s="25">
        <v>7227</v>
      </c>
      <c r="C7457" s="193"/>
      <c r="D7457" s="19">
        <v>0.53265161438077735</v>
      </c>
      <c r="E7457" s="19"/>
      <c r="F7457" s="19">
        <v>0.68153527511475653</v>
      </c>
      <c r="G7457" s="19"/>
      <c r="H7457" s="19">
        <v>8.9793154784210641E-2</v>
      </c>
      <c r="I7457" s="19"/>
      <c r="J7457" s="19">
        <v>1.2637395261319484</v>
      </c>
      <c r="K7457" s="19"/>
      <c r="L7457" s="19">
        <v>0.7097392316606288</v>
      </c>
      <c r="M7457" s="19"/>
      <c r="N7457" s="19">
        <v>0.49477026196278878</v>
      </c>
      <c r="O7457" s="19"/>
      <c r="P7457" s="50">
        <v>0.76433382290212981</v>
      </c>
      <c r="R7457" s="9" t="s">
        <v>0</v>
      </c>
    </row>
    <row r="7458" spans="2:18" x14ac:dyDescent="0.2">
      <c r="B7458" s="25">
        <v>7228</v>
      </c>
      <c r="C7458" s="193">
        <v>0.96014752502180034</v>
      </c>
      <c r="D7458" s="19"/>
      <c r="E7458" s="19">
        <v>0.13200891951251803</v>
      </c>
      <c r="F7458" s="19"/>
      <c r="G7458" s="19"/>
      <c r="H7458" s="19">
        <v>0.6149655566368516</v>
      </c>
      <c r="I7458" s="19"/>
      <c r="J7458" s="19">
        <v>0.13562984035834946</v>
      </c>
      <c r="K7458" s="19">
        <v>1.6075817070470504</v>
      </c>
      <c r="L7458" s="19"/>
      <c r="M7458" s="19">
        <v>0.23040711908440017</v>
      </c>
      <c r="N7458" s="19"/>
      <c r="O7458" s="19">
        <v>0.80309620028627615</v>
      </c>
      <c r="P7458" s="50"/>
      <c r="R7458" s="9" t="s">
        <v>0</v>
      </c>
    </row>
    <row r="7459" spans="2:18" x14ac:dyDescent="0.2">
      <c r="B7459" s="25">
        <v>7229</v>
      </c>
      <c r="C7459" s="193"/>
      <c r="D7459" s="19">
        <v>0.91220599399102353</v>
      </c>
      <c r="E7459" s="19"/>
      <c r="F7459" s="19">
        <v>0.59076465791704569</v>
      </c>
      <c r="G7459" s="19"/>
      <c r="H7459" s="19">
        <v>1.210207118334264</v>
      </c>
      <c r="I7459" s="19"/>
      <c r="J7459" s="19">
        <v>1.3493913129005006</v>
      </c>
      <c r="K7459" s="19"/>
      <c r="L7459" s="19">
        <v>1.4015179178016386</v>
      </c>
      <c r="M7459" s="19"/>
      <c r="N7459" s="19">
        <v>1.1844039790449843</v>
      </c>
      <c r="O7459" s="19"/>
      <c r="P7459" s="50">
        <v>1.1275559294287094</v>
      </c>
      <c r="R7459" s="9" t="s">
        <v>0</v>
      </c>
    </row>
    <row r="7460" spans="2:18" x14ac:dyDescent="0.2">
      <c r="B7460" s="25">
        <v>7230</v>
      </c>
      <c r="C7460" s="193"/>
      <c r="D7460" s="19">
        <v>0.38521528163847035</v>
      </c>
      <c r="E7460" s="19"/>
      <c r="F7460" s="19">
        <v>0.94572075170553627</v>
      </c>
      <c r="G7460" s="19"/>
      <c r="H7460" s="19">
        <v>1.0681840672654535</v>
      </c>
      <c r="I7460" s="19"/>
      <c r="J7460" s="19">
        <v>1.5029138017312986</v>
      </c>
      <c r="K7460" s="19"/>
      <c r="L7460" s="19">
        <v>1.5435631405285257</v>
      </c>
      <c r="M7460" s="19"/>
      <c r="N7460" s="19">
        <v>0.50642314179005654</v>
      </c>
      <c r="O7460" s="19"/>
      <c r="P7460" s="50">
        <v>0.53038081861757669</v>
      </c>
      <c r="R7460" s="9" t="s">
        <v>0</v>
      </c>
    </row>
    <row r="7461" spans="2:18" x14ac:dyDescent="0.2">
      <c r="B7461" s="25">
        <v>7231</v>
      </c>
      <c r="C7461" s="193">
        <v>1.460302965006969</v>
      </c>
      <c r="D7461" s="19"/>
      <c r="E7461" s="19">
        <v>2.222254902942328</v>
      </c>
      <c r="F7461" s="19"/>
      <c r="G7461" s="19">
        <v>1.8367388747342508</v>
      </c>
      <c r="H7461" s="19"/>
      <c r="I7461" s="19">
        <v>2.3294220601594744</v>
      </c>
      <c r="J7461" s="19"/>
      <c r="K7461" s="19">
        <v>1.3333311430794972</v>
      </c>
      <c r="L7461" s="19"/>
      <c r="M7461" s="19">
        <v>1.9016524589760657</v>
      </c>
      <c r="N7461" s="19"/>
      <c r="O7461" s="19">
        <v>1.6744499528773862</v>
      </c>
      <c r="P7461" s="50"/>
      <c r="R7461" s="9" t="s">
        <v>0</v>
      </c>
    </row>
    <row r="7462" spans="2:18" x14ac:dyDescent="0.2">
      <c r="B7462" s="25">
        <v>7232</v>
      </c>
      <c r="C7462" s="193"/>
      <c r="D7462" s="19">
        <v>0.11122510335749324</v>
      </c>
      <c r="E7462" s="19">
        <v>0.85986234160241903</v>
      </c>
      <c r="F7462" s="19"/>
      <c r="G7462" s="19"/>
      <c r="H7462" s="19">
        <v>0.43489042809015699</v>
      </c>
      <c r="I7462" s="19"/>
      <c r="J7462" s="19">
        <v>0.39551208327837006</v>
      </c>
      <c r="K7462" s="19"/>
      <c r="L7462" s="19">
        <v>0.85629436004713455</v>
      </c>
      <c r="M7462" s="19">
        <v>8.9711891962679993E-2</v>
      </c>
      <c r="N7462" s="19"/>
      <c r="O7462" s="19">
        <v>0.77844712861441601</v>
      </c>
      <c r="P7462" s="50"/>
      <c r="R7462" s="9" t="s">
        <v>0</v>
      </c>
    </row>
    <row r="7463" spans="2:18" x14ac:dyDescent="0.2">
      <c r="B7463" s="25">
        <v>7233</v>
      </c>
      <c r="C7463" s="193">
        <v>1.0445397852333766</v>
      </c>
      <c r="D7463" s="19"/>
      <c r="E7463" s="19">
        <v>1.9646979019917015</v>
      </c>
      <c r="F7463" s="19"/>
      <c r="G7463" s="19">
        <v>1.3413056406455173</v>
      </c>
      <c r="H7463" s="19"/>
      <c r="I7463" s="19">
        <v>1.4563119073808366</v>
      </c>
      <c r="J7463" s="19"/>
      <c r="K7463" s="19">
        <v>0.75164184087516028</v>
      </c>
      <c r="L7463" s="19"/>
      <c r="M7463" s="19">
        <v>0.80591982324861067</v>
      </c>
      <c r="N7463" s="19"/>
      <c r="O7463" s="19">
        <v>2.0914445647963342</v>
      </c>
      <c r="P7463" s="50"/>
      <c r="R7463" s="9" t="s">
        <v>0</v>
      </c>
    </row>
    <row r="7464" spans="2:18" x14ac:dyDescent="0.2">
      <c r="B7464" s="25">
        <v>7234</v>
      </c>
      <c r="C7464" s="193"/>
      <c r="D7464" s="19">
        <v>0.67734142197529246</v>
      </c>
      <c r="E7464" s="19"/>
      <c r="F7464" s="19">
        <v>0.12944183714440521</v>
      </c>
      <c r="G7464" s="19"/>
      <c r="H7464" s="19">
        <v>0.11180824318759533</v>
      </c>
      <c r="I7464" s="19"/>
      <c r="J7464" s="19">
        <v>1.7224917032273206</v>
      </c>
      <c r="K7464" s="19"/>
      <c r="L7464" s="19">
        <v>1.2578125972563001</v>
      </c>
      <c r="M7464" s="19"/>
      <c r="N7464" s="19">
        <v>0.21621081063718758</v>
      </c>
      <c r="O7464" s="19"/>
      <c r="P7464" s="50">
        <v>0.8823378884784645</v>
      </c>
      <c r="R7464" s="9" t="s">
        <v>0</v>
      </c>
    </row>
    <row r="7465" spans="2:18" x14ac:dyDescent="0.2">
      <c r="B7465" s="25">
        <v>7235</v>
      </c>
      <c r="C7465" s="193"/>
      <c r="D7465" s="19">
        <v>0.92582952031671151</v>
      </c>
      <c r="E7465" s="19"/>
      <c r="F7465" s="19">
        <v>0.26608800480813827</v>
      </c>
      <c r="G7465" s="19"/>
      <c r="H7465" s="19">
        <v>0.23495421681384887</v>
      </c>
      <c r="I7465" s="19"/>
      <c r="J7465" s="19">
        <v>0.13901045959547234</v>
      </c>
      <c r="K7465" s="19"/>
      <c r="L7465" s="19">
        <v>0.91841281976835965</v>
      </c>
      <c r="M7465" s="19"/>
      <c r="N7465" s="19">
        <v>1.2938456471683266</v>
      </c>
      <c r="O7465" s="19"/>
      <c r="P7465" s="50">
        <v>0.82666290887576943</v>
      </c>
      <c r="R7465" s="9" t="s">
        <v>0</v>
      </c>
    </row>
    <row r="7466" spans="2:18" x14ac:dyDescent="0.2">
      <c r="B7466" s="25">
        <v>7236</v>
      </c>
      <c r="C7466" s="193"/>
      <c r="D7466" s="19">
        <v>0.58137766360668153</v>
      </c>
      <c r="E7466" s="19"/>
      <c r="F7466" s="19">
        <v>1.0262741116254313</v>
      </c>
      <c r="G7466" s="19"/>
      <c r="H7466" s="19">
        <v>0.28333988968068147</v>
      </c>
      <c r="I7466" s="19">
        <v>3.1231390453749432E-2</v>
      </c>
      <c r="J7466" s="19"/>
      <c r="K7466" s="19"/>
      <c r="L7466" s="19">
        <v>0.33848622164703407</v>
      </c>
      <c r="M7466" s="19"/>
      <c r="N7466" s="19">
        <v>1.2523648169129995</v>
      </c>
      <c r="O7466" s="19"/>
      <c r="P7466" s="50">
        <v>0.9772748380075188</v>
      </c>
      <c r="R7466" s="9" t="s">
        <v>0</v>
      </c>
    </row>
    <row r="7467" spans="2:18" x14ac:dyDescent="0.2">
      <c r="B7467" s="25">
        <v>7237</v>
      </c>
      <c r="C7467" s="193">
        <v>0.97537227851454755</v>
      </c>
      <c r="D7467" s="19"/>
      <c r="E7467" s="19">
        <v>1.6498439794084863</v>
      </c>
      <c r="F7467" s="19"/>
      <c r="G7467" s="19">
        <v>1.3299531417748376</v>
      </c>
      <c r="H7467" s="19"/>
      <c r="I7467" s="19">
        <v>2.1870117064097538</v>
      </c>
      <c r="J7467" s="19"/>
      <c r="K7467" s="19">
        <v>1.2517493829214297</v>
      </c>
      <c r="L7467" s="19"/>
      <c r="M7467" s="19">
        <v>0.64724262276124434</v>
      </c>
      <c r="N7467" s="19"/>
      <c r="O7467" s="19">
        <v>0.65656303958042239</v>
      </c>
      <c r="P7467" s="50"/>
      <c r="R7467" s="9" t="s">
        <v>0</v>
      </c>
    </row>
    <row r="7468" spans="2:18" x14ac:dyDescent="0.2">
      <c r="B7468" s="25">
        <v>7238</v>
      </c>
      <c r="C7468" s="193"/>
      <c r="D7468" s="19">
        <v>1.4302814615234158</v>
      </c>
      <c r="E7468" s="19"/>
      <c r="F7468" s="19">
        <v>1.2680471509771856</v>
      </c>
      <c r="G7468" s="19"/>
      <c r="H7468" s="19">
        <v>1.1317802373223156</v>
      </c>
      <c r="I7468" s="19"/>
      <c r="J7468" s="19">
        <v>0.57602902387086408</v>
      </c>
      <c r="K7468" s="19"/>
      <c r="L7468" s="19">
        <v>1.2155511471492872</v>
      </c>
      <c r="M7468" s="19"/>
      <c r="N7468" s="19">
        <v>0.71466912430616847</v>
      </c>
      <c r="O7468" s="19"/>
      <c r="P7468" s="50">
        <v>1.0344653861310071</v>
      </c>
      <c r="R7468" s="9" t="s">
        <v>0</v>
      </c>
    </row>
    <row r="7469" spans="2:18" x14ac:dyDescent="0.2">
      <c r="B7469" s="25">
        <v>7239</v>
      </c>
      <c r="C7469" s="193"/>
      <c r="D7469" s="19">
        <v>0.34693887975240478</v>
      </c>
      <c r="E7469" s="19">
        <v>0.24403715282787675</v>
      </c>
      <c r="F7469" s="19"/>
      <c r="G7469" s="19"/>
      <c r="H7469" s="19">
        <v>0.52002210192739196</v>
      </c>
      <c r="I7469" s="19"/>
      <c r="J7469" s="19">
        <v>3.3914986585577862E-3</v>
      </c>
      <c r="K7469" s="19">
        <v>0.69520817262054502</v>
      </c>
      <c r="L7469" s="19"/>
      <c r="M7469" s="19"/>
      <c r="N7469" s="19">
        <v>0.17392601813640354</v>
      </c>
      <c r="O7469" s="19"/>
      <c r="P7469" s="50">
        <v>0.47559422471735047</v>
      </c>
      <c r="R7469" s="9" t="s">
        <v>0</v>
      </c>
    </row>
    <row r="7470" spans="2:18" x14ac:dyDescent="0.2">
      <c r="B7470" s="25">
        <v>7240</v>
      </c>
      <c r="C7470" s="193">
        <v>0.41795111579837119</v>
      </c>
      <c r="D7470" s="19"/>
      <c r="E7470" s="19">
        <v>0.52852719452876495</v>
      </c>
      <c r="F7470" s="19"/>
      <c r="G7470" s="19">
        <v>1.1736563779747655</v>
      </c>
      <c r="H7470" s="19"/>
      <c r="I7470" s="19">
        <v>1.2420871604183346</v>
      </c>
      <c r="J7470" s="19"/>
      <c r="K7470" s="19">
        <v>1.1270925839479131</v>
      </c>
      <c r="L7470" s="19"/>
      <c r="M7470" s="19">
        <v>0.60938212631886379</v>
      </c>
      <c r="N7470" s="19"/>
      <c r="O7470" s="19">
        <v>0.50536220097292961</v>
      </c>
      <c r="P7470" s="50"/>
      <c r="R7470" s="9" t="s">
        <v>0</v>
      </c>
    </row>
    <row r="7471" spans="2:18" x14ac:dyDescent="0.2">
      <c r="B7471" s="25">
        <v>7241</v>
      </c>
      <c r="C7471" s="193">
        <v>0.73315075612404279</v>
      </c>
      <c r="D7471" s="19"/>
      <c r="E7471" s="19">
        <v>0.84861662737626176</v>
      </c>
      <c r="F7471" s="19"/>
      <c r="G7471" s="19">
        <v>0.41750650032938702</v>
      </c>
      <c r="H7471" s="19"/>
      <c r="I7471" s="19">
        <v>0.55858509341466034</v>
      </c>
      <c r="J7471" s="19"/>
      <c r="K7471" s="19">
        <v>0.16238719873559243</v>
      </c>
      <c r="L7471" s="19"/>
      <c r="M7471" s="19"/>
      <c r="N7471" s="19">
        <v>8.1956848840517016E-2</v>
      </c>
      <c r="O7471" s="19">
        <v>0.24978128283917758</v>
      </c>
      <c r="P7471" s="50"/>
      <c r="R7471" s="9" t="s">
        <v>0</v>
      </c>
    </row>
    <row r="7472" spans="2:18" x14ac:dyDescent="0.2">
      <c r="B7472" s="25">
        <v>7242</v>
      </c>
      <c r="C7472" s="193"/>
      <c r="D7472" s="19">
        <v>1.5578850814605385</v>
      </c>
      <c r="E7472" s="19"/>
      <c r="F7472" s="19">
        <v>1.7345805850977398</v>
      </c>
      <c r="G7472" s="19"/>
      <c r="H7472" s="19">
        <v>1.5631978600180936</v>
      </c>
      <c r="I7472" s="19"/>
      <c r="J7472" s="19">
        <v>1.2791154345983269</v>
      </c>
      <c r="K7472" s="19"/>
      <c r="L7472" s="19">
        <v>1.3954524665109669</v>
      </c>
      <c r="M7472" s="19"/>
      <c r="N7472" s="19">
        <v>0.78360309720588817</v>
      </c>
      <c r="O7472" s="19"/>
      <c r="P7472" s="50">
        <v>1.1174910837963821</v>
      </c>
      <c r="R7472" s="9" t="s">
        <v>0</v>
      </c>
    </row>
    <row r="7473" spans="2:18" x14ac:dyDescent="0.2">
      <c r="B7473" s="25">
        <v>7243</v>
      </c>
      <c r="C7473" s="193"/>
      <c r="D7473" s="19">
        <v>0.97217510068699153</v>
      </c>
      <c r="E7473" s="19"/>
      <c r="F7473" s="19">
        <v>1.3360225579547611</v>
      </c>
      <c r="G7473" s="19"/>
      <c r="H7473" s="19">
        <v>0.89892156157513048</v>
      </c>
      <c r="I7473" s="19"/>
      <c r="J7473" s="19">
        <v>0.9108723939140565</v>
      </c>
      <c r="K7473" s="19"/>
      <c r="L7473" s="19">
        <v>1.1451939165530156</v>
      </c>
      <c r="M7473" s="19"/>
      <c r="N7473" s="19">
        <v>0.69682151525350666</v>
      </c>
      <c r="O7473" s="19"/>
      <c r="P7473" s="50">
        <v>0.56258322678400008</v>
      </c>
      <c r="R7473" s="9" t="s">
        <v>0</v>
      </c>
    </row>
    <row r="7474" spans="2:18" x14ac:dyDescent="0.2">
      <c r="B7474" s="25">
        <v>7244</v>
      </c>
      <c r="C7474" s="193"/>
      <c r="D7474" s="19">
        <v>1.8057323342320253</v>
      </c>
      <c r="E7474" s="19"/>
      <c r="F7474" s="19">
        <v>0.2038021442892958</v>
      </c>
      <c r="G7474" s="19"/>
      <c r="H7474" s="19">
        <v>1.3493621921199013</v>
      </c>
      <c r="I7474" s="19"/>
      <c r="J7474" s="19">
        <v>0.97848357319036594</v>
      </c>
      <c r="K7474" s="19"/>
      <c r="L7474" s="19">
        <v>0.8324389999954247</v>
      </c>
      <c r="M7474" s="19"/>
      <c r="N7474" s="19">
        <v>0.87567313694154758</v>
      </c>
      <c r="O7474" s="19"/>
      <c r="P7474" s="50">
        <v>1.1036380782727331</v>
      </c>
      <c r="R7474" s="9" t="s">
        <v>0</v>
      </c>
    </row>
    <row r="7475" spans="2:18" x14ac:dyDescent="0.2">
      <c r="B7475" s="25">
        <v>7245</v>
      </c>
      <c r="C7475" s="193">
        <v>1.1977137059180625</v>
      </c>
      <c r="D7475" s="19"/>
      <c r="E7475" s="19">
        <v>2.5358377587307448</v>
      </c>
      <c r="F7475" s="19"/>
      <c r="G7475" s="19">
        <v>2.1537205326338711</v>
      </c>
      <c r="H7475" s="19"/>
      <c r="I7475" s="19">
        <v>1.7082252642610392</v>
      </c>
      <c r="J7475" s="19"/>
      <c r="K7475" s="19">
        <v>1.5444463059517264</v>
      </c>
      <c r="L7475" s="19"/>
      <c r="M7475" s="19">
        <v>0.80805029178637566</v>
      </c>
      <c r="N7475" s="19"/>
      <c r="O7475" s="19">
        <v>2.186577685021871</v>
      </c>
      <c r="P7475" s="50"/>
      <c r="R7475" s="9" t="s">
        <v>0</v>
      </c>
    </row>
    <row r="7476" spans="2:18" x14ac:dyDescent="0.2">
      <c r="B7476" s="25">
        <v>7246</v>
      </c>
      <c r="C7476" s="193"/>
      <c r="D7476" s="19">
        <v>1.2242860777703104</v>
      </c>
      <c r="E7476" s="19"/>
      <c r="F7476" s="19">
        <v>1.6736436516124904</v>
      </c>
      <c r="G7476" s="19"/>
      <c r="H7476" s="19">
        <v>0.80756059025277638</v>
      </c>
      <c r="I7476" s="19"/>
      <c r="J7476" s="19">
        <v>0.71032936980502437</v>
      </c>
      <c r="K7476" s="19"/>
      <c r="L7476" s="19">
        <v>0.31977680227485361</v>
      </c>
      <c r="M7476" s="19"/>
      <c r="N7476" s="19">
        <v>0.52314570702174756</v>
      </c>
      <c r="O7476" s="19"/>
      <c r="P7476" s="50">
        <v>0.28138336429271771</v>
      </c>
      <c r="R7476" s="9" t="s">
        <v>0</v>
      </c>
    </row>
    <row r="7477" spans="2:18" x14ac:dyDescent="0.2">
      <c r="B7477" s="25">
        <v>7247</v>
      </c>
      <c r="C7477" s="193"/>
      <c r="D7477" s="19">
        <v>0.21375113200320983</v>
      </c>
      <c r="E7477" s="19"/>
      <c r="F7477" s="19">
        <v>1.1666973457188956</v>
      </c>
      <c r="G7477" s="19"/>
      <c r="H7477" s="19">
        <v>0.28399794741409268</v>
      </c>
      <c r="I7477" s="19"/>
      <c r="J7477" s="19">
        <v>1.0000765962748179</v>
      </c>
      <c r="K7477" s="19"/>
      <c r="L7477" s="19">
        <v>0.88559852992756316</v>
      </c>
      <c r="M7477" s="19">
        <v>8.6667833393774735E-2</v>
      </c>
      <c r="N7477" s="19"/>
      <c r="O7477" s="19">
        <v>1.685836449972148E-2</v>
      </c>
      <c r="P7477" s="50"/>
      <c r="R7477" s="9" t="s">
        <v>0</v>
      </c>
    </row>
    <row r="7478" spans="2:18" x14ac:dyDescent="0.2">
      <c r="B7478" s="25">
        <v>7248</v>
      </c>
      <c r="C7478" s="193"/>
      <c r="D7478" s="19">
        <v>0.20314741753410745</v>
      </c>
      <c r="E7478" s="19">
        <v>0.76455317427410652</v>
      </c>
      <c r="F7478" s="19"/>
      <c r="G7478" s="19">
        <v>0.57426583056009795</v>
      </c>
      <c r="H7478" s="19"/>
      <c r="I7478" s="19">
        <v>0.32777759212069402</v>
      </c>
      <c r="J7478" s="19"/>
      <c r="K7478" s="19">
        <v>0.2960260262576368</v>
      </c>
      <c r="L7478" s="19"/>
      <c r="M7478" s="19">
        <v>0.35755608508252662</v>
      </c>
      <c r="N7478" s="19"/>
      <c r="O7478" s="19"/>
      <c r="P7478" s="50">
        <v>0.22750229051426918</v>
      </c>
      <c r="R7478" s="9" t="s">
        <v>0</v>
      </c>
    </row>
    <row r="7479" spans="2:18" x14ac:dyDescent="0.2">
      <c r="B7479" s="25">
        <v>7249</v>
      </c>
      <c r="C7479" s="193"/>
      <c r="D7479" s="19">
        <v>1.4369268672535291</v>
      </c>
      <c r="E7479" s="19">
        <v>0.16597970823175515</v>
      </c>
      <c r="F7479" s="19"/>
      <c r="G7479" s="19">
        <v>0.23482764031326156</v>
      </c>
      <c r="H7479" s="19"/>
      <c r="I7479" s="19">
        <v>7.1260321420565306E-2</v>
      </c>
      <c r="J7479" s="19"/>
      <c r="K7479" s="19">
        <v>2.612713719317393E-2</v>
      </c>
      <c r="L7479" s="19"/>
      <c r="M7479" s="19">
        <v>0.28211141155893826</v>
      </c>
      <c r="N7479" s="19"/>
      <c r="O7479" s="19">
        <v>0.15557514827809865</v>
      </c>
      <c r="P7479" s="50"/>
      <c r="R7479" s="9" t="s">
        <v>0</v>
      </c>
    </row>
    <row r="7480" spans="2:18" x14ac:dyDescent="0.2">
      <c r="B7480" s="25">
        <v>7250</v>
      </c>
      <c r="C7480" s="193">
        <v>0.21185249937900777</v>
      </c>
      <c r="D7480" s="19"/>
      <c r="E7480" s="19">
        <v>1.1959991015897691</v>
      </c>
      <c r="F7480" s="19"/>
      <c r="G7480" s="19">
        <v>0.38469285576928264</v>
      </c>
      <c r="H7480" s="19"/>
      <c r="I7480" s="19">
        <v>0.47441692076580005</v>
      </c>
      <c r="J7480" s="19"/>
      <c r="K7480" s="19">
        <v>1.191845991773141</v>
      </c>
      <c r="L7480" s="19"/>
      <c r="M7480" s="19">
        <v>0.60453996756403194</v>
      </c>
      <c r="N7480" s="19"/>
      <c r="O7480" s="19">
        <v>0.72865923668094568</v>
      </c>
      <c r="P7480" s="50"/>
      <c r="R7480" s="9" t="s">
        <v>0</v>
      </c>
    </row>
    <row r="7481" spans="2:18" x14ac:dyDescent="0.2">
      <c r="B7481" s="25">
        <v>7251</v>
      </c>
      <c r="C7481" s="193">
        <v>0.52201674835480583</v>
      </c>
      <c r="D7481" s="19"/>
      <c r="E7481" s="19">
        <v>1.1837066085804913</v>
      </c>
      <c r="F7481" s="19"/>
      <c r="G7481" s="19">
        <v>1.1478249335585737</v>
      </c>
      <c r="H7481" s="19"/>
      <c r="I7481" s="19">
        <v>0.83413214001842195</v>
      </c>
      <c r="J7481" s="19"/>
      <c r="K7481" s="19">
        <v>1.0963000472831537</v>
      </c>
      <c r="L7481" s="19"/>
      <c r="M7481" s="19">
        <v>0.43317387802013863</v>
      </c>
      <c r="N7481" s="19"/>
      <c r="O7481" s="19">
        <v>1.1561023294282455</v>
      </c>
      <c r="P7481" s="50"/>
      <c r="R7481" s="9" t="s">
        <v>0</v>
      </c>
    </row>
    <row r="7482" spans="2:18" x14ac:dyDescent="0.2">
      <c r="B7482" s="25">
        <v>7252</v>
      </c>
      <c r="C7482" s="193">
        <v>5.4272722176746932E-2</v>
      </c>
      <c r="D7482" s="19"/>
      <c r="E7482" s="19"/>
      <c r="F7482" s="19">
        <v>0.67936817810464512</v>
      </c>
      <c r="G7482" s="19">
        <v>0.34745335005205352</v>
      </c>
      <c r="H7482" s="19"/>
      <c r="I7482" s="19">
        <v>0.61081341402276701</v>
      </c>
      <c r="J7482" s="19"/>
      <c r="K7482" s="19">
        <v>9.9171243509259044E-2</v>
      </c>
      <c r="L7482" s="19"/>
      <c r="M7482" s="19">
        <v>0.49684731789960962</v>
      </c>
      <c r="N7482" s="19"/>
      <c r="O7482" s="19">
        <v>0.48629457968875783</v>
      </c>
      <c r="P7482" s="50"/>
      <c r="R7482" s="9" t="s">
        <v>0</v>
      </c>
    </row>
    <row r="7483" spans="2:18" x14ac:dyDescent="0.2">
      <c r="B7483" s="25">
        <v>7253</v>
      </c>
      <c r="C7483" s="193">
        <v>0.4390725145273775</v>
      </c>
      <c r="D7483" s="19"/>
      <c r="E7483" s="19">
        <v>4.2241948018257938E-2</v>
      </c>
      <c r="F7483" s="19"/>
      <c r="G7483" s="19">
        <v>0.59568523455607414</v>
      </c>
      <c r="H7483" s="19"/>
      <c r="I7483" s="19">
        <v>0.45119900816081665</v>
      </c>
      <c r="J7483" s="19"/>
      <c r="K7483" s="19">
        <v>0.88280327687796167</v>
      </c>
      <c r="L7483" s="19"/>
      <c r="M7483" s="19">
        <v>0.1976790314181199</v>
      </c>
      <c r="N7483" s="19"/>
      <c r="O7483" s="19"/>
      <c r="P7483" s="50">
        <v>0.29925056239106951</v>
      </c>
      <c r="R7483" s="9" t="s">
        <v>0</v>
      </c>
    </row>
    <row r="7484" spans="2:18" x14ac:dyDescent="0.2">
      <c r="B7484" s="25">
        <v>7254</v>
      </c>
      <c r="C7484" s="193">
        <v>0.12851008525510316</v>
      </c>
      <c r="D7484" s="19"/>
      <c r="E7484" s="19">
        <v>1.6984174702543275</v>
      </c>
      <c r="F7484" s="19"/>
      <c r="G7484" s="19">
        <v>1.149896688493385</v>
      </c>
      <c r="H7484" s="19"/>
      <c r="I7484" s="19">
        <v>0.97430621658418926</v>
      </c>
      <c r="J7484" s="19"/>
      <c r="K7484" s="19">
        <v>0.41272273703111434</v>
      </c>
      <c r="L7484" s="19"/>
      <c r="M7484" s="19">
        <v>1.1559763414393225</v>
      </c>
      <c r="N7484" s="19"/>
      <c r="O7484" s="19">
        <v>1.688009567845858</v>
      </c>
      <c r="P7484" s="50"/>
      <c r="R7484" s="9" t="s">
        <v>0</v>
      </c>
    </row>
    <row r="7485" spans="2:18" x14ac:dyDescent="0.2">
      <c r="B7485" s="25">
        <v>7255</v>
      </c>
      <c r="C7485" s="193">
        <v>0.87526849417343988</v>
      </c>
      <c r="D7485" s="19"/>
      <c r="E7485" s="19">
        <v>1.4715395559706095</v>
      </c>
      <c r="F7485" s="19"/>
      <c r="G7485" s="19">
        <v>1.7227844413425228</v>
      </c>
      <c r="H7485" s="19"/>
      <c r="I7485" s="19">
        <v>0.6209927403748875</v>
      </c>
      <c r="J7485" s="19"/>
      <c r="K7485" s="19">
        <v>1.3259290737881795</v>
      </c>
      <c r="L7485" s="19"/>
      <c r="M7485" s="19">
        <v>1.1556575844049439</v>
      </c>
      <c r="N7485" s="19"/>
      <c r="O7485" s="19">
        <v>1.033699802558129</v>
      </c>
      <c r="P7485" s="50"/>
      <c r="R7485" s="9" t="s">
        <v>0</v>
      </c>
    </row>
    <row r="7486" spans="2:18" x14ac:dyDescent="0.2">
      <c r="B7486" s="25">
        <v>7256</v>
      </c>
      <c r="C7486" s="193"/>
      <c r="D7486" s="19">
        <v>0.18056057583926866</v>
      </c>
      <c r="E7486" s="19"/>
      <c r="F7486" s="19">
        <v>0.55794898104773771</v>
      </c>
      <c r="G7486" s="19"/>
      <c r="H7486" s="19">
        <v>0.40262440713171277</v>
      </c>
      <c r="I7486" s="19"/>
      <c r="J7486" s="19">
        <v>0.28865423088169356</v>
      </c>
      <c r="K7486" s="19">
        <v>0.27300526109161566</v>
      </c>
      <c r="L7486" s="19"/>
      <c r="M7486" s="19"/>
      <c r="N7486" s="19">
        <v>0.45246162071002394</v>
      </c>
      <c r="O7486" s="19"/>
      <c r="P7486" s="50">
        <v>0.1538213960598511</v>
      </c>
      <c r="R7486" s="9" t="s">
        <v>0</v>
      </c>
    </row>
    <row r="7487" spans="2:18" x14ac:dyDescent="0.2">
      <c r="B7487" s="25">
        <v>7257</v>
      </c>
      <c r="C7487" s="193">
        <v>0.64843377097702237</v>
      </c>
      <c r="D7487" s="19"/>
      <c r="E7487" s="19">
        <v>0.78800016695495279</v>
      </c>
      <c r="F7487" s="19"/>
      <c r="G7487" s="19"/>
      <c r="H7487" s="19">
        <v>0.3184230787318546</v>
      </c>
      <c r="I7487" s="19">
        <v>0.76250559978471266</v>
      </c>
      <c r="J7487" s="19"/>
      <c r="K7487" s="19">
        <v>0.86159954461733856</v>
      </c>
      <c r="L7487" s="19"/>
      <c r="M7487" s="19">
        <v>1.1432388844602135</v>
      </c>
      <c r="N7487" s="19"/>
      <c r="O7487" s="19"/>
      <c r="P7487" s="50">
        <v>0.27164533725710699</v>
      </c>
      <c r="R7487" s="9" t="s">
        <v>0</v>
      </c>
    </row>
    <row r="7488" spans="2:18" x14ac:dyDescent="0.2">
      <c r="B7488" s="25">
        <v>7258</v>
      </c>
      <c r="C7488" s="193"/>
      <c r="D7488" s="19">
        <v>1.5932092542368856</v>
      </c>
      <c r="E7488" s="19"/>
      <c r="F7488" s="19">
        <v>1.5202611712064358</v>
      </c>
      <c r="G7488" s="19"/>
      <c r="H7488" s="19">
        <v>2.0467240190546963</v>
      </c>
      <c r="I7488" s="19"/>
      <c r="J7488" s="19">
        <v>1.9135074074533331</v>
      </c>
      <c r="K7488" s="19"/>
      <c r="L7488" s="19">
        <v>1.2737142814811619</v>
      </c>
      <c r="M7488" s="19"/>
      <c r="N7488" s="19">
        <v>0.76392233146943078</v>
      </c>
      <c r="O7488" s="19"/>
      <c r="P7488" s="50">
        <v>2.1210408690184512</v>
      </c>
      <c r="R7488" s="9" t="s">
        <v>0</v>
      </c>
    </row>
    <row r="7489" spans="2:18" x14ac:dyDescent="0.2">
      <c r="B7489" s="25">
        <v>7259</v>
      </c>
      <c r="C7489" s="193"/>
      <c r="D7489" s="19">
        <v>0.78751716779126568</v>
      </c>
      <c r="E7489" s="19"/>
      <c r="F7489" s="19">
        <v>1.3001662977709278</v>
      </c>
      <c r="G7489" s="19"/>
      <c r="H7489" s="19">
        <v>1.5950660023943548</v>
      </c>
      <c r="I7489" s="19"/>
      <c r="J7489" s="19">
        <v>1.9519230394497287</v>
      </c>
      <c r="K7489" s="19"/>
      <c r="L7489" s="19">
        <v>1.4573608897159254</v>
      </c>
      <c r="M7489" s="19"/>
      <c r="N7489" s="19">
        <v>1.2237867109333709</v>
      </c>
      <c r="O7489" s="19"/>
      <c r="P7489" s="50">
        <v>1.1851253325550248</v>
      </c>
      <c r="R7489" s="9" t="s">
        <v>0</v>
      </c>
    </row>
    <row r="7490" spans="2:18" x14ac:dyDescent="0.2">
      <c r="B7490" s="25">
        <v>7260</v>
      </c>
      <c r="C7490" s="193">
        <v>0.67986128587031358</v>
      </c>
      <c r="D7490" s="19"/>
      <c r="E7490" s="19">
        <v>0.87733390760202135</v>
      </c>
      <c r="F7490" s="19"/>
      <c r="G7490" s="19">
        <v>0.58447512272792701</v>
      </c>
      <c r="H7490" s="19"/>
      <c r="I7490" s="19">
        <v>0.72063530160743461</v>
      </c>
      <c r="J7490" s="19"/>
      <c r="K7490" s="19">
        <v>0.26006675493972614</v>
      </c>
      <c r="L7490" s="19"/>
      <c r="M7490" s="19">
        <v>0.33661195591496251</v>
      </c>
      <c r="N7490" s="19"/>
      <c r="O7490" s="19">
        <v>0.5503913657922902</v>
      </c>
      <c r="P7490" s="50"/>
      <c r="R7490" s="9" t="s">
        <v>0</v>
      </c>
    </row>
    <row r="7491" spans="2:18" x14ac:dyDescent="0.2">
      <c r="B7491" s="25">
        <v>7261</v>
      </c>
      <c r="C7491" s="193"/>
      <c r="D7491" s="19">
        <v>1.1856187698519098</v>
      </c>
      <c r="E7491" s="19"/>
      <c r="F7491" s="19">
        <v>0.23568460238308495</v>
      </c>
      <c r="G7491" s="19"/>
      <c r="H7491" s="19">
        <v>1.2551427687679444</v>
      </c>
      <c r="I7491" s="19"/>
      <c r="J7491" s="19">
        <v>1.2007691252723007</v>
      </c>
      <c r="K7491" s="19"/>
      <c r="L7491" s="19">
        <v>0.41282035645157905</v>
      </c>
      <c r="M7491" s="19"/>
      <c r="N7491" s="19">
        <v>0.56809733746771562</v>
      </c>
      <c r="O7491" s="19"/>
      <c r="P7491" s="50">
        <v>0.25209512321919975</v>
      </c>
      <c r="R7491" s="9" t="s">
        <v>0</v>
      </c>
    </row>
    <row r="7492" spans="2:18" x14ac:dyDescent="0.2">
      <c r="B7492" s="25">
        <v>7262</v>
      </c>
      <c r="C7492" s="193">
        <v>0.23683159268009801</v>
      </c>
      <c r="D7492" s="19"/>
      <c r="E7492" s="19"/>
      <c r="F7492" s="19">
        <v>0.55017962060231052</v>
      </c>
      <c r="G7492" s="19"/>
      <c r="H7492" s="19">
        <v>0.47726809635426803</v>
      </c>
      <c r="I7492" s="19"/>
      <c r="J7492" s="19">
        <v>1.0507631772330464</v>
      </c>
      <c r="K7492" s="19"/>
      <c r="L7492" s="19">
        <v>1.3496537517977258</v>
      </c>
      <c r="M7492" s="19">
        <v>0.11646003375515578</v>
      </c>
      <c r="N7492" s="19"/>
      <c r="O7492" s="19"/>
      <c r="P7492" s="50">
        <v>0.38404745343222046</v>
      </c>
      <c r="R7492" s="9" t="s">
        <v>0</v>
      </c>
    </row>
    <row r="7493" spans="2:18" x14ac:dyDescent="0.2">
      <c r="B7493" s="25">
        <v>7263</v>
      </c>
      <c r="C7493" s="193">
        <v>0.78552804821881173</v>
      </c>
      <c r="D7493" s="19"/>
      <c r="E7493" s="19">
        <v>1.6866351832033935</v>
      </c>
      <c r="F7493" s="19"/>
      <c r="G7493" s="19">
        <v>1.5263708178963287</v>
      </c>
      <c r="H7493" s="19"/>
      <c r="I7493" s="19">
        <v>1.5585988195113696</v>
      </c>
      <c r="J7493" s="19"/>
      <c r="K7493" s="19">
        <v>0.25618961106222682</v>
      </c>
      <c r="L7493" s="19"/>
      <c r="M7493" s="19">
        <v>0.94895421885451769</v>
      </c>
      <c r="N7493" s="19"/>
      <c r="O7493" s="19">
        <v>1.0211335808430011</v>
      </c>
      <c r="P7493" s="50"/>
      <c r="R7493" s="9" t="s">
        <v>0</v>
      </c>
    </row>
    <row r="7494" spans="2:18" x14ac:dyDescent="0.2">
      <c r="B7494" s="25">
        <v>7264</v>
      </c>
      <c r="C7494" s="193"/>
      <c r="D7494" s="19">
        <v>0.12713504702235892</v>
      </c>
      <c r="E7494" s="19">
        <v>0.36025885449184769</v>
      </c>
      <c r="F7494" s="19"/>
      <c r="G7494" s="19">
        <v>0.28559248093761291</v>
      </c>
      <c r="H7494" s="19"/>
      <c r="I7494" s="19"/>
      <c r="J7494" s="19">
        <v>0.27045741011268792</v>
      </c>
      <c r="K7494" s="19"/>
      <c r="L7494" s="19">
        <v>0.16236201684272802</v>
      </c>
      <c r="M7494" s="19"/>
      <c r="N7494" s="19">
        <v>0.47414540543874867</v>
      </c>
      <c r="O7494" s="19"/>
      <c r="P7494" s="50">
        <v>9.1710283905287668E-3</v>
      </c>
      <c r="R7494" s="9" t="s">
        <v>0</v>
      </c>
    </row>
    <row r="7495" spans="2:18" x14ac:dyDescent="0.2">
      <c r="B7495" s="25">
        <v>7265</v>
      </c>
      <c r="C7495" s="193">
        <v>0.53622739044479717</v>
      </c>
      <c r="D7495" s="19"/>
      <c r="E7495" s="19">
        <v>0.63980313341168216</v>
      </c>
      <c r="F7495" s="19"/>
      <c r="G7495" s="19">
        <v>9.2229673229597686E-2</v>
      </c>
      <c r="H7495" s="19"/>
      <c r="I7495" s="19"/>
      <c r="J7495" s="19">
        <v>0.84630905504780973</v>
      </c>
      <c r="K7495" s="19">
        <v>0.89891076216382126</v>
      </c>
      <c r="L7495" s="19"/>
      <c r="M7495" s="19">
        <v>0.12035684547347977</v>
      </c>
      <c r="N7495" s="19"/>
      <c r="O7495" s="19">
        <v>1.2117639471467889</v>
      </c>
      <c r="P7495" s="50"/>
      <c r="R7495" s="9" t="s">
        <v>0</v>
      </c>
    </row>
    <row r="7496" spans="2:18" x14ac:dyDescent="0.2">
      <c r="B7496" s="25">
        <v>7266</v>
      </c>
      <c r="C7496" s="193"/>
      <c r="D7496" s="19">
        <v>0.60113183919103108</v>
      </c>
      <c r="E7496" s="19"/>
      <c r="F7496" s="19">
        <v>0.55655398385799626</v>
      </c>
      <c r="G7496" s="19"/>
      <c r="H7496" s="19">
        <v>0.4852466269911041</v>
      </c>
      <c r="I7496" s="19"/>
      <c r="J7496" s="19">
        <v>0.70289463086439996</v>
      </c>
      <c r="K7496" s="19"/>
      <c r="L7496" s="19">
        <v>1.2760947643657912</v>
      </c>
      <c r="M7496" s="19"/>
      <c r="N7496" s="19">
        <v>1.4719255937158409</v>
      </c>
      <c r="O7496" s="19"/>
      <c r="P7496" s="50">
        <v>0.80363643599201551</v>
      </c>
      <c r="R7496" s="9" t="s">
        <v>0</v>
      </c>
    </row>
    <row r="7497" spans="2:18" x14ac:dyDescent="0.2">
      <c r="B7497" s="25">
        <v>7267</v>
      </c>
      <c r="C7497" s="193">
        <v>1.0267592468828277</v>
      </c>
      <c r="D7497" s="19"/>
      <c r="E7497" s="19">
        <v>2.9657468850801682E-2</v>
      </c>
      <c r="F7497" s="19"/>
      <c r="G7497" s="19">
        <v>0.44390437343792694</v>
      </c>
      <c r="H7497" s="19"/>
      <c r="I7497" s="19">
        <v>0.62296922448981773</v>
      </c>
      <c r="J7497" s="19"/>
      <c r="K7497" s="19">
        <v>1.4445100489557194</v>
      </c>
      <c r="L7497" s="19"/>
      <c r="M7497" s="19">
        <v>1.3535496946668</v>
      </c>
      <c r="N7497" s="19"/>
      <c r="O7497" s="19">
        <v>0.32540387664895976</v>
      </c>
      <c r="P7497" s="50"/>
      <c r="R7497" s="9" t="s">
        <v>0</v>
      </c>
    </row>
    <row r="7498" spans="2:18" x14ac:dyDescent="0.2">
      <c r="B7498" s="25">
        <v>7268</v>
      </c>
      <c r="C7498" s="193">
        <v>0.50022519492075213</v>
      </c>
      <c r="D7498" s="19"/>
      <c r="E7498" s="19">
        <v>0.76022639455042851</v>
      </c>
      <c r="F7498" s="19"/>
      <c r="G7498" s="19">
        <v>0.19501626153873258</v>
      </c>
      <c r="H7498" s="19"/>
      <c r="I7498" s="19">
        <v>0.42077268526720651</v>
      </c>
      <c r="J7498" s="19"/>
      <c r="K7498" s="19">
        <v>0.71527627829648233</v>
      </c>
      <c r="L7498" s="19"/>
      <c r="M7498" s="19">
        <v>0.98112990224953389</v>
      </c>
      <c r="N7498" s="19"/>
      <c r="O7498" s="19">
        <v>0.85858487602526434</v>
      </c>
      <c r="P7498" s="50"/>
      <c r="R7498" s="9" t="s">
        <v>0</v>
      </c>
    </row>
    <row r="7499" spans="2:18" x14ac:dyDescent="0.2">
      <c r="B7499" s="25">
        <v>7269</v>
      </c>
      <c r="C7499" s="193">
        <v>0.12618144438462994</v>
      </c>
      <c r="D7499" s="19"/>
      <c r="E7499" s="19"/>
      <c r="F7499" s="19">
        <v>0.21659539280932014</v>
      </c>
      <c r="G7499" s="19">
        <v>2.5586290528070443E-2</v>
      </c>
      <c r="H7499" s="19"/>
      <c r="I7499" s="19"/>
      <c r="J7499" s="19">
        <v>0.20600117765104134</v>
      </c>
      <c r="K7499" s="19"/>
      <c r="L7499" s="19">
        <v>0.4644229998548503</v>
      </c>
      <c r="M7499" s="19">
        <v>0.19642389173111194</v>
      </c>
      <c r="N7499" s="19"/>
      <c r="O7499" s="19"/>
      <c r="P7499" s="50">
        <v>0.47891771330762928</v>
      </c>
      <c r="R7499" s="9" t="s">
        <v>0</v>
      </c>
    </row>
    <row r="7500" spans="2:18" x14ac:dyDescent="0.2">
      <c r="B7500" s="25">
        <v>7270</v>
      </c>
      <c r="C7500" s="193">
        <v>1.5149194765109015</v>
      </c>
      <c r="D7500" s="19"/>
      <c r="E7500" s="19">
        <v>1.0116745560218192</v>
      </c>
      <c r="F7500" s="19"/>
      <c r="G7500" s="19">
        <v>1.4398331345292619</v>
      </c>
      <c r="H7500" s="19"/>
      <c r="I7500" s="19">
        <v>1.7579905478050755</v>
      </c>
      <c r="J7500" s="19"/>
      <c r="K7500" s="19">
        <v>1.5009128383980193</v>
      </c>
      <c r="L7500" s="19"/>
      <c r="M7500" s="19">
        <v>2.3185963048953684</v>
      </c>
      <c r="N7500" s="19"/>
      <c r="O7500" s="19">
        <v>1.4401599839306494</v>
      </c>
      <c r="P7500" s="50"/>
      <c r="R7500" s="9" t="s">
        <v>0</v>
      </c>
    </row>
    <row r="7501" spans="2:18" x14ac:dyDescent="0.2">
      <c r="B7501" s="25">
        <v>7271</v>
      </c>
      <c r="C7501" s="193">
        <v>0.79449089395217343</v>
      </c>
      <c r="D7501" s="19"/>
      <c r="E7501" s="19">
        <v>0.71369189991515403</v>
      </c>
      <c r="F7501" s="19"/>
      <c r="G7501" s="19">
        <v>0.80898792525002172</v>
      </c>
      <c r="H7501" s="19"/>
      <c r="I7501" s="19">
        <v>1.1270095963688358</v>
      </c>
      <c r="J7501" s="19"/>
      <c r="K7501" s="19">
        <v>2.0530776203407148</v>
      </c>
      <c r="L7501" s="19"/>
      <c r="M7501" s="19">
        <v>0.95610712972718492</v>
      </c>
      <c r="N7501" s="19"/>
      <c r="O7501" s="19">
        <v>1.8169656018890149E-2</v>
      </c>
      <c r="P7501" s="50"/>
      <c r="R7501" s="9" t="s">
        <v>0</v>
      </c>
    </row>
    <row r="7502" spans="2:18" x14ac:dyDescent="0.2">
      <c r="B7502" s="25">
        <v>7272</v>
      </c>
      <c r="C7502" s="193"/>
      <c r="D7502" s="19">
        <v>2.0780067147791277</v>
      </c>
      <c r="E7502" s="19"/>
      <c r="F7502" s="19">
        <v>0.70743959757438768</v>
      </c>
      <c r="G7502" s="19"/>
      <c r="H7502" s="19">
        <v>0.45026315504176256</v>
      </c>
      <c r="I7502" s="19"/>
      <c r="J7502" s="19">
        <v>2.1625800019271497</v>
      </c>
      <c r="K7502" s="19"/>
      <c r="L7502" s="19">
        <v>1.3262789785115179</v>
      </c>
      <c r="M7502" s="19"/>
      <c r="N7502" s="19">
        <v>1.0898663660453425</v>
      </c>
      <c r="O7502" s="19"/>
      <c r="P7502" s="50">
        <v>1.3888292508095572</v>
      </c>
      <c r="R7502" s="9" t="s">
        <v>0</v>
      </c>
    </row>
    <row r="7503" spans="2:18" x14ac:dyDescent="0.2">
      <c r="B7503" s="25">
        <v>7273</v>
      </c>
      <c r="C7503" s="193"/>
      <c r="D7503" s="19">
        <v>1.8179543647909453</v>
      </c>
      <c r="E7503" s="19"/>
      <c r="F7503" s="19">
        <v>1.7649565757820189</v>
      </c>
      <c r="G7503" s="19"/>
      <c r="H7503" s="19">
        <v>1.5358815165071189</v>
      </c>
      <c r="I7503" s="19"/>
      <c r="J7503" s="19">
        <v>1.0422575073697331</v>
      </c>
      <c r="K7503" s="19"/>
      <c r="L7503" s="19">
        <v>1.4793715566127823</v>
      </c>
      <c r="M7503" s="19"/>
      <c r="N7503" s="19">
        <v>1.9438438653166812</v>
      </c>
      <c r="O7503" s="19"/>
      <c r="P7503" s="50">
        <v>0.92037854281054454</v>
      </c>
      <c r="R7503" s="9" t="s">
        <v>0</v>
      </c>
    </row>
    <row r="7504" spans="2:18" x14ac:dyDescent="0.2">
      <c r="B7504" s="25">
        <v>7274</v>
      </c>
      <c r="C7504" s="193"/>
      <c r="D7504" s="19">
        <v>0.36058125813103747</v>
      </c>
      <c r="E7504" s="19"/>
      <c r="F7504" s="19">
        <v>0.54159673415685083</v>
      </c>
      <c r="G7504" s="19">
        <v>1.6533927522228777</v>
      </c>
      <c r="H7504" s="19"/>
      <c r="I7504" s="19"/>
      <c r="J7504" s="19">
        <v>1.0068086040059883</v>
      </c>
      <c r="K7504" s="19">
        <v>0.68367185468962055</v>
      </c>
      <c r="L7504" s="19"/>
      <c r="M7504" s="19">
        <v>1.1482707095275335</v>
      </c>
      <c r="N7504" s="19"/>
      <c r="O7504" s="19">
        <v>0.13784686920109651</v>
      </c>
      <c r="P7504" s="50"/>
      <c r="R7504" s="9" t="s">
        <v>0</v>
      </c>
    </row>
    <row r="7505" spans="2:18" x14ac:dyDescent="0.2">
      <c r="B7505" s="25">
        <v>7275</v>
      </c>
      <c r="C7505" s="193">
        <v>0.2305240925037334</v>
      </c>
      <c r="D7505" s="19"/>
      <c r="E7505" s="19">
        <v>0.32432441328674444</v>
      </c>
      <c r="F7505" s="19"/>
      <c r="G7505" s="19">
        <v>8.7732480847087499E-2</v>
      </c>
      <c r="H7505" s="19"/>
      <c r="I7505" s="19">
        <v>0.18943775635329815</v>
      </c>
      <c r="J7505" s="19"/>
      <c r="K7505" s="19"/>
      <c r="L7505" s="19">
        <v>0.40563848891740334</v>
      </c>
      <c r="M7505" s="19"/>
      <c r="N7505" s="19">
        <v>1.7648697211052842E-4</v>
      </c>
      <c r="O7505" s="19">
        <v>0.95107326260557801</v>
      </c>
      <c r="P7505" s="50"/>
      <c r="R7505" s="9" t="s">
        <v>0</v>
      </c>
    </row>
    <row r="7506" spans="2:18" x14ac:dyDescent="0.2">
      <c r="B7506" s="25">
        <v>7276</v>
      </c>
      <c r="C7506" s="193"/>
      <c r="D7506" s="19">
        <v>0.19906158496558399</v>
      </c>
      <c r="E7506" s="19"/>
      <c r="F7506" s="19">
        <v>0.1778799729015004</v>
      </c>
      <c r="G7506" s="19"/>
      <c r="H7506" s="19">
        <v>0.48046523699302152</v>
      </c>
      <c r="I7506" s="19"/>
      <c r="J7506" s="19">
        <v>7.7103897104291913E-2</v>
      </c>
      <c r="K7506" s="19"/>
      <c r="L7506" s="19">
        <v>1.3266143979261829</v>
      </c>
      <c r="M7506" s="19"/>
      <c r="N7506" s="19">
        <v>0.44002834002663849</v>
      </c>
      <c r="O7506" s="19"/>
      <c r="P7506" s="50">
        <v>0.26772417742540577</v>
      </c>
      <c r="R7506" s="9" t="s">
        <v>0</v>
      </c>
    </row>
    <row r="7507" spans="2:18" x14ac:dyDescent="0.2">
      <c r="B7507" s="25">
        <v>7277</v>
      </c>
      <c r="C7507" s="193"/>
      <c r="D7507" s="19">
        <v>0.21727187274555967</v>
      </c>
      <c r="E7507" s="19"/>
      <c r="F7507" s="19">
        <v>0.23830850928264527</v>
      </c>
      <c r="G7507" s="19"/>
      <c r="H7507" s="19">
        <v>0.24496543922467975</v>
      </c>
      <c r="I7507" s="19"/>
      <c r="J7507" s="19">
        <v>0.75160323788812511</v>
      </c>
      <c r="K7507" s="19"/>
      <c r="L7507" s="19">
        <v>0.64762791736770708</v>
      </c>
      <c r="M7507" s="19">
        <v>0.8373739034329224</v>
      </c>
      <c r="N7507" s="19"/>
      <c r="O7507" s="19"/>
      <c r="P7507" s="50">
        <v>0.32627743841410051</v>
      </c>
      <c r="R7507" s="9" t="s">
        <v>0</v>
      </c>
    </row>
    <row r="7508" spans="2:18" x14ac:dyDescent="0.2">
      <c r="B7508" s="25">
        <v>7278</v>
      </c>
      <c r="C7508" s="193"/>
      <c r="D7508" s="19">
        <v>1.6111843434355011</v>
      </c>
      <c r="E7508" s="19"/>
      <c r="F7508" s="19">
        <v>1.7498509913545648</v>
      </c>
      <c r="G7508" s="19"/>
      <c r="H7508" s="19">
        <v>1.4639432277040547</v>
      </c>
      <c r="I7508" s="19"/>
      <c r="J7508" s="19">
        <v>1.3932270252503351</v>
      </c>
      <c r="K7508" s="19"/>
      <c r="L7508" s="19">
        <v>1.8360669171188926</v>
      </c>
      <c r="M7508" s="19"/>
      <c r="N7508" s="19">
        <v>0.81397530174044874</v>
      </c>
      <c r="O7508" s="19"/>
      <c r="P7508" s="50">
        <v>1.3501149919288258</v>
      </c>
      <c r="R7508" s="9" t="s">
        <v>0</v>
      </c>
    </row>
    <row r="7509" spans="2:18" x14ac:dyDescent="0.2">
      <c r="B7509" s="25">
        <v>7279</v>
      </c>
      <c r="C7509" s="193"/>
      <c r="D7509" s="19">
        <v>0.57063777101924718</v>
      </c>
      <c r="E7509" s="19"/>
      <c r="F7509" s="19">
        <v>0.31941650545779265</v>
      </c>
      <c r="G7509" s="19"/>
      <c r="H7509" s="19">
        <v>0.66970074325320894</v>
      </c>
      <c r="I7509" s="19"/>
      <c r="J7509" s="19">
        <v>0.90129773477901587</v>
      </c>
      <c r="K7509" s="19"/>
      <c r="L7509" s="19">
        <v>1.0217546203376009</v>
      </c>
      <c r="M7509" s="19">
        <v>0.14836509034677542</v>
      </c>
      <c r="N7509" s="19"/>
      <c r="O7509" s="19"/>
      <c r="P7509" s="50">
        <v>0.18314213268867763</v>
      </c>
      <c r="R7509" s="9" t="s">
        <v>0</v>
      </c>
    </row>
    <row r="7510" spans="2:18" x14ac:dyDescent="0.2">
      <c r="B7510" s="25">
        <v>7280</v>
      </c>
      <c r="C7510" s="193">
        <v>0.79437249999357895</v>
      </c>
      <c r="D7510" s="19"/>
      <c r="E7510" s="19">
        <v>1.5970037389160869</v>
      </c>
      <c r="F7510" s="19"/>
      <c r="G7510" s="19">
        <v>1.0350912518579312</v>
      </c>
      <c r="H7510" s="19"/>
      <c r="I7510" s="19">
        <v>0.4214844210508556</v>
      </c>
      <c r="J7510" s="19"/>
      <c r="K7510" s="19">
        <v>1.0922442862298318</v>
      </c>
      <c r="L7510" s="19"/>
      <c r="M7510" s="19"/>
      <c r="N7510" s="19">
        <v>0.78125943280953958</v>
      </c>
      <c r="O7510" s="19">
        <v>0.18824040754007718</v>
      </c>
      <c r="P7510" s="50"/>
      <c r="R7510" s="9" t="s">
        <v>0</v>
      </c>
    </row>
    <row r="7511" spans="2:18" x14ac:dyDescent="0.2">
      <c r="B7511" s="25">
        <v>7281</v>
      </c>
      <c r="C7511" s="193"/>
      <c r="D7511" s="19">
        <v>0.37408250644494739</v>
      </c>
      <c r="E7511" s="19"/>
      <c r="F7511" s="19">
        <v>1.0991708299357796</v>
      </c>
      <c r="G7511" s="19"/>
      <c r="H7511" s="19">
        <v>0.38700086932633238</v>
      </c>
      <c r="I7511" s="19">
        <v>5.9315677542673161E-2</v>
      </c>
      <c r="J7511" s="19"/>
      <c r="K7511" s="19">
        <v>0.76398671438586652</v>
      </c>
      <c r="L7511" s="19"/>
      <c r="M7511" s="19"/>
      <c r="N7511" s="19">
        <v>1.2072132916879599</v>
      </c>
      <c r="O7511" s="19">
        <v>0.21026790012501229</v>
      </c>
      <c r="P7511" s="50"/>
      <c r="R7511" s="9" t="s">
        <v>0</v>
      </c>
    </row>
    <row r="7512" spans="2:18" x14ac:dyDescent="0.2">
      <c r="B7512" s="25">
        <v>7282</v>
      </c>
      <c r="C7512" s="193">
        <v>0.1446342175232592</v>
      </c>
      <c r="D7512" s="19"/>
      <c r="E7512" s="19"/>
      <c r="F7512" s="19">
        <v>0.64028181235501946</v>
      </c>
      <c r="G7512" s="19">
        <v>0.43689747446740629</v>
      </c>
      <c r="H7512" s="19"/>
      <c r="I7512" s="19"/>
      <c r="J7512" s="19">
        <v>0.68363403627729757</v>
      </c>
      <c r="K7512" s="19">
        <v>0.19819517764352171</v>
      </c>
      <c r="L7512" s="19"/>
      <c r="M7512" s="19"/>
      <c r="N7512" s="19">
        <v>0.24700126764456876</v>
      </c>
      <c r="O7512" s="19"/>
      <c r="P7512" s="50">
        <v>0.36283178963983181</v>
      </c>
      <c r="R7512" s="9" t="s">
        <v>0</v>
      </c>
    </row>
    <row r="7513" spans="2:18" x14ac:dyDescent="0.2">
      <c r="B7513" s="25">
        <v>7283</v>
      </c>
      <c r="C7513" s="193"/>
      <c r="D7513" s="19">
        <v>0.41873258729010249</v>
      </c>
      <c r="E7513" s="19"/>
      <c r="F7513" s="19">
        <v>0.85379727324839161</v>
      </c>
      <c r="G7513" s="19"/>
      <c r="H7513" s="19">
        <v>0.8614726970663642</v>
      </c>
      <c r="I7513" s="19"/>
      <c r="J7513" s="19">
        <v>1.1906868456622208</v>
      </c>
      <c r="K7513" s="19"/>
      <c r="L7513" s="19">
        <v>0.70733287919192367</v>
      </c>
      <c r="M7513" s="19"/>
      <c r="N7513" s="19">
        <v>0.55993347018506567</v>
      </c>
      <c r="O7513" s="19"/>
      <c r="P7513" s="50">
        <v>0.59427685585941215</v>
      </c>
      <c r="R7513" s="9" t="s">
        <v>0</v>
      </c>
    </row>
    <row r="7514" spans="2:18" x14ac:dyDescent="0.2">
      <c r="B7514" s="25">
        <v>7284</v>
      </c>
      <c r="C7514" s="193"/>
      <c r="D7514" s="19">
        <v>1.1968907428920406</v>
      </c>
      <c r="E7514" s="19"/>
      <c r="F7514" s="19">
        <v>0.27036620479469459</v>
      </c>
      <c r="G7514" s="19"/>
      <c r="H7514" s="19">
        <v>0.88932621040181548</v>
      </c>
      <c r="I7514" s="19"/>
      <c r="J7514" s="19">
        <v>1.236997004055479</v>
      </c>
      <c r="K7514" s="19"/>
      <c r="L7514" s="19">
        <v>1.0653730280223481</v>
      </c>
      <c r="M7514" s="19"/>
      <c r="N7514" s="19">
        <v>0.62282479714241301</v>
      </c>
      <c r="O7514" s="19"/>
      <c r="P7514" s="50">
        <v>0.97217925878468259</v>
      </c>
      <c r="R7514" s="9" t="s">
        <v>0</v>
      </c>
    </row>
    <row r="7515" spans="2:18" x14ac:dyDescent="0.2">
      <c r="B7515" s="25">
        <v>7285</v>
      </c>
      <c r="C7515" s="193"/>
      <c r="D7515" s="19">
        <v>1.2743363707723387</v>
      </c>
      <c r="E7515" s="19"/>
      <c r="F7515" s="19">
        <v>1.0173132643253309</v>
      </c>
      <c r="G7515" s="19"/>
      <c r="H7515" s="19">
        <v>1.0635276042857931</v>
      </c>
      <c r="I7515" s="19"/>
      <c r="J7515" s="19">
        <v>1.4059086362384765</v>
      </c>
      <c r="K7515" s="19"/>
      <c r="L7515" s="19">
        <v>1.0419330958262709</v>
      </c>
      <c r="M7515" s="19"/>
      <c r="N7515" s="19">
        <v>0.44230331758045183</v>
      </c>
      <c r="O7515" s="19"/>
      <c r="P7515" s="50">
        <v>1.8154243529153904</v>
      </c>
      <c r="R7515" s="9" t="s">
        <v>0</v>
      </c>
    </row>
    <row r="7516" spans="2:18" x14ac:dyDescent="0.2">
      <c r="B7516" s="25">
        <v>7286</v>
      </c>
      <c r="C7516" s="193">
        <v>1.3377482512320216</v>
      </c>
      <c r="D7516" s="19"/>
      <c r="E7516" s="19">
        <v>0.57671065983939129</v>
      </c>
      <c r="F7516" s="19"/>
      <c r="G7516" s="19">
        <v>0.89418686805089176</v>
      </c>
      <c r="H7516" s="19"/>
      <c r="I7516" s="19">
        <v>1.201189204138533</v>
      </c>
      <c r="J7516" s="19"/>
      <c r="K7516" s="19">
        <v>1.0853659000460969</v>
      </c>
      <c r="L7516" s="19"/>
      <c r="M7516" s="19">
        <v>0.70152852253925957</v>
      </c>
      <c r="N7516" s="19"/>
      <c r="O7516" s="19">
        <v>0.91322266793829265</v>
      </c>
      <c r="P7516" s="50"/>
      <c r="R7516" s="9" t="s">
        <v>0</v>
      </c>
    </row>
    <row r="7517" spans="2:18" x14ac:dyDescent="0.2">
      <c r="B7517" s="25">
        <v>7287</v>
      </c>
      <c r="C7517" s="193">
        <v>0.28618759462316856</v>
      </c>
      <c r="D7517" s="19"/>
      <c r="E7517" s="19">
        <v>1.4648649786412637</v>
      </c>
      <c r="F7517" s="19"/>
      <c r="G7517" s="19">
        <v>0.92428188209725048</v>
      </c>
      <c r="H7517" s="19"/>
      <c r="I7517" s="19"/>
      <c r="J7517" s="19">
        <v>0.24520257598542669</v>
      </c>
      <c r="K7517" s="19">
        <v>0.25695963667806188</v>
      </c>
      <c r="L7517" s="19"/>
      <c r="M7517" s="19">
        <v>0.49740726089515802</v>
      </c>
      <c r="N7517" s="19"/>
      <c r="O7517" s="19"/>
      <c r="P7517" s="50">
        <v>0.17286324830981045</v>
      </c>
      <c r="R7517" s="9" t="s">
        <v>0</v>
      </c>
    </row>
    <row r="7518" spans="2:18" x14ac:dyDescent="0.2">
      <c r="B7518" s="25">
        <v>7288</v>
      </c>
      <c r="C7518" s="193">
        <v>0.2084579076229687</v>
      </c>
      <c r="D7518" s="19"/>
      <c r="E7518" s="19">
        <v>0.56061533593107982</v>
      </c>
      <c r="F7518" s="19"/>
      <c r="G7518" s="19"/>
      <c r="H7518" s="19">
        <v>0.10715240514469342</v>
      </c>
      <c r="I7518" s="19"/>
      <c r="J7518" s="19">
        <v>0.15722667695226553</v>
      </c>
      <c r="K7518" s="19">
        <v>0.84881744001182347</v>
      </c>
      <c r="L7518" s="19"/>
      <c r="M7518" s="19">
        <v>1.0884251046409856</v>
      </c>
      <c r="N7518" s="19"/>
      <c r="O7518" s="19"/>
      <c r="P7518" s="50">
        <v>9.3208470735598861E-2</v>
      </c>
      <c r="R7518" s="9" t="s">
        <v>0</v>
      </c>
    </row>
    <row r="7519" spans="2:18" x14ac:dyDescent="0.2">
      <c r="B7519" s="25">
        <v>7289</v>
      </c>
      <c r="C7519" s="193"/>
      <c r="D7519" s="19">
        <v>0.25405160521704945</v>
      </c>
      <c r="E7519" s="19">
        <v>0.39403566911914795</v>
      </c>
      <c r="F7519" s="19"/>
      <c r="G7519" s="19"/>
      <c r="H7519" s="19">
        <v>0.19302556562482359</v>
      </c>
      <c r="I7519" s="19">
        <v>4.2561309152573487E-2</v>
      </c>
      <c r="J7519" s="19"/>
      <c r="K7519" s="19">
        <v>0.59458025776038714</v>
      </c>
      <c r="L7519" s="19"/>
      <c r="M7519" s="19"/>
      <c r="N7519" s="19">
        <v>6.0107013734612053E-2</v>
      </c>
      <c r="O7519" s="19">
        <v>0.82851000075747727</v>
      </c>
      <c r="P7519" s="50"/>
      <c r="R7519" s="9" t="s">
        <v>0</v>
      </c>
    </row>
    <row r="7520" spans="2:18" x14ac:dyDescent="0.2">
      <c r="B7520" s="25">
        <v>7290</v>
      </c>
      <c r="C7520" s="193">
        <v>1.3161278453687204</v>
      </c>
      <c r="D7520" s="19"/>
      <c r="E7520" s="19">
        <v>0.91955080044459747</v>
      </c>
      <c r="F7520" s="19"/>
      <c r="G7520" s="19">
        <v>0.67478411938123461</v>
      </c>
      <c r="H7520" s="19"/>
      <c r="I7520" s="19">
        <v>0.8658970944748059</v>
      </c>
      <c r="J7520" s="19"/>
      <c r="K7520" s="19">
        <v>0.23050113392870575</v>
      </c>
      <c r="L7520" s="19"/>
      <c r="M7520" s="19">
        <v>0.98435360373955272</v>
      </c>
      <c r="N7520" s="19"/>
      <c r="O7520" s="19">
        <v>0.52338456433305836</v>
      </c>
      <c r="P7520" s="50"/>
      <c r="R7520" s="9" t="s">
        <v>0</v>
      </c>
    </row>
    <row r="7521" spans="2:18" x14ac:dyDescent="0.2">
      <c r="B7521" s="25">
        <v>7291</v>
      </c>
      <c r="C7521" s="193"/>
      <c r="D7521" s="19">
        <v>1.4136482529186569</v>
      </c>
      <c r="E7521" s="19"/>
      <c r="F7521" s="19">
        <v>0.49555197904330689</v>
      </c>
      <c r="G7521" s="19"/>
      <c r="H7521" s="19">
        <v>0.69816092540763663</v>
      </c>
      <c r="I7521" s="19"/>
      <c r="J7521" s="19">
        <v>0.3040056244824425</v>
      </c>
      <c r="K7521" s="19">
        <v>0.35008747905400345</v>
      </c>
      <c r="L7521" s="19"/>
      <c r="M7521" s="19"/>
      <c r="N7521" s="19">
        <v>0.71199277103188618</v>
      </c>
      <c r="O7521" s="19"/>
      <c r="P7521" s="50">
        <v>1.2383688776491109</v>
      </c>
      <c r="R7521" s="9" t="s">
        <v>0</v>
      </c>
    </row>
    <row r="7522" spans="2:18" x14ac:dyDescent="0.2">
      <c r="B7522" s="25">
        <v>7292</v>
      </c>
      <c r="C7522" s="193"/>
      <c r="D7522" s="19">
        <v>0.26061905882966124</v>
      </c>
      <c r="E7522" s="19"/>
      <c r="F7522" s="19">
        <v>0.68181241977105933</v>
      </c>
      <c r="G7522" s="19"/>
      <c r="H7522" s="19">
        <v>0.66678105437516511</v>
      </c>
      <c r="I7522" s="19">
        <v>1.0227286120059564</v>
      </c>
      <c r="J7522" s="19"/>
      <c r="K7522" s="19">
        <v>1.0000045740002463E-2</v>
      </c>
      <c r="L7522" s="19"/>
      <c r="M7522" s="19"/>
      <c r="N7522" s="19">
        <v>0.28335833759520401</v>
      </c>
      <c r="O7522" s="19">
        <v>0.26195923295501722</v>
      </c>
      <c r="P7522" s="50"/>
      <c r="R7522" s="9" t="s">
        <v>0</v>
      </c>
    </row>
    <row r="7523" spans="2:18" x14ac:dyDescent="0.2">
      <c r="B7523" s="25">
        <v>7293</v>
      </c>
      <c r="C7523" s="193">
        <v>0.13784434763543929</v>
      </c>
      <c r="D7523" s="19"/>
      <c r="E7523" s="19"/>
      <c r="F7523" s="19">
        <v>1.6484354817284379</v>
      </c>
      <c r="G7523" s="19"/>
      <c r="H7523" s="19">
        <v>0.33092282337086804</v>
      </c>
      <c r="I7523" s="19"/>
      <c r="J7523" s="19">
        <v>9.094014253283153E-2</v>
      </c>
      <c r="K7523" s="19"/>
      <c r="L7523" s="19">
        <v>1.166325242693516</v>
      </c>
      <c r="M7523" s="19"/>
      <c r="N7523" s="19">
        <v>0.26971740510899761</v>
      </c>
      <c r="O7523" s="19"/>
      <c r="P7523" s="50">
        <v>1.4039633002559602</v>
      </c>
      <c r="R7523" s="9" t="s">
        <v>0</v>
      </c>
    </row>
    <row r="7524" spans="2:18" x14ac:dyDescent="0.2">
      <c r="B7524" s="25">
        <v>7294</v>
      </c>
      <c r="C7524" s="193">
        <v>0.22995759436053884</v>
      </c>
      <c r="D7524" s="19"/>
      <c r="E7524" s="19"/>
      <c r="F7524" s="19">
        <v>0.32501408000708065</v>
      </c>
      <c r="G7524" s="19">
        <v>0.90459852292123732</v>
      </c>
      <c r="H7524" s="19"/>
      <c r="I7524" s="19">
        <v>0.5967138225414238</v>
      </c>
      <c r="J7524" s="19"/>
      <c r="K7524" s="19">
        <v>0.32840145490929057</v>
      </c>
      <c r="L7524" s="19"/>
      <c r="M7524" s="19">
        <v>0.5099030032268923</v>
      </c>
      <c r="N7524" s="19"/>
      <c r="O7524" s="19">
        <v>0.51534300047584114</v>
      </c>
      <c r="P7524" s="50"/>
      <c r="R7524" s="9" t="s">
        <v>0</v>
      </c>
    </row>
    <row r="7525" spans="2:18" x14ac:dyDescent="0.2">
      <c r="B7525" s="25">
        <v>7295</v>
      </c>
      <c r="C7525" s="193">
        <v>1.2034393067113371</v>
      </c>
      <c r="D7525" s="19"/>
      <c r="E7525" s="19">
        <v>0.47520118189684796</v>
      </c>
      <c r="F7525" s="19"/>
      <c r="G7525" s="19">
        <v>0.39862513499975927</v>
      </c>
      <c r="H7525" s="19"/>
      <c r="I7525" s="19">
        <v>0.14131993903759657</v>
      </c>
      <c r="J7525" s="19"/>
      <c r="K7525" s="19">
        <v>0.91037128514093668</v>
      </c>
      <c r="L7525" s="19"/>
      <c r="M7525" s="19">
        <v>0.17198115437695999</v>
      </c>
      <c r="N7525" s="19"/>
      <c r="O7525" s="19">
        <v>0.73579757098113663</v>
      </c>
      <c r="P7525" s="50"/>
      <c r="R7525" s="9" t="s">
        <v>0</v>
      </c>
    </row>
    <row r="7526" spans="2:18" x14ac:dyDescent="0.2">
      <c r="B7526" s="25">
        <v>7296</v>
      </c>
      <c r="C7526" s="193"/>
      <c r="D7526" s="19">
        <v>3.209430141747089E-2</v>
      </c>
      <c r="E7526" s="19">
        <v>0.74783644187162346</v>
      </c>
      <c r="F7526" s="19"/>
      <c r="G7526" s="19">
        <v>0.51352292191180204</v>
      </c>
      <c r="H7526" s="19"/>
      <c r="I7526" s="19">
        <v>0.6925158677371499</v>
      </c>
      <c r="J7526" s="19"/>
      <c r="K7526" s="19"/>
      <c r="L7526" s="19">
        <v>0.18382284971123627</v>
      </c>
      <c r="M7526" s="19">
        <v>0.83048469082651211</v>
      </c>
      <c r="N7526" s="19"/>
      <c r="O7526" s="19">
        <v>0.69259906682536776</v>
      </c>
      <c r="P7526" s="50"/>
      <c r="R7526" s="9" t="s">
        <v>0</v>
      </c>
    </row>
    <row r="7527" spans="2:18" x14ac:dyDescent="0.2">
      <c r="B7527" s="25">
        <v>7297</v>
      </c>
      <c r="C7527" s="193"/>
      <c r="D7527" s="19">
        <v>1.6833824539565678</v>
      </c>
      <c r="E7527" s="19"/>
      <c r="F7527" s="19">
        <v>1.0772327357364089</v>
      </c>
      <c r="G7527" s="19"/>
      <c r="H7527" s="19">
        <v>1.1509868542552599</v>
      </c>
      <c r="I7527" s="19"/>
      <c r="J7527" s="19">
        <v>2.2470447789542805</v>
      </c>
      <c r="K7527" s="19"/>
      <c r="L7527" s="19">
        <v>0.8255115113172008</v>
      </c>
      <c r="M7527" s="19"/>
      <c r="N7527" s="19">
        <v>0.88757273028634676</v>
      </c>
      <c r="O7527" s="19"/>
      <c r="P7527" s="50">
        <v>1.00945074546986</v>
      </c>
      <c r="R7527" s="9" t="s">
        <v>0</v>
      </c>
    </row>
    <row r="7528" spans="2:18" x14ac:dyDescent="0.2">
      <c r="B7528" s="25">
        <v>7298</v>
      </c>
      <c r="C7528" s="193">
        <v>1.709060945035229</v>
      </c>
      <c r="D7528" s="19"/>
      <c r="E7528" s="19">
        <v>1.3426435517901663</v>
      </c>
      <c r="F7528" s="19"/>
      <c r="G7528" s="19">
        <v>0.8688210286853929</v>
      </c>
      <c r="H7528" s="19"/>
      <c r="I7528" s="19">
        <v>2.636594208523197</v>
      </c>
      <c r="J7528" s="19"/>
      <c r="K7528" s="19">
        <v>0.97148080017932115</v>
      </c>
      <c r="L7528" s="19"/>
      <c r="M7528" s="19">
        <v>1.1479989433867273</v>
      </c>
      <c r="N7528" s="19"/>
      <c r="O7528" s="19">
        <v>1.4208726388569748</v>
      </c>
      <c r="P7528" s="50"/>
      <c r="R7528" s="9" t="s">
        <v>0</v>
      </c>
    </row>
    <row r="7529" spans="2:18" x14ac:dyDescent="0.2">
      <c r="B7529" s="25">
        <v>7299</v>
      </c>
      <c r="C7529" s="193"/>
      <c r="D7529" s="19">
        <v>0.12670808776002224</v>
      </c>
      <c r="E7529" s="19">
        <v>1.0254315491160646</v>
      </c>
      <c r="F7529" s="19"/>
      <c r="G7529" s="19">
        <v>0.79009009624755833</v>
      </c>
      <c r="H7529" s="19"/>
      <c r="I7529" s="19">
        <v>1.0676485634914581</v>
      </c>
      <c r="J7529" s="19"/>
      <c r="K7529" s="19">
        <v>0.90016440306085821</v>
      </c>
      <c r="L7529" s="19"/>
      <c r="M7529" s="19">
        <v>0.91114816630393092</v>
      </c>
      <c r="N7529" s="19"/>
      <c r="O7529" s="19">
        <v>0.24599421808576444</v>
      </c>
      <c r="P7529" s="50"/>
      <c r="R7529" s="9" t="s">
        <v>0</v>
      </c>
    </row>
    <row r="7530" spans="2:18" x14ac:dyDescent="0.2">
      <c r="B7530" s="25">
        <v>7300</v>
      </c>
      <c r="C7530" s="193"/>
      <c r="D7530" s="19">
        <v>1.8052080594194682</v>
      </c>
      <c r="E7530" s="19">
        <v>0.34653116590558874</v>
      </c>
      <c r="F7530" s="19"/>
      <c r="G7530" s="19">
        <v>0.37414065051488016</v>
      </c>
      <c r="H7530" s="19"/>
      <c r="I7530" s="19"/>
      <c r="J7530" s="19">
        <v>0.15104863822727393</v>
      </c>
      <c r="K7530" s="19"/>
      <c r="L7530" s="19">
        <v>0.29259196626890532</v>
      </c>
      <c r="M7530" s="19">
        <v>0.94955763698756179</v>
      </c>
      <c r="N7530" s="19"/>
      <c r="O7530" s="19">
        <v>0.35515693797117764</v>
      </c>
      <c r="P7530" s="50"/>
      <c r="R7530" s="9" t="s">
        <v>0</v>
      </c>
    </row>
    <row r="7531" spans="2:18" x14ac:dyDescent="0.2">
      <c r="B7531" s="25">
        <v>7301</v>
      </c>
      <c r="C7531" s="193">
        <v>3.5481831375960678E-2</v>
      </c>
      <c r="D7531" s="19"/>
      <c r="E7531" s="19">
        <v>0.45069582482886</v>
      </c>
      <c r="F7531" s="19"/>
      <c r="G7531" s="19">
        <v>1.0004768658033576</v>
      </c>
      <c r="H7531" s="19"/>
      <c r="I7531" s="19"/>
      <c r="J7531" s="19">
        <v>6.5511714817311023E-2</v>
      </c>
      <c r="K7531" s="19">
        <v>0.62969811968213318</v>
      </c>
      <c r="L7531" s="19"/>
      <c r="M7531" s="19">
        <v>4.4971315489026661E-3</v>
      </c>
      <c r="N7531" s="19"/>
      <c r="O7531" s="19">
        <v>4.4850340166121362E-2</v>
      </c>
      <c r="P7531" s="50"/>
      <c r="R7531" s="9" t="s">
        <v>0</v>
      </c>
    </row>
    <row r="7532" spans="2:18" x14ac:dyDescent="0.2">
      <c r="B7532" s="25">
        <v>7302</v>
      </c>
      <c r="C7532" s="193">
        <v>0.61722978085914615</v>
      </c>
      <c r="D7532" s="19"/>
      <c r="E7532" s="19">
        <v>1.1629084316696667</v>
      </c>
      <c r="F7532" s="19"/>
      <c r="G7532" s="19">
        <v>0.469629940133162</v>
      </c>
      <c r="H7532" s="19"/>
      <c r="I7532" s="19">
        <v>0.90799842314888912</v>
      </c>
      <c r="J7532" s="19"/>
      <c r="K7532" s="19">
        <v>0.75472360425234364</v>
      </c>
      <c r="L7532" s="19"/>
      <c r="M7532" s="19">
        <v>0.31309092707153158</v>
      </c>
      <c r="N7532" s="19"/>
      <c r="O7532" s="19">
        <v>0.86575957173910079</v>
      </c>
      <c r="P7532" s="50"/>
      <c r="R7532" s="9" t="s">
        <v>0</v>
      </c>
    </row>
    <row r="7533" spans="2:18" x14ac:dyDescent="0.2">
      <c r="B7533" s="25">
        <v>7303</v>
      </c>
      <c r="C7533" s="193">
        <v>0.9276235983396337</v>
      </c>
      <c r="D7533" s="19"/>
      <c r="E7533" s="19">
        <v>0.25695300661106563</v>
      </c>
      <c r="F7533" s="19"/>
      <c r="G7533" s="19">
        <v>0.97423230175675302</v>
      </c>
      <c r="H7533" s="19"/>
      <c r="I7533" s="19">
        <v>0.41110944432687158</v>
      </c>
      <c r="J7533" s="19"/>
      <c r="K7533" s="19">
        <v>1.2395860482257874</v>
      </c>
      <c r="L7533" s="19"/>
      <c r="M7533" s="19">
        <v>0.44649030439531506</v>
      </c>
      <c r="N7533" s="19"/>
      <c r="O7533" s="19">
        <v>0.63028526375216409</v>
      </c>
      <c r="P7533" s="50"/>
      <c r="R7533" s="9" t="s">
        <v>0</v>
      </c>
    </row>
    <row r="7534" spans="2:18" x14ac:dyDescent="0.2">
      <c r="B7534" s="25">
        <v>7304</v>
      </c>
      <c r="C7534" s="193">
        <v>0.43765335999809324</v>
      </c>
      <c r="D7534" s="19"/>
      <c r="E7534" s="19">
        <v>0.78028055985313127</v>
      </c>
      <c r="F7534" s="19"/>
      <c r="G7534" s="19">
        <v>0.35588046767690684</v>
      </c>
      <c r="H7534" s="19"/>
      <c r="I7534" s="19">
        <v>0.50506946776552897</v>
      </c>
      <c r="J7534" s="19"/>
      <c r="K7534" s="19"/>
      <c r="L7534" s="19">
        <v>0.75252663671980835</v>
      </c>
      <c r="M7534" s="19">
        <v>0.13672447729892051</v>
      </c>
      <c r="N7534" s="19"/>
      <c r="O7534" s="19"/>
      <c r="P7534" s="50">
        <v>0.61056336812207179</v>
      </c>
      <c r="R7534" s="9" t="s">
        <v>0</v>
      </c>
    </row>
    <row r="7535" spans="2:18" x14ac:dyDescent="0.2">
      <c r="B7535" s="25">
        <v>7305</v>
      </c>
      <c r="C7535" s="193"/>
      <c r="D7535" s="19">
        <v>5.3030582905049299E-2</v>
      </c>
      <c r="E7535" s="19"/>
      <c r="F7535" s="19">
        <v>0.57327570810927431</v>
      </c>
      <c r="G7535" s="19"/>
      <c r="H7535" s="19">
        <v>0.76555047812447818</v>
      </c>
      <c r="I7535" s="19"/>
      <c r="J7535" s="19">
        <v>0.93512657019815038</v>
      </c>
      <c r="K7535" s="19"/>
      <c r="L7535" s="19">
        <v>9.8453117897450045E-3</v>
      </c>
      <c r="M7535" s="19"/>
      <c r="N7535" s="19">
        <v>0.58987666619824175</v>
      </c>
      <c r="O7535" s="19"/>
      <c r="P7535" s="50">
        <v>1.5232069265201078</v>
      </c>
      <c r="R7535" s="9" t="s">
        <v>0</v>
      </c>
    </row>
    <row r="7536" spans="2:18" x14ac:dyDescent="0.2">
      <c r="B7536" s="25">
        <v>7306</v>
      </c>
      <c r="C7536" s="193"/>
      <c r="D7536" s="19">
        <v>0.77114633265684007</v>
      </c>
      <c r="E7536" s="19"/>
      <c r="F7536" s="19">
        <v>1.3812375374365757</v>
      </c>
      <c r="G7536" s="19"/>
      <c r="H7536" s="19">
        <v>1.9931924945825057</v>
      </c>
      <c r="I7536" s="19"/>
      <c r="J7536" s="19">
        <v>1.7824878584396837</v>
      </c>
      <c r="K7536" s="19"/>
      <c r="L7536" s="19">
        <v>0.81081665029730143</v>
      </c>
      <c r="M7536" s="19"/>
      <c r="N7536" s="19">
        <v>1.4317559861258564</v>
      </c>
      <c r="O7536" s="19"/>
      <c r="P7536" s="50">
        <v>1.5719166659637422</v>
      </c>
      <c r="R7536" s="9" t="s">
        <v>0</v>
      </c>
    </row>
    <row r="7537" spans="2:18" x14ac:dyDescent="0.2">
      <c r="B7537" s="25">
        <v>7307</v>
      </c>
      <c r="C7537" s="193">
        <v>0.5756030306140687</v>
      </c>
      <c r="D7537" s="19"/>
      <c r="E7537" s="19"/>
      <c r="F7537" s="19">
        <v>0.17599589482473374</v>
      </c>
      <c r="G7537" s="19"/>
      <c r="H7537" s="19">
        <v>0.56512470361120648</v>
      </c>
      <c r="I7537" s="19">
        <v>0.74488800580524062</v>
      </c>
      <c r="J7537" s="19"/>
      <c r="K7537" s="19">
        <v>0.98711829821145047</v>
      </c>
      <c r="L7537" s="19"/>
      <c r="M7537" s="19">
        <v>0.87408921476339085</v>
      </c>
      <c r="N7537" s="19"/>
      <c r="O7537" s="19">
        <v>0.4296485780578288</v>
      </c>
      <c r="P7537" s="50"/>
      <c r="R7537" s="9" t="s">
        <v>0</v>
      </c>
    </row>
    <row r="7538" spans="2:18" x14ac:dyDescent="0.2">
      <c r="B7538" s="25">
        <v>7308</v>
      </c>
      <c r="C7538" s="193"/>
      <c r="D7538" s="19">
        <v>0.25757933523512844</v>
      </c>
      <c r="E7538" s="19">
        <v>0.34384630516387527</v>
      </c>
      <c r="F7538" s="19"/>
      <c r="G7538" s="19">
        <v>0.51235563455223965</v>
      </c>
      <c r="H7538" s="19"/>
      <c r="I7538" s="19"/>
      <c r="J7538" s="19">
        <v>0.37674021117702694</v>
      </c>
      <c r="K7538" s="19"/>
      <c r="L7538" s="19">
        <v>0.34370511835781631</v>
      </c>
      <c r="M7538" s="19">
        <v>0.31639004176606161</v>
      </c>
      <c r="N7538" s="19"/>
      <c r="O7538" s="19"/>
      <c r="P7538" s="50">
        <v>0.11691311656665204</v>
      </c>
      <c r="R7538" s="9" t="s">
        <v>0</v>
      </c>
    </row>
    <row r="7539" spans="2:18" x14ac:dyDescent="0.2">
      <c r="B7539" s="25">
        <v>7309</v>
      </c>
      <c r="C7539" s="193"/>
      <c r="D7539" s="19">
        <v>0.29213302569677008</v>
      </c>
      <c r="E7539" s="19"/>
      <c r="F7539" s="19">
        <v>0.17340363891813934</v>
      </c>
      <c r="G7539" s="19"/>
      <c r="H7539" s="19">
        <v>0.33705089364986845</v>
      </c>
      <c r="I7539" s="19"/>
      <c r="J7539" s="19">
        <v>0.90612468188424067</v>
      </c>
      <c r="K7539" s="19"/>
      <c r="L7539" s="19">
        <v>8.0057373994447262E-2</v>
      </c>
      <c r="M7539" s="19"/>
      <c r="N7539" s="19">
        <v>0.99400660559245801</v>
      </c>
      <c r="O7539" s="19"/>
      <c r="P7539" s="50">
        <v>0.71735038068857837</v>
      </c>
      <c r="R7539" s="9" t="s">
        <v>0</v>
      </c>
    </row>
    <row r="7540" spans="2:18" x14ac:dyDescent="0.2">
      <c r="B7540" s="25">
        <v>7310</v>
      </c>
      <c r="C7540" s="193"/>
      <c r="D7540" s="19">
        <v>0.60768737336784928</v>
      </c>
      <c r="E7540" s="19">
        <v>1.519366253683049E-2</v>
      </c>
      <c r="F7540" s="19"/>
      <c r="G7540" s="19"/>
      <c r="H7540" s="19">
        <v>0.89247055317131474</v>
      </c>
      <c r="I7540" s="19"/>
      <c r="J7540" s="19">
        <v>0.18120080949152412</v>
      </c>
      <c r="K7540" s="19"/>
      <c r="L7540" s="19">
        <v>1.5986921389001369</v>
      </c>
      <c r="M7540" s="19"/>
      <c r="N7540" s="19">
        <v>0.45804148707150055</v>
      </c>
      <c r="O7540" s="19"/>
      <c r="P7540" s="50">
        <v>0.70329933890794905</v>
      </c>
      <c r="R7540" s="9" t="s">
        <v>0</v>
      </c>
    </row>
    <row r="7541" spans="2:18" x14ac:dyDescent="0.2">
      <c r="B7541" s="25">
        <v>7311</v>
      </c>
      <c r="C7541" s="193">
        <v>1.5308730680814002</v>
      </c>
      <c r="D7541" s="19"/>
      <c r="E7541" s="19">
        <v>0.8039729222911467</v>
      </c>
      <c r="F7541" s="19"/>
      <c r="G7541" s="19">
        <v>0.76844673190654567</v>
      </c>
      <c r="H7541" s="19"/>
      <c r="I7541" s="19">
        <v>0.26864793354478467</v>
      </c>
      <c r="J7541" s="19"/>
      <c r="K7541" s="19">
        <v>1.5647228212750601</v>
      </c>
      <c r="L7541" s="19"/>
      <c r="M7541" s="19">
        <v>1.0165914942163481</v>
      </c>
      <c r="N7541" s="19"/>
      <c r="O7541" s="19">
        <v>0.37339886846095999</v>
      </c>
      <c r="P7541" s="50"/>
      <c r="R7541" s="9" t="s">
        <v>0</v>
      </c>
    </row>
    <row r="7542" spans="2:18" x14ac:dyDescent="0.2">
      <c r="B7542" s="25">
        <v>7312</v>
      </c>
      <c r="C7542" s="193">
        <v>0.34378455044130474</v>
      </c>
      <c r="D7542" s="19"/>
      <c r="E7542" s="19"/>
      <c r="F7542" s="19">
        <v>0.40749948798488766</v>
      </c>
      <c r="G7542" s="19">
        <v>0.20664915742453616</v>
      </c>
      <c r="H7542" s="19"/>
      <c r="I7542" s="19"/>
      <c r="J7542" s="19">
        <v>0.19317112809096718</v>
      </c>
      <c r="K7542" s="19">
        <v>1.5457899413684513</v>
      </c>
      <c r="L7542" s="19"/>
      <c r="M7542" s="19"/>
      <c r="N7542" s="19">
        <v>0.17124143578404116</v>
      </c>
      <c r="O7542" s="19"/>
      <c r="P7542" s="50">
        <v>0.35375289411584415</v>
      </c>
      <c r="R7542" s="9" t="s">
        <v>0</v>
      </c>
    </row>
    <row r="7543" spans="2:18" x14ac:dyDescent="0.2">
      <c r="B7543" s="25">
        <v>7313</v>
      </c>
      <c r="C7543" s="193">
        <v>1.0112401485627629</v>
      </c>
      <c r="D7543" s="19"/>
      <c r="E7543" s="19">
        <v>0.90906053576089763</v>
      </c>
      <c r="F7543" s="19"/>
      <c r="G7543" s="19">
        <v>0.72531772788247573</v>
      </c>
      <c r="H7543" s="19"/>
      <c r="I7543" s="19">
        <v>0.10908552451300804</v>
      </c>
      <c r="J7543" s="19"/>
      <c r="K7543" s="19">
        <v>1.1258503647427691</v>
      </c>
      <c r="L7543" s="19"/>
      <c r="M7543" s="19">
        <v>0.4094638250870562</v>
      </c>
      <c r="N7543" s="19"/>
      <c r="O7543" s="19">
        <v>0.64669491172219218</v>
      </c>
      <c r="P7543" s="50"/>
      <c r="R7543" s="9" t="s">
        <v>0</v>
      </c>
    </row>
    <row r="7544" spans="2:18" x14ac:dyDescent="0.2">
      <c r="B7544" s="25">
        <v>7314</v>
      </c>
      <c r="C7544" s="193">
        <v>1.4615530918325188</v>
      </c>
      <c r="D7544" s="19"/>
      <c r="E7544" s="19">
        <v>1.6782220866279476</v>
      </c>
      <c r="F7544" s="19"/>
      <c r="G7544" s="19">
        <v>1.2739726320047426</v>
      </c>
      <c r="H7544" s="19"/>
      <c r="I7544" s="19"/>
      <c r="J7544" s="19">
        <v>0.58847580693013568</v>
      </c>
      <c r="K7544" s="19">
        <v>1.7609569909477929</v>
      </c>
      <c r="L7544" s="19"/>
      <c r="M7544" s="19">
        <v>0.64351713400467936</v>
      </c>
      <c r="N7544" s="19"/>
      <c r="O7544" s="19">
        <v>1.4529182267204301</v>
      </c>
      <c r="P7544" s="50"/>
      <c r="R7544" s="9" t="s">
        <v>0</v>
      </c>
    </row>
    <row r="7545" spans="2:18" x14ac:dyDescent="0.2">
      <c r="B7545" s="25">
        <v>7315</v>
      </c>
      <c r="C7545" s="193">
        <v>0.52189243658584261</v>
      </c>
      <c r="D7545" s="19"/>
      <c r="E7545" s="19">
        <v>0.14193413782275488</v>
      </c>
      <c r="F7545" s="19"/>
      <c r="G7545" s="19">
        <v>0.72163498080369937</v>
      </c>
      <c r="H7545" s="19"/>
      <c r="I7545" s="19">
        <v>0.49916109188315611</v>
      </c>
      <c r="J7545" s="19"/>
      <c r="K7545" s="19">
        <v>0.16999619188298926</v>
      </c>
      <c r="L7545" s="19"/>
      <c r="M7545" s="19">
        <v>0.8639049763919141</v>
      </c>
      <c r="N7545" s="19"/>
      <c r="O7545" s="19">
        <v>0.65194471409034782</v>
      </c>
      <c r="P7545" s="50"/>
      <c r="R7545" s="9" t="s">
        <v>0</v>
      </c>
    </row>
    <row r="7546" spans="2:18" x14ac:dyDescent="0.2">
      <c r="B7546" s="25">
        <v>7316</v>
      </c>
      <c r="C7546" s="193"/>
      <c r="D7546" s="19">
        <v>0.92038228347495299</v>
      </c>
      <c r="E7546" s="19"/>
      <c r="F7546" s="19">
        <v>1.4761027024591122</v>
      </c>
      <c r="G7546" s="19"/>
      <c r="H7546" s="19">
        <v>0.65028317880314357</v>
      </c>
      <c r="I7546" s="19"/>
      <c r="J7546" s="19">
        <v>1.179581314885545</v>
      </c>
      <c r="K7546" s="19"/>
      <c r="L7546" s="19">
        <v>0.61198248345286654</v>
      </c>
      <c r="M7546" s="19"/>
      <c r="N7546" s="19">
        <v>0.44389929164166109</v>
      </c>
      <c r="O7546" s="19"/>
      <c r="P7546" s="50">
        <v>1.640754775203445</v>
      </c>
      <c r="R7546" s="9" t="s">
        <v>0</v>
      </c>
    </row>
    <row r="7547" spans="2:18" x14ac:dyDescent="0.2">
      <c r="B7547" s="25">
        <v>7317</v>
      </c>
      <c r="C7547" s="193">
        <v>0.17416137649183372</v>
      </c>
      <c r="D7547" s="19"/>
      <c r="E7547" s="19"/>
      <c r="F7547" s="19">
        <v>0.65781058725487918</v>
      </c>
      <c r="G7547" s="19"/>
      <c r="H7547" s="19">
        <v>0.68720285328010544</v>
      </c>
      <c r="I7547" s="19"/>
      <c r="J7547" s="19">
        <v>0.80928626863681041</v>
      </c>
      <c r="K7547" s="19">
        <v>0.31142481153629042</v>
      </c>
      <c r="L7547" s="19"/>
      <c r="M7547" s="19"/>
      <c r="N7547" s="19">
        <v>0.20248642652161394</v>
      </c>
      <c r="O7547" s="19"/>
      <c r="P7547" s="50">
        <v>0.49610123581801324</v>
      </c>
      <c r="R7547" s="9" t="s">
        <v>0</v>
      </c>
    </row>
    <row r="7548" spans="2:18" x14ac:dyDescent="0.2">
      <c r="B7548" s="25">
        <v>7318</v>
      </c>
      <c r="C7548" s="193">
        <v>1.8557262397494654</v>
      </c>
      <c r="D7548" s="19"/>
      <c r="E7548" s="19">
        <v>2.5371879898361369</v>
      </c>
      <c r="F7548" s="19"/>
      <c r="G7548" s="19">
        <v>2.6023935916383785</v>
      </c>
      <c r="H7548" s="19"/>
      <c r="I7548" s="19">
        <v>1.5282364323914179</v>
      </c>
      <c r="J7548" s="19"/>
      <c r="K7548" s="19">
        <v>1.5046212729916209</v>
      </c>
      <c r="L7548" s="19"/>
      <c r="M7548" s="19">
        <v>1.4417703520363006</v>
      </c>
      <c r="N7548" s="19"/>
      <c r="O7548" s="19">
        <v>2.426635090425294</v>
      </c>
      <c r="P7548" s="50"/>
      <c r="R7548" s="9" t="s">
        <v>0</v>
      </c>
    </row>
    <row r="7549" spans="2:18" x14ac:dyDescent="0.2">
      <c r="B7549" s="25">
        <v>7319</v>
      </c>
      <c r="C7549" s="193"/>
      <c r="D7549" s="19">
        <v>1.0294491021953425</v>
      </c>
      <c r="E7549" s="19"/>
      <c r="F7549" s="19">
        <v>1.4851957988938893</v>
      </c>
      <c r="G7549" s="19"/>
      <c r="H7549" s="19">
        <v>1.778715663324659</v>
      </c>
      <c r="I7549" s="19"/>
      <c r="J7549" s="19">
        <v>2.1349009381623589</v>
      </c>
      <c r="K7549" s="19"/>
      <c r="L7549" s="19">
        <v>1.3329894239634783</v>
      </c>
      <c r="M7549" s="19"/>
      <c r="N7549" s="19">
        <v>0.96785773277664999</v>
      </c>
      <c r="O7549" s="19"/>
      <c r="P7549" s="50">
        <v>0.74636974347557838</v>
      </c>
      <c r="R7549" s="9" t="s">
        <v>0</v>
      </c>
    </row>
    <row r="7550" spans="2:18" x14ac:dyDescent="0.2">
      <c r="B7550" s="25">
        <v>7320</v>
      </c>
      <c r="C7550" s="193"/>
      <c r="D7550" s="19">
        <v>1.4585983807887661</v>
      </c>
      <c r="E7550" s="19"/>
      <c r="F7550" s="19">
        <v>2.5739602547986369</v>
      </c>
      <c r="G7550" s="19"/>
      <c r="H7550" s="19">
        <v>1.0386440196947522</v>
      </c>
      <c r="I7550" s="19"/>
      <c r="J7550" s="19">
        <v>2.0985262995273311</v>
      </c>
      <c r="K7550" s="19"/>
      <c r="L7550" s="19">
        <v>1.6692286331834676</v>
      </c>
      <c r="M7550" s="19"/>
      <c r="N7550" s="19">
        <v>1.9471301973364907</v>
      </c>
      <c r="O7550" s="19"/>
      <c r="P7550" s="50">
        <v>1.1877915337067433</v>
      </c>
      <c r="R7550" s="9" t="s">
        <v>0</v>
      </c>
    </row>
    <row r="7551" spans="2:18" x14ac:dyDescent="0.2">
      <c r="B7551" s="25">
        <v>7321</v>
      </c>
      <c r="C7551" s="193"/>
      <c r="D7551" s="19">
        <v>1.2043436255619993</v>
      </c>
      <c r="E7551" s="19"/>
      <c r="F7551" s="19">
        <v>0.4842941803329982</v>
      </c>
      <c r="G7551" s="19"/>
      <c r="H7551" s="19">
        <v>0.75774671581407027</v>
      </c>
      <c r="I7551" s="19">
        <v>0.30214462493093458</v>
      </c>
      <c r="J7551" s="19"/>
      <c r="K7551" s="19"/>
      <c r="L7551" s="19">
        <v>0.69456561863316002</v>
      </c>
      <c r="M7551" s="19"/>
      <c r="N7551" s="19">
        <v>1.0876789964150226</v>
      </c>
      <c r="O7551" s="19"/>
      <c r="P7551" s="50">
        <v>0.17434081539088389</v>
      </c>
      <c r="R7551" s="9" t="s">
        <v>0</v>
      </c>
    </row>
    <row r="7552" spans="2:18" x14ac:dyDescent="0.2">
      <c r="B7552" s="25">
        <v>7322</v>
      </c>
      <c r="C7552" s="193">
        <v>0.42389754574385535</v>
      </c>
      <c r="D7552" s="19"/>
      <c r="E7552" s="19">
        <v>0.15446065946097945</v>
      </c>
      <c r="F7552" s="19"/>
      <c r="G7552" s="19">
        <v>0.28239490967583802</v>
      </c>
      <c r="H7552" s="19"/>
      <c r="I7552" s="19">
        <v>1.488740519769316</v>
      </c>
      <c r="J7552" s="19"/>
      <c r="K7552" s="19">
        <v>0.77070165672462521</v>
      </c>
      <c r="L7552" s="19"/>
      <c r="M7552" s="19">
        <v>1.5947477223796178</v>
      </c>
      <c r="N7552" s="19"/>
      <c r="O7552" s="19">
        <v>0.46012698855037493</v>
      </c>
      <c r="P7552" s="50"/>
      <c r="R7552" s="9" t="s">
        <v>0</v>
      </c>
    </row>
    <row r="7553" spans="2:18" x14ac:dyDescent="0.2">
      <c r="B7553" s="25">
        <v>7323</v>
      </c>
      <c r="C7553" s="193">
        <v>1.7850494859537167</v>
      </c>
      <c r="D7553" s="19"/>
      <c r="E7553" s="19">
        <v>2.292604052219906</v>
      </c>
      <c r="F7553" s="19"/>
      <c r="G7553" s="19">
        <v>2.077714778521579</v>
      </c>
      <c r="H7553" s="19"/>
      <c r="I7553" s="19">
        <v>1.8482915104374948</v>
      </c>
      <c r="J7553" s="19"/>
      <c r="K7553" s="19">
        <v>2.4294809599574099</v>
      </c>
      <c r="L7553" s="19"/>
      <c r="M7553" s="19">
        <v>1.5136277691755915</v>
      </c>
      <c r="N7553" s="19"/>
      <c r="O7553" s="19">
        <v>2.5571209805484449</v>
      </c>
      <c r="P7553" s="50"/>
      <c r="R7553" s="9" t="s">
        <v>0</v>
      </c>
    </row>
    <row r="7554" spans="2:18" x14ac:dyDescent="0.2">
      <c r="B7554" s="25">
        <v>7324</v>
      </c>
      <c r="C7554" s="193">
        <v>1.4058013353474339</v>
      </c>
      <c r="D7554" s="19"/>
      <c r="E7554" s="19">
        <v>1.4052191400060388</v>
      </c>
      <c r="F7554" s="19"/>
      <c r="G7554" s="19">
        <v>1.0267496266761265</v>
      </c>
      <c r="H7554" s="19"/>
      <c r="I7554" s="19">
        <v>1.0466240519970267</v>
      </c>
      <c r="J7554" s="19"/>
      <c r="K7554" s="19">
        <v>2.8889345524656502E-3</v>
      </c>
      <c r="L7554" s="19"/>
      <c r="M7554" s="19">
        <v>1.5616255322019501</v>
      </c>
      <c r="N7554" s="19"/>
      <c r="O7554" s="19">
        <v>0.55371634361494992</v>
      </c>
      <c r="P7554" s="50"/>
      <c r="R7554" s="9" t="s">
        <v>0</v>
      </c>
    </row>
    <row r="7555" spans="2:18" x14ac:dyDescent="0.2">
      <c r="B7555" s="25">
        <v>7325</v>
      </c>
      <c r="C7555" s="193"/>
      <c r="D7555" s="19">
        <v>0.50564133815443602</v>
      </c>
      <c r="E7555" s="19">
        <v>0.51744392679701479</v>
      </c>
      <c r="F7555" s="19"/>
      <c r="G7555" s="19"/>
      <c r="H7555" s="19">
        <v>0.21176482239143093</v>
      </c>
      <c r="I7555" s="19">
        <v>0.43131106493991228</v>
      </c>
      <c r="J7555" s="19"/>
      <c r="K7555" s="19"/>
      <c r="L7555" s="19">
        <v>9.6262139575506805E-2</v>
      </c>
      <c r="M7555" s="19">
        <v>0.14045882511170896</v>
      </c>
      <c r="N7555" s="19"/>
      <c r="O7555" s="19"/>
      <c r="P7555" s="50">
        <v>1.0200994260865859</v>
      </c>
      <c r="R7555" s="9" t="s">
        <v>0</v>
      </c>
    </row>
    <row r="7556" spans="2:18" x14ac:dyDescent="0.2">
      <c r="B7556" s="25">
        <v>7326</v>
      </c>
      <c r="C7556" s="193">
        <v>0.33923038304248421</v>
      </c>
      <c r="D7556" s="19"/>
      <c r="E7556" s="19">
        <v>0.9707012452807493</v>
      </c>
      <c r="F7556" s="19"/>
      <c r="G7556" s="19">
        <v>0.8483911741293475</v>
      </c>
      <c r="H7556" s="19"/>
      <c r="I7556" s="19">
        <v>0.88477602287263368</v>
      </c>
      <c r="J7556" s="19"/>
      <c r="K7556" s="19">
        <v>0.71952608506692906</v>
      </c>
      <c r="L7556" s="19"/>
      <c r="M7556" s="19">
        <v>0.80322883966360969</v>
      </c>
      <c r="N7556" s="19"/>
      <c r="O7556" s="19">
        <v>0.77785343442970489</v>
      </c>
      <c r="P7556" s="50"/>
      <c r="R7556" s="9" t="s">
        <v>0</v>
      </c>
    </row>
    <row r="7557" spans="2:18" x14ac:dyDescent="0.2">
      <c r="B7557" s="25">
        <v>7327</v>
      </c>
      <c r="C7557" s="193"/>
      <c r="D7557" s="19">
        <v>0.53331948393009776</v>
      </c>
      <c r="E7557" s="19"/>
      <c r="F7557" s="19">
        <v>0.35114007793509155</v>
      </c>
      <c r="G7557" s="19"/>
      <c r="H7557" s="19">
        <v>0.46016890845123015</v>
      </c>
      <c r="I7557" s="19"/>
      <c r="J7557" s="19">
        <v>0.52131971579460845</v>
      </c>
      <c r="K7557" s="19"/>
      <c r="L7557" s="19">
        <v>0.14777277614675122</v>
      </c>
      <c r="M7557" s="19"/>
      <c r="N7557" s="19">
        <v>0.30781823646982992</v>
      </c>
      <c r="O7557" s="19"/>
      <c r="P7557" s="50">
        <v>0.27098169704179303</v>
      </c>
      <c r="R7557" s="9" t="s">
        <v>0</v>
      </c>
    </row>
    <row r="7558" spans="2:18" x14ac:dyDescent="0.2">
      <c r="B7558" s="25">
        <v>7328</v>
      </c>
      <c r="C7558" s="193"/>
      <c r="D7558" s="19">
        <v>5.6107583335359958E-2</v>
      </c>
      <c r="E7558" s="19"/>
      <c r="F7558" s="19">
        <v>1.175205300655612</v>
      </c>
      <c r="G7558" s="19"/>
      <c r="H7558" s="19">
        <v>0.8428153097773432</v>
      </c>
      <c r="I7558" s="19"/>
      <c r="J7558" s="19">
        <v>0.93459538193080949</v>
      </c>
      <c r="K7558" s="19"/>
      <c r="L7558" s="19">
        <v>0.34132012347546797</v>
      </c>
      <c r="M7558" s="19"/>
      <c r="N7558" s="19">
        <v>1.3560925763542702</v>
      </c>
      <c r="O7558" s="19"/>
      <c r="P7558" s="50">
        <v>0.20305990096063253</v>
      </c>
      <c r="R7558" s="9" t="s">
        <v>0</v>
      </c>
    </row>
    <row r="7559" spans="2:18" x14ac:dyDescent="0.2">
      <c r="B7559" s="25">
        <v>7329</v>
      </c>
      <c r="C7559" s="193">
        <v>4.0628543805702024E-3</v>
      </c>
      <c r="D7559" s="19"/>
      <c r="E7559" s="19">
        <v>0.21935504318330742</v>
      </c>
      <c r="F7559" s="19"/>
      <c r="G7559" s="19">
        <v>0.1066744215412208</v>
      </c>
      <c r="H7559" s="19"/>
      <c r="I7559" s="19">
        <v>0.84090609668511718</v>
      </c>
      <c r="J7559" s="19"/>
      <c r="K7559" s="19">
        <v>1.1001190872822564</v>
      </c>
      <c r="L7559" s="19"/>
      <c r="M7559" s="19"/>
      <c r="N7559" s="19">
        <v>0.56264279279621832</v>
      </c>
      <c r="O7559" s="19"/>
      <c r="P7559" s="50">
        <v>2.3568818353525964E-2</v>
      </c>
      <c r="R7559" s="9" t="s">
        <v>0</v>
      </c>
    </row>
    <row r="7560" spans="2:18" x14ac:dyDescent="0.2">
      <c r="B7560" s="25">
        <v>7330</v>
      </c>
      <c r="C7560" s="193"/>
      <c r="D7560" s="19">
        <v>1.3359003402406335</v>
      </c>
      <c r="E7560" s="19"/>
      <c r="F7560" s="19">
        <v>1.4827396224513361</v>
      </c>
      <c r="G7560" s="19"/>
      <c r="H7560" s="19">
        <v>1.3072103304828562</v>
      </c>
      <c r="I7560" s="19"/>
      <c r="J7560" s="19">
        <v>1.8099375786303871</v>
      </c>
      <c r="K7560" s="19"/>
      <c r="L7560" s="19">
        <v>1.0969669426418378</v>
      </c>
      <c r="M7560" s="19"/>
      <c r="N7560" s="19">
        <v>2.3646026196967225</v>
      </c>
      <c r="O7560" s="19"/>
      <c r="P7560" s="50">
        <v>1.4936456197084431</v>
      </c>
      <c r="R7560" s="9" t="s">
        <v>0</v>
      </c>
    </row>
    <row r="7561" spans="2:18" x14ac:dyDescent="0.2">
      <c r="B7561" s="25">
        <v>7331</v>
      </c>
      <c r="C7561" s="193">
        <v>0.25819995681206021</v>
      </c>
      <c r="D7561" s="19"/>
      <c r="E7561" s="19">
        <v>0.45659832579456699</v>
      </c>
      <c r="F7561" s="19"/>
      <c r="G7561" s="19">
        <v>0.76919453420961093</v>
      </c>
      <c r="H7561" s="19"/>
      <c r="I7561" s="19">
        <v>0.18522498385985706</v>
      </c>
      <c r="J7561" s="19"/>
      <c r="K7561" s="19"/>
      <c r="L7561" s="19">
        <v>0.43407325038723299</v>
      </c>
      <c r="M7561" s="19">
        <v>7.3885563283868971E-2</v>
      </c>
      <c r="N7561" s="19"/>
      <c r="O7561" s="19">
        <v>1.1397758418885413E-2</v>
      </c>
      <c r="P7561" s="50"/>
      <c r="R7561" s="9" t="s">
        <v>0</v>
      </c>
    </row>
    <row r="7562" spans="2:18" x14ac:dyDescent="0.2">
      <c r="B7562" s="25">
        <v>7332</v>
      </c>
      <c r="C7562" s="193">
        <v>8.8459170246665941E-2</v>
      </c>
      <c r="D7562" s="19"/>
      <c r="E7562" s="19"/>
      <c r="F7562" s="19">
        <v>0.84175208273153135</v>
      </c>
      <c r="G7562" s="19">
        <v>6.0158622386572984E-2</v>
      </c>
      <c r="H7562" s="19"/>
      <c r="I7562" s="19"/>
      <c r="J7562" s="19">
        <v>0.25032583455066215</v>
      </c>
      <c r="K7562" s="19">
        <v>3.0974319111137577E-3</v>
      </c>
      <c r="L7562" s="19"/>
      <c r="M7562" s="19">
        <v>0.53382718232855464</v>
      </c>
      <c r="N7562" s="19"/>
      <c r="O7562" s="19">
        <v>0.62123484407696039</v>
      </c>
      <c r="P7562" s="50"/>
      <c r="R7562" s="9" t="s">
        <v>0</v>
      </c>
    </row>
    <row r="7563" spans="2:18" x14ac:dyDescent="0.2">
      <c r="B7563" s="25">
        <v>7333</v>
      </c>
      <c r="C7563" s="193"/>
      <c r="D7563" s="19">
        <v>0.69442183620219844</v>
      </c>
      <c r="E7563" s="19"/>
      <c r="F7563" s="19">
        <v>0.42494650836755105</v>
      </c>
      <c r="G7563" s="19"/>
      <c r="H7563" s="19">
        <v>0.18952106144064187</v>
      </c>
      <c r="I7563" s="19"/>
      <c r="J7563" s="19">
        <v>0.89673775192683403</v>
      </c>
      <c r="K7563" s="19">
        <v>3.533565848388185E-2</v>
      </c>
      <c r="L7563" s="19"/>
      <c r="M7563" s="19"/>
      <c r="N7563" s="19">
        <v>1.1009049794924464</v>
      </c>
      <c r="O7563" s="19"/>
      <c r="P7563" s="50">
        <v>2.0973070520508981</v>
      </c>
      <c r="R7563" s="9" t="s">
        <v>0</v>
      </c>
    </row>
    <row r="7564" spans="2:18" x14ac:dyDescent="0.2">
      <c r="B7564" s="25">
        <v>7334</v>
      </c>
      <c r="C7564" s="193"/>
      <c r="D7564" s="19">
        <v>0.17502596020003314</v>
      </c>
      <c r="E7564" s="19"/>
      <c r="F7564" s="19">
        <v>7.260383303003512E-2</v>
      </c>
      <c r="G7564" s="19">
        <v>0.36697125719076434</v>
      </c>
      <c r="H7564" s="19"/>
      <c r="I7564" s="19">
        <v>0.32005092190432166</v>
      </c>
      <c r="J7564" s="19"/>
      <c r="K7564" s="19"/>
      <c r="L7564" s="19">
        <v>3.661314857814249E-2</v>
      </c>
      <c r="M7564" s="19"/>
      <c r="N7564" s="19">
        <v>0.29800347885569312</v>
      </c>
      <c r="O7564" s="19">
        <v>0.84784467479459813</v>
      </c>
      <c r="P7564" s="50"/>
      <c r="R7564" s="9" t="s">
        <v>0</v>
      </c>
    </row>
    <row r="7565" spans="2:18" x14ac:dyDescent="0.2">
      <c r="B7565" s="25">
        <v>7335</v>
      </c>
      <c r="C7565" s="193">
        <v>0.25437310160249038</v>
      </c>
      <c r="D7565" s="19"/>
      <c r="E7565" s="19">
        <v>0.13754190197161925</v>
      </c>
      <c r="F7565" s="19"/>
      <c r="G7565" s="19"/>
      <c r="H7565" s="19">
        <v>4.7116155898491857E-2</v>
      </c>
      <c r="I7565" s="19"/>
      <c r="J7565" s="19">
        <v>0.77211559517053263</v>
      </c>
      <c r="K7565" s="19">
        <v>0.25149232947271238</v>
      </c>
      <c r="L7565" s="19"/>
      <c r="M7565" s="19"/>
      <c r="N7565" s="19">
        <v>0.16242699419071138</v>
      </c>
      <c r="O7565" s="19"/>
      <c r="P7565" s="50">
        <v>0.45865525103117882</v>
      </c>
      <c r="R7565" s="9" t="s">
        <v>0</v>
      </c>
    </row>
    <row r="7566" spans="2:18" x14ac:dyDescent="0.2">
      <c r="B7566" s="25">
        <v>7336</v>
      </c>
      <c r="C7566" s="193">
        <v>0.65638616095523894</v>
      </c>
      <c r="D7566" s="19"/>
      <c r="E7566" s="19">
        <v>0.47694117199504743</v>
      </c>
      <c r="F7566" s="19"/>
      <c r="G7566" s="19">
        <v>0.78379768073496048</v>
      </c>
      <c r="H7566" s="19"/>
      <c r="I7566" s="19">
        <v>0.62730398644875507</v>
      </c>
      <c r="J7566" s="19"/>
      <c r="K7566" s="19"/>
      <c r="L7566" s="19">
        <v>0.12440538590806517</v>
      </c>
      <c r="M7566" s="19"/>
      <c r="N7566" s="19">
        <v>0.39813286434361078</v>
      </c>
      <c r="O7566" s="19">
        <v>2.6223639684031356E-2</v>
      </c>
      <c r="P7566" s="50"/>
      <c r="R7566" s="9" t="s">
        <v>0</v>
      </c>
    </row>
    <row r="7567" spans="2:18" x14ac:dyDescent="0.2">
      <c r="B7567" s="25">
        <v>7337</v>
      </c>
      <c r="C7567" s="193">
        <v>0.84132718980435983</v>
      </c>
      <c r="D7567" s="19"/>
      <c r="E7567" s="19">
        <v>0.63034464259614242</v>
      </c>
      <c r="F7567" s="19"/>
      <c r="G7567" s="19">
        <v>1.2835863938773238</v>
      </c>
      <c r="H7567" s="19"/>
      <c r="I7567" s="19">
        <v>1.2350717408667788</v>
      </c>
      <c r="J7567" s="19"/>
      <c r="K7567" s="19">
        <v>1.8499350715380971</v>
      </c>
      <c r="L7567" s="19"/>
      <c r="M7567" s="19">
        <v>0.85850367420565232</v>
      </c>
      <c r="N7567" s="19"/>
      <c r="O7567" s="19">
        <v>1.3890196963655699</v>
      </c>
      <c r="P7567" s="50"/>
      <c r="R7567" s="9" t="s">
        <v>0</v>
      </c>
    </row>
    <row r="7568" spans="2:18" x14ac:dyDescent="0.2">
      <c r="B7568" s="25">
        <v>7338</v>
      </c>
      <c r="C7568" s="193">
        <v>1.6103030139234937</v>
      </c>
      <c r="D7568" s="19"/>
      <c r="E7568" s="19">
        <v>0.90456403754977888</v>
      </c>
      <c r="F7568" s="19"/>
      <c r="G7568" s="19">
        <v>1.2442409738588729</v>
      </c>
      <c r="H7568" s="19"/>
      <c r="I7568" s="19">
        <v>0.96674054582443003</v>
      </c>
      <c r="J7568" s="19"/>
      <c r="K7568" s="19">
        <v>2.4446664653723529</v>
      </c>
      <c r="L7568" s="19"/>
      <c r="M7568" s="19">
        <v>1.699223511370469</v>
      </c>
      <c r="N7568" s="19"/>
      <c r="O7568" s="19">
        <v>0.76067907635576459</v>
      </c>
      <c r="P7568" s="50"/>
      <c r="R7568" s="9" t="s">
        <v>0</v>
      </c>
    </row>
    <row r="7569" spans="2:18" x14ac:dyDescent="0.2">
      <c r="B7569" s="25">
        <v>7339</v>
      </c>
      <c r="C7569" s="193"/>
      <c r="D7569" s="19">
        <v>0.34141229252558242</v>
      </c>
      <c r="E7569" s="19">
        <v>5.6385953180307737E-2</v>
      </c>
      <c r="F7569" s="19"/>
      <c r="G7569" s="19">
        <v>0.9878097098481291</v>
      </c>
      <c r="H7569" s="19"/>
      <c r="I7569" s="19">
        <v>0.27767176278394096</v>
      </c>
      <c r="J7569" s="19"/>
      <c r="K7569" s="19">
        <v>1.4155380207431407</v>
      </c>
      <c r="L7569" s="19"/>
      <c r="M7569" s="19">
        <v>1.5831065448887156</v>
      </c>
      <c r="N7569" s="19"/>
      <c r="O7569" s="19">
        <v>1.0783340846660656</v>
      </c>
      <c r="P7569" s="50"/>
      <c r="R7569" s="9" t="s">
        <v>0</v>
      </c>
    </row>
    <row r="7570" spans="2:18" x14ac:dyDescent="0.2">
      <c r="B7570" s="25">
        <v>7340</v>
      </c>
      <c r="C7570" s="193"/>
      <c r="D7570" s="19">
        <v>1.3424347518485449</v>
      </c>
      <c r="E7570" s="19"/>
      <c r="F7570" s="19">
        <v>0.5675672707390258</v>
      </c>
      <c r="G7570" s="19"/>
      <c r="H7570" s="19">
        <v>1.1945177100015556</v>
      </c>
      <c r="I7570" s="19"/>
      <c r="J7570" s="19">
        <v>0.79310234155478943</v>
      </c>
      <c r="K7570" s="19"/>
      <c r="L7570" s="19">
        <v>0.6680005630094179</v>
      </c>
      <c r="M7570" s="19"/>
      <c r="N7570" s="19">
        <v>0.58063639567230563</v>
      </c>
      <c r="O7570" s="19"/>
      <c r="P7570" s="50">
        <v>0.50455555408793251</v>
      </c>
      <c r="R7570" s="9" t="s">
        <v>0</v>
      </c>
    </row>
    <row r="7571" spans="2:18" x14ac:dyDescent="0.2">
      <c r="B7571" s="25">
        <v>7341</v>
      </c>
      <c r="C7571" s="193"/>
      <c r="D7571" s="19">
        <v>0.79473968533906159</v>
      </c>
      <c r="E7571" s="19"/>
      <c r="F7571" s="19">
        <v>0.45169420820340916</v>
      </c>
      <c r="G7571" s="19">
        <v>1.3673075327314342E-3</v>
      </c>
      <c r="H7571" s="19"/>
      <c r="I7571" s="19"/>
      <c r="J7571" s="19">
        <v>0.81604653164355223</v>
      </c>
      <c r="K7571" s="19"/>
      <c r="L7571" s="19">
        <v>1.2615400232344451</v>
      </c>
      <c r="M7571" s="19">
        <v>0.47375601175433629</v>
      </c>
      <c r="N7571" s="19"/>
      <c r="O7571" s="19"/>
      <c r="P7571" s="50">
        <v>1.3068240392490356</v>
      </c>
      <c r="R7571" s="9" t="s">
        <v>0</v>
      </c>
    </row>
    <row r="7572" spans="2:18" x14ac:dyDescent="0.2">
      <c r="B7572" s="25">
        <v>7342</v>
      </c>
      <c r="C7572" s="193">
        <v>0.89504688396474719</v>
      </c>
      <c r="D7572" s="19"/>
      <c r="E7572" s="19">
        <v>1.3794606744740356</v>
      </c>
      <c r="F7572" s="19"/>
      <c r="G7572" s="19">
        <v>0.80835839384232211</v>
      </c>
      <c r="H7572" s="19"/>
      <c r="I7572" s="19">
        <v>0.52612994384837486</v>
      </c>
      <c r="J7572" s="19"/>
      <c r="K7572" s="19">
        <v>0.92783219118164018</v>
      </c>
      <c r="L7572" s="19"/>
      <c r="M7572" s="19">
        <v>1.181389584027335</v>
      </c>
      <c r="N7572" s="19"/>
      <c r="O7572" s="19">
        <v>0.83491240417602541</v>
      </c>
      <c r="P7572" s="50"/>
      <c r="R7572" s="9" t="s">
        <v>0</v>
      </c>
    </row>
    <row r="7573" spans="2:18" x14ac:dyDescent="0.2">
      <c r="B7573" s="25">
        <v>7343</v>
      </c>
      <c r="C7573" s="193">
        <v>0.331210376728442</v>
      </c>
      <c r="D7573" s="19"/>
      <c r="E7573" s="19"/>
      <c r="F7573" s="19">
        <v>0.16494168451077712</v>
      </c>
      <c r="G7573" s="19"/>
      <c r="H7573" s="19">
        <v>0.28167370665287028</v>
      </c>
      <c r="I7573" s="19">
        <v>1.2264726428667778</v>
      </c>
      <c r="J7573" s="19"/>
      <c r="K7573" s="19">
        <v>0.70800154753032063</v>
      </c>
      <c r="L7573" s="19"/>
      <c r="M7573" s="19">
        <v>0.20890831583521421</v>
      </c>
      <c r="N7573" s="19"/>
      <c r="O7573" s="19">
        <v>0.50210383152201943</v>
      </c>
      <c r="P7573" s="50"/>
      <c r="R7573" s="9" t="s">
        <v>0</v>
      </c>
    </row>
    <row r="7574" spans="2:18" x14ac:dyDescent="0.2">
      <c r="B7574" s="25">
        <v>7344</v>
      </c>
      <c r="C7574" s="193">
        <v>0.52599858328641902</v>
      </c>
      <c r="D7574" s="19"/>
      <c r="E7574" s="19">
        <v>0.55484813762980434</v>
      </c>
      <c r="F7574" s="19"/>
      <c r="G7574" s="19">
        <v>0.89232247717949098</v>
      </c>
      <c r="H7574" s="19"/>
      <c r="I7574" s="19">
        <v>1.0916628405274151</v>
      </c>
      <c r="J7574" s="19"/>
      <c r="K7574" s="19">
        <v>0.58954521339539701</v>
      </c>
      <c r="L7574" s="19"/>
      <c r="M7574" s="19">
        <v>0.70606286017591657</v>
      </c>
      <c r="N7574" s="19"/>
      <c r="O7574" s="19">
        <v>1.0385766848343416</v>
      </c>
      <c r="P7574" s="50"/>
      <c r="R7574" s="9" t="s">
        <v>0</v>
      </c>
    </row>
    <row r="7575" spans="2:18" x14ac:dyDescent="0.2">
      <c r="B7575" s="25">
        <v>7345</v>
      </c>
      <c r="C7575" s="193"/>
      <c r="D7575" s="19">
        <v>0.30101160160982249</v>
      </c>
      <c r="E7575" s="19"/>
      <c r="F7575" s="19">
        <v>0.13735725333299464</v>
      </c>
      <c r="G7575" s="19"/>
      <c r="H7575" s="19">
        <v>0.48743933153509822</v>
      </c>
      <c r="I7575" s="19"/>
      <c r="J7575" s="19">
        <v>0.17002864462350667</v>
      </c>
      <c r="K7575" s="19"/>
      <c r="L7575" s="19">
        <v>0.35165429583469915</v>
      </c>
      <c r="M7575" s="19">
        <v>5.4141954566003868E-2</v>
      </c>
      <c r="N7575" s="19"/>
      <c r="O7575" s="19"/>
      <c r="P7575" s="50">
        <v>0.31745803264836697</v>
      </c>
      <c r="R7575" s="9" t="s">
        <v>0</v>
      </c>
    </row>
    <row r="7576" spans="2:18" x14ac:dyDescent="0.2">
      <c r="B7576" s="25">
        <v>7346</v>
      </c>
      <c r="C7576" s="193">
        <v>8.7468385464278264E-2</v>
      </c>
      <c r="D7576" s="19"/>
      <c r="E7576" s="19">
        <v>0.81844497242291359</v>
      </c>
      <c r="F7576" s="19"/>
      <c r="G7576" s="19">
        <v>0.31785184698213181</v>
      </c>
      <c r="H7576" s="19"/>
      <c r="I7576" s="19"/>
      <c r="J7576" s="19">
        <v>0.29553877732256589</v>
      </c>
      <c r="K7576" s="19">
        <v>0.42389919103083723</v>
      </c>
      <c r="L7576" s="19"/>
      <c r="M7576" s="19">
        <v>0.32911503119216212</v>
      </c>
      <c r="N7576" s="19"/>
      <c r="O7576" s="19">
        <v>0.50894997985448531</v>
      </c>
      <c r="P7576" s="50"/>
      <c r="R7576" s="9" t="s">
        <v>0</v>
      </c>
    </row>
    <row r="7577" spans="2:18" x14ac:dyDescent="0.2">
      <c r="B7577" s="25">
        <v>7347</v>
      </c>
      <c r="C7577" s="193">
        <v>0.45200307417460622</v>
      </c>
      <c r="D7577" s="19"/>
      <c r="E7577" s="19">
        <v>0.11056218039001763</v>
      </c>
      <c r="F7577" s="19"/>
      <c r="G7577" s="19">
        <v>0.13430409817889097</v>
      </c>
      <c r="H7577" s="19"/>
      <c r="I7577" s="19">
        <v>0.50309175209190038</v>
      </c>
      <c r="J7577" s="19"/>
      <c r="K7577" s="19"/>
      <c r="L7577" s="19">
        <v>0.1402051326555892</v>
      </c>
      <c r="M7577" s="19"/>
      <c r="N7577" s="19">
        <v>0.63258864335562104</v>
      </c>
      <c r="O7577" s="19">
        <v>0.27599235416535078</v>
      </c>
      <c r="P7577" s="50"/>
      <c r="R7577" s="9" t="s">
        <v>0</v>
      </c>
    </row>
    <row r="7578" spans="2:18" x14ac:dyDescent="0.2">
      <c r="B7578" s="25">
        <v>7348</v>
      </c>
      <c r="C7578" s="193">
        <v>0.97377797605472383</v>
      </c>
      <c r="D7578" s="19"/>
      <c r="E7578" s="19"/>
      <c r="F7578" s="19">
        <v>0.16023343855074115</v>
      </c>
      <c r="G7578" s="19"/>
      <c r="H7578" s="19">
        <v>0.59607609134826955</v>
      </c>
      <c r="I7578" s="19"/>
      <c r="J7578" s="19">
        <v>0.24847033459695264</v>
      </c>
      <c r="K7578" s="19">
        <v>0.70692638227736915</v>
      </c>
      <c r="L7578" s="19"/>
      <c r="M7578" s="19">
        <v>1.6273545328775842</v>
      </c>
      <c r="N7578" s="19"/>
      <c r="O7578" s="19">
        <v>0.29515270457244774</v>
      </c>
      <c r="P7578" s="50"/>
      <c r="R7578" s="9" t="s">
        <v>0</v>
      </c>
    </row>
    <row r="7579" spans="2:18" x14ac:dyDescent="0.2">
      <c r="B7579" s="25">
        <v>7349</v>
      </c>
      <c r="C7579" s="193"/>
      <c r="D7579" s="19">
        <v>0.86259362566842934</v>
      </c>
      <c r="E7579" s="19"/>
      <c r="F7579" s="19">
        <v>0.33663023107346035</v>
      </c>
      <c r="G7579" s="19"/>
      <c r="H7579" s="19">
        <v>1.82760612064171</v>
      </c>
      <c r="I7579" s="19"/>
      <c r="J7579" s="19">
        <v>1.9256220577449823</v>
      </c>
      <c r="K7579" s="19"/>
      <c r="L7579" s="19">
        <v>1.4528415575389266</v>
      </c>
      <c r="M7579" s="19"/>
      <c r="N7579" s="19">
        <v>0.14621706308346025</v>
      </c>
      <c r="O7579" s="19"/>
      <c r="P7579" s="50">
        <v>1.1000226920083043</v>
      </c>
      <c r="R7579" s="9" t="s">
        <v>0</v>
      </c>
    </row>
    <row r="7580" spans="2:18" x14ac:dyDescent="0.2">
      <c r="B7580" s="25">
        <v>7350</v>
      </c>
      <c r="C7580" s="193">
        <v>1.490542940994767</v>
      </c>
      <c r="D7580" s="19"/>
      <c r="E7580" s="19">
        <v>1.1447621800269188</v>
      </c>
      <c r="F7580" s="19"/>
      <c r="G7580" s="19">
        <v>1.1911309592763706</v>
      </c>
      <c r="H7580" s="19"/>
      <c r="I7580" s="19">
        <v>1.6739327808756994</v>
      </c>
      <c r="J7580" s="19"/>
      <c r="K7580" s="19">
        <v>1.8913477275762554</v>
      </c>
      <c r="L7580" s="19"/>
      <c r="M7580" s="19">
        <v>1.8718861281571249</v>
      </c>
      <c r="N7580" s="19"/>
      <c r="O7580" s="19">
        <v>1.8185582391653439</v>
      </c>
      <c r="P7580" s="50"/>
      <c r="R7580" s="9" t="s">
        <v>0</v>
      </c>
    </row>
    <row r="7581" spans="2:18" x14ac:dyDescent="0.2">
      <c r="B7581" s="25">
        <v>7351</v>
      </c>
      <c r="C7581" s="193"/>
      <c r="D7581" s="19">
        <v>1.1405830661721175</v>
      </c>
      <c r="E7581" s="19"/>
      <c r="F7581" s="19">
        <v>0.32438190857951293</v>
      </c>
      <c r="G7581" s="19"/>
      <c r="H7581" s="19">
        <v>0.76729366606190608</v>
      </c>
      <c r="I7581" s="19"/>
      <c r="J7581" s="19">
        <v>1.395871657552985</v>
      </c>
      <c r="K7581" s="19"/>
      <c r="L7581" s="19">
        <v>0.81195529520990228</v>
      </c>
      <c r="M7581" s="19"/>
      <c r="N7581" s="19">
        <v>1.179763658619845</v>
      </c>
      <c r="O7581" s="19"/>
      <c r="P7581" s="50">
        <v>1.1269733494989513</v>
      </c>
      <c r="R7581" s="9" t="s">
        <v>0</v>
      </c>
    </row>
    <row r="7582" spans="2:18" x14ac:dyDescent="0.2">
      <c r="B7582" s="25">
        <v>7352</v>
      </c>
      <c r="C7582" s="193">
        <v>1.0325845481217624</v>
      </c>
      <c r="D7582" s="19"/>
      <c r="E7582" s="19">
        <v>0.4357905803062872</v>
      </c>
      <c r="F7582" s="19"/>
      <c r="G7582" s="19">
        <v>0.38180535389049858</v>
      </c>
      <c r="H7582" s="19"/>
      <c r="I7582" s="19"/>
      <c r="J7582" s="19">
        <v>0.46969676190512777</v>
      </c>
      <c r="K7582" s="19">
        <v>0.91681234699737968</v>
      </c>
      <c r="L7582" s="19"/>
      <c r="M7582" s="19">
        <v>1.3826007342852091</v>
      </c>
      <c r="N7582" s="19"/>
      <c r="O7582" s="19">
        <v>0.7537937065366892</v>
      </c>
      <c r="P7582" s="50"/>
      <c r="R7582" s="9" t="s">
        <v>0</v>
      </c>
    </row>
    <row r="7583" spans="2:18" x14ac:dyDescent="0.2">
      <c r="B7583" s="25">
        <v>7353</v>
      </c>
      <c r="C7583" s="193">
        <v>2.6922270776399153</v>
      </c>
      <c r="D7583" s="19"/>
      <c r="E7583" s="19">
        <v>1.6117160388670042</v>
      </c>
      <c r="F7583" s="19"/>
      <c r="G7583" s="19">
        <v>2.8629907921285027</v>
      </c>
      <c r="H7583" s="19"/>
      <c r="I7583" s="19">
        <v>1.8581844339703322</v>
      </c>
      <c r="J7583" s="19"/>
      <c r="K7583" s="19">
        <v>2.191221937485424</v>
      </c>
      <c r="L7583" s="19"/>
      <c r="M7583" s="19">
        <v>2.5793321901380746</v>
      </c>
      <c r="N7583" s="19"/>
      <c r="O7583" s="19">
        <v>2.8802038656887898</v>
      </c>
      <c r="P7583" s="50"/>
      <c r="R7583" s="9" t="s">
        <v>0</v>
      </c>
    </row>
    <row r="7584" spans="2:18" x14ac:dyDescent="0.2">
      <c r="B7584" s="25">
        <v>7354</v>
      </c>
      <c r="C7584" s="193"/>
      <c r="D7584" s="19">
        <v>0.42774808495906141</v>
      </c>
      <c r="E7584" s="19">
        <v>0.98598651227093692</v>
      </c>
      <c r="F7584" s="19"/>
      <c r="G7584" s="19">
        <v>0.15952728152482457</v>
      </c>
      <c r="H7584" s="19"/>
      <c r="I7584" s="19">
        <v>0.25845723330475029</v>
      </c>
      <c r="J7584" s="19"/>
      <c r="K7584" s="19"/>
      <c r="L7584" s="19">
        <v>1.1243171592811954</v>
      </c>
      <c r="M7584" s="19"/>
      <c r="N7584" s="19">
        <v>0.26020330651191564</v>
      </c>
      <c r="O7584" s="19"/>
      <c r="P7584" s="50">
        <v>0.2361016555518253</v>
      </c>
      <c r="R7584" s="9" t="s">
        <v>0</v>
      </c>
    </row>
    <row r="7585" spans="2:18" x14ac:dyDescent="0.2">
      <c r="B7585" s="25">
        <v>7355</v>
      </c>
      <c r="C7585" s="193">
        <v>2.1051466902709288</v>
      </c>
      <c r="D7585" s="19"/>
      <c r="E7585" s="19">
        <v>1.5703295929342886</v>
      </c>
      <c r="F7585" s="19"/>
      <c r="G7585" s="19">
        <v>0.73253362186127524</v>
      </c>
      <c r="H7585" s="19"/>
      <c r="I7585" s="19">
        <v>1.9555824905712997</v>
      </c>
      <c r="J7585" s="19"/>
      <c r="K7585" s="19">
        <v>1.0788125076858706</v>
      </c>
      <c r="L7585" s="19"/>
      <c r="M7585" s="19">
        <v>1.4463047181190007</v>
      </c>
      <c r="N7585" s="19"/>
      <c r="O7585" s="19">
        <v>0.70868635221358611</v>
      </c>
      <c r="P7585" s="50"/>
      <c r="R7585" s="9" t="s">
        <v>0</v>
      </c>
    </row>
    <row r="7586" spans="2:18" x14ac:dyDescent="0.2">
      <c r="B7586" s="25">
        <v>7356</v>
      </c>
      <c r="C7586" s="193">
        <v>1.1800789578816466</v>
      </c>
      <c r="D7586" s="19"/>
      <c r="E7586" s="19">
        <v>0.70388498996103532</v>
      </c>
      <c r="F7586" s="19"/>
      <c r="G7586" s="19">
        <v>1.1035955642555537</v>
      </c>
      <c r="H7586" s="19"/>
      <c r="I7586" s="19">
        <v>0.32489818778652135</v>
      </c>
      <c r="J7586" s="19"/>
      <c r="K7586" s="19">
        <v>0.30519922325910431</v>
      </c>
      <c r="L7586" s="19"/>
      <c r="M7586" s="19">
        <v>0.75492607743922202</v>
      </c>
      <c r="N7586" s="19"/>
      <c r="O7586" s="19">
        <v>9.2948069949753701E-2</v>
      </c>
      <c r="P7586" s="50"/>
      <c r="R7586" s="9" t="s">
        <v>0</v>
      </c>
    </row>
    <row r="7587" spans="2:18" x14ac:dyDescent="0.2">
      <c r="B7587" s="25">
        <v>7357</v>
      </c>
      <c r="C7587" s="193">
        <v>1.0570774134507026</v>
      </c>
      <c r="D7587" s="19"/>
      <c r="E7587" s="19">
        <v>1.3892825191267053</v>
      </c>
      <c r="F7587" s="19"/>
      <c r="G7587" s="19">
        <v>0.9458233653772804</v>
      </c>
      <c r="H7587" s="19"/>
      <c r="I7587" s="19">
        <v>1.4043285789740054</v>
      </c>
      <c r="J7587" s="19"/>
      <c r="K7587" s="19">
        <v>0.90111073399371056</v>
      </c>
      <c r="L7587" s="19"/>
      <c r="M7587" s="19">
        <v>0.46153797759655207</v>
      </c>
      <c r="N7587" s="19"/>
      <c r="O7587" s="19">
        <v>2.0065334332060085</v>
      </c>
      <c r="P7587" s="50"/>
      <c r="R7587" s="9" t="s">
        <v>0</v>
      </c>
    </row>
    <row r="7588" spans="2:18" x14ac:dyDescent="0.2">
      <c r="B7588" s="25">
        <v>7358</v>
      </c>
      <c r="C7588" s="193"/>
      <c r="D7588" s="19">
        <v>0.31840945207848925</v>
      </c>
      <c r="E7588" s="19"/>
      <c r="F7588" s="19">
        <v>0.46439224293655301</v>
      </c>
      <c r="G7588" s="19"/>
      <c r="H7588" s="19">
        <v>1.7329782943068259</v>
      </c>
      <c r="I7588" s="19"/>
      <c r="J7588" s="19">
        <v>1.3928881736299523</v>
      </c>
      <c r="K7588" s="19"/>
      <c r="L7588" s="19">
        <v>0.35162309946845516</v>
      </c>
      <c r="M7588" s="19"/>
      <c r="N7588" s="19">
        <v>5.7981614621338211E-2</v>
      </c>
      <c r="O7588" s="19"/>
      <c r="P7588" s="50">
        <v>0.12525815141109017</v>
      </c>
      <c r="R7588" s="9" t="s">
        <v>0</v>
      </c>
    </row>
    <row r="7589" spans="2:18" x14ac:dyDescent="0.2">
      <c r="B7589" s="25">
        <v>7359</v>
      </c>
      <c r="C7589" s="193"/>
      <c r="D7589" s="19">
        <v>2.7890858328612667</v>
      </c>
      <c r="E7589" s="19"/>
      <c r="F7589" s="19">
        <v>1.8695965389359046</v>
      </c>
      <c r="G7589" s="19"/>
      <c r="H7589" s="19">
        <v>0.78581840316085616</v>
      </c>
      <c r="I7589" s="19"/>
      <c r="J7589" s="19">
        <v>1.4806070592922742</v>
      </c>
      <c r="K7589" s="19"/>
      <c r="L7589" s="19">
        <v>2.2504674766349604</v>
      </c>
      <c r="M7589" s="19"/>
      <c r="N7589" s="19">
        <v>0.5630507220701344</v>
      </c>
      <c r="O7589" s="19"/>
      <c r="P7589" s="50">
        <v>0.85542372080491158</v>
      </c>
      <c r="R7589" s="9" t="s">
        <v>0</v>
      </c>
    </row>
    <row r="7590" spans="2:18" x14ac:dyDescent="0.2">
      <c r="B7590" s="25">
        <v>7360</v>
      </c>
      <c r="C7590" s="193">
        <v>1.6063129509592562</v>
      </c>
      <c r="D7590" s="19"/>
      <c r="E7590" s="19">
        <v>0.25782565712219885</v>
      </c>
      <c r="F7590" s="19"/>
      <c r="G7590" s="19">
        <v>1.5643910171878017</v>
      </c>
      <c r="H7590" s="19"/>
      <c r="I7590" s="19">
        <v>1.4321179330072411</v>
      </c>
      <c r="J7590" s="19"/>
      <c r="K7590" s="19">
        <v>1.2354605243239816</v>
      </c>
      <c r="L7590" s="19"/>
      <c r="M7590" s="19">
        <v>1.5064972815683253</v>
      </c>
      <c r="N7590" s="19"/>
      <c r="O7590" s="19">
        <v>1.691329467545349</v>
      </c>
      <c r="P7590" s="50"/>
      <c r="R7590" s="9" t="s">
        <v>0</v>
      </c>
    </row>
    <row r="7591" spans="2:18" x14ac:dyDescent="0.2">
      <c r="B7591" s="25">
        <v>7361</v>
      </c>
      <c r="C7591" s="193"/>
      <c r="D7591" s="19">
        <v>4.9293173801831382E-2</v>
      </c>
      <c r="E7591" s="19"/>
      <c r="F7591" s="19">
        <v>0.4140023820937252</v>
      </c>
      <c r="G7591" s="19">
        <v>0.14943228293396757</v>
      </c>
      <c r="H7591" s="19"/>
      <c r="I7591" s="19"/>
      <c r="J7591" s="19">
        <v>0.46902102735719359</v>
      </c>
      <c r="K7591" s="19"/>
      <c r="L7591" s="19">
        <v>0.14796060656009236</v>
      </c>
      <c r="M7591" s="19"/>
      <c r="N7591" s="19">
        <v>0.31524282574605939</v>
      </c>
      <c r="O7591" s="19"/>
      <c r="P7591" s="50">
        <v>0.24315540408851086</v>
      </c>
      <c r="R7591" s="9" t="s">
        <v>0</v>
      </c>
    </row>
    <row r="7592" spans="2:18" x14ac:dyDescent="0.2">
      <c r="B7592" s="25">
        <v>7362</v>
      </c>
      <c r="C7592" s="193">
        <v>1.122017212964515</v>
      </c>
      <c r="D7592" s="19"/>
      <c r="E7592" s="19">
        <v>4.1517919843813339E-2</v>
      </c>
      <c r="F7592" s="19"/>
      <c r="G7592" s="19">
        <v>0.19123721829355197</v>
      </c>
      <c r="H7592" s="19"/>
      <c r="I7592" s="19">
        <v>0.71656797212875156</v>
      </c>
      <c r="J7592" s="19"/>
      <c r="K7592" s="19">
        <v>0.6783752888635376</v>
      </c>
      <c r="L7592" s="19"/>
      <c r="M7592" s="19">
        <v>0.58545650115798475</v>
      </c>
      <c r="N7592" s="19"/>
      <c r="O7592" s="19"/>
      <c r="P7592" s="50">
        <v>0.24060202516464041</v>
      </c>
      <c r="R7592" s="9" t="s">
        <v>0</v>
      </c>
    </row>
    <row r="7593" spans="2:18" x14ac:dyDescent="0.2">
      <c r="B7593" s="25">
        <v>7363</v>
      </c>
      <c r="C7593" s="193">
        <v>1.4086537839119988</v>
      </c>
      <c r="D7593" s="19"/>
      <c r="E7593" s="19"/>
      <c r="F7593" s="19">
        <v>4.0824746672716711E-2</v>
      </c>
      <c r="G7593" s="19"/>
      <c r="H7593" s="19">
        <v>0.27687043649080467</v>
      </c>
      <c r="I7593" s="19">
        <v>1.4282472943462061</v>
      </c>
      <c r="J7593" s="19"/>
      <c r="K7593" s="19">
        <v>0.46152407507319321</v>
      </c>
      <c r="L7593" s="19"/>
      <c r="M7593" s="19">
        <v>0.13919644707753623</v>
      </c>
      <c r="N7593" s="19"/>
      <c r="O7593" s="19"/>
      <c r="P7593" s="50">
        <v>0.2830062401480144</v>
      </c>
      <c r="R7593" s="9" t="s">
        <v>0</v>
      </c>
    </row>
    <row r="7594" spans="2:18" x14ac:dyDescent="0.2">
      <c r="B7594" s="25">
        <v>7364</v>
      </c>
      <c r="C7594" s="193"/>
      <c r="D7594" s="19">
        <v>0.85724176400848773</v>
      </c>
      <c r="E7594" s="19"/>
      <c r="F7594" s="19">
        <v>0.21813648706046074</v>
      </c>
      <c r="G7594" s="19"/>
      <c r="H7594" s="19">
        <v>0.91359904640898304</v>
      </c>
      <c r="I7594" s="19"/>
      <c r="J7594" s="19">
        <v>1.30737220927604</v>
      </c>
      <c r="K7594" s="19"/>
      <c r="L7594" s="19">
        <v>1.1983015146727833</v>
      </c>
      <c r="M7594" s="19"/>
      <c r="N7594" s="19">
        <v>0.49680760782233341</v>
      </c>
      <c r="O7594" s="19"/>
      <c r="P7594" s="50">
        <v>0.28578082714167546</v>
      </c>
      <c r="R7594" s="9" t="s">
        <v>0</v>
      </c>
    </row>
    <row r="7595" spans="2:18" x14ac:dyDescent="0.2">
      <c r="B7595" s="25">
        <v>7365</v>
      </c>
      <c r="C7595" s="193"/>
      <c r="D7595" s="19">
        <v>1.239982379070389</v>
      </c>
      <c r="E7595" s="19"/>
      <c r="F7595" s="19">
        <v>1.0989511711788269</v>
      </c>
      <c r="G7595" s="19"/>
      <c r="H7595" s="19">
        <v>0.58301303457150699</v>
      </c>
      <c r="I7595" s="19"/>
      <c r="J7595" s="19">
        <v>3.421581809480017E-2</v>
      </c>
      <c r="K7595" s="19"/>
      <c r="L7595" s="19">
        <v>8.3214504493854036E-2</v>
      </c>
      <c r="M7595" s="19"/>
      <c r="N7595" s="19">
        <v>0.94928901382333986</v>
      </c>
      <c r="O7595" s="19">
        <v>0.43503715706467483</v>
      </c>
      <c r="P7595" s="50"/>
      <c r="R7595" s="9" t="s">
        <v>0</v>
      </c>
    </row>
    <row r="7596" spans="2:18" x14ac:dyDescent="0.2">
      <c r="B7596" s="25">
        <v>7366</v>
      </c>
      <c r="C7596" s="193"/>
      <c r="D7596" s="19">
        <v>0.2567350046096869</v>
      </c>
      <c r="E7596" s="19">
        <v>0.472279185922582</v>
      </c>
      <c r="F7596" s="19"/>
      <c r="G7596" s="19">
        <v>0.30631899541200375</v>
      </c>
      <c r="H7596" s="19"/>
      <c r="I7596" s="19">
        <v>0.36265743177041382</v>
      </c>
      <c r="J7596" s="19"/>
      <c r="K7596" s="19"/>
      <c r="L7596" s="19">
        <v>0.35840267724198471</v>
      </c>
      <c r="M7596" s="19">
        <v>8.4558142656254331E-2</v>
      </c>
      <c r="N7596" s="19"/>
      <c r="O7596" s="19"/>
      <c r="P7596" s="50">
        <v>0.16709117526266562</v>
      </c>
      <c r="R7596" s="9" t="s">
        <v>0</v>
      </c>
    </row>
    <row r="7597" spans="2:18" x14ac:dyDescent="0.2">
      <c r="B7597" s="25">
        <v>7367</v>
      </c>
      <c r="C7597" s="193">
        <v>0.63626922509429873</v>
      </c>
      <c r="D7597" s="19"/>
      <c r="E7597" s="19">
        <v>2.8266869087586716E-2</v>
      </c>
      <c r="F7597" s="19"/>
      <c r="G7597" s="19">
        <v>0.44956563451865489</v>
      </c>
      <c r="H7597" s="19"/>
      <c r="I7597" s="19"/>
      <c r="J7597" s="19">
        <v>0.96284301455381449</v>
      </c>
      <c r="K7597" s="19"/>
      <c r="L7597" s="19">
        <v>0.35876393471562412</v>
      </c>
      <c r="M7597" s="19">
        <v>0.61915222106050194</v>
      </c>
      <c r="N7597" s="19"/>
      <c r="O7597" s="19"/>
      <c r="P7597" s="50">
        <v>0.69739013399818373</v>
      </c>
      <c r="R7597" s="9" t="s">
        <v>0</v>
      </c>
    </row>
    <row r="7598" spans="2:18" x14ac:dyDescent="0.2">
      <c r="B7598" s="25">
        <v>7368</v>
      </c>
      <c r="C7598" s="193">
        <v>0.47264009163818888</v>
      </c>
      <c r="D7598" s="19"/>
      <c r="E7598" s="19">
        <v>0.68515984530251095</v>
      </c>
      <c r="F7598" s="19"/>
      <c r="G7598" s="19">
        <v>0.43484050570903676</v>
      </c>
      <c r="H7598" s="19"/>
      <c r="I7598" s="19"/>
      <c r="J7598" s="19">
        <v>0.31328724644479322</v>
      </c>
      <c r="K7598" s="19"/>
      <c r="L7598" s="19">
        <v>0.37862042048563183</v>
      </c>
      <c r="M7598" s="19">
        <v>0.48191739592960775</v>
      </c>
      <c r="N7598" s="19"/>
      <c r="O7598" s="19">
        <v>0.16301085097751403</v>
      </c>
      <c r="P7598" s="50"/>
      <c r="R7598" s="9" t="s">
        <v>0</v>
      </c>
    </row>
    <row r="7599" spans="2:18" x14ac:dyDescent="0.2">
      <c r="B7599" s="25">
        <v>7369</v>
      </c>
      <c r="C7599" s="193">
        <v>0.52542441554140207</v>
      </c>
      <c r="D7599" s="19"/>
      <c r="E7599" s="19">
        <v>0.94507326733431118</v>
      </c>
      <c r="F7599" s="19"/>
      <c r="G7599" s="19">
        <v>0.83828206710388564</v>
      </c>
      <c r="H7599" s="19"/>
      <c r="I7599" s="19">
        <v>0.13012686617500313</v>
      </c>
      <c r="J7599" s="19"/>
      <c r="K7599" s="19"/>
      <c r="L7599" s="19">
        <v>7.0468701354073029E-2</v>
      </c>
      <c r="M7599" s="19">
        <v>1.1707027032665698</v>
      </c>
      <c r="N7599" s="19"/>
      <c r="O7599" s="19">
        <v>0.77050504170859135</v>
      </c>
      <c r="P7599" s="50"/>
      <c r="R7599" s="9" t="s">
        <v>0</v>
      </c>
    </row>
    <row r="7600" spans="2:18" x14ac:dyDescent="0.2">
      <c r="B7600" s="25">
        <v>7370</v>
      </c>
      <c r="C7600" s="193">
        <v>1.3587873950179734</v>
      </c>
      <c r="D7600" s="19"/>
      <c r="E7600" s="19">
        <v>0.80973035535256388</v>
      </c>
      <c r="F7600" s="19"/>
      <c r="G7600" s="19">
        <v>8.664410962599968E-2</v>
      </c>
      <c r="H7600" s="19"/>
      <c r="I7600" s="19">
        <v>1.3103139111165647</v>
      </c>
      <c r="J7600" s="19"/>
      <c r="K7600" s="19">
        <v>0.46537028475945619</v>
      </c>
      <c r="L7600" s="19"/>
      <c r="M7600" s="19">
        <v>0.6232380522772023</v>
      </c>
      <c r="N7600" s="19"/>
      <c r="O7600" s="19">
        <v>0.70498017654814071</v>
      </c>
      <c r="P7600" s="50"/>
      <c r="R7600" s="9" t="s">
        <v>0</v>
      </c>
    </row>
    <row r="7601" spans="2:18" x14ac:dyDescent="0.2">
      <c r="B7601" s="25">
        <v>7371</v>
      </c>
      <c r="C7601" s="193"/>
      <c r="D7601" s="19">
        <v>0.16855002038499101</v>
      </c>
      <c r="E7601" s="19">
        <v>0.6168079879577445</v>
      </c>
      <c r="F7601" s="19"/>
      <c r="G7601" s="19">
        <v>0.94999049636950128</v>
      </c>
      <c r="H7601" s="19"/>
      <c r="I7601" s="19">
        <v>0.71992633297491981</v>
      </c>
      <c r="J7601" s="19"/>
      <c r="K7601" s="19">
        <v>0.43667645569669028</v>
      </c>
      <c r="L7601" s="19"/>
      <c r="M7601" s="19">
        <v>0.94035792897545656</v>
      </c>
      <c r="N7601" s="19"/>
      <c r="O7601" s="19">
        <v>0.93113064553928815</v>
      </c>
      <c r="P7601" s="50"/>
      <c r="R7601" s="9" t="s">
        <v>0</v>
      </c>
    </row>
    <row r="7602" spans="2:18" x14ac:dyDescent="0.2">
      <c r="B7602" s="25">
        <v>7372</v>
      </c>
      <c r="C7602" s="193">
        <v>1.2450656458133493</v>
      </c>
      <c r="D7602" s="19"/>
      <c r="E7602" s="19">
        <v>0.18180150096990444</v>
      </c>
      <c r="F7602" s="19"/>
      <c r="G7602" s="19">
        <v>0.92378240108644583</v>
      </c>
      <c r="H7602" s="19"/>
      <c r="I7602" s="19">
        <v>1.1815721901641303</v>
      </c>
      <c r="J7602" s="19"/>
      <c r="K7602" s="19">
        <v>1.8992380267814583E-2</v>
      </c>
      <c r="L7602" s="19"/>
      <c r="M7602" s="19"/>
      <c r="N7602" s="19">
        <v>4.7437320134850837E-2</v>
      </c>
      <c r="O7602" s="19">
        <v>0.55143347505625706</v>
      </c>
      <c r="P7602" s="50"/>
      <c r="R7602" s="9" t="s">
        <v>0</v>
      </c>
    </row>
    <row r="7603" spans="2:18" x14ac:dyDescent="0.2">
      <c r="B7603" s="25">
        <v>7373</v>
      </c>
      <c r="C7603" s="193">
        <v>0.60149557640780527</v>
      </c>
      <c r="D7603" s="19"/>
      <c r="E7603" s="19"/>
      <c r="F7603" s="19">
        <v>0.51459057824049614</v>
      </c>
      <c r="G7603" s="19">
        <v>0.12592717256520122</v>
      </c>
      <c r="H7603" s="19"/>
      <c r="I7603" s="19"/>
      <c r="J7603" s="19">
        <v>0.12017766392723865</v>
      </c>
      <c r="K7603" s="19">
        <v>0.59939268765780118</v>
      </c>
      <c r="L7603" s="19"/>
      <c r="M7603" s="19">
        <v>0.15787744252144903</v>
      </c>
      <c r="N7603" s="19"/>
      <c r="O7603" s="19">
        <v>0.30897245251765348</v>
      </c>
      <c r="P7603" s="50"/>
      <c r="R7603" s="9" t="s">
        <v>0</v>
      </c>
    </row>
    <row r="7604" spans="2:18" x14ac:dyDescent="0.2">
      <c r="B7604" s="25">
        <v>7374</v>
      </c>
      <c r="C7604" s="193"/>
      <c r="D7604" s="19">
        <v>0.80306482471693108</v>
      </c>
      <c r="E7604" s="19"/>
      <c r="F7604" s="19">
        <v>1.8704232010658521</v>
      </c>
      <c r="G7604" s="19"/>
      <c r="H7604" s="19">
        <v>3.8198844920655582E-2</v>
      </c>
      <c r="I7604" s="19"/>
      <c r="J7604" s="19">
        <v>1.6771099204096953</v>
      </c>
      <c r="K7604" s="19"/>
      <c r="L7604" s="19">
        <v>2.1767834133228403</v>
      </c>
      <c r="M7604" s="19"/>
      <c r="N7604" s="19">
        <v>0.67184358339138162</v>
      </c>
      <c r="O7604" s="19"/>
      <c r="P7604" s="50">
        <v>1.5233250595012049</v>
      </c>
      <c r="R7604" s="9" t="s">
        <v>0</v>
      </c>
    </row>
    <row r="7605" spans="2:18" x14ac:dyDescent="0.2">
      <c r="B7605" s="25">
        <v>7375</v>
      </c>
      <c r="C7605" s="193">
        <v>0.96280340307086831</v>
      </c>
      <c r="D7605" s="19"/>
      <c r="E7605" s="19">
        <v>1.483082699286717</v>
      </c>
      <c r="F7605" s="19"/>
      <c r="G7605" s="19">
        <v>1.0380308943454966</v>
      </c>
      <c r="H7605" s="19"/>
      <c r="I7605" s="19">
        <v>0.29981426972423825</v>
      </c>
      <c r="J7605" s="19"/>
      <c r="K7605" s="19">
        <v>1.1853772466248309</v>
      </c>
      <c r="L7605" s="19"/>
      <c r="M7605" s="19">
        <v>0.72274087707728463</v>
      </c>
      <c r="N7605" s="19"/>
      <c r="O7605" s="19">
        <v>0.70546263117163988</v>
      </c>
      <c r="P7605" s="50"/>
      <c r="R7605" s="9" t="s">
        <v>0</v>
      </c>
    </row>
    <row r="7606" spans="2:18" x14ac:dyDescent="0.2">
      <c r="B7606" s="25">
        <v>7376</v>
      </c>
      <c r="C7606" s="193"/>
      <c r="D7606" s="19">
        <v>1.0591422732995595</v>
      </c>
      <c r="E7606" s="19"/>
      <c r="F7606" s="19">
        <v>1.0134718558396065</v>
      </c>
      <c r="G7606" s="19"/>
      <c r="H7606" s="19">
        <v>1.0447518816466603</v>
      </c>
      <c r="I7606" s="19"/>
      <c r="J7606" s="19">
        <v>0.91537212486100805</v>
      </c>
      <c r="K7606" s="19"/>
      <c r="L7606" s="19">
        <v>0.99914069685567253</v>
      </c>
      <c r="M7606" s="19"/>
      <c r="N7606" s="19">
        <v>1.042648842304942</v>
      </c>
      <c r="O7606" s="19"/>
      <c r="P7606" s="50">
        <v>1.6024951210357066</v>
      </c>
      <c r="R7606" s="9" t="s">
        <v>0</v>
      </c>
    </row>
    <row r="7607" spans="2:18" x14ac:dyDescent="0.2">
      <c r="B7607" s="25">
        <v>7377</v>
      </c>
      <c r="C7607" s="193"/>
      <c r="D7607" s="19">
        <v>1.5959302267785982</v>
      </c>
      <c r="E7607" s="19"/>
      <c r="F7607" s="19">
        <v>1.5774530313095099</v>
      </c>
      <c r="G7607" s="19"/>
      <c r="H7607" s="19">
        <v>0.61655102062039735</v>
      </c>
      <c r="I7607" s="19"/>
      <c r="J7607" s="19">
        <v>0.11657285280608683</v>
      </c>
      <c r="K7607" s="19"/>
      <c r="L7607" s="19">
        <v>0.27523687554420212</v>
      </c>
      <c r="M7607" s="19"/>
      <c r="N7607" s="19">
        <v>1.234233014078651</v>
      </c>
      <c r="O7607" s="19"/>
      <c r="P7607" s="50">
        <v>1.3595701581661317</v>
      </c>
      <c r="R7607" s="9" t="s">
        <v>0</v>
      </c>
    </row>
    <row r="7608" spans="2:18" x14ac:dyDescent="0.2">
      <c r="B7608" s="25">
        <v>7378</v>
      </c>
      <c r="C7608" s="193"/>
      <c r="D7608" s="19">
        <v>1.7496330192974376</v>
      </c>
      <c r="E7608" s="19"/>
      <c r="F7608" s="19">
        <v>2.2347513878056953</v>
      </c>
      <c r="G7608" s="19"/>
      <c r="H7608" s="19">
        <v>2.3673642548500391</v>
      </c>
      <c r="I7608" s="19"/>
      <c r="J7608" s="19">
        <v>1.6383021884574329</v>
      </c>
      <c r="K7608" s="19"/>
      <c r="L7608" s="19">
        <v>1.288363559801033</v>
      </c>
      <c r="M7608" s="19"/>
      <c r="N7608" s="19">
        <v>0.78810172073662521</v>
      </c>
      <c r="O7608" s="19"/>
      <c r="P7608" s="50">
        <v>2.2788686665540725</v>
      </c>
      <c r="R7608" s="9" t="s">
        <v>0</v>
      </c>
    </row>
    <row r="7609" spans="2:18" x14ac:dyDescent="0.2">
      <c r="B7609" s="25">
        <v>7379</v>
      </c>
      <c r="C7609" s="193">
        <v>0.39109506658545268</v>
      </c>
      <c r="D7609" s="19"/>
      <c r="E7609" s="19">
        <v>0.98463182174399866</v>
      </c>
      <c r="F7609" s="19"/>
      <c r="G7609" s="19">
        <v>1.5673567437178029</v>
      </c>
      <c r="H7609" s="19"/>
      <c r="I7609" s="19">
        <v>0.87279087863160165</v>
      </c>
      <c r="J7609" s="19"/>
      <c r="K7609" s="19">
        <v>0.63886311265064921</v>
      </c>
      <c r="L7609" s="19"/>
      <c r="M7609" s="19">
        <v>0.80926731667083562</v>
      </c>
      <c r="N7609" s="19"/>
      <c r="O7609" s="19">
        <v>1.221762175167489</v>
      </c>
      <c r="P7609" s="50"/>
      <c r="R7609" s="9" t="s">
        <v>0</v>
      </c>
    </row>
    <row r="7610" spans="2:18" x14ac:dyDescent="0.2">
      <c r="B7610" s="25">
        <v>7380</v>
      </c>
      <c r="C7610" s="193"/>
      <c r="D7610" s="19">
        <v>0.57151767443858803</v>
      </c>
      <c r="E7610" s="19"/>
      <c r="F7610" s="19">
        <v>1.4799322328181819</v>
      </c>
      <c r="G7610" s="19"/>
      <c r="H7610" s="19">
        <v>0.88887202595473913</v>
      </c>
      <c r="I7610" s="19">
        <v>0.33570768062204676</v>
      </c>
      <c r="J7610" s="19"/>
      <c r="K7610" s="19"/>
      <c r="L7610" s="19">
        <v>1.5239913923195256</v>
      </c>
      <c r="M7610" s="19"/>
      <c r="N7610" s="19">
        <v>0.91826144828893386</v>
      </c>
      <c r="O7610" s="19"/>
      <c r="P7610" s="50">
        <v>0.83228890617409035</v>
      </c>
      <c r="R7610" s="9" t="s">
        <v>0</v>
      </c>
    </row>
    <row r="7611" spans="2:18" x14ac:dyDescent="0.2">
      <c r="B7611" s="25">
        <v>7381</v>
      </c>
      <c r="C7611" s="193"/>
      <c r="D7611" s="19">
        <v>0.45977730778110687</v>
      </c>
      <c r="E7611" s="19"/>
      <c r="F7611" s="19">
        <v>0.26160023505973756</v>
      </c>
      <c r="G7611" s="19"/>
      <c r="H7611" s="19">
        <v>6.8726319380828446E-2</v>
      </c>
      <c r="I7611" s="19"/>
      <c r="J7611" s="19">
        <v>0.75244015185031721</v>
      </c>
      <c r="K7611" s="19"/>
      <c r="L7611" s="19">
        <v>0.16441629405824104</v>
      </c>
      <c r="M7611" s="19"/>
      <c r="N7611" s="19">
        <v>1.1235486570024111</v>
      </c>
      <c r="O7611" s="19"/>
      <c r="P7611" s="50">
        <v>0.98145226167661126</v>
      </c>
      <c r="R7611" s="9" t="s">
        <v>0</v>
      </c>
    </row>
    <row r="7612" spans="2:18" x14ac:dyDescent="0.2">
      <c r="B7612" s="25">
        <v>7382</v>
      </c>
      <c r="C7612" s="193">
        <v>0.71241979233079578</v>
      </c>
      <c r="D7612" s="19"/>
      <c r="E7612" s="19">
        <v>1.0600002385192344</v>
      </c>
      <c r="F7612" s="19"/>
      <c r="G7612" s="19">
        <v>1.5878129700807346</v>
      </c>
      <c r="H7612" s="19"/>
      <c r="I7612" s="19">
        <v>1.9225096302969844</v>
      </c>
      <c r="J7612" s="19"/>
      <c r="K7612" s="19">
        <v>0.26974409127158366</v>
      </c>
      <c r="L7612" s="19"/>
      <c r="M7612" s="19">
        <v>1.4538597626828915</v>
      </c>
      <c r="N7612" s="19"/>
      <c r="O7612" s="19">
        <v>0.40313543139855151</v>
      </c>
      <c r="P7612" s="50"/>
      <c r="R7612" s="9" t="s">
        <v>0</v>
      </c>
    </row>
    <row r="7613" spans="2:18" x14ac:dyDescent="0.2">
      <c r="B7613" s="25">
        <v>7383</v>
      </c>
      <c r="C7613" s="193">
        <v>0.83320996122380098</v>
      </c>
      <c r="D7613" s="19"/>
      <c r="E7613" s="19">
        <v>0.79392667611103762</v>
      </c>
      <c r="F7613" s="19"/>
      <c r="G7613" s="19">
        <v>1.9438454522198161</v>
      </c>
      <c r="H7613" s="19"/>
      <c r="I7613" s="19">
        <v>0.52446794780187433</v>
      </c>
      <c r="J7613" s="19"/>
      <c r="K7613" s="19">
        <v>1.1828524985483821</v>
      </c>
      <c r="L7613" s="19"/>
      <c r="M7613" s="19">
        <v>1.0221623979245198</v>
      </c>
      <c r="N7613" s="19"/>
      <c r="O7613" s="19">
        <v>1.0049340682809387</v>
      </c>
      <c r="P7613" s="50"/>
      <c r="R7613" s="9" t="s">
        <v>0</v>
      </c>
    </row>
    <row r="7614" spans="2:18" x14ac:dyDescent="0.2">
      <c r="B7614" s="25">
        <v>7384</v>
      </c>
      <c r="C7614" s="193"/>
      <c r="D7614" s="19">
        <v>1.4017715370485371</v>
      </c>
      <c r="E7614" s="19"/>
      <c r="F7614" s="19">
        <v>0.57624658530389516</v>
      </c>
      <c r="G7614" s="19"/>
      <c r="H7614" s="19">
        <v>1.0444210748633835</v>
      </c>
      <c r="I7614" s="19"/>
      <c r="J7614" s="19">
        <v>1.3450315494881677</v>
      </c>
      <c r="K7614" s="19"/>
      <c r="L7614" s="19">
        <v>1.3540331453867365</v>
      </c>
      <c r="M7614" s="19"/>
      <c r="N7614" s="19">
        <v>1.1609757390785014</v>
      </c>
      <c r="O7614" s="19"/>
      <c r="P7614" s="50">
        <v>1.1823845482076891</v>
      </c>
      <c r="R7614" s="9" t="s">
        <v>0</v>
      </c>
    </row>
    <row r="7615" spans="2:18" x14ac:dyDescent="0.2">
      <c r="B7615" s="25">
        <v>7385</v>
      </c>
      <c r="C7615" s="193">
        <v>0.40823729905759709</v>
      </c>
      <c r="D7615" s="19"/>
      <c r="E7615" s="19">
        <v>0.86286893378912521</v>
      </c>
      <c r="F7615" s="19"/>
      <c r="G7615" s="19"/>
      <c r="H7615" s="19">
        <v>0.1003353838771672</v>
      </c>
      <c r="I7615" s="19">
        <v>0.42846561900874158</v>
      </c>
      <c r="J7615" s="19"/>
      <c r="K7615" s="19">
        <v>0.61420615558185709</v>
      </c>
      <c r="L7615" s="19"/>
      <c r="M7615" s="19">
        <v>0.15993813138305626</v>
      </c>
      <c r="N7615" s="19"/>
      <c r="O7615" s="19">
        <v>7.7446399085314657E-2</v>
      </c>
      <c r="P7615" s="50"/>
      <c r="R7615" s="9" t="s">
        <v>0</v>
      </c>
    </row>
    <row r="7616" spans="2:18" x14ac:dyDescent="0.2">
      <c r="B7616" s="25">
        <v>7386</v>
      </c>
      <c r="C7616" s="193">
        <v>8.3906593035509E-2</v>
      </c>
      <c r="D7616" s="19"/>
      <c r="E7616" s="19"/>
      <c r="F7616" s="19">
        <v>0.71882854052502365</v>
      </c>
      <c r="G7616" s="19"/>
      <c r="H7616" s="19">
        <v>1.6791924233176625</v>
      </c>
      <c r="I7616" s="19"/>
      <c r="J7616" s="19">
        <v>0.80074962940392558</v>
      </c>
      <c r="K7616" s="19"/>
      <c r="L7616" s="19">
        <v>0.78105826309625881</v>
      </c>
      <c r="M7616" s="19"/>
      <c r="N7616" s="19">
        <v>0.10519335881432673</v>
      </c>
      <c r="O7616" s="19"/>
      <c r="P7616" s="50">
        <v>0.63088097951052113</v>
      </c>
      <c r="R7616" s="9" t="s">
        <v>0</v>
      </c>
    </row>
    <row r="7617" spans="2:18" x14ac:dyDescent="0.2">
      <c r="B7617" s="25">
        <v>7387</v>
      </c>
      <c r="C7617" s="193">
        <v>0.21170826980139729</v>
      </c>
      <c r="D7617" s="19"/>
      <c r="E7617" s="19">
        <v>1.4532407075108526E-3</v>
      </c>
      <c r="F7617" s="19"/>
      <c r="G7617" s="19"/>
      <c r="H7617" s="19">
        <v>0.33926932029843559</v>
      </c>
      <c r="I7617" s="19">
        <v>0.7794643342219344</v>
      </c>
      <c r="J7617" s="19"/>
      <c r="K7617" s="19"/>
      <c r="L7617" s="19">
        <v>0.20474448831022676</v>
      </c>
      <c r="M7617" s="19"/>
      <c r="N7617" s="19">
        <v>0.3778094970172684</v>
      </c>
      <c r="O7617" s="19"/>
      <c r="P7617" s="50">
        <v>0.75114597729635868</v>
      </c>
      <c r="R7617" s="9" t="s">
        <v>0</v>
      </c>
    </row>
    <row r="7618" spans="2:18" x14ac:dyDescent="0.2">
      <c r="B7618" s="25">
        <v>7388</v>
      </c>
      <c r="C7618" s="193">
        <v>9.0068463588886899E-2</v>
      </c>
      <c r="D7618" s="19"/>
      <c r="E7618" s="19">
        <v>6.3382142858353877E-2</v>
      </c>
      <c r="F7618" s="19"/>
      <c r="G7618" s="19">
        <v>0.45397057246700706</v>
      </c>
      <c r="H7618" s="19"/>
      <c r="I7618" s="19"/>
      <c r="J7618" s="19">
        <v>0.29842864086210424</v>
      </c>
      <c r="K7618" s="19">
        <v>0.3221105424468263</v>
      </c>
      <c r="L7618" s="19"/>
      <c r="M7618" s="19"/>
      <c r="N7618" s="19">
        <v>0.31112213402412142</v>
      </c>
      <c r="O7618" s="19">
        <v>0.39477729525802518</v>
      </c>
      <c r="P7618" s="50"/>
      <c r="R7618" s="9" t="s">
        <v>0</v>
      </c>
    </row>
    <row r="7619" spans="2:18" x14ac:dyDescent="0.2">
      <c r="B7619" s="25">
        <v>7389</v>
      </c>
      <c r="C7619" s="193">
        <v>0.13024859886487425</v>
      </c>
      <c r="D7619" s="19"/>
      <c r="E7619" s="19"/>
      <c r="F7619" s="19">
        <v>0.76494321192024839</v>
      </c>
      <c r="G7619" s="19"/>
      <c r="H7619" s="19">
        <v>2.5242633621923791E-2</v>
      </c>
      <c r="I7619" s="19"/>
      <c r="J7619" s="19">
        <v>0.32346978533670062</v>
      </c>
      <c r="K7619" s="19"/>
      <c r="L7619" s="19">
        <v>0.43845049337956576</v>
      </c>
      <c r="M7619" s="19"/>
      <c r="N7619" s="19">
        <v>0.29564275849054367</v>
      </c>
      <c r="O7619" s="19">
        <v>0.73351830990048084</v>
      </c>
      <c r="P7619" s="50"/>
      <c r="R7619" s="9" t="s">
        <v>0</v>
      </c>
    </row>
    <row r="7620" spans="2:18" x14ac:dyDescent="0.2">
      <c r="B7620" s="25">
        <v>7390</v>
      </c>
      <c r="C7620" s="193">
        <v>0.77940807630470677</v>
      </c>
      <c r="D7620" s="19"/>
      <c r="E7620" s="19">
        <v>1.0312130158253945</v>
      </c>
      <c r="F7620" s="19"/>
      <c r="G7620" s="19">
        <v>0.36315033602083535</v>
      </c>
      <c r="H7620" s="19"/>
      <c r="I7620" s="19"/>
      <c r="J7620" s="19">
        <v>0.24999883452686014</v>
      </c>
      <c r="K7620" s="19"/>
      <c r="L7620" s="19">
        <v>0.3060950146884992</v>
      </c>
      <c r="M7620" s="19"/>
      <c r="N7620" s="19">
        <v>0.24077319569898337</v>
      </c>
      <c r="O7620" s="19"/>
      <c r="P7620" s="50">
        <v>6.9145996699005521E-2</v>
      </c>
      <c r="R7620" s="9" t="s">
        <v>0</v>
      </c>
    </row>
    <row r="7621" spans="2:18" x14ac:dyDescent="0.2">
      <c r="B7621" s="25">
        <v>7391</v>
      </c>
      <c r="C7621" s="193"/>
      <c r="D7621" s="19">
        <v>0.10219301825876806</v>
      </c>
      <c r="E7621" s="19"/>
      <c r="F7621" s="19">
        <v>0.65544806346830853</v>
      </c>
      <c r="G7621" s="19">
        <v>7.7567773332522433E-2</v>
      </c>
      <c r="H7621" s="19"/>
      <c r="I7621" s="19"/>
      <c r="J7621" s="19">
        <v>0.36298410224495903</v>
      </c>
      <c r="K7621" s="19"/>
      <c r="L7621" s="19">
        <v>0.19158519748671318</v>
      </c>
      <c r="M7621" s="19">
        <v>0.77375026176306905</v>
      </c>
      <c r="N7621" s="19"/>
      <c r="O7621" s="19">
        <v>0.72227670305948743</v>
      </c>
      <c r="P7621" s="50"/>
      <c r="R7621" s="9" t="s">
        <v>0</v>
      </c>
    </row>
    <row r="7622" spans="2:18" x14ac:dyDescent="0.2">
      <c r="B7622" s="25">
        <v>7392</v>
      </c>
      <c r="C7622" s="193">
        <v>0.80243924292422253</v>
      </c>
      <c r="D7622" s="19"/>
      <c r="E7622" s="19">
        <v>0.83481387645157679</v>
      </c>
      <c r="F7622" s="19"/>
      <c r="G7622" s="19">
        <v>0.5595572084505569</v>
      </c>
      <c r="H7622" s="19"/>
      <c r="I7622" s="19">
        <v>0.84672296315054585</v>
      </c>
      <c r="J7622" s="19"/>
      <c r="K7622" s="19">
        <v>0.68759647294104831</v>
      </c>
      <c r="L7622" s="19"/>
      <c r="M7622" s="19">
        <v>0.34994528141409392</v>
      </c>
      <c r="N7622" s="19"/>
      <c r="O7622" s="19">
        <v>0.44856103212410214</v>
      </c>
      <c r="P7622" s="50"/>
      <c r="R7622" s="9" t="s">
        <v>0</v>
      </c>
    </row>
    <row r="7623" spans="2:18" x14ac:dyDescent="0.2">
      <c r="B7623" s="25">
        <v>7393</v>
      </c>
      <c r="C7623" s="193"/>
      <c r="D7623" s="19">
        <v>9.608220258672362E-3</v>
      </c>
      <c r="E7623" s="19">
        <v>0.76161969274316277</v>
      </c>
      <c r="F7623" s="19"/>
      <c r="G7623" s="19">
        <v>9.4110755105230467E-2</v>
      </c>
      <c r="H7623" s="19"/>
      <c r="I7623" s="19"/>
      <c r="J7623" s="19">
        <v>0.16267183323752044</v>
      </c>
      <c r="K7623" s="19"/>
      <c r="L7623" s="19">
        <v>0.95321678619589745</v>
      </c>
      <c r="M7623" s="19">
        <v>0.19234674618584216</v>
      </c>
      <c r="N7623" s="19"/>
      <c r="O7623" s="19">
        <v>0.93575578668146298</v>
      </c>
      <c r="P7623" s="50"/>
      <c r="R7623" s="9" t="s">
        <v>0</v>
      </c>
    </row>
    <row r="7624" spans="2:18" x14ac:dyDescent="0.2">
      <c r="B7624" s="25">
        <v>7394</v>
      </c>
      <c r="C7624" s="193"/>
      <c r="D7624" s="19">
        <v>0.21155812409416233</v>
      </c>
      <c r="E7624" s="19">
        <v>0.381959914712801</v>
      </c>
      <c r="F7624" s="19"/>
      <c r="G7624" s="19">
        <v>1.2010934939536788</v>
      </c>
      <c r="H7624" s="19"/>
      <c r="I7624" s="19">
        <v>0.50199060226106929</v>
      </c>
      <c r="J7624" s="19"/>
      <c r="K7624" s="19"/>
      <c r="L7624" s="19">
        <v>9.7379621615473019E-2</v>
      </c>
      <c r="M7624" s="19">
        <v>0.57421220129062678</v>
      </c>
      <c r="N7624" s="19"/>
      <c r="O7624" s="19"/>
      <c r="P7624" s="50">
        <v>3.2670920035756841E-2</v>
      </c>
      <c r="R7624" s="9" t="s">
        <v>0</v>
      </c>
    </row>
    <row r="7625" spans="2:18" x14ac:dyDescent="0.2">
      <c r="B7625" s="25">
        <v>7395</v>
      </c>
      <c r="C7625" s="193">
        <v>0.98090484755375718</v>
      </c>
      <c r="D7625" s="19"/>
      <c r="E7625" s="19">
        <v>1.953733818212549</v>
      </c>
      <c r="F7625" s="19"/>
      <c r="G7625" s="19">
        <v>0.40547365639416377</v>
      </c>
      <c r="H7625" s="19"/>
      <c r="I7625" s="19"/>
      <c r="J7625" s="19">
        <v>0.12540106468686393</v>
      </c>
      <c r="K7625" s="19">
        <v>0.83236765743513264</v>
      </c>
      <c r="L7625" s="19"/>
      <c r="M7625" s="19">
        <v>0.74536923310643877</v>
      </c>
      <c r="N7625" s="19"/>
      <c r="O7625" s="19">
        <v>7.1152321438429034E-2</v>
      </c>
      <c r="P7625" s="50"/>
      <c r="R7625" s="9" t="s">
        <v>0</v>
      </c>
    </row>
    <row r="7626" spans="2:18" x14ac:dyDescent="0.2">
      <c r="B7626" s="25">
        <v>7396</v>
      </c>
      <c r="C7626" s="193"/>
      <c r="D7626" s="19">
        <v>0.33623590129925301</v>
      </c>
      <c r="E7626" s="19"/>
      <c r="F7626" s="19">
        <v>0.11845020536946294</v>
      </c>
      <c r="G7626" s="19"/>
      <c r="H7626" s="19">
        <v>0.57915898513253417</v>
      </c>
      <c r="I7626" s="19"/>
      <c r="J7626" s="19">
        <v>4.321806710054462E-2</v>
      </c>
      <c r="K7626" s="19"/>
      <c r="L7626" s="19">
        <v>0.3192814694634693</v>
      </c>
      <c r="M7626" s="19">
        <v>0.19027263936008845</v>
      </c>
      <c r="N7626" s="19"/>
      <c r="O7626" s="19">
        <v>1.2231879951741962</v>
      </c>
      <c r="P7626" s="50"/>
      <c r="R7626" s="9" t="s">
        <v>0</v>
      </c>
    </row>
    <row r="7627" spans="2:18" x14ac:dyDescent="0.2">
      <c r="B7627" s="25">
        <v>7397</v>
      </c>
      <c r="C7627" s="193"/>
      <c r="D7627" s="19">
        <v>1.8832402895787481</v>
      </c>
      <c r="E7627" s="19"/>
      <c r="F7627" s="19">
        <v>1.70832485652114</v>
      </c>
      <c r="G7627" s="19"/>
      <c r="H7627" s="19">
        <v>1.3333010624345363</v>
      </c>
      <c r="I7627" s="19"/>
      <c r="J7627" s="19">
        <v>1.3666611518911402</v>
      </c>
      <c r="K7627" s="19"/>
      <c r="L7627" s="19">
        <v>2.3905984320429394</v>
      </c>
      <c r="M7627" s="19"/>
      <c r="N7627" s="19">
        <v>1.7485551170179501</v>
      </c>
      <c r="O7627" s="19"/>
      <c r="P7627" s="50">
        <v>1.7134489404149664</v>
      </c>
      <c r="R7627" s="9" t="s">
        <v>0</v>
      </c>
    </row>
    <row r="7628" spans="2:18" x14ac:dyDescent="0.2">
      <c r="B7628" s="25">
        <v>7398</v>
      </c>
      <c r="C7628" s="193"/>
      <c r="D7628" s="19">
        <v>0.82961707865255929</v>
      </c>
      <c r="E7628" s="19">
        <v>1.0655496193861969E-2</v>
      </c>
      <c r="F7628" s="19"/>
      <c r="G7628" s="19"/>
      <c r="H7628" s="19">
        <v>0.27968952272073544</v>
      </c>
      <c r="I7628" s="19"/>
      <c r="J7628" s="19">
        <v>0.46354165531676217</v>
      </c>
      <c r="K7628" s="19">
        <v>0.16771862055890446</v>
      </c>
      <c r="L7628" s="19"/>
      <c r="M7628" s="19"/>
      <c r="N7628" s="19">
        <v>0.34534433354368693</v>
      </c>
      <c r="O7628" s="19"/>
      <c r="P7628" s="50">
        <v>0.59025478763642936</v>
      </c>
      <c r="R7628" s="9" t="s">
        <v>0</v>
      </c>
    </row>
    <row r="7629" spans="2:18" x14ac:dyDescent="0.2">
      <c r="B7629" s="25">
        <v>7399</v>
      </c>
      <c r="C7629" s="193"/>
      <c r="D7629" s="19">
        <v>1.225982324603456</v>
      </c>
      <c r="E7629" s="19"/>
      <c r="F7629" s="19">
        <v>1.2390518655389391</v>
      </c>
      <c r="G7629" s="19"/>
      <c r="H7629" s="19">
        <v>0.15523159043188303</v>
      </c>
      <c r="I7629" s="19"/>
      <c r="J7629" s="19">
        <v>0.27693191805307726</v>
      </c>
      <c r="K7629" s="19"/>
      <c r="L7629" s="19">
        <v>0.88053163475612939</v>
      </c>
      <c r="M7629" s="19"/>
      <c r="N7629" s="19">
        <v>0.67456478481857762</v>
      </c>
      <c r="O7629" s="19"/>
      <c r="P7629" s="50">
        <v>0.8449735102150514</v>
      </c>
      <c r="R7629" s="9" t="s">
        <v>0</v>
      </c>
    </row>
    <row r="7630" spans="2:18" x14ac:dyDescent="0.2">
      <c r="B7630" s="25">
        <v>7400</v>
      </c>
      <c r="C7630" s="193"/>
      <c r="D7630" s="19">
        <v>0.27387651567335913</v>
      </c>
      <c r="E7630" s="19"/>
      <c r="F7630" s="19">
        <v>0.70042819849030147</v>
      </c>
      <c r="G7630" s="19"/>
      <c r="H7630" s="19">
        <v>0.60610269594333976</v>
      </c>
      <c r="I7630" s="19"/>
      <c r="J7630" s="19">
        <v>1.1142590411454589</v>
      </c>
      <c r="K7630" s="19"/>
      <c r="L7630" s="19">
        <v>0.73290743835405681</v>
      </c>
      <c r="M7630" s="19"/>
      <c r="N7630" s="19">
        <v>1.1297659872698294</v>
      </c>
      <c r="O7630" s="19">
        <v>0.10363906290364765</v>
      </c>
      <c r="P7630" s="50"/>
      <c r="R7630" s="9" t="s">
        <v>0</v>
      </c>
    </row>
    <row r="7631" spans="2:18" x14ac:dyDescent="0.2">
      <c r="B7631" s="25">
        <v>7401</v>
      </c>
      <c r="C7631" s="193">
        <v>0.48041321790477171</v>
      </c>
      <c r="D7631" s="19"/>
      <c r="E7631" s="19">
        <v>0.60576848333731037</v>
      </c>
      <c r="F7631" s="19"/>
      <c r="G7631" s="19"/>
      <c r="H7631" s="19">
        <v>0.19740996138400529</v>
      </c>
      <c r="I7631" s="19">
        <v>7.7238496464382689E-2</v>
      </c>
      <c r="J7631" s="19"/>
      <c r="K7631" s="19">
        <v>0.68931766327194444</v>
      </c>
      <c r="L7631" s="19"/>
      <c r="M7631" s="19">
        <v>0.8310176370773279</v>
      </c>
      <c r="N7631" s="19"/>
      <c r="O7631" s="19">
        <v>0.83857632144245309</v>
      </c>
      <c r="P7631" s="50"/>
      <c r="R7631" s="9" t="s">
        <v>0</v>
      </c>
    </row>
    <row r="7632" spans="2:18" x14ac:dyDescent="0.2">
      <c r="B7632" s="25">
        <v>7402</v>
      </c>
      <c r="C7632" s="193"/>
      <c r="D7632" s="19">
        <v>1.3074127354132219</v>
      </c>
      <c r="E7632" s="19"/>
      <c r="F7632" s="19">
        <v>0.78114996395685987</v>
      </c>
      <c r="G7632" s="19"/>
      <c r="H7632" s="19">
        <v>0.35387660686388267</v>
      </c>
      <c r="I7632" s="19"/>
      <c r="J7632" s="19">
        <v>0.14559769109334025</v>
      </c>
      <c r="K7632" s="19"/>
      <c r="L7632" s="19">
        <v>0.16226714873255346</v>
      </c>
      <c r="M7632" s="19"/>
      <c r="N7632" s="19">
        <v>1.010894635716109</v>
      </c>
      <c r="O7632" s="19"/>
      <c r="P7632" s="50">
        <v>0.9543365502188137</v>
      </c>
      <c r="R7632" s="9" t="s">
        <v>0</v>
      </c>
    </row>
    <row r="7633" spans="2:18" x14ac:dyDescent="0.2">
      <c r="B7633" s="25">
        <v>7403</v>
      </c>
      <c r="C7633" s="193">
        <v>1.2411546764783961</v>
      </c>
      <c r="D7633" s="19"/>
      <c r="E7633" s="19">
        <v>5.2816719010951904E-2</v>
      </c>
      <c r="F7633" s="19"/>
      <c r="G7633" s="19"/>
      <c r="H7633" s="19">
        <v>0.30224876756315133</v>
      </c>
      <c r="I7633" s="19">
        <v>0.22227352500600239</v>
      </c>
      <c r="J7633" s="19"/>
      <c r="K7633" s="19">
        <v>0.17242895950134232</v>
      </c>
      <c r="L7633" s="19"/>
      <c r="M7633" s="19"/>
      <c r="N7633" s="19">
        <v>0.17337063095841634</v>
      </c>
      <c r="O7633" s="19">
        <v>1.8645619457158955E-2</v>
      </c>
      <c r="P7633" s="50"/>
      <c r="R7633" s="9" t="s">
        <v>0</v>
      </c>
    </row>
    <row r="7634" spans="2:18" x14ac:dyDescent="0.2">
      <c r="B7634" s="25">
        <v>7404</v>
      </c>
      <c r="C7634" s="193">
        <v>1.685690869100714</v>
      </c>
      <c r="D7634" s="19"/>
      <c r="E7634" s="19">
        <v>1.0174498122677413</v>
      </c>
      <c r="F7634" s="19"/>
      <c r="G7634" s="19">
        <v>1.8511259379598044</v>
      </c>
      <c r="H7634" s="19"/>
      <c r="I7634" s="19">
        <v>1.1573745026584783</v>
      </c>
      <c r="J7634" s="19"/>
      <c r="K7634" s="19"/>
      <c r="L7634" s="19">
        <v>0.25873761863291733</v>
      </c>
      <c r="M7634" s="19">
        <v>0.91268682952545166</v>
      </c>
      <c r="N7634" s="19"/>
      <c r="O7634" s="19">
        <v>0.65891295974925301</v>
      </c>
      <c r="P7634" s="50"/>
      <c r="R7634" s="9" t="s">
        <v>0</v>
      </c>
    </row>
    <row r="7635" spans="2:18" x14ac:dyDescent="0.2">
      <c r="B7635" s="25">
        <v>7405</v>
      </c>
      <c r="C7635" s="193"/>
      <c r="D7635" s="19">
        <v>9.5274911157741213E-2</v>
      </c>
      <c r="E7635" s="19">
        <v>0.3777579310401612</v>
      </c>
      <c r="F7635" s="19"/>
      <c r="G7635" s="19"/>
      <c r="H7635" s="19">
        <v>1.1051706763363511</v>
      </c>
      <c r="I7635" s="19">
        <v>0.36196589866373757</v>
      </c>
      <c r="J7635" s="19"/>
      <c r="K7635" s="19"/>
      <c r="L7635" s="19">
        <v>0.64411491682363009</v>
      </c>
      <c r="M7635" s="19"/>
      <c r="N7635" s="19">
        <v>0.23617009176682027</v>
      </c>
      <c r="O7635" s="19">
        <v>0.17967044040325583</v>
      </c>
      <c r="P7635" s="50"/>
      <c r="R7635" s="9" t="s">
        <v>0</v>
      </c>
    </row>
    <row r="7636" spans="2:18" x14ac:dyDescent="0.2">
      <c r="B7636" s="25">
        <v>7406</v>
      </c>
      <c r="C7636" s="193">
        <v>0.13660896318413809</v>
      </c>
      <c r="D7636" s="19"/>
      <c r="E7636" s="19">
        <v>0.94548853077790151</v>
      </c>
      <c r="F7636" s="19"/>
      <c r="G7636" s="19">
        <v>0.79479643097902408</v>
      </c>
      <c r="H7636" s="19"/>
      <c r="I7636" s="19">
        <v>0.49391282667451392</v>
      </c>
      <c r="J7636" s="19"/>
      <c r="K7636" s="19">
        <v>0.90736736442656174</v>
      </c>
      <c r="L7636" s="19"/>
      <c r="M7636" s="19">
        <v>7.8428631748835909E-2</v>
      </c>
      <c r="N7636" s="19"/>
      <c r="O7636" s="19">
        <v>0.85707208584187144</v>
      </c>
      <c r="P7636" s="50"/>
      <c r="R7636" s="9" t="s">
        <v>0</v>
      </c>
    </row>
    <row r="7637" spans="2:18" x14ac:dyDescent="0.2">
      <c r="B7637" s="25">
        <v>7407</v>
      </c>
      <c r="C7637" s="193">
        <v>0.29233268826594716</v>
      </c>
      <c r="D7637" s="19"/>
      <c r="E7637" s="19"/>
      <c r="F7637" s="19">
        <v>0.33044336038998634</v>
      </c>
      <c r="G7637" s="19">
        <v>0.33778421938562553</v>
      </c>
      <c r="H7637" s="19"/>
      <c r="I7637" s="19"/>
      <c r="J7637" s="19">
        <v>0.43279083368964499</v>
      </c>
      <c r="K7637" s="19"/>
      <c r="L7637" s="19">
        <v>0.26089886171124871</v>
      </c>
      <c r="M7637" s="19"/>
      <c r="N7637" s="19">
        <v>0.48385614539387334</v>
      </c>
      <c r="O7637" s="19">
        <v>4.8325019699141526E-2</v>
      </c>
      <c r="P7637" s="50"/>
      <c r="R7637" s="9" t="s">
        <v>0</v>
      </c>
    </row>
    <row r="7638" spans="2:18" x14ac:dyDescent="0.2">
      <c r="B7638" s="25">
        <v>7408</v>
      </c>
      <c r="C7638" s="193">
        <v>0.1706662691478778</v>
      </c>
      <c r="D7638" s="19"/>
      <c r="E7638" s="19">
        <v>0.18431059192113589</v>
      </c>
      <c r="F7638" s="19"/>
      <c r="G7638" s="19">
        <v>0.48784844456243637</v>
      </c>
      <c r="H7638" s="19"/>
      <c r="I7638" s="19">
        <v>0.41814139648325421</v>
      </c>
      <c r="J7638" s="19"/>
      <c r="K7638" s="19">
        <v>0.36947551841003401</v>
      </c>
      <c r="L7638" s="19"/>
      <c r="M7638" s="19">
        <v>0.13499274715555537</v>
      </c>
      <c r="N7638" s="19"/>
      <c r="O7638" s="19">
        <v>0.79847073836761662</v>
      </c>
      <c r="P7638" s="50"/>
      <c r="R7638" s="9" t="s">
        <v>0</v>
      </c>
    </row>
    <row r="7639" spans="2:18" x14ac:dyDescent="0.2">
      <c r="B7639" s="25">
        <v>7409</v>
      </c>
      <c r="C7639" s="193"/>
      <c r="D7639" s="19">
        <v>1.0078475588598379</v>
      </c>
      <c r="E7639" s="19"/>
      <c r="F7639" s="19">
        <v>0.49691047845429381</v>
      </c>
      <c r="G7639" s="19"/>
      <c r="H7639" s="19">
        <v>0.38621852525654954</v>
      </c>
      <c r="I7639" s="19"/>
      <c r="J7639" s="19">
        <v>1.0651276912832914</v>
      </c>
      <c r="K7639" s="19"/>
      <c r="L7639" s="19">
        <v>2.155528407881921</v>
      </c>
      <c r="M7639" s="19"/>
      <c r="N7639" s="19">
        <v>5.6229977708255358E-2</v>
      </c>
      <c r="O7639" s="19"/>
      <c r="P7639" s="50">
        <v>1.6273767142156437</v>
      </c>
      <c r="R7639" s="9" t="s">
        <v>0</v>
      </c>
    </row>
    <row r="7640" spans="2:18" x14ac:dyDescent="0.2">
      <c r="B7640" s="25">
        <v>7410</v>
      </c>
      <c r="C7640" s="193"/>
      <c r="D7640" s="19">
        <v>0.29262398531549422</v>
      </c>
      <c r="E7640" s="19"/>
      <c r="F7640" s="19">
        <v>0.28366925731787346</v>
      </c>
      <c r="G7640" s="19"/>
      <c r="H7640" s="19">
        <v>5.6495097286906791E-2</v>
      </c>
      <c r="I7640" s="19"/>
      <c r="J7640" s="19">
        <v>0.20806351181454713</v>
      </c>
      <c r="K7640" s="19">
        <v>6.1358539979383626E-2</v>
      </c>
      <c r="L7640" s="19"/>
      <c r="M7640" s="19"/>
      <c r="N7640" s="19">
        <v>3.930358717573524E-2</v>
      </c>
      <c r="O7640" s="19">
        <v>0.59652044356707179</v>
      </c>
      <c r="P7640" s="50"/>
      <c r="R7640" s="9" t="s">
        <v>0</v>
      </c>
    </row>
    <row r="7641" spans="2:18" x14ac:dyDescent="0.2">
      <c r="B7641" s="25">
        <v>7411</v>
      </c>
      <c r="C7641" s="193"/>
      <c r="D7641" s="19">
        <v>1.0224833540814982</v>
      </c>
      <c r="E7641" s="19"/>
      <c r="F7641" s="19">
        <v>1.7703329618002956</v>
      </c>
      <c r="G7641" s="19"/>
      <c r="H7641" s="19">
        <v>2.0196599754405624</v>
      </c>
      <c r="I7641" s="19"/>
      <c r="J7641" s="19">
        <v>1.1899459853109544</v>
      </c>
      <c r="K7641" s="19"/>
      <c r="L7641" s="19">
        <v>1.6010857093666402</v>
      </c>
      <c r="M7641" s="19"/>
      <c r="N7641" s="19">
        <v>1.078314753565653</v>
      </c>
      <c r="O7641" s="19"/>
      <c r="P7641" s="50">
        <v>1.3609487440595995</v>
      </c>
      <c r="R7641" s="9" t="s">
        <v>0</v>
      </c>
    </row>
    <row r="7642" spans="2:18" x14ac:dyDescent="0.2">
      <c r="B7642" s="25">
        <v>7412</v>
      </c>
      <c r="C7642" s="193"/>
      <c r="D7642" s="19">
        <v>1.9801794513612756</v>
      </c>
      <c r="E7642" s="19"/>
      <c r="F7642" s="19">
        <v>2.0856056855741723</v>
      </c>
      <c r="G7642" s="19"/>
      <c r="H7642" s="19">
        <v>0.58650828796892318</v>
      </c>
      <c r="I7642" s="19"/>
      <c r="J7642" s="19">
        <v>1.6353143971500985</v>
      </c>
      <c r="K7642" s="19"/>
      <c r="L7642" s="19">
        <v>2.0568496259874625</v>
      </c>
      <c r="M7642" s="19"/>
      <c r="N7642" s="19">
        <v>2.2239883201133055</v>
      </c>
      <c r="O7642" s="19"/>
      <c r="P7642" s="50">
        <v>1.8676418134021624</v>
      </c>
      <c r="R7642" s="9" t="s">
        <v>0</v>
      </c>
    </row>
    <row r="7643" spans="2:18" x14ac:dyDescent="0.2">
      <c r="B7643" s="25">
        <v>7413</v>
      </c>
      <c r="C7643" s="193">
        <v>0.30768407231293105</v>
      </c>
      <c r="D7643" s="19"/>
      <c r="E7643" s="19"/>
      <c r="F7643" s="19">
        <v>0.35643172760697711</v>
      </c>
      <c r="G7643" s="19">
        <v>5.5643593915967307E-2</v>
      </c>
      <c r="H7643" s="19"/>
      <c r="I7643" s="19"/>
      <c r="J7643" s="19">
        <v>0.62494092109644295</v>
      </c>
      <c r="K7643" s="19">
        <v>0.45552521181047939</v>
      </c>
      <c r="L7643" s="19"/>
      <c r="M7643" s="19">
        <v>0.10940562433965469</v>
      </c>
      <c r="N7643" s="19"/>
      <c r="O7643" s="19"/>
      <c r="P7643" s="50">
        <v>0.11301969949169897</v>
      </c>
      <c r="R7643" s="9" t="s">
        <v>0</v>
      </c>
    </row>
    <row r="7644" spans="2:18" x14ac:dyDescent="0.2">
      <c r="B7644" s="25">
        <v>7414</v>
      </c>
      <c r="C7644" s="193"/>
      <c r="D7644" s="19">
        <v>0.40275949625982987</v>
      </c>
      <c r="E7644" s="19">
        <v>0.13168190933735216</v>
      </c>
      <c r="F7644" s="19"/>
      <c r="G7644" s="19"/>
      <c r="H7644" s="19">
        <v>1.1177029233348832</v>
      </c>
      <c r="I7644" s="19"/>
      <c r="J7644" s="19">
        <v>0.60437667775987569</v>
      </c>
      <c r="K7644" s="19">
        <v>9.2987819957304693E-2</v>
      </c>
      <c r="L7644" s="19"/>
      <c r="M7644" s="19">
        <v>0.26825080328260553</v>
      </c>
      <c r="N7644" s="19"/>
      <c r="O7644" s="19"/>
      <c r="P7644" s="50">
        <v>4.8296766653235283E-2</v>
      </c>
      <c r="R7644" s="9" t="s">
        <v>0</v>
      </c>
    </row>
    <row r="7645" spans="2:18" x14ac:dyDescent="0.2">
      <c r="B7645" s="25">
        <v>7415</v>
      </c>
      <c r="C7645" s="193"/>
      <c r="D7645" s="19">
        <v>0.49697685683544884</v>
      </c>
      <c r="E7645" s="19">
        <v>0.54825905819351073</v>
      </c>
      <c r="F7645" s="19"/>
      <c r="G7645" s="19">
        <v>0.52056708932929874</v>
      </c>
      <c r="H7645" s="19"/>
      <c r="I7645" s="19">
        <v>0.46801656389773327</v>
      </c>
      <c r="J7645" s="19"/>
      <c r="K7645" s="19">
        <v>0.15315117173542342</v>
      </c>
      <c r="L7645" s="19"/>
      <c r="M7645" s="19"/>
      <c r="N7645" s="19">
        <v>0.17043406968551425</v>
      </c>
      <c r="O7645" s="19">
        <v>0.12317430550486384</v>
      </c>
      <c r="P7645" s="50"/>
      <c r="R7645" s="9" t="s">
        <v>0</v>
      </c>
    </row>
    <row r="7646" spans="2:18" x14ac:dyDescent="0.2">
      <c r="B7646" s="25">
        <v>7416</v>
      </c>
      <c r="C7646" s="193"/>
      <c r="D7646" s="19">
        <v>0.23272378187400361</v>
      </c>
      <c r="E7646" s="19"/>
      <c r="F7646" s="19">
        <v>0.32958309505867772</v>
      </c>
      <c r="G7646" s="19"/>
      <c r="H7646" s="19">
        <v>0.22749072914729562</v>
      </c>
      <c r="I7646" s="19">
        <v>0.29614315239572642</v>
      </c>
      <c r="J7646" s="19"/>
      <c r="K7646" s="19">
        <v>0.1462703068212847</v>
      </c>
      <c r="L7646" s="19"/>
      <c r="M7646" s="19">
        <v>0.58435671717852777</v>
      </c>
      <c r="N7646" s="19"/>
      <c r="O7646" s="19"/>
      <c r="P7646" s="50">
        <v>0.41629680004206521</v>
      </c>
      <c r="R7646" s="9" t="s">
        <v>0</v>
      </c>
    </row>
    <row r="7647" spans="2:18" x14ac:dyDescent="0.2">
      <c r="B7647" s="25">
        <v>7417</v>
      </c>
      <c r="C7647" s="193">
        <v>0.26906324785055419</v>
      </c>
      <c r="D7647" s="19"/>
      <c r="E7647" s="19"/>
      <c r="F7647" s="19">
        <v>0.88898049170786109</v>
      </c>
      <c r="G7647" s="19">
        <v>0.12505429067340301</v>
      </c>
      <c r="H7647" s="19"/>
      <c r="I7647" s="19"/>
      <c r="J7647" s="19">
        <v>0.14349160211119411</v>
      </c>
      <c r="K7647" s="19"/>
      <c r="L7647" s="19">
        <v>0.44624085339518182</v>
      </c>
      <c r="M7647" s="19"/>
      <c r="N7647" s="19">
        <v>1.6320565480401317</v>
      </c>
      <c r="O7647" s="19"/>
      <c r="P7647" s="50">
        <v>0.34843858430153818</v>
      </c>
      <c r="R7647" s="9" t="s">
        <v>0</v>
      </c>
    </row>
    <row r="7648" spans="2:18" x14ac:dyDescent="0.2">
      <c r="B7648" s="25">
        <v>7418</v>
      </c>
      <c r="C7648" s="193"/>
      <c r="D7648" s="19">
        <v>1.781760657358372</v>
      </c>
      <c r="E7648" s="19"/>
      <c r="F7648" s="19">
        <v>0.74906209471822205</v>
      </c>
      <c r="G7648" s="19"/>
      <c r="H7648" s="19">
        <v>0.48774929004424938</v>
      </c>
      <c r="I7648" s="19"/>
      <c r="J7648" s="19">
        <v>1.1873534720456891</v>
      </c>
      <c r="K7648" s="19"/>
      <c r="L7648" s="19">
        <v>0.53621988983430646</v>
      </c>
      <c r="M7648" s="19"/>
      <c r="N7648" s="19">
        <v>1.1548723875419185</v>
      </c>
      <c r="O7648" s="19"/>
      <c r="P7648" s="50">
        <v>0.18734439483203152</v>
      </c>
      <c r="R7648" s="9" t="s">
        <v>0</v>
      </c>
    </row>
    <row r="7649" spans="2:18" x14ac:dyDescent="0.2">
      <c r="B7649" s="25">
        <v>7419</v>
      </c>
      <c r="C7649" s="193"/>
      <c r="D7649" s="19">
        <v>0.3007597929341177</v>
      </c>
      <c r="E7649" s="19"/>
      <c r="F7649" s="19">
        <v>0.28286322605192377</v>
      </c>
      <c r="G7649" s="19"/>
      <c r="H7649" s="19">
        <v>0.86940499966684992</v>
      </c>
      <c r="I7649" s="19"/>
      <c r="J7649" s="19">
        <v>0.39514694273597728</v>
      </c>
      <c r="K7649" s="19"/>
      <c r="L7649" s="19">
        <v>2.0486093643464494E-2</v>
      </c>
      <c r="M7649" s="19"/>
      <c r="N7649" s="19">
        <v>0.90291388824326768</v>
      </c>
      <c r="O7649" s="19"/>
      <c r="P7649" s="50">
        <v>1.2105657218945858</v>
      </c>
      <c r="R7649" s="9" t="s">
        <v>0</v>
      </c>
    </row>
    <row r="7650" spans="2:18" x14ac:dyDescent="0.2">
      <c r="B7650" s="25">
        <v>7420</v>
      </c>
      <c r="C7650" s="193"/>
      <c r="D7650" s="19">
        <v>7.0514197667046627E-2</v>
      </c>
      <c r="E7650" s="19"/>
      <c r="F7650" s="19">
        <v>3.8779941990736685E-2</v>
      </c>
      <c r="G7650" s="19">
        <v>0.76267379958500792</v>
      </c>
      <c r="H7650" s="19"/>
      <c r="I7650" s="19">
        <v>0.69566875977317455</v>
      </c>
      <c r="J7650" s="19"/>
      <c r="K7650" s="19">
        <v>0.13766346848059535</v>
      </c>
      <c r="L7650" s="19"/>
      <c r="M7650" s="19">
        <v>0.36545204345645682</v>
      </c>
      <c r="N7650" s="19"/>
      <c r="O7650" s="19">
        <v>0.60316395932687539</v>
      </c>
      <c r="P7650" s="50"/>
      <c r="R7650" s="9" t="s">
        <v>0</v>
      </c>
    </row>
    <row r="7651" spans="2:18" x14ac:dyDescent="0.2">
      <c r="B7651" s="25">
        <v>7421</v>
      </c>
      <c r="C7651" s="193"/>
      <c r="D7651" s="19">
        <v>0.6770970580284067</v>
      </c>
      <c r="E7651" s="19"/>
      <c r="F7651" s="19">
        <v>0.35998754432297952</v>
      </c>
      <c r="G7651" s="19"/>
      <c r="H7651" s="19">
        <v>1.2393032063527205</v>
      </c>
      <c r="I7651" s="19"/>
      <c r="J7651" s="19">
        <v>0.81965125818977536</v>
      </c>
      <c r="K7651" s="19"/>
      <c r="L7651" s="19">
        <v>1.295418377763802</v>
      </c>
      <c r="M7651" s="19"/>
      <c r="N7651" s="19">
        <v>0.40682700148024248</v>
      </c>
      <c r="O7651" s="19"/>
      <c r="P7651" s="50">
        <v>1.4284230816682768</v>
      </c>
      <c r="R7651" s="9" t="s">
        <v>0</v>
      </c>
    </row>
    <row r="7652" spans="2:18" x14ac:dyDescent="0.2">
      <c r="B7652" s="25">
        <v>7422</v>
      </c>
      <c r="C7652" s="193"/>
      <c r="D7652" s="19">
        <v>1.7801122752226497</v>
      </c>
      <c r="E7652" s="19"/>
      <c r="F7652" s="19">
        <v>1.4928398643199379</v>
      </c>
      <c r="G7652" s="19"/>
      <c r="H7652" s="19">
        <v>2.6080422167407846</v>
      </c>
      <c r="I7652" s="19"/>
      <c r="J7652" s="19">
        <v>2.5157835803820245</v>
      </c>
      <c r="K7652" s="19"/>
      <c r="L7652" s="19">
        <v>2.4781940571475278</v>
      </c>
      <c r="M7652" s="19"/>
      <c r="N7652" s="19">
        <v>2.2214441580395645</v>
      </c>
      <c r="O7652" s="19"/>
      <c r="P7652" s="50">
        <v>1.9138803211091353</v>
      </c>
      <c r="R7652" s="9" t="s">
        <v>0</v>
      </c>
    </row>
    <row r="7653" spans="2:18" x14ac:dyDescent="0.2">
      <c r="B7653" s="25">
        <v>7423</v>
      </c>
      <c r="C7653" s="193"/>
      <c r="D7653" s="19">
        <v>1.2499086464542097</v>
      </c>
      <c r="E7653" s="19"/>
      <c r="F7653" s="19">
        <v>0.28156000442103946</v>
      </c>
      <c r="G7653" s="19"/>
      <c r="H7653" s="19">
        <v>0.13130696136828116</v>
      </c>
      <c r="I7653" s="19"/>
      <c r="J7653" s="19">
        <v>1.4266386189101798</v>
      </c>
      <c r="K7653" s="19"/>
      <c r="L7653" s="19">
        <v>1.3995663684705895</v>
      </c>
      <c r="M7653" s="19"/>
      <c r="N7653" s="19">
        <v>0.53287679653505882</v>
      </c>
      <c r="O7653" s="19"/>
      <c r="P7653" s="50">
        <v>1.6599082542357777</v>
      </c>
      <c r="R7653" s="9" t="s">
        <v>0</v>
      </c>
    </row>
    <row r="7654" spans="2:18" x14ac:dyDescent="0.2">
      <c r="B7654" s="25">
        <v>7424</v>
      </c>
      <c r="C7654" s="193">
        <v>0.65666489224949942</v>
      </c>
      <c r="D7654" s="19"/>
      <c r="E7654" s="19">
        <v>1.1430794918368195</v>
      </c>
      <c r="F7654" s="19"/>
      <c r="G7654" s="19"/>
      <c r="H7654" s="19">
        <v>0.51171077614256399</v>
      </c>
      <c r="I7654" s="19">
        <v>0.59157562868457303</v>
      </c>
      <c r="J7654" s="19"/>
      <c r="K7654" s="19"/>
      <c r="L7654" s="19">
        <v>0.43408811558622235</v>
      </c>
      <c r="M7654" s="19"/>
      <c r="N7654" s="19">
        <v>1.1759589247326847</v>
      </c>
      <c r="O7654" s="19">
        <v>0.32254465275900879</v>
      </c>
      <c r="P7654" s="50"/>
      <c r="R7654" s="9" t="s">
        <v>0</v>
      </c>
    </row>
    <row r="7655" spans="2:18" x14ac:dyDescent="0.2">
      <c r="B7655" s="25">
        <v>7425</v>
      </c>
      <c r="C7655" s="193"/>
      <c r="D7655" s="19">
        <v>1.8573827939541743</v>
      </c>
      <c r="E7655" s="19"/>
      <c r="F7655" s="19">
        <v>1.7188079258987752</v>
      </c>
      <c r="G7655" s="19"/>
      <c r="H7655" s="19">
        <v>0.64779241381982133</v>
      </c>
      <c r="I7655" s="19"/>
      <c r="J7655" s="19">
        <v>1.1723163770533176</v>
      </c>
      <c r="K7655" s="19"/>
      <c r="L7655" s="19">
        <v>1.5780987064971146</v>
      </c>
      <c r="M7655" s="19"/>
      <c r="N7655" s="19">
        <v>0.41431042708514054</v>
      </c>
      <c r="O7655" s="19"/>
      <c r="P7655" s="50">
        <v>0.4067239474500558</v>
      </c>
      <c r="R7655" s="9" t="s">
        <v>0</v>
      </c>
    </row>
    <row r="7656" spans="2:18" x14ac:dyDescent="0.2">
      <c r="B7656" s="25">
        <v>7426</v>
      </c>
      <c r="C7656" s="193"/>
      <c r="D7656" s="19">
        <v>0.83377366031126743</v>
      </c>
      <c r="E7656" s="19"/>
      <c r="F7656" s="19">
        <v>0.51008970522444597</v>
      </c>
      <c r="G7656" s="19"/>
      <c r="H7656" s="19">
        <v>0.35876087511767535</v>
      </c>
      <c r="I7656" s="19"/>
      <c r="J7656" s="19">
        <v>0.64785147931626696</v>
      </c>
      <c r="K7656" s="19"/>
      <c r="L7656" s="19">
        <v>0.18108671539377727</v>
      </c>
      <c r="M7656" s="19"/>
      <c r="N7656" s="19">
        <v>0.34758196956890264</v>
      </c>
      <c r="O7656" s="19"/>
      <c r="P7656" s="50">
        <v>0.63053023440980982</v>
      </c>
      <c r="R7656" s="9" t="s">
        <v>0</v>
      </c>
    </row>
    <row r="7657" spans="2:18" x14ac:dyDescent="0.2">
      <c r="B7657" s="25">
        <v>7427</v>
      </c>
      <c r="C7657" s="193"/>
      <c r="D7657" s="19">
        <v>2.5519850730985446E-2</v>
      </c>
      <c r="E7657" s="19">
        <v>0.1556519259533701</v>
      </c>
      <c r="F7657" s="19"/>
      <c r="G7657" s="19"/>
      <c r="H7657" s="19">
        <v>3.3243064408299577E-2</v>
      </c>
      <c r="I7657" s="19"/>
      <c r="J7657" s="19">
        <v>0.49612466053548682</v>
      </c>
      <c r="K7657" s="19"/>
      <c r="L7657" s="19">
        <v>1.020856225843648</v>
      </c>
      <c r="M7657" s="19"/>
      <c r="N7657" s="19">
        <v>0.63642608128969436</v>
      </c>
      <c r="O7657" s="19">
        <v>1.073693316534069</v>
      </c>
      <c r="P7657" s="50"/>
      <c r="R7657" s="9" t="s">
        <v>0</v>
      </c>
    </row>
    <row r="7658" spans="2:18" x14ac:dyDescent="0.2">
      <c r="B7658" s="25">
        <v>7428</v>
      </c>
      <c r="C7658" s="193"/>
      <c r="D7658" s="19">
        <v>0.74800157163717285</v>
      </c>
      <c r="E7658" s="19">
        <v>0.4203398520103977</v>
      </c>
      <c r="F7658" s="19"/>
      <c r="G7658" s="19">
        <v>0.66615881754172768</v>
      </c>
      <c r="H7658" s="19"/>
      <c r="I7658" s="19">
        <v>0.244439391165717</v>
      </c>
      <c r="J7658" s="19"/>
      <c r="K7658" s="19">
        <v>0.31328646200420668</v>
      </c>
      <c r="L7658" s="19"/>
      <c r="M7658" s="19"/>
      <c r="N7658" s="19">
        <v>5.7786633570044696E-2</v>
      </c>
      <c r="O7658" s="19">
        <v>7.796940689294503E-3</v>
      </c>
      <c r="P7658" s="50"/>
      <c r="R7658" s="9" t="s">
        <v>0</v>
      </c>
    </row>
    <row r="7659" spans="2:18" x14ac:dyDescent="0.2">
      <c r="B7659" s="25">
        <v>7429</v>
      </c>
      <c r="C7659" s="193">
        <v>0.46729191583482232</v>
      </c>
      <c r="D7659" s="19"/>
      <c r="E7659" s="19">
        <v>0.6896078186095691</v>
      </c>
      <c r="F7659" s="19"/>
      <c r="G7659" s="19">
        <v>5.5240952442542575E-2</v>
      </c>
      <c r="H7659" s="19"/>
      <c r="I7659" s="19">
        <v>0.49192335058369246</v>
      </c>
      <c r="J7659" s="19"/>
      <c r="K7659" s="19"/>
      <c r="L7659" s="19">
        <v>0.54647919517383836</v>
      </c>
      <c r="M7659" s="19"/>
      <c r="N7659" s="19">
        <v>0.32124759517228463</v>
      </c>
      <c r="O7659" s="19">
        <v>0.81674109185356336</v>
      </c>
      <c r="P7659" s="50"/>
      <c r="R7659" s="9" t="s">
        <v>0</v>
      </c>
    </row>
    <row r="7660" spans="2:18" x14ac:dyDescent="0.2">
      <c r="B7660" s="25">
        <v>7430</v>
      </c>
      <c r="C7660" s="193"/>
      <c r="D7660" s="19">
        <v>0.11119888601902884</v>
      </c>
      <c r="E7660" s="19">
        <v>8.5063188918643257E-2</v>
      </c>
      <c r="F7660" s="19"/>
      <c r="G7660" s="19">
        <v>1.1341709797469111</v>
      </c>
      <c r="H7660" s="19"/>
      <c r="I7660" s="19">
        <v>0.57045769193424556</v>
      </c>
      <c r="J7660" s="19"/>
      <c r="K7660" s="19">
        <v>0.1137620228029414</v>
      </c>
      <c r="L7660" s="19"/>
      <c r="M7660" s="19">
        <v>0.45470550839936552</v>
      </c>
      <c r="N7660" s="19"/>
      <c r="O7660" s="19">
        <v>0.95174029760392331</v>
      </c>
      <c r="P7660" s="50"/>
      <c r="R7660" s="9" t="s">
        <v>0</v>
      </c>
    </row>
    <row r="7661" spans="2:18" x14ac:dyDescent="0.2">
      <c r="B7661" s="25">
        <v>7431</v>
      </c>
      <c r="C7661" s="193">
        <v>1.7449466433038077</v>
      </c>
      <c r="D7661" s="19"/>
      <c r="E7661" s="19">
        <v>0.76780671841054704</v>
      </c>
      <c r="F7661" s="19"/>
      <c r="G7661" s="19">
        <v>0.4696754547630046</v>
      </c>
      <c r="H7661" s="19"/>
      <c r="I7661" s="19">
        <v>1.3914541943513701</v>
      </c>
      <c r="J7661" s="19"/>
      <c r="K7661" s="19">
        <v>0.81720044503053524</v>
      </c>
      <c r="L7661" s="19"/>
      <c r="M7661" s="19">
        <v>0.93176190542844817</v>
      </c>
      <c r="N7661" s="19"/>
      <c r="O7661" s="19">
        <v>0.51932195645656687</v>
      </c>
      <c r="P7661" s="50"/>
      <c r="R7661" s="9" t="s">
        <v>0</v>
      </c>
    </row>
    <row r="7662" spans="2:18" x14ac:dyDescent="0.2">
      <c r="B7662" s="25">
        <v>7432</v>
      </c>
      <c r="C7662" s="193">
        <v>2.0395857434739049</v>
      </c>
      <c r="D7662" s="19"/>
      <c r="E7662" s="19">
        <v>0.7810597461212293</v>
      </c>
      <c r="F7662" s="19"/>
      <c r="G7662" s="19">
        <v>1.7248438268635942</v>
      </c>
      <c r="H7662" s="19"/>
      <c r="I7662" s="19">
        <v>0.84440219493412305</v>
      </c>
      <c r="J7662" s="19"/>
      <c r="K7662" s="19">
        <v>0.76012191936320606</v>
      </c>
      <c r="L7662" s="19"/>
      <c r="M7662" s="19">
        <v>1.7838955265596006</v>
      </c>
      <c r="N7662" s="19"/>
      <c r="O7662" s="19">
        <v>1.4424898087794393</v>
      </c>
      <c r="P7662" s="50"/>
      <c r="R7662" s="9" t="s">
        <v>0</v>
      </c>
    </row>
    <row r="7663" spans="2:18" x14ac:dyDescent="0.2">
      <c r="B7663" s="25">
        <v>7433</v>
      </c>
      <c r="C7663" s="193">
        <v>0.76315946257034273</v>
      </c>
      <c r="D7663" s="19"/>
      <c r="E7663" s="19">
        <v>0.74563601625026266</v>
      </c>
      <c r="F7663" s="19"/>
      <c r="G7663" s="19"/>
      <c r="H7663" s="19">
        <v>0.22646423218312531</v>
      </c>
      <c r="I7663" s="19"/>
      <c r="J7663" s="19">
        <v>0.19569074526022798</v>
      </c>
      <c r="K7663" s="19">
        <v>0.2667505018505662</v>
      </c>
      <c r="L7663" s="19"/>
      <c r="M7663" s="19">
        <v>0.1713155830133867</v>
      </c>
      <c r="N7663" s="19"/>
      <c r="O7663" s="19">
        <v>0.43517978224850806</v>
      </c>
      <c r="P7663" s="50"/>
      <c r="R7663" s="9" t="s">
        <v>0</v>
      </c>
    </row>
    <row r="7664" spans="2:18" x14ac:dyDescent="0.2">
      <c r="B7664" s="25">
        <v>7434</v>
      </c>
      <c r="C7664" s="193">
        <v>0.72699649165192537</v>
      </c>
      <c r="D7664" s="19"/>
      <c r="E7664" s="19">
        <v>0.80920413026047189</v>
      </c>
      <c r="F7664" s="19"/>
      <c r="G7664" s="19"/>
      <c r="H7664" s="19">
        <v>0.20489058182525305</v>
      </c>
      <c r="I7664" s="19"/>
      <c r="J7664" s="19">
        <v>0.61049819707265995</v>
      </c>
      <c r="K7664" s="19"/>
      <c r="L7664" s="19">
        <v>0.42941872928861091</v>
      </c>
      <c r="M7664" s="19"/>
      <c r="N7664" s="19">
        <v>0.2263082435804003</v>
      </c>
      <c r="O7664" s="19">
        <v>0.30694499215379112</v>
      </c>
      <c r="P7664" s="50"/>
      <c r="R7664" s="9" t="s">
        <v>0</v>
      </c>
    </row>
    <row r="7665" spans="2:18" x14ac:dyDescent="0.2">
      <c r="B7665" s="25">
        <v>7435</v>
      </c>
      <c r="C7665" s="193">
        <v>1.3736218573497925</v>
      </c>
      <c r="D7665" s="19"/>
      <c r="E7665" s="19"/>
      <c r="F7665" s="19">
        <v>0.47023770634835704</v>
      </c>
      <c r="G7665" s="19">
        <v>5.4261339606854735E-3</v>
      </c>
      <c r="H7665" s="19"/>
      <c r="I7665" s="19">
        <v>0.93813143565589951</v>
      </c>
      <c r="J7665" s="19"/>
      <c r="K7665" s="19">
        <v>5.4316885097428012E-2</v>
      </c>
      <c r="L7665" s="19"/>
      <c r="M7665" s="19">
        <v>0.4751999829172856</v>
      </c>
      <c r="N7665" s="19"/>
      <c r="O7665" s="19">
        <v>0.7446987318470788</v>
      </c>
      <c r="P7665" s="50"/>
      <c r="R7665" s="9" t="s">
        <v>0</v>
      </c>
    </row>
    <row r="7666" spans="2:18" x14ac:dyDescent="0.2">
      <c r="B7666" s="25">
        <v>7436</v>
      </c>
      <c r="C7666" s="193">
        <v>1.7627449104991706</v>
      </c>
      <c r="D7666" s="19"/>
      <c r="E7666" s="19">
        <v>1.851283651494553</v>
      </c>
      <c r="F7666" s="19"/>
      <c r="G7666" s="19">
        <v>0.3585258819854355</v>
      </c>
      <c r="H7666" s="19"/>
      <c r="I7666" s="19">
        <v>1.3450039922330481</v>
      </c>
      <c r="J7666" s="19"/>
      <c r="K7666" s="19">
        <v>1.1419126533817057</v>
      </c>
      <c r="L7666" s="19"/>
      <c r="M7666" s="19">
        <v>1.1662275991496975</v>
      </c>
      <c r="N7666" s="19"/>
      <c r="O7666" s="19">
        <v>1.8189445186360138</v>
      </c>
      <c r="P7666" s="50"/>
      <c r="R7666" s="9" t="s">
        <v>0</v>
      </c>
    </row>
    <row r="7667" spans="2:18" x14ac:dyDescent="0.2">
      <c r="B7667" s="25">
        <v>7437</v>
      </c>
      <c r="C7667" s="193">
        <v>0.17215394175450044</v>
      </c>
      <c r="D7667" s="19"/>
      <c r="E7667" s="19">
        <v>0.45376276969354079</v>
      </c>
      <c r="F7667" s="19"/>
      <c r="G7667" s="19"/>
      <c r="H7667" s="19">
        <v>0.75534425236473923</v>
      </c>
      <c r="I7667" s="19"/>
      <c r="J7667" s="19">
        <v>2.1634325492350063E-2</v>
      </c>
      <c r="K7667" s="19">
        <v>0.20978824455552741</v>
      </c>
      <c r="L7667" s="19"/>
      <c r="M7667" s="19">
        <v>0.73982902491037694</v>
      </c>
      <c r="N7667" s="19"/>
      <c r="O7667" s="19"/>
      <c r="P7667" s="50">
        <v>0.209394480871153</v>
      </c>
      <c r="R7667" s="9" t="s">
        <v>0</v>
      </c>
    </row>
    <row r="7668" spans="2:18" x14ac:dyDescent="0.2">
      <c r="B7668" s="25">
        <v>7438</v>
      </c>
      <c r="C7668" s="193"/>
      <c r="D7668" s="19">
        <v>1.2014941394666141E-2</v>
      </c>
      <c r="E7668" s="19">
        <v>0.16714049332247077</v>
      </c>
      <c r="F7668" s="19"/>
      <c r="G7668" s="19"/>
      <c r="H7668" s="19">
        <v>0.14579315084544481</v>
      </c>
      <c r="I7668" s="19">
        <v>0.38801982651371569</v>
      </c>
      <c r="J7668" s="19"/>
      <c r="K7668" s="19"/>
      <c r="L7668" s="19">
        <v>0.51220231205557631</v>
      </c>
      <c r="M7668" s="19">
        <v>0.2267945142690572</v>
      </c>
      <c r="N7668" s="19"/>
      <c r="O7668" s="19"/>
      <c r="P7668" s="50">
        <v>0.31895396573265816</v>
      </c>
      <c r="R7668" s="9" t="s">
        <v>0</v>
      </c>
    </row>
    <row r="7669" spans="2:18" x14ac:dyDescent="0.2">
      <c r="B7669" s="25">
        <v>7439</v>
      </c>
      <c r="C7669" s="193">
        <v>1.153243216361368</v>
      </c>
      <c r="D7669" s="19"/>
      <c r="E7669" s="19">
        <v>0.73270040153226135</v>
      </c>
      <c r="F7669" s="19"/>
      <c r="G7669" s="19">
        <v>1.3712770880997165</v>
      </c>
      <c r="H7669" s="19"/>
      <c r="I7669" s="19">
        <v>0.93855673466657119</v>
      </c>
      <c r="J7669" s="19"/>
      <c r="K7669" s="19">
        <v>0.65871649740739757</v>
      </c>
      <c r="L7669" s="19"/>
      <c r="M7669" s="19">
        <v>1.9689203352044222</v>
      </c>
      <c r="N7669" s="19"/>
      <c r="O7669" s="19">
        <v>0.39813605954200437</v>
      </c>
      <c r="P7669" s="50"/>
      <c r="R7669" s="9" t="s">
        <v>0</v>
      </c>
    </row>
    <row r="7670" spans="2:18" x14ac:dyDescent="0.2">
      <c r="B7670" s="25">
        <v>7440</v>
      </c>
      <c r="C7670" s="193">
        <v>7.3619194193798324E-2</v>
      </c>
      <c r="D7670" s="19"/>
      <c r="E7670" s="19">
        <v>0.35954898052719531</v>
      </c>
      <c r="F7670" s="19"/>
      <c r="G7670" s="19"/>
      <c r="H7670" s="19">
        <v>0.24961535367687449</v>
      </c>
      <c r="I7670" s="19"/>
      <c r="J7670" s="19">
        <v>0.80453590233522498</v>
      </c>
      <c r="K7670" s="19"/>
      <c r="L7670" s="19">
        <v>0.20097761963938082</v>
      </c>
      <c r="M7670" s="19">
        <v>0.35329549413270694</v>
      </c>
      <c r="N7670" s="19"/>
      <c r="O7670" s="19"/>
      <c r="P7670" s="50">
        <v>0.28510671040446006</v>
      </c>
      <c r="R7670" s="9" t="s">
        <v>0</v>
      </c>
    </row>
    <row r="7671" spans="2:18" x14ac:dyDescent="0.2">
      <c r="B7671" s="25">
        <v>7441</v>
      </c>
      <c r="C7671" s="193"/>
      <c r="D7671" s="19">
        <v>1.7490258223503294</v>
      </c>
      <c r="E7671" s="19"/>
      <c r="F7671" s="19">
        <v>1.1219895747984601</v>
      </c>
      <c r="G7671" s="19"/>
      <c r="H7671" s="19">
        <v>1.0931414933061414</v>
      </c>
      <c r="I7671" s="19"/>
      <c r="J7671" s="19">
        <v>0.84276624826819146</v>
      </c>
      <c r="K7671" s="19"/>
      <c r="L7671" s="19">
        <v>5.3003314674002072E-2</v>
      </c>
      <c r="M7671" s="19"/>
      <c r="N7671" s="19">
        <v>1.6268333013977903</v>
      </c>
      <c r="O7671" s="19"/>
      <c r="P7671" s="50">
        <v>1.0049202713164056</v>
      </c>
      <c r="R7671" s="9" t="s">
        <v>0</v>
      </c>
    </row>
    <row r="7672" spans="2:18" x14ac:dyDescent="0.2">
      <c r="B7672" s="25">
        <v>7442</v>
      </c>
      <c r="C7672" s="193">
        <v>0.61908715243316492</v>
      </c>
      <c r="D7672" s="19"/>
      <c r="E7672" s="19">
        <v>0.99916189378471854</v>
      </c>
      <c r="F7672" s="19"/>
      <c r="G7672" s="19">
        <v>0.4517608093921347</v>
      </c>
      <c r="H7672" s="19"/>
      <c r="I7672" s="19">
        <v>0.50618222802528212</v>
      </c>
      <c r="J7672" s="19"/>
      <c r="K7672" s="19"/>
      <c r="L7672" s="19">
        <v>0.3644906037146991</v>
      </c>
      <c r="M7672" s="19">
        <v>1.1851433988102529</v>
      </c>
      <c r="N7672" s="19"/>
      <c r="O7672" s="19"/>
      <c r="P7672" s="50">
        <v>7.6469787297374789E-2</v>
      </c>
      <c r="R7672" s="9" t="s">
        <v>0</v>
      </c>
    </row>
    <row r="7673" spans="2:18" x14ac:dyDescent="0.2">
      <c r="B7673" s="25">
        <v>7443</v>
      </c>
      <c r="C7673" s="193">
        <v>0.68495519805611704</v>
      </c>
      <c r="D7673" s="19"/>
      <c r="E7673" s="19">
        <v>0.16398759015956607</v>
      </c>
      <c r="F7673" s="19"/>
      <c r="G7673" s="19"/>
      <c r="H7673" s="19">
        <v>1.2876093091878904</v>
      </c>
      <c r="I7673" s="19"/>
      <c r="J7673" s="19">
        <v>0.98717670213637854</v>
      </c>
      <c r="K7673" s="19">
        <v>0.61969735883992649</v>
      </c>
      <c r="L7673" s="19"/>
      <c r="M7673" s="19"/>
      <c r="N7673" s="19">
        <v>0.74109928826634663</v>
      </c>
      <c r="O7673" s="19"/>
      <c r="P7673" s="50">
        <v>0.11394263725112289</v>
      </c>
      <c r="R7673" s="9" t="s">
        <v>0</v>
      </c>
    </row>
    <row r="7674" spans="2:18" x14ac:dyDescent="0.2">
      <c r="B7674" s="25">
        <v>7444</v>
      </c>
      <c r="C7674" s="193"/>
      <c r="D7674" s="19">
        <v>0.14256566572588711</v>
      </c>
      <c r="E7674" s="19">
        <v>1.1427645390775421</v>
      </c>
      <c r="F7674" s="19"/>
      <c r="G7674" s="19">
        <v>0.11201724352831301</v>
      </c>
      <c r="H7674" s="19"/>
      <c r="I7674" s="19">
        <v>0.39175745859821048</v>
      </c>
      <c r="J7674" s="19"/>
      <c r="K7674" s="19">
        <v>0.40644599810855325</v>
      </c>
      <c r="L7674" s="19"/>
      <c r="M7674" s="19">
        <v>0.25585182945079488</v>
      </c>
      <c r="N7674" s="19"/>
      <c r="O7674" s="19">
        <v>0.74557311002295223</v>
      </c>
      <c r="P7674" s="50"/>
      <c r="R7674" s="9" t="s">
        <v>0</v>
      </c>
    </row>
    <row r="7675" spans="2:18" x14ac:dyDescent="0.2">
      <c r="B7675" s="25">
        <v>7445</v>
      </c>
      <c r="C7675" s="193">
        <v>0.92296089814807125</v>
      </c>
      <c r="D7675" s="19"/>
      <c r="E7675" s="19">
        <v>1.9239534689486835</v>
      </c>
      <c r="F7675" s="19"/>
      <c r="G7675" s="19">
        <v>1.8912585357273837</v>
      </c>
      <c r="H7675" s="19"/>
      <c r="I7675" s="19">
        <v>1.4449303169217667</v>
      </c>
      <c r="J7675" s="19"/>
      <c r="K7675" s="19">
        <v>0.90166033620836195</v>
      </c>
      <c r="L7675" s="19"/>
      <c r="M7675" s="19">
        <v>0.72539828684601548</v>
      </c>
      <c r="N7675" s="19"/>
      <c r="O7675" s="19">
        <v>0.95419666767068312</v>
      </c>
      <c r="P7675" s="50"/>
      <c r="R7675" s="9" t="s">
        <v>0</v>
      </c>
    </row>
    <row r="7676" spans="2:18" x14ac:dyDescent="0.2">
      <c r="B7676" s="25">
        <v>7446</v>
      </c>
      <c r="C7676" s="193"/>
      <c r="D7676" s="19">
        <v>0.11849495063572102</v>
      </c>
      <c r="E7676" s="19"/>
      <c r="F7676" s="19">
        <v>1.2970430049040271</v>
      </c>
      <c r="G7676" s="19"/>
      <c r="H7676" s="19">
        <v>0.40897177172490357</v>
      </c>
      <c r="I7676" s="19"/>
      <c r="J7676" s="19">
        <v>0.28509315717758793</v>
      </c>
      <c r="K7676" s="19"/>
      <c r="L7676" s="19">
        <v>0.91498431201412633</v>
      </c>
      <c r="M7676" s="19"/>
      <c r="N7676" s="19">
        <v>0.43500204479569132</v>
      </c>
      <c r="O7676" s="19"/>
      <c r="P7676" s="50">
        <v>1.2170217170733184</v>
      </c>
      <c r="R7676" s="9" t="s">
        <v>0</v>
      </c>
    </row>
    <row r="7677" spans="2:18" x14ac:dyDescent="0.2">
      <c r="B7677" s="25">
        <v>7447</v>
      </c>
      <c r="C7677" s="193"/>
      <c r="D7677" s="19">
        <v>0.55500408268940216</v>
      </c>
      <c r="E7677" s="19">
        <v>0.68709917795852016</v>
      </c>
      <c r="F7677" s="19"/>
      <c r="G7677" s="19">
        <v>0.39754421348473257</v>
      </c>
      <c r="H7677" s="19"/>
      <c r="I7677" s="19">
        <v>0.43503022072925951</v>
      </c>
      <c r="J7677" s="19"/>
      <c r="K7677" s="19"/>
      <c r="L7677" s="19">
        <v>0.27424512038617493</v>
      </c>
      <c r="M7677" s="19"/>
      <c r="N7677" s="19">
        <v>0.56331650062916483</v>
      </c>
      <c r="O7677" s="19"/>
      <c r="P7677" s="50">
        <v>9.2636759787836448E-2</v>
      </c>
      <c r="R7677" s="9" t="s">
        <v>0</v>
      </c>
    </row>
    <row r="7678" spans="2:18" x14ac:dyDescent="0.2">
      <c r="B7678" s="25">
        <v>7448</v>
      </c>
      <c r="C7678" s="193"/>
      <c r="D7678" s="19">
        <v>0.19192861121138008</v>
      </c>
      <c r="E7678" s="19"/>
      <c r="F7678" s="19">
        <v>0.42716213511457651</v>
      </c>
      <c r="G7678" s="19"/>
      <c r="H7678" s="19">
        <v>1.7312375178008559</v>
      </c>
      <c r="I7678" s="19"/>
      <c r="J7678" s="19">
        <v>0.75740738812979136</v>
      </c>
      <c r="K7678" s="19"/>
      <c r="L7678" s="19">
        <v>9.5910517693712324E-2</v>
      </c>
      <c r="M7678" s="19"/>
      <c r="N7678" s="19">
        <v>0.56531311056337885</v>
      </c>
      <c r="O7678" s="19"/>
      <c r="P7678" s="50">
        <v>0.11222095868624561</v>
      </c>
      <c r="R7678" s="9" t="s">
        <v>0</v>
      </c>
    </row>
    <row r="7679" spans="2:18" x14ac:dyDescent="0.2">
      <c r="B7679" s="25">
        <v>7449</v>
      </c>
      <c r="C7679" s="193"/>
      <c r="D7679" s="19">
        <v>1.8505458075795724</v>
      </c>
      <c r="E7679" s="19"/>
      <c r="F7679" s="19">
        <v>0.58108529271208287</v>
      </c>
      <c r="G7679" s="19"/>
      <c r="H7679" s="19">
        <v>1.1778883890771874</v>
      </c>
      <c r="I7679" s="19"/>
      <c r="J7679" s="19">
        <v>2.0804064981938759</v>
      </c>
      <c r="K7679" s="19"/>
      <c r="L7679" s="19">
        <v>0.59908941942611216</v>
      </c>
      <c r="M7679" s="19"/>
      <c r="N7679" s="19">
        <v>1.8374087238523888</v>
      </c>
      <c r="O7679" s="19"/>
      <c r="P7679" s="50">
        <v>1.2411352028000677</v>
      </c>
      <c r="R7679" s="9" t="s">
        <v>0</v>
      </c>
    </row>
    <row r="7680" spans="2:18" x14ac:dyDescent="0.2">
      <c r="B7680" s="25">
        <v>7450</v>
      </c>
      <c r="C7680" s="193"/>
      <c r="D7680" s="19">
        <v>0.71588131537795796</v>
      </c>
      <c r="E7680" s="19"/>
      <c r="F7680" s="19">
        <v>0.35681346447394174</v>
      </c>
      <c r="G7680" s="19"/>
      <c r="H7680" s="19">
        <v>1.4781141804978819</v>
      </c>
      <c r="I7680" s="19"/>
      <c r="J7680" s="19">
        <v>1.471795149836908</v>
      </c>
      <c r="K7680" s="19"/>
      <c r="L7680" s="19">
        <v>1.0432415772304451</v>
      </c>
      <c r="M7680" s="19"/>
      <c r="N7680" s="19">
        <v>1.0480722922907408</v>
      </c>
      <c r="O7680" s="19"/>
      <c r="P7680" s="50">
        <v>0.58021530857854142</v>
      </c>
      <c r="R7680" s="9" t="s">
        <v>0</v>
      </c>
    </row>
    <row r="7681" spans="2:18" x14ac:dyDescent="0.2">
      <c r="B7681" s="25">
        <v>7451</v>
      </c>
      <c r="C7681" s="193">
        <v>0.1920417089318617</v>
      </c>
      <c r="D7681" s="19"/>
      <c r="E7681" s="19"/>
      <c r="F7681" s="19">
        <v>1.0353749689756342</v>
      </c>
      <c r="G7681" s="19">
        <v>8.699308972725972E-2</v>
      </c>
      <c r="H7681" s="19"/>
      <c r="I7681" s="19"/>
      <c r="J7681" s="19">
        <v>1.2328836370960652</v>
      </c>
      <c r="K7681" s="19">
        <v>0.37788235652060431</v>
      </c>
      <c r="L7681" s="19"/>
      <c r="M7681" s="19"/>
      <c r="N7681" s="19">
        <v>0.54854030424493561</v>
      </c>
      <c r="O7681" s="19"/>
      <c r="P7681" s="50">
        <v>0.65922862644661673</v>
      </c>
      <c r="R7681" s="9" t="s">
        <v>0</v>
      </c>
    </row>
    <row r="7682" spans="2:18" x14ac:dyDescent="0.2">
      <c r="B7682" s="25">
        <v>7452</v>
      </c>
      <c r="C7682" s="193">
        <v>0.82796521867030615</v>
      </c>
      <c r="D7682" s="19"/>
      <c r="E7682" s="19">
        <v>0.21210065837470676</v>
      </c>
      <c r="F7682" s="19"/>
      <c r="G7682" s="19">
        <v>0.8407561851900911</v>
      </c>
      <c r="H7682" s="19"/>
      <c r="I7682" s="19">
        <v>0.89658600696577717</v>
      </c>
      <c r="J7682" s="19"/>
      <c r="K7682" s="19">
        <v>0.12207150062273106</v>
      </c>
      <c r="L7682" s="19"/>
      <c r="M7682" s="19">
        <v>1.7497497516417753</v>
      </c>
      <c r="N7682" s="19"/>
      <c r="O7682" s="19">
        <v>0.60646760257822752</v>
      </c>
      <c r="P7682" s="50"/>
      <c r="R7682" s="9" t="s">
        <v>0</v>
      </c>
    </row>
    <row r="7683" spans="2:18" x14ac:dyDescent="0.2">
      <c r="B7683" s="25">
        <v>7453</v>
      </c>
      <c r="C7683" s="193"/>
      <c r="D7683" s="19">
        <v>0.94440369282652115</v>
      </c>
      <c r="E7683" s="19"/>
      <c r="F7683" s="19">
        <v>1.1073037118213456</v>
      </c>
      <c r="G7683" s="19"/>
      <c r="H7683" s="19">
        <v>0.31849196491670456</v>
      </c>
      <c r="I7683" s="19"/>
      <c r="J7683" s="19">
        <v>0.87736938108090934</v>
      </c>
      <c r="K7683" s="19"/>
      <c r="L7683" s="19">
        <v>0.81562083249616857</v>
      </c>
      <c r="M7683" s="19">
        <v>0.61492901275333678</v>
      </c>
      <c r="N7683" s="19"/>
      <c r="O7683" s="19"/>
      <c r="P7683" s="50">
        <v>6.8093360001168696E-2</v>
      </c>
      <c r="R7683" s="9" t="s">
        <v>0</v>
      </c>
    </row>
    <row r="7684" spans="2:18" x14ac:dyDescent="0.2">
      <c r="B7684" s="25">
        <v>7454</v>
      </c>
      <c r="C7684" s="193"/>
      <c r="D7684" s="19">
        <v>0.97949815506322135</v>
      </c>
      <c r="E7684" s="19"/>
      <c r="F7684" s="19">
        <v>2.1753614507418813</v>
      </c>
      <c r="G7684" s="19"/>
      <c r="H7684" s="19">
        <v>0.61504119228651088</v>
      </c>
      <c r="I7684" s="19"/>
      <c r="J7684" s="19">
        <v>0.79834997901748295</v>
      </c>
      <c r="K7684" s="19"/>
      <c r="L7684" s="19">
        <v>1.0708375666160195</v>
      </c>
      <c r="M7684" s="19"/>
      <c r="N7684" s="19">
        <v>1.1620135047359643</v>
      </c>
      <c r="O7684" s="19"/>
      <c r="P7684" s="50">
        <v>1.0056648520680016</v>
      </c>
      <c r="R7684" s="9" t="s">
        <v>0</v>
      </c>
    </row>
    <row r="7685" spans="2:18" x14ac:dyDescent="0.2">
      <c r="B7685" s="25">
        <v>7455</v>
      </c>
      <c r="C7685" s="193">
        <v>7.3996401762477251E-2</v>
      </c>
      <c r="D7685" s="19"/>
      <c r="E7685" s="19"/>
      <c r="F7685" s="19">
        <v>0.33974055722902546</v>
      </c>
      <c r="G7685" s="19">
        <v>0.83199579671046719</v>
      </c>
      <c r="H7685" s="19"/>
      <c r="I7685" s="19">
        <v>9.0599947192178107E-2</v>
      </c>
      <c r="J7685" s="19"/>
      <c r="K7685" s="19"/>
      <c r="L7685" s="19">
        <v>0.26645589259507008</v>
      </c>
      <c r="M7685" s="19">
        <v>0.72984395270174196</v>
      </c>
      <c r="N7685" s="19"/>
      <c r="O7685" s="19">
        <v>0.4932920010288136</v>
      </c>
      <c r="P7685" s="50"/>
      <c r="R7685" s="9" t="s">
        <v>0</v>
      </c>
    </row>
    <row r="7686" spans="2:18" x14ac:dyDescent="0.2">
      <c r="B7686" s="25">
        <v>7456</v>
      </c>
      <c r="C7686" s="193"/>
      <c r="D7686" s="19">
        <v>0.12246537307945057</v>
      </c>
      <c r="E7686" s="19"/>
      <c r="F7686" s="19">
        <v>0.10183838512671554</v>
      </c>
      <c r="G7686" s="19">
        <v>1.3112915352307912</v>
      </c>
      <c r="H7686" s="19"/>
      <c r="I7686" s="19"/>
      <c r="J7686" s="19">
        <v>9.3183125427917304E-3</v>
      </c>
      <c r="K7686" s="19"/>
      <c r="L7686" s="19">
        <v>0.3256721840888126</v>
      </c>
      <c r="M7686" s="19">
        <v>4.194807514807565E-2</v>
      </c>
      <c r="N7686" s="19"/>
      <c r="O7686" s="19">
        <v>0.37890067305670982</v>
      </c>
      <c r="P7686" s="50"/>
      <c r="R7686" s="9" t="s">
        <v>0</v>
      </c>
    </row>
    <row r="7687" spans="2:18" x14ac:dyDescent="0.2">
      <c r="B7687" s="25">
        <v>7457</v>
      </c>
      <c r="C7687" s="193"/>
      <c r="D7687" s="19">
        <v>0.52153734483962755</v>
      </c>
      <c r="E7687" s="19"/>
      <c r="F7687" s="19">
        <v>0.89722802568971916</v>
      </c>
      <c r="G7687" s="19"/>
      <c r="H7687" s="19">
        <v>0.39196258150974639</v>
      </c>
      <c r="I7687" s="19"/>
      <c r="J7687" s="19">
        <v>1.0862225183545864</v>
      </c>
      <c r="K7687" s="19"/>
      <c r="L7687" s="19">
        <v>1.6627024292874253</v>
      </c>
      <c r="M7687" s="19"/>
      <c r="N7687" s="19">
        <v>0.76358860816054541</v>
      </c>
      <c r="O7687" s="19"/>
      <c r="P7687" s="50">
        <v>0.57339021143699809</v>
      </c>
      <c r="R7687" s="9" t="s">
        <v>0</v>
      </c>
    </row>
    <row r="7688" spans="2:18" x14ac:dyDescent="0.2">
      <c r="B7688" s="25">
        <v>7458</v>
      </c>
      <c r="C7688" s="193">
        <v>2.0933693168742522</v>
      </c>
      <c r="D7688" s="19"/>
      <c r="E7688" s="19">
        <v>0.16740773957067248</v>
      </c>
      <c r="F7688" s="19"/>
      <c r="G7688" s="19">
        <v>1.4060986417438996</v>
      </c>
      <c r="H7688" s="19"/>
      <c r="I7688" s="19"/>
      <c r="J7688" s="19">
        <v>0.107450711960258</v>
      </c>
      <c r="K7688" s="19">
        <v>0.93911863626425651</v>
      </c>
      <c r="L7688" s="19"/>
      <c r="M7688" s="19">
        <v>0.48213643038151122</v>
      </c>
      <c r="N7688" s="19"/>
      <c r="O7688" s="19">
        <v>0.69178744397843173</v>
      </c>
      <c r="P7688" s="50"/>
      <c r="R7688" s="9" t="s">
        <v>0</v>
      </c>
    </row>
    <row r="7689" spans="2:18" x14ac:dyDescent="0.2">
      <c r="B7689" s="25">
        <v>7459</v>
      </c>
      <c r="C7689" s="193"/>
      <c r="D7689" s="19">
        <v>0.4508816696201759</v>
      </c>
      <c r="E7689" s="19"/>
      <c r="F7689" s="19">
        <v>2.5109477256929968E-2</v>
      </c>
      <c r="G7689" s="19">
        <v>0.39658210571107455</v>
      </c>
      <c r="H7689" s="19"/>
      <c r="I7689" s="19">
        <v>0.76340384360483327</v>
      </c>
      <c r="J7689" s="19"/>
      <c r="K7689" s="19">
        <v>0.53468647891712817</v>
      </c>
      <c r="L7689" s="19"/>
      <c r="M7689" s="19">
        <v>0.60823129722331892</v>
      </c>
      <c r="N7689" s="19"/>
      <c r="O7689" s="19"/>
      <c r="P7689" s="50">
        <v>0.29240984491327698</v>
      </c>
      <c r="R7689" s="9" t="s">
        <v>0</v>
      </c>
    </row>
    <row r="7690" spans="2:18" x14ac:dyDescent="0.2">
      <c r="B7690" s="25">
        <v>7460</v>
      </c>
      <c r="C7690" s="193"/>
      <c r="D7690" s="19">
        <v>0.63424635970935128</v>
      </c>
      <c r="E7690" s="19"/>
      <c r="F7690" s="19">
        <v>8.9661800001873904E-2</v>
      </c>
      <c r="G7690" s="19"/>
      <c r="H7690" s="19">
        <v>0.65650176195502763</v>
      </c>
      <c r="I7690" s="19"/>
      <c r="J7690" s="19">
        <v>0.64389768190214947</v>
      </c>
      <c r="K7690" s="19"/>
      <c r="L7690" s="19">
        <v>0.63927291246551898</v>
      </c>
      <c r="M7690" s="19"/>
      <c r="N7690" s="19">
        <v>1.333619780016976</v>
      </c>
      <c r="O7690" s="19"/>
      <c r="P7690" s="50">
        <v>0.61616095332870335</v>
      </c>
      <c r="R7690" s="9" t="s">
        <v>0</v>
      </c>
    </row>
    <row r="7691" spans="2:18" x14ac:dyDescent="0.2">
      <c r="B7691" s="25">
        <v>7461</v>
      </c>
      <c r="C7691" s="193">
        <v>0.38728601809701535</v>
      </c>
      <c r="D7691" s="19"/>
      <c r="E7691" s="19"/>
      <c r="F7691" s="19">
        <v>0.63503291560291231</v>
      </c>
      <c r="G7691" s="19"/>
      <c r="H7691" s="19">
        <v>0.54762702717537137</v>
      </c>
      <c r="I7691" s="19"/>
      <c r="J7691" s="19">
        <v>0.42934003301808665</v>
      </c>
      <c r="K7691" s="19"/>
      <c r="L7691" s="19">
        <v>0.44745830499417427</v>
      </c>
      <c r="M7691" s="19">
        <v>0.11934291843200732</v>
      </c>
      <c r="N7691" s="19"/>
      <c r="O7691" s="19">
        <v>0.3273146227959588</v>
      </c>
      <c r="P7691" s="50"/>
      <c r="R7691" s="9" t="s">
        <v>0</v>
      </c>
    </row>
    <row r="7692" spans="2:18" x14ac:dyDescent="0.2">
      <c r="B7692" s="25">
        <v>7462</v>
      </c>
      <c r="C7692" s="193"/>
      <c r="D7692" s="19">
        <v>0.41251487571705514</v>
      </c>
      <c r="E7692" s="19"/>
      <c r="F7692" s="19">
        <v>0.67789405353434118</v>
      </c>
      <c r="G7692" s="19"/>
      <c r="H7692" s="19">
        <v>2.2471649047730033</v>
      </c>
      <c r="I7692" s="19"/>
      <c r="J7692" s="19">
        <v>1.1687728959961408</v>
      </c>
      <c r="K7692" s="19"/>
      <c r="L7692" s="19">
        <v>1.6849527080244022</v>
      </c>
      <c r="M7692" s="19"/>
      <c r="N7692" s="19">
        <v>0.60375608098546651</v>
      </c>
      <c r="O7692" s="19"/>
      <c r="P7692" s="50">
        <v>0.99132234005845776</v>
      </c>
      <c r="R7692" s="9" t="s">
        <v>0</v>
      </c>
    </row>
    <row r="7693" spans="2:18" x14ac:dyDescent="0.2">
      <c r="B7693" s="25">
        <v>7463</v>
      </c>
      <c r="C7693" s="193"/>
      <c r="D7693" s="19">
        <v>7.7884579930375245E-2</v>
      </c>
      <c r="E7693" s="19"/>
      <c r="F7693" s="19">
        <v>0.75658725702783414</v>
      </c>
      <c r="G7693" s="19"/>
      <c r="H7693" s="19">
        <v>0.19707496932875301</v>
      </c>
      <c r="I7693" s="19">
        <v>0.10943855167113076</v>
      </c>
      <c r="J7693" s="19"/>
      <c r="K7693" s="19"/>
      <c r="L7693" s="19">
        <v>0.12201452483848892</v>
      </c>
      <c r="M7693" s="19">
        <v>0.37721009285530971</v>
      </c>
      <c r="N7693" s="19"/>
      <c r="O7693" s="19"/>
      <c r="P7693" s="50">
        <v>0.14283021541365715</v>
      </c>
      <c r="R7693" s="9" t="s">
        <v>0</v>
      </c>
    </row>
    <row r="7694" spans="2:18" x14ac:dyDescent="0.2">
      <c r="B7694" s="25">
        <v>7464</v>
      </c>
      <c r="C7694" s="193"/>
      <c r="D7694" s="19">
        <v>0.50241842527355651</v>
      </c>
      <c r="E7694" s="19">
        <v>0.34983690823169611</v>
      </c>
      <c r="F7694" s="19"/>
      <c r="G7694" s="19">
        <v>0.35101028001199219</v>
      </c>
      <c r="H7694" s="19"/>
      <c r="I7694" s="19"/>
      <c r="J7694" s="19">
        <v>0.10300140951609289</v>
      </c>
      <c r="K7694" s="19">
        <v>0.86400372113233459</v>
      </c>
      <c r="L7694" s="19"/>
      <c r="M7694" s="19">
        <v>0.68166328054404424</v>
      </c>
      <c r="N7694" s="19"/>
      <c r="O7694" s="19"/>
      <c r="P7694" s="50">
        <v>0.11916319651815588</v>
      </c>
      <c r="R7694" s="9" t="s">
        <v>0</v>
      </c>
    </row>
    <row r="7695" spans="2:18" x14ac:dyDescent="0.2">
      <c r="B7695" s="25">
        <v>7465</v>
      </c>
      <c r="C7695" s="193"/>
      <c r="D7695" s="19">
        <v>2.1506411741876752</v>
      </c>
      <c r="E7695" s="19"/>
      <c r="F7695" s="19">
        <v>0.85559740285809527</v>
      </c>
      <c r="G7695" s="19"/>
      <c r="H7695" s="19">
        <v>1.8723026205864477</v>
      </c>
      <c r="I7695" s="19"/>
      <c r="J7695" s="19">
        <v>0.68205721903902383</v>
      </c>
      <c r="K7695" s="19"/>
      <c r="L7695" s="19">
        <v>0.91833466758719429</v>
      </c>
      <c r="M7695" s="19"/>
      <c r="N7695" s="19">
        <v>1.4251588571267413</v>
      </c>
      <c r="O7695" s="19"/>
      <c r="P7695" s="50">
        <v>0.28126422160220638</v>
      </c>
      <c r="R7695" s="9" t="s">
        <v>0</v>
      </c>
    </row>
    <row r="7696" spans="2:18" x14ac:dyDescent="0.2">
      <c r="B7696" s="25">
        <v>7466</v>
      </c>
      <c r="C7696" s="193">
        <v>2.5377014981304198</v>
      </c>
      <c r="D7696" s="19"/>
      <c r="E7696" s="19">
        <v>0.59247621271363204</v>
      </c>
      <c r="F7696" s="19"/>
      <c r="G7696" s="19">
        <v>1.4985593043022423</v>
      </c>
      <c r="H7696" s="19"/>
      <c r="I7696" s="19">
        <v>1.3801922415186936</v>
      </c>
      <c r="J7696" s="19"/>
      <c r="K7696" s="19">
        <v>1.1893263235103007</v>
      </c>
      <c r="L7696" s="19"/>
      <c r="M7696" s="19">
        <v>1.9030148175713029</v>
      </c>
      <c r="N7696" s="19"/>
      <c r="O7696" s="19">
        <v>2.6833177057732422</v>
      </c>
      <c r="P7696" s="50"/>
      <c r="R7696" s="9" t="s">
        <v>0</v>
      </c>
    </row>
    <row r="7697" spans="2:18" x14ac:dyDescent="0.2">
      <c r="B7697" s="25">
        <v>7467</v>
      </c>
      <c r="C7697" s="193"/>
      <c r="D7697" s="19">
        <v>0.15505959249068663</v>
      </c>
      <c r="E7697" s="19"/>
      <c r="F7697" s="19">
        <v>0.65342204948587357</v>
      </c>
      <c r="G7697" s="19"/>
      <c r="H7697" s="19">
        <v>0.85428552769380295</v>
      </c>
      <c r="I7697" s="19"/>
      <c r="J7697" s="19">
        <v>0.18773543244189927</v>
      </c>
      <c r="K7697" s="19"/>
      <c r="L7697" s="19">
        <v>0.51098132177546007</v>
      </c>
      <c r="M7697" s="19"/>
      <c r="N7697" s="19">
        <v>0.63173745864902509</v>
      </c>
      <c r="O7697" s="19">
        <v>0.4146721907822622</v>
      </c>
      <c r="P7697" s="50"/>
      <c r="R7697" s="9" t="s">
        <v>0</v>
      </c>
    </row>
    <row r="7698" spans="2:18" x14ac:dyDescent="0.2">
      <c r="B7698" s="25">
        <v>7468</v>
      </c>
      <c r="C7698" s="193">
        <v>1.2499906302135932</v>
      </c>
      <c r="D7698" s="19"/>
      <c r="E7698" s="19"/>
      <c r="F7698" s="19">
        <v>0.38999380263230832</v>
      </c>
      <c r="G7698" s="19">
        <v>0.9497356971576737</v>
      </c>
      <c r="H7698" s="19"/>
      <c r="I7698" s="19">
        <v>1.4608921318066186</v>
      </c>
      <c r="J7698" s="19"/>
      <c r="K7698" s="19">
        <v>1.0582220416658301</v>
      </c>
      <c r="L7698" s="19"/>
      <c r="M7698" s="19">
        <v>1.8433393774588454</v>
      </c>
      <c r="N7698" s="19"/>
      <c r="O7698" s="19">
        <v>0.75055299692504973</v>
      </c>
      <c r="P7698" s="50"/>
      <c r="R7698" s="9" t="s">
        <v>0</v>
      </c>
    </row>
    <row r="7699" spans="2:18" x14ac:dyDescent="0.2">
      <c r="B7699" s="25">
        <v>7469</v>
      </c>
      <c r="C7699" s="193"/>
      <c r="D7699" s="19">
        <v>0.89713526682113343</v>
      </c>
      <c r="E7699" s="19">
        <v>0.18285083304039262</v>
      </c>
      <c r="F7699" s="19"/>
      <c r="G7699" s="19"/>
      <c r="H7699" s="19">
        <v>0.49528091846820943</v>
      </c>
      <c r="I7699" s="19"/>
      <c r="J7699" s="19">
        <v>0.67072135772633346</v>
      </c>
      <c r="K7699" s="19"/>
      <c r="L7699" s="19">
        <v>0.78785864443915776</v>
      </c>
      <c r="M7699" s="19"/>
      <c r="N7699" s="19">
        <v>0.49173526201638396</v>
      </c>
      <c r="O7699" s="19"/>
      <c r="P7699" s="50">
        <v>0.11583794897213719</v>
      </c>
      <c r="R7699" s="9" t="s">
        <v>0</v>
      </c>
    </row>
    <row r="7700" spans="2:18" x14ac:dyDescent="0.2">
      <c r="B7700" s="25">
        <v>7470</v>
      </c>
      <c r="C7700" s="193">
        <v>0.43930442025102068</v>
      </c>
      <c r="D7700" s="19"/>
      <c r="E7700" s="19"/>
      <c r="F7700" s="19">
        <v>0.68245975646027957</v>
      </c>
      <c r="G7700" s="19"/>
      <c r="H7700" s="19">
        <v>0.44478456364083002</v>
      </c>
      <c r="I7700" s="19">
        <v>0.81649046145219284</v>
      </c>
      <c r="J7700" s="19"/>
      <c r="K7700" s="19">
        <v>0.9579234076349159</v>
      </c>
      <c r="L7700" s="19"/>
      <c r="M7700" s="19">
        <v>1.0421754599766921</v>
      </c>
      <c r="N7700" s="19"/>
      <c r="O7700" s="19"/>
      <c r="P7700" s="50">
        <v>0.34756230634586915</v>
      </c>
      <c r="R7700" s="9" t="s">
        <v>0</v>
      </c>
    </row>
    <row r="7701" spans="2:18" x14ac:dyDescent="0.2">
      <c r="B7701" s="25">
        <v>7471</v>
      </c>
      <c r="C7701" s="193"/>
      <c r="D7701" s="19">
        <v>4.6862825354340172E-2</v>
      </c>
      <c r="E7701" s="19"/>
      <c r="F7701" s="19">
        <v>0.31775184947271834</v>
      </c>
      <c r="G7701" s="19"/>
      <c r="H7701" s="19">
        <v>1.5586002802765528</v>
      </c>
      <c r="I7701" s="19"/>
      <c r="J7701" s="19">
        <v>0.79649243616998056</v>
      </c>
      <c r="K7701" s="19"/>
      <c r="L7701" s="19">
        <v>1.2445914531512434</v>
      </c>
      <c r="M7701" s="19"/>
      <c r="N7701" s="19">
        <v>1.0256559541041386</v>
      </c>
      <c r="O7701" s="19"/>
      <c r="P7701" s="50">
        <v>1.3398473595049423</v>
      </c>
      <c r="R7701" s="9" t="s">
        <v>0</v>
      </c>
    </row>
    <row r="7702" spans="2:18" x14ac:dyDescent="0.2">
      <c r="B7702" s="25">
        <v>7472</v>
      </c>
      <c r="C7702" s="193"/>
      <c r="D7702" s="19">
        <v>4.8104697045080122E-2</v>
      </c>
      <c r="E7702" s="19"/>
      <c r="F7702" s="19">
        <v>0.13505458432095285</v>
      </c>
      <c r="G7702" s="19">
        <v>0.4178535416756598</v>
      </c>
      <c r="H7702" s="19"/>
      <c r="I7702" s="19">
        <v>0.24023223919650616</v>
      </c>
      <c r="J7702" s="19"/>
      <c r="K7702" s="19">
        <v>9.3013615459209109E-2</v>
      </c>
      <c r="L7702" s="19"/>
      <c r="M7702" s="19">
        <v>0.2511021445898034</v>
      </c>
      <c r="N7702" s="19"/>
      <c r="O7702" s="19">
        <v>0.24547765139784433</v>
      </c>
      <c r="P7702" s="50"/>
      <c r="R7702" s="9" t="s">
        <v>0</v>
      </c>
    </row>
    <row r="7703" spans="2:18" x14ac:dyDescent="0.2">
      <c r="B7703" s="25">
        <v>7473</v>
      </c>
      <c r="C7703" s="193"/>
      <c r="D7703" s="19">
        <v>4.3761287863974992E-2</v>
      </c>
      <c r="E7703" s="19"/>
      <c r="F7703" s="19">
        <v>0.5613291987185286</v>
      </c>
      <c r="G7703" s="19"/>
      <c r="H7703" s="19">
        <v>1.3651269342733787</v>
      </c>
      <c r="I7703" s="19"/>
      <c r="J7703" s="19">
        <v>1.0987138687836659</v>
      </c>
      <c r="K7703" s="19"/>
      <c r="L7703" s="19">
        <v>0.50395279254900083</v>
      </c>
      <c r="M7703" s="19"/>
      <c r="N7703" s="19">
        <v>0.81320401937697939</v>
      </c>
      <c r="O7703" s="19">
        <v>0.16495563399987967</v>
      </c>
      <c r="P7703" s="50"/>
      <c r="R7703" s="9" t="s">
        <v>0</v>
      </c>
    </row>
    <row r="7704" spans="2:18" x14ac:dyDescent="0.2">
      <c r="B7704" s="25">
        <v>7474</v>
      </c>
      <c r="C7704" s="193">
        <v>9.3812136898911144E-2</v>
      </c>
      <c r="D7704" s="19"/>
      <c r="E7704" s="19">
        <v>0.52730383365428068</v>
      </c>
      <c r="F7704" s="19"/>
      <c r="G7704" s="19"/>
      <c r="H7704" s="19">
        <v>7.1614133477614333E-2</v>
      </c>
      <c r="I7704" s="19">
        <v>7.971705632333409E-2</v>
      </c>
      <c r="J7704" s="19"/>
      <c r="K7704" s="19">
        <v>0.43925155650365649</v>
      </c>
      <c r="L7704" s="19"/>
      <c r="M7704" s="19"/>
      <c r="N7704" s="19">
        <v>0.14434785112163406</v>
      </c>
      <c r="O7704" s="19"/>
      <c r="P7704" s="50">
        <v>0.20143620758911115</v>
      </c>
      <c r="R7704" s="9" t="s">
        <v>0</v>
      </c>
    </row>
    <row r="7705" spans="2:18" x14ac:dyDescent="0.2">
      <c r="B7705" s="25">
        <v>7475</v>
      </c>
      <c r="C7705" s="193"/>
      <c r="D7705" s="19">
        <v>0.30185201011867135</v>
      </c>
      <c r="E7705" s="19"/>
      <c r="F7705" s="19">
        <v>0.68018739105914672</v>
      </c>
      <c r="G7705" s="19"/>
      <c r="H7705" s="19">
        <v>9.4234272494942012E-2</v>
      </c>
      <c r="I7705" s="19"/>
      <c r="J7705" s="19">
        <v>0.44949478679161559</v>
      </c>
      <c r="K7705" s="19"/>
      <c r="L7705" s="19">
        <v>1.2902717850154588</v>
      </c>
      <c r="M7705" s="19"/>
      <c r="N7705" s="19">
        <v>0.90939487718133249</v>
      </c>
      <c r="O7705" s="19"/>
      <c r="P7705" s="50">
        <v>0.55929055564362351</v>
      </c>
      <c r="R7705" s="9" t="s">
        <v>0</v>
      </c>
    </row>
    <row r="7706" spans="2:18" x14ac:dyDescent="0.2">
      <c r="B7706" s="25">
        <v>7476</v>
      </c>
      <c r="C7706" s="193">
        <v>0.28363805412958504</v>
      </c>
      <c r="D7706" s="19"/>
      <c r="E7706" s="19">
        <v>0.25299670816755648</v>
      </c>
      <c r="F7706" s="19"/>
      <c r="G7706" s="19">
        <v>0.66291085695426022</v>
      </c>
      <c r="H7706" s="19"/>
      <c r="I7706" s="19"/>
      <c r="J7706" s="19">
        <v>9.3323379089776823E-2</v>
      </c>
      <c r="K7706" s="19"/>
      <c r="L7706" s="19">
        <v>0.47509604013910978</v>
      </c>
      <c r="M7706" s="19">
        <v>0.20297817869300802</v>
      </c>
      <c r="N7706" s="19"/>
      <c r="O7706" s="19"/>
      <c r="P7706" s="50">
        <v>0.1589994179645777</v>
      </c>
      <c r="R7706" s="9" t="s">
        <v>0</v>
      </c>
    </row>
    <row r="7707" spans="2:18" x14ac:dyDescent="0.2">
      <c r="B7707" s="25">
        <v>7477</v>
      </c>
      <c r="C7707" s="193"/>
      <c r="D7707" s="19">
        <v>0.93367585280997056</v>
      </c>
      <c r="E7707" s="19"/>
      <c r="F7707" s="19">
        <v>2.3355511952158805</v>
      </c>
      <c r="G7707" s="19"/>
      <c r="H7707" s="19">
        <v>1.5622223073692987</v>
      </c>
      <c r="I7707" s="19"/>
      <c r="J7707" s="19">
        <v>1.7708976167782138</v>
      </c>
      <c r="K7707" s="19"/>
      <c r="L7707" s="19">
        <v>1.4409194272891017</v>
      </c>
      <c r="M7707" s="19"/>
      <c r="N7707" s="19">
        <v>2.3975038170619443</v>
      </c>
      <c r="O7707" s="19"/>
      <c r="P7707" s="50">
        <v>0.27039773464776906</v>
      </c>
      <c r="R7707" s="9" t="s">
        <v>0</v>
      </c>
    </row>
    <row r="7708" spans="2:18" x14ac:dyDescent="0.2">
      <c r="B7708" s="25">
        <v>7478</v>
      </c>
      <c r="C7708" s="193">
        <v>0.13077236715739227</v>
      </c>
      <c r="D7708" s="19"/>
      <c r="E7708" s="19">
        <v>1.0290407314267747</v>
      </c>
      <c r="F7708" s="19"/>
      <c r="G7708" s="19"/>
      <c r="H7708" s="19">
        <v>0.26953040455006855</v>
      </c>
      <c r="I7708" s="19"/>
      <c r="J7708" s="19">
        <v>0.59872963853853578</v>
      </c>
      <c r="K7708" s="19"/>
      <c r="L7708" s="19">
        <v>0.19149577081345576</v>
      </c>
      <c r="M7708" s="19">
        <v>5.9703939017033296E-2</v>
      </c>
      <c r="N7708" s="19"/>
      <c r="O7708" s="19"/>
      <c r="P7708" s="50">
        <v>2.9600445151133178E-2</v>
      </c>
      <c r="R7708" s="9" t="s">
        <v>0</v>
      </c>
    </row>
    <row r="7709" spans="2:18" x14ac:dyDescent="0.2">
      <c r="B7709" s="25">
        <v>7479</v>
      </c>
      <c r="C7709" s="193"/>
      <c r="D7709" s="19">
        <v>0.78376203195441208</v>
      </c>
      <c r="E7709" s="19"/>
      <c r="F7709" s="19">
        <v>1.4403967991651463</v>
      </c>
      <c r="G7709" s="19"/>
      <c r="H7709" s="19">
        <v>0.29126982266044549</v>
      </c>
      <c r="I7709" s="19"/>
      <c r="J7709" s="19">
        <v>1.8452144672895836</v>
      </c>
      <c r="K7709" s="19"/>
      <c r="L7709" s="19">
        <v>0.78601499530827679</v>
      </c>
      <c r="M7709" s="19"/>
      <c r="N7709" s="19">
        <v>0.76820812630048529</v>
      </c>
      <c r="O7709" s="19"/>
      <c r="P7709" s="50">
        <v>0.19261624495189025</v>
      </c>
      <c r="R7709" s="9" t="s">
        <v>0</v>
      </c>
    </row>
    <row r="7710" spans="2:18" x14ac:dyDescent="0.2">
      <c r="B7710" s="25">
        <v>7480</v>
      </c>
      <c r="C7710" s="193"/>
      <c r="D7710" s="19">
        <v>0.6833077550828629</v>
      </c>
      <c r="E7710" s="19"/>
      <c r="F7710" s="19">
        <v>0.13197478232454543</v>
      </c>
      <c r="G7710" s="19"/>
      <c r="H7710" s="19">
        <v>6.4410754787014038E-2</v>
      </c>
      <c r="I7710" s="19"/>
      <c r="J7710" s="19">
        <v>0.87380863383734697</v>
      </c>
      <c r="K7710" s="19">
        <v>0.15962170747979373</v>
      </c>
      <c r="L7710" s="19"/>
      <c r="M7710" s="19"/>
      <c r="N7710" s="19">
        <v>0.25502490605530193</v>
      </c>
      <c r="O7710" s="19"/>
      <c r="P7710" s="50">
        <v>0.68610971760256878</v>
      </c>
      <c r="R7710" s="9" t="s">
        <v>0</v>
      </c>
    </row>
    <row r="7711" spans="2:18" x14ac:dyDescent="0.2">
      <c r="B7711" s="25">
        <v>7481</v>
      </c>
      <c r="C7711" s="193"/>
      <c r="D7711" s="19">
        <v>0.47197158546125367</v>
      </c>
      <c r="E7711" s="19"/>
      <c r="F7711" s="19">
        <v>0.66386483322435774</v>
      </c>
      <c r="G7711" s="19"/>
      <c r="H7711" s="19">
        <v>0.74812888347781115</v>
      </c>
      <c r="I7711" s="19"/>
      <c r="J7711" s="19">
        <v>1.211891741334173</v>
      </c>
      <c r="K7711" s="19"/>
      <c r="L7711" s="19">
        <v>1.220361642433659</v>
      </c>
      <c r="M7711" s="19"/>
      <c r="N7711" s="19">
        <v>1.3657436698228365</v>
      </c>
      <c r="O7711" s="19"/>
      <c r="P7711" s="50">
        <v>1.5044197247797937</v>
      </c>
      <c r="R7711" s="9" t="s">
        <v>0</v>
      </c>
    </row>
    <row r="7712" spans="2:18" x14ac:dyDescent="0.2">
      <c r="B7712" s="25">
        <v>7482</v>
      </c>
      <c r="C7712" s="193"/>
      <c r="D7712" s="19">
        <v>1.0343541755950088</v>
      </c>
      <c r="E7712" s="19"/>
      <c r="F7712" s="19">
        <v>0.57420177133914296</v>
      </c>
      <c r="G7712" s="19"/>
      <c r="H7712" s="19">
        <v>0.53033022231369908</v>
      </c>
      <c r="I7712" s="19"/>
      <c r="J7712" s="19">
        <v>0.65837779087160053</v>
      </c>
      <c r="K7712" s="19"/>
      <c r="L7712" s="19">
        <v>0.53881244943452156</v>
      </c>
      <c r="M7712" s="19">
        <v>0.10599832817024929</v>
      </c>
      <c r="N7712" s="19"/>
      <c r="O7712" s="19">
        <v>0.37454387995986632</v>
      </c>
      <c r="P7712" s="50"/>
      <c r="R7712" s="9" t="s">
        <v>0</v>
      </c>
    </row>
    <row r="7713" spans="2:18" x14ac:dyDescent="0.2">
      <c r="B7713" s="25">
        <v>7483</v>
      </c>
      <c r="C7713" s="193"/>
      <c r="D7713" s="19">
        <v>1.9659404022254447</v>
      </c>
      <c r="E7713" s="19"/>
      <c r="F7713" s="19">
        <v>1.913181861466253</v>
      </c>
      <c r="G7713" s="19"/>
      <c r="H7713" s="19">
        <v>0.82790607398043414</v>
      </c>
      <c r="I7713" s="19"/>
      <c r="J7713" s="19">
        <v>2.7438757211822722</v>
      </c>
      <c r="K7713" s="19"/>
      <c r="L7713" s="19">
        <v>1.3868487225194626</v>
      </c>
      <c r="M7713" s="19"/>
      <c r="N7713" s="19">
        <v>1.0475649004651884</v>
      </c>
      <c r="O7713" s="19"/>
      <c r="P7713" s="50">
        <v>0.28645560334641562</v>
      </c>
      <c r="R7713" s="9" t="s">
        <v>0</v>
      </c>
    </row>
    <row r="7714" spans="2:18" x14ac:dyDescent="0.2">
      <c r="B7714" s="25">
        <v>7484</v>
      </c>
      <c r="C7714" s="193"/>
      <c r="D7714" s="19">
        <v>1.2726862947980619</v>
      </c>
      <c r="E7714" s="19"/>
      <c r="F7714" s="19">
        <v>0.7405310215794606</v>
      </c>
      <c r="G7714" s="19"/>
      <c r="H7714" s="19">
        <v>1.8111856800357689</v>
      </c>
      <c r="I7714" s="19"/>
      <c r="J7714" s="19">
        <v>3.0594949422033553</v>
      </c>
      <c r="K7714" s="19"/>
      <c r="L7714" s="19">
        <v>0.8870691680314331</v>
      </c>
      <c r="M7714" s="19"/>
      <c r="N7714" s="19">
        <v>0.50698409196487815</v>
      </c>
      <c r="O7714" s="19"/>
      <c r="P7714" s="50">
        <v>1.6527350586780831</v>
      </c>
      <c r="R7714" s="9" t="s">
        <v>0</v>
      </c>
    </row>
    <row r="7715" spans="2:18" x14ac:dyDescent="0.2">
      <c r="B7715" s="25">
        <v>7485</v>
      </c>
      <c r="C7715" s="193">
        <v>0.63027366145594854</v>
      </c>
      <c r="D7715" s="19"/>
      <c r="E7715" s="19">
        <v>1.8757107245049809</v>
      </c>
      <c r="F7715" s="19"/>
      <c r="G7715" s="19">
        <v>0.66202158724551696</v>
      </c>
      <c r="H7715" s="19"/>
      <c r="I7715" s="19"/>
      <c r="J7715" s="19">
        <v>0.26442528539800342</v>
      </c>
      <c r="K7715" s="19">
        <v>0.1799589943357196</v>
      </c>
      <c r="L7715" s="19"/>
      <c r="M7715" s="19">
        <v>1.389086527059368E-2</v>
      </c>
      <c r="N7715" s="19"/>
      <c r="O7715" s="19">
        <v>0.3113203195836004</v>
      </c>
      <c r="P7715" s="50"/>
      <c r="R7715" s="9" t="s">
        <v>0</v>
      </c>
    </row>
    <row r="7716" spans="2:18" x14ac:dyDescent="0.2">
      <c r="B7716" s="25">
        <v>7486</v>
      </c>
      <c r="C7716" s="193">
        <v>0.81341838128673538</v>
      </c>
      <c r="D7716" s="19"/>
      <c r="E7716" s="19">
        <v>0.29264103064379715</v>
      </c>
      <c r="F7716" s="19"/>
      <c r="G7716" s="19">
        <v>1.5020316735782984</v>
      </c>
      <c r="H7716" s="19"/>
      <c r="I7716" s="19">
        <v>1.1414606559205316</v>
      </c>
      <c r="J7716" s="19"/>
      <c r="K7716" s="19">
        <v>1.1701555932009149</v>
      </c>
      <c r="L7716" s="19"/>
      <c r="M7716" s="19">
        <v>0.92395997878623937</v>
      </c>
      <c r="N7716" s="19"/>
      <c r="O7716" s="19">
        <v>1.5860533085228445</v>
      </c>
      <c r="P7716" s="50"/>
      <c r="R7716" s="9" t="s">
        <v>0</v>
      </c>
    </row>
    <row r="7717" spans="2:18" x14ac:dyDescent="0.2">
      <c r="B7717" s="25">
        <v>7487</v>
      </c>
      <c r="C7717" s="193"/>
      <c r="D7717" s="19">
        <v>0.14842579255753471</v>
      </c>
      <c r="E7717" s="19"/>
      <c r="F7717" s="19">
        <v>1.1150257059025612</v>
      </c>
      <c r="G7717" s="19"/>
      <c r="H7717" s="19">
        <v>1.0757921622124302</v>
      </c>
      <c r="I7717" s="19"/>
      <c r="J7717" s="19">
        <v>0.70655430664508079</v>
      </c>
      <c r="K7717" s="19"/>
      <c r="L7717" s="19">
        <v>0.73627556269441075</v>
      </c>
      <c r="M7717" s="19"/>
      <c r="N7717" s="19">
        <v>0.64728734463500148</v>
      </c>
      <c r="O7717" s="19"/>
      <c r="P7717" s="50">
        <v>0.65526858405024901</v>
      </c>
      <c r="R7717" s="9" t="s">
        <v>0</v>
      </c>
    </row>
    <row r="7718" spans="2:18" x14ac:dyDescent="0.2">
      <c r="B7718" s="25">
        <v>7488</v>
      </c>
      <c r="C7718" s="193"/>
      <c r="D7718" s="19">
        <v>0.54592956875005672</v>
      </c>
      <c r="E7718" s="19"/>
      <c r="F7718" s="19">
        <v>1.1662882688023455</v>
      </c>
      <c r="G7718" s="19"/>
      <c r="H7718" s="19">
        <v>0.22959999648767698</v>
      </c>
      <c r="I7718" s="19"/>
      <c r="J7718" s="19">
        <v>0.45453996576716682</v>
      </c>
      <c r="K7718" s="19"/>
      <c r="L7718" s="19">
        <v>0.82571662076154739</v>
      </c>
      <c r="M7718" s="19">
        <v>0.44210111979211103</v>
      </c>
      <c r="N7718" s="19"/>
      <c r="O7718" s="19"/>
      <c r="P7718" s="50">
        <v>0.20130110142657595</v>
      </c>
      <c r="R7718" s="9" t="s">
        <v>0</v>
      </c>
    </row>
    <row r="7719" spans="2:18" x14ac:dyDescent="0.2">
      <c r="B7719" s="25">
        <v>7489</v>
      </c>
      <c r="C7719" s="193">
        <v>0.29105472185333264</v>
      </c>
      <c r="D7719" s="19"/>
      <c r="E7719" s="19">
        <v>0.48791541726637327</v>
      </c>
      <c r="F7719" s="19"/>
      <c r="G7719" s="19">
        <v>0.90555146804352693</v>
      </c>
      <c r="H7719" s="19"/>
      <c r="I7719" s="19">
        <v>0.58574186868501388</v>
      </c>
      <c r="J7719" s="19"/>
      <c r="K7719" s="19">
        <v>0.41433627066472212</v>
      </c>
      <c r="L7719" s="19"/>
      <c r="M7719" s="19">
        <v>0.75019766317187075</v>
      </c>
      <c r="N7719" s="19"/>
      <c r="O7719" s="19">
        <v>0.90869240480515456</v>
      </c>
      <c r="P7719" s="50"/>
      <c r="R7719" s="9" t="s">
        <v>0</v>
      </c>
    </row>
    <row r="7720" spans="2:18" x14ac:dyDescent="0.2">
      <c r="B7720" s="25">
        <v>7490</v>
      </c>
      <c r="C7720" s="193"/>
      <c r="D7720" s="19">
        <v>7.5853708706337883E-2</v>
      </c>
      <c r="E7720" s="19"/>
      <c r="F7720" s="19">
        <v>0.44782694240162169</v>
      </c>
      <c r="G7720" s="19"/>
      <c r="H7720" s="19">
        <v>0.70879913496326152</v>
      </c>
      <c r="I7720" s="19"/>
      <c r="J7720" s="19">
        <v>0.17657095598721836</v>
      </c>
      <c r="K7720" s="19"/>
      <c r="L7720" s="19">
        <v>0.18228563196380701</v>
      </c>
      <c r="M7720" s="19"/>
      <c r="N7720" s="19">
        <v>9.17529750091335E-2</v>
      </c>
      <c r="O7720" s="19"/>
      <c r="P7720" s="50">
        <v>1.2949028797867133</v>
      </c>
      <c r="R7720" s="9" t="s">
        <v>0</v>
      </c>
    </row>
    <row r="7721" spans="2:18" x14ac:dyDescent="0.2">
      <c r="B7721" s="25">
        <v>7491</v>
      </c>
      <c r="C7721" s="193"/>
      <c r="D7721" s="19">
        <v>0.44470003195757102</v>
      </c>
      <c r="E7721" s="19">
        <v>0.75946465674302766</v>
      </c>
      <c r="F7721" s="19"/>
      <c r="G7721" s="19"/>
      <c r="H7721" s="19">
        <v>0.77016318213581081</v>
      </c>
      <c r="I7721" s="19"/>
      <c r="J7721" s="19">
        <v>0.93277585213861502</v>
      </c>
      <c r="K7721" s="19"/>
      <c r="L7721" s="19">
        <v>0.97461067738253671</v>
      </c>
      <c r="M7721" s="19"/>
      <c r="N7721" s="19">
        <v>0.2080433151364702</v>
      </c>
      <c r="O7721" s="19"/>
      <c r="P7721" s="50">
        <v>0.18137378863791623</v>
      </c>
      <c r="R7721" s="9" t="s">
        <v>0</v>
      </c>
    </row>
    <row r="7722" spans="2:18" x14ac:dyDescent="0.2">
      <c r="B7722" s="25">
        <v>7492</v>
      </c>
      <c r="C7722" s="193">
        <v>0.74619723038664687</v>
      </c>
      <c r="D7722" s="19"/>
      <c r="E7722" s="19"/>
      <c r="F7722" s="19">
        <v>0.55093986767230674</v>
      </c>
      <c r="G7722" s="19">
        <v>1.5053444231391877E-4</v>
      </c>
      <c r="H7722" s="19"/>
      <c r="I7722" s="19">
        <v>0.310953364411239</v>
      </c>
      <c r="J7722" s="19"/>
      <c r="K7722" s="19"/>
      <c r="L7722" s="19">
        <v>0.21964789940299756</v>
      </c>
      <c r="M7722" s="19">
        <v>0.61004952474233454</v>
      </c>
      <c r="N7722" s="19"/>
      <c r="O7722" s="19"/>
      <c r="P7722" s="50">
        <v>0.29613538524011784</v>
      </c>
      <c r="R7722" s="9" t="s">
        <v>0</v>
      </c>
    </row>
    <row r="7723" spans="2:18" x14ac:dyDescent="0.2">
      <c r="B7723" s="25">
        <v>7493</v>
      </c>
      <c r="C7723" s="193">
        <v>0.34888941938605489</v>
      </c>
      <c r="D7723" s="19"/>
      <c r="E7723" s="19"/>
      <c r="F7723" s="19">
        <v>0.27652055673078346</v>
      </c>
      <c r="G7723" s="19">
        <v>0.65267351934729989</v>
      </c>
      <c r="H7723" s="19"/>
      <c r="I7723" s="19">
        <v>0.11633032602706037</v>
      </c>
      <c r="J7723" s="19"/>
      <c r="K7723" s="19"/>
      <c r="L7723" s="19">
        <v>0.87394784728367647</v>
      </c>
      <c r="M7723" s="19">
        <v>0.31702434229488602</v>
      </c>
      <c r="N7723" s="19"/>
      <c r="O7723" s="19"/>
      <c r="P7723" s="50">
        <v>0.73910130428996679</v>
      </c>
      <c r="R7723" s="9" t="s">
        <v>0</v>
      </c>
    </row>
    <row r="7724" spans="2:18" x14ac:dyDescent="0.2">
      <c r="B7724" s="25">
        <v>7494</v>
      </c>
      <c r="C7724" s="193">
        <v>0.15479476374608622</v>
      </c>
      <c r="D7724" s="19"/>
      <c r="E7724" s="19">
        <v>0.24792511094247721</v>
      </c>
      <c r="F7724" s="19"/>
      <c r="G7724" s="19"/>
      <c r="H7724" s="19">
        <v>0.18549028980382973</v>
      </c>
      <c r="I7724" s="19">
        <v>0.48986990941507519</v>
      </c>
      <c r="J7724" s="19"/>
      <c r="K7724" s="19">
        <v>0.93557121581473757</v>
      </c>
      <c r="L7724" s="19"/>
      <c r="M7724" s="19">
        <v>0.28751264672373977</v>
      </c>
      <c r="N7724" s="19"/>
      <c r="O7724" s="19"/>
      <c r="P7724" s="50">
        <v>0.60644080738694695</v>
      </c>
      <c r="R7724" s="9" t="s">
        <v>0</v>
      </c>
    </row>
    <row r="7725" spans="2:18" x14ac:dyDescent="0.2">
      <c r="B7725" s="25">
        <v>7495</v>
      </c>
      <c r="C7725" s="193"/>
      <c r="D7725" s="19">
        <v>1.4572971108333443</v>
      </c>
      <c r="E7725" s="19"/>
      <c r="F7725" s="19">
        <v>1.7080201921332352</v>
      </c>
      <c r="G7725" s="19"/>
      <c r="H7725" s="19">
        <v>1.0861012796376182</v>
      </c>
      <c r="I7725" s="19"/>
      <c r="J7725" s="19">
        <v>0.83491365173370635</v>
      </c>
      <c r="K7725" s="19"/>
      <c r="L7725" s="19">
        <v>1.2382261044175507</v>
      </c>
      <c r="M7725" s="19"/>
      <c r="N7725" s="19">
        <v>1.7356882690507445</v>
      </c>
      <c r="O7725" s="19"/>
      <c r="P7725" s="50">
        <v>2.1303661342334159</v>
      </c>
      <c r="R7725" s="9" t="s">
        <v>0</v>
      </c>
    </row>
    <row r="7726" spans="2:18" x14ac:dyDescent="0.2">
      <c r="B7726" s="25">
        <v>7496</v>
      </c>
      <c r="C7726" s="193"/>
      <c r="D7726" s="19">
        <v>0.92394814390337809</v>
      </c>
      <c r="E7726" s="19"/>
      <c r="F7726" s="19">
        <v>1.6764115445331746</v>
      </c>
      <c r="G7726" s="19"/>
      <c r="H7726" s="19">
        <v>1.264145938857077</v>
      </c>
      <c r="I7726" s="19"/>
      <c r="J7726" s="19">
        <v>2.5755455226987007</v>
      </c>
      <c r="K7726" s="19"/>
      <c r="L7726" s="19">
        <v>1.1087035292808372</v>
      </c>
      <c r="M7726" s="19"/>
      <c r="N7726" s="19">
        <v>0.62098429290332913</v>
      </c>
      <c r="O7726" s="19"/>
      <c r="P7726" s="50">
        <v>2.5086017244071468</v>
      </c>
      <c r="R7726" s="9" t="s">
        <v>0</v>
      </c>
    </row>
    <row r="7727" spans="2:18" x14ac:dyDescent="0.2">
      <c r="B7727" s="25">
        <v>7497</v>
      </c>
      <c r="C7727" s="193">
        <v>0.3505841603003651</v>
      </c>
      <c r="D7727" s="19"/>
      <c r="E7727" s="19">
        <v>0.29176477609171692</v>
      </c>
      <c r="F7727" s="19"/>
      <c r="G7727" s="19"/>
      <c r="H7727" s="19">
        <v>0.58699112371497608</v>
      </c>
      <c r="I7727" s="19"/>
      <c r="J7727" s="19">
        <v>0.27084112125290272</v>
      </c>
      <c r="K7727" s="19">
        <v>1.3562929823964063</v>
      </c>
      <c r="L7727" s="19"/>
      <c r="M7727" s="19">
        <v>0.48628016210468861</v>
      </c>
      <c r="N7727" s="19"/>
      <c r="O7727" s="19"/>
      <c r="P7727" s="50">
        <v>0.32714843380570219</v>
      </c>
      <c r="R7727" s="9" t="s">
        <v>0</v>
      </c>
    </row>
    <row r="7728" spans="2:18" x14ac:dyDescent="0.2">
      <c r="B7728" s="25">
        <v>7498</v>
      </c>
      <c r="C7728" s="193"/>
      <c r="D7728" s="19">
        <v>0.19523169601579668</v>
      </c>
      <c r="E7728" s="19"/>
      <c r="F7728" s="19">
        <v>0.32841503825556467</v>
      </c>
      <c r="G7728" s="19"/>
      <c r="H7728" s="19">
        <v>0.66603557134831903</v>
      </c>
      <c r="I7728" s="19">
        <v>0.74363631303877886</v>
      </c>
      <c r="J7728" s="19"/>
      <c r="K7728" s="19"/>
      <c r="L7728" s="19">
        <v>0.34504101811266935</v>
      </c>
      <c r="M7728" s="19">
        <v>0.45012995853211629</v>
      </c>
      <c r="N7728" s="19"/>
      <c r="O7728" s="19"/>
      <c r="P7728" s="50">
        <v>0.61132570730291069</v>
      </c>
      <c r="R7728" s="9" t="s">
        <v>0</v>
      </c>
    </row>
    <row r="7729" spans="2:18" x14ac:dyDescent="0.2">
      <c r="B7729" s="25">
        <v>7499</v>
      </c>
      <c r="C7729" s="193"/>
      <c r="D7729" s="19">
        <v>7.8431697274518028E-2</v>
      </c>
      <c r="E7729" s="19"/>
      <c r="F7729" s="19">
        <v>0.6059762392596223</v>
      </c>
      <c r="G7729" s="19"/>
      <c r="H7729" s="19">
        <v>0.33683339242012517</v>
      </c>
      <c r="I7729" s="19">
        <v>9.7279537948810946E-2</v>
      </c>
      <c r="J7729" s="19"/>
      <c r="K7729" s="19"/>
      <c r="L7729" s="19">
        <v>0.68749975510559014</v>
      </c>
      <c r="M7729" s="19"/>
      <c r="N7729" s="19">
        <v>0.77173059033503477</v>
      </c>
      <c r="O7729" s="19"/>
      <c r="P7729" s="50">
        <v>3.9001994165939718E-2</v>
      </c>
      <c r="R7729" s="9" t="s">
        <v>0</v>
      </c>
    </row>
    <row r="7730" spans="2:18" x14ac:dyDescent="0.2">
      <c r="B7730" s="25">
        <v>7500</v>
      </c>
      <c r="C7730" s="193">
        <v>0.22618632111993783</v>
      </c>
      <c r="D7730" s="19"/>
      <c r="E7730" s="19">
        <v>0.82175216708380716</v>
      </c>
      <c r="F7730" s="19"/>
      <c r="G7730" s="19">
        <v>3.2329940296838923E-2</v>
      </c>
      <c r="H7730" s="19"/>
      <c r="I7730" s="19"/>
      <c r="J7730" s="19">
        <v>0.36758002601023265</v>
      </c>
      <c r="K7730" s="19">
        <v>1.0784817715576194</v>
      </c>
      <c r="L7730" s="19"/>
      <c r="M7730" s="19"/>
      <c r="N7730" s="19">
        <v>0.6785397147476866</v>
      </c>
      <c r="O7730" s="19">
        <v>0.52237209184104794</v>
      </c>
      <c r="P7730" s="50"/>
      <c r="R7730" s="9" t="s">
        <v>0</v>
      </c>
    </row>
    <row r="7731" spans="2:18" x14ac:dyDescent="0.2">
      <c r="B7731" s="25">
        <v>7501</v>
      </c>
      <c r="C7731" s="193"/>
      <c r="D7731" s="19">
        <v>0.36272028778690646</v>
      </c>
      <c r="E7731" s="19">
        <v>0.73124746738309321</v>
      </c>
      <c r="F7731" s="19"/>
      <c r="G7731" s="19"/>
      <c r="H7731" s="19">
        <v>0.73303774171033476</v>
      </c>
      <c r="I7731" s="19">
        <v>0.13579578401969114</v>
      </c>
      <c r="J7731" s="19"/>
      <c r="K7731" s="19"/>
      <c r="L7731" s="19">
        <v>0.35668324528985845</v>
      </c>
      <c r="M7731" s="19">
        <v>0.22578479613658936</v>
      </c>
      <c r="N7731" s="19"/>
      <c r="O7731" s="19"/>
      <c r="P7731" s="50">
        <v>0.27282091314246365</v>
      </c>
      <c r="R7731" s="9" t="s">
        <v>0</v>
      </c>
    </row>
    <row r="7732" spans="2:18" x14ac:dyDescent="0.2">
      <c r="B7732" s="25">
        <v>7502</v>
      </c>
      <c r="C7732" s="193"/>
      <c r="D7732" s="19">
        <v>1.4707011495684974</v>
      </c>
      <c r="E7732" s="19"/>
      <c r="F7732" s="19">
        <v>2.0765041604824575</v>
      </c>
      <c r="G7732" s="19"/>
      <c r="H7732" s="19">
        <v>2.61071072758934</v>
      </c>
      <c r="I7732" s="19"/>
      <c r="J7732" s="19">
        <v>0.9453493657377503</v>
      </c>
      <c r="K7732" s="19"/>
      <c r="L7732" s="19">
        <v>1.7173634795947925</v>
      </c>
      <c r="M7732" s="19"/>
      <c r="N7732" s="19">
        <v>2.8733216994723501</v>
      </c>
      <c r="O7732" s="19"/>
      <c r="P7732" s="50">
        <v>1.3329862197668527</v>
      </c>
      <c r="R7732" s="9" t="s">
        <v>0</v>
      </c>
    </row>
    <row r="7733" spans="2:18" x14ac:dyDescent="0.2">
      <c r="B7733" s="25">
        <v>7503</v>
      </c>
      <c r="C7733" s="193"/>
      <c r="D7733" s="19">
        <v>0.95822858315100146</v>
      </c>
      <c r="E7733" s="19"/>
      <c r="F7733" s="19">
        <v>0.5851843077818818</v>
      </c>
      <c r="G7733" s="19"/>
      <c r="H7733" s="19">
        <v>0.81358261962078071</v>
      </c>
      <c r="I7733" s="19"/>
      <c r="J7733" s="19">
        <v>0.51443022792576854</v>
      </c>
      <c r="K7733" s="19">
        <v>0.11311000343868655</v>
      </c>
      <c r="L7733" s="19"/>
      <c r="M7733" s="19">
        <v>0.16432932057468042</v>
      </c>
      <c r="N7733" s="19"/>
      <c r="O7733" s="19"/>
      <c r="P7733" s="50">
        <v>1.2457053280136148</v>
      </c>
      <c r="R7733" s="9" t="s">
        <v>0</v>
      </c>
    </row>
    <row r="7734" spans="2:18" x14ac:dyDescent="0.2">
      <c r="B7734" s="25">
        <v>7504</v>
      </c>
      <c r="C7734" s="193">
        <v>0.84520340906688463</v>
      </c>
      <c r="D7734" s="19"/>
      <c r="E7734" s="19">
        <v>0.93799964947986092</v>
      </c>
      <c r="F7734" s="19"/>
      <c r="G7734" s="19">
        <v>1.1016738009791487</v>
      </c>
      <c r="H7734" s="19"/>
      <c r="I7734" s="19">
        <v>1.5567478031754347</v>
      </c>
      <c r="J7734" s="19"/>
      <c r="K7734" s="19">
        <v>1.0629350036297254</v>
      </c>
      <c r="L7734" s="19"/>
      <c r="M7734" s="19">
        <v>0.78552244921174308</v>
      </c>
      <c r="N7734" s="19"/>
      <c r="O7734" s="19">
        <v>1.4969914546174814</v>
      </c>
      <c r="P7734" s="50"/>
      <c r="R7734" s="9" t="s">
        <v>0</v>
      </c>
    </row>
    <row r="7735" spans="2:18" x14ac:dyDescent="0.2">
      <c r="B7735" s="25">
        <v>7505</v>
      </c>
      <c r="C7735" s="193">
        <v>1.878072405723729</v>
      </c>
      <c r="D7735" s="19"/>
      <c r="E7735" s="19">
        <v>2.1590905266219726</v>
      </c>
      <c r="F7735" s="19"/>
      <c r="G7735" s="19">
        <v>1.2019586884903559</v>
      </c>
      <c r="H7735" s="19"/>
      <c r="I7735" s="19">
        <v>0.53838527408512649</v>
      </c>
      <c r="J7735" s="19"/>
      <c r="K7735" s="19">
        <v>1.1084591880538335</v>
      </c>
      <c r="L7735" s="19"/>
      <c r="M7735" s="19">
        <v>1.4512868193778119</v>
      </c>
      <c r="N7735" s="19"/>
      <c r="O7735" s="19">
        <v>1.1980077234031539</v>
      </c>
      <c r="P7735" s="50"/>
      <c r="R7735" s="9" t="s">
        <v>0</v>
      </c>
    </row>
    <row r="7736" spans="2:18" x14ac:dyDescent="0.2">
      <c r="B7736" s="25">
        <v>7506</v>
      </c>
      <c r="C7736" s="193"/>
      <c r="D7736" s="19">
        <v>1.8716627458266262</v>
      </c>
      <c r="E7736" s="19"/>
      <c r="F7736" s="19">
        <v>0.96609694535615587</v>
      </c>
      <c r="G7736" s="19"/>
      <c r="H7736" s="19">
        <v>0.36084771521634429</v>
      </c>
      <c r="I7736" s="19"/>
      <c r="J7736" s="19">
        <v>0.58426993105539571</v>
      </c>
      <c r="K7736" s="19"/>
      <c r="L7736" s="19">
        <v>1.710417173619424</v>
      </c>
      <c r="M7736" s="19"/>
      <c r="N7736" s="19">
        <v>0.2796358280709435</v>
      </c>
      <c r="O7736" s="19"/>
      <c r="P7736" s="50">
        <v>0.99774940417211377</v>
      </c>
      <c r="R7736" s="9" t="s">
        <v>0</v>
      </c>
    </row>
    <row r="7737" spans="2:18" x14ac:dyDescent="0.2">
      <c r="B7737" s="25">
        <v>7507</v>
      </c>
      <c r="C7737" s="193"/>
      <c r="D7737" s="19">
        <v>2.8406316665381031</v>
      </c>
      <c r="E7737" s="19"/>
      <c r="F7737" s="19">
        <v>1.5602751009374847</v>
      </c>
      <c r="G7737" s="19"/>
      <c r="H7737" s="19">
        <v>2.1896131417188607</v>
      </c>
      <c r="I7737" s="19"/>
      <c r="J7737" s="19">
        <v>2.8091834569999063</v>
      </c>
      <c r="K7737" s="19"/>
      <c r="L7737" s="19">
        <v>2.2795494740725446</v>
      </c>
      <c r="M7737" s="19"/>
      <c r="N7737" s="19">
        <v>1.5479094041638009</v>
      </c>
      <c r="O7737" s="19"/>
      <c r="P7737" s="50">
        <v>1.9129478045300836</v>
      </c>
      <c r="R7737" s="9" t="s">
        <v>0</v>
      </c>
    </row>
    <row r="7738" spans="2:18" x14ac:dyDescent="0.2">
      <c r="B7738" s="25">
        <v>7508</v>
      </c>
      <c r="C7738" s="193"/>
      <c r="D7738" s="19">
        <v>1.6754171272682015</v>
      </c>
      <c r="E7738" s="19"/>
      <c r="F7738" s="19">
        <v>2.1208620006990966</v>
      </c>
      <c r="G7738" s="19"/>
      <c r="H7738" s="19">
        <v>1.7859969531910436</v>
      </c>
      <c r="I7738" s="19"/>
      <c r="J7738" s="19">
        <v>1.5781488233720997</v>
      </c>
      <c r="K7738" s="19"/>
      <c r="L7738" s="19">
        <v>1.7913026654266255</v>
      </c>
      <c r="M7738" s="19"/>
      <c r="N7738" s="19">
        <v>2.1253038931279478</v>
      </c>
      <c r="O7738" s="19"/>
      <c r="P7738" s="50">
        <v>2.0521125541032088</v>
      </c>
      <c r="R7738" s="9" t="s">
        <v>0</v>
      </c>
    </row>
    <row r="7739" spans="2:18" x14ac:dyDescent="0.2">
      <c r="B7739" s="25">
        <v>7509</v>
      </c>
      <c r="C7739" s="193">
        <v>0.94586533867095235</v>
      </c>
      <c r="D7739" s="19"/>
      <c r="E7739" s="19">
        <v>1.0433789221152503</v>
      </c>
      <c r="F7739" s="19"/>
      <c r="G7739" s="19">
        <v>1.0830095968915798</v>
      </c>
      <c r="H7739" s="19"/>
      <c r="I7739" s="19">
        <v>1.0755435976915948</v>
      </c>
      <c r="J7739" s="19"/>
      <c r="K7739" s="19">
        <v>0.58821603177642889</v>
      </c>
      <c r="L7739" s="19"/>
      <c r="M7739" s="19">
        <v>0.81921436913457946</v>
      </c>
      <c r="N7739" s="19"/>
      <c r="O7739" s="19">
        <v>0.66286379161720144</v>
      </c>
      <c r="P7739" s="50"/>
      <c r="R7739" s="9" t="s">
        <v>0</v>
      </c>
    </row>
    <row r="7740" spans="2:18" x14ac:dyDescent="0.2">
      <c r="B7740" s="25">
        <v>7510</v>
      </c>
      <c r="C7740" s="193">
        <v>0.75387976355606368</v>
      </c>
      <c r="D7740" s="19"/>
      <c r="E7740" s="19">
        <v>0.3310907249026418</v>
      </c>
      <c r="F7740" s="19"/>
      <c r="G7740" s="19">
        <v>0.75787372088825844</v>
      </c>
      <c r="H7740" s="19"/>
      <c r="I7740" s="19">
        <v>0.94283280043605511</v>
      </c>
      <c r="J7740" s="19"/>
      <c r="K7740" s="19">
        <v>1.2592034751871732</v>
      </c>
      <c r="L7740" s="19"/>
      <c r="M7740" s="19">
        <v>0.74602751213979912</v>
      </c>
      <c r="N7740" s="19"/>
      <c r="O7740" s="19">
        <v>1.0451039331154188</v>
      </c>
      <c r="P7740" s="50"/>
      <c r="R7740" s="9" t="s">
        <v>0</v>
      </c>
    </row>
    <row r="7741" spans="2:18" x14ac:dyDescent="0.2">
      <c r="B7741" s="25">
        <v>7511</v>
      </c>
      <c r="C7741" s="193"/>
      <c r="D7741" s="19">
        <v>1.3749986553635274</v>
      </c>
      <c r="E7741" s="19"/>
      <c r="F7741" s="19">
        <v>1.399308190719746</v>
      </c>
      <c r="G7741" s="19"/>
      <c r="H7741" s="19">
        <v>1.3602488903570811</v>
      </c>
      <c r="I7741" s="19"/>
      <c r="J7741" s="19">
        <v>1.4019963620485061</v>
      </c>
      <c r="K7741" s="19"/>
      <c r="L7741" s="19">
        <v>1.265023153770344</v>
      </c>
      <c r="M7741" s="19"/>
      <c r="N7741" s="19">
        <v>1.7373583545763414</v>
      </c>
      <c r="O7741" s="19"/>
      <c r="P7741" s="50">
        <v>2.1592650319095688</v>
      </c>
      <c r="R7741" s="9" t="s">
        <v>0</v>
      </c>
    </row>
    <row r="7742" spans="2:18" x14ac:dyDescent="0.2">
      <c r="B7742" s="25">
        <v>7512</v>
      </c>
      <c r="C7742" s="193">
        <v>0.32589292556746008</v>
      </c>
      <c r="D7742" s="19"/>
      <c r="E7742" s="19"/>
      <c r="F7742" s="19">
        <v>0.29519489822226741</v>
      </c>
      <c r="G7742" s="19">
        <v>0.93774997062174459</v>
      </c>
      <c r="H7742" s="19"/>
      <c r="I7742" s="19">
        <v>0.52342855556225032</v>
      </c>
      <c r="J7742" s="19"/>
      <c r="K7742" s="19"/>
      <c r="L7742" s="19">
        <v>7.1573938967622583E-2</v>
      </c>
      <c r="M7742" s="19">
        <v>1.0588217581613579</v>
      </c>
      <c r="N7742" s="19"/>
      <c r="O7742" s="19">
        <v>0.55422364619183895</v>
      </c>
      <c r="P7742" s="50"/>
      <c r="R7742" s="9" t="s">
        <v>0</v>
      </c>
    </row>
    <row r="7743" spans="2:18" x14ac:dyDescent="0.2">
      <c r="B7743" s="25">
        <v>7513</v>
      </c>
      <c r="C7743" s="193"/>
      <c r="D7743" s="19">
        <v>1.360554603592937</v>
      </c>
      <c r="E7743" s="19"/>
      <c r="F7743" s="19">
        <v>2.8719105853378651E-2</v>
      </c>
      <c r="G7743" s="19">
        <v>7.2349135010004229E-2</v>
      </c>
      <c r="H7743" s="19"/>
      <c r="I7743" s="19"/>
      <c r="J7743" s="19">
        <v>7.2269622205437312E-2</v>
      </c>
      <c r="K7743" s="19"/>
      <c r="L7743" s="19">
        <v>0.50505220123149464</v>
      </c>
      <c r="M7743" s="19"/>
      <c r="N7743" s="19">
        <v>0.43077461526166544</v>
      </c>
      <c r="O7743" s="19"/>
      <c r="P7743" s="50">
        <v>0.79596106975916125</v>
      </c>
      <c r="R7743" s="9" t="s">
        <v>0</v>
      </c>
    </row>
    <row r="7744" spans="2:18" x14ac:dyDescent="0.2">
      <c r="B7744" s="25">
        <v>7514</v>
      </c>
      <c r="C7744" s="193"/>
      <c r="D7744" s="19">
        <v>0.97967306066612347</v>
      </c>
      <c r="E7744" s="19">
        <v>0.39822909642932169</v>
      </c>
      <c r="F7744" s="19"/>
      <c r="G7744" s="19">
        <v>1.0726010557863888</v>
      </c>
      <c r="H7744" s="19"/>
      <c r="I7744" s="19">
        <v>0.45971642984831806</v>
      </c>
      <c r="J7744" s="19"/>
      <c r="K7744" s="19">
        <v>0.38092024532267588</v>
      </c>
      <c r="L7744" s="19"/>
      <c r="M7744" s="19">
        <v>1.2227837462447111</v>
      </c>
      <c r="N7744" s="19"/>
      <c r="O7744" s="19">
        <v>0.86152280024099903</v>
      </c>
      <c r="P7744" s="50"/>
      <c r="R7744" s="9" t="s">
        <v>0</v>
      </c>
    </row>
    <row r="7745" spans="2:18" x14ac:dyDescent="0.2">
      <c r="B7745" s="25">
        <v>7515</v>
      </c>
      <c r="C7745" s="193"/>
      <c r="D7745" s="19">
        <v>0.94623380504035226</v>
      </c>
      <c r="E7745" s="19"/>
      <c r="F7745" s="19">
        <v>0.43195366971613042</v>
      </c>
      <c r="G7745" s="19"/>
      <c r="H7745" s="19">
        <v>0.65587967512979883</v>
      </c>
      <c r="I7745" s="19"/>
      <c r="J7745" s="19">
        <v>0.73615184566052594</v>
      </c>
      <c r="K7745" s="19"/>
      <c r="L7745" s="19">
        <v>1.0732437171096143</v>
      </c>
      <c r="M7745" s="19">
        <v>9.7440226889959652E-2</v>
      </c>
      <c r="N7745" s="19"/>
      <c r="O7745" s="19"/>
      <c r="P7745" s="50">
        <v>0.82511860512205171</v>
      </c>
      <c r="R7745" s="9" t="s">
        <v>0</v>
      </c>
    </row>
    <row r="7746" spans="2:18" x14ac:dyDescent="0.2">
      <c r="B7746" s="25">
        <v>7516</v>
      </c>
      <c r="C7746" s="193"/>
      <c r="D7746" s="19">
        <v>0.39050596394691084</v>
      </c>
      <c r="E7746" s="19"/>
      <c r="F7746" s="19">
        <v>1.797515299990212</v>
      </c>
      <c r="G7746" s="19"/>
      <c r="H7746" s="19">
        <v>1.2025802140392188</v>
      </c>
      <c r="I7746" s="19">
        <v>0.15524523844527388</v>
      </c>
      <c r="J7746" s="19"/>
      <c r="K7746" s="19"/>
      <c r="L7746" s="19">
        <v>0.52479480452337968</v>
      </c>
      <c r="M7746" s="19"/>
      <c r="N7746" s="19">
        <v>0.14623021076132156</v>
      </c>
      <c r="O7746" s="19"/>
      <c r="P7746" s="50">
        <v>0.58552792284836475</v>
      </c>
      <c r="R7746" s="9" t="s">
        <v>0</v>
      </c>
    </row>
    <row r="7747" spans="2:18" x14ac:dyDescent="0.2">
      <c r="B7747" s="25">
        <v>7517</v>
      </c>
      <c r="C7747" s="193">
        <v>0.82256711339231547</v>
      </c>
      <c r="D7747" s="19"/>
      <c r="E7747" s="19">
        <v>0.75898724937058748</v>
      </c>
      <c r="F7747" s="19"/>
      <c r="G7747" s="19"/>
      <c r="H7747" s="19">
        <v>0.11990402851070883</v>
      </c>
      <c r="I7747" s="19">
        <v>9.473198442442976E-2</v>
      </c>
      <c r="J7747" s="19"/>
      <c r="K7747" s="19"/>
      <c r="L7747" s="19">
        <v>0.11323581572144019</v>
      </c>
      <c r="M7747" s="19">
        <v>0.94855886237365838</v>
      </c>
      <c r="N7747" s="19"/>
      <c r="O7747" s="19">
        <v>1.3995745253126073</v>
      </c>
      <c r="P7747" s="50"/>
      <c r="R7747" s="9" t="s">
        <v>0</v>
      </c>
    </row>
    <row r="7748" spans="2:18" x14ac:dyDescent="0.2">
      <c r="B7748" s="25">
        <v>7518</v>
      </c>
      <c r="C7748" s="193"/>
      <c r="D7748" s="19">
        <v>0.23775150931574179</v>
      </c>
      <c r="E7748" s="19">
        <v>0.19680617765989189</v>
      </c>
      <c r="F7748" s="19"/>
      <c r="G7748" s="19">
        <v>0.85127600312178864</v>
      </c>
      <c r="H7748" s="19"/>
      <c r="I7748" s="19"/>
      <c r="J7748" s="19">
        <v>0.10269724284727405</v>
      </c>
      <c r="K7748" s="19">
        <v>0.5578178294487155</v>
      </c>
      <c r="L7748" s="19"/>
      <c r="M7748" s="19"/>
      <c r="N7748" s="19">
        <v>0.14587045080993619</v>
      </c>
      <c r="O7748" s="19">
        <v>8.3770440438848577E-3</v>
      </c>
      <c r="P7748" s="50"/>
      <c r="R7748" s="9" t="s">
        <v>0</v>
      </c>
    </row>
    <row r="7749" spans="2:18" x14ac:dyDescent="0.2">
      <c r="B7749" s="25">
        <v>7519</v>
      </c>
      <c r="C7749" s="193"/>
      <c r="D7749" s="19">
        <v>0.57491023240571881</v>
      </c>
      <c r="E7749" s="19"/>
      <c r="F7749" s="19">
        <v>1.0765255920114012</v>
      </c>
      <c r="G7749" s="19"/>
      <c r="H7749" s="19">
        <v>0.70577627572999924</v>
      </c>
      <c r="I7749" s="19"/>
      <c r="J7749" s="19">
        <v>0.60177912380004484</v>
      </c>
      <c r="K7749" s="19">
        <v>0.39925024097762846</v>
      </c>
      <c r="L7749" s="19"/>
      <c r="M7749" s="19"/>
      <c r="N7749" s="19">
        <v>0.57548044832564627</v>
      </c>
      <c r="O7749" s="19"/>
      <c r="P7749" s="50">
        <v>0.24846253648926062</v>
      </c>
      <c r="R7749" s="9" t="s">
        <v>0</v>
      </c>
    </row>
    <row r="7750" spans="2:18" x14ac:dyDescent="0.2">
      <c r="B7750" s="25">
        <v>7520</v>
      </c>
      <c r="C7750" s="193"/>
      <c r="D7750" s="19">
        <v>0.77511154079305289</v>
      </c>
      <c r="E7750" s="19">
        <v>0.17159613504268834</v>
      </c>
      <c r="F7750" s="19"/>
      <c r="G7750" s="19"/>
      <c r="H7750" s="19">
        <v>0.28148149289100377</v>
      </c>
      <c r="I7750" s="19"/>
      <c r="J7750" s="19">
        <v>1.0172648467739758</v>
      </c>
      <c r="K7750" s="19">
        <v>7.5947854838257889E-2</v>
      </c>
      <c r="L7750" s="19"/>
      <c r="M7750" s="19"/>
      <c r="N7750" s="19">
        <v>1.2272708249989626</v>
      </c>
      <c r="O7750" s="19"/>
      <c r="P7750" s="50">
        <v>0.65280653873107253</v>
      </c>
      <c r="R7750" s="9" t="s">
        <v>0</v>
      </c>
    </row>
    <row r="7751" spans="2:18" x14ac:dyDescent="0.2">
      <c r="B7751" s="25">
        <v>7521</v>
      </c>
      <c r="C7751" s="193"/>
      <c r="D7751" s="19">
        <v>0.25897577109172415</v>
      </c>
      <c r="E7751" s="19"/>
      <c r="F7751" s="19">
        <v>0.74306676636961444</v>
      </c>
      <c r="G7751" s="19"/>
      <c r="H7751" s="19">
        <v>0.57506482866045672</v>
      </c>
      <c r="I7751" s="19"/>
      <c r="J7751" s="19">
        <v>0.77358858072446912</v>
      </c>
      <c r="K7751" s="19"/>
      <c r="L7751" s="19">
        <v>8.8213969310128482E-2</v>
      </c>
      <c r="M7751" s="19"/>
      <c r="N7751" s="19">
        <v>0.88115122135221835</v>
      </c>
      <c r="O7751" s="19"/>
      <c r="P7751" s="50">
        <v>0.71040046397906031</v>
      </c>
      <c r="R7751" s="9" t="s">
        <v>0</v>
      </c>
    </row>
    <row r="7752" spans="2:18" x14ac:dyDescent="0.2">
      <c r="B7752" s="25">
        <v>7522</v>
      </c>
      <c r="C7752" s="193">
        <v>0.6393227460500035</v>
      </c>
      <c r="D7752" s="19"/>
      <c r="E7752" s="19">
        <v>0.84102720759195815</v>
      </c>
      <c r="F7752" s="19"/>
      <c r="G7752" s="19"/>
      <c r="H7752" s="19">
        <v>2.0469093906918989E-2</v>
      </c>
      <c r="I7752" s="19">
        <v>0.72752205558422944</v>
      </c>
      <c r="J7752" s="19"/>
      <c r="K7752" s="19"/>
      <c r="L7752" s="19">
        <v>5.2101116113789606E-2</v>
      </c>
      <c r="M7752" s="19"/>
      <c r="N7752" s="19">
        <v>0.17981085368495939</v>
      </c>
      <c r="O7752" s="19">
        <v>0.65033218943495852</v>
      </c>
      <c r="P7752" s="50"/>
      <c r="R7752" s="9" t="s">
        <v>0</v>
      </c>
    </row>
    <row r="7753" spans="2:18" x14ac:dyDescent="0.2">
      <c r="B7753" s="25">
        <v>7523</v>
      </c>
      <c r="C7753" s="193"/>
      <c r="D7753" s="19">
        <v>1.4517291563959467</v>
      </c>
      <c r="E7753" s="19"/>
      <c r="F7753" s="19">
        <v>0.45528563813729156</v>
      </c>
      <c r="G7753" s="19"/>
      <c r="H7753" s="19">
        <v>0.45760907615341584</v>
      </c>
      <c r="I7753" s="19"/>
      <c r="J7753" s="19">
        <v>0.71785567018883989</v>
      </c>
      <c r="K7753" s="19">
        <v>0.61665235663133389</v>
      </c>
      <c r="L7753" s="19"/>
      <c r="M7753" s="19"/>
      <c r="N7753" s="19">
        <v>0.67359768548676457</v>
      </c>
      <c r="O7753" s="19"/>
      <c r="P7753" s="50">
        <v>0.58675450910946758</v>
      </c>
      <c r="R7753" s="9" t="s">
        <v>0</v>
      </c>
    </row>
    <row r="7754" spans="2:18" x14ac:dyDescent="0.2">
      <c r="B7754" s="25">
        <v>7524</v>
      </c>
      <c r="C7754" s="193"/>
      <c r="D7754" s="19">
        <v>1.8943496535754905</v>
      </c>
      <c r="E7754" s="19"/>
      <c r="F7754" s="19">
        <v>1.2527247055430129</v>
      </c>
      <c r="G7754" s="19"/>
      <c r="H7754" s="19">
        <v>1.0995947009418883</v>
      </c>
      <c r="I7754" s="19"/>
      <c r="J7754" s="19">
        <v>1.5987014235572639</v>
      </c>
      <c r="K7754" s="19"/>
      <c r="L7754" s="19">
        <v>0.94103345564305396</v>
      </c>
      <c r="M7754" s="19"/>
      <c r="N7754" s="19">
        <v>1.2711930289537539</v>
      </c>
      <c r="O7754" s="19"/>
      <c r="P7754" s="50">
        <v>0.7217240040617795</v>
      </c>
      <c r="R7754" s="9" t="s">
        <v>0</v>
      </c>
    </row>
    <row r="7755" spans="2:18" x14ac:dyDescent="0.2">
      <c r="B7755" s="25">
        <v>7525</v>
      </c>
      <c r="C7755" s="193">
        <v>0.52993573160391294</v>
      </c>
      <c r="D7755" s="19"/>
      <c r="E7755" s="19">
        <v>1.3520385652054829</v>
      </c>
      <c r="F7755" s="19"/>
      <c r="G7755" s="19">
        <v>0.53242340818872746</v>
      </c>
      <c r="H7755" s="19"/>
      <c r="I7755" s="19">
        <v>0.74675643325233743</v>
      </c>
      <c r="J7755" s="19"/>
      <c r="K7755" s="19">
        <v>0.39132464225950736</v>
      </c>
      <c r="L7755" s="19"/>
      <c r="M7755" s="19">
        <v>1.4364589704556041</v>
      </c>
      <c r="N7755" s="19"/>
      <c r="O7755" s="19">
        <v>0.74454229609095823</v>
      </c>
      <c r="P7755" s="50"/>
      <c r="R7755" s="9" t="s">
        <v>0</v>
      </c>
    </row>
    <row r="7756" spans="2:18" x14ac:dyDescent="0.2">
      <c r="B7756" s="25">
        <v>7526</v>
      </c>
      <c r="C7756" s="193">
        <v>1.1153503534429612</v>
      </c>
      <c r="D7756" s="19"/>
      <c r="E7756" s="19">
        <v>0.1378785479803267</v>
      </c>
      <c r="F7756" s="19"/>
      <c r="G7756" s="19">
        <v>1.5319852241440441</v>
      </c>
      <c r="H7756" s="19"/>
      <c r="I7756" s="19"/>
      <c r="J7756" s="19">
        <v>0.29062201303694118</v>
      </c>
      <c r="K7756" s="19"/>
      <c r="L7756" s="19">
        <v>0.18568211456950945</v>
      </c>
      <c r="M7756" s="19"/>
      <c r="N7756" s="19">
        <v>0.16356093313439454</v>
      </c>
      <c r="O7756" s="19">
        <v>1.1451682277699455</v>
      </c>
      <c r="P7756" s="50"/>
      <c r="R7756" s="9" t="s">
        <v>0</v>
      </c>
    </row>
    <row r="7757" spans="2:18" x14ac:dyDescent="0.2">
      <c r="B7757" s="25">
        <v>7527</v>
      </c>
      <c r="C7757" s="193">
        <v>9.2864556360699124E-2</v>
      </c>
      <c r="D7757" s="19"/>
      <c r="E7757" s="19">
        <v>0.10231068066461739</v>
      </c>
      <c r="F7757" s="19"/>
      <c r="G7757" s="19">
        <v>0.83278702468113464</v>
      </c>
      <c r="H7757" s="19"/>
      <c r="I7757" s="19">
        <v>0.46993656082381391</v>
      </c>
      <c r="J7757" s="19"/>
      <c r="K7757" s="19"/>
      <c r="L7757" s="19">
        <v>0.74905316412979694</v>
      </c>
      <c r="M7757" s="19">
        <v>0.20494765502596674</v>
      </c>
      <c r="N7757" s="19"/>
      <c r="O7757" s="19">
        <v>2.2108844104261491E-2</v>
      </c>
      <c r="P7757" s="50"/>
      <c r="R7757" s="9" t="s">
        <v>0</v>
      </c>
    </row>
    <row r="7758" spans="2:18" x14ac:dyDescent="0.2">
      <c r="B7758" s="25">
        <v>7528</v>
      </c>
      <c r="C7758" s="193">
        <v>1.2817355802556472</v>
      </c>
      <c r="D7758" s="19"/>
      <c r="E7758" s="19">
        <v>0.15050848118166513</v>
      </c>
      <c r="F7758" s="19"/>
      <c r="G7758" s="19">
        <v>0.26753223531105236</v>
      </c>
      <c r="H7758" s="19"/>
      <c r="I7758" s="19"/>
      <c r="J7758" s="19">
        <v>0.23172293989890411</v>
      </c>
      <c r="K7758" s="19"/>
      <c r="L7758" s="19">
        <v>0.12286059101450399</v>
      </c>
      <c r="M7758" s="19">
        <v>0.38826401575501318</v>
      </c>
      <c r="N7758" s="19"/>
      <c r="O7758" s="19">
        <v>0.90911107162329252</v>
      </c>
      <c r="P7758" s="50"/>
      <c r="R7758" s="9" t="s">
        <v>0</v>
      </c>
    </row>
    <row r="7759" spans="2:18" x14ac:dyDescent="0.2">
      <c r="B7759" s="25">
        <v>7529</v>
      </c>
      <c r="C7759" s="193"/>
      <c r="D7759" s="19">
        <v>0.93637040861793597</v>
      </c>
      <c r="E7759" s="19"/>
      <c r="F7759" s="19">
        <v>1.39918486098933</v>
      </c>
      <c r="G7759" s="19"/>
      <c r="H7759" s="19">
        <v>0.67362053981789138</v>
      </c>
      <c r="I7759" s="19"/>
      <c r="J7759" s="19">
        <v>0.51716427837538614</v>
      </c>
      <c r="K7759" s="19"/>
      <c r="L7759" s="19">
        <v>0.73637925238897006</v>
      </c>
      <c r="M7759" s="19"/>
      <c r="N7759" s="19">
        <v>0.85561417332770673</v>
      </c>
      <c r="O7759" s="19"/>
      <c r="P7759" s="50">
        <v>1.3710219873245035</v>
      </c>
      <c r="R7759" s="9" t="s">
        <v>0</v>
      </c>
    </row>
    <row r="7760" spans="2:18" x14ac:dyDescent="0.2">
      <c r="B7760" s="25">
        <v>7530</v>
      </c>
      <c r="C7760" s="193"/>
      <c r="D7760" s="19">
        <v>2.4171127298182369</v>
      </c>
      <c r="E7760" s="19"/>
      <c r="F7760" s="19">
        <v>1.0489057266525914</v>
      </c>
      <c r="G7760" s="19"/>
      <c r="H7760" s="19">
        <v>1.4569873473924326</v>
      </c>
      <c r="I7760" s="19"/>
      <c r="J7760" s="19">
        <v>1.6922261598215329</v>
      </c>
      <c r="K7760" s="19"/>
      <c r="L7760" s="19">
        <v>1.04531445597976</v>
      </c>
      <c r="M7760" s="19"/>
      <c r="N7760" s="19">
        <v>2.0771701970418528</v>
      </c>
      <c r="O7760" s="19"/>
      <c r="P7760" s="50">
        <v>1.8222099030749601</v>
      </c>
      <c r="R7760" s="9" t="s">
        <v>0</v>
      </c>
    </row>
    <row r="7761" spans="2:18" x14ac:dyDescent="0.2">
      <c r="B7761" s="25">
        <v>7531</v>
      </c>
      <c r="C7761" s="193"/>
      <c r="D7761" s="19">
        <v>0.39416743867843668</v>
      </c>
      <c r="E7761" s="19">
        <v>5.6579084605122218E-2</v>
      </c>
      <c r="F7761" s="19"/>
      <c r="G7761" s="19"/>
      <c r="H7761" s="19">
        <v>1.0632362863184077</v>
      </c>
      <c r="I7761" s="19">
        <v>0.11117098653271805</v>
      </c>
      <c r="J7761" s="19"/>
      <c r="K7761" s="19"/>
      <c r="L7761" s="19">
        <v>1.0806767443557104</v>
      </c>
      <c r="M7761" s="19"/>
      <c r="N7761" s="19">
        <v>4.9316628912469608E-2</v>
      </c>
      <c r="O7761" s="19"/>
      <c r="P7761" s="50">
        <v>0.42384775390160961</v>
      </c>
      <c r="R7761" s="9" t="s">
        <v>0</v>
      </c>
    </row>
    <row r="7762" spans="2:18" x14ac:dyDescent="0.2">
      <c r="B7762" s="25">
        <v>7532</v>
      </c>
      <c r="C7762" s="193"/>
      <c r="D7762" s="19">
        <v>1.4057403953106329</v>
      </c>
      <c r="E7762" s="19"/>
      <c r="F7762" s="19">
        <v>1.6156591481059728</v>
      </c>
      <c r="G7762" s="19"/>
      <c r="H7762" s="19">
        <v>1.857283521865384</v>
      </c>
      <c r="I7762" s="19"/>
      <c r="J7762" s="19">
        <v>2.5232712441175713</v>
      </c>
      <c r="K7762" s="19"/>
      <c r="L7762" s="19">
        <v>1.4631053885493333</v>
      </c>
      <c r="M7762" s="19"/>
      <c r="N7762" s="19">
        <v>2.0058732124319185</v>
      </c>
      <c r="O7762" s="19"/>
      <c r="P7762" s="50">
        <v>2.7213093406982707</v>
      </c>
      <c r="R7762" s="9" t="s">
        <v>0</v>
      </c>
    </row>
    <row r="7763" spans="2:18" x14ac:dyDescent="0.2">
      <c r="B7763" s="25">
        <v>7533</v>
      </c>
      <c r="C7763" s="193"/>
      <c r="D7763" s="19">
        <v>1.6430632998213797</v>
      </c>
      <c r="E7763" s="19"/>
      <c r="F7763" s="19">
        <v>0.18392706427080607</v>
      </c>
      <c r="G7763" s="19"/>
      <c r="H7763" s="19">
        <v>8.7916533619350173E-2</v>
      </c>
      <c r="I7763" s="19"/>
      <c r="J7763" s="19">
        <v>0.58137277206065352</v>
      </c>
      <c r="K7763" s="19"/>
      <c r="L7763" s="19">
        <v>0.42381699346377616</v>
      </c>
      <c r="M7763" s="19"/>
      <c r="N7763" s="19">
        <v>0.66970916877054909</v>
      </c>
      <c r="O7763" s="19"/>
      <c r="P7763" s="50">
        <v>1.2073521618138678</v>
      </c>
      <c r="R7763" s="9" t="s">
        <v>0</v>
      </c>
    </row>
    <row r="7764" spans="2:18" x14ac:dyDescent="0.2">
      <c r="B7764" s="25">
        <v>7534</v>
      </c>
      <c r="C7764" s="193"/>
      <c r="D7764" s="19">
        <v>0.74392421634859873</v>
      </c>
      <c r="E7764" s="19"/>
      <c r="F7764" s="19">
        <v>1.5884529289701934</v>
      </c>
      <c r="G7764" s="19">
        <v>2.9413881644065255E-2</v>
      </c>
      <c r="H7764" s="19"/>
      <c r="I7764" s="19"/>
      <c r="J7764" s="19">
        <v>3.2364977947477287E-2</v>
      </c>
      <c r="K7764" s="19"/>
      <c r="L7764" s="19">
        <v>1.0506390574206432</v>
      </c>
      <c r="M7764" s="19"/>
      <c r="N7764" s="19">
        <v>1.485608553374955</v>
      </c>
      <c r="O7764" s="19"/>
      <c r="P7764" s="50">
        <v>0.46780917651697834</v>
      </c>
      <c r="R7764" s="9" t="s">
        <v>0</v>
      </c>
    </row>
    <row r="7765" spans="2:18" x14ac:dyDescent="0.2">
      <c r="B7765" s="25">
        <v>7535</v>
      </c>
      <c r="C7765" s="193"/>
      <c r="D7765" s="19">
        <v>0.36145576528536544</v>
      </c>
      <c r="E7765" s="19">
        <v>0.29230389451169775</v>
      </c>
      <c r="F7765" s="19"/>
      <c r="G7765" s="19"/>
      <c r="H7765" s="19">
        <v>0.65989111615238449</v>
      </c>
      <c r="I7765" s="19">
        <v>2.6548098685005597E-2</v>
      </c>
      <c r="J7765" s="19"/>
      <c r="K7765" s="19"/>
      <c r="L7765" s="19">
        <v>0.26448408946834118</v>
      </c>
      <c r="M7765" s="19"/>
      <c r="N7765" s="19">
        <v>0.40340726401804894</v>
      </c>
      <c r="O7765" s="19"/>
      <c r="P7765" s="50">
        <v>0.48221744020057311</v>
      </c>
      <c r="R7765" s="9" t="s">
        <v>0</v>
      </c>
    </row>
    <row r="7766" spans="2:18" x14ac:dyDescent="0.2">
      <c r="B7766" s="25">
        <v>7536</v>
      </c>
      <c r="C7766" s="193"/>
      <c r="D7766" s="19">
        <v>0.1895778888442734</v>
      </c>
      <c r="E7766" s="19">
        <v>0.80673993102399899</v>
      </c>
      <c r="F7766" s="19"/>
      <c r="G7766" s="19">
        <v>0.66159667197957739</v>
      </c>
      <c r="H7766" s="19"/>
      <c r="I7766" s="19">
        <v>0.19783639036971165</v>
      </c>
      <c r="J7766" s="19"/>
      <c r="K7766" s="19">
        <v>0.27542430024276932</v>
      </c>
      <c r="L7766" s="19"/>
      <c r="M7766" s="19">
        <v>0.58820736302784937</v>
      </c>
      <c r="N7766" s="19"/>
      <c r="O7766" s="19">
        <v>0.32779438814003609</v>
      </c>
      <c r="P7766" s="50"/>
      <c r="R7766" s="9" t="s">
        <v>0</v>
      </c>
    </row>
    <row r="7767" spans="2:18" x14ac:dyDescent="0.2">
      <c r="B7767" s="25">
        <v>7537</v>
      </c>
      <c r="C7767" s="193"/>
      <c r="D7767" s="19">
        <v>0.68236397447837982</v>
      </c>
      <c r="E7767" s="19"/>
      <c r="F7767" s="19">
        <v>0.72463824721451664</v>
      </c>
      <c r="G7767" s="19"/>
      <c r="H7767" s="19">
        <v>0.90103157610664797</v>
      </c>
      <c r="I7767" s="19"/>
      <c r="J7767" s="19">
        <v>0.46741991216270351</v>
      </c>
      <c r="K7767" s="19">
        <v>0.56769225519121047</v>
      </c>
      <c r="L7767" s="19"/>
      <c r="M7767" s="19">
        <v>0.65263999537629802</v>
      </c>
      <c r="N7767" s="19"/>
      <c r="O7767" s="19"/>
      <c r="P7767" s="50">
        <v>0.25735685700566557</v>
      </c>
      <c r="R7767" s="9" t="s">
        <v>0</v>
      </c>
    </row>
    <row r="7768" spans="2:18" x14ac:dyDescent="0.2">
      <c r="B7768" s="25">
        <v>7538</v>
      </c>
      <c r="C7768" s="193">
        <v>0.16268794937333564</v>
      </c>
      <c r="D7768" s="19"/>
      <c r="E7768" s="19"/>
      <c r="F7768" s="19">
        <v>1.05821762056916E-2</v>
      </c>
      <c r="G7768" s="19">
        <v>2.9579228111343961E-2</v>
      </c>
      <c r="H7768" s="19"/>
      <c r="I7768" s="19"/>
      <c r="J7768" s="19">
        <v>0.23523690154438112</v>
      </c>
      <c r="K7768" s="19">
        <v>0.54556835456318853</v>
      </c>
      <c r="L7768" s="19"/>
      <c r="M7768" s="19"/>
      <c r="N7768" s="19">
        <v>0.54581831614377319</v>
      </c>
      <c r="O7768" s="19">
        <v>0.38369425881645419</v>
      </c>
      <c r="P7768" s="50"/>
      <c r="R7768" s="9" t="s">
        <v>0</v>
      </c>
    </row>
    <row r="7769" spans="2:18" x14ac:dyDescent="0.2">
      <c r="B7769" s="25">
        <v>7539</v>
      </c>
      <c r="C7769" s="193"/>
      <c r="D7769" s="19">
        <v>0.42596294182581607</v>
      </c>
      <c r="E7769" s="19">
        <v>0.39677930161714942</v>
      </c>
      <c r="F7769" s="19"/>
      <c r="G7769" s="19"/>
      <c r="H7769" s="19">
        <v>1.2219500710525342</v>
      </c>
      <c r="I7769" s="19"/>
      <c r="J7769" s="19">
        <v>0.55375732173978964</v>
      </c>
      <c r="K7769" s="19"/>
      <c r="L7769" s="19">
        <v>0.48226565141492411</v>
      </c>
      <c r="M7769" s="19"/>
      <c r="N7769" s="19">
        <v>0.46702901681070097</v>
      </c>
      <c r="O7769" s="19"/>
      <c r="P7769" s="50">
        <v>0.50778992326244599</v>
      </c>
      <c r="R7769" s="9" t="s">
        <v>0</v>
      </c>
    </row>
    <row r="7770" spans="2:18" x14ac:dyDescent="0.2">
      <c r="B7770" s="25">
        <v>7540</v>
      </c>
      <c r="C7770" s="193">
        <v>1.0160648119108495</v>
      </c>
      <c r="D7770" s="19"/>
      <c r="E7770" s="19">
        <v>1.7067649344355422</v>
      </c>
      <c r="F7770" s="19"/>
      <c r="G7770" s="19">
        <v>1.6076422663710261</v>
      </c>
      <c r="H7770" s="19"/>
      <c r="I7770" s="19">
        <v>2.1612916742964523</v>
      </c>
      <c r="J7770" s="19"/>
      <c r="K7770" s="19">
        <v>1.477114656823894</v>
      </c>
      <c r="L7770" s="19"/>
      <c r="M7770" s="19">
        <v>0.93129370936532752</v>
      </c>
      <c r="N7770" s="19"/>
      <c r="O7770" s="19">
        <v>0.81556373347993749</v>
      </c>
      <c r="P7770" s="50"/>
      <c r="R7770" s="9" t="s">
        <v>0</v>
      </c>
    </row>
    <row r="7771" spans="2:18" x14ac:dyDescent="0.2">
      <c r="B7771" s="25">
        <v>7541</v>
      </c>
      <c r="C7771" s="193">
        <v>1.2488999618241869</v>
      </c>
      <c r="D7771" s="19"/>
      <c r="E7771" s="19">
        <v>0.60606132800984369</v>
      </c>
      <c r="F7771" s="19"/>
      <c r="G7771" s="19">
        <v>1.386216369599655</v>
      </c>
      <c r="H7771" s="19"/>
      <c r="I7771" s="19">
        <v>0.94876480320093926</v>
      </c>
      <c r="J7771" s="19"/>
      <c r="K7771" s="19">
        <v>1.5315009697564652</v>
      </c>
      <c r="L7771" s="19"/>
      <c r="M7771" s="19">
        <v>1.4621732567866028</v>
      </c>
      <c r="N7771" s="19"/>
      <c r="O7771" s="19">
        <v>1.866891759392741</v>
      </c>
      <c r="P7771" s="50"/>
      <c r="R7771" s="9" t="s">
        <v>0</v>
      </c>
    </row>
    <row r="7772" spans="2:18" x14ac:dyDescent="0.2">
      <c r="B7772" s="25">
        <v>7542</v>
      </c>
      <c r="C7772" s="193">
        <v>1.0214522322418631</v>
      </c>
      <c r="D7772" s="19"/>
      <c r="E7772" s="19">
        <v>0.76338545539307512</v>
      </c>
      <c r="F7772" s="19"/>
      <c r="G7772" s="19">
        <v>1.0163200880545602</v>
      </c>
      <c r="H7772" s="19"/>
      <c r="I7772" s="19">
        <v>0.98216161184776918</v>
      </c>
      <c r="J7772" s="19"/>
      <c r="K7772" s="19"/>
      <c r="L7772" s="19">
        <v>0.1933819800025014</v>
      </c>
      <c r="M7772" s="19">
        <v>1.0450992359601001</v>
      </c>
      <c r="N7772" s="19"/>
      <c r="O7772" s="19">
        <v>1.59197592130995</v>
      </c>
      <c r="P7772" s="50"/>
      <c r="R7772" s="9" t="s">
        <v>0</v>
      </c>
    </row>
    <row r="7773" spans="2:18" x14ac:dyDescent="0.2">
      <c r="B7773" s="25">
        <v>7543</v>
      </c>
      <c r="C7773" s="193"/>
      <c r="D7773" s="19">
        <v>0.15589636873437079</v>
      </c>
      <c r="E7773" s="19"/>
      <c r="F7773" s="19">
        <v>0.29695724473304702</v>
      </c>
      <c r="G7773" s="19">
        <v>0.72783055414702791</v>
      </c>
      <c r="H7773" s="19"/>
      <c r="I7773" s="19">
        <v>0.17124996811982368</v>
      </c>
      <c r="J7773" s="19"/>
      <c r="K7773" s="19">
        <v>1.1627369440951472</v>
      </c>
      <c r="L7773" s="19"/>
      <c r="M7773" s="19">
        <v>7.7843544809937382E-2</v>
      </c>
      <c r="N7773" s="19"/>
      <c r="O7773" s="19"/>
      <c r="P7773" s="50">
        <v>7.6924477346825143E-2</v>
      </c>
      <c r="R7773" s="9" t="s">
        <v>0</v>
      </c>
    </row>
    <row r="7774" spans="2:18" x14ac:dyDescent="0.2">
      <c r="B7774" s="25">
        <v>7544</v>
      </c>
      <c r="C7774" s="193"/>
      <c r="D7774" s="19">
        <v>4.7331001245845841E-2</v>
      </c>
      <c r="E7774" s="19"/>
      <c r="F7774" s="19">
        <v>1.3934602762196144</v>
      </c>
      <c r="G7774" s="19"/>
      <c r="H7774" s="19">
        <v>1.2918133537756964</v>
      </c>
      <c r="I7774" s="19"/>
      <c r="J7774" s="19">
        <v>1.3471427337230202</v>
      </c>
      <c r="K7774" s="19"/>
      <c r="L7774" s="19">
        <v>1.5785129008080159</v>
      </c>
      <c r="M7774" s="19"/>
      <c r="N7774" s="19">
        <v>0.85082191031703036</v>
      </c>
      <c r="O7774" s="19"/>
      <c r="P7774" s="50">
        <v>1.3287435227088362</v>
      </c>
      <c r="R7774" s="9" t="s">
        <v>0</v>
      </c>
    </row>
    <row r="7775" spans="2:18" x14ac:dyDescent="0.2">
      <c r="B7775" s="25">
        <v>7545</v>
      </c>
      <c r="C7775" s="193"/>
      <c r="D7775" s="19">
        <v>0.32819966232793357</v>
      </c>
      <c r="E7775" s="19"/>
      <c r="F7775" s="19">
        <v>0.19210610650956239</v>
      </c>
      <c r="G7775" s="19"/>
      <c r="H7775" s="19">
        <v>0.36881913447119841</v>
      </c>
      <c r="I7775" s="19">
        <v>1.2544039550665529</v>
      </c>
      <c r="J7775" s="19"/>
      <c r="K7775" s="19"/>
      <c r="L7775" s="19">
        <v>0.10164659444468629</v>
      </c>
      <c r="M7775" s="19"/>
      <c r="N7775" s="19">
        <v>0.55389806486536908</v>
      </c>
      <c r="O7775" s="19"/>
      <c r="P7775" s="50">
        <v>0.30186935183291164</v>
      </c>
      <c r="R7775" s="9" t="s">
        <v>0</v>
      </c>
    </row>
    <row r="7776" spans="2:18" x14ac:dyDescent="0.2">
      <c r="B7776" s="25">
        <v>7546</v>
      </c>
      <c r="C7776" s="193">
        <v>0.23722940652628877</v>
      </c>
      <c r="D7776" s="19"/>
      <c r="E7776" s="19"/>
      <c r="F7776" s="19">
        <v>7.2513013650392547E-2</v>
      </c>
      <c r="G7776" s="19">
        <v>4.4772884839901876E-2</v>
      </c>
      <c r="H7776" s="19"/>
      <c r="I7776" s="19"/>
      <c r="J7776" s="19">
        <v>0.17903743893141502</v>
      </c>
      <c r="K7776" s="19"/>
      <c r="L7776" s="19">
        <v>0.12763488919975061</v>
      </c>
      <c r="M7776" s="19"/>
      <c r="N7776" s="19">
        <v>0.66128823309926688</v>
      </c>
      <c r="O7776" s="19"/>
      <c r="P7776" s="50">
        <v>0.64510823745544488</v>
      </c>
      <c r="R7776" s="9" t="s">
        <v>0</v>
      </c>
    </row>
    <row r="7777" spans="2:18" x14ac:dyDescent="0.2">
      <c r="B7777" s="25">
        <v>7547</v>
      </c>
      <c r="C7777" s="193">
        <v>0.29851538082419715</v>
      </c>
      <c r="D7777" s="19"/>
      <c r="E7777" s="19"/>
      <c r="F7777" s="19">
        <v>0.44339745721966733</v>
      </c>
      <c r="G7777" s="19">
        <v>0.37973994335983785</v>
      </c>
      <c r="H7777" s="19"/>
      <c r="I7777" s="19">
        <v>0.38046025971937453</v>
      </c>
      <c r="J7777" s="19"/>
      <c r="K7777" s="19">
        <v>0.77459397212268322</v>
      </c>
      <c r="L7777" s="19"/>
      <c r="M7777" s="19">
        <v>0.9486369334732172</v>
      </c>
      <c r="N7777" s="19"/>
      <c r="O7777" s="19"/>
      <c r="P7777" s="50">
        <v>2.2390347919208037E-3</v>
      </c>
      <c r="R7777" s="9" t="s">
        <v>0</v>
      </c>
    </row>
    <row r="7778" spans="2:18" x14ac:dyDescent="0.2">
      <c r="B7778" s="25">
        <v>7548</v>
      </c>
      <c r="C7778" s="193"/>
      <c r="D7778" s="19">
        <v>0.52083166166043227</v>
      </c>
      <c r="E7778" s="19"/>
      <c r="F7778" s="19">
        <v>0.74537629998648103</v>
      </c>
      <c r="G7778" s="19"/>
      <c r="H7778" s="19">
        <v>0.41471764422961743</v>
      </c>
      <c r="I7778" s="19"/>
      <c r="J7778" s="19">
        <v>0.25289935163279381</v>
      </c>
      <c r="K7778" s="19"/>
      <c r="L7778" s="19">
        <v>0.43647484549670096</v>
      </c>
      <c r="M7778" s="19"/>
      <c r="N7778" s="19">
        <v>0.92001602468907639</v>
      </c>
      <c r="O7778" s="19">
        <v>0.56955978596568169</v>
      </c>
      <c r="P7778" s="50"/>
      <c r="R7778" s="9" t="s">
        <v>0</v>
      </c>
    </row>
    <row r="7779" spans="2:18" x14ac:dyDescent="0.2">
      <c r="B7779" s="25">
        <v>7549</v>
      </c>
      <c r="C7779" s="193"/>
      <c r="D7779" s="19">
        <v>2.4250880696866441</v>
      </c>
      <c r="E7779" s="19"/>
      <c r="F7779" s="19">
        <v>0.95184057029266722</v>
      </c>
      <c r="G7779" s="19"/>
      <c r="H7779" s="19">
        <v>0.61399276844076012</v>
      </c>
      <c r="I7779" s="19"/>
      <c r="J7779" s="19">
        <v>1.2112432665121797</v>
      </c>
      <c r="K7779" s="19"/>
      <c r="L7779" s="19">
        <v>2.0477281987705536</v>
      </c>
      <c r="M7779" s="19"/>
      <c r="N7779" s="19">
        <v>1.1074730679885607</v>
      </c>
      <c r="O7779" s="19"/>
      <c r="P7779" s="50">
        <v>0.644133263678489</v>
      </c>
      <c r="R7779" s="9" t="s">
        <v>0</v>
      </c>
    </row>
    <row r="7780" spans="2:18" x14ac:dyDescent="0.2">
      <c r="B7780" s="25">
        <v>7550</v>
      </c>
      <c r="C7780" s="193"/>
      <c r="D7780" s="19">
        <v>2.1324035447639846</v>
      </c>
      <c r="E7780" s="19"/>
      <c r="F7780" s="19">
        <v>1.0013053981985436</v>
      </c>
      <c r="G7780" s="19"/>
      <c r="H7780" s="19">
        <v>0.57107527795091984</v>
      </c>
      <c r="I7780" s="19"/>
      <c r="J7780" s="19">
        <v>1.2860107901597484</v>
      </c>
      <c r="K7780" s="19"/>
      <c r="L7780" s="19">
        <v>1.6861586950417904</v>
      </c>
      <c r="M7780" s="19"/>
      <c r="N7780" s="19">
        <v>1.742585092460412</v>
      </c>
      <c r="O7780" s="19"/>
      <c r="P7780" s="50">
        <v>0.89174142602992212</v>
      </c>
      <c r="R7780" s="9" t="s">
        <v>0</v>
      </c>
    </row>
    <row r="7781" spans="2:18" x14ac:dyDescent="0.2">
      <c r="B7781" s="25">
        <v>7551</v>
      </c>
      <c r="C7781" s="193">
        <v>1.676753983445546</v>
      </c>
      <c r="D7781" s="19"/>
      <c r="E7781" s="19">
        <v>0.65889468457725386</v>
      </c>
      <c r="F7781" s="19"/>
      <c r="G7781" s="19">
        <v>0.68547043610193115</v>
      </c>
      <c r="H7781" s="19"/>
      <c r="I7781" s="19">
        <v>1.196738763433254</v>
      </c>
      <c r="J7781" s="19"/>
      <c r="K7781" s="19">
        <v>0.76335113522452114</v>
      </c>
      <c r="L7781" s="19"/>
      <c r="M7781" s="19">
        <v>0.79559447081504908</v>
      </c>
      <c r="N7781" s="19"/>
      <c r="O7781" s="19">
        <v>0.22735454570138522</v>
      </c>
      <c r="P7781" s="50"/>
      <c r="R7781" s="9" t="s">
        <v>0</v>
      </c>
    </row>
    <row r="7782" spans="2:18" x14ac:dyDescent="0.2">
      <c r="B7782" s="25">
        <v>7552</v>
      </c>
      <c r="C7782" s="193">
        <v>1.4782798798538674</v>
      </c>
      <c r="D7782" s="19"/>
      <c r="E7782" s="19">
        <v>0.1647420134099262</v>
      </c>
      <c r="F7782" s="19"/>
      <c r="G7782" s="19">
        <v>1.5356750405070909</v>
      </c>
      <c r="H7782" s="19"/>
      <c r="I7782" s="19">
        <v>0.4391005339342528</v>
      </c>
      <c r="J7782" s="19"/>
      <c r="K7782" s="19">
        <v>1.0254676351345278</v>
      </c>
      <c r="L7782" s="19"/>
      <c r="M7782" s="19">
        <v>2.3113954230996936</v>
      </c>
      <c r="N7782" s="19"/>
      <c r="O7782" s="19">
        <v>0.85422416467163442</v>
      </c>
      <c r="P7782" s="50"/>
      <c r="R7782" s="9" t="s">
        <v>0</v>
      </c>
    </row>
    <row r="7783" spans="2:18" x14ac:dyDescent="0.2">
      <c r="B7783" s="25">
        <v>7553</v>
      </c>
      <c r="C7783" s="193"/>
      <c r="D7783" s="19">
        <v>0.17213206635912989</v>
      </c>
      <c r="E7783" s="19">
        <v>0.71529819550533857</v>
      </c>
      <c r="F7783" s="19"/>
      <c r="G7783" s="19"/>
      <c r="H7783" s="19">
        <v>2.183739158133962E-2</v>
      </c>
      <c r="I7783" s="19">
        <v>0.70938287910104891</v>
      </c>
      <c r="J7783" s="19"/>
      <c r="K7783" s="19">
        <v>1.345012568763837</v>
      </c>
      <c r="L7783" s="19"/>
      <c r="M7783" s="19">
        <v>0.38935134604317473</v>
      </c>
      <c r="N7783" s="19"/>
      <c r="O7783" s="19">
        <v>1.7530216028401377</v>
      </c>
      <c r="P7783" s="50"/>
      <c r="R7783" s="9" t="s">
        <v>0</v>
      </c>
    </row>
    <row r="7784" spans="2:18" x14ac:dyDescent="0.2">
      <c r="B7784" s="25">
        <v>7554</v>
      </c>
      <c r="C7784" s="193"/>
      <c r="D7784" s="19">
        <v>1.2884745731325515</v>
      </c>
      <c r="E7784" s="19"/>
      <c r="F7784" s="19">
        <v>2.2039028087014487</v>
      </c>
      <c r="G7784" s="19"/>
      <c r="H7784" s="19">
        <v>2.4627127454826332</v>
      </c>
      <c r="I7784" s="19"/>
      <c r="J7784" s="19">
        <v>1.9771970223813544</v>
      </c>
      <c r="K7784" s="19"/>
      <c r="L7784" s="19">
        <v>1.9091242817820775</v>
      </c>
      <c r="M7784" s="19"/>
      <c r="N7784" s="19">
        <v>2.2056632274960046</v>
      </c>
      <c r="O7784" s="19"/>
      <c r="P7784" s="50">
        <v>1.5126302409081498</v>
      </c>
      <c r="R7784" s="9" t="s">
        <v>0</v>
      </c>
    </row>
    <row r="7785" spans="2:18" x14ac:dyDescent="0.2">
      <c r="B7785" s="25">
        <v>7555</v>
      </c>
      <c r="C7785" s="193"/>
      <c r="D7785" s="19">
        <v>1.4264109148157504</v>
      </c>
      <c r="E7785" s="19"/>
      <c r="F7785" s="19">
        <v>1.0059792647450772</v>
      </c>
      <c r="G7785" s="19"/>
      <c r="H7785" s="19">
        <v>0.44410675021924834</v>
      </c>
      <c r="I7785" s="19"/>
      <c r="J7785" s="19">
        <v>1.1718135063794026</v>
      </c>
      <c r="K7785" s="19"/>
      <c r="L7785" s="19">
        <v>0.32870039861903694</v>
      </c>
      <c r="M7785" s="19"/>
      <c r="N7785" s="19">
        <v>0.92706996093642957</v>
      </c>
      <c r="O7785" s="19"/>
      <c r="P7785" s="50">
        <v>0.94412721496344321</v>
      </c>
      <c r="R7785" s="9" t="s">
        <v>0</v>
      </c>
    </row>
    <row r="7786" spans="2:18" x14ac:dyDescent="0.2">
      <c r="B7786" s="25">
        <v>7556</v>
      </c>
      <c r="C7786" s="193"/>
      <c r="D7786" s="19">
        <v>1.0490426424990442</v>
      </c>
      <c r="E7786" s="19"/>
      <c r="F7786" s="19">
        <v>1.7840830642654519</v>
      </c>
      <c r="G7786" s="19"/>
      <c r="H7786" s="19">
        <v>0.43044410560013857</v>
      </c>
      <c r="I7786" s="19"/>
      <c r="J7786" s="19">
        <v>0.23920594077151397</v>
      </c>
      <c r="K7786" s="19"/>
      <c r="L7786" s="19">
        <v>0.48911216661123924</v>
      </c>
      <c r="M7786" s="19"/>
      <c r="N7786" s="19">
        <v>1.2968608511734088</v>
      </c>
      <c r="O7786" s="19"/>
      <c r="P7786" s="50">
        <v>1.2432433472496067</v>
      </c>
      <c r="R7786" s="9" t="s">
        <v>0</v>
      </c>
    </row>
    <row r="7787" spans="2:18" x14ac:dyDescent="0.2">
      <c r="B7787" s="25">
        <v>7557</v>
      </c>
      <c r="C7787" s="193">
        <v>0.76464097963180089</v>
      </c>
      <c r="D7787" s="19"/>
      <c r="E7787" s="19">
        <v>0.40257146763529406</v>
      </c>
      <c r="F7787" s="19"/>
      <c r="G7787" s="19">
        <v>0.97446977912368116</v>
      </c>
      <c r="H7787" s="19"/>
      <c r="I7787" s="19">
        <v>0.83693597715581902</v>
      </c>
      <c r="J7787" s="19"/>
      <c r="K7787" s="19">
        <v>0.631270944992393</v>
      </c>
      <c r="L7787" s="19"/>
      <c r="M7787" s="19">
        <v>9.5817744004919603E-2</v>
      </c>
      <c r="N7787" s="19"/>
      <c r="O7787" s="19"/>
      <c r="P7787" s="50">
        <v>0.62775923317014104</v>
      </c>
      <c r="R7787" s="9" t="s">
        <v>0</v>
      </c>
    </row>
    <row r="7788" spans="2:18" x14ac:dyDescent="0.2">
      <c r="B7788" s="25">
        <v>7558</v>
      </c>
      <c r="C7788" s="193">
        <v>0.75590423197961076</v>
      </c>
      <c r="D7788" s="19"/>
      <c r="E7788" s="19">
        <v>0.60887674735423736</v>
      </c>
      <c r="F7788" s="19"/>
      <c r="G7788" s="19">
        <v>0.68218906897193199</v>
      </c>
      <c r="H7788" s="19"/>
      <c r="I7788" s="19">
        <v>0.40997386683469589</v>
      </c>
      <c r="J7788" s="19"/>
      <c r="K7788" s="19"/>
      <c r="L7788" s="19">
        <v>0.53565601107876548</v>
      </c>
      <c r="M7788" s="19">
        <v>0.46232848472066312</v>
      </c>
      <c r="N7788" s="19"/>
      <c r="O7788" s="19">
        <v>1.2358773041723299</v>
      </c>
      <c r="P7788" s="50"/>
      <c r="R7788" s="9" t="s">
        <v>0</v>
      </c>
    </row>
    <row r="7789" spans="2:18" x14ac:dyDescent="0.2">
      <c r="B7789" s="25">
        <v>7559</v>
      </c>
      <c r="C7789" s="193"/>
      <c r="D7789" s="19">
        <v>1.1401916798378922</v>
      </c>
      <c r="E7789" s="19"/>
      <c r="F7789" s="19">
        <v>1.5812536401086621E-2</v>
      </c>
      <c r="G7789" s="19"/>
      <c r="H7789" s="19">
        <v>0.14603300542159306</v>
      </c>
      <c r="I7789" s="19"/>
      <c r="J7789" s="19">
        <v>0.65180025155611221</v>
      </c>
      <c r="K7789" s="19"/>
      <c r="L7789" s="19">
        <v>0.69812281774143103</v>
      </c>
      <c r="M7789" s="19"/>
      <c r="N7789" s="19">
        <v>0.96589614540974034</v>
      </c>
      <c r="O7789" s="19"/>
      <c r="P7789" s="50">
        <v>0.46503442550610113</v>
      </c>
      <c r="R7789" s="9" t="s">
        <v>0</v>
      </c>
    </row>
    <row r="7790" spans="2:18" x14ac:dyDescent="0.2">
      <c r="B7790" s="25">
        <v>7560</v>
      </c>
      <c r="C7790" s="193">
        <v>0.14776258897542213</v>
      </c>
      <c r="D7790" s="19"/>
      <c r="E7790" s="19"/>
      <c r="F7790" s="19">
        <v>0.12461985549202861</v>
      </c>
      <c r="G7790" s="19">
        <v>0.3911817403052345</v>
      </c>
      <c r="H7790" s="19"/>
      <c r="I7790" s="19">
        <v>0.35593333437380997</v>
      </c>
      <c r="J7790" s="19"/>
      <c r="K7790" s="19">
        <v>7.2479059637863986E-3</v>
      </c>
      <c r="L7790" s="19"/>
      <c r="M7790" s="19"/>
      <c r="N7790" s="19">
        <v>0.35760368261363712</v>
      </c>
      <c r="O7790" s="19"/>
      <c r="P7790" s="50">
        <v>0.41005103969141371</v>
      </c>
      <c r="R7790" s="9" t="s">
        <v>0</v>
      </c>
    </row>
    <row r="7791" spans="2:18" x14ac:dyDescent="0.2">
      <c r="B7791" s="25">
        <v>7561</v>
      </c>
      <c r="C7791" s="193">
        <v>0.10603012853068032</v>
      </c>
      <c r="D7791" s="19"/>
      <c r="E7791" s="19"/>
      <c r="F7791" s="19">
        <v>0.67618834923925675</v>
      </c>
      <c r="G7791" s="19">
        <v>0.79209902728360615</v>
      </c>
      <c r="H7791" s="19"/>
      <c r="I7791" s="19">
        <v>0.37352103576156809</v>
      </c>
      <c r="J7791" s="19"/>
      <c r="K7791" s="19">
        <v>0.44604722212385861</v>
      </c>
      <c r="L7791" s="19"/>
      <c r="M7791" s="19"/>
      <c r="N7791" s="19">
        <v>0.5250331133203151</v>
      </c>
      <c r="O7791" s="19">
        <v>5.9913514809917922E-3</v>
      </c>
      <c r="P7791" s="50"/>
      <c r="R7791" s="9" t="s">
        <v>0</v>
      </c>
    </row>
    <row r="7792" spans="2:18" x14ac:dyDescent="0.2">
      <c r="B7792" s="25">
        <v>7562</v>
      </c>
      <c r="C7792" s="193">
        <v>0.17661799514845583</v>
      </c>
      <c r="D7792" s="19"/>
      <c r="E7792" s="19">
        <v>0.98033857259674095</v>
      </c>
      <c r="F7792" s="19"/>
      <c r="G7792" s="19"/>
      <c r="H7792" s="19">
        <v>0.69697640734273714</v>
      </c>
      <c r="I7792" s="19">
        <v>1.2288897210048979</v>
      </c>
      <c r="J7792" s="19"/>
      <c r="K7792" s="19">
        <v>0.2346085844220803</v>
      </c>
      <c r="L7792" s="19"/>
      <c r="M7792" s="19">
        <v>0.85767557412392881</v>
      </c>
      <c r="N7792" s="19"/>
      <c r="O7792" s="19"/>
      <c r="P7792" s="50">
        <v>0.65611487198140028</v>
      </c>
      <c r="R7792" s="9" t="s">
        <v>0</v>
      </c>
    </row>
    <row r="7793" spans="2:18" x14ac:dyDescent="0.2">
      <c r="B7793" s="25">
        <v>7563</v>
      </c>
      <c r="C7793" s="193">
        <v>3.1771466269965597E-2</v>
      </c>
      <c r="D7793" s="19"/>
      <c r="E7793" s="19"/>
      <c r="F7793" s="19">
        <v>0.63699132720955109</v>
      </c>
      <c r="G7793" s="19"/>
      <c r="H7793" s="19">
        <v>0.59619006604132063</v>
      </c>
      <c r="I7793" s="19">
        <v>3.2550503303540097E-2</v>
      </c>
      <c r="J7793" s="19"/>
      <c r="K7793" s="19"/>
      <c r="L7793" s="19">
        <v>0.60842931321787375</v>
      </c>
      <c r="M7793" s="19"/>
      <c r="N7793" s="19">
        <v>0.27083271763752464</v>
      </c>
      <c r="O7793" s="19">
        <v>9.4078445753912027E-2</v>
      </c>
      <c r="P7793" s="50"/>
      <c r="R7793" s="9" t="s">
        <v>0</v>
      </c>
    </row>
    <row r="7794" spans="2:18" x14ac:dyDescent="0.2">
      <c r="B7794" s="25">
        <v>7564</v>
      </c>
      <c r="C7794" s="193">
        <v>0.69183776237491956</v>
      </c>
      <c r="D7794" s="19"/>
      <c r="E7794" s="19">
        <v>0.28176643472322727</v>
      </c>
      <c r="F7794" s="19"/>
      <c r="G7794" s="19">
        <v>0.29710172433350962</v>
      </c>
      <c r="H7794" s="19"/>
      <c r="I7794" s="19">
        <v>0.18559506960564084</v>
      </c>
      <c r="J7794" s="19"/>
      <c r="K7794" s="19">
        <v>0.88051931039455245</v>
      </c>
      <c r="L7794" s="19"/>
      <c r="M7794" s="19">
        <v>0.12919581590876925</v>
      </c>
      <c r="N7794" s="19"/>
      <c r="O7794" s="19"/>
      <c r="P7794" s="50">
        <v>0.71749499114512183</v>
      </c>
      <c r="R7794" s="9" t="s">
        <v>0</v>
      </c>
    </row>
    <row r="7795" spans="2:18" x14ac:dyDescent="0.2">
      <c r="B7795" s="25">
        <v>7565</v>
      </c>
      <c r="C7795" s="193">
        <v>1.263614352782735</v>
      </c>
      <c r="D7795" s="19"/>
      <c r="E7795" s="19">
        <v>1.8002625357651749</v>
      </c>
      <c r="F7795" s="19"/>
      <c r="G7795" s="19">
        <v>1.5683417204832459</v>
      </c>
      <c r="H7795" s="19"/>
      <c r="I7795" s="19">
        <v>1.6118359201419663</v>
      </c>
      <c r="J7795" s="19"/>
      <c r="K7795" s="19">
        <v>1.5984361254535029</v>
      </c>
      <c r="L7795" s="19"/>
      <c r="M7795" s="19">
        <v>1.4480408385962844</v>
      </c>
      <c r="N7795" s="19"/>
      <c r="O7795" s="19">
        <v>1.0629283139068504</v>
      </c>
      <c r="P7795" s="50"/>
      <c r="R7795" s="9" t="s">
        <v>0</v>
      </c>
    </row>
    <row r="7796" spans="2:18" x14ac:dyDescent="0.2">
      <c r="B7796" s="25">
        <v>7566</v>
      </c>
      <c r="C7796" s="193"/>
      <c r="D7796" s="19">
        <v>0.70198815565279371</v>
      </c>
      <c r="E7796" s="19">
        <v>0.10731314876186261</v>
      </c>
      <c r="F7796" s="19"/>
      <c r="G7796" s="19"/>
      <c r="H7796" s="19">
        <v>0.92582181553962417</v>
      </c>
      <c r="I7796" s="19"/>
      <c r="J7796" s="19">
        <v>0.55601625435569046</v>
      </c>
      <c r="K7796" s="19">
        <v>0.82567647075555017</v>
      </c>
      <c r="L7796" s="19"/>
      <c r="M7796" s="19"/>
      <c r="N7796" s="19">
        <v>0.53358607640921274</v>
      </c>
      <c r="O7796" s="19">
        <v>7.7348828623209021E-2</v>
      </c>
      <c r="P7796" s="50"/>
      <c r="R7796" s="9" t="s">
        <v>0</v>
      </c>
    </row>
    <row r="7797" spans="2:18" x14ac:dyDescent="0.2">
      <c r="B7797" s="25">
        <v>7567</v>
      </c>
      <c r="C7797" s="193">
        <v>0.83693008031464622</v>
      </c>
      <c r="D7797" s="19"/>
      <c r="E7797" s="19">
        <v>0.53150009333740744</v>
      </c>
      <c r="F7797" s="19"/>
      <c r="G7797" s="19">
        <v>0.27059652012277552</v>
      </c>
      <c r="H7797" s="19"/>
      <c r="I7797" s="19">
        <v>0.76438274099624759</v>
      </c>
      <c r="J7797" s="19"/>
      <c r="K7797" s="19"/>
      <c r="L7797" s="19">
        <v>3.5608550085511406E-2</v>
      </c>
      <c r="M7797" s="19">
        <v>7.8128738077743065E-2</v>
      </c>
      <c r="N7797" s="19"/>
      <c r="O7797" s="19"/>
      <c r="P7797" s="50">
        <v>0.17768356057109921</v>
      </c>
      <c r="R7797" s="9" t="s">
        <v>0</v>
      </c>
    </row>
    <row r="7798" spans="2:18" x14ac:dyDescent="0.2">
      <c r="B7798" s="25">
        <v>7568</v>
      </c>
      <c r="C7798" s="193">
        <v>0.43171772799083558</v>
      </c>
      <c r="D7798" s="19"/>
      <c r="E7798" s="19">
        <v>7.8766504049599478E-2</v>
      </c>
      <c r="F7798" s="19"/>
      <c r="G7798" s="19">
        <v>0.37862377656139917</v>
      </c>
      <c r="H7798" s="19"/>
      <c r="I7798" s="19">
        <v>0.72642490468657661</v>
      </c>
      <c r="J7798" s="19"/>
      <c r="K7798" s="19">
        <v>1.4557404149540814</v>
      </c>
      <c r="L7798" s="19"/>
      <c r="M7798" s="19">
        <v>0.59807360097422679</v>
      </c>
      <c r="N7798" s="19"/>
      <c r="O7798" s="19">
        <v>0.368563496555811</v>
      </c>
      <c r="P7798" s="50"/>
      <c r="R7798" s="9" t="s">
        <v>0</v>
      </c>
    </row>
    <row r="7799" spans="2:18" x14ac:dyDescent="0.2">
      <c r="B7799" s="25">
        <v>7569</v>
      </c>
      <c r="C7799" s="193"/>
      <c r="D7799" s="19">
        <v>1.0302464988819544</v>
      </c>
      <c r="E7799" s="19"/>
      <c r="F7799" s="19">
        <v>0.42277902919490451</v>
      </c>
      <c r="G7799" s="19"/>
      <c r="H7799" s="19">
        <v>0.44865333837834692</v>
      </c>
      <c r="I7799" s="19"/>
      <c r="J7799" s="19">
        <v>2.0783073172238233E-2</v>
      </c>
      <c r="K7799" s="19"/>
      <c r="L7799" s="19">
        <v>0.30409461090063128</v>
      </c>
      <c r="M7799" s="19">
        <v>9.7759484729953106E-2</v>
      </c>
      <c r="N7799" s="19"/>
      <c r="O7799" s="19"/>
      <c r="P7799" s="50">
        <v>0.91402631451993521</v>
      </c>
      <c r="R7799" s="9" t="s">
        <v>0</v>
      </c>
    </row>
    <row r="7800" spans="2:18" x14ac:dyDescent="0.2">
      <c r="B7800" s="25">
        <v>7570</v>
      </c>
      <c r="C7800" s="193">
        <v>0.41916421593985143</v>
      </c>
      <c r="D7800" s="19"/>
      <c r="E7800" s="19">
        <v>0.20492529219533959</v>
      </c>
      <c r="F7800" s="19"/>
      <c r="G7800" s="19"/>
      <c r="H7800" s="19">
        <v>0.10512242270884352</v>
      </c>
      <c r="I7800" s="19">
        <v>0.26292396843898869</v>
      </c>
      <c r="J7800" s="19"/>
      <c r="K7800" s="19"/>
      <c r="L7800" s="19">
        <v>1.314053366023564</v>
      </c>
      <c r="M7800" s="19">
        <v>0.37202964962617358</v>
      </c>
      <c r="N7800" s="19"/>
      <c r="O7800" s="19">
        <v>0.86819825042938725</v>
      </c>
      <c r="P7800" s="50"/>
      <c r="R7800" s="9" t="s">
        <v>0</v>
      </c>
    </row>
    <row r="7801" spans="2:18" x14ac:dyDescent="0.2">
      <c r="B7801" s="25">
        <v>7571</v>
      </c>
      <c r="C7801" s="193">
        <v>1.008826126107202</v>
      </c>
      <c r="D7801" s="19"/>
      <c r="E7801" s="19"/>
      <c r="F7801" s="19">
        <v>9.6169829326413866E-2</v>
      </c>
      <c r="G7801" s="19">
        <v>1.0070774284170276</v>
      </c>
      <c r="H7801" s="19"/>
      <c r="I7801" s="19">
        <v>1.3981150411030956</v>
      </c>
      <c r="J7801" s="19"/>
      <c r="K7801" s="19">
        <v>0.96444368705584793</v>
      </c>
      <c r="L7801" s="19"/>
      <c r="M7801" s="19">
        <v>1.2008710842763768</v>
      </c>
      <c r="N7801" s="19"/>
      <c r="O7801" s="19">
        <v>1.0988214702246757</v>
      </c>
      <c r="P7801" s="50"/>
      <c r="R7801" s="9" t="s">
        <v>0</v>
      </c>
    </row>
    <row r="7802" spans="2:18" x14ac:dyDescent="0.2">
      <c r="B7802" s="25">
        <v>7572</v>
      </c>
      <c r="C7802" s="193"/>
      <c r="D7802" s="19">
        <v>1.0632893705996473</v>
      </c>
      <c r="E7802" s="19"/>
      <c r="F7802" s="19">
        <v>0.6133823731796979</v>
      </c>
      <c r="G7802" s="19"/>
      <c r="H7802" s="19">
        <v>1.0324644583150673</v>
      </c>
      <c r="I7802" s="19"/>
      <c r="J7802" s="19">
        <v>1.1482636162674356</v>
      </c>
      <c r="K7802" s="19"/>
      <c r="L7802" s="19">
        <v>0.64235492560123708</v>
      </c>
      <c r="M7802" s="19"/>
      <c r="N7802" s="19">
        <v>0.38355647987859237</v>
      </c>
      <c r="O7802" s="19"/>
      <c r="P7802" s="50">
        <v>0.81537334257627858</v>
      </c>
      <c r="R7802" s="9" t="s">
        <v>0</v>
      </c>
    </row>
    <row r="7803" spans="2:18" x14ac:dyDescent="0.2">
      <c r="B7803" s="25">
        <v>7573</v>
      </c>
      <c r="C7803" s="193"/>
      <c r="D7803" s="19">
        <v>0.61796168368636661</v>
      </c>
      <c r="E7803" s="19"/>
      <c r="F7803" s="19">
        <v>0.21521016498012793</v>
      </c>
      <c r="G7803" s="19">
        <v>0.48012663871964739</v>
      </c>
      <c r="H7803" s="19"/>
      <c r="I7803" s="19"/>
      <c r="J7803" s="19">
        <v>4.8062881476625359E-2</v>
      </c>
      <c r="K7803" s="19">
        <v>0.81433049711946115</v>
      </c>
      <c r="L7803" s="19"/>
      <c r="M7803" s="19"/>
      <c r="N7803" s="19">
        <v>0.31202184025173957</v>
      </c>
      <c r="O7803" s="19">
        <v>1.2021639085282805</v>
      </c>
      <c r="P7803" s="50"/>
      <c r="R7803" s="9" t="s">
        <v>0</v>
      </c>
    </row>
    <row r="7804" spans="2:18" x14ac:dyDescent="0.2">
      <c r="B7804" s="25">
        <v>7574</v>
      </c>
      <c r="C7804" s="193">
        <v>0.20252409030243271</v>
      </c>
      <c r="D7804" s="19"/>
      <c r="E7804" s="19"/>
      <c r="F7804" s="19">
        <v>0.85657332060368108</v>
      </c>
      <c r="G7804" s="19"/>
      <c r="H7804" s="19">
        <v>0.81620151604633329</v>
      </c>
      <c r="I7804" s="19"/>
      <c r="J7804" s="19">
        <v>0.16701760419845604</v>
      </c>
      <c r="K7804" s="19"/>
      <c r="L7804" s="19">
        <v>0.37027336581280446</v>
      </c>
      <c r="M7804" s="19"/>
      <c r="N7804" s="19">
        <v>0.5642714150625151</v>
      </c>
      <c r="O7804" s="19">
        <v>0.23162202179088387</v>
      </c>
      <c r="P7804" s="50"/>
      <c r="R7804" s="9" t="s">
        <v>0</v>
      </c>
    </row>
    <row r="7805" spans="2:18" x14ac:dyDescent="0.2">
      <c r="B7805" s="25">
        <v>7575</v>
      </c>
      <c r="C7805" s="193">
        <v>1.1660125321082995</v>
      </c>
      <c r="D7805" s="19"/>
      <c r="E7805" s="19">
        <v>0.98790963887571415</v>
      </c>
      <c r="F7805" s="19"/>
      <c r="G7805" s="19">
        <v>1.5926980887682411</v>
      </c>
      <c r="H7805" s="19"/>
      <c r="I7805" s="19">
        <v>1.2055112615057759</v>
      </c>
      <c r="J7805" s="19"/>
      <c r="K7805" s="19">
        <v>1.4386363894245033</v>
      </c>
      <c r="L7805" s="19"/>
      <c r="M7805" s="19">
        <v>1.8602638271883325</v>
      </c>
      <c r="N7805" s="19"/>
      <c r="O7805" s="19">
        <v>1.7003489566217505</v>
      </c>
      <c r="P7805" s="50"/>
      <c r="R7805" s="9" t="s">
        <v>0</v>
      </c>
    </row>
    <row r="7806" spans="2:18" x14ac:dyDescent="0.2">
      <c r="B7806" s="25">
        <v>7576</v>
      </c>
      <c r="C7806" s="193"/>
      <c r="D7806" s="19">
        <v>1.8158816888034066</v>
      </c>
      <c r="E7806" s="19"/>
      <c r="F7806" s="19">
        <v>2.2160445853181154</v>
      </c>
      <c r="G7806" s="19"/>
      <c r="H7806" s="19">
        <v>1.9734174116457373</v>
      </c>
      <c r="I7806" s="19"/>
      <c r="J7806" s="19">
        <v>1.3248467912525848</v>
      </c>
      <c r="K7806" s="19"/>
      <c r="L7806" s="19">
        <v>2.5432842376372231</v>
      </c>
      <c r="M7806" s="19"/>
      <c r="N7806" s="19">
        <v>2.9627826598683753</v>
      </c>
      <c r="O7806" s="19"/>
      <c r="P7806" s="50">
        <v>2.7626415590814344</v>
      </c>
      <c r="R7806" s="9" t="s">
        <v>0</v>
      </c>
    </row>
    <row r="7807" spans="2:18" x14ac:dyDescent="0.2">
      <c r="B7807" s="25">
        <v>7577</v>
      </c>
      <c r="C7807" s="193">
        <v>1.6654002013509297</v>
      </c>
      <c r="D7807" s="19"/>
      <c r="E7807" s="19">
        <v>0.41274278152646077</v>
      </c>
      <c r="F7807" s="19"/>
      <c r="G7807" s="19">
        <v>0.28294172604695006</v>
      </c>
      <c r="H7807" s="19"/>
      <c r="I7807" s="19">
        <v>0.55642162198416945</v>
      </c>
      <c r="J7807" s="19"/>
      <c r="K7807" s="19">
        <v>0.12821731709646841</v>
      </c>
      <c r="L7807" s="19"/>
      <c r="M7807" s="19">
        <v>0.49603178338576581</v>
      </c>
      <c r="N7807" s="19"/>
      <c r="O7807" s="19">
        <v>7.6276919754934169E-2</v>
      </c>
      <c r="P7807" s="50"/>
      <c r="R7807" s="9" t="s">
        <v>0</v>
      </c>
    </row>
    <row r="7808" spans="2:18" x14ac:dyDescent="0.2">
      <c r="B7808" s="25">
        <v>7578</v>
      </c>
      <c r="C7808" s="193"/>
      <c r="D7808" s="19">
        <v>0.70125513900957637</v>
      </c>
      <c r="E7808" s="19"/>
      <c r="F7808" s="19">
        <v>1.5177434454427077</v>
      </c>
      <c r="G7808" s="19"/>
      <c r="H7808" s="19">
        <v>0.74760461522694943</v>
      </c>
      <c r="I7808" s="19"/>
      <c r="J7808" s="19">
        <v>0.20131332668460181</v>
      </c>
      <c r="K7808" s="19"/>
      <c r="L7808" s="19">
        <v>0.64268673457982917</v>
      </c>
      <c r="M7808" s="19">
        <v>0.15540867038809977</v>
      </c>
      <c r="N7808" s="19"/>
      <c r="O7808" s="19"/>
      <c r="P7808" s="50">
        <v>9.6308481246416777E-2</v>
      </c>
      <c r="R7808" s="9" t="s">
        <v>0</v>
      </c>
    </row>
    <row r="7809" spans="2:18" x14ac:dyDescent="0.2">
      <c r="B7809" s="25">
        <v>7579</v>
      </c>
      <c r="C7809" s="193"/>
      <c r="D7809" s="19">
        <v>7.0704995817704244E-2</v>
      </c>
      <c r="E7809" s="19"/>
      <c r="F7809" s="19">
        <v>0.75698280387200412</v>
      </c>
      <c r="G7809" s="19">
        <v>4.7140325196951844E-3</v>
      </c>
      <c r="H7809" s="19"/>
      <c r="I7809" s="19"/>
      <c r="J7809" s="19">
        <v>0.5167795233467295</v>
      </c>
      <c r="K7809" s="19"/>
      <c r="L7809" s="19">
        <v>5.3526436263591541E-2</v>
      </c>
      <c r="M7809" s="19"/>
      <c r="N7809" s="19">
        <v>0.31188832810501266</v>
      </c>
      <c r="O7809" s="19"/>
      <c r="P7809" s="50">
        <v>0.64174832303599694</v>
      </c>
      <c r="R7809" s="9" t="s">
        <v>0</v>
      </c>
    </row>
    <row r="7810" spans="2:18" x14ac:dyDescent="0.2">
      <c r="B7810" s="25">
        <v>7580</v>
      </c>
      <c r="C7810" s="193"/>
      <c r="D7810" s="19">
        <v>1.9546307503376879</v>
      </c>
      <c r="E7810" s="19"/>
      <c r="F7810" s="19">
        <v>1.0843147863812521</v>
      </c>
      <c r="G7810" s="19"/>
      <c r="H7810" s="19">
        <v>1.0258560306819877</v>
      </c>
      <c r="I7810" s="19"/>
      <c r="J7810" s="19">
        <v>1.1777179804858866</v>
      </c>
      <c r="K7810" s="19"/>
      <c r="L7810" s="19">
        <v>1.9607827448433168</v>
      </c>
      <c r="M7810" s="19"/>
      <c r="N7810" s="19">
        <v>1.0782749608702198</v>
      </c>
      <c r="O7810" s="19"/>
      <c r="P7810" s="50">
        <v>1.4565222360310861</v>
      </c>
      <c r="R7810" s="9" t="s">
        <v>0</v>
      </c>
    </row>
    <row r="7811" spans="2:18" x14ac:dyDescent="0.2">
      <c r="B7811" s="25">
        <v>7581</v>
      </c>
      <c r="C7811" s="193"/>
      <c r="D7811" s="19">
        <v>0.790984932060249</v>
      </c>
      <c r="E7811" s="19"/>
      <c r="F7811" s="19">
        <v>0.33599341028688151</v>
      </c>
      <c r="G7811" s="19"/>
      <c r="H7811" s="19">
        <v>0.81143262229693081</v>
      </c>
      <c r="I7811" s="19"/>
      <c r="J7811" s="19">
        <v>0.67671318431557248</v>
      </c>
      <c r="K7811" s="19"/>
      <c r="L7811" s="19">
        <v>0.53204735057452901</v>
      </c>
      <c r="M7811" s="19"/>
      <c r="N7811" s="19">
        <v>0.10072290330084525</v>
      </c>
      <c r="O7811" s="19"/>
      <c r="P7811" s="50">
        <v>9.2928004134514523E-3</v>
      </c>
      <c r="R7811" s="9" t="s">
        <v>0</v>
      </c>
    </row>
    <row r="7812" spans="2:18" x14ac:dyDescent="0.2">
      <c r="B7812" s="25">
        <v>7582</v>
      </c>
      <c r="C7812" s="193">
        <v>0.46320499050208497</v>
      </c>
      <c r="D7812" s="19"/>
      <c r="E7812" s="19">
        <v>0.62462948470828938</v>
      </c>
      <c r="F7812" s="19"/>
      <c r="G7812" s="19">
        <v>1.0456224953144744</v>
      </c>
      <c r="H7812" s="19"/>
      <c r="I7812" s="19">
        <v>0.59228903283331369</v>
      </c>
      <c r="J7812" s="19"/>
      <c r="K7812" s="19">
        <v>0.13297479276269625</v>
      </c>
      <c r="L7812" s="19"/>
      <c r="M7812" s="19">
        <v>0.65133436757793262</v>
      </c>
      <c r="N7812" s="19"/>
      <c r="O7812" s="19">
        <v>0.66749948459794606</v>
      </c>
      <c r="P7812" s="50"/>
      <c r="R7812" s="9" t="s">
        <v>0</v>
      </c>
    </row>
    <row r="7813" spans="2:18" x14ac:dyDescent="0.2">
      <c r="B7813" s="25">
        <v>7583</v>
      </c>
      <c r="C7813" s="193">
        <v>0.39180995623855164</v>
      </c>
      <c r="D7813" s="19"/>
      <c r="E7813" s="19"/>
      <c r="F7813" s="19">
        <v>0.44278196392312991</v>
      </c>
      <c r="G7813" s="19">
        <v>0.31747680111675758</v>
      </c>
      <c r="H7813" s="19"/>
      <c r="I7813" s="19"/>
      <c r="J7813" s="19">
        <v>0.24535115139206959</v>
      </c>
      <c r="K7813" s="19"/>
      <c r="L7813" s="19">
        <v>0.71892547150858133</v>
      </c>
      <c r="M7813" s="19"/>
      <c r="N7813" s="19">
        <v>0.24202515536636818</v>
      </c>
      <c r="O7813" s="19"/>
      <c r="P7813" s="50">
        <v>7.4213550559379411E-3</v>
      </c>
      <c r="R7813" s="9" t="s">
        <v>0</v>
      </c>
    </row>
    <row r="7814" spans="2:18" x14ac:dyDescent="0.2">
      <c r="B7814" s="25">
        <v>7584</v>
      </c>
      <c r="C7814" s="193"/>
      <c r="D7814" s="19">
        <v>0.38383044118312754</v>
      </c>
      <c r="E7814" s="19"/>
      <c r="F7814" s="19">
        <v>0.50896674888327709</v>
      </c>
      <c r="G7814" s="19"/>
      <c r="H7814" s="19">
        <v>1.695755608204506E-2</v>
      </c>
      <c r="I7814" s="19"/>
      <c r="J7814" s="19">
        <v>0.96173694482537875</v>
      </c>
      <c r="K7814" s="19"/>
      <c r="L7814" s="19">
        <v>0.48843573006257734</v>
      </c>
      <c r="M7814" s="19"/>
      <c r="N7814" s="19">
        <v>0.39358380701889695</v>
      </c>
      <c r="O7814" s="19"/>
      <c r="P7814" s="50">
        <v>0.78802362765941691</v>
      </c>
      <c r="R7814" s="9" t="s">
        <v>0</v>
      </c>
    </row>
    <row r="7815" spans="2:18" x14ac:dyDescent="0.2">
      <c r="B7815" s="25">
        <v>7585</v>
      </c>
      <c r="C7815" s="193">
        <v>0.22626885840995187</v>
      </c>
      <c r="D7815" s="19"/>
      <c r="E7815" s="19"/>
      <c r="F7815" s="19">
        <v>0.2268619879219787</v>
      </c>
      <c r="G7815" s="19"/>
      <c r="H7815" s="19">
        <v>0.27209500055623093</v>
      </c>
      <c r="I7815" s="19"/>
      <c r="J7815" s="19">
        <v>0.19901967876953028</v>
      </c>
      <c r="K7815" s="19">
        <v>0.10517723040475049</v>
      </c>
      <c r="L7815" s="19"/>
      <c r="M7815" s="19"/>
      <c r="N7815" s="19">
        <v>0.69786262679458699</v>
      </c>
      <c r="O7815" s="19">
        <v>0.35142550092662483</v>
      </c>
      <c r="P7815" s="50"/>
      <c r="R7815" s="9" t="s">
        <v>0</v>
      </c>
    </row>
    <row r="7816" spans="2:18" x14ac:dyDescent="0.2">
      <c r="B7816" s="25">
        <v>7586</v>
      </c>
      <c r="C7816" s="193"/>
      <c r="D7816" s="19">
        <v>0.75327126530124588</v>
      </c>
      <c r="E7816" s="19"/>
      <c r="F7816" s="19">
        <v>0.92294371071593695</v>
      </c>
      <c r="G7816" s="19"/>
      <c r="H7816" s="19">
        <v>0.75076785276084468</v>
      </c>
      <c r="I7816" s="19"/>
      <c r="J7816" s="19">
        <v>1.7729093242630509</v>
      </c>
      <c r="K7816" s="19"/>
      <c r="L7816" s="19">
        <v>1.3369822757650822</v>
      </c>
      <c r="M7816" s="19"/>
      <c r="N7816" s="19">
        <v>1.1507380284749786</v>
      </c>
      <c r="O7816" s="19"/>
      <c r="P7816" s="50">
        <v>0.12476423832525653</v>
      </c>
      <c r="R7816" s="9" t="s">
        <v>0</v>
      </c>
    </row>
    <row r="7817" spans="2:18" x14ac:dyDescent="0.2">
      <c r="B7817" s="25">
        <v>7587</v>
      </c>
      <c r="C7817" s="193">
        <v>1.5992026051958463</v>
      </c>
      <c r="D7817" s="19"/>
      <c r="E7817" s="19">
        <v>2.5729717530167795</v>
      </c>
      <c r="F7817" s="19"/>
      <c r="G7817" s="19">
        <v>1.9887141262238017</v>
      </c>
      <c r="H7817" s="19"/>
      <c r="I7817" s="19">
        <v>1.9647989473219705</v>
      </c>
      <c r="J7817" s="19"/>
      <c r="K7817" s="19">
        <v>2.2653705640837991</v>
      </c>
      <c r="L7817" s="19"/>
      <c r="M7817" s="19">
        <v>2.6200828501833109</v>
      </c>
      <c r="N7817" s="19"/>
      <c r="O7817" s="19">
        <v>2.3566553721761809</v>
      </c>
      <c r="P7817" s="50"/>
      <c r="R7817" s="9" t="s">
        <v>0</v>
      </c>
    </row>
    <row r="7818" spans="2:18" x14ac:dyDescent="0.2">
      <c r="B7818" s="25">
        <v>7588</v>
      </c>
      <c r="C7818" s="193"/>
      <c r="D7818" s="19">
        <v>0.87896014388315635</v>
      </c>
      <c r="E7818" s="19"/>
      <c r="F7818" s="19">
        <v>0.65043305813146413</v>
      </c>
      <c r="G7818" s="19">
        <v>0.19564471348667806</v>
      </c>
      <c r="H7818" s="19"/>
      <c r="I7818" s="19"/>
      <c r="J7818" s="19">
        <v>0.74515913278608636</v>
      </c>
      <c r="K7818" s="19"/>
      <c r="L7818" s="19">
        <v>0.84965646500148218</v>
      </c>
      <c r="M7818" s="19"/>
      <c r="N7818" s="19">
        <v>1.3739074968547089</v>
      </c>
      <c r="O7818" s="19"/>
      <c r="P7818" s="50">
        <v>0.80976221005737536</v>
      </c>
      <c r="R7818" s="9" t="s">
        <v>0</v>
      </c>
    </row>
    <row r="7819" spans="2:18" x14ac:dyDescent="0.2">
      <c r="B7819" s="25">
        <v>7589</v>
      </c>
      <c r="C7819" s="193">
        <v>0.2562686611144917</v>
      </c>
      <c r="D7819" s="19"/>
      <c r="E7819" s="19">
        <v>1.2435026521997705</v>
      </c>
      <c r="F7819" s="19"/>
      <c r="G7819" s="19">
        <v>0.25095375370963691</v>
      </c>
      <c r="H7819" s="19"/>
      <c r="I7819" s="19">
        <v>1.345682882003544</v>
      </c>
      <c r="J7819" s="19"/>
      <c r="K7819" s="19">
        <v>1.1478101423065743</v>
      </c>
      <c r="L7819" s="19"/>
      <c r="M7819" s="19">
        <v>0.94949882726361168</v>
      </c>
      <c r="N7819" s="19"/>
      <c r="O7819" s="19">
        <v>1.4922854480681764</v>
      </c>
      <c r="P7819" s="50"/>
      <c r="R7819" s="9" t="s">
        <v>0</v>
      </c>
    </row>
    <row r="7820" spans="2:18" x14ac:dyDescent="0.2">
      <c r="B7820" s="25">
        <v>7590</v>
      </c>
      <c r="C7820" s="193"/>
      <c r="D7820" s="19">
        <v>1.6101535998199463</v>
      </c>
      <c r="E7820" s="19"/>
      <c r="F7820" s="19">
        <v>2.316351660102268</v>
      </c>
      <c r="G7820" s="19"/>
      <c r="H7820" s="19">
        <v>2.1863377057073645</v>
      </c>
      <c r="I7820" s="19"/>
      <c r="J7820" s="19">
        <v>2.7010712487697752</v>
      </c>
      <c r="K7820" s="19"/>
      <c r="L7820" s="19">
        <v>2.670165994312593</v>
      </c>
      <c r="M7820" s="19"/>
      <c r="N7820" s="19">
        <v>2.5618187931536465</v>
      </c>
      <c r="O7820" s="19"/>
      <c r="P7820" s="50">
        <v>2.0429548113508145</v>
      </c>
      <c r="R7820" s="9" t="s">
        <v>0</v>
      </c>
    </row>
    <row r="7821" spans="2:18" x14ac:dyDescent="0.2">
      <c r="B7821" s="25">
        <v>7591</v>
      </c>
      <c r="C7821" s="193">
        <v>1.0817103705834414</v>
      </c>
      <c r="D7821" s="19"/>
      <c r="E7821" s="19">
        <v>1.0260555336118868</v>
      </c>
      <c r="F7821" s="19"/>
      <c r="G7821" s="19">
        <v>0.29605256626976673</v>
      </c>
      <c r="H7821" s="19"/>
      <c r="I7821" s="19"/>
      <c r="J7821" s="19">
        <v>0.47311389688094879</v>
      </c>
      <c r="K7821" s="19"/>
      <c r="L7821" s="19">
        <v>0.67555278456646062</v>
      </c>
      <c r="M7821" s="19"/>
      <c r="N7821" s="19">
        <v>0.36247634941638468</v>
      </c>
      <c r="O7821" s="19">
        <v>1.0749647699297049</v>
      </c>
      <c r="P7821" s="50"/>
      <c r="R7821" s="9" t="s">
        <v>0</v>
      </c>
    </row>
    <row r="7822" spans="2:18" x14ac:dyDescent="0.2">
      <c r="B7822" s="25">
        <v>7592</v>
      </c>
      <c r="C7822" s="193"/>
      <c r="D7822" s="19">
        <v>2.4061901005956594</v>
      </c>
      <c r="E7822" s="19"/>
      <c r="F7822" s="19">
        <v>1.0291233354734541</v>
      </c>
      <c r="G7822" s="19"/>
      <c r="H7822" s="19">
        <v>1.562045191822981</v>
      </c>
      <c r="I7822" s="19"/>
      <c r="J7822" s="19">
        <v>1.3356751573378098</v>
      </c>
      <c r="K7822" s="19"/>
      <c r="L7822" s="19">
        <v>1.9418627177160721</v>
      </c>
      <c r="M7822" s="19"/>
      <c r="N7822" s="19">
        <v>1.5943153346189602</v>
      </c>
      <c r="O7822" s="19"/>
      <c r="P7822" s="50">
        <v>0.14489611016029905</v>
      </c>
      <c r="R7822" s="9" t="s">
        <v>0</v>
      </c>
    </row>
    <row r="7823" spans="2:18" x14ac:dyDescent="0.2">
      <c r="B7823" s="25">
        <v>7593</v>
      </c>
      <c r="C7823" s="193">
        <v>0.84664430085481446</v>
      </c>
      <c r="D7823" s="19"/>
      <c r="E7823" s="19">
        <v>0.56560148625450613</v>
      </c>
      <c r="F7823" s="19"/>
      <c r="G7823" s="19">
        <v>0.63904366295387671</v>
      </c>
      <c r="H7823" s="19"/>
      <c r="I7823" s="19">
        <v>1.0184736992775687</v>
      </c>
      <c r="J7823" s="19"/>
      <c r="K7823" s="19"/>
      <c r="L7823" s="19">
        <v>3.0919816047955268E-3</v>
      </c>
      <c r="M7823" s="19">
        <v>1.5451056207591074</v>
      </c>
      <c r="N7823" s="19"/>
      <c r="O7823" s="19">
        <v>8.4758314234362864E-2</v>
      </c>
      <c r="P7823" s="50"/>
      <c r="R7823" s="9" t="s">
        <v>0</v>
      </c>
    </row>
    <row r="7824" spans="2:18" x14ac:dyDescent="0.2">
      <c r="B7824" s="25">
        <v>7594</v>
      </c>
      <c r="C7824" s="193"/>
      <c r="D7824" s="19">
        <v>2.6617209823924135</v>
      </c>
      <c r="E7824" s="19"/>
      <c r="F7824" s="19">
        <v>2.3706889151180457</v>
      </c>
      <c r="G7824" s="19"/>
      <c r="H7824" s="19">
        <v>2.5529794976360956</v>
      </c>
      <c r="I7824" s="19"/>
      <c r="J7824" s="19">
        <v>2.7216643807967138</v>
      </c>
      <c r="K7824" s="19"/>
      <c r="L7824" s="19">
        <v>2.8827783246579668</v>
      </c>
      <c r="M7824" s="19"/>
      <c r="N7824" s="19">
        <v>1.8481296653592383</v>
      </c>
      <c r="O7824" s="19"/>
      <c r="P7824" s="50">
        <v>2.6080237796253392</v>
      </c>
      <c r="R7824" s="9" t="s">
        <v>0</v>
      </c>
    </row>
    <row r="7825" spans="2:18" x14ac:dyDescent="0.2">
      <c r="B7825" s="25">
        <v>7595</v>
      </c>
      <c r="C7825" s="193">
        <v>0.26770417902497362</v>
      </c>
      <c r="D7825" s="19"/>
      <c r="E7825" s="19"/>
      <c r="F7825" s="19">
        <v>1.1508374396363845</v>
      </c>
      <c r="G7825" s="19"/>
      <c r="H7825" s="19">
        <v>0.24710771489762764</v>
      </c>
      <c r="I7825" s="19">
        <v>0.15426427362154832</v>
      </c>
      <c r="J7825" s="19"/>
      <c r="K7825" s="19"/>
      <c r="L7825" s="19">
        <v>1.1239656477047746</v>
      </c>
      <c r="M7825" s="19">
        <v>4.8010467514444672E-3</v>
      </c>
      <c r="N7825" s="19"/>
      <c r="O7825" s="19"/>
      <c r="P7825" s="50">
        <v>0.35462912566252086</v>
      </c>
      <c r="R7825" s="9" t="s">
        <v>0</v>
      </c>
    </row>
    <row r="7826" spans="2:18" x14ac:dyDescent="0.2">
      <c r="B7826" s="25">
        <v>7596</v>
      </c>
      <c r="C7826" s="193">
        <v>0.27795192554352705</v>
      </c>
      <c r="D7826" s="19"/>
      <c r="E7826" s="19">
        <v>0.14909127474415673</v>
      </c>
      <c r="F7826" s="19"/>
      <c r="G7826" s="19">
        <v>0.57937156850844862</v>
      </c>
      <c r="H7826" s="19"/>
      <c r="I7826" s="19"/>
      <c r="J7826" s="19">
        <v>0.12742834344265433</v>
      </c>
      <c r="K7826" s="19">
        <v>1.2035047412832041</v>
      </c>
      <c r="L7826" s="19"/>
      <c r="M7826" s="19">
        <v>1.0877863872206748</v>
      </c>
      <c r="N7826" s="19"/>
      <c r="O7826" s="19">
        <v>0.38387962899036276</v>
      </c>
      <c r="P7826" s="50"/>
      <c r="R7826" s="9" t="s">
        <v>0</v>
      </c>
    </row>
    <row r="7827" spans="2:18" x14ac:dyDescent="0.2">
      <c r="B7827" s="25">
        <v>7597</v>
      </c>
      <c r="C7827" s="193">
        <v>0.99600350315924646</v>
      </c>
      <c r="D7827" s="19"/>
      <c r="E7827" s="19">
        <v>0.42205084903075096</v>
      </c>
      <c r="F7827" s="19"/>
      <c r="G7827" s="19">
        <v>0.98954331643295168</v>
      </c>
      <c r="H7827" s="19"/>
      <c r="I7827" s="19"/>
      <c r="J7827" s="19">
        <v>0.56206745357094634</v>
      </c>
      <c r="K7827" s="19"/>
      <c r="L7827" s="19">
        <v>0.31488130425935701</v>
      </c>
      <c r="M7827" s="19"/>
      <c r="N7827" s="19">
        <v>0.12989549433860964</v>
      </c>
      <c r="O7827" s="19">
        <v>1.8996454380914879E-2</v>
      </c>
      <c r="P7827" s="50"/>
      <c r="R7827" s="9" t="s">
        <v>0</v>
      </c>
    </row>
    <row r="7828" spans="2:18" x14ac:dyDescent="0.2">
      <c r="B7828" s="25">
        <v>7598</v>
      </c>
      <c r="C7828" s="193">
        <v>0.65946880777824324</v>
      </c>
      <c r="D7828" s="19"/>
      <c r="E7828" s="19">
        <v>0.20077346784550945</v>
      </c>
      <c r="F7828" s="19"/>
      <c r="G7828" s="19">
        <v>0.58993375659824177</v>
      </c>
      <c r="H7828" s="19"/>
      <c r="I7828" s="19">
        <v>3.3357525656489674E-2</v>
      </c>
      <c r="J7828" s="19"/>
      <c r="K7828" s="19">
        <v>5.0199904220907782E-2</v>
      </c>
      <c r="L7828" s="19"/>
      <c r="M7828" s="19">
        <v>0.35110913300826074</v>
      </c>
      <c r="N7828" s="19"/>
      <c r="O7828" s="19">
        <v>0.3809903097353457</v>
      </c>
      <c r="P7828" s="50"/>
      <c r="R7828" s="9" t="s">
        <v>0</v>
      </c>
    </row>
    <row r="7829" spans="2:18" x14ac:dyDescent="0.2">
      <c r="B7829" s="25">
        <v>7599</v>
      </c>
      <c r="C7829" s="193">
        <v>1.0872477759690511</v>
      </c>
      <c r="D7829" s="19"/>
      <c r="E7829" s="19"/>
      <c r="F7829" s="19">
        <v>5.830302162917219E-2</v>
      </c>
      <c r="G7829" s="19">
        <v>0.55131677588267669</v>
      </c>
      <c r="H7829" s="19"/>
      <c r="I7829" s="19">
        <v>0.57425994479820286</v>
      </c>
      <c r="J7829" s="19"/>
      <c r="K7829" s="19">
        <v>0.7723480213565429</v>
      </c>
      <c r="L7829" s="19"/>
      <c r="M7829" s="19">
        <v>0.59189868007665625</v>
      </c>
      <c r="N7829" s="19"/>
      <c r="O7829" s="19">
        <v>0.255772351196004</v>
      </c>
      <c r="P7829" s="50"/>
      <c r="R7829" s="9" t="s">
        <v>0</v>
      </c>
    </row>
    <row r="7830" spans="2:18" x14ac:dyDescent="0.2">
      <c r="B7830" s="25">
        <v>7600</v>
      </c>
      <c r="C7830" s="193"/>
      <c r="D7830" s="19">
        <v>0.23889074804645327</v>
      </c>
      <c r="E7830" s="19"/>
      <c r="F7830" s="19">
        <v>6.9313885385300228E-2</v>
      </c>
      <c r="G7830" s="19"/>
      <c r="H7830" s="19">
        <v>0.61045933958740839</v>
      </c>
      <c r="I7830" s="19">
        <v>0.98743458759593628</v>
      </c>
      <c r="J7830" s="19"/>
      <c r="K7830" s="19"/>
      <c r="L7830" s="19">
        <v>0.16333385675843545</v>
      </c>
      <c r="M7830" s="19"/>
      <c r="N7830" s="19">
        <v>0.14337073519310442</v>
      </c>
      <c r="O7830" s="19"/>
      <c r="P7830" s="50">
        <v>0.72345842797587623</v>
      </c>
      <c r="R7830" s="9" t="s">
        <v>0</v>
      </c>
    </row>
    <row r="7831" spans="2:18" x14ac:dyDescent="0.2">
      <c r="B7831" s="25">
        <v>7601</v>
      </c>
      <c r="C7831" s="193"/>
      <c r="D7831" s="19">
        <v>0.69333916967357434</v>
      </c>
      <c r="E7831" s="19"/>
      <c r="F7831" s="19">
        <v>1.0765120407021036</v>
      </c>
      <c r="G7831" s="19">
        <v>0.19583795154394651</v>
      </c>
      <c r="H7831" s="19"/>
      <c r="I7831" s="19"/>
      <c r="J7831" s="19">
        <v>0.5742441436917286</v>
      </c>
      <c r="K7831" s="19"/>
      <c r="L7831" s="19">
        <v>0.84725033695471674</v>
      </c>
      <c r="M7831" s="19">
        <v>0.88787318788152891</v>
      </c>
      <c r="N7831" s="19"/>
      <c r="O7831" s="19">
        <v>0.43141237153917383</v>
      </c>
      <c r="P7831" s="50"/>
      <c r="R7831" s="9" t="s">
        <v>0</v>
      </c>
    </row>
    <row r="7832" spans="2:18" x14ac:dyDescent="0.2">
      <c r="B7832" s="25">
        <v>7602</v>
      </c>
      <c r="C7832" s="193"/>
      <c r="D7832" s="19">
        <v>2.3452475966686288</v>
      </c>
      <c r="E7832" s="19"/>
      <c r="F7832" s="19">
        <v>1.9542044156490408</v>
      </c>
      <c r="G7832" s="19"/>
      <c r="H7832" s="19">
        <v>2.6863682908386348</v>
      </c>
      <c r="I7832" s="19"/>
      <c r="J7832" s="19">
        <v>1.8332134722075326</v>
      </c>
      <c r="K7832" s="19"/>
      <c r="L7832" s="19">
        <v>1.4528899050697617</v>
      </c>
      <c r="M7832" s="19"/>
      <c r="N7832" s="19">
        <v>1.482433981170892</v>
      </c>
      <c r="O7832" s="19"/>
      <c r="P7832" s="50">
        <v>1.6171686590283574</v>
      </c>
      <c r="R7832" s="9" t="s">
        <v>0</v>
      </c>
    </row>
    <row r="7833" spans="2:18" x14ac:dyDescent="0.2">
      <c r="B7833" s="25">
        <v>7603</v>
      </c>
      <c r="C7833" s="193"/>
      <c r="D7833" s="19">
        <v>0.82331963043617584</v>
      </c>
      <c r="E7833" s="19"/>
      <c r="F7833" s="19">
        <v>0.16089527405547865</v>
      </c>
      <c r="G7833" s="19"/>
      <c r="H7833" s="19">
        <v>0.23971206885011928</v>
      </c>
      <c r="I7833" s="19"/>
      <c r="J7833" s="19">
        <v>0.3731213771411086</v>
      </c>
      <c r="K7833" s="19"/>
      <c r="L7833" s="19">
        <v>1.4210633960790102</v>
      </c>
      <c r="M7833" s="19"/>
      <c r="N7833" s="19">
        <v>4.7394824260601183E-3</v>
      </c>
      <c r="O7833" s="19"/>
      <c r="P7833" s="50">
        <v>1.4892823590891198</v>
      </c>
      <c r="R7833" s="9" t="s">
        <v>0</v>
      </c>
    </row>
    <row r="7834" spans="2:18" x14ac:dyDescent="0.2">
      <c r="B7834" s="25">
        <v>7604</v>
      </c>
      <c r="C7834" s="193">
        <v>0.52127670139149063</v>
      </c>
      <c r="D7834" s="19"/>
      <c r="E7834" s="19">
        <v>8.4619725222777012E-2</v>
      </c>
      <c r="F7834" s="19"/>
      <c r="G7834" s="19">
        <v>0.30521341650858114</v>
      </c>
      <c r="H7834" s="19"/>
      <c r="I7834" s="19"/>
      <c r="J7834" s="19">
        <v>0.31972486379147141</v>
      </c>
      <c r="K7834" s="19">
        <v>0.5810400312887275</v>
      </c>
      <c r="L7834" s="19"/>
      <c r="M7834" s="19">
        <v>0.33870576941275299</v>
      </c>
      <c r="N7834" s="19"/>
      <c r="O7834" s="19">
        <v>0.43094052411968303</v>
      </c>
      <c r="P7834" s="50"/>
      <c r="R7834" s="9" t="s">
        <v>0</v>
      </c>
    </row>
    <row r="7835" spans="2:18" x14ac:dyDescent="0.2">
      <c r="B7835" s="25">
        <v>7605</v>
      </c>
      <c r="C7835" s="193"/>
      <c r="D7835" s="19">
        <v>0.76242490523579498</v>
      </c>
      <c r="E7835" s="19"/>
      <c r="F7835" s="19">
        <v>0.81725891314804799</v>
      </c>
      <c r="G7835" s="19">
        <v>0.5830434528007461</v>
      </c>
      <c r="H7835" s="19"/>
      <c r="I7835" s="19"/>
      <c r="J7835" s="19">
        <v>0.50510643713232417</v>
      </c>
      <c r="K7835" s="19"/>
      <c r="L7835" s="19">
        <v>0.35478420081303708</v>
      </c>
      <c r="M7835" s="19"/>
      <c r="N7835" s="19">
        <v>0.67152419178074862</v>
      </c>
      <c r="O7835" s="19"/>
      <c r="P7835" s="50">
        <v>0.47237447533852783</v>
      </c>
      <c r="R7835" s="9" t="s">
        <v>0</v>
      </c>
    </row>
    <row r="7836" spans="2:18" x14ac:dyDescent="0.2">
      <c r="B7836" s="25">
        <v>7606</v>
      </c>
      <c r="C7836" s="193"/>
      <c r="D7836" s="19">
        <v>0.3805485191340845</v>
      </c>
      <c r="E7836" s="19">
        <v>4.100372065148597E-2</v>
      </c>
      <c r="F7836" s="19"/>
      <c r="G7836" s="19">
        <v>0.28161127221075249</v>
      </c>
      <c r="H7836" s="19"/>
      <c r="I7836" s="19">
        <v>5.1331975358281656E-2</v>
      </c>
      <c r="J7836" s="19"/>
      <c r="K7836" s="19"/>
      <c r="L7836" s="19">
        <v>0.11542613273524993</v>
      </c>
      <c r="M7836" s="19">
        <v>0.12597606414219675</v>
      </c>
      <c r="N7836" s="19"/>
      <c r="O7836" s="19"/>
      <c r="P7836" s="50">
        <v>0.74484938830559166</v>
      </c>
      <c r="R7836" s="9" t="s">
        <v>0</v>
      </c>
    </row>
    <row r="7837" spans="2:18" x14ac:dyDescent="0.2">
      <c r="B7837" s="25">
        <v>7607</v>
      </c>
      <c r="C7837" s="193">
        <v>4.3863929508599603E-2</v>
      </c>
      <c r="D7837" s="19"/>
      <c r="E7837" s="19">
        <v>2.9826893855164578E-2</v>
      </c>
      <c r="F7837" s="19"/>
      <c r="G7837" s="19">
        <v>0.36014861419950667</v>
      </c>
      <c r="H7837" s="19"/>
      <c r="I7837" s="19"/>
      <c r="J7837" s="19">
        <v>0.22022196767861857</v>
      </c>
      <c r="K7837" s="19"/>
      <c r="L7837" s="19">
        <v>1.9433509339004826E-2</v>
      </c>
      <c r="M7837" s="19">
        <v>0.53653012096380492</v>
      </c>
      <c r="N7837" s="19"/>
      <c r="O7837" s="19"/>
      <c r="P7837" s="50">
        <v>9.6818049221467875E-2</v>
      </c>
      <c r="R7837" s="9" t="s">
        <v>0</v>
      </c>
    </row>
    <row r="7838" spans="2:18" x14ac:dyDescent="0.2">
      <c r="B7838" s="25">
        <v>7608</v>
      </c>
      <c r="C7838" s="193"/>
      <c r="D7838" s="19">
        <v>0.22816988667588201</v>
      </c>
      <c r="E7838" s="19"/>
      <c r="F7838" s="19">
        <v>0.38869308865681107</v>
      </c>
      <c r="G7838" s="19"/>
      <c r="H7838" s="19">
        <v>0.24667233235959721</v>
      </c>
      <c r="I7838" s="19"/>
      <c r="J7838" s="19">
        <v>0.29124719085851736</v>
      </c>
      <c r="K7838" s="19"/>
      <c r="L7838" s="19">
        <v>0.3114809822154741</v>
      </c>
      <c r="M7838" s="19"/>
      <c r="N7838" s="19">
        <v>0.5901763862149495</v>
      </c>
      <c r="O7838" s="19"/>
      <c r="P7838" s="50">
        <v>0.66553252668779816</v>
      </c>
      <c r="R7838" s="9" t="s">
        <v>0</v>
      </c>
    </row>
    <row r="7839" spans="2:18" x14ac:dyDescent="0.2">
      <c r="B7839" s="25">
        <v>7609</v>
      </c>
      <c r="C7839" s="193"/>
      <c r="D7839" s="19">
        <v>2.2439313347940568E-2</v>
      </c>
      <c r="E7839" s="19"/>
      <c r="F7839" s="19">
        <v>1.4628394700056857E-2</v>
      </c>
      <c r="G7839" s="19">
        <v>0.25997999126712612</v>
      </c>
      <c r="H7839" s="19"/>
      <c r="I7839" s="19">
        <v>0.17369764861239528</v>
      </c>
      <c r="J7839" s="19"/>
      <c r="K7839" s="19">
        <v>0.3931563499542195</v>
      </c>
      <c r="L7839" s="19"/>
      <c r="M7839" s="19">
        <v>1.0434524564713008</v>
      </c>
      <c r="N7839" s="19"/>
      <c r="O7839" s="19">
        <v>0.43047440656959479</v>
      </c>
      <c r="P7839" s="50"/>
      <c r="R7839" s="9" t="s">
        <v>0</v>
      </c>
    </row>
    <row r="7840" spans="2:18" x14ac:dyDescent="0.2">
      <c r="B7840" s="25">
        <v>7610</v>
      </c>
      <c r="C7840" s="193"/>
      <c r="D7840" s="19">
        <v>1.4783573661556464</v>
      </c>
      <c r="E7840" s="19">
        <v>0.35192895025559789</v>
      </c>
      <c r="F7840" s="19"/>
      <c r="G7840" s="19"/>
      <c r="H7840" s="19">
        <v>0.64776695900559478</v>
      </c>
      <c r="I7840" s="19"/>
      <c r="J7840" s="19">
        <v>0.90608178134025286</v>
      </c>
      <c r="K7840" s="19"/>
      <c r="L7840" s="19">
        <v>0.99230240208207843</v>
      </c>
      <c r="M7840" s="19"/>
      <c r="N7840" s="19">
        <v>0.59502603521060593</v>
      </c>
      <c r="O7840" s="19"/>
      <c r="P7840" s="50">
        <v>0.24568985689157202</v>
      </c>
      <c r="R7840" s="9" t="s">
        <v>0</v>
      </c>
    </row>
    <row r="7841" spans="2:18" x14ac:dyDescent="0.2">
      <c r="B7841" s="25">
        <v>7611</v>
      </c>
      <c r="C7841" s="193"/>
      <c r="D7841" s="19">
        <v>0.55469778464860175</v>
      </c>
      <c r="E7841" s="19">
        <v>0.96339342335396394</v>
      </c>
      <c r="F7841" s="19"/>
      <c r="G7841" s="19"/>
      <c r="H7841" s="19">
        <v>0.18498013535804758</v>
      </c>
      <c r="I7841" s="19"/>
      <c r="J7841" s="19">
        <v>0.38630943955691988</v>
      </c>
      <c r="K7841" s="19"/>
      <c r="L7841" s="19">
        <v>0.54834559876505284</v>
      </c>
      <c r="M7841" s="19">
        <v>0.41034324022131169</v>
      </c>
      <c r="N7841" s="19"/>
      <c r="O7841" s="19">
        <v>0.46931370622202756</v>
      </c>
      <c r="P7841" s="50"/>
      <c r="R7841" s="9" t="s">
        <v>0</v>
      </c>
    </row>
    <row r="7842" spans="2:18" x14ac:dyDescent="0.2">
      <c r="B7842" s="25">
        <v>7612</v>
      </c>
      <c r="C7842" s="193"/>
      <c r="D7842" s="19">
        <v>0.72360206801085147</v>
      </c>
      <c r="E7842" s="19">
        <v>0.48323815056489527</v>
      </c>
      <c r="F7842" s="19"/>
      <c r="G7842" s="19"/>
      <c r="H7842" s="19">
        <v>0.61514876794906215</v>
      </c>
      <c r="I7842" s="19"/>
      <c r="J7842" s="19">
        <v>0.53088670689843975</v>
      </c>
      <c r="K7842" s="19"/>
      <c r="L7842" s="19">
        <v>0.94523259688650174</v>
      </c>
      <c r="M7842" s="19"/>
      <c r="N7842" s="19">
        <v>0.41674384229257627</v>
      </c>
      <c r="O7842" s="19"/>
      <c r="P7842" s="50">
        <v>0.44809567935110095</v>
      </c>
      <c r="R7842" s="9" t="s">
        <v>0</v>
      </c>
    </row>
    <row r="7843" spans="2:18" x14ac:dyDescent="0.2">
      <c r="B7843" s="25">
        <v>7613</v>
      </c>
      <c r="C7843" s="193"/>
      <c r="D7843" s="19">
        <v>0.39371539115065379</v>
      </c>
      <c r="E7843" s="19">
        <v>0.39930913601124352</v>
      </c>
      <c r="F7843" s="19"/>
      <c r="G7843" s="19">
        <v>2.275710175236027E-2</v>
      </c>
      <c r="H7843" s="19"/>
      <c r="I7843" s="19">
        <v>0.45797932699920868</v>
      </c>
      <c r="J7843" s="19"/>
      <c r="K7843" s="19"/>
      <c r="L7843" s="19">
        <v>0.33377066984821485</v>
      </c>
      <c r="M7843" s="19"/>
      <c r="N7843" s="19">
        <v>0.76031856269543729</v>
      </c>
      <c r="O7843" s="19">
        <v>0.13892415136112904</v>
      </c>
      <c r="P7843" s="50"/>
      <c r="R7843" s="9" t="s">
        <v>0</v>
      </c>
    </row>
    <row r="7844" spans="2:18" x14ac:dyDescent="0.2">
      <c r="B7844" s="25">
        <v>7614</v>
      </c>
      <c r="C7844" s="193"/>
      <c r="D7844" s="19">
        <v>0.33487450132897906</v>
      </c>
      <c r="E7844" s="19"/>
      <c r="F7844" s="19">
        <v>0.1691821450255615</v>
      </c>
      <c r="G7844" s="19"/>
      <c r="H7844" s="19">
        <v>0.49055087419897919</v>
      </c>
      <c r="I7844" s="19"/>
      <c r="J7844" s="19">
        <v>0.35216114561389711</v>
      </c>
      <c r="K7844" s="19"/>
      <c r="L7844" s="19">
        <v>1.1616453318382181</v>
      </c>
      <c r="M7844" s="19"/>
      <c r="N7844" s="19">
        <v>4.8938982394276902E-2</v>
      </c>
      <c r="O7844" s="19"/>
      <c r="P7844" s="50">
        <v>0.3958093801066927</v>
      </c>
      <c r="R7844" s="9" t="s">
        <v>0</v>
      </c>
    </row>
    <row r="7845" spans="2:18" x14ac:dyDescent="0.2">
      <c r="B7845" s="25">
        <v>7615</v>
      </c>
      <c r="C7845" s="193"/>
      <c r="D7845" s="19">
        <v>1.8208383950329294</v>
      </c>
      <c r="E7845" s="19"/>
      <c r="F7845" s="19">
        <v>1.3342892646851641</v>
      </c>
      <c r="G7845" s="19"/>
      <c r="H7845" s="19">
        <v>1.8436924753889687</v>
      </c>
      <c r="I7845" s="19"/>
      <c r="J7845" s="19">
        <v>2.1782111134482571</v>
      </c>
      <c r="K7845" s="19"/>
      <c r="L7845" s="19">
        <v>0.99154068722605604</v>
      </c>
      <c r="M7845" s="19"/>
      <c r="N7845" s="19">
        <v>1.9780379360976281</v>
      </c>
      <c r="O7845" s="19"/>
      <c r="P7845" s="50">
        <v>1.5466287247540471</v>
      </c>
      <c r="R7845" s="9" t="s">
        <v>0</v>
      </c>
    </row>
    <row r="7846" spans="2:18" x14ac:dyDescent="0.2">
      <c r="B7846" s="25">
        <v>7616</v>
      </c>
      <c r="C7846" s="193">
        <v>0.54385222844866543</v>
      </c>
      <c r="D7846" s="19"/>
      <c r="E7846" s="19"/>
      <c r="F7846" s="19">
        <v>0.14665214834290621</v>
      </c>
      <c r="G7846" s="19"/>
      <c r="H7846" s="19">
        <v>0.2942562122439229</v>
      </c>
      <c r="I7846" s="19">
        <v>0.76981925376958449</v>
      </c>
      <c r="J7846" s="19"/>
      <c r="K7846" s="19"/>
      <c r="L7846" s="19">
        <v>0.71991537216348667</v>
      </c>
      <c r="M7846" s="19">
        <v>0.35536987989697766</v>
      </c>
      <c r="N7846" s="19"/>
      <c r="O7846" s="19">
        <v>2.1280371161724394E-2</v>
      </c>
      <c r="P7846" s="50"/>
      <c r="R7846" s="9" t="s">
        <v>0</v>
      </c>
    </row>
    <row r="7847" spans="2:18" x14ac:dyDescent="0.2">
      <c r="B7847" s="25">
        <v>7617</v>
      </c>
      <c r="C7847" s="193">
        <v>0.80817703995041901</v>
      </c>
      <c r="D7847" s="19"/>
      <c r="E7847" s="19"/>
      <c r="F7847" s="19">
        <v>0.77932581928764366</v>
      </c>
      <c r="G7847" s="19"/>
      <c r="H7847" s="19">
        <v>7.8970024679006021E-3</v>
      </c>
      <c r="I7847" s="19">
        <v>0.90987038789714536</v>
      </c>
      <c r="J7847" s="19"/>
      <c r="K7847" s="19"/>
      <c r="L7847" s="19">
        <v>0.25513737491256794</v>
      </c>
      <c r="M7847" s="19"/>
      <c r="N7847" s="19">
        <v>0.55536089107622455</v>
      </c>
      <c r="O7847" s="19">
        <v>0.22446777591196487</v>
      </c>
      <c r="P7847" s="50"/>
      <c r="R7847" s="9" t="s">
        <v>0</v>
      </c>
    </row>
    <row r="7848" spans="2:18" x14ac:dyDescent="0.2">
      <c r="B7848" s="25">
        <v>7618</v>
      </c>
      <c r="C7848" s="193">
        <v>1.4095457876003243</v>
      </c>
      <c r="D7848" s="19"/>
      <c r="E7848" s="19">
        <v>1.8186107615450784</v>
      </c>
      <c r="F7848" s="19"/>
      <c r="G7848" s="19">
        <v>0.8210526739549131</v>
      </c>
      <c r="H7848" s="19"/>
      <c r="I7848" s="19">
        <v>0.80623930335056238</v>
      </c>
      <c r="J7848" s="19"/>
      <c r="K7848" s="19">
        <v>1.6749499503490823</v>
      </c>
      <c r="L7848" s="19"/>
      <c r="M7848" s="19">
        <v>1.146081748766979</v>
      </c>
      <c r="N7848" s="19"/>
      <c r="O7848" s="19">
        <v>1.5495907703568355</v>
      </c>
      <c r="P7848" s="50"/>
      <c r="R7848" s="9" t="s">
        <v>0</v>
      </c>
    </row>
    <row r="7849" spans="2:18" x14ac:dyDescent="0.2">
      <c r="B7849" s="25">
        <v>7619</v>
      </c>
      <c r="C7849" s="193">
        <v>0.87995933802614579</v>
      </c>
      <c r="D7849" s="19"/>
      <c r="E7849" s="19">
        <v>1.4121117579617914</v>
      </c>
      <c r="F7849" s="19"/>
      <c r="G7849" s="19">
        <v>1.7500382373767926</v>
      </c>
      <c r="H7849" s="19"/>
      <c r="I7849" s="19">
        <v>0.5889678828844791</v>
      </c>
      <c r="J7849" s="19"/>
      <c r="K7849" s="19">
        <v>1.4573918754277697</v>
      </c>
      <c r="L7849" s="19"/>
      <c r="M7849" s="19">
        <v>1.0182547104459829</v>
      </c>
      <c r="N7849" s="19"/>
      <c r="O7849" s="19">
        <v>0.39124981015445975</v>
      </c>
      <c r="P7849" s="50"/>
      <c r="R7849" s="9" t="s">
        <v>0</v>
      </c>
    </row>
    <row r="7850" spans="2:18" x14ac:dyDescent="0.2">
      <c r="B7850" s="25">
        <v>7620</v>
      </c>
      <c r="C7850" s="193"/>
      <c r="D7850" s="19">
        <v>6.8788197749858934E-2</v>
      </c>
      <c r="E7850" s="19"/>
      <c r="F7850" s="19">
        <v>0.67784961401174804</v>
      </c>
      <c r="G7850" s="19">
        <v>0.29504186834178697</v>
      </c>
      <c r="H7850" s="19"/>
      <c r="I7850" s="19"/>
      <c r="J7850" s="19">
        <v>0.78844107709709332</v>
      </c>
      <c r="K7850" s="19">
        <v>4.2147456011589611E-2</v>
      </c>
      <c r="L7850" s="19"/>
      <c r="M7850" s="19">
        <v>7.3929563771054002E-2</v>
      </c>
      <c r="N7850" s="19"/>
      <c r="O7850" s="19"/>
      <c r="P7850" s="50">
        <v>0.6184820871220279</v>
      </c>
      <c r="R7850" s="9" t="s">
        <v>0</v>
      </c>
    </row>
    <row r="7851" spans="2:18" x14ac:dyDescent="0.2">
      <c r="B7851" s="25">
        <v>7621</v>
      </c>
      <c r="C7851" s="193"/>
      <c r="D7851" s="19">
        <v>0.31683714066342339</v>
      </c>
      <c r="E7851" s="19">
        <v>0.83274537997607045</v>
      </c>
      <c r="F7851" s="19"/>
      <c r="G7851" s="19">
        <v>0.68904507182892838</v>
      </c>
      <c r="H7851" s="19"/>
      <c r="I7851" s="19">
        <v>0.66270344163131967</v>
      </c>
      <c r="J7851" s="19"/>
      <c r="K7851" s="19">
        <v>0.22555604833322052</v>
      </c>
      <c r="L7851" s="19"/>
      <c r="M7851" s="19"/>
      <c r="N7851" s="19">
        <v>0.84045298999330931</v>
      </c>
      <c r="O7851" s="19"/>
      <c r="P7851" s="50">
        <v>0.10668396610317386</v>
      </c>
      <c r="R7851" s="9" t="s">
        <v>0</v>
      </c>
    </row>
    <row r="7852" spans="2:18" x14ac:dyDescent="0.2">
      <c r="B7852" s="25">
        <v>7622</v>
      </c>
      <c r="C7852" s="193"/>
      <c r="D7852" s="19">
        <v>0.24623429464795299</v>
      </c>
      <c r="E7852" s="19">
        <v>9.0639763041755153E-2</v>
      </c>
      <c r="F7852" s="19"/>
      <c r="G7852" s="19">
        <v>0.18368840567152264</v>
      </c>
      <c r="H7852" s="19"/>
      <c r="I7852" s="19"/>
      <c r="J7852" s="19">
        <v>0.60894141754027342</v>
      </c>
      <c r="K7852" s="19"/>
      <c r="L7852" s="19">
        <v>0.22427718790606646</v>
      </c>
      <c r="M7852" s="19"/>
      <c r="N7852" s="19">
        <v>0.23602442987452815</v>
      </c>
      <c r="O7852" s="19"/>
      <c r="P7852" s="50">
        <v>0.30617936214176766</v>
      </c>
      <c r="R7852" s="9" t="s">
        <v>0</v>
      </c>
    </row>
    <row r="7853" spans="2:18" x14ac:dyDescent="0.2">
      <c r="B7853" s="25">
        <v>7623</v>
      </c>
      <c r="C7853" s="193">
        <v>0.35469715025424503</v>
      </c>
      <c r="D7853" s="19"/>
      <c r="E7853" s="19">
        <v>0.80368560640967834</v>
      </c>
      <c r="F7853" s="19"/>
      <c r="G7853" s="19">
        <v>0.35283536299363771</v>
      </c>
      <c r="H7853" s="19"/>
      <c r="I7853" s="19">
        <v>0.75857403550240166</v>
      </c>
      <c r="J7853" s="19"/>
      <c r="K7853" s="19">
        <v>0.9836733633486251</v>
      </c>
      <c r="L7853" s="19"/>
      <c r="M7853" s="19">
        <v>1.0578302124773051</v>
      </c>
      <c r="N7853" s="19"/>
      <c r="O7853" s="19">
        <v>0.47363765174963163</v>
      </c>
      <c r="P7853" s="50"/>
      <c r="R7853" s="9" t="s">
        <v>0</v>
      </c>
    </row>
    <row r="7854" spans="2:18" x14ac:dyDescent="0.2">
      <c r="B7854" s="25">
        <v>7624</v>
      </c>
      <c r="C7854" s="193"/>
      <c r="D7854" s="19">
        <v>1.3421800103559605</v>
      </c>
      <c r="E7854" s="19"/>
      <c r="F7854" s="19">
        <v>1.1215491969406761</v>
      </c>
      <c r="G7854" s="19"/>
      <c r="H7854" s="19">
        <v>0.55192552569202646</v>
      </c>
      <c r="I7854" s="19">
        <v>0.58118263906614864</v>
      </c>
      <c r="J7854" s="19"/>
      <c r="K7854" s="19"/>
      <c r="L7854" s="19">
        <v>0.12252882415157887</v>
      </c>
      <c r="M7854" s="19">
        <v>8.979342803199207E-2</v>
      </c>
      <c r="N7854" s="19"/>
      <c r="O7854" s="19"/>
      <c r="P7854" s="50">
        <v>0.31011652084326152</v>
      </c>
      <c r="R7854" s="9" t="s">
        <v>0</v>
      </c>
    </row>
    <row r="7855" spans="2:18" x14ac:dyDescent="0.2">
      <c r="B7855" s="25">
        <v>7625</v>
      </c>
      <c r="C7855" s="193">
        <v>1.5136482232306081</v>
      </c>
      <c r="D7855" s="19"/>
      <c r="E7855" s="19">
        <v>0.85942994304063003</v>
      </c>
      <c r="F7855" s="19"/>
      <c r="G7855" s="19">
        <v>1.6318537814121181</v>
      </c>
      <c r="H7855" s="19"/>
      <c r="I7855" s="19">
        <v>1.2905085984050426</v>
      </c>
      <c r="J7855" s="19"/>
      <c r="K7855" s="19">
        <v>1.6760575540699938</v>
      </c>
      <c r="L7855" s="19"/>
      <c r="M7855" s="19">
        <v>1.9857098702875806</v>
      </c>
      <c r="N7855" s="19"/>
      <c r="O7855" s="19">
        <v>1.7533893899600466</v>
      </c>
      <c r="P7855" s="50"/>
      <c r="R7855" s="9" t="s">
        <v>0</v>
      </c>
    </row>
    <row r="7856" spans="2:18" x14ac:dyDescent="0.2">
      <c r="B7856" s="25">
        <v>7626</v>
      </c>
      <c r="C7856" s="193"/>
      <c r="D7856" s="19">
        <v>5.8776948605015762E-2</v>
      </c>
      <c r="E7856" s="19">
        <v>0.74982743234205262</v>
      </c>
      <c r="F7856" s="19"/>
      <c r="G7856" s="19">
        <v>0.40964552865127768</v>
      </c>
      <c r="H7856" s="19"/>
      <c r="I7856" s="19">
        <v>0.67212068294926619</v>
      </c>
      <c r="J7856" s="19"/>
      <c r="K7856" s="19"/>
      <c r="L7856" s="19">
        <v>0.35891643937848577</v>
      </c>
      <c r="M7856" s="19">
        <v>9.3764042375854312E-2</v>
      </c>
      <c r="N7856" s="19"/>
      <c r="O7856" s="19"/>
      <c r="P7856" s="50">
        <v>1.3945969236793907</v>
      </c>
      <c r="R7856" s="9" t="s">
        <v>0</v>
      </c>
    </row>
    <row r="7857" spans="2:18" x14ac:dyDescent="0.2">
      <c r="B7857" s="25">
        <v>7627</v>
      </c>
      <c r="C7857" s="193"/>
      <c r="D7857" s="19">
        <v>0.58608018126453232</v>
      </c>
      <c r="E7857" s="19"/>
      <c r="F7857" s="19">
        <v>1.2201756154453853</v>
      </c>
      <c r="G7857" s="19"/>
      <c r="H7857" s="19">
        <v>0.68452567842938028</v>
      </c>
      <c r="I7857" s="19"/>
      <c r="J7857" s="19">
        <v>0.5432897579929552</v>
      </c>
      <c r="K7857" s="19"/>
      <c r="L7857" s="19">
        <v>0.58847974812076209</v>
      </c>
      <c r="M7857" s="19">
        <v>7.9095464159577897E-2</v>
      </c>
      <c r="N7857" s="19"/>
      <c r="O7857" s="19"/>
      <c r="P7857" s="50">
        <v>0.90145014906099286</v>
      </c>
      <c r="R7857" s="9" t="s">
        <v>0</v>
      </c>
    </row>
    <row r="7858" spans="2:18" x14ac:dyDescent="0.2">
      <c r="B7858" s="25">
        <v>7628</v>
      </c>
      <c r="C7858" s="193"/>
      <c r="D7858" s="19">
        <v>0.35690988869921825</v>
      </c>
      <c r="E7858" s="19"/>
      <c r="F7858" s="19">
        <v>0.63717538289107689</v>
      </c>
      <c r="G7858" s="19"/>
      <c r="H7858" s="19">
        <v>0.46668361833341537</v>
      </c>
      <c r="I7858" s="19"/>
      <c r="J7858" s="19">
        <v>0.4265336418567755</v>
      </c>
      <c r="K7858" s="19"/>
      <c r="L7858" s="19">
        <v>0.79854389441424356</v>
      </c>
      <c r="M7858" s="19"/>
      <c r="N7858" s="19">
        <v>0.72461790031722684</v>
      </c>
      <c r="O7858" s="19"/>
      <c r="P7858" s="50">
        <v>0.21837787284335933</v>
      </c>
      <c r="R7858" s="9" t="s">
        <v>0</v>
      </c>
    </row>
    <row r="7859" spans="2:18" x14ac:dyDescent="0.2">
      <c r="B7859" s="25">
        <v>7629</v>
      </c>
      <c r="C7859" s="193">
        <v>0.24985593910230142</v>
      </c>
      <c r="D7859" s="19"/>
      <c r="E7859" s="19">
        <v>0.80392558141598536</v>
      </c>
      <c r="F7859" s="19"/>
      <c r="G7859" s="19">
        <v>0.97473729743766202</v>
      </c>
      <c r="H7859" s="19"/>
      <c r="I7859" s="19">
        <v>0.98620544445338842</v>
      </c>
      <c r="J7859" s="19"/>
      <c r="K7859" s="19">
        <v>0.57559788177218874</v>
      </c>
      <c r="L7859" s="19"/>
      <c r="M7859" s="19">
        <v>0.4438113349390157</v>
      </c>
      <c r="N7859" s="19"/>
      <c r="O7859" s="19">
        <v>0.71451324023907237</v>
      </c>
      <c r="P7859" s="50"/>
      <c r="R7859" s="9" t="s">
        <v>0</v>
      </c>
    </row>
    <row r="7860" spans="2:18" x14ac:dyDescent="0.2">
      <c r="B7860" s="25">
        <v>7630</v>
      </c>
      <c r="C7860" s="193">
        <v>0.34471375293669776</v>
      </c>
      <c r="D7860" s="19"/>
      <c r="E7860" s="19">
        <v>0.69748879051419799</v>
      </c>
      <c r="F7860" s="19"/>
      <c r="G7860" s="19">
        <v>0.28036226596122826</v>
      </c>
      <c r="H7860" s="19"/>
      <c r="I7860" s="19">
        <v>8.919606620006458E-2</v>
      </c>
      <c r="J7860" s="19"/>
      <c r="K7860" s="19">
        <v>0.62245667343611855</v>
      </c>
      <c r="L7860" s="19"/>
      <c r="M7860" s="19">
        <v>1.2298278056305778</v>
      </c>
      <c r="N7860" s="19"/>
      <c r="O7860" s="19">
        <v>0.96860561160969627</v>
      </c>
      <c r="P7860" s="50"/>
      <c r="R7860" s="9" t="s">
        <v>0</v>
      </c>
    </row>
    <row r="7861" spans="2:18" x14ac:dyDescent="0.2">
      <c r="B7861" s="25">
        <v>7631</v>
      </c>
      <c r="C7861" s="193"/>
      <c r="D7861" s="19">
        <v>1.5079123590491672</v>
      </c>
      <c r="E7861" s="19"/>
      <c r="F7861" s="19">
        <v>1.6744309250312563</v>
      </c>
      <c r="G7861" s="19"/>
      <c r="H7861" s="19">
        <v>0.97718367138481643</v>
      </c>
      <c r="I7861" s="19"/>
      <c r="J7861" s="19">
        <v>0.64129826853828575</v>
      </c>
      <c r="K7861" s="19"/>
      <c r="L7861" s="19">
        <v>7.5395869771054058E-2</v>
      </c>
      <c r="M7861" s="19"/>
      <c r="N7861" s="19">
        <v>0.42230648556219946</v>
      </c>
      <c r="O7861" s="19"/>
      <c r="P7861" s="50">
        <v>0.65605406408747213</v>
      </c>
      <c r="R7861" s="9" t="s">
        <v>0</v>
      </c>
    </row>
    <row r="7862" spans="2:18" x14ac:dyDescent="0.2">
      <c r="B7862" s="25">
        <v>7632</v>
      </c>
      <c r="C7862" s="193"/>
      <c r="D7862" s="19">
        <v>1.246510132418428</v>
      </c>
      <c r="E7862" s="19"/>
      <c r="F7862" s="19">
        <v>1.3383515257608403</v>
      </c>
      <c r="G7862" s="19"/>
      <c r="H7862" s="19">
        <v>0.37103168421996069</v>
      </c>
      <c r="I7862" s="19"/>
      <c r="J7862" s="19">
        <v>0.87371236144255859</v>
      </c>
      <c r="K7862" s="19"/>
      <c r="L7862" s="19">
        <v>0.88327500211298549</v>
      </c>
      <c r="M7862" s="19"/>
      <c r="N7862" s="19">
        <v>1.7334705154429928</v>
      </c>
      <c r="O7862" s="19"/>
      <c r="P7862" s="50">
        <v>1.631958851490138</v>
      </c>
      <c r="R7862" s="9" t="s">
        <v>0</v>
      </c>
    </row>
    <row r="7863" spans="2:18" x14ac:dyDescent="0.2">
      <c r="B7863" s="25">
        <v>7633</v>
      </c>
      <c r="C7863" s="193"/>
      <c r="D7863" s="19">
        <v>0.82702187183736986</v>
      </c>
      <c r="E7863" s="19">
        <v>1.570672841805483E-2</v>
      </c>
      <c r="F7863" s="19"/>
      <c r="G7863" s="19">
        <v>0.62110675926138603</v>
      </c>
      <c r="H7863" s="19"/>
      <c r="I7863" s="19"/>
      <c r="J7863" s="19">
        <v>0.5955884841696184</v>
      </c>
      <c r="K7863" s="19">
        <v>6.6292695826789538E-2</v>
      </c>
      <c r="L7863" s="19"/>
      <c r="M7863" s="19"/>
      <c r="N7863" s="19">
        <v>0.34104872725563612</v>
      </c>
      <c r="O7863" s="19"/>
      <c r="P7863" s="50">
        <v>1.3921668941347434</v>
      </c>
      <c r="R7863" s="9" t="s">
        <v>0</v>
      </c>
    </row>
    <row r="7864" spans="2:18" x14ac:dyDescent="0.2">
      <c r="B7864" s="25">
        <v>7634</v>
      </c>
      <c r="C7864" s="193">
        <v>2.0212692143215927</v>
      </c>
      <c r="D7864" s="19"/>
      <c r="E7864" s="19">
        <v>1.3340429773078177</v>
      </c>
      <c r="F7864" s="19"/>
      <c r="G7864" s="19">
        <v>0.25638507764868806</v>
      </c>
      <c r="H7864" s="19"/>
      <c r="I7864" s="19">
        <v>0.4620699499770925</v>
      </c>
      <c r="J7864" s="19"/>
      <c r="K7864" s="19">
        <v>0.69044653735371009</v>
      </c>
      <c r="L7864" s="19"/>
      <c r="M7864" s="19">
        <v>0.33920205604993936</v>
      </c>
      <c r="N7864" s="19"/>
      <c r="O7864" s="19">
        <v>1.8302973873943538</v>
      </c>
      <c r="P7864" s="50"/>
      <c r="R7864" s="9" t="s">
        <v>0</v>
      </c>
    </row>
    <row r="7865" spans="2:18" x14ac:dyDescent="0.2">
      <c r="B7865" s="25">
        <v>7635</v>
      </c>
      <c r="C7865" s="193"/>
      <c r="D7865" s="19">
        <v>1.2035189606268664</v>
      </c>
      <c r="E7865" s="19"/>
      <c r="F7865" s="19">
        <v>0.2129565892230505</v>
      </c>
      <c r="G7865" s="19"/>
      <c r="H7865" s="19">
        <v>0.62613224596900963</v>
      </c>
      <c r="I7865" s="19"/>
      <c r="J7865" s="19">
        <v>1.2415130653408044</v>
      </c>
      <c r="K7865" s="19"/>
      <c r="L7865" s="19">
        <v>0.76736124247644089</v>
      </c>
      <c r="M7865" s="19"/>
      <c r="N7865" s="19">
        <v>1.5152664054935743</v>
      </c>
      <c r="O7865" s="19"/>
      <c r="P7865" s="50">
        <v>0.22293451429097855</v>
      </c>
      <c r="R7865" s="9" t="s">
        <v>0</v>
      </c>
    </row>
    <row r="7866" spans="2:18" x14ac:dyDescent="0.2">
      <c r="B7866" s="25">
        <v>7636</v>
      </c>
      <c r="C7866" s="193"/>
      <c r="D7866" s="19">
        <v>0.94462892887670602</v>
      </c>
      <c r="E7866" s="19"/>
      <c r="F7866" s="19">
        <v>1.4912302262802457</v>
      </c>
      <c r="G7866" s="19"/>
      <c r="H7866" s="19">
        <v>1.432604400913515</v>
      </c>
      <c r="I7866" s="19"/>
      <c r="J7866" s="19">
        <v>0.54787620678888549</v>
      </c>
      <c r="K7866" s="19"/>
      <c r="L7866" s="19">
        <v>0.72925723124927799</v>
      </c>
      <c r="M7866" s="19"/>
      <c r="N7866" s="19">
        <v>1.1038610262523614</v>
      </c>
      <c r="O7866" s="19"/>
      <c r="P7866" s="50">
        <v>0.94487956259248507</v>
      </c>
      <c r="R7866" s="9" t="s">
        <v>0</v>
      </c>
    </row>
    <row r="7867" spans="2:18" x14ac:dyDescent="0.2">
      <c r="B7867" s="25">
        <v>7637</v>
      </c>
      <c r="C7867" s="193">
        <v>0.48635237275854709</v>
      </c>
      <c r="D7867" s="19"/>
      <c r="E7867" s="19">
        <v>2.2765493843259765E-2</v>
      </c>
      <c r="F7867" s="19"/>
      <c r="G7867" s="19">
        <v>0.87354276168350831</v>
      </c>
      <c r="H7867" s="19"/>
      <c r="I7867" s="19">
        <v>8.7384729808101524E-2</v>
      </c>
      <c r="J7867" s="19"/>
      <c r="K7867" s="19">
        <v>0.48752708256761529</v>
      </c>
      <c r="L7867" s="19"/>
      <c r="M7867" s="19">
        <v>1.0006153508178746</v>
      </c>
      <c r="N7867" s="19"/>
      <c r="O7867" s="19">
        <v>1.1386415756732069</v>
      </c>
      <c r="P7867" s="50"/>
      <c r="R7867" s="9" t="s">
        <v>0</v>
      </c>
    </row>
    <row r="7868" spans="2:18" x14ac:dyDescent="0.2">
      <c r="B7868" s="25">
        <v>7638</v>
      </c>
      <c r="C7868" s="193"/>
      <c r="D7868" s="19">
        <v>0.84002141776208006</v>
      </c>
      <c r="E7868" s="19"/>
      <c r="F7868" s="19">
        <v>0.32420223032093509</v>
      </c>
      <c r="G7868" s="19"/>
      <c r="H7868" s="19">
        <v>0.12188859228272836</v>
      </c>
      <c r="I7868" s="19"/>
      <c r="J7868" s="19">
        <v>1.5005292130812875</v>
      </c>
      <c r="K7868" s="19"/>
      <c r="L7868" s="19">
        <v>0.76952022474509107</v>
      </c>
      <c r="M7868" s="19"/>
      <c r="N7868" s="19">
        <v>1.1252585526072549</v>
      </c>
      <c r="O7868" s="19"/>
      <c r="P7868" s="50">
        <v>0.24582418770246886</v>
      </c>
      <c r="R7868" s="9" t="s">
        <v>0</v>
      </c>
    </row>
    <row r="7869" spans="2:18" x14ac:dyDescent="0.2">
      <c r="B7869" s="25">
        <v>7639</v>
      </c>
      <c r="C7869" s="193">
        <v>0.31350781367565339</v>
      </c>
      <c r="D7869" s="19"/>
      <c r="E7869" s="19"/>
      <c r="F7869" s="19">
        <v>0.70723479578550275</v>
      </c>
      <c r="G7869" s="19">
        <v>0.80552441744471759</v>
      </c>
      <c r="H7869" s="19"/>
      <c r="I7869" s="19"/>
      <c r="J7869" s="19">
        <v>0.28498353749159994</v>
      </c>
      <c r="K7869" s="19">
        <v>0.87373832076673985</v>
      </c>
      <c r="L7869" s="19"/>
      <c r="M7869" s="19">
        <v>0.29439772948430004</v>
      </c>
      <c r="N7869" s="19"/>
      <c r="O7869" s="19">
        <v>0.3164837040284168</v>
      </c>
      <c r="P7869" s="50"/>
      <c r="R7869" s="9" t="s">
        <v>0</v>
      </c>
    </row>
    <row r="7870" spans="2:18" x14ac:dyDescent="0.2">
      <c r="B7870" s="25">
        <v>7640</v>
      </c>
      <c r="C7870" s="193">
        <v>0.29179441227175351</v>
      </c>
      <c r="D7870" s="19"/>
      <c r="E7870" s="19"/>
      <c r="F7870" s="19">
        <v>0.44467658479127548</v>
      </c>
      <c r="G7870" s="19">
        <v>0.58844759716374651</v>
      </c>
      <c r="H7870" s="19"/>
      <c r="I7870" s="19">
        <v>1.3384924511267888</v>
      </c>
      <c r="J7870" s="19"/>
      <c r="K7870" s="19">
        <v>0.56842591265249076</v>
      </c>
      <c r="L7870" s="19"/>
      <c r="M7870" s="19">
        <v>0.54847170020503544</v>
      </c>
      <c r="N7870" s="19"/>
      <c r="O7870" s="19"/>
      <c r="P7870" s="50">
        <v>0.25749423833597962</v>
      </c>
      <c r="R7870" s="9" t="s">
        <v>0</v>
      </c>
    </row>
    <row r="7871" spans="2:18" x14ac:dyDescent="0.2">
      <c r="B7871" s="25">
        <v>7641</v>
      </c>
      <c r="C7871" s="193">
        <v>0.44344299378687341</v>
      </c>
      <c r="D7871" s="19"/>
      <c r="E7871" s="19">
        <v>0.51320621323504623</v>
      </c>
      <c r="F7871" s="19"/>
      <c r="G7871" s="19"/>
      <c r="H7871" s="19">
        <v>1.0229928456237514</v>
      </c>
      <c r="I7871" s="19"/>
      <c r="J7871" s="19">
        <v>0.48917200282846468</v>
      </c>
      <c r="K7871" s="19">
        <v>9.9931144836904878E-2</v>
      </c>
      <c r="L7871" s="19"/>
      <c r="M7871" s="19"/>
      <c r="N7871" s="19">
        <v>0.43156532041146467</v>
      </c>
      <c r="O7871" s="19"/>
      <c r="P7871" s="50">
        <v>0.1680012562614821</v>
      </c>
      <c r="R7871" s="9" t="s">
        <v>0</v>
      </c>
    </row>
    <row r="7872" spans="2:18" x14ac:dyDescent="0.2">
      <c r="B7872" s="25">
        <v>7642</v>
      </c>
      <c r="C7872" s="193">
        <v>1.3735473927770003</v>
      </c>
      <c r="D7872" s="19"/>
      <c r="E7872" s="19">
        <v>1.4520631540697657</v>
      </c>
      <c r="F7872" s="19"/>
      <c r="G7872" s="19">
        <v>0.226364316566181</v>
      </c>
      <c r="H7872" s="19"/>
      <c r="I7872" s="19">
        <v>1.0766294088575565</v>
      </c>
      <c r="J7872" s="19"/>
      <c r="K7872" s="19">
        <v>0.70857792303671896</v>
      </c>
      <c r="L7872" s="19"/>
      <c r="M7872" s="19">
        <v>0.3824227537447637</v>
      </c>
      <c r="N7872" s="19"/>
      <c r="O7872" s="19">
        <v>1.3944399153984313</v>
      </c>
      <c r="P7872" s="50"/>
      <c r="R7872" s="9" t="s">
        <v>0</v>
      </c>
    </row>
    <row r="7873" spans="2:18" x14ac:dyDescent="0.2">
      <c r="B7873" s="25">
        <v>7643</v>
      </c>
      <c r="C7873" s="193">
        <v>1.5433980220854064</v>
      </c>
      <c r="D7873" s="19"/>
      <c r="E7873" s="19">
        <v>1.7965150105293961</v>
      </c>
      <c r="F7873" s="19"/>
      <c r="G7873" s="19">
        <v>1.3278868872427396</v>
      </c>
      <c r="H7873" s="19"/>
      <c r="I7873" s="19">
        <v>2.2757673532987277</v>
      </c>
      <c r="J7873" s="19"/>
      <c r="K7873" s="19">
        <v>1.0760199146093012</v>
      </c>
      <c r="L7873" s="19"/>
      <c r="M7873" s="19">
        <v>1.5481676220659317</v>
      </c>
      <c r="N7873" s="19"/>
      <c r="O7873" s="19">
        <v>1.8002689839234796</v>
      </c>
      <c r="P7873" s="50"/>
      <c r="R7873" s="9" t="s">
        <v>0</v>
      </c>
    </row>
    <row r="7874" spans="2:18" x14ac:dyDescent="0.2">
      <c r="B7874" s="25">
        <v>7644</v>
      </c>
      <c r="C7874" s="193">
        <v>0.59331994885641026</v>
      </c>
      <c r="D7874" s="19"/>
      <c r="E7874" s="19"/>
      <c r="F7874" s="19">
        <v>0.13400926084496609</v>
      </c>
      <c r="G7874" s="19">
        <v>0.27150855059702539</v>
      </c>
      <c r="H7874" s="19"/>
      <c r="I7874" s="19">
        <v>2.1014166429474256E-2</v>
      </c>
      <c r="J7874" s="19"/>
      <c r="K7874" s="19">
        <v>1.0848245169665485</v>
      </c>
      <c r="L7874" s="19"/>
      <c r="M7874" s="19">
        <v>0.26026878485992061</v>
      </c>
      <c r="N7874" s="19"/>
      <c r="O7874" s="19"/>
      <c r="P7874" s="50">
        <v>0.46568612240387303</v>
      </c>
      <c r="R7874" s="9" t="s">
        <v>0</v>
      </c>
    </row>
    <row r="7875" spans="2:18" x14ac:dyDescent="0.2">
      <c r="B7875" s="25">
        <v>7645</v>
      </c>
      <c r="C7875" s="193">
        <v>1.2981256601950997</v>
      </c>
      <c r="D7875" s="19"/>
      <c r="E7875" s="19">
        <v>0.44726685552192375</v>
      </c>
      <c r="F7875" s="19"/>
      <c r="G7875" s="19">
        <v>0.65215539870321093</v>
      </c>
      <c r="H7875" s="19"/>
      <c r="I7875" s="19">
        <v>0.44766930139254502</v>
      </c>
      <c r="J7875" s="19"/>
      <c r="K7875" s="19">
        <v>1.1524047858390833</v>
      </c>
      <c r="L7875" s="19"/>
      <c r="M7875" s="19"/>
      <c r="N7875" s="19">
        <v>0.65753892387852109</v>
      </c>
      <c r="O7875" s="19">
        <v>0.19869004554276956</v>
      </c>
      <c r="P7875" s="50"/>
      <c r="R7875" s="9" t="s">
        <v>0</v>
      </c>
    </row>
    <row r="7876" spans="2:18" x14ac:dyDescent="0.2">
      <c r="B7876" s="25">
        <v>7646</v>
      </c>
      <c r="C7876" s="193"/>
      <c r="D7876" s="19">
        <v>0.53670232558215003</v>
      </c>
      <c r="E7876" s="19"/>
      <c r="F7876" s="19">
        <v>0.38372578544767871</v>
      </c>
      <c r="G7876" s="19">
        <v>0.42406835046536973</v>
      </c>
      <c r="H7876" s="19"/>
      <c r="I7876" s="19">
        <v>0.19648234719674104</v>
      </c>
      <c r="J7876" s="19"/>
      <c r="K7876" s="19"/>
      <c r="L7876" s="19">
        <v>0.6932465967903445</v>
      </c>
      <c r="M7876" s="19"/>
      <c r="N7876" s="19">
        <v>0.61213852492377496</v>
      </c>
      <c r="O7876" s="19">
        <v>9.4925001512171939E-2</v>
      </c>
      <c r="P7876" s="50"/>
      <c r="R7876" s="9" t="s">
        <v>0</v>
      </c>
    </row>
    <row r="7877" spans="2:18" x14ac:dyDescent="0.2">
      <c r="B7877" s="25">
        <v>7647</v>
      </c>
      <c r="C7877" s="193">
        <v>1.5974205375784478</v>
      </c>
      <c r="D7877" s="19"/>
      <c r="E7877" s="19">
        <v>0.69126973311822348</v>
      </c>
      <c r="F7877" s="19"/>
      <c r="G7877" s="19">
        <v>1.2240741971724896</v>
      </c>
      <c r="H7877" s="19"/>
      <c r="I7877" s="19">
        <v>0.90477782843883625</v>
      </c>
      <c r="J7877" s="19"/>
      <c r="K7877" s="19">
        <v>0.20018907955938192</v>
      </c>
      <c r="L7877" s="19"/>
      <c r="M7877" s="19">
        <v>1.3811335288654232</v>
      </c>
      <c r="N7877" s="19"/>
      <c r="O7877" s="19">
        <v>2.2427862131835652</v>
      </c>
      <c r="P7877" s="50"/>
      <c r="R7877" s="9" t="s">
        <v>0</v>
      </c>
    </row>
    <row r="7878" spans="2:18" x14ac:dyDescent="0.2">
      <c r="B7878" s="25">
        <v>7648</v>
      </c>
      <c r="C7878" s="193">
        <v>0.21899102653593938</v>
      </c>
      <c r="D7878" s="19"/>
      <c r="E7878" s="19"/>
      <c r="F7878" s="19">
        <v>0.25970616501213772</v>
      </c>
      <c r="G7878" s="19"/>
      <c r="H7878" s="19">
        <v>0.30372185271063495</v>
      </c>
      <c r="I7878" s="19">
        <v>0.21264055855641079</v>
      </c>
      <c r="J7878" s="19"/>
      <c r="K7878" s="19"/>
      <c r="L7878" s="19">
        <v>0.34159598070259245</v>
      </c>
      <c r="M7878" s="19">
        <v>0.9368960740023704</v>
      </c>
      <c r="N7878" s="19"/>
      <c r="O7878" s="19">
        <v>0.13637934924951003</v>
      </c>
      <c r="P7878" s="50"/>
      <c r="R7878" s="9" t="s">
        <v>0</v>
      </c>
    </row>
    <row r="7879" spans="2:18" x14ac:dyDescent="0.2">
      <c r="B7879" s="25">
        <v>7649</v>
      </c>
      <c r="C7879" s="193">
        <v>0.88945545858767283</v>
      </c>
      <c r="D7879" s="19"/>
      <c r="E7879" s="19">
        <v>0.84672637316627208</v>
      </c>
      <c r="F7879" s="19"/>
      <c r="G7879" s="19">
        <v>0.83248378511748555</v>
      </c>
      <c r="H7879" s="19"/>
      <c r="I7879" s="19">
        <v>1.2283148033469442</v>
      </c>
      <c r="J7879" s="19"/>
      <c r="K7879" s="19">
        <v>1.1030093711800839</v>
      </c>
      <c r="L7879" s="19"/>
      <c r="M7879" s="19">
        <v>1.0341140612899606</v>
      </c>
      <c r="N7879" s="19"/>
      <c r="O7879" s="19">
        <v>1.3676337065725614</v>
      </c>
      <c r="P7879" s="50"/>
      <c r="R7879" s="9" t="s">
        <v>0</v>
      </c>
    </row>
    <row r="7880" spans="2:18" x14ac:dyDescent="0.2">
      <c r="B7880" s="25">
        <v>7650</v>
      </c>
      <c r="C7880" s="193">
        <v>2.4373498029169154E-2</v>
      </c>
      <c r="D7880" s="19"/>
      <c r="E7880" s="19"/>
      <c r="F7880" s="19">
        <v>8.0739110513189438E-2</v>
      </c>
      <c r="G7880" s="19">
        <v>0.55038827978055693</v>
      </c>
      <c r="H7880" s="19"/>
      <c r="I7880" s="19"/>
      <c r="J7880" s="19">
        <v>0.84997666529584692</v>
      </c>
      <c r="K7880" s="19">
        <v>7.0961116642713927E-3</v>
      </c>
      <c r="L7880" s="19"/>
      <c r="M7880" s="19">
        <v>0.2619547293529218</v>
      </c>
      <c r="N7880" s="19"/>
      <c r="O7880" s="19"/>
      <c r="P7880" s="50">
        <v>0.68908355385941067</v>
      </c>
      <c r="R7880" s="9" t="s">
        <v>0</v>
      </c>
    </row>
    <row r="7881" spans="2:18" x14ac:dyDescent="0.2">
      <c r="B7881" s="25">
        <v>7651</v>
      </c>
      <c r="C7881" s="193">
        <v>3.0365020599065078E-2</v>
      </c>
      <c r="D7881" s="19"/>
      <c r="E7881" s="19">
        <v>0.87241951550089003</v>
      </c>
      <c r="F7881" s="19"/>
      <c r="G7881" s="19">
        <v>0.37884724520314528</v>
      </c>
      <c r="H7881" s="19"/>
      <c r="I7881" s="19">
        <v>0.21786451069382698</v>
      </c>
      <c r="J7881" s="19"/>
      <c r="K7881" s="19"/>
      <c r="L7881" s="19">
        <v>0.16415221505685607</v>
      </c>
      <c r="M7881" s="19">
        <v>1.2120008981408643</v>
      </c>
      <c r="N7881" s="19"/>
      <c r="O7881" s="19">
        <v>1.5920884008295999</v>
      </c>
      <c r="P7881" s="50"/>
      <c r="R7881" s="9" t="s">
        <v>0</v>
      </c>
    </row>
    <row r="7882" spans="2:18" x14ac:dyDescent="0.2">
      <c r="B7882" s="25">
        <v>7652</v>
      </c>
      <c r="C7882" s="193">
        <v>1.649928194144505</v>
      </c>
      <c r="D7882" s="19"/>
      <c r="E7882" s="19">
        <v>0.18890993607589818</v>
      </c>
      <c r="F7882" s="19"/>
      <c r="G7882" s="19">
        <v>0.81151650678524989</v>
      </c>
      <c r="H7882" s="19"/>
      <c r="I7882" s="19">
        <v>0.97889703282340124</v>
      </c>
      <c r="J7882" s="19"/>
      <c r="K7882" s="19">
        <v>1.3113581839903032</v>
      </c>
      <c r="L7882" s="19"/>
      <c r="M7882" s="19">
        <v>0.62529976718947178</v>
      </c>
      <c r="N7882" s="19"/>
      <c r="O7882" s="19">
        <v>1.1683953664235252</v>
      </c>
      <c r="P7882" s="50"/>
      <c r="R7882" s="9" t="s">
        <v>0</v>
      </c>
    </row>
    <row r="7883" spans="2:18" x14ac:dyDescent="0.2">
      <c r="B7883" s="25">
        <v>7653</v>
      </c>
      <c r="C7883" s="193"/>
      <c r="D7883" s="19">
        <v>0.42697917545512587</v>
      </c>
      <c r="E7883" s="19"/>
      <c r="F7883" s="19">
        <v>1.0338455036003791</v>
      </c>
      <c r="G7883" s="19"/>
      <c r="H7883" s="19">
        <v>1.4680546356229318</v>
      </c>
      <c r="I7883" s="19"/>
      <c r="J7883" s="19">
        <v>1.2144426122988579</v>
      </c>
      <c r="K7883" s="19"/>
      <c r="L7883" s="19">
        <v>0.94539406428623129</v>
      </c>
      <c r="M7883" s="19"/>
      <c r="N7883" s="19">
        <v>0.20762083804610593</v>
      </c>
      <c r="O7883" s="19"/>
      <c r="P7883" s="50">
        <v>1.1128041498525154</v>
      </c>
      <c r="R7883" s="9" t="s">
        <v>0</v>
      </c>
    </row>
    <row r="7884" spans="2:18" x14ac:dyDescent="0.2">
      <c r="B7884" s="25">
        <v>7654</v>
      </c>
      <c r="C7884" s="193"/>
      <c r="D7884" s="19">
        <v>0.74390435824676393</v>
      </c>
      <c r="E7884" s="19"/>
      <c r="F7884" s="19">
        <v>1.0520048623704608</v>
      </c>
      <c r="G7884" s="19"/>
      <c r="H7884" s="19">
        <v>1.0333867722660968</v>
      </c>
      <c r="I7884" s="19"/>
      <c r="J7884" s="19">
        <v>1.3592175672359481</v>
      </c>
      <c r="K7884" s="19"/>
      <c r="L7884" s="19">
        <v>0.77857160517076729</v>
      </c>
      <c r="M7884" s="19"/>
      <c r="N7884" s="19">
        <v>1.3854691804075956</v>
      </c>
      <c r="O7884" s="19">
        <v>6.1041727581493344E-2</v>
      </c>
      <c r="P7884" s="50"/>
      <c r="R7884" s="9" t="s">
        <v>0</v>
      </c>
    </row>
    <row r="7885" spans="2:18" x14ac:dyDescent="0.2">
      <c r="B7885" s="25">
        <v>7655</v>
      </c>
      <c r="C7885" s="193">
        <v>0.84688251293364647</v>
      </c>
      <c r="D7885" s="19"/>
      <c r="E7885" s="19">
        <v>1.355220781882442</v>
      </c>
      <c r="F7885" s="19"/>
      <c r="G7885" s="19">
        <v>1.1474607632227891</v>
      </c>
      <c r="H7885" s="19"/>
      <c r="I7885" s="19">
        <v>0.35478265840588108</v>
      </c>
      <c r="J7885" s="19"/>
      <c r="K7885" s="19">
        <v>1.2442398805641233</v>
      </c>
      <c r="L7885" s="19"/>
      <c r="M7885" s="19">
        <v>1.4016864762059755</v>
      </c>
      <c r="N7885" s="19"/>
      <c r="O7885" s="19">
        <v>1.247135732947805</v>
      </c>
      <c r="P7885" s="50"/>
      <c r="R7885" s="9" t="s">
        <v>0</v>
      </c>
    </row>
    <row r="7886" spans="2:18" x14ac:dyDescent="0.2">
      <c r="B7886" s="25">
        <v>7656</v>
      </c>
      <c r="C7886" s="193">
        <v>0.1694235073675131</v>
      </c>
      <c r="D7886" s="19"/>
      <c r="E7886" s="19"/>
      <c r="F7886" s="19">
        <v>0.30371706769864826</v>
      </c>
      <c r="G7886" s="19"/>
      <c r="H7886" s="19">
        <v>0.95758730406857584</v>
      </c>
      <c r="I7886" s="19">
        <v>4.2700653626970557E-2</v>
      </c>
      <c r="J7886" s="19"/>
      <c r="K7886" s="19"/>
      <c r="L7886" s="19">
        <v>0.87734491777548673</v>
      </c>
      <c r="M7886" s="19"/>
      <c r="N7886" s="19">
        <v>0.55966459488882014</v>
      </c>
      <c r="O7886" s="19">
        <v>0.12012801121489919</v>
      </c>
      <c r="P7886" s="50"/>
      <c r="R7886" s="9" t="s">
        <v>0</v>
      </c>
    </row>
    <row r="7887" spans="2:18" x14ac:dyDescent="0.2">
      <c r="B7887" s="25">
        <v>7657</v>
      </c>
      <c r="C7887" s="193">
        <v>0.35948988344470251</v>
      </c>
      <c r="D7887" s="19"/>
      <c r="E7887" s="19">
        <v>1.1866149735436686</v>
      </c>
      <c r="F7887" s="19"/>
      <c r="G7887" s="19"/>
      <c r="H7887" s="19">
        <v>0.32238149135426075</v>
      </c>
      <c r="I7887" s="19">
        <v>1.4716478963708526</v>
      </c>
      <c r="J7887" s="19"/>
      <c r="K7887" s="19">
        <v>0.58065424938958254</v>
      </c>
      <c r="L7887" s="19"/>
      <c r="M7887" s="19"/>
      <c r="N7887" s="19">
        <v>0.15686885372070397</v>
      </c>
      <c r="O7887" s="19">
        <v>0.13056081693237051</v>
      </c>
      <c r="P7887" s="50"/>
      <c r="R7887" s="9" t="s">
        <v>0</v>
      </c>
    </row>
    <row r="7888" spans="2:18" x14ac:dyDescent="0.2">
      <c r="B7888" s="25">
        <v>7658</v>
      </c>
      <c r="C7888" s="193"/>
      <c r="D7888" s="19">
        <v>2.0476949895400631</v>
      </c>
      <c r="E7888" s="19"/>
      <c r="F7888" s="19">
        <v>1.4037282083946245</v>
      </c>
      <c r="G7888" s="19"/>
      <c r="H7888" s="19">
        <v>1.5843759481130353</v>
      </c>
      <c r="I7888" s="19"/>
      <c r="J7888" s="19">
        <v>0.97939761461692754</v>
      </c>
      <c r="K7888" s="19"/>
      <c r="L7888" s="19">
        <v>1.5793102030135782</v>
      </c>
      <c r="M7888" s="19"/>
      <c r="N7888" s="19">
        <v>2.4227231546546784</v>
      </c>
      <c r="O7888" s="19"/>
      <c r="P7888" s="50">
        <v>2.0750035743659865</v>
      </c>
      <c r="R7888" s="9" t="s">
        <v>0</v>
      </c>
    </row>
    <row r="7889" spans="2:18" x14ac:dyDescent="0.2">
      <c r="B7889" s="25">
        <v>7659</v>
      </c>
      <c r="C7889" s="193"/>
      <c r="D7889" s="19">
        <v>0.65957971197343335</v>
      </c>
      <c r="E7889" s="19"/>
      <c r="F7889" s="19">
        <v>2.1974072299482987</v>
      </c>
      <c r="G7889" s="19"/>
      <c r="H7889" s="19">
        <v>1.6244320543855986</v>
      </c>
      <c r="I7889" s="19"/>
      <c r="J7889" s="19">
        <v>1.3045551179255925</v>
      </c>
      <c r="K7889" s="19"/>
      <c r="L7889" s="19">
        <v>1.2898158965165663</v>
      </c>
      <c r="M7889" s="19"/>
      <c r="N7889" s="19">
        <v>1.5465726268693312</v>
      </c>
      <c r="O7889" s="19"/>
      <c r="P7889" s="50">
        <v>1.1230933534419236</v>
      </c>
      <c r="R7889" s="9" t="s">
        <v>0</v>
      </c>
    </row>
    <row r="7890" spans="2:18" x14ac:dyDescent="0.2">
      <c r="B7890" s="25">
        <v>7660</v>
      </c>
      <c r="C7890" s="193"/>
      <c r="D7890" s="19">
        <v>0.10561725300101577</v>
      </c>
      <c r="E7890" s="19"/>
      <c r="F7890" s="19">
        <v>0.38537398550694763</v>
      </c>
      <c r="G7890" s="19">
        <v>0.25031733132880524</v>
      </c>
      <c r="H7890" s="19"/>
      <c r="I7890" s="19"/>
      <c r="J7890" s="19">
        <v>0.26048792540477961</v>
      </c>
      <c r="K7890" s="19"/>
      <c r="L7890" s="19">
        <v>0.62265345050551424</v>
      </c>
      <c r="M7890" s="19">
        <v>0.81628047387899372</v>
      </c>
      <c r="N7890" s="19"/>
      <c r="O7890" s="19">
        <v>0.4158905463542803</v>
      </c>
      <c r="P7890" s="50"/>
      <c r="R7890" s="9" t="s">
        <v>0</v>
      </c>
    </row>
    <row r="7891" spans="2:18" x14ac:dyDescent="0.2">
      <c r="B7891" s="25">
        <v>7661</v>
      </c>
      <c r="C7891" s="193"/>
      <c r="D7891" s="19">
        <v>0.91266562012876096</v>
      </c>
      <c r="E7891" s="19"/>
      <c r="F7891" s="19">
        <v>0.49804201532642212</v>
      </c>
      <c r="G7891" s="19"/>
      <c r="H7891" s="19">
        <v>1.8035994445584815</v>
      </c>
      <c r="I7891" s="19"/>
      <c r="J7891" s="19">
        <v>1.044661977857219</v>
      </c>
      <c r="K7891" s="19"/>
      <c r="L7891" s="19">
        <v>1.1047678600976187</v>
      </c>
      <c r="M7891" s="19"/>
      <c r="N7891" s="19">
        <v>1.0577580467683332</v>
      </c>
      <c r="O7891" s="19"/>
      <c r="P7891" s="50">
        <v>1.5650076370691153</v>
      </c>
      <c r="R7891" s="9" t="s">
        <v>0</v>
      </c>
    </row>
    <row r="7892" spans="2:18" x14ac:dyDescent="0.2">
      <c r="B7892" s="25">
        <v>7662</v>
      </c>
      <c r="C7892" s="193">
        <v>1.2119894576579988</v>
      </c>
      <c r="D7892" s="19"/>
      <c r="E7892" s="19">
        <v>1.7423404358305752</v>
      </c>
      <c r="F7892" s="19"/>
      <c r="G7892" s="19">
        <v>1.323696366348333</v>
      </c>
      <c r="H7892" s="19"/>
      <c r="I7892" s="19">
        <v>0.55192694873100923</v>
      </c>
      <c r="J7892" s="19"/>
      <c r="K7892" s="19">
        <v>0.85728536200928429</v>
      </c>
      <c r="L7892" s="19"/>
      <c r="M7892" s="19">
        <v>0.23914727424916474</v>
      </c>
      <c r="N7892" s="19"/>
      <c r="O7892" s="19">
        <v>0.36608382179519394</v>
      </c>
      <c r="P7892" s="50"/>
      <c r="R7892" s="9" t="s">
        <v>0</v>
      </c>
    </row>
    <row r="7893" spans="2:18" x14ac:dyDescent="0.2">
      <c r="B7893" s="25">
        <v>7663</v>
      </c>
      <c r="C7893" s="193"/>
      <c r="D7893" s="19">
        <v>0.11642947932391527</v>
      </c>
      <c r="E7893" s="19">
        <v>0.40064679276690079</v>
      </c>
      <c r="F7893" s="19"/>
      <c r="G7893" s="19">
        <v>0.33946940150915245</v>
      </c>
      <c r="H7893" s="19"/>
      <c r="I7893" s="19">
        <v>0.88383052163087406</v>
      </c>
      <c r="J7893" s="19"/>
      <c r="K7893" s="19">
        <v>0.67101849247698864</v>
      </c>
      <c r="L7893" s="19"/>
      <c r="M7893" s="19">
        <v>1.2809990593831031</v>
      </c>
      <c r="N7893" s="19"/>
      <c r="O7893" s="19"/>
      <c r="P7893" s="50">
        <v>3.7763708176766636E-2</v>
      </c>
      <c r="R7893" s="9" t="s">
        <v>0</v>
      </c>
    </row>
    <row r="7894" spans="2:18" x14ac:dyDescent="0.2">
      <c r="B7894" s="25">
        <v>7664</v>
      </c>
      <c r="C7894" s="193"/>
      <c r="D7894" s="19">
        <v>1.2880060323392272E-2</v>
      </c>
      <c r="E7894" s="19">
        <v>0.82050787986847251</v>
      </c>
      <c r="F7894" s="19"/>
      <c r="G7894" s="19">
        <v>1.040492356578401</v>
      </c>
      <c r="H7894" s="19"/>
      <c r="I7894" s="19"/>
      <c r="J7894" s="19">
        <v>0.27574719866724229</v>
      </c>
      <c r="K7894" s="19">
        <v>0.37859620826416379</v>
      </c>
      <c r="L7894" s="19"/>
      <c r="M7894" s="19">
        <v>1.0684992063166256</v>
      </c>
      <c r="N7894" s="19"/>
      <c r="O7894" s="19">
        <v>0.61723055839634544</v>
      </c>
      <c r="P7894" s="50"/>
      <c r="R7894" s="9" t="s">
        <v>0</v>
      </c>
    </row>
    <row r="7895" spans="2:18" x14ac:dyDescent="0.2">
      <c r="B7895" s="25">
        <v>7665</v>
      </c>
      <c r="C7895" s="193"/>
      <c r="D7895" s="19">
        <v>0.33636443078387646</v>
      </c>
      <c r="E7895" s="19">
        <v>0.17216732148348599</v>
      </c>
      <c r="F7895" s="19"/>
      <c r="G7895" s="19"/>
      <c r="H7895" s="19">
        <v>4.2787931996450645E-2</v>
      </c>
      <c r="I7895" s="19">
        <v>0.95866565523599045</v>
      </c>
      <c r="J7895" s="19"/>
      <c r="K7895" s="19"/>
      <c r="L7895" s="19">
        <v>0.64491180824143701</v>
      </c>
      <c r="M7895" s="19"/>
      <c r="N7895" s="19">
        <v>0.6097452260478089</v>
      </c>
      <c r="O7895" s="19">
        <v>0.24540034328513147</v>
      </c>
      <c r="P7895" s="50"/>
      <c r="R7895" s="9" t="s">
        <v>0</v>
      </c>
    </row>
    <row r="7896" spans="2:18" x14ac:dyDescent="0.2">
      <c r="B7896" s="25">
        <v>7666</v>
      </c>
      <c r="C7896" s="193">
        <v>0.46615572994383675</v>
      </c>
      <c r="D7896" s="19"/>
      <c r="E7896" s="19">
        <v>0.59450376741198285</v>
      </c>
      <c r="F7896" s="19"/>
      <c r="G7896" s="19">
        <v>0.94768413022811571</v>
      </c>
      <c r="H7896" s="19"/>
      <c r="I7896" s="19">
        <v>1.559479016412374</v>
      </c>
      <c r="J7896" s="19"/>
      <c r="K7896" s="19"/>
      <c r="L7896" s="19">
        <v>3.9853450971268821E-2</v>
      </c>
      <c r="M7896" s="19">
        <v>0.39553479464042146</v>
      </c>
      <c r="N7896" s="19"/>
      <c r="O7896" s="19">
        <v>0.14961989095179498</v>
      </c>
      <c r="P7896" s="50"/>
      <c r="R7896" s="9" t="s">
        <v>0</v>
      </c>
    </row>
    <row r="7897" spans="2:18" x14ac:dyDescent="0.2">
      <c r="B7897" s="25">
        <v>7667</v>
      </c>
      <c r="C7897" s="193">
        <v>1.3217789502034933</v>
      </c>
      <c r="D7897" s="19"/>
      <c r="E7897" s="19">
        <v>0.60859122938889998</v>
      </c>
      <c r="F7897" s="19"/>
      <c r="G7897" s="19">
        <v>0.3954120091196518</v>
      </c>
      <c r="H7897" s="19"/>
      <c r="I7897" s="19">
        <v>1.24574902921857</v>
      </c>
      <c r="J7897" s="19"/>
      <c r="K7897" s="19">
        <v>0.28808664519532184</v>
      </c>
      <c r="L7897" s="19"/>
      <c r="M7897" s="19">
        <v>0.2751115924508869</v>
      </c>
      <c r="N7897" s="19"/>
      <c r="O7897" s="19"/>
      <c r="P7897" s="50">
        <v>0.18528796169304734</v>
      </c>
      <c r="R7897" s="9" t="s">
        <v>0</v>
      </c>
    </row>
    <row r="7898" spans="2:18" x14ac:dyDescent="0.2">
      <c r="B7898" s="25">
        <v>7668</v>
      </c>
      <c r="C7898" s="193"/>
      <c r="D7898" s="19">
        <v>1.5323063508649193</v>
      </c>
      <c r="E7898" s="19"/>
      <c r="F7898" s="19">
        <v>2.1225633854543928</v>
      </c>
      <c r="G7898" s="19"/>
      <c r="H7898" s="19">
        <v>2.1435932391140047</v>
      </c>
      <c r="I7898" s="19"/>
      <c r="J7898" s="19">
        <v>1.5918615326777412</v>
      </c>
      <c r="K7898" s="19"/>
      <c r="L7898" s="19">
        <v>2.5604780216826177</v>
      </c>
      <c r="M7898" s="19"/>
      <c r="N7898" s="19">
        <v>2.0386097936184266</v>
      </c>
      <c r="O7898" s="19"/>
      <c r="P7898" s="50">
        <v>2.3396404031032314</v>
      </c>
      <c r="R7898" s="9" t="s">
        <v>0</v>
      </c>
    </row>
    <row r="7899" spans="2:18" x14ac:dyDescent="0.2">
      <c r="B7899" s="25">
        <v>7669</v>
      </c>
      <c r="C7899" s="193"/>
      <c r="D7899" s="19">
        <v>0.44502147705628109</v>
      </c>
      <c r="E7899" s="19">
        <v>0.42942104788460461</v>
      </c>
      <c r="F7899" s="19"/>
      <c r="G7899" s="19"/>
      <c r="H7899" s="19">
        <v>1.0030045784525889</v>
      </c>
      <c r="I7899" s="19"/>
      <c r="J7899" s="19">
        <v>3.3495071446723687E-2</v>
      </c>
      <c r="K7899" s="19">
        <v>0.13015834275233756</v>
      </c>
      <c r="L7899" s="19"/>
      <c r="M7899" s="19">
        <v>0.22574721002492071</v>
      </c>
      <c r="N7899" s="19"/>
      <c r="O7899" s="19"/>
      <c r="P7899" s="50">
        <v>7.4964213410680464E-2</v>
      </c>
      <c r="R7899" s="9" t="s">
        <v>0</v>
      </c>
    </row>
    <row r="7900" spans="2:18" x14ac:dyDescent="0.2">
      <c r="B7900" s="25">
        <v>7670</v>
      </c>
      <c r="C7900" s="193">
        <v>1.540980732033395</v>
      </c>
      <c r="D7900" s="19"/>
      <c r="E7900" s="19">
        <v>1.1618262193579423</v>
      </c>
      <c r="F7900" s="19"/>
      <c r="G7900" s="19">
        <v>2.0770326338771534</v>
      </c>
      <c r="H7900" s="19"/>
      <c r="I7900" s="19">
        <v>1.4763186030866162</v>
      </c>
      <c r="J7900" s="19"/>
      <c r="K7900" s="19">
        <v>0.12404046145435708</v>
      </c>
      <c r="L7900" s="19"/>
      <c r="M7900" s="19">
        <v>1.2767824800881</v>
      </c>
      <c r="N7900" s="19"/>
      <c r="O7900" s="19">
        <v>2.0583429680864609</v>
      </c>
      <c r="P7900" s="50"/>
      <c r="R7900" s="9" t="s">
        <v>0</v>
      </c>
    </row>
    <row r="7901" spans="2:18" x14ac:dyDescent="0.2">
      <c r="B7901" s="25">
        <v>7671</v>
      </c>
      <c r="C7901" s="193">
        <v>1.3283865262535466</v>
      </c>
      <c r="D7901" s="19"/>
      <c r="E7901" s="19">
        <v>0.71994674560004335</v>
      </c>
      <c r="F7901" s="19"/>
      <c r="G7901" s="19"/>
      <c r="H7901" s="19">
        <v>0.59611721351613489</v>
      </c>
      <c r="I7901" s="19"/>
      <c r="J7901" s="19">
        <v>0.63936717244693908</v>
      </c>
      <c r="K7901" s="19">
        <v>0.85682222064875513</v>
      </c>
      <c r="L7901" s="19"/>
      <c r="M7901" s="19">
        <v>9.0563771850250024E-2</v>
      </c>
      <c r="N7901" s="19"/>
      <c r="O7901" s="19">
        <v>0.6205000991042513</v>
      </c>
      <c r="P7901" s="50"/>
      <c r="R7901" s="9" t="s">
        <v>0</v>
      </c>
    </row>
    <row r="7902" spans="2:18" x14ac:dyDescent="0.2">
      <c r="B7902" s="25">
        <v>7672</v>
      </c>
      <c r="C7902" s="193">
        <v>0.41643360754671216</v>
      </c>
      <c r="D7902" s="19"/>
      <c r="E7902" s="19"/>
      <c r="F7902" s="19">
        <v>2.2959779799004397E-2</v>
      </c>
      <c r="G7902" s="19">
        <v>0.3263359324974352</v>
      </c>
      <c r="H7902" s="19"/>
      <c r="I7902" s="19"/>
      <c r="J7902" s="19">
        <v>0.81359580712131507</v>
      </c>
      <c r="K7902" s="19">
        <v>0.44504366067869972</v>
      </c>
      <c r="L7902" s="19"/>
      <c r="M7902" s="19">
        <v>0.6147919852417647</v>
      </c>
      <c r="N7902" s="19"/>
      <c r="O7902" s="19">
        <v>4.7881609054304476E-2</v>
      </c>
      <c r="P7902" s="50"/>
      <c r="R7902" s="9" t="s">
        <v>0</v>
      </c>
    </row>
    <row r="7903" spans="2:18" x14ac:dyDescent="0.2">
      <c r="B7903" s="25">
        <v>7673</v>
      </c>
      <c r="C7903" s="193"/>
      <c r="D7903" s="19">
        <v>1.1852886841798378</v>
      </c>
      <c r="E7903" s="19"/>
      <c r="F7903" s="19">
        <v>0.8029502348257006</v>
      </c>
      <c r="G7903" s="19"/>
      <c r="H7903" s="19">
        <v>0.60120292300520761</v>
      </c>
      <c r="I7903" s="19"/>
      <c r="J7903" s="19">
        <v>1.3092253749519083</v>
      </c>
      <c r="K7903" s="19"/>
      <c r="L7903" s="19">
        <v>0.1377362356485182</v>
      </c>
      <c r="M7903" s="19"/>
      <c r="N7903" s="19">
        <v>1.452340218522761</v>
      </c>
      <c r="O7903" s="19"/>
      <c r="P7903" s="50">
        <v>1.509548465229092</v>
      </c>
      <c r="R7903" s="9" t="s">
        <v>0</v>
      </c>
    </row>
    <row r="7904" spans="2:18" x14ac:dyDescent="0.2">
      <c r="B7904" s="25">
        <v>7674</v>
      </c>
      <c r="C7904" s="193">
        <v>0.69671262815240442</v>
      </c>
      <c r="D7904" s="19"/>
      <c r="E7904" s="19">
        <v>0.77668161721305029</v>
      </c>
      <c r="F7904" s="19"/>
      <c r="G7904" s="19">
        <v>0.43918925249839658</v>
      </c>
      <c r="H7904" s="19"/>
      <c r="I7904" s="19"/>
      <c r="J7904" s="19">
        <v>0.49137010065633674</v>
      </c>
      <c r="K7904" s="19">
        <v>0.42774178348626479</v>
      </c>
      <c r="L7904" s="19"/>
      <c r="M7904" s="19">
        <v>0.98551926484383567</v>
      </c>
      <c r="N7904" s="19"/>
      <c r="O7904" s="19">
        <v>1.7297628971079131</v>
      </c>
      <c r="P7904" s="50"/>
      <c r="R7904" s="9" t="s">
        <v>0</v>
      </c>
    </row>
    <row r="7905" spans="2:18" x14ac:dyDescent="0.2">
      <c r="B7905" s="25">
        <v>7675</v>
      </c>
      <c r="C7905" s="193"/>
      <c r="D7905" s="19">
        <v>0.4502405705651098</v>
      </c>
      <c r="E7905" s="19"/>
      <c r="F7905" s="19">
        <v>8.9382790278777685E-2</v>
      </c>
      <c r="G7905" s="19">
        <v>0.48946044027315061</v>
      </c>
      <c r="H7905" s="19"/>
      <c r="I7905" s="19">
        <v>0.22831708451991869</v>
      </c>
      <c r="J7905" s="19"/>
      <c r="K7905" s="19">
        <v>0.65610097340775797</v>
      </c>
      <c r="L7905" s="19"/>
      <c r="M7905" s="19">
        <v>0.87259792972911832</v>
      </c>
      <c r="N7905" s="19"/>
      <c r="O7905" s="19">
        <v>4.1397366176571172E-2</v>
      </c>
      <c r="P7905" s="50"/>
      <c r="R7905" s="9" t="s">
        <v>0</v>
      </c>
    </row>
    <row r="7906" spans="2:18" x14ac:dyDescent="0.2">
      <c r="B7906" s="25">
        <v>7676</v>
      </c>
      <c r="C7906" s="193"/>
      <c r="D7906" s="19">
        <v>0.9019262822073878</v>
      </c>
      <c r="E7906" s="19"/>
      <c r="F7906" s="19">
        <v>1.3345591384743341</v>
      </c>
      <c r="G7906" s="19"/>
      <c r="H7906" s="19">
        <v>1.7269607268173448</v>
      </c>
      <c r="I7906" s="19"/>
      <c r="J7906" s="19">
        <v>1.8430494885529412</v>
      </c>
      <c r="K7906" s="19"/>
      <c r="L7906" s="19">
        <v>1.2993126412672289</v>
      </c>
      <c r="M7906" s="19"/>
      <c r="N7906" s="19">
        <v>1.471130309454014</v>
      </c>
      <c r="O7906" s="19"/>
      <c r="P7906" s="50">
        <v>1.2046594100180592</v>
      </c>
      <c r="R7906" s="9" t="s">
        <v>0</v>
      </c>
    </row>
    <row r="7907" spans="2:18" x14ac:dyDescent="0.2">
      <c r="B7907" s="25">
        <v>7677</v>
      </c>
      <c r="C7907" s="193">
        <v>0.35776452205073583</v>
      </c>
      <c r="D7907" s="19"/>
      <c r="E7907" s="19">
        <v>1.6223007846434996</v>
      </c>
      <c r="F7907" s="19"/>
      <c r="G7907" s="19">
        <v>1.7201232210519932</v>
      </c>
      <c r="H7907" s="19"/>
      <c r="I7907" s="19">
        <v>1.8373644422213076</v>
      </c>
      <c r="J7907" s="19"/>
      <c r="K7907" s="19">
        <v>0.73554845394615309</v>
      </c>
      <c r="L7907" s="19"/>
      <c r="M7907" s="19">
        <v>1.0797235578652877</v>
      </c>
      <c r="N7907" s="19"/>
      <c r="O7907" s="19">
        <v>1.6069013062145918</v>
      </c>
      <c r="P7907" s="50"/>
      <c r="R7907" s="9" t="s">
        <v>0</v>
      </c>
    </row>
    <row r="7908" spans="2:18" x14ac:dyDescent="0.2">
      <c r="B7908" s="25">
        <v>7678</v>
      </c>
      <c r="C7908" s="193">
        <v>0.20295410015294216</v>
      </c>
      <c r="D7908" s="19"/>
      <c r="E7908" s="19"/>
      <c r="F7908" s="19">
        <v>0.22193643401229424</v>
      </c>
      <c r="G7908" s="19"/>
      <c r="H7908" s="19">
        <v>5.5226337424612243E-3</v>
      </c>
      <c r="I7908" s="19"/>
      <c r="J7908" s="19">
        <v>0.92257219822636261</v>
      </c>
      <c r="K7908" s="19"/>
      <c r="L7908" s="19">
        <v>0.66592502226483463</v>
      </c>
      <c r="M7908" s="19"/>
      <c r="N7908" s="19">
        <v>6.7035448857238958E-2</v>
      </c>
      <c r="O7908" s="19"/>
      <c r="P7908" s="50">
        <v>0.99930811972852951</v>
      </c>
      <c r="R7908" s="9" t="s">
        <v>0</v>
      </c>
    </row>
    <row r="7909" spans="2:18" x14ac:dyDescent="0.2">
      <c r="B7909" s="25">
        <v>7679</v>
      </c>
      <c r="C7909" s="193"/>
      <c r="D7909" s="19">
        <v>0.76341051542123317</v>
      </c>
      <c r="E7909" s="19">
        <v>1.0344906738842052</v>
      </c>
      <c r="F7909" s="19"/>
      <c r="G7909" s="19"/>
      <c r="H7909" s="19">
        <v>0.93363521551080308</v>
      </c>
      <c r="I7909" s="19">
        <v>0.16934601261003171</v>
      </c>
      <c r="J7909" s="19"/>
      <c r="K7909" s="19"/>
      <c r="L7909" s="19">
        <v>1.2299466041814739E-2</v>
      </c>
      <c r="M7909" s="19">
        <v>0.5506954624365844</v>
      </c>
      <c r="N7909" s="19"/>
      <c r="O7909" s="19"/>
      <c r="P7909" s="50">
        <v>0.34779476543105031</v>
      </c>
      <c r="R7909" s="9" t="s">
        <v>0</v>
      </c>
    </row>
    <row r="7910" spans="2:18" x14ac:dyDescent="0.2">
      <c r="B7910" s="25">
        <v>7680</v>
      </c>
      <c r="C7910" s="193">
        <v>1.062082556983259</v>
      </c>
      <c r="D7910" s="19"/>
      <c r="E7910" s="19"/>
      <c r="F7910" s="19">
        <v>0.31396535249382024</v>
      </c>
      <c r="G7910" s="19">
        <v>0.26846825275217984</v>
      </c>
      <c r="H7910" s="19"/>
      <c r="I7910" s="19">
        <v>0.45254153426842958</v>
      </c>
      <c r="J7910" s="19"/>
      <c r="K7910" s="19">
        <v>1.2135255322379332</v>
      </c>
      <c r="L7910" s="19"/>
      <c r="M7910" s="19">
        <v>0.42972654956837325</v>
      </c>
      <c r="N7910" s="19"/>
      <c r="O7910" s="19">
        <v>0.25787726951938666</v>
      </c>
      <c r="P7910" s="50"/>
      <c r="R7910" s="9" t="s">
        <v>0</v>
      </c>
    </row>
    <row r="7911" spans="2:18" x14ac:dyDescent="0.2">
      <c r="B7911" s="25">
        <v>7681</v>
      </c>
      <c r="C7911" s="193"/>
      <c r="D7911" s="19">
        <v>0.56476351058892671</v>
      </c>
      <c r="E7911" s="19"/>
      <c r="F7911" s="19">
        <v>0.56788305820322971</v>
      </c>
      <c r="G7911" s="19"/>
      <c r="H7911" s="19">
        <v>0.99761789393510503</v>
      </c>
      <c r="I7911" s="19"/>
      <c r="J7911" s="19">
        <v>0.33215558426157776</v>
      </c>
      <c r="K7911" s="19"/>
      <c r="L7911" s="19">
        <v>1.215089624918321</v>
      </c>
      <c r="M7911" s="19"/>
      <c r="N7911" s="19">
        <v>0.82809024564798162</v>
      </c>
      <c r="O7911" s="19"/>
      <c r="P7911" s="50">
        <v>0.73627014811296287</v>
      </c>
      <c r="R7911" s="9" t="s">
        <v>0</v>
      </c>
    </row>
    <row r="7912" spans="2:18" x14ac:dyDescent="0.2">
      <c r="B7912" s="25">
        <v>7682</v>
      </c>
      <c r="C7912" s="193"/>
      <c r="D7912" s="19">
        <v>0.90929145582715309</v>
      </c>
      <c r="E7912" s="19"/>
      <c r="F7912" s="19">
        <v>0.59980496704552488</v>
      </c>
      <c r="G7912" s="19"/>
      <c r="H7912" s="19">
        <v>0.32330115456848496</v>
      </c>
      <c r="I7912" s="19"/>
      <c r="J7912" s="19">
        <v>0.83970335518909456</v>
      </c>
      <c r="K7912" s="19"/>
      <c r="L7912" s="19">
        <v>1.2142298423497693</v>
      </c>
      <c r="M7912" s="19"/>
      <c r="N7912" s="19">
        <v>1.5190930071415656</v>
      </c>
      <c r="O7912" s="19"/>
      <c r="P7912" s="50">
        <v>1.2448906787461216</v>
      </c>
      <c r="R7912" s="9" t="s">
        <v>0</v>
      </c>
    </row>
    <row r="7913" spans="2:18" x14ac:dyDescent="0.2">
      <c r="B7913" s="25">
        <v>7683</v>
      </c>
      <c r="C7913" s="193"/>
      <c r="D7913" s="19">
        <v>1.3359085386479197E-2</v>
      </c>
      <c r="E7913" s="19">
        <v>0.40842585473706611</v>
      </c>
      <c r="F7913" s="19"/>
      <c r="G7913" s="19">
        <v>1.041530631394127</v>
      </c>
      <c r="H7913" s="19"/>
      <c r="I7913" s="19"/>
      <c r="J7913" s="19">
        <v>1.6447036880807682E-2</v>
      </c>
      <c r="K7913" s="19">
        <v>0.2873759355627879</v>
      </c>
      <c r="L7913" s="19"/>
      <c r="M7913" s="19"/>
      <c r="N7913" s="19">
        <v>0.83481575092020932</v>
      </c>
      <c r="O7913" s="19">
        <v>0.14629539323822394</v>
      </c>
      <c r="P7913" s="50"/>
      <c r="R7913" s="9" t="s">
        <v>0</v>
      </c>
    </row>
    <row r="7914" spans="2:18" x14ac:dyDescent="0.2">
      <c r="B7914" s="25">
        <v>7684</v>
      </c>
      <c r="C7914" s="193">
        <v>1.4799592844934948E-3</v>
      </c>
      <c r="D7914" s="19"/>
      <c r="E7914" s="19"/>
      <c r="F7914" s="19">
        <v>0.92596268358197287</v>
      </c>
      <c r="G7914" s="19">
        <v>0.13331213004978629</v>
      </c>
      <c r="H7914" s="19"/>
      <c r="I7914" s="19"/>
      <c r="J7914" s="19">
        <v>0.34128596783194509</v>
      </c>
      <c r="K7914" s="19"/>
      <c r="L7914" s="19">
        <v>2.3070259726932729E-2</v>
      </c>
      <c r="M7914" s="19">
        <v>0.45864112575413518</v>
      </c>
      <c r="N7914" s="19"/>
      <c r="O7914" s="19">
        <v>0.59163840322650152</v>
      </c>
      <c r="P7914" s="50"/>
      <c r="R7914" s="9" t="s">
        <v>0</v>
      </c>
    </row>
    <row r="7915" spans="2:18" x14ac:dyDescent="0.2">
      <c r="B7915" s="25">
        <v>7685</v>
      </c>
      <c r="C7915" s="193">
        <v>1.3750384342232878</v>
      </c>
      <c r="D7915" s="19"/>
      <c r="E7915" s="19">
        <v>0.72315193513879128</v>
      </c>
      <c r="F7915" s="19"/>
      <c r="G7915" s="19">
        <v>1.6543284727462337</v>
      </c>
      <c r="H7915" s="19"/>
      <c r="I7915" s="19">
        <v>1.7686504190575962</v>
      </c>
      <c r="J7915" s="19"/>
      <c r="K7915" s="19">
        <v>0.82865537554523228</v>
      </c>
      <c r="L7915" s="19"/>
      <c r="M7915" s="19">
        <v>1.4346805865898609</v>
      </c>
      <c r="N7915" s="19"/>
      <c r="O7915" s="19">
        <v>1.5092923856329734</v>
      </c>
      <c r="P7915" s="50"/>
      <c r="R7915" s="9" t="s">
        <v>0</v>
      </c>
    </row>
    <row r="7916" spans="2:18" x14ac:dyDescent="0.2">
      <c r="B7916" s="25">
        <v>7686</v>
      </c>
      <c r="C7916" s="193">
        <v>0.28108115240873993</v>
      </c>
      <c r="D7916" s="19"/>
      <c r="E7916" s="19">
        <v>1.6803649139446015</v>
      </c>
      <c r="F7916" s="19"/>
      <c r="G7916" s="19">
        <v>1.7611397972563096</v>
      </c>
      <c r="H7916" s="19"/>
      <c r="I7916" s="19">
        <v>0.87120263153907929</v>
      </c>
      <c r="J7916" s="19"/>
      <c r="K7916" s="19">
        <v>0.41015784683803119</v>
      </c>
      <c r="L7916" s="19"/>
      <c r="M7916" s="19">
        <v>0.58288878815163647</v>
      </c>
      <c r="N7916" s="19"/>
      <c r="O7916" s="19">
        <v>1.3694009194368895</v>
      </c>
      <c r="P7916" s="50"/>
      <c r="R7916" s="9" t="s">
        <v>0</v>
      </c>
    </row>
    <row r="7917" spans="2:18" x14ac:dyDescent="0.2">
      <c r="B7917" s="25">
        <v>7687</v>
      </c>
      <c r="C7917" s="193">
        <v>0.64878645257460732</v>
      </c>
      <c r="D7917" s="19"/>
      <c r="E7917" s="19">
        <v>1.6322471314839384</v>
      </c>
      <c r="F7917" s="19"/>
      <c r="G7917" s="19">
        <v>1.6752797453029744</v>
      </c>
      <c r="H7917" s="19"/>
      <c r="I7917" s="19">
        <v>1.3337006560673788</v>
      </c>
      <c r="J7917" s="19"/>
      <c r="K7917" s="19">
        <v>1.2401207688151401</v>
      </c>
      <c r="L7917" s="19"/>
      <c r="M7917" s="19">
        <v>0.83693379144486846</v>
      </c>
      <c r="N7917" s="19"/>
      <c r="O7917" s="19">
        <v>1.3100819174795</v>
      </c>
      <c r="P7917" s="50"/>
      <c r="R7917" s="9" t="s">
        <v>0</v>
      </c>
    </row>
    <row r="7918" spans="2:18" x14ac:dyDescent="0.2">
      <c r="B7918" s="25">
        <v>7688</v>
      </c>
      <c r="C7918" s="193"/>
      <c r="D7918" s="19">
        <v>0.15331214287086853</v>
      </c>
      <c r="E7918" s="19">
        <v>0.5513149283232176</v>
      </c>
      <c r="F7918" s="19"/>
      <c r="G7918" s="19">
        <v>1.0174029705041514</v>
      </c>
      <c r="H7918" s="19"/>
      <c r="I7918" s="19">
        <v>0.87706522320045432</v>
      </c>
      <c r="J7918" s="19"/>
      <c r="K7918" s="19">
        <v>0.39689089888349305</v>
      </c>
      <c r="L7918" s="19"/>
      <c r="M7918" s="19">
        <v>0.34406892734655864</v>
      </c>
      <c r="N7918" s="19"/>
      <c r="O7918" s="19">
        <v>0.1571488951803085</v>
      </c>
      <c r="P7918" s="50"/>
      <c r="R7918" s="9" t="s">
        <v>0</v>
      </c>
    </row>
    <row r="7919" spans="2:18" x14ac:dyDescent="0.2">
      <c r="B7919" s="25">
        <v>7689</v>
      </c>
      <c r="C7919" s="193">
        <v>0.20494386549616769</v>
      </c>
      <c r="D7919" s="19"/>
      <c r="E7919" s="19">
        <v>5.1604023899824401E-2</v>
      </c>
      <c r="F7919" s="19"/>
      <c r="G7919" s="19"/>
      <c r="H7919" s="19">
        <v>9.9642614494595327E-2</v>
      </c>
      <c r="I7919" s="19"/>
      <c r="J7919" s="19">
        <v>0.29161442811571292</v>
      </c>
      <c r="K7919" s="19">
        <v>0.1464975505809484</v>
      </c>
      <c r="L7919" s="19"/>
      <c r="M7919" s="19"/>
      <c r="N7919" s="19">
        <v>0.63863054149551224</v>
      </c>
      <c r="O7919" s="19"/>
      <c r="P7919" s="50">
        <v>0.86020694165136047</v>
      </c>
      <c r="R7919" s="9" t="s">
        <v>0</v>
      </c>
    </row>
    <row r="7920" spans="2:18" x14ac:dyDescent="0.2">
      <c r="B7920" s="25">
        <v>7690</v>
      </c>
      <c r="C7920" s="193"/>
      <c r="D7920" s="19">
        <v>1.3413082428780809</v>
      </c>
      <c r="E7920" s="19"/>
      <c r="F7920" s="19">
        <v>1.4488282791901803</v>
      </c>
      <c r="G7920" s="19"/>
      <c r="H7920" s="19">
        <v>1.3487295169559415</v>
      </c>
      <c r="I7920" s="19"/>
      <c r="J7920" s="19">
        <v>1.4069876805392185</v>
      </c>
      <c r="K7920" s="19"/>
      <c r="L7920" s="19">
        <v>1.2883646954195864</v>
      </c>
      <c r="M7920" s="19"/>
      <c r="N7920" s="19">
        <v>1.7101834474715001</v>
      </c>
      <c r="O7920" s="19"/>
      <c r="P7920" s="50">
        <v>1.7827901464615901</v>
      </c>
      <c r="R7920" s="9" t="s">
        <v>0</v>
      </c>
    </row>
    <row r="7921" spans="2:18" x14ac:dyDescent="0.2">
      <c r="B7921" s="25">
        <v>7691</v>
      </c>
      <c r="C7921" s="193"/>
      <c r="D7921" s="19">
        <v>0.85568333826292442</v>
      </c>
      <c r="E7921" s="19"/>
      <c r="F7921" s="19">
        <v>1.231734015479151</v>
      </c>
      <c r="G7921" s="19"/>
      <c r="H7921" s="19">
        <v>0.50759313424770702</v>
      </c>
      <c r="I7921" s="19"/>
      <c r="J7921" s="19">
        <v>0.92668063990686589</v>
      </c>
      <c r="K7921" s="19"/>
      <c r="L7921" s="19">
        <v>1.8482924283304978</v>
      </c>
      <c r="M7921" s="19"/>
      <c r="N7921" s="19">
        <v>0.42904060414205586</v>
      </c>
      <c r="O7921" s="19"/>
      <c r="P7921" s="50">
        <v>1.2286765970817966</v>
      </c>
      <c r="R7921" s="9" t="s">
        <v>0</v>
      </c>
    </row>
    <row r="7922" spans="2:18" x14ac:dyDescent="0.2">
      <c r="B7922" s="25">
        <v>7692</v>
      </c>
      <c r="C7922" s="193">
        <v>0.57716124976519356</v>
      </c>
      <c r="D7922" s="19"/>
      <c r="E7922" s="19"/>
      <c r="F7922" s="19">
        <v>0.52520991640904713</v>
      </c>
      <c r="G7922" s="19"/>
      <c r="H7922" s="19">
        <v>2.5499908939997425E-2</v>
      </c>
      <c r="I7922" s="19">
        <v>1.1998577548937999</v>
      </c>
      <c r="J7922" s="19"/>
      <c r="K7922" s="19"/>
      <c r="L7922" s="19">
        <v>7.3169186852685808E-2</v>
      </c>
      <c r="M7922" s="19">
        <v>0.19880020883795591</v>
      </c>
      <c r="N7922" s="19"/>
      <c r="O7922" s="19">
        <v>0.97867360112659563</v>
      </c>
      <c r="P7922" s="50"/>
      <c r="R7922" s="9" t="s">
        <v>0</v>
      </c>
    </row>
    <row r="7923" spans="2:18" x14ac:dyDescent="0.2">
      <c r="B7923" s="25">
        <v>7693</v>
      </c>
      <c r="C7923" s="193">
        <v>0.13873165884321445</v>
      </c>
      <c r="D7923" s="19"/>
      <c r="E7923" s="19">
        <v>0.74940700903426816</v>
      </c>
      <c r="F7923" s="19"/>
      <c r="G7923" s="19">
        <v>0.26971027092852262</v>
      </c>
      <c r="H7923" s="19"/>
      <c r="I7923" s="19">
        <v>1.0471254859750541</v>
      </c>
      <c r="J7923" s="19"/>
      <c r="K7923" s="19"/>
      <c r="L7923" s="19">
        <v>0.55623326872559475</v>
      </c>
      <c r="M7923" s="19">
        <v>7.7916193434794223E-2</v>
      </c>
      <c r="N7923" s="19"/>
      <c r="O7923" s="19">
        <v>0.17504176723789378</v>
      </c>
      <c r="P7923" s="50"/>
      <c r="R7923" s="9" t="s">
        <v>0</v>
      </c>
    </row>
    <row r="7924" spans="2:18" x14ac:dyDescent="0.2">
      <c r="B7924" s="25">
        <v>7694</v>
      </c>
      <c r="C7924" s="193"/>
      <c r="D7924" s="19">
        <v>7.985499615642061E-2</v>
      </c>
      <c r="E7924" s="19">
        <v>0.97125528725103838</v>
      </c>
      <c r="F7924" s="19"/>
      <c r="G7924" s="19">
        <v>0.9095079186963918</v>
      </c>
      <c r="H7924" s="19"/>
      <c r="I7924" s="19"/>
      <c r="J7924" s="19">
        <v>0.11611880722031061</v>
      </c>
      <c r="K7924" s="19">
        <v>0.38026948470438426</v>
      </c>
      <c r="L7924" s="19"/>
      <c r="M7924" s="19">
        <v>1.3998948200686105</v>
      </c>
      <c r="N7924" s="19"/>
      <c r="O7924" s="19"/>
      <c r="P7924" s="50">
        <v>0.23080172919333022</v>
      </c>
      <c r="R7924" s="9" t="s">
        <v>0</v>
      </c>
    </row>
    <row r="7925" spans="2:18" x14ac:dyDescent="0.2">
      <c r="B7925" s="25">
        <v>7695</v>
      </c>
      <c r="C7925" s="193"/>
      <c r="D7925" s="19">
        <v>1.5919354335676625</v>
      </c>
      <c r="E7925" s="19"/>
      <c r="F7925" s="19">
        <v>1.632319466728491</v>
      </c>
      <c r="G7925" s="19"/>
      <c r="H7925" s="19">
        <v>1.1585413076450322</v>
      </c>
      <c r="I7925" s="19"/>
      <c r="J7925" s="19">
        <v>1.2884694900405045</v>
      </c>
      <c r="K7925" s="19"/>
      <c r="L7925" s="19">
        <v>2.1741980773077878</v>
      </c>
      <c r="M7925" s="19"/>
      <c r="N7925" s="19">
        <v>1.066149184910143</v>
      </c>
      <c r="O7925" s="19"/>
      <c r="P7925" s="50">
        <v>1.0219886340483735</v>
      </c>
      <c r="R7925" s="9" t="s">
        <v>0</v>
      </c>
    </row>
    <row r="7926" spans="2:18" x14ac:dyDescent="0.2">
      <c r="B7926" s="25">
        <v>7696</v>
      </c>
      <c r="C7926" s="193"/>
      <c r="D7926" s="19">
        <v>0.67962801542571716</v>
      </c>
      <c r="E7926" s="19"/>
      <c r="F7926" s="19">
        <v>1.7999208886796445</v>
      </c>
      <c r="G7926" s="19"/>
      <c r="H7926" s="19">
        <v>0.88305071769354027</v>
      </c>
      <c r="I7926" s="19"/>
      <c r="J7926" s="19">
        <v>0.70471873284930109</v>
      </c>
      <c r="K7926" s="19"/>
      <c r="L7926" s="19">
        <v>0.26531589325230798</v>
      </c>
      <c r="M7926" s="19"/>
      <c r="N7926" s="19">
        <v>0.76645870897592283</v>
      </c>
      <c r="O7926" s="19"/>
      <c r="P7926" s="50">
        <v>1.3011121147121927</v>
      </c>
      <c r="R7926" s="9" t="s">
        <v>0</v>
      </c>
    </row>
    <row r="7927" spans="2:18" x14ac:dyDescent="0.2">
      <c r="B7927" s="25">
        <v>7697</v>
      </c>
      <c r="C7927" s="193">
        <v>1.0824544297629592</v>
      </c>
      <c r="D7927" s="19"/>
      <c r="E7927" s="19"/>
      <c r="F7927" s="19">
        <v>0.24865854613334004</v>
      </c>
      <c r="G7927" s="19"/>
      <c r="H7927" s="19">
        <v>0.53073671320292171</v>
      </c>
      <c r="I7927" s="19"/>
      <c r="J7927" s="19">
        <v>8.166700250461123E-2</v>
      </c>
      <c r="K7927" s="19">
        <v>1.2056727106917622</v>
      </c>
      <c r="L7927" s="19"/>
      <c r="M7927" s="19">
        <v>3.3422477372388626E-2</v>
      </c>
      <c r="N7927" s="19"/>
      <c r="O7927" s="19"/>
      <c r="P7927" s="50">
        <v>1.7131309262655853E-2</v>
      </c>
      <c r="R7927" s="9" t="s">
        <v>0</v>
      </c>
    </row>
    <row r="7928" spans="2:18" x14ac:dyDescent="0.2">
      <c r="B7928" s="25">
        <v>7698</v>
      </c>
      <c r="C7928" s="193"/>
      <c r="D7928" s="19">
        <v>0.15056155359839657</v>
      </c>
      <c r="E7928" s="19"/>
      <c r="F7928" s="19">
        <v>1.3890413110866651</v>
      </c>
      <c r="G7928" s="19">
        <v>9.8675677680997692E-2</v>
      </c>
      <c r="H7928" s="19"/>
      <c r="I7928" s="19"/>
      <c r="J7928" s="19">
        <v>1.3697626638977383</v>
      </c>
      <c r="K7928" s="19"/>
      <c r="L7928" s="19">
        <v>1.6615148594074951</v>
      </c>
      <c r="M7928" s="19"/>
      <c r="N7928" s="19">
        <v>0.11247705101224674</v>
      </c>
      <c r="O7928" s="19">
        <v>0.21567171342230371</v>
      </c>
      <c r="P7928" s="50"/>
      <c r="R7928" s="9" t="s">
        <v>0</v>
      </c>
    </row>
    <row r="7929" spans="2:18" x14ac:dyDescent="0.2">
      <c r="B7929" s="25">
        <v>7699</v>
      </c>
      <c r="C7929" s="193"/>
      <c r="D7929" s="19">
        <v>0.84126585898776374</v>
      </c>
      <c r="E7929" s="19">
        <v>6.0529171149762782E-3</v>
      </c>
      <c r="F7929" s="19"/>
      <c r="G7929" s="19">
        <v>3.0910249169363228E-3</v>
      </c>
      <c r="H7929" s="19"/>
      <c r="I7929" s="19"/>
      <c r="J7929" s="19">
        <v>0.16285391177799347</v>
      </c>
      <c r="K7929" s="19">
        <v>0.31661954600236852</v>
      </c>
      <c r="L7929" s="19"/>
      <c r="M7929" s="19"/>
      <c r="N7929" s="19">
        <v>0.2989980044613364</v>
      </c>
      <c r="O7929" s="19">
        <v>0.13701287465430576</v>
      </c>
      <c r="P7929" s="50"/>
      <c r="R7929" s="9" t="s">
        <v>0</v>
      </c>
    </row>
    <row r="7930" spans="2:18" x14ac:dyDescent="0.2">
      <c r="B7930" s="25">
        <v>7700</v>
      </c>
      <c r="C7930" s="193">
        <v>0.11415639091985065</v>
      </c>
      <c r="D7930" s="19"/>
      <c r="E7930" s="19">
        <v>0.8086069924153676</v>
      </c>
      <c r="F7930" s="19"/>
      <c r="G7930" s="19">
        <v>0.35040452318104787</v>
      </c>
      <c r="H7930" s="19"/>
      <c r="I7930" s="19"/>
      <c r="J7930" s="19">
        <v>0.2173343970768585</v>
      </c>
      <c r="K7930" s="19"/>
      <c r="L7930" s="19">
        <v>0.32876553063406544</v>
      </c>
      <c r="M7930" s="19">
        <v>0.5175927380867581</v>
      </c>
      <c r="N7930" s="19"/>
      <c r="O7930" s="19"/>
      <c r="P7930" s="50">
        <v>0.45185116475319087</v>
      </c>
      <c r="R7930" s="9" t="s">
        <v>0</v>
      </c>
    </row>
    <row r="7931" spans="2:18" x14ac:dyDescent="0.2">
      <c r="B7931" s="25">
        <v>7701</v>
      </c>
      <c r="C7931" s="193">
        <v>0.21063745188684457</v>
      </c>
      <c r="D7931" s="19"/>
      <c r="E7931" s="19">
        <v>0.98305415705010324</v>
      </c>
      <c r="F7931" s="19"/>
      <c r="G7931" s="19">
        <v>0.27258879508658901</v>
      </c>
      <c r="H7931" s="19"/>
      <c r="I7931" s="19">
        <v>0.22374803430538925</v>
      </c>
      <c r="J7931" s="19"/>
      <c r="K7931" s="19">
        <v>0.39381673841325693</v>
      </c>
      <c r="L7931" s="19"/>
      <c r="M7931" s="19">
        <v>0.5931593244447354</v>
      </c>
      <c r="N7931" s="19"/>
      <c r="O7931" s="19">
        <v>1.1468168188659222</v>
      </c>
      <c r="P7931" s="50"/>
      <c r="R7931" s="9" t="s">
        <v>0</v>
      </c>
    </row>
    <row r="7932" spans="2:18" x14ac:dyDescent="0.2">
      <c r="B7932" s="25">
        <v>7702</v>
      </c>
      <c r="C7932" s="193">
        <v>0.4951637136747829</v>
      </c>
      <c r="D7932" s="19"/>
      <c r="E7932" s="19">
        <v>0.80498412140035136</v>
      </c>
      <c r="F7932" s="19"/>
      <c r="G7932" s="19">
        <v>0.12788954523360818</v>
      </c>
      <c r="H7932" s="19"/>
      <c r="I7932" s="19">
        <v>0.77902898561647593</v>
      </c>
      <c r="J7932" s="19"/>
      <c r="K7932" s="19"/>
      <c r="L7932" s="19">
        <v>0.60749467322932282</v>
      </c>
      <c r="M7932" s="19">
        <v>0.69376827914595907</v>
      </c>
      <c r="N7932" s="19"/>
      <c r="O7932" s="19">
        <v>0.2954372283836052</v>
      </c>
      <c r="P7932" s="50"/>
      <c r="R7932" s="9" t="s">
        <v>0</v>
      </c>
    </row>
    <row r="7933" spans="2:18" x14ac:dyDescent="0.2">
      <c r="B7933" s="25">
        <v>7703</v>
      </c>
      <c r="C7933" s="193">
        <v>0.70162659686733486</v>
      </c>
      <c r="D7933" s="19"/>
      <c r="E7933" s="19">
        <v>0.12544193620202312</v>
      </c>
      <c r="F7933" s="19"/>
      <c r="G7933" s="19">
        <v>0.32393964930081098</v>
      </c>
      <c r="H7933" s="19"/>
      <c r="I7933" s="19">
        <v>0.23034509414189289</v>
      </c>
      <c r="J7933" s="19"/>
      <c r="K7933" s="19">
        <v>0.48233484407942667</v>
      </c>
      <c r="L7933" s="19"/>
      <c r="M7933" s="19">
        <v>0.58558008766798653</v>
      </c>
      <c r="N7933" s="19"/>
      <c r="O7933" s="19">
        <v>0.91507350202309734</v>
      </c>
      <c r="P7933" s="50"/>
      <c r="R7933" s="9" t="s">
        <v>0</v>
      </c>
    </row>
    <row r="7934" spans="2:18" x14ac:dyDescent="0.2">
      <c r="B7934" s="25">
        <v>7704</v>
      </c>
      <c r="C7934" s="193"/>
      <c r="D7934" s="19">
        <v>0.21100943799103081</v>
      </c>
      <c r="E7934" s="19">
        <v>0.56027209407514567</v>
      </c>
      <c r="F7934" s="19"/>
      <c r="G7934" s="19"/>
      <c r="H7934" s="19">
        <v>0.72791183609758459</v>
      </c>
      <c r="I7934" s="19">
        <v>1.1763610585396778</v>
      </c>
      <c r="J7934" s="19"/>
      <c r="K7934" s="19">
        <v>0.35356610284565554</v>
      </c>
      <c r="L7934" s="19"/>
      <c r="M7934" s="19"/>
      <c r="N7934" s="19">
        <v>0.80591046108352815</v>
      </c>
      <c r="O7934" s="19">
        <v>0.46461153378477504</v>
      </c>
      <c r="P7934" s="50"/>
      <c r="R7934" s="9" t="s">
        <v>0</v>
      </c>
    </row>
    <row r="7935" spans="2:18" x14ac:dyDescent="0.2">
      <c r="B7935" s="25">
        <v>7705</v>
      </c>
      <c r="C7935" s="193"/>
      <c r="D7935" s="19">
        <v>1.4290231284286772</v>
      </c>
      <c r="E7935" s="19"/>
      <c r="F7935" s="19">
        <v>0.3444078344873483</v>
      </c>
      <c r="G7935" s="19"/>
      <c r="H7935" s="19">
        <v>0.43681303496198942</v>
      </c>
      <c r="I7935" s="19"/>
      <c r="J7935" s="19">
        <v>1.0477708379762372</v>
      </c>
      <c r="K7935" s="19"/>
      <c r="L7935" s="19">
        <v>1.3059414522780357</v>
      </c>
      <c r="M7935" s="19"/>
      <c r="N7935" s="19">
        <v>1.4287738313672749</v>
      </c>
      <c r="O7935" s="19"/>
      <c r="P7935" s="50">
        <v>0.95187426241207551</v>
      </c>
      <c r="R7935" s="9" t="s">
        <v>0</v>
      </c>
    </row>
    <row r="7936" spans="2:18" x14ac:dyDescent="0.2">
      <c r="B7936" s="25">
        <v>7706</v>
      </c>
      <c r="C7936" s="193">
        <v>0.26358240469520666</v>
      </c>
      <c r="D7936" s="19"/>
      <c r="E7936" s="19"/>
      <c r="F7936" s="19">
        <v>0.57783601344523228</v>
      </c>
      <c r="G7936" s="19"/>
      <c r="H7936" s="19">
        <v>1.5814704658279151</v>
      </c>
      <c r="I7936" s="19"/>
      <c r="J7936" s="19">
        <v>0.83513660212602647</v>
      </c>
      <c r="K7936" s="19"/>
      <c r="L7936" s="19">
        <v>0.63052070348608025</v>
      </c>
      <c r="M7936" s="19"/>
      <c r="N7936" s="19">
        <v>1.0767062241023786</v>
      </c>
      <c r="O7936" s="19"/>
      <c r="P7936" s="50">
        <v>0.77013814825402915</v>
      </c>
      <c r="R7936" s="9" t="s">
        <v>0</v>
      </c>
    </row>
    <row r="7937" spans="2:18" x14ac:dyDescent="0.2">
      <c r="B7937" s="25">
        <v>7707</v>
      </c>
      <c r="C7937" s="193">
        <v>2.0696650166621429</v>
      </c>
      <c r="D7937" s="19"/>
      <c r="E7937" s="19">
        <v>0.99660473333783195</v>
      </c>
      <c r="F7937" s="19"/>
      <c r="G7937" s="19">
        <v>1.8595846467254744</v>
      </c>
      <c r="H7937" s="19"/>
      <c r="I7937" s="19">
        <v>0.6278634040324057</v>
      </c>
      <c r="J7937" s="19"/>
      <c r="K7937" s="19">
        <v>0.94351506867812762</v>
      </c>
      <c r="L7937" s="19"/>
      <c r="M7937" s="19">
        <v>0.13954362315088592</v>
      </c>
      <c r="N7937" s="19"/>
      <c r="O7937" s="19">
        <v>1.3592563655375365</v>
      </c>
      <c r="P7937" s="50"/>
      <c r="R7937" s="9" t="s">
        <v>0</v>
      </c>
    </row>
    <row r="7938" spans="2:18" x14ac:dyDescent="0.2">
      <c r="B7938" s="25">
        <v>7708</v>
      </c>
      <c r="C7938" s="193"/>
      <c r="D7938" s="19">
        <v>2.3539204396589608</v>
      </c>
      <c r="E7938" s="19"/>
      <c r="F7938" s="19">
        <v>1.0927452389471108</v>
      </c>
      <c r="G7938" s="19"/>
      <c r="H7938" s="19">
        <v>1.075554374581795</v>
      </c>
      <c r="I7938" s="19"/>
      <c r="J7938" s="19">
        <v>1.8480134205960477</v>
      </c>
      <c r="K7938" s="19"/>
      <c r="L7938" s="19">
        <v>1.1696327670982489</v>
      </c>
      <c r="M7938" s="19"/>
      <c r="N7938" s="19">
        <v>1.1513328155611025</v>
      </c>
      <c r="O7938" s="19"/>
      <c r="P7938" s="50">
        <v>1.445460717929288</v>
      </c>
      <c r="R7938" s="9" t="s">
        <v>0</v>
      </c>
    </row>
    <row r="7939" spans="2:18" x14ac:dyDescent="0.2">
      <c r="B7939" s="25">
        <v>7709</v>
      </c>
      <c r="C7939" s="193"/>
      <c r="D7939" s="19">
        <v>0.54833684113202263</v>
      </c>
      <c r="E7939" s="19"/>
      <c r="F7939" s="19">
        <v>0.3925942856516218</v>
      </c>
      <c r="G7939" s="19"/>
      <c r="H7939" s="19">
        <v>0.23303757223365901</v>
      </c>
      <c r="I7939" s="19">
        <v>0.28811387004494626</v>
      </c>
      <c r="J7939" s="19"/>
      <c r="K7939" s="19">
        <v>0.62213695614431896</v>
      </c>
      <c r="L7939" s="19"/>
      <c r="M7939" s="19">
        <v>1.0718255270139889</v>
      </c>
      <c r="N7939" s="19"/>
      <c r="O7939" s="19"/>
      <c r="P7939" s="50">
        <v>0.20463426057803757</v>
      </c>
      <c r="R7939" s="9" t="s">
        <v>0</v>
      </c>
    </row>
    <row r="7940" spans="2:18" x14ac:dyDescent="0.2">
      <c r="B7940" s="25">
        <v>7710</v>
      </c>
      <c r="C7940" s="193"/>
      <c r="D7940" s="19">
        <v>1.3749551448924713</v>
      </c>
      <c r="E7940" s="19"/>
      <c r="F7940" s="19">
        <v>1.4948784353332218</v>
      </c>
      <c r="G7940" s="19"/>
      <c r="H7940" s="19">
        <v>1.3862174707606305</v>
      </c>
      <c r="I7940" s="19"/>
      <c r="J7940" s="19">
        <v>1.5216901359226493</v>
      </c>
      <c r="K7940" s="19"/>
      <c r="L7940" s="19">
        <v>0.4523729766621058</v>
      </c>
      <c r="M7940" s="19"/>
      <c r="N7940" s="19">
        <v>1.4826181463267418</v>
      </c>
      <c r="O7940" s="19"/>
      <c r="P7940" s="50">
        <v>1.2682433724596058</v>
      </c>
      <c r="R7940" s="9" t="s">
        <v>0</v>
      </c>
    </row>
    <row r="7941" spans="2:18" x14ac:dyDescent="0.2">
      <c r="B7941" s="25">
        <v>7711</v>
      </c>
      <c r="C7941" s="193"/>
      <c r="D7941" s="19">
        <v>0.26471324812582159</v>
      </c>
      <c r="E7941" s="19"/>
      <c r="F7941" s="19">
        <v>1.1920522440567907</v>
      </c>
      <c r="G7941" s="19"/>
      <c r="H7941" s="19">
        <v>1.464430734317766</v>
      </c>
      <c r="I7941" s="19"/>
      <c r="J7941" s="19">
        <v>0.89051949259183483</v>
      </c>
      <c r="K7941" s="19"/>
      <c r="L7941" s="19">
        <v>1.0934494991208841</v>
      </c>
      <c r="M7941" s="19"/>
      <c r="N7941" s="19">
        <v>0.80766473489110058</v>
      </c>
      <c r="O7941" s="19"/>
      <c r="P7941" s="50">
        <v>1.1600180718721809</v>
      </c>
      <c r="R7941" s="9" t="s">
        <v>0</v>
      </c>
    </row>
    <row r="7942" spans="2:18" x14ac:dyDescent="0.2">
      <c r="B7942" s="25">
        <v>7712</v>
      </c>
      <c r="C7942" s="193">
        <v>0.32111260257953989</v>
      </c>
      <c r="D7942" s="19"/>
      <c r="E7942" s="19"/>
      <c r="F7942" s="19">
        <v>0.42968487829448632</v>
      </c>
      <c r="G7942" s="19">
        <v>0.20226569602077707</v>
      </c>
      <c r="H7942" s="19"/>
      <c r="I7942" s="19">
        <v>0.69356216269030402</v>
      </c>
      <c r="J7942" s="19"/>
      <c r="K7942" s="19">
        <v>0.27515304192932016</v>
      </c>
      <c r="L7942" s="19"/>
      <c r="M7942" s="19">
        <v>0.28996033156769541</v>
      </c>
      <c r="N7942" s="19"/>
      <c r="O7942" s="19">
        <v>9.5321141432778089E-2</v>
      </c>
      <c r="P7942" s="50"/>
      <c r="R7942" s="9" t="s">
        <v>0</v>
      </c>
    </row>
    <row r="7943" spans="2:18" x14ac:dyDescent="0.2">
      <c r="B7943" s="25">
        <v>7713</v>
      </c>
      <c r="C7943" s="193">
        <v>0.35788833961728289</v>
      </c>
      <c r="D7943" s="19"/>
      <c r="E7943" s="19">
        <v>0.26802856515596196</v>
      </c>
      <c r="F7943" s="19"/>
      <c r="G7943" s="19">
        <v>0.15114404080874416</v>
      </c>
      <c r="H7943" s="19"/>
      <c r="I7943" s="19"/>
      <c r="J7943" s="19">
        <v>0.20388031732008299</v>
      </c>
      <c r="K7943" s="19">
        <v>0.69729646186500549</v>
      </c>
      <c r="L7943" s="19"/>
      <c r="M7943" s="19">
        <v>0.69311174334147307</v>
      </c>
      <c r="N7943" s="19"/>
      <c r="O7943" s="19"/>
      <c r="P7943" s="50">
        <v>0.51296847645019783</v>
      </c>
      <c r="R7943" s="9" t="s">
        <v>0</v>
      </c>
    </row>
    <row r="7944" spans="2:18" x14ac:dyDescent="0.2">
      <c r="B7944" s="25">
        <v>7714</v>
      </c>
      <c r="C7944" s="193"/>
      <c r="D7944" s="19">
        <v>1.3588390619449</v>
      </c>
      <c r="E7944" s="19"/>
      <c r="F7944" s="19">
        <v>1.8167054909529043</v>
      </c>
      <c r="G7944" s="19"/>
      <c r="H7944" s="19">
        <v>1.2157690246494246</v>
      </c>
      <c r="I7944" s="19"/>
      <c r="J7944" s="19">
        <v>1.7336953186302815</v>
      </c>
      <c r="K7944" s="19"/>
      <c r="L7944" s="19">
        <v>2.074645987317103</v>
      </c>
      <c r="M7944" s="19"/>
      <c r="N7944" s="19">
        <v>2.1570567268720482</v>
      </c>
      <c r="O7944" s="19"/>
      <c r="P7944" s="50">
        <v>1.3157988065022979</v>
      </c>
      <c r="R7944" s="9" t="s">
        <v>0</v>
      </c>
    </row>
    <row r="7945" spans="2:18" x14ac:dyDescent="0.2">
      <c r="B7945" s="25">
        <v>7715</v>
      </c>
      <c r="C7945" s="193">
        <v>1.3731288850714127</v>
      </c>
      <c r="D7945" s="19"/>
      <c r="E7945" s="19">
        <v>1.0843186313007418</v>
      </c>
      <c r="F7945" s="19"/>
      <c r="G7945" s="19">
        <v>1.1894702632809149</v>
      </c>
      <c r="H7945" s="19"/>
      <c r="I7945" s="19">
        <v>0.6491092095381783</v>
      </c>
      <c r="J7945" s="19"/>
      <c r="K7945" s="19">
        <v>1.5597607785717333</v>
      </c>
      <c r="L7945" s="19"/>
      <c r="M7945" s="19">
        <v>1.3148485795546945</v>
      </c>
      <c r="N7945" s="19"/>
      <c r="O7945" s="19">
        <v>2.0520079171557137</v>
      </c>
      <c r="P7945" s="50"/>
      <c r="R7945" s="9" t="s">
        <v>0</v>
      </c>
    </row>
    <row r="7946" spans="2:18" x14ac:dyDescent="0.2">
      <c r="B7946" s="25">
        <v>7716</v>
      </c>
      <c r="C7946" s="193">
        <v>0.98057578496503861</v>
      </c>
      <c r="D7946" s="19"/>
      <c r="E7946" s="19">
        <v>0.94685761910612198</v>
      </c>
      <c r="F7946" s="19"/>
      <c r="G7946" s="19">
        <v>0.77419683115571714</v>
      </c>
      <c r="H7946" s="19"/>
      <c r="I7946" s="19">
        <v>1.674546224753678</v>
      </c>
      <c r="J7946" s="19"/>
      <c r="K7946" s="19">
        <v>0.24188244160767636</v>
      </c>
      <c r="L7946" s="19"/>
      <c r="M7946" s="19">
        <v>1.0498682646164545</v>
      </c>
      <c r="N7946" s="19"/>
      <c r="O7946" s="19">
        <v>0.57502221357121774</v>
      </c>
      <c r="P7946" s="50"/>
      <c r="R7946" s="9" t="s">
        <v>0</v>
      </c>
    </row>
    <row r="7947" spans="2:18" x14ac:dyDescent="0.2">
      <c r="B7947" s="25">
        <v>7717</v>
      </c>
      <c r="C7947" s="193">
        <v>0.36966783463786507</v>
      </c>
      <c r="D7947" s="19"/>
      <c r="E7947" s="19">
        <v>0.61661928449752768</v>
      </c>
      <c r="F7947" s="19"/>
      <c r="G7947" s="19">
        <v>0.90083528455631745</v>
      </c>
      <c r="H7947" s="19"/>
      <c r="I7947" s="19">
        <v>0.55962064534671596</v>
      </c>
      <c r="J7947" s="19"/>
      <c r="K7947" s="19"/>
      <c r="L7947" s="19">
        <v>0.54309836122024979</v>
      </c>
      <c r="M7947" s="19">
        <v>0.38635812664735752</v>
      </c>
      <c r="N7947" s="19"/>
      <c r="O7947" s="19"/>
      <c r="P7947" s="50">
        <v>1.0767997009907808</v>
      </c>
      <c r="R7947" s="9" t="s">
        <v>0</v>
      </c>
    </row>
    <row r="7948" spans="2:18" x14ac:dyDescent="0.2">
      <c r="B7948" s="25">
        <v>7718</v>
      </c>
      <c r="C7948" s="193"/>
      <c r="D7948" s="19">
        <v>0.45333535541804471</v>
      </c>
      <c r="E7948" s="19"/>
      <c r="F7948" s="19">
        <v>0.15670339529925817</v>
      </c>
      <c r="G7948" s="19">
        <v>0.4709798703006608</v>
      </c>
      <c r="H7948" s="19"/>
      <c r="I7948" s="19">
        <v>0.80918956861839231</v>
      </c>
      <c r="J7948" s="19"/>
      <c r="K7948" s="19">
        <v>0.19517019135230135</v>
      </c>
      <c r="L7948" s="19"/>
      <c r="M7948" s="19">
        <v>0.3069872630623246</v>
      </c>
      <c r="N7948" s="19"/>
      <c r="O7948" s="19">
        <v>0.56724214686808205</v>
      </c>
      <c r="P7948" s="50"/>
      <c r="R7948" s="9" t="s">
        <v>0</v>
      </c>
    </row>
    <row r="7949" spans="2:18" x14ac:dyDescent="0.2">
      <c r="B7949" s="25">
        <v>7719</v>
      </c>
      <c r="C7949" s="193">
        <v>0.56701375688878342</v>
      </c>
      <c r="D7949" s="19"/>
      <c r="E7949" s="19">
        <v>0.44510089335134595</v>
      </c>
      <c r="F7949" s="19"/>
      <c r="G7949" s="19">
        <v>0.74813017004208693</v>
      </c>
      <c r="H7949" s="19"/>
      <c r="I7949" s="19">
        <v>0.38708153924981437</v>
      </c>
      <c r="J7949" s="19"/>
      <c r="K7949" s="19">
        <v>0.94071275870682214</v>
      </c>
      <c r="L7949" s="19"/>
      <c r="M7949" s="19">
        <v>0.60455238378169118</v>
      </c>
      <c r="N7949" s="19"/>
      <c r="O7949" s="19">
        <v>0.5699467977846816</v>
      </c>
      <c r="P7949" s="50"/>
      <c r="R7949" s="9" t="s">
        <v>0</v>
      </c>
    </row>
    <row r="7950" spans="2:18" x14ac:dyDescent="0.2">
      <c r="B7950" s="25">
        <v>7720</v>
      </c>
      <c r="C7950" s="193"/>
      <c r="D7950" s="19">
        <v>0.69183836589234393</v>
      </c>
      <c r="E7950" s="19"/>
      <c r="F7950" s="19">
        <v>0.76814532626284016</v>
      </c>
      <c r="G7950" s="19"/>
      <c r="H7950" s="19">
        <v>1.9442590684729792</v>
      </c>
      <c r="I7950" s="19"/>
      <c r="J7950" s="19">
        <v>0.75177298962969485</v>
      </c>
      <c r="K7950" s="19"/>
      <c r="L7950" s="19">
        <v>0.45192401297878459</v>
      </c>
      <c r="M7950" s="19"/>
      <c r="N7950" s="19">
        <v>0.76032399971958531</v>
      </c>
      <c r="O7950" s="19"/>
      <c r="P7950" s="50">
        <v>0.5652945803809446</v>
      </c>
      <c r="R7950" s="9" t="s">
        <v>0</v>
      </c>
    </row>
    <row r="7951" spans="2:18" x14ac:dyDescent="0.2">
      <c r="B7951" s="25">
        <v>7721</v>
      </c>
      <c r="C7951" s="193">
        <v>0.73908304341145725</v>
      </c>
      <c r="D7951" s="19"/>
      <c r="E7951" s="19">
        <v>1.1775465700307204</v>
      </c>
      <c r="F7951" s="19"/>
      <c r="G7951" s="19">
        <v>1.8109803357094298</v>
      </c>
      <c r="H7951" s="19"/>
      <c r="I7951" s="19">
        <v>0.30796117102126486</v>
      </c>
      <c r="J7951" s="19"/>
      <c r="K7951" s="19">
        <v>0.75148778018767448</v>
      </c>
      <c r="L7951" s="19"/>
      <c r="M7951" s="19">
        <v>0.67384049737184804</v>
      </c>
      <c r="N7951" s="19"/>
      <c r="O7951" s="19">
        <v>0.47444299612689128</v>
      </c>
      <c r="P7951" s="50"/>
      <c r="R7951" s="9" t="s">
        <v>0</v>
      </c>
    </row>
    <row r="7952" spans="2:18" x14ac:dyDescent="0.2">
      <c r="B7952" s="25">
        <v>7722</v>
      </c>
      <c r="C7952" s="193"/>
      <c r="D7952" s="19">
        <v>1.0329874469017701</v>
      </c>
      <c r="E7952" s="19"/>
      <c r="F7952" s="19">
        <v>0.4927650819841462</v>
      </c>
      <c r="G7952" s="19"/>
      <c r="H7952" s="19">
        <v>0.44756568657381884</v>
      </c>
      <c r="I7952" s="19"/>
      <c r="J7952" s="19">
        <v>0.75419507429123855</v>
      </c>
      <c r="K7952" s="19"/>
      <c r="L7952" s="19">
        <v>0.67796488992555692</v>
      </c>
      <c r="M7952" s="19"/>
      <c r="N7952" s="19">
        <v>0.50369196739829036</v>
      </c>
      <c r="O7952" s="19">
        <v>0.30134707145254463</v>
      </c>
      <c r="P7952" s="50"/>
      <c r="R7952" s="9" t="s">
        <v>0</v>
      </c>
    </row>
    <row r="7953" spans="2:18" x14ac:dyDescent="0.2">
      <c r="B7953" s="25">
        <v>7723</v>
      </c>
      <c r="C7953" s="193">
        <v>2.1560015661833827</v>
      </c>
      <c r="D7953" s="19"/>
      <c r="E7953" s="19">
        <v>3.0484743609069369</v>
      </c>
      <c r="F7953" s="19"/>
      <c r="G7953" s="19">
        <v>1.7194022099865651</v>
      </c>
      <c r="H7953" s="19"/>
      <c r="I7953" s="19">
        <v>2.5241709025043253</v>
      </c>
      <c r="J7953" s="19"/>
      <c r="K7953" s="19">
        <v>1.9884367703624219</v>
      </c>
      <c r="L7953" s="19"/>
      <c r="M7953" s="19">
        <v>2.2143395241725496</v>
      </c>
      <c r="N7953" s="19"/>
      <c r="O7953" s="19">
        <v>2.0680538216061053</v>
      </c>
      <c r="P7953" s="50"/>
      <c r="R7953" s="9" t="s">
        <v>0</v>
      </c>
    </row>
    <row r="7954" spans="2:18" x14ac:dyDescent="0.2">
      <c r="B7954" s="25">
        <v>7724</v>
      </c>
      <c r="C7954" s="193"/>
      <c r="D7954" s="19">
        <v>1.9850805532293059</v>
      </c>
      <c r="E7954" s="19"/>
      <c r="F7954" s="19">
        <v>0.68610126950213601</v>
      </c>
      <c r="G7954" s="19"/>
      <c r="H7954" s="19">
        <v>1.2301223359298823</v>
      </c>
      <c r="I7954" s="19"/>
      <c r="J7954" s="19">
        <v>0.42410032715504897</v>
      </c>
      <c r="K7954" s="19">
        <v>7.4921846845106888E-2</v>
      </c>
      <c r="L7954" s="19"/>
      <c r="M7954" s="19"/>
      <c r="N7954" s="19">
        <v>0.184587222960997</v>
      </c>
      <c r="O7954" s="19"/>
      <c r="P7954" s="50">
        <v>1.0484184391502076</v>
      </c>
      <c r="R7954" s="9" t="s">
        <v>0</v>
      </c>
    </row>
    <row r="7955" spans="2:18" x14ac:dyDescent="0.2">
      <c r="B7955" s="25">
        <v>7725</v>
      </c>
      <c r="C7955" s="193">
        <v>0.67365409407047228</v>
      </c>
      <c r="D7955" s="19"/>
      <c r="E7955" s="19">
        <v>1.0052222743281749</v>
      </c>
      <c r="F7955" s="19"/>
      <c r="G7955" s="19">
        <v>1.0906474646128934</v>
      </c>
      <c r="H7955" s="19"/>
      <c r="I7955" s="19">
        <v>1.905109178806754</v>
      </c>
      <c r="J7955" s="19"/>
      <c r="K7955" s="19">
        <v>6.504687811423103E-2</v>
      </c>
      <c r="L7955" s="19"/>
      <c r="M7955" s="19">
        <v>0.73764269900429302</v>
      </c>
      <c r="N7955" s="19"/>
      <c r="O7955" s="19">
        <v>0.23404847178424149</v>
      </c>
      <c r="P7955" s="50"/>
      <c r="R7955" s="9" t="s">
        <v>0</v>
      </c>
    </row>
    <row r="7956" spans="2:18" x14ac:dyDescent="0.2">
      <c r="B7956" s="25">
        <v>7726</v>
      </c>
      <c r="C7956" s="193">
        <v>1.8346943895016368</v>
      </c>
      <c r="D7956" s="19"/>
      <c r="E7956" s="19">
        <v>2.4916919192335834</v>
      </c>
      <c r="F7956" s="19"/>
      <c r="G7956" s="19"/>
      <c r="H7956" s="19">
        <v>0.17249803519360268</v>
      </c>
      <c r="I7956" s="19">
        <v>1.5457234261161925</v>
      </c>
      <c r="J7956" s="19"/>
      <c r="K7956" s="19">
        <v>1.0678494968415364</v>
      </c>
      <c r="L7956" s="19"/>
      <c r="M7956" s="19">
        <v>0.39549745762011107</v>
      </c>
      <c r="N7956" s="19"/>
      <c r="O7956" s="19">
        <v>0.96318854607234039</v>
      </c>
      <c r="P7956" s="50"/>
      <c r="R7956" s="9" t="s">
        <v>0</v>
      </c>
    </row>
    <row r="7957" spans="2:18" x14ac:dyDescent="0.2">
      <c r="B7957" s="25">
        <v>7727</v>
      </c>
      <c r="C7957" s="193"/>
      <c r="D7957" s="19">
        <v>0.37149986354953074</v>
      </c>
      <c r="E7957" s="19">
        <v>0.62485552663837507</v>
      </c>
      <c r="F7957" s="19"/>
      <c r="G7957" s="19">
        <v>0.41240138682627298</v>
      </c>
      <c r="H7957" s="19"/>
      <c r="I7957" s="19"/>
      <c r="J7957" s="19">
        <v>0.99299430689925539</v>
      </c>
      <c r="K7957" s="19"/>
      <c r="L7957" s="19">
        <v>5.4755814542820178E-2</v>
      </c>
      <c r="M7957" s="19"/>
      <c r="N7957" s="19">
        <v>0.13546871062237595</v>
      </c>
      <c r="O7957" s="19"/>
      <c r="P7957" s="50">
        <v>1.1217137681686422</v>
      </c>
      <c r="R7957" s="9" t="s">
        <v>0</v>
      </c>
    </row>
    <row r="7958" spans="2:18" x14ac:dyDescent="0.2">
      <c r="B7958" s="25">
        <v>7728</v>
      </c>
      <c r="C7958" s="193"/>
      <c r="D7958" s="19">
        <v>0.80544666116809938</v>
      </c>
      <c r="E7958" s="19"/>
      <c r="F7958" s="19">
        <v>1.8496882967773109</v>
      </c>
      <c r="G7958" s="19"/>
      <c r="H7958" s="19">
        <v>0.98747318382564819</v>
      </c>
      <c r="I7958" s="19"/>
      <c r="J7958" s="19">
        <v>1.5778657983823141</v>
      </c>
      <c r="K7958" s="19"/>
      <c r="L7958" s="19">
        <v>0.9857240605791483</v>
      </c>
      <c r="M7958" s="19"/>
      <c r="N7958" s="19">
        <v>1.4461893688105409</v>
      </c>
      <c r="O7958" s="19"/>
      <c r="P7958" s="50">
        <v>0.81064120412064944</v>
      </c>
      <c r="R7958" s="9" t="s">
        <v>0</v>
      </c>
    </row>
    <row r="7959" spans="2:18" x14ac:dyDescent="0.2">
      <c r="B7959" s="25">
        <v>7729</v>
      </c>
      <c r="C7959" s="193"/>
      <c r="D7959" s="19">
        <v>0.44413734302839941</v>
      </c>
      <c r="E7959" s="19"/>
      <c r="F7959" s="19">
        <v>1.002006542863241</v>
      </c>
      <c r="G7959" s="19"/>
      <c r="H7959" s="19">
        <v>0.51355629292554184</v>
      </c>
      <c r="I7959" s="19"/>
      <c r="J7959" s="19">
        <v>0.56874380333720331</v>
      </c>
      <c r="K7959" s="19"/>
      <c r="L7959" s="19">
        <v>0.94615873228276381</v>
      </c>
      <c r="M7959" s="19"/>
      <c r="N7959" s="19">
        <v>0.86538188786018655</v>
      </c>
      <c r="O7959" s="19"/>
      <c r="P7959" s="50">
        <v>0.393757065129407</v>
      </c>
      <c r="R7959" s="9" t="s">
        <v>0</v>
      </c>
    </row>
    <row r="7960" spans="2:18" x14ac:dyDescent="0.2">
      <c r="B7960" s="25">
        <v>7730</v>
      </c>
      <c r="C7960" s="193">
        <v>8.229455434042178E-2</v>
      </c>
      <c r="D7960" s="19"/>
      <c r="E7960" s="19">
        <v>0.91058625623943468</v>
      </c>
      <c r="F7960" s="19"/>
      <c r="G7960" s="19"/>
      <c r="H7960" s="19">
        <v>0.1525143768089392</v>
      </c>
      <c r="I7960" s="19">
        <v>0.28417317671463216</v>
      </c>
      <c r="J7960" s="19"/>
      <c r="K7960" s="19">
        <v>0.24722307261183421</v>
      </c>
      <c r="L7960" s="19"/>
      <c r="M7960" s="19">
        <v>0.31357881323188114</v>
      </c>
      <c r="N7960" s="19"/>
      <c r="O7960" s="19"/>
      <c r="P7960" s="50">
        <v>0.56054199057546594</v>
      </c>
      <c r="R7960" s="9" t="s">
        <v>0</v>
      </c>
    </row>
    <row r="7961" spans="2:18" x14ac:dyDescent="0.2">
      <c r="B7961" s="25">
        <v>7731</v>
      </c>
      <c r="C7961" s="193">
        <v>0.93463920173960791</v>
      </c>
      <c r="D7961" s="19"/>
      <c r="E7961" s="19">
        <v>1.753569746147323</v>
      </c>
      <c r="F7961" s="19"/>
      <c r="G7961" s="19">
        <v>1.1013077981173354</v>
      </c>
      <c r="H7961" s="19"/>
      <c r="I7961" s="19">
        <v>1.068678284201998</v>
      </c>
      <c r="J7961" s="19"/>
      <c r="K7961" s="19">
        <v>1.2796117826460147</v>
      </c>
      <c r="L7961" s="19"/>
      <c r="M7961" s="19">
        <v>1.7203873406684962</v>
      </c>
      <c r="N7961" s="19"/>
      <c r="O7961" s="19">
        <v>1.1944822160906789</v>
      </c>
      <c r="P7961" s="50"/>
      <c r="R7961" s="9" t="s">
        <v>0</v>
      </c>
    </row>
    <row r="7962" spans="2:18" x14ac:dyDescent="0.2">
      <c r="B7962" s="25">
        <v>7732</v>
      </c>
      <c r="C7962" s="193">
        <v>0.24960015765401838</v>
      </c>
      <c r="D7962" s="19"/>
      <c r="E7962" s="19">
        <v>1.937092736997291</v>
      </c>
      <c r="F7962" s="19"/>
      <c r="G7962" s="19">
        <v>1.0965341120684573</v>
      </c>
      <c r="H7962" s="19"/>
      <c r="I7962" s="19">
        <v>1.0841150667057839</v>
      </c>
      <c r="J7962" s="19"/>
      <c r="K7962" s="19"/>
      <c r="L7962" s="19">
        <v>0.72204746495178806</v>
      </c>
      <c r="M7962" s="19"/>
      <c r="N7962" s="19">
        <v>3.273441484929656E-2</v>
      </c>
      <c r="O7962" s="19">
        <v>0.48501038610262354</v>
      </c>
      <c r="P7962" s="50"/>
      <c r="R7962" s="9" t="s">
        <v>0</v>
      </c>
    </row>
    <row r="7963" spans="2:18" x14ac:dyDescent="0.2">
      <c r="B7963" s="25">
        <v>7733</v>
      </c>
      <c r="C7963" s="193">
        <v>0.32642051891138968</v>
      </c>
      <c r="D7963" s="19"/>
      <c r="E7963" s="19">
        <v>0.33142346348837903</v>
      </c>
      <c r="F7963" s="19"/>
      <c r="G7963" s="19">
        <v>0.40343029859306817</v>
      </c>
      <c r="H7963" s="19"/>
      <c r="I7963" s="19"/>
      <c r="J7963" s="19">
        <v>0.75501345215252613</v>
      </c>
      <c r="K7963" s="19">
        <v>0.38148390022407569</v>
      </c>
      <c r="L7963" s="19"/>
      <c r="M7963" s="19">
        <v>0.17406656073679833</v>
      </c>
      <c r="N7963" s="19"/>
      <c r="O7963" s="19"/>
      <c r="P7963" s="50">
        <v>0.25335642976230505</v>
      </c>
      <c r="R7963" s="9" t="s">
        <v>0</v>
      </c>
    </row>
    <row r="7964" spans="2:18" x14ac:dyDescent="0.2">
      <c r="B7964" s="25">
        <v>7734</v>
      </c>
      <c r="C7964" s="193">
        <v>0.59731163375157259</v>
      </c>
      <c r="D7964" s="19"/>
      <c r="E7964" s="19">
        <v>0.16828965394391135</v>
      </c>
      <c r="F7964" s="19"/>
      <c r="G7964" s="19"/>
      <c r="H7964" s="19">
        <v>0.1115296948221773</v>
      </c>
      <c r="I7964" s="19"/>
      <c r="J7964" s="19">
        <v>1.3962908635572313</v>
      </c>
      <c r="K7964" s="19">
        <v>0.38625097354655985</v>
      </c>
      <c r="L7964" s="19"/>
      <c r="M7964" s="19"/>
      <c r="N7964" s="19">
        <v>0.57985468908172388</v>
      </c>
      <c r="O7964" s="19">
        <v>2.0919475493888971E-2</v>
      </c>
      <c r="P7964" s="50"/>
      <c r="R7964" s="9" t="s">
        <v>0</v>
      </c>
    </row>
    <row r="7965" spans="2:18" x14ac:dyDescent="0.2">
      <c r="B7965" s="25">
        <v>7735</v>
      </c>
      <c r="C7965" s="193"/>
      <c r="D7965" s="19">
        <v>0.74762077732435017</v>
      </c>
      <c r="E7965" s="19"/>
      <c r="F7965" s="19">
        <v>0.44598871424143804</v>
      </c>
      <c r="G7965" s="19"/>
      <c r="H7965" s="19">
        <v>1.6964976585112175</v>
      </c>
      <c r="I7965" s="19"/>
      <c r="J7965" s="19">
        <v>1.0208321696918545</v>
      </c>
      <c r="K7965" s="19"/>
      <c r="L7965" s="19">
        <v>1.5311996558658079</v>
      </c>
      <c r="M7965" s="19"/>
      <c r="N7965" s="19">
        <v>0.5864028813442278</v>
      </c>
      <c r="O7965" s="19"/>
      <c r="P7965" s="50">
        <v>0.95007022554497467</v>
      </c>
      <c r="R7965" s="9" t="s">
        <v>0</v>
      </c>
    </row>
    <row r="7966" spans="2:18" x14ac:dyDescent="0.2">
      <c r="B7966" s="25">
        <v>7736</v>
      </c>
      <c r="C7966" s="193">
        <v>0.25092545431027569</v>
      </c>
      <c r="D7966" s="19"/>
      <c r="E7966" s="19">
        <v>0.44161981763171654</v>
      </c>
      <c r="F7966" s="19"/>
      <c r="G7966" s="19">
        <v>0.20544663736247087</v>
      </c>
      <c r="H7966" s="19"/>
      <c r="I7966" s="19">
        <v>0.33720174315652596</v>
      </c>
      <c r="J7966" s="19"/>
      <c r="K7966" s="19">
        <v>0.2990372481255425</v>
      </c>
      <c r="L7966" s="19"/>
      <c r="M7966" s="19">
        <v>0.26204865629841306</v>
      </c>
      <c r="N7966" s="19"/>
      <c r="O7966" s="19">
        <v>0.39834625174020399</v>
      </c>
      <c r="P7966" s="50"/>
      <c r="R7966" s="9" t="s">
        <v>0</v>
      </c>
    </row>
    <row r="7967" spans="2:18" x14ac:dyDescent="0.2">
      <c r="B7967" s="25">
        <v>7737</v>
      </c>
      <c r="C7967" s="193">
        <v>1.0454503930139309</v>
      </c>
      <c r="D7967" s="19"/>
      <c r="E7967" s="19"/>
      <c r="F7967" s="19">
        <v>5.5077068843181733E-2</v>
      </c>
      <c r="G7967" s="19">
        <v>0.26890885399265091</v>
      </c>
      <c r="H7967" s="19"/>
      <c r="I7967" s="19">
        <v>0.11312862675357714</v>
      </c>
      <c r="J7967" s="19"/>
      <c r="K7967" s="19">
        <v>0.69799459400536612</v>
      </c>
      <c r="L7967" s="19"/>
      <c r="M7967" s="19">
        <v>0.63023616022944762</v>
      </c>
      <c r="N7967" s="19"/>
      <c r="O7967" s="19">
        <v>0.16854452447756504</v>
      </c>
      <c r="P7967" s="50"/>
      <c r="R7967" s="9" t="s">
        <v>0</v>
      </c>
    </row>
    <row r="7968" spans="2:18" x14ac:dyDescent="0.2">
      <c r="B7968" s="25">
        <v>7738</v>
      </c>
      <c r="C7968" s="193">
        <v>0.34612518492538663</v>
      </c>
      <c r="D7968" s="19"/>
      <c r="E7968" s="19">
        <v>0.85013503601083784</v>
      </c>
      <c r="F7968" s="19"/>
      <c r="G7968" s="19">
        <v>0.2019379094577877</v>
      </c>
      <c r="H7968" s="19"/>
      <c r="I7968" s="19">
        <v>0.4527830505045875</v>
      </c>
      <c r="J7968" s="19"/>
      <c r="K7968" s="19">
        <v>0.35284769553403367</v>
      </c>
      <c r="L7968" s="19"/>
      <c r="M7968" s="19">
        <v>0.14043867402849425</v>
      </c>
      <c r="N7968" s="19"/>
      <c r="O7968" s="19">
        <v>0.49716738050883069</v>
      </c>
      <c r="P7968" s="50"/>
      <c r="R7968" s="9" t="s">
        <v>0</v>
      </c>
    </row>
    <row r="7969" spans="2:18" x14ac:dyDescent="0.2">
      <c r="B7969" s="25">
        <v>7739</v>
      </c>
      <c r="C7969" s="193">
        <v>1.539309226779036</v>
      </c>
      <c r="D7969" s="19"/>
      <c r="E7969" s="19">
        <v>2.2275923256111363</v>
      </c>
      <c r="F7969" s="19"/>
      <c r="G7969" s="19">
        <v>1.7281054668676818</v>
      </c>
      <c r="H7969" s="19"/>
      <c r="I7969" s="19">
        <v>1.9258008039301775</v>
      </c>
      <c r="J7969" s="19"/>
      <c r="K7969" s="19">
        <v>1.5125307971529312</v>
      </c>
      <c r="L7969" s="19"/>
      <c r="M7969" s="19">
        <v>1.8760952837603997</v>
      </c>
      <c r="N7969" s="19"/>
      <c r="O7969" s="19">
        <v>0.95353064844965374</v>
      </c>
      <c r="P7969" s="50"/>
      <c r="R7969" s="9" t="s">
        <v>0</v>
      </c>
    </row>
    <row r="7970" spans="2:18" x14ac:dyDescent="0.2">
      <c r="B7970" s="25">
        <v>7740</v>
      </c>
      <c r="C7970" s="193">
        <v>6.1825796536351514E-2</v>
      </c>
      <c r="D7970" s="19"/>
      <c r="E7970" s="19"/>
      <c r="F7970" s="19">
        <v>0.54458693145736958</v>
      </c>
      <c r="G7970" s="19"/>
      <c r="H7970" s="19">
        <v>2.1165602572227663E-2</v>
      </c>
      <c r="I7970" s="19"/>
      <c r="J7970" s="19">
        <v>0.40131534985967771</v>
      </c>
      <c r="K7970" s="19"/>
      <c r="L7970" s="19">
        <v>0.45182565605158281</v>
      </c>
      <c r="M7970" s="19"/>
      <c r="N7970" s="19">
        <v>0.7988283062920436</v>
      </c>
      <c r="O7970" s="19"/>
      <c r="P7970" s="50">
        <v>0.27346938733873594</v>
      </c>
      <c r="R7970" s="9" t="s">
        <v>0</v>
      </c>
    </row>
    <row r="7971" spans="2:18" x14ac:dyDescent="0.2">
      <c r="B7971" s="25">
        <v>7741</v>
      </c>
      <c r="C7971" s="193"/>
      <c r="D7971" s="19">
        <v>1.0871039520542667</v>
      </c>
      <c r="E7971" s="19"/>
      <c r="F7971" s="19">
        <v>0.70961550545034491</v>
      </c>
      <c r="G7971" s="19"/>
      <c r="H7971" s="19">
        <v>0.56035964087238821</v>
      </c>
      <c r="I7971" s="19"/>
      <c r="J7971" s="19">
        <v>1.0910556052022959</v>
      </c>
      <c r="K7971" s="19"/>
      <c r="L7971" s="19">
        <v>0.75304640021307667</v>
      </c>
      <c r="M7971" s="19"/>
      <c r="N7971" s="19">
        <v>0.54453642378429357</v>
      </c>
      <c r="O7971" s="19"/>
      <c r="P7971" s="50">
        <v>1.3976307873111695</v>
      </c>
      <c r="R7971" s="9" t="s">
        <v>0</v>
      </c>
    </row>
    <row r="7972" spans="2:18" x14ac:dyDescent="0.2">
      <c r="B7972" s="25">
        <v>7742</v>
      </c>
      <c r="C7972" s="193"/>
      <c r="D7972" s="19">
        <v>1.0694789878573094</v>
      </c>
      <c r="E7972" s="19"/>
      <c r="F7972" s="19">
        <v>1.7043782957385778</v>
      </c>
      <c r="G7972" s="19"/>
      <c r="H7972" s="19">
        <v>1.0497476104063297</v>
      </c>
      <c r="I7972" s="19"/>
      <c r="J7972" s="19">
        <v>1.5909440224331266</v>
      </c>
      <c r="K7972" s="19"/>
      <c r="L7972" s="19">
        <v>0.75061097356117679</v>
      </c>
      <c r="M7972" s="19"/>
      <c r="N7972" s="19">
        <v>0.43367604040858632</v>
      </c>
      <c r="O7972" s="19"/>
      <c r="P7972" s="50">
        <v>1.0453288114636925</v>
      </c>
      <c r="R7972" s="9" t="s">
        <v>0</v>
      </c>
    </row>
    <row r="7973" spans="2:18" x14ac:dyDescent="0.2">
      <c r="B7973" s="25">
        <v>7743</v>
      </c>
      <c r="C7973" s="193"/>
      <c r="D7973" s="19">
        <v>0.1246776882357742</v>
      </c>
      <c r="E7973" s="19">
        <v>3.9407153103707307E-2</v>
      </c>
      <c r="F7973" s="19"/>
      <c r="G7973" s="19"/>
      <c r="H7973" s="19">
        <v>5.7376120033075996E-2</v>
      </c>
      <c r="I7973" s="19">
        <v>0.224794988698613</v>
      </c>
      <c r="J7973" s="19"/>
      <c r="K7973" s="19">
        <v>1.8294242441168018E-2</v>
      </c>
      <c r="L7973" s="19"/>
      <c r="M7973" s="19">
        <v>0.23579935130337926</v>
      </c>
      <c r="N7973" s="19"/>
      <c r="O7973" s="19"/>
      <c r="P7973" s="50">
        <v>5.7435446971670336E-2</v>
      </c>
      <c r="R7973" s="9" t="s">
        <v>0</v>
      </c>
    </row>
    <row r="7974" spans="2:18" x14ac:dyDescent="0.2">
      <c r="B7974" s="25">
        <v>7744</v>
      </c>
      <c r="C7974" s="193">
        <v>0.54403970008955271</v>
      </c>
      <c r="D7974" s="19"/>
      <c r="E7974" s="19">
        <v>0.91866872181156412</v>
      </c>
      <c r="F7974" s="19"/>
      <c r="G7974" s="19">
        <v>0.88399958142830271</v>
      </c>
      <c r="H7974" s="19"/>
      <c r="I7974" s="19">
        <v>3.4206080846772381E-2</v>
      </c>
      <c r="J7974" s="19"/>
      <c r="K7974" s="19">
        <v>0.73534618512262784</v>
      </c>
      <c r="L7974" s="19"/>
      <c r="M7974" s="19">
        <v>0.30592208715983815</v>
      </c>
      <c r="N7974" s="19"/>
      <c r="O7974" s="19"/>
      <c r="P7974" s="50">
        <v>1.1814341058952071E-2</v>
      </c>
      <c r="R7974" s="9" t="s">
        <v>0</v>
      </c>
    </row>
    <row r="7975" spans="2:18" x14ac:dyDescent="0.2">
      <c r="B7975" s="25">
        <v>7745</v>
      </c>
      <c r="C7975" s="193"/>
      <c r="D7975" s="19">
        <v>0.30656807077606862</v>
      </c>
      <c r="E7975" s="19"/>
      <c r="F7975" s="19">
        <v>1.0617404578826448</v>
      </c>
      <c r="G7975" s="19"/>
      <c r="H7975" s="19">
        <v>0.4794453822357273</v>
      </c>
      <c r="I7975" s="19">
        <v>4.889776572163107E-2</v>
      </c>
      <c r="J7975" s="19"/>
      <c r="K7975" s="19"/>
      <c r="L7975" s="19">
        <v>0.1973822324547535</v>
      </c>
      <c r="M7975" s="19"/>
      <c r="N7975" s="19">
        <v>1.208169405839838</v>
      </c>
      <c r="O7975" s="19"/>
      <c r="P7975" s="50">
        <v>0.57121155719312056</v>
      </c>
      <c r="R7975" s="9" t="s">
        <v>0</v>
      </c>
    </row>
    <row r="7976" spans="2:18" x14ac:dyDescent="0.2">
      <c r="B7976" s="25">
        <v>7746</v>
      </c>
      <c r="C7976" s="193">
        <v>0.69095604112926046</v>
      </c>
      <c r="D7976" s="19"/>
      <c r="E7976" s="19">
        <v>3.6466025382926585E-2</v>
      </c>
      <c r="F7976" s="19"/>
      <c r="G7976" s="19"/>
      <c r="H7976" s="19">
        <v>0.464560593095457</v>
      </c>
      <c r="I7976" s="19"/>
      <c r="J7976" s="19">
        <v>0.26750466689256569</v>
      </c>
      <c r="K7976" s="19"/>
      <c r="L7976" s="19">
        <v>0.82218770575550493</v>
      </c>
      <c r="M7976" s="19">
        <v>0.32127702509022948</v>
      </c>
      <c r="N7976" s="19"/>
      <c r="O7976" s="19"/>
      <c r="P7976" s="50">
        <v>0.27439556175484825</v>
      </c>
      <c r="R7976" s="9" t="s">
        <v>0</v>
      </c>
    </row>
    <row r="7977" spans="2:18" x14ac:dyDescent="0.2">
      <c r="B7977" s="25">
        <v>7747</v>
      </c>
      <c r="C7977" s="193">
        <v>1.2233900375065583</v>
      </c>
      <c r="D7977" s="19"/>
      <c r="E7977" s="19">
        <v>1.4196912204454422</v>
      </c>
      <c r="F7977" s="19"/>
      <c r="G7977" s="19">
        <v>3.2212541645480335</v>
      </c>
      <c r="H7977" s="19"/>
      <c r="I7977" s="19">
        <v>1.626632987683748</v>
      </c>
      <c r="J7977" s="19"/>
      <c r="K7977" s="19">
        <v>2.2029920022071314</v>
      </c>
      <c r="L7977" s="19"/>
      <c r="M7977" s="19">
        <v>1.9753432350315658</v>
      </c>
      <c r="N7977" s="19"/>
      <c r="O7977" s="19">
        <v>2.4267520617182843</v>
      </c>
      <c r="P7977" s="50"/>
      <c r="R7977" s="9" t="s">
        <v>0</v>
      </c>
    </row>
    <row r="7978" spans="2:18" x14ac:dyDescent="0.2">
      <c r="B7978" s="25">
        <v>7748</v>
      </c>
      <c r="C7978" s="193"/>
      <c r="D7978" s="19">
        <v>9.8067739895118494E-2</v>
      </c>
      <c r="E7978" s="19"/>
      <c r="F7978" s="19">
        <v>3.3462997928886858E-2</v>
      </c>
      <c r="G7978" s="19"/>
      <c r="H7978" s="19">
        <v>0.25523657533468863</v>
      </c>
      <c r="I7978" s="19"/>
      <c r="J7978" s="19">
        <v>1.188654494067062</v>
      </c>
      <c r="K7978" s="19"/>
      <c r="L7978" s="19">
        <v>0.38510183773073997</v>
      </c>
      <c r="M7978" s="19"/>
      <c r="N7978" s="19">
        <v>1.02689925199414</v>
      </c>
      <c r="O7978" s="19"/>
      <c r="P7978" s="50">
        <v>8.7130464911227612E-2</v>
      </c>
      <c r="R7978" s="9" t="s">
        <v>0</v>
      </c>
    </row>
    <row r="7979" spans="2:18" x14ac:dyDescent="0.2">
      <c r="B7979" s="25">
        <v>7749</v>
      </c>
      <c r="C7979" s="193">
        <v>0.91025074366557635</v>
      </c>
      <c r="D7979" s="19"/>
      <c r="E7979" s="19">
        <v>9.7120889277742761E-2</v>
      </c>
      <c r="F7979" s="19"/>
      <c r="G7979" s="19"/>
      <c r="H7979" s="19">
        <v>0.15725016013073814</v>
      </c>
      <c r="I7979" s="19"/>
      <c r="J7979" s="19">
        <v>0.27780760327885617</v>
      </c>
      <c r="K7979" s="19">
        <v>0.12517718668426972</v>
      </c>
      <c r="L7979" s="19"/>
      <c r="M7979" s="19">
        <v>3.7305059624311993E-2</v>
      </c>
      <c r="N7979" s="19"/>
      <c r="O7979" s="19">
        <v>0.29954812743800491</v>
      </c>
      <c r="P7979" s="50"/>
      <c r="R7979" s="9" t="s">
        <v>0</v>
      </c>
    </row>
    <row r="7980" spans="2:18" x14ac:dyDescent="0.2">
      <c r="B7980" s="25">
        <v>7750</v>
      </c>
      <c r="C7980" s="193"/>
      <c r="D7980" s="19">
        <v>0.31845266034570929</v>
      </c>
      <c r="E7980" s="19">
        <v>0.33508864055050774</v>
      </c>
      <c r="F7980" s="19"/>
      <c r="G7980" s="19">
        <v>0.24123314500188328</v>
      </c>
      <c r="H7980" s="19"/>
      <c r="I7980" s="19">
        <v>0.16925739959109365</v>
      </c>
      <c r="J7980" s="19"/>
      <c r="K7980" s="19">
        <v>0.16775637163225413</v>
      </c>
      <c r="L7980" s="19"/>
      <c r="M7980" s="19"/>
      <c r="N7980" s="19">
        <v>1.2214509735629149</v>
      </c>
      <c r="O7980" s="19">
        <v>0.74451486981603499</v>
      </c>
      <c r="P7980" s="50"/>
      <c r="R7980" s="9" t="s">
        <v>0</v>
      </c>
    </row>
    <row r="7981" spans="2:18" x14ac:dyDescent="0.2">
      <c r="B7981" s="25">
        <v>7751</v>
      </c>
      <c r="C7981" s="193"/>
      <c r="D7981" s="19">
        <v>1.7739236104705618</v>
      </c>
      <c r="E7981" s="19"/>
      <c r="F7981" s="19">
        <v>1.5394442665045571</v>
      </c>
      <c r="G7981" s="19"/>
      <c r="H7981" s="19">
        <v>1.2277662200869122</v>
      </c>
      <c r="I7981" s="19"/>
      <c r="J7981" s="19">
        <v>1.1040241403407267</v>
      </c>
      <c r="K7981" s="19"/>
      <c r="L7981" s="19">
        <v>1.0305834765935078</v>
      </c>
      <c r="M7981" s="19"/>
      <c r="N7981" s="19">
        <v>0.63713030285078576</v>
      </c>
      <c r="O7981" s="19"/>
      <c r="P7981" s="50">
        <v>0.84768696128629695</v>
      </c>
      <c r="R7981" s="9" t="s">
        <v>0</v>
      </c>
    </row>
    <row r="7982" spans="2:18" x14ac:dyDescent="0.2">
      <c r="B7982" s="25">
        <v>7752</v>
      </c>
      <c r="C7982" s="193">
        <v>0.59066099675143058</v>
      </c>
      <c r="D7982" s="19"/>
      <c r="E7982" s="19">
        <v>1.5442735389754145</v>
      </c>
      <c r="F7982" s="19"/>
      <c r="G7982" s="19">
        <v>1.0899201197168931</v>
      </c>
      <c r="H7982" s="19"/>
      <c r="I7982" s="19">
        <v>0.69573759209046726</v>
      </c>
      <c r="J7982" s="19"/>
      <c r="K7982" s="19">
        <v>0.69985478674518042</v>
      </c>
      <c r="L7982" s="19"/>
      <c r="M7982" s="19">
        <v>0.71236344128220708</v>
      </c>
      <c r="N7982" s="19"/>
      <c r="O7982" s="19">
        <v>1.5032370458475994</v>
      </c>
      <c r="P7982" s="50"/>
      <c r="R7982" s="9" t="s">
        <v>0</v>
      </c>
    </row>
    <row r="7983" spans="2:18" x14ac:dyDescent="0.2">
      <c r="B7983" s="25">
        <v>7753</v>
      </c>
      <c r="C7983" s="193">
        <v>0.91508037335093728</v>
      </c>
      <c r="D7983" s="19"/>
      <c r="E7983" s="19"/>
      <c r="F7983" s="19">
        <v>0.1694006698436229</v>
      </c>
      <c r="G7983" s="19"/>
      <c r="H7983" s="19">
        <v>0.2381440155526458</v>
      </c>
      <c r="I7983" s="19">
        <v>1.0307106117624474</v>
      </c>
      <c r="J7983" s="19"/>
      <c r="K7983" s="19">
        <v>0.83289744098742002</v>
      </c>
      <c r="L7983" s="19"/>
      <c r="M7983" s="19"/>
      <c r="N7983" s="19">
        <v>0.73067442802625915</v>
      </c>
      <c r="O7983" s="19">
        <v>0.68546739816559821</v>
      </c>
      <c r="P7983" s="50"/>
      <c r="R7983" s="9" t="s">
        <v>0</v>
      </c>
    </row>
    <row r="7984" spans="2:18" x14ac:dyDescent="0.2">
      <c r="B7984" s="25">
        <v>7754</v>
      </c>
      <c r="C7984" s="193"/>
      <c r="D7984" s="19">
        <v>0.47467483318366022</v>
      </c>
      <c r="E7984" s="19"/>
      <c r="F7984" s="19">
        <v>0.26719833196512455</v>
      </c>
      <c r="G7984" s="19"/>
      <c r="H7984" s="19">
        <v>0.88472017640707556</v>
      </c>
      <c r="I7984" s="19"/>
      <c r="J7984" s="19">
        <v>0.30213870401178095</v>
      </c>
      <c r="K7984" s="19"/>
      <c r="L7984" s="19">
        <v>1.0930734358073251</v>
      </c>
      <c r="M7984" s="19"/>
      <c r="N7984" s="19">
        <v>8.9184208567053544E-2</v>
      </c>
      <c r="O7984" s="19"/>
      <c r="P7984" s="50">
        <v>1.2811197105006888</v>
      </c>
      <c r="R7984" s="9" t="s">
        <v>0</v>
      </c>
    </row>
    <row r="7985" spans="2:18" x14ac:dyDescent="0.2">
      <c r="B7985" s="25">
        <v>7755</v>
      </c>
      <c r="C7985" s="193"/>
      <c r="D7985" s="19">
        <v>0.75111691530115998</v>
      </c>
      <c r="E7985" s="19"/>
      <c r="F7985" s="19">
        <v>0.61405189210328182</v>
      </c>
      <c r="G7985" s="19"/>
      <c r="H7985" s="19">
        <v>1.1592542258100116</v>
      </c>
      <c r="I7985" s="19"/>
      <c r="J7985" s="19">
        <v>1.2216610768863476</v>
      </c>
      <c r="K7985" s="19"/>
      <c r="L7985" s="19">
        <v>1.3887374911074832</v>
      </c>
      <c r="M7985" s="19"/>
      <c r="N7985" s="19">
        <v>1.2814250861597465</v>
      </c>
      <c r="O7985" s="19"/>
      <c r="P7985" s="50">
        <v>0.85762991372150754</v>
      </c>
      <c r="R7985" s="9" t="s">
        <v>0</v>
      </c>
    </row>
    <row r="7986" spans="2:18" x14ac:dyDescent="0.2">
      <c r="B7986" s="25">
        <v>7756</v>
      </c>
      <c r="C7986" s="193"/>
      <c r="D7986" s="19">
        <v>0.33105422898290338</v>
      </c>
      <c r="E7986" s="19"/>
      <c r="F7986" s="19">
        <v>1.6951661211495539</v>
      </c>
      <c r="G7986" s="19">
        <v>0.16500335568500973</v>
      </c>
      <c r="H7986" s="19"/>
      <c r="I7986" s="19"/>
      <c r="J7986" s="19">
        <v>0.19704558402265643</v>
      </c>
      <c r="K7986" s="19"/>
      <c r="L7986" s="19">
        <v>0.27120418489300846</v>
      </c>
      <c r="M7986" s="19">
        <v>9.036818886275795E-2</v>
      </c>
      <c r="N7986" s="19"/>
      <c r="O7986" s="19"/>
      <c r="P7986" s="50">
        <v>0.78288612949178726</v>
      </c>
      <c r="R7986" s="9" t="s">
        <v>0</v>
      </c>
    </row>
    <row r="7987" spans="2:18" x14ac:dyDescent="0.2">
      <c r="B7987" s="25">
        <v>7757</v>
      </c>
      <c r="C7987" s="193">
        <v>0.92306923496520377</v>
      </c>
      <c r="D7987" s="19"/>
      <c r="E7987" s="19"/>
      <c r="F7987" s="19">
        <v>2.4914920948062958E-2</v>
      </c>
      <c r="G7987" s="19">
        <v>1.2252364485128029</v>
      </c>
      <c r="H7987" s="19"/>
      <c r="I7987" s="19">
        <v>1.3378200040528674</v>
      </c>
      <c r="J7987" s="19"/>
      <c r="K7987" s="19">
        <v>0.13620350170213932</v>
      </c>
      <c r="L7987" s="19"/>
      <c r="M7987" s="19">
        <v>0.38218961556668224</v>
      </c>
      <c r="N7987" s="19"/>
      <c r="O7987" s="19">
        <v>0.34658112243215095</v>
      </c>
      <c r="P7987" s="50"/>
      <c r="R7987" s="9" t="s">
        <v>0</v>
      </c>
    </row>
    <row r="7988" spans="2:18" x14ac:dyDescent="0.2">
      <c r="B7988" s="25">
        <v>7758</v>
      </c>
      <c r="C7988" s="193">
        <v>0.91714515490746484</v>
      </c>
      <c r="D7988" s="19"/>
      <c r="E7988" s="19">
        <v>0.59281072670729262</v>
      </c>
      <c r="F7988" s="19"/>
      <c r="G7988" s="19">
        <v>2.2521449896649857E-2</v>
      </c>
      <c r="H7988" s="19"/>
      <c r="I7988" s="19">
        <v>0.48901187749002251</v>
      </c>
      <c r="J7988" s="19"/>
      <c r="K7988" s="19">
        <v>0.42956897622307361</v>
      </c>
      <c r="L7988" s="19"/>
      <c r="M7988" s="19">
        <v>0.17053859071323194</v>
      </c>
      <c r="N7988" s="19"/>
      <c r="O7988" s="19">
        <v>0.25972919884394347</v>
      </c>
      <c r="P7988" s="50"/>
      <c r="R7988" s="9" t="s">
        <v>0</v>
      </c>
    </row>
    <row r="7989" spans="2:18" x14ac:dyDescent="0.2">
      <c r="B7989" s="25">
        <v>7759</v>
      </c>
      <c r="C7989" s="193">
        <v>1.8769986068251245</v>
      </c>
      <c r="D7989" s="19"/>
      <c r="E7989" s="19">
        <v>1.5670921292646747</v>
      </c>
      <c r="F7989" s="19"/>
      <c r="G7989" s="19">
        <v>2.0697906734756706</v>
      </c>
      <c r="H7989" s="19"/>
      <c r="I7989" s="19">
        <v>0.31685896608140079</v>
      </c>
      <c r="J7989" s="19"/>
      <c r="K7989" s="19">
        <v>2.6792106270905869</v>
      </c>
      <c r="L7989" s="19"/>
      <c r="M7989" s="19">
        <v>2.4475603927471732</v>
      </c>
      <c r="N7989" s="19"/>
      <c r="O7989" s="19">
        <v>2.3298056924814641</v>
      </c>
      <c r="P7989" s="50"/>
      <c r="R7989" s="9" t="s">
        <v>0</v>
      </c>
    </row>
    <row r="7990" spans="2:18" x14ac:dyDescent="0.2">
      <c r="B7990" s="25">
        <v>7760</v>
      </c>
      <c r="C7990" s="193">
        <v>0.2436669364359694</v>
      </c>
      <c r="D7990" s="19"/>
      <c r="E7990" s="19">
        <v>0.4503100619679446</v>
      </c>
      <c r="F7990" s="19"/>
      <c r="G7990" s="19">
        <v>0.18489009971911247</v>
      </c>
      <c r="H7990" s="19"/>
      <c r="I7990" s="19">
        <v>0.2387612781014635</v>
      </c>
      <c r="J7990" s="19"/>
      <c r="K7990" s="19">
        <v>0.69488490211313869</v>
      </c>
      <c r="L7990" s="19"/>
      <c r="M7990" s="19">
        <v>0.41692901145893962</v>
      </c>
      <c r="N7990" s="19"/>
      <c r="O7990" s="19">
        <v>0.49909431948932648</v>
      </c>
      <c r="P7990" s="50"/>
      <c r="R7990" s="9" t="s">
        <v>0</v>
      </c>
    </row>
    <row r="7991" spans="2:18" x14ac:dyDescent="0.2">
      <c r="B7991" s="25">
        <v>7761</v>
      </c>
      <c r="C7991" s="193">
        <v>0.88080851856237252</v>
      </c>
      <c r="D7991" s="19"/>
      <c r="E7991" s="19">
        <v>1.8227027000750606</v>
      </c>
      <c r="F7991" s="19"/>
      <c r="G7991" s="19">
        <v>2.101097915890981</v>
      </c>
      <c r="H7991" s="19"/>
      <c r="I7991" s="19">
        <v>1.8807843419732446</v>
      </c>
      <c r="J7991" s="19"/>
      <c r="K7991" s="19">
        <v>1.9207283592641748</v>
      </c>
      <c r="L7991" s="19"/>
      <c r="M7991" s="19">
        <v>1.8671981573737615</v>
      </c>
      <c r="N7991" s="19"/>
      <c r="O7991" s="19">
        <v>2.5508350986526458</v>
      </c>
      <c r="P7991" s="50"/>
      <c r="R7991" s="9" t="s">
        <v>0</v>
      </c>
    </row>
    <row r="7992" spans="2:18" x14ac:dyDescent="0.2">
      <c r="B7992" s="25">
        <v>7762</v>
      </c>
      <c r="C7992" s="193"/>
      <c r="D7992" s="19">
        <v>0.29948208200602267</v>
      </c>
      <c r="E7992" s="19">
        <v>0.60025770588449978</v>
      </c>
      <c r="F7992" s="19"/>
      <c r="G7992" s="19">
        <v>0.94056870801197545</v>
      </c>
      <c r="H7992" s="19"/>
      <c r="I7992" s="19">
        <v>1.0337634213238394</v>
      </c>
      <c r="J7992" s="19"/>
      <c r="K7992" s="19">
        <v>0.63763829417501205</v>
      </c>
      <c r="L7992" s="19"/>
      <c r="M7992" s="19">
        <v>1.2756958173801025</v>
      </c>
      <c r="N7992" s="19"/>
      <c r="O7992" s="19">
        <v>7.878569137147598E-2</v>
      </c>
      <c r="P7992" s="50"/>
      <c r="R7992" s="9" t="s">
        <v>0</v>
      </c>
    </row>
    <row r="7993" spans="2:18" x14ac:dyDescent="0.2">
      <c r="B7993" s="25">
        <v>7763</v>
      </c>
      <c r="C7993" s="193"/>
      <c r="D7993" s="19">
        <v>0.92213837956358113</v>
      </c>
      <c r="E7993" s="19"/>
      <c r="F7993" s="19">
        <v>1.2310096312345384</v>
      </c>
      <c r="G7993" s="19"/>
      <c r="H7993" s="19">
        <v>1.7189913508964585</v>
      </c>
      <c r="I7993" s="19"/>
      <c r="J7993" s="19">
        <v>1.012442675111717</v>
      </c>
      <c r="K7993" s="19"/>
      <c r="L7993" s="19">
        <v>0.30308400512339811</v>
      </c>
      <c r="M7993" s="19"/>
      <c r="N7993" s="19">
        <v>0.72939773686622211</v>
      </c>
      <c r="O7993" s="19"/>
      <c r="P7993" s="50">
        <v>0.47541948681203577</v>
      </c>
      <c r="R7993" s="9" t="s">
        <v>0</v>
      </c>
    </row>
    <row r="7994" spans="2:18" x14ac:dyDescent="0.2">
      <c r="B7994" s="25">
        <v>7764</v>
      </c>
      <c r="C7994" s="193">
        <v>6.4523263728295047E-3</v>
      </c>
      <c r="D7994" s="19"/>
      <c r="E7994" s="19"/>
      <c r="F7994" s="19">
        <v>0.25912264840333915</v>
      </c>
      <c r="G7994" s="19">
        <v>0.28424191974841623</v>
      </c>
      <c r="H7994" s="19"/>
      <c r="I7994" s="19">
        <v>0.27119239928693906</v>
      </c>
      <c r="J7994" s="19"/>
      <c r="K7994" s="19"/>
      <c r="L7994" s="19">
        <v>4.5471100395037316E-2</v>
      </c>
      <c r="M7994" s="19"/>
      <c r="N7994" s="19">
        <v>0.27017946464993708</v>
      </c>
      <c r="O7994" s="19">
        <v>0.7295585848190369</v>
      </c>
      <c r="P7994" s="50"/>
      <c r="R7994" s="9" t="s">
        <v>0</v>
      </c>
    </row>
    <row r="7995" spans="2:18" x14ac:dyDescent="0.2">
      <c r="B7995" s="25">
        <v>7765</v>
      </c>
      <c r="C7995" s="193"/>
      <c r="D7995" s="19">
        <v>1.9791640851485397</v>
      </c>
      <c r="E7995" s="19"/>
      <c r="F7995" s="19">
        <v>0.6507022687017836</v>
      </c>
      <c r="G7995" s="19"/>
      <c r="H7995" s="19">
        <v>1.6187945368472421</v>
      </c>
      <c r="I7995" s="19"/>
      <c r="J7995" s="19">
        <v>1.3149158776773202</v>
      </c>
      <c r="K7995" s="19"/>
      <c r="L7995" s="19">
        <v>1.4829646528430975</v>
      </c>
      <c r="M7995" s="19"/>
      <c r="N7995" s="19">
        <v>1.1848741911042944</v>
      </c>
      <c r="O7995" s="19"/>
      <c r="P7995" s="50">
        <v>2.0128700560200024</v>
      </c>
      <c r="R7995" s="9" t="s">
        <v>0</v>
      </c>
    </row>
    <row r="7996" spans="2:18" x14ac:dyDescent="0.2">
      <c r="B7996" s="25">
        <v>7766</v>
      </c>
      <c r="C7996" s="193">
        <v>0.76796562411350333</v>
      </c>
      <c r="D7996" s="19"/>
      <c r="E7996" s="19">
        <v>1.6191486471420979</v>
      </c>
      <c r="F7996" s="19"/>
      <c r="G7996" s="19">
        <v>1.3021368068099828</v>
      </c>
      <c r="H7996" s="19"/>
      <c r="I7996" s="19">
        <v>1.8688628881937779</v>
      </c>
      <c r="J7996" s="19"/>
      <c r="K7996" s="19">
        <v>0.7133815355498343</v>
      </c>
      <c r="L7996" s="19"/>
      <c r="M7996" s="19">
        <v>1.3671227269664779</v>
      </c>
      <c r="N7996" s="19"/>
      <c r="O7996" s="19">
        <v>2.0299643174658559</v>
      </c>
      <c r="P7996" s="50"/>
      <c r="R7996" s="9" t="s">
        <v>0</v>
      </c>
    </row>
    <row r="7997" spans="2:18" x14ac:dyDescent="0.2">
      <c r="B7997" s="25">
        <v>7767</v>
      </c>
      <c r="C7997" s="193">
        <v>0.7413634401200625</v>
      </c>
      <c r="D7997" s="19"/>
      <c r="E7997" s="19">
        <v>1.4445613487848017</v>
      </c>
      <c r="F7997" s="19"/>
      <c r="G7997" s="19">
        <v>0.63881633969708274</v>
      </c>
      <c r="H7997" s="19"/>
      <c r="I7997" s="19">
        <v>1.2497646722597517</v>
      </c>
      <c r="J7997" s="19"/>
      <c r="K7997" s="19">
        <v>1.3211282664122617</v>
      </c>
      <c r="L7997" s="19"/>
      <c r="M7997" s="19">
        <v>1.2052719443559206</v>
      </c>
      <c r="N7997" s="19"/>
      <c r="O7997" s="19">
        <v>0.26736593777421813</v>
      </c>
      <c r="P7997" s="50"/>
      <c r="R7997" s="9" t="s">
        <v>0</v>
      </c>
    </row>
    <row r="7998" spans="2:18" x14ac:dyDescent="0.2">
      <c r="B7998" s="25">
        <v>7768</v>
      </c>
      <c r="C7998" s="193">
        <v>0.68202126347657122</v>
      </c>
      <c r="D7998" s="19"/>
      <c r="E7998" s="19">
        <v>0.67864283881077758</v>
      </c>
      <c r="F7998" s="19"/>
      <c r="G7998" s="19">
        <v>0.59444751289493802</v>
      </c>
      <c r="H7998" s="19"/>
      <c r="I7998" s="19">
        <v>2.4069143048008099E-2</v>
      </c>
      <c r="J7998" s="19"/>
      <c r="K7998" s="19">
        <v>0.30155555456263594</v>
      </c>
      <c r="L7998" s="19"/>
      <c r="M7998" s="19">
        <v>1.4209171884574443E-2</v>
      </c>
      <c r="N7998" s="19"/>
      <c r="O7998" s="19">
        <v>1.8169476952135946</v>
      </c>
      <c r="P7998" s="50"/>
      <c r="R7998" s="9" t="s">
        <v>0</v>
      </c>
    </row>
    <row r="7999" spans="2:18" x14ac:dyDescent="0.2">
      <c r="B7999" s="25">
        <v>7769</v>
      </c>
      <c r="C7999" s="193">
        <v>1.3725418095097557</v>
      </c>
      <c r="D7999" s="19"/>
      <c r="E7999" s="19">
        <v>0.25358180284018589</v>
      </c>
      <c r="F7999" s="19"/>
      <c r="G7999" s="19">
        <v>0.37038639065205736</v>
      </c>
      <c r="H7999" s="19"/>
      <c r="I7999" s="19">
        <v>0.66334542604468982</v>
      </c>
      <c r="J7999" s="19"/>
      <c r="K7999" s="19">
        <v>1.2251352550390746</v>
      </c>
      <c r="L7999" s="19"/>
      <c r="M7999" s="19">
        <v>1.5626859504756994</v>
      </c>
      <c r="N7999" s="19"/>
      <c r="O7999" s="19">
        <v>0.97809628493817158</v>
      </c>
      <c r="P7999" s="50"/>
      <c r="R7999" s="9" t="s">
        <v>0</v>
      </c>
    </row>
    <row r="8000" spans="2:18" x14ac:dyDescent="0.2">
      <c r="B8000" s="25">
        <v>7770</v>
      </c>
      <c r="C8000" s="193">
        <v>1.7153097995273989</v>
      </c>
      <c r="D8000" s="19"/>
      <c r="E8000" s="19">
        <v>0.67876454986685519</v>
      </c>
      <c r="F8000" s="19"/>
      <c r="G8000" s="19">
        <v>1.1530208658340628</v>
      </c>
      <c r="H8000" s="19"/>
      <c r="I8000" s="19">
        <v>1.1075457656337935</v>
      </c>
      <c r="J8000" s="19"/>
      <c r="K8000" s="19">
        <v>1.3647442214274541</v>
      </c>
      <c r="L8000" s="19"/>
      <c r="M8000" s="19">
        <v>0.95572488926267818</v>
      </c>
      <c r="N8000" s="19"/>
      <c r="O8000" s="19">
        <v>2.0110908819713886</v>
      </c>
      <c r="P8000" s="50"/>
      <c r="R8000" s="9" t="s">
        <v>0</v>
      </c>
    </row>
    <row r="8001" spans="2:18" x14ac:dyDescent="0.2">
      <c r="B8001" s="25">
        <v>7771</v>
      </c>
      <c r="C8001" s="193">
        <v>2.0792600890688711</v>
      </c>
      <c r="D8001" s="19"/>
      <c r="E8001" s="19">
        <v>2.0380789092302964</v>
      </c>
      <c r="F8001" s="19"/>
      <c r="G8001" s="19">
        <v>0.66064675000733952</v>
      </c>
      <c r="H8001" s="19"/>
      <c r="I8001" s="19">
        <v>2.558148564609775</v>
      </c>
      <c r="J8001" s="19"/>
      <c r="K8001" s="19">
        <v>0.79180819757110354</v>
      </c>
      <c r="L8001" s="19"/>
      <c r="M8001" s="19">
        <v>1.719614700916319</v>
      </c>
      <c r="N8001" s="19"/>
      <c r="O8001" s="19">
        <v>1.6480047431581761</v>
      </c>
      <c r="P8001" s="50"/>
      <c r="R8001" s="9" t="s">
        <v>0</v>
      </c>
    </row>
    <row r="8002" spans="2:18" x14ac:dyDescent="0.2">
      <c r="B8002" s="25">
        <v>7772</v>
      </c>
      <c r="C8002" s="193"/>
      <c r="D8002" s="19">
        <v>1.5573429715321667</v>
      </c>
      <c r="E8002" s="19"/>
      <c r="F8002" s="19">
        <v>1.4748419778855282</v>
      </c>
      <c r="G8002" s="19"/>
      <c r="H8002" s="19">
        <v>1.8011710847360036</v>
      </c>
      <c r="I8002" s="19"/>
      <c r="J8002" s="19">
        <v>2.3981384610931307</v>
      </c>
      <c r="K8002" s="19"/>
      <c r="L8002" s="19">
        <v>2.0549496746160791</v>
      </c>
      <c r="M8002" s="19"/>
      <c r="N8002" s="19">
        <v>1.5889000795518415</v>
      </c>
      <c r="O8002" s="19"/>
      <c r="P8002" s="50">
        <v>1.744938507593716</v>
      </c>
      <c r="R8002" s="9" t="s">
        <v>0</v>
      </c>
    </row>
    <row r="8003" spans="2:18" x14ac:dyDescent="0.2">
      <c r="B8003" s="25">
        <v>7773</v>
      </c>
      <c r="C8003" s="193">
        <v>2.0443312404261555</v>
      </c>
      <c r="D8003" s="19"/>
      <c r="E8003" s="19">
        <v>2.9297233050333515</v>
      </c>
      <c r="F8003" s="19"/>
      <c r="G8003" s="19">
        <v>2.1483764579621414</v>
      </c>
      <c r="H8003" s="19"/>
      <c r="I8003" s="19">
        <v>1.7147005771272523</v>
      </c>
      <c r="J8003" s="19"/>
      <c r="K8003" s="19">
        <v>1.8410989841101262</v>
      </c>
      <c r="L8003" s="19"/>
      <c r="M8003" s="19">
        <v>1.2997716350016904</v>
      </c>
      <c r="N8003" s="19"/>
      <c r="O8003" s="19">
        <v>1.8741093486138647</v>
      </c>
      <c r="P8003" s="50"/>
      <c r="R8003" s="9" t="s">
        <v>0</v>
      </c>
    </row>
    <row r="8004" spans="2:18" x14ac:dyDescent="0.2">
      <c r="B8004" s="25">
        <v>7774</v>
      </c>
      <c r="C8004" s="193">
        <v>0.49243270672282963</v>
      </c>
      <c r="D8004" s="19"/>
      <c r="E8004" s="19">
        <v>5.7076813299483997E-2</v>
      </c>
      <c r="F8004" s="19"/>
      <c r="G8004" s="19"/>
      <c r="H8004" s="19">
        <v>0.96770150068469518</v>
      </c>
      <c r="I8004" s="19">
        <v>0.64659852527634609</v>
      </c>
      <c r="J8004" s="19"/>
      <c r="K8004" s="19">
        <v>0.26614395405326252</v>
      </c>
      <c r="L8004" s="19"/>
      <c r="M8004" s="19">
        <v>0.23190208165837173</v>
      </c>
      <c r="N8004" s="19"/>
      <c r="O8004" s="19">
        <v>0.14659773174915208</v>
      </c>
      <c r="P8004" s="50"/>
      <c r="R8004" s="9" t="s">
        <v>0</v>
      </c>
    </row>
    <row r="8005" spans="2:18" x14ac:dyDescent="0.2">
      <c r="B8005" s="25">
        <v>7775</v>
      </c>
      <c r="C8005" s="193"/>
      <c r="D8005" s="19">
        <v>1.8014917652206988</v>
      </c>
      <c r="E8005" s="19"/>
      <c r="F8005" s="19">
        <v>0.68678508572572172</v>
      </c>
      <c r="G8005" s="19"/>
      <c r="H8005" s="19">
        <v>0.70518960809088693</v>
      </c>
      <c r="I8005" s="19"/>
      <c r="J8005" s="19">
        <v>6.1840968433924219E-2</v>
      </c>
      <c r="K8005" s="19"/>
      <c r="L8005" s="19">
        <v>0.65949978241440377</v>
      </c>
      <c r="M8005" s="19">
        <v>0.16428401778135793</v>
      </c>
      <c r="N8005" s="19"/>
      <c r="O8005" s="19"/>
      <c r="P8005" s="50">
        <v>0.92078585238399224</v>
      </c>
      <c r="R8005" s="9" t="s">
        <v>0</v>
      </c>
    </row>
    <row r="8006" spans="2:18" x14ac:dyDescent="0.2">
      <c r="B8006" s="25">
        <v>7776</v>
      </c>
      <c r="C8006" s="193">
        <v>0.90623751373890304</v>
      </c>
      <c r="D8006" s="19"/>
      <c r="E8006" s="19">
        <v>1.3468639938724511</v>
      </c>
      <c r="F8006" s="19"/>
      <c r="G8006" s="19">
        <v>1.0427775529253944</v>
      </c>
      <c r="H8006" s="19"/>
      <c r="I8006" s="19">
        <v>1.0210956853259365</v>
      </c>
      <c r="J8006" s="19"/>
      <c r="K8006" s="19">
        <v>1.1500091609042176</v>
      </c>
      <c r="L8006" s="19"/>
      <c r="M8006" s="19">
        <v>0.95867486500411014</v>
      </c>
      <c r="N8006" s="19"/>
      <c r="O8006" s="19">
        <v>0.90863187920339095</v>
      </c>
      <c r="P8006" s="50"/>
      <c r="R8006" s="9" t="s">
        <v>0</v>
      </c>
    </row>
    <row r="8007" spans="2:18" x14ac:dyDescent="0.2">
      <c r="B8007" s="25">
        <v>7777</v>
      </c>
      <c r="C8007" s="193"/>
      <c r="D8007" s="19">
        <v>1.1385079265005613</v>
      </c>
      <c r="E8007" s="19"/>
      <c r="F8007" s="19">
        <v>1.2839275746794496</v>
      </c>
      <c r="G8007" s="19"/>
      <c r="H8007" s="19">
        <v>1.6937547043375836</v>
      </c>
      <c r="I8007" s="19"/>
      <c r="J8007" s="19">
        <v>2.185556494112769</v>
      </c>
      <c r="K8007" s="19"/>
      <c r="L8007" s="19">
        <v>1.4138031066876808</v>
      </c>
      <c r="M8007" s="19"/>
      <c r="N8007" s="19">
        <v>2.6607122437069859</v>
      </c>
      <c r="O8007" s="19"/>
      <c r="P8007" s="50">
        <v>0.94544981066727085</v>
      </c>
      <c r="R8007" s="9" t="s">
        <v>0</v>
      </c>
    </row>
    <row r="8008" spans="2:18" x14ac:dyDescent="0.2">
      <c r="B8008" s="25">
        <v>7778</v>
      </c>
      <c r="C8008" s="193"/>
      <c r="D8008" s="19">
        <v>0.10618133119463251</v>
      </c>
      <c r="E8008" s="19">
        <v>0.41571979402924641</v>
      </c>
      <c r="F8008" s="19"/>
      <c r="G8008" s="19">
        <v>0.21601006460354008</v>
      </c>
      <c r="H8008" s="19"/>
      <c r="I8008" s="19"/>
      <c r="J8008" s="19">
        <v>1.2170093481911766</v>
      </c>
      <c r="K8008" s="19"/>
      <c r="L8008" s="19">
        <v>0.46125018320817729</v>
      </c>
      <c r="M8008" s="19"/>
      <c r="N8008" s="19">
        <v>0.53425113864739759</v>
      </c>
      <c r="O8008" s="19"/>
      <c r="P8008" s="50">
        <v>0.10433926251220774</v>
      </c>
      <c r="R8008" s="9" t="s">
        <v>0</v>
      </c>
    </row>
    <row r="8009" spans="2:18" x14ac:dyDescent="0.2">
      <c r="B8009" s="25">
        <v>7779</v>
      </c>
      <c r="C8009" s="193"/>
      <c r="D8009" s="19">
        <v>0.35028809331843569</v>
      </c>
      <c r="E8009" s="19"/>
      <c r="F8009" s="19">
        <v>0.72148838245388025</v>
      </c>
      <c r="G8009" s="19"/>
      <c r="H8009" s="19">
        <v>0.86567858506975259</v>
      </c>
      <c r="I8009" s="19"/>
      <c r="J8009" s="19">
        <v>8.2902638955086941E-2</v>
      </c>
      <c r="K8009" s="19"/>
      <c r="L8009" s="19">
        <v>0.93469675911119277</v>
      </c>
      <c r="M8009" s="19">
        <v>3.3714583831296802E-2</v>
      </c>
      <c r="N8009" s="19"/>
      <c r="O8009" s="19"/>
      <c r="P8009" s="50">
        <v>0.70802427440240789</v>
      </c>
      <c r="R8009" s="9" t="s">
        <v>0</v>
      </c>
    </row>
    <row r="8010" spans="2:18" x14ac:dyDescent="0.2">
      <c r="B8010" s="25">
        <v>7780</v>
      </c>
      <c r="C8010" s="193"/>
      <c r="D8010" s="19">
        <v>0.41767109446732659</v>
      </c>
      <c r="E8010" s="19">
        <v>1.0081417599338683E-2</v>
      </c>
      <c r="F8010" s="19"/>
      <c r="G8010" s="19"/>
      <c r="H8010" s="19">
        <v>0.20058385147692981</v>
      </c>
      <c r="I8010" s="19"/>
      <c r="J8010" s="19">
        <v>0.17229463933709005</v>
      </c>
      <c r="K8010" s="19"/>
      <c r="L8010" s="19">
        <v>1.4150788021833016</v>
      </c>
      <c r="M8010" s="19"/>
      <c r="N8010" s="19">
        <v>1.259494782282166</v>
      </c>
      <c r="O8010" s="19"/>
      <c r="P8010" s="50">
        <v>0.14073062531303149</v>
      </c>
      <c r="R8010" s="9" t="s">
        <v>0</v>
      </c>
    </row>
    <row r="8011" spans="2:18" x14ac:dyDescent="0.2">
      <c r="B8011" s="25">
        <v>7781</v>
      </c>
      <c r="C8011" s="193"/>
      <c r="D8011" s="19">
        <v>0.17948091559043014</v>
      </c>
      <c r="E8011" s="19">
        <v>0.22997435479650624</v>
      </c>
      <c r="F8011" s="19"/>
      <c r="G8011" s="19">
        <v>0.14885518630979888</v>
      </c>
      <c r="H8011" s="19"/>
      <c r="I8011" s="19">
        <v>6.436462967333649E-2</v>
      </c>
      <c r="J8011" s="19"/>
      <c r="K8011" s="19">
        <v>0.45099424756826179</v>
      </c>
      <c r="L8011" s="19"/>
      <c r="M8011" s="19"/>
      <c r="N8011" s="19">
        <v>0.40679277263638336</v>
      </c>
      <c r="O8011" s="19"/>
      <c r="P8011" s="50">
        <v>0.94053305940592247</v>
      </c>
      <c r="R8011" s="9" t="s">
        <v>0</v>
      </c>
    </row>
    <row r="8012" spans="2:18" x14ac:dyDescent="0.2">
      <c r="B8012" s="25">
        <v>7782</v>
      </c>
      <c r="C8012" s="193"/>
      <c r="D8012" s="19">
        <v>0.41698590317951112</v>
      </c>
      <c r="E8012" s="19">
        <v>0.27994601838483696</v>
      </c>
      <c r="F8012" s="19"/>
      <c r="G8012" s="19"/>
      <c r="H8012" s="19">
        <v>0.76134138805441054</v>
      </c>
      <c r="I8012" s="19">
        <v>0.47939732372669214</v>
      </c>
      <c r="J8012" s="19"/>
      <c r="K8012" s="19">
        <v>0.28265735648146034</v>
      </c>
      <c r="L8012" s="19"/>
      <c r="M8012" s="19"/>
      <c r="N8012" s="19">
        <v>1.2093286663942617</v>
      </c>
      <c r="O8012" s="19">
        <v>1.2066869078381812</v>
      </c>
      <c r="P8012" s="50"/>
      <c r="R8012" s="9" t="s">
        <v>0</v>
      </c>
    </row>
    <row r="8013" spans="2:18" x14ac:dyDescent="0.2">
      <c r="B8013" s="25">
        <v>7783</v>
      </c>
      <c r="C8013" s="193">
        <v>0.18090183125274578</v>
      </c>
      <c r="D8013" s="19"/>
      <c r="E8013" s="19">
        <v>0.345235762173563</v>
      </c>
      <c r="F8013" s="19"/>
      <c r="G8013" s="19">
        <v>0.46496002202917269</v>
      </c>
      <c r="H8013" s="19"/>
      <c r="I8013" s="19"/>
      <c r="J8013" s="19">
        <v>0.51403844136886467</v>
      </c>
      <c r="K8013" s="19"/>
      <c r="L8013" s="19">
        <v>0.54978779993340421</v>
      </c>
      <c r="M8013" s="19"/>
      <c r="N8013" s="19">
        <v>0.71429730638187183</v>
      </c>
      <c r="O8013" s="19"/>
      <c r="P8013" s="50">
        <v>0.64139204726766375</v>
      </c>
      <c r="R8013" s="9" t="s">
        <v>0</v>
      </c>
    </row>
    <row r="8014" spans="2:18" x14ac:dyDescent="0.2">
      <c r="B8014" s="25">
        <v>7784</v>
      </c>
      <c r="C8014" s="193"/>
      <c r="D8014" s="19">
        <v>1.1555783199319847</v>
      </c>
      <c r="E8014" s="19"/>
      <c r="F8014" s="19">
        <v>0.35822024517860984</v>
      </c>
      <c r="G8014" s="19"/>
      <c r="H8014" s="19">
        <v>0.8489537382211173</v>
      </c>
      <c r="I8014" s="19"/>
      <c r="J8014" s="19">
        <v>1.302057291736362</v>
      </c>
      <c r="K8014" s="19"/>
      <c r="L8014" s="19">
        <v>0.96771124738909231</v>
      </c>
      <c r="M8014" s="19"/>
      <c r="N8014" s="19">
        <v>0.15622321249562476</v>
      </c>
      <c r="O8014" s="19"/>
      <c r="P8014" s="50">
        <v>0.84360518157322284</v>
      </c>
      <c r="R8014" s="9" t="s">
        <v>0</v>
      </c>
    </row>
    <row r="8015" spans="2:18" x14ac:dyDescent="0.2">
      <c r="B8015" s="25">
        <v>7785</v>
      </c>
      <c r="C8015" s="193"/>
      <c r="D8015" s="19">
        <v>0.41216433892282639</v>
      </c>
      <c r="E8015" s="19"/>
      <c r="F8015" s="19">
        <v>0.7564535651723775</v>
      </c>
      <c r="G8015" s="19"/>
      <c r="H8015" s="19">
        <v>0.50019842690317484</v>
      </c>
      <c r="I8015" s="19"/>
      <c r="J8015" s="19">
        <v>0.56965193066082631</v>
      </c>
      <c r="K8015" s="19">
        <v>0.17124847278866792</v>
      </c>
      <c r="L8015" s="19"/>
      <c r="M8015" s="19"/>
      <c r="N8015" s="19">
        <v>0.3706123965476173</v>
      </c>
      <c r="O8015" s="19">
        <v>0.39470245368406165</v>
      </c>
      <c r="P8015" s="50"/>
      <c r="R8015" s="9" t="s">
        <v>0</v>
      </c>
    </row>
    <row r="8016" spans="2:18" x14ac:dyDescent="0.2">
      <c r="B8016" s="25">
        <v>7786</v>
      </c>
      <c r="C8016" s="193"/>
      <c r="D8016" s="19">
        <v>0.73534575823798654</v>
      </c>
      <c r="E8016" s="19">
        <v>0.34782642979775014</v>
      </c>
      <c r="F8016" s="19"/>
      <c r="G8016" s="19"/>
      <c r="H8016" s="19">
        <v>7.6272958236054164E-2</v>
      </c>
      <c r="I8016" s="19"/>
      <c r="J8016" s="19">
        <v>0.6166474053958777</v>
      </c>
      <c r="K8016" s="19"/>
      <c r="L8016" s="19">
        <v>0.17251596036892433</v>
      </c>
      <c r="M8016" s="19"/>
      <c r="N8016" s="19">
        <v>1.1400362812074116</v>
      </c>
      <c r="O8016" s="19"/>
      <c r="P8016" s="50">
        <v>7.0863758477213892E-2</v>
      </c>
      <c r="R8016" s="9" t="s">
        <v>0</v>
      </c>
    </row>
    <row r="8017" spans="2:18" x14ac:dyDescent="0.2">
      <c r="B8017" s="25">
        <v>7787</v>
      </c>
      <c r="C8017" s="193"/>
      <c r="D8017" s="19">
        <v>0.78000707397983238</v>
      </c>
      <c r="E8017" s="19"/>
      <c r="F8017" s="19">
        <v>0.91553175839016998</v>
      </c>
      <c r="G8017" s="19"/>
      <c r="H8017" s="19">
        <v>0.72118419507837184</v>
      </c>
      <c r="I8017" s="19"/>
      <c r="J8017" s="19">
        <v>1.2325598121784229</v>
      </c>
      <c r="K8017" s="19"/>
      <c r="L8017" s="19">
        <v>0.46901022829662226</v>
      </c>
      <c r="M8017" s="19"/>
      <c r="N8017" s="19">
        <v>1.3688129431106513</v>
      </c>
      <c r="O8017" s="19"/>
      <c r="P8017" s="50">
        <v>0.9552163677934985</v>
      </c>
      <c r="R8017" s="9" t="s">
        <v>0</v>
      </c>
    </row>
    <row r="8018" spans="2:18" x14ac:dyDescent="0.2">
      <c r="B8018" s="25">
        <v>7788</v>
      </c>
      <c r="C8018" s="193">
        <v>0.88909928627595491</v>
      </c>
      <c r="D8018" s="19"/>
      <c r="E8018" s="19">
        <v>0.38329474050253132</v>
      </c>
      <c r="F8018" s="19"/>
      <c r="G8018" s="19">
        <v>0.65821281460330816</v>
      </c>
      <c r="H8018" s="19"/>
      <c r="I8018" s="19">
        <v>0.88147228565927116</v>
      </c>
      <c r="J8018" s="19"/>
      <c r="K8018" s="19">
        <v>0.5133857798272603</v>
      </c>
      <c r="L8018" s="19"/>
      <c r="M8018" s="19">
        <v>1.782410974115221E-2</v>
      </c>
      <c r="N8018" s="19"/>
      <c r="O8018" s="19">
        <v>2.1606553723107718</v>
      </c>
      <c r="P8018" s="50"/>
      <c r="R8018" s="9" t="s">
        <v>0</v>
      </c>
    </row>
    <row r="8019" spans="2:18" x14ac:dyDescent="0.2">
      <c r="B8019" s="25">
        <v>7789</v>
      </c>
      <c r="C8019" s="193">
        <v>2.7770682844555639</v>
      </c>
      <c r="D8019" s="19"/>
      <c r="E8019" s="19">
        <v>0.9625650505423663</v>
      </c>
      <c r="F8019" s="19"/>
      <c r="G8019" s="19">
        <v>1.7069179495089257</v>
      </c>
      <c r="H8019" s="19"/>
      <c r="I8019" s="19">
        <v>2.1708143847062824</v>
      </c>
      <c r="J8019" s="19"/>
      <c r="K8019" s="19">
        <v>2.2342124112035258</v>
      </c>
      <c r="L8019" s="19"/>
      <c r="M8019" s="19">
        <v>2.1700524926440616</v>
      </c>
      <c r="N8019" s="19"/>
      <c r="O8019" s="19">
        <v>2.301924056993395</v>
      </c>
      <c r="P8019" s="50"/>
      <c r="R8019" s="9" t="s">
        <v>0</v>
      </c>
    </row>
    <row r="8020" spans="2:18" x14ac:dyDescent="0.2">
      <c r="B8020" s="25">
        <v>7790</v>
      </c>
      <c r="C8020" s="193">
        <v>5.3503827177836472E-2</v>
      </c>
      <c r="D8020" s="19"/>
      <c r="E8020" s="19">
        <v>0.43153663567463513</v>
      </c>
      <c r="F8020" s="19"/>
      <c r="G8020" s="19">
        <v>2.3034188538762417E-2</v>
      </c>
      <c r="H8020" s="19"/>
      <c r="I8020" s="19">
        <v>0.35215843007903808</v>
      </c>
      <c r="J8020" s="19"/>
      <c r="K8020" s="19">
        <v>0.88097597001769001</v>
      </c>
      <c r="L8020" s="19"/>
      <c r="M8020" s="19"/>
      <c r="N8020" s="19">
        <v>0.44408571298025212</v>
      </c>
      <c r="O8020" s="19">
        <v>8.3543581246660281E-2</v>
      </c>
      <c r="P8020" s="50"/>
      <c r="R8020" s="9" t="s">
        <v>0</v>
      </c>
    </row>
    <row r="8021" spans="2:18" x14ac:dyDescent="0.2">
      <c r="B8021" s="25">
        <v>7791</v>
      </c>
      <c r="C8021" s="193">
        <v>0.17317568415563364</v>
      </c>
      <c r="D8021" s="19"/>
      <c r="E8021" s="19">
        <v>0.28249368856449442</v>
      </c>
      <c r="F8021" s="19"/>
      <c r="G8021" s="19">
        <v>0.11622297932511846</v>
      </c>
      <c r="H8021" s="19"/>
      <c r="I8021" s="19">
        <v>0.21101704369245844</v>
      </c>
      <c r="J8021" s="19"/>
      <c r="K8021" s="19">
        <v>0.64741252220453782</v>
      </c>
      <c r="L8021" s="19"/>
      <c r="M8021" s="19"/>
      <c r="N8021" s="19">
        <v>0.30647217098312857</v>
      </c>
      <c r="O8021" s="19"/>
      <c r="P8021" s="50">
        <v>0.19887898178247071</v>
      </c>
      <c r="R8021" s="9" t="s">
        <v>0</v>
      </c>
    </row>
    <row r="8022" spans="2:18" x14ac:dyDescent="0.2">
      <c r="B8022" s="25">
        <v>7792</v>
      </c>
      <c r="C8022" s="193">
        <v>0.41348549515136096</v>
      </c>
      <c r="D8022" s="19"/>
      <c r="E8022" s="19"/>
      <c r="F8022" s="19">
        <v>0.12276655560618911</v>
      </c>
      <c r="G8022" s="19">
        <v>0.1414330755074136</v>
      </c>
      <c r="H8022" s="19"/>
      <c r="I8022" s="19"/>
      <c r="J8022" s="19">
        <v>0.33292134952152314</v>
      </c>
      <c r="K8022" s="19"/>
      <c r="L8022" s="19">
        <v>0.45492751750159921</v>
      </c>
      <c r="M8022" s="19"/>
      <c r="N8022" s="19">
        <v>0.79767528202089977</v>
      </c>
      <c r="O8022" s="19"/>
      <c r="P8022" s="50">
        <v>0.75190209823984466</v>
      </c>
      <c r="R8022" s="9" t="s">
        <v>0</v>
      </c>
    </row>
    <row r="8023" spans="2:18" x14ac:dyDescent="0.2">
      <c r="B8023" s="25">
        <v>7793</v>
      </c>
      <c r="C8023" s="193">
        <v>0.65652226340935638</v>
      </c>
      <c r="D8023" s="19"/>
      <c r="E8023" s="19">
        <v>3.9475560200161006E-2</v>
      </c>
      <c r="F8023" s="19"/>
      <c r="G8023" s="19"/>
      <c r="H8023" s="19">
        <v>1.0025989537685411</v>
      </c>
      <c r="I8023" s="19">
        <v>1.1097417845778708</v>
      </c>
      <c r="J8023" s="19"/>
      <c r="K8023" s="19">
        <v>0.24220192333570623</v>
      </c>
      <c r="L8023" s="19"/>
      <c r="M8023" s="19"/>
      <c r="N8023" s="19">
        <v>0.46502304145258871</v>
      </c>
      <c r="O8023" s="19">
        <v>0.67053226849671499</v>
      </c>
      <c r="P8023" s="50"/>
      <c r="R8023" s="9" t="s">
        <v>0</v>
      </c>
    </row>
    <row r="8024" spans="2:18" x14ac:dyDescent="0.2">
      <c r="B8024" s="25">
        <v>7794</v>
      </c>
      <c r="C8024" s="193">
        <v>0.14879906293045461</v>
      </c>
      <c r="D8024" s="19"/>
      <c r="E8024" s="19">
        <v>0.78180913600608015</v>
      </c>
      <c r="F8024" s="19"/>
      <c r="G8024" s="19">
        <v>0.81131530432909316</v>
      </c>
      <c r="H8024" s="19"/>
      <c r="I8024" s="19">
        <v>0.43021114850585357</v>
      </c>
      <c r="J8024" s="19"/>
      <c r="K8024" s="19"/>
      <c r="L8024" s="19">
        <v>0.71270684435711418</v>
      </c>
      <c r="M8024" s="19">
        <v>0.26861536053003221</v>
      </c>
      <c r="N8024" s="19"/>
      <c r="O8024" s="19"/>
      <c r="P8024" s="50">
        <v>0.36490197037490341</v>
      </c>
      <c r="R8024" s="9" t="s">
        <v>0</v>
      </c>
    </row>
    <row r="8025" spans="2:18" x14ac:dyDescent="0.2">
      <c r="B8025" s="25">
        <v>7795</v>
      </c>
      <c r="C8025" s="193"/>
      <c r="D8025" s="19">
        <v>0.53946154999038798</v>
      </c>
      <c r="E8025" s="19"/>
      <c r="F8025" s="19">
        <v>1.5651888472822626</v>
      </c>
      <c r="G8025" s="19"/>
      <c r="H8025" s="19">
        <v>0.90800134300737922</v>
      </c>
      <c r="I8025" s="19"/>
      <c r="J8025" s="19">
        <v>0.99431389818130611</v>
      </c>
      <c r="K8025" s="19"/>
      <c r="L8025" s="19">
        <v>0.71141283780625797</v>
      </c>
      <c r="M8025" s="19"/>
      <c r="N8025" s="19">
        <v>0.70069974753639896</v>
      </c>
      <c r="O8025" s="19"/>
      <c r="P8025" s="50">
        <v>0.91679026223459092</v>
      </c>
      <c r="R8025" s="9" t="s">
        <v>0</v>
      </c>
    </row>
    <row r="8026" spans="2:18" x14ac:dyDescent="0.2">
      <c r="B8026" s="25">
        <v>7796</v>
      </c>
      <c r="C8026" s="193">
        <v>1.5782965478317701</v>
      </c>
      <c r="D8026" s="19"/>
      <c r="E8026" s="19">
        <v>2.0760098882080631</v>
      </c>
      <c r="F8026" s="19"/>
      <c r="G8026" s="19">
        <v>1.3457413884599185</v>
      </c>
      <c r="H8026" s="19"/>
      <c r="I8026" s="19">
        <v>1.0224263350889176</v>
      </c>
      <c r="J8026" s="19"/>
      <c r="K8026" s="19">
        <v>1.3936476501576598</v>
      </c>
      <c r="L8026" s="19"/>
      <c r="M8026" s="19">
        <v>0.89995182898398451</v>
      </c>
      <c r="N8026" s="19"/>
      <c r="O8026" s="19">
        <v>1.0941679527683694</v>
      </c>
      <c r="P8026" s="50"/>
      <c r="R8026" s="9" t="s">
        <v>0</v>
      </c>
    </row>
    <row r="8027" spans="2:18" x14ac:dyDescent="0.2">
      <c r="B8027" s="25">
        <v>7797</v>
      </c>
      <c r="C8027" s="193">
        <v>0.80398070449710612</v>
      </c>
      <c r="D8027" s="19"/>
      <c r="E8027" s="19"/>
      <c r="F8027" s="19">
        <v>0.53435380551692879</v>
      </c>
      <c r="G8027" s="19">
        <v>0.10360868231339519</v>
      </c>
      <c r="H8027" s="19"/>
      <c r="I8027" s="19">
        <v>1.5120606859740371</v>
      </c>
      <c r="J8027" s="19"/>
      <c r="K8027" s="19">
        <v>0.65354514438109157</v>
      </c>
      <c r="L8027" s="19"/>
      <c r="M8027" s="19">
        <v>1.147090501592513</v>
      </c>
      <c r="N8027" s="19"/>
      <c r="O8027" s="19">
        <v>0.64657188122974962</v>
      </c>
      <c r="P8027" s="50"/>
      <c r="R8027" s="9" t="s">
        <v>0</v>
      </c>
    </row>
    <row r="8028" spans="2:18" x14ac:dyDescent="0.2">
      <c r="B8028" s="25">
        <v>7798</v>
      </c>
      <c r="C8028" s="193">
        <v>0.17815224165568749</v>
      </c>
      <c r="D8028" s="19"/>
      <c r="E8028" s="19"/>
      <c r="F8028" s="19">
        <v>0.81408152204129591</v>
      </c>
      <c r="G8028" s="19">
        <v>0.36257219440896232</v>
      </c>
      <c r="H8028" s="19"/>
      <c r="I8028" s="19">
        <v>0.94756563650546077</v>
      </c>
      <c r="J8028" s="19"/>
      <c r="K8028" s="19"/>
      <c r="L8028" s="19">
        <v>5.9195205864497988E-2</v>
      </c>
      <c r="M8028" s="19"/>
      <c r="N8028" s="19">
        <v>0.41294861547306305</v>
      </c>
      <c r="O8028" s="19"/>
      <c r="P8028" s="50">
        <v>0.82469432441069312</v>
      </c>
      <c r="R8028" s="9" t="s">
        <v>0</v>
      </c>
    </row>
    <row r="8029" spans="2:18" x14ac:dyDescent="0.2">
      <c r="B8029" s="25">
        <v>7799</v>
      </c>
      <c r="C8029" s="193"/>
      <c r="D8029" s="19">
        <v>0.43758138368657723</v>
      </c>
      <c r="E8029" s="19"/>
      <c r="F8029" s="19">
        <v>1.4876220734158569</v>
      </c>
      <c r="G8029" s="19">
        <v>0.3553487983241338</v>
      </c>
      <c r="H8029" s="19"/>
      <c r="I8029" s="19"/>
      <c r="J8029" s="19">
        <v>1.0243650545986509</v>
      </c>
      <c r="K8029" s="19"/>
      <c r="L8029" s="19">
        <v>0.5537069271933398</v>
      </c>
      <c r="M8029" s="19"/>
      <c r="N8029" s="19">
        <v>0.28236477767013729</v>
      </c>
      <c r="O8029" s="19"/>
      <c r="P8029" s="50">
        <v>1.1540629706240328</v>
      </c>
      <c r="R8029" s="9" t="s">
        <v>0</v>
      </c>
    </row>
    <row r="8030" spans="2:18" x14ac:dyDescent="0.2">
      <c r="B8030" s="25">
        <v>7800</v>
      </c>
      <c r="C8030" s="193">
        <v>0.43898034301962208</v>
      </c>
      <c r="D8030" s="19"/>
      <c r="E8030" s="19">
        <v>1.0044416986172511</v>
      </c>
      <c r="F8030" s="19"/>
      <c r="G8030" s="19">
        <v>0.67399056442599237</v>
      </c>
      <c r="H8030" s="19"/>
      <c r="I8030" s="19"/>
      <c r="J8030" s="19">
        <v>9.3308093359659814E-3</v>
      </c>
      <c r="K8030" s="19">
        <v>0.64315865847396869</v>
      </c>
      <c r="L8030" s="19"/>
      <c r="M8030" s="19">
        <v>0.32674185479327472</v>
      </c>
      <c r="N8030" s="19"/>
      <c r="O8030" s="19">
        <v>1.0801582334968836</v>
      </c>
      <c r="P8030" s="50"/>
      <c r="R8030" s="9" t="s">
        <v>0</v>
      </c>
    </row>
    <row r="8031" spans="2:18" x14ac:dyDescent="0.2">
      <c r="B8031" s="25">
        <v>7801</v>
      </c>
      <c r="C8031" s="193">
        <v>0.7997813369418364</v>
      </c>
      <c r="D8031" s="19"/>
      <c r="E8031" s="19">
        <v>1.6330994571721753</v>
      </c>
      <c r="F8031" s="19"/>
      <c r="G8031" s="19">
        <v>2.0125303410711224</v>
      </c>
      <c r="H8031" s="19"/>
      <c r="I8031" s="19">
        <v>0.9537907361013096</v>
      </c>
      <c r="J8031" s="19"/>
      <c r="K8031" s="19">
        <v>1.8970395230168946</v>
      </c>
      <c r="L8031" s="19"/>
      <c r="M8031" s="19">
        <v>0.65569954192543956</v>
      </c>
      <c r="N8031" s="19"/>
      <c r="O8031" s="19">
        <v>0.6322313262792022</v>
      </c>
      <c r="P8031" s="50"/>
      <c r="R8031" s="9" t="s">
        <v>0</v>
      </c>
    </row>
    <row r="8032" spans="2:18" x14ac:dyDescent="0.2">
      <c r="B8032" s="25">
        <v>7802</v>
      </c>
      <c r="C8032" s="193">
        <v>1.3977604373544352</v>
      </c>
      <c r="D8032" s="19"/>
      <c r="E8032" s="19">
        <v>0.89260980560052794</v>
      </c>
      <c r="F8032" s="19"/>
      <c r="G8032" s="19">
        <v>1.2134560805485262</v>
      </c>
      <c r="H8032" s="19"/>
      <c r="I8032" s="19">
        <v>0.5574364429978953</v>
      </c>
      <c r="J8032" s="19"/>
      <c r="K8032" s="19">
        <v>1.6800024954878456</v>
      </c>
      <c r="L8032" s="19"/>
      <c r="M8032" s="19">
        <v>0.771516617415266</v>
      </c>
      <c r="N8032" s="19"/>
      <c r="O8032" s="19">
        <v>1.5945663756253563</v>
      </c>
      <c r="P8032" s="50"/>
      <c r="R8032" s="9" t="s">
        <v>0</v>
      </c>
    </row>
    <row r="8033" spans="2:18" x14ac:dyDescent="0.2">
      <c r="B8033" s="25">
        <v>7803</v>
      </c>
      <c r="C8033" s="193"/>
      <c r="D8033" s="19">
        <v>0.59373585872395707</v>
      </c>
      <c r="E8033" s="19"/>
      <c r="F8033" s="19">
        <v>0.57102318955362497</v>
      </c>
      <c r="G8033" s="19"/>
      <c r="H8033" s="19">
        <v>1.4632515506618837</v>
      </c>
      <c r="I8033" s="19"/>
      <c r="J8033" s="19">
        <v>0.72130453608535217</v>
      </c>
      <c r="K8033" s="19"/>
      <c r="L8033" s="19">
        <v>0.66479970178122827</v>
      </c>
      <c r="M8033" s="19"/>
      <c r="N8033" s="19">
        <v>0.93657788005833642</v>
      </c>
      <c r="O8033" s="19"/>
      <c r="P8033" s="50">
        <v>0.16783403444666972</v>
      </c>
      <c r="R8033" s="9" t="s">
        <v>0</v>
      </c>
    </row>
    <row r="8034" spans="2:18" x14ac:dyDescent="0.2">
      <c r="B8034" s="25">
        <v>7804</v>
      </c>
      <c r="C8034" s="193">
        <v>0.9018016597452656</v>
      </c>
      <c r="D8034" s="19"/>
      <c r="E8034" s="19"/>
      <c r="F8034" s="19">
        <v>0.37775343989599475</v>
      </c>
      <c r="G8034" s="19">
        <v>0.4183385582170655</v>
      </c>
      <c r="H8034" s="19"/>
      <c r="I8034" s="19">
        <v>0.61612481203873137</v>
      </c>
      <c r="J8034" s="19"/>
      <c r="K8034" s="19">
        <v>1.0322897597753098</v>
      </c>
      <c r="L8034" s="19"/>
      <c r="M8034" s="19">
        <v>0.22355341858013064</v>
      </c>
      <c r="N8034" s="19"/>
      <c r="O8034" s="19">
        <v>0.3366747982253121</v>
      </c>
      <c r="P8034" s="50"/>
      <c r="R8034" s="9" t="s">
        <v>0</v>
      </c>
    </row>
    <row r="8035" spans="2:18" x14ac:dyDescent="0.2">
      <c r="B8035" s="25">
        <v>7805</v>
      </c>
      <c r="C8035" s="193"/>
      <c r="D8035" s="19">
        <v>0.27215685822899621</v>
      </c>
      <c r="E8035" s="19"/>
      <c r="F8035" s="19">
        <v>0.88008992686263687</v>
      </c>
      <c r="G8035" s="19"/>
      <c r="H8035" s="19">
        <v>1.6051908713457785</v>
      </c>
      <c r="I8035" s="19"/>
      <c r="J8035" s="19">
        <v>1.0115478635529112</v>
      </c>
      <c r="K8035" s="19"/>
      <c r="L8035" s="19">
        <v>1.2308582270010853</v>
      </c>
      <c r="M8035" s="19"/>
      <c r="N8035" s="19">
        <v>1.1610498508487208</v>
      </c>
      <c r="O8035" s="19"/>
      <c r="P8035" s="50">
        <v>0.42785579566157667</v>
      </c>
      <c r="R8035" s="9" t="s">
        <v>0</v>
      </c>
    </row>
    <row r="8036" spans="2:18" x14ac:dyDescent="0.2">
      <c r="B8036" s="25">
        <v>7806</v>
      </c>
      <c r="C8036" s="193"/>
      <c r="D8036" s="19">
        <v>0.94587846747824378</v>
      </c>
      <c r="E8036" s="19"/>
      <c r="F8036" s="19">
        <v>1.9162940868387905</v>
      </c>
      <c r="G8036" s="19"/>
      <c r="H8036" s="19">
        <v>2.7442993194505405</v>
      </c>
      <c r="I8036" s="19"/>
      <c r="J8036" s="19">
        <v>2.2868161836803691</v>
      </c>
      <c r="K8036" s="19"/>
      <c r="L8036" s="19">
        <v>1.5036841231927136</v>
      </c>
      <c r="M8036" s="19"/>
      <c r="N8036" s="19">
        <v>1.8505919578223238</v>
      </c>
      <c r="O8036" s="19"/>
      <c r="P8036" s="50">
        <v>0.91251324478156293</v>
      </c>
      <c r="R8036" s="9" t="s">
        <v>0</v>
      </c>
    </row>
    <row r="8037" spans="2:18" x14ac:dyDescent="0.2">
      <c r="B8037" s="25">
        <v>7807</v>
      </c>
      <c r="C8037" s="193">
        <v>0.21285395808018495</v>
      </c>
      <c r="D8037" s="19"/>
      <c r="E8037" s="19">
        <v>0.87130349420204856</v>
      </c>
      <c r="F8037" s="19"/>
      <c r="G8037" s="19">
        <v>1.6678316698045585E-2</v>
      </c>
      <c r="H8037" s="19"/>
      <c r="I8037" s="19">
        <v>0.41851736908240772</v>
      </c>
      <c r="J8037" s="19"/>
      <c r="K8037" s="19"/>
      <c r="L8037" s="19">
        <v>0.16298361768965322</v>
      </c>
      <c r="M8037" s="19">
        <v>0.2132712521632284</v>
      </c>
      <c r="N8037" s="19"/>
      <c r="O8037" s="19">
        <v>0.7694692298766731</v>
      </c>
      <c r="P8037" s="50"/>
      <c r="R8037" s="9" t="s">
        <v>0</v>
      </c>
    </row>
    <row r="8038" spans="2:18" x14ac:dyDescent="0.2">
      <c r="B8038" s="25">
        <v>7808</v>
      </c>
      <c r="C8038" s="193"/>
      <c r="D8038" s="19">
        <v>0.77347533063617568</v>
      </c>
      <c r="E8038" s="19"/>
      <c r="F8038" s="19">
        <v>1.0368587469683239</v>
      </c>
      <c r="G8038" s="19"/>
      <c r="H8038" s="19">
        <v>1.6148711235685576</v>
      </c>
      <c r="I8038" s="19"/>
      <c r="J8038" s="19">
        <v>1.4169557608291188</v>
      </c>
      <c r="K8038" s="19"/>
      <c r="L8038" s="19">
        <v>0.20702419467941308</v>
      </c>
      <c r="M8038" s="19"/>
      <c r="N8038" s="19">
        <v>1.15329587838982</v>
      </c>
      <c r="O8038" s="19"/>
      <c r="P8038" s="50">
        <v>0.49529677080858003</v>
      </c>
      <c r="R8038" s="9" t="s">
        <v>0</v>
      </c>
    </row>
    <row r="8039" spans="2:18" x14ac:dyDescent="0.2">
      <c r="B8039" s="25">
        <v>7809</v>
      </c>
      <c r="C8039" s="193"/>
      <c r="D8039" s="19">
        <v>0.97739994342550596</v>
      </c>
      <c r="E8039" s="19">
        <v>0.18539120732644571</v>
      </c>
      <c r="F8039" s="19"/>
      <c r="G8039" s="19"/>
      <c r="H8039" s="19">
        <v>0.16600486465523512</v>
      </c>
      <c r="I8039" s="19"/>
      <c r="J8039" s="19">
        <v>0.43511909898227058</v>
      </c>
      <c r="K8039" s="19">
        <v>0.30368594561011031</v>
      </c>
      <c r="L8039" s="19"/>
      <c r="M8039" s="19">
        <v>7.1501038408143024E-3</v>
      </c>
      <c r="N8039" s="19"/>
      <c r="O8039" s="19">
        <v>0.95740670719336407</v>
      </c>
      <c r="P8039" s="50"/>
      <c r="R8039" s="9" t="s">
        <v>0</v>
      </c>
    </row>
    <row r="8040" spans="2:18" x14ac:dyDescent="0.2">
      <c r="B8040" s="25">
        <v>7810</v>
      </c>
      <c r="C8040" s="193"/>
      <c r="D8040" s="19">
        <v>0.25202304280475701</v>
      </c>
      <c r="E8040" s="19">
        <v>0.36563799852832973</v>
      </c>
      <c r="F8040" s="19"/>
      <c r="G8040" s="19"/>
      <c r="H8040" s="19">
        <v>0.37376097309569317</v>
      </c>
      <c r="I8040" s="19">
        <v>1.1542299209047922</v>
      </c>
      <c r="J8040" s="19"/>
      <c r="K8040" s="19"/>
      <c r="L8040" s="19">
        <v>2.8988364983540647E-2</v>
      </c>
      <c r="M8040" s="19"/>
      <c r="N8040" s="19">
        <v>1.3945375080258884</v>
      </c>
      <c r="O8040" s="19">
        <v>0.64500503878603466</v>
      </c>
      <c r="P8040" s="50"/>
      <c r="R8040" s="9" t="s">
        <v>0</v>
      </c>
    </row>
    <row r="8041" spans="2:18" x14ac:dyDescent="0.2">
      <c r="B8041" s="25">
        <v>7811</v>
      </c>
      <c r="C8041" s="193"/>
      <c r="D8041" s="19">
        <v>0.21219024920300592</v>
      </c>
      <c r="E8041" s="19"/>
      <c r="F8041" s="19">
        <v>0.59476712021538147</v>
      </c>
      <c r="G8041" s="19"/>
      <c r="H8041" s="19">
        <v>0.4540458595352313</v>
      </c>
      <c r="I8041" s="19"/>
      <c r="J8041" s="19">
        <v>1.7545970652616549</v>
      </c>
      <c r="K8041" s="19"/>
      <c r="L8041" s="19">
        <v>0.71789401184511714</v>
      </c>
      <c r="M8041" s="19"/>
      <c r="N8041" s="19">
        <v>1.680667352984756</v>
      </c>
      <c r="O8041" s="19"/>
      <c r="P8041" s="50">
        <v>1.1288530092177043</v>
      </c>
      <c r="R8041" s="9" t="s">
        <v>0</v>
      </c>
    </row>
    <row r="8042" spans="2:18" x14ac:dyDescent="0.2">
      <c r="B8042" s="25">
        <v>7812</v>
      </c>
      <c r="C8042" s="193"/>
      <c r="D8042" s="19">
        <v>4.2719572762906612E-3</v>
      </c>
      <c r="E8042" s="19"/>
      <c r="F8042" s="19">
        <v>0.41836821795850171</v>
      </c>
      <c r="G8042" s="19">
        <v>0.51877613248343801</v>
      </c>
      <c r="H8042" s="19"/>
      <c r="I8042" s="19">
        <v>0.17017175368749127</v>
      </c>
      <c r="J8042" s="19"/>
      <c r="K8042" s="19">
        <v>0.15050971810908415</v>
      </c>
      <c r="L8042" s="19"/>
      <c r="M8042" s="19"/>
      <c r="N8042" s="19">
        <v>0.44126379574018143</v>
      </c>
      <c r="O8042" s="19">
        <v>7.0145917053449205E-2</v>
      </c>
      <c r="P8042" s="50"/>
      <c r="R8042" s="9" t="s">
        <v>0</v>
      </c>
    </row>
    <row r="8043" spans="2:18" x14ac:dyDescent="0.2">
      <c r="B8043" s="25">
        <v>7813</v>
      </c>
      <c r="C8043" s="193"/>
      <c r="D8043" s="19">
        <v>0.64059339075063759</v>
      </c>
      <c r="E8043" s="19">
        <v>0.25559827528841628</v>
      </c>
      <c r="F8043" s="19"/>
      <c r="G8043" s="19"/>
      <c r="H8043" s="19">
        <v>0.93294869361348887</v>
      </c>
      <c r="I8043" s="19"/>
      <c r="J8043" s="19">
        <v>1.4743382751377938</v>
      </c>
      <c r="K8043" s="19">
        <v>0.29375188035719257</v>
      </c>
      <c r="L8043" s="19"/>
      <c r="M8043" s="19"/>
      <c r="N8043" s="19">
        <v>1.2740011231665247</v>
      </c>
      <c r="O8043" s="19"/>
      <c r="P8043" s="50">
        <v>0.98867396021517573</v>
      </c>
      <c r="R8043" s="9" t="s">
        <v>0</v>
      </c>
    </row>
    <row r="8044" spans="2:18" x14ac:dyDescent="0.2">
      <c r="B8044" s="25">
        <v>7814</v>
      </c>
      <c r="C8044" s="193"/>
      <c r="D8044" s="19">
        <v>2.6464619928454964</v>
      </c>
      <c r="E8044" s="19"/>
      <c r="F8044" s="19">
        <v>1.7887498994482698</v>
      </c>
      <c r="G8044" s="19"/>
      <c r="H8044" s="19">
        <v>1.7094104818805786</v>
      </c>
      <c r="I8044" s="19"/>
      <c r="J8044" s="19">
        <v>2.9150845962763894</v>
      </c>
      <c r="K8044" s="19"/>
      <c r="L8044" s="19">
        <v>1.983784041144447</v>
      </c>
      <c r="M8044" s="19"/>
      <c r="N8044" s="19">
        <v>2.5390151727892527</v>
      </c>
      <c r="O8044" s="19"/>
      <c r="P8044" s="50">
        <v>1.2616634473298201</v>
      </c>
      <c r="R8044" s="9" t="s">
        <v>0</v>
      </c>
    </row>
    <row r="8045" spans="2:18" x14ac:dyDescent="0.2">
      <c r="B8045" s="25">
        <v>7815</v>
      </c>
      <c r="C8045" s="193"/>
      <c r="D8045" s="19">
        <v>1.0962085804327275</v>
      </c>
      <c r="E8045" s="19">
        <v>0.46572328426845644</v>
      </c>
      <c r="F8045" s="19"/>
      <c r="G8045" s="19"/>
      <c r="H8045" s="19">
        <v>0.13692476867575359</v>
      </c>
      <c r="I8045" s="19">
        <v>0.16242076773679778</v>
      </c>
      <c r="J8045" s="19"/>
      <c r="K8045" s="19">
        <v>0.48207019274248525</v>
      </c>
      <c r="L8045" s="19"/>
      <c r="M8045" s="19"/>
      <c r="N8045" s="19">
        <v>0.62185074545432462</v>
      </c>
      <c r="O8045" s="19"/>
      <c r="P8045" s="50">
        <v>6.4090586008494266E-2</v>
      </c>
      <c r="R8045" s="9" t="s">
        <v>0</v>
      </c>
    </row>
    <row r="8046" spans="2:18" x14ac:dyDescent="0.2">
      <c r="B8046" s="25">
        <v>7816</v>
      </c>
      <c r="C8046" s="193"/>
      <c r="D8046" s="19">
        <v>0.32657147283450316</v>
      </c>
      <c r="E8046" s="19"/>
      <c r="F8046" s="19">
        <v>1.0619713522911378</v>
      </c>
      <c r="G8046" s="19"/>
      <c r="H8046" s="19">
        <v>0.26026163726161555</v>
      </c>
      <c r="I8046" s="19"/>
      <c r="J8046" s="19">
        <v>0.96509856270508931</v>
      </c>
      <c r="K8046" s="19"/>
      <c r="L8046" s="19">
        <v>0.51994597229551043</v>
      </c>
      <c r="M8046" s="19"/>
      <c r="N8046" s="19">
        <v>0.41664447476452454</v>
      </c>
      <c r="O8046" s="19">
        <v>5.5732641406838618E-2</v>
      </c>
      <c r="P8046" s="50"/>
      <c r="R8046" s="9" t="s">
        <v>0</v>
      </c>
    </row>
    <row r="8047" spans="2:18" x14ac:dyDescent="0.2">
      <c r="B8047" s="25">
        <v>7817</v>
      </c>
      <c r="C8047" s="193">
        <v>1.5615170761959098</v>
      </c>
      <c r="D8047" s="19"/>
      <c r="E8047" s="19">
        <v>1.6514158409798461</v>
      </c>
      <c r="F8047" s="19"/>
      <c r="G8047" s="19">
        <v>1.4607083854739662</v>
      </c>
      <c r="H8047" s="19"/>
      <c r="I8047" s="19">
        <v>1.1342361836768287</v>
      </c>
      <c r="J8047" s="19"/>
      <c r="K8047" s="19">
        <v>1.0636316405617361</v>
      </c>
      <c r="L8047" s="19"/>
      <c r="M8047" s="19">
        <v>1.2970416841541728</v>
      </c>
      <c r="N8047" s="19"/>
      <c r="O8047" s="19">
        <v>2.1482018311201316</v>
      </c>
      <c r="P8047" s="50"/>
      <c r="R8047" s="9" t="s">
        <v>0</v>
      </c>
    </row>
    <row r="8048" spans="2:18" x14ac:dyDescent="0.2">
      <c r="B8048" s="25">
        <v>7818</v>
      </c>
      <c r="C8048" s="193">
        <v>0.33745812290705207</v>
      </c>
      <c r="D8048" s="19"/>
      <c r="E8048" s="19">
        <v>1.0430812617138776</v>
      </c>
      <c r="F8048" s="19"/>
      <c r="G8048" s="19">
        <v>0.80921264094011924</v>
      </c>
      <c r="H8048" s="19"/>
      <c r="I8048" s="19">
        <v>0.9359838497354942</v>
      </c>
      <c r="J8048" s="19"/>
      <c r="K8048" s="19">
        <v>0.76682703376703609</v>
      </c>
      <c r="L8048" s="19"/>
      <c r="M8048" s="19">
        <v>0.30382663210212379</v>
      </c>
      <c r="N8048" s="19"/>
      <c r="O8048" s="19"/>
      <c r="P8048" s="50">
        <v>6.1964402911034042E-2</v>
      </c>
      <c r="R8048" s="9" t="s">
        <v>0</v>
      </c>
    </row>
    <row r="8049" spans="2:18" x14ac:dyDescent="0.2">
      <c r="B8049" s="25">
        <v>7819</v>
      </c>
      <c r="C8049" s="193"/>
      <c r="D8049" s="19">
        <v>0.74333027412526598</v>
      </c>
      <c r="E8049" s="19"/>
      <c r="F8049" s="19">
        <v>1.0141726684729628</v>
      </c>
      <c r="G8049" s="19"/>
      <c r="H8049" s="19">
        <v>0.46004452661928152</v>
      </c>
      <c r="I8049" s="19"/>
      <c r="J8049" s="19">
        <v>0.45115558727516542</v>
      </c>
      <c r="K8049" s="19"/>
      <c r="L8049" s="19">
        <v>0.71729921010845799</v>
      </c>
      <c r="M8049" s="19"/>
      <c r="N8049" s="19">
        <v>1.2122564990918667</v>
      </c>
      <c r="O8049" s="19"/>
      <c r="P8049" s="50">
        <v>0.71763646869829778</v>
      </c>
      <c r="R8049" s="9" t="s">
        <v>0</v>
      </c>
    </row>
    <row r="8050" spans="2:18" x14ac:dyDescent="0.2">
      <c r="B8050" s="25">
        <v>7820</v>
      </c>
      <c r="C8050" s="193"/>
      <c r="D8050" s="19">
        <v>1.715660380319197</v>
      </c>
      <c r="E8050" s="19"/>
      <c r="F8050" s="19">
        <v>0.899167946014511</v>
      </c>
      <c r="G8050" s="19"/>
      <c r="H8050" s="19">
        <v>0.53293724995884417</v>
      </c>
      <c r="I8050" s="19"/>
      <c r="J8050" s="19">
        <v>1.0450682878594233</v>
      </c>
      <c r="K8050" s="19"/>
      <c r="L8050" s="19">
        <v>0.7574004260563908</v>
      </c>
      <c r="M8050" s="19"/>
      <c r="N8050" s="19">
        <v>1.2170207487479754</v>
      </c>
      <c r="O8050" s="19"/>
      <c r="P8050" s="50">
        <v>1.336045539441568</v>
      </c>
      <c r="R8050" s="9" t="s">
        <v>0</v>
      </c>
    </row>
    <row r="8051" spans="2:18" x14ac:dyDescent="0.2">
      <c r="B8051" s="25">
        <v>7821</v>
      </c>
      <c r="C8051" s="193"/>
      <c r="D8051" s="19">
        <v>1.672355169666262</v>
      </c>
      <c r="E8051" s="19"/>
      <c r="F8051" s="19">
        <v>1.8454921858864957</v>
      </c>
      <c r="G8051" s="19"/>
      <c r="H8051" s="19">
        <v>2.3446469189852319</v>
      </c>
      <c r="I8051" s="19"/>
      <c r="J8051" s="19">
        <v>2.2316096039802074</v>
      </c>
      <c r="K8051" s="19"/>
      <c r="L8051" s="19">
        <v>1.9677559307214019</v>
      </c>
      <c r="M8051" s="19"/>
      <c r="N8051" s="19">
        <v>3.5575123296191555</v>
      </c>
      <c r="O8051" s="19"/>
      <c r="P8051" s="50">
        <v>2.5386101100142304</v>
      </c>
      <c r="R8051" s="9" t="s">
        <v>0</v>
      </c>
    </row>
    <row r="8052" spans="2:18" x14ac:dyDescent="0.2">
      <c r="B8052" s="25">
        <v>7822</v>
      </c>
      <c r="C8052" s="193"/>
      <c r="D8052" s="19">
        <v>0.23551456805791723</v>
      </c>
      <c r="E8052" s="19"/>
      <c r="F8052" s="19">
        <v>0.78342578722183942</v>
      </c>
      <c r="G8052" s="19"/>
      <c r="H8052" s="19">
        <v>9.7599535828414727E-2</v>
      </c>
      <c r="I8052" s="19"/>
      <c r="J8052" s="19">
        <v>0.42790747933776652</v>
      </c>
      <c r="K8052" s="19"/>
      <c r="L8052" s="19">
        <v>1.0090498758572273</v>
      </c>
      <c r="M8052" s="19"/>
      <c r="N8052" s="19">
        <v>0.14683451295267211</v>
      </c>
      <c r="O8052" s="19">
        <v>0.34307467252738144</v>
      </c>
      <c r="P8052" s="50"/>
      <c r="R8052" s="9" t="s">
        <v>0</v>
      </c>
    </row>
    <row r="8053" spans="2:18" x14ac:dyDescent="0.2">
      <c r="B8053" s="25">
        <v>7823</v>
      </c>
      <c r="C8053" s="193">
        <v>1.7535384527966481E-2</v>
      </c>
      <c r="D8053" s="19"/>
      <c r="E8053" s="19">
        <v>0.6006943682098651</v>
      </c>
      <c r="F8053" s="19"/>
      <c r="G8053" s="19">
        <v>1.4134418257830557E-2</v>
      </c>
      <c r="H8053" s="19"/>
      <c r="I8053" s="19">
        <v>0.51084964551712253</v>
      </c>
      <c r="J8053" s="19"/>
      <c r="K8053" s="19"/>
      <c r="L8053" s="19">
        <v>1.388173371027722</v>
      </c>
      <c r="M8053" s="19"/>
      <c r="N8053" s="19">
        <v>0.22971286997140117</v>
      </c>
      <c r="O8053" s="19"/>
      <c r="P8053" s="50">
        <v>0.55891443240059047</v>
      </c>
      <c r="R8053" s="9" t="s">
        <v>0</v>
      </c>
    </row>
    <row r="8054" spans="2:18" x14ac:dyDescent="0.2">
      <c r="B8054" s="25">
        <v>7824</v>
      </c>
      <c r="C8054" s="193"/>
      <c r="D8054" s="19">
        <v>0.56066191532926246</v>
      </c>
      <c r="E8054" s="19"/>
      <c r="F8054" s="19">
        <v>0.54418603447253688</v>
      </c>
      <c r="G8054" s="19"/>
      <c r="H8054" s="19">
        <v>0.36520172199004158</v>
      </c>
      <c r="I8054" s="19">
        <v>0.14064300133101701</v>
      </c>
      <c r="J8054" s="19"/>
      <c r="K8054" s="19"/>
      <c r="L8054" s="19">
        <v>0.22101587464240741</v>
      </c>
      <c r="M8054" s="19"/>
      <c r="N8054" s="19">
        <v>6.0474411202238801E-2</v>
      </c>
      <c r="O8054" s="19"/>
      <c r="P8054" s="50">
        <v>1.1981893751061887</v>
      </c>
      <c r="R8054" s="9" t="s">
        <v>0</v>
      </c>
    </row>
    <row r="8055" spans="2:18" x14ac:dyDescent="0.2">
      <c r="B8055" s="25">
        <v>7825</v>
      </c>
      <c r="C8055" s="193">
        <v>1.5395537495683282</v>
      </c>
      <c r="D8055" s="19"/>
      <c r="E8055" s="19">
        <v>1.9518370657415443</v>
      </c>
      <c r="F8055" s="19"/>
      <c r="G8055" s="19">
        <v>1.8938650304946358</v>
      </c>
      <c r="H8055" s="19"/>
      <c r="I8055" s="19">
        <v>2.7410807191245823</v>
      </c>
      <c r="J8055" s="19"/>
      <c r="K8055" s="19">
        <v>1.9553508383359215</v>
      </c>
      <c r="L8055" s="19"/>
      <c r="M8055" s="19">
        <v>2.2054702669122488</v>
      </c>
      <c r="N8055" s="19"/>
      <c r="O8055" s="19">
        <v>1.5505971661664959</v>
      </c>
      <c r="P8055" s="50"/>
      <c r="R8055" s="9" t="s">
        <v>0</v>
      </c>
    </row>
    <row r="8056" spans="2:18" x14ac:dyDescent="0.2">
      <c r="B8056" s="25">
        <v>7826</v>
      </c>
      <c r="C8056" s="193"/>
      <c r="D8056" s="19">
        <v>0.80052813832193115</v>
      </c>
      <c r="E8056" s="19"/>
      <c r="F8056" s="19">
        <v>0.15103261344519567</v>
      </c>
      <c r="G8056" s="19"/>
      <c r="H8056" s="19">
        <v>0.88882279367835282</v>
      </c>
      <c r="I8056" s="19"/>
      <c r="J8056" s="19">
        <v>0.26224417331707361</v>
      </c>
      <c r="K8056" s="19"/>
      <c r="L8056" s="19">
        <v>0.67825696081345965</v>
      </c>
      <c r="M8056" s="19"/>
      <c r="N8056" s="19">
        <v>1.0009462876065645</v>
      </c>
      <c r="O8056" s="19"/>
      <c r="P8056" s="50">
        <v>1.0841850066938294</v>
      </c>
      <c r="R8056" s="9" t="s">
        <v>0</v>
      </c>
    </row>
    <row r="8057" spans="2:18" x14ac:dyDescent="0.2">
      <c r="B8057" s="25">
        <v>7827</v>
      </c>
      <c r="C8057" s="193"/>
      <c r="D8057" s="19">
        <v>0.9115379843204392</v>
      </c>
      <c r="E8057" s="19"/>
      <c r="F8057" s="19">
        <v>0.55525729289146664</v>
      </c>
      <c r="G8057" s="19"/>
      <c r="H8057" s="19">
        <v>0.85319487869241484</v>
      </c>
      <c r="I8057" s="19"/>
      <c r="J8057" s="19">
        <v>2.0311962935514605</v>
      </c>
      <c r="K8057" s="19"/>
      <c r="L8057" s="19">
        <v>1.4510166704722027</v>
      </c>
      <c r="M8057" s="19"/>
      <c r="N8057" s="19">
        <v>0.35063523556097553</v>
      </c>
      <c r="O8057" s="19"/>
      <c r="P8057" s="50">
        <v>0.69717326664586443</v>
      </c>
      <c r="R8057" s="9" t="s">
        <v>0</v>
      </c>
    </row>
    <row r="8058" spans="2:18" x14ac:dyDescent="0.2">
      <c r="B8058" s="25">
        <v>7828</v>
      </c>
      <c r="C8058" s="193">
        <v>0.7808965242609317</v>
      </c>
      <c r="D8058" s="19"/>
      <c r="E8058" s="19">
        <v>0.2080995439051502</v>
      </c>
      <c r="F8058" s="19"/>
      <c r="G8058" s="19">
        <v>0.97044800625923133</v>
      </c>
      <c r="H8058" s="19"/>
      <c r="I8058" s="19">
        <v>1.3291569370345915</v>
      </c>
      <c r="J8058" s="19"/>
      <c r="K8058" s="19"/>
      <c r="L8058" s="19">
        <v>6.6053769553039737E-2</v>
      </c>
      <c r="M8058" s="19">
        <v>1.3325518409796704</v>
      </c>
      <c r="N8058" s="19"/>
      <c r="O8058" s="19">
        <v>0.99321112156846836</v>
      </c>
      <c r="P8058" s="50"/>
      <c r="R8058" s="9" t="s">
        <v>0</v>
      </c>
    </row>
    <row r="8059" spans="2:18" x14ac:dyDescent="0.2">
      <c r="B8059" s="25">
        <v>7829</v>
      </c>
      <c r="C8059" s="193">
        <v>0.8647078380920854</v>
      </c>
      <c r="D8059" s="19"/>
      <c r="E8059" s="19">
        <v>1.3846610288361498</v>
      </c>
      <c r="F8059" s="19"/>
      <c r="G8059" s="19">
        <v>1.2925706682231355</v>
      </c>
      <c r="H8059" s="19"/>
      <c r="I8059" s="19">
        <v>1.3389932379801692</v>
      </c>
      <c r="J8059" s="19"/>
      <c r="K8059" s="19">
        <v>0.253413003654687</v>
      </c>
      <c r="L8059" s="19"/>
      <c r="M8059" s="19">
        <v>1.145924883414301</v>
      </c>
      <c r="N8059" s="19"/>
      <c r="O8059" s="19">
        <v>1.0331137519207878</v>
      </c>
      <c r="P8059" s="50"/>
      <c r="R8059" s="9" t="s">
        <v>0</v>
      </c>
    </row>
    <row r="8060" spans="2:18" x14ac:dyDescent="0.2">
      <c r="B8060" s="25">
        <v>7830</v>
      </c>
      <c r="C8060" s="193"/>
      <c r="D8060" s="19">
        <v>0.45354373516907193</v>
      </c>
      <c r="E8060" s="19"/>
      <c r="F8060" s="19">
        <v>0.94461574363053791</v>
      </c>
      <c r="G8060" s="19"/>
      <c r="H8060" s="19">
        <v>0.75370809066358335</v>
      </c>
      <c r="I8060" s="19"/>
      <c r="J8060" s="19">
        <v>1.0672968445747573</v>
      </c>
      <c r="K8060" s="19"/>
      <c r="L8060" s="19">
        <v>0.3840359382644366</v>
      </c>
      <c r="M8060" s="19"/>
      <c r="N8060" s="19">
        <v>1.0042865356415558</v>
      </c>
      <c r="O8060" s="19"/>
      <c r="P8060" s="50">
        <v>0.59218366604316586</v>
      </c>
      <c r="R8060" s="9" t="s">
        <v>0</v>
      </c>
    </row>
    <row r="8061" spans="2:18" x14ac:dyDescent="0.2">
      <c r="B8061" s="25">
        <v>7831</v>
      </c>
      <c r="C8061" s="193"/>
      <c r="D8061" s="19">
        <v>6.3118397752329955E-2</v>
      </c>
      <c r="E8061" s="19"/>
      <c r="F8061" s="19">
        <v>1.4153459547434908</v>
      </c>
      <c r="G8061" s="19"/>
      <c r="H8061" s="19">
        <v>2.4927616722895087</v>
      </c>
      <c r="I8061" s="19"/>
      <c r="J8061" s="19">
        <v>1.0422865682003155</v>
      </c>
      <c r="K8061" s="19"/>
      <c r="L8061" s="19">
        <v>1.3036201894731014</v>
      </c>
      <c r="M8061" s="19"/>
      <c r="N8061" s="19">
        <v>0.2860626505755704</v>
      </c>
      <c r="O8061" s="19"/>
      <c r="P8061" s="50">
        <v>1.6327547434904754</v>
      </c>
      <c r="R8061" s="9" t="s">
        <v>0</v>
      </c>
    </row>
    <row r="8062" spans="2:18" x14ac:dyDescent="0.2">
      <c r="B8062" s="25">
        <v>7832</v>
      </c>
      <c r="C8062" s="193">
        <v>1.7751775724605816</v>
      </c>
      <c r="D8062" s="19"/>
      <c r="E8062" s="19">
        <v>1.2487345369180598</v>
      </c>
      <c r="F8062" s="19"/>
      <c r="G8062" s="19">
        <v>1.1521749900481459</v>
      </c>
      <c r="H8062" s="19"/>
      <c r="I8062" s="19">
        <v>2.0324015610334443</v>
      </c>
      <c r="J8062" s="19"/>
      <c r="K8062" s="19">
        <v>2.1416460454028785</v>
      </c>
      <c r="L8062" s="19"/>
      <c r="M8062" s="19">
        <v>2.2073331541900663</v>
      </c>
      <c r="N8062" s="19"/>
      <c r="O8062" s="19">
        <v>1.4608917584847503</v>
      </c>
      <c r="P8062" s="50"/>
      <c r="R8062" s="9" t="s">
        <v>0</v>
      </c>
    </row>
    <row r="8063" spans="2:18" x14ac:dyDescent="0.2">
      <c r="B8063" s="25">
        <v>7833</v>
      </c>
      <c r="C8063" s="193"/>
      <c r="D8063" s="19">
        <v>0.16500044374900338</v>
      </c>
      <c r="E8063" s="19"/>
      <c r="F8063" s="19">
        <v>0.1830544082445478</v>
      </c>
      <c r="G8063" s="19">
        <v>0.31183468975650497</v>
      </c>
      <c r="H8063" s="19"/>
      <c r="I8063" s="19"/>
      <c r="J8063" s="19">
        <v>0.15737112721924376</v>
      </c>
      <c r="K8063" s="19">
        <v>6.9317905400551674E-2</v>
      </c>
      <c r="L8063" s="19"/>
      <c r="M8063" s="19">
        <v>0.35493151863660577</v>
      </c>
      <c r="N8063" s="19"/>
      <c r="O8063" s="19">
        <v>0.26732985635582585</v>
      </c>
      <c r="P8063" s="50"/>
      <c r="R8063" s="9" t="s">
        <v>0</v>
      </c>
    </row>
    <row r="8064" spans="2:18" x14ac:dyDescent="0.2">
      <c r="B8064" s="25">
        <v>7834</v>
      </c>
      <c r="C8064" s="193">
        <v>0.93092094841329975</v>
      </c>
      <c r="D8064" s="19"/>
      <c r="E8064" s="19">
        <v>1.3816897439166926</v>
      </c>
      <c r="F8064" s="19"/>
      <c r="G8064" s="19">
        <v>0.80511730091649802</v>
      </c>
      <c r="H8064" s="19"/>
      <c r="I8064" s="19">
        <v>0.87369966211292305</v>
      </c>
      <c r="J8064" s="19"/>
      <c r="K8064" s="19">
        <v>0.95573920449411065</v>
      </c>
      <c r="L8064" s="19"/>
      <c r="M8064" s="19">
        <v>0.18105862860289612</v>
      </c>
      <c r="N8064" s="19"/>
      <c r="O8064" s="19">
        <v>0.96494361795245587</v>
      </c>
      <c r="P8064" s="50"/>
      <c r="R8064" s="9" t="s">
        <v>0</v>
      </c>
    </row>
    <row r="8065" spans="2:18" x14ac:dyDescent="0.2">
      <c r="B8065" s="25">
        <v>7835</v>
      </c>
      <c r="C8065" s="193">
        <v>0.33084580885364517</v>
      </c>
      <c r="D8065" s="19"/>
      <c r="E8065" s="19">
        <v>1.039832615863304</v>
      </c>
      <c r="F8065" s="19"/>
      <c r="G8065" s="19">
        <v>0.71102866296485234</v>
      </c>
      <c r="H8065" s="19"/>
      <c r="I8065" s="19">
        <v>0.5187236168132392</v>
      </c>
      <c r="J8065" s="19"/>
      <c r="K8065" s="19">
        <v>0.49997944037165626</v>
      </c>
      <c r="L8065" s="19"/>
      <c r="M8065" s="19">
        <v>2.9677667522396648E-2</v>
      </c>
      <c r="N8065" s="19"/>
      <c r="O8065" s="19"/>
      <c r="P8065" s="50">
        <v>0.13743844015162143</v>
      </c>
      <c r="R8065" s="9" t="s">
        <v>0</v>
      </c>
    </row>
    <row r="8066" spans="2:18" x14ac:dyDescent="0.2">
      <c r="B8066" s="25">
        <v>7836</v>
      </c>
      <c r="C8066" s="193"/>
      <c r="D8066" s="19">
        <v>1.2927236715249104</v>
      </c>
      <c r="E8066" s="19"/>
      <c r="F8066" s="19">
        <v>0.84083997139610756</v>
      </c>
      <c r="G8066" s="19">
        <v>9.6675704740855184E-2</v>
      </c>
      <c r="H8066" s="19"/>
      <c r="I8066" s="19"/>
      <c r="J8066" s="19">
        <v>0.1729958845925611</v>
      </c>
      <c r="K8066" s="19">
        <v>8.4279848204939486E-2</v>
      </c>
      <c r="L8066" s="19"/>
      <c r="M8066" s="19"/>
      <c r="N8066" s="19">
        <v>1.0422014212506956</v>
      </c>
      <c r="O8066" s="19"/>
      <c r="P8066" s="50">
        <v>0.96866079444365161</v>
      </c>
      <c r="R8066" s="9" t="s">
        <v>0</v>
      </c>
    </row>
    <row r="8067" spans="2:18" x14ac:dyDescent="0.2">
      <c r="B8067" s="25">
        <v>7837</v>
      </c>
      <c r="C8067" s="193">
        <v>6.6370194133824931E-2</v>
      </c>
      <c r="D8067" s="19"/>
      <c r="E8067" s="19">
        <v>0.12624996476330819</v>
      </c>
      <c r="F8067" s="19"/>
      <c r="G8067" s="19">
        <v>0.12211994114868091</v>
      </c>
      <c r="H8067" s="19"/>
      <c r="I8067" s="19">
        <v>0.64043287704989571</v>
      </c>
      <c r="J8067" s="19"/>
      <c r="K8067" s="19"/>
      <c r="L8067" s="19">
        <v>0.16403525643683262</v>
      </c>
      <c r="M8067" s="19">
        <v>0.8099965812703942</v>
      </c>
      <c r="N8067" s="19"/>
      <c r="O8067" s="19">
        <v>0.13374748187301111</v>
      </c>
      <c r="P8067" s="50"/>
      <c r="R8067" s="9" t="s">
        <v>0</v>
      </c>
    </row>
    <row r="8068" spans="2:18" x14ac:dyDescent="0.2">
      <c r="B8068" s="25">
        <v>7838</v>
      </c>
      <c r="C8068" s="193"/>
      <c r="D8068" s="19">
        <v>0.13455973344477934</v>
      </c>
      <c r="E8068" s="19"/>
      <c r="F8068" s="19">
        <v>0.4284017999500313</v>
      </c>
      <c r="G8068" s="19"/>
      <c r="H8068" s="19">
        <v>0.1582791990091913</v>
      </c>
      <c r="I8068" s="19">
        <v>0.36096263515504151</v>
      </c>
      <c r="J8068" s="19"/>
      <c r="K8068" s="19">
        <v>1.0064483470792878</v>
      </c>
      <c r="L8068" s="19"/>
      <c r="M8068" s="19">
        <v>0.17380802747125845</v>
      </c>
      <c r="N8068" s="19"/>
      <c r="O8068" s="19">
        <v>0.32689023315184074</v>
      </c>
      <c r="P8068" s="50"/>
      <c r="R8068" s="9" t="s">
        <v>0</v>
      </c>
    </row>
    <row r="8069" spans="2:18" x14ac:dyDescent="0.2">
      <c r="B8069" s="25">
        <v>7839</v>
      </c>
      <c r="C8069" s="193">
        <v>1.5696750473949075</v>
      </c>
      <c r="D8069" s="19"/>
      <c r="E8069" s="19">
        <v>0.41574381535007182</v>
      </c>
      <c r="F8069" s="19"/>
      <c r="G8069" s="19">
        <v>0.86668909685520668</v>
      </c>
      <c r="H8069" s="19"/>
      <c r="I8069" s="19">
        <v>1.3369372058006632</v>
      </c>
      <c r="J8069" s="19"/>
      <c r="K8069" s="19">
        <v>1.2125425557272669</v>
      </c>
      <c r="L8069" s="19"/>
      <c r="M8069" s="19">
        <v>0.63419232544712323</v>
      </c>
      <c r="N8069" s="19"/>
      <c r="O8069" s="19">
        <v>1.5612347518725269</v>
      </c>
      <c r="P8069" s="50"/>
      <c r="R8069" s="9" t="s">
        <v>0</v>
      </c>
    </row>
    <row r="8070" spans="2:18" x14ac:dyDescent="0.2">
      <c r="B8070" s="25">
        <v>7840</v>
      </c>
      <c r="C8070" s="193">
        <v>2.7297550990110797</v>
      </c>
      <c r="D8070" s="19"/>
      <c r="E8070" s="19">
        <v>2.5138887735931084</v>
      </c>
      <c r="F8070" s="19"/>
      <c r="G8070" s="19">
        <v>1.5351950168402073</v>
      </c>
      <c r="H8070" s="19"/>
      <c r="I8070" s="19">
        <v>2.0586325915004671</v>
      </c>
      <c r="J8070" s="19"/>
      <c r="K8070" s="19">
        <v>1.1510901208976398</v>
      </c>
      <c r="L8070" s="19"/>
      <c r="M8070" s="19">
        <v>2.0935041286601743</v>
      </c>
      <c r="N8070" s="19"/>
      <c r="O8070" s="19">
        <v>2.1161169615087005</v>
      </c>
      <c r="P8070" s="50"/>
      <c r="R8070" s="9" t="s">
        <v>0</v>
      </c>
    </row>
    <row r="8071" spans="2:18" x14ac:dyDescent="0.2">
      <c r="B8071" s="25">
        <v>7841</v>
      </c>
      <c r="C8071" s="193"/>
      <c r="D8071" s="19">
        <v>0.92589186339360297</v>
      </c>
      <c r="E8071" s="19">
        <v>0.41333709644298083</v>
      </c>
      <c r="F8071" s="19"/>
      <c r="G8071" s="19"/>
      <c r="H8071" s="19">
        <v>0.16906995562137903</v>
      </c>
      <c r="I8071" s="19"/>
      <c r="J8071" s="19">
        <v>4.216819156700008E-2</v>
      </c>
      <c r="K8071" s="19"/>
      <c r="L8071" s="19">
        <v>0.15979823564157114</v>
      </c>
      <c r="M8071" s="19"/>
      <c r="N8071" s="19">
        <v>6.9680360499210725E-2</v>
      </c>
      <c r="O8071" s="19"/>
      <c r="P8071" s="50">
        <v>0.41344782006075936</v>
      </c>
      <c r="R8071" s="9" t="s">
        <v>0</v>
      </c>
    </row>
    <row r="8072" spans="2:18" x14ac:dyDescent="0.2">
      <c r="B8072" s="25">
        <v>7842</v>
      </c>
      <c r="C8072" s="193"/>
      <c r="D8072" s="19">
        <v>0.71824129825704819</v>
      </c>
      <c r="E8072" s="19"/>
      <c r="F8072" s="19">
        <v>0.66248354245373031</v>
      </c>
      <c r="G8072" s="19"/>
      <c r="H8072" s="19">
        <v>0.29108378941469831</v>
      </c>
      <c r="I8072" s="19"/>
      <c r="J8072" s="19">
        <v>0.83757434688979748</v>
      </c>
      <c r="K8072" s="19"/>
      <c r="L8072" s="19">
        <v>0.31044849260946572</v>
      </c>
      <c r="M8072" s="19"/>
      <c r="N8072" s="19">
        <v>1.4616678130656471</v>
      </c>
      <c r="O8072" s="19"/>
      <c r="P8072" s="50">
        <v>0.97695090218614167</v>
      </c>
      <c r="R8072" s="9" t="s">
        <v>0</v>
      </c>
    </row>
    <row r="8073" spans="2:18" x14ac:dyDescent="0.2">
      <c r="B8073" s="25">
        <v>7843</v>
      </c>
      <c r="C8073" s="193">
        <v>0.8496439185117084</v>
      </c>
      <c r="D8073" s="19"/>
      <c r="E8073" s="19">
        <v>3.2880311923168148E-2</v>
      </c>
      <c r="F8073" s="19"/>
      <c r="G8073" s="19"/>
      <c r="H8073" s="19">
        <v>6.6092551843178152E-2</v>
      </c>
      <c r="I8073" s="19">
        <v>1.3221680753276299</v>
      </c>
      <c r="J8073" s="19"/>
      <c r="K8073" s="19"/>
      <c r="L8073" s="19">
        <v>0.4419696656464101</v>
      </c>
      <c r="M8073" s="19">
        <v>0.434431341485922</v>
      </c>
      <c r="N8073" s="19"/>
      <c r="O8073" s="19">
        <v>0.21194100173394351</v>
      </c>
      <c r="P8073" s="50"/>
      <c r="R8073" s="9" t="s">
        <v>0</v>
      </c>
    </row>
    <row r="8074" spans="2:18" x14ac:dyDescent="0.2">
      <c r="B8074" s="25">
        <v>7844</v>
      </c>
      <c r="C8074" s="193"/>
      <c r="D8074" s="19">
        <v>0.33529799060863774</v>
      </c>
      <c r="E8074" s="19"/>
      <c r="F8074" s="19">
        <v>4.4857623150089253E-2</v>
      </c>
      <c r="G8074" s="19"/>
      <c r="H8074" s="19">
        <v>1.5112025645273272E-2</v>
      </c>
      <c r="I8074" s="19">
        <v>0.45696105878324061</v>
      </c>
      <c r="J8074" s="19"/>
      <c r="K8074" s="19">
        <v>1.060134013747819</v>
      </c>
      <c r="L8074" s="19"/>
      <c r="M8074" s="19"/>
      <c r="N8074" s="19">
        <v>0.31474731146112772</v>
      </c>
      <c r="O8074" s="19">
        <v>9.0479391818773625E-2</v>
      </c>
      <c r="P8074" s="50"/>
      <c r="R8074" s="9" t="s">
        <v>0</v>
      </c>
    </row>
    <row r="8075" spans="2:18" x14ac:dyDescent="0.2">
      <c r="B8075" s="25">
        <v>7845</v>
      </c>
      <c r="C8075" s="193">
        <v>0.61948782514569256</v>
      </c>
      <c r="D8075" s="19"/>
      <c r="E8075" s="19">
        <v>4.6475706073773937E-2</v>
      </c>
      <c r="F8075" s="19"/>
      <c r="G8075" s="19">
        <v>0.46361915377608698</v>
      </c>
      <c r="H8075" s="19"/>
      <c r="I8075" s="19">
        <v>1.3854737888311193</v>
      </c>
      <c r="J8075" s="19"/>
      <c r="K8075" s="19">
        <v>0.30090754949215603</v>
      </c>
      <c r="L8075" s="19"/>
      <c r="M8075" s="19"/>
      <c r="N8075" s="19">
        <v>9.3132856832256292E-2</v>
      </c>
      <c r="O8075" s="19">
        <v>1.473490711935451</v>
      </c>
      <c r="P8075" s="50"/>
      <c r="R8075" s="9" t="s">
        <v>0</v>
      </c>
    </row>
    <row r="8076" spans="2:18" x14ac:dyDescent="0.2">
      <c r="B8076" s="25">
        <v>7846</v>
      </c>
      <c r="C8076" s="193">
        <v>1.6660666710287233</v>
      </c>
      <c r="D8076" s="19"/>
      <c r="E8076" s="19">
        <v>1.7629249124537865</v>
      </c>
      <c r="F8076" s="19"/>
      <c r="G8076" s="19">
        <v>1.5984873465700447</v>
      </c>
      <c r="H8076" s="19"/>
      <c r="I8076" s="19">
        <v>1.2564855586298251</v>
      </c>
      <c r="J8076" s="19"/>
      <c r="K8076" s="19">
        <v>0.75335144732894554</v>
      </c>
      <c r="L8076" s="19"/>
      <c r="M8076" s="19">
        <v>0.62093494517300463</v>
      </c>
      <c r="N8076" s="19"/>
      <c r="O8076" s="19">
        <v>0.99399719811325704</v>
      </c>
      <c r="P8076" s="50"/>
      <c r="R8076" s="9" t="s">
        <v>0</v>
      </c>
    </row>
    <row r="8077" spans="2:18" x14ac:dyDescent="0.2">
      <c r="B8077" s="25">
        <v>7847</v>
      </c>
      <c r="C8077" s="193"/>
      <c r="D8077" s="19">
        <v>0.36691314490280175</v>
      </c>
      <c r="E8077" s="19">
        <v>0.37393922981210331</v>
      </c>
      <c r="F8077" s="19"/>
      <c r="G8077" s="19">
        <v>1.1093580430920269</v>
      </c>
      <c r="H8077" s="19"/>
      <c r="I8077" s="19">
        <v>0.47420586305359469</v>
      </c>
      <c r="J8077" s="19"/>
      <c r="K8077" s="19">
        <v>1.1707218835568483</v>
      </c>
      <c r="L8077" s="19"/>
      <c r="M8077" s="19">
        <v>1.27680490570719</v>
      </c>
      <c r="N8077" s="19"/>
      <c r="O8077" s="19">
        <v>0.3229095002478361</v>
      </c>
      <c r="P8077" s="50"/>
      <c r="R8077" s="9" t="s">
        <v>0</v>
      </c>
    </row>
    <row r="8078" spans="2:18" x14ac:dyDescent="0.2">
      <c r="B8078" s="25">
        <v>7848</v>
      </c>
      <c r="C8078" s="193"/>
      <c r="D8078" s="19">
        <v>4.382039283222592E-2</v>
      </c>
      <c r="E8078" s="19"/>
      <c r="F8078" s="19">
        <v>0.91786916004439623</v>
      </c>
      <c r="G8078" s="19"/>
      <c r="H8078" s="19">
        <v>0.62509989929816467</v>
      </c>
      <c r="I8078" s="19">
        <v>0.17113736825516629</v>
      </c>
      <c r="J8078" s="19"/>
      <c r="K8078" s="19"/>
      <c r="L8078" s="19">
        <v>0.26754674787575827</v>
      </c>
      <c r="M8078" s="19">
        <v>3.5336499424751276E-2</v>
      </c>
      <c r="N8078" s="19"/>
      <c r="O8078" s="19"/>
      <c r="P8078" s="50">
        <v>0.29116827164161146</v>
      </c>
      <c r="R8078" s="9" t="s">
        <v>0</v>
      </c>
    </row>
    <row r="8079" spans="2:18" x14ac:dyDescent="0.2">
      <c r="B8079" s="25">
        <v>7849</v>
      </c>
      <c r="C8079" s="193"/>
      <c r="D8079" s="19">
        <v>1.1294117360479987</v>
      </c>
      <c r="E8079" s="19"/>
      <c r="F8079" s="19">
        <v>1.4525580863042313</v>
      </c>
      <c r="G8079" s="19"/>
      <c r="H8079" s="19">
        <v>1.8725964243500879</v>
      </c>
      <c r="I8079" s="19"/>
      <c r="J8079" s="19">
        <v>0.661767581575335</v>
      </c>
      <c r="K8079" s="19"/>
      <c r="L8079" s="19">
        <v>0.83221676742333439</v>
      </c>
      <c r="M8079" s="19"/>
      <c r="N8079" s="19">
        <v>0.70323573493809066</v>
      </c>
      <c r="O8079" s="19"/>
      <c r="P8079" s="50">
        <v>1.0985198818293234</v>
      </c>
      <c r="R8079" s="9" t="s">
        <v>0</v>
      </c>
    </row>
    <row r="8080" spans="2:18" x14ac:dyDescent="0.2">
      <c r="B8080" s="25">
        <v>7850</v>
      </c>
      <c r="C8080" s="193">
        <v>0.47337412991444044</v>
      </c>
      <c r="D8080" s="19"/>
      <c r="E8080" s="19">
        <v>0.83535966726851829</v>
      </c>
      <c r="F8080" s="19"/>
      <c r="G8080" s="19">
        <v>0.46088686097396792</v>
      </c>
      <c r="H8080" s="19"/>
      <c r="I8080" s="19">
        <v>1.0695284174752893</v>
      </c>
      <c r="J8080" s="19"/>
      <c r="K8080" s="19">
        <v>0.58995988616834638</v>
      </c>
      <c r="L8080" s="19"/>
      <c r="M8080" s="19">
        <v>0.83635486426879335</v>
      </c>
      <c r="N8080" s="19"/>
      <c r="O8080" s="19">
        <v>1.1873646889038278</v>
      </c>
      <c r="P8080" s="50"/>
      <c r="R8080" s="9" t="s">
        <v>0</v>
      </c>
    </row>
    <row r="8081" spans="2:18" x14ac:dyDescent="0.2">
      <c r="B8081" s="25">
        <v>7851</v>
      </c>
      <c r="C8081" s="193"/>
      <c r="D8081" s="19">
        <v>0.10299764614323044</v>
      </c>
      <c r="E8081" s="19">
        <v>1.631783995427698</v>
      </c>
      <c r="F8081" s="19"/>
      <c r="G8081" s="19">
        <v>1.200145288988379</v>
      </c>
      <c r="H8081" s="19"/>
      <c r="I8081" s="19">
        <v>1.3474547742100131</v>
      </c>
      <c r="J8081" s="19"/>
      <c r="K8081" s="19">
        <v>0.73505724984461096</v>
      </c>
      <c r="L8081" s="19"/>
      <c r="M8081" s="19">
        <v>0.64159035874275094</v>
      </c>
      <c r="N8081" s="19"/>
      <c r="O8081" s="19">
        <v>1.2693036082024096</v>
      </c>
      <c r="P8081" s="50"/>
      <c r="R8081" s="9" t="s">
        <v>0</v>
      </c>
    </row>
    <row r="8082" spans="2:18" x14ac:dyDescent="0.2">
      <c r="B8082" s="25">
        <v>7852</v>
      </c>
      <c r="C8082" s="193"/>
      <c r="D8082" s="19">
        <v>1.916869765831849</v>
      </c>
      <c r="E8082" s="19"/>
      <c r="F8082" s="19">
        <v>1.4722604295830872</v>
      </c>
      <c r="G8082" s="19"/>
      <c r="H8082" s="19">
        <v>1.7718223095846419</v>
      </c>
      <c r="I8082" s="19"/>
      <c r="J8082" s="19">
        <v>1.5917358805945416</v>
      </c>
      <c r="K8082" s="19"/>
      <c r="L8082" s="19">
        <v>2.843745048350288</v>
      </c>
      <c r="M8082" s="19"/>
      <c r="N8082" s="19">
        <v>1.6603568631134791</v>
      </c>
      <c r="O8082" s="19"/>
      <c r="P8082" s="50">
        <v>2.5644554461006144</v>
      </c>
      <c r="R8082" s="9" t="s">
        <v>0</v>
      </c>
    </row>
    <row r="8083" spans="2:18" x14ac:dyDescent="0.2">
      <c r="B8083" s="25">
        <v>7853</v>
      </c>
      <c r="C8083" s="193"/>
      <c r="D8083" s="19">
        <v>0.32453547912770442</v>
      </c>
      <c r="E8083" s="19"/>
      <c r="F8083" s="19">
        <v>0.10935843399756069</v>
      </c>
      <c r="G8083" s="19"/>
      <c r="H8083" s="19">
        <v>0.21624888968661363</v>
      </c>
      <c r="I8083" s="19"/>
      <c r="J8083" s="19">
        <v>0.23389867911374954</v>
      </c>
      <c r="K8083" s="19"/>
      <c r="L8083" s="19">
        <v>1.0957189832543346</v>
      </c>
      <c r="M8083" s="19"/>
      <c r="N8083" s="19">
        <v>0.36084408490379699</v>
      </c>
      <c r="O8083" s="19">
        <v>0.61747052074472364</v>
      </c>
      <c r="P8083" s="50"/>
      <c r="R8083" s="9" t="s">
        <v>0</v>
      </c>
    </row>
    <row r="8084" spans="2:18" x14ac:dyDescent="0.2">
      <c r="B8084" s="25">
        <v>7854</v>
      </c>
      <c r="C8084" s="193">
        <v>0.75230123767752166</v>
      </c>
      <c r="D8084" s="19"/>
      <c r="E8084" s="19">
        <v>1.2078430636046147</v>
      </c>
      <c r="F8084" s="19"/>
      <c r="G8084" s="19">
        <v>0.23035891778852169</v>
      </c>
      <c r="H8084" s="19"/>
      <c r="I8084" s="19">
        <v>0.89697874398377198</v>
      </c>
      <c r="J8084" s="19"/>
      <c r="K8084" s="19">
        <v>1.2038960781272459</v>
      </c>
      <c r="L8084" s="19"/>
      <c r="M8084" s="19">
        <v>7.7440836022926646E-2</v>
      </c>
      <c r="N8084" s="19"/>
      <c r="O8084" s="19">
        <v>1.212654770744757</v>
      </c>
      <c r="P8084" s="50"/>
      <c r="R8084" s="9" t="s">
        <v>0</v>
      </c>
    </row>
    <row r="8085" spans="2:18" x14ac:dyDescent="0.2">
      <c r="B8085" s="25">
        <v>7855</v>
      </c>
      <c r="C8085" s="193">
        <v>1.2820221657981357</v>
      </c>
      <c r="D8085" s="19"/>
      <c r="E8085" s="19">
        <v>1.713018999453624</v>
      </c>
      <c r="F8085" s="19"/>
      <c r="G8085" s="19">
        <v>1.1116889013159623</v>
      </c>
      <c r="H8085" s="19"/>
      <c r="I8085" s="19">
        <v>0.93524769138884223</v>
      </c>
      <c r="J8085" s="19"/>
      <c r="K8085" s="19">
        <v>1.5998881854242355</v>
      </c>
      <c r="L8085" s="19"/>
      <c r="M8085" s="19">
        <v>0.98614869688199691</v>
      </c>
      <c r="N8085" s="19"/>
      <c r="O8085" s="19">
        <v>1.125098722449277</v>
      </c>
      <c r="P8085" s="50"/>
      <c r="R8085" s="9" t="s">
        <v>0</v>
      </c>
    </row>
    <row r="8086" spans="2:18" x14ac:dyDescent="0.2">
      <c r="B8086" s="25">
        <v>7856</v>
      </c>
      <c r="C8086" s="193">
        <v>0.78360565082956235</v>
      </c>
      <c r="D8086" s="19"/>
      <c r="E8086" s="19"/>
      <c r="F8086" s="19">
        <v>0.14091474525399522</v>
      </c>
      <c r="G8086" s="19">
        <v>0.58209529342406252</v>
      </c>
      <c r="H8086" s="19"/>
      <c r="I8086" s="19">
        <v>0.51777466954088947</v>
      </c>
      <c r="J8086" s="19"/>
      <c r="K8086" s="19">
        <v>0.35798100578990549</v>
      </c>
      <c r="L8086" s="19"/>
      <c r="M8086" s="19">
        <v>0.60139579494792272</v>
      </c>
      <c r="N8086" s="19"/>
      <c r="O8086" s="19"/>
      <c r="P8086" s="50">
        <v>7.0764125358203242E-2</v>
      </c>
      <c r="R8086" s="9" t="s">
        <v>0</v>
      </c>
    </row>
    <row r="8087" spans="2:18" x14ac:dyDescent="0.2">
      <c r="B8087" s="25">
        <v>7857</v>
      </c>
      <c r="C8087" s="193">
        <v>6.7702524118128701E-2</v>
      </c>
      <c r="D8087" s="19"/>
      <c r="E8087" s="19"/>
      <c r="F8087" s="19">
        <v>0.10685920433639445</v>
      </c>
      <c r="G8087" s="19"/>
      <c r="H8087" s="19">
        <v>0.30078103506109555</v>
      </c>
      <c r="I8087" s="19"/>
      <c r="J8087" s="19">
        <v>0.58298878661069142</v>
      </c>
      <c r="K8087" s="19">
        <v>0.42573006602574143</v>
      </c>
      <c r="L8087" s="19"/>
      <c r="M8087" s="19"/>
      <c r="N8087" s="19">
        <v>0.38561407773810513</v>
      </c>
      <c r="O8087" s="19"/>
      <c r="P8087" s="50">
        <v>0.29578302827112368</v>
      </c>
      <c r="R8087" s="9" t="s">
        <v>0</v>
      </c>
    </row>
    <row r="8088" spans="2:18" x14ac:dyDescent="0.2">
      <c r="B8088" s="25">
        <v>7858</v>
      </c>
      <c r="C8088" s="193"/>
      <c r="D8088" s="19">
        <v>0.48171980244351598</v>
      </c>
      <c r="E8088" s="19">
        <v>0.17040061192246311</v>
      </c>
      <c r="F8088" s="19"/>
      <c r="G8088" s="19">
        <v>0.25714627166028242</v>
      </c>
      <c r="H8088" s="19"/>
      <c r="I8088" s="19"/>
      <c r="J8088" s="19">
        <v>1.1127247203160087</v>
      </c>
      <c r="K8088" s="19">
        <v>0.29770231263831587</v>
      </c>
      <c r="L8088" s="19"/>
      <c r="M8088" s="19">
        <v>0.10880066714300424</v>
      </c>
      <c r="N8088" s="19"/>
      <c r="O8088" s="19">
        <v>0.36794245525938607</v>
      </c>
      <c r="P8088" s="50"/>
      <c r="R8088" s="9" t="s">
        <v>0</v>
      </c>
    </row>
    <row r="8089" spans="2:18" x14ac:dyDescent="0.2">
      <c r="B8089" s="25">
        <v>7859</v>
      </c>
      <c r="C8089" s="193">
        <v>0.80955424987203672</v>
      </c>
      <c r="D8089" s="19"/>
      <c r="E8089" s="19">
        <v>0.845846468402219</v>
      </c>
      <c r="F8089" s="19"/>
      <c r="G8089" s="19">
        <v>0.66787846211397472</v>
      </c>
      <c r="H8089" s="19"/>
      <c r="I8089" s="19"/>
      <c r="J8089" s="19">
        <v>0.1619260535330555</v>
      </c>
      <c r="K8089" s="19">
        <v>1.0469391093813369</v>
      </c>
      <c r="L8089" s="19"/>
      <c r="M8089" s="19">
        <v>0.57292507896205314</v>
      </c>
      <c r="N8089" s="19"/>
      <c r="O8089" s="19">
        <v>0.4186732804236305</v>
      </c>
      <c r="P8089" s="50"/>
      <c r="R8089" s="9" t="s">
        <v>0</v>
      </c>
    </row>
    <row r="8090" spans="2:18" x14ac:dyDescent="0.2">
      <c r="B8090" s="25">
        <v>7860</v>
      </c>
      <c r="C8090" s="193">
        <v>0.73595905335480427</v>
      </c>
      <c r="D8090" s="19"/>
      <c r="E8090" s="19">
        <v>0.9611581913434788</v>
      </c>
      <c r="F8090" s="19"/>
      <c r="G8090" s="19">
        <v>1.4766491335933745</v>
      </c>
      <c r="H8090" s="19"/>
      <c r="I8090" s="19">
        <v>0.91090063011091871</v>
      </c>
      <c r="J8090" s="19"/>
      <c r="K8090" s="19">
        <v>0.12636560720987841</v>
      </c>
      <c r="L8090" s="19"/>
      <c r="M8090" s="19">
        <v>0.48663420723353268</v>
      </c>
      <c r="N8090" s="19"/>
      <c r="O8090" s="19">
        <v>0.86613509421816659</v>
      </c>
      <c r="P8090" s="50"/>
      <c r="R8090" s="9" t="s">
        <v>0</v>
      </c>
    </row>
    <row r="8091" spans="2:18" x14ac:dyDescent="0.2">
      <c r="B8091" s="25">
        <v>7861</v>
      </c>
      <c r="C8091" s="193">
        <v>1.6360034028833147E-2</v>
      </c>
      <c r="D8091" s="19"/>
      <c r="E8091" s="19"/>
      <c r="F8091" s="19">
        <v>9.7505228447381131E-2</v>
      </c>
      <c r="G8091" s="19"/>
      <c r="H8091" s="19">
        <v>0.36336246113686715</v>
      </c>
      <c r="I8091" s="19">
        <v>0.50769812424424898</v>
      </c>
      <c r="J8091" s="19"/>
      <c r="K8091" s="19">
        <v>0.19651451439875545</v>
      </c>
      <c r="L8091" s="19"/>
      <c r="M8091" s="19">
        <v>0.23201288701085029</v>
      </c>
      <c r="N8091" s="19"/>
      <c r="O8091" s="19">
        <v>0.40744695597551361</v>
      </c>
      <c r="P8091" s="50"/>
      <c r="R8091" s="9" t="s">
        <v>0</v>
      </c>
    </row>
    <row r="8092" spans="2:18" x14ac:dyDescent="0.2">
      <c r="B8092" s="25">
        <v>7862</v>
      </c>
      <c r="C8092" s="193"/>
      <c r="D8092" s="19">
        <v>0.60767548764076451</v>
      </c>
      <c r="E8092" s="19"/>
      <c r="F8092" s="19">
        <v>0.86783118400360182</v>
      </c>
      <c r="G8092" s="19"/>
      <c r="H8092" s="19">
        <v>1.1934130758762014</v>
      </c>
      <c r="I8092" s="19"/>
      <c r="J8092" s="19">
        <v>0.95860438265569847</v>
      </c>
      <c r="K8092" s="19"/>
      <c r="L8092" s="19">
        <v>1.5477504450600723</v>
      </c>
      <c r="M8092" s="19"/>
      <c r="N8092" s="19">
        <v>0.50480135718716801</v>
      </c>
      <c r="O8092" s="19">
        <v>0.30550500680846604</v>
      </c>
      <c r="P8092" s="50"/>
      <c r="R8092" s="9" t="s">
        <v>0</v>
      </c>
    </row>
    <row r="8093" spans="2:18" x14ac:dyDescent="0.2">
      <c r="B8093" s="25">
        <v>7863</v>
      </c>
      <c r="C8093" s="193">
        <v>1.0423840367174195</v>
      </c>
      <c r="D8093" s="19"/>
      <c r="E8093" s="19">
        <v>1.1087184276189779</v>
      </c>
      <c r="F8093" s="19"/>
      <c r="G8093" s="19">
        <v>0.81535524278414107</v>
      </c>
      <c r="H8093" s="19"/>
      <c r="I8093" s="19">
        <v>8.3524128641498066E-2</v>
      </c>
      <c r="J8093" s="19"/>
      <c r="K8093" s="19">
        <v>0.54112684311522563</v>
      </c>
      <c r="L8093" s="19"/>
      <c r="M8093" s="19">
        <v>0.29898207280567329</v>
      </c>
      <c r="N8093" s="19"/>
      <c r="O8093" s="19">
        <v>0.70418599713207763</v>
      </c>
      <c r="P8093" s="50"/>
      <c r="R8093" s="9" t="s">
        <v>0</v>
      </c>
    </row>
    <row r="8094" spans="2:18" x14ac:dyDescent="0.2">
      <c r="B8094" s="25">
        <v>7864</v>
      </c>
      <c r="C8094" s="193"/>
      <c r="D8094" s="19">
        <v>2.1955716871046023</v>
      </c>
      <c r="E8094" s="19"/>
      <c r="F8094" s="19">
        <v>0.9071448502605034</v>
      </c>
      <c r="G8094" s="19"/>
      <c r="H8094" s="19">
        <v>0.88824985718656013</v>
      </c>
      <c r="I8094" s="19"/>
      <c r="J8094" s="19">
        <v>1.1202113079867688</v>
      </c>
      <c r="K8094" s="19"/>
      <c r="L8094" s="19">
        <v>1.0335851961813782</v>
      </c>
      <c r="M8094" s="19"/>
      <c r="N8094" s="19">
        <v>0.6013897104657917</v>
      </c>
      <c r="O8094" s="19"/>
      <c r="P8094" s="50">
        <v>1.0092768021333596</v>
      </c>
      <c r="R8094" s="9" t="s">
        <v>0</v>
      </c>
    </row>
    <row r="8095" spans="2:18" x14ac:dyDescent="0.2">
      <c r="B8095" s="25">
        <v>7865</v>
      </c>
      <c r="C8095" s="193">
        <v>1.231683555558214</v>
      </c>
      <c r="D8095" s="19"/>
      <c r="E8095" s="19"/>
      <c r="F8095" s="19">
        <v>8.7777443834892735E-2</v>
      </c>
      <c r="G8095" s="19">
        <v>0.99541191803435847</v>
      </c>
      <c r="H8095" s="19"/>
      <c r="I8095" s="19">
        <v>1.7952586890344138</v>
      </c>
      <c r="J8095" s="19"/>
      <c r="K8095" s="19">
        <v>1.1958623298963822</v>
      </c>
      <c r="L8095" s="19"/>
      <c r="M8095" s="19">
        <v>1.3862696162388739</v>
      </c>
      <c r="N8095" s="19"/>
      <c r="O8095" s="19">
        <v>0.90054329841596137</v>
      </c>
      <c r="P8095" s="50"/>
      <c r="R8095" s="9" t="s">
        <v>0</v>
      </c>
    </row>
    <row r="8096" spans="2:18" x14ac:dyDescent="0.2">
      <c r="B8096" s="25">
        <v>7866</v>
      </c>
      <c r="C8096" s="193"/>
      <c r="D8096" s="19">
        <v>0.44673773727524874</v>
      </c>
      <c r="E8096" s="19"/>
      <c r="F8096" s="19">
        <v>0.62734188689984416</v>
      </c>
      <c r="G8096" s="19"/>
      <c r="H8096" s="19">
        <v>0.2544011381072509</v>
      </c>
      <c r="I8096" s="19"/>
      <c r="J8096" s="19">
        <v>0.60955398139710804</v>
      </c>
      <c r="K8096" s="19"/>
      <c r="L8096" s="19">
        <v>0.5198514263057632</v>
      </c>
      <c r="M8096" s="19">
        <v>0.16272384744236462</v>
      </c>
      <c r="N8096" s="19"/>
      <c r="O8096" s="19"/>
      <c r="P8096" s="50">
        <v>9.6111571864247493E-3</v>
      </c>
      <c r="R8096" s="9" t="s">
        <v>0</v>
      </c>
    </row>
    <row r="8097" spans="2:18" x14ac:dyDescent="0.2">
      <c r="B8097" s="25">
        <v>7867</v>
      </c>
      <c r="C8097" s="193"/>
      <c r="D8097" s="19">
        <v>1.8455258106619303</v>
      </c>
      <c r="E8097" s="19"/>
      <c r="F8097" s="19">
        <v>1.8008432655642586</v>
      </c>
      <c r="G8097" s="19"/>
      <c r="H8097" s="19">
        <v>2.186449694086507</v>
      </c>
      <c r="I8097" s="19"/>
      <c r="J8097" s="19">
        <v>2.3038144290972706</v>
      </c>
      <c r="K8097" s="19"/>
      <c r="L8097" s="19">
        <v>2.2835625775069377</v>
      </c>
      <c r="M8097" s="19"/>
      <c r="N8097" s="19">
        <v>0.95287176318660094</v>
      </c>
      <c r="O8097" s="19"/>
      <c r="P8097" s="50">
        <v>1.8275837582601964</v>
      </c>
      <c r="R8097" s="9" t="s">
        <v>0</v>
      </c>
    </row>
    <row r="8098" spans="2:18" x14ac:dyDescent="0.2">
      <c r="B8098" s="25">
        <v>7868</v>
      </c>
      <c r="C8098" s="193">
        <v>1.9659473150291433</v>
      </c>
      <c r="D8098" s="19"/>
      <c r="E8098" s="19">
        <v>1.6190575420950102</v>
      </c>
      <c r="F8098" s="19"/>
      <c r="G8098" s="19">
        <v>2.2029641984188864</v>
      </c>
      <c r="H8098" s="19"/>
      <c r="I8098" s="19">
        <v>0.28535098855761964</v>
      </c>
      <c r="J8098" s="19"/>
      <c r="K8098" s="19">
        <v>0.50696929464579954</v>
      </c>
      <c r="L8098" s="19"/>
      <c r="M8098" s="19">
        <v>1.6241958281955093</v>
      </c>
      <c r="N8098" s="19"/>
      <c r="O8098" s="19">
        <v>2.6448181392492409</v>
      </c>
      <c r="P8098" s="50"/>
      <c r="R8098" s="9" t="s">
        <v>0</v>
      </c>
    </row>
    <row r="8099" spans="2:18" x14ac:dyDescent="0.2">
      <c r="B8099" s="25">
        <v>7869</v>
      </c>
      <c r="C8099" s="193">
        <v>0.16692908166783937</v>
      </c>
      <c r="D8099" s="19"/>
      <c r="E8099" s="19"/>
      <c r="F8099" s="19">
        <v>0.34866882710638752</v>
      </c>
      <c r="G8099" s="19"/>
      <c r="H8099" s="19">
        <v>0.44511730586767612</v>
      </c>
      <c r="I8099" s="19"/>
      <c r="J8099" s="19">
        <v>0.97071143208278121</v>
      </c>
      <c r="K8099" s="19"/>
      <c r="L8099" s="19">
        <v>1.8905536417818329</v>
      </c>
      <c r="M8099" s="19"/>
      <c r="N8099" s="19">
        <v>0.2499710654904003</v>
      </c>
      <c r="O8099" s="19"/>
      <c r="P8099" s="50">
        <v>1.7759651461727912</v>
      </c>
      <c r="R8099" s="9" t="s">
        <v>0</v>
      </c>
    </row>
    <row r="8100" spans="2:18" x14ac:dyDescent="0.2">
      <c r="B8100" s="25">
        <v>7870</v>
      </c>
      <c r="C8100" s="193"/>
      <c r="D8100" s="19">
        <v>0.73758222013828256</v>
      </c>
      <c r="E8100" s="19"/>
      <c r="F8100" s="19">
        <v>1.4054232864280354</v>
      </c>
      <c r="G8100" s="19"/>
      <c r="H8100" s="19">
        <v>2.1938979801232734</v>
      </c>
      <c r="I8100" s="19"/>
      <c r="J8100" s="19">
        <v>1.5204848496025958</v>
      </c>
      <c r="K8100" s="19"/>
      <c r="L8100" s="19">
        <v>0.98192878518539561</v>
      </c>
      <c r="M8100" s="19"/>
      <c r="N8100" s="19">
        <v>1.0840495115473023</v>
      </c>
      <c r="O8100" s="19"/>
      <c r="P8100" s="50">
        <v>1.5321719154756543</v>
      </c>
      <c r="R8100" s="9" t="s">
        <v>0</v>
      </c>
    </row>
    <row r="8101" spans="2:18" x14ac:dyDescent="0.2">
      <c r="B8101" s="25">
        <v>7871</v>
      </c>
      <c r="C8101" s="193"/>
      <c r="D8101" s="19">
        <v>7.3272147156143844E-2</v>
      </c>
      <c r="E8101" s="19">
        <v>0.14920938032264097</v>
      </c>
      <c r="F8101" s="19"/>
      <c r="G8101" s="19">
        <v>0.33325966066834239</v>
      </c>
      <c r="H8101" s="19"/>
      <c r="I8101" s="19"/>
      <c r="J8101" s="19">
        <v>0.30485798966365352</v>
      </c>
      <c r="K8101" s="19"/>
      <c r="L8101" s="19">
        <v>0.21775590712706072</v>
      </c>
      <c r="M8101" s="19">
        <v>1.1229197227585297</v>
      </c>
      <c r="N8101" s="19"/>
      <c r="O8101" s="19"/>
      <c r="P8101" s="50">
        <v>0.20152133600818056</v>
      </c>
      <c r="R8101" s="9" t="s">
        <v>0</v>
      </c>
    </row>
    <row r="8102" spans="2:18" x14ac:dyDescent="0.2">
      <c r="B8102" s="25">
        <v>7872</v>
      </c>
      <c r="C8102" s="193"/>
      <c r="D8102" s="19">
        <v>0.54047826493945295</v>
      </c>
      <c r="E8102" s="19"/>
      <c r="F8102" s="19">
        <v>1.1890283421605798</v>
      </c>
      <c r="G8102" s="19"/>
      <c r="H8102" s="19">
        <v>0.34637870509133412</v>
      </c>
      <c r="I8102" s="19"/>
      <c r="J8102" s="19">
        <v>1.232406009123088</v>
      </c>
      <c r="K8102" s="19"/>
      <c r="L8102" s="19">
        <v>0.29308330246398917</v>
      </c>
      <c r="M8102" s="19"/>
      <c r="N8102" s="19">
        <v>0.86011292421012708</v>
      </c>
      <c r="O8102" s="19"/>
      <c r="P8102" s="50">
        <v>0.51233899320938647</v>
      </c>
      <c r="R8102" s="9" t="s">
        <v>0</v>
      </c>
    </row>
    <row r="8103" spans="2:18" x14ac:dyDescent="0.2">
      <c r="B8103" s="25">
        <v>7873</v>
      </c>
      <c r="C8103" s="193">
        <v>1.0281413749663222</v>
      </c>
      <c r="D8103" s="19"/>
      <c r="E8103" s="19">
        <v>5.1634775817159279E-2</v>
      </c>
      <c r="F8103" s="19"/>
      <c r="G8103" s="19"/>
      <c r="H8103" s="19">
        <v>0.51493098902088896</v>
      </c>
      <c r="I8103" s="19"/>
      <c r="J8103" s="19">
        <v>0.42586210055485274</v>
      </c>
      <c r="K8103" s="19"/>
      <c r="L8103" s="19">
        <v>0.80190814631563456</v>
      </c>
      <c r="M8103" s="19"/>
      <c r="N8103" s="19">
        <v>0.20335546989582406</v>
      </c>
      <c r="O8103" s="19"/>
      <c r="P8103" s="50">
        <v>0.1049897989569689</v>
      </c>
      <c r="R8103" s="9" t="s">
        <v>0</v>
      </c>
    </row>
    <row r="8104" spans="2:18" x14ac:dyDescent="0.2">
      <c r="B8104" s="25">
        <v>7874</v>
      </c>
      <c r="C8104" s="193"/>
      <c r="D8104" s="19">
        <v>4.3892161854455242E-2</v>
      </c>
      <c r="E8104" s="19">
        <v>1.3321638906126903E-2</v>
      </c>
      <c r="F8104" s="19"/>
      <c r="G8104" s="19"/>
      <c r="H8104" s="19">
        <v>0.35518812515437531</v>
      </c>
      <c r="I8104" s="19"/>
      <c r="J8104" s="19">
        <v>1.6303585652956629</v>
      </c>
      <c r="K8104" s="19">
        <v>0.42611700331855584</v>
      </c>
      <c r="L8104" s="19"/>
      <c r="M8104" s="19"/>
      <c r="N8104" s="19">
        <v>0.97258094285324292</v>
      </c>
      <c r="O8104" s="19"/>
      <c r="P8104" s="50">
        <v>0.49791998664766901</v>
      </c>
      <c r="R8104" s="9" t="s">
        <v>0</v>
      </c>
    </row>
    <row r="8105" spans="2:18" x14ac:dyDescent="0.2">
      <c r="B8105" s="25">
        <v>7875</v>
      </c>
      <c r="C8105" s="193">
        <v>0.68205927673987443</v>
      </c>
      <c r="D8105" s="19"/>
      <c r="E8105" s="19"/>
      <c r="F8105" s="19">
        <v>0.68251747056068213</v>
      </c>
      <c r="G8105" s="19"/>
      <c r="H8105" s="19">
        <v>0.85015572804940354</v>
      </c>
      <c r="I8105" s="19"/>
      <c r="J8105" s="19">
        <v>6.9630142476363122E-2</v>
      </c>
      <c r="K8105" s="19"/>
      <c r="L8105" s="19">
        <v>0.79804032488805032</v>
      </c>
      <c r="M8105" s="19"/>
      <c r="N8105" s="19">
        <v>1.5000610937583634</v>
      </c>
      <c r="O8105" s="19"/>
      <c r="P8105" s="50">
        <v>0.55977089379678113</v>
      </c>
      <c r="R8105" s="9" t="s">
        <v>0</v>
      </c>
    </row>
    <row r="8106" spans="2:18" x14ac:dyDescent="0.2">
      <c r="B8106" s="25">
        <v>7876</v>
      </c>
      <c r="C8106" s="193">
        <v>0.27618769724547493</v>
      </c>
      <c r="D8106" s="19"/>
      <c r="E8106" s="19">
        <v>5.3945636300705931E-2</v>
      </c>
      <c r="F8106" s="19"/>
      <c r="G8106" s="19">
        <v>0.72412765851423466</v>
      </c>
      <c r="H8106" s="19"/>
      <c r="I8106" s="19">
        <v>9.2076025005594725E-2</v>
      </c>
      <c r="J8106" s="19"/>
      <c r="K8106" s="19">
        <v>1.1380947544028424</v>
      </c>
      <c r="L8106" s="19"/>
      <c r="M8106" s="19">
        <v>0.23991053883810953</v>
      </c>
      <c r="N8106" s="19"/>
      <c r="O8106" s="19">
        <v>6.8964162542177354E-2</v>
      </c>
      <c r="P8106" s="50"/>
      <c r="R8106" s="9" t="s">
        <v>0</v>
      </c>
    </row>
    <row r="8107" spans="2:18" x14ac:dyDescent="0.2">
      <c r="B8107" s="25">
        <v>7877</v>
      </c>
      <c r="C8107" s="193"/>
      <c r="D8107" s="19">
        <v>0.1737959411364389</v>
      </c>
      <c r="E8107" s="19">
        <v>0.12938853507633338</v>
      </c>
      <c r="F8107" s="19"/>
      <c r="G8107" s="19"/>
      <c r="H8107" s="19">
        <v>0.61278955692522674</v>
      </c>
      <c r="I8107" s="19"/>
      <c r="J8107" s="19">
        <v>0.67991218652778196</v>
      </c>
      <c r="K8107" s="19"/>
      <c r="L8107" s="19">
        <v>0.73523369677979766</v>
      </c>
      <c r="M8107" s="19"/>
      <c r="N8107" s="19">
        <v>1.0834715543501454</v>
      </c>
      <c r="O8107" s="19"/>
      <c r="P8107" s="50">
        <v>0.26947224794287256</v>
      </c>
      <c r="R8107" s="9" t="s">
        <v>0</v>
      </c>
    </row>
    <row r="8108" spans="2:18" x14ac:dyDescent="0.2">
      <c r="B8108" s="25">
        <v>7878</v>
      </c>
      <c r="C8108" s="193"/>
      <c r="D8108" s="19">
        <v>0.35525459333558401</v>
      </c>
      <c r="E8108" s="19"/>
      <c r="F8108" s="19">
        <v>0.57177795689858824</v>
      </c>
      <c r="G8108" s="19"/>
      <c r="H8108" s="19">
        <v>0.29360968040483582</v>
      </c>
      <c r="I8108" s="19">
        <v>0.27903723504990724</v>
      </c>
      <c r="J8108" s="19"/>
      <c r="K8108" s="19"/>
      <c r="L8108" s="19">
        <v>0.63496501346300793</v>
      </c>
      <c r="M8108" s="19"/>
      <c r="N8108" s="19">
        <v>0.76927883996322455</v>
      </c>
      <c r="O8108" s="19"/>
      <c r="P8108" s="50">
        <v>0.88216091797533658</v>
      </c>
      <c r="R8108" s="9" t="s">
        <v>0</v>
      </c>
    </row>
    <row r="8109" spans="2:18" x14ac:dyDescent="0.2">
      <c r="B8109" s="25">
        <v>7879</v>
      </c>
      <c r="C8109" s="193"/>
      <c r="D8109" s="19">
        <v>1.2174996789768198</v>
      </c>
      <c r="E8109" s="19">
        <v>0.83887993030664365</v>
      </c>
      <c r="F8109" s="19"/>
      <c r="G8109" s="19"/>
      <c r="H8109" s="19">
        <v>1.3574982045259132</v>
      </c>
      <c r="I8109" s="19"/>
      <c r="J8109" s="19">
        <v>0.55599473068736516</v>
      </c>
      <c r="K8109" s="19"/>
      <c r="L8109" s="19">
        <v>0.3482181688130202</v>
      </c>
      <c r="M8109" s="19"/>
      <c r="N8109" s="19">
        <v>0.6406613147078648</v>
      </c>
      <c r="O8109" s="19">
        <v>1.0513894694935748</v>
      </c>
      <c r="P8109" s="50"/>
      <c r="R8109" s="9" t="s">
        <v>0</v>
      </c>
    </row>
    <row r="8110" spans="2:18" x14ac:dyDescent="0.2">
      <c r="B8110" s="25">
        <v>7880</v>
      </c>
      <c r="C8110" s="193"/>
      <c r="D8110" s="19">
        <v>0.23502766257454741</v>
      </c>
      <c r="E8110" s="19"/>
      <c r="F8110" s="19">
        <v>0.94012255341098372</v>
      </c>
      <c r="G8110" s="19"/>
      <c r="H8110" s="19">
        <v>1.3140341718141353</v>
      </c>
      <c r="I8110" s="19"/>
      <c r="J8110" s="19">
        <v>2.9277712814343798E-2</v>
      </c>
      <c r="K8110" s="19"/>
      <c r="L8110" s="19">
        <v>1.7218130436365253</v>
      </c>
      <c r="M8110" s="19"/>
      <c r="N8110" s="19">
        <v>1.10544653951465</v>
      </c>
      <c r="O8110" s="19"/>
      <c r="P8110" s="50">
        <v>1.4648621510644759</v>
      </c>
      <c r="R8110" s="9" t="s">
        <v>0</v>
      </c>
    </row>
    <row r="8111" spans="2:18" x14ac:dyDescent="0.2">
      <c r="B8111" s="25">
        <v>7881</v>
      </c>
      <c r="C8111" s="193">
        <v>1.1287422538900971</v>
      </c>
      <c r="D8111" s="19"/>
      <c r="E8111" s="19">
        <v>0.77972671550288508</v>
      </c>
      <c r="F8111" s="19"/>
      <c r="G8111" s="19">
        <v>0.66857566237754862</v>
      </c>
      <c r="H8111" s="19"/>
      <c r="I8111" s="19">
        <v>0.68208790101531802</v>
      </c>
      <c r="J8111" s="19"/>
      <c r="K8111" s="19"/>
      <c r="L8111" s="19">
        <v>3.4722696331112732E-2</v>
      </c>
      <c r="M8111" s="19">
        <v>0.88026230315322507</v>
      </c>
      <c r="N8111" s="19"/>
      <c r="O8111" s="19">
        <v>1.643583647359929</v>
      </c>
      <c r="P8111" s="50"/>
      <c r="R8111" s="9" t="s">
        <v>0</v>
      </c>
    </row>
    <row r="8112" spans="2:18" x14ac:dyDescent="0.2">
      <c r="B8112" s="25">
        <v>7882</v>
      </c>
      <c r="C8112" s="193">
        <v>0.20689308980473967</v>
      </c>
      <c r="D8112" s="19"/>
      <c r="E8112" s="19">
        <v>0.85695508420192734</v>
      </c>
      <c r="F8112" s="19"/>
      <c r="G8112" s="19">
        <v>1.3838351783140912</v>
      </c>
      <c r="H8112" s="19"/>
      <c r="I8112" s="19">
        <v>0.68322206509741279</v>
      </c>
      <c r="J8112" s="19"/>
      <c r="K8112" s="19">
        <v>0.61940328493909014</v>
      </c>
      <c r="L8112" s="19"/>
      <c r="M8112" s="19">
        <v>0.7144322821294572</v>
      </c>
      <c r="N8112" s="19"/>
      <c r="O8112" s="19">
        <v>0.86052408937221236</v>
      </c>
      <c r="P8112" s="50"/>
      <c r="R8112" s="9" t="s">
        <v>0</v>
      </c>
    </row>
    <row r="8113" spans="2:18" x14ac:dyDescent="0.2">
      <c r="B8113" s="25">
        <v>7883</v>
      </c>
      <c r="C8113" s="193"/>
      <c r="D8113" s="19">
        <v>0.17522783064963907</v>
      </c>
      <c r="E8113" s="19"/>
      <c r="F8113" s="19">
        <v>1.3553587645712688</v>
      </c>
      <c r="G8113" s="19"/>
      <c r="H8113" s="19">
        <v>0.89923613425550375</v>
      </c>
      <c r="I8113" s="19">
        <v>1.3417432065101432E-3</v>
      </c>
      <c r="J8113" s="19"/>
      <c r="K8113" s="19"/>
      <c r="L8113" s="19">
        <v>0.92825073273399428</v>
      </c>
      <c r="M8113" s="19"/>
      <c r="N8113" s="19">
        <v>0.54679337522327298</v>
      </c>
      <c r="O8113" s="19"/>
      <c r="P8113" s="50">
        <v>0.50232285603493976</v>
      </c>
      <c r="R8113" s="9" t="s">
        <v>0</v>
      </c>
    </row>
    <row r="8114" spans="2:18" x14ac:dyDescent="0.2">
      <c r="B8114" s="25">
        <v>7884</v>
      </c>
      <c r="C8114" s="193"/>
      <c r="D8114" s="19">
        <v>0.56296111220697698</v>
      </c>
      <c r="E8114" s="19">
        <v>0.81259359924271479</v>
      </c>
      <c r="F8114" s="19"/>
      <c r="G8114" s="19">
        <v>0.74689845350535722</v>
      </c>
      <c r="H8114" s="19"/>
      <c r="I8114" s="19">
        <v>1.463075553324958</v>
      </c>
      <c r="J8114" s="19"/>
      <c r="K8114" s="19">
        <v>0.27300174864054039</v>
      </c>
      <c r="L8114" s="19"/>
      <c r="M8114" s="19">
        <v>1.2486700842041907</v>
      </c>
      <c r="N8114" s="19"/>
      <c r="O8114" s="19">
        <v>0.52644382826538827</v>
      </c>
      <c r="P8114" s="50"/>
      <c r="R8114" s="9" t="s">
        <v>0</v>
      </c>
    </row>
    <row r="8115" spans="2:18" x14ac:dyDescent="0.2">
      <c r="B8115" s="25">
        <v>7885</v>
      </c>
      <c r="C8115" s="193"/>
      <c r="D8115" s="19">
        <v>0.13707455380370065</v>
      </c>
      <c r="E8115" s="19"/>
      <c r="F8115" s="19">
        <v>1.103680033973067</v>
      </c>
      <c r="G8115" s="19"/>
      <c r="H8115" s="19">
        <v>0.84143231974039701</v>
      </c>
      <c r="I8115" s="19">
        <v>2.9956911151799964E-2</v>
      </c>
      <c r="J8115" s="19"/>
      <c r="K8115" s="19"/>
      <c r="L8115" s="19">
        <v>0.72014623218051843</v>
      </c>
      <c r="M8115" s="19">
        <v>4.7231423415164245E-2</v>
      </c>
      <c r="N8115" s="19"/>
      <c r="O8115" s="19"/>
      <c r="P8115" s="50">
        <v>0.21700704127466533</v>
      </c>
      <c r="R8115" s="9" t="s">
        <v>0</v>
      </c>
    </row>
    <row r="8116" spans="2:18" x14ac:dyDescent="0.2">
      <c r="B8116" s="25">
        <v>7886</v>
      </c>
      <c r="C8116" s="193"/>
      <c r="D8116" s="19">
        <v>0.46440715179046727</v>
      </c>
      <c r="E8116" s="19"/>
      <c r="F8116" s="19">
        <v>0.4602635645244329</v>
      </c>
      <c r="G8116" s="19"/>
      <c r="H8116" s="19">
        <v>1.1348478257687393</v>
      </c>
      <c r="I8116" s="19"/>
      <c r="J8116" s="19">
        <v>0.22411256220048248</v>
      </c>
      <c r="K8116" s="19"/>
      <c r="L8116" s="19">
        <v>0.60093546217334703</v>
      </c>
      <c r="M8116" s="19"/>
      <c r="N8116" s="19">
        <v>0.48362696781744469</v>
      </c>
      <c r="O8116" s="19"/>
      <c r="P8116" s="50">
        <v>0.92104150077595959</v>
      </c>
      <c r="R8116" s="9" t="s">
        <v>0</v>
      </c>
    </row>
    <row r="8117" spans="2:18" x14ac:dyDescent="0.2">
      <c r="B8117" s="25">
        <v>7887</v>
      </c>
      <c r="C8117" s="193"/>
      <c r="D8117" s="19">
        <v>0.2099744029567778</v>
      </c>
      <c r="E8117" s="19"/>
      <c r="F8117" s="19">
        <v>0.4809985231375149</v>
      </c>
      <c r="G8117" s="19"/>
      <c r="H8117" s="19">
        <v>0.96244816908322217</v>
      </c>
      <c r="I8117" s="19"/>
      <c r="J8117" s="19">
        <v>7.1438649475570421E-3</v>
      </c>
      <c r="K8117" s="19"/>
      <c r="L8117" s="19">
        <v>1.0296996114882029</v>
      </c>
      <c r="M8117" s="19">
        <v>0.50416104920827587</v>
      </c>
      <c r="N8117" s="19"/>
      <c r="O8117" s="19"/>
      <c r="P8117" s="50">
        <v>1.5450928245416853</v>
      </c>
      <c r="R8117" s="9" t="s">
        <v>0</v>
      </c>
    </row>
    <row r="8118" spans="2:18" x14ac:dyDescent="0.2">
      <c r="B8118" s="25">
        <v>7888</v>
      </c>
      <c r="C8118" s="193"/>
      <c r="D8118" s="19">
        <v>1.3248157977773507</v>
      </c>
      <c r="E8118" s="19"/>
      <c r="F8118" s="19">
        <v>0.54205189797813136</v>
      </c>
      <c r="G8118" s="19"/>
      <c r="H8118" s="19">
        <v>1.1213904144824811</v>
      </c>
      <c r="I8118" s="19"/>
      <c r="J8118" s="19">
        <v>2.0520775059296912</v>
      </c>
      <c r="K8118" s="19"/>
      <c r="L8118" s="19">
        <v>0.47723148853476449</v>
      </c>
      <c r="M8118" s="19"/>
      <c r="N8118" s="19">
        <v>1.2120700424729074</v>
      </c>
      <c r="O8118" s="19"/>
      <c r="P8118" s="50">
        <v>0.79960103364988755</v>
      </c>
      <c r="R8118" s="9" t="s">
        <v>0</v>
      </c>
    </row>
    <row r="8119" spans="2:18" x14ac:dyDescent="0.2">
      <c r="B8119" s="25">
        <v>7889</v>
      </c>
      <c r="C8119" s="193"/>
      <c r="D8119" s="19">
        <v>1.0978059593457463</v>
      </c>
      <c r="E8119" s="19">
        <v>0.20837858638056073</v>
      </c>
      <c r="F8119" s="19"/>
      <c r="G8119" s="19"/>
      <c r="H8119" s="19">
        <v>1.3640746004854654</v>
      </c>
      <c r="I8119" s="19"/>
      <c r="J8119" s="19">
        <v>0.99608854448649387</v>
      </c>
      <c r="K8119" s="19"/>
      <c r="L8119" s="19">
        <v>1.0977055601675358</v>
      </c>
      <c r="M8119" s="19"/>
      <c r="N8119" s="19">
        <v>0.33536001091893869</v>
      </c>
      <c r="O8119" s="19"/>
      <c r="P8119" s="50">
        <v>0.10164064888434546</v>
      </c>
      <c r="R8119" s="9" t="s">
        <v>0</v>
      </c>
    </row>
    <row r="8120" spans="2:18" x14ac:dyDescent="0.2">
      <c r="B8120" s="25">
        <v>7890</v>
      </c>
      <c r="C8120" s="193"/>
      <c r="D8120" s="19">
        <v>2.170134039820375</v>
      </c>
      <c r="E8120" s="19"/>
      <c r="F8120" s="19">
        <v>1.7248033264943616</v>
      </c>
      <c r="G8120" s="19"/>
      <c r="H8120" s="19">
        <v>0.77185872360421248</v>
      </c>
      <c r="I8120" s="19"/>
      <c r="J8120" s="19">
        <v>1.6375194617835045</v>
      </c>
      <c r="K8120" s="19"/>
      <c r="L8120" s="19">
        <v>2.3982574069110214</v>
      </c>
      <c r="M8120" s="19"/>
      <c r="N8120" s="19">
        <v>0.69229283426801647</v>
      </c>
      <c r="O8120" s="19"/>
      <c r="P8120" s="50">
        <v>2.0545951064878305</v>
      </c>
      <c r="R8120" s="9" t="s">
        <v>0</v>
      </c>
    </row>
    <row r="8121" spans="2:18" x14ac:dyDescent="0.2">
      <c r="B8121" s="25">
        <v>7891</v>
      </c>
      <c r="C8121" s="193">
        <v>0.39632687522728272</v>
      </c>
      <c r="D8121" s="19"/>
      <c r="E8121" s="19"/>
      <c r="F8121" s="19">
        <v>0.28921538157497512</v>
      </c>
      <c r="G8121" s="19">
        <v>0.38457267130843636</v>
      </c>
      <c r="H8121" s="19"/>
      <c r="I8121" s="19">
        <v>0.47903071241116935</v>
      </c>
      <c r="J8121" s="19"/>
      <c r="K8121" s="19">
        <v>1.2090161844036391</v>
      </c>
      <c r="L8121" s="19"/>
      <c r="M8121" s="19"/>
      <c r="N8121" s="19">
        <v>0.5900807848445222</v>
      </c>
      <c r="O8121" s="19">
        <v>0.24747885230665395</v>
      </c>
      <c r="P8121" s="50"/>
      <c r="R8121" s="9" t="s">
        <v>0</v>
      </c>
    </row>
    <row r="8122" spans="2:18" x14ac:dyDescent="0.2">
      <c r="B8122" s="25">
        <v>7892</v>
      </c>
      <c r="C8122" s="193">
        <v>0.61514923506566299</v>
      </c>
      <c r="D8122" s="19"/>
      <c r="E8122" s="19">
        <v>1.6504338428334691</v>
      </c>
      <c r="F8122" s="19"/>
      <c r="G8122" s="19">
        <v>1.7632115847117296</v>
      </c>
      <c r="H8122" s="19"/>
      <c r="I8122" s="19">
        <v>0.93747421881503534</v>
      </c>
      <c r="J8122" s="19"/>
      <c r="K8122" s="19">
        <v>1.2105791709303264</v>
      </c>
      <c r="L8122" s="19"/>
      <c r="M8122" s="19">
        <v>0.91905191353997484</v>
      </c>
      <c r="N8122" s="19"/>
      <c r="O8122" s="19">
        <v>8.4755439717086427E-4</v>
      </c>
      <c r="P8122" s="50"/>
      <c r="R8122" s="9" t="s">
        <v>0</v>
      </c>
    </row>
    <row r="8123" spans="2:18" x14ac:dyDescent="0.2">
      <c r="B8123" s="25">
        <v>7893</v>
      </c>
      <c r="C8123" s="193"/>
      <c r="D8123" s="19">
        <v>1.2035796959082148</v>
      </c>
      <c r="E8123" s="19"/>
      <c r="F8123" s="19">
        <v>0.70405962495455898</v>
      </c>
      <c r="G8123" s="19"/>
      <c r="H8123" s="19">
        <v>0.74889022268234651</v>
      </c>
      <c r="I8123" s="19"/>
      <c r="J8123" s="19">
        <v>0.96950934694300472</v>
      </c>
      <c r="K8123" s="19"/>
      <c r="L8123" s="19">
        <v>0.49700365680337322</v>
      </c>
      <c r="M8123" s="19"/>
      <c r="N8123" s="19">
        <v>0.10466708664306075</v>
      </c>
      <c r="O8123" s="19"/>
      <c r="P8123" s="50">
        <v>1.5848583806237584</v>
      </c>
      <c r="R8123" s="9" t="s">
        <v>0</v>
      </c>
    </row>
    <row r="8124" spans="2:18" x14ac:dyDescent="0.2">
      <c r="B8124" s="25">
        <v>7894</v>
      </c>
      <c r="C8124" s="193">
        <v>0.88177563563827999</v>
      </c>
      <c r="D8124" s="19"/>
      <c r="E8124" s="19">
        <v>0.95863207590513788</v>
      </c>
      <c r="F8124" s="19"/>
      <c r="G8124" s="19">
        <v>0.15653650805699063</v>
      </c>
      <c r="H8124" s="19"/>
      <c r="I8124" s="19">
        <v>0.54036589483146436</v>
      </c>
      <c r="J8124" s="19"/>
      <c r="K8124" s="19">
        <v>0.88306518179729321</v>
      </c>
      <c r="L8124" s="19"/>
      <c r="M8124" s="19">
        <v>0.93332774329099943</v>
      </c>
      <c r="N8124" s="19"/>
      <c r="O8124" s="19"/>
      <c r="P8124" s="50">
        <v>0.25490087662904848</v>
      </c>
      <c r="R8124" s="9" t="s">
        <v>0</v>
      </c>
    </row>
    <row r="8125" spans="2:18" x14ac:dyDescent="0.2">
      <c r="B8125" s="25">
        <v>7895</v>
      </c>
      <c r="C8125" s="193">
        <v>0.33444087797094613</v>
      </c>
      <c r="D8125" s="19"/>
      <c r="E8125" s="19">
        <v>0.45893536124367318</v>
      </c>
      <c r="F8125" s="19"/>
      <c r="G8125" s="19"/>
      <c r="H8125" s="19">
        <v>1.0839849747139383</v>
      </c>
      <c r="I8125" s="19"/>
      <c r="J8125" s="19">
        <v>6.7863577010143353E-2</v>
      </c>
      <c r="K8125" s="19"/>
      <c r="L8125" s="19">
        <v>3.5238259717192036E-2</v>
      </c>
      <c r="M8125" s="19">
        <v>6.5774164882376945E-2</v>
      </c>
      <c r="N8125" s="19"/>
      <c r="O8125" s="19"/>
      <c r="P8125" s="50">
        <v>8.3766955159871231E-2</v>
      </c>
      <c r="R8125" s="9" t="s">
        <v>0</v>
      </c>
    </row>
    <row r="8126" spans="2:18" x14ac:dyDescent="0.2">
      <c r="B8126" s="25">
        <v>7896</v>
      </c>
      <c r="C8126" s="193">
        <v>0.33064331076292303</v>
      </c>
      <c r="D8126" s="19"/>
      <c r="E8126" s="19">
        <v>1.1561426461174384</v>
      </c>
      <c r="F8126" s="19"/>
      <c r="G8126" s="19">
        <v>2.400842014651718</v>
      </c>
      <c r="H8126" s="19"/>
      <c r="I8126" s="19">
        <v>1.6091607459991848</v>
      </c>
      <c r="J8126" s="19"/>
      <c r="K8126" s="19">
        <v>0.89696803094705457</v>
      </c>
      <c r="L8126" s="19"/>
      <c r="M8126" s="19">
        <v>1.1282486167465853</v>
      </c>
      <c r="N8126" s="19"/>
      <c r="O8126" s="19">
        <v>1.0117098042648747</v>
      </c>
      <c r="P8126" s="50"/>
      <c r="R8126" s="9" t="s">
        <v>0</v>
      </c>
    </row>
    <row r="8127" spans="2:18" x14ac:dyDescent="0.2">
      <c r="B8127" s="25">
        <v>7897</v>
      </c>
      <c r="C8127" s="193">
        <v>9.1030623911549965E-2</v>
      </c>
      <c r="D8127" s="19"/>
      <c r="E8127" s="19">
        <v>1.4659613041855604</v>
      </c>
      <c r="F8127" s="19"/>
      <c r="G8127" s="19"/>
      <c r="H8127" s="19">
        <v>0.1779741924965702</v>
      </c>
      <c r="I8127" s="19">
        <v>0.43565808731301114</v>
      </c>
      <c r="J8127" s="19"/>
      <c r="K8127" s="19">
        <v>0.24903274364856584</v>
      </c>
      <c r="L8127" s="19"/>
      <c r="M8127" s="19">
        <v>9.4865780622574947E-2</v>
      </c>
      <c r="N8127" s="19"/>
      <c r="O8127" s="19">
        <v>0.39972589980313949</v>
      </c>
      <c r="P8127" s="50"/>
      <c r="R8127" s="9" t="s">
        <v>0</v>
      </c>
    </row>
    <row r="8128" spans="2:18" x14ac:dyDescent="0.2">
      <c r="B8128" s="25">
        <v>7898</v>
      </c>
      <c r="C8128" s="193">
        <v>0.83613568961360107</v>
      </c>
      <c r="D8128" s="19"/>
      <c r="E8128" s="19">
        <v>1.143359383504255</v>
      </c>
      <c r="F8128" s="19"/>
      <c r="G8128" s="19"/>
      <c r="H8128" s="19">
        <v>0.11451386792647532</v>
      </c>
      <c r="I8128" s="19">
        <v>1.4624936816528471</v>
      </c>
      <c r="J8128" s="19"/>
      <c r="K8128" s="19">
        <v>0.53811186411769907</v>
      </c>
      <c r="L8128" s="19"/>
      <c r="M8128" s="19">
        <v>0.62732325808103628</v>
      </c>
      <c r="N8128" s="19"/>
      <c r="O8128" s="19">
        <v>0.99592620583805314</v>
      </c>
      <c r="P8128" s="50"/>
      <c r="R8128" s="9" t="s">
        <v>0</v>
      </c>
    </row>
    <row r="8129" spans="2:18" x14ac:dyDescent="0.2">
      <c r="B8129" s="25">
        <v>7899</v>
      </c>
      <c r="C8129" s="193">
        <v>0.80911896795722227</v>
      </c>
      <c r="D8129" s="19"/>
      <c r="E8129" s="19">
        <v>0.47113253645604769</v>
      </c>
      <c r="F8129" s="19"/>
      <c r="G8129" s="19">
        <v>0.18153905008226048</v>
      </c>
      <c r="H8129" s="19"/>
      <c r="I8129" s="19">
        <v>0.95324744300955377</v>
      </c>
      <c r="J8129" s="19"/>
      <c r="K8129" s="19">
        <v>0.40654769623874581</v>
      </c>
      <c r="L8129" s="19"/>
      <c r="M8129" s="19">
        <v>0.66703562984865361</v>
      </c>
      <c r="N8129" s="19"/>
      <c r="O8129" s="19"/>
      <c r="P8129" s="50">
        <v>0.3347759812120697</v>
      </c>
      <c r="R8129" s="9" t="s">
        <v>0</v>
      </c>
    </row>
    <row r="8130" spans="2:18" x14ac:dyDescent="0.2">
      <c r="B8130" s="25">
        <v>7900</v>
      </c>
      <c r="C8130" s="193"/>
      <c r="D8130" s="19">
        <v>0.27172992005204794</v>
      </c>
      <c r="E8130" s="19"/>
      <c r="F8130" s="19">
        <v>0.18743979375902348</v>
      </c>
      <c r="G8130" s="19"/>
      <c r="H8130" s="19">
        <v>0.36907155789074603</v>
      </c>
      <c r="I8130" s="19"/>
      <c r="J8130" s="19">
        <v>0.1560054688930996</v>
      </c>
      <c r="K8130" s="19"/>
      <c r="L8130" s="19">
        <v>0.40853927796861611</v>
      </c>
      <c r="M8130" s="19"/>
      <c r="N8130" s="19">
        <v>0.44115807123971357</v>
      </c>
      <c r="O8130" s="19"/>
      <c r="P8130" s="50">
        <v>9.4781135246398932E-2</v>
      </c>
      <c r="R8130" s="9" t="s">
        <v>0</v>
      </c>
    </row>
    <row r="8131" spans="2:18" x14ac:dyDescent="0.2">
      <c r="B8131" s="25">
        <v>7901</v>
      </c>
      <c r="C8131" s="193">
        <v>0.80538326290027173</v>
      </c>
      <c r="D8131" s="19"/>
      <c r="E8131" s="19">
        <v>0.96020808580722716</v>
      </c>
      <c r="F8131" s="19"/>
      <c r="G8131" s="19">
        <v>0.31003518670906832</v>
      </c>
      <c r="H8131" s="19"/>
      <c r="I8131" s="19">
        <v>0.84462962483696036</v>
      </c>
      <c r="J8131" s="19"/>
      <c r="K8131" s="19">
        <v>0.5359934886722223</v>
      </c>
      <c r="L8131" s="19"/>
      <c r="M8131" s="19">
        <v>0.85605284671494208</v>
      </c>
      <c r="N8131" s="19"/>
      <c r="O8131" s="19">
        <v>1.4027867932556761</v>
      </c>
      <c r="P8131" s="50"/>
      <c r="R8131" s="9" t="s">
        <v>0</v>
      </c>
    </row>
    <row r="8132" spans="2:18" x14ac:dyDescent="0.2">
      <c r="B8132" s="25">
        <v>7902</v>
      </c>
      <c r="C8132" s="193">
        <v>0.79939622737657279</v>
      </c>
      <c r="D8132" s="19"/>
      <c r="E8132" s="19">
        <v>0.87538237543782926</v>
      </c>
      <c r="F8132" s="19"/>
      <c r="G8132" s="19"/>
      <c r="H8132" s="19">
        <v>0.32670407978549376</v>
      </c>
      <c r="I8132" s="19">
        <v>3.0251339319922649E-2</v>
      </c>
      <c r="J8132" s="19"/>
      <c r="K8132" s="19"/>
      <c r="L8132" s="19">
        <v>0.70903375490908738</v>
      </c>
      <c r="M8132" s="19">
        <v>0.16275641327672882</v>
      </c>
      <c r="N8132" s="19"/>
      <c r="O8132" s="19">
        <v>0.81998874178985071</v>
      </c>
      <c r="P8132" s="50"/>
      <c r="R8132" s="9" t="s">
        <v>0</v>
      </c>
    </row>
    <row r="8133" spans="2:18" x14ac:dyDescent="0.2">
      <c r="B8133" s="25">
        <v>7903</v>
      </c>
      <c r="C8133" s="193"/>
      <c r="D8133" s="19">
        <v>0.51048681694629372</v>
      </c>
      <c r="E8133" s="19">
        <v>1.3709713676743427</v>
      </c>
      <c r="F8133" s="19"/>
      <c r="G8133" s="19">
        <v>0.72595006161736353</v>
      </c>
      <c r="H8133" s="19"/>
      <c r="I8133" s="19">
        <v>0.93994233777029312</v>
      </c>
      <c r="J8133" s="19"/>
      <c r="K8133" s="19">
        <v>0.92776302870444116</v>
      </c>
      <c r="L8133" s="19"/>
      <c r="M8133" s="19">
        <v>1.0247300845804821</v>
      </c>
      <c r="N8133" s="19"/>
      <c r="O8133" s="19">
        <v>0.52024727761809053</v>
      </c>
      <c r="P8133" s="50"/>
      <c r="R8133" s="9" t="s">
        <v>0</v>
      </c>
    </row>
    <row r="8134" spans="2:18" x14ac:dyDescent="0.2">
      <c r="B8134" s="25">
        <v>7904</v>
      </c>
      <c r="C8134" s="193"/>
      <c r="D8134" s="19">
        <v>0.87763451076460564</v>
      </c>
      <c r="E8134" s="19"/>
      <c r="F8134" s="19">
        <v>9.8791533585385005E-2</v>
      </c>
      <c r="G8134" s="19"/>
      <c r="H8134" s="19">
        <v>0.31220235871038393</v>
      </c>
      <c r="I8134" s="19"/>
      <c r="J8134" s="19">
        <v>0.45861214005466205</v>
      </c>
      <c r="K8134" s="19"/>
      <c r="L8134" s="19">
        <v>1.2110597909212431</v>
      </c>
      <c r="M8134" s="19"/>
      <c r="N8134" s="19">
        <v>0.19013231369390446</v>
      </c>
      <c r="O8134" s="19"/>
      <c r="P8134" s="50">
        <v>1.3257468874030658</v>
      </c>
      <c r="R8134" s="9" t="s">
        <v>0</v>
      </c>
    </row>
    <row r="8135" spans="2:18" x14ac:dyDescent="0.2">
      <c r="B8135" s="25">
        <v>7905</v>
      </c>
      <c r="C8135" s="193"/>
      <c r="D8135" s="19">
        <v>0.21741101591788481</v>
      </c>
      <c r="E8135" s="19"/>
      <c r="F8135" s="19">
        <v>0.73794169654738972</v>
      </c>
      <c r="G8135" s="19"/>
      <c r="H8135" s="19">
        <v>1.1658161964634732</v>
      </c>
      <c r="I8135" s="19"/>
      <c r="J8135" s="19">
        <v>0.37143450628033636</v>
      </c>
      <c r="K8135" s="19"/>
      <c r="L8135" s="19">
        <v>0.80955868942056475</v>
      </c>
      <c r="M8135" s="19"/>
      <c r="N8135" s="19">
        <v>0.71586866954194339</v>
      </c>
      <c r="O8135" s="19"/>
      <c r="P8135" s="50">
        <v>1.515951323517654</v>
      </c>
      <c r="R8135" s="9" t="s">
        <v>0</v>
      </c>
    </row>
    <row r="8136" spans="2:18" x14ac:dyDescent="0.2">
      <c r="B8136" s="25">
        <v>7906</v>
      </c>
      <c r="C8136" s="193">
        <v>1.1997612832110323</v>
      </c>
      <c r="D8136" s="19"/>
      <c r="E8136" s="19">
        <v>0.66243737252173707</v>
      </c>
      <c r="F8136" s="19"/>
      <c r="G8136" s="19"/>
      <c r="H8136" s="19">
        <v>0.12547816410905049</v>
      </c>
      <c r="I8136" s="19">
        <v>1.2134570861042162</v>
      </c>
      <c r="J8136" s="19"/>
      <c r="K8136" s="19">
        <v>0.23386018517933072</v>
      </c>
      <c r="L8136" s="19"/>
      <c r="M8136" s="19"/>
      <c r="N8136" s="19">
        <v>8.9234386793343334E-2</v>
      </c>
      <c r="O8136" s="19">
        <v>0.51515366984019972</v>
      </c>
      <c r="P8136" s="50"/>
      <c r="R8136" s="9" t="s">
        <v>0</v>
      </c>
    </row>
    <row r="8137" spans="2:18" x14ac:dyDescent="0.2">
      <c r="B8137" s="25">
        <v>7907</v>
      </c>
      <c r="C8137" s="193">
        <v>2.0885124759510236</v>
      </c>
      <c r="D8137" s="19"/>
      <c r="E8137" s="19">
        <v>0.68051620950517333</v>
      </c>
      <c r="F8137" s="19"/>
      <c r="G8137" s="19">
        <v>1.5004434712633663</v>
      </c>
      <c r="H8137" s="19"/>
      <c r="I8137" s="19">
        <v>1.351436887253548</v>
      </c>
      <c r="J8137" s="19"/>
      <c r="K8137" s="19">
        <v>2.0096327629956461</v>
      </c>
      <c r="L8137" s="19"/>
      <c r="M8137" s="19">
        <v>1.9360360041349693</v>
      </c>
      <c r="N8137" s="19"/>
      <c r="O8137" s="19">
        <v>1.0062847708385296</v>
      </c>
      <c r="P8137" s="50"/>
      <c r="R8137" s="9" t="s">
        <v>0</v>
      </c>
    </row>
    <row r="8138" spans="2:18" x14ac:dyDescent="0.2">
      <c r="B8138" s="25">
        <v>7908</v>
      </c>
      <c r="C8138" s="193"/>
      <c r="D8138" s="19">
        <v>2.5486447216844987</v>
      </c>
      <c r="E8138" s="19"/>
      <c r="F8138" s="19">
        <v>1.2035652123266891</v>
      </c>
      <c r="G8138" s="19"/>
      <c r="H8138" s="19">
        <v>0.73090856892160128</v>
      </c>
      <c r="I8138" s="19"/>
      <c r="J8138" s="19">
        <v>1.648424156173407</v>
      </c>
      <c r="K8138" s="19"/>
      <c r="L8138" s="19">
        <v>2.5215339881040437</v>
      </c>
      <c r="M8138" s="19"/>
      <c r="N8138" s="19">
        <v>2.191269417172812</v>
      </c>
      <c r="O8138" s="19"/>
      <c r="P8138" s="50">
        <v>0.89343534083431309</v>
      </c>
      <c r="R8138" s="9" t="s">
        <v>0</v>
      </c>
    </row>
    <row r="8139" spans="2:18" x14ac:dyDescent="0.2">
      <c r="B8139" s="25">
        <v>7909</v>
      </c>
      <c r="C8139" s="193"/>
      <c r="D8139" s="19">
        <v>0.31126779712194103</v>
      </c>
      <c r="E8139" s="19">
        <v>0.48262438551703218</v>
      </c>
      <c r="F8139" s="19"/>
      <c r="G8139" s="19"/>
      <c r="H8139" s="19">
        <v>0.29002595182758001</v>
      </c>
      <c r="I8139" s="19">
        <v>0.39324539819002519</v>
      </c>
      <c r="J8139" s="19"/>
      <c r="K8139" s="19"/>
      <c r="L8139" s="19">
        <v>0.5727694533528852</v>
      </c>
      <c r="M8139" s="19">
        <v>0.25264266685254677</v>
      </c>
      <c r="N8139" s="19"/>
      <c r="O8139" s="19"/>
      <c r="P8139" s="50">
        <v>0.55710063602805493</v>
      </c>
      <c r="R8139" s="9" t="s">
        <v>0</v>
      </c>
    </row>
    <row r="8140" spans="2:18" x14ac:dyDescent="0.2">
      <c r="B8140" s="25">
        <v>7910</v>
      </c>
      <c r="C8140" s="193"/>
      <c r="D8140" s="19">
        <v>0.25130763848360999</v>
      </c>
      <c r="E8140" s="19"/>
      <c r="F8140" s="19">
        <v>0.79392499233404412</v>
      </c>
      <c r="G8140" s="19"/>
      <c r="H8140" s="19">
        <v>0.98285206454658491</v>
      </c>
      <c r="I8140" s="19"/>
      <c r="J8140" s="19">
        <v>0.40833982089099474</v>
      </c>
      <c r="K8140" s="19">
        <v>0.10483937107939467</v>
      </c>
      <c r="L8140" s="19"/>
      <c r="M8140" s="19"/>
      <c r="N8140" s="19">
        <v>1.5101819824881257</v>
      </c>
      <c r="O8140" s="19"/>
      <c r="P8140" s="50">
        <v>0.60346077432920731</v>
      </c>
      <c r="R8140" s="9" t="s">
        <v>0</v>
      </c>
    </row>
    <row r="8141" spans="2:18" x14ac:dyDescent="0.2">
      <c r="B8141" s="25">
        <v>7911</v>
      </c>
      <c r="C8141" s="193">
        <v>1.2530698846991415</v>
      </c>
      <c r="D8141" s="19"/>
      <c r="E8141" s="19"/>
      <c r="F8141" s="19">
        <v>0.81510877303492013</v>
      </c>
      <c r="G8141" s="19">
        <v>0.67843407576418013</v>
      </c>
      <c r="H8141" s="19"/>
      <c r="I8141" s="19">
        <v>9.9107375151330571E-2</v>
      </c>
      <c r="J8141" s="19"/>
      <c r="K8141" s="19">
        <v>0.54901769155250935</v>
      </c>
      <c r="L8141" s="19"/>
      <c r="M8141" s="19">
        <v>0.85569405538802368</v>
      </c>
      <c r="N8141" s="19"/>
      <c r="O8141" s="19"/>
      <c r="P8141" s="50">
        <v>0.12279915807374757</v>
      </c>
      <c r="R8141" s="9" t="s">
        <v>0</v>
      </c>
    </row>
    <row r="8142" spans="2:18" x14ac:dyDescent="0.2">
      <c r="B8142" s="25">
        <v>7912</v>
      </c>
      <c r="C8142" s="193"/>
      <c r="D8142" s="19">
        <v>0.21233537398606356</v>
      </c>
      <c r="E8142" s="19">
        <v>0.7911211292323127</v>
      </c>
      <c r="F8142" s="19"/>
      <c r="G8142" s="19"/>
      <c r="H8142" s="19">
        <v>0.76709565839954819</v>
      </c>
      <c r="I8142" s="19">
        <v>1.220852765623218</v>
      </c>
      <c r="J8142" s="19"/>
      <c r="K8142" s="19"/>
      <c r="L8142" s="19">
        <v>3.0109315875898622E-2</v>
      </c>
      <c r="M8142" s="19"/>
      <c r="N8142" s="19">
        <v>0.86764194760857882</v>
      </c>
      <c r="O8142" s="19">
        <v>0.64268220656236297</v>
      </c>
      <c r="P8142" s="50"/>
      <c r="R8142" s="9" t="s">
        <v>0</v>
      </c>
    </row>
    <row r="8143" spans="2:18" x14ac:dyDescent="0.2">
      <c r="B8143" s="25">
        <v>7913</v>
      </c>
      <c r="C8143" s="193"/>
      <c r="D8143" s="19">
        <v>0.15274771002154608</v>
      </c>
      <c r="E8143" s="19"/>
      <c r="F8143" s="19">
        <v>0.63344121987749158</v>
      </c>
      <c r="G8143" s="19">
        <v>0.38529036356076435</v>
      </c>
      <c r="H8143" s="19"/>
      <c r="I8143" s="19"/>
      <c r="J8143" s="19">
        <v>0.13891157255153178</v>
      </c>
      <c r="K8143" s="19">
        <v>0.64422635133465267</v>
      </c>
      <c r="L8143" s="19"/>
      <c r="M8143" s="19"/>
      <c r="N8143" s="19">
        <v>0.12994229574500443</v>
      </c>
      <c r="O8143" s="19"/>
      <c r="P8143" s="50">
        <v>0.53464303397122992</v>
      </c>
      <c r="R8143" s="9" t="s">
        <v>0</v>
      </c>
    </row>
    <row r="8144" spans="2:18" x14ac:dyDescent="0.2">
      <c r="B8144" s="25">
        <v>7914</v>
      </c>
      <c r="C8144" s="193"/>
      <c r="D8144" s="19">
        <v>0.65020856466316446</v>
      </c>
      <c r="E8144" s="19"/>
      <c r="F8144" s="19">
        <v>0.38162144182479957</v>
      </c>
      <c r="G8144" s="19"/>
      <c r="H8144" s="19">
        <v>1.516418882233576</v>
      </c>
      <c r="I8144" s="19"/>
      <c r="J8144" s="19">
        <v>0.43788433970010665</v>
      </c>
      <c r="K8144" s="19"/>
      <c r="L8144" s="19">
        <v>1.5355265379763257</v>
      </c>
      <c r="M8144" s="19"/>
      <c r="N8144" s="19">
        <v>0.56510021061664883</v>
      </c>
      <c r="O8144" s="19"/>
      <c r="P8144" s="50">
        <v>1.8669904613551782</v>
      </c>
      <c r="R8144" s="9" t="s">
        <v>0</v>
      </c>
    </row>
    <row r="8145" spans="2:18" x14ac:dyDescent="0.2">
      <c r="B8145" s="25">
        <v>7915</v>
      </c>
      <c r="C8145" s="193">
        <v>1.8639251376521804</v>
      </c>
      <c r="D8145" s="19"/>
      <c r="E8145" s="19">
        <v>2.0543632786644404</v>
      </c>
      <c r="F8145" s="19"/>
      <c r="G8145" s="19">
        <v>1.1512472105924645</v>
      </c>
      <c r="H8145" s="19"/>
      <c r="I8145" s="19">
        <v>1.6326561224211054</v>
      </c>
      <c r="J8145" s="19"/>
      <c r="K8145" s="19">
        <v>2.0386360350533574</v>
      </c>
      <c r="L8145" s="19"/>
      <c r="M8145" s="19">
        <v>1.4661800022325906</v>
      </c>
      <c r="N8145" s="19"/>
      <c r="O8145" s="19">
        <v>2.350451830423387</v>
      </c>
      <c r="P8145" s="50"/>
      <c r="R8145" s="9" t="s">
        <v>0</v>
      </c>
    </row>
    <row r="8146" spans="2:18" x14ac:dyDescent="0.2">
      <c r="B8146" s="25">
        <v>7916</v>
      </c>
      <c r="C8146" s="193">
        <v>1.0464046498504216</v>
      </c>
      <c r="D8146" s="19"/>
      <c r="E8146" s="19"/>
      <c r="F8146" s="19">
        <v>3.8779200915676812E-2</v>
      </c>
      <c r="G8146" s="19"/>
      <c r="H8146" s="19">
        <v>6.887686634904526E-2</v>
      </c>
      <c r="I8146" s="19"/>
      <c r="J8146" s="19">
        <v>0.18125358810850301</v>
      </c>
      <c r="K8146" s="19">
        <v>0.21811018044206809</v>
      </c>
      <c r="L8146" s="19"/>
      <c r="M8146" s="19"/>
      <c r="N8146" s="19">
        <v>0.46384613736047509</v>
      </c>
      <c r="O8146" s="19"/>
      <c r="P8146" s="50">
        <v>0.99093451970021129</v>
      </c>
      <c r="R8146" s="9" t="s">
        <v>0</v>
      </c>
    </row>
    <row r="8147" spans="2:18" x14ac:dyDescent="0.2">
      <c r="B8147" s="25">
        <v>7917</v>
      </c>
      <c r="C8147" s="193">
        <v>0.92045727036795977</v>
      </c>
      <c r="D8147" s="19"/>
      <c r="E8147" s="19">
        <v>1.0981311103215499</v>
      </c>
      <c r="F8147" s="19"/>
      <c r="G8147" s="19">
        <v>0.7269382883104466</v>
      </c>
      <c r="H8147" s="19"/>
      <c r="I8147" s="19">
        <v>0.14755152879929787</v>
      </c>
      <c r="J8147" s="19"/>
      <c r="K8147" s="19">
        <v>0.42795920848926844</v>
      </c>
      <c r="L8147" s="19"/>
      <c r="M8147" s="19">
        <v>0.5658452587389825</v>
      </c>
      <c r="N8147" s="19"/>
      <c r="O8147" s="19">
        <v>0.74436790310328782</v>
      </c>
      <c r="P8147" s="50"/>
      <c r="R8147" s="9" t="s">
        <v>0</v>
      </c>
    </row>
    <row r="8148" spans="2:18" x14ac:dyDescent="0.2">
      <c r="B8148" s="25">
        <v>7918</v>
      </c>
      <c r="C8148" s="193"/>
      <c r="D8148" s="19">
        <v>0.11452782812035295</v>
      </c>
      <c r="E8148" s="19"/>
      <c r="F8148" s="19">
        <v>0.43914454675190651</v>
      </c>
      <c r="G8148" s="19">
        <v>0.83767860788086967</v>
      </c>
      <c r="H8148" s="19"/>
      <c r="I8148" s="19"/>
      <c r="J8148" s="19">
        <v>0.15504981996469325</v>
      </c>
      <c r="K8148" s="19">
        <v>0.52781662583215705</v>
      </c>
      <c r="L8148" s="19"/>
      <c r="M8148" s="19">
        <v>1.0803807181316021</v>
      </c>
      <c r="N8148" s="19"/>
      <c r="O8148" s="19"/>
      <c r="P8148" s="50">
        <v>0.21772141032228945</v>
      </c>
      <c r="R8148" s="9" t="s">
        <v>0</v>
      </c>
    </row>
    <row r="8149" spans="2:18" x14ac:dyDescent="0.2">
      <c r="B8149" s="25">
        <v>7919</v>
      </c>
      <c r="C8149" s="193">
        <v>0.67108228417682969</v>
      </c>
      <c r="D8149" s="19"/>
      <c r="E8149" s="19"/>
      <c r="F8149" s="19">
        <v>0.50123801674370461</v>
      </c>
      <c r="G8149" s="19"/>
      <c r="H8149" s="19">
        <v>5.4611267284684982E-2</v>
      </c>
      <c r="I8149" s="19"/>
      <c r="J8149" s="19">
        <v>0.84832746938938675</v>
      </c>
      <c r="K8149" s="19">
        <v>0.45972242781207057</v>
      </c>
      <c r="L8149" s="19"/>
      <c r="M8149" s="19"/>
      <c r="N8149" s="19">
        <v>1.1839550846511675</v>
      </c>
      <c r="O8149" s="19"/>
      <c r="P8149" s="50">
        <v>0.74188027174666715</v>
      </c>
      <c r="R8149" s="9" t="s">
        <v>0</v>
      </c>
    </row>
    <row r="8150" spans="2:18" x14ac:dyDescent="0.2">
      <c r="B8150" s="25">
        <v>7920</v>
      </c>
      <c r="C8150" s="193"/>
      <c r="D8150" s="19">
        <v>0.58861934035207042</v>
      </c>
      <c r="E8150" s="19"/>
      <c r="F8150" s="19">
        <v>0.90784019732781152</v>
      </c>
      <c r="G8150" s="19"/>
      <c r="H8150" s="19">
        <v>0.52399942643461428</v>
      </c>
      <c r="I8150" s="19"/>
      <c r="J8150" s="19">
        <v>1.3494956705919698</v>
      </c>
      <c r="K8150" s="19"/>
      <c r="L8150" s="19">
        <v>0.55054161035961346</v>
      </c>
      <c r="M8150" s="19"/>
      <c r="N8150" s="19">
        <v>1.0584865043381451</v>
      </c>
      <c r="O8150" s="19"/>
      <c r="P8150" s="50">
        <v>0.75430355495211843</v>
      </c>
      <c r="R8150" s="9" t="s">
        <v>0</v>
      </c>
    </row>
    <row r="8151" spans="2:18" x14ac:dyDescent="0.2">
      <c r="B8151" s="25">
        <v>7921</v>
      </c>
      <c r="C8151" s="193">
        <v>0.67625439863454972</v>
      </c>
      <c r="D8151" s="19"/>
      <c r="E8151" s="19">
        <v>0.61336300143889777</v>
      </c>
      <c r="F8151" s="19"/>
      <c r="G8151" s="19"/>
      <c r="H8151" s="19">
        <v>0.79283606826508091</v>
      </c>
      <c r="I8151" s="19">
        <v>0.24391565906568141</v>
      </c>
      <c r="J8151" s="19"/>
      <c r="K8151" s="19">
        <v>1.1156454884755878</v>
      </c>
      <c r="L8151" s="19"/>
      <c r="M8151" s="19">
        <v>0.6649311608955556</v>
      </c>
      <c r="N8151" s="19"/>
      <c r="O8151" s="19">
        <v>0.51152019631391543</v>
      </c>
      <c r="P8151" s="50"/>
      <c r="R8151" s="9" t="s">
        <v>0</v>
      </c>
    </row>
    <row r="8152" spans="2:18" x14ac:dyDescent="0.2">
      <c r="B8152" s="25">
        <v>7922</v>
      </c>
      <c r="C8152" s="193">
        <v>2.0999577806100174</v>
      </c>
      <c r="D8152" s="19"/>
      <c r="E8152" s="19">
        <v>1.3865539768459485</v>
      </c>
      <c r="F8152" s="19"/>
      <c r="G8152" s="19">
        <v>1.8564728785045193</v>
      </c>
      <c r="H8152" s="19"/>
      <c r="I8152" s="19">
        <v>2.0892763732302599</v>
      </c>
      <c r="J8152" s="19"/>
      <c r="K8152" s="19">
        <v>1.5360614588702781</v>
      </c>
      <c r="L8152" s="19"/>
      <c r="M8152" s="19">
        <v>0.82677928323256655</v>
      </c>
      <c r="N8152" s="19"/>
      <c r="O8152" s="19">
        <v>1.64804823291345</v>
      </c>
      <c r="P8152" s="50"/>
      <c r="R8152" s="9" t="s">
        <v>0</v>
      </c>
    </row>
    <row r="8153" spans="2:18" x14ac:dyDescent="0.2">
      <c r="B8153" s="25">
        <v>7923</v>
      </c>
      <c r="C8153" s="193"/>
      <c r="D8153" s="19">
        <v>0.34019748153490359</v>
      </c>
      <c r="E8153" s="19"/>
      <c r="F8153" s="19">
        <v>0.14784892660379725</v>
      </c>
      <c r="G8153" s="19"/>
      <c r="H8153" s="19">
        <v>0.74638426760280641</v>
      </c>
      <c r="I8153" s="19"/>
      <c r="J8153" s="19">
        <v>0.39484451769365309</v>
      </c>
      <c r="K8153" s="19"/>
      <c r="L8153" s="19">
        <v>1.5296022330608456</v>
      </c>
      <c r="M8153" s="19"/>
      <c r="N8153" s="19">
        <v>0.53813051717691196</v>
      </c>
      <c r="O8153" s="19"/>
      <c r="P8153" s="50">
        <v>0.99700679613717103</v>
      </c>
      <c r="R8153" s="9" t="s">
        <v>0</v>
      </c>
    </row>
    <row r="8154" spans="2:18" x14ac:dyDescent="0.2">
      <c r="B8154" s="25">
        <v>7924</v>
      </c>
      <c r="C8154" s="193">
        <v>0.37545865858978894</v>
      </c>
      <c r="D8154" s="19"/>
      <c r="E8154" s="19"/>
      <c r="F8154" s="19">
        <v>0.33453611047372012</v>
      </c>
      <c r="G8154" s="19"/>
      <c r="H8154" s="19">
        <v>6.9036706926036334E-2</v>
      </c>
      <c r="I8154" s="19"/>
      <c r="J8154" s="19">
        <v>0.26038589703572662</v>
      </c>
      <c r="K8154" s="19"/>
      <c r="L8154" s="19">
        <v>0.80613446727626792</v>
      </c>
      <c r="M8154" s="19"/>
      <c r="N8154" s="19">
        <v>0.64496977658315002</v>
      </c>
      <c r="O8154" s="19"/>
      <c r="P8154" s="50">
        <v>1.1641615396494605</v>
      </c>
      <c r="R8154" s="9" t="s">
        <v>0</v>
      </c>
    </row>
    <row r="8155" spans="2:18" x14ac:dyDescent="0.2">
      <c r="B8155" s="25">
        <v>7925</v>
      </c>
      <c r="C8155" s="193"/>
      <c r="D8155" s="19">
        <v>1.7990688656309761</v>
      </c>
      <c r="E8155" s="19"/>
      <c r="F8155" s="19">
        <v>0.96530900898644212</v>
      </c>
      <c r="G8155" s="19"/>
      <c r="H8155" s="19">
        <v>1.7122562770143039</v>
      </c>
      <c r="I8155" s="19"/>
      <c r="J8155" s="19">
        <v>0.64455434477699558</v>
      </c>
      <c r="K8155" s="19"/>
      <c r="L8155" s="19">
        <v>0.55859874895681227</v>
      </c>
      <c r="M8155" s="19"/>
      <c r="N8155" s="19">
        <v>1.1477503143541792</v>
      </c>
      <c r="O8155" s="19"/>
      <c r="P8155" s="50">
        <v>0.94443428262571272</v>
      </c>
      <c r="R8155" s="9" t="s">
        <v>0</v>
      </c>
    </row>
    <row r="8156" spans="2:18" x14ac:dyDescent="0.2">
      <c r="B8156" s="25">
        <v>7926</v>
      </c>
      <c r="C8156" s="193">
        <v>0.74491306695941439</v>
      </c>
      <c r="D8156" s="19"/>
      <c r="E8156" s="19">
        <v>1.5710458873827082</v>
      </c>
      <c r="F8156" s="19"/>
      <c r="G8156" s="19">
        <v>0.62853761959345</v>
      </c>
      <c r="H8156" s="19"/>
      <c r="I8156" s="19">
        <v>0.37794591762357449</v>
      </c>
      <c r="J8156" s="19"/>
      <c r="K8156" s="19">
        <v>1.3594191646955993</v>
      </c>
      <c r="L8156" s="19"/>
      <c r="M8156" s="19">
        <v>1.1630185467494014</v>
      </c>
      <c r="N8156" s="19"/>
      <c r="O8156" s="19">
        <v>0.91929820668878937</v>
      </c>
      <c r="P8156" s="50"/>
      <c r="R8156" s="9" t="s">
        <v>0</v>
      </c>
    </row>
    <row r="8157" spans="2:18" x14ac:dyDescent="0.2">
      <c r="B8157" s="25">
        <v>7927</v>
      </c>
      <c r="C8157" s="193">
        <v>0.34789960063118675</v>
      </c>
      <c r="D8157" s="19"/>
      <c r="E8157" s="19">
        <v>0.61276939972847899</v>
      </c>
      <c r="F8157" s="19"/>
      <c r="G8157" s="19">
        <v>0.88332838736774821</v>
      </c>
      <c r="H8157" s="19"/>
      <c r="I8157" s="19">
        <v>6.888552347266888E-2</v>
      </c>
      <c r="J8157" s="19"/>
      <c r="K8157" s="19">
        <v>0.48445095068867305</v>
      </c>
      <c r="L8157" s="19"/>
      <c r="M8157" s="19">
        <v>0.55850754456443275</v>
      </c>
      <c r="N8157" s="19"/>
      <c r="O8157" s="19">
        <v>0.84599876655778916</v>
      </c>
      <c r="P8157" s="50"/>
      <c r="R8157" s="9" t="s">
        <v>0</v>
      </c>
    </row>
    <row r="8158" spans="2:18" x14ac:dyDescent="0.2">
      <c r="B8158" s="25">
        <v>7928</v>
      </c>
      <c r="C8158" s="193"/>
      <c r="D8158" s="19">
        <v>0.88941286974038791</v>
      </c>
      <c r="E8158" s="19">
        <v>0.63810345046041872</v>
      </c>
      <c r="F8158" s="19"/>
      <c r="G8158" s="19"/>
      <c r="H8158" s="19">
        <v>0.72434071108040066</v>
      </c>
      <c r="I8158" s="19">
        <v>0.45271744072466458</v>
      </c>
      <c r="J8158" s="19"/>
      <c r="K8158" s="19"/>
      <c r="L8158" s="19">
        <v>8.8853352922038553E-2</v>
      </c>
      <c r="M8158" s="19"/>
      <c r="N8158" s="19">
        <v>0.11564132434804804</v>
      </c>
      <c r="O8158" s="19"/>
      <c r="P8158" s="50">
        <v>0.46195001571422878</v>
      </c>
      <c r="R8158" s="9" t="s">
        <v>0</v>
      </c>
    </row>
    <row r="8159" spans="2:18" x14ac:dyDescent="0.2">
      <c r="B8159" s="25">
        <v>7929</v>
      </c>
      <c r="C8159" s="193"/>
      <c r="D8159" s="19">
        <v>0.26387854277663259</v>
      </c>
      <c r="E8159" s="19"/>
      <c r="F8159" s="19">
        <v>0.55350462169308634</v>
      </c>
      <c r="G8159" s="19"/>
      <c r="H8159" s="19">
        <v>1.9406470636210888E-2</v>
      </c>
      <c r="I8159" s="19"/>
      <c r="J8159" s="19">
        <v>0.2913368540158553</v>
      </c>
      <c r="K8159" s="19">
        <v>0.20501802431064373</v>
      </c>
      <c r="L8159" s="19"/>
      <c r="M8159" s="19">
        <v>0.27066006440936863</v>
      </c>
      <c r="N8159" s="19"/>
      <c r="O8159" s="19">
        <v>0.16451633473261501</v>
      </c>
      <c r="P8159" s="50"/>
      <c r="R8159" s="9" t="s">
        <v>0</v>
      </c>
    </row>
    <row r="8160" spans="2:18" x14ac:dyDescent="0.2">
      <c r="B8160" s="25">
        <v>7930</v>
      </c>
      <c r="C8160" s="193">
        <v>0.10568534177973564</v>
      </c>
      <c r="D8160" s="19"/>
      <c r="E8160" s="19"/>
      <c r="F8160" s="19">
        <v>0.81233620389361882</v>
      </c>
      <c r="G8160" s="19">
        <v>6.212294932126692E-2</v>
      </c>
      <c r="H8160" s="19"/>
      <c r="I8160" s="19"/>
      <c r="J8160" s="19">
        <v>7.5843942741085468E-2</v>
      </c>
      <c r="K8160" s="19">
        <v>0.8011289220782466</v>
      </c>
      <c r="L8160" s="19"/>
      <c r="M8160" s="19">
        <v>0.21041522459986653</v>
      </c>
      <c r="N8160" s="19"/>
      <c r="O8160" s="19">
        <v>0.72273175926557431</v>
      </c>
      <c r="P8160" s="50"/>
      <c r="R8160" s="9" t="s">
        <v>0</v>
      </c>
    </row>
    <row r="8161" spans="2:18" x14ac:dyDescent="0.2">
      <c r="B8161" s="25">
        <v>7931</v>
      </c>
      <c r="C8161" s="193">
        <v>6.3936719491524633E-3</v>
      </c>
      <c r="D8161" s="19"/>
      <c r="E8161" s="19">
        <v>0.11463261008651589</v>
      </c>
      <c r="F8161" s="19"/>
      <c r="G8161" s="19">
        <v>2.6858680325221682E-2</v>
      </c>
      <c r="H8161" s="19"/>
      <c r="I8161" s="19"/>
      <c r="J8161" s="19">
        <v>0.19530695079110913</v>
      </c>
      <c r="K8161" s="19"/>
      <c r="L8161" s="19">
        <v>0.41678588477002948</v>
      </c>
      <c r="M8161" s="19">
        <v>0.26734133716075742</v>
      </c>
      <c r="N8161" s="19"/>
      <c r="O8161" s="19"/>
      <c r="P8161" s="50">
        <v>0.26182288794806907</v>
      </c>
      <c r="R8161" s="9" t="s">
        <v>0</v>
      </c>
    </row>
    <row r="8162" spans="2:18" x14ac:dyDescent="0.2">
      <c r="B8162" s="25">
        <v>7932</v>
      </c>
      <c r="C8162" s="193"/>
      <c r="D8162" s="19">
        <v>1.3126895077383514</v>
      </c>
      <c r="E8162" s="19"/>
      <c r="F8162" s="19">
        <v>0.75459797518178962</v>
      </c>
      <c r="G8162" s="19"/>
      <c r="H8162" s="19">
        <v>0.91520127631850479</v>
      </c>
      <c r="I8162" s="19"/>
      <c r="J8162" s="19">
        <v>1.0402402985708308</v>
      </c>
      <c r="K8162" s="19"/>
      <c r="L8162" s="19">
        <v>0.13554193126961614</v>
      </c>
      <c r="M8162" s="19"/>
      <c r="N8162" s="19">
        <v>1.4616227987496848</v>
      </c>
      <c r="O8162" s="19"/>
      <c r="P8162" s="50">
        <v>1.2016721170998264</v>
      </c>
      <c r="R8162" s="9" t="s">
        <v>0</v>
      </c>
    </row>
    <row r="8163" spans="2:18" x14ac:dyDescent="0.2">
      <c r="B8163" s="25">
        <v>7933</v>
      </c>
      <c r="C8163" s="193">
        <v>0.56623752127386062</v>
      </c>
      <c r="D8163" s="19"/>
      <c r="E8163" s="19">
        <v>0.71984194614963193</v>
      </c>
      <c r="F8163" s="19"/>
      <c r="G8163" s="19"/>
      <c r="H8163" s="19">
        <v>0.20563628926372796</v>
      </c>
      <c r="I8163" s="19">
        <v>0.31849740784770469</v>
      </c>
      <c r="J8163" s="19"/>
      <c r="K8163" s="19"/>
      <c r="L8163" s="19">
        <v>0.93556991534443168</v>
      </c>
      <c r="M8163" s="19"/>
      <c r="N8163" s="19">
        <v>0.24505386239730553</v>
      </c>
      <c r="O8163" s="19">
        <v>0.65189305165795386</v>
      </c>
      <c r="P8163" s="50"/>
      <c r="R8163" s="9" t="s">
        <v>0</v>
      </c>
    </row>
    <row r="8164" spans="2:18" x14ac:dyDescent="0.2">
      <c r="B8164" s="25">
        <v>7934</v>
      </c>
      <c r="C8164" s="193"/>
      <c r="D8164" s="19">
        <v>2.1739279438027905</v>
      </c>
      <c r="E8164" s="19"/>
      <c r="F8164" s="19">
        <v>1.0929144340620305</v>
      </c>
      <c r="G8164" s="19"/>
      <c r="H8164" s="19">
        <v>1.7190345769744786</v>
      </c>
      <c r="I8164" s="19"/>
      <c r="J8164" s="19">
        <v>2.2265140797056531</v>
      </c>
      <c r="K8164" s="19"/>
      <c r="L8164" s="19">
        <v>2.0150891067462515</v>
      </c>
      <c r="M8164" s="19"/>
      <c r="N8164" s="19">
        <v>1.448922810723398</v>
      </c>
      <c r="O8164" s="19"/>
      <c r="P8164" s="50">
        <v>2.3885324613348722</v>
      </c>
      <c r="R8164" s="9" t="s">
        <v>0</v>
      </c>
    </row>
    <row r="8165" spans="2:18" x14ac:dyDescent="0.2">
      <c r="B8165" s="25">
        <v>7935</v>
      </c>
      <c r="C8165" s="193">
        <v>0.39028302405031445</v>
      </c>
      <c r="D8165" s="19"/>
      <c r="E8165" s="19">
        <v>0.18117864114327437</v>
      </c>
      <c r="F8165" s="19"/>
      <c r="G8165" s="19"/>
      <c r="H8165" s="19">
        <v>9.7654282927763666E-2</v>
      </c>
      <c r="I8165" s="19">
        <v>0.35397156576057648</v>
      </c>
      <c r="J8165" s="19"/>
      <c r="K8165" s="19"/>
      <c r="L8165" s="19">
        <v>0.28412826637591543</v>
      </c>
      <c r="M8165" s="19"/>
      <c r="N8165" s="19">
        <v>0.226029554797546</v>
      </c>
      <c r="O8165" s="19"/>
      <c r="P8165" s="50">
        <v>0.32488613937103022</v>
      </c>
      <c r="R8165" s="9" t="s">
        <v>0</v>
      </c>
    </row>
    <row r="8166" spans="2:18" x14ac:dyDescent="0.2">
      <c r="B8166" s="25">
        <v>7936</v>
      </c>
      <c r="C8166" s="193"/>
      <c r="D8166" s="19">
        <v>0.82637294477622403</v>
      </c>
      <c r="E8166" s="19"/>
      <c r="F8166" s="19">
        <v>0.11221640598387507</v>
      </c>
      <c r="G8166" s="19"/>
      <c r="H8166" s="19">
        <v>1.2514966838669959</v>
      </c>
      <c r="I8166" s="19"/>
      <c r="J8166" s="19">
        <v>0.13950810536069855</v>
      </c>
      <c r="K8166" s="19"/>
      <c r="L8166" s="19">
        <v>0.97100177287142686</v>
      </c>
      <c r="M8166" s="19"/>
      <c r="N8166" s="19">
        <v>1.6010916012485423</v>
      </c>
      <c r="O8166" s="19"/>
      <c r="P8166" s="50">
        <v>0.48510395125244576</v>
      </c>
      <c r="R8166" s="9" t="s">
        <v>0</v>
      </c>
    </row>
    <row r="8167" spans="2:18" x14ac:dyDescent="0.2">
      <c r="B8167" s="25">
        <v>7937</v>
      </c>
      <c r="C8167" s="193"/>
      <c r="D8167" s="19">
        <v>0.77570724236303568</v>
      </c>
      <c r="E8167" s="19"/>
      <c r="F8167" s="19">
        <v>0.79852968292250748</v>
      </c>
      <c r="G8167" s="19"/>
      <c r="H8167" s="19">
        <v>5.9478409446135042E-2</v>
      </c>
      <c r="I8167" s="19"/>
      <c r="J8167" s="19">
        <v>0.13928362342363579</v>
      </c>
      <c r="K8167" s="19"/>
      <c r="L8167" s="19">
        <v>0.66354077395139999</v>
      </c>
      <c r="M8167" s="19"/>
      <c r="N8167" s="19">
        <v>1.1249181075776336</v>
      </c>
      <c r="O8167" s="19"/>
      <c r="P8167" s="50">
        <v>0.70781168934068139</v>
      </c>
      <c r="R8167" s="9" t="s">
        <v>0</v>
      </c>
    </row>
    <row r="8168" spans="2:18" x14ac:dyDescent="0.2">
      <c r="B8168" s="25">
        <v>7938</v>
      </c>
      <c r="C8168" s="193"/>
      <c r="D8168" s="19">
        <v>0.48656890421003618</v>
      </c>
      <c r="E8168" s="19"/>
      <c r="F8168" s="19">
        <v>0.91547710636322632</v>
      </c>
      <c r="G8168" s="19"/>
      <c r="H8168" s="19">
        <v>1.1278921766262417</v>
      </c>
      <c r="I8168" s="19"/>
      <c r="J8168" s="19">
        <v>1.3212473525271746</v>
      </c>
      <c r="K8168" s="19"/>
      <c r="L8168" s="19">
        <v>0.70789302837102663</v>
      </c>
      <c r="M8168" s="19"/>
      <c r="N8168" s="19">
        <v>0.55371100967989173</v>
      </c>
      <c r="O8168" s="19"/>
      <c r="P8168" s="50">
        <v>0.29838628104439313</v>
      </c>
      <c r="R8168" s="9" t="s">
        <v>0</v>
      </c>
    </row>
    <row r="8169" spans="2:18" x14ac:dyDescent="0.2">
      <c r="B8169" s="25">
        <v>7939</v>
      </c>
      <c r="C8169" s="193"/>
      <c r="D8169" s="19">
        <v>8.8711839938695067E-2</v>
      </c>
      <c r="E8169" s="19">
        <v>0.64439957632805711</v>
      </c>
      <c r="F8169" s="19"/>
      <c r="G8169" s="19"/>
      <c r="H8169" s="19">
        <v>0.6427021864993111</v>
      </c>
      <c r="I8169" s="19">
        <v>0.73234867826479155</v>
      </c>
      <c r="J8169" s="19"/>
      <c r="K8169" s="19"/>
      <c r="L8169" s="19">
        <v>7.8557724641681786E-2</v>
      </c>
      <c r="M8169" s="19">
        <v>0.15218445768631322</v>
      </c>
      <c r="N8169" s="19"/>
      <c r="O8169" s="19">
        <v>0.65681641138661995</v>
      </c>
      <c r="P8169" s="50"/>
      <c r="R8169" s="9" t="s">
        <v>0</v>
      </c>
    </row>
    <row r="8170" spans="2:18" x14ac:dyDescent="0.2">
      <c r="B8170" s="25">
        <v>7940</v>
      </c>
      <c r="C8170" s="193"/>
      <c r="D8170" s="19">
        <v>0.68143378974824576</v>
      </c>
      <c r="E8170" s="19"/>
      <c r="F8170" s="19">
        <v>0.34022754687503798</v>
      </c>
      <c r="G8170" s="19"/>
      <c r="H8170" s="19">
        <v>0.67913096810894069</v>
      </c>
      <c r="I8170" s="19"/>
      <c r="J8170" s="19">
        <v>0.13350722986703786</v>
      </c>
      <c r="K8170" s="19"/>
      <c r="L8170" s="19">
        <v>0.42198526352330806</v>
      </c>
      <c r="M8170" s="19"/>
      <c r="N8170" s="19">
        <v>4.8875864170287185E-2</v>
      </c>
      <c r="O8170" s="19">
        <v>0.10442563514961097</v>
      </c>
      <c r="P8170" s="50"/>
      <c r="R8170" s="9" t="s">
        <v>0</v>
      </c>
    </row>
    <row r="8171" spans="2:18" x14ac:dyDescent="0.2">
      <c r="B8171" s="25">
        <v>7941</v>
      </c>
      <c r="C8171" s="193">
        <v>0.12819638759943927</v>
      </c>
      <c r="D8171" s="19"/>
      <c r="E8171" s="19">
        <v>0.77262270574433634</v>
      </c>
      <c r="F8171" s="19"/>
      <c r="G8171" s="19">
        <v>0.39932812418484803</v>
      </c>
      <c r="H8171" s="19"/>
      <c r="I8171" s="19"/>
      <c r="J8171" s="19">
        <v>3.2313897766588787E-2</v>
      </c>
      <c r="K8171" s="19">
        <v>0.50415758709411596</v>
      </c>
      <c r="L8171" s="19"/>
      <c r="M8171" s="19"/>
      <c r="N8171" s="19">
        <v>0.22144191935323085</v>
      </c>
      <c r="O8171" s="19">
        <v>0.47661989443002084</v>
      </c>
      <c r="P8171" s="50"/>
      <c r="R8171" s="9" t="s">
        <v>0</v>
      </c>
    </row>
    <row r="8172" spans="2:18" x14ac:dyDescent="0.2">
      <c r="B8172" s="25">
        <v>7942</v>
      </c>
      <c r="C8172" s="193"/>
      <c r="D8172" s="19">
        <v>9.588062845720971E-2</v>
      </c>
      <c r="E8172" s="19"/>
      <c r="F8172" s="19">
        <v>0.10025490145028575</v>
      </c>
      <c r="G8172" s="19"/>
      <c r="H8172" s="19">
        <v>0.19656295746713939</v>
      </c>
      <c r="I8172" s="19"/>
      <c r="J8172" s="19">
        <v>0.685561022782051</v>
      </c>
      <c r="K8172" s="19"/>
      <c r="L8172" s="19">
        <v>0.26763495084191952</v>
      </c>
      <c r="M8172" s="19">
        <v>0.1898023849004134</v>
      </c>
      <c r="N8172" s="19"/>
      <c r="O8172" s="19"/>
      <c r="P8172" s="50">
        <v>0.29627255158312193</v>
      </c>
      <c r="R8172" s="9" t="s">
        <v>0</v>
      </c>
    </row>
    <row r="8173" spans="2:18" x14ac:dyDescent="0.2">
      <c r="B8173" s="25">
        <v>7943</v>
      </c>
      <c r="C8173" s="193"/>
      <c r="D8173" s="19">
        <v>0.79395454664607235</v>
      </c>
      <c r="E8173" s="19"/>
      <c r="F8173" s="19">
        <v>0.11850638251441886</v>
      </c>
      <c r="G8173" s="19"/>
      <c r="H8173" s="19">
        <v>1.4699374267471856</v>
      </c>
      <c r="I8173" s="19"/>
      <c r="J8173" s="19">
        <v>1.008325489790618</v>
      </c>
      <c r="K8173" s="19"/>
      <c r="L8173" s="19">
        <v>0.21353633141366143</v>
      </c>
      <c r="M8173" s="19"/>
      <c r="N8173" s="19">
        <v>0.97597747498547927</v>
      </c>
      <c r="O8173" s="19"/>
      <c r="P8173" s="50">
        <v>0.48927438495420661</v>
      </c>
      <c r="R8173" s="9" t="s">
        <v>0</v>
      </c>
    </row>
    <row r="8174" spans="2:18" x14ac:dyDescent="0.2">
      <c r="B8174" s="25">
        <v>7944</v>
      </c>
      <c r="C8174" s="193"/>
      <c r="D8174" s="19">
        <v>2.0224174174324516</v>
      </c>
      <c r="E8174" s="19"/>
      <c r="F8174" s="19">
        <v>1.6678422638964219</v>
      </c>
      <c r="G8174" s="19"/>
      <c r="H8174" s="19">
        <v>2.346267942842454</v>
      </c>
      <c r="I8174" s="19"/>
      <c r="J8174" s="19">
        <v>2.4928407805050434</v>
      </c>
      <c r="K8174" s="19"/>
      <c r="L8174" s="19">
        <v>1.9722962853426351</v>
      </c>
      <c r="M8174" s="19"/>
      <c r="N8174" s="19">
        <v>2.7588868093388523</v>
      </c>
      <c r="O8174" s="19"/>
      <c r="P8174" s="50">
        <v>3.1128513010543939</v>
      </c>
      <c r="R8174" s="9" t="s">
        <v>0</v>
      </c>
    </row>
    <row r="8175" spans="2:18" x14ac:dyDescent="0.2">
      <c r="B8175" s="25">
        <v>7945</v>
      </c>
      <c r="C8175" s="193"/>
      <c r="D8175" s="19">
        <v>1.3299617601414488</v>
      </c>
      <c r="E8175" s="19"/>
      <c r="F8175" s="19">
        <v>0.58974032440843271</v>
      </c>
      <c r="G8175" s="19"/>
      <c r="H8175" s="19">
        <v>0.46158113833599318</v>
      </c>
      <c r="I8175" s="19">
        <v>6.4602300880796729E-2</v>
      </c>
      <c r="J8175" s="19"/>
      <c r="K8175" s="19"/>
      <c r="L8175" s="19">
        <v>1.3896286259316748E-2</v>
      </c>
      <c r="M8175" s="19"/>
      <c r="N8175" s="19">
        <v>0.86752002504109915</v>
      </c>
      <c r="O8175" s="19"/>
      <c r="P8175" s="50">
        <v>0.78142517006837897</v>
      </c>
      <c r="R8175" s="9" t="s">
        <v>0</v>
      </c>
    </row>
    <row r="8176" spans="2:18" x14ac:dyDescent="0.2">
      <c r="B8176" s="25">
        <v>7946</v>
      </c>
      <c r="C8176" s="193"/>
      <c r="D8176" s="19">
        <v>0.50953069999064327</v>
      </c>
      <c r="E8176" s="19"/>
      <c r="F8176" s="19">
        <v>0.44674086305344918</v>
      </c>
      <c r="G8176" s="19">
        <v>0.42021109208451496</v>
      </c>
      <c r="H8176" s="19"/>
      <c r="I8176" s="19">
        <v>0.52565175210784365</v>
      </c>
      <c r="J8176" s="19"/>
      <c r="K8176" s="19"/>
      <c r="L8176" s="19">
        <v>0.62668063844967348</v>
      </c>
      <c r="M8176" s="19"/>
      <c r="N8176" s="19">
        <v>0.16612661701903592</v>
      </c>
      <c r="O8176" s="19"/>
      <c r="P8176" s="50">
        <v>0.23966689572298128</v>
      </c>
      <c r="R8176" s="9" t="s">
        <v>0</v>
      </c>
    </row>
    <row r="8177" spans="2:18" x14ac:dyDescent="0.2">
      <c r="B8177" s="25">
        <v>7947</v>
      </c>
      <c r="C8177" s="193">
        <v>0.7296000439318151</v>
      </c>
      <c r="D8177" s="19"/>
      <c r="E8177" s="19"/>
      <c r="F8177" s="19">
        <v>0.2238000550983664</v>
      </c>
      <c r="G8177" s="19"/>
      <c r="H8177" s="19">
        <v>0.41680044041147857</v>
      </c>
      <c r="I8177" s="19"/>
      <c r="J8177" s="19">
        <v>0.16908236073556962</v>
      </c>
      <c r="K8177" s="19">
        <v>0.36739572043987501</v>
      </c>
      <c r="L8177" s="19"/>
      <c r="M8177" s="19">
        <v>0.35044133948362288</v>
      </c>
      <c r="N8177" s="19"/>
      <c r="O8177" s="19"/>
      <c r="P8177" s="50">
        <v>0.377237045036385</v>
      </c>
      <c r="R8177" s="9" t="s">
        <v>0</v>
      </c>
    </row>
    <row r="8178" spans="2:18" x14ac:dyDescent="0.2">
      <c r="B8178" s="25">
        <v>7948</v>
      </c>
      <c r="C8178" s="193"/>
      <c r="D8178" s="19">
        <v>0.28613002873067889</v>
      </c>
      <c r="E8178" s="19"/>
      <c r="F8178" s="19">
        <v>0.31252466058610967</v>
      </c>
      <c r="G8178" s="19"/>
      <c r="H8178" s="19">
        <v>0.71305597903604212</v>
      </c>
      <c r="I8178" s="19"/>
      <c r="J8178" s="19">
        <v>0.19371381165554943</v>
      </c>
      <c r="K8178" s="19"/>
      <c r="L8178" s="19">
        <v>0.95994840659599534</v>
      </c>
      <c r="M8178" s="19">
        <v>0.45006696991551876</v>
      </c>
      <c r="N8178" s="19"/>
      <c r="O8178" s="19"/>
      <c r="P8178" s="50">
        <v>0.38090224063647576</v>
      </c>
      <c r="R8178" s="9" t="s">
        <v>0</v>
      </c>
    </row>
    <row r="8179" spans="2:18" x14ac:dyDescent="0.2">
      <c r="B8179" s="25">
        <v>7949</v>
      </c>
      <c r="C8179" s="193">
        <v>0.11818536163109511</v>
      </c>
      <c r="D8179" s="19"/>
      <c r="E8179" s="19">
        <v>1.163897276059527</v>
      </c>
      <c r="F8179" s="19"/>
      <c r="G8179" s="19">
        <v>2.1715925533270597</v>
      </c>
      <c r="H8179" s="19"/>
      <c r="I8179" s="19">
        <v>1.8258569896759498</v>
      </c>
      <c r="J8179" s="19"/>
      <c r="K8179" s="19">
        <v>2.6503723283610006</v>
      </c>
      <c r="L8179" s="19"/>
      <c r="M8179" s="19">
        <v>0.28170060579432432</v>
      </c>
      <c r="N8179" s="19"/>
      <c r="O8179" s="19">
        <v>1.1837781032238286</v>
      </c>
      <c r="P8179" s="50"/>
      <c r="R8179" s="9" t="s">
        <v>0</v>
      </c>
    </row>
    <row r="8180" spans="2:18" x14ac:dyDescent="0.2">
      <c r="B8180" s="25">
        <v>7950</v>
      </c>
      <c r="C8180" s="193">
        <v>0.36153045864551403</v>
      </c>
      <c r="D8180" s="19"/>
      <c r="E8180" s="19">
        <v>0.33254302402714808</v>
      </c>
      <c r="F8180" s="19"/>
      <c r="G8180" s="19">
        <v>0.15366961304167207</v>
      </c>
      <c r="H8180" s="19"/>
      <c r="I8180" s="19">
        <v>5.7251666724787459E-2</v>
      </c>
      <c r="J8180" s="19"/>
      <c r="K8180" s="19"/>
      <c r="L8180" s="19">
        <v>0.27513138597113546</v>
      </c>
      <c r="M8180" s="19">
        <v>5.0591690773320014E-2</v>
      </c>
      <c r="N8180" s="19"/>
      <c r="O8180" s="19">
        <v>0.55985981560141473</v>
      </c>
      <c r="P8180" s="50"/>
      <c r="R8180" s="9" t="s">
        <v>0</v>
      </c>
    </row>
    <row r="8181" spans="2:18" x14ac:dyDescent="0.2">
      <c r="B8181" s="25">
        <v>7951</v>
      </c>
      <c r="C8181" s="193"/>
      <c r="D8181" s="19">
        <v>0.99631268340593415</v>
      </c>
      <c r="E8181" s="19"/>
      <c r="F8181" s="19">
        <v>0.36227969528249149</v>
      </c>
      <c r="G8181" s="19"/>
      <c r="H8181" s="19">
        <v>1.1879096691227096</v>
      </c>
      <c r="I8181" s="19">
        <v>5.0582147814686881E-2</v>
      </c>
      <c r="J8181" s="19"/>
      <c r="K8181" s="19"/>
      <c r="L8181" s="19">
        <v>0.23198711016664258</v>
      </c>
      <c r="M8181" s="19"/>
      <c r="N8181" s="19">
        <v>0.11669579613269757</v>
      </c>
      <c r="O8181" s="19"/>
      <c r="P8181" s="50">
        <v>0.50016698811502269</v>
      </c>
      <c r="R8181" s="9" t="s">
        <v>0</v>
      </c>
    </row>
    <row r="8182" spans="2:18" x14ac:dyDescent="0.2">
      <c r="B8182" s="25">
        <v>7952</v>
      </c>
      <c r="C8182" s="193">
        <v>0.33388939764508985</v>
      </c>
      <c r="D8182" s="19"/>
      <c r="E8182" s="19">
        <v>0.32749984453564207</v>
      </c>
      <c r="F8182" s="19"/>
      <c r="G8182" s="19">
        <v>0.67343177142356536</v>
      </c>
      <c r="H8182" s="19"/>
      <c r="I8182" s="19"/>
      <c r="J8182" s="19">
        <v>0.19870576225971032</v>
      </c>
      <c r="K8182" s="19"/>
      <c r="L8182" s="19">
        <v>0.65851428470360907</v>
      </c>
      <c r="M8182" s="19">
        <v>0.35033844180235996</v>
      </c>
      <c r="N8182" s="19"/>
      <c r="O8182" s="19">
        <v>0.64134537781981971</v>
      </c>
      <c r="P8182" s="50"/>
      <c r="R8182" s="9" t="s">
        <v>0</v>
      </c>
    </row>
    <row r="8183" spans="2:18" x14ac:dyDescent="0.2">
      <c r="B8183" s="25">
        <v>7953</v>
      </c>
      <c r="C8183" s="193">
        <v>1.4184739095390502</v>
      </c>
      <c r="D8183" s="19"/>
      <c r="E8183" s="19">
        <v>2.0250521512337554</v>
      </c>
      <c r="F8183" s="19"/>
      <c r="G8183" s="19">
        <v>1.5817156184229284</v>
      </c>
      <c r="H8183" s="19"/>
      <c r="I8183" s="19">
        <v>1.9828274628305709</v>
      </c>
      <c r="J8183" s="19"/>
      <c r="K8183" s="19">
        <v>1.2023473818053951</v>
      </c>
      <c r="L8183" s="19"/>
      <c r="M8183" s="19">
        <v>1.336549584897393</v>
      </c>
      <c r="N8183" s="19"/>
      <c r="O8183" s="19">
        <v>1.4756694941168151</v>
      </c>
      <c r="P8183" s="50"/>
      <c r="R8183" s="9" t="s">
        <v>0</v>
      </c>
    </row>
    <row r="8184" spans="2:18" x14ac:dyDescent="0.2">
      <c r="B8184" s="25">
        <v>7954</v>
      </c>
      <c r="C8184" s="193"/>
      <c r="D8184" s="19">
        <v>0.75059675740026877</v>
      </c>
      <c r="E8184" s="19"/>
      <c r="F8184" s="19">
        <v>9.5338927554926442E-2</v>
      </c>
      <c r="G8184" s="19"/>
      <c r="H8184" s="19">
        <v>0.78229033149570992</v>
      </c>
      <c r="I8184" s="19"/>
      <c r="J8184" s="19">
        <v>0.70112606608914418</v>
      </c>
      <c r="K8184" s="19"/>
      <c r="L8184" s="19">
        <v>7.7344303905904563E-2</v>
      </c>
      <c r="M8184" s="19"/>
      <c r="N8184" s="19">
        <v>0.81766269417921</v>
      </c>
      <c r="O8184" s="19"/>
      <c r="P8184" s="50">
        <v>0.43845291119530033</v>
      </c>
      <c r="R8184" s="9" t="s">
        <v>0</v>
      </c>
    </row>
    <row r="8185" spans="2:18" x14ac:dyDescent="0.2">
      <c r="B8185" s="25">
        <v>7955</v>
      </c>
      <c r="C8185" s="193">
        <v>0.50264674942493814</v>
      </c>
      <c r="D8185" s="19"/>
      <c r="E8185" s="19"/>
      <c r="F8185" s="19">
        <v>4.9320332761244201E-2</v>
      </c>
      <c r="G8185" s="19">
        <v>0.23358257354138365</v>
      </c>
      <c r="H8185" s="19"/>
      <c r="I8185" s="19"/>
      <c r="J8185" s="19">
        <v>0.28667371923875212</v>
      </c>
      <c r="K8185" s="19"/>
      <c r="L8185" s="19">
        <v>0.60856911728293939</v>
      </c>
      <c r="M8185" s="19">
        <v>0.24111311228807511</v>
      </c>
      <c r="N8185" s="19"/>
      <c r="O8185" s="19"/>
      <c r="P8185" s="50">
        <v>0.70702063083979672</v>
      </c>
      <c r="R8185" s="9" t="s">
        <v>0</v>
      </c>
    </row>
    <row r="8186" spans="2:18" x14ac:dyDescent="0.2">
      <c r="B8186" s="25">
        <v>7956</v>
      </c>
      <c r="C8186" s="193">
        <v>2.7133749773946696</v>
      </c>
      <c r="D8186" s="19"/>
      <c r="E8186" s="19">
        <v>2.9988923990059488</v>
      </c>
      <c r="F8186" s="19"/>
      <c r="G8186" s="19">
        <v>1.9898178866077096</v>
      </c>
      <c r="H8186" s="19"/>
      <c r="I8186" s="19">
        <v>2.388586628884573</v>
      </c>
      <c r="J8186" s="19"/>
      <c r="K8186" s="19">
        <v>3.0339113681997141</v>
      </c>
      <c r="L8186" s="19"/>
      <c r="M8186" s="19">
        <v>2.1706194586538841</v>
      </c>
      <c r="N8186" s="19"/>
      <c r="O8186" s="19">
        <v>2.2657297287347617</v>
      </c>
      <c r="P8186" s="50"/>
      <c r="R8186" s="9" t="s">
        <v>0</v>
      </c>
    </row>
    <row r="8187" spans="2:18" x14ac:dyDescent="0.2">
      <c r="B8187" s="25">
        <v>7957</v>
      </c>
      <c r="C8187" s="193">
        <v>0.76696568832443346</v>
      </c>
      <c r="D8187" s="19"/>
      <c r="E8187" s="19">
        <v>0.70610056247477349</v>
      </c>
      <c r="F8187" s="19"/>
      <c r="G8187" s="19"/>
      <c r="H8187" s="19">
        <v>0.22220005137830379</v>
      </c>
      <c r="I8187" s="19">
        <v>0.17958292176190294</v>
      </c>
      <c r="J8187" s="19"/>
      <c r="K8187" s="19">
        <v>1.4413660577280065</v>
      </c>
      <c r="L8187" s="19"/>
      <c r="M8187" s="19"/>
      <c r="N8187" s="19">
        <v>0.1532629055127368</v>
      </c>
      <c r="O8187" s="19"/>
      <c r="P8187" s="50">
        <v>0.14359107774110347</v>
      </c>
      <c r="R8187" s="9" t="s">
        <v>0</v>
      </c>
    </row>
    <row r="8188" spans="2:18" x14ac:dyDescent="0.2">
      <c r="B8188" s="25">
        <v>7958</v>
      </c>
      <c r="C8188" s="193"/>
      <c r="D8188" s="19">
        <v>0.63260245833827811</v>
      </c>
      <c r="E8188" s="19"/>
      <c r="F8188" s="19">
        <v>2.2945709745059784</v>
      </c>
      <c r="G8188" s="19"/>
      <c r="H8188" s="19">
        <v>0.93174184908579727</v>
      </c>
      <c r="I8188" s="19"/>
      <c r="J8188" s="19">
        <v>0.80163482416061727</v>
      </c>
      <c r="K8188" s="19"/>
      <c r="L8188" s="19">
        <v>0.88870380964331497</v>
      </c>
      <c r="M8188" s="19"/>
      <c r="N8188" s="19">
        <v>1.6112403399472559</v>
      </c>
      <c r="O8188" s="19"/>
      <c r="P8188" s="50">
        <v>0.20107282890388897</v>
      </c>
      <c r="R8188" s="9" t="s">
        <v>0</v>
      </c>
    </row>
    <row r="8189" spans="2:18" x14ac:dyDescent="0.2">
      <c r="B8189" s="25">
        <v>7959</v>
      </c>
      <c r="C8189" s="193"/>
      <c r="D8189" s="19">
        <v>0.59162576507886289</v>
      </c>
      <c r="E8189" s="19"/>
      <c r="F8189" s="19">
        <v>0.99294787372716986</v>
      </c>
      <c r="G8189" s="19"/>
      <c r="H8189" s="19">
        <v>0.51445804368948467</v>
      </c>
      <c r="I8189" s="19"/>
      <c r="J8189" s="19">
        <v>0.3810372872254294</v>
      </c>
      <c r="K8189" s="19">
        <v>0.74413543485523426</v>
      </c>
      <c r="L8189" s="19"/>
      <c r="M8189" s="19"/>
      <c r="N8189" s="19">
        <v>1.4825671057304417</v>
      </c>
      <c r="O8189" s="19"/>
      <c r="P8189" s="50">
        <v>0.8040357408028691</v>
      </c>
      <c r="R8189" s="9" t="s">
        <v>0</v>
      </c>
    </row>
    <row r="8190" spans="2:18" x14ac:dyDescent="0.2">
      <c r="B8190" s="25">
        <v>7960</v>
      </c>
      <c r="C8190" s="193">
        <v>0.15084820968112866</v>
      </c>
      <c r="D8190" s="19"/>
      <c r="E8190" s="19">
        <v>1.1805699699235255</v>
      </c>
      <c r="F8190" s="19"/>
      <c r="G8190" s="19">
        <v>1.8638786136726071</v>
      </c>
      <c r="H8190" s="19"/>
      <c r="I8190" s="19">
        <v>1.2107073822082794</v>
      </c>
      <c r="J8190" s="19"/>
      <c r="K8190" s="19">
        <v>1.2662618985282357</v>
      </c>
      <c r="L8190" s="19"/>
      <c r="M8190" s="19">
        <v>1.1456897090931479</v>
      </c>
      <c r="N8190" s="19"/>
      <c r="O8190" s="19">
        <v>1.3440910302768883</v>
      </c>
      <c r="P8190" s="50"/>
      <c r="R8190" s="9" t="s">
        <v>0</v>
      </c>
    </row>
    <row r="8191" spans="2:18" x14ac:dyDescent="0.2">
      <c r="B8191" s="25">
        <v>7961</v>
      </c>
      <c r="C8191" s="193"/>
      <c r="D8191" s="19">
        <v>0.43842727210269833</v>
      </c>
      <c r="E8191" s="19"/>
      <c r="F8191" s="19">
        <v>0.21961864118674615</v>
      </c>
      <c r="G8191" s="19"/>
      <c r="H8191" s="19">
        <v>0.76051217172804908</v>
      </c>
      <c r="I8191" s="19"/>
      <c r="J8191" s="19">
        <v>0.23210923198807068</v>
      </c>
      <c r="K8191" s="19"/>
      <c r="L8191" s="19">
        <v>0.67113013668078114</v>
      </c>
      <c r="M8191" s="19">
        <v>0.51693253056484578</v>
      </c>
      <c r="N8191" s="19"/>
      <c r="O8191" s="19"/>
      <c r="P8191" s="50">
        <v>0.60817063684479367</v>
      </c>
      <c r="R8191" s="9" t="s">
        <v>0</v>
      </c>
    </row>
    <row r="8192" spans="2:18" x14ac:dyDescent="0.2">
      <c r="B8192" s="25">
        <v>7962</v>
      </c>
      <c r="C8192" s="193"/>
      <c r="D8192" s="19">
        <v>1.4124506869890252</v>
      </c>
      <c r="E8192" s="19"/>
      <c r="F8192" s="19">
        <v>0.42898059614180928</v>
      </c>
      <c r="G8192" s="19"/>
      <c r="H8192" s="19">
        <v>0.45025429245356846</v>
      </c>
      <c r="I8192" s="19"/>
      <c r="J8192" s="19">
        <v>0.38144173433456063</v>
      </c>
      <c r="K8192" s="19"/>
      <c r="L8192" s="19">
        <v>0.13344741130764501</v>
      </c>
      <c r="M8192" s="19"/>
      <c r="N8192" s="19">
        <v>0.31616927417996371</v>
      </c>
      <c r="O8192" s="19"/>
      <c r="P8192" s="50">
        <v>1.2547412807094531</v>
      </c>
      <c r="R8192" s="9" t="s">
        <v>0</v>
      </c>
    </row>
    <row r="8193" spans="2:18" x14ac:dyDescent="0.2">
      <c r="B8193" s="25">
        <v>7963</v>
      </c>
      <c r="C8193" s="193"/>
      <c r="D8193" s="19">
        <v>9.1033884655263075E-2</v>
      </c>
      <c r="E8193" s="19"/>
      <c r="F8193" s="19">
        <v>1.4341828366927127</v>
      </c>
      <c r="G8193" s="19"/>
      <c r="H8193" s="19">
        <v>6.9889848670085936E-2</v>
      </c>
      <c r="I8193" s="19"/>
      <c r="J8193" s="19">
        <v>1.6321198481349193</v>
      </c>
      <c r="K8193" s="19"/>
      <c r="L8193" s="19">
        <v>1.4499654377186533</v>
      </c>
      <c r="M8193" s="19"/>
      <c r="N8193" s="19">
        <v>1.062712059917339</v>
      </c>
      <c r="O8193" s="19">
        <v>0.18269049252896705</v>
      </c>
      <c r="P8193" s="50"/>
      <c r="R8193" s="9" t="s">
        <v>0</v>
      </c>
    </row>
    <row r="8194" spans="2:18" x14ac:dyDescent="0.2">
      <c r="B8194" s="25">
        <v>7964</v>
      </c>
      <c r="C8194" s="193">
        <v>0.95824473635260632</v>
      </c>
      <c r="D8194" s="19"/>
      <c r="E8194" s="19">
        <v>0.2030981446942233</v>
      </c>
      <c r="F8194" s="19"/>
      <c r="G8194" s="19">
        <v>0.905802799130217</v>
      </c>
      <c r="H8194" s="19"/>
      <c r="I8194" s="19"/>
      <c r="J8194" s="19">
        <v>5.9834949817812941E-2</v>
      </c>
      <c r="K8194" s="19">
        <v>0.93749515531051153</v>
      </c>
      <c r="L8194" s="19"/>
      <c r="M8194" s="19">
        <v>0.54393575431200514</v>
      </c>
      <c r="N8194" s="19"/>
      <c r="O8194" s="19">
        <v>1.3661925296573973</v>
      </c>
      <c r="P8194" s="50"/>
      <c r="R8194" s="9" t="s">
        <v>0</v>
      </c>
    </row>
    <row r="8195" spans="2:18" x14ac:dyDescent="0.2">
      <c r="B8195" s="25">
        <v>7965</v>
      </c>
      <c r="C8195" s="193">
        <v>0.84489142816043472</v>
      </c>
      <c r="D8195" s="19"/>
      <c r="E8195" s="19">
        <v>0.35587550677273372</v>
      </c>
      <c r="F8195" s="19"/>
      <c r="G8195" s="19">
        <v>0.99774839025598205</v>
      </c>
      <c r="H8195" s="19"/>
      <c r="I8195" s="19">
        <v>0.93725937153708305</v>
      </c>
      <c r="J8195" s="19"/>
      <c r="K8195" s="19">
        <v>0.76802398434873409</v>
      </c>
      <c r="L8195" s="19"/>
      <c r="M8195" s="19"/>
      <c r="N8195" s="19">
        <v>0.16030167585689425</v>
      </c>
      <c r="O8195" s="19">
        <v>0.66900666187554036</v>
      </c>
      <c r="P8195" s="50"/>
      <c r="R8195" s="9" t="s">
        <v>0</v>
      </c>
    </row>
    <row r="8196" spans="2:18" x14ac:dyDescent="0.2">
      <c r="B8196" s="25">
        <v>7966</v>
      </c>
      <c r="C8196" s="193"/>
      <c r="D8196" s="19">
        <v>2.047164800734997</v>
      </c>
      <c r="E8196" s="19"/>
      <c r="F8196" s="19">
        <v>2.431907558580785</v>
      </c>
      <c r="G8196" s="19"/>
      <c r="H8196" s="19">
        <v>2.485500698399687</v>
      </c>
      <c r="I8196" s="19"/>
      <c r="J8196" s="19">
        <v>1.8379970307141691</v>
      </c>
      <c r="K8196" s="19"/>
      <c r="L8196" s="19">
        <v>0.62156752673439064</v>
      </c>
      <c r="M8196" s="19"/>
      <c r="N8196" s="19">
        <v>1.7618427382526103</v>
      </c>
      <c r="O8196" s="19"/>
      <c r="P8196" s="50">
        <v>1.9698109370698857</v>
      </c>
      <c r="R8196" s="9" t="s">
        <v>0</v>
      </c>
    </row>
    <row r="8197" spans="2:18" x14ac:dyDescent="0.2">
      <c r="B8197" s="25">
        <v>7967</v>
      </c>
      <c r="C8197" s="193"/>
      <c r="D8197" s="19">
        <v>2.0058978848827125</v>
      </c>
      <c r="E8197" s="19"/>
      <c r="F8197" s="19">
        <v>2.3341505795984574</v>
      </c>
      <c r="G8197" s="19"/>
      <c r="H8197" s="19">
        <v>3.0537372646722032</v>
      </c>
      <c r="I8197" s="19"/>
      <c r="J8197" s="19">
        <v>2.0992072927213972</v>
      </c>
      <c r="K8197" s="19"/>
      <c r="L8197" s="19">
        <v>2.2139041855792376</v>
      </c>
      <c r="M8197" s="19"/>
      <c r="N8197" s="19">
        <v>1.5193057428671519</v>
      </c>
      <c r="O8197" s="19"/>
      <c r="P8197" s="50">
        <v>2.6931263885787411</v>
      </c>
      <c r="R8197" s="9" t="s">
        <v>0</v>
      </c>
    </row>
    <row r="8198" spans="2:18" x14ac:dyDescent="0.2">
      <c r="B8198" s="25">
        <v>7968</v>
      </c>
      <c r="C8198" s="193"/>
      <c r="D8198" s="19">
        <v>9.6454259366261924E-2</v>
      </c>
      <c r="E8198" s="19">
        <v>0.60602446862146886</v>
      </c>
      <c r="F8198" s="19"/>
      <c r="G8198" s="19">
        <v>0.74250034529472464</v>
      </c>
      <c r="H8198" s="19"/>
      <c r="I8198" s="19"/>
      <c r="J8198" s="19">
        <v>0.58095808068073251</v>
      </c>
      <c r="K8198" s="19">
        <v>0.44782298734136267</v>
      </c>
      <c r="L8198" s="19"/>
      <c r="M8198" s="19"/>
      <c r="N8198" s="19">
        <v>0.36339533459965712</v>
      </c>
      <c r="O8198" s="19">
        <v>1.7323003962641719</v>
      </c>
      <c r="P8198" s="50"/>
      <c r="R8198" s="9" t="s">
        <v>0</v>
      </c>
    </row>
    <row r="8199" spans="2:18" x14ac:dyDescent="0.2">
      <c r="B8199" s="25">
        <v>7969</v>
      </c>
      <c r="C8199" s="193">
        <v>0.98314326476450353</v>
      </c>
      <c r="D8199" s="19"/>
      <c r="E8199" s="19">
        <v>1.2744383291352888</v>
      </c>
      <c r="F8199" s="19"/>
      <c r="G8199" s="19">
        <v>0.87890214832508551</v>
      </c>
      <c r="H8199" s="19"/>
      <c r="I8199" s="19">
        <v>0.39090160697084936</v>
      </c>
      <c r="J8199" s="19"/>
      <c r="K8199" s="19">
        <v>1.7126447964154721</v>
      </c>
      <c r="L8199" s="19"/>
      <c r="M8199" s="19">
        <v>1.4844660938063019</v>
      </c>
      <c r="N8199" s="19"/>
      <c r="O8199" s="19">
        <v>1.0224666688148216</v>
      </c>
      <c r="P8199" s="50"/>
      <c r="R8199" s="9" t="s">
        <v>0</v>
      </c>
    </row>
    <row r="8200" spans="2:18" x14ac:dyDescent="0.2">
      <c r="B8200" s="25">
        <v>7970</v>
      </c>
      <c r="C8200" s="193"/>
      <c r="D8200" s="19">
        <v>0.12609549530208605</v>
      </c>
      <c r="E8200" s="19"/>
      <c r="F8200" s="19">
        <v>1.0408567405393534</v>
      </c>
      <c r="G8200" s="19"/>
      <c r="H8200" s="19">
        <v>0.69037037947295732</v>
      </c>
      <c r="I8200" s="19">
        <v>0.20709969138303339</v>
      </c>
      <c r="J8200" s="19"/>
      <c r="K8200" s="19">
        <v>0.3412970419114823</v>
      </c>
      <c r="L8200" s="19"/>
      <c r="M8200" s="19"/>
      <c r="N8200" s="19">
        <v>0.42782817686870872</v>
      </c>
      <c r="O8200" s="19"/>
      <c r="P8200" s="50">
        <v>1.2484141493575631</v>
      </c>
      <c r="R8200" s="9" t="s">
        <v>0</v>
      </c>
    </row>
    <row r="8201" spans="2:18" x14ac:dyDescent="0.2">
      <c r="B8201" s="25">
        <v>7971</v>
      </c>
      <c r="C8201" s="193">
        <v>2.2390995799164699</v>
      </c>
      <c r="D8201" s="19"/>
      <c r="E8201" s="19">
        <v>1.7766968211738949</v>
      </c>
      <c r="F8201" s="19"/>
      <c r="G8201" s="19">
        <v>0.57920864330140709</v>
      </c>
      <c r="H8201" s="19"/>
      <c r="I8201" s="19">
        <v>0.80928692641534539</v>
      </c>
      <c r="J8201" s="19"/>
      <c r="K8201" s="19">
        <v>1.1543064772700242</v>
      </c>
      <c r="L8201" s="19"/>
      <c r="M8201" s="19">
        <v>1.0672896090163893</v>
      </c>
      <c r="N8201" s="19"/>
      <c r="O8201" s="19">
        <v>0.52583600595756341</v>
      </c>
      <c r="P8201" s="50"/>
      <c r="R8201" s="9" t="s">
        <v>0</v>
      </c>
    </row>
    <row r="8202" spans="2:18" x14ac:dyDescent="0.2">
      <c r="B8202" s="25">
        <v>7972</v>
      </c>
      <c r="C8202" s="193"/>
      <c r="D8202" s="19">
        <v>2.4126512222510046</v>
      </c>
      <c r="E8202" s="19"/>
      <c r="F8202" s="19">
        <v>2.5275168827735905</v>
      </c>
      <c r="G8202" s="19"/>
      <c r="H8202" s="19">
        <v>2.9315568666762104</v>
      </c>
      <c r="I8202" s="19"/>
      <c r="J8202" s="19">
        <v>3.0800925758387052</v>
      </c>
      <c r="K8202" s="19"/>
      <c r="L8202" s="19">
        <v>1.6881350176395298</v>
      </c>
      <c r="M8202" s="19"/>
      <c r="N8202" s="19">
        <v>2.2197763648976601</v>
      </c>
      <c r="O8202" s="19"/>
      <c r="P8202" s="50">
        <v>3.2930960406350378</v>
      </c>
      <c r="R8202" s="9" t="s">
        <v>0</v>
      </c>
    </row>
    <row r="8203" spans="2:18" x14ac:dyDescent="0.2">
      <c r="B8203" s="25">
        <v>7973</v>
      </c>
      <c r="C8203" s="193">
        <v>0.78512654869061271</v>
      </c>
      <c r="D8203" s="19"/>
      <c r="E8203" s="19">
        <v>0.42756317766682039</v>
      </c>
      <c r="F8203" s="19"/>
      <c r="G8203" s="19">
        <v>1.1369442662153724</v>
      </c>
      <c r="H8203" s="19"/>
      <c r="I8203" s="19">
        <v>1.2963021445406655</v>
      </c>
      <c r="J8203" s="19"/>
      <c r="K8203" s="19">
        <v>1.7084061658571628</v>
      </c>
      <c r="L8203" s="19"/>
      <c r="M8203" s="19">
        <v>0.66252159423446821</v>
      </c>
      <c r="N8203" s="19"/>
      <c r="O8203" s="19">
        <v>1.6797652438521469</v>
      </c>
      <c r="P8203" s="50"/>
      <c r="R8203" s="9" t="s">
        <v>0</v>
      </c>
    </row>
    <row r="8204" spans="2:18" x14ac:dyDescent="0.2">
      <c r="B8204" s="25">
        <v>7974</v>
      </c>
      <c r="C8204" s="193"/>
      <c r="D8204" s="19">
        <v>0.10018578992409663</v>
      </c>
      <c r="E8204" s="19"/>
      <c r="F8204" s="19">
        <v>1.4853306931955139</v>
      </c>
      <c r="G8204" s="19"/>
      <c r="H8204" s="19">
        <v>1.5590230319352878</v>
      </c>
      <c r="I8204" s="19"/>
      <c r="J8204" s="19">
        <v>1.0249288449860665</v>
      </c>
      <c r="K8204" s="19"/>
      <c r="L8204" s="19">
        <v>0.93920412073373249</v>
      </c>
      <c r="M8204" s="19"/>
      <c r="N8204" s="19">
        <v>1.519063063400818</v>
      </c>
      <c r="O8204" s="19"/>
      <c r="P8204" s="50">
        <v>1.5727732346883292</v>
      </c>
      <c r="R8204" s="9" t="s">
        <v>0</v>
      </c>
    </row>
    <row r="8205" spans="2:18" x14ac:dyDescent="0.2">
      <c r="B8205" s="25">
        <v>7975</v>
      </c>
      <c r="C8205" s="193"/>
      <c r="D8205" s="19">
        <v>8.1207476560540934E-2</v>
      </c>
      <c r="E8205" s="19"/>
      <c r="F8205" s="19">
        <v>0.21022912538649771</v>
      </c>
      <c r="G8205" s="19">
        <v>0.10902115164688059</v>
      </c>
      <c r="H8205" s="19"/>
      <c r="I8205" s="19"/>
      <c r="J8205" s="19">
        <v>1.2286490465712396</v>
      </c>
      <c r="K8205" s="19">
        <v>0.67155942002114788</v>
      </c>
      <c r="L8205" s="19"/>
      <c r="M8205" s="19"/>
      <c r="N8205" s="19">
        <v>0.17741983226283103</v>
      </c>
      <c r="O8205" s="19"/>
      <c r="P8205" s="50">
        <v>6.7899836496711288E-2</v>
      </c>
      <c r="R8205" s="9" t="s">
        <v>0</v>
      </c>
    </row>
    <row r="8206" spans="2:18" x14ac:dyDescent="0.2">
      <c r="B8206" s="25">
        <v>7976</v>
      </c>
      <c r="C8206" s="193"/>
      <c r="D8206" s="19">
        <v>2.5748321887064272</v>
      </c>
      <c r="E8206" s="19"/>
      <c r="F8206" s="19">
        <v>0.69414197706452641</v>
      </c>
      <c r="G8206" s="19"/>
      <c r="H8206" s="19">
        <v>1.7940509532407762</v>
      </c>
      <c r="I8206" s="19"/>
      <c r="J8206" s="19">
        <v>2.0369409108862979</v>
      </c>
      <c r="K8206" s="19"/>
      <c r="L8206" s="19">
        <v>2.6056953099162943</v>
      </c>
      <c r="M8206" s="19"/>
      <c r="N8206" s="19">
        <v>1.8100782939270745</v>
      </c>
      <c r="O8206" s="19"/>
      <c r="P8206" s="50">
        <v>2.4989297336220564</v>
      </c>
      <c r="R8206" s="9" t="s">
        <v>0</v>
      </c>
    </row>
    <row r="8207" spans="2:18" x14ac:dyDescent="0.2">
      <c r="B8207" s="25">
        <v>7977</v>
      </c>
      <c r="C8207" s="193"/>
      <c r="D8207" s="19">
        <v>0.65003873518287636</v>
      </c>
      <c r="E8207" s="19"/>
      <c r="F8207" s="19">
        <v>0.74860736240684911</v>
      </c>
      <c r="G8207" s="19"/>
      <c r="H8207" s="19">
        <v>0.45977986758360812</v>
      </c>
      <c r="I8207" s="19">
        <v>4.3695711032810967E-2</v>
      </c>
      <c r="J8207" s="19"/>
      <c r="K8207" s="19"/>
      <c r="L8207" s="19">
        <v>0.26177731428070788</v>
      </c>
      <c r="M8207" s="19">
        <v>0.24676637474446014</v>
      </c>
      <c r="N8207" s="19"/>
      <c r="O8207" s="19"/>
      <c r="P8207" s="50">
        <v>0.27686409927380878</v>
      </c>
      <c r="R8207" s="9" t="s">
        <v>0</v>
      </c>
    </row>
    <row r="8208" spans="2:18" x14ac:dyDescent="0.2">
      <c r="B8208" s="25">
        <v>7978</v>
      </c>
      <c r="C8208" s="193">
        <v>0.78396449774337529</v>
      </c>
      <c r="D8208" s="19"/>
      <c r="E8208" s="19">
        <v>1.4869963155410364</v>
      </c>
      <c r="F8208" s="19"/>
      <c r="G8208" s="19">
        <v>1.4314493753523152</v>
      </c>
      <c r="H8208" s="19"/>
      <c r="I8208" s="19">
        <v>1.6512360087467712</v>
      </c>
      <c r="J8208" s="19"/>
      <c r="K8208" s="19">
        <v>1.558554702773695</v>
      </c>
      <c r="L8208" s="19"/>
      <c r="M8208" s="19">
        <v>1.0304220012309373</v>
      </c>
      <c r="N8208" s="19"/>
      <c r="O8208" s="19">
        <v>1.2596499841736861</v>
      </c>
      <c r="P8208" s="50"/>
      <c r="R8208" s="9" t="s">
        <v>0</v>
      </c>
    </row>
    <row r="8209" spans="2:18" x14ac:dyDescent="0.2">
      <c r="B8209" s="25">
        <v>7979</v>
      </c>
      <c r="C8209" s="193">
        <v>2.0047540987051642</v>
      </c>
      <c r="D8209" s="19"/>
      <c r="E8209" s="19">
        <v>1.6167008264597409</v>
      </c>
      <c r="F8209" s="19"/>
      <c r="G8209" s="19">
        <v>0.29795389487732482</v>
      </c>
      <c r="H8209" s="19"/>
      <c r="I8209" s="19">
        <v>0.63862799278981752</v>
      </c>
      <c r="J8209" s="19"/>
      <c r="K8209" s="19">
        <v>0.73276645746070335</v>
      </c>
      <c r="L8209" s="19"/>
      <c r="M8209" s="19">
        <v>0.64398880353331667</v>
      </c>
      <c r="N8209" s="19"/>
      <c r="O8209" s="19">
        <v>0.55247268502172719</v>
      </c>
      <c r="P8209" s="50"/>
      <c r="R8209" s="9" t="s">
        <v>0</v>
      </c>
    </row>
    <row r="8210" spans="2:18" x14ac:dyDescent="0.2">
      <c r="B8210" s="25">
        <v>7980</v>
      </c>
      <c r="C8210" s="193">
        <v>2.4804815592813698</v>
      </c>
      <c r="D8210" s="19"/>
      <c r="E8210" s="19">
        <v>0.92448824707284649</v>
      </c>
      <c r="F8210" s="19"/>
      <c r="G8210" s="19">
        <v>0.97759680753321343</v>
      </c>
      <c r="H8210" s="19"/>
      <c r="I8210" s="19">
        <v>1.6729733016928883</v>
      </c>
      <c r="J8210" s="19"/>
      <c r="K8210" s="19">
        <v>1.3557034712440204</v>
      </c>
      <c r="L8210" s="19"/>
      <c r="M8210" s="19">
        <v>0.81867705493946596</v>
      </c>
      <c r="N8210" s="19"/>
      <c r="O8210" s="19">
        <v>1.5115170647434719</v>
      </c>
      <c r="P8210" s="50"/>
      <c r="R8210" s="9" t="s">
        <v>0</v>
      </c>
    </row>
    <row r="8211" spans="2:18" x14ac:dyDescent="0.2">
      <c r="B8211" s="25">
        <v>7981</v>
      </c>
      <c r="C8211" s="193">
        <v>1.6473853592646517</v>
      </c>
      <c r="D8211" s="19"/>
      <c r="E8211" s="19">
        <v>1.7200908834614497</v>
      </c>
      <c r="F8211" s="19"/>
      <c r="G8211" s="19">
        <v>2.4882922885851309</v>
      </c>
      <c r="H8211" s="19"/>
      <c r="I8211" s="19">
        <v>2.7278473895601518</v>
      </c>
      <c r="J8211" s="19"/>
      <c r="K8211" s="19">
        <v>1.4781108547419453</v>
      </c>
      <c r="L8211" s="19"/>
      <c r="M8211" s="19">
        <v>1.9801531707109632</v>
      </c>
      <c r="N8211" s="19"/>
      <c r="O8211" s="19">
        <v>1.8485305623380512</v>
      </c>
      <c r="P8211" s="50"/>
      <c r="R8211" s="9" t="s">
        <v>0</v>
      </c>
    </row>
    <row r="8212" spans="2:18" x14ac:dyDescent="0.2">
      <c r="B8212" s="25">
        <v>7982</v>
      </c>
      <c r="C8212" s="193">
        <v>1.9674170653286853</v>
      </c>
      <c r="D8212" s="19"/>
      <c r="E8212" s="19">
        <v>1.3960612427342531</v>
      </c>
      <c r="F8212" s="19"/>
      <c r="G8212" s="19">
        <v>0.88952865626949695</v>
      </c>
      <c r="H8212" s="19"/>
      <c r="I8212" s="19">
        <v>1.0389362332189285</v>
      </c>
      <c r="J8212" s="19"/>
      <c r="K8212" s="19">
        <v>0.27045862195460812</v>
      </c>
      <c r="L8212" s="19"/>
      <c r="M8212" s="19">
        <v>1.4009983726675352</v>
      </c>
      <c r="N8212" s="19"/>
      <c r="O8212" s="19">
        <v>0.58798909902436602</v>
      </c>
      <c r="P8212" s="50"/>
      <c r="R8212" s="9" t="s">
        <v>0</v>
      </c>
    </row>
    <row r="8213" spans="2:18" x14ac:dyDescent="0.2">
      <c r="B8213" s="25">
        <v>7983</v>
      </c>
      <c r="C8213" s="193"/>
      <c r="D8213" s="19">
        <v>1.4445945213112941</v>
      </c>
      <c r="E8213" s="19"/>
      <c r="F8213" s="19">
        <v>2.6391701793957441</v>
      </c>
      <c r="G8213" s="19"/>
      <c r="H8213" s="19">
        <v>1.3764671548059053</v>
      </c>
      <c r="I8213" s="19"/>
      <c r="J8213" s="19">
        <v>0.97822262353834921</v>
      </c>
      <c r="K8213" s="19"/>
      <c r="L8213" s="19">
        <v>1.8651463457362258</v>
      </c>
      <c r="M8213" s="19"/>
      <c r="N8213" s="19">
        <v>1.2107800919876823</v>
      </c>
      <c r="O8213" s="19"/>
      <c r="P8213" s="50">
        <v>1.6272598163162071</v>
      </c>
      <c r="R8213" s="9" t="s">
        <v>0</v>
      </c>
    </row>
    <row r="8214" spans="2:18" x14ac:dyDescent="0.2">
      <c r="B8214" s="25">
        <v>7984</v>
      </c>
      <c r="C8214" s="193">
        <v>0.55766863433412273</v>
      </c>
      <c r="D8214" s="19"/>
      <c r="E8214" s="19">
        <v>0.67705311708378668</v>
      </c>
      <c r="F8214" s="19"/>
      <c r="G8214" s="19"/>
      <c r="H8214" s="19">
        <v>0.29464226948424732</v>
      </c>
      <c r="I8214" s="19">
        <v>0.21609133184005952</v>
      </c>
      <c r="J8214" s="19"/>
      <c r="K8214" s="19"/>
      <c r="L8214" s="19">
        <v>0.28885721766995537</v>
      </c>
      <c r="M8214" s="19">
        <v>0.58487725596822338</v>
      </c>
      <c r="N8214" s="19"/>
      <c r="O8214" s="19">
        <v>0.62466473051350957</v>
      </c>
      <c r="P8214" s="50"/>
      <c r="R8214" s="9" t="s">
        <v>0</v>
      </c>
    </row>
    <row r="8215" spans="2:18" x14ac:dyDescent="0.2">
      <c r="B8215" s="25">
        <v>7985</v>
      </c>
      <c r="C8215" s="193">
        <v>0.58099894171882616</v>
      </c>
      <c r="D8215" s="19"/>
      <c r="E8215" s="19">
        <v>1.1972570757836869</v>
      </c>
      <c r="F8215" s="19"/>
      <c r="G8215" s="19">
        <v>0.36256870728277762</v>
      </c>
      <c r="H8215" s="19"/>
      <c r="I8215" s="19">
        <v>1.0600172262782082</v>
      </c>
      <c r="J8215" s="19"/>
      <c r="K8215" s="19">
        <v>1.1155921495460877</v>
      </c>
      <c r="L8215" s="19"/>
      <c r="M8215" s="19">
        <v>0.65283698183331451</v>
      </c>
      <c r="N8215" s="19"/>
      <c r="O8215" s="19">
        <v>0.69892590570199531</v>
      </c>
      <c r="P8215" s="50"/>
      <c r="R8215" s="9" t="s">
        <v>0</v>
      </c>
    </row>
    <row r="8216" spans="2:18" x14ac:dyDescent="0.2">
      <c r="B8216" s="25">
        <v>7986</v>
      </c>
      <c r="C8216" s="193">
        <v>0.47125791684075574</v>
      </c>
      <c r="D8216" s="19"/>
      <c r="E8216" s="19">
        <v>1.187975237274979</v>
      </c>
      <c r="F8216" s="19"/>
      <c r="G8216" s="19">
        <v>1.081803985221004</v>
      </c>
      <c r="H8216" s="19"/>
      <c r="I8216" s="19">
        <v>1.7509077919820966</v>
      </c>
      <c r="J8216" s="19"/>
      <c r="K8216" s="19">
        <v>0.70956452753894594</v>
      </c>
      <c r="L8216" s="19"/>
      <c r="M8216" s="19">
        <v>0.73740588538749274</v>
      </c>
      <c r="N8216" s="19"/>
      <c r="O8216" s="19">
        <v>1.2864399276850216</v>
      </c>
      <c r="P8216" s="50"/>
      <c r="R8216" s="9" t="s">
        <v>0</v>
      </c>
    </row>
    <row r="8217" spans="2:18" x14ac:dyDescent="0.2">
      <c r="B8217" s="25">
        <v>7987</v>
      </c>
      <c r="C8217" s="193">
        <v>0.48933689100954969</v>
      </c>
      <c r="D8217" s="19"/>
      <c r="E8217" s="19">
        <v>1.0844575711836131</v>
      </c>
      <c r="F8217" s="19"/>
      <c r="G8217" s="19">
        <v>1.6710890792649686</v>
      </c>
      <c r="H8217" s="19"/>
      <c r="I8217" s="19"/>
      <c r="J8217" s="19">
        <v>0.21520841615881875</v>
      </c>
      <c r="K8217" s="19">
        <v>0.74349939533542742</v>
      </c>
      <c r="L8217" s="19"/>
      <c r="M8217" s="19">
        <v>0.25248252813584315</v>
      </c>
      <c r="N8217" s="19"/>
      <c r="O8217" s="19">
        <v>0.12450965471821922</v>
      </c>
      <c r="P8217" s="50"/>
      <c r="R8217" s="9" t="s">
        <v>0</v>
      </c>
    </row>
    <row r="8218" spans="2:18" x14ac:dyDescent="0.2">
      <c r="B8218" s="25">
        <v>7988</v>
      </c>
      <c r="C8218" s="193">
        <v>1.0731813903127068</v>
      </c>
      <c r="D8218" s="19"/>
      <c r="E8218" s="19">
        <v>0.76762570593903112</v>
      </c>
      <c r="F8218" s="19"/>
      <c r="G8218" s="19">
        <v>0.96964955596238112</v>
      </c>
      <c r="H8218" s="19"/>
      <c r="I8218" s="19">
        <v>0.51426863160986169</v>
      </c>
      <c r="J8218" s="19"/>
      <c r="K8218" s="19">
        <v>0.81039500390017016</v>
      </c>
      <c r="L8218" s="19"/>
      <c r="M8218" s="19">
        <v>0.70227228630114713</v>
      </c>
      <c r="N8218" s="19"/>
      <c r="O8218" s="19">
        <v>1.4780682579377444</v>
      </c>
      <c r="P8218" s="50"/>
      <c r="R8218" s="9" t="s">
        <v>0</v>
      </c>
    </row>
    <row r="8219" spans="2:18" x14ac:dyDescent="0.2">
      <c r="B8219" s="25">
        <v>7989</v>
      </c>
      <c r="C8219" s="193">
        <v>5.6120091310268495E-2</v>
      </c>
      <c r="D8219" s="19"/>
      <c r="E8219" s="19"/>
      <c r="F8219" s="19">
        <v>0.87686977790974296</v>
      </c>
      <c r="G8219" s="19"/>
      <c r="H8219" s="19">
        <v>0.71597256510282792</v>
      </c>
      <c r="I8219" s="19"/>
      <c r="J8219" s="19">
        <v>1.0112334700215309</v>
      </c>
      <c r="K8219" s="19"/>
      <c r="L8219" s="19">
        <v>0.65984169899719214</v>
      </c>
      <c r="M8219" s="19">
        <v>4.0535021212556421E-2</v>
      </c>
      <c r="N8219" s="19"/>
      <c r="O8219" s="19"/>
      <c r="P8219" s="50">
        <v>0.63790071113224223</v>
      </c>
      <c r="R8219" s="9" t="s">
        <v>0</v>
      </c>
    </row>
    <row r="8220" spans="2:18" x14ac:dyDescent="0.2">
      <c r="B8220" s="25">
        <v>7990</v>
      </c>
      <c r="C8220" s="193"/>
      <c r="D8220" s="19">
        <v>0.64462050204436117</v>
      </c>
      <c r="E8220" s="19">
        <v>0.13714459366863749</v>
      </c>
      <c r="F8220" s="19"/>
      <c r="G8220" s="19">
        <v>1.1332346703878113</v>
      </c>
      <c r="H8220" s="19"/>
      <c r="I8220" s="19">
        <v>0.69829707426520382</v>
      </c>
      <c r="J8220" s="19"/>
      <c r="K8220" s="19"/>
      <c r="L8220" s="19">
        <v>0.29113125469137441</v>
      </c>
      <c r="M8220" s="19"/>
      <c r="N8220" s="19">
        <v>0.40619154555426551</v>
      </c>
      <c r="O8220" s="19"/>
      <c r="P8220" s="50">
        <v>0.4077932140313239</v>
      </c>
      <c r="R8220" s="9" t="s">
        <v>0</v>
      </c>
    </row>
    <row r="8221" spans="2:18" x14ac:dyDescent="0.2">
      <c r="B8221" s="25">
        <v>7991</v>
      </c>
      <c r="C8221" s="193"/>
      <c r="D8221" s="19">
        <v>1.484055332675132</v>
      </c>
      <c r="E8221" s="19"/>
      <c r="F8221" s="19">
        <v>1.0097048117774958</v>
      </c>
      <c r="G8221" s="19"/>
      <c r="H8221" s="19">
        <v>2.0930713099776974</v>
      </c>
      <c r="I8221" s="19"/>
      <c r="J8221" s="19">
        <v>0.79412865335152072</v>
      </c>
      <c r="K8221" s="19"/>
      <c r="L8221" s="19">
        <v>1.8786282523415614</v>
      </c>
      <c r="M8221" s="19"/>
      <c r="N8221" s="19">
        <v>0.85121000565473193</v>
      </c>
      <c r="O8221" s="19"/>
      <c r="P8221" s="50">
        <v>1.185525522334907</v>
      </c>
      <c r="R8221" s="9" t="s">
        <v>0</v>
      </c>
    </row>
    <row r="8222" spans="2:18" x14ac:dyDescent="0.2">
      <c r="B8222" s="25">
        <v>7992</v>
      </c>
      <c r="C8222" s="193"/>
      <c r="D8222" s="19">
        <v>0.94986365137239515</v>
      </c>
      <c r="E8222" s="19">
        <v>0.41973588585068983</v>
      </c>
      <c r="F8222" s="19"/>
      <c r="G8222" s="19">
        <v>0.62916171340163152</v>
      </c>
      <c r="H8222" s="19"/>
      <c r="I8222" s="19">
        <v>7.2649308434925938E-2</v>
      </c>
      <c r="J8222" s="19"/>
      <c r="K8222" s="19">
        <v>0.25172597531015239</v>
      </c>
      <c r="L8222" s="19"/>
      <c r="M8222" s="19">
        <v>0.21543087334055144</v>
      </c>
      <c r="N8222" s="19"/>
      <c r="O8222" s="19">
        <v>0.18699351228993524</v>
      </c>
      <c r="P8222" s="50"/>
      <c r="R8222" s="9" t="s">
        <v>0</v>
      </c>
    </row>
    <row r="8223" spans="2:18" x14ac:dyDescent="0.2">
      <c r="B8223" s="25">
        <v>7993</v>
      </c>
      <c r="C8223" s="193"/>
      <c r="D8223" s="19">
        <v>0.90378257784001303</v>
      </c>
      <c r="E8223" s="19"/>
      <c r="F8223" s="19">
        <v>1.4838827266695169</v>
      </c>
      <c r="G8223" s="19">
        <v>0.52589612390529117</v>
      </c>
      <c r="H8223" s="19"/>
      <c r="I8223" s="19"/>
      <c r="J8223" s="19">
        <v>0.85791607548597903</v>
      </c>
      <c r="K8223" s="19"/>
      <c r="L8223" s="19">
        <v>0.3887262730339433</v>
      </c>
      <c r="M8223" s="19"/>
      <c r="N8223" s="19">
        <v>1.121053019154157</v>
      </c>
      <c r="O8223" s="19"/>
      <c r="P8223" s="50">
        <v>1.1807464795376794E-2</v>
      </c>
      <c r="R8223" s="9" t="s">
        <v>0</v>
      </c>
    </row>
    <row r="8224" spans="2:18" x14ac:dyDescent="0.2">
      <c r="B8224" s="25">
        <v>7994</v>
      </c>
      <c r="C8224" s="193">
        <v>0.90653421299127634</v>
      </c>
      <c r="D8224" s="19"/>
      <c r="E8224" s="19">
        <v>2.0344130317161775</v>
      </c>
      <c r="F8224" s="19"/>
      <c r="G8224" s="19">
        <v>2.4099865016627104</v>
      </c>
      <c r="H8224" s="19"/>
      <c r="I8224" s="19">
        <v>2.757566739472701</v>
      </c>
      <c r="J8224" s="19"/>
      <c r="K8224" s="19">
        <v>1.6722817831814296</v>
      </c>
      <c r="L8224" s="19"/>
      <c r="M8224" s="19">
        <v>2.228669595934468</v>
      </c>
      <c r="N8224" s="19"/>
      <c r="O8224" s="19">
        <v>2.6484636439978093</v>
      </c>
      <c r="P8224" s="50"/>
      <c r="R8224" s="9" t="s">
        <v>0</v>
      </c>
    </row>
    <row r="8225" spans="2:18" x14ac:dyDescent="0.2">
      <c r="B8225" s="25">
        <v>7995</v>
      </c>
      <c r="C8225" s="193">
        <v>0.40551557106867436</v>
      </c>
      <c r="D8225" s="19"/>
      <c r="E8225" s="19">
        <v>0.99436706698298816</v>
      </c>
      <c r="F8225" s="19"/>
      <c r="G8225" s="19"/>
      <c r="H8225" s="19">
        <v>0.12842783032504504</v>
      </c>
      <c r="I8225" s="19">
        <v>0.60793715041127827</v>
      </c>
      <c r="J8225" s="19"/>
      <c r="K8225" s="19"/>
      <c r="L8225" s="19">
        <v>0.41815272867140996</v>
      </c>
      <c r="M8225" s="19"/>
      <c r="N8225" s="19">
        <v>0.17314541459316493</v>
      </c>
      <c r="O8225" s="19">
        <v>0.49850938255167926</v>
      </c>
      <c r="P8225" s="50"/>
      <c r="R8225" s="9" t="s">
        <v>0</v>
      </c>
    </row>
    <row r="8226" spans="2:18" x14ac:dyDescent="0.2">
      <c r="B8226" s="25">
        <v>7996</v>
      </c>
      <c r="C8226" s="193">
        <v>0.65807075668116155</v>
      </c>
      <c r="D8226" s="19"/>
      <c r="E8226" s="19">
        <v>7.417076938914792E-2</v>
      </c>
      <c r="F8226" s="19"/>
      <c r="G8226" s="19">
        <v>1.0090901618712627</v>
      </c>
      <c r="H8226" s="19"/>
      <c r="I8226" s="19">
        <v>0.1907391772334984</v>
      </c>
      <c r="J8226" s="19"/>
      <c r="K8226" s="19">
        <v>0.56568663883797887</v>
      </c>
      <c r="L8226" s="19"/>
      <c r="M8226" s="19">
        <v>0.84981372531187926</v>
      </c>
      <c r="N8226" s="19"/>
      <c r="O8226" s="19"/>
      <c r="P8226" s="50">
        <v>0.49220670528939992</v>
      </c>
      <c r="R8226" s="9" t="s">
        <v>0</v>
      </c>
    </row>
    <row r="8227" spans="2:18" x14ac:dyDescent="0.2">
      <c r="B8227" s="25">
        <v>7997</v>
      </c>
      <c r="C8227" s="193"/>
      <c r="D8227" s="19">
        <v>1.1489721567891822</v>
      </c>
      <c r="E8227" s="19"/>
      <c r="F8227" s="19">
        <v>0.85247505602163176</v>
      </c>
      <c r="G8227" s="19"/>
      <c r="H8227" s="19">
        <v>1.2584165973284858E-3</v>
      </c>
      <c r="I8227" s="19">
        <v>0.54450370107769364</v>
      </c>
      <c r="J8227" s="19"/>
      <c r="K8227" s="19"/>
      <c r="L8227" s="19">
        <v>0.84138599944914916</v>
      </c>
      <c r="M8227" s="19"/>
      <c r="N8227" s="19">
        <v>0.70082682589384571</v>
      </c>
      <c r="O8227" s="19"/>
      <c r="P8227" s="50">
        <v>7.5560656298761749E-4</v>
      </c>
      <c r="R8227" s="9" t="s">
        <v>0</v>
      </c>
    </row>
    <row r="8228" spans="2:18" x14ac:dyDescent="0.2">
      <c r="B8228" s="25">
        <v>7998</v>
      </c>
      <c r="C8228" s="193">
        <v>1.2514672533068432</v>
      </c>
      <c r="D8228" s="19"/>
      <c r="E8228" s="19">
        <v>0.15815460451602498</v>
      </c>
      <c r="F8228" s="19"/>
      <c r="G8228" s="19"/>
      <c r="H8228" s="19">
        <v>0.28139991875880738</v>
      </c>
      <c r="I8228" s="19"/>
      <c r="J8228" s="19">
        <v>7.8044646233383502E-2</v>
      </c>
      <c r="K8228" s="19">
        <v>6.5174173171626978E-2</v>
      </c>
      <c r="L8228" s="19"/>
      <c r="M8228" s="19">
        <v>0.33897471749889135</v>
      </c>
      <c r="N8228" s="19"/>
      <c r="O8228" s="19">
        <v>0.89003571624800848</v>
      </c>
      <c r="P8228" s="50"/>
      <c r="R8228" s="9" t="s">
        <v>0</v>
      </c>
    </row>
    <row r="8229" spans="2:18" x14ac:dyDescent="0.2">
      <c r="B8229" s="25">
        <v>7999</v>
      </c>
      <c r="C8229" s="193"/>
      <c r="D8229" s="19">
        <v>0.98319489683408323</v>
      </c>
      <c r="E8229" s="19"/>
      <c r="F8229" s="19">
        <v>0.79010495633369004</v>
      </c>
      <c r="G8229" s="19"/>
      <c r="H8229" s="19">
        <v>0.62476208416660084</v>
      </c>
      <c r="I8229" s="19"/>
      <c r="J8229" s="19">
        <v>0.62578833045818272</v>
      </c>
      <c r="K8229" s="19"/>
      <c r="L8229" s="19">
        <v>0.5292853043770952</v>
      </c>
      <c r="M8229" s="19"/>
      <c r="N8229" s="19">
        <v>0.5058552955056963</v>
      </c>
      <c r="O8229" s="19"/>
      <c r="P8229" s="50">
        <v>1.5877300118481787</v>
      </c>
      <c r="R8229" s="9" t="s">
        <v>0</v>
      </c>
    </row>
    <row r="8230" spans="2:18" x14ac:dyDescent="0.2">
      <c r="B8230" s="25">
        <v>8000</v>
      </c>
      <c r="C8230" s="193"/>
      <c r="D8230" s="19">
        <v>1.4939858309626617</v>
      </c>
      <c r="E8230" s="19"/>
      <c r="F8230" s="19">
        <v>1.6462581676915005</v>
      </c>
      <c r="G8230" s="19"/>
      <c r="H8230" s="19">
        <v>1.5985886666463465</v>
      </c>
      <c r="I8230" s="19"/>
      <c r="J8230" s="19">
        <v>0.82869443596748826</v>
      </c>
      <c r="K8230" s="19"/>
      <c r="L8230" s="19">
        <v>1.0943263357960202</v>
      </c>
      <c r="M8230" s="19"/>
      <c r="N8230" s="19">
        <v>1.4166436706464838</v>
      </c>
      <c r="O8230" s="19"/>
      <c r="P8230" s="50">
        <v>1.2632986146173828</v>
      </c>
      <c r="R8230" s="9" t="s">
        <v>0</v>
      </c>
    </row>
    <row r="8231" spans="2:18" x14ac:dyDescent="0.2">
      <c r="B8231" s="25">
        <v>8001</v>
      </c>
      <c r="C8231" s="193"/>
      <c r="D8231" s="19">
        <v>3.1025728619395121E-2</v>
      </c>
      <c r="E8231" s="19">
        <v>0.25560763640448553</v>
      </c>
      <c r="F8231" s="19"/>
      <c r="G8231" s="19">
        <v>0.55180066356933033</v>
      </c>
      <c r="H8231" s="19"/>
      <c r="I8231" s="19">
        <v>0.46316209592120555</v>
      </c>
      <c r="J8231" s="19"/>
      <c r="K8231" s="19"/>
      <c r="L8231" s="19">
        <v>0.90437437270283205</v>
      </c>
      <c r="M8231" s="19"/>
      <c r="N8231" s="19">
        <v>0.31469551208842322</v>
      </c>
      <c r="O8231" s="19">
        <v>0.56847838996633981</v>
      </c>
      <c r="P8231" s="50"/>
      <c r="R8231" s="9" t="s">
        <v>0</v>
      </c>
    </row>
    <row r="8232" spans="2:18" x14ac:dyDescent="0.2">
      <c r="B8232" s="25">
        <v>8002</v>
      </c>
      <c r="C8232" s="193">
        <v>4.1480790677912674E-2</v>
      </c>
      <c r="D8232" s="19"/>
      <c r="E8232" s="19">
        <v>0.74351403563683116</v>
      </c>
      <c r="F8232" s="19"/>
      <c r="G8232" s="19">
        <v>1.2065067048525471</v>
      </c>
      <c r="H8232" s="19"/>
      <c r="I8232" s="19">
        <v>1.4337106860364974</v>
      </c>
      <c r="J8232" s="19"/>
      <c r="K8232" s="19">
        <v>1.3747414117577585</v>
      </c>
      <c r="L8232" s="19"/>
      <c r="M8232" s="19">
        <v>0.8004898702856349</v>
      </c>
      <c r="N8232" s="19"/>
      <c r="O8232" s="19">
        <v>0.55911157056395377</v>
      </c>
      <c r="P8232" s="50"/>
      <c r="R8232" s="9" t="s">
        <v>0</v>
      </c>
    </row>
    <row r="8233" spans="2:18" x14ac:dyDescent="0.2">
      <c r="B8233" s="25">
        <v>8003</v>
      </c>
      <c r="C8233" s="193">
        <v>0.30879420499948723</v>
      </c>
      <c r="D8233" s="19"/>
      <c r="E8233" s="19">
        <v>0.40720687107673026</v>
      </c>
      <c r="F8233" s="19"/>
      <c r="G8233" s="19"/>
      <c r="H8233" s="19">
        <v>0.61295519545600619</v>
      </c>
      <c r="I8233" s="19">
        <v>0.38423235988421073</v>
      </c>
      <c r="J8233" s="19"/>
      <c r="K8233" s="19">
        <v>0.44870583415492643</v>
      </c>
      <c r="L8233" s="19"/>
      <c r="M8233" s="19"/>
      <c r="N8233" s="19">
        <v>5.8915318664063181E-2</v>
      </c>
      <c r="O8233" s="19">
        <v>0.2410375511653971</v>
      </c>
      <c r="P8233" s="50"/>
      <c r="R8233" s="9" t="s">
        <v>0</v>
      </c>
    </row>
    <row r="8234" spans="2:18" x14ac:dyDescent="0.2">
      <c r="B8234" s="25">
        <v>8004</v>
      </c>
      <c r="C8234" s="193"/>
      <c r="D8234" s="19">
        <v>1.1388275381838908</v>
      </c>
      <c r="E8234" s="19"/>
      <c r="F8234" s="19">
        <v>1.5933080703984246</v>
      </c>
      <c r="G8234" s="19"/>
      <c r="H8234" s="19">
        <v>1.9696684835712743</v>
      </c>
      <c r="I8234" s="19"/>
      <c r="J8234" s="19">
        <v>0.53881648681251981</v>
      </c>
      <c r="K8234" s="19"/>
      <c r="L8234" s="19">
        <v>6.4386242445482078E-2</v>
      </c>
      <c r="M8234" s="19"/>
      <c r="N8234" s="19">
        <v>1.6349151198153811</v>
      </c>
      <c r="O8234" s="19"/>
      <c r="P8234" s="50">
        <v>1.4853828080478895</v>
      </c>
      <c r="R8234" s="9" t="s">
        <v>0</v>
      </c>
    </row>
    <row r="8235" spans="2:18" x14ac:dyDescent="0.2">
      <c r="B8235" s="25">
        <v>8005</v>
      </c>
      <c r="C8235" s="193"/>
      <c r="D8235" s="19">
        <v>0.59266291142466732</v>
      </c>
      <c r="E8235" s="19"/>
      <c r="F8235" s="19">
        <v>0.85061150329309521</v>
      </c>
      <c r="G8235" s="19">
        <v>0.74972544663460705</v>
      </c>
      <c r="H8235" s="19"/>
      <c r="I8235" s="19"/>
      <c r="J8235" s="19">
        <v>0.54687601789253915</v>
      </c>
      <c r="K8235" s="19">
        <v>0.35331704355293342</v>
      </c>
      <c r="L8235" s="19"/>
      <c r="M8235" s="19"/>
      <c r="N8235" s="19">
        <v>0.61120340922684002</v>
      </c>
      <c r="O8235" s="19"/>
      <c r="P8235" s="50">
        <v>1.0055916703232699</v>
      </c>
      <c r="R8235" s="9" t="s">
        <v>0</v>
      </c>
    </row>
    <row r="8236" spans="2:18" x14ac:dyDescent="0.2">
      <c r="B8236" s="25">
        <v>8006</v>
      </c>
      <c r="C8236" s="193"/>
      <c r="D8236" s="19">
        <v>0.4512969590385415</v>
      </c>
      <c r="E8236" s="19">
        <v>1.1644568339222714</v>
      </c>
      <c r="F8236" s="19"/>
      <c r="G8236" s="19"/>
      <c r="H8236" s="19">
        <v>1.3916909773466224</v>
      </c>
      <c r="I8236" s="19"/>
      <c r="J8236" s="19">
        <v>0.50477335287055214</v>
      </c>
      <c r="K8236" s="19"/>
      <c r="L8236" s="19">
        <v>9.1887845986528591E-2</v>
      </c>
      <c r="M8236" s="19"/>
      <c r="N8236" s="19">
        <v>0.44088914791426698</v>
      </c>
      <c r="O8236" s="19"/>
      <c r="P8236" s="50">
        <v>0.84801840164699116</v>
      </c>
      <c r="R8236" s="9" t="s">
        <v>0</v>
      </c>
    </row>
    <row r="8237" spans="2:18" x14ac:dyDescent="0.2">
      <c r="B8237" s="25">
        <v>8007</v>
      </c>
      <c r="C8237" s="193">
        <v>0.47298364581035601</v>
      </c>
      <c r="D8237" s="19"/>
      <c r="E8237" s="19">
        <v>0.46229689054368467</v>
      </c>
      <c r="F8237" s="19"/>
      <c r="G8237" s="19"/>
      <c r="H8237" s="19">
        <v>0.53285336458694854</v>
      </c>
      <c r="I8237" s="19"/>
      <c r="J8237" s="19">
        <v>0.54608737398082352</v>
      </c>
      <c r="K8237" s="19"/>
      <c r="L8237" s="19">
        <v>0.43905908139955718</v>
      </c>
      <c r="M8237" s="19">
        <v>0.58060002299158986</v>
      </c>
      <c r="N8237" s="19"/>
      <c r="O8237" s="19"/>
      <c r="P8237" s="50">
        <v>0.2048543617377892</v>
      </c>
      <c r="R8237" s="9" t="s">
        <v>0</v>
      </c>
    </row>
    <row r="8238" spans="2:18" x14ac:dyDescent="0.2">
      <c r="B8238" s="25">
        <v>8008</v>
      </c>
      <c r="C8238" s="193">
        <v>1.4066851018907853</v>
      </c>
      <c r="D8238" s="19"/>
      <c r="E8238" s="19">
        <v>1.6249022208914126</v>
      </c>
      <c r="F8238" s="19"/>
      <c r="G8238" s="19">
        <v>1.7924907689236409</v>
      </c>
      <c r="H8238" s="19"/>
      <c r="I8238" s="19">
        <v>0.7457550741073643</v>
      </c>
      <c r="J8238" s="19"/>
      <c r="K8238" s="19">
        <v>1.3195981696896457</v>
      </c>
      <c r="L8238" s="19"/>
      <c r="M8238" s="19">
        <v>1.0430136659295792</v>
      </c>
      <c r="N8238" s="19"/>
      <c r="O8238" s="19">
        <v>0.2267776568130947</v>
      </c>
      <c r="P8238" s="50"/>
      <c r="R8238" s="9" t="s">
        <v>0</v>
      </c>
    </row>
    <row r="8239" spans="2:18" x14ac:dyDescent="0.2">
      <c r="B8239" s="25">
        <v>8009</v>
      </c>
      <c r="C8239" s="193"/>
      <c r="D8239" s="19">
        <v>0.27398307920914505</v>
      </c>
      <c r="E8239" s="19">
        <v>0.44980163477104934</v>
      </c>
      <c r="F8239" s="19"/>
      <c r="G8239" s="19">
        <v>1.1787359323365434</v>
      </c>
      <c r="H8239" s="19"/>
      <c r="I8239" s="19"/>
      <c r="J8239" s="19">
        <v>8.505021728948392E-2</v>
      </c>
      <c r="K8239" s="19">
        <v>0.23499605471218646</v>
      </c>
      <c r="L8239" s="19"/>
      <c r="M8239" s="19"/>
      <c r="N8239" s="19">
        <v>0.4907234572250711</v>
      </c>
      <c r="O8239" s="19">
        <v>0.3394095804171598</v>
      </c>
      <c r="P8239" s="50"/>
      <c r="R8239" s="9" t="s">
        <v>0</v>
      </c>
    </row>
    <row r="8240" spans="2:18" x14ac:dyDescent="0.2">
      <c r="B8240" s="25">
        <v>8010</v>
      </c>
      <c r="C8240" s="193"/>
      <c r="D8240" s="19">
        <v>0.50741780123225411</v>
      </c>
      <c r="E8240" s="19"/>
      <c r="F8240" s="19">
        <v>0.36008925616622312</v>
      </c>
      <c r="G8240" s="19"/>
      <c r="H8240" s="19">
        <v>1.462244166815595</v>
      </c>
      <c r="I8240" s="19">
        <v>0.12292264745421255</v>
      </c>
      <c r="J8240" s="19"/>
      <c r="K8240" s="19"/>
      <c r="L8240" s="19">
        <v>1.1650460771452382</v>
      </c>
      <c r="M8240" s="19"/>
      <c r="N8240" s="19">
        <v>1.3333516669532703</v>
      </c>
      <c r="O8240" s="19"/>
      <c r="P8240" s="50">
        <v>0.19341395126788483</v>
      </c>
      <c r="R8240" s="9" t="s">
        <v>0</v>
      </c>
    </row>
    <row r="8241" spans="2:18" x14ac:dyDescent="0.2">
      <c r="B8241" s="25">
        <v>8011</v>
      </c>
      <c r="C8241" s="193">
        <v>2.8014447747050193</v>
      </c>
      <c r="D8241" s="19"/>
      <c r="E8241" s="19">
        <v>2.2485940134925535</v>
      </c>
      <c r="F8241" s="19"/>
      <c r="G8241" s="19">
        <v>2.0590039179240871</v>
      </c>
      <c r="H8241" s="19"/>
      <c r="I8241" s="19">
        <v>2.2213140850348245</v>
      </c>
      <c r="J8241" s="19"/>
      <c r="K8241" s="19">
        <v>2.0191628814866687</v>
      </c>
      <c r="L8241" s="19"/>
      <c r="M8241" s="19">
        <v>2.0659690562324089</v>
      </c>
      <c r="N8241" s="19"/>
      <c r="O8241" s="19">
        <v>2.0498150061536426</v>
      </c>
      <c r="P8241" s="50"/>
      <c r="R8241" s="9" t="s">
        <v>0</v>
      </c>
    </row>
    <row r="8242" spans="2:18" x14ac:dyDescent="0.2">
      <c r="B8242" s="25">
        <v>8012</v>
      </c>
      <c r="C8242" s="193">
        <v>5.2328811899969317E-2</v>
      </c>
      <c r="D8242" s="19"/>
      <c r="E8242" s="19">
        <v>0.78339355312504166</v>
      </c>
      <c r="F8242" s="19"/>
      <c r="G8242" s="19"/>
      <c r="H8242" s="19">
        <v>0.27725374401923564</v>
      </c>
      <c r="I8242" s="19"/>
      <c r="J8242" s="19">
        <v>0.42777335647486453</v>
      </c>
      <c r="K8242" s="19">
        <v>1.0317593047966349</v>
      </c>
      <c r="L8242" s="19"/>
      <c r="M8242" s="19"/>
      <c r="N8242" s="19">
        <v>0.42724176614539067</v>
      </c>
      <c r="O8242" s="19">
        <v>3.6767302199819753E-2</v>
      </c>
      <c r="P8242" s="50"/>
      <c r="R8242" s="9" t="s">
        <v>0</v>
      </c>
    </row>
    <row r="8243" spans="2:18" x14ac:dyDescent="0.2">
      <c r="B8243" s="25">
        <v>8013</v>
      </c>
      <c r="C8243" s="193"/>
      <c r="D8243" s="19">
        <v>0.29707346745065744</v>
      </c>
      <c r="E8243" s="19"/>
      <c r="F8243" s="19">
        <v>0.79350472152819651</v>
      </c>
      <c r="G8243" s="19"/>
      <c r="H8243" s="19">
        <v>1.0709019951683425</v>
      </c>
      <c r="I8243" s="19"/>
      <c r="J8243" s="19">
        <v>1.2989673937451647</v>
      </c>
      <c r="K8243" s="19">
        <v>3.1875126606661676E-2</v>
      </c>
      <c r="L8243" s="19"/>
      <c r="M8243" s="19"/>
      <c r="N8243" s="19">
        <v>0.20108930851358151</v>
      </c>
      <c r="O8243" s="19"/>
      <c r="P8243" s="50">
        <v>0.2243813457634258</v>
      </c>
      <c r="R8243" s="9" t="s">
        <v>0</v>
      </c>
    </row>
    <row r="8244" spans="2:18" x14ac:dyDescent="0.2">
      <c r="B8244" s="25">
        <v>8014</v>
      </c>
      <c r="C8244" s="193"/>
      <c r="D8244" s="19">
        <v>0.50894087947208089</v>
      </c>
      <c r="E8244" s="19"/>
      <c r="F8244" s="19">
        <v>4.1486569103351634E-2</v>
      </c>
      <c r="G8244" s="19">
        <v>6.3987118163509965E-2</v>
      </c>
      <c r="H8244" s="19"/>
      <c r="I8244" s="19">
        <v>0.18870248260065295</v>
      </c>
      <c r="J8244" s="19"/>
      <c r="K8244" s="19">
        <v>0.74071136904894641</v>
      </c>
      <c r="L8244" s="19"/>
      <c r="M8244" s="19">
        <v>0.25485541911777754</v>
      </c>
      <c r="N8244" s="19"/>
      <c r="O8244" s="19"/>
      <c r="P8244" s="50">
        <v>0.72000875849470503</v>
      </c>
      <c r="R8244" s="9" t="s">
        <v>0</v>
      </c>
    </row>
    <row r="8245" spans="2:18" x14ac:dyDescent="0.2">
      <c r="B8245" s="25">
        <v>8015</v>
      </c>
      <c r="C8245" s="193"/>
      <c r="D8245" s="19">
        <v>3.2162970252139513</v>
      </c>
      <c r="E8245" s="19"/>
      <c r="F8245" s="19">
        <v>2.9521650267028998</v>
      </c>
      <c r="G8245" s="19"/>
      <c r="H8245" s="19">
        <v>2.7803841065231625</v>
      </c>
      <c r="I8245" s="19"/>
      <c r="J8245" s="19">
        <v>2.7574466419034791</v>
      </c>
      <c r="K8245" s="19"/>
      <c r="L8245" s="19">
        <v>2.4459146626375663</v>
      </c>
      <c r="M8245" s="19"/>
      <c r="N8245" s="19">
        <v>2.5929060928211332</v>
      </c>
      <c r="O8245" s="19"/>
      <c r="P8245" s="50">
        <v>2.024073616898352</v>
      </c>
      <c r="R8245" s="9" t="s">
        <v>0</v>
      </c>
    </row>
    <row r="8246" spans="2:18" x14ac:dyDescent="0.2">
      <c r="B8246" s="25">
        <v>8016</v>
      </c>
      <c r="C8246" s="193"/>
      <c r="D8246" s="19">
        <v>1.2312823016193681</v>
      </c>
      <c r="E8246" s="19"/>
      <c r="F8246" s="19">
        <v>2.3014509503674252</v>
      </c>
      <c r="G8246" s="19"/>
      <c r="H8246" s="19">
        <v>0.7415128297914455</v>
      </c>
      <c r="I8246" s="19"/>
      <c r="J8246" s="19">
        <v>1.7888475355163427</v>
      </c>
      <c r="K8246" s="19"/>
      <c r="L8246" s="19">
        <v>1.8276240777361821</v>
      </c>
      <c r="M8246" s="19"/>
      <c r="N8246" s="19">
        <v>1.2816328274570792</v>
      </c>
      <c r="O8246" s="19"/>
      <c r="P8246" s="50">
        <v>0.87108426731805089</v>
      </c>
      <c r="R8246" s="9" t="s">
        <v>0</v>
      </c>
    </row>
    <row r="8247" spans="2:18" x14ac:dyDescent="0.2">
      <c r="B8247" s="25">
        <v>8017</v>
      </c>
      <c r="C8247" s="193">
        <v>0.84064317857296533</v>
      </c>
      <c r="D8247" s="19"/>
      <c r="E8247" s="19">
        <v>9.6938660381994654E-2</v>
      </c>
      <c r="F8247" s="19"/>
      <c r="G8247" s="19">
        <v>0.35537845754877362</v>
      </c>
      <c r="H8247" s="19"/>
      <c r="I8247" s="19">
        <v>0.38141189261261949</v>
      </c>
      <c r="J8247" s="19"/>
      <c r="K8247" s="19">
        <v>1.1731839569411928</v>
      </c>
      <c r="L8247" s="19"/>
      <c r="M8247" s="19">
        <v>0.58755393495073138</v>
      </c>
      <c r="N8247" s="19"/>
      <c r="O8247" s="19">
        <v>1.0758407190222923</v>
      </c>
      <c r="P8247" s="50"/>
      <c r="R8247" s="9" t="s">
        <v>0</v>
      </c>
    </row>
    <row r="8248" spans="2:18" x14ac:dyDescent="0.2">
      <c r="B8248" s="25">
        <v>8018</v>
      </c>
      <c r="C8248" s="193"/>
      <c r="D8248" s="19">
        <v>0.8032976208985656</v>
      </c>
      <c r="E8248" s="19"/>
      <c r="F8248" s="19">
        <v>1.4783043957731927</v>
      </c>
      <c r="G8248" s="19"/>
      <c r="H8248" s="19">
        <v>1.8261458269463169</v>
      </c>
      <c r="I8248" s="19"/>
      <c r="J8248" s="19">
        <v>0.48983254543243182</v>
      </c>
      <c r="K8248" s="19"/>
      <c r="L8248" s="19">
        <v>1.0710056526709251</v>
      </c>
      <c r="M8248" s="19"/>
      <c r="N8248" s="19">
        <v>1.1800329192125301</v>
      </c>
      <c r="O8248" s="19"/>
      <c r="P8248" s="50">
        <v>0.67473077944133997</v>
      </c>
      <c r="R8248" s="9" t="s">
        <v>0</v>
      </c>
    </row>
    <row r="8249" spans="2:18" x14ac:dyDescent="0.2">
      <c r="B8249" s="25">
        <v>8019</v>
      </c>
      <c r="C8249" s="193">
        <v>1.9309836598989076</v>
      </c>
      <c r="D8249" s="19"/>
      <c r="E8249" s="19">
        <v>2.3858465948677336</v>
      </c>
      <c r="F8249" s="19"/>
      <c r="G8249" s="19">
        <v>2.228972553276126</v>
      </c>
      <c r="H8249" s="19"/>
      <c r="I8249" s="19">
        <v>1.6935710858012487</v>
      </c>
      <c r="J8249" s="19"/>
      <c r="K8249" s="19">
        <v>1.4357778531987355</v>
      </c>
      <c r="L8249" s="19"/>
      <c r="M8249" s="19">
        <v>0.7356523870934889</v>
      </c>
      <c r="N8249" s="19"/>
      <c r="O8249" s="19">
        <v>2.0444674835969412</v>
      </c>
      <c r="P8249" s="50"/>
      <c r="R8249" s="9" t="s">
        <v>0</v>
      </c>
    </row>
    <row r="8250" spans="2:18" x14ac:dyDescent="0.2">
      <c r="B8250" s="25">
        <v>8020</v>
      </c>
      <c r="C8250" s="193">
        <v>0.72029277333549169</v>
      </c>
      <c r="D8250" s="19"/>
      <c r="E8250" s="19">
        <v>0.59595996811664342</v>
      </c>
      <c r="F8250" s="19"/>
      <c r="G8250" s="19">
        <v>0.31600190086136887</v>
      </c>
      <c r="H8250" s="19"/>
      <c r="I8250" s="19">
        <v>1.1305720229289491</v>
      </c>
      <c r="J8250" s="19"/>
      <c r="K8250" s="19">
        <v>1.0738058234097252</v>
      </c>
      <c r="L8250" s="19"/>
      <c r="M8250" s="19"/>
      <c r="N8250" s="19">
        <v>1.2653143437439835</v>
      </c>
      <c r="O8250" s="19">
        <v>0.12314449834382978</v>
      </c>
      <c r="P8250" s="50"/>
      <c r="R8250" s="9" t="s">
        <v>0</v>
      </c>
    </row>
    <row r="8251" spans="2:18" x14ac:dyDescent="0.2">
      <c r="B8251" s="25">
        <v>8021</v>
      </c>
      <c r="C8251" s="193"/>
      <c r="D8251" s="19">
        <v>0.58864779291448088</v>
      </c>
      <c r="E8251" s="19">
        <v>0.88092128121849789</v>
      </c>
      <c r="F8251" s="19"/>
      <c r="G8251" s="19">
        <v>1.2727955284402848</v>
      </c>
      <c r="H8251" s="19"/>
      <c r="I8251" s="19"/>
      <c r="J8251" s="19">
        <v>0.18213057290666579</v>
      </c>
      <c r="K8251" s="19">
        <v>0.39323618759973122</v>
      </c>
      <c r="L8251" s="19"/>
      <c r="M8251" s="19">
        <v>0.63964733085927705</v>
      </c>
      <c r="N8251" s="19"/>
      <c r="O8251" s="19">
        <v>0.96376148774108295</v>
      </c>
      <c r="P8251" s="50"/>
      <c r="R8251" s="9" t="s">
        <v>0</v>
      </c>
    </row>
    <row r="8252" spans="2:18" x14ac:dyDescent="0.2">
      <c r="B8252" s="25">
        <v>8022</v>
      </c>
      <c r="C8252" s="193"/>
      <c r="D8252" s="19">
        <v>0.3223320841132265</v>
      </c>
      <c r="E8252" s="19"/>
      <c r="F8252" s="19">
        <v>0.53687367401445019</v>
      </c>
      <c r="G8252" s="19"/>
      <c r="H8252" s="19">
        <v>3.2097309066581307E-2</v>
      </c>
      <c r="I8252" s="19">
        <v>9.4872098561297608E-2</v>
      </c>
      <c r="J8252" s="19"/>
      <c r="K8252" s="19"/>
      <c r="L8252" s="19">
        <v>0.12640184035817639</v>
      </c>
      <c r="M8252" s="19">
        <v>9.1140017768162579E-2</v>
      </c>
      <c r="N8252" s="19"/>
      <c r="O8252" s="19">
        <v>4.6841697141552209E-2</v>
      </c>
      <c r="P8252" s="50"/>
      <c r="R8252" s="9" t="s">
        <v>0</v>
      </c>
    </row>
    <row r="8253" spans="2:18" x14ac:dyDescent="0.2">
      <c r="B8253" s="25">
        <v>8023</v>
      </c>
      <c r="C8253" s="193"/>
      <c r="D8253" s="19">
        <v>0.94229091149906241</v>
      </c>
      <c r="E8253" s="19"/>
      <c r="F8253" s="19">
        <v>1.8988024244279398E-2</v>
      </c>
      <c r="G8253" s="19"/>
      <c r="H8253" s="19">
        <v>6.8697034928396752E-2</v>
      </c>
      <c r="I8253" s="19"/>
      <c r="J8253" s="19">
        <v>0.46639407912458275</v>
      </c>
      <c r="K8253" s="19"/>
      <c r="L8253" s="19">
        <v>4.6159855169973146E-2</v>
      </c>
      <c r="M8253" s="19"/>
      <c r="N8253" s="19">
        <v>0.55765911748308117</v>
      </c>
      <c r="O8253" s="19"/>
      <c r="P8253" s="50">
        <v>0.35478370586655633</v>
      </c>
      <c r="R8253" s="9" t="s">
        <v>0</v>
      </c>
    </row>
    <row r="8254" spans="2:18" x14ac:dyDescent="0.2">
      <c r="B8254" s="25">
        <v>8024</v>
      </c>
      <c r="C8254" s="193">
        <v>0.19260392992504527</v>
      </c>
      <c r="D8254" s="19"/>
      <c r="E8254" s="19"/>
      <c r="F8254" s="19">
        <v>0.49172128214920074</v>
      </c>
      <c r="G8254" s="19"/>
      <c r="H8254" s="19">
        <v>0.26018004732586081</v>
      </c>
      <c r="I8254" s="19">
        <v>0.29246967669361279</v>
      </c>
      <c r="J8254" s="19"/>
      <c r="K8254" s="19">
        <v>0.21259098642671345</v>
      </c>
      <c r="L8254" s="19"/>
      <c r="M8254" s="19"/>
      <c r="N8254" s="19">
        <v>0.46390682373391529</v>
      </c>
      <c r="O8254" s="19">
        <v>5.7797537798188761E-2</v>
      </c>
      <c r="P8254" s="50"/>
      <c r="R8254" s="9" t="s">
        <v>0</v>
      </c>
    </row>
    <row r="8255" spans="2:18" x14ac:dyDescent="0.2">
      <c r="B8255" s="25">
        <v>8025</v>
      </c>
      <c r="C8255" s="193"/>
      <c r="D8255" s="19">
        <v>0.8923585606579173</v>
      </c>
      <c r="E8255" s="19"/>
      <c r="F8255" s="19">
        <v>1.099946683970914</v>
      </c>
      <c r="G8255" s="19"/>
      <c r="H8255" s="19">
        <v>0.43156391403758931</v>
      </c>
      <c r="I8255" s="19"/>
      <c r="J8255" s="19">
        <v>1.2068937133801274</v>
      </c>
      <c r="K8255" s="19"/>
      <c r="L8255" s="19">
        <v>0.39762740391752716</v>
      </c>
      <c r="M8255" s="19"/>
      <c r="N8255" s="19">
        <v>1.7007445874867488</v>
      </c>
      <c r="O8255" s="19">
        <v>0.38759454041062597</v>
      </c>
      <c r="P8255" s="50"/>
      <c r="R8255" s="9" t="s">
        <v>0</v>
      </c>
    </row>
    <row r="8256" spans="2:18" x14ac:dyDescent="0.2">
      <c r="B8256" s="25">
        <v>8026</v>
      </c>
      <c r="C8256" s="193"/>
      <c r="D8256" s="19">
        <v>0.20480511844539354</v>
      </c>
      <c r="E8256" s="19"/>
      <c r="F8256" s="19">
        <v>0.50441243713165773</v>
      </c>
      <c r="G8256" s="19"/>
      <c r="H8256" s="19">
        <v>1.1126497153748001</v>
      </c>
      <c r="I8256" s="19"/>
      <c r="J8256" s="19">
        <v>1.9235173564440666E-2</v>
      </c>
      <c r="K8256" s="19">
        <v>0.55490887447371684</v>
      </c>
      <c r="L8256" s="19"/>
      <c r="M8256" s="19"/>
      <c r="N8256" s="19">
        <v>0.21824870322597986</v>
      </c>
      <c r="O8256" s="19"/>
      <c r="P8256" s="50">
        <v>0.86420351356887193</v>
      </c>
      <c r="R8256" s="9" t="s">
        <v>0</v>
      </c>
    </row>
    <row r="8257" spans="2:18" x14ac:dyDescent="0.2">
      <c r="B8257" s="25">
        <v>8027</v>
      </c>
      <c r="C8257" s="193">
        <v>0.35853104743851527</v>
      </c>
      <c r="D8257" s="19"/>
      <c r="E8257" s="19">
        <v>0.85033974835960335</v>
      </c>
      <c r="F8257" s="19"/>
      <c r="G8257" s="19">
        <v>2.06188959889846</v>
      </c>
      <c r="H8257" s="19"/>
      <c r="I8257" s="19">
        <v>1.4798084729700665</v>
      </c>
      <c r="J8257" s="19"/>
      <c r="K8257" s="19">
        <v>0.27197604982869572</v>
      </c>
      <c r="L8257" s="19"/>
      <c r="M8257" s="19">
        <v>1.676541895194074</v>
      </c>
      <c r="N8257" s="19"/>
      <c r="O8257" s="19">
        <v>1.2497717689363592</v>
      </c>
      <c r="P8257" s="50"/>
      <c r="R8257" s="9" t="s">
        <v>0</v>
      </c>
    </row>
    <row r="8258" spans="2:18" x14ac:dyDescent="0.2">
      <c r="B8258" s="25">
        <v>8028</v>
      </c>
      <c r="C8258" s="193"/>
      <c r="D8258" s="19">
        <v>1.0851762939244238</v>
      </c>
      <c r="E8258" s="19"/>
      <c r="F8258" s="19">
        <v>8.5414869622325612E-2</v>
      </c>
      <c r="G8258" s="19"/>
      <c r="H8258" s="19">
        <v>0.74987812836941858</v>
      </c>
      <c r="I8258" s="19"/>
      <c r="J8258" s="19">
        <v>1.2928297406726734</v>
      </c>
      <c r="K8258" s="19"/>
      <c r="L8258" s="19">
        <v>0.25725017727211547</v>
      </c>
      <c r="M8258" s="19"/>
      <c r="N8258" s="19">
        <v>0.68006416374524692</v>
      </c>
      <c r="O8258" s="19"/>
      <c r="P8258" s="50">
        <v>0.68675506824399424</v>
      </c>
      <c r="R8258" s="9" t="s">
        <v>0</v>
      </c>
    </row>
    <row r="8259" spans="2:18" x14ac:dyDescent="0.2">
      <c r="B8259" s="25">
        <v>8029</v>
      </c>
      <c r="C8259" s="193">
        <v>0.36787048988994092</v>
      </c>
      <c r="D8259" s="19"/>
      <c r="E8259" s="19">
        <v>0.46761903141525474</v>
      </c>
      <c r="F8259" s="19"/>
      <c r="G8259" s="19"/>
      <c r="H8259" s="19">
        <v>0.36399130602326091</v>
      </c>
      <c r="I8259" s="19"/>
      <c r="J8259" s="19">
        <v>0.81185092322776564</v>
      </c>
      <c r="K8259" s="19"/>
      <c r="L8259" s="19">
        <v>0.50332639697271631</v>
      </c>
      <c r="M8259" s="19"/>
      <c r="N8259" s="19">
        <v>0.25038622746649297</v>
      </c>
      <c r="O8259" s="19">
        <v>0.46113875571488044</v>
      </c>
      <c r="P8259" s="50"/>
      <c r="R8259" s="9" t="s">
        <v>0</v>
      </c>
    </row>
    <row r="8260" spans="2:18" x14ac:dyDescent="0.2">
      <c r="B8260" s="25">
        <v>8030</v>
      </c>
      <c r="C8260" s="193"/>
      <c r="D8260" s="19">
        <v>0.85580388265491403</v>
      </c>
      <c r="E8260" s="19"/>
      <c r="F8260" s="19">
        <v>0.76976483686140595</v>
      </c>
      <c r="G8260" s="19"/>
      <c r="H8260" s="19">
        <v>5.5350674763178453E-2</v>
      </c>
      <c r="I8260" s="19"/>
      <c r="J8260" s="19">
        <v>1.3047370208839832</v>
      </c>
      <c r="K8260" s="19"/>
      <c r="L8260" s="19">
        <v>0.63799038100722294</v>
      </c>
      <c r="M8260" s="19"/>
      <c r="N8260" s="19">
        <v>2.1930487537023682</v>
      </c>
      <c r="O8260" s="19"/>
      <c r="P8260" s="50">
        <v>1.7676096539363026</v>
      </c>
      <c r="R8260" s="9" t="s">
        <v>0</v>
      </c>
    </row>
    <row r="8261" spans="2:18" x14ac:dyDescent="0.2">
      <c r="B8261" s="25">
        <v>8031</v>
      </c>
      <c r="C8261" s="193"/>
      <c r="D8261" s="19">
        <v>0.28072580421250826</v>
      </c>
      <c r="E8261" s="19"/>
      <c r="F8261" s="19">
        <v>0.12024232604889235</v>
      </c>
      <c r="G8261" s="19">
        <v>2.0109037233568258E-2</v>
      </c>
      <c r="H8261" s="19"/>
      <c r="I8261" s="19"/>
      <c r="J8261" s="19">
        <v>0.2702017503141369</v>
      </c>
      <c r="K8261" s="19"/>
      <c r="L8261" s="19">
        <v>9.3093589617398914E-2</v>
      </c>
      <c r="M8261" s="19">
        <v>0.40408774251178742</v>
      </c>
      <c r="N8261" s="19"/>
      <c r="O8261" s="19">
        <v>0.78263077567224071</v>
      </c>
      <c r="P8261" s="50"/>
      <c r="R8261" s="9" t="s">
        <v>0</v>
      </c>
    </row>
    <row r="8262" spans="2:18" x14ac:dyDescent="0.2">
      <c r="B8262" s="25">
        <v>8032</v>
      </c>
      <c r="C8262" s="193"/>
      <c r="D8262" s="19">
        <v>0.39419285927846243</v>
      </c>
      <c r="E8262" s="19"/>
      <c r="F8262" s="19">
        <v>0.81010581474238708</v>
      </c>
      <c r="G8262" s="19"/>
      <c r="H8262" s="19">
        <v>0.85999922449046184</v>
      </c>
      <c r="I8262" s="19">
        <v>0.58571460725914581</v>
      </c>
      <c r="J8262" s="19"/>
      <c r="K8262" s="19"/>
      <c r="L8262" s="19">
        <v>8.4599241924217083E-2</v>
      </c>
      <c r="M8262" s="19"/>
      <c r="N8262" s="19">
        <v>0.74787994687417847</v>
      </c>
      <c r="O8262" s="19">
        <v>0.15148793347884715</v>
      </c>
      <c r="P8262" s="50"/>
      <c r="R8262" s="9" t="s">
        <v>0</v>
      </c>
    </row>
    <row r="8263" spans="2:18" x14ac:dyDescent="0.2">
      <c r="B8263" s="25">
        <v>8033</v>
      </c>
      <c r="C8263" s="193"/>
      <c r="D8263" s="19">
        <v>1.0557509407442334</v>
      </c>
      <c r="E8263" s="19"/>
      <c r="F8263" s="19">
        <v>1.4228446325837973</v>
      </c>
      <c r="G8263" s="19"/>
      <c r="H8263" s="19">
        <v>0.82178877178255516</v>
      </c>
      <c r="I8263" s="19"/>
      <c r="J8263" s="19">
        <v>0.78661565925548604</v>
      </c>
      <c r="K8263" s="19">
        <v>0.26958991894723872</v>
      </c>
      <c r="L8263" s="19"/>
      <c r="M8263" s="19"/>
      <c r="N8263" s="19">
        <v>1.0409413383727595</v>
      </c>
      <c r="O8263" s="19"/>
      <c r="P8263" s="50">
        <v>1.1199593390908305</v>
      </c>
      <c r="R8263" s="9" t="s">
        <v>0</v>
      </c>
    </row>
    <row r="8264" spans="2:18" x14ac:dyDescent="0.2">
      <c r="B8264" s="25">
        <v>8034</v>
      </c>
      <c r="C8264" s="193"/>
      <c r="D8264" s="19">
        <v>0.94023834639384318</v>
      </c>
      <c r="E8264" s="19"/>
      <c r="F8264" s="19">
        <v>1.2626633862531917</v>
      </c>
      <c r="G8264" s="19"/>
      <c r="H8264" s="19">
        <v>0.23521268049552391</v>
      </c>
      <c r="I8264" s="19"/>
      <c r="J8264" s="19">
        <v>1.0316827740043379</v>
      </c>
      <c r="K8264" s="19"/>
      <c r="L8264" s="19">
        <v>1.2124406236097949</v>
      </c>
      <c r="M8264" s="19"/>
      <c r="N8264" s="19">
        <v>0.73006722023105763</v>
      </c>
      <c r="O8264" s="19"/>
      <c r="P8264" s="50">
        <v>0.63981796067401187</v>
      </c>
      <c r="R8264" s="9" t="s">
        <v>0</v>
      </c>
    </row>
    <row r="8265" spans="2:18" x14ac:dyDescent="0.2">
      <c r="B8265" s="25">
        <v>8035</v>
      </c>
      <c r="C8265" s="193"/>
      <c r="D8265" s="19">
        <v>0.34206047065685524</v>
      </c>
      <c r="E8265" s="19"/>
      <c r="F8265" s="19">
        <v>0.75565081370488685</v>
      </c>
      <c r="G8265" s="19"/>
      <c r="H8265" s="19">
        <v>0.7596870895848481</v>
      </c>
      <c r="I8265" s="19"/>
      <c r="J8265" s="19">
        <v>0.63137409848880921</v>
      </c>
      <c r="K8265" s="19"/>
      <c r="L8265" s="19">
        <v>0.51224161052917405</v>
      </c>
      <c r="M8265" s="19"/>
      <c r="N8265" s="19">
        <v>1.176339095898584</v>
      </c>
      <c r="O8265" s="19"/>
      <c r="P8265" s="50">
        <v>0.14590494355197406</v>
      </c>
      <c r="R8265" s="9" t="s">
        <v>0</v>
      </c>
    </row>
    <row r="8266" spans="2:18" x14ac:dyDescent="0.2">
      <c r="B8266" s="25">
        <v>8036</v>
      </c>
      <c r="C8266" s="193">
        <v>0.65053309025123829</v>
      </c>
      <c r="D8266" s="19"/>
      <c r="E8266" s="19">
        <v>1.3598561163312075</v>
      </c>
      <c r="F8266" s="19"/>
      <c r="G8266" s="19">
        <v>0.45523919435892574</v>
      </c>
      <c r="H8266" s="19"/>
      <c r="I8266" s="19">
        <v>0.33802468913834299</v>
      </c>
      <c r="J8266" s="19"/>
      <c r="K8266" s="19">
        <v>1.2544989805130959</v>
      </c>
      <c r="L8266" s="19"/>
      <c r="M8266" s="19">
        <v>0.30444499920641194</v>
      </c>
      <c r="N8266" s="19"/>
      <c r="O8266" s="19">
        <v>0.10133925433824267</v>
      </c>
      <c r="P8266" s="50"/>
      <c r="R8266" s="9" t="s">
        <v>0</v>
      </c>
    </row>
    <row r="8267" spans="2:18" x14ac:dyDescent="0.2">
      <c r="B8267" s="25">
        <v>8037</v>
      </c>
      <c r="C8267" s="193"/>
      <c r="D8267" s="19">
        <v>0.82740205404384726</v>
      </c>
      <c r="E8267" s="19">
        <v>0.61104902832995034</v>
      </c>
      <c r="F8267" s="19"/>
      <c r="G8267" s="19">
        <v>0.3052185308594656</v>
      </c>
      <c r="H8267" s="19"/>
      <c r="I8267" s="19">
        <v>0.42732368694535949</v>
      </c>
      <c r="J8267" s="19"/>
      <c r="K8267" s="19">
        <v>0.36037488518477712</v>
      </c>
      <c r="L8267" s="19"/>
      <c r="M8267" s="19"/>
      <c r="N8267" s="19">
        <v>0.48097145740856978</v>
      </c>
      <c r="O8267" s="19"/>
      <c r="P8267" s="50">
        <v>0.71118327161676498</v>
      </c>
      <c r="R8267" s="9" t="s">
        <v>0</v>
      </c>
    </row>
    <row r="8268" spans="2:18" x14ac:dyDescent="0.2">
      <c r="B8268" s="25">
        <v>8038</v>
      </c>
      <c r="C8268" s="193">
        <v>0.90739873196723764</v>
      </c>
      <c r="D8268" s="19"/>
      <c r="E8268" s="19">
        <v>0.52763307412127936</v>
      </c>
      <c r="F8268" s="19"/>
      <c r="G8268" s="19">
        <v>1.4281572694772848</v>
      </c>
      <c r="H8268" s="19"/>
      <c r="I8268" s="19">
        <v>0.82094480545057513</v>
      </c>
      <c r="J8268" s="19"/>
      <c r="K8268" s="19">
        <v>1.2935965033316388</v>
      </c>
      <c r="L8268" s="19"/>
      <c r="M8268" s="19">
        <v>1.0391904032574519</v>
      </c>
      <c r="N8268" s="19"/>
      <c r="O8268" s="19">
        <v>0.9112180652716565</v>
      </c>
      <c r="P8268" s="50"/>
      <c r="R8268" s="9" t="s">
        <v>0</v>
      </c>
    </row>
    <row r="8269" spans="2:18" x14ac:dyDescent="0.2">
      <c r="B8269" s="25">
        <v>8039</v>
      </c>
      <c r="C8269" s="193"/>
      <c r="D8269" s="19">
        <v>0.65707898240085638</v>
      </c>
      <c r="E8269" s="19"/>
      <c r="F8269" s="19">
        <v>0.63951099011461088</v>
      </c>
      <c r="G8269" s="19"/>
      <c r="H8269" s="19">
        <v>1.5614664155611404</v>
      </c>
      <c r="I8269" s="19"/>
      <c r="J8269" s="19">
        <v>1.7923919084015438</v>
      </c>
      <c r="K8269" s="19"/>
      <c r="L8269" s="19">
        <v>0.10349410624965041</v>
      </c>
      <c r="M8269" s="19"/>
      <c r="N8269" s="19">
        <v>0.65165985518271319</v>
      </c>
      <c r="O8269" s="19"/>
      <c r="P8269" s="50">
        <v>1.1737037565397295</v>
      </c>
      <c r="R8269" s="9" t="s">
        <v>0</v>
      </c>
    </row>
    <row r="8270" spans="2:18" x14ac:dyDescent="0.2">
      <c r="B8270" s="25">
        <v>8040</v>
      </c>
      <c r="C8270" s="193"/>
      <c r="D8270" s="19">
        <v>0.25720111740318957</v>
      </c>
      <c r="E8270" s="19"/>
      <c r="F8270" s="19">
        <v>0.99010561769466643</v>
      </c>
      <c r="G8270" s="19"/>
      <c r="H8270" s="19">
        <v>0.51051242651151529</v>
      </c>
      <c r="I8270" s="19"/>
      <c r="J8270" s="19">
        <v>1.6649513263414486E-2</v>
      </c>
      <c r="K8270" s="19">
        <v>8.1019037111459847E-3</v>
      </c>
      <c r="L8270" s="19"/>
      <c r="M8270" s="19"/>
      <c r="N8270" s="19">
        <v>0.57131438872269102</v>
      </c>
      <c r="O8270" s="19"/>
      <c r="P8270" s="50">
        <v>0.38276880601962143</v>
      </c>
      <c r="R8270" s="9" t="s">
        <v>0</v>
      </c>
    </row>
    <row r="8271" spans="2:18" x14ac:dyDescent="0.2">
      <c r="B8271" s="25">
        <v>8041</v>
      </c>
      <c r="C8271" s="193">
        <v>0.93445764838418088</v>
      </c>
      <c r="D8271" s="19"/>
      <c r="E8271" s="19">
        <v>1.3320579872493452</v>
      </c>
      <c r="F8271" s="19"/>
      <c r="G8271" s="19">
        <v>0.69177805855263341</v>
      </c>
      <c r="H8271" s="19"/>
      <c r="I8271" s="19">
        <v>1.0157251113610202</v>
      </c>
      <c r="J8271" s="19"/>
      <c r="K8271" s="19">
        <v>1.1324146992575082</v>
      </c>
      <c r="L8271" s="19"/>
      <c r="M8271" s="19">
        <v>0.99603058635169384</v>
      </c>
      <c r="N8271" s="19"/>
      <c r="O8271" s="19">
        <v>1.573823252855592</v>
      </c>
      <c r="P8271" s="50"/>
      <c r="R8271" s="9" t="s">
        <v>0</v>
      </c>
    </row>
    <row r="8272" spans="2:18" x14ac:dyDescent="0.2">
      <c r="B8272" s="25">
        <v>8042</v>
      </c>
      <c r="C8272" s="193"/>
      <c r="D8272" s="19">
        <v>0.54772120114081235</v>
      </c>
      <c r="E8272" s="19"/>
      <c r="F8272" s="19">
        <v>0.6298777080784278</v>
      </c>
      <c r="G8272" s="19"/>
      <c r="H8272" s="19">
        <v>1.9160183939317852</v>
      </c>
      <c r="I8272" s="19"/>
      <c r="J8272" s="19">
        <v>1.8247492581775995</v>
      </c>
      <c r="K8272" s="19"/>
      <c r="L8272" s="19">
        <v>1.5216337145148511</v>
      </c>
      <c r="M8272" s="19"/>
      <c r="N8272" s="19">
        <v>1.2448702703010985</v>
      </c>
      <c r="O8272" s="19"/>
      <c r="P8272" s="50">
        <v>1.1170303723202948</v>
      </c>
      <c r="R8272" s="9" t="s">
        <v>0</v>
      </c>
    </row>
    <row r="8273" spans="2:18" x14ac:dyDescent="0.2">
      <c r="B8273" s="25">
        <v>8043</v>
      </c>
      <c r="C8273" s="193">
        <v>0.31806704013213521</v>
      </c>
      <c r="D8273" s="19"/>
      <c r="E8273" s="19">
        <v>1.4998706397186954</v>
      </c>
      <c r="F8273" s="19"/>
      <c r="G8273" s="19">
        <v>1.2138209493548064</v>
      </c>
      <c r="H8273" s="19"/>
      <c r="I8273" s="19">
        <v>0.31155152622071697</v>
      </c>
      <c r="J8273" s="19"/>
      <c r="K8273" s="19"/>
      <c r="L8273" s="19">
        <v>0.2981234346790943</v>
      </c>
      <c r="M8273" s="19"/>
      <c r="N8273" s="19">
        <v>0.2350415106533876</v>
      </c>
      <c r="O8273" s="19">
        <v>0.34344446701841141</v>
      </c>
      <c r="P8273" s="50"/>
      <c r="R8273" s="9" t="s">
        <v>0</v>
      </c>
    </row>
    <row r="8274" spans="2:18" x14ac:dyDescent="0.2">
      <c r="B8274" s="25">
        <v>8044</v>
      </c>
      <c r="C8274" s="193"/>
      <c r="D8274" s="19">
        <v>0.83963336372282849</v>
      </c>
      <c r="E8274" s="19"/>
      <c r="F8274" s="19">
        <v>1.49376697702932</v>
      </c>
      <c r="G8274" s="19"/>
      <c r="H8274" s="19">
        <v>1.1330932593756755</v>
      </c>
      <c r="I8274" s="19"/>
      <c r="J8274" s="19">
        <v>0.87025060291007228</v>
      </c>
      <c r="K8274" s="19"/>
      <c r="L8274" s="19">
        <v>1.3310795075675814</v>
      </c>
      <c r="M8274" s="19"/>
      <c r="N8274" s="19">
        <v>1.1136236143430391</v>
      </c>
      <c r="O8274" s="19"/>
      <c r="P8274" s="50">
        <v>1.1991465611635099</v>
      </c>
      <c r="R8274" s="9" t="s">
        <v>0</v>
      </c>
    </row>
    <row r="8275" spans="2:18" x14ac:dyDescent="0.2">
      <c r="B8275" s="25">
        <v>8045</v>
      </c>
      <c r="C8275" s="193"/>
      <c r="D8275" s="19">
        <v>0.45783283090088711</v>
      </c>
      <c r="E8275" s="19"/>
      <c r="F8275" s="19">
        <v>9.4936310534495222E-2</v>
      </c>
      <c r="G8275" s="19"/>
      <c r="H8275" s="19">
        <v>0.21974846569428869</v>
      </c>
      <c r="I8275" s="19">
        <v>0.2584975963188948</v>
      </c>
      <c r="J8275" s="19"/>
      <c r="K8275" s="19">
        <v>0.40119892056287754</v>
      </c>
      <c r="L8275" s="19"/>
      <c r="M8275" s="19"/>
      <c r="N8275" s="19">
        <v>0.79416435639458172</v>
      </c>
      <c r="O8275" s="19"/>
      <c r="P8275" s="50">
        <v>0.92956621566332787</v>
      </c>
      <c r="R8275" s="9" t="s">
        <v>0</v>
      </c>
    </row>
    <row r="8276" spans="2:18" x14ac:dyDescent="0.2">
      <c r="B8276" s="25">
        <v>8046</v>
      </c>
      <c r="C8276" s="193"/>
      <c r="D8276" s="19">
        <v>0.97293183635147573</v>
      </c>
      <c r="E8276" s="19"/>
      <c r="F8276" s="19">
        <v>1.775661594386384</v>
      </c>
      <c r="G8276" s="19"/>
      <c r="H8276" s="19">
        <v>1.0933465280906196</v>
      </c>
      <c r="I8276" s="19"/>
      <c r="J8276" s="19">
        <v>0.92292906824707532</v>
      </c>
      <c r="K8276" s="19"/>
      <c r="L8276" s="19">
        <v>1.100204475294239</v>
      </c>
      <c r="M8276" s="19"/>
      <c r="N8276" s="19">
        <v>0.55312998229107158</v>
      </c>
      <c r="O8276" s="19"/>
      <c r="P8276" s="50">
        <v>1.1775887577507895</v>
      </c>
      <c r="R8276" s="9" t="s">
        <v>0</v>
      </c>
    </row>
    <row r="8277" spans="2:18" x14ac:dyDescent="0.2">
      <c r="B8277" s="25">
        <v>8047</v>
      </c>
      <c r="C8277" s="193">
        <v>1.0063848665600326</v>
      </c>
      <c r="D8277" s="19"/>
      <c r="E8277" s="19">
        <v>1.1441883188249469</v>
      </c>
      <c r="F8277" s="19"/>
      <c r="G8277" s="19">
        <v>1.147287925479866</v>
      </c>
      <c r="H8277" s="19"/>
      <c r="I8277" s="19">
        <v>1.0440449769931139</v>
      </c>
      <c r="J8277" s="19"/>
      <c r="K8277" s="19">
        <v>0.74176545685893713</v>
      </c>
      <c r="L8277" s="19"/>
      <c r="M8277" s="19">
        <v>0.2716637507596848</v>
      </c>
      <c r="N8277" s="19"/>
      <c r="O8277" s="19">
        <v>1.4729627098174174</v>
      </c>
      <c r="P8277" s="50"/>
      <c r="R8277" s="9" t="s">
        <v>0</v>
      </c>
    </row>
    <row r="8278" spans="2:18" x14ac:dyDescent="0.2">
      <c r="B8278" s="25">
        <v>8048</v>
      </c>
      <c r="C8278" s="193"/>
      <c r="D8278" s="19">
        <v>0.12919121759675412</v>
      </c>
      <c r="E8278" s="19"/>
      <c r="F8278" s="19">
        <v>1.4221662295644051</v>
      </c>
      <c r="G8278" s="19"/>
      <c r="H8278" s="19">
        <v>1.1010603886397781</v>
      </c>
      <c r="I8278" s="19"/>
      <c r="J8278" s="19">
        <v>0.45705549783236615</v>
      </c>
      <c r="K8278" s="19"/>
      <c r="L8278" s="19">
        <v>0.99122753890333348</v>
      </c>
      <c r="M8278" s="19"/>
      <c r="N8278" s="19">
        <v>1.8314191941380837</v>
      </c>
      <c r="O8278" s="19"/>
      <c r="P8278" s="50">
        <v>0.89644939175517735</v>
      </c>
      <c r="R8278" s="9" t="s">
        <v>0</v>
      </c>
    </row>
    <row r="8279" spans="2:18" x14ac:dyDescent="0.2">
      <c r="B8279" s="25">
        <v>8049</v>
      </c>
      <c r="C8279" s="193">
        <v>1.4531228770214399</v>
      </c>
      <c r="D8279" s="19"/>
      <c r="E8279" s="19">
        <v>1.7757153618126282</v>
      </c>
      <c r="F8279" s="19"/>
      <c r="G8279" s="19">
        <v>0.82095759328126094</v>
      </c>
      <c r="H8279" s="19"/>
      <c r="I8279" s="19">
        <v>0.88826327061593069</v>
      </c>
      <c r="J8279" s="19"/>
      <c r="K8279" s="19">
        <v>0.57913270682588514</v>
      </c>
      <c r="L8279" s="19"/>
      <c r="M8279" s="19">
        <v>0.3706767921974175</v>
      </c>
      <c r="N8279" s="19"/>
      <c r="O8279" s="19">
        <v>1.5995779341561351</v>
      </c>
      <c r="P8279" s="50"/>
      <c r="R8279" s="9" t="s">
        <v>0</v>
      </c>
    </row>
    <row r="8280" spans="2:18" x14ac:dyDescent="0.2">
      <c r="B8280" s="25">
        <v>8050</v>
      </c>
      <c r="C8280" s="193">
        <v>1.0229954823798069</v>
      </c>
      <c r="D8280" s="19"/>
      <c r="E8280" s="19">
        <v>0.96582572524076649</v>
      </c>
      <c r="F8280" s="19"/>
      <c r="G8280" s="19">
        <v>0.66478786882293139</v>
      </c>
      <c r="H8280" s="19"/>
      <c r="I8280" s="19">
        <v>0.32213591761417937</v>
      </c>
      <c r="J8280" s="19"/>
      <c r="K8280" s="19">
        <v>3.5487159344169926E-2</v>
      </c>
      <c r="L8280" s="19"/>
      <c r="M8280" s="19">
        <v>0.119865627459602</v>
      </c>
      <c r="N8280" s="19"/>
      <c r="O8280" s="19">
        <v>1.0560882575443236</v>
      </c>
      <c r="P8280" s="50"/>
      <c r="R8280" s="9" t="s">
        <v>0</v>
      </c>
    </row>
    <row r="8281" spans="2:18" x14ac:dyDescent="0.2">
      <c r="B8281" s="25">
        <v>8051</v>
      </c>
      <c r="C8281" s="193">
        <v>0.30517594630532863</v>
      </c>
      <c r="D8281" s="19"/>
      <c r="E8281" s="19"/>
      <c r="F8281" s="19">
        <v>0.10193459552148088</v>
      </c>
      <c r="G8281" s="19">
        <v>0.12273762449722808</v>
      </c>
      <c r="H8281" s="19"/>
      <c r="I8281" s="19">
        <v>0.41017175814570644</v>
      </c>
      <c r="J8281" s="19"/>
      <c r="K8281" s="19">
        <v>0.39156118089005348</v>
      </c>
      <c r="L8281" s="19"/>
      <c r="M8281" s="19"/>
      <c r="N8281" s="19">
        <v>0.26151016785219555</v>
      </c>
      <c r="O8281" s="19">
        <v>0.13785913422251406</v>
      </c>
      <c r="P8281" s="50"/>
      <c r="R8281" s="9" t="s">
        <v>0</v>
      </c>
    </row>
    <row r="8282" spans="2:18" x14ac:dyDescent="0.2">
      <c r="B8282" s="25">
        <v>8052</v>
      </c>
      <c r="C8282" s="193">
        <v>1.4318274601570014</v>
      </c>
      <c r="D8282" s="19"/>
      <c r="E8282" s="19">
        <v>1.46868286451453</v>
      </c>
      <c r="F8282" s="19"/>
      <c r="G8282" s="19">
        <v>0.9393743578424445</v>
      </c>
      <c r="H8282" s="19"/>
      <c r="I8282" s="19">
        <v>1.3212861640774793</v>
      </c>
      <c r="J8282" s="19"/>
      <c r="K8282" s="19">
        <v>0.85349638909102743</v>
      </c>
      <c r="L8282" s="19"/>
      <c r="M8282" s="19">
        <v>1.7018401025742105</v>
      </c>
      <c r="N8282" s="19"/>
      <c r="O8282" s="19">
        <v>1.0872759910767769</v>
      </c>
      <c r="P8282" s="50"/>
      <c r="R8282" s="9" t="s">
        <v>0</v>
      </c>
    </row>
    <row r="8283" spans="2:18" x14ac:dyDescent="0.2">
      <c r="B8283" s="25">
        <v>8053</v>
      </c>
      <c r="C8283" s="193">
        <v>0.5052523659753736</v>
      </c>
      <c r="D8283" s="19"/>
      <c r="E8283" s="19">
        <v>0.30029202166665614</v>
      </c>
      <c r="F8283" s="19"/>
      <c r="G8283" s="19">
        <v>0.57666580984791627</v>
      </c>
      <c r="H8283" s="19"/>
      <c r="I8283" s="19">
        <v>0.26939874590535456</v>
      </c>
      <c r="J8283" s="19"/>
      <c r="K8283" s="19">
        <v>0.24635529510132534</v>
      </c>
      <c r="L8283" s="19"/>
      <c r="M8283" s="19">
        <v>0.26951479114235904</v>
      </c>
      <c r="N8283" s="19"/>
      <c r="O8283" s="19">
        <v>0.74642340268187057</v>
      </c>
      <c r="P8283" s="50"/>
      <c r="R8283" s="9" t="s">
        <v>0</v>
      </c>
    </row>
    <row r="8284" spans="2:18" x14ac:dyDescent="0.2">
      <c r="B8284" s="25">
        <v>8054</v>
      </c>
      <c r="C8284" s="193"/>
      <c r="D8284" s="19">
        <v>0.28895643636024759</v>
      </c>
      <c r="E8284" s="19"/>
      <c r="F8284" s="19">
        <v>1.2192003988178</v>
      </c>
      <c r="G8284" s="19"/>
      <c r="H8284" s="19">
        <v>1.4298121464342057</v>
      </c>
      <c r="I8284" s="19"/>
      <c r="J8284" s="19">
        <v>0.76352170666800312</v>
      </c>
      <c r="K8284" s="19"/>
      <c r="L8284" s="19">
        <v>0.93454350842457068</v>
      </c>
      <c r="M8284" s="19"/>
      <c r="N8284" s="19">
        <v>0.85804161733569972</v>
      </c>
      <c r="O8284" s="19"/>
      <c r="P8284" s="50">
        <v>0.40517894490455847</v>
      </c>
      <c r="R8284" s="9" t="s">
        <v>0</v>
      </c>
    </row>
    <row r="8285" spans="2:18" x14ac:dyDescent="0.2">
      <c r="B8285" s="25">
        <v>8055</v>
      </c>
      <c r="C8285" s="193"/>
      <c r="D8285" s="19">
        <v>7.9702626715712932E-2</v>
      </c>
      <c r="E8285" s="19">
        <v>0.15655406980536093</v>
      </c>
      <c r="F8285" s="19"/>
      <c r="G8285" s="19"/>
      <c r="H8285" s="19">
        <v>0.1175963936166734</v>
      </c>
      <c r="I8285" s="19"/>
      <c r="J8285" s="19">
        <v>0.25225820503817292</v>
      </c>
      <c r="K8285" s="19"/>
      <c r="L8285" s="19">
        <v>0.24535605298572105</v>
      </c>
      <c r="M8285" s="19"/>
      <c r="N8285" s="19">
        <v>0.16185596422706222</v>
      </c>
      <c r="O8285" s="19">
        <v>0.44986690563494602</v>
      </c>
      <c r="P8285" s="50"/>
      <c r="R8285" s="9" t="s">
        <v>0</v>
      </c>
    </row>
    <row r="8286" spans="2:18" x14ac:dyDescent="0.2">
      <c r="B8286" s="25">
        <v>8056</v>
      </c>
      <c r="C8286" s="193">
        <v>0.4224737897278964</v>
      </c>
      <c r="D8286" s="19"/>
      <c r="E8286" s="19"/>
      <c r="F8286" s="19">
        <v>5.9827428071111584E-2</v>
      </c>
      <c r="G8286" s="19">
        <v>0.4852040264494849</v>
      </c>
      <c r="H8286" s="19"/>
      <c r="I8286" s="19"/>
      <c r="J8286" s="19">
        <v>0.454697760748832</v>
      </c>
      <c r="K8286" s="19"/>
      <c r="L8286" s="19">
        <v>0.59933263570503936</v>
      </c>
      <c r="M8286" s="19">
        <v>0.41106373299120957</v>
      </c>
      <c r="N8286" s="19"/>
      <c r="O8286" s="19"/>
      <c r="P8286" s="50">
        <v>0.82418443146306841</v>
      </c>
      <c r="R8286" s="9" t="s">
        <v>0</v>
      </c>
    </row>
    <row r="8287" spans="2:18" x14ac:dyDescent="0.2">
      <c r="B8287" s="25">
        <v>8057</v>
      </c>
      <c r="C8287" s="193">
        <v>0.5444364723022157</v>
      </c>
      <c r="D8287" s="19"/>
      <c r="E8287" s="19"/>
      <c r="F8287" s="19">
        <v>1.0166928260576631</v>
      </c>
      <c r="G8287" s="19">
        <v>0.29719561978070208</v>
      </c>
      <c r="H8287" s="19"/>
      <c r="I8287" s="19">
        <v>1.3284998973946887</v>
      </c>
      <c r="J8287" s="19"/>
      <c r="K8287" s="19"/>
      <c r="L8287" s="19">
        <v>0.43584196843219075</v>
      </c>
      <c r="M8287" s="19">
        <v>0.65294688841891635</v>
      </c>
      <c r="N8287" s="19"/>
      <c r="O8287" s="19">
        <v>6.5100921939708942E-2</v>
      </c>
      <c r="P8287" s="50"/>
      <c r="R8287" s="9" t="s">
        <v>0</v>
      </c>
    </row>
    <row r="8288" spans="2:18" x14ac:dyDescent="0.2">
      <c r="B8288" s="25">
        <v>8058</v>
      </c>
      <c r="C8288" s="193"/>
      <c r="D8288" s="19">
        <v>0.57222623173676046</v>
      </c>
      <c r="E8288" s="19"/>
      <c r="F8288" s="19">
        <v>1.5593158860470972E-2</v>
      </c>
      <c r="G8288" s="19"/>
      <c r="H8288" s="19">
        <v>0.12979227026292522</v>
      </c>
      <c r="I8288" s="19">
        <v>0.19629642220754423</v>
      </c>
      <c r="J8288" s="19"/>
      <c r="K8288" s="19"/>
      <c r="L8288" s="19">
        <v>0.21560461416798238</v>
      </c>
      <c r="M8288" s="19">
        <v>0.78302688962737621</v>
      </c>
      <c r="N8288" s="19"/>
      <c r="O8288" s="19"/>
      <c r="P8288" s="50">
        <v>0.37128052389020855</v>
      </c>
      <c r="R8288" s="9" t="s">
        <v>0</v>
      </c>
    </row>
    <row r="8289" spans="2:18" x14ac:dyDescent="0.2">
      <c r="B8289" s="25">
        <v>8059</v>
      </c>
      <c r="C8289" s="193">
        <v>1.2521080945583953</v>
      </c>
      <c r="D8289" s="19"/>
      <c r="E8289" s="19">
        <v>0.90938286764373877</v>
      </c>
      <c r="F8289" s="19"/>
      <c r="G8289" s="19">
        <v>1.3972363164860699</v>
      </c>
      <c r="H8289" s="19"/>
      <c r="I8289" s="19">
        <v>0.70329316440362433</v>
      </c>
      <c r="J8289" s="19"/>
      <c r="K8289" s="19">
        <v>1.2936745602019972</v>
      </c>
      <c r="L8289" s="19"/>
      <c r="M8289" s="19">
        <v>1.0867717930336229</v>
      </c>
      <c r="N8289" s="19"/>
      <c r="O8289" s="19">
        <v>1.0451812492538524</v>
      </c>
      <c r="P8289" s="50"/>
      <c r="R8289" s="9" t="s">
        <v>0</v>
      </c>
    </row>
    <row r="8290" spans="2:18" x14ac:dyDescent="0.2">
      <c r="B8290" s="25">
        <v>8060</v>
      </c>
      <c r="C8290" s="193">
        <v>5.4102700053953692E-2</v>
      </c>
      <c r="D8290" s="19"/>
      <c r="E8290" s="19">
        <v>1.0024118387235192</v>
      </c>
      <c r="F8290" s="19"/>
      <c r="G8290" s="19">
        <v>1.1369906106605099</v>
      </c>
      <c r="H8290" s="19"/>
      <c r="I8290" s="19">
        <v>0.54313731266578302</v>
      </c>
      <c r="J8290" s="19"/>
      <c r="K8290" s="19">
        <v>0.44732039626694253</v>
      </c>
      <c r="L8290" s="19"/>
      <c r="M8290" s="19">
        <v>1.0220632733920973</v>
      </c>
      <c r="N8290" s="19"/>
      <c r="O8290" s="19">
        <v>0.85126215518260895</v>
      </c>
      <c r="P8290" s="50"/>
      <c r="R8290" s="9" t="s">
        <v>0</v>
      </c>
    </row>
    <row r="8291" spans="2:18" x14ac:dyDescent="0.2">
      <c r="B8291" s="25">
        <v>8061</v>
      </c>
      <c r="C8291" s="193"/>
      <c r="D8291" s="19">
        <v>0.96445708345212833</v>
      </c>
      <c r="E8291" s="19"/>
      <c r="F8291" s="19">
        <v>0.45359437943991587</v>
      </c>
      <c r="G8291" s="19"/>
      <c r="H8291" s="19">
        <v>0.37721229445428234</v>
      </c>
      <c r="I8291" s="19"/>
      <c r="J8291" s="19">
        <v>1.5397575483783763</v>
      </c>
      <c r="K8291" s="19"/>
      <c r="L8291" s="19">
        <v>1.6013617925489632</v>
      </c>
      <c r="M8291" s="19">
        <v>3.0166840402799353E-2</v>
      </c>
      <c r="N8291" s="19"/>
      <c r="O8291" s="19"/>
      <c r="P8291" s="50">
        <v>0.62853769431161632</v>
      </c>
      <c r="R8291" s="9" t="s">
        <v>0</v>
      </c>
    </row>
    <row r="8292" spans="2:18" x14ac:dyDescent="0.2">
      <c r="B8292" s="25">
        <v>8062</v>
      </c>
      <c r="C8292" s="193">
        <v>1.5847327528119779</v>
      </c>
      <c r="D8292" s="19"/>
      <c r="E8292" s="19">
        <v>0.60653818304563689</v>
      </c>
      <c r="F8292" s="19"/>
      <c r="G8292" s="19">
        <v>1.2550807831648021</v>
      </c>
      <c r="H8292" s="19"/>
      <c r="I8292" s="19">
        <v>1.461853886791002</v>
      </c>
      <c r="J8292" s="19"/>
      <c r="K8292" s="19">
        <v>1.4623686114652965</v>
      </c>
      <c r="L8292" s="19"/>
      <c r="M8292" s="19">
        <v>2.0454643473953769</v>
      </c>
      <c r="N8292" s="19"/>
      <c r="O8292" s="19">
        <v>1.4053031867150589</v>
      </c>
      <c r="P8292" s="50"/>
      <c r="R8292" s="9" t="s">
        <v>0</v>
      </c>
    </row>
    <row r="8293" spans="2:18" x14ac:dyDescent="0.2">
      <c r="B8293" s="25">
        <v>8063</v>
      </c>
      <c r="C8293" s="193">
        <v>1.2952479618199131</v>
      </c>
      <c r="D8293" s="19"/>
      <c r="E8293" s="19">
        <v>0.5415318994935685</v>
      </c>
      <c r="F8293" s="19"/>
      <c r="G8293" s="19">
        <v>1.6889676248792871</v>
      </c>
      <c r="H8293" s="19"/>
      <c r="I8293" s="19">
        <v>1.6196725875354663</v>
      </c>
      <c r="J8293" s="19"/>
      <c r="K8293" s="19">
        <v>1.0508879885722928</v>
      </c>
      <c r="L8293" s="19"/>
      <c r="M8293" s="19">
        <v>1.1887631394823608</v>
      </c>
      <c r="N8293" s="19"/>
      <c r="O8293" s="19">
        <v>0.69598365158188547</v>
      </c>
      <c r="P8293" s="50"/>
      <c r="R8293" s="9" t="s">
        <v>0</v>
      </c>
    </row>
    <row r="8294" spans="2:18" x14ac:dyDescent="0.2">
      <c r="B8294" s="25">
        <v>8064</v>
      </c>
      <c r="C8294" s="193">
        <v>0.27190577966406215</v>
      </c>
      <c r="D8294" s="19"/>
      <c r="E8294" s="19"/>
      <c r="F8294" s="19">
        <v>0.764850540105114</v>
      </c>
      <c r="G8294" s="19"/>
      <c r="H8294" s="19">
        <v>0.7086734574346949</v>
      </c>
      <c r="I8294" s="19"/>
      <c r="J8294" s="19">
        <v>0.87387525941518962</v>
      </c>
      <c r="K8294" s="19">
        <v>7.4501710387945744E-2</v>
      </c>
      <c r="L8294" s="19"/>
      <c r="M8294" s="19"/>
      <c r="N8294" s="19">
        <v>0.24036705270939329</v>
      </c>
      <c r="O8294" s="19"/>
      <c r="P8294" s="50">
        <v>0.11292019916703823</v>
      </c>
      <c r="R8294" s="9" t="s">
        <v>0</v>
      </c>
    </row>
    <row r="8295" spans="2:18" x14ac:dyDescent="0.2">
      <c r="B8295" s="25">
        <v>8065</v>
      </c>
      <c r="C8295" s="193"/>
      <c r="D8295" s="19">
        <v>0.92992195759967267</v>
      </c>
      <c r="E8295" s="19"/>
      <c r="F8295" s="19">
        <v>1.0290631230585185</v>
      </c>
      <c r="G8295" s="19"/>
      <c r="H8295" s="19">
        <v>1.0707278392769326</v>
      </c>
      <c r="I8295" s="19"/>
      <c r="J8295" s="19">
        <v>0.69580402688432241</v>
      </c>
      <c r="K8295" s="19"/>
      <c r="L8295" s="19">
        <v>0.89858656789625257</v>
      </c>
      <c r="M8295" s="19"/>
      <c r="N8295" s="19">
        <v>1.7696341345335891</v>
      </c>
      <c r="O8295" s="19"/>
      <c r="P8295" s="50">
        <v>1.9013867269581204</v>
      </c>
      <c r="R8295" s="9" t="s">
        <v>0</v>
      </c>
    </row>
    <row r="8296" spans="2:18" x14ac:dyDescent="0.2">
      <c r="B8296" s="25">
        <v>8066</v>
      </c>
      <c r="C8296" s="193">
        <v>0.62162043391510935</v>
      </c>
      <c r="D8296" s="19"/>
      <c r="E8296" s="19"/>
      <c r="F8296" s="19">
        <v>0.4071133542610767</v>
      </c>
      <c r="G8296" s="19"/>
      <c r="H8296" s="19">
        <v>0.5805465513698993</v>
      </c>
      <c r="I8296" s="19">
        <v>0.26943031161872583</v>
      </c>
      <c r="J8296" s="19"/>
      <c r="K8296" s="19">
        <v>0.81236830076187128</v>
      </c>
      <c r="L8296" s="19"/>
      <c r="M8296" s="19">
        <v>1.0693994905915065</v>
      </c>
      <c r="N8296" s="19"/>
      <c r="O8296" s="19"/>
      <c r="P8296" s="50">
        <v>0.39646358731821307</v>
      </c>
      <c r="R8296" s="9" t="s">
        <v>0</v>
      </c>
    </row>
    <row r="8297" spans="2:18" x14ac:dyDescent="0.2">
      <c r="B8297" s="25">
        <v>8067</v>
      </c>
      <c r="C8297" s="193">
        <v>7.048741365229734E-2</v>
      </c>
      <c r="D8297" s="19"/>
      <c r="E8297" s="19">
        <v>0.29129283317172106</v>
      </c>
      <c r="F8297" s="19"/>
      <c r="G8297" s="19"/>
      <c r="H8297" s="19">
        <v>0.21939546080941591</v>
      </c>
      <c r="I8297" s="19"/>
      <c r="J8297" s="19">
        <v>0.23763140228340215</v>
      </c>
      <c r="K8297" s="19"/>
      <c r="L8297" s="19">
        <v>0.17635113373169878</v>
      </c>
      <c r="M8297" s="19">
        <v>0.42150336904542879</v>
      </c>
      <c r="N8297" s="19"/>
      <c r="O8297" s="19"/>
      <c r="P8297" s="50">
        <v>0.4964132776663493</v>
      </c>
      <c r="R8297" s="9" t="s">
        <v>0</v>
      </c>
    </row>
    <row r="8298" spans="2:18" x14ac:dyDescent="0.2">
      <c r="B8298" s="25">
        <v>8068</v>
      </c>
      <c r="C8298" s="193">
        <v>0.2266637420949757</v>
      </c>
      <c r="D8298" s="19"/>
      <c r="E8298" s="19"/>
      <c r="F8298" s="19">
        <v>0.94449557451779009</v>
      </c>
      <c r="G8298" s="19"/>
      <c r="H8298" s="19">
        <v>0.23187270984169689</v>
      </c>
      <c r="I8298" s="19">
        <v>1.4743029470447326</v>
      </c>
      <c r="J8298" s="19"/>
      <c r="K8298" s="19">
        <v>0.39465868240012703</v>
      </c>
      <c r="L8298" s="19"/>
      <c r="M8298" s="19">
        <v>0.43839040117474815</v>
      </c>
      <c r="N8298" s="19"/>
      <c r="O8298" s="19"/>
      <c r="P8298" s="50">
        <v>1.0195414773793079</v>
      </c>
      <c r="R8298" s="9" t="s">
        <v>0</v>
      </c>
    </row>
    <row r="8299" spans="2:18" x14ac:dyDescent="0.2">
      <c r="B8299" s="25">
        <v>8069</v>
      </c>
      <c r="C8299" s="193"/>
      <c r="D8299" s="19">
        <v>0.53368645760163247</v>
      </c>
      <c r="E8299" s="19"/>
      <c r="F8299" s="19">
        <v>0.20320568248541127</v>
      </c>
      <c r="G8299" s="19"/>
      <c r="H8299" s="19">
        <v>0.25826117084431632</v>
      </c>
      <c r="I8299" s="19"/>
      <c r="J8299" s="19">
        <v>1.5455499628686213</v>
      </c>
      <c r="K8299" s="19"/>
      <c r="L8299" s="19">
        <v>1.2180861024088425</v>
      </c>
      <c r="M8299" s="19"/>
      <c r="N8299" s="19">
        <v>5.0304696647154624E-2</v>
      </c>
      <c r="O8299" s="19"/>
      <c r="P8299" s="50">
        <v>0.99152083464154406</v>
      </c>
      <c r="R8299" s="9" t="s">
        <v>0</v>
      </c>
    </row>
    <row r="8300" spans="2:18" x14ac:dyDescent="0.2">
      <c r="B8300" s="25">
        <v>8070</v>
      </c>
      <c r="C8300" s="193">
        <v>0.93187964357623443</v>
      </c>
      <c r="D8300" s="19"/>
      <c r="E8300" s="19">
        <v>1.5391711301099833</v>
      </c>
      <c r="F8300" s="19"/>
      <c r="G8300" s="19">
        <v>1.0206237734963892</v>
      </c>
      <c r="H8300" s="19"/>
      <c r="I8300" s="19">
        <v>7.0884122863529686E-2</v>
      </c>
      <c r="J8300" s="19"/>
      <c r="K8300" s="19">
        <v>0.9319393169479655</v>
      </c>
      <c r="L8300" s="19"/>
      <c r="M8300" s="19">
        <v>0.61794919298649664</v>
      </c>
      <c r="N8300" s="19"/>
      <c r="O8300" s="19">
        <v>1.2332426492965993</v>
      </c>
      <c r="P8300" s="50"/>
      <c r="R8300" s="9" t="s">
        <v>0</v>
      </c>
    </row>
    <row r="8301" spans="2:18" x14ac:dyDescent="0.2">
      <c r="B8301" s="25">
        <v>8071</v>
      </c>
      <c r="C8301" s="193"/>
      <c r="D8301" s="19">
        <v>0.93138783759932164</v>
      </c>
      <c r="E8301" s="19"/>
      <c r="F8301" s="19">
        <v>0.87740277112494536</v>
      </c>
      <c r="G8301" s="19"/>
      <c r="H8301" s="19">
        <v>1.4269985880311928</v>
      </c>
      <c r="I8301" s="19"/>
      <c r="J8301" s="19">
        <v>1.0639429100724154</v>
      </c>
      <c r="K8301" s="19"/>
      <c r="L8301" s="19">
        <v>1.2855121458441543</v>
      </c>
      <c r="M8301" s="19"/>
      <c r="N8301" s="19">
        <v>0.40380404140952497</v>
      </c>
      <c r="O8301" s="19"/>
      <c r="P8301" s="50">
        <v>0.96338598886835569</v>
      </c>
      <c r="R8301" s="9" t="s">
        <v>0</v>
      </c>
    </row>
    <row r="8302" spans="2:18" x14ac:dyDescent="0.2">
      <c r="B8302" s="25">
        <v>8072</v>
      </c>
      <c r="C8302" s="193"/>
      <c r="D8302" s="19">
        <v>1.7174034977370932E-2</v>
      </c>
      <c r="E8302" s="19"/>
      <c r="F8302" s="19">
        <v>0.91613839093024052</v>
      </c>
      <c r="G8302" s="19">
        <v>5.0686124958063988E-2</v>
      </c>
      <c r="H8302" s="19"/>
      <c r="I8302" s="19"/>
      <c r="J8302" s="19">
        <v>7.3379957376417421E-2</v>
      </c>
      <c r="K8302" s="19"/>
      <c r="L8302" s="19">
        <v>0.53967984740039288</v>
      </c>
      <c r="M8302" s="19"/>
      <c r="N8302" s="19">
        <v>0.58679833763050426</v>
      </c>
      <c r="O8302" s="19"/>
      <c r="P8302" s="50">
        <v>4.2767666126178189E-2</v>
      </c>
      <c r="R8302" s="9" t="s">
        <v>0</v>
      </c>
    </row>
    <row r="8303" spans="2:18" x14ac:dyDescent="0.2">
      <c r="B8303" s="25">
        <v>8073</v>
      </c>
      <c r="C8303" s="193">
        <v>0.47960252292719763</v>
      </c>
      <c r="D8303" s="19"/>
      <c r="E8303" s="19"/>
      <c r="F8303" s="19">
        <v>0.38308660749671314</v>
      </c>
      <c r="G8303" s="19">
        <v>0.72032298972769204</v>
      </c>
      <c r="H8303" s="19"/>
      <c r="I8303" s="19">
        <v>0.65665090799197157</v>
      </c>
      <c r="J8303" s="19"/>
      <c r="K8303" s="19">
        <v>0.42985652351046766</v>
      </c>
      <c r="L8303" s="19"/>
      <c r="M8303" s="19"/>
      <c r="N8303" s="19">
        <v>0.2674898128219198</v>
      </c>
      <c r="O8303" s="19"/>
      <c r="P8303" s="50">
        <v>0.12376928923333497</v>
      </c>
      <c r="R8303" s="9" t="s">
        <v>0</v>
      </c>
    </row>
    <row r="8304" spans="2:18" x14ac:dyDescent="0.2">
      <c r="B8304" s="25">
        <v>8074</v>
      </c>
      <c r="C8304" s="193">
        <v>0.84740471676719897</v>
      </c>
      <c r="D8304" s="19"/>
      <c r="E8304" s="19">
        <v>1.1983258559307792</v>
      </c>
      <c r="F8304" s="19"/>
      <c r="G8304" s="19">
        <v>1.0578804733150617</v>
      </c>
      <c r="H8304" s="19"/>
      <c r="I8304" s="19">
        <v>1.0141965814537133</v>
      </c>
      <c r="J8304" s="19"/>
      <c r="K8304" s="19">
        <v>0.19280271594506376</v>
      </c>
      <c r="L8304" s="19"/>
      <c r="M8304" s="19">
        <v>1.3308610990480938</v>
      </c>
      <c r="N8304" s="19"/>
      <c r="O8304" s="19">
        <v>0.45922376714689861</v>
      </c>
      <c r="P8304" s="50"/>
      <c r="R8304" s="9" t="s">
        <v>0</v>
      </c>
    </row>
    <row r="8305" spans="2:18" x14ac:dyDescent="0.2">
      <c r="B8305" s="25">
        <v>8075</v>
      </c>
      <c r="C8305" s="193">
        <v>0.71361827486114782</v>
      </c>
      <c r="D8305" s="19"/>
      <c r="E8305" s="19">
        <v>1.0343471832045965</v>
      </c>
      <c r="F8305" s="19"/>
      <c r="G8305" s="19">
        <v>1.2962439915707713</v>
      </c>
      <c r="H8305" s="19"/>
      <c r="I8305" s="19">
        <v>0.89539911866541544</v>
      </c>
      <c r="J8305" s="19"/>
      <c r="K8305" s="19">
        <v>1.2117361098585857</v>
      </c>
      <c r="L8305" s="19"/>
      <c r="M8305" s="19">
        <v>1.6797447392001059</v>
      </c>
      <c r="N8305" s="19"/>
      <c r="O8305" s="19">
        <v>0.69926256399180464</v>
      </c>
      <c r="P8305" s="50"/>
      <c r="R8305" s="9" t="s">
        <v>0</v>
      </c>
    </row>
    <row r="8306" spans="2:18" x14ac:dyDescent="0.2">
      <c r="B8306" s="25">
        <v>8076</v>
      </c>
      <c r="C8306" s="193"/>
      <c r="D8306" s="19">
        <v>0.59142428405345926</v>
      </c>
      <c r="E8306" s="19">
        <v>0.44083403933285942</v>
      </c>
      <c r="F8306" s="19"/>
      <c r="G8306" s="19"/>
      <c r="H8306" s="19">
        <v>0.39358484160504525</v>
      </c>
      <c r="I8306" s="19">
        <v>0.15793946184848101</v>
      </c>
      <c r="J8306" s="19"/>
      <c r="K8306" s="19">
        <v>0.13036112887313156</v>
      </c>
      <c r="L8306" s="19"/>
      <c r="M8306" s="19"/>
      <c r="N8306" s="19">
        <v>0.75924436044399812</v>
      </c>
      <c r="O8306" s="19"/>
      <c r="P8306" s="50">
        <v>0.48642738425290732</v>
      </c>
      <c r="R8306" s="9" t="s">
        <v>0</v>
      </c>
    </row>
    <row r="8307" spans="2:18" x14ac:dyDescent="0.2">
      <c r="B8307" s="25">
        <v>8077</v>
      </c>
      <c r="C8307" s="193"/>
      <c r="D8307" s="19">
        <v>1.2034204117596627</v>
      </c>
      <c r="E8307" s="19"/>
      <c r="F8307" s="19">
        <v>0.81799919282191214</v>
      </c>
      <c r="G8307" s="19"/>
      <c r="H8307" s="19">
        <v>0.42910667376284467</v>
      </c>
      <c r="I8307" s="19"/>
      <c r="J8307" s="19">
        <v>0.91198304371173244</v>
      </c>
      <c r="K8307" s="19"/>
      <c r="L8307" s="19">
        <v>1.1262125294388219</v>
      </c>
      <c r="M8307" s="19"/>
      <c r="N8307" s="19">
        <v>0.30045715217850955</v>
      </c>
      <c r="O8307" s="19"/>
      <c r="P8307" s="50">
        <v>0.85577957028956719</v>
      </c>
      <c r="R8307" s="9" t="s">
        <v>0</v>
      </c>
    </row>
    <row r="8308" spans="2:18" x14ac:dyDescent="0.2">
      <c r="B8308" s="25">
        <v>8078</v>
      </c>
      <c r="C8308" s="193"/>
      <c r="D8308" s="19">
        <v>0.98875942942349437</v>
      </c>
      <c r="E8308" s="19"/>
      <c r="F8308" s="19">
        <v>0.83115098872925386</v>
      </c>
      <c r="G8308" s="19">
        <v>0.17090857935079778</v>
      </c>
      <c r="H8308" s="19"/>
      <c r="I8308" s="19">
        <v>0.50675746354337425</v>
      </c>
      <c r="J8308" s="19"/>
      <c r="K8308" s="19"/>
      <c r="L8308" s="19">
        <v>0.23835501560239136</v>
      </c>
      <c r="M8308" s="19"/>
      <c r="N8308" s="19">
        <v>0.53676884683656789</v>
      </c>
      <c r="O8308" s="19"/>
      <c r="P8308" s="50">
        <v>1.2498118312372488</v>
      </c>
      <c r="R8308" s="9" t="s">
        <v>0</v>
      </c>
    </row>
    <row r="8309" spans="2:18" x14ac:dyDescent="0.2">
      <c r="B8309" s="25">
        <v>8079</v>
      </c>
      <c r="C8309" s="193"/>
      <c r="D8309" s="19">
        <v>0.98955611678410971</v>
      </c>
      <c r="E8309" s="19"/>
      <c r="F8309" s="19">
        <v>1.0321730742990185</v>
      </c>
      <c r="G8309" s="19"/>
      <c r="H8309" s="19">
        <v>1.1948693450777814</v>
      </c>
      <c r="I8309" s="19">
        <v>0.32515268919294665</v>
      </c>
      <c r="J8309" s="19"/>
      <c r="K8309" s="19">
        <v>0.47852581780215719</v>
      </c>
      <c r="L8309" s="19"/>
      <c r="M8309" s="19"/>
      <c r="N8309" s="19">
        <v>0.21706816686589581</v>
      </c>
      <c r="O8309" s="19">
        <v>6.2691333863121645E-2</v>
      </c>
      <c r="P8309" s="50"/>
      <c r="R8309" s="9" t="s">
        <v>0</v>
      </c>
    </row>
    <row r="8310" spans="2:18" x14ac:dyDescent="0.2">
      <c r="B8310" s="25">
        <v>8080</v>
      </c>
      <c r="C8310" s="193"/>
      <c r="D8310" s="19">
        <v>4.3282142849356983E-2</v>
      </c>
      <c r="E8310" s="19">
        <v>0.6955260354525149</v>
      </c>
      <c r="F8310" s="19"/>
      <c r="G8310" s="19">
        <v>0.1783652563886656</v>
      </c>
      <c r="H8310" s="19"/>
      <c r="I8310" s="19">
        <v>9.4367938252686634E-2</v>
      </c>
      <c r="J8310" s="19"/>
      <c r="K8310" s="19">
        <v>0.70569879921136658</v>
      </c>
      <c r="L8310" s="19"/>
      <c r="M8310" s="19">
        <v>9.3868122145614658E-2</v>
      </c>
      <c r="N8310" s="19"/>
      <c r="O8310" s="19">
        <v>0.19475794966755069</v>
      </c>
      <c r="P8310" s="50"/>
      <c r="R8310" s="9" t="s">
        <v>0</v>
      </c>
    </row>
    <row r="8311" spans="2:18" x14ac:dyDescent="0.2">
      <c r="B8311" s="25">
        <v>8081</v>
      </c>
      <c r="C8311" s="193"/>
      <c r="D8311" s="19">
        <v>2.2414231229543197E-2</v>
      </c>
      <c r="E8311" s="19">
        <v>0.86648072505734119</v>
      </c>
      <c r="F8311" s="19"/>
      <c r="G8311" s="19">
        <v>0.72405641930823328</v>
      </c>
      <c r="H8311" s="19"/>
      <c r="I8311" s="19">
        <v>1.8102968771891144</v>
      </c>
      <c r="J8311" s="19"/>
      <c r="K8311" s="19">
        <v>0.77198535584978301</v>
      </c>
      <c r="L8311" s="19"/>
      <c r="M8311" s="19">
        <v>0.26922049760314143</v>
      </c>
      <c r="N8311" s="19"/>
      <c r="O8311" s="19"/>
      <c r="P8311" s="50">
        <v>0.11384665994564853</v>
      </c>
      <c r="R8311" s="9" t="s">
        <v>0</v>
      </c>
    </row>
    <row r="8312" spans="2:18" x14ac:dyDescent="0.2">
      <c r="B8312" s="25">
        <v>8082</v>
      </c>
      <c r="C8312" s="193">
        <v>0.65552401375637437</v>
      </c>
      <c r="D8312" s="19"/>
      <c r="E8312" s="19">
        <v>0.31285409501710809</v>
      </c>
      <c r="F8312" s="19"/>
      <c r="G8312" s="19"/>
      <c r="H8312" s="19">
        <v>0.16096599330005179</v>
      </c>
      <c r="I8312" s="19"/>
      <c r="J8312" s="19">
        <v>0.14142963489313443</v>
      </c>
      <c r="K8312" s="19">
        <v>0.55559813133770053</v>
      </c>
      <c r="L8312" s="19"/>
      <c r="M8312" s="19">
        <v>0.30527242573985491</v>
      </c>
      <c r="N8312" s="19"/>
      <c r="O8312" s="19">
        <v>1.3178566745909672</v>
      </c>
      <c r="P8312" s="50"/>
      <c r="R8312" s="9" t="s">
        <v>0</v>
      </c>
    </row>
    <row r="8313" spans="2:18" x14ac:dyDescent="0.2">
      <c r="B8313" s="25">
        <v>8083</v>
      </c>
      <c r="C8313" s="193"/>
      <c r="D8313" s="19">
        <v>1.3320194648800932</v>
      </c>
      <c r="E8313" s="19"/>
      <c r="F8313" s="19">
        <v>1.2488368359083153</v>
      </c>
      <c r="G8313" s="19"/>
      <c r="H8313" s="19">
        <v>0.48009946863778979</v>
      </c>
      <c r="I8313" s="19"/>
      <c r="J8313" s="19">
        <v>0.29665478218211311</v>
      </c>
      <c r="K8313" s="19"/>
      <c r="L8313" s="19">
        <v>0.88728183244750147</v>
      </c>
      <c r="M8313" s="19">
        <v>0.11782502404622876</v>
      </c>
      <c r="N8313" s="19"/>
      <c r="O8313" s="19"/>
      <c r="P8313" s="50">
        <v>0.90365946519211271</v>
      </c>
      <c r="R8313" s="9" t="s">
        <v>0</v>
      </c>
    </row>
    <row r="8314" spans="2:18" x14ac:dyDescent="0.2">
      <c r="B8314" s="25">
        <v>8084</v>
      </c>
      <c r="C8314" s="193"/>
      <c r="D8314" s="19">
        <v>0.11173734250122849</v>
      </c>
      <c r="E8314" s="19"/>
      <c r="F8314" s="19">
        <v>0.59653224931605098</v>
      </c>
      <c r="G8314" s="19"/>
      <c r="H8314" s="19">
        <v>0.15400404177669166</v>
      </c>
      <c r="I8314" s="19">
        <v>0.79730702273637588</v>
      </c>
      <c r="J8314" s="19"/>
      <c r="K8314" s="19">
        <v>0.61820243284649579</v>
      </c>
      <c r="L8314" s="19"/>
      <c r="M8314" s="19">
        <v>0.53767931860773455</v>
      </c>
      <c r="N8314" s="19"/>
      <c r="O8314" s="19">
        <v>0.29520603447539756</v>
      </c>
      <c r="P8314" s="50"/>
      <c r="R8314" s="9" t="s">
        <v>0</v>
      </c>
    </row>
    <row r="8315" spans="2:18" x14ac:dyDescent="0.2">
      <c r="B8315" s="25">
        <v>8085</v>
      </c>
      <c r="C8315" s="193"/>
      <c r="D8315" s="19">
        <v>3.6762243770299116E-2</v>
      </c>
      <c r="E8315" s="19">
        <v>0.2719786300646414</v>
      </c>
      <c r="F8315" s="19"/>
      <c r="G8315" s="19">
        <v>0.12209589615208763</v>
      </c>
      <c r="H8315" s="19"/>
      <c r="I8315" s="19"/>
      <c r="J8315" s="19">
        <v>0.45374509774471355</v>
      </c>
      <c r="K8315" s="19"/>
      <c r="L8315" s="19">
        <v>1.7309295312290263</v>
      </c>
      <c r="M8315" s="19"/>
      <c r="N8315" s="19">
        <v>0.44153863633707413</v>
      </c>
      <c r="O8315" s="19"/>
      <c r="P8315" s="50">
        <v>0.2335290130591576</v>
      </c>
      <c r="R8315" s="9" t="s">
        <v>0</v>
      </c>
    </row>
    <row r="8316" spans="2:18" x14ac:dyDescent="0.2">
      <c r="B8316" s="25">
        <v>8086</v>
      </c>
      <c r="C8316" s="193"/>
      <c r="D8316" s="19">
        <v>0.89280902817244512</v>
      </c>
      <c r="E8316" s="19"/>
      <c r="F8316" s="19">
        <v>0.2580652601177772</v>
      </c>
      <c r="G8316" s="19"/>
      <c r="H8316" s="19">
        <v>0.72212092524553484</v>
      </c>
      <c r="I8316" s="19"/>
      <c r="J8316" s="19">
        <v>0.73020738223591242</v>
      </c>
      <c r="K8316" s="19"/>
      <c r="L8316" s="19">
        <v>0.47642040972875199</v>
      </c>
      <c r="M8316" s="19">
        <v>0.27527315602140123</v>
      </c>
      <c r="N8316" s="19"/>
      <c r="O8316" s="19"/>
      <c r="P8316" s="50">
        <v>0.5034036847062171</v>
      </c>
      <c r="R8316" s="9" t="s">
        <v>0</v>
      </c>
    </row>
    <row r="8317" spans="2:18" x14ac:dyDescent="0.2">
      <c r="B8317" s="25">
        <v>8087</v>
      </c>
      <c r="C8317" s="193">
        <v>6.6017040364434565E-2</v>
      </c>
      <c r="D8317" s="19"/>
      <c r="E8317" s="19"/>
      <c r="F8317" s="19">
        <v>1.4836781080385368</v>
      </c>
      <c r="G8317" s="19"/>
      <c r="H8317" s="19">
        <v>0.6673742345874174</v>
      </c>
      <c r="I8317" s="19"/>
      <c r="J8317" s="19">
        <v>2.5821908963778188</v>
      </c>
      <c r="K8317" s="19"/>
      <c r="L8317" s="19">
        <v>0.95736472437577702</v>
      </c>
      <c r="M8317" s="19"/>
      <c r="N8317" s="19">
        <v>1.1432570772514763</v>
      </c>
      <c r="O8317" s="19"/>
      <c r="P8317" s="50">
        <v>0.44182955205768837</v>
      </c>
      <c r="R8317" s="9" t="s">
        <v>0</v>
      </c>
    </row>
    <row r="8318" spans="2:18" x14ac:dyDescent="0.2">
      <c r="B8318" s="25">
        <v>8088</v>
      </c>
      <c r="C8318" s="193"/>
      <c r="D8318" s="19">
        <v>0.36296294723816575</v>
      </c>
      <c r="E8318" s="19"/>
      <c r="F8318" s="19">
        <v>0.36734599265426393</v>
      </c>
      <c r="G8318" s="19">
        <v>0.39056173798578886</v>
      </c>
      <c r="H8318" s="19"/>
      <c r="I8318" s="19">
        <v>0.51692075291726336</v>
      </c>
      <c r="J8318" s="19"/>
      <c r="K8318" s="19">
        <v>0.39116487110883169</v>
      </c>
      <c r="L8318" s="19"/>
      <c r="M8318" s="19">
        <v>0.60677445299681987</v>
      </c>
      <c r="N8318" s="19"/>
      <c r="O8318" s="19"/>
      <c r="P8318" s="50">
        <v>0.54340439992693401</v>
      </c>
      <c r="R8318" s="9" t="s">
        <v>0</v>
      </c>
    </row>
    <row r="8319" spans="2:18" x14ac:dyDescent="0.2">
      <c r="B8319" s="25">
        <v>8089</v>
      </c>
      <c r="C8319" s="193"/>
      <c r="D8319" s="19">
        <v>0.26781754121357854</v>
      </c>
      <c r="E8319" s="19">
        <v>0.65705140124264516</v>
      </c>
      <c r="F8319" s="19"/>
      <c r="G8319" s="19"/>
      <c r="H8319" s="19">
        <v>0.69332790864461724</v>
      </c>
      <c r="I8319" s="19"/>
      <c r="J8319" s="19">
        <v>0.65996677354325128</v>
      </c>
      <c r="K8319" s="19"/>
      <c r="L8319" s="19">
        <v>8.8016586895838161E-2</v>
      </c>
      <c r="M8319" s="19"/>
      <c r="N8319" s="19">
        <v>0.54631540679226387</v>
      </c>
      <c r="O8319" s="19">
        <v>0.12298346502483422</v>
      </c>
      <c r="P8319" s="50"/>
      <c r="R8319" s="9" t="s">
        <v>0</v>
      </c>
    </row>
    <row r="8320" spans="2:18" x14ac:dyDescent="0.2">
      <c r="B8320" s="25">
        <v>8090</v>
      </c>
      <c r="C8320" s="193"/>
      <c r="D8320" s="19">
        <v>0.22378321639409687</v>
      </c>
      <c r="E8320" s="19"/>
      <c r="F8320" s="19">
        <v>0.7285353138059909</v>
      </c>
      <c r="G8320" s="19"/>
      <c r="H8320" s="19">
        <v>1.6279713420460276</v>
      </c>
      <c r="I8320" s="19"/>
      <c r="J8320" s="19">
        <v>0.5806130847700447</v>
      </c>
      <c r="K8320" s="19"/>
      <c r="L8320" s="19">
        <v>0.96185378083271367</v>
      </c>
      <c r="M8320" s="19"/>
      <c r="N8320" s="19">
        <v>1.2576481476739525</v>
      </c>
      <c r="O8320" s="19"/>
      <c r="P8320" s="50">
        <v>0.71682426793140908</v>
      </c>
      <c r="R8320" s="9" t="s">
        <v>0</v>
      </c>
    </row>
    <row r="8321" spans="2:18" x14ac:dyDescent="0.2">
      <c r="B8321" s="25">
        <v>8091</v>
      </c>
      <c r="C8321" s="193"/>
      <c r="D8321" s="19">
        <v>1.0935797998681658</v>
      </c>
      <c r="E8321" s="19"/>
      <c r="F8321" s="19">
        <v>0.52893034329382005</v>
      </c>
      <c r="G8321" s="19"/>
      <c r="H8321" s="19">
        <v>1.9385668068120803</v>
      </c>
      <c r="I8321" s="19"/>
      <c r="J8321" s="19">
        <v>1.9359457709292107</v>
      </c>
      <c r="K8321" s="19"/>
      <c r="L8321" s="19">
        <v>1.0360207646744934</v>
      </c>
      <c r="M8321" s="19"/>
      <c r="N8321" s="19">
        <v>1.0758615730150913</v>
      </c>
      <c r="O8321" s="19"/>
      <c r="P8321" s="50">
        <v>1.5294052683122452</v>
      </c>
      <c r="R8321" s="9" t="s">
        <v>0</v>
      </c>
    </row>
    <row r="8322" spans="2:18" x14ac:dyDescent="0.2">
      <c r="B8322" s="25">
        <v>8092</v>
      </c>
      <c r="C8322" s="193"/>
      <c r="D8322" s="19">
        <v>0.52021664550735702</v>
      </c>
      <c r="E8322" s="19"/>
      <c r="F8322" s="19">
        <v>0.178332393717101</v>
      </c>
      <c r="G8322" s="19"/>
      <c r="H8322" s="19">
        <v>1.3422615874588781</v>
      </c>
      <c r="I8322" s="19"/>
      <c r="J8322" s="19">
        <v>6.2998606154049119E-3</v>
      </c>
      <c r="K8322" s="19">
        <v>0.27714392847195463</v>
      </c>
      <c r="L8322" s="19"/>
      <c r="M8322" s="19"/>
      <c r="N8322" s="19">
        <v>0.7386121479670672</v>
      </c>
      <c r="O8322" s="19"/>
      <c r="P8322" s="50">
        <v>0.31883500500433887</v>
      </c>
      <c r="R8322" s="9" t="s">
        <v>0</v>
      </c>
    </row>
    <row r="8323" spans="2:18" x14ac:dyDescent="0.2">
      <c r="B8323" s="25">
        <v>8093</v>
      </c>
      <c r="C8323" s="193">
        <v>1.0240208296605648</v>
      </c>
      <c r="D8323" s="19"/>
      <c r="E8323" s="19">
        <v>1.3039343264306782</v>
      </c>
      <c r="F8323" s="19"/>
      <c r="G8323" s="19">
        <v>1.3884269692211568</v>
      </c>
      <c r="H8323" s="19"/>
      <c r="I8323" s="19">
        <v>1.1064391355103813</v>
      </c>
      <c r="J8323" s="19"/>
      <c r="K8323" s="19">
        <v>0.2970303272114172</v>
      </c>
      <c r="L8323" s="19"/>
      <c r="M8323" s="19">
        <v>0.59280613864299214</v>
      </c>
      <c r="N8323" s="19"/>
      <c r="O8323" s="19">
        <v>1.3857787315372088</v>
      </c>
      <c r="P8323" s="50"/>
      <c r="R8323" s="9" t="s">
        <v>0</v>
      </c>
    </row>
    <row r="8324" spans="2:18" x14ac:dyDescent="0.2">
      <c r="B8324" s="25">
        <v>8094</v>
      </c>
      <c r="C8324" s="193">
        <v>2.6880541361489537E-2</v>
      </c>
      <c r="D8324" s="19"/>
      <c r="E8324" s="19"/>
      <c r="F8324" s="19">
        <v>0.58389622181697021</v>
      </c>
      <c r="G8324" s="19"/>
      <c r="H8324" s="19">
        <v>0.54018714590630079</v>
      </c>
      <c r="I8324" s="19"/>
      <c r="J8324" s="19">
        <v>0.97225473262604734</v>
      </c>
      <c r="K8324" s="19"/>
      <c r="L8324" s="19">
        <v>9.757347979494771E-2</v>
      </c>
      <c r="M8324" s="19">
        <v>0.61072223286644323</v>
      </c>
      <c r="N8324" s="19"/>
      <c r="O8324" s="19">
        <v>0.40492381284038814</v>
      </c>
      <c r="P8324" s="50"/>
      <c r="R8324" s="9" t="s">
        <v>0</v>
      </c>
    </row>
    <row r="8325" spans="2:18" x14ac:dyDescent="0.2">
      <c r="B8325" s="25">
        <v>8095</v>
      </c>
      <c r="C8325" s="193">
        <v>6.8077098570689762E-2</v>
      </c>
      <c r="D8325" s="19"/>
      <c r="E8325" s="19">
        <v>7.2099073862380972E-2</v>
      </c>
      <c r="F8325" s="19"/>
      <c r="G8325" s="19">
        <v>0.29977180653367441</v>
      </c>
      <c r="H8325" s="19"/>
      <c r="I8325" s="19"/>
      <c r="J8325" s="19">
        <v>0.50122541491394235</v>
      </c>
      <c r="K8325" s="19">
        <v>0.21162326627157038</v>
      </c>
      <c r="L8325" s="19"/>
      <c r="M8325" s="19">
        <v>5.4691346028655892E-2</v>
      </c>
      <c r="N8325" s="19"/>
      <c r="O8325" s="19">
        <v>0.60764006392268843</v>
      </c>
      <c r="P8325" s="50"/>
      <c r="R8325" s="9" t="s">
        <v>0</v>
      </c>
    </row>
    <row r="8326" spans="2:18" x14ac:dyDescent="0.2">
      <c r="B8326" s="25">
        <v>8096</v>
      </c>
      <c r="C8326" s="193">
        <v>0.81304100385981992</v>
      </c>
      <c r="D8326" s="19"/>
      <c r="E8326" s="19">
        <v>0.21669756782764119</v>
      </c>
      <c r="F8326" s="19"/>
      <c r="G8326" s="19">
        <v>1.2063031552676635</v>
      </c>
      <c r="H8326" s="19"/>
      <c r="I8326" s="19">
        <v>0.66171737107028894</v>
      </c>
      <c r="J8326" s="19"/>
      <c r="K8326" s="19">
        <v>0.85962967435857907</v>
      </c>
      <c r="L8326" s="19"/>
      <c r="M8326" s="19"/>
      <c r="N8326" s="19">
        <v>4.1610166568557337E-2</v>
      </c>
      <c r="O8326" s="19">
        <v>1.2263270803829289</v>
      </c>
      <c r="P8326" s="50"/>
      <c r="R8326" s="9" t="s">
        <v>0</v>
      </c>
    </row>
    <row r="8327" spans="2:18" x14ac:dyDescent="0.2">
      <c r="B8327" s="25">
        <v>8097</v>
      </c>
      <c r="C8327" s="193">
        <v>0.44472705632339449</v>
      </c>
      <c r="D8327" s="19"/>
      <c r="E8327" s="19"/>
      <c r="F8327" s="19">
        <v>0.30298722608218881</v>
      </c>
      <c r="G8327" s="19"/>
      <c r="H8327" s="19">
        <v>1.0834045073793157</v>
      </c>
      <c r="I8327" s="19"/>
      <c r="J8327" s="19">
        <v>0.31255646706907386</v>
      </c>
      <c r="K8327" s="19"/>
      <c r="L8327" s="19">
        <v>0.65731635450004411</v>
      </c>
      <c r="M8327" s="19"/>
      <c r="N8327" s="19">
        <v>0.2665314006824136</v>
      </c>
      <c r="O8327" s="19">
        <v>0.83961444306383248</v>
      </c>
      <c r="P8327" s="50"/>
      <c r="R8327" s="9" t="s">
        <v>0</v>
      </c>
    </row>
    <row r="8328" spans="2:18" x14ac:dyDescent="0.2">
      <c r="B8328" s="25">
        <v>8098</v>
      </c>
      <c r="C8328" s="193">
        <v>2.2387566124146225</v>
      </c>
      <c r="D8328" s="19"/>
      <c r="E8328" s="19">
        <v>1.8552131628369184</v>
      </c>
      <c r="F8328" s="19"/>
      <c r="G8328" s="19">
        <v>2.2077669932297037</v>
      </c>
      <c r="H8328" s="19"/>
      <c r="I8328" s="19">
        <v>2.2458258533425051</v>
      </c>
      <c r="J8328" s="19"/>
      <c r="K8328" s="19">
        <v>1.8142295606141807</v>
      </c>
      <c r="L8328" s="19"/>
      <c r="M8328" s="19">
        <v>3.0476285869077242</v>
      </c>
      <c r="N8328" s="19"/>
      <c r="O8328" s="19">
        <v>2.1573450227723199</v>
      </c>
      <c r="P8328" s="50"/>
      <c r="R8328" s="9" t="s">
        <v>0</v>
      </c>
    </row>
    <row r="8329" spans="2:18" x14ac:dyDescent="0.2">
      <c r="B8329" s="25">
        <v>8099</v>
      </c>
      <c r="C8329" s="193"/>
      <c r="D8329" s="19">
        <v>0.55041794860762927</v>
      </c>
      <c r="E8329" s="19"/>
      <c r="F8329" s="19">
        <v>0.87917643990737671</v>
      </c>
      <c r="G8329" s="19"/>
      <c r="H8329" s="19">
        <v>0.34737170094165004</v>
      </c>
      <c r="I8329" s="19"/>
      <c r="J8329" s="19">
        <v>0.96193737892591047</v>
      </c>
      <c r="K8329" s="19"/>
      <c r="L8329" s="19">
        <v>1.3664213704775297</v>
      </c>
      <c r="M8329" s="19"/>
      <c r="N8329" s="19">
        <v>1.3771964948038622</v>
      </c>
      <c r="O8329" s="19"/>
      <c r="P8329" s="50">
        <v>0.11295677160867601</v>
      </c>
      <c r="R8329" s="9" t="s">
        <v>0</v>
      </c>
    </row>
    <row r="8330" spans="2:18" x14ac:dyDescent="0.2">
      <c r="B8330" s="25">
        <v>8100</v>
      </c>
      <c r="C8330" s="193">
        <v>0.14129143332664235</v>
      </c>
      <c r="D8330" s="19"/>
      <c r="E8330" s="19">
        <v>0.52459374344645315</v>
      </c>
      <c r="F8330" s="19"/>
      <c r="G8330" s="19">
        <v>0.91691161017767908</v>
      </c>
      <c r="H8330" s="19"/>
      <c r="I8330" s="19"/>
      <c r="J8330" s="19">
        <v>0.30559573782585492</v>
      </c>
      <c r="K8330" s="19">
        <v>0.51961539835060144</v>
      </c>
      <c r="L8330" s="19"/>
      <c r="M8330" s="19">
        <v>0.3773489066294668</v>
      </c>
      <c r="N8330" s="19"/>
      <c r="O8330" s="19">
        <v>1.1297127300600698</v>
      </c>
      <c r="P8330" s="50"/>
      <c r="R8330" s="9" t="s">
        <v>0</v>
      </c>
    </row>
    <row r="8331" spans="2:18" x14ac:dyDescent="0.2">
      <c r="B8331" s="25">
        <v>8101</v>
      </c>
      <c r="C8331" s="193">
        <v>2.5735108606336436</v>
      </c>
      <c r="D8331" s="19"/>
      <c r="E8331" s="19">
        <v>1.9194175820171313</v>
      </c>
      <c r="F8331" s="19"/>
      <c r="G8331" s="19">
        <v>2.3204726713577655</v>
      </c>
      <c r="H8331" s="19"/>
      <c r="I8331" s="19">
        <v>2.5431098648221924</v>
      </c>
      <c r="J8331" s="19"/>
      <c r="K8331" s="19">
        <v>2.5210360670758285</v>
      </c>
      <c r="L8331" s="19"/>
      <c r="M8331" s="19">
        <v>2.0877634032418007</v>
      </c>
      <c r="N8331" s="19"/>
      <c r="O8331" s="19">
        <v>2.6888526488729632</v>
      </c>
      <c r="P8331" s="50"/>
      <c r="R8331" s="9" t="s">
        <v>0</v>
      </c>
    </row>
    <row r="8332" spans="2:18" x14ac:dyDescent="0.2">
      <c r="B8332" s="25">
        <v>8102</v>
      </c>
      <c r="C8332" s="193">
        <v>1.2991893737655518</v>
      </c>
      <c r="D8332" s="19"/>
      <c r="E8332" s="19">
        <v>0.60470793506409404</v>
      </c>
      <c r="F8332" s="19"/>
      <c r="G8332" s="19">
        <v>0.37534020488837344</v>
      </c>
      <c r="H8332" s="19"/>
      <c r="I8332" s="19"/>
      <c r="J8332" s="19">
        <v>2.1938255052167798E-2</v>
      </c>
      <c r="K8332" s="19">
        <v>0.99712542368138324</v>
      </c>
      <c r="L8332" s="19"/>
      <c r="M8332" s="19"/>
      <c r="N8332" s="19">
        <v>0.99723672883709891</v>
      </c>
      <c r="O8332" s="19">
        <v>0.26059029636675413</v>
      </c>
      <c r="P8332" s="50"/>
      <c r="R8332" s="9" t="s">
        <v>0</v>
      </c>
    </row>
    <row r="8333" spans="2:18" x14ac:dyDescent="0.2">
      <c r="B8333" s="25">
        <v>8103</v>
      </c>
      <c r="C8333" s="193">
        <v>0.29190577804858853</v>
      </c>
      <c r="D8333" s="19"/>
      <c r="E8333" s="19">
        <v>0.43087242683346177</v>
      </c>
      <c r="F8333" s="19"/>
      <c r="G8333" s="19">
        <v>0.27908319176386759</v>
      </c>
      <c r="H8333" s="19"/>
      <c r="I8333" s="19">
        <v>0.35414317847891563</v>
      </c>
      <c r="J8333" s="19"/>
      <c r="K8333" s="19">
        <v>0.66043203185768806</v>
      </c>
      <c r="L8333" s="19"/>
      <c r="M8333" s="19"/>
      <c r="N8333" s="19">
        <v>0.85703624567973369</v>
      </c>
      <c r="O8333" s="19">
        <v>1.0758083574304569</v>
      </c>
      <c r="P8333" s="50"/>
      <c r="R8333" s="9" t="s">
        <v>0</v>
      </c>
    </row>
    <row r="8334" spans="2:18" x14ac:dyDescent="0.2">
      <c r="B8334" s="25">
        <v>8104</v>
      </c>
      <c r="C8334" s="193">
        <v>1.30632506289089</v>
      </c>
      <c r="D8334" s="19"/>
      <c r="E8334" s="19">
        <v>0.11796573208530697</v>
      </c>
      <c r="F8334" s="19"/>
      <c r="G8334" s="19">
        <v>0.18149574617620795</v>
      </c>
      <c r="H8334" s="19"/>
      <c r="I8334" s="19">
        <v>0.82289079886084138</v>
      </c>
      <c r="J8334" s="19"/>
      <c r="K8334" s="19">
        <v>9.8070062922236287E-2</v>
      </c>
      <c r="L8334" s="19"/>
      <c r="M8334" s="19">
        <v>1.3581381417286447</v>
      </c>
      <c r="N8334" s="19"/>
      <c r="O8334" s="19">
        <v>0.19030113642668822</v>
      </c>
      <c r="P8334" s="50"/>
      <c r="R8334" s="9" t="s">
        <v>0</v>
      </c>
    </row>
    <row r="8335" spans="2:18" x14ac:dyDescent="0.2">
      <c r="B8335" s="25">
        <v>8105</v>
      </c>
      <c r="C8335" s="193">
        <v>1.1572022952525183</v>
      </c>
      <c r="D8335" s="19"/>
      <c r="E8335" s="19">
        <v>0.71355790681198328</v>
      </c>
      <c r="F8335" s="19"/>
      <c r="G8335" s="19">
        <v>0.53909787783848595</v>
      </c>
      <c r="H8335" s="19"/>
      <c r="I8335" s="19">
        <v>0.71631114368466065</v>
      </c>
      <c r="J8335" s="19"/>
      <c r="K8335" s="19">
        <v>0.8423607597281233</v>
      </c>
      <c r="L8335" s="19"/>
      <c r="M8335" s="19">
        <v>0.64856225131566025</v>
      </c>
      <c r="N8335" s="19"/>
      <c r="O8335" s="19">
        <v>1.1090521781200795</v>
      </c>
      <c r="P8335" s="50"/>
      <c r="R8335" s="9" t="s">
        <v>0</v>
      </c>
    </row>
    <row r="8336" spans="2:18" x14ac:dyDescent="0.2">
      <c r="B8336" s="25">
        <v>8106</v>
      </c>
      <c r="C8336" s="193"/>
      <c r="D8336" s="19">
        <v>0.36420698646196847</v>
      </c>
      <c r="E8336" s="19"/>
      <c r="F8336" s="19">
        <v>0.4739272215281749</v>
      </c>
      <c r="G8336" s="19"/>
      <c r="H8336" s="19">
        <v>0.30261615366685662</v>
      </c>
      <c r="I8336" s="19"/>
      <c r="J8336" s="19">
        <v>0.52622239719357211</v>
      </c>
      <c r="K8336" s="19"/>
      <c r="L8336" s="19">
        <v>1.1638160950128573</v>
      </c>
      <c r="M8336" s="19"/>
      <c r="N8336" s="19">
        <v>0.64677861083944421</v>
      </c>
      <c r="O8336" s="19">
        <v>0.15414329315928271</v>
      </c>
      <c r="P8336" s="50"/>
      <c r="R8336" s="9" t="s">
        <v>0</v>
      </c>
    </row>
    <row r="8337" spans="2:18" x14ac:dyDescent="0.2">
      <c r="B8337" s="25">
        <v>8107</v>
      </c>
      <c r="C8337" s="193"/>
      <c r="D8337" s="19">
        <v>0.20243845739811125</v>
      </c>
      <c r="E8337" s="19"/>
      <c r="F8337" s="19">
        <v>0.5746749233489602</v>
      </c>
      <c r="G8337" s="19"/>
      <c r="H8337" s="19">
        <v>0.6538936657923653</v>
      </c>
      <c r="I8337" s="19"/>
      <c r="J8337" s="19">
        <v>0.77692124475825819</v>
      </c>
      <c r="K8337" s="19"/>
      <c r="L8337" s="19">
        <v>0.62234492433009392</v>
      </c>
      <c r="M8337" s="19"/>
      <c r="N8337" s="19">
        <v>0.51825179570254065</v>
      </c>
      <c r="O8337" s="19">
        <v>0.53473734362148029</v>
      </c>
      <c r="P8337" s="50"/>
      <c r="R8337" s="9" t="s">
        <v>0</v>
      </c>
    </row>
    <row r="8338" spans="2:18" x14ac:dyDescent="0.2">
      <c r="B8338" s="25">
        <v>8108</v>
      </c>
      <c r="C8338" s="193">
        <v>0.1406402607072948</v>
      </c>
      <c r="D8338" s="19"/>
      <c r="E8338" s="19">
        <v>1.751417533865911</v>
      </c>
      <c r="F8338" s="19"/>
      <c r="G8338" s="19">
        <v>1.5161178523968983</v>
      </c>
      <c r="H8338" s="19"/>
      <c r="I8338" s="19">
        <v>0.45087410108717568</v>
      </c>
      <c r="J8338" s="19"/>
      <c r="K8338" s="19">
        <v>0.74736861879439864</v>
      </c>
      <c r="L8338" s="19"/>
      <c r="M8338" s="19">
        <v>1.0910583879213245</v>
      </c>
      <c r="N8338" s="19"/>
      <c r="O8338" s="19">
        <v>2.119719015659788</v>
      </c>
      <c r="P8338" s="50"/>
      <c r="R8338" s="9" t="s">
        <v>0</v>
      </c>
    </row>
    <row r="8339" spans="2:18" x14ac:dyDescent="0.2">
      <c r="B8339" s="25">
        <v>8109</v>
      </c>
      <c r="C8339" s="193"/>
      <c r="D8339" s="19">
        <v>1.105968401719563</v>
      </c>
      <c r="E8339" s="19"/>
      <c r="F8339" s="19">
        <v>0.41325889563017465</v>
      </c>
      <c r="G8339" s="19"/>
      <c r="H8339" s="19">
        <v>0.76922192073585849</v>
      </c>
      <c r="I8339" s="19"/>
      <c r="J8339" s="19">
        <v>1.5929512824861365</v>
      </c>
      <c r="K8339" s="19"/>
      <c r="L8339" s="19">
        <v>0.97886665188917021</v>
      </c>
      <c r="M8339" s="19"/>
      <c r="N8339" s="19">
        <v>0.61621755391283728</v>
      </c>
      <c r="O8339" s="19"/>
      <c r="P8339" s="50">
        <v>1.6675839521523372</v>
      </c>
      <c r="R8339" s="9" t="s">
        <v>0</v>
      </c>
    </row>
    <row r="8340" spans="2:18" x14ac:dyDescent="0.2">
      <c r="B8340" s="25">
        <v>8110</v>
      </c>
      <c r="C8340" s="193">
        <v>0.19164541755321898</v>
      </c>
      <c r="D8340" s="19"/>
      <c r="E8340" s="19"/>
      <c r="F8340" s="19">
        <v>0.24425024388015124</v>
      </c>
      <c r="G8340" s="19"/>
      <c r="H8340" s="19">
        <v>1.8142204237140452E-2</v>
      </c>
      <c r="I8340" s="19"/>
      <c r="J8340" s="19">
        <v>0.16100946585182613</v>
      </c>
      <c r="K8340" s="19"/>
      <c r="L8340" s="19">
        <v>0.37108291556888456</v>
      </c>
      <c r="M8340" s="19"/>
      <c r="N8340" s="19">
        <v>6.2757835350627802E-2</v>
      </c>
      <c r="O8340" s="19">
        <v>0.90048994589146647</v>
      </c>
      <c r="P8340" s="50"/>
      <c r="R8340" s="9" t="s">
        <v>0</v>
      </c>
    </row>
    <row r="8341" spans="2:18" x14ac:dyDescent="0.2">
      <c r="B8341" s="25">
        <v>8111</v>
      </c>
      <c r="C8341" s="193">
        <v>0.33563045154195803</v>
      </c>
      <c r="D8341" s="19"/>
      <c r="E8341" s="19">
        <v>0.28188024264530281</v>
      </c>
      <c r="F8341" s="19"/>
      <c r="G8341" s="19">
        <v>0.2907624244006648</v>
      </c>
      <c r="H8341" s="19"/>
      <c r="I8341" s="19">
        <v>1.04537997244271</v>
      </c>
      <c r="J8341" s="19"/>
      <c r="K8341" s="19">
        <v>0.80798416693343023</v>
      </c>
      <c r="L8341" s="19"/>
      <c r="M8341" s="19">
        <v>0.70869481004213253</v>
      </c>
      <c r="N8341" s="19"/>
      <c r="O8341" s="19">
        <v>0.35402715936327145</v>
      </c>
      <c r="P8341" s="50"/>
      <c r="R8341" s="9" t="s">
        <v>0</v>
      </c>
    </row>
    <row r="8342" spans="2:18" x14ac:dyDescent="0.2">
      <c r="B8342" s="25">
        <v>8112</v>
      </c>
      <c r="C8342" s="193">
        <v>7.9734271762988557E-2</v>
      </c>
      <c r="D8342" s="19"/>
      <c r="E8342" s="19"/>
      <c r="F8342" s="19">
        <v>0.22196090338010779</v>
      </c>
      <c r="G8342" s="19">
        <v>0.63620925815272689</v>
      </c>
      <c r="H8342" s="19"/>
      <c r="I8342" s="19"/>
      <c r="J8342" s="19">
        <v>2.2351322712215932E-2</v>
      </c>
      <c r="K8342" s="19">
        <v>8.469996306528671E-2</v>
      </c>
      <c r="L8342" s="19"/>
      <c r="M8342" s="19"/>
      <c r="N8342" s="19">
        <v>1.0311903802743172</v>
      </c>
      <c r="O8342" s="19">
        <v>0.58057386250983944</v>
      </c>
      <c r="P8342" s="50"/>
      <c r="R8342" s="9" t="s">
        <v>0</v>
      </c>
    </row>
    <row r="8343" spans="2:18" x14ac:dyDescent="0.2">
      <c r="B8343" s="25">
        <v>8113</v>
      </c>
      <c r="C8343" s="193"/>
      <c r="D8343" s="19">
        <v>0.4451971531574066</v>
      </c>
      <c r="E8343" s="19"/>
      <c r="F8343" s="19">
        <v>1.3925191096846514</v>
      </c>
      <c r="G8343" s="19"/>
      <c r="H8343" s="19">
        <v>1.4506352722965896</v>
      </c>
      <c r="I8343" s="19"/>
      <c r="J8343" s="19">
        <v>0.58609053687789803</v>
      </c>
      <c r="K8343" s="19"/>
      <c r="L8343" s="19">
        <v>1.5975710398040457</v>
      </c>
      <c r="M8343" s="19"/>
      <c r="N8343" s="19">
        <v>0.73902772940923156</v>
      </c>
      <c r="O8343" s="19"/>
      <c r="P8343" s="50">
        <v>0.76491575282777524</v>
      </c>
      <c r="R8343" s="9" t="s">
        <v>0</v>
      </c>
    </row>
    <row r="8344" spans="2:18" x14ac:dyDescent="0.2">
      <c r="B8344" s="25">
        <v>8114</v>
      </c>
      <c r="C8344" s="193">
        <v>0.66491790478743662</v>
      </c>
      <c r="D8344" s="19"/>
      <c r="E8344" s="19">
        <v>0.89961600931553631</v>
      </c>
      <c r="F8344" s="19"/>
      <c r="G8344" s="19">
        <v>0.91122272915681224</v>
      </c>
      <c r="H8344" s="19"/>
      <c r="I8344" s="19">
        <v>0.92557996859215075</v>
      </c>
      <c r="J8344" s="19"/>
      <c r="K8344" s="19">
        <v>0.90708037664958929</v>
      </c>
      <c r="L8344" s="19"/>
      <c r="M8344" s="19"/>
      <c r="N8344" s="19">
        <v>0.13162026451641257</v>
      </c>
      <c r="O8344" s="19"/>
      <c r="P8344" s="50">
        <v>3.8445318583946952E-2</v>
      </c>
      <c r="R8344" s="9" t="s">
        <v>0</v>
      </c>
    </row>
    <row r="8345" spans="2:18" x14ac:dyDescent="0.2">
      <c r="B8345" s="25">
        <v>8115</v>
      </c>
      <c r="C8345" s="193"/>
      <c r="D8345" s="19">
        <v>0.42805047447024369</v>
      </c>
      <c r="E8345" s="19"/>
      <c r="F8345" s="19">
        <v>1.7431928209542538</v>
      </c>
      <c r="G8345" s="19"/>
      <c r="H8345" s="19">
        <v>0.45764290721049311</v>
      </c>
      <c r="I8345" s="19"/>
      <c r="J8345" s="19">
        <v>0.32918464115940094</v>
      </c>
      <c r="K8345" s="19"/>
      <c r="L8345" s="19">
        <v>1.2216227944241564</v>
      </c>
      <c r="M8345" s="19">
        <v>0.28543522817111122</v>
      </c>
      <c r="N8345" s="19"/>
      <c r="O8345" s="19"/>
      <c r="P8345" s="50">
        <v>1.0651887489631027</v>
      </c>
      <c r="R8345" s="9" t="s">
        <v>0</v>
      </c>
    </row>
    <row r="8346" spans="2:18" x14ac:dyDescent="0.2">
      <c r="B8346" s="25">
        <v>8116</v>
      </c>
      <c r="C8346" s="193"/>
      <c r="D8346" s="19">
        <v>0.38025338987454566</v>
      </c>
      <c r="E8346" s="19"/>
      <c r="F8346" s="19">
        <v>0.21904936102042527</v>
      </c>
      <c r="G8346" s="19"/>
      <c r="H8346" s="19">
        <v>0.29834106357713708</v>
      </c>
      <c r="I8346" s="19"/>
      <c r="J8346" s="19">
        <v>0.37283117446173913</v>
      </c>
      <c r="K8346" s="19"/>
      <c r="L8346" s="19">
        <v>0.22537006125922182</v>
      </c>
      <c r="M8346" s="19"/>
      <c r="N8346" s="19">
        <v>0.52874501192620482</v>
      </c>
      <c r="O8346" s="19"/>
      <c r="P8346" s="50">
        <v>0.59013976950258984</v>
      </c>
      <c r="R8346" s="9" t="s">
        <v>0</v>
      </c>
    </row>
    <row r="8347" spans="2:18" x14ac:dyDescent="0.2">
      <c r="B8347" s="25">
        <v>8117</v>
      </c>
      <c r="C8347" s="193">
        <v>0.88212690499615409</v>
      </c>
      <c r="D8347" s="19"/>
      <c r="E8347" s="19">
        <v>1.2017663870258755</v>
      </c>
      <c r="F8347" s="19"/>
      <c r="G8347" s="19">
        <v>0.92709636289735653</v>
      </c>
      <c r="H8347" s="19"/>
      <c r="I8347" s="19"/>
      <c r="J8347" s="19">
        <v>0.73663098343366573</v>
      </c>
      <c r="K8347" s="19">
        <v>0.11683646092125065</v>
      </c>
      <c r="L8347" s="19"/>
      <c r="M8347" s="19"/>
      <c r="N8347" s="19">
        <v>0.47053681864350805</v>
      </c>
      <c r="O8347" s="19">
        <v>0.35615434728770945</v>
      </c>
      <c r="P8347" s="50"/>
      <c r="R8347" s="9" t="s">
        <v>0</v>
      </c>
    </row>
    <row r="8348" spans="2:18" x14ac:dyDescent="0.2">
      <c r="B8348" s="25">
        <v>8118</v>
      </c>
      <c r="C8348" s="193">
        <v>1.4153879849313491</v>
      </c>
      <c r="D8348" s="19"/>
      <c r="E8348" s="19">
        <v>1.6262068690223603</v>
      </c>
      <c r="F8348" s="19"/>
      <c r="G8348" s="19">
        <v>0.93803878657617012</v>
      </c>
      <c r="H8348" s="19"/>
      <c r="I8348" s="19">
        <v>1.7106694012105079</v>
      </c>
      <c r="J8348" s="19"/>
      <c r="K8348" s="19">
        <v>2.5171522715949215</v>
      </c>
      <c r="L8348" s="19"/>
      <c r="M8348" s="19">
        <v>1.4825849288899173</v>
      </c>
      <c r="N8348" s="19"/>
      <c r="O8348" s="19">
        <v>1.0158832625269238</v>
      </c>
      <c r="P8348" s="50"/>
      <c r="R8348" s="9" t="s">
        <v>0</v>
      </c>
    </row>
    <row r="8349" spans="2:18" x14ac:dyDescent="0.2">
      <c r="B8349" s="25">
        <v>8119</v>
      </c>
      <c r="C8349" s="193"/>
      <c r="D8349" s="19">
        <v>0.33547329563794193</v>
      </c>
      <c r="E8349" s="19"/>
      <c r="F8349" s="19">
        <v>0.59822820786997988</v>
      </c>
      <c r="G8349" s="19"/>
      <c r="H8349" s="19">
        <v>0.30420789986472979</v>
      </c>
      <c r="I8349" s="19"/>
      <c r="J8349" s="19">
        <v>0.80015331048373783</v>
      </c>
      <c r="K8349" s="19"/>
      <c r="L8349" s="19">
        <v>0.37303221600808922</v>
      </c>
      <c r="M8349" s="19">
        <v>0.10625567881537358</v>
      </c>
      <c r="N8349" s="19"/>
      <c r="O8349" s="19"/>
      <c r="P8349" s="50">
        <v>0.93236312897334339</v>
      </c>
      <c r="R8349" s="9" t="s">
        <v>0</v>
      </c>
    </row>
    <row r="8350" spans="2:18" x14ac:dyDescent="0.2">
      <c r="B8350" s="25">
        <v>8120</v>
      </c>
      <c r="C8350" s="193">
        <v>0.25570938236791019</v>
      </c>
      <c r="D8350" s="19"/>
      <c r="E8350" s="19">
        <v>3.613435396774288E-2</v>
      </c>
      <c r="F8350" s="19"/>
      <c r="G8350" s="19"/>
      <c r="H8350" s="19">
        <v>0.11556146290593053</v>
      </c>
      <c r="I8350" s="19"/>
      <c r="J8350" s="19">
        <v>0.19811759776229829</v>
      </c>
      <c r="K8350" s="19"/>
      <c r="L8350" s="19">
        <v>0.46052195291252335</v>
      </c>
      <c r="M8350" s="19">
        <v>0.31002164177547886</v>
      </c>
      <c r="N8350" s="19"/>
      <c r="O8350" s="19">
        <v>6.3103360218991406E-2</v>
      </c>
      <c r="P8350" s="50"/>
      <c r="R8350" s="9" t="s">
        <v>0</v>
      </c>
    </row>
    <row r="8351" spans="2:18" x14ac:dyDescent="0.2">
      <c r="B8351" s="25">
        <v>8121</v>
      </c>
      <c r="C8351" s="193">
        <v>0.37120272262865617</v>
      </c>
      <c r="D8351" s="19"/>
      <c r="E8351" s="19">
        <v>1.3762039416553979</v>
      </c>
      <c r="F8351" s="19"/>
      <c r="G8351" s="19">
        <v>0.71993129476377637</v>
      </c>
      <c r="H8351" s="19"/>
      <c r="I8351" s="19">
        <v>0.48972007834095582</v>
      </c>
      <c r="J8351" s="19"/>
      <c r="K8351" s="19">
        <v>0.88640876757408427</v>
      </c>
      <c r="L8351" s="19"/>
      <c r="M8351" s="19">
        <v>1.42570794199058</v>
      </c>
      <c r="N8351" s="19"/>
      <c r="O8351" s="19">
        <v>1.2828897153863874</v>
      </c>
      <c r="P8351" s="50"/>
      <c r="R8351" s="9" t="s">
        <v>0</v>
      </c>
    </row>
    <row r="8352" spans="2:18" x14ac:dyDescent="0.2">
      <c r="B8352" s="25">
        <v>8122</v>
      </c>
      <c r="C8352" s="193"/>
      <c r="D8352" s="19">
        <v>2.2287638750476995</v>
      </c>
      <c r="E8352" s="19"/>
      <c r="F8352" s="19">
        <v>0.9415559317699147</v>
      </c>
      <c r="G8352" s="19"/>
      <c r="H8352" s="19">
        <v>1.0826869147788378</v>
      </c>
      <c r="I8352" s="19"/>
      <c r="J8352" s="19">
        <v>1.2921920216161371</v>
      </c>
      <c r="K8352" s="19"/>
      <c r="L8352" s="19">
        <v>1.5032117216173257</v>
      </c>
      <c r="M8352" s="19"/>
      <c r="N8352" s="19">
        <v>0.74408439673316884</v>
      </c>
      <c r="O8352" s="19"/>
      <c r="P8352" s="50">
        <v>1.1455161012503103</v>
      </c>
      <c r="R8352" s="9" t="s">
        <v>0</v>
      </c>
    </row>
    <row r="8353" spans="2:18" x14ac:dyDescent="0.2">
      <c r="B8353" s="25">
        <v>8123</v>
      </c>
      <c r="C8353" s="193">
        <v>0.9104148912430301</v>
      </c>
      <c r="D8353" s="19"/>
      <c r="E8353" s="19">
        <v>0.56035866551805635</v>
      </c>
      <c r="F8353" s="19"/>
      <c r="G8353" s="19">
        <v>0.86361173662078172</v>
      </c>
      <c r="H8353" s="19"/>
      <c r="I8353" s="19">
        <v>0.75992021821379729</v>
      </c>
      <c r="J8353" s="19"/>
      <c r="K8353" s="19">
        <v>1.4365907990548494</v>
      </c>
      <c r="L8353" s="19"/>
      <c r="M8353" s="19">
        <v>1.8210114333969731</v>
      </c>
      <c r="N8353" s="19"/>
      <c r="O8353" s="19">
        <v>1.0438023816745148</v>
      </c>
      <c r="P8353" s="50"/>
      <c r="R8353" s="9" t="s">
        <v>0</v>
      </c>
    </row>
    <row r="8354" spans="2:18" x14ac:dyDescent="0.2">
      <c r="B8354" s="25">
        <v>8124</v>
      </c>
      <c r="C8354" s="193"/>
      <c r="D8354" s="19">
        <v>0.18047934620976255</v>
      </c>
      <c r="E8354" s="19">
        <v>0.2221313907149074</v>
      </c>
      <c r="F8354" s="19"/>
      <c r="G8354" s="19">
        <v>0.58344507730612982</v>
      </c>
      <c r="H8354" s="19"/>
      <c r="I8354" s="19"/>
      <c r="J8354" s="19">
        <v>0.97660239210577726</v>
      </c>
      <c r="K8354" s="19">
        <v>0.31976709750243043</v>
      </c>
      <c r="L8354" s="19"/>
      <c r="M8354" s="19">
        <v>0.68457868280967138</v>
      </c>
      <c r="N8354" s="19"/>
      <c r="O8354" s="19">
        <v>0.31793014804097525</v>
      </c>
      <c r="P8354" s="50"/>
      <c r="R8354" s="9" t="s">
        <v>0</v>
      </c>
    </row>
    <row r="8355" spans="2:18" x14ac:dyDescent="0.2">
      <c r="B8355" s="25">
        <v>8125</v>
      </c>
      <c r="C8355" s="193">
        <v>0.710497210544069</v>
      </c>
      <c r="D8355" s="19"/>
      <c r="E8355" s="19">
        <v>1.36847306312599</v>
      </c>
      <c r="F8355" s="19"/>
      <c r="G8355" s="19"/>
      <c r="H8355" s="19">
        <v>0.19415115698108951</v>
      </c>
      <c r="I8355" s="19">
        <v>0.29650115188877318</v>
      </c>
      <c r="J8355" s="19"/>
      <c r="K8355" s="19">
        <v>0.54554891927547433</v>
      </c>
      <c r="L8355" s="19"/>
      <c r="M8355" s="19">
        <v>0.59192674102362397</v>
      </c>
      <c r="N8355" s="19"/>
      <c r="O8355" s="19">
        <v>0.96167217188233245</v>
      </c>
      <c r="P8355" s="50"/>
      <c r="R8355" s="9" t="s">
        <v>0</v>
      </c>
    </row>
    <row r="8356" spans="2:18" x14ac:dyDescent="0.2">
      <c r="B8356" s="25">
        <v>8126</v>
      </c>
      <c r="C8356" s="193"/>
      <c r="D8356" s="19">
        <v>2.3043980558315917</v>
      </c>
      <c r="E8356" s="19"/>
      <c r="F8356" s="19">
        <v>3.0723877736658713</v>
      </c>
      <c r="G8356" s="19"/>
      <c r="H8356" s="19">
        <v>3.0529284477951952</v>
      </c>
      <c r="I8356" s="19"/>
      <c r="J8356" s="19">
        <v>2.6277516519228699</v>
      </c>
      <c r="K8356" s="19"/>
      <c r="L8356" s="19">
        <v>1.7340487380486898</v>
      </c>
      <c r="M8356" s="19"/>
      <c r="N8356" s="19">
        <v>2.0084435829033662</v>
      </c>
      <c r="O8356" s="19"/>
      <c r="P8356" s="50">
        <v>2.9288040496293828</v>
      </c>
      <c r="R8356" s="9" t="s">
        <v>0</v>
      </c>
    </row>
    <row r="8357" spans="2:18" x14ac:dyDescent="0.2">
      <c r="B8357" s="25">
        <v>8127</v>
      </c>
      <c r="C8357" s="193"/>
      <c r="D8357" s="19">
        <v>0.1519674887120247</v>
      </c>
      <c r="E8357" s="19">
        <v>1.9928948977298223E-2</v>
      </c>
      <c r="F8357" s="19"/>
      <c r="G8357" s="19">
        <v>0.55912026242508939</v>
      </c>
      <c r="H8357" s="19"/>
      <c r="I8357" s="19">
        <v>0.99767670261720776</v>
      </c>
      <c r="J8357" s="19"/>
      <c r="K8357" s="19">
        <v>1.0040123015490825E-2</v>
      </c>
      <c r="L8357" s="19"/>
      <c r="M8357" s="19">
        <v>0.16017998380507484</v>
      </c>
      <c r="N8357" s="19"/>
      <c r="O8357" s="19"/>
      <c r="P8357" s="50">
        <v>0.14173937641898965</v>
      </c>
      <c r="R8357" s="9" t="s">
        <v>0</v>
      </c>
    </row>
    <row r="8358" spans="2:18" x14ac:dyDescent="0.2">
      <c r="B8358" s="25">
        <v>8128</v>
      </c>
      <c r="C8358" s="193"/>
      <c r="D8358" s="19">
        <v>1.2120889162162678</v>
      </c>
      <c r="E8358" s="19"/>
      <c r="F8358" s="19">
        <v>0.79918097637544472</v>
      </c>
      <c r="G8358" s="19"/>
      <c r="H8358" s="19">
        <v>1.4536646994188323</v>
      </c>
      <c r="I8358" s="19"/>
      <c r="J8358" s="19">
        <v>0.43083750500084905</v>
      </c>
      <c r="K8358" s="19"/>
      <c r="L8358" s="19">
        <v>0.54203238735728765</v>
      </c>
      <c r="M8358" s="19"/>
      <c r="N8358" s="19">
        <v>1.5022439343606362</v>
      </c>
      <c r="O8358" s="19"/>
      <c r="P8358" s="50">
        <v>0.58015400803000983</v>
      </c>
      <c r="R8358" s="9" t="s">
        <v>0</v>
      </c>
    </row>
    <row r="8359" spans="2:18" x14ac:dyDescent="0.2">
      <c r="B8359" s="25">
        <v>8129</v>
      </c>
      <c r="C8359" s="193"/>
      <c r="D8359" s="19">
        <v>1.7235577617546078</v>
      </c>
      <c r="E8359" s="19"/>
      <c r="F8359" s="19">
        <v>0.63806062724378321</v>
      </c>
      <c r="G8359" s="19"/>
      <c r="H8359" s="19">
        <v>1.2774952471751533</v>
      </c>
      <c r="I8359" s="19"/>
      <c r="J8359" s="19">
        <v>1.2836001406568454</v>
      </c>
      <c r="K8359" s="19"/>
      <c r="L8359" s="19">
        <v>0.38476812199573279</v>
      </c>
      <c r="M8359" s="19"/>
      <c r="N8359" s="19">
        <v>1.7065632740697843</v>
      </c>
      <c r="O8359" s="19"/>
      <c r="P8359" s="50">
        <v>1.0571495034698219</v>
      </c>
      <c r="R8359" s="9" t="s">
        <v>0</v>
      </c>
    </row>
    <row r="8360" spans="2:18" x14ac:dyDescent="0.2">
      <c r="B8360" s="25">
        <v>8130</v>
      </c>
      <c r="C8360" s="193"/>
      <c r="D8360" s="19">
        <v>0.76420477375470697</v>
      </c>
      <c r="E8360" s="19"/>
      <c r="F8360" s="19">
        <v>0.90913673750984947</v>
      </c>
      <c r="G8360" s="19"/>
      <c r="H8360" s="19">
        <v>0.11052753045306746</v>
      </c>
      <c r="I8360" s="19"/>
      <c r="J8360" s="19">
        <v>1.5901782827736581</v>
      </c>
      <c r="K8360" s="19"/>
      <c r="L8360" s="19">
        <v>1.1268731010847313</v>
      </c>
      <c r="M8360" s="19"/>
      <c r="N8360" s="19">
        <v>1.0753880490930674</v>
      </c>
      <c r="O8360" s="19"/>
      <c r="P8360" s="50">
        <v>0.58537769637079606</v>
      </c>
      <c r="R8360" s="9" t="s">
        <v>0</v>
      </c>
    </row>
    <row r="8361" spans="2:18" x14ac:dyDescent="0.2">
      <c r="B8361" s="25">
        <v>8131</v>
      </c>
      <c r="C8361" s="193">
        <v>0.22587773451426432</v>
      </c>
      <c r="D8361" s="19"/>
      <c r="E8361" s="19">
        <v>0.99205948146840994</v>
      </c>
      <c r="F8361" s="19"/>
      <c r="G8361" s="19">
        <v>0.10992458461777252</v>
      </c>
      <c r="H8361" s="19"/>
      <c r="I8361" s="19">
        <v>0.70557389540232829</v>
      </c>
      <c r="J8361" s="19"/>
      <c r="K8361" s="19">
        <v>0.69687524760404052</v>
      </c>
      <c r="L8361" s="19"/>
      <c r="M8361" s="19">
        <v>0.57795933171861769</v>
      </c>
      <c r="N8361" s="19"/>
      <c r="O8361" s="19"/>
      <c r="P8361" s="50">
        <v>7.219136120753393E-2</v>
      </c>
      <c r="R8361" s="9" t="s">
        <v>0</v>
      </c>
    </row>
    <row r="8362" spans="2:18" x14ac:dyDescent="0.2">
      <c r="B8362" s="25">
        <v>8132</v>
      </c>
      <c r="C8362" s="193"/>
      <c r="D8362" s="19">
        <v>1.4294738051356646</v>
      </c>
      <c r="E8362" s="19"/>
      <c r="F8362" s="19">
        <v>1.0105108164120815</v>
      </c>
      <c r="G8362" s="19"/>
      <c r="H8362" s="19">
        <v>0.79908779440781674</v>
      </c>
      <c r="I8362" s="19"/>
      <c r="J8362" s="19">
        <v>1.0153899931873256</v>
      </c>
      <c r="K8362" s="19"/>
      <c r="L8362" s="19">
        <v>0.18407516054913936</v>
      </c>
      <c r="M8362" s="19"/>
      <c r="N8362" s="19">
        <v>0.49292148652847617</v>
      </c>
      <c r="O8362" s="19"/>
      <c r="P8362" s="50">
        <v>0.48765947033474477</v>
      </c>
      <c r="R8362" s="9" t="s">
        <v>0</v>
      </c>
    </row>
    <row r="8363" spans="2:18" x14ac:dyDescent="0.2">
      <c r="B8363" s="25">
        <v>8133</v>
      </c>
      <c r="C8363" s="193"/>
      <c r="D8363" s="19">
        <v>3.4432023068864268E-2</v>
      </c>
      <c r="E8363" s="19">
        <v>2.8326891632440065E-2</v>
      </c>
      <c r="F8363" s="19"/>
      <c r="G8363" s="19">
        <v>0.30395671648196748</v>
      </c>
      <c r="H8363" s="19"/>
      <c r="I8363" s="19"/>
      <c r="J8363" s="19">
        <v>0.29352231003827761</v>
      </c>
      <c r="K8363" s="19"/>
      <c r="L8363" s="19">
        <v>0.20028588634007219</v>
      </c>
      <c r="M8363" s="19">
        <v>1.0056033119771024</v>
      </c>
      <c r="N8363" s="19"/>
      <c r="O8363" s="19"/>
      <c r="P8363" s="50">
        <v>0.20059802818541242</v>
      </c>
      <c r="R8363" s="9" t="s">
        <v>0</v>
      </c>
    </row>
    <row r="8364" spans="2:18" x14ac:dyDescent="0.2">
      <c r="B8364" s="25">
        <v>8134</v>
      </c>
      <c r="C8364" s="193">
        <v>0.35757446151387423</v>
      </c>
      <c r="D8364" s="19"/>
      <c r="E8364" s="19">
        <v>0.26591610403369009</v>
      </c>
      <c r="F8364" s="19"/>
      <c r="G8364" s="19">
        <v>0.39584351281386421</v>
      </c>
      <c r="H8364" s="19"/>
      <c r="I8364" s="19">
        <v>0.15058737427687552</v>
      </c>
      <c r="J8364" s="19"/>
      <c r="K8364" s="19">
        <v>0.56496111645866465</v>
      </c>
      <c r="L8364" s="19"/>
      <c r="M8364" s="19">
        <v>0.49150462651011706</v>
      </c>
      <c r="N8364" s="19"/>
      <c r="O8364" s="19">
        <v>1.0811939479602035</v>
      </c>
      <c r="P8364" s="50"/>
      <c r="R8364" s="9" t="s">
        <v>0</v>
      </c>
    </row>
    <row r="8365" spans="2:18" x14ac:dyDescent="0.2">
      <c r="B8365" s="25">
        <v>8135</v>
      </c>
      <c r="C8365" s="193">
        <v>2.2056458960029754</v>
      </c>
      <c r="D8365" s="19"/>
      <c r="E8365" s="19">
        <v>1.6666123000668875</v>
      </c>
      <c r="F8365" s="19"/>
      <c r="G8365" s="19">
        <v>2.4102634384621346</v>
      </c>
      <c r="H8365" s="19"/>
      <c r="I8365" s="19">
        <v>3.0335429720347489</v>
      </c>
      <c r="J8365" s="19"/>
      <c r="K8365" s="19">
        <v>1.9888086274210022</v>
      </c>
      <c r="L8365" s="19"/>
      <c r="M8365" s="19">
        <v>2.565668850272405</v>
      </c>
      <c r="N8365" s="19"/>
      <c r="O8365" s="19">
        <v>1.7301243645119271</v>
      </c>
      <c r="P8365" s="50"/>
      <c r="R8365" s="9" t="s">
        <v>0</v>
      </c>
    </row>
    <row r="8366" spans="2:18" x14ac:dyDescent="0.2">
      <c r="B8366" s="25">
        <v>8136</v>
      </c>
      <c r="C8366" s="193"/>
      <c r="D8366" s="19">
        <v>2.0917378399200772</v>
      </c>
      <c r="E8366" s="19"/>
      <c r="F8366" s="19">
        <v>2.6727895147129157</v>
      </c>
      <c r="G8366" s="19"/>
      <c r="H8366" s="19">
        <v>0.9728760874360336</v>
      </c>
      <c r="I8366" s="19"/>
      <c r="J8366" s="19">
        <v>1.9993202242089276</v>
      </c>
      <c r="K8366" s="19"/>
      <c r="L8366" s="19">
        <v>0.71841881305262001</v>
      </c>
      <c r="M8366" s="19"/>
      <c r="N8366" s="19">
        <v>1.5573660957775479</v>
      </c>
      <c r="O8366" s="19"/>
      <c r="P8366" s="50">
        <v>2.0388985570870299</v>
      </c>
      <c r="R8366" s="9" t="s">
        <v>0</v>
      </c>
    </row>
    <row r="8367" spans="2:18" x14ac:dyDescent="0.2">
      <c r="B8367" s="25">
        <v>8137</v>
      </c>
      <c r="C8367" s="193"/>
      <c r="D8367" s="19">
        <v>0.40803766200097019</v>
      </c>
      <c r="E8367" s="19">
        <v>0.8926531849241891</v>
      </c>
      <c r="F8367" s="19"/>
      <c r="G8367" s="19">
        <v>0.42643495410522969</v>
      </c>
      <c r="H8367" s="19"/>
      <c r="I8367" s="19"/>
      <c r="J8367" s="19">
        <v>0.69601477538534584</v>
      </c>
      <c r="K8367" s="19">
        <v>0.27732771071072221</v>
      </c>
      <c r="L8367" s="19"/>
      <c r="M8367" s="19"/>
      <c r="N8367" s="19">
        <v>0.18518882029494124</v>
      </c>
      <c r="O8367" s="19"/>
      <c r="P8367" s="50">
        <v>4.279818357132275E-2</v>
      </c>
      <c r="R8367" s="9" t="s">
        <v>0</v>
      </c>
    </row>
    <row r="8368" spans="2:18" x14ac:dyDescent="0.2">
      <c r="B8368" s="25">
        <v>8138</v>
      </c>
      <c r="C8368" s="193"/>
      <c r="D8368" s="19">
        <v>0.2120437966323688</v>
      </c>
      <c r="E8368" s="19"/>
      <c r="F8368" s="19">
        <v>0.78175835642239855</v>
      </c>
      <c r="G8368" s="19"/>
      <c r="H8368" s="19">
        <v>0.39960405515300929</v>
      </c>
      <c r="I8368" s="19"/>
      <c r="J8368" s="19">
        <v>0.16258952607468749</v>
      </c>
      <c r="K8368" s="19"/>
      <c r="L8368" s="19">
        <v>0.29963347408482788</v>
      </c>
      <c r="M8368" s="19"/>
      <c r="N8368" s="19">
        <v>0.5946133211600908</v>
      </c>
      <c r="O8368" s="19"/>
      <c r="P8368" s="50">
        <v>0.39603675924466331</v>
      </c>
      <c r="R8368" s="9" t="s">
        <v>0</v>
      </c>
    </row>
    <row r="8369" spans="2:18" x14ac:dyDescent="0.2">
      <c r="B8369" s="25">
        <v>8139</v>
      </c>
      <c r="C8369" s="193"/>
      <c r="D8369" s="19">
        <v>0.46803866473485378</v>
      </c>
      <c r="E8369" s="19"/>
      <c r="F8369" s="19">
        <v>0.30988811953600071</v>
      </c>
      <c r="G8369" s="19"/>
      <c r="H8369" s="19">
        <v>3.2694294452233007E-2</v>
      </c>
      <c r="I8369" s="19"/>
      <c r="J8369" s="19">
        <v>0.23696820863472332</v>
      </c>
      <c r="K8369" s="19"/>
      <c r="L8369" s="19">
        <v>1.075056830879058</v>
      </c>
      <c r="M8369" s="19"/>
      <c r="N8369" s="19">
        <v>0.6472710136309161</v>
      </c>
      <c r="O8369" s="19">
        <v>0.67216753728996415</v>
      </c>
      <c r="P8369" s="50"/>
      <c r="R8369" s="9" t="s">
        <v>0</v>
      </c>
    </row>
    <row r="8370" spans="2:18" x14ac:dyDescent="0.2">
      <c r="B8370" s="25">
        <v>8140</v>
      </c>
      <c r="C8370" s="193"/>
      <c r="D8370" s="19">
        <v>0.64518912216964053</v>
      </c>
      <c r="E8370" s="19">
        <v>0.34487904439421013</v>
      </c>
      <c r="F8370" s="19"/>
      <c r="G8370" s="19"/>
      <c r="H8370" s="19">
        <v>8.0041887246718207E-2</v>
      </c>
      <c r="I8370" s="19">
        <v>0.20403351241052919</v>
      </c>
      <c r="J8370" s="19"/>
      <c r="K8370" s="19">
        <v>0.18730847223851985</v>
      </c>
      <c r="L8370" s="19"/>
      <c r="M8370" s="19">
        <v>1.8288878847833815E-2</v>
      </c>
      <c r="N8370" s="19"/>
      <c r="O8370" s="19"/>
      <c r="P8370" s="50">
        <v>0.77024771719206842</v>
      </c>
      <c r="R8370" s="9" t="s">
        <v>0</v>
      </c>
    </row>
    <row r="8371" spans="2:18" x14ac:dyDescent="0.2">
      <c r="B8371" s="25">
        <v>8141</v>
      </c>
      <c r="C8371" s="193">
        <v>0.84613264626612827</v>
      </c>
      <c r="D8371" s="19"/>
      <c r="E8371" s="19">
        <v>0.71527985818651385</v>
      </c>
      <c r="F8371" s="19"/>
      <c r="G8371" s="19">
        <v>0.99638327671492011</v>
      </c>
      <c r="H8371" s="19"/>
      <c r="I8371" s="19">
        <v>0.31521609406686679</v>
      </c>
      <c r="J8371" s="19"/>
      <c r="K8371" s="19">
        <v>1.0046058268018667</v>
      </c>
      <c r="L8371" s="19"/>
      <c r="M8371" s="19">
        <v>1.217717717712542</v>
      </c>
      <c r="N8371" s="19"/>
      <c r="O8371" s="19">
        <v>0.91789466922899909</v>
      </c>
      <c r="P8371" s="50"/>
      <c r="R8371" s="9" t="s">
        <v>0</v>
      </c>
    </row>
    <row r="8372" spans="2:18" x14ac:dyDescent="0.2">
      <c r="B8372" s="25">
        <v>8142</v>
      </c>
      <c r="C8372" s="193"/>
      <c r="D8372" s="19">
        <v>0.31869983166015869</v>
      </c>
      <c r="E8372" s="19">
        <v>0.51661586542144911</v>
      </c>
      <c r="F8372" s="19"/>
      <c r="G8372" s="19">
        <v>0.76063823079379067</v>
      </c>
      <c r="H8372" s="19"/>
      <c r="I8372" s="19">
        <v>0.44467954749720245</v>
      </c>
      <c r="J8372" s="19"/>
      <c r="K8372" s="19">
        <v>0.97509095041515159</v>
      </c>
      <c r="L8372" s="19"/>
      <c r="M8372" s="19">
        <v>0.42505939960608063</v>
      </c>
      <c r="N8372" s="19"/>
      <c r="O8372" s="19">
        <v>0.87754628983800198</v>
      </c>
      <c r="P8372" s="50"/>
      <c r="R8372" s="9" t="s">
        <v>0</v>
      </c>
    </row>
    <row r="8373" spans="2:18" x14ac:dyDescent="0.2">
      <c r="B8373" s="25">
        <v>8143</v>
      </c>
      <c r="C8373" s="193">
        <v>0.5261586898281011</v>
      </c>
      <c r="D8373" s="19"/>
      <c r="E8373" s="19">
        <v>0.18586006286276455</v>
      </c>
      <c r="F8373" s="19"/>
      <c r="G8373" s="19"/>
      <c r="H8373" s="19">
        <v>8.7641206647061848E-2</v>
      </c>
      <c r="I8373" s="19">
        <v>0.48528882935457035</v>
      </c>
      <c r="J8373" s="19"/>
      <c r="K8373" s="19"/>
      <c r="L8373" s="19">
        <v>0.31931362893422621</v>
      </c>
      <c r="M8373" s="19">
        <v>0.34875460454823048</v>
      </c>
      <c r="N8373" s="19"/>
      <c r="O8373" s="19">
        <v>0.74328397845718253</v>
      </c>
      <c r="P8373" s="50"/>
      <c r="R8373" s="9" t="s">
        <v>0</v>
      </c>
    </row>
    <row r="8374" spans="2:18" x14ac:dyDescent="0.2">
      <c r="B8374" s="25">
        <v>8144</v>
      </c>
      <c r="C8374" s="193"/>
      <c r="D8374" s="19">
        <v>1.0634326636271545</v>
      </c>
      <c r="E8374" s="19"/>
      <c r="F8374" s="19">
        <v>0.62564536691363593</v>
      </c>
      <c r="G8374" s="19"/>
      <c r="H8374" s="19">
        <v>0.36103453613500724</v>
      </c>
      <c r="I8374" s="19"/>
      <c r="J8374" s="19">
        <v>0.7543040172703509</v>
      </c>
      <c r="K8374" s="19"/>
      <c r="L8374" s="19">
        <v>0.7102160359033457</v>
      </c>
      <c r="M8374" s="19">
        <v>0.33412422727454222</v>
      </c>
      <c r="N8374" s="19"/>
      <c r="O8374" s="19"/>
      <c r="P8374" s="50">
        <v>0.77475166037553411</v>
      </c>
      <c r="R8374" s="9" t="s">
        <v>0</v>
      </c>
    </row>
    <row r="8375" spans="2:18" x14ac:dyDescent="0.2">
      <c r="B8375" s="25">
        <v>8145</v>
      </c>
      <c r="C8375" s="193"/>
      <c r="D8375" s="19">
        <v>0.34133001208586844</v>
      </c>
      <c r="E8375" s="19">
        <v>0.84710893981948965</v>
      </c>
      <c r="F8375" s="19"/>
      <c r="G8375" s="19"/>
      <c r="H8375" s="19">
        <v>0.11846383654273995</v>
      </c>
      <c r="I8375" s="19">
        <v>0.97094685593971897</v>
      </c>
      <c r="J8375" s="19"/>
      <c r="K8375" s="19">
        <v>0.86941748119973705</v>
      </c>
      <c r="L8375" s="19"/>
      <c r="M8375" s="19">
        <v>1.1230389020561908</v>
      </c>
      <c r="N8375" s="19"/>
      <c r="O8375" s="19">
        <v>1.2462655098609166</v>
      </c>
      <c r="P8375" s="50"/>
      <c r="R8375" s="9" t="s">
        <v>0</v>
      </c>
    </row>
    <row r="8376" spans="2:18" x14ac:dyDescent="0.2">
      <c r="B8376" s="25">
        <v>8146</v>
      </c>
      <c r="C8376" s="193">
        <v>0.13609920148506288</v>
      </c>
      <c r="D8376" s="19"/>
      <c r="E8376" s="19"/>
      <c r="F8376" s="19">
        <v>0.75523326211650232</v>
      </c>
      <c r="G8376" s="19"/>
      <c r="H8376" s="19">
        <v>0.71695105758356326</v>
      </c>
      <c r="I8376" s="19"/>
      <c r="J8376" s="19">
        <v>0.1626146141737527</v>
      </c>
      <c r="K8376" s="19"/>
      <c r="L8376" s="19">
        <v>1.5477657601653456</v>
      </c>
      <c r="M8376" s="19"/>
      <c r="N8376" s="19">
        <v>1.2711549510247846</v>
      </c>
      <c r="O8376" s="19"/>
      <c r="P8376" s="50">
        <v>0.898921552927338</v>
      </c>
      <c r="R8376" s="9" t="s">
        <v>0</v>
      </c>
    </row>
    <row r="8377" spans="2:18" x14ac:dyDescent="0.2">
      <c r="B8377" s="25">
        <v>8147</v>
      </c>
      <c r="C8377" s="193">
        <v>0.62091454231571952</v>
      </c>
      <c r="D8377" s="19"/>
      <c r="E8377" s="19">
        <v>0.56796813457595907</v>
      </c>
      <c r="F8377" s="19"/>
      <c r="G8377" s="19">
        <v>0.28067416447766724</v>
      </c>
      <c r="H8377" s="19"/>
      <c r="I8377" s="19">
        <v>0.80657076651084458</v>
      </c>
      <c r="J8377" s="19"/>
      <c r="K8377" s="19">
        <v>0.77087716296336517</v>
      </c>
      <c r="L8377" s="19"/>
      <c r="M8377" s="19">
        <v>1.9384720750571236</v>
      </c>
      <c r="N8377" s="19"/>
      <c r="O8377" s="19">
        <v>1.7122136457226105</v>
      </c>
      <c r="P8377" s="50"/>
      <c r="R8377" s="9" t="s">
        <v>0</v>
      </c>
    </row>
    <row r="8378" spans="2:18" x14ac:dyDescent="0.2">
      <c r="B8378" s="25">
        <v>8148</v>
      </c>
      <c r="C8378" s="193"/>
      <c r="D8378" s="19">
        <v>0.37588783324525721</v>
      </c>
      <c r="E8378" s="19"/>
      <c r="F8378" s="19">
        <v>1.0963051180950032</v>
      </c>
      <c r="G8378" s="19">
        <v>0.44668954061721239</v>
      </c>
      <c r="H8378" s="19"/>
      <c r="I8378" s="19"/>
      <c r="J8378" s="19">
        <v>0.94927292334713498</v>
      </c>
      <c r="K8378" s="19"/>
      <c r="L8378" s="19">
        <v>0.26528081960631517</v>
      </c>
      <c r="M8378" s="19">
        <v>0.19922168255544762</v>
      </c>
      <c r="N8378" s="19"/>
      <c r="O8378" s="19"/>
      <c r="P8378" s="50">
        <v>0.7626327437830599</v>
      </c>
      <c r="R8378" s="9" t="s">
        <v>0</v>
      </c>
    </row>
    <row r="8379" spans="2:18" x14ac:dyDescent="0.2">
      <c r="B8379" s="25">
        <v>8149</v>
      </c>
      <c r="C8379" s="193">
        <v>0.41841027031915096</v>
      </c>
      <c r="D8379" s="19"/>
      <c r="E8379" s="19">
        <v>1.1523408587958415</v>
      </c>
      <c r="F8379" s="19"/>
      <c r="G8379" s="19">
        <v>0.33778692104246039</v>
      </c>
      <c r="H8379" s="19"/>
      <c r="I8379" s="19">
        <v>1.2811828443618243</v>
      </c>
      <c r="J8379" s="19"/>
      <c r="K8379" s="19">
        <v>1.1777505987212131</v>
      </c>
      <c r="L8379" s="19"/>
      <c r="M8379" s="19">
        <v>0.14293783449455286</v>
      </c>
      <c r="N8379" s="19"/>
      <c r="O8379" s="19">
        <v>1.0769727733243004</v>
      </c>
      <c r="P8379" s="50"/>
      <c r="R8379" s="9" t="s">
        <v>0</v>
      </c>
    </row>
    <row r="8380" spans="2:18" x14ac:dyDescent="0.2">
      <c r="B8380" s="25">
        <v>8150</v>
      </c>
      <c r="C8380" s="193">
        <v>1.1393083594780884</v>
      </c>
      <c r="D8380" s="19"/>
      <c r="E8380" s="19">
        <v>0.99158870254168052</v>
      </c>
      <c r="F8380" s="19"/>
      <c r="G8380" s="19">
        <v>0.45881718846570546</v>
      </c>
      <c r="H8380" s="19"/>
      <c r="I8380" s="19">
        <v>0.27951347695533579</v>
      </c>
      <c r="J8380" s="19"/>
      <c r="K8380" s="19">
        <v>0.10106136512178236</v>
      </c>
      <c r="L8380" s="19"/>
      <c r="M8380" s="19">
        <v>0.63669700682360342</v>
      </c>
      <c r="N8380" s="19"/>
      <c r="O8380" s="19">
        <v>1.1376563081197151</v>
      </c>
      <c r="P8380" s="50"/>
      <c r="R8380" s="9" t="s">
        <v>0</v>
      </c>
    </row>
    <row r="8381" spans="2:18" x14ac:dyDescent="0.2">
      <c r="B8381" s="25">
        <v>8151</v>
      </c>
      <c r="C8381" s="193">
        <v>0.31892438841937915</v>
      </c>
      <c r="D8381" s="19"/>
      <c r="E8381" s="19"/>
      <c r="F8381" s="19">
        <v>0.33042108903522349</v>
      </c>
      <c r="G8381" s="19">
        <v>0.14870320461700096</v>
      </c>
      <c r="H8381" s="19"/>
      <c r="I8381" s="19">
        <v>8.9319879669453595E-2</v>
      </c>
      <c r="J8381" s="19"/>
      <c r="K8381" s="19">
        <v>0.94635775287309065</v>
      </c>
      <c r="L8381" s="19"/>
      <c r="M8381" s="19">
        <v>0.52153152981006812</v>
      </c>
      <c r="N8381" s="19"/>
      <c r="O8381" s="19">
        <v>0.81531554397329675</v>
      </c>
      <c r="P8381" s="50"/>
      <c r="R8381" s="9" t="s">
        <v>0</v>
      </c>
    </row>
    <row r="8382" spans="2:18" x14ac:dyDescent="0.2">
      <c r="B8382" s="25">
        <v>8152</v>
      </c>
      <c r="C8382" s="193">
        <v>0.18958214511674887</v>
      </c>
      <c r="D8382" s="19"/>
      <c r="E8382" s="19"/>
      <c r="F8382" s="19">
        <v>0.16524978531826079</v>
      </c>
      <c r="G8382" s="19"/>
      <c r="H8382" s="19">
        <v>0.52185913518022387</v>
      </c>
      <c r="I8382" s="19"/>
      <c r="J8382" s="19">
        <v>0.14967471716232764</v>
      </c>
      <c r="K8382" s="19"/>
      <c r="L8382" s="19">
        <v>0.37663231767931343</v>
      </c>
      <c r="M8382" s="19"/>
      <c r="N8382" s="19">
        <v>0.5875312906154474</v>
      </c>
      <c r="O8382" s="19">
        <v>0.52714677585098668</v>
      </c>
      <c r="P8382" s="50"/>
      <c r="R8382" s="9" t="s">
        <v>0</v>
      </c>
    </row>
    <row r="8383" spans="2:18" x14ac:dyDescent="0.2">
      <c r="B8383" s="25">
        <v>8153</v>
      </c>
      <c r="C8383" s="193">
        <v>2.5493713633583597</v>
      </c>
      <c r="D8383" s="19"/>
      <c r="E8383" s="19">
        <v>2.2032027997143975</v>
      </c>
      <c r="F8383" s="19"/>
      <c r="G8383" s="19">
        <v>2.1051265487984208</v>
      </c>
      <c r="H8383" s="19"/>
      <c r="I8383" s="19">
        <v>3.2284766743267674</v>
      </c>
      <c r="J8383" s="19"/>
      <c r="K8383" s="19">
        <v>0.83958044685212341</v>
      </c>
      <c r="L8383" s="19"/>
      <c r="M8383" s="19">
        <v>1.7175041489573615</v>
      </c>
      <c r="N8383" s="19"/>
      <c r="O8383" s="19">
        <v>2.1632124543680025</v>
      </c>
      <c r="P8383" s="50"/>
      <c r="R8383" s="9" t="s">
        <v>0</v>
      </c>
    </row>
    <row r="8384" spans="2:18" x14ac:dyDescent="0.2">
      <c r="B8384" s="25">
        <v>8154</v>
      </c>
      <c r="C8384" s="193">
        <v>0.51724697911229289</v>
      </c>
      <c r="D8384" s="19"/>
      <c r="E8384" s="19">
        <v>0.76624364691521207</v>
      </c>
      <c r="F8384" s="19"/>
      <c r="G8384" s="19">
        <v>1.0735257800942486</v>
      </c>
      <c r="H8384" s="19"/>
      <c r="I8384" s="19">
        <v>0.9020382031041515</v>
      </c>
      <c r="J8384" s="19"/>
      <c r="K8384" s="19">
        <v>0.68953199851121172</v>
      </c>
      <c r="L8384" s="19"/>
      <c r="M8384" s="19"/>
      <c r="N8384" s="19">
        <v>6.5691710008913912E-2</v>
      </c>
      <c r="O8384" s="19">
        <v>1.0786773603604594</v>
      </c>
      <c r="P8384" s="50"/>
      <c r="R8384" s="9" t="s">
        <v>0</v>
      </c>
    </row>
    <row r="8385" spans="2:18" x14ac:dyDescent="0.2">
      <c r="B8385" s="25">
        <v>8155</v>
      </c>
      <c r="C8385" s="193">
        <v>1.3793387850812431</v>
      </c>
      <c r="D8385" s="19"/>
      <c r="E8385" s="19">
        <v>0.76592058410640884</v>
      </c>
      <c r="F8385" s="19"/>
      <c r="G8385" s="19">
        <v>1.6156284101366076</v>
      </c>
      <c r="H8385" s="19"/>
      <c r="I8385" s="19">
        <v>0.70879755469874295</v>
      </c>
      <c r="J8385" s="19"/>
      <c r="K8385" s="19">
        <v>1.4113845875611803</v>
      </c>
      <c r="L8385" s="19"/>
      <c r="M8385" s="19">
        <v>1.1780880840925172</v>
      </c>
      <c r="N8385" s="19"/>
      <c r="O8385" s="19">
        <v>1.2533456267863547</v>
      </c>
      <c r="P8385" s="50"/>
      <c r="R8385" s="9" t="s">
        <v>0</v>
      </c>
    </row>
    <row r="8386" spans="2:18" x14ac:dyDescent="0.2">
      <c r="B8386" s="25">
        <v>8156</v>
      </c>
      <c r="C8386" s="193">
        <v>1.1189001120986297</v>
      </c>
      <c r="D8386" s="19"/>
      <c r="E8386" s="19">
        <v>0.37020879527565331</v>
      </c>
      <c r="F8386" s="19"/>
      <c r="G8386" s="19">
        <v>1.3593999589772789</v>
      </c>
      <c r="H8386" s="19"/>
      <c r="I8386" s="19">
        <v>0.68520360273587233</v>
      </c>
      <c r="J8386" s="19"/>
      <c r="K8386" s="19">
        <v>0.87775353391970612</v>
      </c>
      <c r="L8386" s="19"/>
      <c r="M8386" s="19">
        <v>1.8414930318396487</v>
      </c>
      <c r="N8386" s="19"/>
      <c r="O8386" s="19">
        <v>0.831192849769399</v>
      </c>
      <c r="P8386" s="50"/>
      <c r="R8386" s="9" t="s">
        <v>0</v>
      </c>
    </row>
    <row r="8387" spans="2:18" x14ac:dyDescent="0.2">
      <c r="B8387" s="25">
        <v>8157</v>
      </c>
      <c r="C8387" s="193">
        <v>1.0731292738837004</v>
      </c>
      <c r="D8387" s="19"/>
      <c r="E8387" s="19">
        <v>1.0104743797293172</v>
      </c>
      <c r="F8387" s="19"/>
      <c r="G8387" s="19">
        <v>1.0831787505389674</v>
      </c>
      <c r="H8387" s="19"/>
      <c r="I8387" s="19">
        <v>0.99624114442485812</v>
      </c>
      <c r="J8387" s="19"/>
      <c r="K8387" s="19"/>
      <c r="L8387" s="19">
        <v>5.1118527296312825E-2</v>
      </c>
      <c r="M8387" s="19">
        <v>0.84609460040489903</v>
      </c>
      <c r="N8387" s="19"/>
      <c r="O8387" s="19">
        <v>1.0664180741088125</v>
      </c>
      <c r="P8387" s="50"/>
      <c r="R8387" s="9" t="s">
        <v>0</v>
      </c>
    </row>
    <row r="8388" spans="2:18" x14ac:dyDescent="0.2">
      <c r="B8388" s="25">
        <v>8158</v>
      </c>
      <c r="C8388" s="193">
        <v>1.0380081822912481</v>
      </c>
      <c r="D8388" s="19"/>
      <c r="E8388" s="19">
        <v>1.0884558279249252</v>
      </c>
      <c r="F8388" s="19"/>
      <c r="G8388" s="19">
        <v>1.2751412929160573</v>
      </c>
      <c r="H8388" s="19"/>
      <c r="I8388" s="19">
        <v>0.69966410364052478</v>
      </c>
      <c r="J8388" s="19"/>
      <c r="K8388" s="19">
        <v>1.2793668151551498</v>
      </c>
      <c r="L8388" s="19"/>
      <c r="M8388" s="19">
        <v>0.21466320531509892</v>
      </c>
      <c r="N8388" s="19"/>
      <c r="O8388" s="19">
        <v>0.7644366688187918</v>
      </c>
      <c r="P8388" s="50"/>
      <c r="R8388" s="9" t="s">
        <v>0</v>
      </c>
    </row>
    <row r="8389" spans="2:18" x14ac:dyDescent="0.2">
      <c r="B8389" s="25">
        <v>8159</v>
      </c>
      <c r="C8389" s="193"/>
      <c r="D8389" s="19">
        <v>0.86206055369510881</v>
      </c>
      <c r="E8389" s="19"/>
      <c r="F8389" s="19">
        <v>0.34534555970636777</v>
      </c>
      <c r="G8389" s="19"/>
      <c r="H8389" s="19">
        <v>0.46026423793982785</v>
      </c>
      <c r="I8389" s="19"/>
      <c r="J8389" s="19">
        <v>0.84464417340658848</v>
      </c>
      <c r="K8389" s="19"/>
      <c r="L8389" s="19">
        <v>1.6382987355740506</v>
      </c>
      <c r="M8389" s="19"/>
      <c r="N8389" s="19">
        <v>0.74158141658304888</v>
      </c>
      <c r="O8389" s="19"/>
      <c r="P8389" s="50">
        <v>0.17968568636502974</v>
      </c>
      <c r="R8389" s="9" t="s">
        <v>0</v>
      </c>
    </row>
    <row r="8390" spans="2:18" x14ac:dyDescent="0.2">
      <c r="B8390" s="25">
        <v>8160</v>
      </c>
      <c r="C8390" s="193">
        <v>0.46295283702594459</v>
      </c>
      <c r="D8390" s="19"/>
      <c r="E8390" s="19">
        <v>0.34226077631069568</v>
      </c>
      <c r="F8390" s="19"/>
      <c r="G8390" s="19">
        <v>1.2209777272738385</v>
      </c>
      <c r="H8390" s="19"/>
      <c r="I8390" s="19"/>
      <c r="J8390" s="19">
        <v>0.36360005649010302</v>
      </c>
      <c r="K8390" s="19">
        <v>0.40707779480884859</v>
      </c>
      <c r="L8390" s="19"/>
      <c r="M8390" s="19">
        <v>0.35981341466180955</v>
      </c>
      <c r="N8390" s="19"/>
      <c r="O8390" s="19"/>
      <c r="P8390" s="50">
        <v>0.27221265304386738</v>
      </c>
      <c r="R8390" s="9" t="s">
        <v>0</v>
      </c>
    </row>
    <row r="8391" spans="2:18" x14ac:dyDescent="0.2">
      <c r="B8391" s="25">
        <v>8161</v>
      </c>
      <c r="C8391" s="193">
        <v>0.97922535452372172</v>
      </c>
      <c r="D8391" s="19"/>
      <c r="E8391" s="19">
        <v>0.36667834709680081</v>
      </c>
      <c r="F8391" s="19"/>
      <c r="G8391" s="19">
        <v>0.68031211912327327</v>
      </c>
      <c r="H8391" s="19"/>
      <c r="I8391" s="19">
        <v>0.81941681151899681</v>
      </c>
      <c r="J8391" s="19"/>
      <c r="K8391" s="19">
        <v>0.52591460516668398</v>
      </c>
      <c r="L8391" s="19"/>
      <c r="M8391" s="19">
        <v>1.1460316773196002</v>
      </c>
      <c r="N8391" s="19"/>
      <c r="O8391" s="19">
        <v>1.1005108654224389</v>
      </c>
      <c r="P8391" s="50"/>
      <c r="R8391" s="9" t="s">
        <v>0</v>
      </c>
    </row>
    <row r="8392" spans="2:18" x14ac:dyDescent="0.2">
      <c r="B8392" s="25">
        <v>8162</v>
      </c>
      <c r="C8392" s="193"/>
      <c r="D8392" s="19">
        <v>0.26379996443393261</v>
      </c>
      <c r="E8392" s="19"/>
      <c r="F8392" s="19">
        <v>0.50977615449774161</v>
      </c>
      <c r="G8392" s="19">
        <v>1.0627957926158393</v>
      </c>
      <c r="H8392" s="19"/>
      <c r="I8392" s="19">
        <v>0.56086195489539858</v>
      </c>
      <c r="J8392" s="19"/>
      <c r="K8392" s="19">
        <v>0.10584363770155042</v>
      </c>
      <c r="L8392" s="19"/>
      <c r="M8392" s="19"/>
      <c r="N8392" s="19">
        <v>0.26321017021564996</v>
      </c>
      <c r="O8392" s="19">
        <v>0.22626990980216424</v>
      </c>
      <c r="P8392" s="50"/>
      <c r="R8392" s="9" t="s">
        <v>0</v>
      </c>
    </row>
    <row r="8393" spans="2:18" x14ac:dyDescent="0.2">
      <c r="B8393" s="25">
        <v>8163</v>
      </c>
      <c r="C8393" s="193">
        <v>0.29228009123608573</v>
      </c>
      <c r="D8393" s="19"/>
      <c r="E8393" s="19"/>
      <c r="F8393" s="19">
        <v>0.22887787977271998</v>
      </c>
      <c r="G8393" s="19"/>
      <c r="H8393" s="19">
        <v>0.19859530079588231</v>
      </c>
      <c r="I8393" s="19"/>
      <c r="J8393" s="19">
        <v>0.60259094684858627</v>
      </c>
      <c r="K8393" s="19">
        <v>0.44707428113541359</v>
      </c>
      <c r="L8393" s="19"/>
      <c r="M8393" s="19">
        <v>0.65830785574393558</v>
      </c>
      <c r="N8393" s="19"/>
      <c r="O8393" s="19">
        <v>0.30334511274180398</v>
      </c>
      <c r="P8393" s="50"/>
      <c r="R8393" s="9" t="s">
        <v>0</v>
      </c>
    </row>
    <row r="8394" spans="2:18" x14ac:dyDescent="0.2">
      <c r="B8394" s="25">
        <v>8164</v>
      </c>
      <c r="C8394" s="193">
        <v>0.24763223519290842</v>
      </c>
      <c r="D8394" s="19"/>
      <c r="E8394" s="19"/>
      <c r="F8394" s="19">
        <v>0.87462963823359363</v>
      </c>
      <c r="G8394" s="19"/>
      <c r="H8394" s="19">
        <v>0.33460003965929647</v>
      </c>
      <c r="I8394" s="19"/>
      <c r="J8394" s="19">
        <v>0.67696142433856854</v>
      </c>
      <c r="K8394" s="19"/>
      <c r="L8394" s="19">
        <v>0.37981429532442418</v>
      </c>
      <c r="M8394" s="19"/>
      <c r="N8394" s="19">
        <v>1.6363696055976489</v>
      </c>
      <c r="O8394" s="19"/>
      <c r="P8394" s="50">
        <v>0.99154285797849673</v>
      </c>
      <c r="R8394" s="9" t="s">
        <v>0</v>
      </c>
    </row>
    <row r="8395" spans="2:18" x14ac:dyDescent="0.2">
      <c r="B8395" s="25">
        <v>8165</v>
      </c>
      <c r="C8395" s="193"/>
      <c r="D8395" s="19">
        <v>1.1145088288372209</v>
      </c>
      <c r="E8395" s="19"/>
      <c r="F8395" s="19">
        <v>1.3875902104445808</v>
      </c>
      <c r="G8395" s="19"/>
      <c r="H8395" s="19">
        <v>0.236448870053243</v>
      </c>
      <c r="I8395" s="19">
        <v>6.1079876262949792E-2</v>
      </c>
      <c r="J8395" s="19"/>
      <c r="K8395" s="19"/>
      <c r="L8395" s="19">
        <v>0.64569787294147374</v>
      </c>
      <c r="M8395" s="19"/>
      <c r="N8395" s="19">
        <v>0.79645514586403354</v>
      </c>
      <c r="O8395" s="19"/>
      <c r="P8395" s="50">
        <v>0.8262369068776626</v>
      </c>
      <c r="R8395" s="9" t="s">
        <v>0</v>
      </c>
    </row>
    <row r="8396" spans="2:18" x14ac:dyDescent="0.2">
      <c r="B8396" s="25">
        <v>8166</v>
      </c>
      <c r="C8396" s="193"/>
      <c r="D8396" s="19">
        <v>0.55823531664801096</v>
      </c>
      <c r="E8396" s="19">
        <v>1.1824656512267924</v>
      </c>
      <c r="F8396" s="19"/>
      <c r="G8396" s="19">
        <v>0.75895390218756742</v>
      </c>
      <c r="H8396" s="19"/>
      <c r="I8396" s="19">
        <v>0.14409286094142065</v>
      </c>
      <c r="J8396" s="19"/>
      <c r="K8396" s="19">
        <v>4.2201693908095431E-2</v>
      </c>
      <c r="L8396" s="19"/>
      <c r="M8396" s="19">
        <v>1.4392675999263667E-2</v>
      </c>
      <c r="N8396" s="19"/>
      <c r="O8396" s="19">
        <v>1.2031182239898379</v>
      </c>
      <c r="P8396" s="50"/>
      <c r="R8396" s="9" t="s">
        <v>0</v>
      </c>
    </row>
    <row r="8397" spans="2:18" x14ac:dyDescent="0.2">
      <c r="B8397" s="25">
        <v>8167</v>
      </c>
      <c r="C8397" s="193"/>
      <c r="D8397" s="19">
        <v>0.38557496538327385</v>
      </c>
      <c r="E8397" s="19"/>
      <c r="F8397" s="19">
        <v>1.139023479026205</v>
      </c>
      <c r="G8397" s="19"/>
      <c r="H8397" s="19">
        <v>0.2505843666508093</v>
      </c>
      <c r="I8397" s="19">
        <v>0.24724590955548673</v>
      </c>
      <c r="J8397" s="19"/>
      <c r="K8397" s="19"/>
      <c r="L8397" s="19">
        <v>2.9997142093895115E-2</v>
      </c>
      <c r="M8397" s="19"/>
      <c r="N8397" s="19">
        <v>0.3005935758210817</v>
      </c>
      <c r="O8397" s="19">
        <v>0.341686703244934</v>
      </c>
      <c r="P8397" s="50"/>
      <c r="R8397" s="9" t="s">
        <v>0</v>
      </c>
    </row>
    <row r="8398" spans="2:18" x14ac:dyDescent="0.2">
      <c r="B8398" s="25">
        <v>8168</v>
      </c>
      <c r="C8398" s="193">
        <v>1.1314344602479318</v>
      </c>
      <c r="D8398" s="19"/>
      <c r="E8398" s="19">
        <v>0.17111710248284298</v>
      </c>
      <c r="F8398" s="19"/>
      <c r="G8398" s="19">
        <v>1.0373733436131818</v>
      </c>
      <c r="H8398" s="19"/>
      <c r="I8398" s="19">
        <v>0.80441068714127395</v>
      </c>
      <c r="J8398" s="19"/>
      <c r="K8398" s="19">
        <v>1.1956566123555745</v>
      </c>
      <c r="L8398" s="19"/>
      <c r="M8398" s="19">
        <v>1.1905733706042891</v>
      </c>
      <c r="N8398" s="19"/>
      <c r="O8398" s="19">
        <v>0.65058677253383468</v>
      </c>
      <c r="P8398" s="50"/>
      <c r="R8398" s="9" t="s">
        <v>0</v>
      </c>
    </row>
    <row r="8399" spans="2:18" x14ac:dyDescent="0.2">
      <c r="B8399" s="25">
        <v>8169</v>
      </c>
      <c r="C8399" s="193">
        <v>0.73167177191624677</v>
      </c>
      <c r="D8399" s="19"/>
      <c r="E8399" s="19">
        <v>0.74522612771561603</v>
      </c>
      <c r="F8399" s="19"/>
      <c r="G8399" s="19">
        <v>0.23938750391707256</v>
      </c>
      <c r="H8399" s="19"/>
      <c r="I8399" s="19"/>
      <c r="J8399" s="19">
        <v>9.8951369978199765E-3</v>
      </c>
      <c r="K8399" s="19">
        <v>0.91056030091598295</v>
      </c>
      <c r="L8399" s="19"/>
      <c r="M8399" s="19">
        <v>0.2227491612390313</v>
      </c>
      <c r="N8399" s="19"/>
      <c r="O8399" s="19">
        <v>2.7160734890489518E-2</v>
      </c>
      <c r="P8399" s="50"/>
      <c r="R8399" s="9" t="s">
        <v>0</v>
      </c>
    </row>
    <row r="8400" spans="2:18" x14ac:dyDescent="0.2">
      <c r="B8400" s="25">
        <v>8170</v>
      </c>
      <c r="C8400" s="193">
        <v>0.44308083017741084</v>
      </c>
      <c r="D8400" s="19"/>
      <c r="E8400" s="19"/>
      <c r="F8400" s="19">
        <v>0.55773088423117101</v>
      </c>
      <c r="G8400" s="19">
        <v>0.46341124015446544</v>
      </c>
      <c r="H8400" s="19"/>
      <c r="I8400" s="19">
        <v>0.64671543278176491</v>
      </c>
      <c r="J8400" s="19"/>
      <c r="K8400" s="19"/>
      <c r="L8400" s="19">
        <v>0.74906259063529945</v>
      </c>
      <c r="M8400" s="19">
        <v>9.0541662091192226E-3</v>
      </c>
      <c r="N8400" s="19"/>
      <c r="O8400" s="19"/>
      <c r="P8400" s="50">
        <v>0.33049568326092738</v>
      </c>
      <c r="R8400" s="9" t="s">
        <v>0</v>
      </c>
    </row>
    <row r="8401" spans="2:18" x14ac:dyDescent="0.2">
      <c r="B8401" s="25">
        <v>8171</v>
      </c>
      <c r="C8401" s="193"/>
      <c r="D8401" s="19">
        <v>0.7082761530244096</v>
      </c>
      <c r="E8401" s="19">
        <v>0.10042988462969851</v>
      </c>
      <c r="F8401" s="19"/>
      <c r="G8401" s="19">
        <v>0.27692280568744254</v>
      </c>
      <c r="H8401" s="19"/>
      <c r="I8401" s="19">
        <v>0.72091432148400181</v>
      </c>
      <c r="J8401" s="19"/>
      <c r="K8401" s="19"/>
      <c r="L8401" s="19">
        <v>0.15117710157849146</v>
      </c>
      <c r="M8401" s="19"/>
      <c r="N8401" s="19">
        <v>6.2206190782945576E-3</v>
      </c>
      <c r="O8401" s="19"/>
      <c r="P8401" s="50">
        <v>0.46943527580416933</v>
      </c>
      <c r="R8401" s="9" t="s">
        <v>0</v>
      </c>
    </row>
    <row r="8402" spans="2:18" x14ac:dyDescent="0.2">
      <c r="B8402" s="25">
        <v>8172</v>
      </c>
      <c r="C8402" s="193"/>
      <c r="D8402" s="19">
        <v>0.46023324890737766</v>
      </c>
      <c r="E8402" s="19"/>
      <c r="F8402" s="19">
        <v>0.85705747717814429</v>
      </c>
      <c r="G8402" s="19"/>
      <c r="H8402" s="19">
        <v>0.62660884044980303</v>
      </c>
      <c r="I8402" s="19"/>
      <c r="J8402" s="19">
        <v>0.38278167497687987</v>
      </c>
      <c r="K8402" s="19">
        <v>3.3948723546927323E-2</v>
      </c>
      <c r="L8402" s="19"/>
      <c r="M8402" s="19"/>
      <c r="N8402" s="19">
        <v>0.71501024349937914</v>
      </c>
      <c r="O8402" s="19"/>
      <c r="P8402" s="50">
        <v>0.86657601981208954</v>
      </c>
      <c r="R8402" s="9" t="s">
        <v>0</v>
      </c>
    </row>
    <row r="8403" spans="2:18" x14ac:dyDescent="0.2">
      <c r="B8403" s="25">
        <v>8173</v>
      </c>
      <c r="C8403" s="193">
        <v>0.4524828259068841</v>
      </c>
      <c r="D8403" s="19"/>
      <c r="E8403" s="19">
        <v>0.4069871977007079</v>
      </c>
      <c r="F8403" s="19"/>
      <c r="G8403" s="19">
        <v>0.85691718835377262</v>
      </c>
      <c r="H8403" s="19"/>
      <c r="I8403" s="19"/>
      <c r="J8403" s="19">
        <v>0.57292318123584685</v>
      </c>
      <c r="K8403" s="19">
        <v>0.90361380454684648</v>
      </c>
      <c r="L8403" s="19"/>
      <c r="M8403" s="19">
        <v>0.26878481094002765</v>
      </c>
      <c r="N8403" s="19"/>
      <c r="O8403" s="19"/>
      <c r="P8403" s="50">
        <v>0.24509943693754446</v>
      </c>
      <c r="R8403" s="9" t="s">
        <v>0</v>
      </c>
    </row>
    <row r="8404" spans="2:18" x14ac:dyDescent="0.2">
      <c r="B8404" s="25">
        <v>8174</v>
      </c>
      <c r="C8404" s="193">
        <v>1.4068368173165251</v>
      </c>
      <c r="D8404" s="19"/>
      <c r="E8404" s="19">
        <v>1.157738000202353</v>
      </c>
      <c r="F8404" s="19"/>
      <c r="G8404" s="19">
        <v>0.41506846031505557</v>
      </c>
      <c r="H8404" s="19"/>
      <c r="I8404" s="19">
        <v>2.1996468803473839</v>
      </c>
      <c r="J8404" s="19"/>
      <c r="K8404" s="19">
        <v>0.91289675963328021</v>
      </c>
      <c r="L8404" s="19"/>
      <c r="M8404" s="19">
        <v>1.8470114084435916</v>
      </c>
      <c r="N8404" s="19"/>
      <c r="O8404" s="19">
        <v>1.5198363221821236</v>
      </c>
      <c r="P8404" s="50"/>
      <c r="R8404" s="9" t="s">
        <v>0</v>
      </c>
    </row>
    <row r="8405" spans="2:18" x14ac:dyDescent="0.2">
      <c r="B8405" s="25">
        <v>8175</v>
      </c>
      <c r="C8405" s="193"/>
      <c r="D8405" s="19">
        <v>0.94882095630618202</v>
      </c>
      <c r="E8405" s="19"/>
      <c r="F8405" s="19">
        <v>0.31402735431980278</v>
      </c>
      <c r="G8405" s="19">
        <v>8.6287066976439453E-2</v>
      </c>
      <c r="H8405" s="19"/>
      <c r="I8405" s="19"/>
      <c r="J8405" s="19">
        <v>0.22078554527287617</v>
      </c>
      <c r="K8405" s="19"/>
      <c r="L8405" s="19">
        <v>0.67522271316905069</v>
      </c>
      <c r="M8405" s="19">
        <v>0.37836541337278179</v>
      </c>
      <c r="N8405" s="19"/>
      <c r="O8405" s="19"/>
      <c r="P8405" s="50">
        <v>1.1395945817880913</v>
      </c>
      <c r="R8405" s="9" t="s">
        <v>0</v>
      </c>
    </row>
    <row r="8406" spans="2:18" x14ac:dyDescent="0.2">
      <c r="B8406" s="25">
        <v>8176</v>
      </c>
      <c r="C8406" s="193">
        <v>0.18036746929784642</v>
      </c>
      <c r="D8406" s="19"/>
      <c r="E8406" s="19"/>
      <c r="F8406" s="19">
        <v>0.36176145144400368</v>
      </c>
      <c r="G8406" s="19"/>
      <c r="H8406" s="19">
        <v>0.73321749388388346</v>
      </c>
      <c r="I8406" s="19">
        <v>0.16704193692330985</v>
      </c>
      <c r="J8406" s="19"/>
      <c r="K8406" s="19"/>
      <c r="L8406" s="19">
        <v>0.236767067446502</v>
      </c>
      <c r="M8406" s="19"/>
      <c r="N8406" s="19">
        <v>0.96549038547319865</v>
      </c>
      <c r="O8406" s="19">
        <v>1.0683573138127285</v>
      </c>
      <c r="P8406" s="50"/>
      <c r="R8406" s="9" t="s">
        <v>0</v>
      </c>
    </row>
    <row r="8407" spans="2:18" x14ac:dyDescent="0.2">
      <c r="B8407" s="25">
        <v>8177</v>
      </c>
      <c r="C8407" s="193">
        <v>0.4859669343098954</v>
      </c>
      <c r="D8407" s="19"/>
      <c r="E8407" s="19">
        <v>0.9436795526671049</v>
      </c>
      <c r="F8407" s="19"/>
      <c r="G8407" s="19"/>
      <c r="H8407" s="19">
        <v>0.33342774522629021</v>
      </c>
      <c r="I8407" s="19">
        <v>0.13176534738124007</v>
      </c>
      <c r="J8407" s="19"/>
      <c r="K8407" s="19">
        <v>0.53117324561515999</v>
      </c>
      <c r="L8407" s="19"/>
      <c r="M8407" s="19">
        <v>0.98376560067358854</v>
      </c>
      <c r="N8407" s="19"/>
      <c r="O8407" s="19">
        <v>0.13257283966388023</v>
      </c>
      <c r="P8407" s="50"/>
      <c r="R8407" s="9" t="s">
        <v>0</v>
      </c>
    </row>
    <row r="8408" spans="2:18" x14ac:dyDescent="0.2">
      <c r="B8408" s="25">
        <v>8178</v>
      </c>
      <c r="C8408" s="193">
        <v>1.1000952704157847</v>
      </c>
      <c r="D8408" s="19"/>
      <c r="E8408" s="19"/>
      <c r="F8408" s="19">
        <v>1.3313796582172119</v>
      </c>
      <c r="G8408" s="19">
        <v>0.93050690848517137</v>
      </c>
      <c r="H8408" s="19"/>
      <c r="I8408" s="19">
        <v>0.36104562545285201</v>
      </c>
      <c r="J8408" s="19"/>
      <c r="K8408" s="19">
        <v>0.77065992317554954</v>
      </c>
      <c r="L8408" s="19"/>
      <c r="M8408" s="19">
        <v>0.37311373070874698</v>
      </c>
      <c r="N8408" s="19"/>
      <c r="O8408" s="19">
        <v>0.24256161462508111</v>
      </c>
      <c r="P8408" s="50"/>
      <c r="R8408" s="9" t="s">
        <v>0</v>
      </c>
    </row>
    <row r="8409" spans="2:18" x14ac:dyDescent="0.2">
      <c r="B8409" s="25">
        <v>8179</v>
      </c>
      <c r="C8409" s="193">
        <v>1.8783379174116981</v>
      </c>
      <c r="D8409" s="19"/>
      <c r="E8409" s="19">
        <v>0.29269105360522968</v>
      </c>
      <c r="F8409" s="19"/>
      <c r="G8409" s="19">
        <v>0.33611430939460296</v>
      </c>
      <c r="H8409" s="19"/>
      <c r="I8409" s="19">
        <v>0.98494389455441222</v>
      </c>
      <c r="J8409" s="19"/>
      <c r="K8409" s="19">
        <v>0.34728396263335742</v>
      </c>
      <c r="L8409" s="19"/>
      <c r="M8409" s="19">
        <v>0.72879505209785933</v>
      </c>
      <c r="N8409" s="19"/>
      <c r="O8409" s="19">
        <v>1.4749350109679755</v>
      </c>
      <c r="P8409" s="50"/>
      <c r="R8409" s="9" t="s">
        <v>0</v>
      </c>
    </row>
    <row r="8410" spans="2:18" x14ac:dyDescent="0.2">
      <c r="B8410" s="25">
        <v>8180</v>
      </c>
      <c r="C8410" s="193"/>
      <c r="D8410" s="19">
        <v>0.70270483334159572</v>
      </c>
      <c r="E8410" s="19"/>
      <c r="F8410" s="19">
        <v>0.12941296202530814</v>
      </c>
      <c r="G8410" s="19"/>
      <c r="H8410" s="19">
        <v>0.40525518734088262</v>
      </c>
      <c r="I8410" s="19"/>
      <c r="J8410" s="19">
        <v>0.44292255952505288</v>
      </c>
      <c r="K8410" s="19">
        <v>0.42773781134051747</v>
      </c>
      <c r="L8410" s="19"/>
      <c r="M8410" s="19">
        <v>0.1514614112699825</v>
      </c>
      <c r="N8410" s="19"/>
      <c r="O8410" s="19"/>
      <c r="P8410" s="50">
        <v>0.17315395181336543</v>
      </c>
      <c r="R8410" s="9" t="s">
        <v>0</v>
      </c>
    </row>
    <row r="8411" spans="2:18" x14ac:dyDescent="0.2">
      <c r="B8411" s="25">
        <v>8181</v>
      </c>
      <c r="C8411" s="193"/>
      <c r="D8411" s="19">
        <v>1.2084315422752714</v>
      </c>
      <c r="E8411" s="19"/>
      <c r="F8411" s="19">
        <v>0.64889967962281048</v>
      </c>
      <c r="G8411" s="19"/>
      <c r="H8411" s="19">
        <v>0.54767506739064553</v>
      </c>
      <c r="I8411" s="19"/>
      <c r="J8411" s="19">
        <v>0.14263408625659282</v>
      </c>
      <c r="K8411" s="19">
        <v>0.43698440802010668</v>
      </c>
      <c r="L8411" s="19"/>
      <c r="M8411" s="19"/>
      <c r="N8411" s="19">
        <v>0.7612161499804273</v>
      </c>
      <c r="O8411" s="19">
        <v>0.71936817889847093</v>
      </c>
      <c r="P8411" s="50"/>
      <c r="R8411" s="9" t="s">
        <v>0</v>
      </c>
    </row>
    <row r="8412" spans="2:18" x14ac:dyDescent="0.2">
      <c r="B8412" s="25">
        <v>8182</v>
      </c>
      <c r="C8412" s="193"/>
      <c r="D8412" s="19">
        <v>0.21129678707558722</v>
      </c>
      <c r="E8412" s="19"/>
      <c r="F8412" s="19">
        <v>1.2182591853180191</v>
      </c>
      <c r="G8412" s="19"/>
      <c r="H8412" s="19">
        <v>0.55287637145107027</v>
      </c>
      <c r="I8412" s="19"/>
      <c r="J8412" s="19">
        <v>1.1648793533999184</v>
      </c>
      <c r="K8412" s="19"/>
      <c r="L8412" s="19">
        <v>1.2690752167906394</v>
      </c>
      <c r="M8412" s="19"/>
      <c r="N8412" s="19">
        <v>1.1724906803013879</v>
      </c>
      <c r="O8412" s="19"/>
      <c r="P8412" s="50">
        <v>0.79975228729342573</v>
      </c>
      <c r="R8412" s="9" t="s">
        <v>0</v>
      </c>
    </row>
    <row r="8413" spans="2:18" x14ac:dyDescent="0.2">
      <c r="B8413" s="25">
        <v>8183</v>
      </c>
      <c r="C8413" s="193"/>
      <c r="D8413" s="19">
        <v>0.81472204699061435</v>
      </c>
      <c r="E8413" s="19"/>
      <c r="F8413" s="19">
        <v>0.57818870087345697</v>
      </c>
      <c r="G8413" s="19"/>
      <c r="H8413" s="19">
        <v>0.99674848340739375</v>
      </c>
      <c r="I8413" s="19"/>
      <c r="J8413" s="19">
        <v>0.17252156823873718</v>
      </c>
      <c r="K8413" s="19"/>
      <c r="L8413" s="19">
        <v>1.136903862328309</v>
      </c>
      <c r="M8413" s="19"/>
      <c r="N8413" s="19">
        <v>0.87437961046665202</v>
      </c>
      <c r="O8413" s="19"/>
      <c r="P8413" s="50">
        <v>1.1536560245512368</v>
      </c>
      <c r="R8413" s="9" t="s">
        <v>0</v>
      </c>
    </row>
    <row r="8414" spans="2:18" x14ac:dyDescent="0.2">
      <c r="B8414" s="25">
        <v>8184</v>
      </c>
      <c r="C8414" s="193"/>
      <c r="D8414" s="19">
        <v>0.32258317239482687</v>
      </c>
      <c r="E8414" s="19"/>
      <c r="F8414" s="19">
        <v>0.13096632696629701</v>
      </c>
      <c r="G8414" s="19">
        <v>0.98452106946013873</v>
      </c>
      <c r="H8414" s="19"/>
      <c r="I8414" s="19"/>
      <c r="J8414" s="19">
        <v>0.29977408792230648</v>
      </c>
      <c r="K8414" s="19">
        <v>0.17664632088069235</v>
      </c>
      <c r="L8414" s="19"/>
      <c r="M8414" s="19">
        <v>9.8464457327921043E-2</v>
      </c>
      <c r="N8414" s="19"/>
      <c r="O8414" s="19">
        <v>1.2709146561926665</v>
      </c>
      <c r="P8414" s="50"/>
      <c r="R8414" s="9" t="s">
        <v>0</v>
      </c>
    </row>
    <row r="8415" spans="2:18" x14ac:dyDescent="0.2">
      <c r="B8415" s="25">
        <v>8185</v>
      </c>
      <c r="C8415" s="193"/>
      <c r="D8415" s="19">
        <v>1.8552880893033648</v>
      </c>
      <c r="E8415" s="19"/>
      <c r="F8415" s="19">
        <v>2.4973051372991399</v>
      </c>
      <c r="G8415" s="19"/>
      <c r="H8415" s="19">
        <v>0.64753726140517831</v>
      </c>
      <c r="I8415" s="19"/>
      <c r="J8415" s="19">
        <v>2.5806464485212719</v>
      </c>
      <c r="K8415" s="19"/>
      <c r="L8415" s="19">
        <v>1.4145083476224412</v>
      </c>
      <c r="M8415" s="19"/>
      <c r="N8415" s="19">
        <v>1.8260919925222916</v>
      </c>
      <c r="O8415" s="19"/>
      <c r="P8415" s="50">
        <v>1.2368700687021896</v>
      </c>
      <c r="R8415" s="9" t="s">
        <v>0</v>
      </c>
    </row>
    <row r="8416" spans="2:18" x14ac:dyDescent="0.2">
      <c r="B8416" s="25">
        <v>8186</v>
      </c>
      <c r="C8416" s="193"/>
      <c r="D8416" s="19">
        <v>0.5996203297291387</v>
      </c>
      <c r="E8416" s="19">
        <v>0.17281573340430328</v>
      </c>
      <c r="F8416" s="19"/>
      <c r="G8416" s="19">
        <v>0.36035974133409149</v>
      </c>
      <c r="H8416" s="19"/>
      <c r="I8416" s="19"/>
      <c r="J8416" s="19">
        <v>7.3917224967220599E-2</v>
      </c>
      <c r="K8416" s="19">
        <v>0.2931160446200215</v>
      </c>
      <c r="L8416" s="19"/>
      <c r="M8416" s="19">
        <v>0.29045949078657174</v>
      </c>
      <c r="N8416" s="19"/>
      <c r="O8416" s="19">
        <v>0.45714517990330722</v>
      </c>
      <c r="P8416" s="50"/>
      <c r="R8416" s="9" t="s">
        <v>0</v>
      </c>
    </row>
    <row r="8417" spans="2:18" x14ac:dyDescent="0.2">
      <c r="B8417" s="25">
        <v>8187</v>
      </c>
      <c r="C8417" s="193">
        <v>7.5716496649993997E-2</v>
      </c>
      <c r="D8417" s="19"/>
      <c r="E8417" s="19">
        <v>0.43654131149169406</v>
      </c>
      <c r="F8417" s="19"/>
      <c r="G8417" s="19">
        <v>0.96708603298859042</v>
      </c>
      <c r="H8417" s="19"/>
      <c r="I8417" s="19">
        <v>0.68466439661835221</v>
      </c>
      <c r="J8417" s="19"/>
      <c r="K8417" s="19">
        <v>0.67200524163216313</v>
      </c>
      <c r="L8417" s="19"/>
      <c r="M8417" s="19"/>
      <c r="N8417" s="19">
        <v>0.66906379532969551</v>
      </c>
      <c r="O8417" s="19">
        <v>0.74463732559250417</v>
      </c>
      <c r="P8417" s="50"/>
      <c r="R8417" s="9" t="s">
        <v>0</v>
      </c>
    </row>
    <row r="8418" spans="2:18" x14ac:dyDescent="0.2">
      <c r="B8418" s="25">
        <v>8188</v>
      </c>
      <c r="C8418" s="193"/>
      <c r="D8418" s="19">
        <v>1.1256268383453192</v>
      </c>
      <c r="E8418" s="19"/>
      <c r="F8418" s="19">
        <v>0.75452857948862095</v>
      </c>
      <c r="G8418" s="19"/>
      <c r="H8418" s="19">
        <v>0.64271825388827675</v>
      </c>
      <c r="I8418" s="19"/>
      <c r="J8418" s="19">
        <v>0.77076657750161137</v>
      </c>
      <c r="K8418" s="19"/>
      <c r="L8418" s="19">
        <v>1.1041153605459892</v>
      </c>
      <c r="M8418" s="19"/>
      <c r="N8418" s="19">
        <v>1.4886243959137191</v>
      </c>
      <c r="O8418" s="19"/>
      <c r="P8418" s="50">
        <v>1.1392816164610333</v>
      </c>
      <c r="R8418" s="9" t="s">
        <v>0</v>
      </c>
    </row>
    <row r="8419" spans="2:18" x14ac:dyDescent="0.2">
      <c r="B8419" s="25">
        <v>8189</v>
      </c>
      <c r="C8419" s="193"/>
      <c r="D8419" s="19">
        <v>0.97348569456267164</v>
      </c>
      <c r="E8419" s="19">
        <v>0.31821982868083609</v>
      </c>
      <c r="F8419" s="19"/>
      <c r="G8419" s="19"/>
      <c r="H8419" s="19">
        <v>1.1504856120515363</v>
      </c>
      <c r="I8419" s="19"/>
      <c r="J8419" s="19">
        <v>1.4780109467383442</v>
      </c>
      <c r="K8419" s="19"/>
      <c r="L8419" s="19">
        <v>1.3622321313805426</v>
      </c>
      <c r="M8419" s="19"/>
      <c r="N8419" s="19">
        <v>1.3506121009494216</v>
      </c>
      <c r="O8419" s="19"/>
      <c r="P8419" s="50">
        <v>1.7496049690512707</v>
      </c>
      <c r="R8419" s="9" t="s">
        <v>0</v>
      </c>
    </row>
    <row r="8420" spans="2:18" x14ac:dyDescent="0.2">
      <c r="B8420" s="25">
        <v>8190</v>
      </c>
      <c r="C8420" s="193">
        <v>9.7854339139099272E-2</v>
      </c>
      <c r="D8420" s="19"/>
      <c r="E8420" s="19">
        <v>0.64135425736468421</v>
      </c>
      <c r="F8420" s="19"/>
      <c r="G8420" s="19">
        <v>0.49866553732113245</v>
      </c>
      <c r="H8420" s="19"/>
      <c r="I8420" s="19">
        <v>1.3165675723963535</v>
      </c>
      <c r="J8420" s="19"/>
      <c r="K8420" s="19">
        <v>1.0365403463264036</v>
      </c>
      <c r="L8420" s="19"/>
      <c r="M8420" s="19">
        <v>0.42775626891917862</v>
      </c>
      <c r="N8420" s="19"/>
      <c r="O8420" s="19"/>
      <c r="P8420" s="50">
        <v>0.31700579677319324</v>
      </c>
      <c r="R8420" s="9" t="s">
        <v>0</v>
      </c>
    </row>
    <row r="8421" spans="2:18" x14ac:dyDescent="0.2">
      <c r="B8421" s="25">
        <v>8191</v>
      </c>
      <c r="C8421" s="193">
        <v>1.1311834709066793E-2</v>
      </c>
      <c r="D8421" s="19"/>
      <c r="E8421" s="19">
        <v>0.48277117743718267</v>
      </c>
      <c r="F8421" s="19"/>
      <c r="G8421" s="19">
        <v>1.0024767219178481</v>
      </c>
      <c r="H8421" s="19"/>
      <c r="I8421" s="19">
        <v>1.4993383482356941</v>
      </c>
      <c r="J8421" s="19"/>
      <c r="K8421" s="19">
        <v>0.55864812623409177</v>
      </c>
      <c r="L8421" s="19"/>
      <c r="M8421" s="19">
        <v>0.69891935060535315</v>
      </c>
      <c r="N8421" s="19"/>
      <c r="O8421" s="19">
        <v>0.7717433878017278</v>
      </c>
      <c r="P8421" s="50"/>
      <c r="R8421" s="9" t="s">
        <v>0</v>
      </c>
    </row>
    <row r="8422" spans="2:18" x14ac:dyDescent="0.2">
      <c r="B8422" s="25">
        <v>8192</v>
      </c>
      <c r="C8422" s="193">
        <v>1.1067222150239959</v>
      </c>
      <c r="D8422" s="19"/>
      <c r="E8422" s="19">
        <v>1.0099489071643584</v>
      </c>
      <c r="F8422" s="19"/>
      <c r="G8422" s="19">
        <v>1.5104621764512045</v>
      </c>
      <c r="H8422" s="19"/>
      <c r="I8422" s="19">
        <v>0.72152148474337896</v>
      </c>
      <c r="J8422" s="19"/>
      <c r="K8422" s="19">
        <v>0.23028098691171209</v>
      </c>
      <c r="L8422" s="19"/>
      <c r="M8422" s="19">
        <v>0.74625284561768224</v>
      </c>
      <c r="N8422" s="19"/>
      <c r="O8422" s="19">
        <v>0.81223587915471651</v>
      </c>
      <c r="P8422" s="50"/>
      <c r="R8422" s="9" t="s">
        <v>0</v>
      </c>
    </row>
    <row r="8423" spans="2:18" x14ac:dyDescent="0.2">
      <c r="B8423" s="25">
        <v>8193</v>
      </c>
      <c r="C8423" s="193">
        <v>0.22990262368876654</v>
      </c>
      <c r="D8423" s="19"/>
      <c r="E8423" s="19">
        <v>0.50569442032362466</v>
      </c>
      <c r="F8423" s="19"/>
      <c r="G8423" s="19">
        <v>0.77592309949511784</v>
      </c>
      <c r="H8423" s="19"/>
      <c r="I8423" s="19"/>
      <c r="J8423" s="19">
        <v>1.0743461442989823</v>
      </c>
      <c r="K8423" s="19"/>
      <c r="L8423" s="19">
        <v>7.700706564714864E-2</v>
      </c>
      <c r="M8423" s="19"/>
      <c r="N8423" s="19">
        <v>3.1739829361511783E-2</v>
      </c>
      <c r="O8423" s="19">
        <v>0.24706555284784623</v>
      </c>
      <c r="P8423" s="50"/>
      <c r="R8423" s="9" t="s">
        <v>0</v>
      </c>
    </row>
    <row r="8424" spans="2:18" x14ac:dyDescent="0.2">
      <c r="B8424" s="25">
        <v>8194</v>
      </c>
      <c r="C8424" s="193">
        <v>1.4202877786450137</v>
      </c>
      <c r="D8424" s="19"/>
      <c r="E8424" s="19">
        <v>0.90875935826901888</v>
      </c>
      <c r="F8424" s="19"/>
      <c r="G8424" s="19">
        <v>1.2785279196922459</v>
      </c>
      <c r="H8424" s="19"/>
      <c r="I8424" s="19">
        <v>0.75086432170015749</v>
      </c>
      <c r="J8424" s="19"/>
      <c r="K8424" s="19">
        <v>0.28581243225090819</v>
      </c>
      <c r="L8424" s="19"/>
      <c r="M8424" s="19">
        <v>1.2919361613626781</v>
      </c>
      <c r="N8424" s="19"/>
      <c r="O8424" s="19"/>
      <c r="P8424" s="50">
        <v>0.14850886862456586</v>
      </c>
      <c r="R8424" s="9" t="s">
        <v>0</v>
      </c>
    </row>
    <row r="8425" spans="2:18" x14ac:dyDescent="0.2">
      <c r="B8425" s="25">
        <v>8195</v>
      </c>
      <c r="C8425" s="193"/>
      <c r="D8425" s="19">
        <v>0.45299185784854951</v>
      </c>
      <c r="E8425" s="19"/>
      <c r="F8425" s="19">
        <v>1.2766711499078114</v>
      </c>
      <c r="G8425" s="19"/>
      <c r="H8425" s="19">
        <v>0.10274217201450639</v>
      </c>
      <c r="I8425" s="19"/>
      <c r="J8425" s="19">
        <v>0.39954286405231443</v>
      </c>
      <c r="K8425" s="19"/>
      <c r="L8425" s="19">
        <v>0.50401751415612694</v>
      </c>
      <c r="M8425" s="19"/>
      <c r="N8425" s="19">
        <v>1.2780676080898896</v>
      </c>
      <c r="O8425" s="19"/>
      <c r="P8425" s="50">
        <v>0.8627745278553397</v>
      </c>
      <c r="R8425" s="9" t="s">
        <v>0</v>
      </c>
    </row>
    <row r="8426" spans="2:18" x14ac:dyDescent="0.2">
      <c r="B8426" s="25">
        <v>8196</v>
      </c>
      <c r="C8426" s="193"/>
      <c r="D8426" s="19">
        <v>0.85278077561146437</v>
      </c>
      <c r="E8426" s="19"/>
      <c r="F8426" s="19">
        <v>0.41838095303093475</v>
      </c>
      <c r="G8426" s="19"/>
      <c r="H8426" s="19">
        <v>1.7400027381786496</v>
      </c>
      <c r="I8426" s="19">
        <v>1.2790885478519537E-3</v>
      </c>
      <c r="J8426" s="19"/>
      <c r="K8426" s="19"/>
      <c r="L8426" s="19">
        <v>0.50966258316102497</v>
      </c>
      <c r="M8426" s="19"/>
      <c r="N8426" s="19">
        <v>1.218789600016295</v>
      </c>
      <c r="O8426" s="19"/>
      <c r="P8426" s="50">
        <v>0.76597413457422459</v>
      </c>
      <c r="R8426" s="9" t="s">
        <v>0</v>
      </c>
    </row>
    <row r="8427" spans="2:18" x14ac:dyDescent="0.2">
      <c r="B8427" s="25">
        <v>8197</v>
      </c>
      <c r="C8427" s="193"/>
      <c r="D8427" s="19">
        <v>0.59733235039493127</v>
      </c>
      <c r="E8427" s="19"/>
      <c r="F8427" s="19">
        <v>1.0910249755593133</v>
      </c>
      <c r="G8427" s="19">
        <v>0.43060694763193968</v>
      </c>
      <c r="H8427" s="19"/>
      <c r="I8427" s="19"/>
      <c r="J8427" s="19">
        <v>1.0106716428350728</v>
      </c>
      <c r="K8427" s="19"/>
      <c r="L8427" s="19">
        <v>0.76532906738515893</v>
      </c>
      <c r="M8427" s="19"/>
      <c r="N8427" s="19">
        <v>2.0036189751312553E-2</v>
      </c>
      <c r="O8427" s="19"/>
      <c r="P8427" s="50">
        <v>0.25923765660920955</v>
      </c>
      <c r="R8427" s="9" t="s">
        <v>0</v>
      </c>
    </row>
    <row r="8428" spans="2:18" x14ac:dyDescent="0.2">
      <c r="B8428" s="25">
        <v>8198</v>
      </c>
      <c r="C8428" s="193">
        <v>7.6073042246148831E-2</v>
      </c>
      <c r="D8428" s="19"/>
      <c r="E8428" s="19">
        <v>8.5995269185178289E-2</v>
      </c>
      <c r="F8428" s="19"/>
      <c r="G8428" s="19">
        <v>0.13195366975614028</v>
      </c>
      <c r="H8428" s="19"/>
      <c r="I8428" s="19">
        <v>1.2357865690170984</v>
      </c>
      <c r="J8428" s="19"/>
      <c r="K8428" s="19">
        <v>0.64997732404256481</v>
      </c>
      <c r="L8428" s="19"/>
      <c r="M8428" s="19"/>
      <c r="N8428" s="19">
        <v>4.6141484096159702E-2</v>
      </c>
      <c r="O8428" s="19">
        <v>0.65467465778718803</v>
      </c>
      <c r="P8428" s="50"/>
      <c r="R8428" s="9" t="s">
        <v>0</v>
      </c>
    </row>
    <row r="8429" spans="2:18" x14ac:dyDescent="0.2">
      <c r="B8429" s="25">
        <v>8199</v>
      </c>
      <c r="C8429" s="193"/>
      <c r="D8429" s="19">
        <v>0.2464054337533407</v>
      </c>
      <c r="E8429" s="19"/>
      <c r="F8429" s="19">
        <v>0.47774882422838177</v>
      </c>
      <c r="G8429" s="19"/>
      <c r="H8429" s="19">
        <v>0.51780456100085537</v>
      </c>
      <c r="I8429" s="19"/>
      <c r="J8429" s="19">
        <v>0.62792908189811825</v>
      </c>
      <c r="K8429" s="19"/>
      <c r="L8429" s="19">
        <v>1.1827355870168024</v>
      </c>
      <c r="M8429" s="19"/>
      <c r="N8429" s="19">
        <v>0.15929951515888441</v>
      </c>
      <c r="O8429" s="19">
        <v>0.44859736268941658</v>
      </c>
      <c r="P8429" s="50"/>
      <c r="R8429" s="9" t="s">
        <v>0</v>
      </c>
    </row>
    <row r="8430" spans="2:18" x14ac:dyDescent="0.2">
      <c r="B8430" s="25">
        <v>8200</v>
      </c>
      <c r="C8430" s="193">
        <v>0.72632947158248429</v>
      </c>
      <c r="D8430" s="19"/>
      <c r="E8430" s="19">
        <v>0.78047161485140382</v>
      </c>
      <c r="F8430" s="19"/>
      <c r="G8430" s="19"/>
      <c r="H8430" s="19">
        <v>5.301292104719308E-2</v>
      </c>
      <c r="I8430" s="19"/>
      <c r="J8430" s="19">
        <v>0.11152384742641142</v>
      </c>
      <c r="K8430" s="19">
        <v>0.7445949570606798</v>
      </c>
      <c r="L8430" s="19"/>
      <c r="M8430" s="19"/>
      <c r="N8430" s="19">
        <v>1.3032568911695176E-2</v>
      </c>
      <c r="O8430" s="19">
        <v>3.6523569308908252E-2</v>
      </c>
      <c r="P8430" s="50"/>
      <c r="R8430" s="9" t="s">
        <v>0</v>
      </c>
    </row>
    <row r="8431" spans="2:18" x14ac:dyDescent="0.2">
      <c r="B8431" s="25">
        <v>8201</v>
      </c>
      <c r="C8431" s="193"/>
      <c r="D8431" s="19">
        <v>0.51184779387662283</v>
      </c>
      <c r="E8431" s="19"/>
      <c r="F8431" s="19">
        <v>0.40446667084810123</v>
      </c>
      <c r="G8431" s="19"/>
      <c r="H8431" s="19">
        <v>0.27268791390910901</v>
      </c>
      <c r="I8431" s="19"/>
      <c r="J8431" s="19">
        <v>0.31237011427978517</v>
      </c>
      <c r="K8431" s="19"/>
      <c r="L8431" s="19">
        <v>0.59437162973624447</v>
      </c>
      <c r="M8431" s="19"/>
      <c r="N8431" s="19">
        <v>0.5039826270407316</v>
      </c>
      <c r="O8431" s="19"/>
      <c r="P8431" s="50">
        <v>0.28297522680535203</v>
      </c>
      <c r="R8431" s="9" t="s">
        <v>0</v>
      </c>
    </row>
    <row r="8432" spans="2:18" x14ac:dyDescent="0.2">
      <c r="B8432" s="25">
        <v>8202</v>
      </c>
      <c r="C8432" s="193">
        <v>0.61858201739258045</v>
      </c>
      <c r="D8432" s="19"/>
      <c r="E8432" s="19">
        <v>0.38356240822454324</v>
      </c>
      <c r="F8432" s="19"/>
      <c r="G8432" s="19">
        <v>0.61157306754304086</v>
      </c>
      <c r="H8432" s="19"/>
      <c r="I8432" s="19">
        <v>0.21013186034788534</v>
      </c>
      <c r="J8432" s="19"/>
      <c r="K8432" s="19">
        <v>0.23156408138130982</v>
      </c>
      <c r="L8432" s="19"/>
      <c r="M8432" s="19">
        <v>9.6315274725546671E-2</v>
      </c>
      <c r="N8432" s="19"/>
      <c r="O8432" s="19">
        <v>0.89241081162627622</v>
      </c>
      <c r="P8432" s="50"/>
      <c r="R8432" s="9" t="s">
        <v>0</v>
      </c>
    </row>
    <row r="8433" spans="2:18" x14ac:dyDescent="0.2">
      <c r="B8433" s="25">
        <v>8203</v>
      </c>
      <c r="C8433" s="193">
        <v>0.12058953725155112</v>
      </c>
      <c r="D8433" s="19"/>
      <c r="E8433" s="19"/>
      <c r="F8433" s="19">
        <v>5.1668427362206927E-2</v>
      </c>
      <c r="G8433" s="19">
        <v>0.121065060156326</v>
      </c>
      <c r="H8433" s="19"/>
      <c r="I8433" s="19"/>
      <c r="J8433" s="19">
        <v>0.81643670819500336</v>
      </c>
      <c r="K8433" s="19"/>
      <c r="L8433" s="19">
        <v>0.56225956484414075</v>
      </c>
      <c r="M8433" s="19"/>
      <c r="N8433" s="19">
        <v>0.95686988165489695</v>
      </c>
      <c r="O8433" s="19">
        <v>0.19760526497121339</v>
      </c>
      <c r="P8433" s="50"/>
      <c r="R8433" s="9" t="s">
        <v>0</v>
      </c>
    </row>
    <row r="8434" spans="2:18" x14ac:dyDescent="0.2">
      <c r="B8434" s="25">
        <v>8204</v>
      </c>
      <c r="C8434" s="193"/>
      <c r="D8434" s="19">
        <v>2.4089338518281531</v>
      </c>
      <c r="E8434" s="19"/>
      <c r="F8434" s="19">
        <v>0.56551045902548291</v>
      </c>
      <c r="G8434" s="19"/>
      <c r="H8434" s="19">
        <v>0.64196897124084618</v>
      </c>
      <c r="I8434" s="19"/>
      <c r="J8434" s="19">
        <v>1.3809877500013052</v>
      </c>
      <c r="K8434" s="19"/>
      <c r="L8434" s="19">
        <v>1.6108479166500154</v>
      </c>
      <c r="M8434" s="19"/>
      <c r="N8434" s="19">
        <v>1.0798355164794931</v>
      </c>
      <c r="O8434" s="19"/>
      <c r="P8434" s="50">
        <v>1.4169204657427938</v>
      </c>
      <c r="R8434" s="9" t="s">
        <v>0</v>
      </c>
    </row>
    <row r="8435" spans="2:18" x14ac:dyDescent="0.2">
      <c r="B8435" s="25">
        <v>8205</v>
      </c>
      <c r="C8435" s="193">
        <v>0.87669331206775192</v>
      </c>
      <c r="D8435" s="19"/>
      <c r="E8435" s="19">
        <v>0.88532434581901664</v>
      </c>
      <c r="F8435" s="19"/>
      <c r="G8435" s="19">
        <v>0.25342481086292751</v>
      </c>
      <c r="H8435" s="19"/>
      <c r="I8435" s="19">
        <v>0.5150772954180467</v>
      </c>
      <c r="J8435" s="19"/>
      <c r="K8435" s="19">
        <v>7.648886892194541E-2</v>
      </c>
      <c r="L8435" s="19"/>
      <c r="M8435" s="19">
        <v>0.4067564840745998</v>
      </c>
      <c r="N8435" s="19"/>
      <c r="O8435" s="19">
        <v>1.0688210622249148</v>
      </c>
      <c r="P8435" s="50"/>
      <c r="R8435" s="9" t="s">
        <v>0</v>
      </c>
    </row>
    <row r="8436" spans="2:18" x14ac:dyDescent="0.2">
      <c r="B8436" s="25">
        <v>8206</v>
      </c>
      <c r="C8436" s="193"/>
      <c r="D8436" s="19">
        <v>0.45546511920863919</v>
      </c>
      <c r="E8436" s="19"/>
      <c r="F8436" s="19">
        <v>0.72138011454954643</v>
      </c>
      <c r="G8436" s="19"/>
      <c r="H8436" s="19">
        <v>0.85547354417058019</v>
      </c>
      <c r="I8436" s="19"/>
      <c r="J8436" s="19">
        <v>0.34802778651705291</v>
      </c>
      <c r="K8436" s="19">
        <v>0.182050149811599</v>
      </c>
      <c r="L8436" s="19"/>
      <c r="M8436" s="19">
        <v>0.30907529187188831</v>
      </c>
      <c r="N8436" s="19"/>
      <c r="O8436" s="19">
        <v>6.7916686239730961E-2</v>
      </c>
      <c r="P8436" s="50"/>
      <c r="R8436" s="9" t="s">
        <v>0</v>
      </c>
    </row>
    <row r="8437" spans="2:18" x14ac:dyDescent="0.2">
      <c r="B8437" s="25">
        <v>8207</v>
      </c>
      <c r="C8437" s="193">
        <v>0.78960218929342263</v>
      </c>
      <c r="D8437" s="19"/>
      <c r="E8437" s="19"/>
      <c r="F8437" s="19">
        <v>0.37807323077588556</v>
      </c>
      <c r="G8437" s="19">
        <v>0.20199551725526008</v>
      </c>
      <c r="H8437" s="19"/>
      <c r="I8437" s="19"/>
      <c r="J8437" s="19">
        <v>0.20622200254355716</v>
      </c>
      <c r="K8437" s="19">
        <v>0.69695259758177908</v>
      </c>
      <c r="L8437" s="19"/>
      <c r="M8437" s="19">
        <v>1.1988510283229552</v>
      </c>
      <c r="N8437" s="19"/>
      <c r="O8437" s="19">
        <v>0.47703056943336425</v>
      </c>
      <c r="P8437" s="50"/>
      <c r="R8437" s="9" t="s">
        <v>0</v>
      </c>
    </row>
    <row r="8438" spans="2:18" x14ac:dyDescent="0.2">
      <c r="B8438" s="25">
        <v>8208</v>
      </c>
      <c r="C8438" s="193">
        <v>7.2861194653589006E-2</v>
      </c>
      <c r="D8438" s="19"/>
      <c r="E8438" s="19"/>
      <c r="F8438" s="19">
        <v>0.37103898884684072</v>
      </c>
      <c r="G8438" s="19"/>
      <c r="H8438" s="19">
        <v>0.30396309680352246</v>
      </c>
      <c r="I8438" s="19"/>
      <c r="J8438" s="19">
        <v>0.49468802616886126</v>
      </c>
      <c r="K8438" s="19">
        <v>6.4739755829149606E-2</v>
      </c>
      <c r="L8438" s="19"/>
      <c r="M8438" s="19">
        <v>1.2759004225354877</v>
      </c>
      <c r="N8438" s="19"/>
      <c r="O8438" s="19"/>
      <c r="P8438" s="50">
        <v>0.62793685442642033</v>
      </c>
      <c r="R8438" s="9" t="s">
        <v>0</v>
      </c>
    </row>
    <row r="8439" spans="2:18" x14ac:dyDescent="0.2">
      <c r="B8439" s="25">
        <v>8209</v>
      </c>
      <c r="C8439" s="193"/>
      <c r="D8439" s="19">
        <v>2.0856333928745601</v>
      </c>
      <c r="E8439" s="19"/>
      <c r="F8439" s="19">
        <v>2.0206520020019112</v>
      </c>
      <c r="G8439" s="19"/>
      <c r="H8439" s="19">
        <v>0.94487552873953118</v>
      </c>
      <c r="I8439" s="19"/>
      <c r="J8439" s="19">
        <v>0.74916989112393217</v>
      </c>
      <c r="K8439" s="19"/>
      <c r="L8439" s="19">
        <v>1.0908594950000647</v>
      </c>
      <c r="M8439" s="19"/>
      <c r="N8439" s="19">
        <v>1.5596549966577535</v>
      </c>
      <c r="O8439" s="19"/>
      <c r="P8439" s="50">
        <v>1.7660563471221924</v>
      </c>
      <c r="R8439" s="9" t="s">
        <v>0</v>
      </c>
    </row>
    <row r="8440" spans="2:18" x14ac:dyDescent="0.2">
      <c r="B8440" s="25">
        <v>8210</v>
      </c>
      <c r="C8440" s="193">
        <v>1.6959223602764961</v>
      </c>
      <c r="D8440" s="19"/>
      <c r="E8440" s="19">
        <v>1.1403735316293868</v>
      </c>
      <c r="F8440" s="19"/>
      <c r="G8440" s="19">
        <v>1.5518744908578184</v>
      </c>
      <c r="H8440" s="19"/>
      <c r="I8440" s="19">
        <v>1.4873135477429755</v>
      </c>
      <c r="J8440" s="19"/>
      <c r="K8440" s="19">
        <v>1.0193190842014046</v>
      </c>
      <c r="L8440" s="19"/>
      <c r="M8440" s="19">
        <v>1.4624609793574068</v>
      </c>
      <c r="N8440" s="19"/>
      <c r="O8440" s="19">
        <v>0.37925702447245163</v>
      </c>
      <c r="P8440" s="50"/>
      <c r="R8440" s="9" t="s">
        <v>0</v>
      </c>
    </row>
    <row r="8441" spans="2:18" x14ac:dyDescent="0.2">
      <c r="B8441" s="25">
        <v>8211</v>
      </c>
      <c r="C8441" s="193"/>
      <c r="D8441" s="19">
        <v>1.203586802993317</v>
      </c>
      <c r="E8441" s="19">
        <v>3.438813473507172E-2</v>
      </c>
      <c r="F8441" s="19"/>
      <c r="G8441" s="19"/>
      <c r="H8441" s="19">
        <v>0.58218144449273779</v>
      </c>
      <c r="I8441" s="19"/>
      <c r="J8441" s="19">
        <v>9.325566528183156E-2</v>
      </c>
      <c r="K8441" s="19"/>
      <c r="L8441" s="19">
        <v>0.38731258338074548</v>
      </c>
      <c r="M8441" s="19"/>
      <c r="N8441" s="19">
        <v>0.98926791689847038</v>
      </c>
      <c r="O8441" s="19"/>
      <c r="P8441" s="50">
        <v>0.5104461807190972</v>
      </c>
      <c r="R8441" s="9" t="s">
        <v>0</v>
      </c>
    </row>
    <row r="8442" spans="2:18" x14ac:dyDescent="0.2">
      <c r="B8442" s="25">
        <v>8212</v>
      </c>
      <c r="C8442" s="193">
        <v>1.9530397072677632</v>
      </c>
      <c r="D8442" s="19"/>
      <c r="E8442" s="19">
        <v>1.4986652617715517</v>
      </c>
      <c r="F8442" s="19"/>
      <c r="G8442" s="19">
        <v>2.2059846350740488</v>
      </c>
      <c r="H8442" s="19"/>
      <c r="I8442" s="19">
        <v>1.6345968045765487</v>
      </c>
      <c r="J8442" s="19"/>
      <c r="K8442" s="19">
        <v>1.8376836587296967</v>
      </c>
      <c r="L8442" s="19"/>
      <c r="M8442" s="19">
        <v>1.5751687793667579</v>
      </c>
      <c r="N8442" s="19"/>
      <c r="O8442" s="19">
        <v>2.5433887394913155</v>
      </c>
      <c r="P8442" s="50"/>
      <c r="R8442" s="9" t="s">
        <v>0</v>
      </c>
    </row>
    <row r="8443" spans="2:18" x14ac:dyDescent="0.2">
      <c r="B8443" s="25">
        <v>8213</v>
      </c>
      <c r="C8443" s="193"/>
      <c r="D8443" s="19">
        <v>0.75256042506111132</v>
      </c>
      <c r="E8443" s="19"/>
      <c r="F8443" s="19">
        <v>0.74531066823291514</v>
      </c>
      <c r="G8443" s="19"/>
      <c r="H8443" s="19">
        <v>0.14074804103478158</v>
      </c>
      <c r="I8443" s="19"/>
      <c r="J8443" s="19">
        <v>0.50888468324350977</v>
      </c>
      <c r="K8443" s="19"/>
      <c r="L8443" s="19">
        <v>0.68605740225009715</v>
      </c>
      <c r="M8443" s="19"/>
      <c r="N8443" s="19">
        <v>1.4882412028274639</v>
      </c>
      <c r="O8443" s="19"/>
      <c r="P8443" s="50">
        <v>0.76685950890453625</v>
      </c>
      <c r="R8443" s="9" t="s">
        <v>0</v>
      </c>
    </row>
    <row r="8444" spans="2:18" x14ac:dyDescent="0.2">
      <c r="B8444" s="25">
        <v>8214</v>
      </c>
      <c r="C8444" s="193"/>
      <c r="D8444" s="19">
        <v>1.6227750535519658</v>
      </c>
      <c r="E8444" s="19"/>
      <c r="F8444" s="19">
        <v>0.87862211908148091</v>
      </c>
      <c r="G8444" s="19"/>
      <c r="H8444" s="19">
        <v>1.7385412025840121</v>
      </c>
      <c r="I8444" s="19"/>
      <c r="J8444" s="19">
        <v>1.4851831839897383</v>
      </c>
      <c r="K8444" s="19"/>
      <c r="L8444" s="19">
        <v>2.3892097895810407</v>
      </c>
      <c r="M8444" s="19"/>
      <c r="N8444" s="19">
        <v>1.1528938939247462</v>
      </c>
      <c r="O8444" s="19"/>
      <c r="P8444" s="50">
        <v>2.0056869181616874</v>
      </c>
      <c r="R8444" s="9" t="s">
        <v>0</v>
      </c>
    </row>
    <row r="8445" spans="2:18" x14ac:dyDescent="0.2">
      <c r="B8445" s="25">
        <v>8215</v>
      </c>
      <c r="C8445" s="193"/>
      <c r="D8445" s="19">
        <v>0.40130083610453077</v>
      </c>
      <c r="E8445" s="19"/>
      <c r="F8445" s="19">
        <v>7.0863868329215721E-2</v>
      </c>
      <c r="G8445" s="19"/>
      <c r="H8445" s="19">
        <v>1.1426543788031636</v>
      </c>
      <c r="I8445" s="19"/>
      <c r="J8445" s="19">
        <v>0.88553434043120105</v>
      </c>
      <c r="K8445" s="19"/>
      <c r="L8445" s="19">
        <v>0.2970243433631542</v>
      </c>
      <c r="M8445" s="19"/>
      <c r="N8445" s="19">
        <v>0.67521559144848575</v>
      </c>
      <c r="O8445" s="19"/>
      <c r="P8445" s="50">
        <v>0.76165463635393837</v>
      </c>
      <c r="R8445" s="9" t="s">
        <v>0</v>
      </c>
    </row>
    <row r="8446" spans="2:18" x14ac:dyDescent="0.2">
      <c r="B8446" s="25">
        <v>8216</v>
      </c>
      <c r="C8446" s="193">
        <v>5.1680317683844734E-2</v>
      </c>
      <c r="D8446" s="19"/>
      <c r="E8446" s="19"/>
      <c r="F8446" s="19">
        <v>0.13156505038221256</v>
      </c>
      <c r="G8446" s="19"/>
      <c r="H8446" s="19">
        <v>0.36037928696892568</v>
      </c>
      <c r="I8446" s="19"/>
      <c r="J8446" s="19">
        <v>0.49569426799538824</v>
      </c>
      <c r="K8446" s="19"/>
      <c r="L8446" s="19">
        <v>8.3712316293842279E-2</v>
      </c>
      <c r="M8446" s="19"/>
      <c r="N8446" s="19">
        <v>0.61394110325715379</v>
      </c>
      <c r="O8446" s="19"/>
      <c r="P8446" s="50">
        <v>0.23096601521081572</v>
      </c>
      <c r="R8446" s="9" t="s">
        <v>0</v>
      </c>
    </row>
    <row r="8447" spans="2:18" x14ac:dyDescent="0.2">
      <c r="B8447" s="25">
        <v>8217</v>
      </c>
      <c r="C8447" s="193">
        <v>0.20196195033864417</v>
      </c>
      <c r="D8447" s="19"/>
      <c r="E8447" s="19"/>
      <c r="F8447" s="19">
        <v>7.142065721797676E-2</v>
      </c>
      <c r="G8447" s="19">
        <v>0.97547792359997432</v>
      </c>
      <c r="H8447" s="19"/>
      <c r="I8447" s="19"/>
      <c r="J8447" s="19">
        <v>6.7625833951542147E-2</v>
      </c>
      <c r="K8447" s="19">
        <v>0.5206624583709536</v>
      </c>
      <c r="L8447" s="19"/>
      <c r="M8447" s="19"/>
      <c r="N8447" s="19">
        <v>5.0882626604297057E-2</v>
      </c>
      <c r="O8447" s="19">
        <v>0.62054523813169227</v>
      </c>
      <c r="P8447" s="50"/>
      <c r="R8447" s="9" t="s">
        <v>0</v>
      </c>
    </row>
    <row r="8448" spans="2:18" x14ac:dyDescent="0.2">
      <c r="B8448" s="25">
        <v>8218</v>
      </c>
      <c r="C8448" s="193"/>
      <c r="D8448" s="19">
        <v>1.2597569310474741</v>
      </c>
      <c r="E8448" s="19"/>
      <c r="F8448" s="19">
        <v>0.30637904878096012</v>
      </c>
      <c r="G8448" s="19"/>
      <c r="H8448" s="19">
        <v>1.306542243446791</v>
      </c>
      <c r="I8448" s="19"/>
      <c r="J8448" s="19">
        <v>0.33911757048016611</v>
      </c>
      <c r="K8448" s="19"/>
      <c r="L8448" s="19">
        <v>0.58727982180009064</v>
      </c>
      <c r="M8448" s="19"/>
      <c r="N8448" s="19">
        <v>0.61779707780170701</v>
      </c>
      <c r="O8448" s="19"/>
      <c r="P8448" s="50">
        <v>0.37528714433514981</v>
      </c>
      <c r="R8448" s="9" t="s">
        <v>0</v>
      </c>
    </row>
    <row r="8449" spans="2:18" x14ac:dyDescent="0.2">
      <c r="B8449" s="25">
        <v>8219</v>
      </c>
      <c r="C8449" s="193">
        <v>0.91737489607900591</v>
      </c>
      <c r="D8449" s="19"/>
      <c r="E8449" s="19">
        <v>2.0015950214998188</v>
      </c>
      <c r="F8449" s="19"/>
      <c r="G8449" s="19">
        <v>0.75487973790472429</v>
      </c>
      <c r="H8449" s="19"/>
      <c r="I8449" s="19">
        <v>1.1231768142634722</v>
      </c>
      <c r="J8449" s="19"/>
      <c r="K8449" s="19">
        <v>1.6673498431141074</v>
      </c>
      <c r="L8449" s="19"/>
      <c r="M8449" s="19">
        <v>1.2618343937426151</v>
      </c>
      <c r="N8449" s="19"/>
      <c r="O8449" s="19">
        <v>2.3626976531825288</v>
      </c>
      <c r="P8449" s="50"/>
      <c r="R8449" s="9" t="s">
        <v>0</v>
      </c>
    </row>
    <row r="8450" spans="2:18" x14ac:dyDescent="0.2">
      <c r="B8450" s="25">
        <v>8220</v>
      </c>
      <c r="C8450" s="193">
        <v>0.30625639824072254</v>
      </c>
      <c r="D8450" s="19"/>
      <c r="E8450" s="19">
        <v>0.47143571937742246</v>
      </c>
      <c r="F8450" s="19"/>
      <c r="G8450" s="19">
        <v>0.77669212504791385</v>
      </c>
      <c r="H8450" s="19"/>
      <c r="I8450" s="19"/>
      <c r="J8450" s="19">
        <v>0.25282545109937166</v>
      </c>
      <c r="K8450" s="19">
        <v>0.29425707747207464</v>
      </c>
      <c r="L8450" s="19"/>
      <c r="M8450" s="19">
        <v>1.1457873207070164</v>
      </c>
      <c r="N8450" s="19"/>
      <c r="O8450" s="19">
        <v>1.2606548453233501</v>
      </c>
      <c r="P8450" s="50"/>
      <c r="R8450" s="9" t="s">
        <v>0</v>
      </c>
    </row>
    <row r="8451" spans="2:18" x14ac:dyDescent="0.2">
      <c r="B8451" s="25">
        <v>8221</v>
      </c>
      <c r="C8451" s="193">
        <v>1.468662317060891</v>
      </c>
      <c r="D8451" s="19"/>
      <c r="E8451" s="19"/>
      <c r="F8451" s="19">
        <v>0.24353052150218893</v>
      </c>
      <c r="G8451" s="19">
        <v>0.15259430936798057</v>
      </c>
      <c r="H8451" s="19"/>
      <c r="I8451" s="19"/>
      <c r="J8451" s="19">
        <v>0.84601184510230232</v>
      </c>
      <c r="K8451" s="19"/>
      <c r="L8451" s="19">
        <v>1.0271790286621307</v>
      </c>
      <c r="M8451" s="19"/>
      <c r="N8451" s="19">
        <v>1.1606521059194144</v>
      </c>
      <c r="O8451" s="19">
        <v>0.38655727806808177</v>
      </c>
      <c r="P8451" s="50"/>
      <c r="R8451" s="9" t="s">
        <v>0</v>
      </c>
    </row>
    <row r="8452" spans="2:18" x14ac:dyDescent="0.2">
      <c r="B8452" s="25">
        <v>8222</v>
      </c>
      <c r="C8452" s="193"/>
      <c r="D8452" s="19">
        <v>0.49619362424057079</v>
      </c>
      <c r="E8452" s="19">
        <v>0.1812458778612511</v>
      </c>
      <c r="F8452" s="19"/>
      <c r="G8452" s="19">
        <v>0.19079954291354786</v>
      </c>
      <c r="H8452" s="19"/>
      <c r="I8452" s="19"/>
      <c r="J8452" s="19">
        <v>0.69791650436401798</v>
      </c>
      <c r="K8452" s="19"/>
      <c r="L8452" s="19">
        <v>0.39820000825601115</v>
      </c>
      <c r="M8452" s="19"/>
      <c r="N8452" s="19">
        <v>0.34315642078047542</v>
      </c>
      <c r="O8452" s="19"/>
      <c r="P8452" s="50">
        <v>0.5645396094235221</v>
      </c>
      <c r="R8452" s="9" t="s">
        <v>0</v>
      </c>
    </row>
    <row r="8453" spans="2:18" x14ac:dyDescent="0.2">
      <c r="B8453" s="25">
        <v>8223</v>
      </c>
      <c r="C8453" s="193">
        <v>0.87319401528479068</v>
      </c>
      <c r="D8453" s="19"/>
      <c r="E8453" s="19">
        <v>0.6676768489038255</v>
      </c>
      <c r="F8453" s="19"/>
      <c r="G8453" s="19">
        <v>1.0665872921212509</v>
      </c>
      <c r="H8453" s="19"/>
      <c r="I8453" s="19">
        <v>0.88380088690612735</v>
      </c>
      <c r="J8453" s="19"/>
      <c r="K8453" s="19">
        <v>0.28593835025881836</v>
      </c>
      <c r="L8453" s="19"/>
      <c r="M8453" s="19">
        <v>0.28590760950947358</v>
      </c>
      <c r="N8453" s="19"/>
      <c r="O8453" s="19">
        <v>0.30707273259583417</v>
      </c>
      <c r="P8453" s="50"/>
      <c r="R8453" s="9" t="s">
        <v>0</v>
      </c>
    </row>
    <row r="8454" spans="2:18" x14ac:dyDescent="0.2">
      <c r="B8454" s="25">
        <v>8224</v>
      </c>
      <c r="C8454" s="193"/>
      <c r="D8454" s="19">
        <v>0.71398293023628223</v>
      </c>
      <c r="E8454" s="19"/>
      <c r="F8454" s="19">
        <v>0.18377867991379013</v>
      </c>
      <c r="G8454" s="19"/>
      <c r="H8454" s="19">
        <v>0.54851920628963458</v>
      </c>
      <c r="I8454" s="19"/>
      <c r="J8454" s="19">
        <v>3.3227240196957858E-2</v>
      </c>
      <c r="K8454" s="19">
        <v>0.12621626438721653</v>
      </c>
      <c r="L8454" s="19"/>
      <c r="M8454" s="19"/>
      <c r="N8454" s="19">
        <v>1.0323242087108506</v>
      </c>
      <c r="O8454" s="19"/>
      <c r="P8454" s="50">
        <v>5.4245578297626551E-2</v>
      </c>
      <c r="R8454" s="9" t="s">
        <v>0</v>
      </c>
    </row>
    <row r="8455" spans="2:18" x14ac:dyDescent="0.2">
      <c r="B8455" s="25">
        <v>8225</v>
      </c>
      <c r="C8455" s="193"/>
      <c r="D8455" s="19">
        <v>0.2670672140007887</v>
      </c>
      <c r="E8455" s="19"/>
      <c r="F8455" s="19">
        <v>1.1109775426421904</v>
      </c>
      <c r="G8455" s="19"/>
      <c r="H8455" s="19">
        <v>0.26762055314872291</v>
      </c>
      <c r="I8455" s="19"/>
      <c r="J8455" s="19">
        <v>1.4836497654460257E-2</v>
      </c>
      <c r="K8455" s="19"/>
      <c r="L8455" s="19">
        <v>0.59815682390123381</v>
      </c>
      <c r="M8455" s="19"/>
      <c r="N8455" s="19">
        <v>0.46864636297168655</v>
      </c>
      <c r="O8455" s="19"/>
      <c r="P8455" s="50">
        <v>1.3133779596099717</v>
      </c>
      <c r="R8455" s="9" t="s">
        <v>0</v>
      </c>
    </row>
    <row r="8456" spans="2:18" x14ac:dyDescent="0.2">
      <c r="B8456" s="25">
        <v>8226</v>
      </c>
      <c r="C8456" s="193">
        <v>0.16869770193716246</v>
      </c>
      <c r="D8456" s="19"/>
      <c r="E8456" s="19">
        <v>0.2060957353509115</v>
      </c>
      <c r="F8456" s="19"/>
      <c r="G8456" s="19">
        <v>0.31809467577370898</v>
      </c>
      <c r="H8456" s="19"/>
      <c r="I8456" s="19"/>
      <c r="J8456" s="19">
        <v>0.33041046345448483</v>
      </c>
      <c r="K8456" s="19">
        <v>0.56721866493925155</v>
      </c>
      <c r="L8456" s="19"/>
      <c r="M8456" s="19"/>
      <c r="N8456" s="19">
        <v>5.0333755450748141E-2</v>
      </c>
      <c r="O8456" s="19">
        <v>0.67859479342350137</v>
      </c>
      <c r="P8456" s="50"/>
      <c r="R8456" s="9" t="s">
        <v>0</v>
      </c>
    </row>
    <row r="8457" spans="2:18" x14ac:dyDescent="0.2">
      <c r="B8457" s="25">
        <v>8227</v>
      </c>
      <c r="C8457" s="193">
        <v>1.1908531258974415</v>
      </c>
      <c r="D8457" s="19"/>
      <c r="E8457" s="19">
        <v>0.25982758127630556</v>
      </c>
      <c r="F8457" s="19"/>
      <c r="G8457" s="19">
        <v>0.63635390199970843</v>
      </c>
      <c r="H8457" s="19"/>
      <c r="I8457" s="19">
        <v>1.4210751580469061</v>
      </c>
      <c r="J8457" s="19"/>
      <c r="K8457" s="19"/>
      <c r="L8457" s="19">
        <v>0.1715696320528107</v>
      </c>
      <c r="M8457" s="19">
        <v>0.79193234019771208</v>
      </c>
      <c r="N8457" s="19"/>
      <c r="O8457" s="19">
        <v>1.1950155592756921</v>
      </c>
      <c r="P8457" s="50"/>
      <c r="R8457" s="9" t="s">
        <v>0</v>
      </c>
    </row>
    <row r="8458" spans="2:18" x14ac:dyDescent="0.2">
      <c r="B8458" s="25">
        <v>8228</v>
      </c>
      <c r="C8458" s="193">
        <v>0.95701399905465889</v>
      </c>
      <c r="D8458" s="19"/>
      <c r="E8458" s="19">
        <v>0.18054900290836387</v>
      </c>
      <c r="F8458" s="19"/>
      <c r="G8458" s="19">
        <v>0.91332692284612382</v>
      </c>
      <c r="H8458" s="19"/>
      <c r="I8458" s="19">
        <v>0.6404215189441983</v>
      </c>
      <c r="J8458" s="19"/>
      <c r="K8458" s="19">
        <v>0.26563760921352791</v>
      </c>
      <c r="L8458" s="19"/>
      <c r="M8458" s="19">
        <v>0.90709937549102215</v>
      </c>
      <c r="N8458" s="19"/>
      <c r="O8458" s="19">
        <v>0.94861766111109502</v>
      </c>
      <c r="P8458" s="50"/>
      <c r="R8458" s="9" t="s">
        <v>0</v>
      </c>
    </row>
    <row r="8459" spans="2:18" x14ac:dyDescent="0.2">
      <c r="B8459" s="25">
        <v>8229</v>
      </c>
      <c r="C8459" s="193">
        <v>0.29324600708982512</v>
      </c>
      <c r="D8459" s="19"/>
      <c r="E8459" s="19"/>
      <c r="F8459" s="19">
        <v>0.97673341529186519</v>
      </c>
      <c r="G8459" s="19">
        <v>0.16740284930062252</v>
      </c>
      <c r="H8459" s="19"/>
      <c r="I8459" s="19">
        <v>0.24950479332553518</v>
      </c>
      <c r="J8459" s="19"/>
      <c r="K8459" s="19">
        <v>0.22848554864661308</v>
      </c>
      <c r="L8459" s="19"/>
      <c r="M8459" s="19">
        <v>0.78908161413879963</v>
      </c>
      <c r="N8459" s="19"/>
      <c r="O8459" s="19"/>
      <c r="P8459" s="50">
        <v>0.81474490407359468</v>
      </c>
      <c r="R8459" s="9" t="s">
        <v>0</v>
      </c>
    </row>
    <row r="8460" spans="2:18" x14ac:dyDescent="0.2">
      <c r="B8460" s="25">
        <v>8230</v>
      </c>
      <c r="C8460" s="193">
        <v>0.58262908417756776</v>
      </c>
      <c r="D8460" s="19"/>
      <c r="E8460" s="19">
        <v>0.25670612432337242</v>
      </c>
      <c r="F8460" s="19"/>
      <c r="G8460" s="19">
        <v>0.11478808260756999</v>
      </c>
      <c r="H8460" s="19"/>
      <c r="I8460" s="19">
        <v>0.92498032137525932</v>
      </c>
      <c r="J8460" s="19"/>
      <c r="K8460" s="19">
        <v>0.58589154715563241</v>
      </c>
      <c r="L8460" s="19"/>
      <c r="M8460" s="19">
        <v>0.80250270710532057</v>
      </c>
      <c r="N8460" s="19"/>
      <c r="O8460" s="19">
        <v>0.98538670995850031</v>
      </c>
      <c r="P8460" s="50"/>
      <c r="R8460" s="9" t="s">
        <v>0</v>
      </c>
    </row>
    <row r="8461" spans="2:18" x14ac:dyDescent="0.2">
      <c r="B8461" s="25">
        <v>8231</v>
      </c>
      <c r="C8461" s="193">
        <v>0.15860755189297454</v>
      </c>
      <c r="D8461" s="19"/>
      <c r="E8461" s="19"/>
      <c r="F8461" s="19">
        <v>1.4899702369019807</v>
      </c>
      <c r="G8461" s="19">
        <v>0.37186819861788645</v>
      </c>
      <c r="H8461" s="19"/>
      <c r="I8461" s="19"/>
      <c r="J8461" s="19">
        <v>0.71808891127121799</v>
      </c>
      <c r="K8461" s="19">
        <v>0.30335181212814222</v>
      </c>
      <c r="L8461" s="19"/>
      <c r="M8461" s="19"/>
      <c r="N8461" s="19">
        <v>0.64750009212098936</v>
      </c>
      <c r="O8461" s="19"/>
      <c r="P8461" s="50">
        <v>0.94291239910413993</v>
      </c>
      <c r="R8461" s="9" t="s">
        <v>0</v>
      </c>
    </row>
    <row r="8462" spans="2:18" x14ac:dyDescent="0.2">
      <c r="B8462" s="25">
        <v>8232</v>
      </c>
      <c r="C8462" s="193">
        <v>1.3350091852867945</v>
      </c>
      <c r="D8462" s="19"/>
      <c r="E8462" s="19">
        <v>1.5322418854241187</v>
      </c>
      <c r="F8462" s="19"/>
      <c r="G8462" s="19">
        <v>1.688951622418416</v>
      </c>
      <c r="H8462" s="19"/>
      <c r="I8462" s="19">
        <v>2.3166831597329689</v>
      </c>
      <c r="J8462" s="19"/>
      <c r="K8462" s="19">
        <v>1.7959047270028095</v>
      </c>
      <c r="L8462" s="19"/>
      <c r="M8462" s="19">
        <v>2.2612081862969742</v>
      </c>
      <c r="N8462" s="19"/>
      <c r="O8462" s="19">
        <v>2.2354542950936005</v>
      </c>
      <c r="P8462" s="50"/>
      <c r="R8462" s="9" t="s">
        <v>0</v>
      </c>
    </row>
    <row r="8463" spans="2:18" x14ac:dyDescent="0.2">
      <c r="B8463" s="25">
        <v>8233</v>
      </c>
      <c r="C8463" s="193"/>
      <c r="D8463" s="19">
        <v>1.3211692628102034</v>
      </c>
      <c r="E8463" s="19"/>
      <c r="F8463" s="19">
        <v>2.0095909604034441</v>
      </c>
      <c r="G8463" s="19"/>
      <c r="H8463" s="19">
        <v>1.5523516054159574</v>
      </c>
      <c r="I8463" s="19"/>
      <c r="J8463" s="19">
        <v>2.6694107257639117</v>
      </c>
      <c r="K8463" s="19"/>
      <c r="L8463" s="19">
        <v>2.4110413733365488</v>
      </c>
      <c r="M8463" s="19"/>
      <c r="N8463" s="19">
        <v>2.3199327234381752</v>
      </c>
      <c r="O8463" s="19"/>
      <c r="P8463" s="50">
        <v>2.1507038007375003</v>
      </c>
      <c r="R8463" s="9" t="s">
        <v>0</v>
      </c>
    </row>
    <row r="8464" spans="2:18" x14ac:dyDescent="0.2">
      <c r="B8464" s="25">
        <v>8234</v>
      </c>
      <c r="C8464" s="193"/>
      <c r="D8464" s="19">
        <v>0.81473740599425959</v>
      </c>
      <c r="E8464" s="19"/>
      <c r="F8464" s="19">
        <v>1.5243436443770477</v>
      </c>
      <c r="G8464" s="19"/>
      <c r="H8464" s="19">
        <v>1.0749710463936109</v>
      </c>
      <c r="I8464" s="19"/>
      <c r="J8464" s="19">
        <v>0.14624924330599465</v>
      </c>
      <c r="K8464" s="19"/>
      <c r="L8464" s="19">
        <v>0.39908554869111734</v>
      </c>
      <c r="M8464" s="19"/>
      <c r="N8464" s="19">
        <v>0.63537344403306595</v>
      </c>
      <c r="O8464" s="19"/>
      <c r="P8464" s="50">
        <v>0.60343168097167954</v>
      </c>
      <c r="R8464" s="9" t="s">
        <v>0</v>
      </c>
    </row>
    <row r="8465" spans="2:18" x14ac:dyDescent="0.2">
      <c r="B8465" s="25">
        <v>8235</v>
      </c>
      <c r="C8465" s="193">
        <v>1.2576457735912994</v>
      </c>
      <c r="D8465" s="19"/>
      <c r="E8465" s="19"/>
      <c r="F8465" s="19">
        <v>0.31919543811880297</v>
      </c>
      <c r="G8465" s="19">
        <v>1.6962419290572468</v>
      </c>
      <c r="H8465" s="19"/>
      <c r="I8465" s="19">
        <v>0.5292766745609957</v>
      </c>
      <c r="J8465" s="19"/>
      <c r="K8465" s="19">
        <v>0.89151961096511811</v>
      </c>
      <c r="L8465" s="19"/>
      <c r="M8465" s="19">
        <v>0.2988358388484581</v>
      </c>
      <c r="N8465" s="19"/>
      <c r="O8465" s="19">
        <v>0.65346014857565493</v>
      </c>
      <c r="P8465" s="50"/>
      <c r="R8465" s="9" t="s">
        <v>0</v>
      </c>
    </row>
    <row r="8466" spans="2:18" x14ac:dyDescent="0.2">
      <c r="B8466" s="25">
        <v>8236</v>
      </c>
      <c r="C8466" s="193">
        <v>0.99918782653972382</v>
      </c>
      <c r="D8466" s="19"/>
      <c r="E8466" s="19"/>
      <c r="F8466" s="19">
        <v>0.30881643455103824</v>
      </c>
      <c r="G8466" s="19">
        <v>0.33168906354886152</v>
      </c>
      <c r="H8466" s="19"/>
      <c r="I8466" s="19">
        <v>1.263173703399441</v>
      </c>
      <c r="J8466" s="19"/>
      <c r="K8466" s="19">
        <v>0.50105560270949112</v>
      </c>
      <c r="L8466" s="19"/>
      <c r="M8466" s="19">
        <v>0.51333521102081436</v>
      </c>
      <c r="N8466" s="19"/>
      <c r="O8466" s="19"/>
      <c r="P8466" s="50">
        <v>0.55524411070086266</v>
      </c>
      <c r="R8466" s="9" t="s">
        <v>0</v>
      </c>
    </row>
    <row r="8467" spans="2:18" x14ac:dyDescent="0.2">
      <c r="B8467" s="25">
        <v>8237</v>
      </c>
      <c r="C8467" s="193"/>
      <c r="D8467" s="19">
        <v>0.80572798013982805</v>
      </c>
      <c r="E8467" s="19"/>
      <c r="F8467" s="19">
        <v>0.68964203262913815</v>
      </c>
      <c r="G8467" s="19"/>
      <c r="H8467" s="19">
        <v>0.19872862183617593</v>
      </c>
      <c r="I8467" s="19"/>
      <c r="J8467" s="19">
        <v>0.63791427725178951</v>
      </c>
      <c r="K8467" s="19"/>
      <c r="L8467" s="19">
        <v>1.0726077002412009</v>
      </c>
      <c r="M8467" s="19">
        <v>0.22441304328138301</v>
      </c>
      <c r="N8467" s="19"/>
      <c r="O8467" s="19"/>
      <c r="P8467" s="50">
        <v>1.2207772175078289</v>
      </c>
      <c r="R8467" s="9" t="s">
        <v>0</v>
      </c>
    </row>
    <row r="8468" spans="2:18" x14ac:dyDescent="0.2">
      <c r="B8468" s="25">
        <v>8238</v>
      </c>
      <c r="C8468" s="193">
        <v>0.15316992082021111</v>
      </c>
      <c r="D8468" s="19"/>
      <c r="E8468" s="19">
        <v>1.2158185582080558</v>
      </c>
      <c r="F8468" s="19"/>
      <c r="G8468" s="19">
        <v>0.59149744640447066</v>
      </c>
      <c r="H8468" s="19"/>
      <c r="I8468" s="19">
        <v>0.67028001044542895</v>
      </c>
      <c r="J8468" s="19"/>
      <c r="K8468" s="19">
        <v>0.42513791737121942</v>
      </c>
      <c r="L8468" s="19"/>
      <c r="M8468" s="19">
        <v>0.34626316515072736</v>
      </c>
      <c r="N8468" s="19"/>
      <c r="O8468" s="19">
        <v>0.51723320881091617</v>
      </c>
      <c r="P8468" s="50"/>
      <c r="R8468" s="9" t="s">
        <v>0</v>
      </c>
    </row>
    <row r="8469" spans="2:18" x14ac:dyDescent="0.2">
      <c r="B8469" s="25">
        <v>8239</v>
      </c>
      <c r="C8469" s="193"/>
      <c r="D8469" s="19">
        <v>1.4504939271830493</v>
      </c>
      <c r="E8469" s="19"/>
      <c r="F8469" s="19">
        <v>1.2384925113597092</v>
      </c>
      <c r="G8469" s="19"/>
      <c r="H8469" s="19">
        <v>9.5454220285965147E-2</v>
      </c>
      <c r="I8469" s="19"/>
      <c r="J8469" s="19">
        <v>1.3200326605989257</v>
      </c>
      <c r="K8469" s="19"/>
      <c r="L8469" s="19">
        <v>1.7735094232899971</v>
      </c>
      <c r="M8469" s="19"/>
      <c r="N8469" s="19">
        <v>1.6999716690049009</v>
      </c>
      <c r="O8469" s="19"/>
      <c r="P8469" s="50">
        <v>0.55907920005113332</v>
      </c>
      <c r="R8469" s="9" t="s">
        <v>0</v>
      </c>
    </row>
    <row r="8470" spans="2:18" x14ac:dyDescent="0.2">
      <c r="B8470" s="25">
        <v>8240</v>
      </c>
      <c r="C8470" s="193"/>
      <c r="D8470" s="19">
        <v>1.0028916079901733E-2</v>
      </c>
      <c r="E8470" s="19">
        <v>0.17642201838053589</v>
      </c>
      <c r="F8470" s="19"/>
      <c r="G8470" s="19"/>
      <c r="H8470" s="19">
        <v>0.39141524290872198</v>
      </c>
      <c r="I8470" s="19"/>
      <c r="J8470" s="19">
        <v>0.12105236936011324</v>
      </c>
      <c r="K8470" s="19">
        <v>0.77003192794575315</v>
      </c>
      <c r="L8470" s="19"/>
      <c r="M8470" s="19"/>
      <c r="N8470" s="19">
        <v>0.54420034185102439</v>
      </c>
      <c r="O8470" s="19">
        <v>0.20720693362609358</v>
      </c>
      <c r="P8470" s="50"/>
      <c r="R8470" s="9" t="s">
        <v>0</v>
      </c>
    </row>
    <row r="8471" spans="2:18" x14ac:dyDescent="0.2">
      <c r="B8471" s="25">
        <v>8241</v>
      </c>
      <c r="C8471" s="193">
        <v>1.4565990350480691</v>
      </c>
      <c r="D8471" s="19"/>
      <c r="E8471" s="19">
        <v>1.0589384155654593</v>
      </c>
      <c r="F8471" s="19"/>
      <c r="G8471" s="19">
        <v>1.7016765837249874</v>
      </c>
      <c r="H8471" s="19"/>
      <c r="I8471" s="19">
        <v>1.0863171139845214</v>
      </c>
      <c r="J8471" s="19"/>
      <c r="K8471" s="19">
        <v>1.147820542505583</v>
      </c>
      <c r="L8471" s="19"/>
      <c r="M8471" s="19">
        <v>1.5167748874087088</v>
      </c>
      <c r="N8471" s="19"/>
      <c r="O8471" s="19">
        <v>0.54001500138789105</v>
      </c>
      <c r="P8471" s="50"/>
      <c r="R8471" s="9" t="s">
        <v>0</v>
      </c>
    </row>
    <row r="8472" spans="2:18" x14ac:dyDescent="0.2">
      <c r="B8472" s="25">
        <v>8242</v>
      </c>
      <c r="C8472" s="193"/>
      <c r="D8472" s="19">
        <v>1.5176964803723416</v>
      </c>
      <c r="E8472" s="19"/>
      <c r="F8472" s="19">
        <v>2.2066964895003833</v>
      </c>
      <c r="G8472" s="19"/>
      <c r="H8472" s="19">
        <v>0.90660735913890256</v>
      </c>
      <c r="I8472" s="19"/>
      <c r="J8472" s="19">
        <v>0.41090008042376924</v>
      </c>
      <c r="K8472" s="19"/>
      <c r="L8472" s="19">
        <v>2.5469356661870899</v>
      </c>
      <c r="M8472" s="19"/>
      <c r="N8472" s="19">
        <v>1.028227661120503</v>
      </c>
      <c r="O8472" s="19"/>
      <c r="P8472" s="50">
        <v>1.1583940537629329</v>
      </c>
      <c r="R8472" s="9" t="s">
        <v>0</v>
      </c>
    </row>
    <row r="8473" spans="2:18" x14ac:dyDescent="0.2">
      <c r="B8473" s="25">
        <v>8243</v>
      </c>
      <c r="C8473" s="193"/>
      <c r="D8473" s="19">
        <v>0.42457193600095422</v>
      </c>
      <c r="E8473" s="19">
        <v>0.11317049098222032</v>
      </c>
      <c r="F8473" s="19"/>
      <c r="G8473" s="19">
        <v>0.21383911057599578</v>
      </c>
      <c r="H8473" s="19"/>
      <c r="I8473" s="19"/>
      <c r="J8473" s="19">
        <v>0.76545886809019703</v>
      </c>
      <c r="K8473" s="19">
        <v>0.28953717961711872</v>
      </c>
      <c r="L8473" s="19"/>
      <c r="M8473" s="19"/>
      <c r="N8473" s="19">
        <v>0.32689314212515863</v>
      </c>
      <c r="O8473" s="19">
        <v>0.86561476357055711</v>
      </c>
      <c r="P8473" s="50"/>
      <c r="R8473" s="9" t="s">
        <v>0</v>
      </c>
    </row>
    <row r="8474" spans="2:18" x14ac:dyDescent="0.2">
      <c r="B8474" s="25">
        <v>8244</v>
      </c>
      <c r="C8474" s="193"/>
      <c r="D8474" s="19">
        <v>1.123740783139296</v>
      </c>
      <c r="E8474" s="19"/>
      <c r="F8474" s="19">
        <v>1.2857043621666697</v>
      </c>
      <c r="G8474" s="19"/>
      <c r="H8474" s="19">
        <v>0.41783320250375028</v>
      </c>
      <c r="I8474" s="19"/>
      <c r="J8474" s="19">
        <v>0.44898319826590583</v>
      </c>
      <c r="K8474" s="19"/>
      <c r="L8474" s="19">
        <v>0.71145317859760149</v>
      </c>
      <c r="M8474" s="19"/>
      <c r="N8474" s="19">
        <v>1.1531322178333823</v>
      </c>
      <c r="O8474" s="19"/>
      <c r="P8474" s="50">
        <v>1.101823772738828</v>
      </c>
      <c r="R8474" s="9" t="s">
        <v>0</v>
      </c>
    </row>
    <row r="8475" spans="2:18" x14ac:dyDescent="0.2">
      <c r="B8475" s="25">
        <v>8245</v>
      </c>
      <c r="C8475" s="193">
        <v>0.69792324266395223</v>
      </c>
      <c r="D8475" s="19"/>
      <c r="E8475" s="19">
        <v>0.31233214617671368</v>
      </c>
      <c r="F8475" s="19"/>
      <c r="G8475" s="19">
        <v>0.42934753758650557</v>
      </c>
      <c r="H8475" s="19"/>
      <c r="I8475" s="19">
        <v>0.35212954632648946</v>
      </c>
      <c r="J8475" s="19"/>
      <c r="K8475" s="19">
        <v>2.5152028399432428E-3</v>
      </c>
      <c r="L8475" s="19"/>
      <c r="M8475" s="19">
        <v>0.89034110530826727</v>
      </c>
      <c r="N8475" s="19"/>
      <c r="O8475" s="19">
        <v>0.5272280757275255</v>
      </c>
      <c r="P8475" s="50"/>
      <c r="R8475" s="9" t="s">
        <v>0</v>
      </c>
    </row>
    <row r="8476" spans="2:18" x14ac:dyDescent="0.2">
      <c r="B8476" s="25">
        <v>8246</v>
      </c>
      <c r="C8476" s="193">
        <v>0.71264858708620404</v>
      </c>
      <c r="D8476" s="19"/>
      <c r="E8476" s="19">
        <v>1.4309970637622287</v>
      </c>
      <c r="F8476" s="19"/>
      <c r="G8476" s="19">
        <v>0.53494297212813635</v>
      </c>
      <c r="H8476" s="19"/>
      <c r="I8476" s="19">
        <v>0.19806381734861719</v>
      </c>
      <c r="J8476" s="19"/>
      <c r="K8476" s="19">
        <v>1.1186740898295737</v>
      </c>
      <c r="L8476" s="19"/>
      <c r="M8476" s="19">
        <v>0.52768715547910461</v>
      </c>
      <c r="N8476" s="19"/>
      <c r="O8476" s="19">
        <v>0.16455035120002212</v>
      </c>
      <c r="P8476" s="50"/>
      <c r="R8476" s="9" t="s">
        <v>0</v>
      </c>
    </row>
    <row r="8477" spans="2:18" x14ac:dyDescent="0.2">
      <c r="B8477" s="25">
        <v>8247</v>
      </c>
      <c r="C8477" s="193">
        <v>0.36478734107805239</v>
      </c>
      <c r="D8477" s="19"/>
      <c r="E8477" s="19">
        <v>1.6030154179822568E-2</v>
      </c>
      <c r="F8477" s="19"/>
      <c r="G8477" s="19">
        <v>0.60132924253125875</v>
      </c>
      <c r="H8477" s="19"/>
      <c r="I8477" s="19">
        <v>0.96232377080481235</v>
      </c>
      <c r="J8477" s="19"/>
      <c r="K8477" s="19">
        <v>0.82696186066011157</v>
      </c>
      <c r="L8477" s="19"/>
      <c r="M8477" s="19">
        <v>0.76572198746785192</v>
      </c>
      <c r="N8477" s="19"/>
      <c r="O8477" s="19">
        <v>0.23182741225821127</v>
      </c>
      <c r="P8477" s="50"/>
      <c r="R8477" s="9" t="s">
        <v>0</v>
      </c>
    </row>
    <row r="8478" spans="2:18" x14ac:dyDescent="0.2">
      <c r="B8478" s="25">
        <v>8248</v>
      </c>
      <c r="C8478" s="193">
        <v>1.667495405373409</v>
      </c>
      <c r="D8478" s="19"/>
      <c r="E8478" s="19">
        <v>2.6847067004025522</v>
      </c>
      <c r="F8478" s="19"/>
      <c r="G8478" s="19">
        <v>2.180055934361655</v>
      </c>
      <c r="H8478" s="19"/>
      <c r="I8478" s="19">
        <v>1.3384354948521031</v>
      </c>
      <c r="J8478" s="19"/>
      <c r="K8478" s="19">
        <v>2.1833177112670215</v>
      </c>
      <c r="L8478" s="19"/>
      <c r="M8478" s="19">
        <v>2.1713727772816518</v>
      </c>
      <c r="N8478" s="19"/>
      <c r="O8478" s="19">
        <v>1.7312919616591129</v>
      </c>
      <c r="P8478" s="50"/>
      <c r="R8478" s="9" t="s">
        <v>0</v>
      </c>
    </row>
    <row r="8479" spans="2:18" x14ac:dyDescent="0.2">
      <c r="B8479" s="25">
        <v>8249</v>
      </c>
      <c r="C8479" s="193">
        <v>1.5746943467930593E-2</v>
      </c>
      <c r="D8479" s="19"/>
      <c r="E8479" s="19">
        <v>0.1210627843141597</v>
      </c>
      <c r="F8479" s="19"/>
      <c r="G8479" s="19"/>
      <c r="H8479" s="19">
        <v>1.1589338052573901</v>
      </c>
      <c r="I8479" s="19"/>
      <c r="J8479" s="19">
        <v>0.36559503129691823</v>
      </c>
      <c r="K8479" s="19"/>
      <c r="L8479" s="19">
        <v>0.81815574008656811</v>
      </c>
      <c r="M8479" s="19"/>
      <c r="N8479" s="19">
        <v>8.1717327355462985E-2</v>
      </c>
      <c r="O8479" s="19"/>
      <c r="P8479" s="50">
        <v>0.66253494323620832</v>
      </c>
      <c r="R8479" s="9" t="s">
        <v>0</v>
      </c>
    </row>
    <row r="8480" spans="2:18" x14ac:dyDescent="0.2">
      <c r="B8480" s="25">
        <v>8250</v>
      </c>
      <c r="C8480" s="193"/>
      <c r="D8480" s="19">
        <v>1.0590804077598936</v>
      </c>
      <c r="E8480" s="19"/>
      <c r="F8480" s="19">
        <v>1.3134439703653686</v>
      </c>
      <c r="G8480" s="19"/>
      <c r="H8480" s="19">
        <v>0.26286181940943942</v>
      </c>
      <c r="I8480" s="19"/>
      <c r="J8480" s="19">
        <v>1.6090652323364241</v>
      </c>
      <c r="K8480" s="19"/>
      <c r="L8480" s="19">
        <v>0.83237894186931805</v>
      </c>
      <c r="M8480" s="19"/>
      <c r="N8480" s="19">
        <v>1.3483249842497758</v>
      </c>
      <c r="O8480" s="19"/>
      <c r="P8480" s="50">
        <v>1.5136953601890328</v>
      </c>
      <c r="R8480" s="9" t="s">
        <v>0</v>
      </c>
    </row>
    <row r="8481" spans="2:18" x14ac:dyDescent="0.2">
      <c r="B8481" s="25">
        <v>8251</v>
      </c>
      <c r="C8481" s="193"/>
      <c r="D8481" s="19">
        <v>1.2368112149756019</v>
      </c>
      <c r="E8481" s="19"/>
      <c r="F8481" s="19">
        <v>0.65181323116034462</v>
      </c>
      <c r="G8481" s="19"/>
      <c r="H8481" s="19">
        <v>1.0590225343975932</v>
      </c>
      <c r="I8481" s="19"/>
      <c r="J8481" s="19">
        <v>0.6780855278917941</v>
      </c>
      <c r="K8481" s="19"/>
      <c r="L8481" s="19">
        <v>1.4996672229541796</v>
      </c>
      <c r="M8481" s="19"/>
      <c r="N8481" s="19">
        <v>0.49908650229416912</v>
      </c>
      <c r="O8481" s="19"/>
      <c r="P8481" s="50">
        <v>1.684549984843301</v>
      </c>
      <c r="R8481" s="9" t="s">
        <v>0</v>
      </c>
    </row>
    <row r="8482" spans="2:18" x14ac:dyDescent="0.2">
      <c r="B8482" s="25">
        <v>8252</v>
      </c>
      <c r="C8482" s="193">
        <v>0.11182620522188606</v>
      </c>
      <c r="D8482" s="19"/>
      <c r="E8482" s="19"/>
      <c r="F8482" s="19">
        <v>0.34901311716989369</v>
      </c>
      <c r="G8482" s="19">
        <v>0.81633457848983071</v>
      </c>
      <c r="H8482" s="19"/>
      <c r="I8482" s="19">
        <v>0.79184027184162409</v>
      </c>
      <c r="J8482" s="19"/>
      <c r="K8482" s="19"/>
      <c r="L8482" s="19">
        <v>0.1261166490896605</v>
      </c>
      <c r="M8482" s="19">
        <v>1.215154456625097E-2</v>
      </c>
      <c r="N8482" s="19"/>
      <c r="O8482" s="19">
        <v>6.8826193440862521E-2</v>
      </c>
      <c r="P8482" s="50"/>
      <c r="R8482" s="9" t="s">
        <v>0</v>
      </c>
    </row>
    <row r="8483" spans="2:18" x14ac:dyDescent="0.2">
      <c r="B8483" s="25">
        <v>8253</v>
      </c>
      <c r="C8483" s="193">
        <v>1.1714976483109598</v>
      </c>
      <c r="D8483" s="19"/>
      <c r="E8483" s="19">
        <v>0.9866078023466831</v>
      </c>
      <c r="F8483" s="19"/>
      <c r="G8483" s="19">
        <v>0.58995520918378208</v>
      </c>
      <c r="H8483" s="19"/>
      <c r="I8483" s="19">
        <v>2.0721675626144281E-2</v>
      </c>
      <c r="J8483" s="19"/>
      <c r="K8483" s="19">
        <v>0.15571184539696006</v>
      </c>
      <c r="L8483" s="19"/>
      <c r="M8483" s="19">
        <v>0.71493379118971379</v>
      </c>
      <c r="N8483" s="19"/>
      <c r="O8483" s="19">
        <v>0.67790165331699104</v>
      </c>
      <c r="P8483" s="50"/>
      <c r="R8483" s="9" t="s">
        <v>0</v>
      </c>
    </row>
    <row r="8484" spans="2:18" x14ac:dyDescent="0.2">
      <c r="B8484" s="25">
        <v>8254</v>
      </c>
      <c r="C8484" s="193">
        <v>0.80999890381321293</v>
      </c>
      <c r="D8484" s="19"/>
      <c r="E8484" s="19">
        <v>0.8985931759168031</v>
      </c>
      <c r="F8484" s="19"/>
      <c r="G8484" s="19"/>
      <c r="H8484" s="19">
        <v>1.80384033154465E-2</v>
      </c>
      <c r="I8484" s="19">
        <v>0.56741612774570593</v>
      </c>
      <c r="J8484" s="19"/>
      <c r="K8484" s="19">
        <v>0.23658463793401596</v>
      </c>
      <c r="L8484" s="19"/>
      <c r="M8484" s="19">
        <v>0.54540901443686818</v>
      </c>
      <c r="N8484" s="19"/>
      <c r="O8484" s="19">
        <v>0.7288858351696188</v>
      </c>
      <c r="P8484" s="50"/>
      <c r="R8484" s="9" t="s">
        <v>0</v>
      </c>
    </row>
    <row r="8485" spans="2:18" x14ac:dyDescent="0.2">
      <c r="B8485" s="25">
        <v>8255</v>
      </c>
      <c r="C8485" s="193"/>
      <c r="D8485" s="19">
        <v>0.20430894334484279</v>
      </c>
      <c r="E8485" s="19">
        <v>0.78447136086216296</v>
      </c>
      <c r="F8485" s="19"/>
      <c r="G8485" s="19"/>
      <c r="H8485" s="19">
        <v>0.56384947593408952</v>
      </c>
      <c r="I8485" s="19">
        <v>0.48291213394576293</v>
      </c>
      <c r="J8485" s="19"/>
      <c r="K8485" s="19">
        <v>1.1252900380165562</v>
      </c>
      <c r="L8485" s="19"/>
      <c r="M8485" s="19">
        <v>1.3478031098127301</v>
      </c>
      <c r="N8485" s="19"/>
      <c r="O8485" s="19">
        <v>0.25911144889807564</v>
      </c>
      <c r="P8485" s="50"/>
      <c r="R8485" s="9" t="s">
        <v>0</v>
      </c>
    </row>
    <row r="8486" spans="2:18" x14ac:dyDescent="0.2">
      <c r="B8486" s="25">
        <v>8256</v>
      </c>
      <c r="C8486" s="193"/>
      <c r="D8486" s="19">
        <v>1.4278208925221307</v>
      </c>
      <c r="E8486" s="19"/>
      <c r="F8486" s="19">
        <v>0.6807267707525948</v>
      </c>
      <c r="G8486" s="19"/>
      <c r="H8486" s="19">
        <v>0.80886975323583932</v>
      </c>
      <c r="I8486" s="19"/>
      <c r="J8486" s="19">
        <v>0.82326202142556049</v>
      </c>
      <c r="K8486" s="19"/>
      <c r="L8486" s="19">
        <v>4.5144789071525131E-2</v>
      </c>
      <c r="M8486" s="19"/>
      <c r="N8486" s="19">
        <v>0.23607139193065041</v>
      </c>
      <c r="O8486" s="19"/>
      <c r="P8486" s="50">
        <v>0.65137026595871561</v>
      </c>
      <c r="R8486" s="9" t="s">
        <v>0</v>
      </c>
    </row>
    <row r="8487" spans="2:18" x14ac:dyDescent="0.2">
      <c r="B8487" s="25">
        <v>8257</v>
      </c>
      <c r="C8487" s="193">
        <v>9.7214772821700823E-2</v>
      </c>
      <c r="D8487" s="19"/>
      <c r="E8487" s="19">
        <v>1.3695811218981133</v>
      </c>
      <c r="F8487" s="19"/>
      <c r="G8487" s="19">
        <v>1.0983676709039016</v>
      </c>
      <c r="H8487" s="19"/>
      <c r="I8487" s="19">
        <v>0.87518109636595665</v>
      </c>
      <c r="J8487" s="19"/>
      <c r="K8487" s="19">
        <v>1.1010218448631841</v>
      </c>
      <c r="L8487" s="19"/>
      <c r="M8487" s="19">
        <v>0.37705402372890012</v>
      </c>
      <c r="N8487" s="19"/>
      <c r="O8487" s="19">
        <v>0.51966944536194926</v>
      </c>
      <c r="P8487" s="50"/>
      <c r="R8487" s="9" t="s">
        <v>0</v>
      </c>
    </row>
    <row r="8488" spans="2:18" x14ac:dyDescent="0.2">
      <c r="B8488" s="25">
        <v>8258</v>
      </c>
      <c r="C8488" s="193">
        <v>0.81124304311374784</v>
      </c>
      <c r="D8488" s="19"/>
      <c r="E8488" s="19">
        <v>0.698462915368258</v>
      </c>
      <c r="F8488" s="19"/>
      <c r="G8488" s="19">
        <v>0.96133746497031547</v>
      </c>
      <c r="H8488" s="19"/>
      <c r="I8488" s="19">
        <v>1.1907330257705795</v>
      </c>
      <c r="J8488" s="19"/>
      <c r="K8488" s="19">
        <v>0.92723047453588625</v>
      </c>
      <c r="L8488" s="19"/>
      <c r="M8488" s="19">
        <v>0.383481214331863</v>
      </c>
      <c r="N8488" s="19"/>
      <c r="O8488" s="19"/>
      <c r="P8488" s="50">
        <v>0.18722882130595694</v>
      </c>
      <c r="R8488" s="9" t="s">
        <v>0</v>
      </c>
    </row>
    <row r="8489" spans="2:18" x14ac:dyDescent="0.2">
      <c r="B8489" s="25">
        <v>8259</v>
      </c>
      <c r="C8489" s="193">
        <v>2.8388515226803319</v>
      </c>
      <c r="D8489" s="19"/>
      <c r="E8489" s="19">
        <v>3.6247438224608972</v>
      </c>
      <c r="F8489" s="19"/>
      <c r="G8489" s="19">
        <v>3.1238868891600045</v>
      </c>
      <c r="H8489" s="19"/>
      <c r="I8489" s="19">
        <v>3.8289634512298636</v>
      </c>
      <c r="J8489" s="19"/>
      <c r="K8489" s="19">
        <v>3.2355633622376248</v>
      </c>
      <c r="L8489" s="19"/>
      <c r="M8489" s="19">
        <v>4.1482863003218933</v>
      </c>
      <c r="N8489" s="19"/>
      <c r="O8489" s="19">
        <v>3.9857014484378364</v>
      </c>
      <c r="P8489" s="50"/>
      <c r="R8489" s="9" t="s">
        <v>0</v>
      </c>
    </row>
    <row r="8490" spans="2:18" x14ac:dyDescent="0.2">
      <c r="B8490" s="25">
        <v>8260</v>
      </c>
      <c r="C8490" s="193">
        <v>0.77227678995745674</v>
      </c>
      <c r="D8490" s="19"/>
      <c r="E8490" s="19">
        <v>0.92587886326393443</v>
      </c>
      <c r="F8490" s="19"/>
      <c r="G8490" s="19">
        <v>0.38507220898747524</v>
      </c>
      <c r="H8490" s="19"/>
      <c r="I8490" s="19">
        <v>1.1754395424880553</v>
      </c>
      <c r="J8490" s="19"/>
      <c r="K8490" s="19">
        <v>0.75066615307383466</v>
      </c>
      <c r="L8490" s="19"/>
      <c r="M8490" s="19">
        <v>0.99867533074823667</v>
      </c>
      <c r="N8490" s="19"/>
      <c r="O8490" s="19">
        <v>0.88259719967571371</v>
      </c>
      <c r="P8490" s="50"/>
      <c r="R8490" s="9" t="s">
        <v>0</v>
      </c>
    </row>
    <row r="8491" spans="2:18" x14ac:dyDescent="0.2">
      <c r="B8491" s="25">
        <v>8261</v>
      </c>
      <c r="C8491" s="193">
        <v>0.48647138067650025</v>
      </c>
      <c r="D8491" s="19"/>
      <c r="E8491" s="19">
        <v>2.3678367021157925E-2</v>
      </c>
      <c r="F8491" s="19"/>
      <c r="G8491" s="19"/>
      <c r="H8491" s="19">
        <v>0.33570235216560995</v>
      </c>
      <c r="I8491" s="19"/>
      <c r="J8491" s="19">
        <v>0.23737303791341272</v>
      </c>
      <c r="K8491" s="19">
        <v>0.727732356984372</v>
      </c>
      <c r="L8491" s="19"/>
      <c r="M8491" s="19">
        <v>0.90964616965891054</v>
      </c>
      <c r="N8491" s="19"/>
      <c r="O8491" s="19">
        <v>0.39502374294409948</v>
      </c>
      <c r="P8491" s="50"/>
      <c r="R8491" s="9" t="s">
        <v>0</v>
      </c>
    </row>
    <row r="8492" spans="2:18" x14ac:dyDescent="0.2">
      <c r="B8492" s="25">
        <v>8262</v>
      </c>
      <c r="C8492" s="193"/>
      <c r="D8492" s="19">
        <v>0.50970512820216995</v>
      </c>
      <c r="E8492" s="19"/>
      <c r="F8492" s="19">
        <v>0.76983584585638243</v>
      </c>
      <c r="G8492" s="19"/>
      <c r="H8492" s="19">
        <v>0.26996061151228401</v>
      </c>
      <c r="I8492" s="19"/>
      <c r="J8492" s="19">
        <v>0.60201790822631651</v>
      </c>
      <c r="K8492" s="19"/>
      <c r="L8492" s="19">
        <v>1.1526116281486698</v>
      </c>
      <c r="M8492" s="19"/>
      <c r="N8492" s="19">
        <v>1.0527138414674542</v>
      </c>
      <c r="O8492" s="19"/>
      <c r="P8492" s="50">
        <v>1.0191403215240533</v>
      </c>
      <c r="R8492" s="9" t="s">
        <v>0</v>
      </c>
    </row>
    <row r="8493" spans="2:18" x14ac:dyDescent="0.2">
      <c r="B8493" s="25">
        <v>8263</v>
      </c>
      <c r="C8493" s="193">
        <v>1.036651034595522</v>
      </c>
      <c r="D8493" s="19"/>
      <c r="E8493" s="19">
        <v>1.5459946702896055</v>
      </c>
      <c r="F8493" s="19"/>
      <c r="G8493" s="19">
        <v>0.88924787448012577</v>
      </c>
      <c r="H8493" s="19"/>
      <c r="I8493" s="19">
        <v>1.3206520000015434</v>
      </c>
      <c r="J8493" s="19"/>
      <c r="K8493" s="19">
        <v>1.7252576670727777</v>
      </c>
      <c r="L8493" s="19"/>
      <c r="M8493" s="19">
        <v>1.3506253144055029</v>
      </c>
      <c r="N8493" s="19"/>
      <c r="O8493" s="19">
        <v>1.1317358007444689</v>
      </c>
      <c r="P8493" s="50"/>
      <c r="R8493" s="9" t="s">
        <v>0</v>
      </c>
    </row>
    <row r="8494" spans="2:18" x14ac:dyDescent="0.2">
      <c r="B8494" s="25">
        <v>8264</v>
      </c>
      <c r="C8494" s="193">
        <v>0.61873161269987387</v>
      </c>
      <c r="D8494" s="19"/>
      <c r="E8494" s="19">
        <v>0.4154922418609201</v>
      </c>
      <c r="F8494" s="19"/>
      <c r="G8494" s="19"/>
      <c r="H8494" s="19">
        <v>2.0744450013845768</v>
      </c>
      <c r="I8494" s="19">
        <v>5.0870527762348898E-2</v>
      </c>
      <c r="J8494" s="19"/>
      <c r="K8494" s="19"/>
      <c r="L8494" s="19">
        <v>0.65985694613634327</v>
      </c>
      <c r="M8494" s="19">
        <v>0.29522502846741638</v>
      </c>
      <c r="N8494" s="19"/>
      <c r="O8494" s="19">
        <v>8.6491133671021292E-2</v>
      </c>
      <c r="P8494" s="50"/>
      <c r="R8494" s="9" t="s">
        <v>0</v>
      </c>
    </row>
    <row r="8495" spans="2:18" x14ac:dyDescent="0.2">
      <c r="B8495" s="25">
        <v>8265</v>
      </c>
      <c r="C8495" s="193">
        <v>0.34835852353893382</v>
      </c>
      <c r="D8495" s="19"/>
      <c r="E8495" s="19"/>
      <c r="F8495" s="19">
        <v>8.3876213880709927E-2</v>
      </c>
      <c r="G8495" s="19"/>
      <c r="H8495" s="19">
        <v>0.67722372358843919</v>
      </c>
      <c r="I8495" s="19"/>
      <c r="J8495" s="19">
        <v>0.28969337336174045</v>
      </c>
      <c r="K8495" s="19"/>
      <c r="L8495" s="19">
        <v>0.57925736919155846</v>
      </c>
      <c r="M8495" s="19"/>
      <c r="N8495" s="19">
        <v>0.38516203657516174</v>
      </c>
      <c r="O8495" s="19"/>
      <c r="P8495" s="50">
        <v>0.37875322873258521</v>
      </c>
      <c r="R8495" s="9" t="s">
        <v>0</v>
      </c>
    </row>
    <row r="8496" spans="2:18" x14ac:dyDescent="0.2">
      <c r="B8496" s="25">
        <v>8266</v>
      </c>
      <c r="C8496" s="193">
        <v>0.4976291032503341</v>
      </c>
      <c r="D8496" s="19"/>
      <c r="E8496" s="19">
        <v>1.0609010133905115</v>
      </c>
      <c r="F8496" s="19"/>
      <c r="G8496" s="19">
        <v>0.66824948983702548</v>
      </c>
      <c r="H8496" s="19"/>
      <c r="I8496" s="19">
        <v>1.2157103726537328</v>
      </c>
      <c r="J8496" s="19"/>
      <c r="K8496" s="19">
        <v>1.0758657996487422</v>
      </c>
      <c r="L8496" s="19"/>
      <c r="M8496" s="19"/>
      <c r="N8496" s="19">
        <v>9.2133621804465174E-2</v>
      </c>
      <c r="O8496" s="19"/>
      <c r="P8496" s="50">
        <v>0.36048491680852657</v>
      </c>
      <c r="R8496" s="9" t="s">
        <v>0</v>
      </c>
    </row>
    <row r="8497" spans="2:18" x14ac:dyDescent="0.2">
      <c r="B8497" s="25">
        <v>8267</v>
      </c>
      <c r="C8497" s="193"/>
      <c r="D8497" s="19">
        <v>0.3828904539953743</v>
      </c>
      <c r="E8497" s="19">
        <v>0.36998711109741678</v>
      </c>
      <c r="F8497" s="19"/>
      <c r="G8497" s="19"/>
      <c r="H8497" s="19">
        <v>2.3040529359176717E-2</v>
      </c>
      <c r="I8497" s="19"/>
      <c r="J8497" s="19">
        <v>0.41238445065104223</v>
      </c>
      <c r="K8497" s="19"/>
      <c r="L8497" s="19">
        <v>1.443390286702007</v>
      </c>
      <c r="M8497" s="19"/>
      <c r="N8497" s="19">
        <v>0.39428702008494382</v>
      </c>
      <c r="O8497" s="19"/>
      <c r="P8497" s="50">
        <v>0.49157856746775935</v>
      </c>
      <c r="R8497" s="9" t="s">
        <v>0</v>
      </c>
    </row>
    <row r="8498" spans="2:18" x14ac:dyDescent="0.2">
      <c r="B8498" s="25">
        <v>8268</v>
      </c>
      <c r="C8498" s="193"/>
      <c r="D8498" s="19">
        <v>1.4144776178982394</v>
      </c>
      <c r="E8498" s="19"/>
      <c r="F8498" s="19">
        <v>1.3984722395775815</v>
      </c>
      <c r="G8498" s="19"/>
      <c r="H8498" s="19">
        <v>1.1458219101694593</v>
      </c>
      <c r="I8498" s="19"/>
      <c r="J8498" s="19">
        <v>1.7020573151438689</v>
      </c>
      <c r="K8498" s="19"/>
      <c r="L8498" s="19">
        <v>0.64182372765317131</v>
      </c>
      <c r="M8498" s="19"/>
      <c r="N8498" s="19">
        <v>1.5141985417458959</v>
      </c>
      <c r="O8498" s="19"/>
      <c r="P8498" s="50">
        <v>0.43847466625652787</v>
      </c>
      <c r="R8498" s="9" t="s">
        <v>0</v>
      </c>
    </row>
    <row r="8499" spans="2:18" x14ac:dyDescent="0.2">
      <c r="B8499" s="25">
        <v>8269</v>
      </c>
      <c r="C8499" s="193"/>
      <c r="D8499" s="19">
        <v>0.25644398324772671</v>
      </c>
      <c r="E8499" s="19">
        <v>0.35764159015720581</v>
      </c>
      <c r="F8499" s="19"/>
      <c r="G8499" s="19"/>
      <c r="H8499" s="19">
        <v>0.6989308408029492</v>
      </c>
      <c r="I8499" s="19">
        <v>0.35861739052093677</v>
      </c>
      <c r="J8499" s="19"/>
      <c r="K8499" s="19">
        <v>8.591871660972741E-3</v>
      </c>
      <c r="L8499" s="19"/>
      <c r="M8499" s="19">
        <v>1.2486223555210379E-2</v>
      </c>
      <c r="N8499" s="19"/>
      <c r="O8499" s="19"/>
      <c r="P8499" s="50">
        <v>0.16010925317794009</v>
      </c>
      <c r="R8499" s="9" t="s">
        <v>0</v>
      </c>
    </row>
    <row r="8500" spans="2:18" x14ac:dyDescent="0.2">
      <c r="B8500" s="25">
        <v>8270</v>
      </c>
      <c r="C8500" s="193"/>
      <c r="D8500" s="19">
        <v>1.8445392497368536</v>
      </c>
      <c r="E8500" s="19"/>
      <c r="F8500" s="19">
        <v>2.0381354979715205</v>
      </c>
      <c r="G8500" s="19"/>
      <c r="H8500" s="19">
        <v>2.0946865954752911</v>
      </c>
      <c r="I8500" s="19"/>
      <c r="J8500" s="19">
        <v>2.6019310254865431</v>
      </c>
      <c r="K8500" s="19"/>
      <c r="L8500" s="19">
        <v>2.4178384998590841</v>
      </c>
      <c r="M8500" s="19"/>
      <c r="N8500" s="19">
        <v>2.5611473228367605</v>
      </c>
      <c r="O8500" s="19"/>
      <c r="P8500" s="50">
        <v>2.4973550458249769</v>
      </c>
      <c r="R8500" s="9" t="s">
        <v>0</v>
      </c>
    </row>
    <row r="8501" spans="2:18" x14ac:dyDescent="0.2">
      <c r="B8501" s="25">
        <v>8271</v>
      </c>
      <c r="C8501" s="193">
        <v>0.28628150459674329</v>
      </c>
      <c r="D8501" s="19"/>
      <c r="E8501" s="19">
        <v>0.47528423603710063</v>
      </c>
      <c r="F8501" s="19"/>
      <c r="G8501" s="19">
        <v>0.73268339860781651</v>
      </c>
      <c r="H8501" s="19"/>
      <c r="I8501" s="19">
        <v>1.4400470263793093</v>
      </c>
      <c r="J8501" s="19"/>
      <c r="K8501" s="19">
        <v>0.18596056953748244</v>
      </c>
      <c r="L8501" s="19"/>
      <c r="M8501" s="19">
        <v>0.59409574141843169</v>
      </c>
      <c r="N8501" s="19"/>
      <c r="O8501" s="19">
        <v>1.4127039617013823</v>
      </c>
      <c r="P8501" s="50"/>
      <c r="R8501" s="9" t="s">
        <v>0</v>
      </c>
    </row>
    <row r="8502" spans="2:18" x14ac:dyDescent="0.2">
      <c r="B8502" s="25">
        <v>8272</v>
      </c>
      <c r="C8502" s="193"/>
      <c r="D8502" s="19">
        <v>0.35904127361589938</v>
      </c>
      <c r="E8502" s="19"/>
      <c r="F8502" s="19">
        <v>0.48247103179177214</v>
      </c>
      <c r="G8502" s="19"/>
      <c r="H8502" s="19">
        <v>0.1895607580109829</v>
      </c>
      <c r="I8502" s="19"/>
      <c r="J8502" s="19">
        <v>1.4983711247594458</v>
      </c>
      <c r="K8502" s="19"/>
      <c r="L8502" s="19">
        <v>0.50146219108017021</v>
      </c>
      <c r="M8502" s="19"/>
      <c r="N8502" s="19">
        <v>1.2007376186624097</v>
      </c>
      <c r="O8502" s="19"/>
      <c r="P8502" s="50">
        <v>0.10337657232052315</v>
      </c>
      <c r="R8502" s="9" t="s">
        <v>0</v>
      </c>
    </row>
    <row r="8503" spans="2:18" x14ac:dyDescent="0.2">
      <c r="B8503" s="25">
        <v>8273</v>
      </c>
      <c r="C8503" s="193"/>
      <c r="D8503" s="19">
        <v>2.1648240676308044</v>
      </c>
      <c r="E8503" s="19"/>
      <c r="F8503" s="19">
        <v>3.4799588202482079</v>
      </c>
      <c r="G8503" s="19"/>
      <c r="H8503" s="19">
        <v>2.5033935825409146</v>
      </c>
      <c r="I8503" s="19"/>
      <c r="J8503" s="19">
        <v>2.6940726734610778</v>
      </c>
      <c r="K8503" s="19"/>
      <c r="L8503" s="19">
        <v>3.0941096740185228</v>
      </c>
      <c r="M8503" s="19"/>
      <c r="N8503" s="19">
        <v>2.4613411910748462</v>
      </c>
      <c r="O8503" s="19"/>
      <c r="P8503" s="50">
        <v>2.7622220551961085</v>
      </c>
      <c r="R8503" s="9" t="s">
        <v>0</v>
      </c>
    </row>
    <row r="8504" spans="2:18" x14ac:dyDescent="0.2">
      <c r="B8504" s="25">
        <v>8274</v>
      </c>
      <c r="C8504" s="193"/>
      <c r="D8504" s="19">
        <v>0.98290985923225827</v>
      </c>
      <c r="E8504" s="19"/>
      <c r="F8504" s="19">
        <v>0.38612210500188959</v>
      </c>
      <c r="G8504" s="19"/>
      <c r="H8504" s="19">
        <v>0.78112341365346538</v>
      </c>
      <c r="I8504" s="19"/>
      <c r="J8504" s="19">
        <v>0.45795994275896706</v>
      </c>
      <c r="K8504" s="19"/>
      <c r="L8504" s="19">
        <v>0.71747442856166577</v>
      </c>
      <c r="M8504" s="19"/>
      <c r="N8504" s="19">
        <v>0.23497787775877596</v>
      </c>
      <c r="O8504" s="19"/>
      <c r="P8504" s="50">
        <v>0.97947267974992303</v>
      </c>
      <c r="R8504" s="9" t="s">
        <v>0</v>
      </c>
    </row>
    <row r="8505" spans="2:18" x14ac:dyDescent="0.2">
      <c r="B8505" s="25">
        <v>8275</v>
      </c>
      <c r="C8505" s="193"/>
      <c r="D8505" s="19">
        <v>9.4403953974400184E-2</v>
      </c>
      <c r="E8505" s="19"/>
      <c r="F8505" s="19">
        <v>4.5417265803987354E-3</v>
      </c>
      <c r="G8505" s="19"/>
      <c r="H8505" s="19">
        <v>0.51816662470655883</v>
      </c>
      <c r="I8505" s="19">
        <v>6.5957741208080359E-2</v>
      </c>
      <c r="J8505" s="19"/>
      <c r="K8505" s="19"/>
      <c r="L8505" s="19">
        <v>0.21214522828250834</v>
      </c>
      <c r="M8505" s="19"/>
      <c r="N8505" s="19">
        <v>0.48040331563625338</v>
      </c>
      <c r="O8505" s="19">
        <v>0.27799593020937413</v>
      </c>
      <c r="P8505" s="50"/>
      <c r="R8505" s="9" t="s">
        <v>0</v>
      </c>
    </row>
    <row r="8506" spans="2:18" x14ac:dyDescent="0.2">
      <c r="B8506" s="25">
        <v>8276</v>
      </c>
      <c r="C8506" s="193"/>
      <c r="D8506" s="19">
        <v>1.2976290411496365</v>
      </c>
      <c r="E8506" s="19"/>
      <c r="F8506" s="19">
        <v>1.4733116280120822</v>
      </c>
      <c r="G8506" s="19"/>
      <c r="H8506" s="19">
        <v>1.7630699885246441</v>
      </c>
      <c r="I8506" s="19"/>
      <c r="J8506" s="19">
        <v>0.63026069498191761</v>
      </c>
      <c r="K8506" s="19"/>
      <c r="L8506" s="19">
        <v>1.247618380930001</v>
      </c>
      <c r="M8506" s="19"/>
      <c r="N8506" s="19">
        <v>2.1997053347721072</v>
      </c>
      <c r="O8506" s="19"/>
      <c r="P8506" s="50">
        <v>2.0745649414409906</v>
      </c>
      <c r="R8506" s="9" t="s">
        <v>0</v>
      </c>
    </row>
    <row r="8507" spans="2:18" x14ac:dyDescent="0.2">
      <c r="B8507" s="25">
        <v>8277</v>
      </c>
      <c r="C8507" s="193"/>
      <c r="D8507" s="19">
        <v>0.29790829612271608</v>
      </c>
      <c r="E8507" s="19"/>
      <c r="F8507" s="19">
        <v>0.15878209484218989</v>
      </c>
      <c r="G8507" s="19"/>
      <c r="H8507" s="19">
        <v>0.47715399262600616</v>
      </c>
      <c r="I8507" s="19"/>
      <c r="J8507" s="19">
        <v>0.82027149666578458</v>
      </c>
      <c r="K8507" s="19"/>
      <c r="L8507" s="19">
        <v>0.95696628973893361</v>
      </c>
      <c r="M8507" s="19"/>
      <c r="N8507" s="19">
        <v>0.23426397039444666</v>
      </c>
      <c r="O8507" s="19"/>
      <c r="P8507" s="50">
        <v>0.45187945875488245</v>
      </c>
      <c r="R8507" s="9" t="s">
        <v>0</v>
      </c>
    </row>
    <row r="8508" spans="2:18" x14ac:dyDescent="0.2">
      <c r="B8508" s="25">
        <v>8278</v>
      </c>
      <c r="C8508" s="193">
        <v>8.129888963801829E-2</v>
      </c>
      <c r="D8508" s="19"/>
      <c r="E8508" s="19">
        <v>0.34303130546117372</v>
      </c>
      <c r="F8508" s="19"/>
      <c r="G8508" s="19"/>
      <c r="H8508" s="19">
        <v>0.24027024529054969</v>
      </c>
      <c r="I8508" s="19">
        <v>0.12067435444199745</v>
      </c>
      <c r="J8508" s="19"/>
      <c r="K8508" s="19"/>
      <c r="L8508" s="19">
        <v>0.79846522434204548</v>
      </c>
      <c r="M8508" s="19">
        <v>0.90533283793447616</v>
      </c>
      <c r="N8508" s="19"/>
      <c r="O8508" s="19"/>
      <c r="P8508" s="50">
        <v>1.1327949524952674</v>
      </c>
      <c r="R8508" s="9" t="s">
        <v>0</v>
      </c>
    </row>
    <row r="8509" spans="2:18" x14ac:dyDescent="0.2">
      <c r="B8509" s="25">
        <v>8279</v>
      </c>
      <c r="C8509" s="193">
        <v>0.56874175025555229</v>
      </c>
      <c r="D8509" s="19"/>
      <c r="E8509" s="19">
        <v>1.4866528399526924</v>
      </c>
      <c r="F8509" s="19"/>
      <c r="G8509" s="19">
        <v>1.1058921930329808</v>
      </c>
      <c r="H8509" s="19"/>
      <c r="I8509" s="19">
        <v>0.14105013689400842</v>
      </c>
      <c r="J8509" s="19"/>
      <c r="K8509" s="19">
        <v>0.53218115119280562</v>
      </c>
      <c r="L8509" s="19"/>
      <c r="M8509" s="19">
        <v>1.3721365737646185</v>
      </c>
      <c r="N8509" s="19"/>
      <c r="O8509" s="19">
        <v>1.3180433295501015</v>
      </c>
      <c r="P8509" s="50"/>
      <c r="R8509" s="9" t="s">
        <v>0</v>
      </c>
    </row>
    <row r="8510" spans="2:18" x14ac:dyDescent="0.2">
      <c r="B8510" s="25">
        <v>8280</v>
      </c>
      <c r="C8510" s="193">
        <v>0.64734856582391065</v>
      </c>
      <c r="D8510" s="19"/>
      <c r="E8510" s="19">
        <v>0.49936781571583516</v>
      </c>
      <c r="F8510" s="19"/>
      <c r="G8510" s="19">
        <v>0.65150258313139875</v>
      </c>
      <c r="H8510" s="19"/>
      <c r="I8510" s="19">
        <v>0.62033232200851329</v>
      </c>
      <c r="J8510" s="19"/>
      <c r="K8510" s="19">
        <v>0.10439712843789742</v>
      </c>
      <c r="L8510" s="19"/>
      <c r="M8510" s="19">
        <v>0.10449268039434488</v>
      </c>
      <c r="N8510" s="19"/>
      <c r="O8510" s="19">
        <v>0.42697018067369436</v>
      </c>
      <c r="P8510" s="50"/>
      <c r="R8510" s="9" t="s">
        <v>0</v>
      </c>
    </row>
    <row r="8511" spans="2:18" x14ac:dyDescent="0.2">
      <c r="B8511" s="25">
        <v>8281</v>
      </c>
      <c r="C8511" s="193">
        <v>1.5628736180807368</v>
      </c>
      <c r="D8511" s="19"/>
      <c r="E8511" s="19">
        <v>1.445356034319925</v>
      </c>
      <c r="F8511" s="19"/>
      <c r="G8511" s="19">
        <v>0.74761026208313797</v>
      </c>
      <c r="H8511" s="19"/>
      <c r="I8511" s="19">
        <v>1.1074477902740285</v>
      </c>
      <c r="J8511" s="19"/>
      <c r="K8511" s="19">
        <v>0.51055925327969665</v>
      </c>
      <c r="L8511" s="19"/>
      <c r="M8511" s="19">
        <v>0.30153192446207294</v>
      </c>
      <c r="N8511" s="19"/>
      <c r="O8511" s="19">
        <v>0.94415558112692111</v>
      </c>
      <c r="P8511" s="50"/>
      <c r="R8511" s="9" t="s">
        <v>0</v>
      </c>
    </row>
    <row r="8512" spans="2:18" x14ac:dyDescent="0.2">
      <c r="B8512" s="25">
        <v>8282</v>
      </c>
      <c r="C8512" s="193"/>
      <c r="D8512" s="19">
        <v>0.38682221881657952</v>
      </c>
      <c r="E8512" s="19"/>
      <c r="F8512" s="19">
        <v>0.48082764691049046</v>
      </c>
      <c r="G8512" s="19"/>
      <c r="H8512" s="19">
        <v>0.82494787438011408</v>
      </c>
      <c r="I8512" s="19"/>
      <c r="J8512" s="19">
        <v>0.84059119860969267</v>
      </c>
      <c r="K8512" s="19"/>
      <c r="L8512" s="19">
        <v>0.88652742050566669</v>
      </c>
      <c r="M8512" s="19"/>
      <c r="N8512" s="19">
        <v>1.1401005804330695</v>
      </c>
      <c r="O8512" s="19"/>
      <c r="P8512" s="50">
        <v>1.2752078473809996</v>
      </c>
      <c r="R8512" s="9" t="s">
        <v>0</v>
      </c>
    </row>
    <row r="8513" spans="2:18" x14ac:dyDescent="0.2">
      <c r="B8513" s="25">
        <v>8283</v>
      </c>
      <c r="C8513" s="193">
        <v>2.0410785718777513E-3</v>
      </c>
      <c r="D8513" s="19"/>
      <c r="E8513" s="19"/>
      <c r="F8513" s="19">
        <v>0.30753101765310653</v>
      </c>
      <c r="G8513" s="19">
        <v>5.9306434160758655E-2</v>
      </c>
      <c r="H8513" s="19"/>
      <c r="I8513" s="19">
        <v>0.63462128658231542</v>
      </c>
      <c r="J8513" s="19"/>
      <c r="K8513" s="19"/>
      <c r="L8513" s="19">
        <v>0.54128563873453983</v>
      </c>
      <c r="M8513" s="19"/>
      <c r="N8513" s="19">
        <v>0.23264375643056223</v>
      </c>
      <c r="O8513" s="19"/>
      <c r="P8513" s="50">
        <v>0.51185671512014441</v>
      </c>
      <c r="R8513" s="9" t="s">
        <v>0</v>
      </c>
    </row>
    <row r="8514" spans="2:18" x14ac:dyDescent="0.2">
      <c r="B8514" s="25">
        <v>8284</v>
      </c>
      <c r="C8514" s="193">
        <v>0.88450532028940332</v>
      </c>
      <c r="D8514" s="19"/>
      <c r="E8514" s="19">
        <v>0.71653575707850992</v>
      </c>
      <c r="F8514" s="19"/>
      <c r="G8514" s="19">
        <v>0.14928236531573982</v>
      </c>
      <c r="H8514" s="19"/>
      <c r="I8514" s="19"/>
      <c r="J8514" s="19">
        <v>0.45342082256238453</v>
      </c>
      <c r="K8514" s="19"/>
      <c r="L8514" s="19">
        <v>6.2429010718830912E-2</v>
      </c>
      <c r="M8514" s="19"/>
      <c r="N8514" s="19">
        <v>0.66780444806385997</v>
      </c>
      <c r="O8514" s="19">
        <v>0.8474102268272441</v>
      </c>
      <c r="P8514" s="50"/>
      <c r="R8514" s="9" t="s">
        <v>0</v>
      </c>
    </row>
    <row r="8515" spans="2:18" x14ac:dyDescent="0.2">
      <c r="B8515" s="25">
        <v>8285</v>
      </c>
      <c r="C8515" s="193">
        <v>0.6038574014637389</v>
      </c>
      <c r="D8515" s="19"/>
      <c r="E8515" s="19">
        <v>0.31371500227585175</v>
      </c>
      <c r="F8515" s="19"/>
      <c r="G8515" s="19">
        <v>0.48623011330809451</v>
      </c>
      <c r="H8515" s="19"/>
      <c r="I8515" s="19">
        <v>1.1353638485684352</v>
      </c>
      <c r="J8515" s="19"/>
      <c r="K8515" s="19">
        <v>0.76997417514303301</v>
      </c>
      <c r="L8515" s="19"/>
      <c r="M8515" s="19">
        <v>9.2992167700495981E-2</v>
      </c>
      <c r="N8515" s="19"/>
      <c r="O8515" s="19">
        <v>1.1785827742066113</v>
      </c>
      <c r="P8515" s="50"/>
      <c r="R8515" s="9" t="s">
        <v>0</v>
      </c>
    </row>
    <row r="8516" spans="2:18" x14ac:dyDescent="0.2">
      <c r="B8516" s="25">
        <v>8286</v>
      </c>
      <c r="C8516" s="193">
        <v>0.3506366216523949</v>
      </c>
      <c r="D8516" s="19"/>
      <c r="E8516" s="19">
        <v>0.98229953771520118</v>
      </c>
      <c r="F8516" s="19"/>
      <c r="G8516" s="19">
        <v>0.84946084783664599</v>
      </c>
      <c r="H8516" s="19"/>
      <c r="I8516" s="19">
        <v>1.0018335795376165</v>
      </c>
      <c r="J8516" s="19"/>
      <c r="K8516" s="19">
        <v>1.7961674615264007</v>
      </c>
      <c r="L8516" s="19"/>
      <c r="M8516" s="19">
        <v>0.2904665283737603</v>
      </c>
      <c r="N8516" s="19"/>
      <c r="O8516" s="19">
        <v>1.2740491778158172</v>
      </c>
      <c r="P8516" s="50"/>
      <c r="R8516" s="9" t="s">
        <v>0</v>
      </c>
    </row>
    <row r="8517" spans="2:18" x14ac:dyDescent="0.2">
      <c r="B8517" s="25">
        <v>8287</v>
      </c>
      <c r="C8517" s="193">
        <v>0.97959627963807339</v>
      </c>
      <c r="D8517" s="19"/>
      <c r="E8517" s="19">
        <v>1.6588763423702193</v>
      </c>
      <c r="F8517" s="19"/>
      <c r="G8517" s="19">
        <v>0.4334314045936109</v>
      </c>
      <c r="H8517" s="19"/>
      <c r="I8517" s="19">
        <v>0.84538759939698149</v>
      </c>
      <c r="J8517" s="19"/>
      <c r="K8517" s="19">
        <v>1.2767379475817584</v>
      </c>
      <c r="L8517" s="19"/>
      <c r="M8517" s="19">
        <v>0.85358115889316444</v>
      </c>
      <c r="N8517" s="19"/>
      <c r="O8517" s="19">
        <v>0.55446550288246066</v>
      </c>
      <c r="P8517" s="50"/>
      <c r="R8517" s="9" t="s">
        <v>0</v>
      </c>
    </row>
    <row r="8518" spans="2:18" x14ac:dyDescent="0.2">
      <c r="B8518" s="25">
        <v>8288</v>
      </c>
      <c r="C8518" s="193">
        <v>0.19060123071155052</v>
      </c>
      <c r="D8518" s="19"/>
      <c r="E8518" s="19">
        <v>0.63206073138164609</v>
      </c>
      <c r="F8518" s="19"/>
      <c r="G8518" s="19">
        <v>0.55668678344202738</v>
      </c>
      <c r="H8518" s="19"/>
      <c r="I8518" s="19">
        <v>1.5622636588310588</v>
      </c>
      <c r="J8518" s="19"/>
      <c r="K8518" s="19">
        <v>0.3458496534346831</v>
      </c>
      <c r="L8518" s="19"/>
      <c r="M8518" s="19">
        <v>0.94488371706472019</v>
      </c>
      <c r="N8518" s="19"/>
      <c r="O8518" s="19">
        <v>0.48809302223064438</v>
      </c>
      <c r="P8518" s="50"/>
      <c r="R8518" s="9" t="s">
        <v>0</v>
      </c>
    </row>
    <row r="8519" spans="2:18" x14ac:dyDescent="0.2">
      <c r="B8519" s="25">
        <v>8289</v>
      </c>
      <c r="C8519" s="193"/>
      <c r="D8519" s="19">
        <v>0.56066206694403442</v>
      </c>
      <c r="E8519" s="19"/>
      <c r="F8519" s="19">
        <v>0.34793083994846297</v>
      </c>
      <c r="G8519" s="19"/>
      <c r="H8519" s="19">
        <v>1.0399611547508456</v>
      </c>
      <c r="I8519" s="19">
        <v>0.15784227639224976</v>
      </c>
      <c r="J8519" s="19"/>
      <c r="K8519" s="19"/>
      <c r="L8519" s="19">
        <v>0.89645197108465247</v>
      </c>
      <c r="M8519" s="19">
        <v>0.34955425557274988</v>
      </c>
      <c r="N8519" s="19"/>
      <c r="O8519" s="19"/>
      <c r="P8519" s="50">
        <v>0.68860019558752494</v>
      </c>
      <c r="R8519" s="9" t="s">
        <v>0</v>
      </c>
    </row>
    <row r="8520" spans="2:18" x14ac:dyDescent="0.2">
      <c r="B8520" s="25">
        <v>8290</v>
      </c>
      <c r="C8520" s="193"/>
      <c r="D8520" s="19">
        <v>0.84357952151768523</v>
      </c>
      <c r="E8520" s="19"/>
      <c r="F8520" s="19">
        <v>1.3244248424131149</v>
      </c>
      <c r="G8520" s="19"/>
      <c r="H8520" s="19">
        <v>1.5022705206991769</v>
      </c>
      <c r="I8520" s="19"/>
      <c r="J8520" s="19">
        <v>1.1458968911396299</v>
      </c>
      <c r="K8520" s="19"/>
      <c r="L8520" s="19">
        <v>1.3230020208207627</v>
      </c>
      <c r="M8520" s="19"/>
      <c r="N8520" s="19">
        <v>0.72401943634194388</v>
      </c>
      <c r="O8520" s="19"/>
      <c r="P8520" s="50">
        <v>1.5108340970440859</v>
      </c>
      <c r="R8520" s="9" t="s">
        <v>0</v>
      </c>
    </row>
    <row r="8521" spans="2:18" x14ac:dyDescent="0.2">
      <c r="B8521" s="25">
        <v>8291</v>
      </c>
      <c r="C8521" s="193"/>
      <c r="D8521" s="19">
        <v>1.307203243154043</v>
      </c>
      <c r="E8521" s="19"/>
      <c r="F8521" s="19">
        <v>0.54857251608377944</v>
      </c>
      <c r="G8521" s="19"/>
      <c r="H8521" s="19">
        <v>7.2570312515584004E-2</v>
      </c>
      <c r="I8521" s="19"/>
      <c r="J8521" s="19">
        <v>0.55469453716049866</v>
      </c>
      <c r="K8521" s="19"/>
      <c r="L8521" s="19">
        <v>0.469290636977715</v>
      </c>
      <c r="M8521" s="19"/>
      <c r="N8521" s="19">
        <v>1.6151514260772266</v>
      </c>
      <c r="O8521" s="19"/>
      <c r="P8521" s="50">
        <v>0.5070264088572215</v>
      </c>
      <c r="R8521" s="9" t="s">
        <v>0</v>
      </c>
    </row>
    <row r="8522" spans="2:18" x14ac:dyDescent="0.2">
      <c r="B8522" s="25">
        <v>8292</v>
      </c>
      <c r="C8522" s="193"/>
      <c r="D8522" s="19">
        <v>0.12768278341335684</v>
      </c>
      <c r="E8522" s="19"/>
      <c r="F8522" s="19">
        <v>0.10364456070564539</v>
      </c>
      <c r="G8522" s="19">
        <v>0.30215759173638074</v>
      </c>
      <c r="H8522" s="19"/>
      <c r="I8522" s="19"/>
      <c r="J8522" s="19">
        <v>0.46596798574829323</v>
      </c>
      <c r="K8522" s="19">
        <v>0.35698135864950814</v>
      </c>
      <c r="L8522" s="19"/>
      <c r="M8522" s="19">
        <v>1.1819880918499248</v>
      </c>
      <c r="N8522" s="19"/>
      <c r="O8522" s="19">
        <v>0.80523366275459596</v>
      </c>
      <c r="P8522" s="50"/>
      <c r="R8522" s="9" t="s">
        <v>0</v>
      </c>
    </row>
    <row r="8523" spans="2:18" x14ac:dyDescent="0.2">
      <c r="B8523" s="25">
        <v>8293</v>
      </c>
      <c r="C8523" s="193"/>
      <c r="D8523" s="19">
        <v>1.3966038483952066</v>
      </c>
      <c r="E8523" s="19"/>
      <c r="F8523" s="19">
        <v>1.3816440050062018</v>
      </c>
      <c r="G8523" s="19"/>
      <c r="H8523" s="19">
        <v>2.3221482841976515</v>
      </c>
      <c r="I8523" s="19"/>
      <c r="J8523" s="19">
        <v>1.7158900732144988</v>
      </c>
      <c r="K8523" s="19"/>
      <c r="L8523" s="19">
        <v>1.9053010962236938</v>
      </c>
      <c r="M8523" s="19"/>
      <c r="N8523" s="19">
        <v>0.9636508793303129</v>
      </c>
      <c r="O8523" s="19"/>
      <c r="P8523" s="50">
        <v>1.0544771899791552</v>
      </c>
      <c r="R8523" s="9" t="s">
        <v>0</v>
      </c>
    </row>
    <row r="8524" spans="2:18" x14ac:dyDescent="0.2">
      <c r="B8524" s="25">
        <v>8294</v>
      </c>
      <c r="C8524" s="193">
        <v>1.0756623658996762</v>
      </c>
      <c r="D8524" s="19"/>
      <c r="E8524" s="19">
        <v>0.42065280047343057</v>
      </c>
      <c r="F8524" s="19"/>
      <c r="G8524" s="19">
        <v>1.7012976313146426</v>
      </c>
      <c r="H8524" s="19"/>
      <c r="I8524" s="19">
        <v>1.3233097199502628</v>
      </c>
      <c r="J8524" s="19"/>
      <c r="K8524" s="19">
        <v>1.2327593023109646</v>
      </c>
      <c r="L8524" s="19"/>
      <c r="M8524" s="19">
        <v>1.320636770634672</v>
      </c>
      <c r="N8524" s="19"/>
      <c r="O8524" s="19">
        <v>1.6034119523942867</v>
      </c>
      <c r="P8524" s="50"/>
      <c r="R8524" s="9" t="s">
        <v>0</v>
      </c>
    </row>
    <row r="8525" spans="2:18" x14ac:dyDescent="0.2">
      <c r="B8525" s="25">
        <v>8295</v>
      </c>
      <c r="C8525" s="193"/>
      <c r="D8525" s="19">
        <v>0.480885269301079</v>
      </c>
      <c r="E8525" s="19">
        <v>0.34214023659820531</v>
      </c>
      <c r="F8525" s="19"/>
      <c r="G8525" s="19"/>
      <c r="H8525" s="19">
        <v>0.55367083069153489</v>
      </c>
      <c r="I8525" s="19"/>
      <c r="J8525" s="19">
        <v>1.6616363396887832</v>
      </c>
      <c r="K8525" s="19"/>
      <c r="L8525" s="19">
        <v>0.36292395465184912</v>
      </c>
      <c r="M8525" s="19"/>
      <c r="N8525" s="19">
        <v>0.41515538151962866</v>
      </c>
      <c r="O8525" s="19"/>
      <c r="P8525" s="50">
        <v>0.64444859261409426</v>
      </c>
      <c r="R8525" s="9" t="s">
        <v>0</v>
      </c>
    </row>
    <row r="8526" spans="2:18" x14ac:dyDescent="0.2">
      <c r="B8526" s="25">
        <v>8296</v>
      </c>
      <c r="C8526" s="193">
        <v>0.12481094301198511</v>
      </c>
      <c r="D8526" s="19"/>
      <c r="E8526" s="19"/>
      <c r="F8526" s="19">
        <v>0.51000624264092853</v>
      </c>
      <c r="G8526" s="19"/>
      <c r="H8526" s="19">
        <v>0.30473417396371938</v>
      </c>
      <c r="I8526" s="19"/>
      <c r="J8526" s="19">
        <v>1.5328082409331028</v>
      </c>
      <c r="K8526" s="19"/>
      <c r="L8526" s="19">
        <v>0.32891585614323171</v>
      </c>
      <c r="M8526" s="19"/>
      <c r="N8526" s="19">
        <v>1.563291500497316</v>
      </c>
      <c r="O8526" s="19"/>
      <c r="P8526" s="50">
        <v>0.58568029568360935</v>
      </c>
      <c r="R8526" s="9" t="s">
        <v>0</v>
      </c>
    </row>
    <row r="8527" spans="2:18" x14ac:dyDescent="0.2">
      <c r="B8527" s="25">
        <v>8297</v>
      </c>
      <c r="C8527" s="193"/>
      <c r="D8527" s="19">
        <v>0.52094671632641121</v>
      </c>
      <c r="E8527" s="19"/>
      <c r="F8527" s="19">
        <v>0.37516957243674515</v>
      </c>
      <c r="G8527" s="19"/>
      <c r="H8527" s="19">
        <v>0.67037400899197752</v>
      </c>
      <c r="I8527" s="19"/>
      <c r="J8527" s="19">
        <v>1.1370259812518748</v>
      </c>
      <c r="K8527" s="19"/>
      <c r="L8527" s="19">
        <v>1.1807280658660328</v>
      </c>
      <c r="M8527" s="19"/>
      <c r="N8527" s="19">
        <v>0.39111180512920235</v>
      </c>
      <c r="O8527" s="19">
        <v>1.4019107653850693E-2</v>
      </c>
      <c r="P8527" s="50"/>
      <c r="R8527" s="9" t="s">
        <v>0</v>
      </c>
    </row>
    <row r="8528" spans="2:18" x14ac:dyDescent="0.2">
      <c r="B8528" s="25">
        <v>8298</v>
      </c>
      <c r="C8528" s="193"/>
      <c r="D8528" s="19">
        <v>0.35682852837650342</v>
      </c>
      <c r="E8528" s="19">
        <v>8.5005447763362232E-2</v>
      </c>
      <c r="F8528" s="19"/>
      <c r="G8528" s="19">
        <v>0.15726983477218892</v>
      </c>
      <c r="H8528" s="19"/>
      <c r="I8528" s="19">
        <v>1.1570962756434389</v>
      </c>
      <c r="J8528" s="19"/>
      <c r="K8528" s="19"/>
      <c r="L8528" s="19">
        <v>0.2751447780650304</v>
      </c>
      <c r="M8528" s="19">
        <v>0.1894339146735953</v>
      </c>
      <c r="N8528" s="19"/>
      <c r="O8528" s="19"/>
      <c r="P8528" s="50">
        <v>1.4602640261731927</v>
      </c>
      <c r="R8528" s="9" t="s">
        <v>0</v>
      </c>
    </row>
    <row r="8529" spans="2:18" x14ac:dyDescent="0.2">
      <c r="B8529" s="25">
        <v>8299</v>
      </c>
      <c r="C8529" s="193">
        <v>0.48113702541737208</v>
      </c>
      <c r="D8529" s="19"/>
      <c r="E8529" s="19">
        <v>7.0330341989806727E-2</v>
      </c>
      <c r="F8529" s="19"/>
      <c r="G8529" s="19">
        <v>0.25090757345119546</v>
      </c>
      <c r="H8529" s="19"/>
      <c r="I8529" s="19">
        <v>0.2918781242044407</v>
      </c>
      <c r="J8529" s="19"/>
      <c r="K8529" s="19"/>
      <c r="L8529" s="19">
        <v>9.1113899453981476E-2</v>
      </c>
      <c r="M8529" s="19">
        <v>0.21814653788790889</v>
      </c>
      <c r="N8529" s="19"/>
      <c r="O8529" s="19"/>
      <c r="P8529" s="50">
        <v>0.67908944466204602</v>
      </c>
      <c r="R8529" s="9" t="s">
        <v>0</v>
      </c>
    </row>
    <row r="8530" spans="2:18" x14ac:dyDescent="0.2">
      <c r="B8530" s="25">
        <v>8300</v>
      </c>
      <c r="C8530" s="193"/>
      <c r="D8530" s="19">
        <v>1.385859779255828</v>
      </c>
      <c r="E8530" s="19"/>
      <c r="F8530" s="19">
        <v>1.072695197039544</v>
      </c>
      <c r="G8530" s="19"/>
      <c r="H8530" s="19">
        <v>0.89920899581541525</v>
      </c>
      <c r="I8530" s="19"/>
      <c r="J8530" s="19">
        <v>0.68847089082558799</v>
      </c>
      <c r="K8530" s="19"/>
      <c r="L8530" s="19">
        <v>0.3353199901627294</v>
      </c>
      <c r="M8530" s="19"/>
      <c r="N8530" s="19">
        <v>0.66594398345440164</v>
      </c>
      <c r="O8530" s="19"/>
      <c r="P8530" s="50">
        <v>1.0463962138185077</v>
      </c>
      <c r="R8530" s="9" t="s">
        <v>0</v>
      </c>
    </row>
    <row r="8531" spans="2:18" x14ac:dyDescent="0.2">
      <c r="B8531" s="25">
        <v>8301</v>
      </c>
      <c r="C8531" s="193">
        <v>0.12333294928610808</v>
      </c>
      <c r="D8531" s="19"/>
      <c r="E8531" s="19"/>
      <c r="F8531" s="19">
        <v>0.30991216634710217</v>
      </c>
      <c r="G8531" s="19"/>
      <c r="H8531" s="19">
        <v>0.25310815056447583</v>
      </c>
      <c r="I8531" s="19"/>
      <c r="J8531" s="19">
        <v>0.10739571781141603</v>
      </c>
      <c r="K8531" s="19">
        <v>0.55400556273544088</v>
      </c>
      <c r="L8531" s="19"/>
      <c r="M8531" s="19"/>
      <c r="N8531" s="19">
        <v>0.60951113738693297</v>
      </c>
      <c r="O8531" s="19"/>
      <c r="P8531" s="50">
        <v>0.74731502011912265</v>
      </c>
      <c r="R8531" s="9" t="s">
        <v>0</v>
      </c>
    </row>
    <row r="8532" spans="2:18" x14ac:dyDescent="0.2">
      <c r="B8532" s="25">
        <v>8302</v>
      </c>
      <c r="C8532" s="193">
        <v>0.49147355956883182</v>
      </c>
      <c r="D8532" s="19"/>
      <c r="E8532" s="19">
        <v>1.1739971283628665</v>
      </c>
      <c r="F8532" s="19"/>
      <c r="G8532" s="19">
        <v>0.74346463999659396</v>
      </c>
      <c r="H8532" s="19"/>
      <c r="I8532" s="19">
        <v>1.0524242889652571</v>
      </c>
      <c r="J8532" s="19"/>
      <c r="K8532" s="19">
        <v>1.6186945400523054</v>
      </c>
      <c r="L8532" s="19"/>
      <c r="M8532" s="19">
        <v>1.5602925886237893</v>
      </c>
      <c r="N8532" s="19"/>
      <c r="O8532" s="19">
        <v>0.93910425488161076</v>
      </c>
      <c r="P8532" s="50"/>
      <c r="R8532" s="9" t="s">
        <v>0</v>
      </c>
    </row>
    <row r="8533" spans="2:18" x14ac:dyDescent="0.2">
      <c r="B8533" s="25">
        <v>8303</v>
      </c>
      <c r="C8533" s="193">
        <v>0.36843581825423949</v>
      </c>
      <c r="D8533" s="19"/>
      <c r="E8533" s="19">
        <v>0.88011098561482426</v>
      </c>
      <c r="F8533" s="19"/>
      <c r="G8533" s="19"/>
      <c r="H8533" s="19">
        <v>7.8614260703552791E-2</v>
      </c>
      <c r="I8533" s="19">
        <v>1.0984380985189566</v>
      </c>
      <c r="J8533" s="19"/>
      <c r="K8533" s="19">
        <v>0.83077675640607007</v>
      </c>
      <c r="L8533" s="19"/>
      <c r="M8533" s="19">
        <v>0.48322715337985178</v>
      </c>
      <c r="N8533" s="19"/>
      <c r="O8533" s="19">
        <v>0.52495454893369764</v>
      </c>
      <c r="P8533" s="50"/>
      <c r="R8533" s="9" t="s">
        <v>0</v>
      </c>
    </row>
    <row r="8534" spans="2:18" x14ac:dyDescent="0.2">
      <c r="B8534" s="25">
        <v>8304</v>
      </c>
      <c r="C8534" s="193">
        <v>8.6860855918590527E-3</v>
      </c>
      <c r="D8534" s="19"/>
      <c r="E8534" s="19"/>
      <c r="F8534" s="19">
        <v>0.84814673185584311</v>
      </c>
      <c r="G8534" s="19"/>
      <c r="H8534" s="19">
        <v>0.62035445962819158</v>
      </c>
      <c r="I8534" s="19"/>
      <c r="J8534" s="19">
        <v>8.012220879856051E-2</v>
      </c>
      <c r="K8534" s="19"/>
      <c r="L8534" s="19">
        <v>0.59251211609878829</v>
      </c>
      <c r="M8534" s="19"/>
      <c r="N8534" s="19">
        <v>1.5225567825983146</v>
      </c>
      <c r="O8534" s="19"/>
      <c r="P8534" s="50">
        <v>0.7160908528093336</v>
      </c>
      <c r="R8534" s="9" t="s">
        <v>0</v>
      </c>
    </row>
    <row r="8535" spans="2:18" x14ac:dyDescent="0.2">
      <c r="B8535" s="25">
        <v>8305</v>
      </c>
      <c r="C8535" s="193"/>
      <c r="D8535" s="19">
        <v>0.55075974299466457</v>
      </c>
      <c r="E8535" s="19">
        <v>0.85332102088987893</v>
      </c>
      <c r="F8535" s="19"/>
      <c r="G8535" s="19"/>
      <c r="H8535" s="19">
        <v>0.39980171501411726</v>
      </c>
      <c r="I8535" s="19"/>
      <c r="J8535" s="19">
        <v>3.2417321149408228E-2</v>
      </c>
      <c r="K8535" s="19">
        <v>0.24920903904906733</v>
      </c>
      <c r="L8535" s="19"/>
      <c r="M8535" s="19">
        <v>0.65363902693085074</v>
      </c>
      <c r="N8535" s="19"/>
      <c r="O8535" s="19">
        <v>0.68657954671091537</v>
      </c>
      <c r="P8535" s="50"/>
      <c r="R8535" s="9" t="s">
        <v>0</v>
      </c>
    </row>
    <row r="8536" spans="2:18" x14ac:dyDescent="0.2">
      <c r="B8536" s="25">
        <v>8306</v>
      </c>
      <c r="C8536" s="193"/>
      <c r="D8536" s="19">
        <v>0.79016326944735038</v>
      </c>
      <c r="E8536" s="19"/>
      <c r="F8536" s="19">
        <v>1.5033274194740864</v>
      </c>
      <c r="G8536" s="19"/>
      <c r="H8536" s="19">
        <v>1.183171520442861</v>
      </c>
      <c r="I8536" s="19"/>
      <c r="J8536" s="19">
        <v>0.72291482325250622</v>
      </c>
      <c r="K8536" s="19"/>
      <c r="L8536" s="19">
        <v>1.3538444332272723</v>
      </c>
      <c r="M8536" s="19"/>
      <c r="N8536" s="19">
        <v>1.4538343113644692</v>
      </c>
      <c r="O8536" s="19"/>
      <c r="P8536" s="50">
        <v>1.1886063265497238</v>
      </c>
      <c r="R8536" s="9" t="s">
        <v>0</v>
      </c>
    </row>
    <row r="8537" spans="2:18" x14ac:dyDescent="0.2">
      <c r="B8537" s="25">
        <v>8307</v>
      </c>
      <c r="C8537" s="193">
        <v>2.0738554902009012</v>
      </c>
      <c r="D8537" s="19"/>
      <c r="E8537" s="19">
        <v>0.79660791799767583</v>
      </c>
      <c r="F8537" s="19"/>
      <c r="G8537" s="19">
        <v>1.5740807756344466</v>
      </c>
      <c r="H8537" s="19"/>
      <c r="I8537" s="19">
        <v>0.96123364586899906</v>
      </c>
      <c r="J8537" s="19"/>
      <c r="K8537" s="19">
        <v>1.3342998598363642</v>
      </c>
      <c r="L8537" s="19"/>
      <c r="M8537" s="19">
        <v>1.8422140248861392</v>
      </c>
      <c r="N8537" s="19"/>
      <c r="O8537" s="19">
        <v>0.13633194728169509</v>
      </c>
      <c r="P8537" s="50"/>
      <c r="R8537" s="9" t="s">
        <v>0</v>
      </c>
    </row>
    <row r="8538" spans="2:18" x14ac:dyDescent="0.2">
      <c r="B8538" s="25">
        <v>8308</v>
      </c>
      <c r="C8538" s="193"/>
      <c r="D8538" s="19">
        <v>1.0948134536349072</v>
      </c>
      <c r="E8538" s="19"/>
      <c r="F8538" s="19">
        <v>0.45338079589007213</v>
      </c>
      <c r="G8538" s="19"/>
      <c r="H8538" s="19">
        <v>0.75607778115656477</v>
      </c>
      <c r="I8538" s="19"/>
      <c r="J8538" s="19">
        <v>7.5230901928260499E-2</v>
      </c>
      <c r="K8538" s="19"/>
      <c r="L8538" s="19">
        <v>0.55348612578875678</v>
      </c>
      <c r="M8538" s="19"/>
      <c r="N8538" s="19">
        <v>1.0920148811804498</v>
      </c>
      <c r="O8538" s="19"/>
      <c r="P8538" s="50">
        <v>4.6363597327787831E-2</v>
      </c>
      <c r="R8538" s="9" t="s">
        <v>0</v>
      </c>
    </row>
    <row r="8539" spans="2:18" x14ac:dyDescent="0.2">
      <c r="B8539" s="25">
        <v>8309</v>
      </c>
      <c r="C8539" s="193"/>
      <c r="D8539" s="19">
        <v>0.1173414078715873</v>
      </c>
      <c r="E8539" s="19"/>
      <c r="F8539" s="19">
        <v>0.59343158054473477</v>
      </c>
      <c r="G8539" s="19">
        <v>0.65811508817960807</v>
      </c>
      <c r="H8539" s="19"/>
      <c r="I8539" s="19">
        <v>0.31543604111758194</v>
      </c>
      <c r="J8539" s="19"/>
      <c r="K8539" s="19"/>
      <c r="L8539" s="19">
        <v>9.2185559532165742E-2</v>
      </c>
      <c r="M8539" s="19"/>
      <c r="N8539" s="19">
        <v>0.3412528760906276</v>
      </c>
      <c r="O8539" s="19">
        <v>0.10976276013351532</v>
      </c>
      <c r="P8539" s="50"/>
      <c r="R8539" s="9" t="s">
        <v>0</v>
      </c>
    </row>
    <row r="8540" spans="2:18" x14ac:dyDescent="0.2">
      <c r="B8540" s="25">
        <v>8310</v>
      </c>
      <c r="C8540" s="193"/>
      <c r="D8540" s="19">
        <v>1.4784968109442267</v>
      </c>
      <c r="E8540" s="19"/>
      <c r="F8540" s="19">
        <v>1.0066010656087268</v>
      </c>
      <c r="G8540" s="19"/>
      <c r="H8540" s="19">
        <v>1.3522251837071022</v>
      </c>
      <c r="I8540" s="19"/>
      <c r="J8540" s="19">
        <v>1.7816925356616344</v>
      </c>
      <c r="K8540" s="19"/>
      <c r="L8540" s="19">
        <v>1.1722933507148698</v>
      </c>
      <c r="M8540" s="19"/>
      <c r="N8540" s="19">
        <v>0.60424796387724733</v>
      </c>
      <c r="O8540" s="19"/>
      <c r="P8540" s="50">
        <v>1.5215588867311642</v>
      </c>
      <c r="R8540" s="9" t="s">
        <v>0</v>
      </c>
    </row>
    <row r="8541" spans="2:18" x14ac:dyDescent="0.2">
      <c r="B8541" s="25">
        <v>8311</v>
      </c>
      <c r="C8541" s="193">
        <v>0.80371520167647681</v>
      </c>
      <c r="D8541" s="19"/>
      <c r="E8541" s="19">
        <v>0.91829719819853184</v>
      </c>
      <c r="F8541" s="19"/>
      <c r="G8541" s="19">
        <v>1.2772268316444373</v>
      </c>
      <c r="H8541" s="19"/>
      <c r="I8541" s="19">
        <v>1.075179123202461</v>
      </c>
      <c r="J8541" s="19"/>
      <c r="K8541" s="19">
        <v>1.4362739901487045</v>
      </c>
      <c r="L8541" s="19"/>
      <c r="M8541" s="19">
        <v>0.76785728501483419</v>
      </c>
      <c r="N8541" s="19"/>
      <c r="O8541" s="19">
        <v>0.15116870848072719</v>
      </c>
      <c r="P8541" s="50"/>
      <c r="R8541" s="9" t="s">
        <v>0</v>
      </c>
    </row>
    <row r="8542" spans="2:18" x14ac:dyDescent="0.2">
      <c r="B8542" s="25">
        <v>8312</v>
      </c>
      <c r="C8542" s="193">
        <v>1.8482309870939266</v>
      </c>
      <c r="D8542" s="19"/>
      <c r="E8542" s="19">
        <v>2.4200890003753783</v>
      </c>
      <c r="F8542" s="19"/>
      <c r="G8542" s="19">
        <v>1.791323685482533</v>
      </c>
      <c r="H8542" s="19"/>
      <c r="I8542" s="19">
        <v>1.4903630555489116</v>
      </c>
      <c r="J8542" s="19"/>
      <c r="K8542" s="19">
        <v>1.7594152868215294</v>
      </c>
      <c r="L8542" s="19"/>
      <c r="M8542" s="19">
        <v>1.3610305527786326</v>
      </c>
      <c r="N8542" s="19"/>
      <c r="O8542" s="19">
        <v>1.7576523158691144</v>
      </c>
      <c r="P8542" s="50"/>
      <c r="R8542" s="9" t="s">
        <v>0</v>
      </c>
    </row>
    <row r="8543" spans="2:18" x14ac:dyDescent="0.2">
      <c r="B8543" s="25">
        <v>8313</v>
      </c>
      <c r="C8543" s="193">
        <v>1.1568527010206313</v>
      </c>
      <c r="D8543" s="19"/>
      <c r="E8543" s="19">
        <v>1.0367940471872887</v>
      </c>
      <c r="F8543" s="19"/>
      <c r="G8543" s="19">
        <v>1.120935486029853</v>
      </c>
      <c r="H8543" s="19"/>
      <c r="I8543" s="19">
        <v>1.5552067268775909</v>
      </c>
      <c r="J8543" s="19"/>
      <c r="K8543" s="19">
        <v>2.1419028011896986</v>
      </c>
      <c r="L8543" s="19"/>
      <c r="M8543" s="19">
        <v>1.5417015543965245</v>
      </c>
      <c r="N8543" s="19"/>
      <c r="O8543" s="19">
        <v>0.89044411325611961</v>
      </c>
      <c r="P8543" s="50"/>
      <c r="R8543" s="9" t="s">
        <v>0</v>
      </c>
    </row>
    <row r="8544" spans="2:18" x14ac:dyDescent="0.2">
      <c r="B8544" s="25">
        <v>8314</v>
      </c>
      <c r="C8544" s="193">
        <v>0.35237187689392663</v>
      </c>
      <c r="D8544" s="19"/>
      <c r="E8544" s="19">
        <v>0.68981419292530199</v>
      </c>
      <c r="F8544" s="19"/>
      <c r="G8544" s="19">
        <v>0.34964111850661156</v>
      </c>
      <c r="H8544" s="19"/>
      <c r="I8544" s="19">
        <v>0.55454966415259188</v>
      </c>
      <c r="J8544" s="19"/>
      <c r="K8544" s="19">
        <v>0.99411213822275191</v>
      </c>
      <c r="L8544" s="19"/>
      <c r="M8544" s="19">
        <v>0.3691781770393579</v>
      </c>
      <c r="N8544" s="19"/>
      <c r="O8544" s="19"/>
      <c r="P8544" s="50">
        <v>0.34134821212025035</v>
      </c>
      <c r="R8544" s="9" t="s">
        <v>0</v>
      </c>
    </row>
    <row r="8545" spans="2:18" x14ac:dyDescent="0.2">
      <c r="B8545" s="25">
        <v>8315</v>
      </c>
      <c r="C8545" s="193">
        <v>2.9481139199651958</v>
      </c>
      <c r="D8545" s="19"/>
      <c r="E8545" s="19">
        <v>1.6557657210972976</v>
      </c>
      <c r="F8545" s="19"/>
      <c r="G8545" s="19">
        <v>1.7338441891166352</v>
      </c>
      <c r="H8545" s="19"/>
      <c r="I8545" s="19">
        <v>2.712169836778592</v>
      </c>
      <c r="J8545" s="19"/>
      <c r="K8545" s="19">
        <v>2.3079123149663729</v>
      </c>
      <c r="L8545" s="19"/>
      <c r="M8545" s="19">
        <v>2.1425265806961646</v>
      </c>
      <c r="N8545" s="19"/>
      <c r="O8545" s="19">
        <v>1.7716402084328848</v>
      </c>
      <c r="P8545" s="50"/>
      <c r="R8545" s="9" t="s">
        <v>0</v>
      </c>
    </row>
    <row r="8546" spans="2:18" x14ac:dyDescent="0.2">
      <c r="B8546" s="25">
        <v>8316</v>
      </c>
      <c r="C8546" s="193"/>
      <c r="D8546" s="19">
        <v>0.38675225565599564</v>
      </c>
      <c r="E8546" s="19"/>
      <c r="F8546" s="19">
        <v>0.98248525789285746</v>
      </c>
      <c r="G8546" s="19"/>
      <c r="H8546" s="19">
        <v>0.28877941389288886</v>
      </c>
      <c r="I8546" s="19">
        <v>7.8358787348860801E-2</v>
      </c>
      <c r="J8546" s="19"/>
      <c r="K8546" s="19">
        <v>5.5707061188156791E-2</v>
      </c>
      <c r="L8546" s="19"/>
      <c r="M8546" s="19"/>
      <c r="N8546" s="19">
        <v>0.85536379998631462</v>
      </c>
      <c r="O8546" s="19"/>
      <c r="P8546" s="50">
        <v>0.4541141530516416</v>
      </c>
      <c r="R8546" s="9" t="s">
        <v>0</v>
      </c>
    </row>
    <row r="8547" spans="2:18" x14ac:dyDescent="0.2">
      <c r="B8547" s="25">
        <v>8317</v>
      </c>
      <c r="C8547" s="193">
        <v>1.1029628839321788</v>
      </c>
      <c r="D8547" s="19"/>
      <c r="E8547" s="19">
        <v>3.3246260613005152</v>
      </c>
      <c r="F8547" s="19"/>
      <c r="G8547" s="19">
        <v>1.6709587719732675</v>
      </c>
      <c r="H8547" s="19"/>
      <c r="I8547" s="19">
        <v>2.4696934174196228</v>
      </c>
      <c r="J8547" s="19"/>
      <c r="K8547" s="19">
        <v>2.2953614986656352</v>
      </c>
      <c r="L8547" s="19"/>
      <c r="M8547" s="19">
        <v>1.8526555866403482</v>
      </c>
      <c r="N8547" s="19"/>
      <c r="O8547" s="19">
        <v>2.4043120786049705</v>
      </c>
      <c r="P8547" s="50"/>
      <c r="R8547" s="9" t="s">
        <v>0</v>
      </c>
    </row>
    <row r="8548" spans="2:18" x14ac:dyDescent="0.2">
      <c r="B8548" s="25">
        <v>8318</v>
      </c>
      <c r="C8548" s="193">
        <v>0.21622218407660121</v>
      </c>
      <c r="D8548" s="19"/>
      <c r="E8548" s="19">
        <v>0.42521318666914748</v>
      </c>
      <c r="F8548" s="19"/>
      <c r="G8548" s="19">
        <v>0.26243018470913365</v>
      </c>
      <c r="H8548" s="19"/>
      <c r="I8548" s="19"/>
      <c r="J8548" s="19">
        <v>0.39992491907498517</v>
      </c>
      <c r="K8548" s="19">
        <v>0.24569742476085096</v>
      </c>
      <c r="L8548" s="19"/>
      <c r="M8548" s="19">
        <v>0.59180917053197735</v>
      </c>
      <c r="N8548" s="19"/>
      <c r="O8548" s="19">
        <v>1.3535660279026844</v>
      </c>
      <c r="P8548" s="50"/>
      <c r="R8548" s="9" t="s">
        <v>0</v>
      </c>
    </row>
    <row r="8549" spans="2:18" x14ac:dyDescent="0.2">
      <c r="B8549" s="25">
        <v>8319</v>
      </c>
      <c r="C8549" s="193"/>
      <c r="D8549" s="19">
        <v>0.2633832824141652</v>
      </c>
      <c r="E8549" s="19"/>
      <c r="F8549" s="19">
        <v>0.62822912655986629</v>
      </c>
      <c r="G8549" s="19"/>
      <c r="H8549" s="19">
        <v>0.38482512127120788</v>
      </c>
      <c r="I8549" s="19">
        <v>0.46887267358814089</v>
      </c>
      <c r="J8549" s="19"/>
      <c r="K8549" s="19">
        <v>0.93908827321893451</v>
      </c>
      <c r="L8549" s="19"/>
      <c r="M8549" s="19"/>
      <c r="N8549" s="19">
        <v>0.54245641113970733</v>
      </c>
      <c r="O8549" s="19">
        <v>0.16981907020015052</v>
      </c>
      <c r="P8549" s="50"/>
      <c r="R8549" s="9" t="s">
        <v>0</v>
      </c>
    </row>
    <row r="8550" spans="2:18" x14ac:dyDescent="0.2">
      <c r="B8550" s="25">
        <v>8320</v>
      </c>
      <c r="C8550" s="193"/>
      <c r="D8550" s="19">
        <v>0.81255378875429307</v>
      </c>
      <c r="E8550" s="19"/>
      <c r="F8550" s="19">
        <v>2.0257167097010398</v>
      </c>
      <c r="G8550" s="19"/>
      <c r="H8550" s="19">
        <v>1.0371121342242617</v>
      </c>
      <c r="I8550" s="19"/>
      <c r="J8550" s="19">
        <v>2.0415740151406303</v>
      </c>
      <c r="K8550" s="19">
        <v>2.0192777408901439E-2</v>
      </c>
      <c r="L8550" s="19"/>
      <c r="M8550" s="19"/>
      <c r="N8550" s="19">
        <v>0.81284117376142884</v>
      </c>
      <c r="O8550" s="19"/>
      <c r="P8550" s="50">
        <v>1.4190417471903425</v>
      </c>
      <c r="R8550" s="9" t="s">
        <v>0</v>
      </c>
    </row>
    <row r="8551" spans="2:18" x14ac:dyDescent="0.2">
      <c r="B8551" s="25">
        <v>8321</v>
      </c>
      <c r="C8551" s="193">
        <v>0.34561500640567649</v>
      </c>
      <c r="D8551" s="19"/>
      <c r="E8551" s="19"/>
      <c r="F8551" s="19">
        <v>0.32813040767865476</v>
      </c>
      <c r="G8551" s="19"/>
      <c r="H8551" s="19">
        <v>0.41072987898793667</v>
      </c>
      <c r="I8551" s="19">
        <v>0.91505873758291789</v>
      </c>
      <c r="J8551" s="19"/>
      <c r="K8551" s="19">
        <v>0.30254716130039205</v>
      </c>
      <c r="L8551" s="19"/>
      <c r="M8551" s="19"/>
      <c r="N8551" s="19">
        <v>0.21311656559345341</v>
      </c>
      <c r="O8551" s="19"/>
      <c r="P8551" s="50">
        <v>0.13612964377532388</v>
      </c>
      <c r="R8551" s="9" t="s">
        <v>0</v>
      </c>
    </row>
    <row r="8552" spans="2:18" x14ac:dyDescent="0.2">
      <c r="B8552" s="25">
        <v>8322</v>
      </c>
      <c r="C8552" s="193">
        <v>0.22663240907016596</v>
      </c>
      <c r="D8552" s="19"/>
      <c r="E8552" s="19">
        <v>0.79986796775166469</v>
      </c>
      <c r="F8552" s="19"/>
      <c r="G8552" s="19">
        <v>0.88116819600262319</v>
      </c>
      <c r="H8552" s="19"/>
      <c r="I8552" s="19">
        <v>0.85131364612491478</v>
      </c>
      <c r="J8552" s="19"/>
      <c r="K8552" s="19"/>
      <c r="L8552" s="19">
        <v>5.3274601586448429E-2</v>
      </c>
      <c r="M8552" s="19"/>
      <c r="N8552" s="19">
        <v>6.9408991971433312E-2</v>
      </c>
      <c r="O8552" s="19">
        <v>0.24399992429108788</v>
      </c>
      <c r="P8552" s="50"/>
      <c r="R8552" s="9" t="s">
        <v>0</v>
      </c>
    </row>
    <row r="8553" spans="2:18" x14ac:dyDescent="0.2">
      <c r="B8553" s="25">
        <v>8323</v>
      </c>
      <c r="C8553" s="193">
        <v>1.1023438372669365</v>
      </c>
      <c r="D8553" s="19"/>
      <c r="E8553" s="19">
        <v>0.90569289677171594</v>
      </c>
      <c r="F8553" s="19"/>
      <c r="G8553" s="19">
        <v>1.4523703072265743</v>
      </c>
      <c r="H8553" s="19"/>
      <c r="I8553" s="19">
        <v>1.0633444533835201</v>
      </c>
      <c r="J8553" s="19"/>
      <c r="K8553" s="19"/>
      <c r="L8553" s="19">
        <v>0.14351334076616593</v>
      </c>
      <c r="M8553" s="19">
        <v>0.29759107795163287</v>
      </c>
      <c r="N8553" s="19"/>
      <c r="O8553" s="19"/>
      <c r="P8553" s="50">
        <v>4.7622840216442988E-2</v>
      </c>
      <c r="R8553" s="9" t="s">
        <v>0</v>
      </c>
    </row>
    <row r="8554" spans="2:18" x14ac:dyDescent="0.2">
      <c r="B8554" s="25">
        <v>8324</v>
      </c>
      <c r="C8554" s="193"/>
      <c r="D8554" s="19">
        <v>0.37879011742788915</v>
      </c>
      <c r="E8554" s="19"/>
      <c r="F8554" s="19">
        <v>0.24448952658569922</v>
      </c>
      <c r="G8554" s="19"/>
      <c r="H8554" s="19">
        <v>0.20611121055180129</v>
      </c>
      <c r="I8554" s="19">
        <v>9.6117481414637967E-2</v>
      </c>
      <c r="J8554" s="19"/>
      <c r="K8554" s="19"/>
      <c r="L8554" s="19">
        <v>0.56645021653576511</v>
      </c>
      <c r="M8554" s="19">
        <v>0.79211167519945025</v>
      </c>
      <c r="N8554" s="19"/>
      <c r="O8554" s="19"/>
      <c r="P8554" s="50">
        <v>0.79045490387225115</v>
      </c>
      <c r="R8554" s="9" t="s">
        <v>0</v>
      </c>
    </row>
    <row r="8555" spans="2:18" x14ac:dyDescent="0.2">
      <c r="B8555" s="25">
        <v>8325</v>
      </c>
      <c r="C8555" s="193"/>
      <c r="D8555" s="19">
        <v>0.42935527315986849</v>
      </c>
      <c r="E8555" s="19"/>
      <c r="F8555" s="19">
        <v>1.2322042719870134</v>
      </c>
      <c r="G8555" s="19"/>
      <c r="H8555" s="19">
        <v>0.53137958206805225</v>
      </c>
      <c r="I8555" s="19"/>
      <c r="J8555" s="19">
        <v>0.86736350531108375</v>
      </c>
      <c r="K8555" s="19"/>
      <c r="L8555" s="19">
        <v>0.72168138737041809</v>
      </c>
      <c r="M8555" s="19"/>
      <c r="N8555" s="19">
        <v>0.5086866516918026</v>
      </c>
      <c r="O8555" s="19"/>
      <c r="P8555" s="50">
        <v>1.3382902477811101</v>
      </c>
      <c r="R8555" s="9" t="s">
        <v>0</v>
      </c>
    </row>
    <row r="8556" spans="2:18" x14ac:dyDescent="0.2">
      <c r="B8556" s="25">
        <v>8326</v>
      </c>
      <c r="C8556" s="193"/>
      <c r="D8556" s="19">
        <v>0.79597250484065873</v>
      </c>
      <c r="E8556" s="19"/>
      <c r="F8556" s="19">
        <v>1.6771418482456437</v>
      </c>
      <c r="G8556" s="19"/>
      <c r="H8556" s="19">
        <v>0.8657297380962593</v>
      </c>
      <c r="I8556" s="19"/>
      <c r="J8556" s="19">
        <v>1.1371251083997518</v>
      </c>
      <c r="K8556" s="19"/>
      <c r="L8556" s="19">
        <v>1.0116871407746233</v>
      </c>
      <c r="M8556" s="19"/>
      <c r="N8556" s="19">
        <v>1.0243548187311236</v>
      </c>
      <c r="O8556" s="19"/>
      <c r="P8556" s="50">
        <v>0.77477221170997956</v>
      </c>
      <c r="R8556" s="9" t="s">
        <v>0</v>
      </c>
    </row>
    <row r="8557" spans="2:18" x14ac:dyDescent="0.2">
      <c r="B8557" s="25">
        <v>8327</v>
      </c>
      <c r="C8557" s="193"/>
      <c r="D8557" s="19">
        <v>0.58581371481866318</v>
      </c>
      <c r="E8557" s="19"/>
      <c r="F8557" s="19">
        <v>0.83499445381306225</v>
      </c>
      <c r="G8557" s="19"/>
      <c r="H8557" s="19">
        <v>0.47047335024616377</v>
      </c>
      <c r="I8557" s="19"/>
      <c r="J8557" s="19">
        <v>0.82290550952728858</v>
      </c>
      <c r="K8557" s="19">
        <v>4.214690514317268E-2</v>
      </c>
      <c r="L8557" s="19"/>
      <c r="M8557" s="19"/>
      <c r="N8557" s="19">
        <v>0.21245520818173599</v>
      </c>
      <c r="O8557" s="19"/>
      <c r="P8557" s="50">
        <v>9.758226926925688E-2</v>
      </c>
      <c r="R8557" s="9" t="s">
        <v>0</v>
      </c>
    </row>
    <row r="8558" spans="2:18" x14ac:dyDescent="0.2">
      <c r="B8558" s="25">
        <v>8328</v>
      </c>
      <c r="C8558" s="193">
        <v>1.8561829725057173</v>
      </c>
      <c r="D8558" s="19"/>
      <c r="E8558" s="19">
        <v>0.55964632242790058</v>
      </c>
      <c r="F8558" s="19"/>
      <c r="G8558" s="19">
        <v>0.15625232890445567</v>
      </c>
      <c r="H8558" s="19"/>
      <c r="I8558" s="19">
        <v>1.0610405413023365</v>
      </c>
      <c r="J8558" s="19"/>
      <c r="K8558" s="19">
        <v>0.98342832871504648</v>
      </c>
      <c r="L8558" s="19"/>
      <c r="M8558" s="19">
        <v>0.9660054573623269</v>
      </c>
      <c r="N8558" s="19"/>
      <c r="O8558" s="19">
        <v>1.0885473131258609</v>
      </c>
      <c r="P8558" s="50"/>
      <c r="R8558" s="9" t="s">
        <v>0</v>
      </c>
    </row>
    <row r="8559" spans="2:18" x14ac:dyDescent="0.2">
      <c r="B8559" s="25">
        <v>8329</v>
      </c>
      <c r="C8559" s="193"/>
      <c r="D8559" s="19">
        <v>0.28797212882485568</v>
      </c>
      <c r="E8559" s="19"/>
      <c r="F8559" s="19">
        <v>0.39350555806006832</v>
      </c>
      <c r="G8559" s="19"/>
      <c r="H8559" s="19">
        <v>0.41971981877151404</v>
      </c>
      <c r="I8559" s="19"/>
      <c r="J8559" s="19">
        <v>0.72055210077288068</v>
      </c>
      <c r="K8559" s="19"/>
      <c r="L8559" s="19">
        <v>1.0752197082126729</v>
      </c>
      <c r="M8559" s="19"/>
      <c r="N8559" s="19">
        <v>0.4788109359324888</v>
      </c>
      <c r="O8559" s="19"/>
      <c r="P8559" s="50">
        <v>0.28517758772499396</v>
      </c>
      <c r="R8559" s="9" t="s">
        <v>0</v>
      </c>
    </row>
    <row r="8560" spans="2:18" x14ac:dyDescent="0.2">
      <c r="B8560" s="25">
        <v>8330</v>
      </c>
      <c r="C8560" s="193">
        <v>1.2696121865167984</v>
      </c>
      <c r="D8560" s="19"/>
      <c r="E8560" s="19">
        <v>1.2281065341458199</v>
      </c>
      <c r="F8560" s="19"/>
      <c r="G8560" s="19">
        <v>0.9111098862656728</v>
      </c>
      <c r="H8560" s="19"/>
      <c r="I8560" s="19">
        <v>0.56518882767370571</v>
      </c>
      <c r="J8560" s="19"/>
      <c r="K8560" s="19">
        <v>0.54840298845145596</v>
      </c>
      <c r="L8560" s="19"/>
      <c r="M8560" s="19">
        <v>0.39338140840739849</v>
      </c>
      <c r="N8560" s="19"/>
      <c r="O8560" s="19">
        <v>1.0497137566999661</v>
      </c>
      <c r="P8560" s="50"/>
      <c r="R8560" s="9" t="s">
        <v>0</v>
      </c>
    </row>
    <row r="8561" spans="2:18" x14ac:dyDescent="0.2">
      <c r="B8561" s="25">
        <v>8331</v>
      </c>
      <c r="C8561" s="193"/>
      <c r="D8561" s="19">
        <v>0.5564165612768317</v>
      </c>
      <c r="E8561" s="19">
        <v>0.43802174374851044</v>
      </c>
      <c r="F8561" s="19"/>
      <c r="G8561" s="19"/>
      <c r="H8561" s="19">
        <v>1.3794862781834626E-2</v>
      </c>
      <c r="I8561" s="19"/>
      <c r="J8561" s="19">
        <v>0.64948509382926323</v>
      </c>
      <c r="K8561" s="19">
        <v>0.19618073632755559</v>
      </c>
      <c r="L8561" s="19"/>
      <c r="M8561" s="19">
        <v>0.5806637444538908</v>
      </c>
      <c r="N8561" s="19"/>
      <c r="O8561" s="19"/>
      <c r="P8561" s="50">
        <v>0.43444112998660872</v>
      </c>
      <c r="R8561" s="9" t="s">
        <v>0</v>
      </c>
    </row>
    <row r="8562" spans="2:18" x14ac:dyDescent="0.2">
      <c r="B8562" s="25">
        <v>8332</v>
      </c>
      <c r="C8562" s="193">
        <v>0.31463152573758224</v>
      </c>
      <c r="D8562" s="19"/>
      <c r="E8562" s="19">
        <v>0.90238460661725017</v>
      </c>
      <c r="F8562" s="19"/>
      <c r="G8562" s="19"/>
      <c r="H8562" s="19">
        <v>0.45506700688074275</v>
      </c>
      <c r="I8562" s="19">
        <v>0.24504992703268261</v>
      </c>
      <c r="J8562" s="19"/>
      <c r="K8562" s="19"/>
      <c r="L8562" s="19">
        <v>7.2920434463788819E-2</v>
      </c>
      <c r="M8562" s="19">
        <v>0.3449241978897698</v>
      </c>
      <c r="N8562" s="19"/>
      <c r="O8562" s="19">
        <v>0.2318471533180444</v>
      </c>
      <c r="P8562" s="50"/>
      <c r="R8562" s="9" t="s">
        <v>0</v>
      </c>
    </row>
    <row r="8563" spans="2:18" x14ac:dyDescent="0.2">
      <c r="B8563" s="25">
        <v>8333</v>
      </c>
      <c r="C8563" s="193">
        <v>1.1182754687820999</v>
      </c>
      <c r="D8563" s="19"/>
      <c r="E8563" s="19">
        <v>1.6430341366098586</v>
      </c>
      <c r="F8563" s="19"/>
      <c r="G8563" s="19">
        <v>1.1389801007994651</v>
      </c>
      <c r="H8563" s="19"/>
      <c r="I8563" s="19">
        <v>1.6456014704427528</v>
      </c>
      <c r="J8563" s="19"/>
      <c r="K8563" s="19">
        <v>1.319886412582306</v>
      </c>
      <c r="L8563" s="19"/>
      <c r="M8563" s="19">
        <v>1.1256683605535476</v>
      </c>
      <c r="N8563" s="19"/>
      <c r="O8563" s="19">
        <v>1.9255492959610396</v>
      </c>
      <c r="P8563" s="50"/>
      <c r="R8563" s="9" t="s">
        <v>0</v>
      </c>
    </row>
    <row r="8564" spans="2:18" x14ac:dyDescent="0.2">
      <c r="B8564" s="25">
        <v>8334</v>
      </c>
      <c r="C8564" s="193"/>
      <c r="D8564" s="19">
        <v>0.97231222615065027</v>
      </c>
      <c r="E8564" s="19"/>
      <c r="F8564" s="19">
        <v>1.5850973174110357</v>
      </c>
      <c r="G8564" s="19"/>
      <c r="H8564" s="19">
        <v>0.92243212148560982</v>
      </c>
      <c r="I8564" s="19"/>
      <c r="J8564" s="19">
        <v>1.8054241100144266</v>
      </c>
      <c r="K8564" s="19"/>
      <c r="L8564" s="19">
        <v>0.97228901260329292</v>
      </c>
      <c r="M8564" s="19"/>
      <c r="N8564" s="19">
        <v>0.82291191531150099</v>
      </c>
      <c r="O8564" s="19"/>
      <c r="P8564" s="50">
        <v>1.1661322047870535</v>
      </c>
      <c r="R8564" s="9" t="s">
        <v>0</v>
      </c>
    </row>
    <row r="8565" spans="2:18" x14ac:dyDescent="0.2">
      <c r="B8565" s="25">
        <v>8335</v>
      </c>
      <c r="C8565" s="193"/>
      <c r="D8565" s="19">
        <v>0.51024985460250605</v>
      </c>
      <c r="E8565" s="19"/>
      <c r="F8565" s="19">
        <v>0.50645902646541718</v>
      </c>
      <c r="G8565" s="19"/>
      <c r="H8565" s="19">
        <v>0.63085185398497057</v>
      </c>
      <c r="I8565" s="19"/>
      <c r="J8565" s="19">
        <v>0.97783879675967744</v>
      </c>
      <c r="K8565" s="19"/>
      <c r="L8565" s="19">
        <v>0.51540073194201064</v>
      </c>
      <c r="M8565" s="19">
        <v>6.2950109743154833E-2</v>
      </c>
      <c r="N8565" s="19"/>
      <c r="O8565" s="19">
        <v>0.10831133671185944</v>
      </c>
      <c r="P8565" s="50"/>
      <c r="R8565" s="9" t="s">
        <v>0</v>
      </c>
    </row>
    <row r="8566" spans="2:18" x14ac:dyDescent="0.2">
      <c r="B8566" s="25">
        <v>8336</v>
      </c>
      <c r="C8566" s="193"/>
      <c r="D8566" s="19">
        <v>0.65113279189241202</v>
      </c>
      <c r="E8566" s="19">
        <v>0.18958025952380844</v>
      </c>
      <c r="F8566" s="19"/>
      <c r="G8566" s="19">
        <v>0.24007643334937223</v>
      </c>
      <c r="H8566" s="19"/>
      <c r="I8566" s="19"/>
      <c r="J8566" s="19">
        <v>0.7410546858424496</v>
      </c>
      <c r="K8566" s="19"/>
      <c r="L8566" s="19">
        <v>0.38210340892976785</v>
      </c>
      <c r="M8566" s="19"/>
      <c r="N8566" s="19">
        <v>0.1319768473415773</v>
      </c>
      <c r="O8566" s="19"/>
      <c r="P8566" s="50">
        <v>9.0867166497541368E-2</v>
      </c>
      <c r="R8566" s="9" t="s">
        <v>0</v>
      </c>
    </row>
    <row r="8567" spans="2:18" x14ac:dyDescent="0.2">
      <c r="B8567" s="25">
        <v>8337</v>
      </c>
      <c r="C8567" s="193"/>
      <c r="D8567" s="19">
        <v>0.57381414498117833</v>
      </c>
      <c r="E8567" s="19">
        <v>5.8975957827276507E-2</v>
      </c>
      <c r="F8567" s="19"/>
      <c r="G8567" s="19">
        <v>0.35163759013509333</v>
      </c>
      <c r="H8567" s="19"/>
      <c r="I8567" s="19">
        <v>0.28391452731776945</v>
      </c>
      <c r="J8567" s="19"/>
      <c r="K8567" s="19"/>
      <c r="L8567" s="19">
        <v>1.2082999725903991</v>
      </c>
      <c r="M8567" s="19"/>
      <c r="N8567" s="19">
        <v>0.58735371561759675</v>
      </c>
      <c r="O8567" s="19"/>
      <c r="P8567" s="50">
        <v>0.40832084311482608</v>
      </c>
      <c r="R8567" s="9" t="s">
        <v>0</v>
      </c>
    </row>
    <row r="8568" spans="2:18" x14ac:dyDescent="0.2">
      <c r="B8568" s="25">
        <v>8338</v>
      </c>
      <c r="C8568" s="193"/>
      <c r="D8568" s="19">
        <v>3.5168016410244772E-2</v>
      </c>
      <c r="E8568" s="19">
        <v>0.41013440932148754</v>
      </c>
      <c r="F8568" s="19"/>
      <c r="G8568" s="19">
        <v>0.40983668736173934</v>
      </c>
      <c r="H8568" s="19"/>
      <c r="I8568" s="19">
        <v>0.62504333004894097</v>
      </c>
      <c r="J8568" s="19"/>
      <c r="K8568" s="19">
        <v>4.7723885775518725E-3</v>
      </c>
      <c r="L8568" s="19"/>
      <c r="M8568" s="19">
        <v>1.1734842648715764</v>
      </c>
      <c r="N8568" s="19"/>
      <c r="O8568" s="19">
        <v>1.8921120516375318</v>
      </c>
      <c r="P8568" s="50"/>
      <c r="R8568" s="9" t="s">
        <v>0</v>
      </c>
    </row>
    <row r="8569" spans="2:18" x14ac:dyDescent="0.2">
      <c r="B8569" s="25">
        <v>8339</v>
      </c>
      <c r="C8569" s="193">
        <v>1.362296579363131</v>
      </c>
      <c r="D8569" s="19"/>
      <c r="E8569" s="19">
        <v>0.82898953923570429</v>
      </c>
      <c r="F8569" s="19"/>
      <c r="G8569" s="19">
        <v>0.6462131513684245</v>
      </c>
      <c r="H8569" s="19"/>
      <c r="I8569" s="19"/>
      <c r="J8569" s="19">
        <v>0.24858846124116932</v>
      </c>
      <c r="K8569" s="19">
        <v>0.99276251310380803</v>
      </c>
      <c r="L8569" s="19"/>
      <c r="M8569" s="19">
        <v>0.59721937886667997</v>
      </c>
      <c r="N8569" s="19"/>
      <c r="O8569" s="19">
        <v>0.93992999853997916</v>
      </c>
      <c r="P8569" s="50"/>
      <c r="R8569" s="9" t="s">
        <v>0</v>
      </c>
    </row>
    <row r="8570" spans="2:18" x14ac:dyDescent="0.2">
      <c r="B8570" s="25">
        <v>8340</v>
      </c>
      <c r="C8570" s="193"/>
      <c r="D8570" s="19">
        <v>0.77511861654291458</v>
      </c>
      <c r="E8570" s="19"/>
      <c r="F8570" s="19">
        <v>0.43459784733149209</v>
      </c>
      <c r="G8570" s="19"/>
      <c r="H8570" s="19">
        <v>0.54849673521981357</v>
      </c>
      <c r="I8570" s="19"/>
      <c r="J8570" s="19">
        <v>0.65613478597027619</v>
      </c>
      <c r="K8570" s="19"/>
      <c r="L8570" s="19">
        <v>0.1391386860792754</v>
      </c>
      <c r="M8570" s="19"/>
      <c r="N8570" s="19">
        <v>0.2086205556948543</v>
      </c>
      <c r="O8570" s="19"/>
      <c r="P8570" s="50">
        <v>0.15361907244427955</v>
      </c>
      <c r="R8570" s="9" t="s">
        <v>0</v>
      </c>
    </row>
    <row r="8571" spans="2:18" x14ac:dyDescent="0.2">
      <c r="B8571" s="25">
        <v>8341</v>
      </c>
      <c r="C8571" s="193">
        <v>1.1415736562671122</v>
      </c>
      <c r="D8571" s="19"/>
      <c r="E8571" s="19">
        <v>0.4200188283463609</v>
      </c>
      <c r="F8571" s="19"/>
      <c r="G8571" s="19">
        <v>0.26948103916165289</v>
      </c>
      <c r="H8571" s="19"/>
      <c r="I8571" s="19">
        <v>1.1794883257134894</v>
      </c>
      <c r="J8571" s="19"/>
      <c r="K8571" s="19">
        <v>0.80270947067244269</v>
      </c>
      <c r="L8571" s="19"/>
      <c r="M8571" s="19">
        <v>0.58168467925673562</v>
      </c>
      <c r="N8571" s="19"/>
      <c r="O8571" s="19"/>
      <c r="P8571" s="50">
        <v>1.0125245653699768</v>
      </c>
      <c r="R8571" s="9" t="s">
        <v>0</v>
      </c>
    </row>
    <row r="8572" spans="2:18" x14ac:dyDescent="0.2">
      <c r="B8572" s="25">
        <v>8342</v>
      </c>
      <c r="C8572" s="193">
        <v>0.77541100315584999</v>
      </c>
      <c r="D8572" s="19"/>
      <c r="E8572" s="19">
        <v>0.49684582181682213</v>
      </c>
      <c r="F8572" s="19"/>
      <c r="G8572" s="19">
        <v>1.9750627841164294</v>
      </c>
      <c r="H8572" s="19"/>
      <c r="I8572" s="19">
        <v>1.213601314774831</v>
      </c>
      <c r="J8572" s="19"/>
      <c r="K8572" s="19">
        <v>1.3508329287576</v>
      </c>
      <c r="L8572" s="19"/>
      <c r="M8572" s="19">
        <v>1.204335860408503</v>
      </c>
      <c r="N8572" s="19"/>
      <c r="O8572" s="19">
        <v>1.2102480817386112</v>
      </c>
      <c r="P8572" s="50"/>
      <c r="R8572" s="9" t="s">
        <v>0</v>
      </c>
    </row>
    <row r="8573" spans="2:18" x14ac:dyDescent="0.2">
      <c r="B8573" s="25">
        <v>8343</v>
      </c>
      <c r="C8573" s="193"/>
      <c r="D8573" s="19">
        <v>1.1604501163476986</v>
      </c>
      <c r="E8573" s="19"/>
      <c r="F8573" s="19">
        <v>1.6628679774382198</v>
      </c>
      <c r="G8573" s="19"/>
      <c r="H8573" s="19">
        <v>1.9823795014461587</v>
      </c>
      <c r="I8573" s="19"/>
      <c r="J8573" s="19">
        <v>0.35346312359942084</v>
      </c>
      <c r="K8573" s="19"/>
      <c r="L8573" s="19">
        <v>2.0761705505799224</v>
      </c>
      <c r="M8573" s="19"/>
      <c r="N8573" s="19">
        <v>0.5000818151533426</v>
      </c>
      <c r="O8573" s="19"/>
      <c r="P8573" s="50">
        <v>2.0155144848320234</v>
      </c>
      <c r="R8573" s="9" t="s">
        <v>0</v>
      </c>
    </row>
    <row r="8574" spans="2:18" x14ac:dyDescent="0.2">
      <c r="B8574" s="25">
        <v>8344</v>
      </c>
      <c r="C8574" s="193">
        <v>0.27509801641711185</v>
      </c>
      <c r="D8574" s="19"/>
      <c r="E8574" s="19">
        <v>0.20747671230291898</v>
      </c>
      <c r="F8574" s="19"/>
      <c r="G8574" s="19">
        <v>0.41429561934757914</v>
      </c>
      <c r="H8574" s="19"/>
      <c r="I8574" s="19"/>
      <c r="J8574" s="19">
        <v>0.26795195278825645</v>
      </c>
      <c r="K8574" s="19">
        <v>0.37749220690706359</v>
      </c>
      <c r="L8574" s="19"/>
      <c r="M8574" s="19"/>
      <c r="N8574" s="19">
        <v>9.1253978858058207E-2</v>
      </c>
      <c r="O8574" s="19"/>
      <c r="P8574" s="50">
        <v>0.27863890907505096</v>
      </c>
      <c r="R8574" s="9" t="s">
        <v>0</v>
      </c>
    </row>
    <row r="8575" spans="2:18" x14ac:dyDescent="0.2">
      <c r="B8575" s="25">
        <v>8345</v>
      </c>
      <c r="C8575" s="193"/>
      <c r="D8575" s="19">
        <v>0.48913633326631556</v>
      </c>
      <c r="E8575" s="19">
        <v>0.74243549348488425</v>
      </c>
      <c r="F8575" s="19"/>
      <c r="G8575" s="19"/>
      <c r="H8575" s="19">
        <v>0.58296144762178304</v>
      </c>
      <c r="I8575" s="19">
        <v>3.6177780853148739E-2</v>
      </c>
      <c r="J8575" s="19"/>
      <c r="K8575" s="19"/>
      <c r="L8575" s="19">
        <v>0.87279972861498678</v>
      </c>
      <c r="M8575" s="19"/>
      <c r="N8575" s="19">
        <v>0.70256401396453871</v>
      </c>
      <c r="O8575" s="19"/>
      <c r="P8575" s="50">
        <v>0.75554793057483838</v>
      </c>
      <c r="R8575" s="9" t="s">
        <v>0</v>
      </c>
    </row>
    <row r="8576" spans="2:18" x14ac:dyDescent="0.2">
      <c r="B8576" s="25">
        <v>8346</v>
      </c>
      <c r="C8576" s="193"/>
      <c r="D8576" s="19">
        <v>1.0511724319608444</v>
      </c>
      <c r="E8576" s="19"/>
      <c r="F8576" s="19">
        <v>1.4439293037888228</v>
      </c>
      <c r="G8576" s="19"/>
      <c r="H8576" s="19">
        <v>2.3970892563663622</v>
      </c>
      <c r="I8576" s="19"/>
      <c r="J8576" s="19">
        <v>1.8266513327927827</v>
      </c>
      <c r="K8576" s="19"/>
      <c r="L8576" s="19">
        <v>1.3139692636698566</v>
      </c>
      <c r="M8576" s="19"/>
      <c r="N8576" s="19">
        <v>1.913820014531515</v>
      </c>
      <c r="O8576" s="19"/>
      <c r="P8576" s="50">
        <v>1.3356099333250331</v>
      </c>
      <c r="R8576" s="9" t="s">
        <v>0</v>
      </c>
    </row>
    <row r="8577" spans="2:18" x14ac:dyDescent="0.2">
      <c r="B8577" s="25">
        <v>8347</v>
      </c>
      <c r="C8577" s="193">
        <v>0.10714208133556524</v>
      </c>
      <c r="D8577" s="19"/>
      <c r="E8577" s="19">
        <v>0.67539214975145445</v>
      </c>
      <c r="F8577" s="19"/>
      <c r="G8577" s="19"/>
      <c r="H8577" s="19">
        <v>0.10619091341664352</v>
      </c>
      <c r="I8577" s="19">
        <v>0.50455712058843594</v>
      </c>
      <c r="J8577" s="19"/>
      <c r="K8577" s="19">
        <v>0.27567192135427576</v>
      </c>
      <c r="L8577" s="19"/>
      <c r="M8577" s="19">
        <v>0.38147664519132363</v>
      </c>
      <c r="N8577" s="19"/>
      <c r="O8577" s="19"/>
      <c r="P8577" s="50">
        <v>0.25843546298461484</v>
      </c>
      <c r="R8577" s="9" t="s">
        <v>0</v>
      </c>
    </row>
    <row r="8578" spans="2:18" x14ac:dyDescent="0.2">
      <c r="B8578" s="25">
        <v>8348</v>
      </c>
      <c r="C8578" s="193"/>
      <c r="D8578" s="19">
        <v>1.0721220635169506</v>
      </c>
      <c r="E8578" s="19"/>
      <c r="F8578" s="19">
        <v>1.7621886894024372</v>
      </c>
      <c r="G8578" s="19"/>
      <c r="H8578" s="19">
        <v>1.2423264539763166</v>
      </c>
      <c r="I8578" s="19"/>
      <c r="J8578" s="19">
        <v>1.2084632347636592</v>
      </c>
      <c r="K8578" s="19"/>
      <c r="L8578" s="19">
        <v>1.0033038561868231</v>
      </c>
      <c r="M8578" s="19"/>
      <c r="N8578" s="19">
        <v>1.6228519947798092</v>
      </c>
      <c r="O8578" s="19"/>
      <c r="P8578" s="50">
        <v>1.9483266534211374</v>
      </c>
      <c r="R8578" s="9" t="s">
        <v>0</v>
      </c>
    </row>
    <row r="8579" spans="2:18" x14ac:dyDescent="0.2">
      <c r="B8579" s="25">
        <v>8349</v>
      </c>
      <c r="C8579" s="193">
        <v>1.3684076799340419</v>
      </c>
      <c r="D8579" s="19"/>
      <c r="E8579" s="19">
        <v>1.4036838529854623</v>
      </c>
      <c r="F8579" s="19"/>
      <c r="G8579" s="19">
        <v>0.55459919466646501</v>
      </c>
      <c r="H8579" s="19"/>
      <c r="I8579" s="19">
        <v>1.8102890543797678</v>
      </c>
      <c r="J8579" s="19"/>
      <c r="K8579" s="19">
        <v>0.77613771240558982</v>
      </c>
      <c r="L8579" s="19"/>
      <c r="M8579" s="19">
        <v>1.7038612993765108</v>
      </c>
      <c r="N8579" s="19"/>
      <c r="O8579" s="19">
        <v>1.3928194354467485</v>
      </c>
      <c r="P8579" s="50"/>
      <c r="R8579" s="9" t="s">
        <v>0</v>
      </c>
    </row>
    <row r="8580" spans="2:18" x14ac:dyDescent="0.2">
      <c r="B8580" s="25">
        <v>8350</v>
      </c>
      <c r="C8580" s="193">
        <v>0.95136994104053707</v>
      </c>
      <c r="D8580" s="19"/>
      <c r="E8580" s="19">
        <v>0.21390486465423716</v>
      </c>
      <c r="F8580" s="19"/>
      <c r="G8580" s="19">
        <v>1.721393468670583</v>
      </c>
      <c r="H8580" s="19"/>
      <c r="I8580" s="19">
        <v>1.0876296842571902</v>
      </c>
      <c r="J8580" s="19"/>
      <c r="K8580" s="19">
        <v>1.2711212815134907</v>
      </c>
      <c r="L8580" s="19"/>
      <c r="M8580" s="19">
        <v>0.91518550789330699</v>
      </c>
      <c r="N8580" s="19"/>
      <c r="O8580" s="19">
        <v>0.2081230870836937</v>
      </c>
      <c r="P8580" s="50"/>
      <c r="R8580" s="9" t="s">
        <v>0</v>
      </c>
    </row>
    <row r="8581" spans="2:18" x14ac:dyDescent="0.2">
      <c r="B8581" s="25">
        <v>8351</v>
      </c>
      <c r="C8581" s="193">
        <v>1.323702982369926</v>
      </c>
      <c r="D8581" s="19"/>
      <c r="E8581" s="19">
        <v>0.94772258991778746</v>
      </c>
      <c r="F8581" s="19"/>
      <c r="G8581" s="19">
        <v>1.0078223056683966</v>
      </c>
      <c r="H8581" s="19"/>
      <c r="I8581" s="19">
        <v>0.80833063515313663</v>
      </c>
      <c r="J8581" s="19"/>
      <c r="K8581" s="19">
        <v>1.137215239649118</v>
      </c>
      <c r="L8581" s="19"/>
      <c r="M8581" s="19">
        <v>0.34622585393530542</v>
      </c>
      <c r="N8581" s="19"/>
      <c r="O8581" s="19">
        <v>0.91737966254284897</v>
      </c>
      <c r="P8581" s="50"/>
      <c r="R8581" s="9" t="s">
        <v>0</v>
      </c>
    </row>
    <row r="8582" spans="2:18" x14ac:dyDescent="0.2">
      <c r="B8582" s="25">
        <v>8352</v>
      </c>
      <c r="C8582" s="193"/>
      <c r="D8582" s="19">
        <v>2.4690223444154058E-2</v>
      </c>
      <c r="E8582" s="19"/>
      <c r="F8582" s="19">
        <v>0.16071057288788906</v>
      </c>
      <c r="G8582" s="19">
        <v>0.90353151645941765</v>
      </c>
      <c r="H8582" s="19"/>
      <c r="I8582" s="19">
        <v>7.748914057013144E-2</v>
      </c>
      <c r="J8582" s="19"/>
      <c r="K8582" s="19">
        <v>0.1804700178416298</v>
      </c>
      <c r="L8582" s="19"/>
      <c r="M8582" s="19"/>
      <c r="N8582" s="19">
        <v>0.3717984950885197</v>
      </c>
      <c r="O8582" s="19"/>
      <c r="P8582" s="50">
        <v>0.98917958769308423</v>
      </c>
      <c r="R8582" s="9" t="s">
        <v>0</v>
      </c>
    </row>
    <row r="8583" spans="2:18" x14ac:dyDescent="0.2">
      <c r="B8583" s="25">
        <v>8353</v>
      </c>
      <c r="C8583" s="193">
        <v>0.13579774179877863</v>
      </c>
      <c r="D8583" s="19"/>
      <c r="E8583" s="19"/>
      <c r="F8583" s="19">
        <v>0.54087126515104123</v>
      </c>
      <c r="G8583" s="19"/>
      <c r="H8583" s="19">
        <v>0.66446463357172891</v>
      </c>
      <c r="I8583" s="19"/>
      <c r="J8583" s="19">
        <v>5.8726119929420513E-2</v>
      </c>
      <c r="K8583" s="19">
        <v>0.94476665647078739</v>
      </c>
      <c r="L8583" s="19"/>
      <c r="M8583" s="19"/>
      <c r="N8583" s="19">
        <v>0.29783939377487528</v>
      </c>
      <c r="O8583" s="19">
        <v>7.0662738704767372E-2</v>
      </c>
      <c r="P8583" s="50"/>
      <c r="R8583" s="9" t="s">
        <v>0</v>
      </c>
    </row>
    <row r="8584" spans="2:18" x14ac:dyDescent="0.2">
      <c r="B8584" s="25">
        <v>8354</v>
      </c>
      <c r="C8584" s="193"/>
      <c r="D8584" s="19">
        <v>0.52297920107551599</v>
      </c>
      <c r="E8584" s="19">
        <v>4.2933330579538513E-2</v>
      </c>
      <c r="F8584" s="19"/>
      <c r="G8584" s="19"/>
      <c r="H8584" s="19">
        <v>1.0756905027238828</v>
      </c>
      <c r="I8584" s="19"/>
      <c r="J8584" s="19">
        <v>0.43270583712470451</v>
      </c>
      <c r="K8584" s="19"/>
      <c r="L8584" s="19">
        <v>0.28166756439866436</v>
      </c>
      <c r="M8584" s="19"/>
      <c r="N8584" s="19">
        <v>0.6910169590172871</v>
      </c>
      <c r="O8584" s="19"/>
      <c r="P8584" s="50">
        <v>0.65524459994193374</v>
      </c>
      <c r="R8584" s="9" t="s">
        <v>0</v>
      </c>
    </row>
    <row r="8585" spans="2:18" x14ac:dyDescent="0.2">
      <c r="B8585" s="25">
        <v>8355</v>
      </c>
      <c r="C8585" s="193">
        <v>0.34802662576650317</v>
      </c>
      <c r="D8585" s="19"/>
      <c r="E8585" s="19"/>
      <c r="F8585" s="19">
        <v>0.64790515221198386</v>
      </c>
      <c r="G8585" s="19">
        <v>0.19628862676674336</v>
      </c>
      <c r="H8585" s="19"/>
      <c r="I8585" s="19">
        <v>0.90333406199513833</v>
      </c>
      <c r="J8585" s="19"/>
      <c r="K8585" s="19">
        <v>1.3530698969394932</v>
      </c>
      <c r="L8585" s="19"/>
      <c r="M8585" s="19">
        <v>0.87703849815544344</v>
      </c>
      <c r="N8585" s="19"/>
      <c r="O8585" s="19">
        <v>0.73777712906439175</v>
      </c>
      <c r="P8585" s="50"/>
      <c r="R8585" s="9" t="s">
        <v>0</v>
      </c>
    </row>
    <row r="8586" spans="2:18" x14ac:dyDescent="0.2">
      <c r="B8586" s="25">
        <v>8356</v>
      </c>
      <c r="C8586" s="193">
        <v>0.19660718031616239</v>
      </c>
      <c r="D8586" s="19"/>
      <c r="E8586" s="19">
        <v>0.67274612277424672</v>
      </c>
      <c r="F8586" s="19"/>
      <c r="G8586" s="19">
        <v>0.88949066971945379</v>
      </c>
      <c r="H8586" s="19"/>
      <c r="I8586" s="19"/>
      <c r="J8586" s="19">
        <v>0.56470847464326379</v>
      </c>
      <c r="K8586" s="19"/>
      <c r="L8586" s="19">
        <v>0.43750426997393499</v>
      </c>
      <c r="M8586" s="19">
        <v>5.108371251823212E-2</v>
      </c>
      <c r="N8586" s="19"/>
      <c r="O8586" s="19">
        <v>9.1571628238736394E-2</v>
      </c>
      <c r="P8586" s="50"/>
      <c r="R8586" s="9" t="s">
        <v>0</v>
      </c>
    </row>
    <row r="8587" spans="2:18" x14ac:dyDescent="0.2">
      <c r="B8587" s="25">
        <v>8357</v>
      </c>
      <c r="C8587" s="193">
        <v>1.0295438374510735</v>
      </c>
      <c r="D8587" s="19"/>
      <c r="E8587" s="19">
        <v>1.5257798912159386</v>
      </c>
      <c r="F8587" s="19"/>
      <c r="G8587" s="19">
        <v>2.1661377187744941</v>
      </c>
      <c r="H8587" s="19"/>
      <c r="I8587" s="19">
        <v>1.4173223644036193</v>
      </c>
      <c r="J8587" s="19"/>
      <c r="K8587" s="19">
        <v>1.8813343115172358</v>
      </c>
      <c r="L8587" s="19"/>
      <c r="M8587" s="19">
        <v>0.94659013819316173</v>
      </c>
      <c r="N8587" s="19"/>
      <c r="O8587" s="19">
        <v>1.7475675073010462</v>
      </c>
      <c r="P8587" s="50"/>
      <c r="R8587" s="9" t="s">
        <v>0</v>
      </c>
    </row>
    <row r="8588" spans="2:18" x14ac:dyDescent="0.2">
      <c r="B8588" s="25">
        <v>8358</v>
      </c>
      <c r="C8588" s="193">
        <v>2.4696304872101402</v>
      </c>
      <c r="D8588" s="19"/>
      <c r="E8588" s="19">
        <v>2.3340221932120357</v>
      </c>
      <c r="F8588" s="19"/>
      <c r="G8588" s="19">
        <v>2.2554917588228176</v>
      </c>
      <c r="H8588" s="19"/>
      <c r="I8588" s="19">
        <v>3.141626758900451</v>
      </c>
      <c r="J8588" s="19"/>
      <c r="K8588" s="19">
        <v>2.9263760338233982</v>
      </c>
      <c r="L8588" s="19"/>
      <c r="M8588" s="19">
        <v>2.5596950841229069</v>
      </c>
      <c r="N8588" s="19"/>
      <c r="O8588" s="19">
        <v>3.1055300137833073</v>
      </c>
      <c r="P8588" s="50"/>
      <c r="R8588" s="9" t="s">
        <v>0</v>
      </c>
    </row>
    <row r="8589" spans="2:18" x14ac:dyDescent="0.2">
      <c r="B8589" s="25">
        <v>8359</v>
      </c>
      <c r="C8589" s="193"/>
      <c r="D8589" s="19">
        <v>2.4263998409359208E-2</v>
      </c>
      <c r="E8589" s="19"/>
      <c r="F8589" s="19">
        <v>0.48363680964410366</v>
      </c>
      <c r="G8589" s="19"/>
      <c r="H8589" s="19">
        <v>0.33655223695475267</v>
      </c>
      <c r="I8589" s="19">
        <v>8.0609346818996147E-2</v>
      </c>
      <c r="J8589" s="19"/>
      <c r="K8589" s="19"/>
      <c r="L8589" s="19">
        <v>2.2710962592987719E-2</v>
      </c>
      <c r="M8589" s="19"/>
      <c r="N8589" s="19">
        <v>0.72180146806488477</v>
      </c>
      <c r="O8589" s="19"/>
      <c r="P8589" s="50">
        <v>0.18816912601330665</v>
      </c>
      <c r="R8589" s="9" t="s">
        <v>0</v>
      </c>
    </row>
    <row r="8590" spans="2:18" x14ac:dyDescent="0.2">
      <c r="B8590" s="25">
        <v>8360</v>
      </c>
      <c r="C8590" s="193"/>
      <c r="D8590" s="19">
        <v>0.27564858257040709</v>
      </c>
      <c r="E8590" s="19"/>
      <c r="F8590" s="19">
        <v>0.95271337397808209</v>
      </c>
      <c r="G8590" s="19"/>
      <c r="H8590" s="19">
        <v>2.072440948895236</v>
      </c>
      <c r="I8590" s="19"/>
      <c r="J8590" s="19">
        <v>1.0627002463776328E-2</v>
      </c>
      <c r="K8590" s="19"/>
      <c r="L8590" s="19">
        <v>0.46343447120713266</v>
      </c>
      <c r="M8590" s="19"/>
      <c r="N8590" s="19">
        <v>2.1364388619930819</v>
      </c>
      <c r="O8590" s="19"/>
      <c r="P8590" s="50">
        <v>0.98029738539226396</v>
      </c>
      <c r="R8590" s="9" t="s">
        <v>0</v>
      </c>
    </row>
    <row r="8591" spans="2:18" x14ac:dyDescent="0.2">
      <c r="B8591" s="25">
        <v>8361</v>
      </c>
      <c r="C8591" s="193">
        <v>1.0804840154390509</v>
      </c>
      <c r="D8591" s="19"/>
      <c r="E8591" s="19">
        <v>1.0130163107470962</v>
      </c>
      <c r="F8591" s="19"/>
      <c r="G8591" s="19">
        <v>1.0588257757756685</v>
      </c>
      <c r="H8591" s="19"/>
      <c r="I8591" s="19">
        <v>0.81253804904642901</v>
      </c>
      <c r="J8591" s="19"/>
      <c r="K8591" s="19">
        <v>0.59878825863594543</v>
      </c>
      <c r="L8591" s="19"/>
      <c r="M8591" s="19">
        <v>1.6268324041123177</v>
      </c>
      <c r="N8591" s="19"/>
      <c r="O8591" s="19">
        <v>0.91181611059758449</v>
      </c>
      <c r="P8591" s="50"/>
      <c r="R8591" s="9" t="s">
        <v>0</v>
      </c>
    </row>
    <row r="8592" spans="2:18" x14ac:dyDescent="0.2">
      <c r="B8592" s="25">
        <v>8362</v>
      </c>
      <c r="C8592" s="193"/>
      <c r="D8592" s="19">
        <v>1.0680645005181983</v>
      </c>
      <c r="E8592" s="19"/>
      <c r="F8592" s="19">
        <v>1.0370522828381192</v>
      </c>
      <c r="G8592" s="19"/>
      <c r="H8592" s="19">
        <v>1.9261233479901518</v>
      </c>
      <c r="I8592" s="19"/>
      <c r="J8592" s="19">
        <v>1.3584886358891717</v>
      </c>
      <c r="K8592" s="19"/>
      <c r="L8592" s="19">
        <v>0.15807618581291977</v>
      </c>
      <c r="M8592" s="19"/>
      <c r="N8592" s="19">
        <v>1.5054758479058115</v>
      </c>
      <c r="O8592" s="19"/>
      <c r="P8592" s="50">
        <v>2.2091823245181357</v>
      </c>
      <c r="R8592" s="9" t="s">
        <v>0</v>
      </c>
    </row>
    <row r="8593" spans="2:18" x14ac:dyDescent="0.2">
      <c r="B8593" s="25">
        <v>8363</v>
      </c>
      <c r="C8593" s="193">
        <v>0.37270316928896408</v>
      </c>
      <c r="D8593" s="19"/>
      <c r="E8593" s="19">
        <v>0.89364602774405566</v>
      </c>
      <c r="F8593" s="19"/>
      <c r="G8593" s="19">
        <v>0.96426649208635695</v>
      </c>
      <c r="H8593" s="19"/>
      <c r="I8593" s="19">
        <v>0.51514276233582013</v>
      </c>
      <c r="J8593" s="19"/>
      <c r="K8593" s="19">
        <v>0.69243688450109464</v>
      </c>
      <c r="L8593" s="19"/>
      <c r="M8593" s="19">
        <v>1.4700120487758146</v>
      </c>
      <c r="N8593" s="19"/>
      <c r="O8593" s="19">
        <v>1.038578167015427</v>
      </c>
      <c r="P8593" s="50"/>
      <c r="R8593" s="9" t="s">
        <v>0</v>
      </c>
    </row>
    <row r="8594" spans="2:18" x14ac:dyDescent="0.2">
      <c r="B8594" s="25">
        <v>8364</v>
      </c>
      <c r="C8594" s="193">
        <v>0.71872495773603662</v>
      </c>
      <c r="D8594" s="19"/>
      <c r="E8594" s="19"/>
      <c r="F8594" s="19">
        <v>8.0358193526990418E-2</v>
      </c>
      <c r="G8594" s="19"/>
      <c r="H8594" s="19">
        <v>0.24908073365393693</v>
      </c>
      <c r="I8594" s="19"/>
      <c r="J8594" s="19">
        <v>0.6816186217278436</v>
      </c>
      <c r="K8594" s="19">
        <v>0.38177586502026223</v>
      </c>
      <c r="L8594" s="19"/>
      <c r="M8594" s="19"/>
      <c r="N8594" s="19">
        <v>5.2500670687479295E-2</v>
      </c>
      <c r="O8594" s="19">
        <v>0.52475575803844865</v>
      </c>
      <c r="P8594" s="50"/>
      <c r="R8594" s="9" t="s">
        <v>0</v>
      </c>
    </row>
    <row r="8595" spans="2:18" x14ac:dyDescent="0.2">
      <c r="B8595" s="25">
        <v>8365</v>
      </c>
      <c r="C8595" s="193"/>
      <c r="D8595" s="19">
        <v>0.70932569789595534</v>
      </c>
      <c r="E8595" s="19"/>
      <c r="F8595" s="19">
        <v>0.77871532579328862</v>
      </c>
      <c r="G8595" s="19"/>
      <c r="H8595" s="19">
        <v>0.15801965119634628</v>
      </c>
      <c r="I8595" s="19"/>
      <c r="J8595" s="19">
        <v>0.71598012867252181</v>
      </c>
      <c r="K8595" s="19"/>
      <c r="L8595" s="19">
        <v>0.69518052571994904</v>
      </c>
      <c r="M8595" s="19"/>
      <c r="N8595" s="19">
        <v>1.0463249959443464</v>
      </c>
      <c r="O8595" s="19"/>
      <c r="P8595" s="50">
        <v>0.90726999231578764</v>
      </c>
      <c r="R8595" s="9" t="s">
        <v>0</v>
      </c>
    </row>
    <row r="8596" spans="2:18" x14ac:dyDescent="0.2">
      <c r="B8596" s="25">
        <v>8366</v>
      </c>
      <c r="C8596" s="193"/>
      <c r="D8596" s="19">
        <v>0.57241854684725768</v>
      </c>
      <c r="E8596" s="19"/>
      <c r="F8596" s="19">
        <v>0.6747457478342942</v>
      </c>
      <c r="G8596" s="19">
        <v>0.39955810151688248</v>
      </c>
      <c r="H8596" s="19"/>
      <c r="I8596" s="19">
        <v>0.31357879199618005</v>
      </c>
      <c r="J8596" s="19"/>
      <c r="K8596" s="19"/>
      <c r="L8596" s="19">
        <v>3.3242028457606439E-2</v>
      </c>
      <c r="M8596" s="19">
        <v>0.50191154178854047</v>
      </c>
      <c r="N8596" s="19"/>
      <c r="O8596" s="19"/>
      <c r="P8596" s="50">
        <v>0.58487458192924724</v>
      </c>
      <c r="R8596" s="9" t="s">
        <v>0</v>
      </c>
    </row>
    <row r="8597" spans="2:18" x14ac:dyDescent="0.2">
      <c r="B8597" s="25">
        <v>8367</v>
      </c>
      <c r="C8597" s="193"/>
      <c r="D8597" s="19">
        <v>0.14830468302569372</v>
      </c>
      <c r="E8597" s="19">
        <v>0.38308584925820682</v>
      </c>
      <c r="F8597" s="19"/>
      <c r="G8597" s="19">
        <v>0.60271303068703652</v>
      </c>
      <c r="H8597" s="19"/>
      <c r="I8597" s="19">
        <v>0.55509666033512484</v>
      </c>
      <c r="J8597" s="19"/>
      <c r="K8597" s="19">
        <v>8.9145963097799943E-2</v>
      </c>
      <c r="L8597" s="19"/>
      <c r="M8597" s="19">
        <v>0.2523658195009183</v>
      </c>
      <c r="N8597" s="19"/>
      <c r="O8597" s="19"/>
      <c r="P8597" s="50">
        <v>0.14829010303748838</v>
      </c>
      <c r="R8597" s="9" t="s">
        <v>0</v>
      </c>
    </row>
    <row r="8598" spans="2:18" x14ac:dyDescent="0.2">
      <c r="B8598" s="25">
        <v>8368</v>
      </c>
      <c r="C8598" s="193">
        <v>8.4481860398469583E-2</v>
      </c>
      <c r="D8598" s="19"/>
      <c r="E8598" s="19"/>
      <c r="F8598" s="19">
        <v>0.13820455689095187</v>
      </c>
      <c r="G8598" s="19"/>
      <c r="H8598" s="19">
        <v>0.25990109456232185</v>
      </c>
      <c r="I8598" s="19"/>
      <c r="J8598" s="19">
        <v>0.25651148949543179</v>
      </c>
      <c r="K8598" s="19"/>
      <c r="L8598" s="19">
        <v>0.15497794619951025</v>
      </c>
      <c r="M8598" s="19"/>
      <c r="N8598" s="19">
        <v>0.58023383742082191</v>
      </c>
      <c r="O8598" s="19"/>
      <c r="P8598" s="50">
        <v>0.14836961338622151</v>
      </c>
      <c r="R8598" s="9" t="s">
        <v>0</v>
      </c>
    </row>
    <row r="8599" spans="2:18" x14ac:dyDescent="0.2">
      <c r="B8599" s="25">
        <v>8369</v>
      </c>
      <c r="C8599" s="193">
        <v>2.2960897563957476</v>
      </c>
      <c r="D8599" s="19"/>
      <c r="E8599" s="19">
        <v>2.1789245967940789</v>
      </c>
      <c r="F8599" s="19"/>
      <c r="G8599" s="19">
        <v>2.7829778506846652</v>
      </c>
      <c r="H8599" s="19"/>
      <c r="I8599" s="19">
        <v>2.1635117385239977</v>
      </c>
      <c r="J8599" s="19"/>
      <c r="K8599" s="19">
        <v>1.9617058667011111</v>
      </c>
      <c r="L8599" s="19"/>
      <c r="M8599" s="19">
        <v>1.2229174746033999</v>
      </c>
      <c r="N8599" s="19"/>
      <c r="O8599" s="19">
        <v>0.21771988562331712</v>
      </c>
      <c r="P8599" s="50"/>
      <c r="R8599" s="9" t="s">
        <v>0</v>
      </c>
    </row>
    <row r="8600" spans="2:18" x14ac:dyDescent="0.2">
      <c r="B8600" s="25">
        <v>8370</v>
      </c>
      <c r="C8600" s="193"/>
      <c r="D8600" s="19">
        <v>0.89386449689748582</v>
      </c>
      <c r="E8600" s="19"/>
      <c r="F8600" s="19">
        <v>0.61412042956724333</v>
      </c>
      <c r="G8600" s="19">
        <v>0.22746182475593202</v>
      </c>
      <c r="H8600" s="19"/>
      <c r="I8600" s="19"/>
      <c r="J8600" s="19">
        <v>9.482569385326188E-2</v>
      </c>
      <c r="K8600" s="19">
        <v>0.55452938677621955</v>
      </c>
      <c r="L8600" s="19"/>
      <c r="M8600" s="19">
        <v>8.620636647055796E-2</v>
      </c>
      <c r="N8600" s="19"/>
      <c r="O8600" s="19"/>
      <c r="P8600" s="50">
        <v>5.1903681403560477E-2</v>
      </c>
      <c r="R8600" s="9" t="s">
        <v>0</v>
      </c>
    </row>
    <row r="8601" spans="2:18" x14ac:dyDescent="0.2">
      <c r="B8601" s="25">
        <v>8371</v>
      </c>
      <c r="C8601" s="193">
        <v>0.13470291899324008</v>
      </c>
      <c r="D8601" s="19"/>
      <c r="E8601" s="19"/>
      <c r="F8601" s="19">
        <v>0.22199081285623046</v>
      </c>
      <c r="G8601" s="19">
        <v>0.58969118972994194</v>
      </c>
      <c r="H8601" s="19"/>
      <c r="I8601" s="19"/>
      <c r="J8601" s="19">
        <v>0.36700838735453262</v>
      </c>
      <c r="K8601" s="19"/>
      <c r="L8601" s="19">
        <v>0.24196619424829963</v>
      </c>
      <c r="M8601" s="19">
        <v>0.78768372409039245</v>
      </c>
      <c r="N8601" s="19"/>
      <c r="O8601" s="19">
        <v>0.19343863760909799</v>
      </c>
      <c r="P8601" s="50"/>
      <c r="R8601" s="9" t="s">
        <v>0</v>
      </c>
    </row>
    <row r="8602" spans="2:18" x14ac:dyDescent="0.2">
      <c r="B8602" s="25">
        <v>8372</v>
      </c>
      <c r="C8602" s="193">
        <v>0.73633511920634043</v>
      </c>
      <c r="D8602" s="19"/>
      <c r="E8602" s="19"/>
      <c r="F8602" s="19">
        <v>0.49017574292166433</v>
      </c>
      <c r="G8602" s="19">
        <v>2.8706639566575556E-2</v>
      </c>
      <c r="H8602" s="19"/>
      <c r="I8602" s="19"/>
      <c r="J8602" s="19">
        <v>0.6695506905202967</v>
      </c>
      <c r="K8602" s="19"/>
      <c r="L8602" s="19">
        <v>0.29712222430221369</v>
      </c>
      <c r="M8602" s="19"/>
      <c r="N8602" s="19">
        <v>5.4940936375483723E-2</v>
      </c>
      <c r="O8602" s="19"/>
      <c r="P8602" s="50">
        <v>0.18466496834852827</v>
      </c>
      <c r="R8602" s="9" t="s">
        <v>0</v>
      </c>
    </row>
    <row r="8603" spans="2:18" x14ac:dyDescent="0.2">
      <c r="B8603" s="25">
        <v>8373</v>
      </c>
      <c r="C8603" s="193"/>
      <c r="D8603" s="19">
        <v>1.0103396845397576</v>
      </c>
      <c r="E8603" s="19"/>
      <c r="F8603" s="19">
        <v>0.4666256885675184</v>
      </c>
      <c r="G8603" s="19"/>
      <c r="H8603" s="19">
        <v>0.92616127475123855</v>
      </c>
      <c r="I8603" s="19"/>
      <c r="J8603" s="19">
        <v>1.4882227453417607</v>
      </c>
      <c r="K8603" s="19"/>
      <c r="L8603" s="19">
        <v>1.9101289551973402</v>
      </c>
      <c r="M8603" s="19"/>
      <c r="N8603" s="19">
        <v>0.15378524584736361</v>
      </c>
      <c r="O8603" s="19">
        <v>0.13699619511563929</v>
      </c>
      <c r="P8603" s="50"/>
      <c r="R8603" s="9" t="s">
        <v>0</v>
      </c>
    </row>
    <row r="8604" spans="2:18" x14ac:dyDescent="0.2">
      <c r="B8604" s="25">
        <v>8374</v>
      </c>
      <c r="C8604" s="193"/>
      <c r="D8604" s="19">
        <v>1.1479634827274257</v>
      </c>
      <c r="E8604" s="19"/>
      <c r="F8604" s="19">
        <v>1.2744253341597946</v>
      </c>
      <c r="G8604" s="19"/>
      <c r="H8604" s="19">
        <v>1.239886849142279</v>
      </c>
      <c r="I8604" s="19"/>
      <c r="J8604" s="19">
        <v>1.2471899579167618</v>
      </c>
      <c r="K8604" s="19"/>
      <c r="L8604" s="19">
        <v>0.77227867415424123</v>
      </c>
      <c r="M8604" s="19"/>
      <c r="N8604" s="19">
        <v>1.1079956458037776</v>
      </c>
      <c r="O8604" s="19"/>
      <c r="P8604" s="50">
        <v>1.3017558000864242</v>
      </c>
      <c r="R8604" s="9" t="s">
        <v>0</v>
      </c>
    </row>
    <row r="8605" spans="2:18" x14ac:dyDescent="0.2">
      <c r="B8605" s="25">
        <v>8375</v>
      </c>
      <c r="C8605" s="193"/>
      <c r="D8605" s="19">
        <v>0.49800641829148862</v>
      </c>
      <c r="E8605" s="19"/>
      <c r="F8605" s="19">
        <v>0.28633563366200415</v>
      </c>
      <c r="G8605" s="19"/>
      <c r="H8605" s="19">
        <v>0.31425475291163679</v>
      </c>
      <c r="I8605" s="19"/>
      <c r="J8605" s="19">
        <v>0.27173363996217159</v>
      </c>
      <c r="K8605" s="19">
        <v>0.81504468402950636</v>
      </c>
      <c r="L8605" s="19"/>
      <c r="M8605" s="19"/>
      <c r="N8605" s="19">
        <v>4.3257919639162062E-3</v>
      </c>
      <c r="O8605" s="19"/>
      <c r="P8605" s="50">
        <v>0.65405517322241458</v>
      </c>
      <c r="R8605" s="9" t="s">
        <v>0</v>
      </c>
    </row>
    <row r="8606" spans="2:18" x14ac:dyDescent="0.2">
      <c r="B8606" s="25">
        <v>8376</v>
      </c>
      <c r="C8606" s="193">
        <v>1.1119284325095378</v>
      </c>
      <c r="D8606" s="19"/>
      <c r="E8606" s="19">
        <v>0.8622790640939032</v>
      </c>
      <c r="F8606" s="19"/>
      <c r="G8606" s="19">
        <v>0.7296301649695055</v>
      </c>
      <c r="H8606" s="19"/>
      <c r="I8606" s="19">
        <v>0.73488695527058501</v>
      </c>
      <c r="J8606" s="19"/>
      <c r="K8606" s="19">
        <v>0.57779588302735474</v>
      </c>
      <c r="L8606" s="19"/>
      <c r="M8606" s="19">
        <v>1.3260551657899753</v>
      </c>
      <c r="N8606" s="19"/>
      <c r="O8606" s="19">
        <v>0.33126207706734162</v>
      </c>
      <c r="P8606" s="50"/>
      <c r="R8606" s="9" t="s">
        <v>0</v>
      </c>
    </row>
    <row r="8607" spans="2:18" x14ac:dyDescent="0.2">
      <c r="B8607" s="25">
        <v>8377</v>
      </c>
      <c r="C8607" s="193"/>
      <c r="D8607" s="19">
        <v>0.73895475052519921</v>
      </c>
      <c r="E8607" s="19"/>
      <c r="F8607" s="19">
        <v>1.564966893928738</v>
      </c>
      <c r="G8607" s="19"/>
      <c r="H8607" s="19">
        <v>1.6859414962470558</v>
      </c>
      <c r="I8607" s="19"/>
      <c r="J8607" s="19">
        <v>1.0851965530446337</v>
      </c>
      <c r="K8607" s="19"/>
      <c r="L8607" s="19">
        <v>1.1472317537275232</v>
      </c>
      <c r="M8607" s="19"/>
      <c r="N8607" s="19">
        <v>0.6005940019355468</v>
      </c>
      <c r="O8607" s="19"/>
      <c r="P8607" s="50">
        <v>1.4999947705681249</v>
      </c>
      <c r="R8607" s="9" t="s">
        <v>0</v>
      </c>
    </row>
    <row r="8608" spans="2:18" x14ac:dyDescent="0.2">
      <c r="B8608" s="25">
        <v>8378</v>
      </c>
      <c r="C8608" s="193"/>
      <c r="D8608" s="19">
        <v>1.2035327337087908E-3</v>
      </c>
      <c r="E8608" s="19"/>
      <c r="F8608" s="19">
        <v>0.11756506845052891</v>
      </c>
      <c r="G8608" s="19">
        <v>0.51822926880413789</v>
      </c>
      <c r="H8608" s="19"/>
      <c r="I8608" s="19">
        <v>0.71339195126062505</v>
      </c>
      <c r="J8608" s="19"/>
      <c r="K8608" s="19"/>
      <c r="L8608" s="19">
        <v>0.34154691161807521</v>
      </c>
      <c r="M8608" s="19"/>
      <c r="N8608" s="19">
        <v>0.79268569821574508</v>
      </c>
      <c r="O8608" s="19">
        <v>1.4671993142883963</v>
      </c>
      <c r="P8608" s="50"/>
      <c r="R8608" s="9" t="s">
        <v>0</v>
      </c>
    </row>
    <row r="8609" spans="2:18" x14ac:dyDescent="0.2">
      <c r="B8609" s="25">
        <v>8379</v>
      </c>
      <c r="C8609" s="193">
        <v>1.3203985109945648</v>
      </c>
      <c r="D8609" s="19"/>
      <c r="E8609" s="19">
        <v>1.2259582462366727</v>
      </c>
      <c r="F8609" s="19"/>
      <c r="G8609" s="19">
        <v>0.92115855903452704</v>
      </c>
      <c r="H8609" s="19"/>
      <c r="I8609" s="19">
        <v>0.73610578700740215</v>
      </c>
      <c r="J8609" s="19"/>
      <c r="K8609" s="19">
        <v>0.44982796607375958</v>
      </c>
      <c r="L8609" s="19"/>
      <c r="M8609" s="19">
        <v>1.0640322164677651</v>
      </c>
      <c r="N8609" s="19"/>
      <c r="O8609" s="19"/>
      <c r="P8609" s="50">
        <v>6.5679281993547403E-2</v>
      </c>
      <c r="R8609" s="9" t="s">
        <v>0</v>
      </c>
    </row>
    <row r="8610" spans="2:18" x14ac:dyDescent="0.2">
      <c r="B8610" s="25">
        <v>8380</v>
      </c>
      <c r="C8610" s="193"/>
      <c r="D8610" s="19">
        <v>1.5757338983442561</v>
      </c>
      <c r="E8610" s="19"/>
      <c r="F8610" s="19">
        <v>1.4141089231494197</v>
      </c>
      <c r="G8610" s="19"/>
      <c r="H8610" s="19">
        <v>1.2816336425248476</v>
      </c>
      <c r="I8610" s="19"/>
      <c r="J8610" s="19">
        <v>1.6857848792842911</v>
      </c>
      <c r="K8610" s="19"/>
      <c r="L8610" s="19">
        <v>1.1761735528116286</v>
      </c>
      <c r="M8610" s="19"/>
      <c r="N8610" s="19">
        <v>1.9507312733796942</v>
      </c>
      <c r="O8610" s="19"/>
      <c r="P8610" s="50">
        <v>1.2033733603632855</v>
      </c>
      <c r="R8610" s="9" t="s">
        <v>0</v>
      </c>
    </row>
    <row r="8611" spans="2:18" x14ac:dyDescent="0.2">
      <c r="B8611" s="25">
        <v>8381</v>
      </c>
      <c r="C8611" s="193"/>
      <c r="D8611" s="19">
        <v>0.1312929901445565</v>
      </c>
      <c r="E8611" s="19"/>
      <c r="F8611" s="19">
        <v>0.50354567777771408</v>
      </c>
      <c r="G8611" s="19">
        <v>0.93709826122851503</v>
      </c>
      <c r="H8611" s="19"/>
      <c r="I8611" s="19">
        <v>0.55696280825015532</v>
      </c>
      <c r="J8611" s="19"/>
      <c r="K8611" s="19"/>
      <c r="L8611" s="19">
        <v>0.96432879431718266</v>
      </c>
      <c r="M8611" s="19"/>
      <c r="N8611" s="19">
        <v>1.0361353944846174</v>
      </c>
      <c r="O8611" s="19">
        <v>0.29340111666578067</v>
      </c>
      <c r="P8611" s="50"/>
      <c r="R8611" s="9" t="s">
        <v>0</v>
      </c>
    </row>
    <row r="8612" spans="2:18" x14ac:dyDescent="0.2">
      <c r="B8612" s="25">
        <v>8382</v>
      </c>
      <c r="C8612" s="193">
        <v>0.2338668672397359</v>
      </c>
      <c r="D8612" s="19"/>
      <c r="E8612" s="19"/>
      <c r="F8612" s="19">
        <v>0.67376595189474953</v>
      </c>
      <c r="G8612" s="19">
        <v>0.64218760904405947</v>
      </c>
      <c r="H8612" s="19"/>
      <c r="I8612" s="19">
        <v>0.32890276914093863</v>
      </c>
      <c r="J8612" s="19"/>
      <c r="K8612" s="19"/>
      <c r="L8612" s="19">
        <v>0.85101970085112844</v>
      </c>
      <c r="M8612" s="19">
        <v>0.45011814083000568</v>
      </c>
      <c r="N8612" s="19"/>
      <c r="O8612" s="19"/>
      <c r="P8612" s="50">
        <v>0.35156253515877189</v>
      </c>
      <c r="R8612" s="9" t="s">
        <v>0</v>
      </c>
    </row>
    <row r="8613" spans="2:18" x14ac:dyDescent="0.2">
      <c r="B8613" s="25">
        <v>8383</v>
      </c>
      <c r="C8613" s="193"/>
      <c r="D8613" s="19">
        <v>1.4232212490238343</v>
      </c>
      <c r="E8613" s="19"/>
      <c r="F8613" s="19">
        <v>0.34536912063446801</v>
      </c>
      <c r="G8613" s="19"/>
      <c r="H8613" s="19">
        <v>0.64951476329504532</v>
      </c>
      <c r="I8613" s="19"/>
      <c r="J8613" s="19">
        <v>0.84920166835807043</v>
      </c>
      <c r="K8613" s="19"/>
      <c r="L8613" s="19">
        <v>1.1013853232840261</v>
      </c>
      <c r="M8613" s="19"/>
      <c r="N8613" s="19">
        <v>0.99855975500290339</v>
      </c>
      <c r="O8613" s="19"/>
      <c r="P8613" s="50">
        <v>1.2875032798709931</v>
      </c>
      <c r="R8613" s="9" t="s">
        <v>0</v>
      </c>
    </row>
    <row r="8614" spans="2:18" x14ac:dyDescent="0.2">
      <c r="B8614" s="25">
        <v>8384</v>
      </c>
      <c r="C8614" s="193">
        <v>1.0129757886525037</v>
      </c>
      <c r="D8614" s="19"/>
      <c r="E8614" s="19">
        <v>1.21469593147599</v>
      </c>
      <c r="F8614" s="19"/>
      <c r="G8614" s="19">
        <v>0.62327679055744345</v>
      </c>
      <c r="H8614" s="19"/>
      <c r="I8614" s="19">
        <v>1.1695095269188471</v>
      </c>
      <c r="J8614" s="19"/>
      <c r="K8614" s="19">
        <v>0.7156187281864469</v>
      </c>
      <c r="L8614" s="19"/>
      <c r="M8614" s="19">
        <v>1.3284043572281954</v>
      </c>
      <c r="N8614" s="19"/>
      <c r="O8614" s="19">
        <v>0.72719090254477126</v>
      </c>
      <c r="P8614" s="50"/>
      <c r="R8614" s="9" t="s">
        <v>0</v>
      </c>
    </row>
    <row r="8615" spans="2:18" x14ac:dyDescent="0.2">
      <c r="B8615" s="25">
        <v>8385</v>
      </c>
      <c r="C8615" s="193">
        <v>1.0119506338836846</v>
      </c>
      <c r="D8615" s="19"/>
      <c r="E8615" s="19">
        <v>1.1996161778096488</v>
      </c>
      <c r="F8615" s="19"/>
      <c r="G8615" s="19">
        <v>1.6869686347055277</v>
      </c>
      <c r="H8615" s="19"/>
      <c r="I8615" s="19">
        <v>2.0801436460296339</v>
      </c>
      <c r="J8615" s="19"/>
      <c r="K8615" s="19">
        <v>1.6050981394330404</v>
      </c>
      <c r="L8615" s="19"/>
      <c r="M8615" s="19">
        <v>1.501834845653832</v>
      </c>
      <c r="N8615" s="19"/>
      <c r="O8615" s="19">
        <v>0.89507356314842923</v>
      </c>
      <c r="P8615" s="50"/>
      <c r="R8615" s="9" t="s">
        <v>0</v>
      </c>
    </row>
    <row r="8616" spans="2:18" x14ac:dyDescent="0.2">
      <c r="B8616" s="25">
        <v>8386</v>
      </c>
      <c r="C8616" s="193"/>
      <c r="D8616" s="19">
        <v>0.16336763902188617</v>
      </c>
      <c r="E8616" s="19"/>
      <c r="F8616" s="19">
        <v>3.9474259749377495E-2</v>
      </c>
      <c r="G8616" s="19"/>
      <c r="H8616" s="19">
        <v>0.12435252148152333</v>
      </c>
      <c r="I8616" s="19"/>
      <c r="J8616" s="19">
        <v>0.69367375612661486</v>
      </c>
      <c r="K8616" s="19"/>
      <c r="L8616" s="19">
        <v>0.20308393392659499</v>
      </c>
      <c r="M8616" s="19">
        <v>3.9842697213683456E-2</v>
      </c>
      <c r="N8616" s="19"/>
      <c r="O8616" s="19"/>
      <c r="P8616" s="50">
        <v>1.9424364138497174</v>
      </c>
      <c r="R8616" s="9" t="s">
        <v>0</v>
      </c>
    </row>
    <row r="8617" spans="2:18" x14ac:dyDescent="0.2">
      <c r="B8617" s="25">
        <v>8387</v>
      </c>
      <c r="C8617" s="193">
        <v>1.3426010820312286</v>
      </c>
      <c r="D8617" s="19"/>
      <c r="E8617" s="19">
        <v>0.80323462357404996</v>
      </c>
      <c r="F8617" s="19"/>
      <c r="G8617" s="19">
        <v>0.58402370043866647</v>
      </c>
      <c r="H8617" s="19"/>
      <c r="I8617" s="19">
        <v>0.9691131772976338</v>
      </c>
      <c r="J8617" s="19"/>
      <c r="K8617" s="19">
        <v>0.89048964284997145</v>
      </c>
      <c r="L8617" s="19"/>
      <c r="M8617" s="19">
        <v>1.4502953257409279</v>
      </c>
      <c r="N8617" s="19"/>
      <c r="O8617" s="19">
        <v>1.0269857732957155</v>
      </c>
      <c r="P8617" s="50"/>
      <c r="R8617" s="9" t="s">
        <v>0</v>
      </c>
    </row>
    <row r="8618" spans="2:18" x14ac:dyDescent="0.2">
      <c r="B8618" s="25">
        <v>8388</v>
      </c>
      <c r="C8618" s="193"/>
      <c r="D8618" s="19">
        <v>0.8267456388512423</v>
      </c>
      <c r="E8618" s="19"/>
      <c r="F8618" s="19">
        <v>0.66829318861913223</v>
      </c>
      <c r="G8618" s="19"/>
      <c r="H8618" s="19">
        <v>1.0868482315954409</v>
      </c>
      <c r="I8618" s="19"/>
      <c r="J8618" s="19">
        <v>0.3811381707628117</v>
      </c>
      <c r="K8618" s="19"/>
      <c r="L8618" s="19">
        <v>0.41523320587200185</v>
      </c>
      <c r="M8618" s="19"/>
      <c r="N8618" s="19">
        <v>0.88165145209257223</v>
      </c>
      <c r="O8618" s="19"/>
      <c r="P8618" s="50">
        <v>0.27436914508821264</v>
      </c>
      <c r="R8618" s="9" t="s">
        <v>0</v>
      </c>
    </row>
    <row r="8619" spans="2:18" x14ac:dyDescent="0.2">
      <c r="B8619" s="25">
        <v>8389</v>
      </c>
      <c r="C8619" s="193">
        <v>1.6256423645892721</v>
      </c>
      <c r="D8619" s="19"/>
      <c r="E8619" s="19">
        <v>1.2211070887061084</v>
      </c>
      <c r="F8619" s="19"/>
      <c r="G8619" s="19">
        <v>2.7184331257044891</v>
      </c>
      <c r="H8619" s="19"/>
      <c r="I8619" s="19">
        <v>1.6937950557265518</v>
      </c>
      <c r="J8619" s="19"/>
      <c r="K8619" s="19">
        <v>1.1104845351024824</v>
      </c>
      <c r="L8619" s="19"/>
      <c r="M8619" s="19">
        <v>1.3955781503744289</v>
      </c>
      <c r="N8619" s="19"/>
      <c r="O8619" s="19">
        <v>2.4268165069161642</v>
      </c>
      <c r="P8619" s="50"/>
      <c r="R8619" s="9" t="s">
        <v>0</v>
      </c>
    </row>
    <row r="8620" spans="2:18" x14ac:dyDescent="0.2">
      <c r="B8620" s="25">
        <v>8390</v>
      </c>
      <c r="C8620" s="193">
        <v>6.7543001406435044E-2</v>
      </c>
      <c r="D8620" s="19"/>
      <c r="E8620" s="19"/>
      <c r="F8620" s="19">
        <v>0.65914505788011613</v>
      </c>
      <c r="G8620" s="19"/>
      <c r="H8620" s="19">
        <v>1.0570107063217693</v>
      </c>
      <c r="I8620" s="19"/>
      <c r="J8620" s="19">
        <v>0.61287247186192007</v>
      </c>
      <c r="K8620" s="19"/>
      <c r="L8620" s="19">
        <v>0.72129798594231498</v>
      </c>
      <c r="M8620" s="19"/>
      <c r="N8620" s="19">
        <v>1.6297703870557301</v>
      </c>
      <c r="O8620" s="19"/>
      <c r="P8620" s="50">
        <v>0.70075302611116208</v>
      </c>
      <c r="R8620" s="9" t="s">
        <v>0</v>
      </c>
    </row>
    <row r="8621" spans="2:18" x14ac:dyDescent="0.2">
      <c r="B8621" s="25">
        <v>8391</v>
      </c>
      <c r="C8621" s="193">
        <v>0.42355764846934535</v>
      </c>
      <c r="D8621" s="19"/>
      <c r="E8621" s="19">
        <v>1.0249035837705969</v>
      </c>
      <c r="F8621" s="19"/>
      <c r="G8621" s="19">
        <v>0.83782644372608694</v>
      </c>
      <c r="H8621" s="19"/>
      <c r="I8621" s="19">
        <v>0.38503434993192764</v>
      </c>
      <c r="J8621" s="19"/>
      <c r="K8621" s="19">
        <v>0.31949019964487074</v>
      </c>
      <c r="L8621" s="19"/>
      <c r="M8621" s="19">
        <v>1.8968729371667787</v>
      </c>
      <c r="N8621" s="19"/>
      <c r="O8621" s="19">
        <v>0.56163631784887447</v>
      </c>
      <c r="P8621" s="50"/>
      <c r="R8621" s="9" t="s">
        <v>0</v>
      </c>
    </row>
    <row r="8622" spans="2:18" x14ac:dyDescent="0.2">
      <c r="B8622" s="25">
        <v>8392</v>
      </c>
      <c r="C8622" s="193"/>
      <c r="D8622" s="19">
        <v>0.76060822611951384</v>
      </c>
      <c r="E8622" s="19"/>
      <c r="F8622" s="19">
        <v>0.46680980860686355</v>
      </c>
      <c r="G8622" s="19">
        <v>0.2333377281733546</v>
      </c>
      <c r="H8622" s="19"/>
      <c r="I8622" s="19"/>
      <c r="J8622" s="19">
        <v>1.361633841004714</v>
      </c>
      <c r="K8622" s="19"/>
      <c r="L8622" s="19">
        <v>1.0152015581677216</v>
      </c>
      <c r="M8622" s="19">
        <v>0.14210783908721242</v>
      </c>
      <c r="N8622" s="19"/>
      <c r="O8622" s="19"/>
      <c r="P8622" s="50">
        <v>0.60466856441220096</v>
      </c>
      <c r="R8622" s="9" t="s">
        <v>0</v>
      </c>
    </row>
    <row r="8623" spans="2:18" x14ac:dyDescent="0.2">
      <c r="B8623" s="25">
        <v>8393</v>
      </c>
      <c r="C8623" s="193">
        <v>0.94407863589951968</v>
      </c>
      <c r="D8623" s="19"/>
      <c r="E8623" s="19">
        <v>0.97874856730111559</v>
      </c>
      <c r="F8623" s="19"/>
      <c r="G8623" s="19"/>
      <c r="H8623" s="19">
        <v>0.1408138738377199</v>
      </c>
      <c r="I8623" s="19">
        <v>0.72783385315650806</v>
      </c>
      <c r="J8623" s="19"/>
      <c r="K8623" s="19">
        <v>0.5546727228143129</v>
      </c>
      <c r="L8623" s="19"/>
      <c r="M8623" s="19">
        <v>1.4162279385708789</v>
      </c>
      <c r="N8623" s="19"/>
      <c r="O8623" s="19">
        <v>0.35469757089020404</v>
      </c>
      <c r="P8623" s="50"/>
      <c r="R8623" s="9" t="s">
        <v>0</v>
      </c>
    </row>
    <row r="8624" spans="2:18" x14ac:dyDescent="0.2">
      <c r="B8624" s="25">
        <v>8394</v>
      </c>
      <c r="C8624" s="193"/>
      <c r="D8624" s="19">
        <v>0.48426275008334069</v>
      </c>
      <c r="E8624" s="19"/>
      <c r="F8624" s="19">
        <v>0.53522697267673436</v>
      </c>
      <c r="G8624" s="19"/>
      <c r="H8624" s="19">
        <v>1.6058864369251358</v>
      </c>
      <c r="I8624" s="19"/>
      <c r="J8624" s="19">
        <v>0.20377362991192255</v>
      </c>
      <c r="K8624" s="19"/>
      <c r="L8624" s="19">
        <v>4.1597339284884349E-2</v>
      </c>
      <c r="M8624" s="19">
        <v>0.26709759257265675</v>
      </c>
      <c r="N8624" s="19"/>
      <c r="O8624" s="19"/>
      <c r="P8624" s="50">
        <v>0.40642456794234538</v>
      </c>
      <c r="R8624" s="9" t="s">
        <v>0</v>
      </c>
    </row>
    <row r="8625" spans="2:18" x14ac:dyDescent="0.2">
      <c r="B8625" s="25">
        <v>8395</v>
      </c>
      <c r="C8625" s="193"/>
      <c r="D8625" s="19">
        <v>1.9252739087554198</v>
      </c>
      <c r="E8625" s="19"/>
      <c r="F8625" s="19">
        <v>1.7547969475898864</v>
      </c>
      <c r="G8625" s="19"/>
      <c r="H8625" s="19">
        <v>1.2953173711603692</v>
      </c>
      <c r="I8625" s="19"/>
      <c r="J8625" s="19">
        <v>1.7407082512627221</v>
      </c>
      <c r="K8625" s="19"/>
      <c r="L8625" s="19">
        <v>1.8372592444255564</v>
      </c>
      <c r="M8625" s="19"/>
      <c r="N8625" s="19">
        <v>1.2591226189812723</v>
      </c>
      <c r="O8625" s="19"/>
      <c r="P8625" s="50">
        <v>0.98294365244489101</v>
      </c>
      <c r="R8625" s="9" t="s">
        <v>0</v>
      </c>
    </row>
    <row r="8626" spans="2:18" x14ac:dyDescent="0.2">
      <c r="B8626" s="25">
        <v>8396</v>
      </c>
      <c r="C8626" s="193">
        <v>0.76448859081073162</v>
      </c>
      <c r="D8626" s="19"/>
      <c r="E8626" s="19">
        <v>0.23400845726257075</v>
      </c>
      <c r="F8626" s="19"/>
      <c r="G8626" s="19">
        <v>1.1848554144758909</v>
      </c>
      <c r="H8626" s="19"/>
      <c r="I8626" s="19">
        <v>0.55677094973152907</v>
      </c>
      <c r="J8626" s="19"/>
      <c r="K8626" s="19">
        <v>0.65017795826473934</v>
      </c>
      <c r="L8626" s="19"/>
      <c r="M8626" s="19">
        <v>0.3943201767041456</v>
      </c>
      <c r="N8626" s="19"/>
      <c r="O8626" s="19">
        <v>0.59987003619394097</v>
      </c>
      <c r="P8626" s="50"/>
      <c r="R8626" s="9" t="s">
        <v>0</v>
      </c>
    </row>
    <row r="8627" spans="2:18" x14ac:dyDescent="0.2">
      <c r="B8627" s="25">
        <v>8397</v>
      </c>
      <c r="C8627" s="193">
        <v>1.6477052961437424</v>
      </c>
      <c r="D8627" s="19"/>
      <c r="E8627" s="19">
        <v>1.4982765211307123</v>
      </c>
      <c r="F8627" s="19"/>
      <c r="G8627" s="19">
        <v>0.94467039902978378</v>
      </c>
      <c r="H8627" s="19"/>
      <c r="I8627" s="19">
        <v>1.8144807433283117</v>
      </c>
      <c r="J8627" s="19"/>
      <c r="K8627" s="19">
        <v>1.6550452301479133</v>
      </c>
      <c r="L8627" s="19"/>
      <c r="M8627" s="19">
        <v>1.242824952394012</v>
      </c>
      <c r="N8627" s="19"/>
      <c r="O8627" s="19">
        <v>0.7094387806062743</v>
      </c>
      <c r="P8627" s="50"/>
      <c r="R8627" s="9" t="s">
        <v>0</v>
      </c>
    </row>
    <row r="8628" spans="2:18" x14ac:dyDescent="0.2">
      <c r="B8628" s="25">
        <v>8398</v>
      </c>
      <c r="C8628" s="193"/>
      <c r="D8628" s="19">
        <v>0.27673368145844435</v>
      </c>
      <c r="E8628" s="19"/>
      <c r="F8628" s="19">
        <v>9.2576712975831268E-2</v>
      </c>
      <c r="G8628" s="19"/>
      <c r="H8628" s="19">
        <v>0.79679136029810371</v>
      </c>
      <c r="I8628" s="19"/>
      <c r="J8628" s="19">
        <v>0.22179755513512231</v>
      </c>
      <c r="K8628" s="19">
        <v>0.32629516209355414</v>
      </c>
      <c r="L8628" s="19"/>
      <c r="M8628" s="19">
        <v>0.2849501999095867</v>
      </c>
      <c r="N8628" s="19"/>
      <c r="O8628" s="19">
        <v>0.11806773061190251</v>
      </c>
      <c r="P8628" s="50"/>
      <c r="R8628" s="9" t="s">
        <v>0</v>
      </c>
    </row>
    <row r="8629" spans="2:18" x14ac:dyDescent="0.2">
      <c r="B8629" s="25">
        <v>8399</v>
      </c>
      <c r="C8629" s="193">
        <v>0.30760793084130311</v>
      </c>
      <c r="D8629" s="19"/>
      <c r="E8629" s="19">
        <v>0.15395386963608595</v>
      </c>
      <c r="F8629" s="19"/>
      <c r="G8629" s="19">
        <v>0.23073155833429468</v>
      </c>
      <c r="H8629" s="19"/>
      <c r="I8629" s="19">
        <v>0.92272546546337086</v>
      </c>
      <c r="J8629" s="19"/>
      <c r="K8629" s="19"/>
      <c r="L8629" s="19">
        <v>0.18565345828115767</v>
      </c>
      <c r="M8629" s="19">
        <v>0.28780030389470501</v>
      </c>
      <c r="N8629" s="19"/>
      <c r="O8629" s="19">
        <v>0.3819278768681395</v>
      </c>
      <c r="P8629" s="50"/>
      <c r="R8629" s="9" t="s">
        <v>0</v>
      </c>
    </row>
    <row r="8630" spans="2:18" x14ac:dyDescent="0.2">
      <c r="B8630" s="25">
        <v>8400</v>
      </c>
      <c r="C8630" s="193">
        <v>0.18374912427883158</v>
      </c>
      <c r="D8630" s="19"/>
      <c r="E8630" s="19">
        <v>0.19954910429312303</v>
      </c>
      <c r="F8630" s="19"/>
      <c r="G8630" s="19">
        <v>7.6270863837713384E-3</v>
      </c>
      <c r="H8630" s="19"/>
      <c r="I8630" s="19">
        <v>0.27187654626360375</v>
      </c>
      <c r="J8630" s="19"/>
      <c r="K8630" s="19">
        <v>0.46410200474304342</v>
      </c>
      <c r="L8630" s="19"/>
      <c r="M8630" s="19"/>
      <c r="N8630" s="19">
        <v>0.30937395142763702</v>
      </c>
      <c r="O8630" s="19"/>
      <c r="P8630" s="50">
        <v>0.30012334684799813</v>
      </c>
      <c r="R8630" s="9" t="s">
        <v>0</v>
      </c>
    </row>
    <row r="8631" spans="2:18" x14ac:dyDescent="0.2">
      <c r="B8631" s="25">
        <v>8401</v>
      </c>
      <c r="C8631" s="193"/>
      <c r="D8631" s="19">
        <v>1.201701700616761</v>
      </c>
      <c r="E8631" s="19"/>
      <c r="F8631" s="19">
        <v>0.86488594267018604</v>
      </c>
      <c r="G8631" s="19"/>
      <c r="H8631" s="19">
        <v>1.2745611198399955</v>
      </c>
      <c r="I8631" s="19"/>
      <c r="J8631" s="19">
        <v>0.64539744187838166</v>
      </c>
      <c r="K8631" s="19"/>
      <c r="L8631" s="19">
        <v>1.1465287247125613</v>
      </c>
      <c r="M8631" s="19"/>
      <c r="N8631" s="19">
        <v>0.77753708954163603</v>
      </c>
      <c r="O8631" s="19"/>
      <c r="P8631" s="50">
        <v>0.52169040989615412</v>
      </c>
      <c r="R8631" s="9" t="s">
        <v>0</v>
      </c>
    </row>
    <row r="8632" spans="2:18" x14ac:dyDescent="0.2">
      <c r="B8632" s="25">
        <v>8402</v>
      </c>
      <c r="C8632" s="193">
        <v>2.188046344503936</v>
      </c>
      <c r="D8632" s="19"/>
      <c r="E8632" s="19">
        <v>1.4947475009151894</v>
      </c>
      <c r="F8632" s="19"/>
      <c r="G8632" s="19">
        <v>1.7070537063464601</v>
      </c>
      <c r="H8632" s="19"/>
      <c r="I8632" s="19">
        <v>1.5876317161399998</v>
      </c>
      <c r="J8632" s="19"/>
      <c r="K8632" s="19">
        <v>1.7888083968967703</v>
      </c>
      <c r="L8632" s="19"/>
      <c r="M8632" s="19">
        <v>1.6107162557994992</v>
      </c>
      <c r="N8632" s="19"/>
      <c r="O8632" s="19">
        <v>1.550435908925764</v>
      </c>
      <c r="P8632" s="50"/>
      <c r="R8632" s="9" t="s">
        <v>0</v>
      </c>
    </row>
    <row r="8633" spans="2:18" x14ac:dyDescent="0.2">
      <c r="B8633" s="25">
        <v>8403</v>
      </c>
      <c r="C8633" s="193"/>
      <c r="D8633" s="19">
        <v>0.35532433851623868</v>
      </c>
      <c r="E8633" s="19"/>
      <c r="F8633" s="19">
        <v>1.5672041459673376</v>
      </c>
      <c r="G8633" s="19"/>
      <c r="H8633" s="19">
        <v>1.4797939626241654</v>
      </c>
      <c r="I8633" s="19"/>
      <c r="J8633" s="19">
        <v>1.4713911275644964</v>
      </c>
      <c r="K8633" s="19"/>
      <c r="L8633" s="19">
        <v>1.9960996723425866</v>
      </c>
      <c r="M8633" s="19"/>
      <c r="N8633" s="19">
        <v>2.3146758568633046</v>
      </c>
      <c r="O8633" s="19"/>
      <c r="P8633" s="50">
        <v>1.7244369079257225</v>
      </c>
      <c r="R8633" s="9" t="s">
        <v>0</v>
      </c>
    </row>
    <row r="8634" spans="2:18" x14ac:dyDescent="0.2">
      <c r="B8634" s="25">
        <v>8404</v>
      </c>
      <c r="C8634" s="193">
        <v>1.606511543212584</v>
      </c>
      <c r="D8634" s="19"/>
      <c r="E8634" s="19">
        <v>1.0952227877301977</v>
      </c>
      <c r="F8634" s="19"/>
      <c r="G8634" s="19">
        <v>0.93183605835698347</v>
      </c>
      <c r="H8634" s="19"/>
      <c r="I8634" s="19">
        <v>0.81844615349767746</v>
      </c>
      <c r="J8634" s="19"/>
      <c r="K8634" s="19">
        <v>1.9065480028297468</v>
      </c>
      <c r="L8634" s="19"/>
      <c r="M8634" s="19">
        <v>1.4425173610128739</v>
      </c>
      <c r="N8634" s="19"/>
      <c r="O8634" s="19">
        <v>1.2236394941139856</v>
      </c>
      <c r="P8634" s="50"/>
      <c r="R8634" s="9" t="s">
        <v>0</v>
      </c>
    </row>
    <row r="8635" spans="2:18" x14ac:dyDescent="0.2">
      <c r="B8635" s="25">
        <v>8405</v>
      </c>
      <c r="C8635" s="193"/>
      <c r="D8635" s="19">
        <v>0.11066349351152083</v>
      </c>
      <c r="E8635" s="19"/>
      <c r="F8635" s="19">
        <v>0.42022197418901097</v>
      </c>
      <c r="G8635" s="19"/>
      <c r="H8635" s="19">
        <v>1.2639904408810378</v>
      </c>
      <c r="I8635" s="19"/>
      <c r="J8635" s="19">
        <v>0.80181086169139459</v>
      </c>
      <c r="K8635" s="19"/>
      <c r="L8635" s="19">
        <v>1.1606433574237682</v>
      </c>
      <c r="M8635" s="19"/>
      <c r="N8635" s="19">
        <v>0.72693073430311539</v>
      </c>
      <c r="O8635" s="19"/>
      <c r="P8635" s="50">
        <v>1.2138125012787131</v>
      </c>
      <c r="R8635" s="9" t="s">
        <v>0</v>
      </c>
    </row>
    <row r="8636" spans="2:18" x14ac:dyDescent="0.2">
      <c r="B8636" s="25">
        <v>8406</v>
      </c>
      <c r="C8636" s="193"/>
      <c r="D8636" s="19">
        <v>0.67148966531914411</v>
      </c>
      <c r="E8636" s="19"/>
      <c r="F8636" s="19">
        <v>1.0679124689076365</v>
      </c>
      <c r="G8636" s="19">
        <v>0.10798422061833926</v>
      </c>
      <c r="H8636" s="19"/>
      <c r="I8636" s="19"/>
      <c r="J8636" s="19">
        <v>0.31521584357913379</v>
      </c>
      <c r="K8636" s="19"/>
      <c r="L8636" s="19">
        <v>0.74915074506634993</v>
      </c>
      <c r="M8636" s="19"/>
      <c r="N8636" s="19">
        <v>1.1194294870665913</v>
      </c>
      <c r="O8636" s="19"/>
      <c r="P8636" s="50">
        <v>1.5080949363254998</v>
      </c>
      <c r="R8636" s="9" t="s">
        <v>0</v>
      </c>
    </row>
    <row r="8637" spans="2:18" x14ac:dyDescent="0.2">
      <c r="B8637" s="25">
        <v>8407</v>
      </c>
      <c r="C8637" s="193"/>
      <c r="D8637" s="19">
        <v>2.0149488048137081</v>
      </c>
      <c r="E8637" s="19"/>
      <c r="F8637" s="19">
        <v>1.3715697055004914</v>
      </c>
      <c r="G8637" s="19"/>
      <c r="H8637" s="19">
        <v>1.9995239044283306</v>
      </c>
      <c r="I8637" s="19"/>
      <c r="J8637" s="19">
        <v>1.2245661861998525</v>
      </c>
      <c r="K8637" s="19"/>
      <c r="L8637" s="19">
        <v>2.0030303032295174</v>
      </c>
      <c r="M8637" s="19"/>
      <c r="N8637" s="19">
        <v>1.191285780139731</v>
      </c>
      <c r="O8637" s="19"/>
      <c r="P8637" s="50">
        <v>1.4097451064334059</v>
      </c>
      <c r="R8637" s="9" t="s">
        <v>0</v>
      </c>
    </row>
    <row r="8638" spans="2:18" x14ac:dyDescent="0.2">
      <c r="B8638" s="25">
        <v>8408</v>
      </c>
      <c r="C8638" s="193"/>
      <c r="D8638" s="19">
        <v>0.62808241308146706</v>
      </c>
      <c r="E8638" s="19"/>
      <c r="F8638" s="19">
        <v>1.2386527841840344E-2</v>
      </c>
      <c r="G8638" s="19">
        <v>0.24495562329855666</v>
      </c>
      <c r="H8638" s="19"/>
      <c r="I8638" s="19"/>
      <c r="J8638" s="19">
        <v>0.28769962820327394</v>
      </c>
      <c r="K8638" s="19"/>
      <c r="L8638" s="19">
        <v>0.24306513694065401</v>
      </c>
      <c r="M8638" s="19">
        <v>0.14412808777704497</v>
      </c>
      <c r="N8638" s="19"/>
      <c r="O8638" s="19"/>
      <c r="P8638" s="50">
        <v>0.60671002652308281</v>
      </c>
      <c r="R8638" s="9" t="s">
        <v>0</v>
      </c>
    </row>
    <row r="8639" spans="2:18" x14ac:dyDescent="0.2">
      <c r="B8639" s="25">
        <v>8409</v>
      </c>
      <c r="C8639" s="193"/>
      <c r="D8639" s="19">
        <v>0.54807728586109483</v>
      </c>
      <c r="E8639" s="19">
        <v>1.1926277857431028E-2</v>
      </c>
      <c r="F8639" s="19"/>
      <c r="G8639" s="19"/>
      <c r="H8639" s="19">
        <v>1.0112918629676801</v>
      </c>
      <c r="I8639" s="19"/>
      <c r="J8639" s="19">
        <v>0.54962012122608506</v>
      </c>
      <c r="K8639" s="19">
        <v>7.1478891882580636E-2</v>
      </c>
      <c r="L8639" s="19"/>
      <c r="M8639" s="19"/>
      <c r="N8639" s="19">
        <v>9.82810268139864E-2</v>
      </c>
      <c r="O8639" s="19"/>
      <c r="P8639" s="50">
        <v>0.56445653567686926</v>
      </c>
      <c r="R8639" s="9" t="s">
        <v>0</v>
      </c>
    </row>
    <row r="8640" spans="2:18" x14ac:dyDescent="0.2">
      <c r="B8640" s="25">
        <v>8410</v>
      </c>
      <c r="C8640" s="193">
        <v>0.24773082726604526</v>
      </c>
      <c r="D8640" s="19"/>
      <c r="E8640" s="19">
        <v>0.23381181095021583</v>
      </c>
      <c r="F8640" s="19"/>
      <c r="G8640" s="19"/>
      <c r="H8640" s="19">
        <v>0.1084524477169783</v>
      </c>
      <c r="I8640" s="19">
        <v>0.12246330757581662</v>
      </c>
      <c r="J8640" s="19"/>
      <c r="K8640" s="19"/>
      <c r="L8640" s="19">
        <v>0.1718274916409763</v>
      </c>
      <c r="M8640" s="19">
        <v>0.86997563515188447</v>
      </c>
      <c r="N8640" s="19"/>
      <c r="O8640" s="19">
        <v>0.95579626330710554</v>
      </c>
      <c r="P8640" s="50"/>
      <c r="R8640" s="9" t="s">
        <v>0</v>
      </c>
    </row>
    <row r="8641" spans="2:18" x14ac:dyDescent="0.2">
      <c r="B8641" s="25">
        <v>8411</v>
      </c>
      <c r="C8641" s="193"/>
      <c r="D8641" s="19">
        <v>0.50083707328346505</v>
      </c>
      <c r="E8641" s="19"/>
      <c r="F8641" s="19">
        <v>1.114452525456854</v>
      </c>
      <c r="G8641" s="19"/>
      <c r="H8641" s="19">
        <v>0.52553101762803767</v>
      </c>
      <c r="I8641" s="19"/>
      <c r="J8641" s="19">
        <v>0.79389382687266574</v>
      </c>
      <c r="K8641" s="19"/>
      <c r="L8641" s="19">
        <v>0.25024726575667267</v>
      </c>
      <c r="M8641" s="19"/>
      <c r="N8641" s="19">
        <v>1.3883166924005186</v>
      </c>
      <c r="O8641" s="19">
        <v>0.10055658182243936</v>
      </c>
      <c r="P8641" s="50"/>
      <c r="R8641" s="9" t="s">
        <v>0</v>
      </c>
    </row>
    <row r="8642" spans="2:18" x14ac:dyDescent="0.2">
      <c r="B8642" s="25">
        <v>8412</v>
      </c>
      <c r="C8642" s="193">
        <v>0.76581566944986867</v>
      </c>
      <c r="D8642" s="19"/>
      <c r="E8642" s="19">
        <v>0.74053667528899159</v>
      </c>
      <c r="F8642" s="19"/>
      <c r="G8642" s="19"/>
      <c r="H8642" s="19">
        <v>0.91632146128336545</v>
      </c>
      <c r="I8642" s="19"/>
      <c r="J8642" s="19">
        <v>0.62099230730342558</v>
      </c>
      <c r="K8642" s="19">
        <v>0.62238703684315666</v>
      </c>
      <c r="L8642" s="19"/>
      <c r="M8642" s="19">
        <v>5.5900503979980837E-2</v>
      </c>
      <c r="N8642" s="19"/>
      <c r="O8642" s="19"/>
      <c r="P8642" s="50">
        <v>6.4877002225664615E-2</v>
      </c>
      <c r="R8642" s="9" t="s">
        <v>0</v>
      </c>
    </row>
    <row r="8643" spans="2:18" x14ac:dyDescent="0.2">
      <c r="B8643" s="25">
        <v>8413</v>
      </c>
      <c r="C8643" s="193">
        <v>1.3382645226564358</v>
      </c>
      <c r="D8643" s="19"/>
      <c r="E8643" s="19">
        <v>0.30535851443862377</v>
      </c>
      <c r="F8643" s="19"/>
      <c r="G8643" s="19">
        <v>1.0248015997423925</v>
      </c>
      <c r="H8643" s="19"/>
      <c r="I8643" s="19">
        <v>0.38409439918151178</v>
      </c>
      <c r="J8643" s="19"/>
      <c r="K8643" s="19">
        <v>0.4477692561800945</v>
      </c>
      <c r="L8643" s="19"/>
      <c r="M8643" s="19">
        <v>0.45456291710024133</v>
      </c>
      <c r="N8643" s="19"/>
      <c r="O8643" s="19">
        <v>1.3395000960887964</v>
      </c>
      <c r="P8643" s="50"/>
      <c r="R8643" s="9" t="s">
        <v>0</v>
      </c>
    </row>
    <row r="8644" spans="2:18" x14ac:dyDescent="0.2">
      <c r="B8644" s="25">
        <v>8414</v>
      </c>
      <c r="C8644" s="193"/>
      <c r="D8644" s="19">
        <v>1.3398447596374412</v>
      </c>
      <c r="E8644" s="19"/>
      <c r="F8644" s="19">
        <v>0.25624843706072042</v>
      </c>
      <c r="G8644" s="19"/>
      <c r="H8644" s="19">
        <v>0.77814005399820774</v>
      </c>
      <c r="I8644" s="19"/>
      <c r="J8644" s="19">
        <v>0.57549474918210142</v>
      </c>
      <c r="K8644" s="19"/>
      <c r="L8644" s="19">
        <v>1.2502427353735801</v>
      </c>
      <c r="M8644" s="19"/>
      <c r="N8644" s="19">
        <v>0.71216083430500476</v>
      </c>
      <c r="O8644" s="19"/>
      <c r="P8644" s="50">
        <v>1.1478406318297902</v>
      </c>
      <c r="R8644" s="9" t="s">
        <v>0</v>
      </c>
    </row>
    <row r="8645" spans="2:18" x14ac:dyDescent="0.2">
      <c r="B8645" s="25">
        <v>8415</v>
      </c>
      <c r="C8645" s="193"/>
      <c r="D8645" s="19">
        <v>0.83856530215422453</v>
      </c>
      <c r="E8645" s="19"/>
      <c r="F8645" s="19">
        <v>1.0488742475977111</v>
      </c>
      <c r="G8645" s="19"/>
      <c r="H8645" s="19">
        <v>7.8056936996331192E-2</v>
      </c>
      <c r="I8645" s="19"/>
      <c r="J8645" s="19">
        <v>1.1221072876075608</v>
      </c>
      <c r="K8645" s="19"/>
      <c r="L8645" s="19">
        <v>0.38952050486484358</v>
      </c>
      <c r="M8645" s="19"/>
      <c r="N8645" s="19">
        <v>1.0489612147939507</v>
      </c>
      <c r="O8645" s="19"/>
      <c r="P8645" s="50">
        <v>0.44137355906444808</v>
      </c>
      <c r="R8645" s="9" t="s">
        <v>0</v>
      </c>
    </row>
    <row r="8646" spans="2:18" x14ac:dyDescent="0.2">
      <c r="B8646" s="25">
        <v>8416</v>
      </c>
      <c r="C8646" s="193">
        <v>0.17793154329400282</v>
      </c>
      <c r="D8646" s="19"/>
      <c r="E8646" s="19"/>
      <c r="F8646" s="19">
        <v>0.10219550101647548</v>
      </c>
      <c r="G8646" s="19"/>
      <c r="H8646" s="19">
        <v>0.93273828208326837</v>
      </c>
      <c r="I8646" s="19"/>
      <c r="J8646" s="19">
        <v>1.1219564441712555</v>
      </c>
      <c r="K8646" s="19">
        <v>0.15657156070361741</v>
      </c>
      <c r="L8646" s="19"/>
      <c r="M8646" s="19"/>
      <c r="N8646" s="19">
        <v>0.55151374391199937</v>
      </c>
      <c r="O8646" s="19">
        <v>6.1491330448410736E-2</v>
      </c>
      <c r="P8646" s="50"/>
      <c r="R8646" s="9" t="s">
        <v>0</v>
      </c>
    </row>
    <row r="8647" spans="2:18" x14ac:dyDescent="0.2">
      <c r="B8647" s="25">
        <v>8417</v>
      </c>
      <c r="C8647" s="193"/>
      <c r="D8647" s="19">
        <v>1.3293958171636771</v>
      </c>
      <c r="E8647" s="19"/>
      <c r="F8647" s="19">
        <v>1.1469603033242468</v>
      </c>
      <c r="G8647" s="19"/>
      <c r="H8647" s="19">
        <v>0.32796691130733679</v>
      </c>
      <c r="I8647" s="19"/>
      <c r="J8647" s="19">
        <v>1.9532782213035227</v>
      </c>
      <c r="K8647" s="19"/>
      <c r="L8647" s="19">
        <v>0.29791780802854567</v>
      </c>
      <c r="M8647" s="19"/>
      <c r="N8647" s="19">
        <v>1.0807531283358549</v>
      </c>
      <c r="O8647" s="19"/>
      <c r="P8647" s="50">
        <v>1.2055484828424448</v>
      </c>
      <c r="R8647" s="9" t="s">
        <v>0</v>
      </c>
    </row>
    <row r="8648" spans="2:18" x14ac:dyDescent="0.2">
      <c r="B8648" s="25">
        <v>8418</v>
      </c>
      <c r="C8648" s="193"/>
      <c r="D8648" s="19">
        <v>1.6088866938753184</v>
      </c>
      <c r="E8648" s="19"/>
      <c r="F8648" s="19">
        <v>1.8784838845426597</v>
      </c>
      <c r="G8648" s="19"/>
      <c r="H8648" s="19">
        <v>2.1291740084270301</v>
      </c>
      <c r="I8648" s="19"/>
      <c r="J8648" s="19">
        <v>1.1400042332586919</v>
      </c>
      <c r="K8648" s="19"/>
      <c r="L8648" s="19">
        <v>2.0074634155430355</v>
      </c>
      <c r="M8648" s="19"/>
      <c r="N8648" s="19">
        <v>1.7493631490647783</v>
      </c>
      <c r="O8648" s="19"/>
      <c r="P8648" s="50">
        <v>2.1386127706635425</v>
      </c>
      <c r="R8648" s="9" t="s">
        <v>0</v>
      </c>
    </row>
    <row r="8649" spans="2:18" x14ac:dyDescent="0.2">
      <c r="B8649" s="25">
        <v>8419</v>
      </c>
      <c r="C8649" s="193">
        <v>2.4108969925347199</v>
      </c>
      <c r="D8649" s="19"/>
      <c r="E8649" s="19">
        <v>1.9161579724369528</v>
      </c>
      <c r="F8649" s="19"/>
      <c r="G8649" s="19">
        <v>2.2766137839760128</v>
      </c>
      <c r="H8649" s="19"/>
      <c r="I8649" s="19">
        <v>1.8883038061310833</v>
      </c>
      <c r="J8649" s="19"/>
      <c r="K8649" s="19">
        <v>2.0082197479322001</v>
      </c>
      <c r="L8649" s="19"/>
      <c r="M8649" s="19">
        <v>2.4531078273214311</v>
      </c>
      <c r="N8649" s="19"/>
      <c r="O8649" s="19">
        <v>1.5526578828094804</v>
      </c>
      <c r="P8649" s="50"/>
      <c r="R8649" s="9" t="s">
        <v>0</v>
      </c>
    </row>
    <row r="8650" spans="2:18" x14ac:dyDescent="0.2">
      <c r="B8650" s="25">
        <v>8420</v>
      </c>
      <c r="C8650" s="193"/>
      <c r="D8650" s="19">
        <v>1.5223916534947881</v>
      </c>
      <c r="E8650" s="19"/>
      <c r="F8650" s="19">
        <v>0.96489744011311518</v>
      </c>
      <c r="G8650" s="19"/>
      <c r="H8650" s="19">
        <v>1.3799737507730869</v>
      </c>
      <c r="I8650" s="19"/>
      <c r="J8650" s="19">
        <v>1.6021190357275521</v>
      </c>
      <c r="K8650" s="19"/>
      <c r="L8650" s="19">
        <v>1.5298281413932728</v>
      </c>
      <c r="M8650" s="19"/>
      <c r="N8650" s="19">
        <v>1.3620790098072884</v>
      </c>
      <c r="O8650" s="19"/>
      <c r="P8650" s="50">
        <v>1.7774244796888246</v>
      </c>
      <c r="R8650" s="9" t="s">
        <v>0</v>
      </c>
    </row>
    <row r="8651" spans="2:18" x14ac:dyDescent="0.2">
      <c r="B8651" s="25">
        <v>8421</v>
      </c>
      <c r="C8651" s="193"/>
      <c r="D8651" s="19">
        <v>0.16893127909110825</v>
      </c>
      <c r="E8651" s="19"/>
      <c r="F8651" s="19">
        <v>0.83847678952165439</v>
      </c>
      <c r="G8651" s="19"/>
      <c r="H8651" s="19">
        <v>1.1373098895695037</v>
      </c>
      <c r="I8651" s="19"/>
      <c r="J8651" s="19">
        <v>1.1048464299547394</v>
      </c>
      <c r="K8651" s="19"/>
      <c r="L8651" s="19">
        <v>1.1330300873616366</v>
      </c>
      <c r="M8651" s="19"/>
      <c r="N8651" s="19">
        <v>0.93173995274170707</v>
      </c>
      <c r="O8651" s="19"/>
      <c r="P8651" s="50">
        <v>1.2061658384595604</v>
      </c>
      <c r="R8651" s="9" t="s">
        <v>0</v>
      </c>
    </row>
    <row r="8652" spans="2:18" x14ac:dyDescent="0.2">
      <c r="B8652" s="25">
        <v>8422</v>
      </c>
      <c r="C8652" s="193">
        <v>0.29074046749309407</v>
      </c>
      <c r="D8652" s="19"/>
      <c r="E8652" s="19">
        <v>0.91950391875833215</v>
      </c>
      <c r="F8652" s="19"/>
      <c r="G8652" s="19">
        <v>0.93713306442763111</v>
      </c>
      <c r="H8652" s="19"/>
      <c r="I8652" s="19">
        <v>0.67498143828846946</v>
      </c>
      <c r="J8652" s="19"/>
      <c r="K8652" s="19">
        <v>0.59972425443848809</v>
      </c>
      <c r="L8652" s="19"/>
      <c r="M8652" s="19"/>
      <c r="N8652" s="19">
        <v>9.7024539664772355E-2</v>
      </c>
      <c r="O8652" s="19">
        <v>0.22359823038321716</v>
      </c>
      <c r="P8652" s="50"/>
      <c r="R8652" s="9" t="s">
        <v>0</v>
      </c>
    </row>
    <row r="8653" spans="2:18" x14ac:dyDescent="0.2">
      <c r="B8653" s="25">
        <v>8423</v>
      </c>
      <c r="C8653" s="193">
        <v>2.4646342092073801</v>
      </c>
      <c r="D8653" s="19"/>
      <c r="E8653" s="19">
        <v>1.5919030285541445</v>
      </c>
      <c r="F8653" s="19"/>
      <c r="G8653" s="19">
        <v>1.4883954841162439</v>
      </c>
      <c r="H8653" s="19"/>
      <c r="I8653" s="19">
        <v>2.7017122547474952</v>
      </c>
      <c r="J8653" s="19"/>
      <c r="K8653" s="19">
        <v>2.3239648621180882</v>
      </c>
      <c r="L8653" s="19"/>
      <c r="M8653" s="19">
        <v>1.6174336049341989</v>
      </c>
      <c r="N8653" s="19"/>
      <c r="O8653" s="19">
        <v>1.979502729265378</v>
      </c>
      <c r="P8653" s="50"/>
      <c r="R8653" s="9" t="s">
        <v>0</v>
      </c>
    </row>
    <row r="8654" spans="2:18" x14ac:dyDescent="0.2">
      <c r="B8654" s="25">
        <v>8424</v>
      </c>
      <c r="C8654" s="193"/>
      <c r="D8654" s="19">
        <v>1.000375303944431</v>
      </c>
      <c r="E8654" s="19"/>
      <c r="F8654" s="19">
        <v>1.0909286284775799</v>
      </c>
      <c r="G8654" s="19"/>
      <c r="H8654" s="19">
        <v>1.6919159520441021</v>
      </c>
      <c r="I8654" s="19"/>
      <c r="J8654" s="19">
        <v>1.4468477457906006</v>
      </c>
      <c r="K8654" s="19"/>
      <c r="L8654" s="19">
        <v>0.32045082337401737</v>
      </c>
      <c r="M8654" s="19"/>
      <c r="N8654" s="19">
        <v>0.74752835165604903</v>
      </c>
      <c r="O8654" s="19"/>
      <c r="P8654" s="50">
        <v>1.5894084317169153</v>
      </c>
      <c r="R8654" s="9" t="s">
        <v>0</v>
      </c>
    </row>
    <row r="8655" spans="2:18" x14ac:dyDescent="0.2">
      <c r="B8655" s="25">
        <v>8425</v>
      </c>
      <c r="C8655" s="193">
        <v>1.1871206411835487</v>
      </c>
      <c r="D8655" s="19"/>
      <c r="E8655" s="19">
        <v>0.81805281097411997</v>
      </c>
      <c r="F8655" s="19"/>
      <c r="G8655" s="19">
        <v>0.46446149307242424</v>
      </c>
      <c r="H8655" s="19"/>
      <c r="I8655" s="19">
        <v>1.0768856093320753</v>
      </c>
      <c r="J8655" s="19"/>
      <c r="K8655" s="19">
        <v>0.20977855794515016</v>
      </c>
      <c r="L8655" s="19"/>
      <c r="M8655" s="19">
        <v>0.3846195914522576</v>
      </c>
      <c r="N8655" s="19"/>
      <c r="O8655" s="19">
        <v>0.15998001295251635</v>
      </c>
      <c r="P8655" s="50"/>
      <c r="R8655" s="9" t="s">
        <v>0</v>
      </c>
    </row>
    <row r="8656" spans="2:18" x14ac:dyDescent="0.2">
      <c r="B8656" s="25">
        <v>8426</v>
      </c>
      <c r="C8656" s="193"/>
      <c r="D8656" s="19">
        <v>1.6252492356902968</v>
      </c>
      <c r="E8656" s="19"/>
      <c r="F8656" s="19">
        <v>1.317879920202409</v>
      </c>
      <c r="G8656" s="19"/>
      <c r="H8656" s="19">
        <v>1.7657160527307485</v>
      </c>
      <c r="I8656" s="19"/>
      <c r="J8656" s="19">
        <v>2.0523004815342061</v>
      </c>
      <c r="K8656" s="19"/>
      <c r="L8656" s="19">
        <v>2.4622163668804218</v>
      </c>
      <c r="M8656" s="19"/>
      <c r="N8656" s="19">
        <v>1.731372697617116</v>
      </c>
      <c r="O8656" s="19"/>
      <c r="P8656" s="50">
        <v>2.5016716144892179E-2</v>
      </c>
      <c r="R8656" s="9" t="s">
        <v>0</v>
      </c>
    </row>
    <row r="8657" spans="2:18" x14ac:dyDescent="0.2">
      <c r="B8657" s="25">
        <v>8427</v>
      </c>
      <c r="C8657" s="193"/>
      <c r="D8657" s="19">
        <v>1.6310319841892018</v>
      </c>
      <c r="E8657" s="19"/>
      <c r="F8657" s="19">
        <v>0.866698053158096</v>
      </c>
      <c r="G8657" s="19"/>
      <c r="H8657" s="19">
        <v>1.1956962910788005</v>
      </c>
      <c r="I8657" s="19"/>
      <c r="J8657" s="19">
        <v>1.2033587808229591</v>
      </c>
      <c r="K8657" s="19"/>
      <c r="L8657" s="19">
        <v>0.96562476645670159</v>
      </c>
      <c r="M8657" s="19"/>
      <c r="N8657" s="19">
        <v>0.66852973038847796</v>
      </c>
      <c r="O8657" s="19"/>
      <c r="P8657" s="50">
        <v>0.67868141384322112</v>
      </c>
      <c r="R8657" s="9" t="s">
        <v>0</v>
      </c>
    </row>
    <row r="8658" spans="2:18" x14ac:dyDescent="0.2">
      <c r="B8658" s="25">
        <v>8428</v>
      </c>
      <c r="C8658" s="193">
        <v>0.37627876419406281</v>
      </c>
      <c r="D8658" s="19"/>
      <c r="E8658" s="19">
        <v>0.21719575760385565</v>
      </c>
      <c r="F8658" s="19"/>
      <c r="G8658" s="19"/>
      <c r="H8658" s="19">
        <v>0.87126959519035418</v>
      </c>
      <c r="I8658" s="19"/>
      <c r="J8658" s="19">
        <v>4.2646304172430913E-2</v>
      </c>
      <c r="K8658" s="19">
        <v>0.93082949126365477</v>
      </c>
      <c r="L8658" s="19"/>
      <c r="M8658" s="19">
        <v>2.5437292577957203E-2</v>
      </c>
      <c r="N8658" s="19"/>
      <c r="O8658" s="19"/>
      <c r="P8658" s="50">
        <v>0.97657375174453165</v>
      </c>
      <c r="R8658" s="9" t="s">
        <v>0</v>
      </c>
    </row>
    <row r="8659" spans="2:18" x14ac:dyDescent="0.2">
      <c r="B8659" s="25">
        <v>8429</v>
      </c>
      <c r="C8659" s="193">
        <v>0.13105711124255509</v>
      </c>
      <c r="D8659" s="19"/>
      <c r="E8659" s="19">
        <v>1.8173357614510772</v>
      </c>
      <c r="F8659" s="19"/>
      <c r="G8659" s="19">
        <v>0.85747016881567872</v>
      </c>
      <c r="H8659" s="19"/>
      <c r="I8659" s="19">
        <v>1.1386818514762787</v>
      </c>
      <c r="J8659" s="19"/>
      <c r="K8659" s="19">
        <v>1.5591258189595523</v>
      </c>
      <c r="L8659" s="19"/>
      <c r="M8659" s="19">
        <v>1.5796330872686439</v>
      </c>
      <c r="N8659" s="19"/>
      <c r="O8659" s="19">
        <v>0.93588608194626144</v>
      </c>
      <c r="P8659" s="50"/>
      <c r="R8659" s="9" t="s">
        <v>0</v>
      </c>
    </row>
    <row r="8660" spans="2:18" x14ac:dyDescent="0.2">
      <c r="B8660" s="25">
        <v>8430</v>
      </c>
      <c r="C8660" s="193"/>
      <c r="D8660" s="19">
        <v>0.59863500458027907</v>
      </c>
      <c r="E8660" s="19">
        <v>5.28116380594933E-2</v>
      </c>
      <c r="F8660" s="19"/>
      <c r="G8660" s="19"/>
      <c r="H8660" s="19">
        <v>0.25901840381749019</v>
      </c>
      <c r="I8660" s="19"/>
      <c r="J8660" s="19">
        <v>7.0816482556420909E-2</v>
      </c>
      <c r="K8660" s="19"/>
      <c r="L8660" s="19">
        <v>1.052528455362322</v>
      </c>
      <c r="M8660" s="19"/>
      <c r="N8660" s="19">
        <v>0.55709443706185369</v>
      </c>
      <c r="O8660" s="19"/>
      <c r="P8660" s="50">
        <v>0.53659723634777712</v>
      </c>
      <c r="R8660" s="9" t="s">
        <v>0</v>
      </c>
    </row>
    <row r="8661" spans="2:18" x14ac:dyDescent="0.2">
      <c r="B8661" s="25">
        <v>8431</v>
      </c>
      <c r="C8661" s="193"/>
      <c r="D8661" s="19">
        <v>1.1901556649279346</v>
      </c>
      <c r="E8661" s="19"/>
      <c r="F8661" s="19">
        <v>1.2189816083878713</v>
      </c>
      <c r="G8661" s="19"/>
      <c r="H8661" s="19">
        <v>0.57896895694568951</v>
      </c>
      <c r="I8661" s="19"/>
      <c r="J8661" s="19">
        <v>0.59300566751749351</v>
      </c>
      <c r="K8661" s="19"/>
      <c r="L8661" s="19">
        <v>0.84753514880973335</v>
      </c>
      <c r="M8661" s="19"/>
      <c r="N8661" s="19">
        <v>2.1923681288977717</v>
      </c>
      <c r="O8661" s="19"/>
      <c r="P8661" s="50">
        <v>1.3344406949261993</v>
      </c>
      <c r="R8661" s="9" t="s">
        <v>0</v>
      </c>
    </row>
    <row r="8662" spans="2:18" x14ac:dyDescent="0.2">
      <c r="B8662" s="25">
        <v>8432</v>
      </c>
      <c r="C8662" s="193">
        <v>0.56644992342811362</v>
      </c>
      <c r="D8662" s="19"/>
      <c r="E8662" s="19">
        <v>0.80509010540919546</v>
      </c>
      <c r="F8662" s="19"/>
      <c r="G8662" s="19">
        <v>1.7984192298705433</v>
      </c>
      <c r="H8662" s="19"/>
      <c r="I8662" s="19">
        <v>1.6004082688358328</v>
      </c>
      <c r="J8662" s="19"/>
      <c r="K8662" s="19">
        <v>1.8664909959059512</v>
      </c>
      <c r="L8662" s="19"/>
      <c r="M8662" s="19">
        <v>1.4907139881183595</v>
      </c>
      <c r="N8662" s="19"/>
      <c r="O8662" s="19">
        <v>1.3318299765714081</v>
      </c>
      <c r="P8662" s="50"/>
      <c r="R8662" s="9" t="s">
        <v>0</v>
      </c>
    </row>
    <row r="8663" spans="2:18" x14ac:dyDescent="0.2">
      <c r="B8663" s="25">
        <v>8433</v>
      </c>
      <c r="C8663" s="193">
        <v>0.34359105837443948</v>
      </c>
      <c r="D8663" s="19"/>
      <c r="E8663" s="19">
        <v>1.6085711405205858E-2</v>
      </c>
      <c r="F8663" s="19"/>
      <c r="G8663" s="19">
        <v>0.7916505767868981</v>
      </c>
      <c r="H8663" s="19"/>
      <c r="I8663" s="19">
        <v>5.9127777106526926E-2</v>
      </c>
      <c r="J8663" s="19"/>
      <c r="K8663" s="19"/>
      <c r="L8663" s="19">
        <v>1.2993070386458016E-2</v>
      </c>
      <c r="M8663" s="19">
        <v>0.69241923963419261</v>
      </c>
      <c r="N8663" s="19"/>
      <c r="O8663" s="19"/>
      <c r="P8663" s="50">
        <v>0.53900371564825034</v>
      </c>
      <c r="R8663" s="9" t="s">
        <v>0</v>
      </c>
    </row>
    <row r="8664" spans="2:18" x14ac:dyDescent="0.2">
      <c r="B8664" s="25">
        <v>8434</v>
      </c>
      <c r="C8664" s="193">
        <v>0.6241808159356218</v>
      </c>
      <c r="D8664" s="19"/>
      <c r="E8664" s="19">
        <v>0.63852913602090189</v>
      </c>
      <c r="F8664" s="19"/>
      <c r="G8664" s="19">
        <v>5.0999954610318702E-3</v>
      </c>
      <c r="H8664" s="19"/>
      <c r="I8664" s="19"/>
      <c r="J8664" s="19">
        <v>4.1970789918319089E-2</v>
      </c>
      <c r="K8664" s="19">
        <v>4.2802675208010996E-2</v>
      </c>
      <c r="L8664" s="19"/>
      <c r="M8664" s="19"/>
      <c r="N8664" s="19">
        <v>0.25993086559375811</v>
      </c>
      <c r="O8664" s="19">
        <v>0.35777625884318526</v>
      </c>
      <c r="P8664" s="50"/>
      <c r="R8664" s="9" t="s">
        <v>0</v>
      </c>
    </row>
    <row r="8665" spans="2:18" x14ac:dyDescent="0.2">
      <c r="B8665" s="25">
        <v>8435</v>
      </c>
      <c r="C8665" s="193"/>
      <c r="D8665" s="19">
        <v>1.0175515930127086</v>
      </c>
      <c r="E8665" s="19"/>
      <c r="F8665" s="19">
        <v>0.61301258854807694</v>
      </c>
      <c r="G8665" s="19"/>
      <c r="H8665" s="19">
        <v>1.4491712997031538</v>
      </c>
      <c r="I8665" s="19"/>
      <c r="J8665" s="19">
        <v>0.82629570893046822</v>
      </c>
      <c r="K8665" s="19"/>
      <c r="L8665" s="19">
        <v>1.1313205769940102</v>
      </c>
      <c r="M8665" s="19"/>
      <c r="N8665" s="19">
        <v>0.12229631193396504</v>
      </c>
      <c r="O8665" s="19"/>
      <c r="P8665" s="50">
        <v>0.39223394095024972</v>
      </c>
      <c r="R8665" s="9" t="s">
        <v>0</v>
      </c>
    </row>
    <row r="8666" spans="2:18" x14ac:dyDescent="0.2">
      <c r="B8666" s="25">
        <v>8436</v>
      </c>
      <c r="C8666" s="193"/>
      <c r="D8666" s="19">
        <v>1.1600791069409244</v>
      </c>
      <c r="E8666" s="19"/>
      <c r="F8666" s="19">
        <v>1.0289796704186884</v>
      </c>
      <c r="G8666" s="19"/>
      <c r="H8666" s="19">
        <v>1.502360710969977</v>
      </c>
      <c r="I8666" s="19"/>
      <c r="J8666" s="19">
        <v>0.97686532828381134</v>
      </c>
      <c r="K8666" s="19"/>
      <c r="L8666" s="19">
        <v>1.0169649440465138</v>
      </c>
      <c r="M8666" s="19"/>
      <c r="N8666" s="19">
        <v>1.082483588220245</v>
      </c>
      <c r="O8666" s="19"/>
      <c r="P8666" s="50">
        <v>1.8053595535658467</v>
      </c>
      <c r="R8666" s="9" t="s">
        <v>0</v>
      </c>
    </row>
    <row r="8667" spans="2:18" x14ac:dyDescent="0.2">
      <c r="B8667" s="25">
        <v>8437</v>
      </c>
      <c r="C8667" s="193">
        <v>0.87165498307037459</v>
      </c>
      <c r="D8667" s="19"/>
      <c r="E8667" s="19">
        <v>2.2984903998249613</v>
      </c>
      <c r="F8667" s="19"/>
      <c r="G8667" s="19">
        <v>1.47828383793816</v>
      </c>
      <c r="H8667" s="19"/>
      <c r="I8667" s="19">
        <v>1.8375444761938333</v>
      </c>
      <c r="J8667" s="19"/>
      <c r="K8667" s="19">
        <v>0.77886716573668935</v>
      </c>
      <c r="L8667" s="19"/>
      <c r="M8667" s="19">
        <v>1.9177771022008783</v>
      </c>
      <c r="N8667" s="19"/>
      <c r="O8667" s="19">
        <v>2.596970561048352</v>
      </c>
      <c r="P8667" s="50"/>
      <c r="R8667" s="9" t="s">
        <v>0</v>
      </c>
    </row>
    <row r="8668" spans="2:18" x14ac:dyDescent="0.2">
      <c r="B8668" s="25">
        <v>8438</v>
      </c>
      <c r="C8668" s="193"/>
      <c r="D8668" s="19">
        <v>0.40101829503030756</v>
      </c>
      <c r="E8668" s="19"/>
      <c r="F8668" s="19">
        <v>0.29264763376007513</v>
      </c>
      <c r="G8668" s="19"/>
      <c r="H8668" s="19">
        <v>0.91766776296185459</v>
      </c>
      <c r="I8668" s="19"/>
      <c r="J8668" s="19">
        <v>0.99487157560183836</v>
      </c>
      <c r="K8668" s="19"/>
      <c r="L8668" s="19">
        <v>1.1692139331954141</v>
      </c>
      <c r="M8668" s="19"/>
      <c r="N8668" s="19">
        <v>0.92244599472174738</v>
      </c>
      <c r="O8668" s="19"/>
      <c r="P8668" s="50">
        <v>1.3867568121909705E-2</v>
      </c>
      <c r="R8668" s="9" t="s">
        <v>0</v>
      </c>
    </row>
    <row r="8669" spans="2:18" x14ac:dyDescent="0.2">
      <c r="B8669" s="25">
        <v>8439</v>
      </c>
      <c r="C8669" s="193"/>
      <c r="D8669" s="19">
        <v>0.14024941084590051</v>
      </c>
      <c r="E8669" s="19"/>
      <c r="F8669" s="19">
        <v>0.63917661063318532</v>
      </c>
      <c r="G8669" s="19">
        <v>0.16050322622968902</v>
      </c>
      <c r="H8669" s="19"/>
      <c r="I8669" s="19">
        <v>1.3185939083226148</v>
      </c>
      <c r="J8669" s="19"/>
      <c r="K8669" s="19"/>
      <c r="L8669" s="19">
        <v>0.37429845615404617</v>
      </c>
      <c r="M8669" s="19"/>
      <c r="N8669" s="19">
        <v>0.69614773146068321</v>
      </c>
      <c r="O8669" s="19">
        <v>0.97271769496236682</v>
      </c>
      <c r="P8669" s="50"/>
      <c r="R8669" s="9" t="s">
        <v>0</v>
      </c>
    </row>
    <row r="8670" spans="2:18" x14ac:dyDescent="0.2">
      <c r="B8670" s="25">
        <v>8440</v>
      </c>
      <c r="C8670" s="193">
        <v>0.17489308269049025</v>
      </c>
      <c r="D8670" s="19"/>
      <c r="E8670" s="19">
        <v>0.93837454307243107</v>
      </c>
      <c r="F8670" s="19"/>
      <c r="G8670" s="19">
        <v>0.80126128028636845</v>
      </c>
      <c r="H8670" s="19"/>
      <c r="I8670" s="19">
        <v>1.465199446071686</v>
      </c>
      <c r="J8670" s="19"/>
      <c r="K8670" s="19">
        <v>1.1498084060952249</v>
      </c>
      <c r="L8670" s="19"/>
      <c r="M8670" s="19">
        <v>0.99825221884257787</v>
      </c>
      <c r="N8670" s="19"/>
      <c r="O8670" s="19">
        <v>0.81738243437023883</v>
      </c>
      <c r="P8670" s="50"/>
      <c r="R8670" s="9" t="s">
        <v>0</v>
      </c>
    </row>
    <row r="8671" spans="2:18" x14ac:dyDescent="0.2">
      <c r="B8671" s="25">
        <v>8441</v>
      </c>
      <c r="C8671" s="193"/>
      <c r="D8671" s="19">
        <v>1.3401891068887246</v>
      </c>
      <c r="E8671" s="19"/>
      <c r="F8671" s="19">
        <v>0.95985551392622659</v>
      </c>
      <c r="G8671" s="19"/>
      <c r="H8671" s="19">
        <v>0.49813595068500022</v>
      </c>
      <c r="I8671" s="19"/>
      <c r="J8671" s="19">
        <v>0.59339939885768</v>
      </c>
      <c r="K8671" s="19"/>
      <c r="L8671" s="19">
        <v>0.84246600246344883</v>
      </c>
      <c r="M8671" s="19"/>
      <c r="N8671" s="19">
        <v>1.1529452447365469</v>
      </c>
      <c r="O8671" s="19"/>
      <c r="P8671" s="50">
        <v>0.19273665334850965</v>
      </c>
      <c r="R8671" s="9" t="s">
        <v>0</v>
      </c>
    </row>
    <row r="8672" spans="2:18" x14ac:dyDescent="0.2">
      <c r="B8672" s="25">
        <v>8442</v>
      </c>
      <c r="C8672" s="193"/>
      <c r="D8672" s="19">
        <v>0.74160924202405754</v>
      </c>
      <c r="E8672" s="19">
        <v>1.0131947259240423E-2</v>
      </c>
      <c r="F8672" s="19"/>
      <c r="G8672" s="19"/>
      <c r="H8672" s="19">
        <v>0.28846092432513487</v>
      </c>
      <c r="I8672" s="19">
        <v>0.2908556357411814</v>
      </c>
      <c r="J8672" s="19"/>
      <c r="K8672" s="19"/>
      <c r="L8672" s="19">
        <v>8.5114415939446433E-3</v>
      </c>
      <c r="M8672" s="19">
        <v>1.4252380944669691</v>
      </c>
      <c r="N8672" s="19"/>
      <c r="O8672" s="19">
        <v>0.10910946804032917</v>
      </c>
      <c r="P8672" s="50"/>
      <c r="R8672" s="9" t="s">
        <v>0</v>
      </c>
    </row>
    <row r="8673" spans="2:18" x14ac:dyDescent="0.2">
      <c r="B8673" s="25">
        <v>8443</v>
      </c>
      <c r="C8673" s="193">
        <v>0.75222412598978261</v>
      </c>
      <c r="D8673" s="19"/>
      <c r="E8673" s="19"/>
      <c r="F8673" s="19">
        <v>0.15691089216249429</v>
      </c>
      <c r="G8673" s="19">
        <v>0.1933499095036717</v>
      </c>
      <c r="H8673" s="19"/>
      <c r="I8673" s="19"/>
      <c r="J8673" s="19">
        <v>0.30325654117706879</v>
      </c>
      <c r="K8673" s="19">
        <v>0.33780678105390127</v>
      </c>
      <c r="L8673" s="19"/>
      <c r="M8673" s="19"/>
      <c r="N8673" s="19">
        <v>0.33629414149317477</v>
      </c>
      <c r="O8673" s="19">
        <v>0.41485615708908552</v>
      </c>
      <c r="P8673" s="50"/>
      <c r="R8673" s="9" t="s">
        <v>0</v>
      </c>
    </row>
    <row r="8674" spans="2:18" x14ac:dyDescent="0.2">
      <c r="B8674" s="25">
        <v>8444</v>
      </c>
      <c r="C8674" s="193">
        <v>0.50496626332246952</v>
      </c>
      <c r="D8674" s="19"/>
      <c r="E8674" s="19">
        <v>0.90256532159705616</v>
      </c>
      <c r="F8674" s="19"/>
      <c r="G8674" s="19">
        <v>0.15343046072612265</v>
      </c>
      <c r="H8674" s="19"/>
      <c r="I8674" s="19">
        <v>0.19496105066170893</v>
      </c>
      <c r="J8674" s="19"/>
      <c r="K8674" s="19"/>
      <c r="L8674" s="19">
        <v>9.4693962330819906E-2</v>
      </c>
      <c r="M8674" s="19"/>
      <c r="N8674" s="19">
        <v>0.60544892569408826</v>
      </c>
      <c r="O8674" s="19"/>
      <c r="P8674" s="50">
        <v>1.0029202705745235</v>
      </c>
      <c r="R8674" s="9" t="s">
        <v>0</v>
      </c>
    </row>
    <row r="8675" spans="2:18" x14ac:dyDescent="0.2">
      <c r="B8675" s="25">
        <v>8445</v>
      </c>
      <c r="C8675" s="193">
        <v>1.0551216000861487</v>
      </c>
      <c r="D8675" s="19"/>
      <c r="E8675" s="19">
        <v>0.59759682526392321</v>
      </c>
      <c r="F8675" s="19"/>
      <c r="G8675" s="19">
        <v>0.55745016858682206</v>
      </c>
      <c r="H8675" s="19"/>
      <c r="I8675" s="19"/>
      <c r="J8675" s="19">
        <v>0.54390207664042622</v>
      </c>
      <c r="K8675" s="19">
        <v>9.7595480692867099E-3</v>
      </c>
      <c r="L8675" s="19"/>
      <c r="M8675" s="19">
        <v>0.75871275946126737</v>
      </c>
      <c r="N8675" s="19"/>
      <c r="O8675" s="19">
        <v>1.3307143957106433</v>
      </c>
      <c r="P8675" s="50"/>
      <c r="R8675" s="9" t="s">
        <v>0</v>
      </c>
    </row>
    <row r="8676" spans="2:18" x14ac:dyDescent="0.2">
      <c r="B8676" s="25">
        <v>8446</v>
      </c>
      <c r="C8676" s="193"/>
      <c r="D8676" s="19">
        <v>0.14446032770516704</v>
      </c>
      <c r="E8676" s="19"/>
      <c r="F8676" s="19">
        <v>0.44422787248370954</v>
      </c>
      <c r="G8676" s="19"/>
      <c r="H8676" s="19">
        <v>0.61107350676404182</v>
      </c>
      <c r="I8676" s="19"/>
      <c r="J8676" s="19">
        <v>0.73684426574351214</v>
      </c>
      <c r="K8676" s="19"/>
      <c r="L8676" s="19">
        <v>0.49435195179986169</v>
      </c>
      <c r="M8676" s="19">
        <v>0.1290480572237202</v>
      </c>
      <c r="N8676" s="19"/>
      <c r="O8676" s="19">
        <v>9.4583222094494407E-2</v>
      </c>
      <c r="P8676" s="50"/>
      <c r="R8676" s="9" t="s">
        <v>0</v>
      </c>
    </row>
    <row r="8677" spans="2:18" x14ac:dyDescent="0.2">
      <c r="B8677" s="25">
        <v>8447</v>
      </c>
      <c r="C8677" s="193"/>
      <c r="D8677" s="19">
        <v>2.5498197809707853E-2</v>
      </c>
      <c r="E8677" s="19">
        <v>0.39641036272229668</v>
      </c>
      <c r="F8677" s="19"/>
      <c r="G8677" s="19">
        <v>0.41650497363231215</v>
      </c>
      <c r="H8677" s="19"/>
      <c r="I8677" s="19">
        <v>0.38755506394068245</v>
      </c>
      <c r="J8677" s="19"/>
      <c r="K8677" s="19">
        <v>0.69922915801881802</v>
      </c>
      <c r="L8677" s="19"/>
      <c r="M8677" s="19">
        <v>0.40298604174206404</v>
      </c>
      <c r="N8677" s="19"/>
      <c r="O8677" s="19">
        <v>0.43891177966786032</v>
      </c>
      <c r="P8677" s="50"/>
      <c r="R8677" s="9" t="s">
        <v>0</v>
      </c>
    </row>
    <row r="8678" spans="2:18" x14ac:dyDescent="0.2">
      <c r="B8678" s="25">
        <v>8448</v>
      </c>
      <c r="C8678" s="193">
        <v>0.36950648075403608</v>
      </c>
      <c r="D8678" s="19"/>
      <c r="E8678" s="19">
        <v>7.8210184989181253E-2</v>
      </c>
      <c r="F8678" s="19"/>
      <c r="G8678" s="19">
        <v>1.0811642453681374</v>
      </c>
      <c r="H8678" s="19"/>
      <c r="I8678" s="19">
        <v>0.36405895476156869</v>
      </c>
      <c r="J8678" s="19"/>
      <c r="K8678" s="19">
        <v>0.55343512355360513</v>
      </c>
      <c r="L8678" s="19"/>
      <c r="M8678" s="19">
        <v>0.49378314321688471</v>
      </c>
      <c r="N8678" s="19"/>
      <c r="O8678" s="19">
        <v>0.47515261866434483</v>
      </c>
      <c r="P8678" s="50"/>
      <c r="R8678" s="9" t="s">
        <v>0</v>
      </c>
    </row>
    <row r="8679" spans="2:18" x14ac:dyDescent="0.2">
      <c r="B8679" s="25">
        <v>8449</v>
      </c>
      <c r="C8679" s="193">
        <v>0.23913667975311445</v>
      </c>
      <c r="D8679" s="19"/>
      <c r="E8679" s="19">
        <v>0.73881011465661761</v>
      </c>
      <c r="F8679" s="19"/>
      <c r="G8679" s="19">
        <v>0.82574151718272248</v>
      </c>
      <c r="H8679" s="19"/>
      <c r="I8679" s="19">
        <v>0.18036455598848125</v>
      </c>
      <c r="J8679" s="19"/>
      <c r="K8679" s="19">
        <v>0.80747345424284078</v>
      </c>
      <c r="L8679" s="19"/>
      <c r="M8679" s="19">
        <v>0.27388316313617733</v>
      </c>
      <c r="N8679" s="19"/>
      <c r="O8679" s="19"/>
      <c r="P8679" s="50">
        <v>8.3359894038146559E-2</v>
      </c>
      <c r="R8679" s="9" t="s">
        <v>0</v>
      </c>
    </row>
    <row r="8680" spans="2:18" x14ac:dyDescent="0.2">
      <c r="B8680" s="25">
        <v>8450</v>
      </c>
      <c r="C8680" s="193"/>
      <c r="D8680" s="19">
        <v>0.66479896076988743</v>
      </c>
      <c r="E8680" s="19"/>
      <c r="F8680" s="19">
        <v>1.5708116788998328</v>
      </c>
      <c r="G8680" s="19"/>
      <c r="H8680" s="19">
        <v>0.10181853769485616</v>
      </c>
      <c r="I8680" s="19"/>
      <c r="J8680" s="19">
        <v>1.9752534533616226</v>
      </c>
      <c r="K8680" s="19"/>
      <c r="L8680" s="19">
        <v>1.5062974000671281</v>
      </c>
      <c r="M8680" s="19"/>
      <c r="N8680" s="19">
        <v>1.4796989228336754</v>
      </c>
      <c r="O8680" s="19"/>
      <c r="P8680" s="50">
        <v>0.50549418590084394</v>
      </c>
      <c r="R8680" s="9" t="s">
        <v>0</v>
      </c>
    </row>
    <row r="8681" spans="2:18" x14ac:dyDescent="0.2">
      <c r="B8681" s="25">
        <v>8451</v>
      </c>
      <c r="C8681" s="193"/>
      <c r="D8681" s="19">
        <v>1.2574787987295375</v>
      </c>
      <c r="E8681" s="19"/>
      <c r="F8681" s="19">
        <v>1.457056278028765</v>
      </c>
      <c r="G8681" s="19"/>
      <c r="H8681" s="19">
        <v>1.1705269231704971</v>
      </c>
      <c r="I8681" s="19"/>
      <c r="J8681" s="19">
        <v>2.1892228419118096</v>
      </c>
      <c r="K8681" s="19"/>
      <c r="L8681" s="19">
        <v>1.915215631754497</v>
      </c>
      <c r="M8681" s="19"/>
      <c r="N8681" s="19">
        <v>2.4032971155267586</v>
      </c>
      <c r="O8681" s="19"/>
      <c r="P8681" s="50">
        <v>2.01493836761018</v>
      </c>
      <c r="R8681" s="9" t="s">
        <v>0</v>
      </c>
    </row>
    <row r="8682" spans="2:18" x14ac:dyDescent="0.2">
      <c r="B8682" s="25">
        <v>8452</v>
      </c>
      <c r="C8682" s="193"/>
      <c r="D8682" s="19">
        <v>1.0863045748315288</v>
      </c>
      <c r="E8682" s="19"/>
      <c r="F8682" s="19">
        <v>0.87747479842707743</v>
      </c>
      <c r="G8682" s="19"/>
      <c r="H8682" s="19">
        <v>0.16537500106864939</v>
      </c>
      <c r="I8682" s="19"/>
      <c r="J8682" s="19">
        <v>0.89553986370272942</v>
      </c>
      <c r="K8682" s="19">
        <v>0.22190896751002046</v>
      </c>
      <c r="L8682" s="19"/>
      <c r="M8682" s="19"/>
      <c r="N8682" s="19">
        <v>0.23453337883134714</v>
      </c>
      <c r="O8682" s="19"/>
      <c r="P8682" s="50">
        <v>0.77725580062586874</v>
      </c>
      <c r="R8682" s="9" t="s">
        <v>0</v>
      </c>
    </row>
    <row r="8683" spans="2:18" x14ac:dyDescent="0.2">
      <c r="B8683" s="25">
        <v>8453</v>
      </c>
      <c r="C8683" s="193">
        <v>6.8848942175669961E-2</v>
      </c>
      <c r="D8683" s="19"/>
      <c r="E8683" s="19">
        <v>0.89617299942119499</v>
      </c>
      <c r="F8683" s="19"/>
      <c r="G8683" s="19">
        <v>0.38968700291163666</v>
      </c>
      <c r="H8683" s="19"/>
      <c r="I8683" s="19">
        <v>2.115988013924177E-2</v>
      </c>
      <c r="J8683" s="19"/>
      <c r="K8683" s="19">
        <v>0.85594700066692986</v>
      </c>
      <c r="L8683" s="19"/>
      <c r="M8683" s="19">
        <v>1.538186371335442</v>
      </c>
      <c r="N8683" s="19"/>
      <c r="O8683" s="19"/>
      <c r="P8683" s="50">
        <v>1.803891949087871E-2</v>
      </c>
      <c r="R8683" s="9" t="s">
        <v>0</v>
      </c>
    </row>
    <row r="8684" spans="2:18" x14ac:dyDescent="0.2">
      <c r="B8684" s="25">
        <v>8454</v>
      </c>
      <c r="C8684" s="193"/>
      <c r="D8684" s="19">
        <v>0.74647281110157293</v>
      </c>
      <c r="E8684" s="19"/>
      <c r="F8684" s="19">
        <v>0.63291932739765111</v>
      </c>
      <c r="G8684" s="19"/>
      <c r="H8684" s="19">
        <v>1.2111111557681797</v>
      </c>
      <c r="I8684" s="19"/>
      <c r="J8684" s="19">
        <v>0.26855811464987356</v>
      </c>
      <c r="K8684" s="19"/>
      <c r="L8684" s="19">
        <v>1.2820786809851066</v>
      </c>
      <c r="M8684" s="19"/>
      <c r="N8684" s="19">
        <v>1.4121433705104245</v>
      </c>
      <c r="O8684" s="19"/>
      <c r="P8684" s="50">
        <v>1.1972389841163202</v>
      </c>
      <c r="R8684" s="9" t="s">
        <v>0</v>
      </c>
    </row>
    <row r="8685" spans="2:18" x14ac:dyDescent="0.2">
      <c r="B8685" s="25">
        <v>8455</v>
      </c>
      <c r="C8685" s="193"/>
      <c r="D8685" s="19">
        <v>0.33972606481269696</v>
      </c>
      <c r="E8685" s="19"/>
      <c r="F8685" s="19">
        <v>0.49938987529342171</v>
      </c>
      <c r="G8685" s="19"/>
      <c r="H8685" s="19">
        <v>0.50951125068847958</v>
      </c>
      <c r="I8685" s="19"/>
      <c r="J8685" s="19">
        <v>1.475470736022386</v>
      </c>
      <c r="K8685" s="19"/>
      <c r="L8685" s="19">
        <v>1.2070816625795544</v>
      </c>
      <c r="M8685" s="19"/>
      <c r="N8685" s="19">
        <v>1.0270994138503582</v>
      </c>
      <c r="O8685" s="19"/>
      <c r="P8685" s="50">
        <v>1.2976066758137665</v>
      </c>
      <c r="R8685" s="9" t="s">
        <v>0</v>
      </c>
    </row>
    <row r="8686" spans="2:18" x14ac:dyDescent="0.2">
      <c r="B8686" s="25">
        <v>8456</v>
      </c>
      <c r="C8686" s="193"/>
      <c r="D8686" s="19">
        <v>1.9818432903351022</v>
      </c>
      <c r="E8686" s="19"/>
      <c r="F8686" s="19">
        <v>2.4357180512239305</v>
      </c>
      <c r="G8686" s="19"/>
      <c r="H8686" s="19">
        <v>1.3129935026591695</v>
      </c>
      <c r="I8686" s="19"/>
      <c r="J8686" s="19">
        <v>2.2288723161624953</v>
      </c>
      <c r="K8686" s="19"/>
      <c r="L8686" s="19">
        <v>2.17408728875774</v>
      </c>
      <c r="M8686" s="19"/>
      <c r="N8686" s="19">
        <v>4.0485594688922903</v>
      </c>
      <c r="O8686" s="19"/>
      <c r="P8686" s="50">
        <v>1.3588675469851785</v>
      </c>
      <c r="R8686" s="9" t="s">
        <v>0</v>
      </c>
    </row>
    <row r="8687" spans="2:18" x14ac:dyDescent="0.2">
      <c r="B8687" s="25">
        <v>8457</v>
      </c>
      <c r="C8687" s="193">
        <v>0.98851669154358279</v>
      </c>
      <c r="D8687" s="19"/>
      <c r="E8687" s="19">
        <v>0.77829262488531381</v>
      </c>
      <c r="F8687" s="19"/>
      <c r="G8687" s="19">
        <v>0.11663684189877511</v>
      </c>
      <c r="H8687" s="19"/>
      <c r="I8687" s="19">
        <v>0.17004791579462572</v>
      </c>
      <c r="J8687" s="19"/>
      <c r="K8687" s="19"/>
      <c r="L8687" s="19">
        <v>6.2411816453676822E-3</v>
      </c>
      <c r="M8687" s="19"/>
      <c r="N8687" s="19">
        <v>0.66877533962870828</v>
      </c>
      <c r="O8687" s="19">
        <v>3.4963793005451556E-2</v>
      </c>
      <c r="P8687" s="50"/>
      <c r="R8687" s="9" t="s">
        <v>0</v>
      </c>
    </row>
    <row r="8688" spans="2:18" x14ac:dyDescent="0.2">
      <c r="B8688" s="25">
        <v>8458</v>
      </c>
      <c r="C8688" s="193"/>
      <c r="D8688" s="19">
        <v>0.60954783484531827</v>
      </c>
      <c r="E8688" s="19">
        <v>1.2269599453682569</v>
      </c>
      <c r="F8688" s="19"/>
      <c r="G8688" s="19">
        <v>0.49541525596786218</v>
      </c>
      <c r="H8688" s="19"/>
      <c r="I8688" s="19">
        <v>1.0845604029260292</v>
      </c>
      <c r="J8688" s="19"/>
      <c r="K8688" s="19">
        <v>0.80898236279797653</v>
      </c>
      <c r="L8688" s="19"/>
      <c r="M8688" s="19">
        <v>0.47344753096045855</v>
      </c>
      <c r="N8688" s="19"/>
      <c r="O8688" s="19">
        <v>1.1639297909731567</v>
      </c>
      <c r="P8688" s="50"/>
      <c r="R8688" s="9" t="s">
        <v>0</v>
      </c>
    </row>
    <row r="8689" spans="2:18" x14ac:dyDescent="0.2">
      <c r="B8689" s="25">
        <v>8459</v>
      </c>
      <c r="C8689" s="193"/>
      <c r="D8689" s="19">
        <v>0.33712114196183984</v>
      </c>
      <c r="E8689" s="19"/>
      <c r="F8689" s="19">
        <v>0.98604120885791058</v>
      </c>
      <c r="G8689" s="19"/>
      <c r="H8689" s="19">
        <v>0.86251745277718184</v>
      </c>
      <c r="I8689" s="19"/>
      <c r="J8689" s="19">
        <v>1.4849280141349996</v>
      </c>
      <c r="K8689" s="19"/>
      <c r="L8689" s="19">
        <v>0.61637805013925484</v>
      </c>
      <c r="M8689" s="19"/>
      <c r="N8689" s="19">
        <v>0.8688432685115407</v>
      </c>
      <c r="O8689" s="19"/>
      <c r="P8689" s="50">
        <v>1.3985435754134532</v>
      </c>
      <c r="R8689" s="9" t="s">
        <v>0</v>
      </c>
    </row>
    <row r="8690" spans="2:18" x14ac:dyDescent="0.2">
      <c r="B8690" s="25">
        <v>8460</v>
      </c>
      <c r="C8690" s="193"/>
      <c r="D8690" s="19">
        <v>1.5584659620399746</v>
      </c>
      <c r="E8690" s="19"/>
      <c r="F8690" s="19">
        <v>0.87947309072050539</v>
      </c>
      <c r="G8690" s="19"/>
      <c r="H8690" s="19">
        <v>1.1032830532214219</v>
      </c>
      <c r="I8690" s="19"/>
      <c r="J8690" s="19">
        <v>1.0799405751075504</v>
      </c>
      <c r="K8690" s="19">
        <v>0.1005393708454292</v>
      </c>
      <c r="L8690" s="19"/>
      <c r="M8690" s="19"/>
      <c r="N8690" s="19">
        <v>1.080882792200063</v>
      </c>
      <c r="O8690" s="19"/>
      <c r="P8690" s="50">
        <v>1.0035044983046209</v>
      </c>
      <c r="R8690" s="9" t="s">
        <v>0</v>
      </c>
    </row>
    <row r="8691" spans="2:18" x14ac:dyDescent="0.2">
      <c r="B8691" s="25">
        <v>8461</v>
      </c>
      <c r="C8691" s="193"/>
      <c r="D8691" s="19">
        <v>1.0061298918516679</v>
      </c>
      <c r="E8691" s="19"/>
      <c r="F8691" s="19">
        <v>1.3847129481115321</v>
      </c>
      <c r="G8691" s="19"/>
      <c r="H8691" s="19">
        <v>1.3427796504579186</v>
      </c>
      <c r="I8691" s="19"/>
      <c r="J8691" s="19">
        <v>2.057484055062158</v>
      </c>
      <c r="K8691" s="19"/>
      <c r="L8691" s="19">
        <v>0.1420314508542582</v>
      </c>
      <c r="M8691" s="19"/>
      <c r="N8691" s="19">
        <v>1.4701852985298949</v>
      </c>
      <c r="O8691" s="19"/>
      <c r="P8691" s="50">
        <v>0.63363942099220616</v>
      </c>
      <c r="R8691" s="9" t="s">
        <v>0</v>
      </c>
    </row>
    <row r="8692" spans="2:18" x14ac:dyDescent="0.2">
      <c r="B8692" s="25">
        <v>8462</v>
      </c>
      <c r="C8692" s="193">
        <v>0.57216427475671849</v>
      </c>
      <c r="D8692" s="19"/>
      <c r="E8692" s="19">
        <v>1.0149196058417447</v>
      </c>
      <c r="F8692" s="19"/>
      <c r="G8692" s="19">
        <v>0.94708793838664906</v>
      </c>
      <c r="H8692" s="19"/>
      <c r="I8692" s="19">
        <v>0.59248687238529385</v>
      </c>
      <c r="J8692" s="19"/>
      <c r="K8692" s="19">
        <v>1.0553217877882091</v>
      </c>
      <c r="L8692" s="19"/>
      <c r="M8692" s="19">
        <v>1.0301302077920458</v>
      </c>
      <c r="N8692" s="19"/>
      <c r="O8692" s="19">
        <v>0.45302151723860856</v>
      </c>
      <c r="P8692" s="50"/>
      <c r="R8692" s="9" t="s">
        <v>0</v>
      </c>
    </row>
    <row r="8693" spans="2:18" x14ac:dyDescent="0.2">
      <c r="B8693" s="25">
        <v>8463</v>
      </c>
      <c r="C8693" s="193"/>
      <c r="D8693" s="19">
        <v>0.67576215298903275</v>
      </c>
      <c r="E8693" s="19"/>
      <c r="F8693" s="19">
        <v>0.47529536480852097</v>
      </c>
      <c r="G8693" s="19"/>
      <c r="H8693" s="19">
        <v>0.64559801992407018</v>
      </c>
      <c r="I8693" s="19">
        <v>8.2616254653857205E-2</v>
      </c>
      <c r="J8693" s="19"/>
      <c r="K8693" s="19"/>
      <c r="L8693" s="19">
        <v>7.7919924589308479E-2</v>
      </c>
      <c r="M8693" s="19"/>
      <c r="N8693" s="19">
        <v>0.36519615669647421</v>
      </c>
      <c r="O8693" s="19"/>
      <c r="P8693" s="50">
        <v>0.51439663493527144</v>
      </c>
      <c r="R8693" s="9" t="s">
        <v>0</v>
      </c>
    </row>
    <row r="8694" spans="2:18" x14ac:dyDescent="0.2">
      <c r="B8694" s="25">
        <v>8464</v>
      </c>
      <c r="C8694" s="193"/>
      <c r="D8694" s="19">
        <v>0.19921535644297897</v>
      </c>
      <c r="E8694" s="19">
        <v>3.3894395271672643E-2</v>
      </c>
      <c r="F8694" s="19"/>
      <c r="G8694" s="19">
        <v>0.70303293313292059</v>
      </c>
      <c r="H8694" s="19"/>
      <c r="I8694" s="19"/>
      <c r="J8694" s="19">
        <v>0.61993728805529302</v>
      </c>
      <c r="K8694" s="19">
        <v>0.1405770830890283</v>
      </c>
      <c r="L8694" s="19"/>
      <c r="M8694" s="19"/>
      <c r="N8694" s="19">
        <v>1.0877844005708561</v>
      </c>
      <c r="O8694" s="19">
        <v>0.85946789668289292</v>
      </c>
      <c r="P8694" s="50"/>
      <c r="R8694" s="9" t="s">
        <v>0</v>
      </c>
    </row>
    <row r="8695" spans="2:18" x14ac:dyDescent="0.2">
      <c r="B8695" s="25">
        <v>8465</v>
      </c>
      <c r="C8695" s="193"/>
      <c r="D8695" s="19">
        <v>0.87172171421239653</v>
      </c>
      <c r="E8695" s="19"/>
      <c r="F8695" s="19">
        <v>0.91011736612471605</v>
      </c>
      <c r="G8695" s="19"/>
      <c r="H8695" s="19">
        <v>1.7668868133809621</v>
      </c>
      <c r="I8695" s="19"/>
      <c r="J8695" s="19">
        <v>0.17863133278322618</v>
      </c>
      <c r="K8695" s="19"/>
      <c r="L8695" s="19">
        <v>1.0202743407378705</v>
      </c>
      <c r="M8695" s="19"/>
      <c r="N8695" s="19">
        <v>0.64446323538403283</v>
      </c>
      <c r="O8695" s="19"/>
      <c r="P8695" s="50">
        <v>1.2419281998373544</v>
      </c>
      <c r="R8695" s="9" t="s">
        <v>0</v>
      </c>
    </row>
    <row r="8696" spans="2:18" x14ac:dyDescent="0.2">
      <c r="B8696" s="25">
        <v>8466</v>
      </c>
      <c r="C8696" s="193">
        <v>0.65135256562047361</v>
      </c>
      <c r="D8696" s="19"/>
      <c r="E8696" s="19">
        <v>0.51653874058271143</v>
      </c>
      <c r="F8696" s="19"/>
      <c r="G8696" s="19">
        <v>1.0824052125684056</v>
      </c>
      <c r="H8696" s="19"/>
      <c r="I8696" s="19">
        <v>1.3924683705624399</v>
      </c>
      <c r="J8696" s="19"/>
      <c r="K8696" s="19">
        <v>1.5880608038565571</v>
      </c>
      <c r="L8696" s="19"/>
      <c r="M8696" s="19">
        <v>0.88916529077474327</v>
      </c>
      <c r="N8696" s="19"/>
      <c r="O8696" s="19">
        <v>1.2600488391277853</v>
      </c>
      <c r="P8696" s="50"/>
      <c r="R8696" s="9" t="s">
        <v>0</v>
      </c>
    </row>
    <row r="8697" spans="2:18" x14ac:dyDescent="0.2">
      <c r="B8697" s="25">
        <v>8467</v>
      </c>
      <c r="C8697" s="193"/>
      <c r="D8697" s="19">
        <v>0.81235785904201907</v>
      </c>
      <c r="E8697" s="19"/>
      <c r="F8697" s="19">
        <v>0.33648088616484562</v>
      </c>
      <c r="G8697" s="19"/>
      <c r="H8697" s="19">
        <v>0.55805683318603516</v>
      </c>
      <c r="I8697" s="19"/>
      <c r="J8697" s="19">
        <v>0.37845698598441557</v>
      </c>
      <c r="K8697" s="19">
        <v>0.85628888755994981</v>
      </c>
      <c r="L8697" s="19"/>
      <c r="M8697" s="19"/>
      <c r="N8697" s="19">
        <v>1.1388469380331254</v>
      </c>
      <c r="O8697" s="19"/>
      <c r="P8697" s="50">
        <v>1.3440172515048954</v>
      </c>
      <c r="R8697" s="9" t="s">
        <v>0</v>
      </c>
    </row>
    <row r="8698" spans="2:18" x14ac:dyDescent="0.2">
      <c r="B8698" s="25">
        <v>8468</v>
      </c>
      <c r="C8698" s="193">
        <v>0.34696319301277012</v>
      </c>
      <c r="D8698" s="19"/>
      <c r="E8698" s="19">
        <v>1.0563676287711619</v>
      </c>
      <c r="F8698" s="19"/>
      <c r="G8698" s="19">
        <v>0.3367956656718416</v>
      </c>
      <c r="H8698" s="19"/>
      <c r="I8698" s="19"/>
      <c r="J8698" s="19">
        <v>9.5844605129382018E-2</v>
      </c>
      <c r="K8698" s="19">
        <v>0.41438050000506871</v>
      </c>
      <c r="L8698" s="19"/>
      <c r="M8698" s="19">
        <v>0.62558366630517348</v>
      </c>
      <c r="N8698" s="19"/>
      <c r="O8698" s="19"/>
      <c r="P8698" s="50">
        <v>0.4626060828889676</v>
      </c>
      <c r="R8698" s="9" t="s">
        <v>0</v>
      </c>
    </row>
    <row r="8699" spans="2:18" x14ac:dyDescent="0.2">
      <c r="B8699" s="25">
        <v>8469</v>
      </c>
      <c r="C8699" s="193"/>
      <c r="D8699" s="19">
        <v>0.30492069247261494</v>
      </c>
      <c r="E8699" s="19"/>
      <c r="F8699" s="19">
        <v>1.1861887541358684</v>
      </c>
      <c r="G8699" s="19"/>
      <c r="H8699" s="19">
        <v>1.3446296825121884</v>
      </c>
      <c r="I8699" s="19">
        <v>0.42174664883995799</v>
      </c>
      <c r="J8699" s="19"/>
      <c r="K8699" s="19"/>
      <c r="L8699" s="19">
        <v>0.27181987896115722</v>
      </c>
      <c r="M8699" s="19"/>
      <c r="N8699" s="19">
        <v>1.2208999443663415</v>
      </c>
      <c r="O8699" s="19"/>
      <c r="P8699" s="50">
        <v>1.4250386326149291</v>
      </c>
      <c r="R8699" s="9" t="s">
        <v>0</v>
      </c>
    </row>
    <row r="8700" spans="2:18" x14ac:dyDescent="0.2">
      <c r="B8700" s="25">
        <v>8470</v>
      </c>
      <c r="C8700" s="193">
        <v>0.63112501060279025</v>
      </c>
      <c r="D8700" s="19"/>
      <c r="E8700" s="19"/>
      <c r="F8700" s="19">
        <v>3.2055067923464436E-2</v>
      </c>
      <c r="G8700" s="19">
        <v>8.0725223978075994E-2</v>
      </c>
      <c r="H8700" s="19"/>
      <c r="I8700" s="19">
        <v>0.4029827248181822</v>
      </c>
      <c r="J8700" s="19"/>
      <c r="K8700" s="19">
        <v>0.46379267207511837</v>
      </c>
      <c r="L8700" s="19"/>
      <c r="M8700" s="19">
        <v>0.27354988335545832</v>
      </c>
      <c r="N8700" s="19"/>
      <c r="O8700" s="19">
        <v>0.22364131897140524</v>
      </c>
      <c r="P8700" s="50"/>
      <c r="R8700" s="9" t="s">
        <v>0</v>
      </c>
    </row>
    <row r="8701" spans="2:18" x14ac:dyDescent="0.2">
      <c r="B8701" s="25">
        <v>8471</v>
      </c>
      <c r="C8701" s="193">
        <v>1.3442679433144211</v>
      </c>
      <c r="D8701" s="19"/>
      <c r="E8701" s="19">
        <v>1.2567159624289537</v>
      </c>
      <c r="F8701" s="19"/>
      <c r="G8701" s="19">
        <v>1.7984614776140717</v>
      </c>
      <c r="H8701" s="19"/>
      <c r="I8701" s="19">
        <v>0.98891221515359229</v>
      </c>
      <c r="J8701" s="19"/>
      <c r="K8701" s="19">
        <v>0.50977882439643263</v>
      </c>
      <c r="L8701" s="19"/>
      <c r="M8701" s="19">
        <v>1.9863351878608935</v>
      </c>
      <c r="N8701" s="19"/>
      <c r="O8701" s="19">
        <v>0.64043756124510698</v>
      </c>
      <c r="P8701" s="50"/>
      <c r="R8701" s="9" t="s">
        <v>0</v>
      </c>
    </row>
    <row r="8702" spans="2:18" x14ac:dyDescent="0.2">
      <c r="B8702" s="25">
        <v>8472</v>
      </c>
      <c r="C8702" s="193">
        <v>1.0182232678809985E-2</v>
      </c>
      <c r="D8702" s="19"/>
      <c r="E8702" s="19">
        <v>0.19446840353271588</v>
      </c>
      <c r="F8702" s="19"/>
      <c r="G8702" s="19">
        <v>0.27462650023924801</v>
      </c>
      <c r="H8702" s="19"/>
      <c r="I8702" s="19">
        <v>0.42605230534664401</v>
      </c>
      <c r="J8702" s="19"/>
      <c r="K8702" s="19">
        <v>0.38852669341810747</v>
      </c>
      <c r="L8702" s="19"/>
      <c r="M8702" s="19">
        <v>0.26677477753463352</v>
      </c>
      <c r="N8702" s="19"/>
      <c r="O8702" s="19">
        <v>0.68795076742749339</v>
      </c>
      <c r="P8702" s="50"/>
      <c r="R8702" s="9" t="s">
        <v>0</v>
      </c>
    </row>
    <row r="8703" spans="2:18" x14ac:dyDescent="0.2">
      <c r="B8703" s="25">
        <v>8473</v>
      </c>
      <c r="C8703" s="193"/>
      <c r="D8703" s="19">
        <v>0.60612451651453625</v>
      </c>
      <c r="E8703" s="19"/>
      <c r="F8703" s="19">
        <v>0.24571972860042873</v>
      </c>
      <c r="G8703" s="19">
        <v>0.57774422588915497</v>
      </c>
      <c r="H8703" s="19"/>
      <c r="I8703" s="19">
        <v>0.26835498454205325</v>
      </c>
      <c r="J8703" s="19"/>
      <c r="K8703" s="19">
        <v>0.12510863494627056</v>
      </c>
      <c r="L8703" s="19"/>
      <c r="M8703" s="19">
        <v>0.21463860251819378</v>
      </c>
      <c r="N8703" s="19"/>
      <c r="O8703" s="19"/>
      <c r="P8703" s="50">
        <v>8.5122438655346105E-2</v>
      </c>
      <c r="R8703" s="9" t="s">
        <v>0</v>
      </c>
    </row>
    <row r="8704" spans="2:18" x14ac:dyDescent="0.2">
      <c r="B8704" s="25">
        <v>8474</v>
      </c>
      <c r="C8704" s="193">
        <v>0.20486424450170027</v>
      </c>
      <c r="D8704" s="19"/>
      <c r="E8704" s="19">
        <v>0.45934219614654703</v>
      </c>
      <c r="F8704" s="19"/>
      <c r="G8704" s="19">
        <v>0.52298823154620344</v>
      </c>
      <c r="H8704" s="19"/>
      <c r="I8704" s="19">
        <v>0.21104004759632497</v>
      </c>
      <c r="J8704" s="19"/>
      <c r="K8704" s="19"/>
      <c r="L8704" s="19">
        <v>0.18136656232110074</v>
      </c>
      <c r="M8704" s="19">
        <v>0.2272523943790079</v>
      </c>
      <c r="N8704" s="19"/>
      <c r="O8704" s="19"/>
      <c r="P8704" s="50">
        <v>4.4166221217043257E-2</v>
      </c>
      <c r="R8704" s="9" t="s">
        <v>0</v>
      </c>
    </row>
    <row r="8705" spans="2:18" x14ac:dyDescent="0.2">
      <c r="B8705" s="25">
        <v>8475</v>
      </c>
      <c r="C8705" s="193"/>
      <c r="D8705" s="19">
        <v>4.4615520805995956E-2</v>
      </c>
      <c r="E8705" s="19">
        <v>3.3472261722030314E-3</v>
      </c>
      <c r="F8705" s="19"/>
      <c r="G8705" s="19">
        <v>0.78911743088249764</v>
      </c>
      <c r="H8705" s="19"/>
      <c r="I8705" s="19">
        <v>0.6480025309476124</v>
      </c>
      <c r="J8705" s="19"/>
      <c r="K8705" s="19">
        <v>0.30177926401507743</v>
      </c>
      <c r="L8705" s="19"/>
      <c r="M8705" s="19">
        <v>0.20329036834074235</v>
      </c>
      <c r="N8705" s="19"/>
      <c r="O8705" s="19">
        <v>0.43837124219189</v>
      </c>
      <c r="P8705" s="50"/>
      <c r="R8705" s="9" t="s">
        <v>0</v>
      </c>
    </row>
    <row r="8706" spans="2:18" x14ac:dyDescent="0.2">
      <c r="B8706" s="25">
        <v>8476</v>
      </c>
      <c r="C8706" s="193"/>
      <c r="D8706" s="19">
        <v>0.45222540865269417</v>
      </c>
      <c r="E8706" s="19"/>
      <c r="F8706" s="19">
        <v>0.55174761458468646</v>
      </c>
      <c r="G8706" s="19"/>
      <c r="H8706" s="19">
        <v>0.24204056592597883</v>
      </c>
      <c r="I8706" s="19"/>
      <c r="J8706" s="19">
        <v>0.18048825842507363</v>
      </c>
      <c r="K8706" s="19"/>
      <c r="L8706" s="19">
        <v>0.98446321970672079</v>
      </c>
      <c r="M8706" s="19"/>
      <c r="N8706" s="19">
        <v>1.2392433097660829</v>
      </c>
      <c r="O8706" s="19"/>
      <c r="P8706" s="50">
        <v>0.4398295710721089</v>
      </c>
      <c r="R8706" s="9" t="s">
        <v>0</v>
      </c>
    </row>
    <row r="8707" spans="2:18" x14ac:dyDescent="0.2">
      <c r="B8707" s="25">
        <v>8477</v>
      </c>
      <c r="C8707" s="193">
        <v>0.76758176135685052</v>
      </c>
      <c r="D8707" s="19"/>
      <c r="E8707" s="19">
        <v>0.71894921525509792</v>
      </c>
      <c r="F8707" s="19"/>
      <c r="G8707" s="19">
        <v>1.2259421221243088</v>
      </c>
      <c r="H8707" s="19"/>
      <c r="I8707" s="19">
        <v>0.97305519523486106</v>
      </c>
      <c r="J8707" s="19"/>
      <c r="K8707" s="19">
        <v>1.2957064260159148</v>
      </c>
      <c r="L8707" s="19"/>
      <c r="M8707" s="19">
        <v>1.134743077559712</v>
      </c>
      <c r="N8707" s="19"/>
      <c r="O8707" s="19">
        <v>0.8964488544067073</v>
      </c>
      <c r="P8707" s="50"/>
      <c r="R8707" s="9" t="s">
        <v>0</v>
      </c>
    </row>
    <row r="8708" spans="2:18" x14ac:dyDescent="0.2">
      <c r="B8708" s="25">
        <v>8478</v>
      </c>
      <c r="C8708" s="193">
        <v>0.93159576296538849</v>
      </c>
      <c r="D8708" s="19"/>
      <c r="E8708" s="19">
        <v>0.50867605019139872</v>
      </c>
      <c r="F8708" s="19"/>
      <c r="G8708" s="19"/>
      <c r="H8708" s="19">
        <v>0.36910114888833084</v>
      </c>
      <c r="I8708" s="19">
        <v>1.1926139233343951</v>
      </c>
      <c r="J8708" s="19"/>
      <c r="K8708" s="19">
        <v>1.4160277567204194E-2</v>
      </c>
      <c r="L8708" s="19"/>
      <c r="M8708" s="19">
        <v>0.56230272986260288</v>
      </c>
      <c r="N8708" s="19"/>
      <c r="O8708" s="19">
        <v>0.2766325889956055</v>
      </c>
      <c r="P8708" s="50"/>
      <c r="R8708" s="9" t="s">
        <v>0</v>
      </c>
    </row>
    <row r="8709" spans="2:18" x14ac:dyDescent="0.2">
      <c r="B8709" s="25">
        <v>8479</v>
      </c>
      <c r="C8709" s="193">
        <v>0.54396038353412934</v>
      </c>
      <c r="D8709" s="19"/>
      <c r="E8709" s="19">
        <v>0.45307435732134266</v>
      </c>
      <c r="F8709" s="19"/>
      <c r="G8709" s="19">
        <v>0.84889424463172547</v>
      </c>
      <c r="H8709" s="19"/>
      <c r="I8709" s="19">
        <v>0.89583588459685526</v>
      </c>
      <c r="J8709" s="19"/>
      <c r="K8709" s="19">
        <v>0.56480277054529626</v>
      </c>
      <c r="L8709" s="19"/>
      <c r="M8709" s="19">
        <v>2.1442924645496029</v>
      </c>
      <c r="N8709" s="19"/>
      <c r="O8709" s="19">
        <v>1.322943305011584</v>
      </c>
      <c r="P8709" s="50"/>
      <c r="R8709" s="9" t="s">
        <v>0</v>
      </c>
    </row>
    <row r="8710" spans="2:18" x14ac:dyDescent="0.2">
      <c r="B8710" s="25">
        <v>8480</v>
      </c>
      <c r="C8710" s="193"/>
      <c r="D8710" s="19">
        <v>0.11818185946746651</v>
      </c>
      <c r="E8710" s="19"/>
      <c r="F8710" s="19">
        <v>0.41855191216321358</v>
      </c>
      <c r="G8710" s="19"/>
      <c r="H8710" s="19">
        <v>1.0698676196147583</v>
      </c>
      <c r="I8710" s="19"/>
      <c r="J8710" s="19">
        <v>0.10833366003018687</v>
      </c>
      <c r="K8710" s="19"/>
      <c r="L8710" s="19">
        <v>0.79208134058143509</v>
      </c>
      <c r="M8710" s="19"/>
      <c r="N8710" s="19">
        <v>0.76083563441678803</v>
      </c>
      <c r="O8710" s="19"/>
      <c r="P8710" s="50">
        <v>1.2833409243956277</v>
      </c>
      <c r="R8710" s="9" t="s">
        <v>0</v>
      </c>
    </row>
    <row r="8711" spans="2:18" x14ac:dyDescent="0.2">
      <c r="B8711" s="25">
        <v>8481</v>
      </c>
      <c r="C8711" s="193">
        <v>0.84606349319583374</v>
      </c>
      <c r="D8711" s="19"/>
      <c r="E8711" s="19">
        <v>2.0262719421287967</v>
      </c>
      <c r="F8711" s="19"/>
      <c r="G8711" s="19">
        <v>1.0348850310676185</v>
      </c>
      <c r="H8711" s="19"/>
      <c r="I8711" s="19">
        <v>2.3673701876717397</v>
      </c>
      <c r="J8711" s="19"/>
      <c r="K8711" s="19">
        <v>1.8457872273731826</v>
      </c>
      <c r="L8711" s="19"/>
      <c r="M8711" s="19">
        <v>1.3407902785716956</v>
      </c>
      <c r="N8711" s="19"/>
      <c r="O8711" s="19">
        <v>1.7532434758858384</v>
      </c>
      <c r="P8711" s="50"/>
      <c r="R8711" s="9" t="s">
        <v>0</v>
      </c>
    </row>
    <row r="8712" spans="2:18" x14ac:dyDescent="0.2">
      <c r="B8712" s="25">
        <v>8482</v>
      </c>
      <c r="C8712" s="193"/>
      <c r="D8712" s="19">
        <v>0.27219475327370796</v>
      </c>
      <c r="E8712" s="19"/>
      <c r="F8712" s="19">
        <v>1.3174159704740295E-2</v>
      </c>
      <c r="G8712" s="19">
        <v>0.29074591028896046</v>
      </c>
      <c r="H8712" s="19"/>
      <c r="I8712" s="19"/>
      <c r="J8712" s="19">
        <v>0.71899339970333254</v>
      </c>
      <c r="K8712" s="19"/>
      <c r="L8712" s="19">
        <v>0.3048260324107428</v>
      </c>
      <c r="M8712" s="19">
        <v>0.19075296572735861</v>
      </c>
      <c r="N8712" s="19"/>
      <c r="O8712" s="19">
        <v>1.122200979206238</v>
      </c>
      <c r="P8712" s="50"/>
      <c r="R8712" s="9" t="s">
        <v>0</v>
      </c>
    </row>
    <row r="8713" spans="2:18" x14ac:dyDescent="0.2">
      <c r="B8713" s="25">
        <v>8483</v>
      </c>
      <c r="C8713" s="193">
        <v>0.3203877211955044</v>
      </c>
      <c r="D8713" s="19"/>
      <c r="E8713" s="19"/>
      <c r="F8713" s="19">
        <v>7.2348704374074008E-2</v>
      </c>
      <c r="G8713" s="19">
        <v>0.4428023092051015</v>
      </c>
      <c r="H8713" s="19"/>
      <c r="I8713" s="19"/>
      <c r="J8713" s="19">
        <v>0.58296474444384527</v>
      </c>
      <c r="K8713" s="19">
        <v>0.52353352550922161</v>
      </c>
      <c r="L8713" s="19"/>
      <c r="M8713" s="19">
        <v>7.6880518529741954E-2</v>
      </c>
      <c r="N8713" s="19"/>
      <c r="O8713" s="19"/>
      <c r="P8713" s="50">
        <v>0.30335047802523679</v>
      </c>
      <c r="R8713" s="9" t="s">
        <v>0</v>
      </c>
    </row>
    <row r="8714" spans="2:18" x14ac:dyDescent="0.2">
      <c r="B8714" s="25">
        <v>8484</v>
      </c>
      <c r="C8714" s="193"/>
      <c r="D8714" s="19">
        <v>1.3842761945506157</v>
      </c>
      <c r="E8714" s="19"/>
      <c r="F8714" s="19">
        <v>0.4029890613113235</v>
      </c>
      <c r="G8714" s="19">
        <v>0.18651764471758253</v>
      </c>
      <c r="H8714" s="19"/>
      <c r="I8714" s="19">
        <v>3.0102705565009994E-2</v>
      </c>
      <c r="J8714" s="19"/>
      <c r="K8714" s="19"/>
      <c r="L8714" s="19">
        <v>0.19574453357557281</v>
      </c>
      <c r="M8714" s="19"/>
      <c r="N8714" s="19">
        <v>0.767835312018329</v>
      </c>
      <c r="O8714" s="19">
        <v>0.42430218036997563</v>
      </c>
      <c r="P8714" s="50"/>
      <c r="R8714" s="9" t="s">
        <v>0</v>
      </c>
    </row>
    <row r="8715" spans="2:18" x14ac:dyDescent="0.2">
      <c r="B8715" s="25">
        <v>8485</v>
      </c>
      <c r="C8715" s="193"/>
      <c r="D8715" s="19">
        <v>0.5137425636552001</v>
      </c>
      <c r="E8715" s="19"/>
      <c r="F8715" s="19">
        <v>1.5880321077802595</v>
      </c>
      <c r="G8715" s="19"/>
      <c r="H8715" s="19">
        <v>0.96869809246144833</v>
      </c>
      <c r="I8715" s="19"/>
      <c r="J8715" s="19">
        <v>1.6139368253459039</v>
      </c>
      <c r="K8715" s="19"/>
      <c r="L8715" s="19">
        <v>1.9504593413773141</v>
      </c>
      <c r="M8715" s="19"/>
      <c r="N8715" s="19">
        <v>1.0286457531100863</v>
      </c>
      <c r="O8715" s="19"/>
      <c r="P8715" s="50">
        <v>1.3870342792707453</v>
      </c>
      <c r="R8715" s="9" t="s">
        <v>0</v>
      </c>
    </row>
    <row r="8716" spans="2:18" x14ac:dyDescent="0.2">
      <c r="B8716" s="25">
        <v>8486</v>
      </c>
      <c r="C8716" s="193">
        <v>0.51742018425842962</v>
      </c>
      <c r="D8716" s="19"/>
      <c r="E8716" s="19"/>
      <c r="F8716" s="19">
        <v>0.63495011583510608</v>
      </c>
      <c r="G8716" s="19"/>
      <c r="H8716" s="19">
        <v>0.11406870016079969</v>
      </c>
      <c r="I8716" s="19"/>
      <c r="J8716" s="19">
        <v>0.91919853496943993</v>
      </c>
      <c r="K8716" s="19">
        <v>0.24417990515096541</v>
      </c>
      <c r="L8716" s="19"/>
      <c r="M8716" s="19"/>
      <c r="N8716" s="19">
        <v>0.93677791242544495</v>
      </c>
      <c r="O8716" s="19"/>
      <c r="P8716" s="50">
        <v>0.36583446231013317</v>
      </c>
      <c r="R8716" s="9" t="s">
        <v>0</v>
      </c>
    </row>
    <row r="8717" spans="2:18" x14ac:dyDescent="0.2">
      <c r="B8717" s="25">
        <v>8487</v>
      </c>
      <c r="C8717" s="193">
        <v>0.69002752351572516</v>
      </c>
      <c r="D8717" s="19"/>
      <c r="E8717" s="19">
        <v>2.0478008236808138</v>
      </c>
      <c r="F8717" s="19"/>
      <c r="G8717" s="19">
        <v>1.434252389830418</v>
      </c>
      <c r="H8717" s="19"/>
      <c r="I8717" s="19">
        <v>1.0681998861408815</v>
      </c>
      <c r="J8717" s="19"/>
      <c r="K8717" s="19">
        <v>0.52608638357585547</v>
      </c>
      <c r="L8717" s="19"/>
      <c r="M8717" s="19">
        <v>0.67489641299336145</v>
      </c>
      <c r="N8717" s="19"/>
      <c r="O8717" s="19">
        <v>0.91984613332426601</v>
      </c>
      <c r="P8717" s="50"/>
      <c r="R8717" s="9" t="s">
        <v>0</v>
      </c>
    </row>
    <row r="8718" spans="2:18" x14ac:dyDescent="0.2">
      <c r="B8718" s="25">
        <v>8488</v>
      </c>
      <c r="C8718" s="193"/>
      <c r="D8718" s="19">
        <v>0.61619658406224886</v>
      </c>
      <c r="E8718" s="19"/>
      <c r="F8718" s="19">
        <v>0.60852977013229126</v>
      </c>
      <c r="G8718" s="19"/>
      <c r="H8718" s="19">
        <v>0.11402162941652468</v>
      </c>
      <c r="I8718" s="19"/>
      <c r="J8718" s="19">
        <v>0.20524245833609725</v>
      </c>
      <c r="K8718" s="19"/>
      <c r="L8718" s="19">
        <v>0.85082429218535394</v>
      </c>
      <c r="M8718" s="19"/>
      <c r="N8718" s="19">
        <v>0.97704332035395636</v>
      </c>
      <c r="O8718" s="19">
        <v>0.19023943567809901</v>
      </c>
      <c r="P8718" s="50"/>
      <c r="R8718" s="9" t="s">
        <v>0</v>
      </c>
    </row>
    <row r="8719" spans="2:18" x14ac:dyDescent="0.2">
      <c r="B8719" s="25">
        <v>8489</v>
      </c>
      <c r="C8719" s="193"/>
      <c r="D8719" s="19">
        <v>0.56787698856882673</v>
      </c>
      <c r="E8719" s="19">
        <v>0.1840713930686346</v>
      </c>
      <c r="F8719" s="19"/>
      <c r="G8719" s="19"/>
      <c r="H8719" s="19">
        <v>1.0790495263037923</v>
      </c>
      <c r="I8719" s="19">
        <v>0.37856968793427759</v>
      </c>
      <c r="J8719" s="19"/>
      <c r="K8719" s="19">
        <v>5.1873156060965334E-2</v>
      </c>
      <c r="L8719" s="19"/>
      <c r="M8719" s="19">
        <v>3.7488409550058124E-2</v>
      </c>
      <c r="N8719" s="19"/>
      <c r="O8719" s="19"/>
      <c r="P8719" s="50">
        <v>0.37940692056108338</v>
      </c>
      <c r="R8719" s="9" t="s">
        <v>0</v>
      </c>
    </row>
    <row r="8720" spans="2:18" x14ac:dyDescent="0.2">
      <c r="B8720" s="25">
        <v>8490</v>
      </c>
      <c r="C8720" s="193"/>
      <c r="D8720" s="19">
        <v>0.45988220983427675</v>
      </c>
      <c r="E8720" s="19"/>
      <c r="F8720" s="19">
        <v>0.46477266867930495</v>
      </c>
      <c r="G8720" s="19"/>
      <c r="H8720" s="19">
        <v>0.87313917525377849</v>
      </c>
      <c r="I8720" s="19">
        <v>1.0811996793665422</v>
      </c>
      <c r="J8720" s="19"/>
      <c r="K8720" s="19"/>
      <c r="L8720" s="19">
        <v>1.7462384285122045E-2</v>
      </c>
      <c r="M8720" s="19">
        <v>0.64701979687747957</v>
      </c>
      <c r="N8720" s="19"/>
      <c r="O8720" s="19"/>
      <c r="P8720" s="50">
        <v>0.12254713786125582</v>
      </c>
      <c r="R8720" s="9" t="s">
        <v>0</v>
      </c>
    </row>
    <row r="8721" spans="2:18" x14ac:dyDescent="0.2">
      <c r="B8721" s="25">
        <v>8491</v>
      </c>
      <c r="C8721" s="193"/>
      <c r="D8721" s="19">
        <v>1.4352400569027166</v>
      </c>
      <c r="E8721" s="19"/>
      <c r="F8721" s="19">
        <v>1.9602312657294438</v>
      </c>
      <c r="G8721" s="19"/>
      <c r="H8721" s="19">
        <v>1.2175845744078369</v>
      </c>
      <c r="I8721" s="19"/>
      <c r="J8721" s="19">
        <v>1.7655501143872057</v>
      </c>
      <c r="K8721" s="19"/>
      <c r="L8721" s="19">
        <v>1.2804337181543228</v>
      </c>
      <c r="M8721" s="19"/>
      <c r="N8721" s="19">
        <v>1.6362004043103173</v>
      </c>
      <c r="O8721" s="19"/>
      <c r="P8721" s="50">
        <v>2.0732614140946293</v>
      </c>
      <c r="R8721" s="9" t="s">
        <v>0</v>
      </c>
    </row>
    <row r="8722" spans="2:18" x14ac:dyDescent="0.2">
      <c r="B8722" s="25">
        <v>8492</v>
      </c>
      <c r="C8722" s="193">
        <v>0.27997776397971796</v>
      </c>
      <c r="D8722" s="19"/>
      <c r="E8722" s="19"/>
      <c r="F8722" s="19">
        <v>0.77968134432773128</v>
      </c>
      <c r="G8722" s="19">
        <v>0.13200329391028651</v>
      </c>
      <c r="H8722" s="19"/>
      <c r="I8722" s="19">
        <v>0.41052223463731818</v>
      </c>
      <c r="J8722" s="19"/>
      <c r="K8722" s="19"/>
      <c r="L8722" s="19">
        <v>0.50298182517588819</v>
      </c>
      <c r="M8722" s="19"/>
      <c r="N8722" s="19">
        <v>0.33239872832121892</v>
      </c>
      <c r="O8722" s="19"/>
      <c r="P8722" s="50">
        <v>1.3673848567180908</v>
      </c>
      <c r="R8722" s="9" t="s">
        <v>0</v>
      </c>
    </row>
    <row r="8723" spans="2:18" x14ac:dyDescent="0.2">
      <c r="B8723" s="25">
        <v>8493</v>
      </c>
      <c r="C8723" s="193">
        <v>2.1521860644509641</v>
      </c>
      <c r="D8723" s="19"/>
      <c r="E8723" s="19">
        <v>1.808187582120599</v>
      </c>
      <c r="F8723" s="19"/>
      <c r="G8723" s="19">
        <v>0.85561266234671607</v>
      </c>
      <c r="H8723" s="19"/>
      <c r="I8723" s="19">
        <v>1.1275548105332327</v>
      </c>
      <c r="J8723" s="19"/>
      <c r="K8723" s="19">
        <v>1.6176998865328547</v>
      </c>
      <c r="L8723" s="19"/>
      <c r="M8723" s="19">
        <v>0.49572691809541813</v>
      </c>
      <c r="N8723" s="19"/>
      <c r="O8723" s="19">
        <v>2.5332311278158572</v>
      </c>
      <c r="P8723" s="50"/>
      <c r="R8723" s="9" t="s">
        <v>0</v>
      </c>
    </row>
    <row r="8724" spans="2:18" x14ac:dyDescent="0.2">
      <c r="B8724" s="25">
        <v>8494</v>
      </c>
      <c r="C8724" s="193"/>
      <c r="D8724" s="19">
        <v>2.3943127417042644</v>
      </c>
      <c r="E8724" s="19"/>
      <c r="F8724" s="19">
        <v>2.3905144194647234</v>
      </c>
      <c r="G8724" s="19"/>
      <c r="H8724" s="19">
        <v>1.4312173107348665</v>
      </c>
      <c r="I8724" s="19"/>
      <c r="J8724" s="19">
        <v>1.4060564176194235</v>
      </c>
      <c r="K8724" s="19"/>
      <c r="L8724" s="19">
        <v>2.5072424089966754</v>
      </c>
      <c r="M8724" s="19"/>
      <c r="N8724" s="19">
        <v>1.5251823863400971</v>
      </c>
      <c r="O8724" s="19"/>
      <c r="P8724" s="50">
        <v>2.0310167363693852</v>
      </c>
      <c r="R8724" s="9" t="s">
        <v>0</v>
      </c>
    </row>
    <row r="8725" spans="2:18" x14ac:dyDescent="0.2">
      <c r="B8725" s="25">
        <v>8495</v>
      </c>
      <c r="C8725" s="193">
        <v>1.5291812227803871E-2</v>
      </c>
      <c r="D8725" s="19"/>
      <c r="E8725" s="19"/>
      <c r="F8725" s="19">
        <v>1.1484870749930807</v>
      </c>
      <c r="G8725" s="19"/>
      <c r="H8725" s="19">
        <v>0.89852073126317433</v>
      </c>
      <c r="I8725" s="19"/>
      <c r="J8725" s="19">
        <v>1.1068063709574858</v>
      </c>
      <c r="K8725" s="19"/>
      <c r="L8725" s="19">
        <v>0.6097297558150705</v>
      </c>
      <c r="M8725" s="19">
        <v>8.5369954545775492E-2</v>
      </c>
      <c r="N8725" s="19"/>
      <c r="O8725" s="19"/>
      <c r="P8725" s="50">
        <v>0.91390195224954518</v>
      </c>
      <c r="R8725" s="9" t="s">
        <v>0</v>
      </c>
    </row>
    <row r="8726" spans="2:18" x14ac:dyDescent="0.2">
      <c r="B8726" s="25">
        <v>8496</v>
      </c>
      <c r="C8726" s="193">
        <v>2.5783566749476381E-2</v>
      </c>
      <c r="D8726" s="19"/>
      <c r="E8726" s="19"/>
      <c r="F8726" s="19">
        <v>0.90756835961071047</v>
      </c>
      <c r="G8726" s="19">
        <v>0.16870706694889295</v>
      </c>
      <c r="H8726" s="19"/>
      <c r="I8726" s="19"/>
      <c r="J8726" s="19">
        <v>2.6529435114600489E-2</v>
      </c>
      <c r="K8726" s="19"/>
      <c r="L8726" s="19">
        <v>0.12434257888623673</v>
      </c>
      <c r="M8726" s="19"/>
      <c r="N8726" s="19">
        <v>0.740136188488001</v>
      </c>
      <c r="O8726" s="19">
        <v>0.25257764857321963</v>
      </c>
      <c r="P8726" s="50"/>
      <c r="R8726" s="9" t="s">
        <v>0</v>
      </c>
    </row>
    <row r="8727" spans="2:18" x14ac:dyDescent="0.2">
      <c r="B8727" s="25">
        <v>8497</v>
      </c>
      <c r="C8727" s="193"/>
      <c r="D8727" s="19">
        <v>0.73638918445370716</v>
      </c>
      <c r="E8727" s="19">
        <v>0.21939306862363095</v>
      </c>
      <c r="F8727" s="19"/>
      <c r="G8727" s="19">
        <v>0.13228463102629168</v>
      </c>
      <c r="H8727" s="19"/>
      <c r="I8727" s="19"/>
      <c r="J8727" s="19">
        <v>0.60274286440460778</v>
      </c>
      <c r="K8727" s="19"/>
      <c r="L8727" s="19">
        <v>0.88284633806068291</v>
      </c>
      <c r="M8727" s="19">
        <v>0.10439302436650379</v>
      </c>
      <c r="N8727" s="19"/>
      <c r="O8727" s="19"/>
      <c r="P8727" s="50">
        <v>0.69605770949465695</v>
      </c>
      <c r="R8727" s="9" t="s">
        <v>0</v>
      </c>
    </row>
    <row r="8728" spans="2:18" x14ac:dyDescent="0.2">
      <c r="B8728" s="25">
        <v>8498</v>
      </c>
      <c r="C8728" s="193">
        <v>0.60200169670863046</v>
      </c>
      <c r="D8728" s="19"/>
      <c r="E8728" s="19"/>
      <c r="F8728" s="19">
        <v>2.8558969892704372E-2</v>
      </c>
      <c r="G8728" s="19"/>
      <c r="H8728" s="19">
        <v>1.1085408701025785</v>
      </c>
      <c r="I8728" s="19">
        <v>0.35918170072659494</v>
      </c>
      <c r="J8728" s="19"/>
      <c r="K8728" s="19"/>
      <c r="L8728" s="19">
        <v>0.63714285069472543</v>
      </c>
      <c r="M8728" s="19"/>
      <c r="N8728" s="19">
        <v>0.55230300155884127</v>
      </c>
      <c r="O8728" s="19">
        <v>0.3688042601157886</v>
      </c>
      <c r="P8728" s="50"/>
      <c r="R8728" s="9" t="s">
        <v>0</v>
      </c>
    </row>
    <row r="8729" spans="2:18" x14ac:dyDescent="0.2">
      <c r="B8729" s="25">
        <v>8499</v>
      </c>
      <c r="C8729" s="193"/>
      <c r="D8729" s="19">
        <v>0.10609920806166895</v>
      </c>
      <c r="E8729" s="19"/>
      <c r="F8729" s="19">
        <v>0.6859026722730126</v>
      </c>
      <c r="G8729" s="19">
        <v>0.95820680152406335</v>
      </c>
      <c r="H8729" s="19"/>
      <c r="I8729" s="19">
        <v>1.2719067288810548</v>
      </c>
      <c r="J8729" s="19"/>
      <c r="K8729" s="19">
        <v>0.90230185220585035</v>
      </c>
      <c r="L8729" s="19"/>
      <c r="M8729" s="19">
        <v>0.64535075445559276</v>
      </c>
      <c r="N8729" s="19"/>
      <c r="O8729" s="19">
        <v>0.53123127774939893</v>
      </c>
      <c r="P8729" s="50"/>
      <c r="R8729" s="9" t="s">
        <v>0</v>
      </c>
    </row>
    <row r="8730" spans="2:18" x14ac:dyDescent="0.2">
      <c r="B8730" s="25">
        <v>8500</v>
      </c>
      <c r="C8730" s="193"/>
      <c r="D8730" s="19">
        <v>0.63773349605736862</v>
      </c>
      <c r="E8730" s="19"/>
      <c r="F8730" s="19">
        <v>1.6205505450060913</v>
      </c>
      <c r="G8730" s="19"/>
      <c r="H8730" s="19">
        <v>0.76408946695715474</v>
      </c>
      <c r="I8730" s="19">
        <v>0.10722583783231988</v>
      </c>
      <c r="J8730" s="19"/>
      <c r="K8730" s="19"/>
      <c r="L8730" s="19">
        <v>1.0901153962600578</v>
      </c>
      <c r="M8730" s="19"/>
      <c r="N8730" s="19">
        <v>1.0846899609113552</v>
      </c>
      <c r="O8730" s="19"/>
      <c r="P8730" s="50">
        <v>0.34282301724811853</v>
      </c>
      <c r="R8730" s="9" t="s">
        <v>0</v>
      </c>
    </row>
    <row r="8731" spans="2:18" x14ac:dyDescent="0.2">
      <c r="B8731" s="25">
        <v>8501</v>
      </c>
      <c r="C8731" s="193"/>
      <c r="D8731" s="19">
        <v>0.73528501216176012</v>
      </c>
      <c r="E8731" s="19"/>
      <c r="F8731" s="19">
        <v>0.8097465106523708</v>
      </c>
      <c r="G8731" s="19"/>
      <c r="H8731" s="19">
        <v>1.2925064351945803</v>
      </c>
      <c r="I8731" s="19"/>
      <c r="J8731" s="19">
        <v>1.2179359852652381</v>
      </c>
      <c r="K8731" s="19"/>
      <c r="L8731" s="19">
        <v>2.6903861797948476E-2</v>
      </c>
      <c r="M8731" s="19">
        <v>0.24767080070761879</v>
      </c>
      <c r="N8731" s="19"/>
      <c r="O8731" s="19"/>
      <c r="P8731" s="50">
        <v>0.77981767565448079</v>
      </c>
      <c r="R8731" s="9" t="s">
        <v>0</v>
      </c>
    </row>
    <row r="8732" spans="2:18" x14ac:dyDescent="0.2">
      <c r="B8732" s="25">
        <v>8502</v>
      </c>
      <c r="C8732" s="193"/>
      <c r="D8732" s="19">
        <v>1.0375459801194524</v>
      </c>
      <c r="E8732" s="19"/>
      <c r="F8732" s="19">
        <v>1.1894533303015906</v>
      </c>
      <c r="G8732" s="19"/>
      <c r="H8732" s="19">
        <v>0.7750506906420418</v>
      </c>
      <c r="I8732" s="19"/>
      <c r="J8732" s="19">
        <v>1.5926946618242288</v>
      </c>
      <c r="K8732" s="19"/>
      <c r="L8732" s="19">
        <v>2.1004948578094971</v>
      </c>
      <c r="M8732" s="19"/>
      <c r="N8732" s="19">
        <v>2.4170918778458375</v>
      </c>
      <c r="O8732" s="19"/>
      <c r="P8732" s="50">
        <v>1.3737266544697191</v>
      </c>
      <c r="R8732" s="9" t="s">
        <v>0</v>
      </c>
    </row>
    <row r="8733" spans="2:18" x14ac:dyDescent="0.2">
      <c r="B8733" s="25">
        <v>8503</v>
      </c>
      <c r="C8733" s="193">
        <v>1.9025937985521518E-2</v>
      </c>
      <c r="D8733" s="19"/>
      <c r="E8733" s="19"/>
      <c r="F8733" s="19">
        <v>0.66693329845827165</v>
      </c>
      <c r="G8733" s="19"/>
      <c r="H8733" s="19">
        <v>1.1574306930847674E-2</v>
      </c>
      <c r="I8733" s="19"/>
      <c r="J8733" s="19">
        <v>0.28312989327473692</v>
      </c>
      <c r="K8733" s="19"/>
      <c r="L8733" s="19">
        <v>1.0760016562792281</v>
      </c>
      <c r="M8733" s="19"/>
      <c r="N8733" s="19">
        <v>0.30328088007408449</v>
      </c>
      <c r="O8733" s="19"/>
      <c r="P8733" s="50">
        <v>0.28523983242882195</v>
      </c>
      <c r="R8733" s="9" t="s">
        <v>0</v>
      </c>
    </row>
    <row r="8734" spans="2:18" x14ac:dyDescent="0.2">
      <c r="B8734" s="25">
        <v>8504</v>
      </c>
      <c r="C8734" s="193">
        <v>1.2421170400840948</v>
      </c>
      <c r="D8734" s="19"/>
      <c r="E8734" s="19">
        <v>1.3189942554268284</v>
      </c>
      <c r="F8734" s="19"/>
      <c r="G8734" s="19">
        <v>1.3709370325697892</v>
      </c>
      <c r="H8734" s="19"/>
      <c r="I8734" s="19">
        <v>1.4050640213654169</v>
      </c>
      <c r="J8734" s="19"/>
      <c r="K8734" s="19">
        <v>0.98586050852002249</v>
      </c>
      <c r="L8734" s="19"/>
      <c r="M8734" s="19">
        <v>0.92165557646408258</v>
      </c>
      <c r="N8734" s="19"/>
      <c r="O8734" s="19">
        <v>1.1190238661909007</v>
      </c>
      <c r="P8734" s="50"/>
      <c r="R8734" s="9" t="s">
        <v>0</v>
      </c>
    </row>
    <row r="8735" spans="2:18" x14ac:dyDescent="0.2">
      <c r="B8735" s="25">
        <v>8505</v>
      </c>
      <c r="C8735" s="193"/>
      <c r="D8735" s="19">
        <v>0.28403487439926928</v>
      </c>
      <c r="E8735" s="19"/>
      <c r="F8735" s="19">
        <v>0.19013230735853162</v>
      </c>
      <c r="G8735" s="19"/>
      <c r="H8735" s="19">
        <v>0.30316550388686264</v>
      </c>
      <c r="I8735" s="19"/>
      <c r="J8735" s="19">
        <v>0.27506513814491962</v>
      </c>
      <c r="K8735" s="19"/>
      <c r="L8735" s="19">
        <v>0.59694848676022194</v>
      </c>
      <c r="M8735" s="19"/>
      <c r="N8735" s="19">
        <v>0.51861245274282297</v>
      </c>
      <c r="O8735" s="19">
        <v>0.10434494541030065</v>
      </c>
      <c r="P8735" s="50"/>
      <c r="R8735" s="9" t="s">
        <v>0</v>
      </c>
    </row>
    <row r="8736" spans="2:18" x14ac:dyDescent="0.2">
      <c r="B8736" s="25">
        <v>8506</v>
      </c>
      <c r="C8736" s="193">
        <v>3.5394865528129943E-3</v>
      </c>
      <c r="D8736" s="19"/>
      <c r="E8736" s="19">
        <v>0.96974137590165599</v>
      </c>
      <c r="F8736" s="19"/>
      <c r="G8736" s="19">
        <v>1.2075116542436297</v>
      </c>
      <c r="H8736" s="19"/>
      <c r="I8736" s="19">
        <v>0.71309171863131637</v>
      </c>
      <c r="J8736" s="19"/>
      <c r="K8736" s="19">
        <v>0.43534019961027398</v>
      </c>
      <c r="L8736" s="19"/>
      <c r="M8736" s="19">
        <v>0.43699145025779534</v>
      </c>
      <c r="N8736" s="19"/>
      <c r="O8736" s="19">
        <v>1.0138157617983949</v>
      </c>
      <c r="P8736" s="50"/>
      <c r="R8736" s="9" t="s">
        <v>0</v>
      </c>
    </row>
    <row r="8737" spans="2:18" x14ac:dyDescent="0.2">
      <c r="B8737" s="25">
        <v>8507</v>
      </c>
      <c r="C8737" s="193"/>
      <c r="D8737" s="19">
        <v>0.24612115037765045</v>
      </c>
      <c r="E8737" s="19"/>
      <c r="F8737" s="19">
        <v>0.13213168188637975</v>
      </c>
      <c r="G8737" s="19"/>
      <c r="H8737" s="19">
        <v>0.78518793063402703</v>
      </c>
      <c r="I8737" s="19">
        <v>0.26196699751383268</v>
      </c>
      <c r="J8737" s="19"/>
      <c r="K8737" s="19"/>
      <c r="L8737" s="19">
        <v>0.63870824434459916</v>
      </c>
      <c r="M8737" s="19"/>
      <c r="N8737" s="19">
        <v>0.7572029901658861</v>
      </c>
      <c r="O8737" s="19"/>
      <c r="P8737" s="50">
        <v>0.66788230913739766</v>
      </c>
      <c r="R8737" s="9" t="s">
        <v>0</v>
      </c>
    </row>
    <row r="8738" spans="2:18" x14ac:dyDescent="0.2">
      <c r="B8738" s="25">
        <v>8508</v>
      </c>
      <c r="C8738" s="193"/>
      <c r="D8738" s="19">
        <v>0.47751619172242127</v>
      </c>
      <c r="E8738" s="19">
        <v>0.92382428106727787</v>
      </c>
      <c r="F8738" s="19"/>
      <c r="G8738" s="19"/>
      <c r="H8738" s="19">
        <v>0.25309478910534045</v>
      </c>
      <c r="I8738" s="19">
        <v>1.602127545836683</v>
      </c>
      <c r="J8738" s="19"/>
      <c r="K8738" s="19"/>
      <c r="L8738" s="19">
        <v>9.8467197163835438E-2</v>
      </c>
      <c r="M8738" s="19"/>
      <c r="N8738" s="19">
        <v>0.30058017904181428</v>
      </c>
      <c r="O8738" s="19">
        <v>0.18620041227343606</v>
      </c>
      <c r="P8738" s="50"/>
      <c r="R8738" s="9" t="s">
        <v>0</v>
      </c>
    </row>
    <row r="8739" spans="2:18" x14ac:dyDescent="0.2">
      <c r="B8739" s="25">
        <v>8509</v>
      </c>
      <c r="C8739" s="193">
        <v>1.3254069765052068</v>
      </c>
      <c r="D8739" s="19"/>
      <c r="E8739" s="19">
        <v>0.94868707651943862</v>
      </c>
      <c r="F8739" s="19"/>
      <c r="G8739" s="19">
        <v>0.2558859982804127</v>
      </c>
      <c r="H8739" s="19"/>
      <c r="I8739" s="19">
        <v>0.5158661301574714</v>
      </c>
      <c r="J8739" s="19"/>
      <c r="K8739" s="19">
        <v>1.2793094490152155</v>
      </c>
      <c r="L8739" s="19"/>
      <c r="M8739" s="19">
        <v>0.16461496205026174</v>
      </c>
      <c r="N8739" s="19"/>
      <c r="O8739" s="19">
        <v>1.4406174624602972</v>
      </c>
      <c r="P8739" s="50"/>
      <c r="R8739" s="9" t="s">
        <v>0</v>
      </c>
    </row>
    <row r="8740" spans="2:18" x14ac:dyDescent="0.2">
      <c r="B8740" s="25">
        <v>8510</v>
      </c>
      <c r="C8740" s="193">
        <v>1.4692438282049025</v>
      </c>
      <c r="D8740" s="19"/>
      <c r="E8740" s="19">
        <v>0.72692288232023761</v>
      </c>
      <c r="F8740" s="19"/>
      <c r="G8740" s="19">
        <v>0.88704691108947176</v>
      </c>
      <c r="H8740" s="19"/>
      <c r="I8740" s="19">
        <v>0.66697279880403926</v>
      </c>
      <c r="J8740" s="19"/>
      <c r="K8740" s="19">
        <v>0.32389689475389288</v>
      </c>
      <c r="L8740" s="19"/>
      <c r="M8740" s="19">
        <v>0.17996703053067059</v>
      </c>
      <c r="N8740" s="19"/>
      <c r="O8740" s="19">
        <v>0.69975598448775544</v>
      </c>
      <c r="P8740" s="50"/>
      <c r="R8740" s="9" t="s">
        <v>0</v>
      </c>
    </row>
    <row r="8741" spans="2:18" x14ac:dyDescent="0.2">
      <c r="B8741" s="25">
        <v>8511</v>
      </c>
      <c r="C8741" s="193">
        <v>1.3472892243172185</v>
      </c>
      <c r="D8741" s="19"/>
      <c r="E8741" s="19">
        <v>2.0742690169071096</v>
      </c>
      <c r="F8741" s="19"/>
      <c r="G8741" s="19">
        <v>1.6890158886872479</v>
      </c>
      <c r="H8741" s="19"/>
      <c r="I8741" s="19">
        <v>1.060056621744818</v>
      </c>
      <c r="J8741" s="19"/>
      <c r="K8741" s="19">
        <v>1.7550139739385295</v>
      </c>
      <c r="L8741" s="19"/>
      <c r="M8741" s="19">
        <v>0.83265266179281583</v>
      </c>
      <c r="N8741" s="19"/>
      <c r="O8741" s="19">
        <v>1.4036198069651622</v>
      </c>
      <c r="P8741" s="50"/>
      <c r="R8741" s="9" t="s">
        <v>0</v>
      </c>
    </row>
    <row r="8742" spans="2:18" x14ac:dyDescent="0.2">
      <c r="B8742" s="25">
        <v>8512</v>
      </c>
      <c r="C8742" s="193"/>
      <c r="D8742" s="19">
        <v>5.9919840802698583E-2</v>
      </c>
      <c r="E8742" s="19">
        <v>0.27079716057844844</v>
      </c>
      <c r="F8742" s="19"/>
      <c r="G8742" s="19"/>
      <c r="H8742" s="19">
        <v>1.1298327219824464</v>
      </c>
      <c r="I8742" s="19">
        <v>0.73301011817236406</v>
      </c>
      <c r="J8742" s="19"/>
      <c r="K8742" s="19">
        <v>0.17947288889638491</v>
      </c>
      <c r="L8742" s="19"/>
      <c r="M8742" s="19"/>
      <c r="N8742" s="19">
        <v>0.46953749084013158</v>
      </c>
      <c r="O8742" s="19"/>
      <c r="P8742" s="50">
        <v>0.44929600255192836</v>
      </c>
      <c r="R8742" s="9" t="s">
        <v>0</v>
      </c>
    </row>
    <row r="8743" spans="2:18" x14ac:dyDescent="0.2">
      <c r="B8743" s="25">
        <v>8513</v>
      </c>
      <c r="C8743" s="193">
        <v>0.5567231261454344</v>
      </c>
      <c r="D8743" s="19"/>
      <c r="E8743" s="19">
        <v>1.01048060963207</v>
      </c>
      <c r="F8743" s="19"/>
      <c r="G8743" s="19">
        <v>0.5459170727076913</v>
      </c>
      <c r="H8743" s="19"/>
      <c r="I8743" s="19"/>
      <c r="J8743" s="19">
        <v>0.16262580338069327</v>
      </c>
      <c r="K8743" s="19">
        <v>0.19623802213113678</v>
      </c>
      <c r="L8743" s="19"/>
      <c r="M8743" s="19">
        <v>1.7548021569335141E-3</v>
      </c>
      <c r="N8743" s="19"/>
      <c r="O8743" s="19"/>
      <c r="P8743" s="50">
        <v>0.3362511934384782</v>
      </c>
      <c r="R8743" s="9" t="s">
        <v>0</v>
      </c>
    </row>
    <row r="8744" spans="2:18" x14ac:dyDescent="0.2">
      <c r="B8744" s="25">
        <v>8514</v>
      </c>
      <c r="C8744" s="193"/>
      <c r="D8744" s="19">
        <v>1.1808555372533638</v>
      </c>
      <c r="E8744" s="19"/>
      <c r="F8744" s="19">
        <v>0.8338521009849944</v>
      </c>
      <c r="G8744" s="19"/>
      <c r="H8744" s="19">
        <v>0.66393415967156677</v>
      </c>
      <c r="I8744" s="19">
        <v>0.44903743244483724</v>
      </c>
      <c r="J8744" s="19"/>
      <c r="K8744" s="19">
        <v>8.4152701163256585E-2</v>
      </c>
      <c r="L8744" s="19"/>
      <c r="M8744" s="19">
        <v>7.0915102461595672E-2</v>
      </c>
      <c r="N8744" s="19"/>
      <c r="O8744" s="19"/>
      <c r="P8744" s="50">
        <v>0.28511770401585668</v>
      </c>
      <c r="R8744" s="9" t="s">
        <v>0</v>
      </c>
    </row>
    <row r="8745" spans="2:18" x14ac:dyDescent="0.2">
      <c r="B8745" s="25">
        <v>8515</v>
      </c>
      <c r="C8745" s="193"/>
      <c r="D8745" s="19">
        <v>0.99153793301367232</v>
      </c>
      <c r="E8745" s="19"/>
      <c r="F8745" s="19">
        <v>1.0077118713852422</v>
      </c>
      <c r="G8745" s="19"/>
      <c r="H8745" s="19">
        <v>0.15423272882465452</v>
      </c>
      <c r="I8745" s="19"/>
      <c r="J8745" s="19">
        <v>1.0754560290471353</v>
      </c>
      <c r="K8745" s="19"/>
      <c r="L8745" s="19">
        <v>1.4035941874167823</v>
      </c>
      <c r="M8745" s="19"/>
      <c r="N8745" s="19">
        <v>0.27978238536144362</v>
      </c>
      <c r="O8745" s="19"/>
      <c r="P8745" s="50">
        <v>0.19899106294328917</v>
      </c>
      <c r="R8745" s="9" t="s">
        <v>0</v>
      </c>
    </row>
    <row r="8746" spans="2:18" x14ac:dyDescent="0.2">
      <c r="B8746" s="25">
        <v>8516</v>
      </c>
      <c r="C8746" s="193"/>
      <c r="D8746" s="19">
        <v>2.7876604883632345</v>
      </c>
      <c r="E8746" s="19"/>
      <c r="F8746" s="19">
        <v>0.78011195539571743</v>
      </c>
      <c r="G8746" s="19"/>
      <c r="H8746" s="19">
        <v>2.4427369620681509</v>
      </c>
      <c r="I8746" s="19"/>
      <c r="J8746" s="19">
        <v>1.7866871879984918</v>
      </c>
      <c r="K8746" s="19"/>
      <c r="L8746" s="19">
        <v>1.4187549501933387</v>
      </c>
      <c r="M8746" s="19"/>
      <c r="N8746" s="19">
        <v>1.497628671538564</v>
      </c>
      <c r="O8746" s="19"/>
      <c r="P8746" s="50">
        <v>1.8369775117338401</v>
      </c>
      <c r="R8746" s="9" t="s">
        <v>0</v>
      </c>
    </row>
    <row r="8747" spans="2:18" x14ac:dyDescent="0.2">
      <c r="B8747" s="25">
        <v>8517</v>
      </c>
      <c r="C8747" s="193"/>
      <c r="D8747" s="19">
        <v>1.0079182033465541</v>
      </c>
      <c r="E8747" s="19"/>
      <c r="F8747" s="19">
        <v>1.3926720624867683</v>
      </c>
      <c r="G8747" s="19"/>
      <c r="H8747" s="19">
        <v>0.10017648278177048</v>
      </c>
      <c r="I8747" s="19">
        <v>0.4329405662944365</v>
      </c>
      <c r="J8747" s="19"/>
      <c r="K8747" s="19"/>
      <c r="L8747" s="19">
        <v>7.0185200389578511E-2</v>
      </c>
      <c r="M8747" s="19"/>
      <c r="N8747" s="19">
        <v>0.47375516717382526</v>
      </c>
      <c r="O8747" s="19"/>
      <c r="P8747" s="50">
        <v>0.9922096322032955</v>
      </c>
      <c r="R8747" s="9" t="s">
        <v>0</v>
      </c>
    </row>
    <row r="8748" spans="2:18" x14ac:dyDescent="0.2">
      <c r="B8748" s="25">
        <v>8518</v>
      </c>
      <c r="C8748" s="193"/>
      <c r="D8748" s="19">
        <v>1.0296141222657778</v>
      </c>
      <c r="E8748" s="19"/>
      <c r="F8748" s="19">
        <v>1.2613860132911561</v>
      </c>
      <c r="G8748" s="19"/>
      <c r="H8748" s="19">
        <v>1.890460049692525</v>
      </c>
      <c r="I8748" s="19"/>
      <c r="J8748" s="19">
        <v>1.2011063599930913</v>
      </c>
      <c r="K8748" s="19"/>
      <c r="L8748" s="19">
        <v>0.77834370225254323</v>
      </c>
      <c r="M8748" s="19"/>
      <c r="N8748" s="19">
        <v>1.9943693559989031</v>
      </c>
      <c r="O8748" s="19"/>
      <c r="P8748" s="50">
        <v>1.1878650925489536</v>
      </c>
      <c r="R8748" s="9" t="s">
        <v>0</v>
      </c>
    </row>
    <row r="8749" spans="2:18" x14ac:dyDescent="0.2">
      <c r="B8749" s="25">
        <v>8519</v>
      </c>
      <c r="C8749" s="193">
        <v>0.91145910100152883</v>
      </c>
      <c r="D8749" s="19"/>
      <c r="E8749" s="19"/>
      <c r="F8749" s="19">
        <v>0.18385011619846084</v>
      </c>
      <c r="G8749" s="19">
        <v>1.6504668017722882E-2</v>
      </c>
      <c r="H8749" s="19"/>
      <c r="I8749" s="19">
        <v>0.22623895489764395</v>
      </c>
      <c r="J8749" s="19"/>
      <c r="K8749" s="19">
        <v>0.27120815487979183</v>
      </c>
      <c r="L8749" s="19"/>
      <c r="M8749" s="19">
        <v>4.1907788846123478E-2</v>
      </c>
      <c r="N8749" s="19"/>
      <c r="O8749" s="19">
        <v>0.39331773479462312</v>
      </c>
      <c r="P8749" s="50"/>
      <c r="R8749" s="9" t="s">
        <v>0</v>
      </c>
    </row>
    <row r="8750" spans="2:18" x14ac:dyDescent="0.2">
      <c r="B8750" s="25">
        <v>8520</v>
      </c>
      <c r="C8750" s="193">
        <v>1.7017916908466881</v>
      </c>
      <c r="D8750" s="19"/>
      <c r="E8750" s="19">
        <v>1.882572894302341</v>
      </c>
      <c r="F8750" s="19"/>
      <c r="G8750" s="19">
        <v>1.9013149869315962</v>
      </c>
      <c r="H8750" s="19"/>
      <c r="I8750" s="19">
        <v>2.648129136061915</v>
      </c>
      <c r="J8750" s="19"/>
      <c r="K8750" s="19">
        <v>2.3786240932584413</v>
      </c>
      <c r="L8750" s="19"/>
      <c r="M8750" s="19">
        <v>2.7742804706951989</v>
      </c>
      <c r="N8750" s="19"/>
      <c r="O8750" s="19">
        <v>1.754402691756725</v>
      </c>
      <c r="P8750" s="50"/>
      <c r="R8750" s="9" t="s">
        <v>0</v>
      </c>
    </row>
    <row r="8751" spans="2:18" x14ac:dyDescent="0.2">
      <c r="B8751" s="25">
        <v>8521</v>
      </c>
      <c r="C8751" s="193">
        <v>1.7784494429290689</v>
      </c>
      <c r="D8751" s="19"/>
      <c r="E8751" s="19">
        <v>1.3118878957859015</v>
      </c>
      <c r="F8751" s="19"/>
      <c r="G8751" s="19">
        <v>1.5773622128756666</v>
      </c>
      <c r="H8751" s="19"/>
      <c r="I8751" s="19">
        <v>1.1201764919961399</v>
      </c>
      <c r="J8751" s="19"/>
      <c r="K8751" s="19">
        <v>0.74095896676418826</v>
      </c>
      <c r="L8751" s="19"/>
      <c r="M8751" s="19">
        <v>1.6891761327037951</v>
      </c>
      <c r="N8751" s="19"/>
      <c r="O8751" s="19">
        <v>1.3254023296137492</v>
      </c>
      <c r="P8751" s="50"/>
      <c r="R8751" s="9" t="s">
        <v>0</v>
      </c>
    </row>
    <row r="8752" spans="2:18" x14ac:dyDescent="0.2">
      <c r="B8752" s="25">
        <v>8522</v>
      </c>
      <c r="C8752" s="193">
        <v>0.5364535530106358</v>
      </c>
      <c r="D8752" s="19"/>
      <c r="E8752" s="19">
        <v>0.24301380469446965</v>
      </c>
      <c r="F8752" s="19"/>
      <c r="G8752" s="19">
        <v>1.3598870179012854</v>
      </c>
      <c r="H8752" s="19"/>
      <c r="I8752" s="19">
        <v>3.9849103510152071E-4</v>
      </c>
      <c r="J8752" s="19"/>
      <c r="K8752" s="19">
        <v>0.61792107580395628</v>
      </c>
      <c r="L8752" s="19"/>
      <c r="M8752" s="19">
        <v>0.13121472368211601</v>
      </c>
      <c r="N8752" s="19"/>
      <c r="O8752" s="19"/>
      <c r="P8752" s="50">
        <v>0.51812715120487651</v>
      </c>
      <c r="R8752" s="9" t="s">
        <v>0</v>
      </c>
    </row>
    <row r="8753" spans="2:18" x14ac:dyDescent="0.2">
      <c r="B8753" s="25">
        <v>8523</v>
      </c>
      <c r="C8753" s="193">
        <v>9.1777209522561715E-2</v>
      </c>
      <c r="D8753" s="19"/>
      <c r="E8753" s="19">
        <v>0.25506320440039659</v>
      </c>
      <c r="F8753" s="19"/>
      <c r="G8753" s="19"/>
      <c r="H8753" s="19">
        <v>0.18139675076733605</v>
      </c>
      <c r="I8753" s="19">
        <v>0.62491790835024541</v>
      </c>
      <c r="J8753" s="19"/>
      <c r="K8753" s="19">
        <v>0.24773745815965856</v>
      </c>
      <c r="L8753" s="19"/>
      <c r="M8753" s="19">
        <v>0.38666993116016357</v>
      </c>
      <c r="N8753" s="19"/>
      <c r="O8753" s="19">
        <v>1.1146502412014638</v>
      </c>
      <c r="P8753" s="50"/>
      <c r="R8753" s="9" t="s">
        <v>0</v>
      </c>
    </row>
    <row r="8754" spans="2:18" x14ac:dyDescent="0.2">
      <c r="B8754" s="25">
        <v>8524</v>
      </c>
      <c r="C8754" s="193">
        <v>0.17752415448449899</v>
      </c>
      <c r="D8754" s="19"/>
      <c r="E8754" s="19"/>
      <c r="F8754" s="19">
        <v>1.2958222833259756</v>
      </c>
      <c r="G8754" s="19">
        <v>0.24471311483343799</v>
      </c>
      <c r="H8754" s="19"/>
      <c r="I8754" s="19">
        <v>3.6585334195063914E-2</v>
      </c>
      <c r="J8754" s="19"/>
      <c r="K8754" s="19"/>
      <c r="L8754" s="19">
        <v>0.21998119060219889</v>
      </c>
      <c r="M8754" s="19"/>
      <c r="N8754" s="19">
        <v>0.65627272669992365</v>
      </c>
      <c r="O8754" s="19">
        <v>0.33453182490437278</v>
      </c>
      <c r="P8754" s="50"/>
      <c r="R8754" s="9" t="s">
        <v>0</v>
      </c>
    </row>
    <row r="8755" spans="2:18" x14ac:dyDescent="0.2">
      <c r="B8755" s="25">
        <v>8525</v>
      </c>
      <c r="C8755" s="193"/>
      <c r="D8755" s="19">
        <v>0.9040918510799596</v>
      </c>
      <c r="E8755" s="19"/>
      <c r="F8755" s="19">
        <v>0.97595901177376188</v>
      </c>
      <c r="G8755" s="19"/>
      <c r="H8755" s="19">
        <v>0.13040031511242228</v>
      </c>
      <c r="I8755" s="19"/>
      <c r="J8755" s="19">
        <v>0.2999892951370336</v>
      </c>
      <c r="K8755" s="19">
        <v>0.66588665502452749</v>
      </c>
      <c r="L8755" s="19"/>
      <c r="M8755" s="19"/>
      <c r="N8755" s="19">
        <v>0.57835766946871181</v>
      </c>
      <c r="O8755" s="19"/>
      <c r="P8755" s="50">
        <v>2.6107217637689299E-2</v>
      </c>
      <c r="R8755" s="9" t="s">
        <v>0</v>
      </c>
    </row>
    <row r="8756" spans="2:18" x14ac:dyDescent="0.2">
      <c r="B8756" s="25">
        <v>8526</v>
      </c>
      <c r="C8756" s="193">
        <v>0.35291720491055323</v>
      </c>
      <c r="D8756" s="19"/>
      <c r="E8756" s="19">
        <v>0.83671665860725541</v>
      </c>
      <c r="F8756" s="19"/>
      <c r="G8756" s="19">
        <v>0.14001629240630725</v>
      </c>
      <c r="H8756" s="19"/>
      <c r="I8756" s="19">
        <v>1.0802409453135065</v>
      </c>
      <c r="J8756" s="19"/>
      <c r="K8756" s="19">
        <v>0.34649078613635648</v>
      </c>
      <c r="L8756" s="19"/>
      <c r="M8756" s="19"/>
      <c r="N8756" s="19">
        <v>0.31695770345279228</v>
      </c>
      <c r="O8756" s="19">
        <v>9.4510174929641047E-2</v>
      </c>
      <c r="P8756" s="50"/>
      <c r="R8756" s="9" t="s">
        <v>0</v>
      </c>
    </row>
    <row r="8757" spans="2:18" x14ac:dyDescent="0.2">
      <c r="B8757" s="25">
        <v>8527</v>
      </c>
      <c r="C8757" s="193"/>
      <c r="D8757" s="19">
        <v>0.96839825054669681</v>
      </c>
      <c r="E8757" s="19"/>
      <c r="F8757" s="19">
        <v>0.77386672750569019</v>
      </c>
      <c r="G8757" s="19"/>
      <c r="H8757" s="19">
        <v>0.92828410477983558</v>
      </c>
      <c r="I8757" s="19"/>
      <c r="J8757" s="19">
        <v>0.66007168279551998</v>
      </c>
      <c r="K8757" s="19"/>
      <c r="L8757" s="19">
        <v>0.89885037547938684</v>
      </c>
      <c r="M8757" s="19"/>
      <c r="N8757" s="19">
        <v>0.88905059712781076</v>
      </c>
      <c r="O8757" s="19"/>
      <c r="P8757" s="50">
        <v>1.0297346118418644</v>
      </c>
      <c r="R8757" s="9" t="s">
        <v>0</v>
      </c>
    </row>
    <row r="8758" spans="2:18" x14ac:dyDescent="0.2">
      <c r="B8758" s="25">
        <v>8528</v>
      </c>
      <c r="C8758" s="193">
        <v>0.94669595600341983</v>
      </c>
      <c r="D8758" s="19"/>
      <c r="E8758" s="19">
        <v>0.14422229775861131</v>
      </c>
      <c r="F8758" s="19"/>
      <c r="G8758" s="19"/>
      <c r="H8758" s="19">
        <v>1.0107528204112353</v>
      </c>
      <c r="I8758" s="19"/>
      <c r="J8758" s="19">
        <v>0.41130541731353915</v>
      </c>
      <c r="K8758" s="19">
        <v>0.91397580585601701</v>
      </c>
      <c r="L8758" s="19"/>
      <c r="M8758" s="19">
        <v>0.45573559353161097</v>
      </c>
      <c r="N8758" s="19"/>
      <c r="O8758" s="19"/>
      <c r="P8758" s="50">
        <v>0.61371971891204169</v>
      </c>
      <c r="R8758" s="9" t="s">
        <v>0</v>
      </c>
    </row>
    <row r="8759" spans="2:18" x14ac:dyDescent="0.2">
      <c r="B8759" s="25">
        <v>8529</v>
      </c>
      <c r="C8759" s="193">
        <v>0.24340258891515196</v>
      </c>
      <c r="D8759" s="19"/>
      <c r="E8759" s="19">
        <v>6.0024827642859144E-2</v>
      </c>
      <c r="F8759" s="19"/>
      <c r="G8759" s="19">
        <v>0.49024139921778576</v>
      </c>
      <c r="H8759" s="19"/>
      <c r="I8759" s="19">
        <v>0.17279638220214613</v>
      </c>
      <c r="J8759" s="19"/>
      <c r="K8759" s="19">
        <v>0.85555562336896307</v>
      </c>
      <c r="L8759" s="19"/>
      <c r="M8759" s="19">
        <v>0.7760264807505427</v>
      </c>
      <c r="N8759" s="19"/>
      <c r="O8759" s="19">
        <v>0.26485064375983841</v>
      </c>
      <c r="P8759" s="50"/>
      <c r="R8759" s="9" t="s">
        <v>0</v>
      </c>
    </row>
    <row r="8760" spans="2:18" x14ac:dyDescent="0.2">
      <c r="B8760" s="25">
        <v>8530</v>
      </c>
      <c r="C8760" s="193"/>
      <c r="D8760" s="19">
        <v>0.50056324645471517</v>
      </c>
      <c r="E8760" s="19"/>
      <c r="F8760" s="19">
        <v>0.67148305207998349</v>
      </c>
      <c r="G8760" s="19"/>
      <c r="H8760" s="19">
        <v>0.53379088024786259</v>
      </c>
      <c r="I8760" s="19"/>
      <c r="J8760" s="19">
        <v>1.1389931804137821</v>
      </c>
      <c r="K8760" s="19">
        <v>0.16706798238253301</v>
      </c>
      <c r="L8760" s="19"/>
      <c r="M8760" s="19"/>
      <c r="N8760" s="19">
        <v>0.93582242348388012</v>
      </c>
      <c r="O8760" s="19"/>
      <c r="P8760" s="50">
        <v>1.2668387226921896</v>
      </c>
      <c r="R8760" s="9" t="s">
        <v>0</v>
      </c>
    </row>
    <row r="8761" spans="2:18" x14ac:dyDescent="0.2">
      <c r="B8761" s="25">
        <v>8531</v>
      </c>
      <c r="C8761" s="193">
        <v>4.6807724347483821E-2</v>
      </c>
      <c r="D8761" s="19"/>
      <c r="E8761" s="19"/>
      <c r="F8761" s="19">
        <v>0.49109523150053019</v>
      </c>
      <c r="G8761" s="19"/>
      <c r="H8761" s="19">
        <v>0.70603550540300075</v>
      </c>
      <c r="I8761" s="19"/>
      <c r="J8761" s="19">
        <v>0.518240796613467</v>
      </c>
      <c r="K8761" s="19"/>
      <c r="L8761" s="19">
        <v>1.0516573651446484</v>
      </c>
      <c r="M8761" s="19"/>
      <c r="N8761" s="19">
        <v>0.34326513987562557</v>
      </c>
      <c r="O8761" s="19">
        <v>0.68580193321617</v>
      </c>
      <c r="P8761" s="50"/>
      <c r="R8761" s="9" t="s">
        <v>0</v>
      </c>
    </row>
    <row r="8762" spans="2:18" x14ac:dyDescent="0.2">
      <c r="B8762" s="25">
        <v>8532</v>
      </c>
      <c r="C8762" s="193"/>
      <c r="D8762" s="19">
        <v>1.0361409347492518E-2</v>
      </c>
      <c r="E8762" s="19"/>
      <c r="F8762" s="19">
        <v>0.5301151924316776</v>
      </c>
      <c r="G8762" s="19">
        <v>0.26666012719171012</v>
      </c>
      <c r="H8762" s="19"/>
      <c r="I8762" s="19">
        <v>6.5321935335984113E-2</v>
      </c>
      <c r="J8762" s="19"/>
      <c r="K8762" s="19"/>
      <c r="L8762" s="19">
        <v>0.52557247897553372</v>
      </c>
      <c r="M8762" s="19"/>
      <c r="N8762" s="19">
        <v>1.4445977297566936</v>
      </c>
      <c r="O8762" s="19"/>
      <c r="P8762" s="50">
        <v>0.33951102846224218</v>
      </c>
      <c r="R8762" s="9" t="s">
        <v>0</v>
      </c>
    </row>
    <row r="8763" spans="2:18" x14ac:dyDescent="0.2">
      <c r="B8763" s="25">
        <v>8533</v>
      </c>
      <c r="C8763" s="193">
        <v>0.15898609741017716</v>
      </c>
      <c r="D8763" s="19"/>
      <c r="E8763" s="19">
        <v>0.72883845321640672</v>
      </c>
      <c r="F8763" s="19"/>
      <c r="G8763" s="19">
        <v>0.64685540292561128</v>
      </c>
      <c r="H8763" s="19"/>
      <c r="I8763" s="19"/>
      <c r="J8763" s="19">
        <v>0.17702445935731795</v>
      </c>
      <c r="K8763" s="19">
        <v>1.3159609575699236</v>
      </c>
      <c r="L8763" s="19"/>
      <c r="M8763" s="19">
        <v>0.10463702457746034</v>
      </c>
      <c r="N8763" s="19"/>
      <c r="O8763" s="19">
        <v>0.67913076241499448</v>
      </c>
      <c r="P8763" s="50"/>
      <c r="R8763" s="9" t="s">
        <v>0</v>
      </c>
    </row>
    <row r="8764" spans="2:18" x14ac:dyDescent="0.2">
      <c r="B8764" s="25">
        <v>8534</v>
      </c>
      <c r="C8764" s="193"/>
      <c r="D8764" s="19">
        <v>1.376914888694351</v>
      </c>
      <c r="E8764" s="19"/>
      <c r="F8764" s="19">
        <v>0.56439337269014744</v>
      </c>
      <c r="G8764" s="19"/>
      <c r="H8764" s="19">
        <v>0.78929078403359598</v>
      </c>
      <c r="I8764" s="19"/>
      <c r="J8764" s="19">
        <v>0.14120897207765284</v>
      </c>
      <c r="K8764" s="19">
        <v>6.3601710132435541E-2</v>
      </c>
      <c r="L8764" s="19"/>
      <c r="M8764" s="19"/>
      <c r="N8764" s="19">
        <v>0.48667852654761928</v>
      </c>
      <c r="O8764" s="19"/>
      <c r="P8764" s="50">
        <v>0.77721937942614938</v>
      </c>
      <c r="R8764" s="9" t="s">
        <v>0</v>
      </c>
    </row>
    <row r="8765" spans="2:18" x14ac:dyDescent="0.2">
      <c r="B8765" s="25">
        <v>8535</v>
      </c>
      <c r="C8765" s="193"/>
      <c r="D8765" s="19">
        <v>0.20441200731033829</v>
      </c>
      <c r="E8765" s="19"/>
      <c r="F8765" s="19">
        <v>0.65576690166577378</v>
      </c>
      <c r="G8765" s="19"/>
      <c r="H8765" s="19">
        <v>0.99382628052627209</v>
      </c>
      <c r="I8765" s="19">
        <v>0.33935616140225977</v>
      </c>
      <c r="J8765" s="19"/>
      <c r="K8765" s="19"/>
      <c r="L8765" s="19">
        <v>0.18635608895375477</v>
      </c>
      <c r="M8765" s="19"/>
      <c r="N8765" s="19">
        <v>0.43205216124271539</v>
      </c>
      <c r="O8765" s="19"/>
      <c r="P8765" s="50">
        <v>0.24436027306745514</v>
      </c>
      <c r="R8765" s="9" t="s">
        <v>0</v>
      </c>
    </row>
    <row r="8766" spans="2:18" x14ac:dyDescent="0.2">
      <c r="B8766" s="25">
        <v>8536</v>
      </c>
      <c r="C8766" s="193">
        <v>0.16818964645788873</v>
      </c>
      <c r="D8766" s="19"/>
      <c r="E8766" s="19">
        <v>1.5385182774603638</v>
      </c>
      <c r="F8766" s="19"/>
      <c r="G8766" s="19">
        <v>0.36492019232055523</v>
      </c>
      <c r="H8766" s="19"/>
      <c r="I8766" s="19">
        <v>2.3393966884369875E-2</v>
      </c>
      <c r="J8766" s="19"/>
      <c r="K8766" s="19">
        <v>0.55561348116166487</v>
      </c>
      <c r="L8766" s="19"/>
      <c r="M8766" s="19">
        <v>1.1065769652799271</v>
      </c>
      <c r="N8766" s="19"/>
      <c r="O8766" s="19">
        <v>0.31236812741852443</v>
      </c>
      <c r="P8766" s="50"/>
      <c r="R8766" s="9" t="s">
        <v>0</v>
      </c>
    </row>
    <row r="8767" spans="2:18" x14ac:dyDescent="0.2">
      <c r="B8767" s="25">
        <v>8537</v>
      </c>
      <c r="C8767" s="193">
        <v>5.0253766724331714E-3</v>
      </c>
      <c r="D8767" s="19"/>
      <c r="E8767" s="19">
        <v>9.0424838441211297E-2</v>
      </c>
      <c r="F8767" s="19"/>
      <c r="G8767" s="19"/>
      <c r="H8767" s="19">
        <v>0.16964998282077665</v>
      </c>
      <c r="I8767" s="19">
        <v>0.37102243153230768</v>
      </c>
      <c r="J8767" s="19"/>
      <c r="K8767" s="19">
        <v>0.12877835317184705</v>
      </c>
      <c r="L8767" s="19"/>
      <c r="M8767" s="19"/>
      <c r="N8767" s="19">
        <v>8.662816024117552E-2</v>
      </c>
      <c r="O8767" s="19">
        <v>1.3738382874306213E-2</v>
      </c>
      <c r="P8767" s="50"/>
      <c r="R8767" s="9" t="s">
        <v>0</v>
      </c>
    </row>
    <row r="8768" spans="2:18" x14ac:dyDescent="0.2">
      <c r="B8768" s="25">
        <v>8538</v>
      </c>
      <c r="C8768" s="193">
        <v>1.3485359505458536</v>
      </c>
      <c r="D8768" s="19"/>
      <c r="E8768" s="19">
        <v>1.5594881435211621</v>
      </c>
      <c r="F8768" s="19"/>
      <c r="G8768" s="19">
        <v>1.5844676241440976</v>
      </c>
      <c r="H8768" s="19"/>
      <c r="I8768" s="19">
        <v>1.746367577666011</v>
      </c>
      <c r="J8768" s="19"/>
      <c r="K8768" s="19">
        <v>0.99557936337825592</v>
      </c>
      <c r="L8768" s="19"/>
      <c r="M8768" s="19">
        <v>0.66719955335678027</v>
      </c>
      <c r="N8768" s="19"/>
      <c r="O8768" s="19">
        <v>0.98994106367328505</v>
      </c>
      <c r="P8768" s="50"/>
      <c r="R8768" s="9" t="s">
        <v>0</v>
      </c>
    </row>
    <row r="8769" spans="2:18" x14ac:dyDescent="0.2">
      <c r="B8769" s="25">
        <v>8539</v>
      </c>
      <c r="C8769" s="193">
        <v>0.42358703696618982</v>
      </c>
      <c r="D8769" s="19"/>
      <c r="E8769" s="19">
        <v>1.5064944350654927</v>
      </c>
      <c r="F8769" s="19"/>
      <c r="G8769" s="19">
        <v>0.54522472407376765</v>
      </c>
      <c r="H8769" s="19"/>
      <c r="I8769" s="19">
        <v>0.98313310904451556</v>
      </c>
      <c r="J8769" s="19"/>
      <c r="K8769" s="19">
        <v>0.81141292339440008</v>
      </c>
      <c r="L8769" s="19"/>
      <c r="M8769" s="19">
        <v>1.674014643197006</v>
      </c>
      <c r="N8769" s="19"/>
      <c r="O8769" s="19">
        <v>0.57206454588519662</v>
      </c>
      <c r="P8769" s="50"/>
      <c r="R8769" s="9" t="s">
        <v>0</v>
      </c>
    </row>
    <row r="8770" spans="2:18" x14ac:dyDescent="0.2">
      <c r="B8770" s="25">
        <v>8540</v>
      </c>
      <c r="C8770" s="193"/>
      <c r="D8770" s="19">
        <v>1.0117948269137376</v>
      </c>
      <c r="E8770" s="19"/>
      <c r="F8770" s="19">
        <v>1.0666202118446133</v>
      </c>
      <c r="G8770" s="19"/>
      <c r="H8770" s="19">
        <v>2.1689304454991416</v>
      </c>
      <c r="I8770" s="19"/>
      <c r="J8770" s="19">
        <v>1.025652529496357</v>
      </c>
      <c r="K8770" s="19"/>
      <c r="L8770" s="19">
        <v>1.6246128193832787</v>
      </c>
      <c r="M8770" s="19"/>
      <c r="N8770" s="19">
        <v>0.69011578908466997</v>
      </c>
      <c r="O8770" s="19"/>
      <c r="P8770" s="50">
        <v>1.2602920064310454</v>
      </c>
      <c r="R8770" s="9" t="s">
        <v>0</v>
      </c>
    </row>
    <row r="8771" spans="2:18" x14ac:dyDescent="0.2">
      <c r="B8771" s="25">
        <v>8541</v>
      </c>
      <c r="C8771" s="193"/>
      <c r="D8771" s="19">
        <v>0.31941038321877113</v>
      </c>
      <c r="E8771" s="19"/>
      <c r="F8771" s="19">
        <v>0.51566101377682538</v>
      </c>
      <c r="G8771" s="19"/>
      <c r="H8771" s="19">
        <v>1.1214982637584008</v>
      </c>
      <c r="I8771" s="19"/>
      <c r="J8771" s="19">
        <v>0.11413168772002752</v>
      </c>
      <c r="K8771" s="19"/>
      <c r="L8771" s="19">
        <v>1.6527544169539248</v>
      </c>
      <c r="M8771" s="19">
        <v>0.62721928262491511</v>
      </c>
      <c r="N8771" s="19"/>
      <c r="O8771" s="19"/>
      <c r="P8771" s="50">
        <v>0.45235817927868538</v>
      </c>
      <c r="R8771" s="9" t="s">
        <v>0</v>
      </c>
    </row>
    <row r="8772" spans="2:18" x14ac:dyDescent="0.2">
      <c r="B8772" s="25">
        <v>8542</v>
      </c>
      <c r="C8772" s="193"/>
      <c r="D8772" s="19">
        <v>0.7639402711253106</v>
      </c>
      <c r="E8772" s="19"/>
      <c r="F8772" s="19">
        <v>0.10091973213150206</v>
      </c>
      <c r="G8772" s="19"/>
      <c r="H8772" s="19">
        <v>0.85479700222638433</v>
      </c>
      <c r="I8772" s="19"/>
      <c r="J8772" s="19">
        <v>0.65225886776913089</v>
      </c>
      <c r="K8772" s="19">
        <v>0.18836167698693176</v>
      </c>
      <c r="L8772" s="19"/>
      <c r="M8772" s="19"/>
      <c r="N8772" s="19">
        <v>0.36523783808150995</v>
      </c>
      <c r="O8772" s="19"/>
      <c r="P8772" s="50">
        <v>0.29792903357805917</v>
      </c>
      <c r="R8772" s="9" t="s">
        <v>0</v>
      </c>
    </row>
    <row r="8773" spans="2:18" x14ac:dyDescent="0.2">
      <c r="B8773" s="25">
        <v>8543</v>
      </c>
      <c r="C8773" s="193"/>
      <c r="D8773" s="19">
        <v>0.55787734155026591</v>
      </c>
      <c r="E8773" s="19">
        <v>4.5103301978789187E-2</v>
      </c>
      <c r="F8773" s="19"/>
      <c r="G8773" s="19">
        <v>0.67748413405241659</v>
      </c>
      <c r="H8773" s="19"/>
      <c r="I8773" s="19"/>
      <c r="J8773" s="19">
        <v>1.0010208636277587</v>
      </c>
      <c r="K8773" s="19">
        <v>0.13023643494665652</v>
      </c>
      <c r="L8773" s="19"/>
      <c r="M8773" s="19"/>
      <c r="N8773" s="19">
        <v>0.61870743416830065</v>
      </c>
      <c r="O8773" s="19"/>
      <c r="P8773" s="50">
        <v>1.0811191162099023</v>
      </c>
      <c r="R8773" s="9" t="s">
        <v>0</v>
      </c>
    </row>
    <row r="8774" spans="2:18" x14ac:dyDescent="0.2">
      <c r="B8774" s="25">
        <v>8544</v>
      </c>
      <c r="C8774" s="193">
        <v>1.8699675538818405E-2</v>
      </c>
      <c r="D8774" s="19"/>
      <c r="E8774" s="19">
        <v>0.2421647981959624</v>
      </c>
      <c r="F8774" s="19"/>
      <c r="G8774" s="19">
        <v>8.847035336484059E-2</v>
      </c>
      <c r="H8774" s="19"/>
      <c r="I8774" s="19">
        <v>0.71015792039598169</v>
      </c>
      <c r="J8774" s="19"/>
      <c r="K8774" s="19">
        <v>0.24115764502600526</v>
      </c>
      <c r="L8774" s="19"/>
      <c r="M8774" s="19">
        <v>0.24451372011068331</v>
      </c>
      <c r="N8774" s="19"/>
      <c r="O8774" s="19"/>
      <c r="P8774" s="50">
        <v>8.1565250667542777E-2</v>
      </c>
      <c r="R8774" s="9" t="s">
        <v>0</v>
      </c>
    </row>
    <row r="8775" spans="2:18" x14ac:dyDescent="0.2">
      <c r="B8775" s="25">
        <v>8545</v>
      </c>
      <c r="C8775" s="193"/>
      <c r="D8775" s="19">
        <v>0.28996944729954044</v>
      </c>
      <c r="E8775" s="19"/>
      <c r="F8775" s="19">
        <v>1.1065334413530823</v>
      </c>
      <c r="G8775" s="19"/>
      <c r="H8775" s="19">
        <v>1.5095794442410582</v>
      </c>
      <c r="I8775" s="19"/>
      <c r="J8775" s="19">
        <v>0.68414465768829325</v>
      </c>
      <c r="K8775" s="19"/>
      <c r="L8775" s="19">
        <v>1.6781552607618747E-4</v>
      </c>
      <c r="M8775" s="19"/>
      <c r="N8775" s="19">
        <v>0.96959381852053783</v>
      </c>
      <c r="O8775" s="19"/>
      <c r="P8775" s="50">
        <v>1.0105696413852918</v>
      </c>
      <c r="R8775" s="9" t="s">
        <v>0</v>
      </c>
    </row>
    <row r="8776" spans="2:18" x14ac:dyDescent="0.2">
      <c r="B8776" s="25">
        <v>8546</v>
      </c>
      <c r="C8776" s="193"/>
      <c r="D8776" s="19">
        <v>0.92014617974506985</v>
      </c>
      <c r="E8776" s="19"/>
      <c r="F8776" s="19">
        <v>1.758845544823433</v>
      </c>
      <c r="G8776" s="19"/>
      <c r="H8776" s="19">
        <v>0.32166953749423111</v>
      </c>
      <c r="I8776" s="19"/>
      <c r="J8776" s="19">
        <v>0.65831809905154248</v>
      </c>
      <c r="K8776" s="19"/>
      <c r="L8776" s="19">
        <v>1.3084139157755963</v>
      </c>
      <c r="M8776" s="19"/>
      <c r="N8776" s="19">
        <v>1.0612391808886708</v>
      </c>
      <c r="O8776" s="19"/>
      <c r="P8776" s="50">
        <v>0.93951270500702899</v>
      </c>
      <c r="R8776" s="9" t="s">
        <v>0</v>
      </c>
    </row>
    <row r="8777" spans="2:18" x14ac:dyDescent="0.2">
      <c r="B8777" s="25">
        <v>8547</v>
      </c>
      <c r="C8777" s="193">
        <v>1.5954646802495136</v>
      </c>
      <c r="D8777" s="19"/>
      <c r="E8777" s="19">
        <v>0.39307132694159441</v>
      </c>
      <c r="F8777" s="19"/>
      <c r="G8777" s="19">
        <v>0.77491546085149621</v>
      </c>
      <c r="H8777" s="19"/>
      <c r="I8777" s="19">
        <v>0.34742422216680879</v>
      </c>
      <c r="J8777" s="19"/>
      <c r="K8777" s="19">
        <v>1.6228755710793867</v>
      </c>
      <c r="L8777" s="19"/>
      <c r="M8777" s="19">
        <v>1.5546729075291079</v>
      </c>
      <c r="N8777" s="19"/>
      <c r="O8777" s="19">
        <v>1.0591918806333214</v>
      </c>
      <c r="P8777" s="50"/>
      <c r="R8777" s="9" t="s">
        <v>0</v>
      </c>
    </row>
    <row r="8778" spans="2:18" x14ac:dyDescent="0.2">
      <c r="B8778" s="25">
        <v>8548</v>
      </c>
      <c r="C8778" s="193"/>
      <c r="D8778" s="19">
        <v>0.43273072408719165</v>
      </c>
      <c r="E8778" s="19"/>
      <c r="F8778" s="19">
        <v>0.25251852167605576</v>
      </c>
      <c r="G8778" s="19"/>
      <c r="H8778" s="19">
        <v>4.1369389603242462E-2</v>
      </c>
      <c r="I8778" s="19"/>
      <c r="J8778" s="19">
        <v>0.53460070428033046</v>
      </c>
      <c r="K8778" s="19"/>
      <c r="L8778" s="19">
        <v>0.94335804428059045</v>
      </c>
      <c r="M8778" s="19">
        <v>0.24949876907306762</v>
      </c>
      <c r="N8778" s="19"/>
      <c r="O8778" s="19"/>
      <c r="P8778" s="50">
        <v>0.63457049059289816</v>
      </c>
      <c r="R8778" s="9" t="s">
        <v>0</v>
      </c>
    </row>
    <row r="8779" spans="2:18" x14ac:dyDescent="0.2">
      <c r="B8779" s="25">
        <v>8549</v>
      </c>
      <c r="C8779" s="193">
        <v>1.2455133988159686</v>
      </c>
      <c r="D8779" s="19"/>
      <c r="E8779" s="19"/>
      <c r="F8779" s="19">
        <v>0.1712415592098474</v>
      </c>
      <c r="G8779" s="19"/>
      <c r="H8779" s="19">
        <v>0.5825687872767229</v>
      </c>
      <c r="I8779" s="19">
        <v>0.10706875158689623</v>
      </c>
      <c r="J8779" s="19"/>
      <c r="K8779" s="19">
        <v>0.97699944798722149</v>
      </c>
      <c r="L8779" s="19"/>
      <c r="M8779" s="19">
        <v>0.47335911920876939</v>
      </c>
      <c r="N8779" s="19"/>
      <c r="O8779" s="19">
        <v>0.45003456402837566</v>
      </c>
      <c r="P8779" s="50"/>
      <c r="R8779" s="9" t="s">
        <v>0</v>
      </c>
    </row>
    <row r="8780" spans="2:18" x14ac:dyDescent="0.2">
      <c r="B8780" s="25">
        <v>8550</v>
      </c>
      <c r="C8780" s="193"/>
      <c r="D8780" s="19">
        <v>1.3673669536823772</v>
      </c>
      <c r="E8780" s="19"/>
      <c r="F8780" s="19">
        <v>0.41818390367809077</v>
      </c>
      <c r="G8780" s="19"/>
      <c r="H8780" s="19">
        <v>6.4921801853824471E-2</v>
      </c>
      <c r="I8780" s="19"/>
      <c r="J8780" s="19">
        <v>0.38310330793247288</v>
      </c>
      <c r="K8780" s="19"/>
      <c r="L8780" s="19">
        <v>1.1914975971423192</v>
      </c>
      <c r="M8780" s="19"/>
      <c r="N8780" s="19">
        <v>1.2055763837097744</v>
      </c>
      <c r="O8780" s="19"/>
      <c r="P8780" s="50">
        <v>0.18458251199234604</v>
      </c>
      <c r="R8780" s="9" t="s">
        <v>0</v>
      </c>
    </row>
    <row r="8781" spans="2:18" x14ac:dyDescent="0.2">
      <c r="B8781" s="25">
        <v>8551</v>
      </c>
      <c r="C8781" s="193"/>
      <c r="D8781" s="19">
        <v>0.37833246693127204</v>
      </c>
      <c r="E8781" s="19"/>
      <c r="F8781" s="19">
        <v>1.6212973912856643</v>
      </c>
      <c r="G8781" s="19">
        <v>9.0956906195193962E-2</v>
      </c>
      <c r="H8781" s="19"/>
      <c r="I8781" s="19"/>
      <c r="J8781" s="19">
        <v>0.33005177137376218</v>
      </c>
      <c r="K8781" s="19"/>
      <c r="L8781" s="19">
        <v>1.7210833723895644</v>
      </c>
      <c r="M8781" s="19"/>
      <c r="N8781" s="19">
        <v>0.49916942703359651</v>
      </c>
      <c r="O8781" s="19"/>
      <c r="P8781" s="50">
        <v>0.50287791932216708</v>
      </c>
      <c r="R8781" s="9" t="s">
        <v>0</v>
      </c>
    </row>
    <row r="8782" spans="2:18" x14ac:dyDescent="0.2">
      <c r="B8782" s="25">
        <v>8552</v>
      </c>
      <c r="C8782" s="193"/>
      <c r="D8782" s="19">
        <v>0.7302281749629882</v>
      </c>
      <c r="E8782" s="19"/>
      <c r="F8782" s="19">
        <v>0.68643540353906185</v>
      </c>
      <c r="G8782" s="19"/>
      <c r="H8782" s="19">
        <v>0.53176337671093221</v>
      </c>
      <c r="I8782" s="19"/>
      <c r="J8782" s="19">
        <v>0.10976259144802966</v>
      </c>
      <c r="K8782" s="19">
        <v>9.821027984151981E-2</v>
      </c>
      <c r="L8782" s="19"/>
      <c r="M8782" s="19"/>
      <c r="N8782" s="19">
        <v>0.49148156914408458</v>
      </c>
      <c r="O8782" s="19"/>
      <c r="P8782" s="50">
        <v>0.24401178913449612</v>
      </c>
      <c r="R8782" s="9" t="s">
        <v>0</v>
      </c>
    </row>
    <row r="8783" spans="2:18" x14ac:dyDescent="0.2">
      <c r="B8783" s="25">
        <v>8553</v>
      </c>
      <c r="C8783" s="193"/>
      <c r="D8783" s="19">
        <v>0.86235534529276991</v>
      </c>
      <c r="E8783" s="19"/>
      <c r="F8783" s="19">
        <v>1.1402819329790204</v>
      </c>
      <c r="G8783" s="19"/>
      <c r="H8783" s="19">
        <v>0.65895612177703711</v>
      </c>
      <c r="I8783" s="19"/>
      <c r="J8783" s="19">
        <v>0.28049519940690076</v>
      </c>
      <c r="K8783" s="19"/>
      <c r="L8783" s="19">
        <v>0.98941322639606499</v>
      </c>
      <c r="M8783" s="19"/>
      <c r="N8783" s="19">
        <v>0.60074269382074941</v>
      </c>
      <c r="O8783" s="19"/>
      <c r="P8783" s="50">
        <v>1.2848271757189669</v>
      </c>
      <c r="R8783" s="9" t="s">
        <v>0</v>
      </c>
    </row>
    <row r="8784" spans="2:18" x14ac:dyDescent="0.2">
      <c r="B8784" s="25">
        <v>8554</v>
      </c>
      <c r="C8784" s="193">
        <v>1.3195649884748981</v>
      </c>
      <c r="D8784" s="19"/>
      <c r="E8784" s="19">
        <v>0.68195263550740826</v>
      </c>
      <c r="F8784" s="19"/>
      <c r="G8784" s="19">
        <v>0.59010778156528676</v>
      </c>
      <c r="H8784" s="19"/>
      <c r="I8784" s="19">
        <v>0.42957227302906292</v>
      </c>
      <c r="J8784" s="19"/>
      <c r="K8784" s="19">
        <v>1.9994267428168886</v>
      </c>
      <c r="L8784" s="19"/>
      <c r="M8784" s="19">
        <v>0.98606024336860998</v>
      </c>
      <c r="N8784" s="19"/>
      <c r="O8784" s="19">
        <v>1.1184764932122973</v>
      </c>
      <c r="P8784" s="50"/>
      <c r="R8784" s="9" t="s">
        <v>0</v>
      </c>
    </row>
    <row r="8785" spans="2:18" x14ac:dyDescent="0.2">
      <c r="B8785" s="25">
        <v>8555</v>
      </c>
      <c r="C8785" s="193"/>
      <c r="D8785" s="19">
        <v>0.7358811353322553</v>
      </c>
      <c r="E8785" s="19"/>
      <c r="F8785" s="19">
        <v>0.7860573183740398</v>
      </c>
      <c r="G8785" s="19">
        <v>0.40427007134900533</v>
      </c>
      <c r="H8785" s="19"/>
      <c r="I8785" s="19"/>
      <c r="J8785" s="19">
        <v>0.91307889778130813</v>
      </c>
      <c r="K8785" s="19"/>
      <c r="L8785" s="19">
        <v>0.60825888439031872</v>
      </c>
      <c r="M8785" s="19"/>
      <c r="N8785" s="19">
        <v>1.1066487179294775</v>
      </c>
      <c r="O8785" s="19"/>
      <c r="P8785" s="50">
        <v>0.21556884917644251</v>
      </c>
      <c r="R8785" s="9" t="s">
        <v>0</v>
      </c>
    </row>
    <row r="8786" spans="2:18" x14ac:dyDescent="0.2">
      <c r="B8786" s="25">
        <v>8556</v>
      </c>
      <c r="C8786" s="193">
        <v>0.81427732516382034</v>
      </c>
      <c r="D8786" s="19"/>
      <c r="E8786" s="19">
        <v>0.62684005094055639</v>
      </c>
      <c r="F8786" s="19"/>
      <c r="G8786" s="19"/>
      <c r="H8786" s="19">
        <v>0.20258155762446114</v>
      </c>
      <c r="I8786" s="19">
        <v>0.81358081330637577</v>
      </c>
      <c r="J8786" s="19"/>
      <c r="K8786" s="19">
        <v>1.1163979012552749</v>
      </c>
      <c r="L8786" s="19"/>
      <c r="M8786" s="19">
        <v>0.45072677312793247</v>
      </c>
      <c r="N8786" s="19"/>
      <c r="O8786" s="19">
        <v>0.85951543689671372</v>
      </c>
      <c r="P8786" s="50"/>
      <c r="R8786" s="9" t="s">
        <v>0</v>
      </c>
    </row>
    <row r="8787" spans="2:18" x14ac:dyDescent="0.2">
      <c r="B8787" s="25">
        <v>8557</v>
      </c>
      <c r="C8787" s="193"/>
      <c r="D8787" s="19">
        <v>0.22978448811391367</v>
      </c>
      <c r="E8787" s="19">
        <v>0.37492977530512489</v>
      </c>
      <c r="F8787" s="19"/>
      <c r="G8787" s="19"/>
      <c r="H8787" s="19">
        <v>0.3884792753389657</v>
      </c>
      <c r="I8787" s="19">
        <v>0.88828999313873824</v>
      </c>
      <c r="J8787" s="19"/>
      <c r="K8787" s="19">
        <v>0.43849962020643773</v>
      </c>
      <c r="L8787" s="19"/>
      <c r="M8787" s="19">
        <v>0.11661557154820022</v>
      </c>
      <c r="N8787" s="19"/>
      <c r="O8787" s="19">
        <v>0.1449407504941024</v>
      </c>
      <c r="P8787" s="50"/>
      <c r="R8787" s="9" t="s">
        <v>0</v>
      </c>
    </row>
    <row r="8788" spans="2:18" x14ac:dyDescent="0.2">
      <c r="B8788" s="25">
        <v>8558</v>
      </c>
      <c r="C8788" s="193"/>
      <c r="D8788" s="19">
        <v>0.809825501737655</v>
      </c>
      <c r="E8788" s="19"/>
      <c r="F8788" s="19">
        <v>0.5451905951419983</v>
      </c>
      <c r="G8788" s="19"/>
      <c r="H8788" s="19">
        <v>0.41684490659802237</v>
      </c>
      <c r="I8788" s="19"/>
      <c r="J8788" s="19">
        <v>0.55092799934499737</v>
      </c>
      <c r="K8788" s="19"/>
      <c r="L8788" s="19">
        <v>0.65152508690876332</v>
      </c>
      <c r="M8788" s="19"/>
      <c r="N8788" s="19">
        <v>1.2329602830199755</v>
      </c>
      <c r="O8788" s="19"/>
      <c r="P8788" s="50">
        <v>0.2852880510973867</v>
      </c>
      <c r="R8788" s="9" t="s">
        <v>0</v>
      </c>
    </row>
    <row r="8789" spans="2:18" x14ac:dyDescent="0.2">
      <c r="B8789" s="25">
        <v>8559</v>
      </c>
      <c r="C8789" s="193"/>
      <c r="D8789" s="19">
        <v>0.87389459672870973</v>
      </c>
      <c r="E8789" s="19">
        <v>0.52728812301336769</v>
      </c>
      <c r="F8789" s="19"/>
      <c r="G8789" s="19">
        <v>0.79034181954562222</v>
      </c>
      <c r="H8789" s="19"/>
      <c r="I8789" s="19">
        <v>0.39847147626187429</v>
      </c>
      <c r="J8789" s="19"/>
      <c r="K8789" s="19">
        <v>0.34028194024669284</v>
      </c>
      <c r="L8789" s="19"/>
      <c r="M8789" s="19">
        <v>0.84482339026431919</v>
      </c>
      <c r="N8789" s="19"/>
      <c r="O8789" s="19">
        <v>0.94879304716567625</v>
      </c>
      <c r="P8789" s="50"/>
      <c r="R8789" s="9" t="s">
        <v>0</v>
      </c>
    </row>
    <row r="8790" spans="2:18" x14ac:dyDescent="0.2">
      <c r="B8790" s="25">
        <v>8560</v>
      </c>
      <c r="C8790" s="193">
        <v>0.81181417440264847</v>
      </c>
      <c r="D8790" s="19"/>
      <c r="E8790" s="19">
        <v>1.2661185370524388</v>
      </c>
      <c r="F8790" s="19"/>
      <c r="G8790" s="19">
        <v>0.27995903004913131</v>
      </c>
      <c r="H8790" s="19"/>
      <c r="I8790" s="19">
        <v>0.90586113112505096</v>
      </c>
      <c r="J8790" s="19"/>
      <c r="K8790" s="19">
        <v>0.64692917160681951</v>
      </c>
      <c r="L8790" s="19"/>
      <c r="M8790" s="19">
        <v>1.1030919097922516</v>
      </c>
      <c r="N8790" s="19"/>
      <c r="O8790" s="19">
        <v>0.88164957023870949</v>
      </c>
      <c r="P8790" s="50"/>
      <c r="R8790" s="9" t="s">
        <v>0</v>
      </c>
    </row>
    <row r="8791" spans="2:18" x14ac:dyDescent="0.2">
      <c r="B8791" s="25">
        <v>8561</v>
      </c>
      <c r="C8791" s="193"/>
      <c r="D8791" s="19">
        <v>1.0945726119629551</v>
      </c>
      <c r="E8791" s="19"/>
      <c r="F8791" s="19">
        <v>0.47621844247473416</v>
      </c>
      <c r="G8791" s="19"/>
      <c r="H8791" s="19">
        <v>0.97275904413603809</v>
      </c>
      <c r="I8791" s="19"/>
      <c r="J8791" s="19">
        <v>0.4598723420642431</v>
      </c>
      <c r="K8791" s="19"/>
      <c r="L8791" s="19">
        <v>1.1918827181931801</v>
      </c>
      <c r="M8791" s="19">
        <v>5.7510508214921811E-2</v>
      </c>
      <c r="N8791" s="19"/>
      <c r="O8791" s="19"/>
      <c r="P8791" s="50">
        <v>0.13727341125135734</v>
      </c>
      <c r="R8791" s="9" t="s">
        <v>0</v>
      </c>
    </row>
    <row r="8792" spans="2:18" x14ac:dyDescent="0.2">
      <c r="B8792" s="25">
        <v>8562</v>
      </c>
      <c r="C8792" s="193"/>
      <c r="D8792" s="19">
        <v>0.56362006501697071</v>
      </c>
      <c r="E8792" s="19"/>
      <c r="F8792" s="19">
        <v>0.1179077858095165</v>
      </c>
      <c r="G8792" s="19">
        <v>0.1118741886507357</v>
      </c>
      <c r="H8792" s="19"/>
      <c r="I8792" s="19"/>
      <c r="J8792" s="19">
        <v>0.40569949972292851</v>
      </c>
      <c r="K8792" s="19"/>
      <c r="L8792" s="19">
        <v>0.3920815056252917</v>
      </c>
      <c r="M8792" s="19">
        <v>0.31596990728879648</v>
      </c>
      <c r="N8792" s="19"/>
      <c r="O8792" s="19">
        <v>0.17942246360294811</v>
      </c>
      <c r="P8792" s="50"/>
      <c r="R8792" s="9" t="s">
        <v>0</v>
      </c>
    </row>
    <row r="8793" spans="2:18" x14ac:dyDescent="0.2">
      <c r="B8793" s="25">
        <v>8563</v>
      </c>
      <c r="C8793" s="193"/>
      <c r="D8793" s="19">
        <v>1.9598484981929989</v>
      </c>
      <c r="E8793" s="19"/>
      <c r="F8793" s="19">
        <v>1.164197465490038</v>
      </c>
      <c r="G8793" s="19"/>
      <c r="H8793" s="19">
        <v>1.2080312274789906</v>
      </c>
      <c r="I8793" s="19"/>
      <c r="J8793" s="19">
        <v>1.4251010366415926</v>
      </c>
      <c r="K8793" s="19"/>
      <c r="L8793" s="19">
        <v>1.5621114768475308</v>
      </c>
      <c r="M8793" s="19"/>
      <c r="N8793" s="19">
        <v>1.1735128017456207</v>
      </c>
      <c r="O8793" s="19"/>
      <c r="P8793" s="50">
        <v>1.3555297209367629</v>
      </c>
      <c r="R8793" s="9" t="s">
        <v>0</v>
      </c>
    </row>
    <row r="8794" spans="2:18" x14ac:dyDescent="0.2">
      <c r="B8794" s="25">
        <v>8564</v>
      </c>
      <c r="C8794" s="193"/>
      <c r="D8794" s="19">
        <v>0.19320751063814978</v>
      </c>
      <c r="E8794" s="19">
        <v>0.35236742468594034</v>
      </c>
      <c r="F8794" s="19"/>
      <c r="G8794" s="19"/>
      <c r="H8794" s="19">
        <v>0.38567928570874804</v>
      </c>
      <c r="I8794" s="19"/>
      <c r="J8794" s="19">
        <v>0.13361903309631495</v>
      </c>
      <c r="K8794" s="19"/>
      <c r="L8794" s="19">
        <v>1.3114639123973986</v>
      </c>
      <c r="M8794" s="19">
        <v>7.3077010874114612E-2</v>
      </c>
      <c r="N8794" s="19"/>
      <c r="O8794" s="19">
        <v>0.28385689812488601</v>
      </c>
      <c r="P8794" s="50"/>
      <c r="R8794" s="9" t="s">
        <v>0</v>
      </c>
    </row>
    <row r="8795" spans="2:18" x14ac:dyDescent="0.2">
      <c r="B8795" s="25">
        <v>8565</v>
      </c>
      <c r="C8795" s="193">
        <v>1.783820367430045</v>
      </c>
      <c r="D8795" s="19"/>
      <c r="E8795" s="19">
        <v>1.7125752816174953</v>
      </c>
      <c r="F8795" s="19"/>
      <c r="G8795" s="19">
        <v>1.926525003294836</v>
      </c>
      <c r="H8795" s="19"/>
      <c r="I8795" s="19">
        <v>1.4452759370525348</v>
      </c>
      <c r="J8795" s="19"/>
      <c r="K8795" s="19">
        <v>1.2981625479664185</v>
      </c>
      <c r="L8795" s="19"/>
      <c r="M8795" s="19">
        <v>2.5504197537160445</v>
      </c>
      <c r="N8795" s="19"/>
      <c r="O8795" s="19">
        <v>1.5959560539956232</v>
      </c>
      <c r="P8795" s="50"/>
      <c r="R8795" s="9" t="s">
        <v>0</v>
      </c>
    </row>
    <row r="8796" spans="2:18" x14ac:dyDescent="0.2">
      <c r="B8796" s="25">
        <v>8566</v>
      </c>
      <c r="C8796" s="193">
        <v>0.82196526676276549</v>
      </c>
      <c r="D8796" s="19"/>
      <c r="E8796" s="19">
        <v>0.61053819619459126</v>
      </c>
      <c r="F8796" s="19"/>
      <c r="G8796" s="19"/>
      <c r="H8796" s="19">
        <v>8.919669597159717E-2</v>
      </c>
      <c r="I8796" s="19">
        <v>9.5432245478613426E-3</v>
      </c>
      <c r="J8796" s="19"/>
      <c r="K8796" s="19">
        <v>0.14411471332648315</v>
      </c>
      <c r="L8796" s="19"/>
      <c r="M8796" s="19">
        <v>8.7695401575451415E-2</v>
      </c>
      <c r="N8796" s="19"/>
      <c r="O8796" s="19">
        <v>0.2768887770466586</v>
      </c>
      <c r="P8796" s="50"/>
      <c r="R8796" s="9" t="s">
        <v>0</v>
      </c>
    </row>
    <row r="8797" spans="2:18" x14ac:dyDescent="0.2">
      <c r="B8797" s="25">
        <v>8567</v>
      </c>
      <c r="C8797" s="193"/>
      <c r="D8797" s="19">
        <v>0.64016096111414733</v>
      </c>
      <c r="E8797" s="19"/>
      <c r="F8797" s="19">
        <v>1.2429765568220905</v>
      </c>
      <c r="G8797" s="19"/>
      <c r="H8797" s="19">
        <v>2.3274978921304122E-2</v>
      </c>
      <c r="I8797" s="19"/>
      <c r="J8797" s="19">
        <v>0.1514985039891788</v>
      </c>
      <c r="K8797" s="19"/>
      <c r="L8797" s="19">
        <v>7.9182487111658408E-3</v>
      </c>
      <c r="M8797" s="19"/>
      <c r="N8797" s="19">
        <v>0.22446758287456978</v>
      </c>
      <c r="O8797" s="19"/>
      <c r="P8797" s="50">
        <v>1.2767923925547899</v>
      </c>
      <c r="R8797" s="9" t="s">
        <v>0</v>
      </c>
    </row>
    <row r="8798" spans="2:18" x14ac:dyDescent="0.2">
      <c r="B8798" s="25">
        <v>8568</v>
      </c>
      <c r="C8798" s="193">
        <v>2.2451668994048912</v>
      </c>
      <c r="D8798" s="19"/>
      <c r="E8798" s="19">
        <v>1.3576701514384373</v>
      </c>
      <c r="F8798" s="19"/>
      <c r="G8798" s="19">
        <v>1.9526383076933218</v>
      </c>
      <c r="H8798" s="19"/>
      <c r="I8798" s="19">
        <v>2.2443825730358631</v>
      </c>
      <c r="J8798" s="19"/>
      <c r="K8798" s="19">
        <v>1.9718229244662187</v>
      </c>
      <c r="L8798" s="19"/>
      <c r="M8798" s="19">
        <v>0.69924340916663252</v>
      </c>
      <c r="N8798" s="19"/>
      <c r="O8798" s="19">
        <v>1.6325201161277991</v>
      </c>
      <c r="P8798" s="50"/>
      <c r="R8798" s="9" t="s">
        <v>0</v>
      </c>
    </row>
    <row r="8799" spans="2:18" x14ac:dyDescent="0.2">
      <c r="B8799" s="25">
        <v>8569</v>
      </c>
      <c r="C8799" s="193">
        <v>8.3530994318428073E-2</v>
      </c>
      <c r="D8799" s="19"/>
      <c r="E8799" s="19">
        <v>1.1343549638919486</v>
      </c>
      <c r="F8799" s="19"/>
      <c r="G8799" s="19">
        <v>0.69451615761925012</v>
      </c>
      <c r="H8799" s="19"/>
      <c r="I8799" s="19">
        <v>0.39767149604232815</v>
      </c>
      <c r="J8799" s="19"/>
      <c r="K8799" s="19">
        <v>8.9343707191652841E-2</v>
      </c>
      <c r="L8799" s="19"/>
      <c r="M8799" s="19">
        <v>1.186140117901535</v>
      </c>
      <c r="N8799" s="19"/>
      <c r="O8799" s="19">
        <v>0.7290208540654789</v>
      </c>
      <c r="P8799" s="50"/>
      <c r="R8799" s="9" t="s">
        <v>0</v>
      </c>
    </row>
    <row r="8800" spans="2:18" x14ac:dyDescent="0.2">
      <c r="B8800" s="25">
        <v>8570</v>
      </c>
      <c r="C8800" s="193">
        <v>4.8708578206492228E-2</v>
      </c>
      <c r="D8800" s="19"/>
      <c r="E8800" s="19"/>
      <c r="F8800" s="19">
        <v>6.3322402278417747E-2</v>
      </c>
      <c r="G8800" s="19"/>
      <c r="H8800" s="19">
        <v>3.5351862801224564E-2</v>
      </c>
      <c r="I8800" s="19"/>
      <c r="J8800" s="19">
        <v>0.34098588665524016</v>
      </c>
      <c r="K8800" s="19">
        <v>1.0144094250661284</v>
      </c>
      <c r="L8800" s="19"/>
      <c r="M8800" s="19"/>
      <c r="N8800" s="19">
        <v>1.2855565608946187</v>
      </c>
      <c r="O8800" s="19"/>
      <c r="P8800" s="50">
        <v>0.2517612884140048</v>
      </c>
      <c r="R8800" s="9" t="s">
        <v>0</v>
      </c>
    </row>
    <row r="8801" spans="2:18" x14ac:dyDescent="0.2">
      <c r="B8801" s="25">
        <v>8571</v>
      </c>
      <c r="C8801" s="193">
        <v>0.85966088745756608</v>
      </c>
      <c r="D8801" s="19"/>
      <c r="E8801" s="19">
        <v>1.4908331233823986</v>
      </c>
      <c r="F8801" s="19"/>
      <c r="G8801" s="19">
        <v>0.86831785914148341</v>
      </c>
      <c r="H8801" s="19"/>
      <c r="I8801" s="19">
        <v>1.2927051313313294</v>
      </c>
      <c r="J8801" s="19"/>
      <c r="K8801" s="19">
        <v>1.1667866140410466</v>
      </c>
      <c r="L8801" s="19"/>
      <c r="M8801" s="19">
        <v>0.42707715621698505</v>
      </c>
      <c r="N8801" s="19"/>
      <c r="O8801" s="19">
        <v>1.481952899765528</v>
      </c>
      <c r="P8801" s="50"/>
      <c r="R8801" s="9" t="s">
        <v>0</v>
      </c>
    </row>
    <row r="8802" spans="2:18" x14ac:dyDescent="0.2">
      <c r="B8802" s="25">
        <v>8572</v>
      </c>
      <c r="C8802" s="193">
        <v>0.37794861213336506</v>
      </c>
      <c r="D8802" s="19"/>
      <c r="E8802" s="19">
        <v>0.6568814685619272</v>
      </c>
      <c r="F8802" s="19"/>
      <c r="G8802" s="19"/>
      <c r="H8802" s="19">
        <v>0.68405978365695064</v>
      </c>
      <c r="I8802" s="19">
        <v>6.2530477873141255E-2</v>
      </c>
      <c r="J8802" s="19"/>
      <c r="K8802" s="19"/>
      <c r="L8802" s="19">
        <v>0.55807412618366481</v>
      </c>
      <c r="M8802" s="19"/>
      <c r="N8802" s="19">
        <v>0.96288145282067417</v>
      </c>
      <c r="O8802" s="19">
        <v>0.22054002791511232</v>
      </c>
      <c r="P8802" s="50"/>
      <c r="R8802" s="9" t="s">
        <v>0</v>
      </c>
    </row>
    <row r="8803" spans="2:18" x14ac:dyDescent="0.2">
      <c r="B8803" s="25">
        <v>8573</v>
      </c>
      <c r="C8803" s="193"/>
      <c r="D8803" s="19">
        <v>0.42151482234457294</v>
      </c>
      <c r="E8803" s="19"/>
      <c r="F8803" s="19">
        <v>0.23901093747337557</v>
      </c>
      <c r="G8803" s="19">
        <v>0.38797102607822836</v>
      </c>
      <c r="H8803" s="19"/>
      <c r="I8803" s="19"/>
      <c r="J8803" s="19">
        <v>0.84049168627195581</v>
      </c>
      <c r="K8803" s="19">
        <v>0.49324065642209852</v>
      </c>
      <c r="L8803" s="19"/>
      <c r="M8803" s="19">
        <v>0.48933520983877771</v>
      </c>
      <c r="N8803" s="19"/>
      <c r="O8803" s="19">
        <v>0.81150846532773535</v>
      </c>
      <c r="P8803" s="50"/>
      <c r="R8803" s="9" t="s">
        <v>0</v>
      </c>
    </row>
    <row r="8804" spans="2:18" x14ac:dyDescent="0.2">
      <c r="B8804" s="25">
        <v>8574</v>
      </c>
      <c r="C8804" s="193">
        <v>9.3566419065903253E-2</v>
      </c>
      <c r="D8804" s="19"/>
      <c r="E8804" s="19"/>
      <c r="F8804" s="19">
        <v>0.12201357117516673</v>
      </c>
      <c r="G8804" s="19">
        <v>0.60260210784639801</v>
      </c>
      <c r="H8804" s="19"/>
      <c r="I8804" s="19">
        <v>0.75203419286345563</v>
      </c>
      <c r="J8804" s="19"/>
      <c r="K8804" s="19"/>
      <c r="L8804" s="19">
        <v>0.50668977426408479</v>
      </c>
      <c r="M8804" s="19">
        <v>1.4161688007105724</v>
      </c>
      <c r="N8804" s="19"/>
      <c r="O8804" s="19">
        <v>0.14072238232172052</v>
      </c>
      <c r="P8804" s="50"/>
      <c r="R8804" s="9" t="s">
        <v>0</v>
      </c>
    </row>
    <row r="8805" spans="2:18" x14ac:dyDescent="0.2">
      <c r="B8805" s="25">
        <v>8575</v>
      </c>
      <c r="C8805" s="193"/>
      <c r="D8805" s="19">
        <v>0.72695837612954972</v>
      </c>
      <c r="E8805" s="19"/>
      <c r="F8805" s="19">
        <v>0.52250988697561029</v>
      </c>
      <c r="G8805" s="19">
        <v>2.8740192203879227E-2</v>
      </c>
      <c r="H8805" s="19"/>
      <c r="I8805" s="19"/>
      <c r="J8805" s="19">
        <v>0.9320210900622895</v>
      </c>
      <c r="K8805" s="19"/>
      <c r="L8805" s="19">
        <v>0.65475100409262499</v>
      </c>
      <c r="M8805" s="19"/>
      <c r="N8805" s="19">
        <v>0.46606777273058431</v>
      </c>
      <c r="O8805" s="19"/>
      <c r="P8805" s="50">
        <v>2.7105938488501971E-2</v>
      </c>
      <c r="R8805" s="9" t="s">
        <v>0</v>
      </c>
    </row>
    <row r="8806" spans="2:18" x14ac:dyDescent="0.2">
      <c r="B8806" s="25">
        <v>8576</v>
      </c>
      <c r="C8806" s="193"/>
      <c r="D8806" s="19">
        <v>5.6507091162680774E-2</v>
      </c>
      <c r="E8806" s="19">
        <v>0.32136455835134803</v>
      </c>
      <c r="F8806" s="19"/>
      <c r="G8806" s="19">
        <v>0.92952732620353706</v>
      </c>
      <c r="H8806" s="19"/>
      <c r="I8806" s="19"/>
      <c r="J8806" s="19">
        <v>0.43663615390215621</v>
      </c>
      <c r="K8806" s="19">
        <v>0.74721222040396507</v>
      </c>
      <c r="L8806" s="19"/>
      <c r="M8806" s="19"/>
      <c r="N8806" s="19">
        <v>9.5472017166367773E-2</v>
      </c>
      <c r="O8806" s="19">
        <v>0.28548217872491766</v>
      </c>
      <c r="P8806" s="50"/>
      <c r="R8806" s="9" t="s">
        <v>0</v>
      </c>
    </row>
    <row r="8807" spans="2:18" x14ac:dyDescent="0.2">
      <c r="B8807" s="25">
        <v>8577</v>
      </c>
      <c r="C8807" s="193">
        <v>0.19252685712708412</v>
      </c>
      <c r="D8807" s="19"/>
      <c r="E8807" s="19"/>
      <c r="F8807" s="19">
        <v>0.65708523924918349</v>
      </c>
      <c r="G8807" s="19">
        <v>0.2270869993143691</v>
      </c>
      <c r="H8807" s="19"/>
      <c r="I8807" s="19">
        <v>0.38996068495890984</v>
      </c>
      <c r="J8807" s="19"/>
      <c r="K8807" s="19">
        <v>0.73434376754411435</v>
      </c>
      <c r="L8807" s="19"/>
      <c r="M8807" s="19">
        <v>0.24301486189206242</v>
      </c>
      <c r="N8807" s="19"/>
      <c r="O8807" s="19">
        <v>0.68113638799058263</v>
      </c>
      <c r="P8807" s="50"/>
      <c r="R8807" s="9" t="s">
        <v>0</v>
      </c>
    </row>
    <row r="8808" spans="2:18" x14ac:dyDescent="0.2">
      <c r="B8808" s="25">
        <v>8578</v>
      </c>
      <c r="C8808" s="193"/>
      <c r="D8808" s="19">
        <v>0.58217550179859312</v>
      </c>
      <c r="E8808" s="19"/>
      <c r="F8808" s="19">
        <v>0.46204029456955276</v>
      </c>
      <c r="G8808" s="19"/>
      <c r="H8808" s="19">
        <v>0.67612161923671543</v>
      </c>
      <c r="I8808" s="19"/>
      <c r="J8808" s="19">
        <v>0.18599530578147366</v>
      </c>
      <c r="K8808" s="19"/>
      <c r="L8808" s="19">
        <v>0.86469177694686494</v>
      </c>
      <c r="M8808" s="19">
        <v>0.13387941650472407</v>
      </c>
      <c r="N8808" s="19"/>
      <c r="O8808" s="19"/>
      <c r="P8808" s="50">
        <v>0.27846023878491344</v>
      </c>
      <c r="R8808" s="9" t="s">
        <v>0</v>
      </c>
    </row>
    <row r="8809" spans="2:18" x14ac:dyDescent="0.2">
      <c r="B8809" s="25">
        <v>8579</v>
      </c>
      <c r="C8809" s="193"/>
      <c r="D8809" s="19">
        <v>0.65955040029807888</v>
      </c>
      <c r="E8809" s="19"/>
      <c r="F8809" s="19">
        <v>0.61036996625565698</v>
      </c>
      <c r="G8809" s="19"/>
      <c r="H8809" s="19">
        <v>1.8253669216085995</v>
      </c>
      <c r="I8809" s="19"/>
      <c r="J8809" s="19">
        <v>0.78625193301552232</v>
      </c>
      <c r="K8809" s="19"/>
      <c r="L8809" s="19">
        <v>0.70946714671298661</v>
      </c>
      <c r="M8809" s="19"/>
      <c r="N8809" s="19">
        <v>1.9170740578474146</v>
      </c>
      <c r="O8809" s="19"/>
      <c r="P8809" s="50">
        <v>1.6142654818474933</v>
      </c>
      <c r="R8809" s="9" t="s">
        <v>0</v>
      </c>
    </row>
    <row r="8810" spans="2:18" x14ac:dyDescent="0.2">
      <c r="B8810" s="25">
        <v>8580</v>
      </c>
      <c r="C8810" s="193"/>
      <c r="D8810" s="19">
        <v>0.29267802342451632</v>
      </c>
      <c r="E8810" s="19">
        <v>0.58941564207830355</v>
      </c>
      <c r="F8810" s="19"/>
      <c r="G8810" s="19">
        <v>0.2645698247557422</v>
      </c>
      <c r="H8810" s="19"/>
      <c r="I8810" s="19">
        <v>3.9258727124573498E-2</v>
      </c>
      <c r="J8810" s="19"/>
      <c r="K8810" s="19"/>
      <c r="L8810" s="19">
        <v>0.46152261943705597</v>
      </c>
      <c r="M8810" s="19"/>
      <c r="N8810" s="19">
        <v>1.2830010145958692</v>
      </c>
      <c r="O8810" s="19">
        <v>0.45780753947610964</v>
      </c>
      <c r="P8810" s="50"/>
      <c r="R8810" s="9" t="s">
        <v>0</v>
      </c>
    </row>
    <row r="8811" spans="2:18" x14ac:dyDescent="0.2">
      <c r="B8811" s="25">
        <v>8581</v>
      </c>
      <c r="C8811" s="193"/>
      <c r="D8811" s="19">
        <v>0.72553117563255465</v>
      </c>
      <c r="E8811" s="19"/>
      <c r="F8811" s="19">
        <v>1.3915771649235127</v>
      </c>
      <c r="G8811" s="19"/>
      <c r="H8811" s="19">
        <v>1.1692862918959752</v>
      </c>
      <c r="I8811" s="19"/>
      <c r="J8811" s="19">
        <v>0.9846304206247658</v>
      </c>
      <c r="K8811" s="19"/>
      <c r="L8811" s="19">
        <v>0.36499293881335143</v>
      </c>
      <c r="M8811" s="19"/>
      <c r="N8811" s="19">
        <v>1.3317727920373204</v>
      </c>
      <c r="O8811" s="19"/>
      <c r="P8811" s="50">
        <v>0.45643108270250521</v>
      </c>
      <c r="R8811" s="9" t="s">
        <v>0</v>
      </c>
    </row>
    <row r="8812" spans="2:18" x14ac:dyDescent="0.2">
      <c r="B8812" s="25">
        <v>8582</v>
      </c>
      <c r="C8812" s="193"/>
      <c r="D8812" s="19">
        <v>1.9928386846492621</v>
      </c>
      <c r="E8812" s="19"/>
      <c r="F8812" s="19">
        <v>1.5551934668300116</v>
      </c>
      <c r="G8812" s="19"/>
      <c r="H8812" s="19">
        <v>1.8545531651392611</v>
      </c>
      <c r="I8812" s="19"/>
      <c r="J8812" s="19">
        <v>2.1211094782306037</v>
      </c>
      <c r="K8812" s="19"/>
      <c r="L8812" s="19">
        <v>1.8455130688559482</v>
      </c>
      <c r="M8812" s="19"/>
      <c r="N8812" s="19">
        <v>2.0010871897032594</v>
      </c>
      <c r="O8812" s="19"/>
      <c r="P8812" s="50">
        <v>2.3586480709836084</v>
      </c>
      <c r="R8812" s="9" t="s">
        <v>0</v>
      </c>
    </row>
    <row r="8813" spans="2:18" x14ac:dyDescent="0.2">
      <c r="B8813" s="25">
        <v>8583</v>
      </c>
      <c r="C8813" s="193">
        <v>0.11529299255444758</v>
      </c>
      <c r="D8813" s="19"/>
      <c r="E8813" s="19">
        <v>0.49095799553857283</v>
      </c>
      <c r="F8813" s="19"/>
      <c r="G8813" s="19">
        <v>1.8303819374164289E-2</v>
      </c>
      <c r="H8813" s="19"/>
      <c r="I8813" s="19">
        <v>0.16535760148974538</v>
      </c>
      <c r="J8813" s="19"/>
      <c r="K8813" s="19"/>
      <c r="L8813" s="19">
        <v>0.53157238441689403</v>
      </c>
      <c r="M8813" s="19"/>
      <c r="N8813" s="19">
        <v>0.25937336445103226</v>
      </c>
      <c r="O8813" s="19"/>
      <c r="P8813" s="50">
        <v>4.0285800118114307E-2</v>
      </c>
      <c r="R8813" s="9" t="s">
        <v>0</v>
      </c>
    </row>
    <row r="8814" spans="2:18" x14ac:dyDescent="0.2">
      <c r="B8814" s="25">
        <v>8584</v>
      </c>
      <c r="C8814" s="193"/>
      <c r="D8814" s="19">
        <v>0.50120360568951916</v>
      </c>
      <c r="E8814" s="19"/>
      <c r="F8814" s="19">
        <v>1.1609171478886648</v>
      </c>
      <c r="G8814" s="19"/>
      <c r="H8814" s="19">
        <v>9.659631218286277E-2</v>
      </c>
      <c r="I8814" s="19"/>
      <c r="J8814" s="19">
        <v>1.3871442041505062</v>
      </c>
      <c r="K8814" s="19"/>
      <c r="L8814" s="19">
        <v>0.44817637675432404</v>
      </c>
      <c r="M8814" s="19"/>
      <c r="N8814" s="19">
        <v>1.0412670784934075</v>
      </c>
      <c r="O8814" s="19"/>
      <c r="P8814" s="50">
        <v>0.2822287231199197</v>
      </c>
      <c r="R8814" s="9" t="s">
        <v>0</v>
      </c>
    </row>
    <row r="8815" spans="2:18" x14ac:dyDescent="0.2">
      <c r="B8815" s="25">
        <v>8585</v>
      </c>
      <c r="C8815" s="193"/>
      <c r="D8815" s="19">
        <v>0.47105317025104571</v>
      </c>
      <c r="E8815" s="19"/>
      <c r="F8815" s="19">
        <v>1.5892474695147223</v>
      </c>
      <c r="G8815" s="19"/>
      <c r="H8815" s="19">
        <v>0.7799099660875326</v>
      </c>
      <c r="I8815" s="19"/>
      <c r="J8815" s="19">
        <v>0.57381226590990297</v>
      </c>
      <c r="K8815" s="19"/>
      <c r="L8815" s="19">
        <v>0.4278083747061483</v>
      </c>
      <c r="M8815" s="19"/>
      <c r="N8815" s="19">
        <v>1.65465311021877</v>
      </c>
      <c r="O8815" s="19"/>
      <c r="P8815" s="50">
        <v>0.46861109415451235</v>
      </c>
      <c r="R8815" s="9" t="s">
        <v>0</v>
      </c>
    </row>
    <row r="8816" spans="2:18" x14ac:dyDescent="0.2">
      <c r="B8816" s="25">
        <v>8586</v>
      </c>
      <c r="C8816" s="193"/>
      <c r="D8816" s="19">
        <v>0.30784600048682348</v>
      </c>
      <c r="E8816" s="19"/>
      <c r="F8816" s="19">
        <v>0.61997349015591297</v>
      </c>
      <c r="G8816" s="19">
        <v>0.22961792158332434</v>
      </c>
      <c r="H8816" s="19"/>
      <c r="I8816" s="19"/>
      <c r="J8816" s="19">
        <v>0.79084197069899176</v>
      </c>
      <c r="K8816" s="19"/>
      <c r="L8816" s="19">
        <v>2.0716556411280109</v>
      </c>
      <c r="M8816" s="19"/>
      <c r="N8816" s="19">
        <v>0.3798838382992174</v>
      </c>
      <c r="O8816" s="19">
        <v>2.0058891500516179E-2</v>
      </c>
      <c r="P8816" s="50"/>
      <c r="R8816" s="9" t="s">
        <v>0</v>
      </c>
    </row>
    <row r="8817" spans="2:18" x14ac:dyDescent="0.2">
      <c r="B8817" s="25">
        <v>8587</v>
      </c>
      <c r="C8817" s="193"/>
      <c r="D8817" s="19">
        <v>1.0322464039867014</v>
      </c>
      <c r="E8817" s="19"/>
      <c r="F8817" s="19">
        <v>1.1910358146244397</v>
      </c>
      <c r="G8817" s="19"/>
      <c r="H8817" s="19">
        <v>0.65621869953337886</v>
      </c>
      <c r="I8817" s="19"/>
      <c r="J8817" s="19">
        <v>1.1794123668786478</v>
      </c>
      <c r="K8817" s="19"/>
      <c r="L8817" s="19">
        <v>0.8760818825458897</v>
      </c>
      <c r="M8817" s="19"/>
      <c r="N8817" s="19">
        <v>1.4559100916055643</v>
      </c>
      <c r="O8817" s="19"/>
      <c r="P8817" s="50">
        <v>1.2570657917791543</v>
      </c>
      <c r="R8817" s="9" t="s">
        <v>0</v>
      </c>
    </row>
    <row r="8818" spans="2:18" x14ac:dyDescent="0.2">
      <c r="B8818" s="25">
        <v>8588</v>
      </c>
      <c r="C8818" s="193">
        <v>0.44408749995029767</v>
      </c>
      <c r="D8818" s="19"/>
      <c r="E8818" s="19">
        <v>0.37891230930539438</v>
      </c>
      <c r="F8818" s="19"/>
      <c r="G8818" s="19">
        <v>1.989545639653947</v>
      </c>
      <c r="H8818" s="19"/>
      <c r="I8818" s="19">
        <v>1.1578669206593351</v>
      </c>
      <c r="J8818" s="19"/>
      <c r="K8818" s="19">
        <v>1.6688345637514275</v>
      </c>
      <c r="L8818" s="19"/>
      <c r="M8818" s="19">
        <v>1.1029949835654689</v>
      </c>
      <c r="N8818" s="19"/>
      <c r="O8818" s="19">
        <v>0.48375923421284178</v>
      </c>
      <c r="P8818" s="50"/>
      <c r="R8818" s="9" t="s">
        <v>0</v>
      </c>
    </row>
    <row r="8819" spans="2:18" x14ac:dyDescent="0.2">
      <c r="B8819" s="25">
        <v>8589</v>
      </c>
      <c r="C8819" s="193">
        <v>0.8300302079861881</v>
      </c>
      <c r="D8819" s="19"/>
      <c r="E8819" s="19">
        <v>0.4319408012365521</v>
      </c>
      <c r="F8819" s="19"/>
      <c r="G8819" s="19">
        <v>0.86435955204917136</v>
      </c>
      <c r="H8819" s="19"/>
      <c r="I8819" s="19">
        <v>0.55173184769656103</v>
      </c>
      <c r="J8819" s="19"/>
      <c r="K8819" s="19">
        <v>1.1969900079479443</v>
      </c>
      <c r="L8819" s="19"/>
      <c r="M8819" s="19">
        <v>2.1078970131475594</v>
      </c>
      <c r="N8819" s="19"/>
      <c r="O8819" s="19">
        <v>1.0684489302315323</v>
      </c>
      <c r="P8819" s="50"/>
      <c r="R8819" s="9" t="s">
        <v>0</v>
      </c>
    </row>
    <row r="8820" spans="2:18" x14ac:dyDescent="0.2">
      <c r="B8820" s="25">
        <v>8590</v>
      </c>
      <c r="C8820" s="193">
        <v>0.10926894603480233</v>
      </c>
      <c r="D8820" s="19"/>
      <c r="E8820" s="19">
        <v>1.2719941739884875</v>
      </c>
      <c r="F8820" s="19"/>
      <c r="G8820" s="19">
        <v>0.55475498694882619</v>
      </c>
      <c r="H8820" s="19"/>
      <c r="I8820" s="19">
        <v>0.86253297826844155</v>
      </c>
      <c r="J8820" s="19"/>
      <c r="K8820" s="19"/>
      <c r="L8820" s="19">
        <v>0.5355409121786705</v>
      </c>
      <c r="M8820" s="19">
        <v>0.51966109293339124</v>
      </c>
      <c r="N8820" s="19"/>
      <c r="O8820" s="19"/>
      <c r="P8820" s="50">
        <v>0.14468057368195703</v>
      </c>
      <c r="R8820" s="9" t="s">
        <v>0</v>
      </c>
    </row>
    <row r="8821" spans="2:18" x14ac:dyDescent="0.2">
      <c r="B8821" s="25">
        <v>8591</v>
      </c>
      <c r="C8821" s="193">
        <v>0.10428180748349054</v>
      </c>
      <c r="D8821" s="19"/>
      <c r="E8821" s="19">
        <v>0.28747784042028229</v>
      </c>
      <c r="F8821" s="19"/>
      <c r="G8821" s="19">
        <v>0.78636105103372367</v>
      </c>
      <c r="H8821" s="19"/>
      <c r="I8821" s="19">
        <v>1.0704235972301219</v>
      </c>
      <c r="J8821" s="19"/>
      <c r="K8821" s="19">
        <v>0.19563579519384819</v>
      </c>
      <c r="L8821" s="19"/>
      <c r="M8821" s="19"/>
      <c r="N8821" s="19">
        <v>0.30927313656425659</v>
      </c>
      <c r="O8821" s="19"/>
      <c r="P8821" s="50">
        <v>0.50183125344537671</v>
      </c>
      <c r="R8821" s="9" t="s">
        <v>0</v>
      </c>
    </row>
    <row r="8822" spans="2:18" x14ac:dyDescent="0.2">
      <c r="B8822" s="25">
        <v>8592</v>
      </c>
      <c r="C8822" s="193"/>
      <c r="D8822" s="19">
        <v>0.52678152193567307</v>
      </c>
      <c r="E8822" s="19"/>
      <c r="F8822" s="19">
        <v>0.47749339754870901</v>
      </c>
      <c r="G8822" s="19"/>
      <c r="H8822" s="19">
        <v>0.23167431706487765</v>
      </c>
      <c r="I8822" s="19"/>
      <c r="J8822" s="19">
        <v>1.1810984192853535</v>
      </c>
      <c r="K8822" s="19"/>
      <c r="L8822" s="19">
        <v>0.46368313815016932</v>
      </c>
      <c r="M8822" s="19"/>
      <c r="N8822" s="19">
        <v>1.1689872160603605</v>
      </c>
      <c r="O8822" s="19"/>
      <c r="P8822" s="50">
        <v>1.123574563105074</v>
      </c>
      <c r="R8822" s="9" t="s">
        <v>0</v>
      </c>
    </row>
    <row r="8823" spans="2:18" x14ac:dyDescent="0.2">
      <c r="B8823" s="25">
        <v>8593</v>
      </c>
      <c r="C8823" s="193">
        <v>0.86136737182632395</v>
      </c>
      <c r="D8823" s="19"/>
      <c r="E8823" s="19">
        <v>1.3297203997599853</v>
      </c>
      <c r="F8823" s="19"/>
      <c r="G8823" s="19">
        <v>1.3605038478199252</v>
      </c>
      <c r="H8823" s="19"/>
      <c r="I8823" s="19">
        <v>1.3656514063173517</v>
      </c>
      <c r="J8823" s="19"/>
      <c r="K8823" s="19">
        <v>1.1744466566349512</v>
      </c>
      <c r="L8823" s="19"/>
      <c r="M8823" s="19">
        <v>1.3793781244688359</v>
      </c>
      <c r="N8823" s="19"/>
      <c r="O8823" s="19">
        <v>1.0088169972200325</v>
      </c>
      <c r="P8823" s="50"/>
      <c r="R8823" s="9" t="s">
        <v>0</v>
      </c>
    </row>
    <row r="8824" spans="2:18" x14ac:dyDescent="0.2">
      <c r="B8824" s="25">
        <v>8594</v>
      </c>
      <c r="C8824" s="193"/>
      <c r="D8824" s="19">
        <v>0.64081121670191665</v>
      </c>
      <c r="E8824" s="19"/>
      <c r="F8824" s="19">
        <v>0.34917743872528062</v>
      </c>
      <c r="G8824" s="19"/>
      <c r="H8824" s="19">
        <v>0.87978135858835438</v>
      </c>
      <c r="I8824" s="19"/>
      <c r="J8824" s="19">
        <v>0.82204714941122581</v>
      </c>
      <c r="K8824" s="19"/>
      <c r="L8824" s="19">
        <v>1.5860885476778137</v>
      </c>
      <c r="M8824" s="19"/>
      <c r="N8824" s="19">
        <v>0.62464836335973573</v>
      </c>
      <c r="O8824" s="19"/>
      <c r="P8824" s="50">
        <v>0.28384822075965027</v>
      </c>
      <c r="R8824" s="9" t="s">
        <v>0</v>
      </c>
    </row>
    <row r="8825" spans="2:18" x14ac:dyDescent="0.2">
      <c r="B8825" s="25">
        <v>8595</v>
      </c>
      <c r="C8825" s="193"/>
      <c r="D8825" s="19">
        <v>0.18683404252060387</v>
      </c>
      <c r="E8825" s="19">
        <v>0.21071011014949073</v>
      </c>
      <c r="F8825" s="19"/>
      <c r="G8825" s="19">
        <v>1.1391568086037378</v>
      </c>
      <c r="H8825" s="19"/>
      <c r="I8825" s="19">
        <v>0.39303546864815775</v>
      </c>
      <c r="J8825" s="19"/>
      <c r="K8825" s="19">
        <v>0.7444235574415321</v>
      </c>
      <c r="L8825" s="19"/>
      <c r="M8825" s="19">
        <v>0.77628232040396494</v>
      </c>
      <c r="N8825" s="19"/>
      <c r="O8825" s="19">
        <v>0.77235954908568061</v>
      </c>
      <c r="P8825" s="50"/>
      <c r="R8825" s="9" t="s">
        <v>0</v>
      </c>
    </row>
    <row r="8826" spans="2:18" x14ac:dyDescent="0.2">
      <c r="B8826" s="25">
        <v>8596</v>
      </c>
      <c r="C8826" s="193"/>
      <c r="D8826" s="19">
        <v>0.93940507510315785</v>
      </c>
      <c r="E8826" s="19"/>
      <c r="F8826" s="19">
        <v>1.4217352080648724</v>
      </c>
      <c r="G8826" s="19"/>
      <c r="H8826" s="19">
        <v>1.6877499980115578</v>
      </c>
      <c r="I8826" s="19"/>
      <c r="J8826" s="19">
        <v>0.68933473999521511</v>
      </c>
      <c r="K8826" s="19"/>
      <c r="L8826" s="19">
        <v>0.61409059263317134</v>
      </c>
      <c r="M8826" s="19"/>
      <c r="N8826" s="19">
        <v>0.86098429517769559</v>
      </c>
      <c r="O8826" s="19"/>
      <c r="P8826" s="50">
        <v>1.1500446092402288</v>
      </c>
      <c r="R8826" s="9" t="s">
        <v>0</v>
      </c>
    </row>
    <row r="8827" spans="2:18" x14ac:dyDescent="0.2">
      <c r="B8827" s="25">
        <v>8597</v>
      </c>
      <c r="C8827" s="193">
        <v>0.64552897789491526</v>
      </c>
      <c r="D8827" s="19"/>
      <c r="E8827" s="19">
        <v>1.8724055631802856</v>
      </c>
      <c r="F8827" s="19"/>
      <c r="G8827" s="19">
        <v>1.0620922307617542</v>
      </c>
      <c r="H8827" s="19"/>
      <c r="I8827" s="19"/>
      <c r="J8827" s="19">
        <v>0.32982326327250516</v>
      </c>
      <c r="K8827" s="19">
        <v>0.40063625676091369</v>
      </c>
      <c r="L8827" s="19"/>
      <c r="M8827" s="19">
        <v>1.0790296543340856</v>
      </c>
      <c r="N8827" s="19"/>
      <c r="O8827" s="19">
        <v>0.51407281364157054</v>
      </c>
      <c r="P8827" s="50"/>
      <c r="R8827" s="9" t="s">
        <v>0</v>
      </c>
    </row>
    <row r="8828" spans="2:18" x14ac:dyDescent="0.2">
      <c r="B8828" s="25">
        <v>8598</v>
      </c>
      <c r="C8828" s="193">
        <v>1.0491852858636794</v>
      </c>
      <c r="D8828" s="19"/>
      <c r="E8828" s="19">
        <v>1.1098375062553538</v>
      </c>
      <c r="F8828" s="19"/>
      <c r="G8828" s="19"/>
      <c r="H8828" s="19">
        <v>5.1943315899299423E-2</v>
      </c>
      <c r="I8828" s="19">
        <v>1.8371479305459955</v>
      </c>
      <c r="J8828" s="19"/>
      <c r="K8828" s="19">
        <v>1.3668920237786844</v>
      </c>
      <c r="L8828" s="19"/>
      <c r="M8828" s="19">
        <v>1.4423084730005433</v>
      </c>
      <c r="N8828" s="19"/>
      <c r="O8828" s="19">
        <v>0.83218775804732126</v>
      </c>
      <c r="P8828" s="50"/>
      <c r="R8828" s="9" t="s">
        <v>0</v>
      </c>
    </row>
    <row r="8829" spans="2:18" x14ac:dyDescent="0.2">
      <c r="B8829" s="25">
        <v>8599</v>
      </c>
      <c r="C8829" s="193"/>
      <c r="D8829" s="19">
        <v>0.43342021024383504</v>
      </c>
      <c r="E8829" s="19"/>
      <c r="F8829" s="19">
        <v>9.3522777528651888E-2</v>
      </c>
      <c r="G8829" s="19"/>
      <c r="H8829" s="19">
        <v>1.306411995035079</v>
      </c>
      <c r="I8829" s="19"/>
      <c r="J8829" s="19">
        <v>1.0044868527918607</v>
      </c>
      <c r="K8829" s="19"/>
      <c r="L8829" s="19">
        <v>0.54721175058016169</v>
      </c>
      <c r="M8829" s="19"/>
      <c r="N8829" s="19">
        <v>1.0677978669241202</v>
      </c>
      <c r="O8829" s="19"/>
      <c r="P8829" s="50">
        <v>1.2660054781505639</v>
      </c>
      <c r="R8829" s="9" t="s">
        <v>0</v>
      </c>
    </row>
    <row r="8830" spans="2:18" x14ac:dyDescent="0.2">
      <c r="B8830" s="25">
        <v>8600</v>
      </c>
      <c r="C8830" s="193">
        <v>0.81216920601621412</v>
      </c>
      <c r="D8830" s="19"/>
      <c r="E8830" s="19">
        <v>0.31397452666120729</v>
      </c>
      <c r="F8830" s="19"/>
      <c r="G8830" s="19"/>
      <c r="H8830" s="19">
        <v>0.50607455185736128</v>
      </c>
      <c r="I8830" s="19"/>
      <c r="J8830" s="19">
        <v>0.52286694443384996</v>
      </c>
      <c r="K8830" s="19"/>
      <c r="L8830" s="19">
        <v>0.33072921611586997</v>
      </c>
      <c r="M8830" s="19"/>
      <c r="N8830" s="19">
        <v>0.74816700836294014</v>
      </c>
      <c r="O8830" s="19">
        <v>7.3457608202979904E-2</v>
      </c>
      <c r="P8830" s="50"/>
      <c r="R8830" s="9" t="s">
        <v>0</v>
      </c>
    </row>
    <row r="8831" spans="2:18" x14ac:dyDescent="0.2">
      <c r="B8831" s="25">
        <v>8601</v>
      </c>
      <c r="C8831" s="193">
        <v>0.15696515716141157</v>
      </c>
      <c r="D8831" s="19"/>
      <c r="E8831" s="19">
        <v>0.39723923367640962</v>
      </c>
      <c r="F8831" s="19"/>
      <c r="G8831" s="19"/>
      <c r="H8831" s="19">
        <v>1.0036872375570931</v>
      </c>
      <c r="I8831" s="19">
        <v>0.38737731852016827</v>
      </c>
      <c r="J8831" s="19"/>
      <c r="K8831" s="19"/>
      <c r="L8831" s="19">
        <v>0.49462297400907856</v>
      </c>
      <c r="M8831" s="19">
        <v>0.40740450121448302</v>
      </c>
      <c r="N8831" s="19"/>
      <c r="O8831" s="19">
        <v>0.19239321149991534</v>
      </c>
      <c r="P8831" s="50"/>
      <c r="R8831" s="9" t="s">
        <v>0</v>
      </c>
    </row>
    <row r="8832" spans="2:18" x14ac:dyDescent="0.2">
      <c r="B8832" s="25">
        <v>8602</v>
      </c>
      <c r="C8832" s="193"/>
      <c r="D8832" s="19">
        <v>0.53785046828293415</v>
      </c>
      <c r="E8832" s="19">
        <v>0.85784939418659445</v>
      </c>
      <c r="F8832" s="19"/>
      <c r="G8832" s="19"/>
      <c r="H8832" s="19">
        <v>0.86480842114750323</v>
      </c>
      <c r="I8832" s="19"/>
      <c r="J8832" s="19">
        <v>0.5718070682706291</v>
      </c>
      <c r="K8832" s="19">
        <v>0.88919564463269485</v>
      </c>
      <c r="L8832" s="19"/>
      <c r="M8832" s="19">
        <v>0.13621399736604137</v>
      </c>
      <c r="N8832" s="19"/>
      <c r="O8832" s="19">
        <v>0.27533193989825289</v>
      </c>
      <c r="P8832" s="50"/>
      <c r="R8832" s="9" t="s">
        <v>0</v>
      </c>
    </row>
    <row r="8833" spans="2:18" x14ac:dyDescent="0.2">
      <c r="B8833" s="25">
        <v>8603</v>
      </c>
      <c r="C8833" s="193">
        <v>0.59490096218732458</v>
      </c>
      <c r="D8833" s="19"/>
      <c r="E8833" s="19">
        <v>0.15477999090581598</v>
      </c>
      <c r="F8833" s="19"/>
      <c r="G8833" s="19">
        <v>0.66650929853465757</v>
      </c>
      <c r="H8833" s="19"/>
      <c r="I8833" s="19">
        <v>1.2536100393769041</v>
      </c>
      <c r="J8833" s="19"/>
      <c r="K8833" s="19">
        <v>0.14434976447053097</v>
      </c>
      <c r="L8833" s="19"/>
      <c r="M8833" s="19">
        <v>0.72134792860396379</v>
      </c>
      <c r="N8833" s="19"/>
      <c r="O8833" s="19">
        <v>1.2996122629998006E-2</v>
      </c>
      <c r="P8833" s="50"/>
      <c r="R8833" s="9" t="s">
        <v>0</v>
      </c>
    </row>
    <row r="8834" spans="2:18" x14ac:dyDescent="0.2">
      <c r="B8834" s="25">
        <v>8604</v>
      </c>
      <c r="C8834" s="193">
        <v>0.18163051074948383</v>
      </c>
      <c r="D8834" s="19"/>
      <c r="E8834" s="19">
        <v>0.56705205524676672</v>
      </c>
      <c r="F8834" s="19"/>
      <c r="G8834" s="19">
        <v>0.8974515067730181</v>
      </c>
      <c r="H8834" s="19"/>
      <c r="I8834" s="19">
        <v>0.15582855153908398</v>
      </c>
      <c r="J8834" s="19"/>
      <c r="K8834" s="19"/>
      <c r="L8834" s="19">
        <v>1.9417811939809435E-2</v>
      </c>
      <c r="M8834" s="19"/>
      <c r="N8834" s="19">
        <v>0.33902197059272343</v>
      </c>
      <c r="O8834" s="19"/>
      <c r="P8834" s="50">
        <v>9.5546190439477013E-2</v>
      </c>
      <c r="R8834" s="9" t="s">
        <v>0</v>
      </c>
    </row>
    <row r="8835" spans="2:18" x14ac:dyDescent="0.2">
      <c r="B8835" s="25">
        <v>8605</v>
      </c>
      <c r="C8835" s="193"/>
      <c r="D8835" s="19">
        <v>0.56333351084191363</v>
      </c>
      <c r="E8835" s="19"/>
      <c r="F8835" s="19">
        <v>1.8962332876053054</v>
      </c>
      <c r="G8835" s="19"/>
      <c r="H8835" s="19">
        <v>0.95829718982791878</v>
      </c>
      <c r="I8835" s="19"/>
      <c r="J8835" s="19">
        <v>0.93020109118567385</v>
      </c>
      <c r="K8835" s="19"/>
      <c r="L8835" s="19">
        <v>1.4284730082544173</v>
      </c>
      <c r="M8835" s="19"/>
      <c r="N8835" s="19">
        <v>1.8339903665923858</v>
      </c>
      <c r="O8835" s="19"/>
      <c r="P8835" s="50">
        <v>1.4600669672540494</v>
      </c>
      <c r="R8835" s="9" t="s">
        <v>0</v>
      </c>
    </row>
    <row r="8836" spans="2:18" x14ac:dyDescent="0.2">
      <c r="B8836" s="25">
        <v>8606</v>
      </c>
      <c r="C8836" s="193"/>
      <c r="D8836" s="19">
        <v>0.41740533318860157</v>
      </c>
      <c r="E8836" s="19"/>
      <c r="F8836" s="19">
        <v>0.50782954452393791</v>
      </c>
      <c r="G8836" s="19"/>
      <c r="H8836" s="19">
        <v>0.25055657525169095</v>
      </c>
      <c r="I8836" s="19"/>
      <c r="J8836" s="19">
        <v>0.50612523623327799</v>
      </c>
      <c r="K8836" s="19"/>
      <c r="L8836" s="19">
        <v>1.411233942425798</v>
      </c>
      <c r="M8836" s="19"/>
      <c r="N8836" s="19">
        <v>1.0080711517484235</v>
      </c>
      <c r="O8836" s="19"/>
      <c r="P8836" s="50">
        <v>0.4382456243939295</v>
      </c>
      <c r="R8836" s="9" t="s">
        <v>0</v>
      </c>
    </row>
    <row r="8837" spans="2:18" x14ac:dyDescent="0.2">
      <c r="B8837" s="25">
        <v>8607</v>
      </c>
      <c r="C8837" s="193">
        <v>0.94490146846766787</v>
      </c>
      <c r="D8837" s="19"/>
      <c r="E8837" s="19">
        <v>0.83234228944907962</v>
      </c>
      <c r="F8837" s="19"/>
      <c r="G8837" s="19">
        <v>1.7570642113769637</v>
      </c>
      <c r="H8837" s="19"/>
      <c r="I8837" s="19">
        <v>1.5736259280233067</v>
      </c>
      <c r="J8837" s="19"/>
      <c r="K8837" s="19">
        <v>0.47473106831841411</v>
      </c>
      <c r="L8837" s="19"/>
      <c r="M8837" s="19">
        <v>2.1066023231509923</v>
      </c>
      <c r="N8837" s="19"/>
      <c r="O8837" s="19">
        <v>0.79451320246751322</v>
      </c>
      <c r="P8837" s="50"/>
      <c r="R8837" s="9" t="s">
        <v>0</v>
      </c>
    </row>
    <row r="8838" spans="2:18" x14ac:dyDescent="0.2">
      <c r="B8838" s="25">
        <v>8608</v>
      </c>
      <c r="C8838" s="193">
        <v>0.22860518352980363</v>
      </c>
      <c r="D8838" s="19"/>
      <c r="E8838" s="19">
        <v>0.28201214211369507</v>
      </c>
      <c r="F8838" s="19"/>
      <c r="G8838" s="19"/>
      <c r="H8838" s="19">
        <v>8.4821969561564264E-2</v>
      </c>
      <c r="I8838" s="19"/>
      <c r="J8838" s="19">
        <v>0.13965423076117009</v>
      </c>
      <c r="K8838" s="19"/>
      <c r="L8838" s="19">
        <v>0.42594447366043703</v>
      </c>
      <c r="M8838" s="19"/>
      <c r="N8838" s="19">
        <v>0.66150435577589639</v>
      </c>
      <c r="O8838" s="19"/>
      <c r="P8838" s="50">
        <v>0.16661963410394146</v>
      </c>
      <c r="R8838" s="9" t="s">
        <v>0</v>
      </c>
    </row>
    <row r="8839" spans="2:18" x14ac:dyDescent="0.2">
      <c r="B8839" s="25">
        <v>8609</v>
      </c>
      <c r="C8839" s="193"/>
      <c r="D8839" s="19">
        <v>1.2650141205451726</v>
      </c>
      <c r="E8839" s="19"/>
      <c r="F8839" s="19">
        <v>1.8611664029449719</v>
      </c>
      <c r="G8839" s="19"/>
      <c r="H8839" s="19">
        <v>0.1625760674733801</v>
      </c>
      <c r="I8839" s="19"/>
      <c r="J8839" s="19">
        <v>1.5437102259719033</v>
      </c>
      <c r="K8839" s="19"/>
      <c r="L8839" s="19">
        <v>0.881621197352916</v>
      </c>
      <c r="M8839" s="19"/>
      <c r="N8839" s="19">
        <v>0.30914920240330679</v>
      </c>
      <c r="O8839" s="19"/>
      <c r="P8839" s="50">
        <v>0.27022583047744808</v>
      </c>
      <c r="R8839" s="9" t="s">
        <v>0</v>
      </c>
    </row>
    <row r="8840" spans="2:18" x14ac:dyDescent="0.2">
      <c r="B8840" s="25">
        <v>8610</v>
      </c>
      <c r="C8840" s="193">
        <v>0.63668307003232016</v>
      </c>
      <c r="D8840" s="19"/>
      <c r="E8840" s="19">
        <v>0.11748829021525663</v>
      </c>
      <c r="F8840" s="19"/>
      <c r="G8840" s="19">
        <v>0.53140144030293723</v>
      </c>
      <c r="H8840" s="19"/>
      <c r="I8840" s="19"/>
      <c r="J8840" s="19">
        <v>0.61224013475240391</v>
      </c>
      <c r="K8840" s="19">
        <v>0.17488017295420202</v>
      </c>
      <c r="L8840" s="19"/>
      <c r="M8840" s="19">
        <v>0.36909506962583261</v>
      </c>
      <c r="N8840" s="19"/>
      <c r="O8840" s="19">
        <v>0.44213677449805627</v>
      </c>
      <c r="P8840" s="50"/>
      <c r="R8840" s="9" t="s">
        <v>0</v>
      </c>
    </row>
    <row r="8841" spans="2:18" x14ac:dyDescent="0.2">
      <c r="B8841" s="25">
        <v>8611</v>
      </c>
      <c r="C8841" s="193"/>
      <c r="D8841" s="19">
        <v>0.39847548227049179</v>
      </c>
      <c r="E8841" s="19"/>
      <c r="F8841" s="19">
        <v>0.82104714083373342</v>
      </c>
      <c r="G8841" s="19"/>
      <c r="H8841" s="19">
        <v>0.81422040048485755</v>
      </c>
      <c r="I8841" s="19"/>
      <c r="J8841" s="19">
        <v>0.49243151736067103</v>
      </c>
      <c r="K8841" s="19"/>
      <c r="L8841" s="19">
        <v>0.70308018870286026</v>
      </c>
      <c r="M8841" s="19"/>
      <c r="N8841" s="19">
        <v>1.2314770832526247</v>
      </c>
      <c r="O8841" s="19"/>
      <c r="P8841" s="50">
        <v>0.99639496667614136</v>
      </c>
      <c r="R8841" s="9" t="s">
        <v>0</v>
      </c>
    </row>
    <row r="8842" spans="2:18" x14ac:dyDescent="0.2">
      <c r="B8842" s="25">
        <v>8612</v>
      </c>
      <c r="C8842" s="193">
        <v>0.36460022088044763</v>
      </c>
      <c r="D8842" s="19"/>
      <c r="E8842" s="19"/>
      <c r="F8842" s="19">
        <v>0.11949393450614228</v>
      </c>
      <c r="G8842" s="19"/>
      <c r="H8842" s="19">
        <v>0.26972020461865204</v>
      </c>
      <c r="I8842" s="19">
        <v>3.946798526336992E-2</v>
      </c>
      <c r="J8842" s="19"/>
      <c r="K8842" s="19"/>
      <c r="L8842" s="19">
        <v>0.14164816719203874</v>
      </c>
      <c r="M8842" s="19"/>
      <c r="N8842" s="19">
        <v>8.2093401533573258E-3</v>
      </c>
      <c r="O8842" s="19">
        <v>0.21456821897605194</v>
      </c>
      <c r="P8842" s="50"/>
      <c r="R8842" s="9" t="s">
        <v>0</v>
      </c>
    </row>
    <row r="8843" spans="2:18" x14ac:dyDescent="0.2">
      <c r="B8843" s="25">
        <v>8613</v>
      </c>
      <c r="C8843" s="193"/>
      <c r="D8843" s="19">
        <v>0.34491122875708136</v>
      </c>
      <c r="E8843" s="19"/>
      <c r="F8843" s="19">
        <v>1.5464687817969951</v>
      </c>
      <c r="G8843" s="19"/>
      <c r="H8843" s="19">
        <v>0.18375650274186672</v>
      </c>
      <c r="I8843" s="19"/>
      <c r="J8843" s="19">
        <v>0.87810033213478544</v>
      </c>
      <c r="K8843" s="19"/>
      <c r="L8843" s="19">
        <v>0.99141298013248635</v>
      </c>
      <c r="M8843" s="19">
        <v>8.1884797193026729E-2</v>
      </c>
      <c r="N8843" s="19"/>
      <c r="O8843" s="19"/>
      <c r="P8843" s="50">
        <v>0.42953307667067003</v>
      </c>
      <c r="R8843" s="9" t="s">
        <v>0</v>
      </c>
    </row>
    <row r="8844" spans="2:18" x14ac:dyDescent="0.2">
      <c r="B8844" s="25">
        <v>8614</v>
      </c>
      <c r="C8844" s="193"/>
      <c r="D8844" s="19">
        <v>0.80520902494791369</v>
      </c>
      <c r="E8844" s="19"/>
      <c r="F8844" s="19">
        <v>0.24189080867937773</v>
      </c>
      <c r="G8844" s="19"/>
      <c r="H8844" s="19">
        <v>0.48653705416054327</v>
      </c>
      <c r="I8844" s="19"/>
      <c r="J8844" s="19">
        <v>4.2882948088635478E-2</v>
      </c>
      <c r="K8844" s="19"/>
      <c r="L8844" s="19">
        <v>0.64130613992513297</v>
      </c>
      <c r="M8844" s="19">
        <v>8.2138628309386244E-2</v>
      </c>
      <c r="N8844" s="19"/>
      <c r="O8844" s="19"/>
      <c r="P8844" s="50">
        <v>0.9012814095689462</v>
      </c>
      <c r="R8844" s="9" t="s">
        <v>0</v>
      </c>
    </row>
    <row r="8845" spans="2:18" x14ac:dyDescent="0.2">
      <c r="B8845" s="25">
        <v>8615</v>
      </c>
      <c r="C8845" s="193">
        <v>0.86339766284428765</v>
      </c>
      <c r="D8845" s="19"/>
      <c r="E8845" s="19">
        <v>1.1641212428951138</v>
      </c>
      <c r="F8845" s="19"/>
      <c r="G8845" s="19">
        <v>1.6931602465395015</v>
      </c>
      <c r="H8845" s="19"/>
      <c r="I8845" s="19">
        <v>0.55742188769978651</v>
      </c>
      <c r="J8845" s="19"/>
      <c r="K8845" s="19">
        <v>0.35770572434731557</v>
      </c>
      <c r="L8845" s="19"/>
      <c r="M8845" s="19"/>
      <c r="N8845" s="19">
        <v>9.8032000943926598E-2</v>
      </c>
      <c r="O8845" s="19">
        <v>0.38922620346725539</v>
      </c>
      <c r="P8845" s="50"/>
      <c r="R8845" s="9" t="s">
        <v>0</v>
      </c>
    </row>
    <row r="8846" spans="2:18" x14ac:dyDescent="0.2">
      <c r="B8846" s="25">
        <v>8616</v>
      </c>
      <c r="C8846" s="193"/>
      <c r="D8846" s="19">
        <v>0.74951864400022916</v>
      </c>
      <c r="E8846" s="19"/>
      <c r="F8846" s="19">
        <v>0.46831973598810789</v>
      </c>
      <c r="G8846" s="19">
        <v>0.14666700562896726</v>
      </c>
      <c r="H8846" s="19"/>
      <c r="I8846" s="19">
        <v>0.28902673285741526</v>
      </c>
      <c r="J8846" s="19"/>
      <c r="K8846" s="19"/>
      <c r="L8846" s="19">
        <v>1.2060889017233696</v>
      </c>
      <c r="M8846" s="19"/>
      <c r="N8846" s="19">
        <v>0.24472400621385645</v>
      </c>
      <c r="O8846" s="19"/>
      <c r="P8846" s="50">
        <v>3.9923783847042114E-2</v>
      </c>
      <c r="R8846" s="9" t="s">
        <v>0</v>
      </c>
    </row>
    <row r="8847" spans="2:18" x14ac:dyDescent="0.2">
      <c r="B8847" s="25">
        <v>8617</v>
      </c>
      <c r="C8847" s="193"/>
      <c r="D8847" s="19">
        <v>1.0701775947457868</v>
      </c>
      <c r="E8847" s="19"/>
      <c r="F8847" s="19">
        <v>2.8451356106005649E-2</v>
      </c>
      <c r="G8847" s="19"/>
      <c r="H8847" s="19">
        <v>0.68793636610263087</v>
      </c>
      <c r="I8847" s="19"/>
      <c r="J8847" s="19">
        <v>1.1005084804718754</v>
      </c>
      <c r="K8847" s="19"/>
      <c r="L8847" s="19">
        <v>0.69564586446072385</v>
      </c>
      <c r="M8847" s="19"/>
      <c r="N8847" s="19">
        <v>0.36773267534169851</v>
      </c>
      <c r="O8847" s="19"/>
      <c r="P8847" s="50">
        <v>1.4130691172499463</v>
      </c>
      <c r="R8847" s="9" t="s">
        <v>0</v>
      </c>
    </row>
    <row r="8848" spans="2:18" x14ac:dyDescent="0.2">
      <c r="B8848" s="25">
        <v>8618</v>
      </c>
      <c r="C8848" s="193">
        <v>2.1927166892550489</v>
      </c>
      <c r="D8848" s="19"/>
      <c r="E8848" s="19">
        <v>1.7657329490766862</v>
      </c>
      <c r="F8848" s="19"/>
      <c r="G8848" s="19">
        <v>1.9573134372679608</v>
      </c>
      <c r="H8848" s="19"/>
      <c r="I8848" s="19">
        <v>1.6544225023616894</v>
      </c>
      <c r="J8848" s="19"/>
      <c r="K8848" s="19">
        <v>1.4602282472114696</v>
      </c>
      <c r="L8848" s="19"/>
      <c r="M8848" s="19">
        <v>2.4458250083395856</v>
      </c>
      <c r="N8848" s="19"/>
      <c r="O8848" s="19">
        <v>1.771243329305334</v>
      </c>
      <c r="P8848" s="50"/>
      <c r="R8848" s="9" t="s">
        <v>0</v>
      </c>
    </row>
    <row r="8849" spans="2:18" x14ac:dyDescent="0.2">
      <c r="B8849" s="25">
        <v>8619</v>
      </c>
      <c r="C8849" s="193"/>
      <c r="D8849" s="19">
        <v>0.27628299389809702</v>
      </c>
      <c r="E8849" s="19"/>
      <c r="F8849" s="19">
        <v>0.72128688552506148</v>
      </c>
      <c r="G8849" s="19"/>
      <c r="H8849" s="19">
        <v>0.19922211874355969</v>
      </c>
      <c r="I8849" s="19"/>
      <c r="J8849" s="19">
        <v>0.32461609801759911</v>
      </c>
      <c r="K8849" s="19"/>
      <c r="L8849" s="19">
        <v>1.1930250689698807</v>
      </c>
      <c r="M8849" s="19"/>
      <c r="N8849" s="19">
        <v>0.45474314104696351</v>
      </c>
      <c r="O8849" s="19"/>
      <c r="P8849" s="50">
        <v>0.12471556150443698</v>
      </c>
      <c r="R8849" s="9" t="s">
        <v>0</v>
      </c>
    </row>
    <row r="8850" spans="2:18" x14ac:dyDescent="0.2">
      <c r="B8850" s="25">
        <v>8620</v>
      </c>
      <c r="C8850" s="193"/>
      <c r="D8850" s="19">
        <v>1.0754042080221133</v>
      </c>
      <c r="E8850" s="19"/>
      <c r="F8850" s="19">
        <v>0.58448599470184037</v>
      </c>
      <c r="G8850" s="19"/>
      <c r="H8850" s="19">
        <v>0.43242333965334739</v>
      </c>
      <c r="I8850" s="19"/>
      <c r="J8850" s="19">
        <v>1.0780295800031052</v>
      </c>
      <c r="K8850" s="19"/>
      <c r="L8850" s="19">
        <v>0.34098830369123578</v>
      </c>
      <c r="M8850" s="19"/>
      <c r="N8850" s="19">
        <v>1.2742780524914659</v>
      </c>
      <c r="O8850" s="19"/>
      <c r="P8850" s="50">
        <v>0.50252439740577937</v>
      </c>
      <c r="R8850" s="9" t="s">
        <v>0</v>
      </c>
    </row>
    <row r="8851" spans="2:18" x14ac:dyDescent="0.2">
      <c r="B8851" s="25">
        <v>8621</v>
      </c>
      <c r="C8851" s="193"/>
      <c r="D8851" s="19">
        <v>0.18864035711473953</v>
      </c>
      <c r="E8851" s="19"/>
      <c r="F8851" s="19">
        <v>0.44326001146971056</v>
      </c>
      <c r="G8851" s="19">
        <v>0.45188326076961993</v>
      </c>
      <c r="H8851" s="19"/>
      <c r="I8851" s="19"/>
      <c r="J8851" s="19">
        <v>0.6943231980466138</v>
      </c>
      <c r="K8851" s="19">
        <v>0.31743271442844201</v>
      </c>
      <c r="L8851" s="19"/>
      <c r="M8851" s="19"/>
      <c r="N8851" s="19">
        <v>0.95051279070971129</v>
      </c>
      <c r="O8851" s="19"/>
      <c r="P8851" s="50">
        <v>0.40088454120360562</v>
      </c>
      <c r="R8851" s="9" t="s">
        <v>0</v>
      </c>
    </row>
    <row r="8852" spans="2:18" x14ac:dyDescent="0.2">
      <c r="B8852" s="25">
        <v>8622</v>
      </c>
      <c r="C8852" s="193">
        <v>1.3208888666397807</v>
      </c>
      <c r="D8852" s="19"/>
      <c r="E8852" s="19">
        <v>1.7987501935823667</v>
      </c>
      <c r="F8852" s="19"/>
      <c r="G8852" s="19">
        <v>1.7896076471844422</v>
      </c>
      <c r="H8852" s="19"/>
      <c r="I8852" s="19">
        <v>0.30348180961517918</v>
      </c>
      <c r="J8852" s="19"/>
      <c r="K8852" s="19">
        <v>1.3178023879808443</v>
      </c>
      <c r="L8852" s="19"/>
      <c r="M8852" s="19">
        <v>0.95488192626381185</v>
      </c>
      <c r="N8852" s="19"/>
      <c r="O8852" s="19">
        <v>0.97234631575496511</v>
      </c>
      <c r="P8852" s="50"/>
      <c r="R8852" s="9" t="s">
        <v>0</v>
      </c>
    </row>
    <row r="8853" spans="2:18" x14ac:dyDescent="0.2">
      <c r="B8853" s="25">
        <v>8623</v>
      </c>
      <c r="C8853" s="193"/>
      <c r="D8853" s="19">
        <v>1.5588501779854231</v>
      </c>
      <c r="E8853" s="19"/>
      <c r="F8853" s="19">
        <v>2.1016429516910069</v>
      </c>
      <c r="G8853" s="19"/>
      <c r="H8853" s="19">
        <v>1.5370340204854083</v>
      </c>
      <c r="I8853" s="19"/>
      <c r="J8853" s="19">
        <v>2.0311918309121282</v>
      </c>
      <c r="K8853" s="19"/>
      <c r="L8853" s="19">
        <v>1.0484685578506678</v>
      </c>
      <c r="M8853" s="19"/>
      <c r="N8853" s="19">
        <v>2.3496295851157538</v>
      </c>
      <c r="O8853" s="19"/>
      <c r="P8853" s="50">
        <v>2.2008201628496304</v>
      </c>
      <c r="R8853" s="9" t="s">
        <v>0</v>
      </c>
    </row>
    <row r="8854" spans="2:18" x14ac:dyDescent="0.2">
      <c r="B8854" s="25">
        <v>8624</v>
      </c>
      <c r="C8854" s="193">
        <v>0.99237878797275514</v>
      </c>
      <c r="D8854" s="19"/>
      <c r="E8854" s="19">
        <v>0.21529004033889459</v>
      </c>
      <c r="F8854" s="19"/>
      <c r="G8854" s="19">
        <v>0.12466463619473049</v>
      </c>
      <c r="H8854" s="19"/>
      <c r="I8854" s="19"/>
      <c r="J8854" s="19">
        <v>2.6267064993238599E-2</v>
      </c>
      <c r="K8854" s="19">
        <v>0.61419738328883178</v>
      </c>
      <c r="L8854" s="19"/>
      <c r="M8854" s="19">
        <v>1.1332050253079353</v>
      </c>
      <c r="N8854" s="19"/>
      <c r="O8854" s="19"/>
      <c r="P8854" s="50">
        <v>0.14772970337663663</v>
      </c>
      <c r="R8854" s="9" t="s">
        <v>0</v>
      </c>
    </row>
    <row r="8855" spans="2:18" x14ac:dyDescent="0.2">
      <c r="B8855" s="25">
        <v>8625</v>
      </c>
      <c r="C8855" s="193"/>
      <c r="D8855" s="19">
        <v>1.6512965216490849</v>
      </c>
      <c r="E8855" s="19"/>
      <c r="F8855" s="19">
        <v>0.96921400742040342</v>
      </c>
      <c r="G8855" s="19"/>
      <c r="H8855" s="19">
        <v>1.7100572344023732</v>
      </c>
      <c r="I8855" s="19"/>
      <c r="J8855" s="19">
        <v>1.239013312376213</v>
      </c>
      <c r="K8855" s="19"/>
      <c r="L8855" s="19">
        <v>1.8051445993199435</v>
      </c>
      <c r="M8855" s="19"/>
      <c r="N8855" s="19">
        <v>1.4131804950990006</v>
      </c>
      <c r="O8855" s="19"/>
      <c r="P8855" s="50">
        <v>2.5643219959442503</v>
      </c>
      <c r="R8855" s="9" t="s">
        <v>0</v>
      </c>
    </row>
    <row r="8856" spans="2:18" x14ac:dyDescent="0.2">
      <c r="B8856" s="25">
        <v>8626</v>
      </c>
      <c r="C8856" s="193"/>
      <c r="D8856" s="19">
        <v>0.22735472106984916</v>
      </c>
      <c r="E8856" s="19"/>
      <c r="F8856" s="19">
        <v>0.70181718499505052</v>
      </c>
      <c r="G8856" s="19"/>
      <c r="H8856" s="19">
        <v>0.73895468863343583</v>
      </c>
      <c r="I8856" s="19"/>
      <c r="J8856" s="19">
        <v>0.81099996358409832</v>
      </c>
      <c r="K8856" s="19"/>
      <c r="L8856" s="19">
        <v>0.19772604344481556</v>
      </c>
      <c r="M8856" s="19">
        <v>0.45346650261570903</v>
      </c>
      <c r="N8856" s="19"/>
      <c r="O8856" s="19">
        <v>0.24188404243686645</v>
      </c>
      <c r="P8856" s="50"/>
      <c r="R8856" s="9" t="s">
        <v>0</v>
      </c>
    </row>
    <row r="8857" spans="2:18" x14ac:dyDescent="0.2">
      <c r="B8857" s="25">
        <v>8627</v>
      </c>
      <c r="C8857" s="193"/>
      <c r="D8857" s="19">
        <v>7.475117033106553E-3</v>
      </c>
      <c r="E8857" s="19">
        <v>0.42038386773274183</v>
      </c>
      <c r="F8857" s="19"/>
      <c r="G8857" s="19"/>
      <c r="H8857" s="19">
        <v>0.19527595435552819</v>
      </c>
      <c r="I8857" s="19">
        <v>0.87703440741277261</v>
      </c>
      <c r="J8857" s="19"/>
      <c r="K8857" s="19"/>
      <c r="L8857" s="19">
        <v>1.2117470086327865E-2</v>
      </c>
      <c r="M8857" s="19"/>
      <c r="N8857" s="19">
        <v>0.45755070358341521</v>
      </c>
      <c r="O8857" s="19"/>
      <c r="P8857" s="50">
        <v>4.473453291522711E-2</v>
      </c>
      <c r="R8857" s="9" t="s">
        <v>0</v>
      </c>
    </row>
    <row r="8858" spans="2:18" x14ac:dyDescent="0.2">
      <c r="B8858" s="25">
        <v>8628</v>
      </c>
      <c r="C8858" s="193">
        <v>1.0999291825576267</v>
      </c>
      <c r="D8858" s="19"/>
      <c r="E8858" s="19">
        <v>0.89481294251586818</v>
      </c>
      <c r="F8858" s="19"/>
      <c r="G8858" s="19">
        <v>2.197965153464295</v>
      </c>
      <c r="H8858" s="19"/>
      <c r="I8858" s="19">
        <v>2.4780201138969162</v>
      </c>
      <c r="J8858" s="19"/>
      <c r="K8858" s="19">
        <v>1.4692479131452372</v>
      </c>
      <c r="L8858" s="19"/>
      <c r="M8858" s="19">
        <v>0.69835114633015172</v>
      </c>
      <c r="N8858" s="19"/>
      <c r="O8858" s="19">
        <v>1.326848195417436</v>
      </c>
      <c r="P8858" s="50"/>
      <c r="R8858" s="9" t="s">
        <v>0</v>
      </c>
    </row>
    <row r="8859" spans="2:18" x14ac:dyDescent="0.2">
      <c r="B8859" s="25">
        <v>8629</v>
      </c>
      <c r="C8859" s="193">
        <v>0.38991488221669784</v>
      </c>
      <c r="D8859" s="19"/>
      <c r="E8859" s="19"/>
      <c r="F8859" s="19">
        <v>0.66773417286938941</v>
      </c>
      <c r="G8859" s="19"/>
      <c r="H8859" s="19">
        <v>0.16113105541499456</v>
      </c>
      <c r="I8859" s="19"/>
      <c r="J8859" s="19">
        <v>0.42214610990585544</v>
      </c>
      <c r="K8859" s="19"/>
      <c r="L8859" s="19">
        <v>1.0893113950147115</v>
      </c>
      <c r="M8859" s="19"/>
      <c r="N8859" s="19">
        <v>0.48397711555026124</v>
      </c>
      <c r="O8859" s="19"/>
      <c r="P8859" s="50">
        <v>0.20278752435046729</v>
      </c>
      <c r="R8859" s="9" t="s">
        <v>0</v>
      </c>
    </row>
    <row r="8860" spans="2:18" x14ac:dyDescent="0.2">
      <c r="B8860" s="25">
        <v>8630</v>
      </c>
      <c r="C8860" s="193">
        <v>1.0402516807738442</v>
      </c>
      <c r="D8860" s="19"/>
      <c r="E8860" s="19">
        <v>0.61358373695959445</v>
      </c>
      <c r="F8860" s="19"/>
      <c r="G8860" s="19"/>
      <c r="H8860" s="19">
        <v>0.40123136281443728</v>
      </c>
      <c r="I8860" s="19">
        <v>0.74154576942876471</v>
      </c>
      <c r="J8860" s="19"/>
      <c r="K8860" s="19">
        <v>0.49427248196123968</v>
      </c>
      <c r="L8860" s="19"/>
      <c r="M8860" s="19"/>
      <c r="N8860" s="19">
        <v>0.3054950355658782</v>
      </c>
      <c r="O8860" s="19">
        <v>0.22846576478776803</v>
      </c>
      <c r="P8860" s="50"/>
      <c r="R8860" s="9" t="s">
        <v>0</v>
      </c>
    </row>
    <row r="8861" spans="2:18" x14ac:dyDescent="0.2">
      <c r="B8861" s="25">
        <v>8631</v>
      </c>
      <c r="C8861" s="193">
        <v>9.3573253840157321E-3</v>
      </c>
      <c r="D8861" s="19"/>
      <c r="E8861" s="19"/>
      <c r="F8861" s="19">
        <v>6.4938687527284503E-2</v>
      </c>
      <c r="G8861" s="19"/>
      <c r="H8861" s="19">
        <v>0.58071705136803042</v>
      </c>
      <c r="I8861" s="19">
        <v>1.1596604087273281</v>
      </c>
      <c r="J8861" s="19"/>
      <c r="K8861" s="19"/>
      <c r="L8861" s="19">
        <v>0.74534664792962324</v>
      </c>
      <c r="M8861" s="19">
        <v>0.32553766148970481</v>
      </c>
      <c r="N8861" s="19"/>
      <c r="O8861" s="19"/>
      <c r="P8861" s="50">
        <v>0.30020155446856167</v>
      </c>
      <c r="R8861" s="9" t="s">
        <v>0</v>
      </c>
    </row>
    <row r="8862" spans="2:18" x14ac:dyDescent="0.2">
      <c r="B8862" s="25">
        <v>8632</v>
      </c>
      <c r="C8862" s="193">
        <v>1.5466943960862236</v>
      </c>
      <c r="D8862" s="19"/>
      <c r="E8862" s="19">
        <v>1.3644192003526958</v>
      </c>
      <c r="F8862" s="19"/>
      <c r="G8862" s="19">
        <v>2.0815895652075755</v>
      </c>
      <c r="H8862" s="19"/>
      <c r="I8862" s="19">
        <v>1.5502836057938438</v>
      </c>
      <c r="J8862" s="19"/>
      <c r="K8862" s="19">
        <v>2.5599382317314396</v>
      </c>
      <c r="L8862" s="19"/>
      <c r="M8862" s="19">
        <v>2.0386956153781881</v>
      </c>
      <c r="N8862" s="19"/>
      <c r="O8862" s="19">
        <v>1.7819325801349355</v>
      </c>
      <c r="P8862" s="50"/>
      <c r="R8862" s="9" t="s">
        <v>0</v>
      </c>
    </row>
    <row r="8863" spans="2:18" x14ac:dyDescent="0.2">
      <c r="B8863" s="25">
        <v>8633</v>
      </c>
      <c r="C8863" s="193">
        <v>0.94503008299161051</v>
      </c>
      <c r="D8863" s="19"/>
      <c r="E8863" s="19">
        <v>1.1763243486681323</v>
      </c>
      <c r="F8863" s="19"/>
      <c r="G8863" s="19">
        <v>0.86542348599576358</v>
      </c>
      <c r="H8863" s="19"/>
      <c r="I8863" s="19">
        <v>1.0159837473226341</v>
      </c>
      <c r="J8863" s="19"/>
      <c r="K8863" s="19">
        <v>0.11058610575697846</v>
      </c>
      <c r="L8863" s="19"/>
      <c r="M8863" s="19">
        <v>1.1464363431548201</v>
      </c>
      <c r="N8863" s="19"/>
      <c r="O8863" s="19">
        <v>1.3916820881885474</v>
      </c>
      <c r="P8863" s="50"/>
      <c r="R8863" s="9" t="s">
        <v>0</v>
      </c>
    </row>
    <row r="8864" spans="2:18" x14ac:dyDescent="0.2">
      <c r="B8864" s="25">
        <v>8634</v>
      </c>
      <c r="C8864" s="193"/>
      <c r="D8864" s="19">
        <v>0.33684706934455788</v>
      </c>
      <c r="E8864" s="19"/>
      <c r="F8864" s="19">
        <v>0.74431798684044537</v>
      </c>
      <c r="G8864" s="19"/>
      <c r="H8864" s="19">
        <v>1.1575824944249837</v>
      </c>
      <c r="I8864" s="19"/>
      <c r="J8864" s="19">
        <v>8.4486000369480091E-2</v>
      </c>
      <c r="K8864" s="19">
        <v>0.17974034681937096</v>
      </c>
      <c r="L8864" s="19"/>
      <c r="M8864" s="19"/>
      <c r="N8864" s="19">
        <v>8.7087588611725941E-2</v>
      </c>
      <c r="O8864" s="19"/>
      <c r="P8864" s="50">
        <v>0.37208134760981254</v>
      </c>
      <c r="R8864" s="9" t="s">
        <v>0</v>
      </c>
    </row>
    <row r="8865" spans="2:18" x14ac:dyDescent="0.2">
      <c r="B8865" s="25">
        <v>8635</v>
      </c>
      <c r="C8865" s="193">
        <v>0.40952836737200488</v>
      </c>
      <c r="D8865" s="19"/>
      <c r="E8865" s="19">
        <v>0.19340199593939819</v>
      </c>
      <c r="F8865" s="19"/>
      <c r="G8865" s="19"/>
      <c r="H8865" s="19">
        <v>0.15834190264581993</v>
      </c>
      <c r="I8865" s="19"/>
      <c r="J8865" s="19">
        <v>0.1024988185669512</v>
      </c>
      <c r="K8865" s="19">
        <v>0.31239589361637787</v>
      </c>
      <c r="L8865" s="19"/>
      <c r="M8865" s="19">
        <v>0.458640987016395</v>
      </c>
      <c r="N8865" s="19"/>
      <c r="O8865" s="19">
        <v>0.92087434789455958</v>
      </c>
      <c r="P8865" s="50"/>
      <c r="R8865" s="9" t="s">
        <v>0</v>
      </c>
    </row>
    <row r="8866" spans="2:18" x14ac:dyDescent="0.2">
      <c r="B8866" s="25">
        <v>8636</v>
      </c>
      <c r="C8866" s="193"/>
      <c r="D8866" s="19">
        <v>1.2044513115362667</v>
      </c>
      <c r="E8866" s="19"/>
      <c r="F8866" s="19">
        <v>0.8273004305353252</v>
      </c>
      <c r="G8866" s="19"/>
      <c r="H8866" s="19">
        <v>0.46641627961555132</v>
      </c>
      <c r="I8866" s="19">
        <v>1.9783918405637231E-3</v>
      </c>
      <c r="J8866" s="19"/>
      <c r="K8866" s="19"/>
      <c r="L8866" s="19">
        <v>0.71674293791254229</v>
      </c>
      <c r="M8866" s="19"/>
      <c r="N8866" s="19">
        <v>6.0338782980032118E-2</v>
      </c>
      <c r="O8866" s="19"/>
      <c r="P8866" s="50">
        <v>1.2929453684807832</v>
      </c>
      <c r="R8866" s="9" t="s">
        <v>0</v>
      </c>
    </row>
    <row r="8867" spans="2:18" x14ac:dyDescent="0.2">
      <c r="B8867" s="25">
        <v>8637</v>
      </c>
      <c r="C8867" s="193">
        <v>1.7629409717043396E-2</v>
      </c>
      <c r="D8867" s="19"/>
      <c r="E8867" s="19">
        <v>0.57082698726352754</v>
      </c>
      <c r="F8867" s="19"/>
      <c r="G8867" s="19">
        <v>6.4385973659016965E-2</v>
      </c>
      <c r="H8867" s="19"/>
      <c r="I8867" s="19">
        <v>0.46367014209591145</v>
      </c>
      <c r="J8867" s="19"/>
      <c r="K8867" s="19"/>
      <c r="L8867" s="19">
        <v>0.11220555492005646</v>
      </c>
      <c r="M8867" s="19"/>
      <c r="N8867" s="19">
        <v>0.15544729867839588</v>
      </c>
      <c r="O8867" s="19"/>
      <c r="P8867" s="50">
        <v>0.32101675703679333</v>
      </c>
      <c r="R8867" s="9" t="s">
        <v>0</v>
      </c>
    </row>
    <row r="8868" spans="2:18" x14ac:dyDescent="0.2">
      <c r="B8868" s="25">
        <v>8638</v>
      </c>
      <c r="C8868" s="193"/>
      <c r="D8868" s="19">
        <v>0.10418131936459842</v>
      </c>
      <c r="E8868" s="19"/>
      <c r="F8868" s="19">
        <v>2.5939592328986506E-2</v>
      </c>
      <c r="G8868" s="19">
        <v>0.9224736082953191</v>
      </c>
      <c r="H8868" s="19"/>
      <c r="I8868" s="19"/>
      <c r="J8868" s="19">
        <v>0.329003685313697</v>
      </c>
      <c r="K8868" s="19">
        <v>0.20228518758052869</v>
      </c>
      <c r="L8868" s="19"/>
      <c r="M8868" s="19">
        <v>0.14237930259771023</v>
      </c>
      <c r="N8868" s="19"/>
      <c r="O8868" s="19">
        <v>1.3955311653859312</v>
      </c>
      <c r="P8868" s="50"/>
      <c r="R8868" s="9" t="s">
        <v>0</v>
      </c>
    </row>
    <row r="8869" spans="2:18" x14ac:dyDescent="0.2">
      <c r="B8869" s="25">
        <v>8639</v>
      </c>
      <c r="C8869" s="193">
        <v>1.4589986325702715</v>
      </c>
      <c r="D8869" s="19"/>
      <c r="E8869" s="19">
        <v>0.54211296366269601</v>
      </c>
      <c r="F8869" s="19"/>
      <c r="G8869" s="19">
        <v>0.8997094044987396</v>
      </c>
      <c r="H8869" s="19"/>
      <c r="I8869" s="19">
        <v>1.2011515683462421</v>
      </c>
      <c r="J8869" s="19"/>
      <c r="K8869" s="19">
        <v>1.6374313555646949</v>
      </c>
      <c r="L8869" s="19"/>
      <c r="M8869" s="19">
        <v>0.55938620887671719</v>
      </c>
      <c r="N8869" s="19"/>
      <c r="O8869" s="19">
        <v>1.3812057274122844</v>
      </c>
      <c r="P8869" s="50"/>
      <c r="R8869" s="9" t="s">
        <v>0</v>
      </c>
    </row>
    <row r="8870" spans="2:18" x14ac:dyDescent="0.2">
      <c r="B8870" s="25">
        <v>8640</v>
      </c>
      <c r="C8870" s="193"/>
      <c r="D8870" s="19">
        <v>1.3155965306438497</v>
      </c>
      <c r="E8870" s="19"/>
      <c r="F8870" s="19">
        <v>1.9364302728463956</v>
      </c>
      <c r="G8870" s="19"/>
      <c r="H8870" s="19">
        <v>1.632631103125185</v>
      </c>
      <c r="I8870" s="19"/>
      <c r="J8870" s="19">
        <v>0.95974922413410391</v>
      </c>
      <c r="K8870" s="19"/>
      <c r="L8870" s="19">
        <v>1.0462434334060253</v>
      </c>
      <c r="M8870" s="19"/>
      <c r="N8870" s="19">
        <v>1.2640943845808195</v>
      </c>
      <c r="O8870" s="19"/>
      <c r="P8870" s="50">
        <v>0.80350212327031434</v>
      </c>
      <c r="R8870" s="9" t="s">
        <v>0</v>
      </c>
    </row>
    <row r="8871" spans="2:18" x14ac:dyDescent="0.2">
      <c r="B8871" s="25">
        <v>8641</v>
      </c>
      <c r="C8871" s="193"/>
      <c r="D8871" s="19">
        <v>1.055523129878817</v>
      </c>
      <c r="E8871" s="19"/>
      <c r="F8871" s="19">
        <v>0.41743967876038413</v>
      </c>
      <c r="G8871" s="19"/>
      <c r="H8871" s="19">
        <v>1.129375591014677</v>
      </c>
      <c r="I8871" s="19"/>
      <c r="J8871" s="19">
        <v>0.53885027636448424</v>
      </c>
      <c r="K8871" s="19"/>
      <c r="L8871" s="19">
        <v>0.29580821079994096</v>
      </c>
      <c r="M8871" s="19"/>
      <c r="N8871" s="19">
        <v>1.3194766609709832</v>
      </c>
      <c r="O8871" s="19"/>
      <c r="P8871" s="50">
        <v>1.3702259637795393</v>
      </c>
      <c r="R8871" s="9" t="s">
        <v>0</v>
      </c>
    </row>
    <row r="8872" spans="2:18" x14ac:dyDescent="0.2">
      <c r="B8872" s="25">
        <v>8642</v>
      </c>
      <c r="C8872" s="193">
        <v>0.25412439532407421</v>
      </c>
      <c r="D8872" s="19"/>
      <c r="E8872" s="19"/>
      <c r="F8872" s="19">
        <v>0.55397501458089171</v>
      </c>
      <c r="G8872" s="19"/>
      <c r="H8872" s="19">
        <v>1.0480036387190648</v>
      </c>
      <c r="I8872" s="19"/>
      <c r="J8872" s="19">
        <v>0.16202257794896702</v>
      </c>
      <c r="K8872" s="19"/>
      <c r="L8872" s="19">
        <v>8.8313340916285718E-2</v>
      </c>
      <c r="M8872" s="19"/>
      <c r="N8872" s="19">
        <v>0.35103893057090879</v>
      </c>
      <c r="O8872" s="19">
        <v>0.45620732263952035</v>
      </c>
      <c r="P8872" s="50"/>
      <c r="R8872" s="9" t="s">
        <v>0</v>
      </c>
    </row>
    <row r="8873" spans="2:18" x14ac:dyDescent="0.2">
      <c r="B8873" s="25">
        <v>8643</v>
      </c>
      <c r="C8873" s="193">
        <v>0.87829138380421479</v>
      </c>
      <c r="D8873" s="19"/>
      <c r="E8873" s="19">
        <v>0.64891683527478583</v>
      </c>
      <c r="F8873" s="19"/>
      <c r="G8873" s="19">
        <v>1.4531633715661219</v>
      </c>
      <c r="H8873" s="19"/>
      <c r="I8873" s="19">
        <v>0.99739364987701873</v>
      </c>
      <c r="J8873" s="19"/>
      <c r="K8873" s="19">
        <v>0.8311482817418212</v>
      </c>
      <c r="L8873" s="19"/>
      <c r="M8873" s="19">
        <v>0.37660315613764095</v>
      </c>
      <c r="N8873" s="19"/>
      <c r="O8873" s="19">
        <v>1.1825312532570145</v>
      </c>
      <c r="P8873" s="50"/>
      <c r="R8873" s="9" t="s">
        <v>0</v>
      </c>
    </row>
    <row r="8874" spans="2:18" x14ac:dyDescent="0.2">
      <c r="B8874" s="25">
        <v>8644</v>
      </c>
      <c r="C8874" s="193">
        <v>0.71163581760254713</v>
      </c>
      <c r="D8874" s="19"/>
      <c r="E8874" s="19"/>
      <c r="F8874" s="19">
        <v>0.13610031375490481</v>
      </c>
      <c r="G8874" s="19"/>
      <c r="H8874" s="19">
        <v>0.26308177818936906</v>
      </c>
      <c r="I8874" s="19"/>
      <c r="J8874" s="19">
        <v>1.1829408985122638</v>
      </c>
      <c r="K8874" s="19"/>
      <c r="L8874" s="19">
        <v>0.6368778037628573</v>
      </c>
      <c r="M8874" s="19"/>
      <c r="N8874" s="19">
        <v>0.36566709495653477</v>
      </c>
      <c r="O8874" s="19"/>
      <c r="P8874" s="50">
        <v>0.78829963191738561</v>
      </c>
      <c r="R8874" s="9" t="s">
        <v>0</v>
      </c>
    </row>
    <row r="8875" spans="2:18" x14ac:dyDescent="0.2">
      <c r="B8875" s="25">
        <v>8645</v>
      </c>
      <c r="C8875" s="193"/>
      <c r="D8875" s="19">
        <v>0.30370171766589349</v>
      </c>
      <c r="E8875" s="19"/>
      <c r="F8875" s="19">
        <v>0.99137623772020356</v>
      </c>
      <c r="G8875" s="19">
        <v>0.12437708666024032</v>
      </c>
      <c r="H8875" s="19"/>
      <c r="I8875" s="19"/>
      <c r="J8875" s="19">
        <v>0.55736144373963548</v>
      </c>
      <c r="K8875" s="19">
        <v>0.3591321578960544</v>
      </c>
      <c r="L8875" s="19"/>
      <c r="M8875" s="19"/>
      <c r="N8875" s="19">
        <v>0.79238680507066317</v>
      </c>
      <c r="O8875" s="19"/>
      <c r="P8875" s="50">
        <v>0.93348506884963067</v>
      </c>
      <c r="R8875" s="9" t="s">
        <v>0</v>
      </c>
    </row>
    <row r="8876" spans="2:18" x14ac:dyDescent="0.2">
      <c r="B8876" s="25">
        <v>8646</v>
      </c>
      <c r="C8876" s="193"/>
      <c r="D8876" s="19">
        <v>0.95644485905000975</v>
      </c>
      <c r="E8876" s="19"/>
      <c r="F8876" s="19">
        <v>0.48186040810460595</v>
      </c>
      <c r="G8876" s="19"/>
      <c r="H8876" s="19">
        <v>1.0886069244217138</v>
      </c>
      <c r="I8876" s="19"/>
      <c r="J8876" s="19">
        <v>1.7256270938578802</v>
      </c>
      <c r="K8876" s="19"/>
      <c r="L8876" s="19">
        <v>0.36366139255743579</v>
      </c>
      <c r="M8876" s="19"/>
      <c r="N8876" s="19">
        <v>1.1238228060771847</v>
      </c>
      <c r="O8876" s="19"/>
      <c r="P8876" s="50">
        <v>1.3454366008446506</v>
      </c>
      <c r="R8876" s="9" t="s">
        <v>0</v>
      </c>
    </row>
    <row r="8877" spans="2:18" x14ac:dyDescent="0.2">
      <c r="B8877" s="25">
        <v>8647</v>
      </c>
      <c r="C8877" s="193">
        <v>0.58447341055712021</v>
      </c>
      <c r="D8877" s="19"/>
      <c r="E8877" s="19">
        <v>0.46278844085728188</v>
      </c>
      <c r="F8877" s="19"/>
      <c r="G8877" s="19">
        <v>0.86021299028310572</v>
      </c>
      <c r="H8877" s="19"/>
      <c r="I8877" s="19">
        <v>1.6305727972986095</v>
      </c>
      <c r="J8877" s="19"/>
      <c r="K8877" s="19">
        <v>1.3588038906630102</v>
      </c>
      <c r="L8877" s="19"/>
      <c r="M8877" s="19">
        <v>1.3782699217516816</v>
      </c>
      <c r="N8877" s="19"/>
      <c r="O8877" s="19">
        <v>0.36152438458893332</v>
      </c>
      <c r="P8877" s="50"/>
      <c r="R8877" s="9" t="s">
        <v>0</v>
      </c>
    </row>
    <row r="8878" spans="2:18" x14ac:dyDescent="0.2">
      <c r="B8878" s="25">
        <v>8648</v>
      </c>
      <c r="C8878" s="193"/>
      <c r="D8878" s="19">
        <v>1.0107002664890352</v>
      </c>
      <c r="E8878" s="19"/>
      <c r="F8878" s="19">
        <v>1.7833133093819793</v>
      </c>
      <c r="G8878" s="19"/>
      <c r="H8878" s="19">
        <v>0.44863037986533011</v>
      </c>
      <c r="I8878" s="19"/>
      <c r="J8878" s="19">
        <v>0.70420793823012795</v>
      </c>
      <c r="K8878" s="19"/>
      <c r="L8878" s="19">
        <v>0.40334879301356302</v>
      </c>
      <c r="M8878" s="19"/>
      <c r="N8878" s="19">
        <v>1.3059976390961663</v>
      </c>
      <c r="O8878" s="19"/>
      <c r="P8878" s="50">
        <v>0.53708399405091189</v>
      </c>
      <c r="R8878" s="9" t="s">
        <v>0</v>
      </c>
    </row>
    <row r="8879" spans="2:18" x14ac:dyDescent="0.2">
      <c r="B8879" s="25">
        <v>8649</v>
      </c>
      <c r="C8879" s="193"/>
      <c r="D8879" s="19">
        <v>0.42166157533773624</v>
      </c>
      <c r="E8879" s="19"/>
      <c r="F8879" s="19">
        <v>0.11792004645990659</v>
      </c>
      <c r="G8879" s="19">
        <v>4.8152450184971822E-2</v>
      </c>
      <c r="H8879" s="19"/>
      <c r="I8879" s="19">
        <v>0.1453268373183885</v>
      </c>
      <c r="J8879" s="19"/>
      <c r="K8879" s="19">
        <v>0.21622434009231495</v>
      </c>
      <c r="L8879" s="19"/>
      <c r="M8879" s="19"/>
      <c r="N8879" s="19">
        <v>0.42407398783344485</v>
      </c>
      <c r="O8879" s="19"/>
      <c r="P8879" s="50">
        <v>0.48710263451651775</v>
      </c>
      <c r="R8879" s="9" t="s">
        <v>0</v>
      </c>
    </row>
    <row r="8880" spans="2:18" x14ac:dyDescent="0.2">
      <c r="B8880" s="25">
        <v>8650</v>
      </c>
      <c r="C8880" s="193"/>
      <c r="D8880" s="19">
        <v>0.61385060186026563</v>
      </c>
      <c r="E8880" s="19"/>
      <c r="F8880" s="19">
        <v>1.4333668513052771</v>
      </c>
      <c r="G8880" s="19"/>
      <c r="H8880" s="19">
        <v>0.48492694630582855</v>
      </c>
      <c r="I8880" s="19"/>
      <c r="J8880" s="19">
        <v>0.31061037365637045</v>
      </c>
      <c r="K8880" s="19"/>
      <c r="L8880" s="19">
        <v>0.18520961410934825</v>
      </c>
      <c r="M8880" s="19"/>
      <c r="N8880" s="19">
        <v>1.0712740437255932</v>
      </c>
      <c r="O8880" s="19"/>
      <c r="P8880" s="50">
        <v>1.2162009626974231</v>
      </c>
      <c r="R8880" s="9" t="s">
        <v>0</v>
      </c>
    </row>
    <row r="8881" spans="2:18" x14ac:dyDescent="0.2">
      <c r="B8881" s="25">
        <v>8651</v>
      </c>
      <c r="C8881" s="193">
        <v>0.4359590916270199</v>
      </c>
      <c r="D8881" s="19"/>
      <c r="E8881" s="19">
        <v>1.2425772776623565</v>
      </c>
      <c r="F8881" s="19"/>
      <c r="G8881" s="19">
        <v>0.46647671802775897</v>
      </c>
      <c r="H8881" s="19"/>
      <c r="I8881" s="19">
        <v>1.0225938505772993</v>
      </c>
      <c r="J8881" s="19"/>
      <c r="K8881" s="19">
        <v>0.78257935911824539</v>
      </c>
      <c r="L8881" s="19"/>
      <c r="M8881" s="19">
        <v>1.2826691056189972</v>
      </c>
      <c r="N8881" s="19"/>
      <c r="O8881" s="19">
        <v>5.046651144045021E-2</v>
      </c>
      <c r="P8881" s="50"/>
      <c r="R8881" s="9" t="s">
        <v>0</v>
      </c>
    </row>
    <row r="8882" spans="2:18" x14ac:dyDescent="0.2">
      <c r="B8882" s="25">
        <v>8652</v>
      </c>
      <c r="C8882" s="193"/>
      <c r="D8882" s="19">
        <v>0.16043913838809964</v>
      </c>
      <c r="E8882" s="19">
        <v>0.28090907772546336</v>
      </c>
      <c r="F8882" s="19"/>
      <c r="G8882" s="19"/>
      <c r="H8882" s="19">
        <v>6.6889387758419544E-2</v>
      </c>
      <c r="I8882" s="19">
        <v>0.87491437459576638</v>
      </c>
      <c r="J8882" s="19"/>
      <c r="K8882" s="19">
        <v>1.6547810494885736E-2</v>
      </c>
      <c r="L8882" s="19"/>
      <c r="M8882" s="19">
        <v>0.53808347866050454</v>
      </c>
      <c r="N8882" s="19"/>
      <c r="O8882" s="19">
        <v>0.64403495263944688</v>
      </c>
      <c r="P8882" s="50"/>
      <c r="R8882" s="9" t="s">
        <v>0</v>
      </c>
    </row>
    <row r="8883" spans="2:18" x14ac:dyDescent="0.2">
      <c r="B8883" s="25">
        <v>8653</v>
      </c>
      <c r="C8883" s="193"/>
      <c r="D8883" s="19">
        <v>0.46020792750956346</v>
      </c>
      <c r="E8883" s="19"/>
      <c r="F8883" s="19">
        <v>0.13697382369429636</v>
      </c>
      <c r="G8883" s="19"/>
      <c r="H8883" s="19">
        <v>0.35738113129498472</v>
      </c>
      <c r="I8883" s="19">
        <v>0.55033285028712919</v>
      </c>
      <c r="J8883" s="19"/>
      <c r="K8883" s="19"/>
      <c r="L8883" s="19">
        <v>0.24821941390944857</v>
      </c>
      <c r="M8883" s="19"/>
      <c r="N8883" s="19">
        <v>0.34469792564656315</v>
      </c>
      <c r="O8883" s="19">
        <v>0.6304933148314793</v>
      </c>
      <c r="P8883" s="50"/>
      <c r="R8883" s="9" t="s">
        <v>0</v>
      </c>
    </row>
    <row r="8884" spans="2:18" x14ac:dyDescent="0.2">
      <c r="B8884" s="25">
        <v>8654</v>
      </c>
      <c r="C8884" s="193">
        <v>0.23769162543326555</v>
      </c>
      <c r="D8884" s="19"/>
      <c r="E8884" s="19"/>
      <c r="F8884" s="19">
        <v>0.18453231386890426</v>
      </c>
      <c r="G8884" s="19"/>
      <c r="H8884" s="19">
        <v>0.28190409736066624</v>
      </c>
      <c r="I8884" s="19">
        <v>8.5910259742762562E-2</v>
      </c>
      <c r="J8884" s="19"/>
      <c r="K8884" s="19"/>
      <c r="L8884" s="19">
        <v>1.0141485644832167</v>
      </c>
      <c r="M8884" s="19"/>
      <c r="N8884" s="19">
        <v>0.2009008393365567</v>
      </c>
      <c r="O8884" s="19">
        <v>0.37627860214827891</v>
      </c>
      <c r="P8884" s="50"/>
      <c r="R8884" s="9" t="s">
        <v>0</v>
      </c>
    </row>
    <row r="8885" spans="2:18" x14ac:dyDescent="0.2">
      <c r="B8885" s="25">
        <v>8655</v>
      </c>
      <c r="C8885" s="193"/>
      <c r="D8885" s="19">
        <v>1.4782492118773869</v>
      </c>
      <c r="E8885" s="19"/>
      <c r="F8885" s="19">
        <v>0.82902125047312014</v>
      </c>
      <c r="G8885" s="19"/>
      <c r="H8885" s="19">
        <v>1.0677795570305553</v>
      </c>
      <c r="I8885" s="19"/>
      <c r="J8885" s="19">
        <v>0.99329042088246333</v>
      </c>
      <c r="K8885" s="19"/>
      <c r="L8885" s="19">
        <v>1.0033199007675739</v>
      </c>
      <c r="M8885" s="19"/>
      <c r="N8885" s="19">
        <v>1.0998907904938653</v>
      </c>
      <c r="O8885" s="19"/>
      <c r="P8885" s="50">
        <v>0.96596312333620882</v>
      </c>
      <c r="R8885" s="9" t="s">
        <v>0</v>
      </c>
    </row>
    <row r="8886" spans="2:18" x14ac:dyDescent="0.2">
      <c r="B8886" s="25">
        <v>8656</v>
      </c>
      <c r="C8886" s="193"/>
      <c r="D8886" s="19">
        <v>1.252154257368691</v>
      </c>
      <c r="E8886" s="19"/>
      <c r="F8886" s="19">
        <v>1.7019711461603058</v>
      </c>
      <c r="G8886" s="19"/>
      <c r="H8886" s="19">
        <v>2.1499275300144949</v>
      </c>
      <c r="I8886" s="19"/>
      <c r="J8886" s="19">
        <v>1.145203223521911</v>
      </c>
      <c r="K8886" s="19"/>
      <c r="L8886" s="19">
        <v>1.4914227524925374</v>
      </c>
      <c r="M8886" s="19"/>
      <c r="N8886" s="19">
        <v>1.0776156286651866</v>
      </c>
      <c r="O8886" s="19"/>
      <c r="P8886" s="50">
        <v>1.9885069213889575</v>
      </c>
      <c r="R8886" s="9" t="s">
        <v>0</v>
      </c>
    </row>
    <row r="8887" spans="2:18" x14ac:dyDescent="0.2">
      <c r="B8887" s="25">
        <v>8657</v>
      </c>
      <c r="C8887" s="193"/>
      <c r="D8887" s="19">
        <v>4.8766418224844024E-2</v>
      </c>
      <c r="E8887" s="19"/>
      <c r="F8887" s="19">
        <v>0.72180325836473136</v>
      </c>
      <c r="G8887" s="19"/>
      <c r="H8887" s="19">
        <v>0.533443249133282</v>
      </c>
      <c r="I8887" s="19"/>
      <c r="J8887" s="19">
        <v>0.41710783588222938</v>
      </c>
      <c r="K8887" s="19"/>
      <c r="L8887" s="19">
        <v>0.72519717401596984</v>
      </c>
      <c r="M8887" s="19"/>
      <c r="N8887" s="19">
        <v>1.0978044611072193</v>
      </c>
      <c r="O8887" s="19"/>
      <c r="P8887" s="50">
        <v>2.0594332161446611</v>
      </c>
      <c r="R8887" s="9" t="s">
        <v>0</v>
      </c>
    </row>
    <row r="8888" spans="2:18" x14ac:dyDescent="0.2">
      <c r="B8888" s="25">
        <v>8658</v>
      </c>
      <c r="C8888" s="193">
        <v>0.7727569721951284</v>
      </c>
      <c r="D8888" s="19"/>
      <c r="E8888" s="19">
        <v>0.17245459162816013</v>
      </c>
      <c r="F8888" s="19"/>
      <c r="G8888" s="19">
        <v>8.5279177742988793E-2</v>
      </c>
      <c r="H8888" s="19"/>
      <c r="I8888" s="19">
        <v>0.15836698510413266</v>
      </c>
      <c r="J8888" s="19"/>
      <c r="K8888" s="19">
        <v>6.1422321986644393E-2</v>
      </c>
      <c r="L8888" s="19"/>
      <c r="M8888" s="19"/>
      <c r="N8888" s="19">
        <v>0.20490169140671491</v>
      </c>
      <c r="O8888" s="19">
        <v>0.5083212605453904</v>
      </c>
      <c r="P8888" s="50"/>
      <c r="R8888" s="9" t="s">
        <v>0</v>
      </c>
    </row>
    <row r="8889" spans="2:18" x14ac:dyDescent="0.2">
      <c r="B8889" s="25">
        <v>8659</v>
      </c>
      <c r="C8889" s="193">
        <v>0.20674422155728775</v>
      </c>
      <c r="D8889" s="19"/>
      <c r="E8889" s="19">
        <v>0.14060725593385362</v>
      </c>
      <c r="F8889" s="19"/>
      <c r="G8889" s="19"/>
      <c r="H8889" s="19">
        <v>0.5635180609167908</v>
      </c>
      <c r="I8889" s="19"/>
      <c r="J8889" s="19">
        <v>0.40453629445638567</v>
      </c>
      <c r="K8889" s="19"/>
      <c r="L8889" s="19">
        <v>0.60643555405023575</v>
      </c>
      <c r="M8889" s="19"/>
      <c r="N8889" s="19">
        <v>0.51283447203799548</v>
      </c>
      <c r="O8889" s="19"/>
      <c r="P8889" s="50">
        <v>0.76079569541153103</v>
      </c>
      <c r="R8889" s="9" t="s">
        <v>0</v>
      </c>
    </row>
    <row r="8890" spans="2:18" x14ac:dyDescent="0.2">
      <c r="B8890" s="25">
        <v>8660</v>
      </c>
      <c r="C8890" s="193"/>
      <c r="D8890" s="19">
        <v>0.75381927909861079</v>
      </c>
      <c r="E8890" s="19"/>
      <c r="F8890" s="19">
        <v>0.72346569208945943</v>
      </c>
      <c r="G8890" s="19"/>
      <c r="H8890" s="19">
        <v>2.016035063016099</v>
      </c>
      <c r="I8890" s="19"/>
      <c r="J8890" s="19">
        <v>7.01016534549046E-2</v>
      </c>
      <c r="K8890" s="19"/>
      <c r="L8890" s="19">
        <v>1.2284633577162212</v>
      </c>
      <c r="M8890" s="19"/>
      <c r="N8890" s="19">
        <v>5.0851294843282172E-2</v>
      </c>
      <c r="O8890" s="19"/>
      <c r="P8890" s="50">
        <v>0.28672490086878277</v>
      </c>
      <c r="R8890" s="9" t="s">
        <v>0</v>
      </c>
    </row>
    <row r="8891" spans="2:18" x14ac:dyDescent="0.2">
      <c r="B8891" s="25">
        <v>8661</v>
      </c>
      <c r="C8891" s="193">
        <v>1.3444373175958455</v>
      </c>
      <c r="D8891" s="19"/>
      <c r="E8891" s="19"/>
      <c r="F8891" s="19">
        <v>0.19070126196759787</v>
      </c>
      <c r="G8891" s="19">
        <v>1.0635197605043862</v>
      </c>
      <c r="H8891" s="19"/>
      <c r="I8891" s="19">
        <v>0.58024328970944317</v>
      </c>
      <c r="J8891" s="19"/>
      <c r="K8891" s="19">
        <v>1.2278252080038448</v>
      </c>
      <c r="L8891" s="19"/>
      <c r="M8891" s="19">
        <v>1.3740319903108915E-2</v>
      </c>
      <c r="N8891" s="19"/>
      <c r="O8891" s="19">
        <v>0.29089566035884495</v>
      </c>
      <c r="P8891" s="50"/>
      <c r="R8891" s="9" t="s">
        <v>0</v>
      </c>
    </row>
    <row r="8892" spans="2:18" x14ac:dyDescent="0.2">
      <c r="B8892" s="25">
        <v>8662</v>
      </c>
      <c r="C8892" s="193"/>
      <c r="D8892" s="19">
        <v>0.24569871357821196</v>
      </c>
      <c r="E8892" s="19">
        <v>0.84652602830741885</v>
      </c>
      <c r="F8892" s="19"/>
      <c r="G8892" s="19">
        <v>0.85310146910931384</v>
      </c>
      <c r="H8892" s="19"/>
      <c r="I8892" s="19">
        <v>0.47300733751718566</v>
      </c>
      <c r="J8892" s="19"/>
      <c r="K8892" s="19"/>
      <c r="L8892" s="19">
        <v>0.32677041100361942</v>
      </c>
      <c r="M8892" s="19">
        <v>0.77455901110441894</v>
      </c>
      <c r="N8892" s="19"/>
      <c r="O8892" s="19">
        <v>0.90628453088131244</v>
      </c>
      <c r="P8892" s="50"/>
      <c r="R8892" s="9" t="s">
        <v>0</v>
      </c>
    </row>
    <row r="8893" spans="2:18" x14ac:dyDescent="0.2">
      <c r="B8893" s="25">
        <v>8663</v>
      </c>
      <c r="C8893" s="193"/>
      <c r="D8893" s="19">
        <v>1.1405531297817093</v>
      </c>
      <c r="E8893" s="19"/>
      <c r="F8893" s="19">
        <v>0.49885299448129472</v>
      </c>
      <c r="G8893" s="19"/>
      <c r="H8893" s="19">
        <v>1.1710607006438833</v>
      </c>
      <c r="I8893" s="19"/>
      <c r="J8893" s="19">
        <v>1.3902105455617306</v>
      </c>
      <c r="K8893" s="19"/>
      <c r="L8893" s="19">
        <v>0.83237325701580367</v>
      </c>
      <c r="M8893" s="19"/>
      <c r="N8893" s="19">
        <v>0.71666105580565076</v>
      </c>
      <c r="O8893" s="19"/>
      <c r="P8893" s="50">
        <v>0.76090861776557539</v>
      </c>
      <c r="R8893" s="9" t="s">
        <v>0</v>
      </c>
    </row>
    <row r="8894" spans="2:18" x14ac:dyDescent="0.2">
      <c r="B8894" s="25">
        <v>8664</v>
      </c>
      <c r="C8894" s="193"/>
      <c r="D8894" s="19">
        <v>0.94806831594055985</v>
      </c>
      <c r="E8894" s="19"/>
      <c r="F8894" s="19">
        <v>1.2063862350571879</v>
      </c>
      <c r="G8894" s="19"/>
      <c r="H8894" s="19">
        <v>0.49931448588608046</v>
      </c>
      <c r="I8894" s="19">
        <v>0.21738072025982208</v>
      </c>
      <c r="J8894" s="19"/>
      <c r="K8894" s="19">
        <v>0.81102753220830126</v>
      </c>
      <c r="L8894" s="19"/>
      <c r="M8894" s="19"/>
      <c r="N8894" s="19">
        <v>0.17998257531897482</v>
      </c>
      <c r="O8894" s="19">
        <v>0.58432746757393417</v>
      </c>
      <c r="P8894" s="50"/>
      <c r="R8894" s="9" t="s">
        <v>0</v>
      </c>
    </row>
    <row r="8895" spans="2:18" x14ac:dyDescent="0.2">
      <c r="B8895" s="25">
        <v>8665</v>
      </c>
      <c r="C8895" s="193"/>
      <c r="D8895" s="19">
        <v>0.80134045934533937</v>
      </c>
      <c r="E8895" s="19"/>
      <c r="F8895" s="19">
        <v>0.680953671606505</v>
      </c>
      <c r="G8895" s="19"/>
      <c r="H8895" s="19">
        <v>0.58973171744806541</v>
      </c>
      <c r="I8895" s="19"/>
      <c r="J8895" s="19">
        <v>0.15955159371954916</v>
      </c>
      <c r="K8895" s="19"/>
      <c r="L8895" s="19">
        <v>4.3249403953102471E-2</v>
      </c>
      <c r="M8895" s="19"/>
      <c r="N8895" s="19">
        <v>0.9750646870120826</v>
      </c>
      <c r="O8895" s="19"/>
      <c r="P8895" s="50">
        <v>0.77219200764254914</v>
      </c>
      <c r="R8895" s="9" t="s">
        <v>0</v>
      </c>
    </row>
    <row r="8896" spans="2:18" x14ac:dyDescent="0.2">
      <c r="B8896" s="25">
        <v>8666</v>
      </c>
      <c r="C8896" s="193"/>
      <c r="D8896" s="19">
        <v>0.36220873741324239</v>
      </c>
      <c r="E8896" s="19">
        <v>0.53535471012866931</v>
      </c>
      <c r="F8896" s="19"/>
      <c r="G8896" s="19"/>
      <c r="H8896" s="19">
        <v>0.12176128161328732</v>
      </c>
      <c r="I8896" s="19"/>
      <c r="J8896" s="19">
        <v>0.94924686259793711</v>
      </c>
      <c r="K8896" s="19"/>
      <c r="L8896" s="19">
        <v>8.6188224904671817E-2</v>
      </c>
      <c r="M8896" s="19">
        <v>0.34362614580951067</v>
      </c>
      <c r="N8896" s="19"/>
      <c r="O8896" s="19"/>
      <c r="P8896" s="50">
        <v>0.2592472874973496</v>
      </c>
      <c r="R8896" s="9" t="s">
        <v>0</v>
      </c>
    </row>
    <row r="8897" spans="2:18" x14ac:dyDescent="0.2">
      <c r="B8897" s="25">
        <v>8667</v>
      </c>
      <c r="C8897" s="193">
        <v>0.65115754727744857</v>
      </c>
      <c r="D8897" s="19"/>
      <c r="E8897" s="19"/>
      <c r="F8897" s="19">
        <v>0.32075495264199672</v>
      </c>
      <c r="G8897" s="19">
        <v>7.6550942538904987E-2</v>
      </c>
      <c r="H8897" s="19"/>
      <c r="I8897" s="19"/>
      <c r="J8897" s="19">
        <v>0.22791788260590592</v>
      </c>
      <c r="K8897" s="19">
        <v>0.432444568652952</v>
      </c>
      <c r="L8897" s="19"/>
      <c r="M8897" s="19">
        <v>0.27788556664864433</v>
      </c>
      <c r="N8897" s="19"/>
      <c r="O8897" s="19"/>
      <c r="P8897" s="50">
        <v>0.64279847514594579</v>
      </c>
      <c r="R8897" s="9" t="s">
        <v>0</v>
      </c>
    </row>
    <row r="8898" spans="2:18" x14ac:dyDescent="0.2">
      <c r="B8898" s="25">
        <v>8668</v>
      </c>
      <c r="C8898" s="193"/>
      <c r="D8898" s="19">
        <v>0.97914854117433126</v>
      </c>
      <c r="E8898" s="19"/>
      <c r="F8898" s="19">
        <v>0.78711377574100916</v>
      </c>
      <c r="G8898" s="19"/>
      <c r="H8898" s="19">
        <v>0.51656090572968938</v>
      </c>
      <c r="I8898" s="19"/>
      <c r="J8898" s="19">
        <v>1.2785378302836707</v>
      </c>
      <c r="K8898" s="19"/>
      <c r="L8898" s="19">
        <v>1.2744359635033351</v>
      </c>
      <c r="M8898" s="19"/>
      <c r="N8898" s="19">
        <v>1.123282125080884</v>
      </c>
      <c r="O8898" s="19"/>
      <c r="P8898" s="50">
        <v>1.6917350088907832</v>
      </c>
      <c r="R8898" s="9" t="s">
        <v>0</v>
      </c>
    </row>
    <row r="8899" spans="2:18" x14ac:dyDescent="0.2">
      <c r="B8899" s="25">
        <v>8669</v>
      </c>
      <c r="C8899" s="193"/>
      <c r="D8899" s="19">
        <v>0.63217027117022195</v>
      </c>
      <c r="E8899" s="19"/>
      <c r="F8899" s="19">
        <v>1.223348804423365E-2</v>
      </c>
      <c r="G8899" s="19"/>
      <c r="H8899" s="19">
        <v>0.19418915312396326</v>
      </c>
      <c r="I8899" s="19"/>
      <c r="J8899" s="19">
        <v>0.6784030633124265</v>
      </c>
      <c r="K8899" s="19"/>
      <c r="L8899" s="19">
        <v>3.1279439599358216E-3</v>
      </c>
      <c r="M8899" s="19"/>
      <c r="N8899" s="19">
        <v>0.65152548029257262</v>
      </c>
      <c r="O8899" s="19"/>
      <c r="P8899" s="50">
        <v>0.9031297826257787</v>
      </c>
      <c r="R8899" s="9" t="s">
        <v>0</v>
      </c>
    </row>
    <row r="8900" spans="2:18" x14ac:dyDescent="0.2">
      <c r="B8900" s="25">
        <v>8670</v>
      </c>
      <c r="C8900" s="193">
        <v>0.52465848380049096</v>
      </c>
      <c r="D8900" s="19"/>
      <c r="E8900" s="19"/>
      <c r="F8900" s="19">
        <v>1.3438524035003525</v>
      </c>
      <c r="G8900" s="19"/>
      <c r="H8900" s="19">
        <v>1.0347627724943702</v>
      </c>
      <c r="I8900" s="19">
        <v>7.6777692377802492E-2</v>
      </c>
      <c r="J8900" s="19"/>
      <c r="K8900" s="19"/>
      <c r="L8900" s="19">
        <v>0.66915806553156365</v>
      </c>
      <c r="M8900" s="19">
        <v>0.47939063795929232</v>
      </c>
      <c r="N8900" s="19"/>
      <c r="O8900" s="19"/>
      <c r="P8900" s="50">
        <v>0.47704946118170088</v>
      </c>
      <c r="R8900" s="9" t="s">
        <v>0</v>
      </c>
    </row>
    <row r="8901" spans="2:18" x14ac:dyDescent="0.2">
      <c r="B8901" s="25">
        <v>8671</v>
      </c>
      <c r="C8901" s="193"/>
      <c r="D8901" s="19">
        <v>3.2630336001565547</v>
      </c>
      <c r="E8901" s="19"/>
      <c r="F8901" s="19">
        <v>3.2218363708066651</v>
      </c>
      <c r="G8901" s="19"/>
      <c r="H8901" s="19">
        <v>2.2483662578774068</v>
      </c>
      <c r="I8901" s="19"/>
      <c r="J8901" s="19">
        <v>3.8072604676753476</v>
      </c>
      <c r="K8901" s="19"/>
      <c r="L8901" s="19">
        <v>3.2220830896636588</v>
      </c>
      <c r="M8901" s="19"/>
      <c r="N8901" s="19">
        <v>2.5488756341964209</v>
      </c>
      <c r="O8901" s="19"/>
      <c r="P8901" s="50">
        <v>3.7691139673276486</v>
      </c>
      <c r="R8901" s="9" t="s">
        <v>0</v>
      </c>
    </row>
    <row r="8902" spans="2:18" x14ac:dyDescent="0.2">
      <c r="B8902" s="25">
        <v>8672</v>
      </c>
      <c r="C8902" s="193"/>
      <c r="D8902" s="19">
        <v>0.10787535889855306</v>
      </c>
      <c r="E8902" s="19">
        <v>1.1008350740577002</v>
      </c>
      <c r="F8902" s="19"/>
      <c r="G8902" s="19">
        <v>1.4277267015919763</v>
      </c>
      <c r="H8902" s="19"/>
      <c r="I8902" s="19"/>
      <c r="J8902" s="19">
        <v>0.47432484641201811</v>
      </c>
      <c r="K8902" s="19"/>
      <c r="L8902" s="19">
        <v>0.39940788975257568</v>
      </c>
      <c r="M8902" s="19"/>
      <c r="N8902" s="19">
        <v>2.2449612506656516E-2</v>
      </c>
      <c r="O8902" s="19">
        <v>0.94150917381255494</v>
      </c>
      <c r="P8902" s="50"/>
      <c r="R8902" s="9" t="s">
        <v>0</v>
      </c>
    </row>
    <row r="8903" spans="2:18" x14ac:dyDescent="0.2">
      <c r="B8903" s="25">
        <v>8673</v>
      </c>
      <c r="C8903" s="193"/>
      <c r="D8903" s="19">
        <v>0.23298321570897254</v>
      </c>
      <c r="E8903" s="19">
        <v>1.7177122118633672E-2</v>
      </c>
      <c r="F8903" s="19"/>
      <c r="G8903" s="19">
        <v>0.52179693246865277</v>
      </c>
      <c r="H8903" s="19"/>
      <c r="I8903" s="19"/>
      <c r="J8903" s="19">
        <v>0.33672024547635371</v>
      </c>
      <c r="K8903" s="19"/>
      <c r="L8903" s="19">
        <v>0.86557386240453771</v>
      </c>
      <c r="M8903" s="19"/>
      <c r="N8903" s="19">
        <v>0.51017218366427497</v>
      </c>
      <c r="O8903" s="19"/>
      <c r="P8903" s="50">
        <v>0.15370749931599093</v>
      </c>
      <c r="R8903" s="9" t="s">
        <v>0</v>
      </c>
    </row>
    <row r="8904" spans="2:18" x14ac:dyDescent="0.2">
      <c r="B8904" s="25">
        <v>8674</v>
      </c>
      <c r="C8904" s="193">
        <v>0.13810876252227641</v>
      </c>
      <c r="D8904" s="19"/>
      <c r="E8904" s="19"/>
      <c r="F8904" s="19">
        <v>0.78967414641413514</v>
      </c>
      <c r="G8904" s="19">
        <v>0.50318384075797806</v>
      </c>
      <c r="H8904" s="19"/>
      <c r="I8904" s="19">
        <v>0.25128167670352819</v>
      </c>
      <c r="J8904" s="19"/>
      <c r="K8904" s="19"/>
      <c r="L8904" s="19">
        <v>0.57156925821567717</v>
      </c>
      <c r="M8904" s="19"/>
      <c r="N8904" s="19">
        <v>6.6110288670924409E-3</v>
      </c>
      <c r="O8904" s="19"/>
      <c r="P8904" s="50">
        <v>0.10526740993941962</v>
      </c>
      <c r="R8904" s="9" t="s">
        <v>0</v>
      </c>
    </row>
    <row r="8905" spans="2:18" x14ac:dyDescent="0.2">
      <c r="B8905" s="25">
        <v>8675</v>
      </c>
      <c r="C8905" s="193"/>
      <c r="D8905" s="19">
        <v>0.351690861949296</v>
      </c>
      <c r="E8905" s="19">
        <v>0.92389861192267431</v>
      </c>
      <c r="F8905" s="19"/>
      <c r="G8905" s="19"/>
      <c r="H8905" s="19">
        <v>3.641394702300893E-2</v>
      </c>
      <c r="I8905" s="19">
        <v>0.37419760962229531</v>
      </c>
      <c r="J8905" s="19"/>
      <c r="K8905" s="19"/>
      <c r="L8905" s="19">
        <v>1.4128113915279249E-2</v>
      </c>
      <c r="M8905" s="19">
        <v>3.5191710877183029E-2</v>
      </c>
      <c r="N8905" s="19"/>
      <c r="O8905" s="19">
        <v>0.39197377199819189</v>
      </c>
      <c r="P8905" s="50"/>
      <c r="R8905" s="9" t="s">
        <v>0</v>
      </c>
    </row>
    <row r="8906" spans="2:18" x14ac:dyDescent="0.2">
      <c r="B8906" s="25">
        <v>8676</v>
      </c>
      <c r="C8906" s="193"/>
      <c r="D8906" s="19">
        <v>0.26358981643067775</v>
      </c>
      <c r="E8906" s="19">
        <v>0.3988170148824966</v>
      </c>
      <c r="F8906" s="19"/>
      <c r="G8906" s="19">
        <v>0.6065026175754139</v>
      </c>
      <c r="H8906" s="19"/>
      <c r="I8906" s="19">
        <v>0.76953492553954905</v>
      </c>
      <c r="J8906" s="19"/>
      <c r="K8906" s="19">
        <v>5.9074359617177927E-2</v>
      </c>
      <c r="L8906" s="19"/>
      <c r="M8906" s="19"/>
      <c r="N8906" s="19">
        <v>0.21425827164371855</v>
      </c>
      <c r="O8906" s="19"/>
      <c r="P8906" s="50">
        <v>0.99715061055547438</v>
      </c>
      <c r="R8906" s="9" t="s">
        <v>0</v>
      </c>
    </row>
    <row r="8907" spans="2:18" x14ac:dyDescent="0.2">
      <c r="B8907" s="25">
        <v>8677</v>
      </c>
      <c r="C8907" s="193"/>
      <c r="D8907" s="19">
        <v>2.1607862183614781</v>
      </c>
      <c r="E8907" s="19"/>
      <c r="F8907" s="19">
        <v>0.75954978958641373</v>
      </c>
      <c r="G8907" s="19">
        <v>0.25406417838556083</v>
      </c>
      <c r="H8907" s="19"/>
      <c r="I8907" s="19"/>
      <c r="J8907" s="19">
        <v>0.3351059751498936</v>
      </c>
      <c r="K8907" s="19"/>
      <c r="L8907" s="19">
        <v>1.1428449127682394</v>
      </c>
      <c r="M8907" s="19"/>
      <c r="N8907" s="19">
        <v>0.69675411307235613</v>
      </c>
      <c r="O8907" s="19"/>
      <c r="P8907" s="50">
        <v>0.28288246979945136</v>
      </c>
      <c r="R8907" s="9" t="s">
        <v>0</v>
      </c>
    </row>
    <row r="8908" spans="2:18" x14ac:dyDescent="0.2">
      <c r="B8908" s="25">
        <v>8678</v>
      </c>
      <c r="C8908" s="193">
        <v>0.16600485797091802</v>
      </c>
      <c r="D8908" s="19"/>
      <c r="E8908" s="19">
        <v>0.55048291278192929</v>
      </c>
      <c r="F8908" s="19"/>
      <c r="G8908" s="19">
        <v>0.16627425423698247</v>
      </c>
      <c r="H8908" s="19"/>
      <c r="I8908" s="19"/>
      <c r="J8908" s="19">
        <v>0.11301754353231984</v>
      </c>
      <c r="K8908" s="19">
        <v>0.32334888247764271</v>
      </c>
      <c r="L8908" s="19"/>
      <c r="M8908" s="19">
        <v>0.56321893380170351</v>
      </c>
      <c r="N8908" s="19"/>
      <c r="O8908" s="19">
        <v>9.2165136391790928E-2</v>
      </c>
      <c r="P8908" s="50"/>
      <c r="R8908" s="9" t="s">
        <v>0</v>
      </c>
    </row>
    <row r="8909" spans="2:18" x14ac:dyDescent="0.2">
      <c r="B8909" s="25">
        <v>8679</v>
      </c>
      <c r="C8909" s="193"/>
      <c r="D8909" s="19">
        <v>1.4857483171175339</v>
      </c>
      <c r="E8909" s="19"/>
      <c r="F8909" s="19">
        <v>1.3796739112782392</v>
      </c>
      <c r="G8909" s="19"/>
      <c r="H8909" s="19">
        <v>1.1836432944125648</v>
      </c>
      <c r="I8909" s="19"/>
      <c r="J8909" s="19">
        <v>1.3805206277594699</v>
      </c>
      <c r="K8909" s="19"/>
      <c r="L8909" s="19">
        <v>1.241095080131662</v>
      </c>
      <c r="M8909" s="19"/>
      <c r="N8909" s="19">
        <v>1.549188711328751</v>
      </c>
      <c r="O8909" s="19"/>
      <c r="P8909" s="50">
        <v>0.89368096869393121</v>
      </c>
      <c r="R8909" s="9" t="s">
        <v>0</v>
      </c>
    </row>
    <row r="8910" spans="2:18" x14ac:dyDescent="0.2">
      <c r="B8910" s="25">
        <v>8680</v>
      </c>
      <c r="C8910" s="193">
        <v>6.1418867820397446E-2</v>
      </c>
      <c r="D8910" s="19"/>
      <c r="E8910" s="19">
        <v>0.99915513084109053</v>
      </c>
      <c r="F8910" s="19"/>
      <c r="G8910" s="19">
        <v>5.3157347882707227E-2</v>
      </c>
      <c r="H8910" s="19"/>
      <c r="I8910" s="19">
        <v>0.13143726161786196</v>
      </c>
      <c r="J8910" s="19"/>
      <c r="K8910" s="19"/>
      <c r="L8910" s="19">
        <v>0.11889467855793232</v>
      </c>
      <c r="M8910" s="19">
        <v>0.46512525013032469</v>
      </c>
      <c r="N8910" s="19"/>
      <c r="O8910" s="19">
        <v>0.50339564849900675</v>
      </c>
      <c r="P8910" s="50"/>
      <c r="R8910" s="9" t="s">
        <v>0</v>
      </c>
    </row>
    <row r="8911" spans="2:18" x14ac:dyDescent="0.2">
      <c r="B8911" s="25">
        <v>8681</v>
      </c>
      <c r="C8911" s="193">
        <v>0.98776092018692085</v>
      </c>
      <c r="D8911" s="19"/>
      <c r="E8911" s="19">
        <v>1.6556389077748368</v>
      </c>
      <c r="F8911" s="19"/>
      <c r="G8911" s="19">
        <v>1.7578890319437774</v>
      </c>
      <c r="H8911" s="19"/>
      <c r="I8911" s="19">
        <v>1.2658042414766095</v>
      </c>
      <c r="J8911" s="19"/>
      <c r="K8911" s="19">
        <v>1.9184217331794888</v>
      </c>
      <c r="L8911" s="19"/>
      <c r="M8911" s="19">
        <v>1.0643570512400367</v>
      </c>
      <c r="N8911" s="19"/>
      <c r="O8911" s="19">
        <v>1.3801958671526158</v>
      </c>
      <c r="P8911" s="50"/>
      <c r="R8911" s="9" t="s">
        <v>0</v>
      </c>
    </row>
    <row r="8912" spans="2:18" x14ac:dyDescent="0.2">
      <c r="B8912" s="25">
        <v>8682</v>
      </c>
      <c r="C8912" s="193"/>
      <c r="D8912" s="19">
        <v>1.854535698045481</v>
      </c>
      <c r="E8912" s="19"/>
      <c r="F8912" s="19">
        <v>2.0425195806849743</v>
      </c>
      <c r="G8912" s="19"/>
      <c r="H8912" s="19">
        <v>2.0431637191446197</v>
      </c>
      <c r="I8912" s="19"/>
      <c r="J8912" s="19">
        <v>0.54415062100319966</v>
      </c>
      <c r="K8912" s="19"/>
      <c r="L8912" s="19">
        <v>1.3846554724360975</v>
      </c>
      <c r="M8912" s="19"/>
      <c r="N8912" s="19">
        <v>2.1279780893183795</v>
      </c>
      <c r="O8912" s="19"/>
      <c r="P8912" s="50">
        <v>1.5659640477168419</v>
      </c>
      <c r="R8912" s="9" t="s">
        <v>0</v>
      </c>
    </row>
    <row r="8913" spans="2:18" x14ac:dyDescent="0.2">
      <c r="B8913" s="25">
        <v>8683</v>
      </c>
      <c r="C8913" s="193"/>
      <c r="D8913" s="19">
        <v>3.5709862431810416E-2</v>
      </c>
      <c r="E8913" s="19">
        <v>0.5863462774592183</v>
      </c>
      <c r="F8913" s="19"/>
      <c r="G8913" s="19">
        <v>0.39691415304876287</v>
      </c>
      <c r="H8913" s="19"/>
      <c r="I8913" s="19">
        <v>3.2125380286431859E-2</v>
      </c>
      <c r="J8913" s="19"/>
      <c r="K8913" s="19"/>
      <c r="L8913" s="19">
        <v>6.4841045121543858E-2</v>
      </c>
      <c r="M8913" s="19">
        <v>0.18191155939272685</v>
      </c>
      <c r="N8913" s="19"/>
      <c r="O8913" s="19">
        <v>1.0610451834177508</v>
      </c>
      <c r="P8913" s="50"/>
      <c r="R8913" s="9" t="s">
        <v>0</v>
      </c>
    </row>
    <row r="8914" spans="2:18" x14ac:dyDescent="0.2">
      <c r="B8914" s="25">
        <v>8684</v>
      </c>
      <c r="C8914" s="193"/>
      <c r="D8914" s="19">
        <v>2.8111234075705073E-2</v>
      </c>
      <c r="E8914" s="19"/>
      <c r="F8914" s="19">
        <v>0.22083341841202361</v>
      </c>
      <c r="G8914" s="19"/>
      <c r="H8914" s="19">
        <v>0.70015854139349165</v>
      </c>
      <c r="I8914" s="19">
        <v>3.500254069881277E-2</v>
      </c>
      <c r="J8914" s="19"/>
      <c r="K8914" s="19">
        <v>7.8862692181978458E-2</v>
      </c>
      <c r="L8914" s="19"/>
      <c r="M8914" s="19">
        <v>4.1655710294475207E-2</v>
      </c>
      <c r="N8914" s="19"/>
      <c r="O8914" s="19">
        <v>0.44265070680368535</v>
      </c>
      <c r="P8914" s="50"/>
      <c r="R8914" s="9" t="s">
        <v>0</v>
      </c>
    </row>
    <row r="8915" spans="2:18" x14ac:dyDescent="0.2">
      <c r="B8915" s="25">
        <v>8685</v>
      </c>
      <c r="C8915" s="193"/>
      <c r="D8915" s="19">
        <v>1.012798524419585</v>
      </c>
      <c r="E8915" s="19"/>
      <c r="F8915" s="19">
        <v>0.96320432058883199</v>
      </c>
      <c r="G8915" s="19"/>
      <c r="H8915" s="19">
        <v>1.185553809102297</v>
      </c>
      <c r="I8915" s="19"/>
      <c r="J8915" s="19">
        <v>1.8858834518462184</v>
      </c>
      <c r="K8915" s="19"/>
      <c r="L8915" s="19">
        <v>0.47674527210565859</v>
      </c>
      <c r="M8915" s="19"/>
      <c r="N8915" s="19">
        <v>0.96107092353953494</v>
      </c>
      <c r="O8915" s="19"/>
      <c r="P8915" s="50">
        <v>1.0771560978006318</v>
      </c>
      <c r="R8915" s="9" t="s">
        <v>0</v>
      </c>
    </row>
    <row r="8916" spans="2:18" x14ac:dyDescent="0.2">
      <c r="B8916" s="25">
        <v>8686</v>
      </c>
      <c r="C8916" s="193"/>
      <c r="D8916" s="19">
        <v>1.0020499392915367</v>
      </c>
      <c r="E8916" s="19"/>
      <c r="F8916" s="19">
        <v>0.23866601678010668</v>
      </c>
      <c r="G8916" s="19"/>
      <c r="H8916" s="19">
        <v>5.8157370095440315E-2</v>
      </c>
      <c r="I8916" s="19"/>
      <c r="J8916" s="19">
        <v>0.1543249554754442</v>
      </c>
      <c r="K8916" s="19">
        <v>0.13230035972734855</v>
      </c>
      <c r="L8916" s="19"/>
      <c r="M8916" s="19"/>
      <c r="N8916" s="19">
        <v>0.74386910502828718</v>
      </c>
      <c r="O8916" s="19">
        <v>0.25872780375325627</v>
      </c>
      <c r="P8916" s="50"/>
      <c r="R8916" s="9" t="s">
        <v>0</v>
      </c>
    </row>
    <row r="8917" spans="2:18" x14ac:dyDescent="0.2">
      <c r="B8917" s="25">
        <v>8687</v>
      </c>
      <c r="C8917" s="193">
        <v>0.57368712688524459</v>
      </c>
      <c r="D8917" s="19"/>
      <c r="E8917" s="19"/>
      <c r="F8917" s="19">
        <v>0.44607254789085488</v>
      </c>
      <c r="G8917" s="19">
        <v>0.16210344261763801</v>
      </c>
      <c r="H8917" s="19"/>
      <c r="I8917" s="19">
        <v>1.7689208876269715</v>
      </c>
      <c r="J8917" s="19"/>
      <c r="K8917" s="19"/>
      <c r="L8917" s="19">
        <v>1.1097979124780406</v>
      </c>
      <c r="M8917" s="19"/>
      <c r="N8917" s="19">
        <v>0.58175322751201586</v>
      </c>
      <c r="O8917" s="19"/>
      <c r="P8917" s="50">
        <v>1.0718074166350389</v>
      </c>
      <c r="R8917" s="9" t="s">
        <v>0</v>
      </c>
    </row>
    <row r="8918" spans="2:18" x14ac:dyDescent="0.2">
      <c r="B8918" s="25">
        <v>8688</v>
      </c>
      <c r="C8918" s="193"/>
      <c r="D8918" s="19">
        <v>0.23540230530525758</v>
      </c>
      <c r="E8918" s="19">
        <v>0.70451181286267528</v>
      </c>
      <c r="F8918" s="19"/>
      <c r="G8918" s="19"/>
      <c r="H8918" s="19">
        <v>1.1781391831154467E-2</v>
      </c>
      <c r="I8918" s="19">
        <v>0.48218395826847082</v>
      </c>
      <c r="J8918" s="19"/>
      <c r="K8918" s="19">
        <v>0.54096075544948019</v>
      </c>
      <c r="L8918" s="19"/>
      <c r="M8918" s="19">
        <v>0.47417094822732797</v>
      </c>
      <c r="N8918" s="19"/>
      <c r="O8918" s="19">
        <v>0.6736569579720828</v>
      </c>
      <c r="P8918" s="50"/>
      <c r="R8918" s="9" t="s">
        <v>0</v>
      </c>
    </row>
    <row r="8919" spans="2:18" x14ac:dyDescent="0.2">
      <c r="B8919" s="25">
        <v>8689</v>
      </c>
      <c r="C8919" s="193"/>
      <c r="D8919" s="19">
        <v>1.96988751007889</v>
      </c>
      <c r="E8919" s="19"/>
      <c r="F8919" s="19">
        <v>1.6304248630350853</v>
      </c>
      <c r="G8919" s="19"/>
      <c r="H8919" s="19">
        <v>1.9259163192434758</v>
      </c>
      <c r="I8919" s="19"/>
      <c r="J8919" s="19">
        <v>1.9034080124720705</v>
      </c>
      <c r="K8919" s="19"/>
      <c r="L8919" s="19">
        <v>2.1137132413528699</v>
      </c>
      <c r="M8919" s="19"/>
      <c r="N8919" s="19">
        <v>1.4744629127875457</v>
      </c>
      <c r="O8919" s="19"/>
      <c r="P8919" s="50">
        <v>1.9572299783123306</v>
      </c>
      <c r="R8919" s="9" t="s">
        <v>0</v>
      </c>
    </row>
    <row r="8920" spans="2:18" x14ac:dyDescent="0.2">
      <c r="B8920" s="25">
        <v>8690</v>
      </c>
      <c r="C8920" s="193">
        <v>1.2169589406283889</v>
      </c>
      <c r="D8920" s="19"/>
      <c r="E8920" s="19">
        <v>1.9757210037510644</v>
      </c>
      <c r="F8920" s="19"/>
      <c r="G8920" s="19">
        <v>1.2046603031960863</v>
      </c>
      <c r="H8920" s="19"/>
      <c r="I8920" s="19">
        <v>1.2411347409276403</v>
      </c>
      <c r="J8920" s="19"/>
      <c r="K8920" s="19">
        <v>1.3024582214453122</v>
      </c>
      <c r="L8920" s="19"/>
      <c r="M8920" s="19">
        <v>1.5742993345141492</v>
      </c>
      <c r="N8920" s="19"/>
      <c r="O8920" s="19">
        <v>2.1837127310514539</v>
      </c>
      <c r="P8920" s="50"/>
      <c r="R8920" s="9" t="s">
        <v>0</v>
      </c>
    </row>
    <row r="8921" spans="2:18" x14ac:dyDescent="0.2">
      <c r="B8921" s="25">
        <v>8691</v>
      </c>
      <c r="C8921" s="193"/>
      <c r="D8921" s="19">
        <v>0.77025347407648304</v>
      </c>
      <c r="E8921" s="19"/>
      <c r="F8921" s="19">
        <v>0.82346063645015699</v>
      </c>
      <c r="G8921" s="19"/>
      <c r="H8921" s="19">
        <v>0.21343075812213544</v>
      </c>
      <c r="I8921" s="19"/>
      <c r="J8921" s="19">
        <v>0.21457634861512132</v>
      </c>
      <c r="K8921" s="19"/>
      <c r="L8921" s="19">
        <v>0.85140542600975899</v>
      </c>
      <c r="M8921" s="19"/>
      <c r="N8921" s="19">
        <v>0.53365244176558402</v>
      </c>
      <c r="O8921" s="19"/>
      <c r="P8921" s="50">
        <v>0.16743606819907095</v>
      </c>
      <c r="R8921" s="9" t="s">
        <v>0</v>
      </c>
    </row>
    <row r="8922" spans="2:18" x14ac:dyDescent="0.2">
      <c r="B8922" s="25">
        <v>8692</v>
      </c>
      <c r="C8922" s="193">
        <v>1.5269101411415242</v>
      </c>
      <c r="D8922" s="19"/>
      <c r="E8922" s="19">
        <v>1.3320777072930432</v>
      </c>
      <c r="F8922" s="19"/>
      <c r="G8922" s="19">
        <v>1.6978642381520292</v>
      </c>
      <c r="H8922" s="19"/>
      <c r="I8922" s="19">
        <v>1.7372395773419378</v>
      </c>
      <c r="J8922" s="19"/>
      <c r="K8922" s="19">
        <v>1.8426733982983876</v>
      </c>
      <c r="L8922" s="19"/>
      <c r="M8922" s="19">
        <v>1.3766331204068116</v>
      </c>
      <c r="N8922" s="19"/>
      <c r="O8922" s="19">
        <v>2.6319957878767037</v>
      </c>
      <c r="P8922" s="50"/>
      <c r="R8922" s="9" t="s">
        <v>0</v>
      </c>
    </row>
    <row r="8923" spans="2:18" x14ac:dyDescent="0.2">
      <c r="B8923" s="25">
        <v>8693</v>
      </c>
      <c r="C8923" s="193"/>
      <c r="D8923" s="19">
        <v>0.5200050281321732</v>
      </c>
      <c r="E8923" s="19"/>
      <c r="F8923" s="19">
        <v>0.63883203232140851</v>
      </c>
      <c r="G8923" s="19"/>
      <c r="H8923" s="19">
        <v>0.76619805142443631</v>
      </c>
      <c r="I8923" s="19">
        <v>8.8715357490630795E-2</v>
      </c>
      <c r="J8923" s="19"/>
      <c r="K8923" s="19"/>
      <c r="L8923" s="19">
        <v>0.14387584558693867</v>
      </c>
      <c r="M8923" s="19"/>
      <c r="N8923" s="19">
        <v>0.24509030565871601</v>
      </c>
      <c r="O8923" s="19"/>
      <c r="P8923" s="50">
        <v>9.8147016893670919E-2</v>
      </c>
      <c r="R8923" s="9" t="s">
        <v>0</v>
      </c>
    </row>
    <row r="8924" spans="2:18" x14ac:dyDescent="0.2">
      <c r="B8924" s="25">
        <v>8694</v>
      </c>
      <c r="C8924" s="193">
        <v>1.2533455420588175</v>
      </c>
      <c r="D8924" s="19"/>
      <c r="E8924" s="19">
        <v>1.0049280553926603</v>
      </c>
      <c r="F8924" s="19"/>
      <c r="G8924" s="19">
        <v>0.34414588903242543</v>
      </c>
      <c r="H8924" s="19"/>
      <c r="I8924" s="19">
        <v>0.93900216409889969</v>
      </c>
      <c r="J8924" s="19"/>
      <c r="K8924" s="19">
        <v>0.88491113697257817</v>
      </c>
      <c r="L8924" s="19"/>
      <c r="M8924" s="19">
        <v>0.6577227758887173</v>
      </c>
      <c r="N8924" s="19"/>
      <c r="O8924" s="19">
        <v>0.71451446729424006</v>
      </c>
      <c r="P8924" s="50"/>
      <c r="R8924" s="9" t="s">
        <v>0</v>
      </c>
    </row>
    <row r="8925" spans="2:18" x14ac:dyDescent="0.2">
      <c r="B8925" s="25">
        <v>8695</v>
      </c>
      <c r="C8925" s="193"/>
      <c r="D8925" s="19">
        <v>0.61801997088790694</v>
      </c>
      <c r="E8925" s="19"/>
      <c r="F8925" s="19">
        <v>1.4382942881936758</v>
      </c>
      <c r="G8925" s="19"/>
      <c r="H8925" s="19">
        <v>2.6333489722902359E-3</v>
      </c>
      <c r="I8925" s="19"/>
      <c r="J8925" s="19">
        <v>5.4201306339474099E-2</v>
      </c>
      <c r="K8925" s="19">
        <v>0.29031125437391864</v>
      </c>
      <c r="L8925" s="19"/>
      <c r="M8925" s="19"/>
      <c r="N8925" s="19">
        <v>0.81561212382404835</v>
      </c>
      <c r="O8925" s="19"/>
      <c r="P8925" s="50">
        <v>0.49082635703185273</v>
      </c>
      <c r="R8925" s="9" t="s">
        <v>0</v>
      </c>
    </row>
    <row r="8926" spans="2:18" x14ac:dyDescent="0.2">
      <c r="B8926" s="25">
        <v>8696</v>
      </c>
      <c r="C8926" s="193">
        <v>3.7132771304499552E-2</v>
      </c>
      <c r="D8926" s="19"/>
      <c r="E8926" s="19">
        <v>0.115290426617596</v>
      </c>
      <c r="F8926" s="19"/>
      <c r="G8926" s="19"/>
      <c r="H8926" s="19">
        <v>1.2687476608755128</v>
      </c>
      <c r="I8926" s="19"/>
      <c r="J8926" s="19">
        <v>0.33900251473524184</v>
      </c>
      <c r="K8926" s="19">
        <v>4.2741459172100017E-2</v>
      </c>
      <c r="L8926" s="19"/>
      <c r="M8926" s="19"/>
      <c r="N8926" s="19">
        <v>0.46672498711158306</v>
      </c>
      <c r="O8926" s="19"/>
      <c r="P8926" s="50">
        <v>0.3810605579938785</v>
      </c>
      <c r="R8926" s="9" t="s">
        <v>0</v>
      </c>
    </row>
    <row r="8927" spans="2:18" x14ac:dyDescent="0.2">
      <c r="B8927" s="25">
        <v>8697</v>
      </c>
      <c r="C8927" s="193"/>
      <c r="D8927" s="19">
        <v>0.85178882635720332</v>
      </c>
      <c r="E8927" s="19"/>
      <c r="F8927" s="19">
        <v>1.2155385106239887</v>
      </c>
      <c r="G8927" s="19"/>
      <c r="H8927" s="19">
        <v>0.80552998801849574</v>
      </c>
      <c r="I8927" s="19"/>
      <c r="J8927" s="19">
        <v>1.5786472759552892</v>
      </c>
      <c r="K8927" s="19"/>
      <c r="L8927" s="19">
        <v>1.5007792835889007</v>
      </c>
      <c r="M8927" s="19"/>
      <c r="N8927" s="19">
        <v>0.9517744886781393</v>
      </c>
      <c r="O8927" s="19"/>
      <c r="P8927" s="50">
        <v>1.0809183363758399</v>
      </c>
      <c r="R8927" s="9" t="s">
        <v>0</v>
      </c>
    </row>
    <row r="8928" spans="2:18" x14ac:dyDescent="0.2">
      <c r="B8928" s="25">
        <v>8698</v>
      </c>
      <c r="C8928" s="193">
        <v>0.16293851774983747</v>
      </c>
      <c r="D8928" s="19"/>
      <c r="E8928" s="19"/>
      <c r="F8928" s="19">
        <v>1.4276826359221551</v>
      </c>
      <c r="G8928" s="19"/>
      <c r="H8928" s="19">
        <v>0.27669678066804199</v>
      </c>
      <c r="I8928" s="19"/>
      <c r="J8928" s="19">
        <v>0.39855085081019503</v>
      </c>
      <c r="K8928" s="19"/>
      <c r="L8928" s="19">
        <v>0.41682289698938207</v>
      </c>
      <c r="M8928" s="19"/>
      <c r="N8928" s="19">
        <v>2.0022689289657074</v>
      </c>
      <c r="O8928" s="19"/>
      <c r="P8928" s="50">
        <v>0.342583888137375</v>
      </c>
      <c r="R8928" s="9" t="s">
        <v>0</v>
      </c>
    </row>
    <row r="8929" spans="2:18" x14ac:dyDescent="0.2">
      <c r="B8929" s="25">
        <v>8699</v>
      </c>
      <c r="C8929" s="193">
        <v>0.41664988289194432</v>
      </c>
      <c r="D8929" s="19"/>
      <c r="E8929" s="19">
        <v>0.27171368295570497</v>
      </c>
      <c r="F8929" s="19"/>
      <c r="G8929" s="19">
        <v>0.63676571951344429</v>
      </c>
      <c r="H8929" s="19"/>
      <c r="I8929" s="19">
        <v>0.43323331359959616</v>
      </c>
      <c r="J8929" s="19"/>
      <c r="K8929" s="19">
        <v>4.6589523403449483E-2</v>
      </c>
      <c r="L8929" s="19"/>
      <c r="M8929" s="19"/>
      <c r="N8929" s="19">
        <v>0.90363072893168317</v>
      </c>
      <c r="O8929" s="19">
        <v>9.8704170908409591E-3</v>
      </c>
      <c r="P8929" s="50"/>
      <c r="R8929" s="9" t="s">
        <v>0</v>
      </c>
    </row>
    <row r="8930" spans="2:18" x14ac:dyDescent="0.2">
      <c r="B8930" s="25">
        <v>8700</v>
      </c>
      <c r="C8930" s="193"/>
      <c r="D8930" s="19">
        <v>0.19724794400670911</v>
      </c>
      <c r="E8930" s="19"/>
      <c r="F8930" s="19">
        <v>0.26168280962126872</v>
      </c>
      <c r="G8930" s="19">
        <v>2.100885414079154E-3</v>
      </c>
      <c r="H8930" s="19"/>
      <c r="I8930" s="19">
        <v>0.84370045319859077</v>
      </c>
      <c r="J8930" s="19"/>
      <c r="K8930" s="19">
        <v>1.2736626368232611</v>
      </c>
      <c r="L8930" s="19"/>
      <c r="M8930" s="19"/>
      <c r="N8930" s="19">
        <v>0.47090656900487637</v>
      </c>
      <c r="O8930" s="19"/>
      <c r="P8930" s="50">
        <v>0.25719826888526842</v>
      </c>
      <c r="R8930" s="9" t="s">
        <v>0</v>
      </c>
    </row>
    <row r="8931" spans="2:18" x14ac:dyDescent="0.2">
      <c r="B8931" s="25">
        <v>8701</v>
      </c>
      <c r="C8931" s="193"/>
      <c r="D8931" s="19">
        <v>0.61254804438642119</v>
      </c>
      <c r="E8931" s="19"/>
      <c r="F8931" s="19">
        <v>0.344248370531543</v>
      </c>
      <c r="G8931" s="19"/>
      <c r="H8931" s="19">
        <v>0.21108600778737058</v>
      </c>
      <c r="I8931" s="19"/>
      <c r="J8931" s="19">
        <v>0.74677051918531179</v>
      </c>
      <c r="K8931" s="19">
        <v>0.15637977025896899</v>
      </c>
      <c r="L8931" s="19"/>
      <c r="M8931" s="19"/>
      <c r="N8931" s="19">
        <v>3.8285613251797176E-2</v>
      </c>
      <c r="O8931" s="19">
        <v>0.29564512120498371</v>
      </c>
      <c r="P8931" s="50"/>
      <c r="R8931" s="9" t="s">
        <v>0</v>
      </c>
    </row>
    <row r="8932" spans="2:18" x14ac:dyDescent="0.2">
      <c r="B8932" s="25">
        <v>8702</v>
      </c>
      <c r="C8932" s="193"/>
      <c r="D8932" s="19">
        <v>0.1221486008345829</v>
      </c>
      <c r="E8932" s="19">
        <v>0.92179582871259691</v>
      </c>
      <c r="F8932" s="19"/>
      <c r="G8932" s="19">
        <v>5.8823266780209535E-2</v>
      </c>
      <c r="H8932" s="19"/>
      <c r="I8932" s="19"/>
      <c r="J8932" s="19">
        <v>0.16101814125378927</v>
      </c>
      <c r="K8932" s="19">
        <v>4.4941329350724396E-2</v>
      </c>
      <c r="L8932" s="19"/>
      <c r="M8932" s="19">
        <v>0.44144768893065955</v>
      </c>
      <c r="N8932" s="19"/>
      <c r="O8932" s="19">
        <v>0.29520058329633536</v>
      </c>
      <c r="P8932" s="50"/>
      <c r="R8932" s="9" t="s">
        <v>0</v>
      </c>
    </row>
    <row r="8933" spans="2:18" x14ac:dyDescent="0.2">
      <c r="B8933" s="25">
        <v>8703</v>
      </c>
      <c r="C8933" s="193"/>
      <c r="D8933" s="19">
        <v>0.3197752434691345</v>
      </c>
      <c r="E8933" s="19"/>
      <c r="F8933" s="19">
        <v>0.48231716556135124</v>
      </c>
      <c r="G8933" s="19"/>
      <c r="H8933" s="19">
        <v>0.62216326443250125</v>
      </c>
      <c r="I8933" s="19">
        <v>0.89062348316477902</v>
      </c>
      <c r="J8933" s="19"/>
      <c r="K8933" s="19">
        <v>0.66129617935372653</v>
      </c>
      <c r="L8933" s="19"/>
      <c r="M8933" s="19"/>
      <c r="N8933" s="19">
        <v>0.26968316277492566</v>
      </c>
      <c r="O8933" s="19">
        <v>1.0213805764744324</v>
      </c>
      <c r="P8933" s="50"/>
      <c r="R8933" s="9" t="s">
        <v>0</v>
      </c>
    </row>
    <row r="8934" spans="2:18" x14ac:dyDescent="0.2">
      <c r="B8934" s="25">
        <v>8704</v>
      </c>
      <c r="C8934" s="193">
        <v>0.61841382321419824</v>
      </c>
      <c r="D8934" s="19"/>
      <c r="E8934" s="19">
        <v>1.1943534866361334</v>
      </c>
      <c r="F8934" s="19"/>
      <c r="G8934" s="19">
        <v>2.2197989411401275</v>
      </c>
      <c r="H8934" s="19"/>
      <c r="I8934" s="19">
        <v>2.340434831520831</v>
      </c>
      <c r="J8934" s="19"/>
      <c r="K8934" s="19">
        <v>1.6073251236036019</v>
      </c>
      <c r="L8934" s="19"/>
      <c r="M8934" s="19">
        <v>1.9822600518111031</v>
      </c>
      <c r="N8934" s="19"/>
      <c r="O8934" s="19">
        <v>1.3719558081039136</v>
      </c>
      <c r="P8934" s="50"/>
      <c r="R8934" s="9" t="s">
        <v>0</v>
      </c>
    </row>
    <row r="8935" spans="2:18" x14ac:dyDescent="0.2">
      <c r="B8935" s="25">
        <v>8705</v>
      </c>
      <c r="C8935" s="193"/>
      <c r="D8935" s="19">
        <v>1.6181876328847342</v>
      </c>
      <c r="E8935" s="19"/>
      <c r="F8935" s="19">
        <v>0.52551892958576008</v>
      </c>
      <c r="G8935" s="19"/>
      <c r="H8935" s="19">
        <v>0.70322611890503661</v>
      </c>
      <c r="I8935" s="19"/>
      <c r="J8935" s="19">
        <v>0.75592148123183001</v>
      </c>
      <c r="K8935" s="19"/>
      <c r="L8935" s="19">
        <v>1.1002415751301413</v>
      </c>
      <c r="M8935" s="19"/>
      <c r="N8935" s="19">
        <v>0.46203060487656361</v>
      </c>
      <c r="O8935" s="19"/>
      <c r="P8935" s="50">
        <v>1.0808498325924207</v>
      </c>
      <c r="R8935" s="9" t="s">
        <v>0</v>
      </c>
    </row>
    <row r="8936" spans="2:18" x14ac:dyDescent="0.2">
      <c r="B8936" s="25">
        <v>8706</v>
      </c>
      <c r="C8936" s="193">
        <v>0.81018862686748527</v>
      </c>
      <c r="D8936" s="19"/>
      <c r="E8936" s="19"/>
      <c r="F8936" s="19">
        <v>8.2469506457844219E-2</v>
      </c>
      <c r="G8936" s="19">
        <v>0.36481062903805317</v>
      </c>
      <c r="H8936" s="19"/>
      <c r="I8936" s="19"/>
      <c r="J8936" s="19">
        <v>0.29367106426413692</v>
      </c>
      <c r="K8936" s="19">
        <v>0.6378603904700173</v>
      </c>
      <c r="L8936" s="19"/>
      <c r="M8936" s="19">
        <v>0.65452633141483429</v>
      </c>
      <c r="N8936" s="19"/>
      <c r="O8936" s="19">
        <v>0.79540469979069206</v>
      </c>
      <c r="P8936" s="50"/>
      <c r="R8936" s="9" t="s">
        <v>0</v>
      </c>
    </row>
    <row r="8937" spans="2:18" x14ac:dyDescent="0.2">
      <c r="B8937" s="25">
        <v>8707</v>
      </c>
      <c r="C8937" s="193">
        <v>0.66976671612871763</v>
      </c>
      <c r="D8937" s="19"/>
      <c r="E8937" s="19">
        <v>0.29365644701629995</v>
      </c>
      <c r="F8937" s="19"/>
      <c r="G8937" s="19">
        <v>9.7973271535573933E-2</v>
      </c>
      <c r="H8937" s="19"/>
      <c r="I8937" s="19"/>
      <c r="J8937" s="19">
        <v>0.16324981692045026</v>
      </c>
      <c r="K8937" s="19"/>
      <c r="L8937" s="19">
        <v>0.15030671093494333</v>
      </c>
      <c r="M8937" s="19">
        <v>6.5463062694261512E-2</v>
      </c>
      <c r="N8937" s="19"/>
      <c r="O8937" s="19"/>
      <c r="P8937" s="50">
        <v>9.9474485511643618E-3</v>
      </c>
      <c r="R8937" s="9" t="s">
        <v>0</v>
      </c>
    </row>
    <row r="8938" spans="2:18" x14ac:dyDescent="0.2">
      <c r="B8938" s="25">
        <v>8708</v>
      </c>
      <c r="C8938" s="193"/>
      <c r="D8938" s="19">
        <v>0.90766108606699825</v>
      </c>
      <c r="E8938" s="19"/>
      <c r="F8938" s="19">
        <v>1.0518627016593065</v>
      </c>
      <c r="G8938" s="19"/>
      <c r="H8938" s="19">
        <v>0.40487042886186125</v>
      </c>
      <c r="I8938" s="19"/>
      <c r="J8938" s="19">
        <v>1.217132199764466</v>
      </c>
      <c r="K8938" s="19"/>
      <c r="L8938" s="19">
        <v>0.86814340120504063</v>
      </c>
      <c r="M8938" s="19"/>
      <c r="N8938" s="19">
        <v>0.43167802071779282</v>
      </c>
      <c r="O8938" s="19"/>
      <c r="P8938" s="50">
        <v>0.54144905984174929</v>
      </c>
      <c r="R8938" s="9" t="s">
        <v>0</v>
      </c>
    </row>
    <row r="8939" spans="2:18" x14ac:dyDescent="0.2">
      <c r="B8939" s="25">
        <v>8709</v>
      </c>
      <c r="C8939" s="193">
        <v>1.037688706350459</v>
      </c>
      <c r="D8939" s="19"/>
      <c r="E8939" s="19">
        <v>1.3247879455304827</v>
      </c>
      <c r="F8939" s="19"/>
      <c r="G8939" s="19">
        <v>2.3398501484446883</v>
      </c>
      <c r="H8939" s="19"/>
      <c r="I8939" s="19">
        <v>1.4193246079062294</v>
      </c>
      <c r="J8939" s="19"/>
      <c r="K8939" s="19">
        <v>1.6300015584400271</v>
      </c>
      <c r="L8939" s="19"/>
      <c r="M8939" s="19">
        <v>1.1101615733224703</v>
      </c>
      <c r="N8939" s="19"/>
      <c r="O8939" s="19">
        <v>1.2552704601085767</v>
      </c>
      <c r="P8939" s="50"/>
      <c r="R8939" s="9" t="s">
        <v>0</v>
      </c>
    </row>
    <row r="8940" spans="2:18" x14ac:dyDescent="0.2">
      <c r="B8940" s="25">
        <v>8710</v>
      </c>
      <c r="C8940" s="193"/>
      <c r="D8940" s="19">
        <v>1.1333923444758969</v>
      </c>
      <c r="E8940" s="19"/>
      <c r="F8940" s="19">
        <v>1.0800923534470535</v>
      </c>
      <c r="G8940" s="19"/>
      <c r="H8940" s="19">
        <v>1.8791537325973782</v>
      </c>
      <c r="I8940" s="19"/>
      <c r="J8940" s="19">
        <v>1.3674675463509456</v>
      </c>
      <c r="K8940" s="19"/>
      <c r="L8940" s="19">
        <v>0.83971587623380151</v>
      </c>
      <c r="M8940" s="19"/>
      <c r="N8940" s="19">
        <v>1.2780325958276415</v>
      </c>
      <c r="O8940" s="19"/>
      <c r="P8940" s="50">
        <v>1.7362256331711921</v>
      </c>
      <c r="R8940" s="9" t="s">
        <v>0</v>
      </c>
    </row>
    <row r="8941" spans="2:18" x14ac:dyDescent="0.2">
      <c r="B8941" s="25">
        <v>8711</v>
      </c>
      <c r="C8941" s="193">
        <v>2.928144089488216</v>
      </c>
      <c r="D8941" s="19"/>
      <c r="E8941" s="19">
        <v>0.68091863178997836</v>
      </c>
      <c r="F8941" s="19"/>
      <c r="G8941" s="19">
        <v>0.68997763276967095</v>
      </c>
      <c r="H8941" s="19"/>
      <c r="I8941" s="19">
        <v>1.9290138656489295</v>
      </c>
      <c r="J8941" s="19"/>
      <c r="K8941" s="19">
        <v>1.4508861229212804</v>
      </c>
      <c r="L8941" s="19"/>
      <c r="M8941" s="19">
        <v>1.1955612782260467</v>
      </c>
      <c r="N8941" s="19"/>
      <c r="O8941" s="19">
        <v>0.63284660883158628</v>
      </c>
      <c r="P8941" s="50"/>
      <c r="R8941" s="9" t="s">
        <v>0</v>
      </c>
    </row>
    <row r="8942" spans="2:18" x14ac:dyDescent="0.2">
      <c r="B8942" s="25">
        <v>8712</v>
      </c>
      <c r="C8942" s="193"/>
      <c r="D8942" s="19">
        <v>0.45937550649575348</v>
      </c>
      <c r="E8942" s="19"/>
      <c r="F8942" s="19">
        <v>0.92476006898533614</v>
      </c>
      <c r="G8942" s="19"/>
      <c r="H8942" s="19">
        <v>0.59850000354991906</v>
      </c>
      <c r="I8942" s="19">
        <v>5.4580574582268768E-2</v>
      </c>
      <c r="J8942" s="19"/>
      <c r="K8942" s="19"/>
      <c r="L8942" s="19">
        <v>1.4138578082614968</v>
      </c>
      <c r="M8942" s="19"/>
      <c r="N8942" s="19">
        <v>0.42825558218964371</v>
      </c>
      <c r="O8942" s="19"/>
      <c r="P8942" s="50">
        <v>0.5738331824133921</v>
      </c>
      <c r="R8942" s="9" t="s">
        <v>0</v>
      </c>
    </row>
    <row r="8943" spans="2:18" x14ac:dyDescent="0.2">
      <c r="B8943" s="25">
        <v>8713</v>
      </c>
      <c r="C8943" s="193">
        <v>0.60680030862585876</v>
      </c>
      <c r="D8943" s="19"/>
      <c r="E8943" s="19">
        <v>3.7070049554624514E-2</v>
      </c>
      <c r="F8943" s="19"/>
      <c r="G8943" s="19">
        <v>0.50726288492797011</v>
      </c>
      <c r="H8943" s="19"/>
      <c r="I8943" s="19">
        <v>0.41495169775113111</v>
      </c>
      <c r="J8943" s="19"/>
      <c r="K8943" s="19">
        <v>1.1380501351632728</v>
      </c>
      <c r="L8943" s="19"/>
      <c r="M8943" s="19"/>
      <c r="N8943" s="19">
        <v>4.2381355910799619E-2</v>
      </c>
      <c r="O8943" s="19">
        <v>1.7950104587339262</v>
      </c>
      <c r="P8943" s="50"/>
      <c r="R8943" s="9" t="s">
        <v>0</v>
      </c>
    </row>
    <row r="8944" spans="2:18" x14ac:dyDescent="0.2">
      <c r="B8944" s="25">
        <v>8714</v>
      </c>
      <c r="C8944" s="193">
        <v>0.33555800136705266</v>
      </c>
      <c r="D8944" s="19"/>
      <c r="E8944" s="19">
        <v>0.73388583342072078</v>
      </c>
      <c r="F8944" s="19"/>
      <c r="G8944" s="19">
        <v>0.40734889256276618</v>
      </c>
      <c r="H8944" s="19"/>
      <c r="I8944" s="19"/>
      <c r="J8944" s="19">
        <v>0.17822969623092999</v>
      </c>
      <c r="K8944" s="19">
        <v>0.32237192224647426</v>
      </c>
      <c r="L8944" s="19"/>
      <c r="M8944" s="19">
        <v>1.1638793456506806</v>
      </c>
      <c r="N8944" s="19"/>
      <c r="O8944" s="19">
        <v>0.33466469757911466</v>
      </c>
      <c r="P8944" s="50"/>
      <c r="R8944" s="9" t="s">
        <v>0</v>
      </c>
    </row>
    <row r="8945" spans="2:18" x14ac:dyDescent="0.2">
      <c r="B8945" s="25">
        <v>8715</v>
      </c>
      <c r="C8945" s="193">
        <v>0.19805134907671021</v>
      </c>
      <c r="D8945" s="19"/>
      <c r="E8945" s="19">
        <v>0.82026578304036113</v>
      </c>
      <c r="F8945" s="19"/>
      <c r="G8945" s="19"/>
      <c r="H8945" s="19">
        <v>0.11784701242138139</v>
      </c>
      <c r="I8945" s="19"/>
      <c r="J8945" s="19">
        <v>0.37497681196375882</v>
      </c>
      <c r="K8945" s="19"/>
      <c r="L8945" s="19">
        <v>0.55272768586718934</v>
      </c>
      <c r="M8945" s="19">
        <v>0.26557789495023865</v>
      </c>
      <c r="N8945" s="19"/>
      <c r="O8945" s="19"/>
      <c r="P8945" s="50">
        <v>0.48331772533019696</v>
      </c>
      <c r="R8945" s="9" t="s">
        <v>0</v>
      </c>
    </row>
    <row r="8946" spans="2:18" x14ac:dyDescent="0.2">
      <c r="B8946" s="25">
        <v>8716</v>
      </c>
      <c r="C8946" s="193">
        <v>0.88006941101421809</v>
      </c>
      <c r="D8946" s="19"/>
      <c r="E8946" s="19">
        <v>1.2752835750173708</v>
      </c>
      <c r="F8946" s="19"/>
      <c r="G8946" s="19">
        <v>0.41993230612383714</v>
      </c>
      <c r="H8946" s="19"/>
      <c r="I8946" s="19">
        <v>1.4290023525777724</v>
      </c>
      <c r="J8946" s="19"/>
      <c r="K8946" s="19">
        <v>0.96504209026300147</v>
      </c>
      <c r="L8946" s="19"/>
      <c r="M8946" s="19">
        <v>0.34113973229722822</v>
      </c>
      <c r="N8946" s="19"/>
      <c r="O8946" s="19">
        <v>1.5973846211975122</v>
      </c>
      <c r="P8946" s="50"/>
      <c r="R8946" s="9" t="s">
        <v>0</v>
      </c>
    </row>
    <row r="8947" spans="2:18" x14ac:dyDescent="0.2">
      <c r="B8947" s="25">
        <v>8717</v>
      </c>
      <c r="C8947" s="193">
        <v>1.4200276935640943</v>
      </c>
      <c r="D8947" s="19"/>
      <c r="E8947" s="19">
        <v>1.21825034932844</v>
      </c>
      <c r="F8947" s="19"/>
      <c r="G8947" s="19">
        <v>1.3161641079733217</v>
      </c>
      <c r="H8947" s="19"/>
      <c r="I8947" s="19">
        <v>1.4437727107541576</v>
      </c>
      <c r="J8947" s="19"/>
      <c r="K8947" s="19">
        <v>0.71174432137000176</v>
      </c>
      <c r="L8947" s="19"/>
      <c r="M8947" s="19">
        <v>1.6811982389338957</v>
      </c>
      <c r="N8947" s="19"/>
      <c r="O8947" s="19">
        <v>2.2932651281279086</v>
      </c>
      <c r="P8947" s="50"/>
      <c r="R8947" s="9" t="s">
        <v>0</v>
      </c>
    </row>
    <row r="8948" spans="2:18" x14ac:dyDescent="0.2">
      <c r="B8948" s="25">
        <v>8718</v>
      </c>
      <c r="C8948" s="193">
        <v>0.25271682194935141</v>
      </c>
      <c r="D8948" s="19"/>
      <c r="E8948" s="19">
        <v>0.73156182992826324</v>
      </c>
      <c r="F8948" s="19"/>
      <c r="G8948" s="19">
        <v>0.64919026543248037</v>
      </c>
      <c r="H8948" s="19"/>
      <c r="I8948" s="19">
        <v>1.9350446316150707</v>
      </c>
      <c r="J8948" s="19"/>
      <c r="K8948" s="19">
        <v>1.0017158177430732</v>
      </c>
      <c r="L8948" s="19"/>
      <c r="M8948" s="19">
        <v>1.0407797713066818</v>
      </c>
      <c r="N8948" s="19"/>
      <c r="O8948" s="19">
        <v>1.7192656621748283</v>
      </c>
      <c r="P8948" s="50"/>
      <c r="R8948" s="9" t="s">
        <v>0</v>
      </c>
    </row>
    <row r="8949" spans="2:18" x14ac:dyDescent="0.2">
      <c r="B8949" s="25">
        <v>8719</v>
      </c>
      <c r="C8949" s="193">
        <v>0.42211088971468935</v>
      </c>
      <c r="D8949" s="19"/>
      <c r="E8949" s="19"/>
      <c r="F8949" s="19">
        <v>0.18210869437602714</v>
      </c>
      <c r="G8949" s="19">
        <v>0.41041221828132846</v>
      </c>
      <c r="H8949" s="19"/>
      <c r="I8949" s="19"/>
      <c r="J8949" s="19">
        <v>0.61756030847740317</v>
      </c>
      <c r="K8949" s="19">
        <v>0.37230414006549584</v>
      </c>
      <c r="L8949" s="19"/>
      <c r="M8949" s="19">
        <v>0.78755111314716431</v>
      </c>
      <c r="N8949" s="19"/>
      <c r="O8949" s="19">
        <v>0.41195665291606892</v>
      </c>
      <c r="P8949" s="50"/>
      <c r="R8949" s="9" t="s">
        <v>0</v>
      </c>
    </row>
    <row r="8950" spans="2:18" x14ac:dyDescent="0.2">
      <c r="B8950" s="25">
        <v>8720</v>
      </c>
      <c r="C8950" s="193">
        <v>0.97208155487775116</v>
      </c>
      <c r="D8950" s="19"/>
      <c r="E8950" s="19">
        <v>0.44626047427662585</v>
      </c>
      <c r="F8950" s="19"/>
      <c r="G8950" s="19"/>
      <c r="H8950" s="19">
        <v>0.6461624701672144</v>
      </c>
      <c r="I8950" s="19">
        <v>0.62347062700623657</v>
      </c>
      <c r="J8950" s="19"/>
      <c r="K8950" s="19"/>
      <c r="L8950" s="19">
        <v>0.16775104102654462</v>
      </c>
      <c r="M8950" s="19">
        <v>0.40536293473776613</v>
      </c>
      <c r="N8950" s="19"/>
      <c r="O8950" s="19">
        <v>0.71614900663160508</v>
      </c>
      <c r="P8950" s="50"/>
      <c r="R8950" s="9" t="s">
        <v>0</v>
      </c>
    </row>
    <row r="8951" spans="2:18" x14ac:dyDescent="0.2">
      <c r="B8951" s="25">
        <v>8721</v>
      </c>
      <c r="C8951" s="193">
        <v>0.71164434673383259</v>
      </c>
      <c r="D8951" s="19"/>
      <c r="E8951" s="19">
        <v>5.8161467281781287E-2</v>
      </c>
      <c r="F8951" s="19"/>
      <c r="G8951" s="19">
        <v>1.0230078598506185</v>
      </c>
      <c r="H8951" s="19"/>
      <c r="I8951" s="19"/>
      <c r="J8951" s="19">
        <v>0.19729378537605155</v>
      </c>
      <c r="K8951" s="19">
        <v>0.19114768843742794</v>
      </c>
      <c r="L8951" s="19"/>
      <c r="M8951" s="19">
        <v>0.79808514037287182</v>
      </c>
      <c r="N8951" s="19"/>
      <c r="O8951" s="19">
        <v>6.6449077118565181E-2</v>
      </c>
      <c r="P8951" s="50"/>
      <c r="R8951" s="9" t="s">
        <v>0</v>
      </c>
    </row>
    <row r="8952" spans="2:18" x14ac:dyDescent="0.2">
      <c r="B8952" s="25">
        <v>8722</v>
      </c>
      <c r="C8952" s="193">
        <v>6.7154117699719129E-2</v>
      </c>
      <c r="D8952" s="19"/>
      <c r="E8952" s="19">
        <v>0.80458310589367144</v>
      </c>
      <c r="F8952" s="19"/>
      <c r="G8952" s="19"/>
      <c r="H8952" s="19">
        <v>5.5846312136430216E-2</v>
      </c>
      <c r="I8952" s="19">
        <v>0.8911698851050921</v>
      </c>
      <c r="J8952" s="19"/>
      <c r="K8952" s="19">
        <v>0.33635436832746118</v>
      </c>
      <c r="L8952" s="19"/>
      <c r="M8952" s="19">
        <v>0.37784695640321564</v>
      </c>
      <c r="N8952" s="19"/>
      <c r="O8952" s="19">
        <v>0.70612255846636274</v>
      </c>
      <c r="P8952" s="50"/>
      <c r="R8952" s="9" t="s">
        <v>0</v>
      </c>
    </row>
    <row r="8953" spans="2:18" x14ac:dyDescent="0.2">
      <c r="B8953" s="25">
        <v>8723</v>
      </c>
      <c r="C8953" s="193">
        <v>0.37285496928161566</v>
      </c>
      <c r="D8953" s="19"/>
      <c r="E8953" s="19">
        <v>0.64302920786236972</v>
      </c>
      <c r="F8953" s="19"/>
      <c r="G8953" s="19">
        <v>4.781185937954583E-2</v>
      </c>
      <c r="H8953" s="19"/>
      <c r="I8953" s="19">
        <v>0.52521497731161393</v>
      </c>
      <c r="J8953" s="19"/>
      <c r="K8953" s="19">
        <v>0.81065628750564267</v>
      </c>
      <c r="L8953" s="19"/>
      <c r="M8953" s="19">
        <v>0.61003764562489726</v>
      </c>
      <c r="N8953" s="19"/>
      <c r="O8953" s="19">
        <v>0.8595878980863183</v>
      </c>
      <c r="P8953" s="50"/>
      <c r="R8953" s="9" t="s">
        <v>0</v>
      </c>
    </row>
    <row r="8954" spans="2:18" x14ac:dyDescent="0.2">
      <c r="B8954" s="25">
        <v>8724</v>
      </c>
      <c r="C8954" s="193">
        <v>1.7596368524203561</v>
      </c>
      <c r="D8954" s="19"/>
      <c r="E8954" s="19">
        <v>2.3368685915763283</v>
      </c>
      <c r="F8954" s="19"/>
      <c r="G8954" s="19">
        <v>1.2784383273215874</v>
      </c>
      <c r="H8954" s="19"/>
      <c r="I8954" s="19">
        <v>1.6753419510599092</v>
      </c>
      <c r="J8954" s="19"/>
      <c r="K8954" s="19">
        <v>0.64601822056327096</v>
      </c>
      <c r="L8954" s="19"/>
      <c r="M8954" s="19">
        <v>2.171247356566008</v>
      </c>
      <c r="N8954" s="19"/>
      <c r="O8954" s="19">
        <v>2.3621527551330201</v>
      </c>
      <c r="P8954" s="50"/>
      <c r="R8954" s="9" t="s">
        <v>0</v>
      </c>
    </row>
    <row r="8955" spans="2:18" x14ac:dyDescent="0.2">
      <c r="B8955" s="25">
        <v>8725</v>
      </c>
      <c r="C8955" s="193"/>
      <c r="D8955" s="19">
        <v>1.0528257644326411</v>
      </c>
      <c r="E8955" s="19"/>
      <c r="F8955" s="19">
        <v>9.7787703995141737E-2</v>
      </c>
      <c r="G8955" s="19">
        <v>0.51187271120909394</v>
      </c>
      <c r="H8955" s="19"/>
      <c r="I8955" s="19"/>
      <c r="J8955" s="19">
        <v>0.7798901508938616</v>
      </c>
      <c r="K8955" s="19"/>
      <c r="L8955" s="19">
        <v>0.25630115616138299</v>
      </c>
      <c r="M8955" s="19"/>
      <c r="N8955" s="19">
        <v>0.40505968536972564</v>
      </c>
      <c r="O8955" s="19">
        <v>0.1861620977364046</v>
      </c>
      <c r="P8955" s="50"/>
      <c r="R8955" s="9" t="s">
        <v>0</v>
      </c>
    </row>
    <row r="8956" spans="2:18" x14ac:dyDescent="0.2">
      <c r="B8956" s="25">
        <v>8726</v>
      </c>
      <c r="C8956" s="193"/>
      <c r="D8956" s="19">
        <v>1.0340628359961601</v>
      </c>
      <c r="E8956" s="19"/>
      <c r="F8956" s="19">
        <v>0.10661277716663267</v>
      </c>
      <c r="G8956" s="19"/>
      <c r="H8956" s="19">
        <v>1.0445179626243122</v>
      </c>
      <c r="I8956" s="19">
        <v>0.11275139811015972</v>
      </c>
      <c r="J8956" s="19"/>
      <c r="K8956" s="19"/>
      <c r="L8956" s="19">
        <v>0.68701876966624476</v>
      </c>
      <c r="M8956" s="19"/>
      <c r="N8956" s="19">
        <v>0.15221935857270255</v>
      </c>
      <c r="O8956" s="19"/>
      <c r="P8956" s="50">
        <v>0.60286182017105683</v>
      </c>
      <c r="R8956" s="9" t="s">
        <v>0</v>
      </c>
    </row>
    <row r="8957" spans="2:18" x14ac:dyDescent="0.2">
      <c r="B8957" s="25">
        <v>8727</v>
      </c>
      <c r="C8957" s="193">
        <v>0.43522977437591748</v>
      </c>
      <c r="D8957" s="19"/>
      <c r="E8957" s="19"/>
      <c r="F8957" s="19">
        <v>0.26325309201273983</v>
      </c>
      <c r="G8957" s="19"/>
      <c r="H8957" s="19">
        <v>0.35434649515036631</v>
      </c>
      <c r="I8957" s="19"/>
      <c r="J8957" s="19">
        <v>0.57607755215463241</v>
      </c>
      <c r="K8957" s="19">
        <v>9.3443411462972178E-2</v>
      </c>
      <c r="L8957" s="19"/>
      <c r="M8957" s="19"/>
      <c r="N8957" s="19">
        <v>0.36235193831004348</v>
      </c>
      <c r="O8957" s="19">
        <v>1.0444944658848156</v>
      </c>
      <c r="P8957" s="50"/>
      <c r="R8957" s="9" t="s">
        <v>0</v>
      </c>
    </row>
    <row r="8958" spans="2:18" x14ac:dyDescent="0.2">
      <c r="B8958" s="25">
        <v>8728</v>
      </c>
      <c r="C8958" s="193"/>
      <c r="D8958" s="19">
        <v>0.83904297833783148</v>
      </c>
      <c r="E8958" s="19"/>
      <c r="F8958" s="19">
        <v>1.3628348512563271</v>
      </c>
      <c r="G8958" s="19"/>
      <c r="H8958" s="19">
        <v>1.0096119797581633</v>
      </c>
      <c r="I8958" s="19"/>
      <c r="J8958" s="19">
        <v>1.0502584275832976</v>
      </c>
      <c r="K8958" s="19"/>
      <c r="L8958" s="19">
        <v>9.2524706806872706E-2</v>
      </c>
      <c r="M8958" s="19"/>
      <c r="N8958" s="19">
        <v>1.2402501184538219</v>
      </c>
      <c r="O8958" s="19"/>
      <c r="P8958" s="50">
        <v>0.6867661609360538</v>
      </c>
      <c r="R8958" s="9" t="s">
        <v>0</v>
      </c>
    </row>
    <row r="8959" spans="2:18" x14ac:dyDescent="0.2">
      <c r="B8959" s="25">
        <v>8729</v>
      </c>
      <c r="C8959" s="193">
        <v>1.3752058047461975</v>
      </c>
      <c r="D8959" s="19"/>
      <c r="E8959" s="19">
        <v>1.5760833379309207</v>
      </c>
      <c r="F8959" s="19"/>
      <c r="G8959" s="19">
        <v>1.0405610357238448</v>
      </c>
      <c r="H8959" s="19"/>
      <c r="I8959" s="19">
        <v>1.2838472708141755</v>
      </c>
      <c r="J8959" s="19"/>
      <c r="K8959" s="19">
        <v>1.1902414345479806</v>
      </c>
      <c r="L8959" s="19"/>
      <c r="M8959" s="19">
        <v>2.0490211966427792</v>
      </c>
      <c r="N8959" s="19"/>
      <c r="O8959" s="19">
        <v>2.4555860938886171</v>
      </c>
      <c r="P8959" s="50"/>
      <c r="R8959" s="9" t="s">
        <v>0</v>
      </c>
    </row>
    <row r="8960" spans="2:18" x14ac:dyDescent="0.2">
      <c r="B8960" s="25">
        <v>8730</v>
      </c>
      <c r="C8960" s="193">
        <v>0.70858329698110067</v>
      </c>
      <c r="D8960" s="19"/>
      <c r="E8960" s="19">
        <v>1.7077162475986734</v>
      </c>
      <c r="F8960" s="19"/>
      <c r="G8960" s="19">
        <v>1.2290828319567564</v>
      </c>
      <c r="H8960" s="19"/>
      <c r="I8960" s="19">
        <v>1.065850141615786</v>
      </c>
      <c r="J8960" s="19"/>
      <c r="K8960" s="19">
        <v>0.58164337466875504</v>
      </c>
      <c r="L8960" s="19"/>
      <c r="M8960" s="19">
        <v>2.2601340379989745</v>
      </c>
      <c r="N8960" s="19"/>
      <c r="O8960" s="19">
        <v>0.42732893289864199</v>
      </c>
      <c r="P8960" s="50"/>
      <c r="R8960" s="9" t="s">
        <v>0</v>
      </c>
    </row>
    <row r="8961" spans="2:18" x14ac:dyDescent="0.2">
      <c r="B8961" s="25">
        <v>8731</v>
      </c>
      <c r="C8961" s="193"/>
      <c r="D8961" s="19">
        <v>0.81273011668391137</v>
      </c>
      <c r="E8961" s="19"/>
      <c r="F8961" s="19">
        <v>0.35455984714606442</v>
      </c>
      <c r="G8961" s="19"/>
      <c r="H8961" s="19">
        <v>0.58801241822916783</v>
      </c>
      <c r="I8961" s="19"/>
      <c r="J8961" s="19">
        <v>0.93940035729174531</v>
      </c>
      <c r="K8961" s="19"/>
      <c r="L8961" s="19">
        <v>0.64680500158012033</v>
      </c>
      <c r="M8961" s="19"/>
      <c r="N8961" s="19">
        <v>0.95368914166596552</v>
      </c>
      <c r="O8961" s="19"/>
      <c r="P8961" s="50">
        <v>0.837410891469899</v>
      </c>
      <c r="R8961" s="9" t="s">
        <v>0</v>
      </c>
    </row>
    <row r="8962" spans="2:18" x14ac:dyDescent="0.2">
      <c r="B8962" s="25">
        <v>8732</v>
      </c>
      <c r="C8962" s="193">
        <v>1.8208610822575748</v>
      </c>
      <c r="D8962" s="19"/>
      <c r="E8962" s="19">
        <v>0.44304609287511854</v>
      </c>
      <c r="F8962" s="19"/>
      <c r="G8962" s="19">
        <v>7.1760656407988663E-2</v>
      </c>
      <c r="H8962" s="19"/>
      <c r="I8962" s="19">
        <v>1.4666847319083276</v>
      </c>
      <c r="J8962" s="19"/>
      <c r="K8962" s="19">
        <v>1.380119992054939</v>
      </c>
      <c r="L8962" s="19"/>
      <c r="M8962" s="19">
        <v>0.51049831966066284</v>
      </c>
      <c r="N8962" s="19"/>
      <c r="O8962" s="19">
        <v>1.3952700518311258</v>
      </c>
      <c r="P8962" s="50"/>
      <c r="R8962" s="9" t="s">
        <v>0</v>
      </c>
    </row>
    <row r="8963" spans="2:18" x14ac:dyDescent="0.2">
      <c r="B8963" s="25">
        <v>8733</v>
      </c>
      <c r="C8963" s="193">
        <v>1.2260060891814368</v>
      </c>
      <c r="D8963" s="19"/>
      <c r="E8963" s="19">
        <v>1.1369785928235603</v>
      </c>
      <c r="F8963" s="19"/>
      <c r="G8963" s="19">
        <v>0.48181707100696114</v>
      </c>
      <c r="H8963" s="19"/>
      <c r="I8963" s="19">
        <v>0.67575707406090924</v>
      </c>
      <c r="J8963" s="19"/>
      <c r="K8963" s="19">
        <v>1.642991690005476</v>
      </c>
      <c r="L8963" s="19"/>
      <c r="M8963" s="19">
        <v>1.8156485904916413</v>
      </c>
      <c r="N8963" s="19"/>
      <c r="O8963" s="19">
        <v>1.5680108555596688</v>
      </c>
      <c r="P8963" s="50"/>
      <c r="R8963" s="9" t="s">
        <v>0</v>
      </c>
    </row>
    <row r="8964" spans="2:18" x14ac:dyDescent="0.2">
      <c r="B8964" s="25">
        <v>8734</v>
      </c>
      <c r="C8964" s="193"/>
      <c r="D8964" s="19">
        <v>0.20641598468682365</v>
      </c>
      <c r="E8964" s="19">
        <v>0.11821896343757089</v>
      </c>
      <c r="F8964" s="19"/>
      <c r="G8964" s="19"/>
      <c r="H8964" s="19">
        <v>0.25938768147879226</v>
      </c>
      <c r="I8964" s="19">
        <v>5.510404854860239E-3</v>
      </c>
      <c r="J8964" s="19"/>
      <c r="K8964" s="19"/>
      <c r="L8964" s="19">
        <v>0.6053009371193272</v>
      </c>
      <c r="M8964" s="19"/>
      <c r="N8964" s="19">
        <v>0.87188151022277671</v>
      </c>
      <c r="O8964" s="19">
        <v>0.51166163250814711</v>
      </c>
      <c r="P8964" s="50"/>
      <c r="R8964" s="9" t="s">
        <v>0</v>
      </c>
    </row>
    <row r="8965" spans="2:18" x14ac:dyDescent="0.2">
      <c r="B8965" s="25">
        <v>8735</v>
      </c>
      <c r="C8965" s="193"/>
      <c r="D8965" s="19">
        <v>0.48871727552422795</v>
      </c>
      <c r="E8965" s="19"/>
      <c r="F8965" s="19">
        <v>1.0923937272116462</v>
      </c>
      <c r="G8965" s="19"/>
      <c r="H8965" s="19">
        <v>0.69601281269328763</v>
      </c>
      <c r="I8965" s="19">
        <v>0.69306481213630389</v>
      </c>
      <c r="J8965" s="19"/>
      <c r="K8965" s="19"/>
      <c r="L8965" s="19">
        <v>0.43478081838437094</v>
      </c>
      <c r="M8965" s="19"/>
      <c r="N8965" s="19">
        <v>1.0471163678548123</v>
      </c>
      <c r="O8965" s="19"/>
      <c r="P8965" s="50">
        <v>1.3843520081787251</v>
      </c>
      <c r="R8965" s="9" t="s">
        <v>0</v>
      </c>
    </row>
    <row r="8966" spans="2:18" x14ac:dyDescent="0.2">
      <c r="B8966" s="25">
        <v>8736</v>
      </c>
      <c r="C8966" s="193"/>
      <c r="D8966" s="19">
        <v>0.22175223814024292</v>
      </c>
      <c r="E8966" s="19">
        <v>0.2196467499284058</v>
      </c>
      <c r="F8966" s="19"/>
      <c r="G8966" s="19">
        <v>0.28897908010197981</v>
      </c>
      <c r="H8966" s="19"/>
      <c r="I8966" s="19">
        <v>0.24416679045545903</v>
      </c>
      <c r="J8966" s="19"/>
      <c r="K8966" s="19">
        <v>1.3337834865782339</v>
      </c>
      <c r="L8966" s="19"/>
      <c r="M8966" s="19">
        <v>0.48814021599081825</v>
      </c>
      <c r="N8966" s="19"/>
      <c r="O8966" s="19">
        <v>0.18590476193838967</v>
      </c>
      <c r="P8966" s="50"/>
      <c r="R8966" s="9" t="s">
        <v>0</v>
      </c>
    </row>
    <row r="8967" spans="2:18" x14ac:dyDescent="0.2">
      <c r="B8967" s="25">
        <v>8737</v>
      </c>
      <c r="C8967" s="193"/>
      <c r="D8967" s="19">
        <v>1.0197458068422918</v>
      </c>
      <c r="E8967" s="19">
        <v>0.2260317731745119</v>
      </c>
      <c r="F8967" s="19"/>
      <c r="G8967" s="19"/>
      <c r="H8967" s="19">
        <v>1.0971918217760079</v>
      </c>
      <c r="I8967" s="19"/>
      <c r="J8967" s="19">
        <v>0.27200154323484121</v>
      </c>
      <c r="K8967" s="19">
        <v>0.16301261440253906</v>
      </c>
      <c r="L8967" s="19"/>
      <c r="M8967" s="19"/>
      <c r="N8967" s="19">
        <v>0.23577770408144746</v>
      </c>
      <c r="O8967" s="19">
        <v>5.8023809591137655E-2</v>
      </c>
      <c r="P8967" s="50"/>
      <c r="R8967" s="9" t="s">
        <v>0</v>
      </c>
    </row>
    <row r="8968" spans="2:18" x14ac:dyDescent="0.2">
      <c r="B8968" s="25">
        <v>8738</v>
      </c>
      <c r="C8968" s="193">
        <v>0.79002498506726626</v>
      </c>
      <c r="D8968" s="19"/>
      <c r="E8968" s="19"/>
      <c r="F8968" s="19">
        <v>0.27116495345654223</v>
      </c>
      <c r="G8968" s="19"/>
      <c r="H8968" s="19">
        <v>0.31381772492741772</v>
      </c>
      <c r="I8968" s="19"/>
      <c r="J8968" s="19">
        <v>0.97926507717323286</v>
      </c>
      <c r="K8968" s="19"/>
      <c r="L8968" s="19">
        <v>0.20671607691073793</v>
      </c>
      <c r="M8968" s="19"/>
      <c r="N8968" s="19">
        <v>0.64263037559106573</v>
      </c>
      <c r="O8968" s="19"/>
      <c r="P8968" s="50">
        <v>0.25851187834663708</v>
      </c>
      <c r="R8968" s="9" t="s">
        <v>0</v>
      </c>
    </row>
    <row r="8969" spans="2:18" x14ac:dyDescent="0.2">
      <c r="B8969" s="25">
        <v>8739</v>
      </c>
      <c r="C8969" s="193">
        <v>0.44539660215801069</v>
      </c>
      <c r="D8969" s="19"/>
      <c r="E8969" s="19">
        <v>0.76578709981758097</v>
      </c>
      <c r="F8969" s="19"/>
      <c r="G8969" s="19"/>
      <c r="H8969" s="19">
        <v>0.25615683486243995</v>
      </c>
      <c r="I8969" s="19">
        <v>7.612628903185048E-2</v>
      </c>
      <c r="J8969" s="19"/>
      <c r="K8969" s="19">
        <v>0.47790699929440594</v>
      </c>
      <c r="L8969" s="19"/>
      <c r="M8969" s="19">
        <v>0.43267913521074591</v>
      </c>
      <c r="N8969" s="19"/>
      <c r="O8969" s="19"/>
      <c r="P8969" s="50">
        <v>0.47485841238299581</v>
      </c>
      <c r="R8969" s="9" t="s">
        <v>0</v>
      </c>
    </row>
    <row r="8970" spans="2:18" x14ac:dyDescent="0.2">
      <c r="B8970" s="25">
        <v>8740</v>
      </c>
      <c r="C8970" s="193">
        <v>1.7558571992573775</v>
      </c>
      <c r="D8970" s="19"/>
      <c r="E8970" s="19">
        <v>2.4613130957375184</v>
      </c>
      <c r="F8970" s="19"/>
      <c r="G8970" s="19">
        <v>3.7096505097042423</v>
      </c>
      <c r="H8970" s="19"/>
      <c r="I8970" s="19">
        <v>2.8146327448898356</v>
      </c>
      <c r="J8970" s="19"/>
      <c r="K8970" s="19">
        <v>2.1171591399767928</v>
      </c>
      <c r="L8970" s="19"/>
      <c r="M8970" s="19">
        <v>2.0845543354306231</v>
      </c>
      <c r="N8970" s="19"/>
      <c r="O8970" s="19">
        <v>3.4084685082183972</v>
      </c>
      <c r="P8970" s="50"/>
      <c r="R8970" s="9" t="s">
        <v>0</v>
      </c>
    </row>
    <row r="8971" spans="2:18" x14ac:dyDescent="0.2">
      <c r="B8971" s="25">
        <v>8741</v>
      </c>
      <c r="C8971" s="193"/>
      <c r="D8971" s="19">
        <v>0.58902865077881916</v>
      </c>
      <c r="E8971" s="19"/>
      <c r="F8971" s="19">
        <v>0.34274625315087615</v>
      </c>
      <c r="G8971" s="19">
        <v>0.11385182585903726</v>
      </c>
      <c r="H8971" s="19"/>
      <c r="I8971" s="19"/>
      <c r="J8971" s="19">
        <v>4.730536923442745E-2</v>
      </c>
      <c r="K8971" s="19">
        <v>0.49973236643122659</v>
      </c>
      <c r="L8971" s="19"/>
      <c r="M8971" s="19">
        <v>0.23278145918336446</v>
      </c>
      <c r="N8971" s="19"/>
      <c r="O8971" s="19"/>
      <c r="P8971" s="50">
        <v>0.45599890055961823</v>
      </c>
      <c r="R8971" s="9" t="s">
        <v>0</v>
      </c>
    </row>
    <row r="8972" spans="2:18" x14ac:dyDescent="0.2">
      <c r="B8972" s="25">
        <v>8742</v>
      </c>
      <c r="C8972" s="193">
        <v>0.18332009448875344</v>
      </c>
      <c r="D8972" s="19"/>
      <c r="E8972" s="19">
        <v>0.17960832320977593</v>
      </c>
      <c r="F8972" s="19"/>
      <c r="G8972" s="19"/>
      <c r="H8972" s="19">
        <v>5.3367846786354554E-2</v>
      </c>
      <c r="I8972" s="19">
        <v>0.65453481979603823</v>
      </c>
      <c r="J8972" s="19"/>
      <c r="K8972" s="19"/>
      <c r="L8972" s="19">
        <v>0.68425427101326053</v>
      </c>
      <c r="M8972" s="19"/>
      <c r="N8972" s="19">
        <v>0.67832165198804195</v>
      </c>
      <c r="O8972" s="19">
        <v>1.3151260533414737</v>
      </c>
      <c r="P8972" s="50"/>
      <c r="R8972" s="9" t="s">
        <v>0</v>
      </c>
    </row>
    <row r="8973" spans="2:18" x14ac:dyDescent="0.2">
      <c r="B8973" s="25">
        <v>8743</v>
      </c>
      <c r="C8973" s="193"/>
      <c r="D8973" s="19">
        <v>0.35680902429346978</v>
      </c>
      <c r="E8973" s="19"/>
      <c r="F8973" s="19">
        <v>1.5277463368755348</v>
      </c>
      <c r="G8973" s="19"/>
      <c r="H8973" s="19">
        <v>0.78989022209905402</v>
      </c>
      <c r="I8973" s="19"/>
      <c r="J8973" s="19">
        <v>1.0100210993605561</v>
      </c>
      <c r="K8973" s="19"/>
      <c r="L8973" s="19">
        <v>0.48592470278050615</v>
      </c>
      <c r="M8973" s="19"/>
      <c r="N8973" s="19">
        <v>0.54720724351883954</v>
      </c>
      <c r="O8973" s="19"/>
      <c r="P8973" s="50">
        <v>0.93531799153919071</v>
      </c>
      <c r="R8973" s="9" t="s">
        <v>0</v>
      </c>
    </row>
    <row r="8974" spans="2:18" x14ac:dyDescent="0.2">
      <c r="B8974" s="25">
        <v>8744</v>
      </c>
      <c r="C8974" s="193">
        <v>0.12097734410117716</v>
      </c>
      <c r="D8974" s="19"/>
      <c r="E8974" s="19">
        <v>0.75165053827301798</v>
      </c>
      <c r="F8974" s="19"/>
      <c r="G8974" s="19">
        <v>0.24480918129504192</v>
      </c>
      <c r="H8974" s="19"/>
      <c r="I8974" s="19">
        <v>0.12950409291925752</v>
      </c>
      <c r="J8974" s="19"/>
      <c r="K8974" s="19">
        <v>0.28639156188643106</v>
      </c>
      <c r="L8974" s="19"/>
      <c r="M8974" s="19">
        <v>0.99568617495701606</v>
      </c>
      <c r="N8974" s="19"/>
      <c r="O8974" s="19">
        <v>0.8724157126224702</v>
      </c>
      <c r="P8974" s="50"/>
      <c r="R8974" s="9" t="s">
        <v>0</v>
      </c>
    </row>
    <row r="8975" spans="2:18" x14ac:dyDescent="0.2">
      <c r="B8975" s="25">
        <v>8745</v>
      </c>
      <c r="C8975" s="193"/>
      <c r="D8975" s="19">
        <v>0.82900143382839242</v>
      </c>
      <c r="E8975" s="19">
        <v>0.54773329423580508</v>
      </c>
      <c r="F8975" s="19"/>
      <c r="G8975" s="19">
        <v>1.7438158623071669E-2</v>
      </c>
      <c r="H8975" s="19"/>
      <c r="I8975" s="19"/>
      <c r="J8975" s="19">
        <v>0.1016411881031333</v>
      </c>
      <c r="K8975" s="19"/>
      <c r="L8975" s="19">
        <v>0.60474662787424449</v>
      </c>
      <c r="M8975" s="19"/>
      <c r="N8975" s="19">
        <v>0.24018776935807143</v>
      </c>
      <c r="O8975" s="19"/>
      <c r="P8975" s="50">
        <v>0.61904737132756038</v>
      </c>
      <c r="R8975" s="9" t="s">
        <v>0</v>
      </c>
    </row>
    <row r="8976" spans="2:18" x14ac:dyDescent="0.2">
      <c r="B8976" s="25">
        <v>8746</v>
      </c>
      <c r="C8976" s="193">
        <v>0.84282144084848409</v>
      </c>
      <c r="D8976" s="19"/>
      <c r="E8976" s="19">
        <v>0.39475715965056224</v>
      </c>
      <c r="F8976" s="19"/>
      <c r="G8976" s="19">
        <v>1.634488482531449</v>
      </c>
      <c r="H8976" s="19"/>
      <c r="I8976" s="19">
        <v>1.2541987818865716</v>
      </c>
      <c r="J8976" s="19"/>
      <c r="K8976" s="19">
        <v>1.3500593416450619</v>
      </c>
      <c r="L8976" s="19"/>
      <c r="M8976" s="19">
        <v>1.2475340055214463</v>
      </c>
      <c r="N8976" s="19"/>
      <c r="O8976" s="19">
        <v>1.2640856973470476</v>
      </c>
      <c r="P8976" s="50"/>
      <c r="R8976" s="9" t="s">
        <v>0</v>
      </c>
    </row>
    <row r="8977" spans="2:18" x14ac:dyDescent="0.2">
      <c r="B8977" s="25">
        <v>8747</v>
      </c>
      <c r="C8977" s="193"/>
      <c r="D8977" s="19">
        <v>9.9029997171694806E-2</v>
      </c>
      <c r="E8977" s="19">
        <v>0.77064529081494448</v>
      </c>
      <c r="F8977" s="19"/>
      <c r="G8977" s="19"/>
      <c r="H8977" s="19">
        <v>0.29567412943672539</v>
      </c>
      <c r="I8977" s="19">
        <v>0.56226032940521686</v>
      </c>
      <c r="J8977" s="19"/>
      <c r="K8977" s="19">
        <v>1.3000847931893882</v>
      </c>
      <c r="L8977" s="19"/>
      <c r="M8977" s="19">
        <v>0.25077274698559487</v>
      </c>
      <c r="N8977" s="19"/>
      <c r="O8977" s="19">
        <v>0.95066553314371816</v>
      </c>
      <c r="P8977" s="50"/>
      <c r="R8977" s="9" t="s">
        <v>0</v>
      </c>
    </row>
    <row r="8978" spans="2:18" x14ac:dyDescent="0.2">
      <c r="B8978" s="25">
        <v>8748</v>
      </c>
      <c r="C8978" s="193"/>
      <c r="D8978" s="19">
        <v>1.0050763135047864</v>
      </c>
      <c r="E8978" s="19"/>
      <c r="F8978" s="19">
        <v>1.1996090867374696</v>
      </c>
      <c r="G8978" s="19"/>
      <c r="H8978" s="19">
        <v>1.0841548238351442</v>
      </c>
      <c r="I8978" s="19"/>
      <c r="J8978" s="19">
        <v>1.9937371450368935</v>
      </c>
      <c r="K8978" s="19"/>
      <c r="L8978" s="19">
        <v>0.95466727404888019</v>
      </c>
      <c r="M8978" s="19"/>
      <c r="N8978" s="19">
        <v>0.87234735453735512</v>
      </c>
      <c r="O8978" s="19"/>
      <c r="P8978" s="50">
        <v>1.2319714344979174</v>
      </c>
      <c r="R8978" s="9" t="s">
        <v>0</v>
      </c>
    </row>
    <row r="8979" spans="2:18" x14ac:dyDescent="0.2">
      <c r="B8979" s="25">
        <v>8749</v>
      </c>
      <c r="C8979" s="193"/>
      <c r="D8979" s="19">
        <v>0.58803447185282942</v>
      </c>
      <c r="E8979" s="19">
        <v>0.26040702499769713</v>
      </c>
      <c r="F8979" s="19"/>
      <c r="G8979" s="19"/>
      <c r="H8979" s="19">
        <v>0.47103212672729527</v>
      </c>
      <c r="I8979" s="19"/>
      <c r="J8979" s="19">
        <v>0.62695419382997086</v>
      </c>
      <c r="K8979" s="19"/>
      <c r="L8979" s="19">
        <v>0.99667429440179689</v>
      </c>
      <c r="M8979" s="19"/>
      <c r="N8979" s="19">
        <v>0.41295268545167929</v>
      </c>
      <c r="O8979" s="19"/>
      <c r="P8979" s="50">
        <v>1.0485485934968324</v>
      </c>
      <c r="R8979" s="9" t="s">
        <v>0</v>
      </c>
    </row>
    <row r="8980" spans="2:18" x14ac:dyDescent="0.2">
      <c r="B8980" s="25">
        <v>8750</v>
      </c>
      <c r="C8980" s="193">
        <v>0.44683513685266041</v>
      </c>
      <c r="D8980" s="19"/>
      <c r="E8980" s="19"/>
      <c r="F8980" s="19">
        <v>1.6316884094826956E-2</v>
      </c>
      <c r="G8980" s="19">
        <v>0.86510471752899065</v>
      </c>
      <c r="H8980" s="19"/>
      <c r="I8980" s="19"/>
      <c r="J8980" s="19">
        <v>0.28352931915073798</v>
      </c>
      <c r="K8980" s="19">
        <v>1.5664568789169551</v>
      </c>
      <c r="L8980" s="19"/>
      <c r="M8980" s="19"/>
      <c r="N8980" s="19">
        <v>0.79860346223717926</v>
      </c>
      <c r="O8980" s="19">
        <v>0.45776509341588878</v>
      </c>
      <c r="P8980" s="50"/>
      <c r="R8980" s="9" t="s">
        <v>0</v>
      </c>
    </row>
    <row r="8981" spans="2:18" x14ac:dyDescent="0.2">
      <c r="B8981" s="25">
        <v>8751</v>
      </c>
      <c r="C8981" s="193"/>
      <c r="D8981" s="19">
        <v>1.2998310324673623</v>
      </c>
      <c r="E8981" s="19">
        <v>3.0105277426311639E-3</v>
      </c>
      <c r="F8981" s="19"/>
      <c r="G8981" s="19"/>
      <c r="H8981" s="19">
        <v>0.15229229654696116</v>
      </c>
      <c r="I8981" s="19"/>
      <c r="J8981" s="19">
        <v>1.1073308088096667</v>
      </c>
      <c r="K8981" s="19">
        <v>1.710018184120818E-3</v>
      </c>
      <c r="L8981" s="19"/>
      <c r="M8981" s="19"/>
      <c r="N8981" s="19">
        <v>1.5223731241182088</v>
      </c>
      <c r="O8981" s="19"/>
      <c r="P8981" s="50">
        <v>0.11186702706123666</v>
      </c>
      <c r="R8981" s="9" t="s">
        <v>0</v>
      </c>
    </row>
    <row r="8982" spans="2:18" x14ac:dyDescent="0.2">
      <c r="B8982" s="25">
        <v>8752</v>
      </c>
      <c r="C8982" s="193"/>
      <c r="D8982" s="19">
        <v>0.4866272812717875</v>
      </c>
      <c r="E8982" s="19"/>
      <c r="F8982" s="19">
        <v>0.77684665094908678</v>
      </c>
      <c r="G8982" s="19">
        <v>0.52478143137520039</v>
      </c>
      <c r="H8982" s="19"/>
      <c r="I8982" s="19">
        <v>4.1483867458843825E-2</v>
      </c>
      <c r="J8982" s="19"/>
      <c r="K8982" s="19"/>
      <c r="L8982" s="19">
        <v>0.92598581959570925</v>
      </c>
      <c r="M8982" s="19">
        <v>6.0483112232377699E-2</v>
      </c>
      <c r="N8982" s="19"/>
      <c r="O8982" s="19"/>
      <c r="P8982" s="50">
        <v>0.38491715087825884</v>
      </c>
      <c r="R8982" s="9" t="s">
        <v>0</v>
      </c>
    </row>
    <row r="8983" spans="2:18" x14ac:dyDescent="0.2">
      <c r="B8983" s="25">
        <v>8753</v>
      </c>
      <c r="C8983" s="193">
        <v>1.8731791607083388</v>
      </c>
      <c r="D8983" s="19"/>
      <c r="E8983" s="19">
        <v>0.76442111619559938</v>
      </c>
      <c r="F8983" s="19"/>
      <c r="G8983" s="19">
        <v>1.2179373046949253</v>
      </c>
      <c r="H8983" s="19"/>
      <c r="I8983" s="19">
        <v>1.5218025704388014</v>
      </c>
      <c r="J8983" s="19"/>
      <c r="K8983" s="19">
        <v>0.91380382614571753</v>
      </c>
      <c r="L8983" s="19"/>
      <c r="M8983" s="19">
        <v>1.8908236135569834</v>
      </c>
      <c r="N8983" s="19"/>
      <c r="O8983" s="19">
        <v>1.4899451572158662</v>
      </c>
      <c r="P8983" s="50"/>
      <c r="R8983" s="9" t="s">
        <v>0</v>
      </c>
    </row>
    <row r="8984" spans="2:18" x14ac:dyDescent="0.2">
      <c r="B8984" s="25">
        <v>8754</v>
      </c>
      <c r="C8984" s="193">
        <v>1.3391933627797357</v>
      </c>
      <c r="D8984" s="19"/>
      <c r="E8984" s="19">
        <v>1.8496614000701228</v>
      </c>
      <c r="F8984" s="19"/>
      <c r="G8984" s="19">
        <v>1.1434672300382551</v>
      </c>
      <c r="H8984" s="19"/>
      <c r="I8984" s="19">
        <v>0.97486803876618522</v>
      </c>
      <c r="J8984" s="19"/>
      <c r="K8984" s="19">
        <v>1.2297613916580397</v>
      </c>
      <c r="L8984" s="19"/>
      <c r="M8984" s="19">
        <v>0.78214461366177634</v>
      </c>
      <c r="N8984" s="19"/>
      <c r="O8984" s="19">
        <v>0.81045443803679185</v>
      </c>
      <c r="P8984" s="50"/>
      <c r="R8984" s="9" t="s">
        <v>0</v>
      </c>
    </row>
    <row r="8985" spans="2:18" x14ac:dyDescent="0.2">
      <c r="B8985" s="25">
        <v>8755</v>
      </c>
      <c r="C8985" s="193"/>
      <c r="D8985" s="19">
        <v>9.7110191903741622E-3</v>
      </c>
      <c r="E8985" s="19">
        <v>0.24342455350699663</v>
      </c>
      <c r="F8985" s="19"/>
      <c r="G8985" s="19"/>
      <c r="H8985" s="19">
        <v>0.52197898262635978</v>
      </c>
      <c r="I8985" s="19">
        <v>1.2337404630756448</v>
      </c>
      <c r="J8985" s="19"/>
      <c r="K8985" s="19">
        <v>1.6072942805364645</v>
      </c>
      <c r="L8985" s="19"/>
      <c r="M8985" s="19"/>
      <c r="N8985" s="19">
        <v>0.55757349906876752</v>
      </c>
      <c r="O8985" s="19">
        <v>1.1075240634843901</v>
      </c>
      <c r="P8985" s="50"/>
      <c r="R8985" s="9" t="s">
        <v>0</v>
      </c>
    </row>
    <row r="8986" spans="2:18" x14ac:dyDescent="0.2">
      <c r="B8986" s="25">
        <v>8756</v>
      </c>
      <c r="C8986" s="193">
        <v>0.56867505497215476</v>
      </c>
      <c r="D8986" s="19"/>
      <c r="E8986" s="19">
        <v>1.2244052739051414</v>
      </c>
      <c r="F8986" s="19"/>
      <c r="G8986" s="19">
        <v>0.62470515875909205</v>
      </c>
      <c r="H8986" s="19"/>
      <c r="I8986" s="19">
        <v>0.73387240860148983</v>
      </c>
      <c r="J8986" s="19"/>
      <c r="K8986" s="19">
        <v>1.3952342111946718</v>
      </c>
      <c r="L8986" s="19"/>
      <c r="M8986" s="19">
        <v>0.44928886543227642</v>
      </c>
      <c r="N8986" s="19"/>
      <c r="O8986" s="19">
        <v>0.79912579735030598</v>
      </c>
      <c r="P8986" s="50"/>
      <c r="R8986" s="9" t="s">
        <v>0</v>
      </c>
    </row>
    <row r="8987" spans="2:18" x14ac:dyDescent="0.2">
      <c r="B8987" s="25">
        <v>8757</v>
      </c>
      <c r="C8987" s="193">
        <v>0.39356247627734231</v>
      </c>
      <c r="D8987" s="19"/>
      <c r="E8987" s="19"/>
      <c r="F8987" s="19">
        <v>1.4039013604574555</v>
      </c>
      <c r="G8987" s="19"/>
      <c r="H8987" s="19">
        <v>0.60712607106168825</v>
      </c>
      <c r="I8987" s="19"/>
      <c r="J8987" s="19">
        <v>0.39193062423496905</v>
      </c>
      <c r="K8987" s="19">
        <v>3.6884347914979493E-2</v>
      </c>
      <c r="L8987" s="19"/>
      <c r="M8987" s="19">
        <v>0.46273706121105151</v>
      </c>
      <c r="N8987" s="19"/>
      <c r="O8987" s="19"/>
      <c r="P8987" s="50">
        <v>0.70490487355336939</v>
      </c>
      <c r="R8987" s="9" t="s">
        <v>0</v>
      </c>
    </row>
    <row r="8988" spans="2:18" x14ac:dyDescent="0.2">
      <c r="B8988" s="25">
        <v>8758</v>
      </c>
      <c r="C8988" s="193"/>
      <c r="D8988" s="19">
        <v>1.6921869925975968</v>
      </c>
      <c r="E8988" s="19"/>
      <c r="F8988" s="19">
        <v>1.4364717399308145</v>
      </c>
      <c r="G8988" s="19"/>
      <c r="H8988" s="19">
        <v>1.7478278468171369</v>
      </c>
      <c r="I8988" s="19"/>
      <c r="J8988" s="19">
        <v>0.79104652351749005</v>
      </c>
      <c r="K8988" s="19"/>
      <c r="L8988" s="19">
        <v>1.138621268078325</v>
      </c>
      <c r="M8988" s="19"/>
      <c r="N8988" s="19">
        <v>0.80452370265243955</v>
      </c>
      <c r="O8988" s="19"/>
      <c r="P8988" s="50">
        <v>1.0276835893964185</v>
      </c>
      <c r="R8988" s="9" t="s">
        <v>0</v>
      </c>
    </row>
    <row r="8989" spans="2:18" x14ac:dyDescent="0.2">
      <c r="B8989" s="25">
        <v>8759</v>
      </c>
      <c r="C8989" s="193"/>
      <c r="D8989" s="19">
        <v>0.53538865107255151</v>
      </c>
      <c r="E8989" s="19"/>
      <c r="F8989" s="19">
        <v>1.8954792568266934</v>
      </c>
      <c r="G8989" s="19"/>
      <c r="H8989" s="19">
        <v>1.1970915777447504</v>
      </c>
      <c r="I8989" s="19"/>
      <c r="J8989" s="19">
        <v>1.7124770263575928</v>
      </c>
      <c r="K8989" s="19"/>
      <c r="L8989" s="19">
        <v>0.99159365188244664</v>
      </c>
      <c r="M8989" s="19"/>
      <c r="N8989" s="19">
        <v>0.15173408682746675</v>
      </c>
      <c r="O8989" s="19"/>
      <c r="P8989" s="50">
        <v>0.27774776026248604</v>
      </c>
      <c r="R8989" s="9" t="s">
        <v>0</v>
      </c>
    </row>
    <row r="8990" spans="2:18" x14ac:dyDescent="0.2">
      <c r="B8990" s="25">
        <v>8760</v>
      </c>
      <c r="C8990" s="193">
        <v>0.88621681425318632</v>
      </c>
      <c r="D8990" s="19"/>
      <c r="E8990" s="19">
        <v>0.24212202709488667</v>
      </c>
      <c r="F8990" s="19"/>
      <c r="G8990" s="19">
        <v>1.0446906141451424</v>
      </c>
      <c r="H8990" s="19"/>
      <c r="I8990" s="19">
        <v>0.40983818201443867</v>
      </c>
      <c r="J8990" s="19"/>
      <c r="K8990" s="19">
        <v>8.8750605760734458E-2</v>
      </c>
      <c r="L8990" s="19"/>
      <c r="M8990" s="19">
        <v>1.45196399891799</v>
      </c>
      <c r="N8990" s="19"/>
      <c r="O8990" s="19">
        <v>0.89836880510284389</v>
      </c>
      <c r="P8990" s="50"/>
      <c r="R8990" s="9" t="s">
        <v>0</v>
      </c>
    </row>
    <row r="8991" spans="2:18" x14ac:dyDescent="0.2">
      <c r="B8991" s="25">
        <v>8761</v>
      </c>
      <c r="C8991" s="193"/>
      <c r="D8991" s="19">
        <v>0.51626495505726178</v>
      </c>
      <c r="E8991" s="19"/>
      <c r="F8991" s="19">
        <v>0.589483869853756</v>
      </c>
      <c r="G8991" s="19"/>
      <c r="H8991" s="19">
        <v>0.37491137545911424</v>
      </c>
      <c r="I8991" s="19"/>
      <c r="J8991" s="19">
        <v>0.63225151381424505</v>
      </c>
      <c r="K8991" s="19"/>
      <c r="L8991" s="19">
        <v>0.28604833624016252</v>
      </c>
      <c r="M8991" s="19">
        <v>0.41682048418016621</v>
      </c>
      <c r="N8991" s="19"/>
      <c r="O8991" s="19"/>
      <c r="P8991" s="50">
        <v>0.28293049314109514</v>
      </c>
      <c r="R8991" s="9" t="s">
        <v>0</v>
      </c>
    </row>
    <row r="8992" spans="2:18" x14ac:dyDescent="0.2">
      <c r="B8992" s="25">
        <v>8762</v>
      </c>
      <c r="C8992" s="193"/>
      <c r="D8992" s="19">
        <v>0.72454273082617837</v>
      </c>
      <c r="E8992" s="19"/>
      <c r="F8992" s="19">
        <v>1.1339638940853802</v>
      </c>
      <c r="G8992" s="19"/>
      <c r="H8992" s="19">
        <v>0.14131046285908283</v>
      </c>
      <c r="I8992" s="19"/>
      <c r="J8992" s="19">
        <v>0.37278338651338838</v>
      </c>
      <c r="K8992" s="19"/>
      <c r="L8992" s="19">
        <v>0.26879162720148092</v>
      </c>
      <c r="M8992" s="19">
        <v>0.83866774167043445</v>
      </c>
      <c r="N8992" s="19"/>
      <c r="O8992" s="19">
        <v>7.6758152850789338E-2</v>
      </c>
      <c r="P8992" s="50"/>
      <c r="R8992" s="9" t="s">
        <v>0</v>
      </c>
    </row>
    <row r="8993" spans="2:18" x14ac:dyDescent="0.2">
      <c r="B8993" s="25">
        <v>8763</v>
      </c>
      <c r="C8993" s="193"/>
      <c r="D8993" s="19">
        <v>0.58510554604041498</v>
      </c>
      <c r="E8993" s="19"/>
      <c r="F8993" s="19">
        <v>7.8026562666412239E-2</v>
      </c>
      <c r="G8993" s="19"/>
      <c r="H8993" s="19">
        <v>0.68689981586763205</v>
      </c>
      <c r="I8993" s="19"/>
      <c r="J8993" s="19">
        <v>0.51710725849421812</v>
      </c>
      <c r="K8993" s="19"/>
      <c r="L8993" s="19">
        <v>0.877062684976046</v>
      </c>
      <c r="M8993" s="19"/>
      <c r="N8993" s="19">
        <v>1.0391633181448012</v>
      </c>
      <c r="O8993" s="19"/>
      <c r="P8993" s="50">
        <v>0.25937262728140292</v>
      </c>
      <c r="R8993" s="9" t="s">
        <v>0</v>
      </c>
    </row>
    <row r="8994" spans="2:18" x14ac:dyDescent="0.2">
      <c r="B8994" s="25">
        <v>8764</v>
      </c>
      <c r="C8994" s="193">
        <v>0.71197294678613066</v>
      </c>
      <c r="D8994" s="19"/>
      <c r="E8994" s="19">
        <v>0.11830703640099136</v>
      </c>
      <c r="F8994" s="19"/>
      <c r="G8994" s="19"/>
      <c r="H8994" s="19">
        <v>0.24484970856548999</v>
      </c>
      <c r="I8994" s="19">
        <v>0.94643180760317092</v>
      </c>
      <c r="J8994" s="19"/>
      <c r="K8994" s="19"/>
      <c r="L8994" s="19">
        <v>0.2594051157196483</v>
      </c>
      <c r="M8994" s="19">
        <v>0.30932111378669064</v>
      </c>
      <c r="N8994" s="19"/>
      <c r="O8994" s="19">
        <v>0.36999007010006485</v>
      </c>
      <c r="P8994" s="50"/>
      <c r="R8994" s="9" t="s">
        <v>0</v>
      </c>
    </row>
    <row r="8995" spans="2:18" x14ac:dyDescent="0.2">
      <c r="B8995" s="25">
        <v>8765</v>
      </c>
      <c r="C8995" s="193">
        <v>7.9084285088370735E-3</v>
      </c>
      <c r="D8995" s="19"/>
      <c r="E8995" s="19">
        <v>0.18131226652604177</v>
      </c>
      <c r="F8995" s="19"/>
      <c r="G8995" s="19">
        <v>0.30402995661152832</v>
      </c>
      <c r="H8995" s="19"/>
      <c r="I8995" s="19"/>
      <c r="J8995" s="19">
        <v>0.98340498743549709</v>
      </c>
      <c r="K8995" s="19"/>
      <c r="L8995" s="19">
        <v>0.46650136160947114</v>
      </c>
      <c r="M8995" s="19"/>
      <c r="N8995" s="19">
        <v>0.42267061041951304</v>
      </c>
      <c r="O8995" s="19">
        <v>0.49489728074771455</v>
      </c>
      <c r="P8995" s="50"/>
      <c r="R8995" s="9" t="s">
        <v>0</v>
      </c>
    </row>
    <row r="8996" spans="2:18" x14ac:dyDescent="0.2">
      <c r="B8996" s="25">
        <v>8766</v>
      </c>
      <c r="C8996" s="193">
        <v>1.1825930646989526</v>
      </c>
      <c r="D8996" s="19"/>
      <c r="E8996" s="19">
        <v>0.12652244720929234</v>
      </c>
      <c r="F8996" s="19"/>
      <c r="G8996" s="19"/>
      <c r="H8996" s="19">
        <v>0.21916754036298688</v>
      </c>
      <c r="I8996" s="19"/>
      <c r="J8996" s="19">
        <v>0.22524158218321408</v>
      </c>
      <c r="K8996" s="19"/>
      <c r="L8996" s="19">
        <v>0.96469909427327938</v>
      </c>
      <c r="M8996" s="19"/>
      <c r="N8996" s="19">
        <v>0.23319003503578195</v>
      </c>
      <c r="O8996" s="19">
        <v>7.060329297641689E-2</v>
      </c>
      <c r="P8996" s="50"/>
      <c r="R8996" s="9" t="s">
        <v>0</v>
      </c>
    </row>
    <row r="8997" spans="2:18" x14ac:dyDescent="0.2">
      <c r="B8997" s="25">
        <v>8767</v>
      </c>
      <c r="C8997" s="193">
        <v>0.15640704732718677</v>
      </c>
      <c r="D8997" s="19"/>
      <c r="E8997" s="19"/>
      <c r="F8997" s="19">
        <v>8.9707090046830529E-2</v>
      </c>
      <c r="G8997" s="19"/>
      <c r="H8997" s="19">
        <v>0.32310373439051532</v>
      </c>
      <c r="I8997" s="19"/>
      <c r="J8997" s="19">
        <v>8.3898454729996838E-2</v>
      </c>
      <c r="K8997" s="19"/>
      <c r="L8997" s="19">
        <v>0.50430249925148307</v>
      </c>
      <c r="M8997" s="19">
        <v>0.17733138771481691</v>
      </c>
      <c r="N8997" s="19"/>
      <c r="O8997" s="19">
        <v>0.60584102444842836</v>
      </c>
      <c r="P8997" s="50"/>
      <c r="R8997" s="9" t="s">
        <v>0</v>
      </c>
    </row>
    <row r="8998" spans="2:18" x14ac:dyDescent="0.2">
      <c r="B8998" s="25">
        <v>8768</v>
      </c>
      <c r="C8998" s="193"/>
      <c r="D8998" s="19">
        <v>0.2060721796633557</v>
      </c>
      <c r="E8998" s="19"/>
      <c r="F8998" s="19">
        <v>0.70572972911750598</v>
      </c>
      <c r="G8998" s="19"/>
      <c r="H8998" s="19">
        <v>7.224012862074608E-2</v>
      </c>
      <c r="I8998" s="19">
        <v>0.18990076088173444</v>
      </c>
      <c r="J8998" s="19"/>
      <c r="K8998" s="19"/>
      <c r="L8998" s="19">
        <v>1.5205289805935931</v>
      </c>
      <c r="M8998" s="19">
        <v>0.61719846285103053</v>
      </c>
      <c r="N8998" s="19"/>
      <c r="O8998" s="19">
        <v>0.94657830999569637</v>
      </c>
      <c r="P8998" s="50"/>
      <c r="R8998" s="9" t="s">
        <v>0</v>
      </c>
    </row>
    <row r="8999" spans="2:18" x14ac:dyDescent="0.2">
      <c r="B8999" s="25">
        <v>8769</v>
      </c>
      <c r="C8999" s="193"/>
      <c r="D8999" s="19">
        <v>1.0610005911884774</v>
      </c>
      <c r="E8999" s="19"/>
      <c r="F8999" s="19">
        <v>0.32356784437517888</v>
      </c>
      <c r="G8999" s="19"/>
      <c r="H8999" s="19">
        <v>0.57764524268984874</v>
      </c>
      <c r="I8999" s="19"/>
      <c r="J8999" s="19">
        <v>1.1798554626431326</v>
      </c>
      <c r="K8999" s="19"/>
      <c r="L8999" s="19">
        <v>0.7308883933740683</v>
      </c>
      <c r="M8999" s="19"/>
      <c r="N8999" s="19">
        <v>0.8616851110004462</v>
      </c>
      <c r="O8999" s="19"/>
      <c r="P8999" s="50">
        <v>1.0216062419021088</v>
      </c>
      <c r="R8999" s="9" t="s">
        <v>0</v>
      </c>
    </row>
    <row r="9000" spans="2:18" x14ac:dyDescent="0.2">
      <c r="B9000" s="25">
        <v>8770</v>
      </c>
      <c r="C9000" s="193">
        <v>1.2109575808871667</v>
      </c>
      <c r="D9000" s="19"/>
      <c r="E9000" s="19">
        <v>0.47465729221791364</v>
      </c>
      <c r="F9000" s="19"/>
      <c r="G9000" s="19">
        <v>1.4631103200706792</v>
      </c>
      <c r="H9000" s="19"/>
      <c r="I9000" s="19">
        <v>1.4375508315528196</v>
      </c>
      <c r="J9000" s="19"/>
      <c r="K9000" s="19">
        <v>0.52995944770037406</v>
      </c>
      <c r="L9000" s="19"/>
      <c r="M9000" s="19">
        <v>1.2526251775742383</v>
      </c>
      <c r="N9000" s="19"/>
      <c r="O9000" s="19">
        <v>1.4081789592788219</v>
      </c>
      <c r="P9000" s="50"/>
      <c r="R9000" s="9" t="s">
        <v>0</v>
      </c>
    </row>
    <row r="9001" spans="2:18" x14ac:dyDescent="0.2">
      <c r="B9001" s="25">
        <v>8771</v>
      </c>
      <c r="C9001" s="193">
        <v>0.26071058220426152</v>
      </c>
      <c r="D9001" s="19"/>
      <c r="E9001" s="19"/>
      <c r="F9001" s="19">
        <v>0.67775985279115869</v>
      </c>
      <c r="G9001" s="19"/>
      <c r="H9001" s="19">
        <v>0.35897550855306343</v>
      </c>
      <c r="I9001" s="19">
        <v>8.0078138324373438E-2</v>
      </c>
      <c r="J9001" s="19"/>
      <c r="K9001" s="19">
        <v>0.77014132821962344</v>
      </c>
      <c r="L9001" s="19"/>
      <c r="M9001" s="19">
        <v>0.9601938938556126</v>
      </c>
      <c r="N9001" s="19"/>
      <c r="O9001" s="19"/>
      <c r="P9001" s="50">
        <v>0.493912770118352</v>
      </c>
      <c r="R9001" s="9" t="s">
        <v>0</v>
      </c>
    </row>
    <row r="9002" spans="2:18" x14ac:dyDescent="0.2">
      <c r="B9002" s="25">
        <v>8772</v>
      </c>
      <c r="C9002" s="193">
        <v>0.12485928536104271</v>
      </c>
      <c r="D9002" s="19"/>
      <c r="E9002" s="19">
        <v>0.38379475427861648</v>
      </c>
      <c r="F9002" s="19"/>
      <c r="G9002" s="19">
        <v>2.0084125807793787</v>
      </c>
      <c r="H9002" s="19"/>
      <c r="I9002" s="19">
        <v>1.5594383700637284E-2</v>
      </c>
      <c r="J9002" s="19"/>
      <c r="K9002" s="19">
        <v>1.1883831846275683</v>
      </c>
      <c r="L9002" s="19"/>
      <c r="M9002" s="19">
        <v>0.55442578672421672</v>
      </c>
      <c r="N9002" s="19"/>
      <c r="O9002" s="19">
        <v>1.481021144823732</v>
      </c>
      <c r="P9002" s="50"/>
      <c r="R9002" s="9" t="s">
        <v>0</v>
      </c>
    </row>
    <row r="9003" spans="2:18" x14ac:dyDescent="0.2">
      <c r="B9003" s="25">
        <v>8773</v>
      </c>
      <c r="C9003" s="193"/>
      <c r="D9003" s="19">
        <v>0.5810419875099827</v>
      </c>
      <c r="E9003" s="19">
        <v>0.42186096344972412</v>
      </c>
      <c r="F9003" s="19"/>
      <c r="G9003" s="19"/>
      <c r="H9003" s="19">
        <v>0.62712490739481475</v>
      </c>
      <c r="I9003" s="19"/>
      <c r="J9003" s="19">
        <v>1.5049045988879401</v>
      </c>
      <c r="K9003" s="19">
        <v>0.26747656999168751</v>
      </c>
      <c r="L9003" s="19"/>
      <c r="M9003" s="19"/>
      <c r="N9003" s="19">
        <v>0.33496541939995433</v>
      </c>
      <c r="O9003" s="19">
        <v>0.12516695174831935</v>
      </c>
      <c r="P9003" s="50"/>
      <c r="R9003" s="9" t="s">
        <v>0</v>
      </c>
    </row>
    <row r="9004" spans="2:18" x14ac:dyDescent="0.2">
      <c r="B9004" s="25">
        <v>8774</v>
      </c>
      <c r="C9004" s="193"/>
      <c r="D9004" s="19">
        <v>0.79905060091849955</v>
      </c>
      <c r="E9004" s="19"/>
      <c r="F9004" s="19">
        <v>0.48031646036413517</v>
      </c>
      <c r="G9004" s="19"/>
      <c r="H9004" s="19">
        <v>1.0758372165993204</v>
      </c>
      <c r="I9004" s="19">
        <v>0.46716932274046791</v>
      </c>
      <c r="J9004" s="19"/>
      <c r="K9004" s="19"/>
      <c r="L9004" s="19">
        <v>0.97244368548449456</v>
      </c>
      <c r="M9004" s="19"/>
      <c r="N9004" s="19">
        <v>1.2795718832428498</v>
      </c>
      <c r="O9004" s="19">
        <v>0.21572747585156707</v>
      </c>
      <c r="P9004" s="50"/>
      <c r="R9004" s="9" t="s">
        <v>0</v>
      </c>
    </row>
    <row r="9005" spans="2:18" x14ac:dyDescent="0.2">
      <c r="B9005" s="25">
        <v>8775</v>
      </c>
      <c r="C9005" s="193"/>
      <c r="D9005" s="19">
        <v>0.8020919997058652</v>
      </c>
      <c r="E9005" s="19"/>
      <c r="F9005" s="19">
        <v>1.1381726741868987</v>
      </c>
      <c r="G9005" s="19"/>
      <c r="H9005" s="19">
        <v>1.1968036161918252</v>
      </c>
      <c r="I9005" s="19"/>
      <c r="J9005" s="19">
        <v>1.4354343740479287</v>
      </c>
      <c r="K9005" s="19"/>
      <c r="L9005" s="19">
        <v>0.73471773929858875</v>
      </c>
      <c r="M9005" s="19"/>
      <c r="N9005" s="19">
        <v>0.95770401378832337</v>
      </c>
      <c r="O9005" s="19"/>
      <c r="P9005" s="50">
        <v>1.1879543190953883</v>
      </c>
      <c r="R9005" s="9" t="s">
        <v>0</v>
      </c>
    </row>
    <row r="9006" spans="2:18" x14ac:dyDescent="0.2">
      <c r="B9006" s="25">
        <v>8776</v>
      </c>
      <c r="C9006" s="193">
        <v>1.0374349847728339</v>
      </c>
      <c r="D9006" s="19"/>
      <c r="E9006" s="19">
        <v>0.97106980118031827</v>
      </c>
      <c r="F9006" s="19"/>
      <c r="G9006" s="19">
        <v>0.91200232680893245</v>
      </c>
      <c r="H9006" s="19"/>
      <c r="I9006" s="19">
        <v>0.79011238234126768</v>
      </c>
      <c r="J9006" s="19"/>
      <c r="K9006" s="19">
        <v>0.80118398794006829</v>
      </c>
      <c r="L9006" s="19"/>
      <c r="M9006" s="19">
        <v>0.74413329171124187</v>
      </c>
      <c r="N9006" s="19"/>
      <c r="O9006" s="19">
        <v>0.8739846950475082</v>
      </c>
      <c r="P9006" s="50"/>
      <c r="R9006" s="9" t="s">
        <v>0</v>
      </c>
    </row>
    <row r="9007" spans="2:18" x14ac:dyDescent="0.2">
      <c r="B9007" s="25">
        <v>8777</v>
      </c>
      <c r="C9007" s="193"/>
      <c r="D9007" s="19">
        <v>0.8119065242078477</v>
      </c>
      <c r="E9007" s="19"/>
      <c r="F9007" s="19">
        <v>0.41288591715630674</v>
      </c>
      <c r="G9007" s="19"/>
      <c r="H9007" s="19">
        <v>0.26862513990322112</v>
      </c>
      <c r="I9007" s="19"/>
      <c r="J9007" s="19">
        <v>1.0206370058919916</v>
      </c>
      <c r="K9007" s="19"/>
      <c r="L9007" s="19">
        <v>0.3934562457684968</v>
      </c>
      <c r="M9007" s="19"/>
      <c r="N9007" s="19">
        <v>0.30478806720943008</v>
      </c>
      <c r="O9007" s="19"/>
      <c r="P9007" s="50">
        <v>0.95971674737187351</v>
      </c>
      <c r="R9007" s="9" t="s">
        <v>0</v>
      </c>
    </row>
    <row r="9008" spans="2:18" x14ac:dyDescent="0.2">
      <c r="B9008" s="25">
        <v>8778</v>
      </c>
      <c r="C9008" s="193"/>
      <c r="D9008" s="19">
        <v>0.89573397196587123</v>
      </c>
      <c r="E9008" s="19"/>
      <c r="F9008" s="19">
        <v>0.22452597828788573</v>
      </c>
      <c r="G9008" s="19"/>
      <c r="H9008" s="19">
        <v>1.0436161972793696</v>
      </c>
      <c r="I9008" s="19"/>
      <c r="J9008" s="19">
        <v>0.23801404855712105</v>
      </c>
      <c r="K9008" s="19"/>
      <c r="L9008" s="19">
        <v>0.67473169463180105</v>
      </c>
      <c r="M9008" s="19"/>
      <c r="N9008" s="19">
        <v>0.40750983200433788</v>
      </c>
      <c r="O9008" s="19"/>
      <c r="P9008" s="50">
        <v>0.77256985027031821</v>
      </c>
      <c r="R9008" s="9" t="s">
        <v>0</v>
      </c>
    </row>
    <row r="9009" spans="2:18" x14ac:dyDescent="0.2">
      <c r="B9009" s="25">
        <v>8779</v>
      </c>
      <c r="C9009" s="193">
        <v>1.2735001554404599</v>
      </c>
      <c r="D9009" s="19"/>
      <c r="E9009" s="19">
        <v>1.1029779362111223</v>
      </c>
      <c r="F9009" s="19"/>
      <c r="G9009" s="19">
        <v>1.3066219427561867</v>
      </c>
      <c r="H9009" s="19"/>
      <c r="I9009" s="19">
        <v>2.1147887250841131</v>
      </c>
      <c r="J9009" s="19"/>
      <c r="K9009" s="19">
        <v>1.8392768511683018</v>
      </c>
      <c r="L9009" s="19"/>
      <c r="M9009" s="19">
        <v>0.87563558160530197</v>
      </c>
      <c r="N9009" s="19"/>
      <c r="O9009" s="19">
        <v>1.6034112692559326</v>
      </c>
      <c r="P9009" s="50"/>
      <c r="R9009" s="9" t="s">
        <v>0</v>
      </c>
    </row>
    <row r="9010" spans="2:18" x14ac:dyDescent="0.2">
      <c r="B9010" s="25">
        <v>8780</v>
      </c>
      <c r="C9010" s="193"/>
      <c r="D9010" s="19">
        <v>0.83279619414006401</v>
      </c>
      <c r="E9010" s="19"/>
      <c r="F9010" s="19">
        <v>1.1162488029572479</v>
      </c>
      <c r="G9010" s="19"/>
      <c r="H9010" s="19">
        <v>0.38100403899985807</v>
      </c>
      <c r="I9010" s="19"/>
      <c r="J9010" s="19">
        <v>2.8467891092413553</v>
      </c>
      <c r="K9010" s="19">
        <v>0.10586133077230676</v>
      </c>
      <c r="L9010" s="19"/>
      <c r="M9010" s="19"/>
      <c r="N9010" s="19">
        <v>0.8304906319740134</v>
      </c>
      <c r="O9010" s="19"/>
      <c r="P9010" s="50">
        <v>0.72543828471793659</v>
      </c>
      <c r="R9010" s="9" t="s">
        <v>0</v>
      </c>
    </row>
    <row r="9011" spans="2:18" x14ac:dyDescent="0.2">
      <c r="B9011" s="25">
        <v>8781</v>
      </c>
      <c r="C9011" s="193">
        <v>0.84056160531779989</v>
      </c>
      <c r="D9011" s="19"/>
      <c r="E9011" s="19">
        <v>0.48034810782347354</v>
      </c>
      <c r="F9011" s="19"/>
      <c r="G9011" s="19">
        <v>0.47749565721572018</v>
      </c>
      <c r="H9011" s="19"/>
      <c r="I9011" s="19">
        <v>8.9878255557656911E-2</v>
      </c>
      <c r="J9011" s="19"/>
      <c r="K9011" s="19"/>
      <c r="L9011" s="19">
        <v>2.9151455824583977E-2</v>
      </c>
      <c r="M9011" s="19">
        <v>1.0308363816859425</v>
      </c>
      <c r="N9011" s="19"/>
      <c r="O9011" s="19"/>
      <c r="P9011" s="50">
        <v>0.3304621039301599</v>
      </c>
      <c r="R9011" s="9" t="s">
        <v>0</v>
      </c>
    </row>
    <row r="9012" spans="2:18" x14ac:dyDescent="0.2">
      <c r="B9012" s="25">
        <v>8782</v>
      </c>
      <c r="C9012" s="193"/>
      <c r="D9012" s="19">
        <v>0.61058874254835127</v>
      </c>
      <c r="E9012" s="19"/>
      <c r="F9012" s="19">
        <v>0.72481815586452647</v>
      </c>
      <c r="G9012" s="19"/>
      <c r="H9012" s="19">
        <v>0.60864060646936224</v>
      </c>
      <c r="I9012" s="19"/>
      <c r="J9012" s="19">
        <v>0.5994856709110804</v>
      </c>
      <c r="K9012" s="19"/>
      <c r="L9012" s="19">
        <v>0.24973557101694893</v>
      </c>
      <c r="M9012" s="19"/>
      <c r="N9012" s="19">
        <v>0.25773333454137631</v>
      </c>
      <c r="O9012" s="19"/>
      <c r="P9012" s="50">
        <v>0.11205896468399813</v>
      </c>
      <c r="R9012" s="9" t="s">
        <v>0</v>
      </c>
    </row>
    <row r="9013" spans="2:18" x14ac:dyDescent="0.2">
      <c r="B9013" s="25">
        <v>8783</v>
      </c>
      <c r="C9013" s="193">
        <v>2.2163281618706665</v>
      </c>
      <c r="D9013" s="19"/>
      <c r="E9013" s="19">
        <v>1.2767423957881101</v>
      </c>
      <c r="F9013" s="19"/>
      <c r="G9013" s="19">
        <v>0.93788882342294611</v>
      </c>
      <c r="H9013" s="19"/>
      <c r="I9013" s="19">
        <v>1.1778810325276752</v>
      </c>
      <c r="J9013" s="19"/>
      <c r="K9013" s="19">
        <v>1.3484176746627201</v>
      </c>
      <c r="L9013" s="19"/>
      <c r="M9013" s="19">
        <v>1.2757239124998034</v>
      </c>
      <c r="N9013" s="19"/>
      <c r="O9013" s="19">
        <v>1.6122034368037914</v>
      </c>
      <c r="P9013" s="50"/>
      <c r="R9013" s="9" t="s">
        <v>0</v>
      </c>
    </row>
    <row r="9014" spans="2:18" x14ac:dyDescent="0.2">
      <c r="B9014" s="25">
        <v>8784</v>
      </c>
      <c r="C9014" s="193">
        <v>0.92427908550688886</v>
      </c>
      <c r="D9014" s="19"/>
      <c r="E9014" s="19"/>
      <c r="F9014" s="19">
        <v>0.90511703032352631</v>
      </c>
      <c r="G9014" s="19">
        <v>1.1554886996798757</v>
      </c>
      <c r="H9014" s="19"/>
      <c r="I9014" s="19"/>
      <c r="J9014" s="19">
        <v>6.3626132408963962E-2</v>
      </c>
      <c r="K9014" s="19">
        <v>0.58676015122627712</v>
      </c>
      <c r="L9014" s="19"/>
      <c r="M9014" s="19">
        <v>0.28064804772915547</v>
      </c>
      <c r="N9014" s="19"/>
      <c r="O9014" s="19"/>
      <c r="P9014" s="50">
        <v>7.2624908981375969E-2</v>
      </c>
      <c r="R9014" s="9" t="s">
        <v>0</v>
      </c>
    </row>
    <row r="9015" spans="2:18" x14ac:dyDescent="0.2">
      <c r="B9015" s="25">
        <v>8785</v>
      </c>
      <c r="C9015" s="193">
        <v>1.7479519622635264</v>
      </c>
      <c r="D9015" s="19"/>
      <c r="E9015" s="19">
        <v>0.54921591176531326</v>
      </c>
      <c r="F9015" s="19"/>
      <c r="G9015" s="19">
        <v>0.46772320151055108</v>
      </c>
      <c r="H9015" s="19"/>
      <c r="I9015" s="19">
        <v>1.0231140000052443</v>
      </c>
      <c r="J9015" s="19"/>
      <c r="K9015" s="19">
        <v>0.97985917180438276</v>
      </c>
      <c r="L9015" s="19"/>
      <c r="M9015" s="19">
        <v>1.6848229031747399</v>
      </c>
      <c r="N9015" s="19"/>
      <c r="O9015" s="19">
        <v>1.6551919604172929</v>
      </c>
      <c r="P9015" s="50"/>
      <c r="R9015" s="9" t="s">
        <v>0</v>
      </c>
    </row>
    <row r="9016" spans="2:18" x14ac:dyDescent="0.2">
      <c r="B9016" s="25">
        <v>8786</v>
      </c>
      <c r="C9016" s="193"/>
      <c r="D9016" s="19">
        <v>0.16030203524597117</v>
      </c>
      <c r="E9016" s="19">
        <v>0.54822780097820523</v>
      </c>
      <c r="F9016" s="19"/>
      <c r="G9016" s="19">
        <v>0.98472635658786267</v>
      </c>
      <c r="H9016" s="19"/>
      <c r="I9016" s="19">
        <v>0.37087807338993345</v>
      </c>
      <c r="J9016" s="19"/>
      <c r="K9016" s="19">
        <v>0.45703617839908173</v>
      </c>
      <c r="L9016" s="19"/>
      <c r="M9016" s="19">
        <v>0.46184511028590064</v>
      </c>
      <c r="N9016" s="19"/>
      <c r="O9016" s="19">
        <v>0.35346453185333654</v>
      </c>
      <c r="P9016" s="50"/>
      <c r="R9016" s="9" t="s">
        <v>0</v>
      </c>
    </row>
    <row r="9017" spans="2:18" x14ac:dyDescent="0.2">
      <c r="B9017" s="25">
        <v>8787</v>
      </c>
      <c r="C9017" s="193"/>
      <c r="D9017" s="19">
        <v>1.3338396308356584</v>
      </c>
      <c r="E9017" s="19"/>
      <c r="F9017" s="19">
        <v>0.85726321920179482</v>
      </c>
      <c r="G9017" s="19"/>
      <c r="H9017" s="19">
        <v>1.0820862003697147</v>
      </c>
      <c r="I9017" s="19"/>
      <c r="J9017" s="19">
        <v>2.0156220296415559</v>
      </c>
      <c r="K9017" s="19"/>
      <c r="L9017" s="19">
        <v>1.2336679861375828</v>
      </c>
      <c r="M9017" s="19"/>
      <c r="N9017" s="19">
        <v>0.57603702326585038</v>
      </c>
      <c r="O9017" s="19"/>
      <c r="P9017" s="50">
        <v>1.0838366662815191</v>
      </c>
      <c r="R9017" s="9" t="s">
        <v>0</v>
      </c>
    </row>
    <row r="9018" spans="2:18" x14ac:dyDescent="0.2">
      <c r="B9018" s="25">
        <v>8788</v>
      </c>
      <c r="C9018" s="193">
        <v>1.0316901779974816</v>
      </c>
      <c r="D9018" s="19"/>
      <c r="E9018" s="19"/>
      <c r="F9018" s="19">
        <v>6.8171266677599346E-2</v>
      </c>
      <c r="G9018" s="19">
        <v>1.3641329028707272</v>
      </c>
      <c r="H9018" s="19"/>
      <c r="I9018" s="19">
        <v>1.3712423865555752</v>
      </c>
      <c r="J9018" s="19"/>
      <c r="K9018" s="19">
        <v>0.64837619286025572</v>
      </c>
      <c r="L9018" s="19"/>
      <c r="M9018" s="19"/>
      <c r="N9018" s="19">
        <v>0.21895654817007898</v>
      </c>
      <c r="O9018" s="19">
        <v>1.1450986298481298</v>
      </c>
      <c r="P9018" s="50"/>
      <c r="R9018" s="9" t="s">
        <v>0</v>
      </c>
    </row>
    <row r="9019" spans="2:18" x14ac:dyDescent="0.2">
      <c r="B9019" s="25">
        <v>8789</v>
      </c>
      <c r="C9019" s="193"/>
      <c r="D9019" s="19">
        <v>0.34966821154298205</v>
      </c>
      <c r="E9019" s="19">
        <v>0.63322639435598993</v>
      </c>
      <c r="F9019" s="19"/>
      <c r="G9019" s="19">
        <v>0.45919256324607732</v>
      </c>
      <c r="H9019" s="19"/>
      <c r="I9019" s="19">
        <v>0.68731470151817642</v>
      </c>
      <c r="J9019" s="19"/>
      <c r="K9019" s="19">
        <v>0.14786635555628974</v>
      </c>
      <c r="L9019" s="19"/>
      <c r="M9019" s="19">
        <v>0.80602913680543375</v>
      </c>
      <c r="N9019" s="19"/>
      <c r="O9019" s="19">
        <v>0.15409014714976674</v>
      </c>
      <c r="P9019" s="50"/>
      <c r="R9019" s="9" t="s">
        <v>0</v>
      </c>
    </row>
    <row r="9020" spans="2:18" x14ac:dyDescent="0.2">
      <c r="B9020" s="25">
        <v>8790</v>
      </c>
      <c r="C9020" s="193">
        <v>0.53898078338379685</v>
      </c>
      <c r="D9020" s="19"/>
      <c r="E9020" s="19"/>
      <c r="F9020" s="19">
        <v>8.26579825868171E-2</v>
      </c>
      <c r="G9020" s="19">
        <v>0.43652416834046232</v>
      </c>
      <c r="H9020" s="19"/>
      <c r="I9020" s="19">
        <v>0.2299557738649318</v>
      </c>
      <c r="J9020" s="19"/>
      <c r="K9020" s="19"/>
      <c r="L9020" s="19">
        <v>9.279391808265823E-2</v>
      </c>
      <c r="M9020" s="19">
        <v>1.1503965823045679</v>
      </c>
      <c r="N9020" s="19"/>
      <c r="O9020" s="19"/>
      <c r="P9020" s="50">
        <v>0.12694487648190142</v>
      </c>
      <c r="R9020" s="9" t="s">
        <v>0</v>
      </c>
    </row>
    <row r="9021" spans="2:18" x14ac:dyDescent="0.2">
      <c r="B9021" s="25">
        <v>8791</v>
      </c>
      <c r="C9021" s="193"/>
      <c r="D9021" s="19">
        <v>1.0951062140892796</v>
      </c>
      <c r="E9021" s="19"/>
      <c r="F9021" s="19">
        <v>0.97096009933762895</v>
      </c>
      <c r="G9021" s="19"/>
      <c r="H9021" s="19">
        <v>1.5472001945374911</v>
      </c>
      <c r="I9021" s="19"/>
      <c r="J9021" s="19">
        <v>0.3579882321232169</v>
      </c>
      <c r="K9021" s="19"/>
      <c r="L9021" s="19">
        <v>1.4742786325457471</v>
      </c>
      <c r="M9021" s="19"/>
      <c r="N9021" s="19">
        <v>1.7796464994654013</v>
      </c>
      <c r="O9021" s="19"/>
      <c r="P9021" s="50">
        <v>0.88826209926962496</v>
      </c>
      <c r="R9021" s="9" t="s">
        <v>0</v>
      </c>
    </row>
    <row r="9022" spans="2:18" x14ac:dyDescent="0.2">
      <c r="B9022" s="25">
        <v>8792</v>
      </c>
      <c r="C9022" s="193">
        <v>0.60094370066072933</v>
      </c>
      <c r="D9022" s="19"/>
      <c r="E9022" s="19">
        <v>1.8503579706178208</v>
      </c>
      <c r="F9022" s="19"/>
      <c r="G9022" s="19">
        <v>1.0265271589263683</v>
      </c>
      <c r="H9022" s="19"/>
      <c r="I9022" s="19">
        <v>0.81795302096131517</v>
      </c>
      <c r="J9022" s="19"/>
      <c r="K9022" s="19">
        <v>1.4998984775393791</v>
      </c>
      <c r="L9022" s="19"/>
      <c r="M9022" s="19">
        <v>2.2369442051480526</v>
      </c>
      <c r="N9022" s="19"/>
      <c r="O9022" s="19">
        <v>2.0326241238474192</v>
      </c>
      <c r="P9022" s="50"/>
      <c r="R9022" s="9" t="s">
        <v>0</v>
      </c>
    </row>
    <row r="9023" spans="2:18" x14ac:dyDescent="0.2">
      <c r="B9023" s="25">
        <v>8793</v>
      </c>
      <c r="C9023" s="193"/>
      <c r="D9023" s="19">
        <v>0.63205955183574292</v>
      </c>
      <c r="E9023" s="19"/>
      <c r="F9023" s="19">
        <v>0.73571862944484434</v>
      </c>
      <c r="G9023" s="19"/>
      <c r="H9023" s="19">
        <v>0.89200790911440264</v>
      </c>
      <c r="I9023" s="19"/>
      <c r="J9023" s="19">
        <v>0.1902018832246086</v>
      </c>
      <c r="K9023" s="19"/>
      <c r="L9023" s="19">
        <v>0.16517585471604479</v>
      </c>
      <c r="M9023" s="19">
        <v>0.2156268088456981</v>
      </c>
      <c r="N9023" s="19"/>
      <c r="O9023" s="19"/>
      <c r="P9023" s="50">
        <v>0.82144036027083112</v>
      </c>
      <c r="R9023" s="9" t="s">
        <v>0</v>
      </c>
    </row>
    <row r="9024" spans="2:18" x14ac:dyDescent="0.2">
      <c r="B9024" s="25">
        <v>8794</v>
      </c>
      <c r="C9024" s="193">
        <v>0.40586930354950546</v>
      </c>
      <c r="D9024" s="19"/>
      <c r="E9024" s="19"/>
      <c r="F9024" s="19">
        <v>0.12147181911072205</v>
      </c>
      <c r="G9024" s="19"/>
      <c r="H9024" s="19">
        <v>0.58469025914600448</v>
      </c>
      <c r="I9024" s="19"/>
      <c r="J9024" s="19">
        <v>1.064130072232595</v>
      </c>
      <c r="K9024" s="19"/>
      <c r="L9024" s="19">
        <v>0.2467240023884005</v>
      </c>
      <c r="M9024" s="19">
        <v>0.2505919888262983</v>
      </c>
      <c r="N9024" s="19"/>
      <c r="O9024" s="19"/>
      <c r="P9024" s="50">
        <v>1.4087987696943964</v>
      </c>
      <c r="R9024" s="9" t="s">
        <v>0</v>
      </c>
    </row>
    <row r="9025" spans="2:18" x14ac:dyDescent="0.2">
      <c r="B9025" s="25">
        <v>8795</v>
      </c>
      <c r="C9025" s="193">
        <v>0.31409562166820293</v>
      </c>
      <c r="D9025" s="19"/>
      <c r="E9025" s="19"/>
      <c r="F9025" s="19">
        <v>0.61756623420000145</v>
      </c>
      <c r="G9025" s="19"/>
      <c r="H9025" s="19">
        <v>0.29710550477599318</v>
      </c>
      <c r="I9025" s="19"/>
      <c r="J9025" s="19">
        <v>1.2456590368708316</v>
      </c>
      <c r="K9025" s="19"/>
      <c r="L9025" s="19">
        <v>0.22076078425331039</v>
      </c>
      <c r="M9025" s="19"/>
      <c r="N9025" s="19">
        <v>4.6288498004132948E-2</v>
      </c>
      <c r="O9025" s="19"/>
      <c r="P9025" s="50">
        <v>1.1331685149782833</v>
      </c>
      <c r="R9025" s="9" t="s">
        <v>0</v>
      </c>
    </row>
    <row r="9026" spans="2:18" x14ac:dyDescent="0.2">
      <c r="B9026" s="25">
        <v>8796</v>
      </c>
      <c r="C9026" s="193"/>
      <c r="D9026" s="19">
        <v>0.82597542873373664</v>
      </c>
      <c r="E9026" s="19">
        <v>5.8398587326631425E-2</v>
      </c>
      <c r="F9026" s="19"/>
      <c r="G9026" s="19"/>
      <c r="H9026" s="19">
        <v>0.76529861258859078</v>
      </c>
      <c r="I9026" s="19"/>
      <c r="J9026" s="19">
        <v>1.0103159503414867</v>
      </c>
      <c r="K9026" s="19"/>
      <c r="L9026" s="19">
        <v>1.595607635764676</v>
      </c>
      <c r="M9026" s="19"/>
      <c r="N9026" s="19">
        <v>0.77621018087588511</v>
      </c>
      <c r="O9026" s="19"/>
      <c r="P9026" s="50">
        <v>1.2119466631702784</v>
      </c>
      <c r="R9026" s="9" t="s">
        <v>0</v>
      </c>
    </row>
    <row r="9027" spans="2:18" x14ac:dyDescent="0.2">
      <c r="B9027" s="25">
        <v>8797</v>
      </c>
      <c r="C9027" s="193"/>
      <c r="D9027" s="19">
        <v>0.68290336152513009</v>
      </c>
      <c r="E9027" s="19">
        <v>0.25700608616519866</v>
      </c>
      <c r="F9027" s="19"/>
      <c r="G9027" s="19"/>
      <c r="H9027" s="19">
        <v>0.42340323816442604</v>
      </c>
      <c r="I9027" s="19">
        <v>0.40558740887718586</v>
      </c>
      <c r="J9027" s="19"/>
      <c r="K9027" s="19"/>
      <c r="L9027" s="19">
        <v>0.12673051472658337</v>
      </c>
      <c r="M9027" s="19"/>
      <c r="N9027" s="19">
        <v>0.47413021283022966</v>
      </c>
      <c r="O9027" s="19">
        <v>9.2167197063383832E-2</v>
      </c>
      <c r="P9027" s="50"/>
      <c r="R9027" s="9" t="s">
        <v>0</v>
      </c>
    </row>
    <row r="9028" spans="2:18" x14ac:dyDescent="0.2">
      <c r="B9028" s="25">
        <v>8798</v>
      </c>
      <c r="C9028" s="193">
        <v>0.63423373040389119</v>
      </c>
      <c r="D9028" s="19"/>
      <c r="E9028" s="19">
        <v>0.68784195625832745</v>
      </c>
      <c r="F9028" s="19"/>
      <c r="G9028" s="19">
        <v>0.80337446769000131</v>
      </c>
      <c r="H9028" s="19"/>
      <c r="I9028" s="19">
        <v>0.43577656613968024</v>
      </c>
      <c r="J9028" s="19"/>
      <c r="K9028" s="19">
        <v>0.23977502342611148</v>
      </c>
      <c r="L9028" s="19"/>
      <c r="M9028" s="19">
        <v>0.34633013837028215</v>
      </c>
      <c r="N9028" s="19"/>
      <c r="O9028" s="19">
        <v>0.49063712998338799</v>
      </c>
      <c r="P9028" s="50"/>
      <c r="R9028" s="9" t="s">
        <v>0</v>
      </c>
    </row>
    <row r="9029" spans="2:18" x14ac:dyDescent="0.2">
      <c r="B9029" s="25">
        <v>8799</v>
      </c>
      <c r="C9029" s="193"/>
      <c r="D9029" s="19">
        <v>0.50383828533055597</v>
      </c>
      <c r="E9029" s="19">
        <v>0.51959138903842372</v>
      </c>
      <c r="F9029" s="19"/>
      <c r="G9029" s="19"/>
      <c r="H9029" s="19">
        <v>0.9454158127391481</v>
      </c>
      <c r="I9029" s="19"/>
      <c r="J9029" s="19">
        <v>0.96238963566838998</v>
      </c>
      <c r="K9029" s="19"/>
      <c r="L9029" s="19">
        <v>0.88280237409432438</v>
      </c>
      <c r="M9029" s="19"/>
      <c r="N9029" s="19">
        <v>0.5025447242134693</v>
      </c>
      <c r="O9029" s="19"/>
      <c r="P9029" s="50">
        <v>1.0749080482636555</v>
      </c>
      <c r="R9029" s="9" t="s">
        <v>0</v>
      </c>
    </row>
    <row r="9030" spans="2:18" x14ac:dyDescent="0.2">
      <c r="B9030" s="25">
        <v>8800</v>
      </c>
      <c r="C9030" s="193"/>
      <c r="D9030" s="19">
        <v>0.75324138963015874</v>
      </c>
      <c r="E9030" s="19"/>
      <c r="F9030" s="19">
        <v>1.2343265939914729</v>
      </c>
      <c r="G9030" s="19"/>
      <c r="H9030" s="19">
        <v>1.4282722598321589</v>
      </c>
      <c r="I9030" s="19"/>
      <c r="J9030" s="19">
        <v>1.7199388524211838</v>
      </c>
      <c r="K9030" s="19"/>
      <c r="L9030" s="19">
        <v>1.8502310646630862</v>
      </c>
      <c r="M9030" s="19"/>
      <c r="N9030" s="19">
        <v>1.5938871390584139</v>
      </c>
      <c r="O9030" s="19"/>
      <c r="P9030" s="50">
        <v>1.7794681573991338</v>
      </c>
      <c r="R9030" s="9" t="s">
        <v>0</v>
      </c>
    </row>
    <row r="9031" spans="2:18" x14ac:dyDescent="0.2">
      <c r="B9031" s="25">
        <v>8801</v>
      </c>
      <c r="C9031" s="193">
        <v>1.8946364457340061</v>
      </c>
      <c r="D9031" s="19"/>
      <c r="E9031" s="19">
        <v>1.9078921783602858</v>
      </c>
      <c r="F9031" s="19"/>
      <c r="G9031" s="19">
        <v>0.93414753103736592</v>
      </c>
      <c r="H9031" s="19"/>
      <c r="I9031" s="19">
        <v>2.012584887317368</v>
      </c>
      <c r="J9031" s="19"/>
      <c r="K9031" s="19">
        <v>2.5777776561332648</v>
      </c>
      <c r="L9031" s="19"/>
      <c r="M9031" s="19">
        <v>0.97385227210183345</v>
      </c>
      <c r="N9031" s="19"/>
      <c r="O9031" s="19">
        <v>1.5260422170751939</v>
      </c>
      <c r="P9031" s="50"/>
      <c r="R9031" s="9" t="s">
        <v>0</v>
      </c>
    </row>
    <row r="9032" spans="2:18" x14ac:dyDescent="0.2">
      <c r="B9032" s="25">
        <v>8802</v>
      </c>
      <c r="C9032" s="193"/>
      <c r="D9032" s="19">
        <v>1.1763023143836504</v>
      </c>
      <c r="E9032" s="19"/>
      <c r="F9032" s="19">
        <v>1.9270764051869682</v>
      </c>
      <c r="G9032" s="19"/>
      <c r="H9032" s="19">
        <v>1.8396690198139376</v>
      </c>
      <c r="I9032" s="19"/>
      <c r="J9032" s="19">
        <v>0.64158677551095722</v>
      </c>
      <c r="K9032" s="19"/>
      <c r="L9032" s="19">
        <v>0.79409617628093965</v>
      </c>
      <c r="M9032" s="19"/>
      <c r="N9032" s="19">
        <v>1.2967977405614877</v>
      </c>
      <c r="O9032" s="19"/>
      <c r="P9032" s="50">
        <v>1.4518047651816459</v>
      </c>
      <c r="R9032" s="9" t="s">
        <v>0</v>
      </c>
    </row>
    <row r="9033" spans="2:18" x14ac:dyDescent="0.2">
      <c r="B9033" s="25">
        <v>8803</v>
      </c>
      <c r="C9033" s="193">
        <v>0.70729318697259735</v>
      </c>
      <c r="D9033" s="19"/>
      <c r="E9033" s="19">
        <v>0.9734727137324567</v>
      </c>
      <c r="F9033" s="19"/>
      <c r="G9033" s="19">
        <v>1.4574107379942514</v>
      </c>
      <c r="H9033" s="19"/>
      <c r="I9033" s="19">
        <v>0.85525941322002008</v>
      </c>
      <c r="J9033" s="19"/>
      <c r="K9033" s="19">
        <v>1.3008486029711053</v>
      </c>
      <c r="L9033" s="19"/>
      <c r="M9033" s="19">
        <v>2.0294619295655618</v>
      </c>
      <c r="N9033" s="19"/>
      <c r="O9033" s="19">
        <v>1.5753813706505964</v>
      </c>
      <c r="P9033" s="50"/>
      <c r="R9033" s="9" t="s">
        <v>0</v>
      </c>
    </row>
    <row r="9034" spans="2:18" x14ac:dyDescent="0.2">
      <c r="B9034" s="25">
        <v>8804</v>
      </c>
      <c r="C9034" s="193"/>
      <c r="D9034" s="19">
        <v>2.064278310616726</v>
      </c>
      <c r="E9034" s="19"/>
      <c r="F9034" s="19">
        <v>1.2766107235005069</v>
      </c>
      <c r="G9034" s="19"/>
      <c r="H9034" s="19">
        <v>3.4962377111228758E-2</v>
      </c>
      <c r="I9034" s="19"/>
      <c r="J9034" s="19">
        <v>0.69549422568120767</v>
      </c>
      <c r="K9034" s="19"/>
      <c r="L9034" s="19">
        <v>1.5380737307442383</v>
      </c>
      <c r="M9034" s="19"/>
      <c r="N9034" s="19">
        <v>0.98258794729589749</v>
      </c>
      <c r="O9034" s="19"/>
      <c r="P9034" s="50">
        <v>1.7375665389981121</v>
      </c>
      <c r="R9034" s="9" t="s">
        <v>0</v>
      </c>
    </row>
    <row r="9035" spans="2:18" x14ac:dyDescent="0.2">
      <c r="B9035" s="25">
        <v>8805</v>
      </c>
      <c r="C9035" s="193"/>
      <c r="D9035" s="19">
        <v>0.21458818239532312</v>
      </c>
      <c r="E9035" s="19">
        <v>5.3315776782041087E-2</v>
      </c>
      <c r="F9035" s="19"/>
      <c r="G9035" s="19"/>
      <c r="H9035" s="19">
        <v>0.12290813379360969</v>
      </c>
      <c r="I9035" s="19"/>
      <c r="J9035" s="19">
        <v>0.69588561603907007</v>
      </c>
      <c r="K9035" s="19">
        <v>8.658006934912077E-2</v>
      </c>
      <c r="L9035" s="19"/>
      <c r="M9035" s="19"/>
      <c r="N9035" s="19">
        <v>0.47311838226136588</v>
      </c>
      <c r="O9035" s="19">
        <v>3.9610830835696727E-2</v>
      </c>
      <c r="P9035" s="50"/>
      <c r="R9035" s="9" t="s">
        <v>0</v>
      </c>
    </row>
    <row r="9036" spans="2:18" x14ac:dyDescent="0.2">
      <c r="B9036" s="25">
        <v>8806</v>
      </c>
      <c r="C9036" s="193">
        <v>0.6991128218441357</v>
      </c>
      <c r="D9036" s="19"/>
      <c r="E9036" s="19">
        <v>1.876145349928044</v>
      </c>
      <c r="F9036" s="19"/>
      <c r="G9036" s="19">
        <v>1.0806152376564411</v>
      </c>
      <c r="H9036" s="19"/>
      <c r="I9036" s="19">
        <v>1.34178510687499</v>
      </c>
      <c r="J9036" s="19"/>
      <c r="K9036" s="19">
        <v>0.96074450581410376</v>
      </c>
      <c r="L9036" s="19"/>
      <c r="M9036" s="19">
        <v>0.55918381450827825</v>
      </c>
      <c r="N9036" s="19"/>
      <c r="O9036" s="19">
        <v>0.83565179617594809</v>
      </c>
      <c r="P9036" s="50"/>
      <c r="R9036" s="9" t="s">
        <v>0</v>
      </c>
    </row>
    <row r="9037" spans="2:18" x14ac:dyDescent="0.2">
      <c r="B9037" s="25">
        <v>8807</v>
      </c>
      <c r="C9037" s="193">
        <v>0.96268658380707439</v>
      </c>
      <c r="D9037" s="19"/>
      <c r="E9037" s="19">
        <v>0.7134236405957588</v>
      </c>
      <c r="F9037" s="19"/>
      <c r="G9037" s="19">
        <v>0.15196998414556709</v>
      </c>
      <c r="H9037" s="19"/>
      <c r="I9037" s="19">
        <v>1.0507545833762806</v>
      </c>
      <c r="J9037" s="19"/>
      <c r="K9037" s="19">
        <v>0.92236460086222194</v>
      </c>
      <c r="L9037" s="19"/>
      <c r="M9037" s="19">
        <v>1.0697365138088526</v>
      </c>
      <c r="N9037" s="19"/>
      <c r="O9037" s="19">
        <v>1.2270277871091608</v>
      </c>
      <c r="P9037" s="50"/>
      <c r="R9037" s="9" t="s">
        <v>0</v>
      </c>
    </row>
    <row r="9038" spans="2:18" x14ac:dyDescent="0.2">
      <c r="B9038" s="25">
        <v>8808</v>
      </c>
      <c r="C9038" s="193"/>
      <c r="D9038" s="19">
        <v>0.23581449638203333</v>
      </c>
      <c r="E9038" s="19"/>
      <c r="F9038" s="19">
        <v>0.41002756785106953</v>
      </c>
      <c r="G9038" s="19"/>
      <c r="H9038" s="19">
        <v>1.186234436189006</v>
      </c>
      <c r="I9038" s="19"/>
      <c r="J9038" s="19">
        <v>0.31926523262496187</v>
      </c>
      <c r="K9038" s="19"/>
      <c r="L9038" s="19">
        <v>6.8769801147808202E-2</v>
      </c>
      <c r="M9038" s="19"/>
      <c r="N9038" s="19">
        <v>0.84400126144989618</v>
      </c>
      <c r="O9038" s="19"/>
      <c r="P9038" s="50">
        <v>0.31453001697211125</v>
      </c>
      <c r="R9038" s="9" t="s">
        <v>0</v>
      </c>
    </row>
    <row r="9039" spans="2:18" x14ac:dyDescent="0.2">
      <c r="B9039" s="25">
        <v>8809</v>
      </c>
      <c r="C9039" s="193">
        <v>1.4887201482278862</v>
      </c>
      <c r="D9039" s="19"/>
      <c r="E9039" s="19">
        <v>0.62746417163396695</v>
      </c>
      <c r="F9039" s="19"/>
      <c r="G9039" s="19">
        <v>1.8408043298573071</v>
      </c>
      <c r="H9039" s="19"/>
      <c r="I9039" s="19">
        <v>1.0622801056280367</v>
      </c>
      <c r="J9039" s="19"/>
      <c r="K9039" s="19">
        <v>0.84557139449219765</v>
      </c>
      <c r="L9039" s="19"/>
      <c r="M9039" s="19">
        <v>0.75174825515870503</v>
      </c>
      <c r="N9039" s="19"/>
      <c r="O9039" s="19">
        <v>1.6132110170094383</v>
      </c>
      <c r="P9039" s="50"/>
      <c r="R9039" s="9" t="s">
        <v>0</v>
      </c>
    </row>
    <row r="9040" spans="2:18" x14ac:dyDescent="0.2">
      <c r="B9040" s="25">
        <v>8810</v>
      </c>
      <c r="C9040" s="193"/>
      <c r="D9040" s="19">
        <v>1.0217279254781324</v>
      </c>
      <c r="E9040" s="19"/>
      <c r="F9040" s="19">
        <v>0.75452841548390648</v>
      </c>
      <c r="G9040" s="19"/>
      <c r="H9040" s="19">
        <v>1.0514321036332965</v>
      </c>
      <c r="I9040" s="19"/>
      <c r="J9040" s="19">
        <v>0.40736369345464718</v>
      </c>
      <c r="K9040" s="19"/>
      <c r="L9040" s="19">
        <v>0.5983303781947974</v>
      </c>
      <c r="M9040" s="19">
        <v>0.48719686077832408</v>
      </c>
      <c r="N9040" s="19"/>
      <c r="O9040" s="19"/>
      <c r="P9040" s="50">
        <v>7.5722084213282762E-2</v>
      </c>
      <c r="R9040" s="9" t="s">
        <v>0</v>
      </c>
    </row>
    <row r="9041" spans="2:18" x14ac:dyDescent="0.2">
      <c r="B9041" s="25">
        <v>8811</v>
      </c>
      <c r="C9041" s="193">
        <v>1.3640739584371611</v>
      </c>
      <c r="D9041" s="19"/>
      <c r="E9041" s="19">
        <v>0.88550109582172509</v>
      </c>
      <c r="F9041" s="19"/>
      <c r="G9041" s="19">
        <v>0.67113114339656532</v>
      </c>
      <c r="H9041" s="19"/>
      <c r="I9041" s="19">
        <v>0.60222372556679027</v>
      </c>
      <c r="J9041" s="19"/>
      <c r="K9041" s="19">
        <v>1.8829910088758077</v>
      </c>
      <c r="L9041" s="19"/>
      <c r="M9041" s="19">
        <v>0.75040362135584349</v>
      </c>
      <c r="N9041" s="19"/>
      <c r="O9041" s="19">
        <v>0.24835228953903812</v>
      </c>
      <c r="P9041" s="50"/>
      <c r="R9041" s="9" t="s">
        <v>0</v>
      </c>
    </row>
    <row r="9042" spans="2:18" x14ac:dyDescent="0.2">
      <c r="B9042" s="25">
        <v>8812</v>
      </c>
      <c r="C9042" s="193"/>
      <c r="D9042" s="19">
        <v>0.53878766368727016</v>
      </c>
      <c r="E9042" s="19">
        <v>0.56457275841863819</v>
      </c>
      <c r="F9042" s="19"/>
      <c r="G9042" s="19"/>
      <c r="H9042" s="19">
        <v>0.34453500782461827</v>
      </c>
      <c r="I9042" s="19">
        <v>0.14752327941201906</v>
      </c>
      <c r="J9042" s="19"/>
      <c r="K9042" s="19"/>
      <c r="L9042" s="19">
        <v>0.30075857159823971</v>
      </c>
      <c r="M9042" s="19">
        <v>0.19077634025839033</v>
      </c>
      <c r="N9042" s="19"/>
      <c r="O9042" s="19">
        <v>0.75265214695070637</v>
      </c>
      <c r="P9042" s="50"/>
      <c r="R9042" s="9" t="s">
        <v>0</v>
      </c>
    </row>
    <row r="9043" spans="2:18" x14ac:dyDescent="0.2">
      <c r="B9043" s="25">
        <v>8813</v>
      </c>
      <c r="C9043" s="193">
        <v>1.3679708990006501</v>
      </c>
      <c r="D9043" s="19"/>
      <c r="E9043" s="19">
        <v>1.9000195764169341</v>
      </c>
      <c r="F9043" s="19"/>
      <c r="G9043" s="19"/>
      <c r="H9043" s="19">
        <v>0.15321360044150045</v>
      </c>
      <c r="I9043" s="19">
        <v>1.1288679598343443</v>
      </c>
      <c r="J9043" s="19"/>
      <c r="K9043" s="19">
        <v>0.93469348215774373</v>
      </c>
      <c r="L9043" s="19"/>
      <c r="M9043" s="19">
        <v>1.3965102314892477</v>
      </c>
      <c r="N9043" s="19"/>
      <c r="O9043" s="19">
        <v>1.6621268588697018</v>
      </c>
      <c r="P9043" s="50"/>
      <c r="R9043" s="9" t="s">
        <v>0</v>
      </c>
    </row>
    <row r="9044" spans="2:18" x14ac:dyDescent="0.2">
      <c r="B9044" s="25">
        <v>8814</v>
      </c>
      <c r="C9044" s="193">
        <v>0.59453814457083121</v>
      </c>
      <c r="D9044" s="19"/>
      <c r="E9044" s="19">
        <v>0.24140425779753222</v>
      </c>
      <c r="F9044" s="19"/>
      <c r="G9044" s="19">
        <v>0.9559716922218745</v>
      </c>
      <c r="H9044" s="19"/>
      <c r="I9044" s="19">
        <v>0.75200314829516157</v>
      </c>
      <c r="J9044" s="19"/>
      <c r="K9044" s="19">
        <v>0.1907304786694016</v>
      </c>
      <c r="L9044" s="19"/>
      <c r="M9044" s="19">
        <v>1.0355972574822561</v>
      </c>
      <c r="N9044" s="19"/>
      <c r="O9044" s="19">
        <v>0.62443512093481213</v>
      </c>
      <c r="P9044" s="50"/>
      <c r="R9044" s="9" t="s">
        <v>0</v>
      </c>
    </row>
    <row r="9045" spans="2:18" x14ac:dyDescent="0.2">
      <c r="B9045" s="25">
        <v>8815</v>
      </c>
      <c r="C9045" s="193"/>
      <c r="D9045" s="19">
        <v>0.48661075698800066</v>
      </c>
      <c r="E9045" s="19"/>
      <c r="F9045" s="19">
        <v>0.1972700476466698</v>
      </c>
      <c r="G9045" s="19"/>
      <c r="H9045" s="19">
        <v>0.72319799845054777</v>
      </c>
      <c r="I9045" s="19"/>
      <c r="J9045" s="19">
        <v>1.2902477725469466E-2</v>
      </c>
      <c r="K9045" s="19"/>
      <c r="L9045" s="19">
        <v>0.44338658506251316</v>
      </c>
      <c r="M9045" s="19"/>
      <c r="N9045" s="19">
        <v>1.3047508140002562</v>
      </c>
      <c r="O9045" s="19"/>
      <c r="P9045" s="50">
        <v>0.86784681208314085</v>
      </c>
      <c r="R9045" s="9" t="s">
        <v>0</v>
      </c>
    </row>
    <row r="9046" spans="2:18" x14ac:dyDescent="0.2">
      <c r="B9046" s="25">
        <v>8816</v>
      </c>
      <c r="C9046" s="193">
        <v>0.10215103996842105</v>
      </c>
      <c r="D9046" s="19"/>
      <c r="E9046" s="19"/>
      <c r="F9046" s="19">
        <v>0.3226419053222318</v>
      </c>
      <c r="G9046" s="19"/>
      <c r="H9046" s="19">
        <v>0.39323843482200888</v>
      </c>
      <c r="I9046" s="19">
        <v>0.6684366537605354</v>
      </c>
      <c r="J9046" s="19"/>
      <c r="K9046" s="19">
        <v>2.3237064520964877E-2</v>
      </c>
      <c r="L9046" s="19"/>
      <c r="M9046" s="19">
        <v>1.5981081236515361E-2</v>
      </c>
      <c r="N9046" s="19"/>
      <c r="O9046" s="19">
        <v>0.39519085330474679</v>
      </c>
      <c r="P9046" s="50"/>
      <c r="R9046" s="9" t="s">
        <v>0</v>
      </c>
    </row>
    <row r="9047" spans="2:18" x14ac:dyDescent="0.2">
      <c r="B9047" s="25">
        <v>8817</v>
      </c>
      <c r="C9047" s="193">
        <v>2.0158235011410519</v>
      </c>
      <c r="D9047" s="19"/>
      <c r="E9047" s="19">
        <v>0.82289737384941386</v>
      </c>
      <c r="F9047" s="19"/>
      <c r="G9047" s="19">
        <v>1.262668326100264</v>
      </c>
      <c r="H9047" s="19"/>
      <c r="I9047" s="19">
        <v>0.45910313021539945</v>
      </c>
      <c r="J9047" s="19"/>
      <c r="K9047" s="19">
        <v>0.80537144777126835</v>
      </c>
      <c r="L9047" s="19"/>
      <c r="M9047" s="19"/>
      <c r="N9047" s="19">
        <v>0.46930338029853569</v>
      </c>
      <c r="O9047" s="19">
        <v>0.30274632827147874</v>
      </c>
      <c r="P9047" s="50"/>
      <c r="R9047" s="9" t="s">
        <v>0</v>
      </c>
    </row>
    <row r="9048" spans="2:18" x14ac:dyDescent="0.2">
      <c r="B9048" s="25">
        <v>8818</v>
      </c>
      <c r="C9048" s="193"/>
      <c r="D9048" s="19">
        <v>1.1302288031280014</v>
      </c>
      <c r="E9048" s="19"/>
      <c r="F9048" s="19">
        <v>0.82562674229812105</v>
      </c>
      <c r="G9048" s="19"/>
      <c r="H9048" s="19">
        <v>0.89308123136430162</v>
      </c>
      <c r="I9048" s="19"/>
      <c r="J9048" s="19">
        <v>1.8389919183116716</v>
      </c>
      <c r="K9048" s="19"/>
      <c r="L9048" s="19">
        <v>0.61611664047012216</v>
      </c>
      <c r="M9048" s="19"/>
      <c r="N9048" s="19">
        <v>0.99511044175526853</v>
      </c>
      <c r="O9048" s="19"/>
      <c r="P9048" s="50">
        <v>0.9671973063499778</v>
      </c>
      <c r="R9048" s="9" t="s">
        <v>0</v>
      </c>
    </row>
    <row r="9049" spans="2:18" x14ac:dyDescent="0.2">
      <c r="B9049" s="25">
        <v>8819</v>
      </c>
      <c r="C9049" s="193">
        <v>1.4232391463150988</v>
      </c>
      <c r="D9049" s="19"/>
      <c r="E9049" s="19">
        <v>1.420804660055828</v>
      </c>
      <c r="F9049" s="19"/>
      <c r="G9049" s="19">
        <v>1.8047136215965014</v>
      </c>
      <c r="H9049" s="19"/>
      <c r="I9049" s="19">
        <v>0.4568163430844332</v>
      </c>
      <c r="J9049" s="19"/>
      <c r="K9049" s="19">
        <v>1.4192704045613633</v>
      </c>
      <c r="L9049" s="19"/>
      <c r="M9049" s="19">
        <v>1.0717487925420155</v>
      </c>
      <c r="N9049" s="19"/>
      <c r="O9049" s="19">
        <v>0.93070939786674789</v>
      </c>
      <c r="P9049" s="50"/>
      <c r="R9049" s="9" t="s">
        <v>0</v>
      </c>
    </row>
    <row r="9050" spans="2:18" x14ac:dyDescent="0.2">
      <c r="B9050" s="25">
        <v>8820</v>
      </c>
      <c r="C9050" s="193"/>
      <c r="D9050" s="19">
        <v>0.64457760232438588</v>
      </c>
      <c r="E9050" s="19"/>
      <c r="F9050" s="19">
        <v>5.8526464411196445E-2</v>
      </c>
      <c r="G9050" s="19"/>
      <c r="H9050" s="19">
        <v>1.1082775812030465</v>
      </c>
      <c r="I9050" s="19">
        <v>8.8450300304184479E-2</v>
      </c>
      <c r="J9050" s="19"/>
      <c r="K9050" s="19">
        <v>5.9258746004960082E-2</v>
      </c>
      <c r="L9050" s="19"/>
      <c r="M9050" s="19">
        <v>9.2016661040438402E-2</v>
      </c>
      <c r="N9050" s="19"/>
      <c r="O9050" s="19"/>
      <c r="P9050" s="50">
        <v>1.0009394145621586</v>
      </c>
      <c r="R9050" s="9" t="s">
        <v>0</v>
      </c>
    </row>
    <row r="9051" spans="2:18" x14ac:dyDescent="0.2">
      <c r="B9051" s="25">
        <v>8821</v>
      </c>
      <c r="C9051" s="193">
        <v>1.1085330804682805</v>
      </c>
      <c r="D9051" s="19"/>
      <c r="E9051" s="19">
        <v>4.3645659351216955E-2</v>
      </c>
      <c r="F9051" s="19"/>
      <c r="G9051" s="19">
        <v>0.4603825071005066</v>
      </c>
      <c r="H9051" s="19"/>
      <c r="I9051" s="19">
        <v>0.37284064556518715</v>
      </c>
      <c r="J9051" s="19"/>
      <c r="K9051" s="19">
        <v>1.0264466660783058</v>
      </c>
      <c r="L9051" s="19"/>
      <c r="M9051" s="19">
        <v>0.39138791104016701</v>
      </c>
      <c r="N9051" s="19"/>
      <c r="O9051" s="19">
        <v>1.21994072570628</v>
      </c>
      <c r="P9051" s="50"/>
      <c r="R9051" s="9" t="s">
        <v>0</v>
      </c>
    </row>
    <row r="9052" spans="2:18" x14ac:dyDescent="0.2">
      <c r="B9052" s="25">
        <v>8822</v>
      </c>
      <c r="C9052" s="193">
        <v>0.22703212572509732</v>
      </c>
      <c r="D9052" s="19"/>
      <c r="E9052" s="19"/>
      <c r="F9052" s="19">
        <v>0.19300646597415791</v>
      </c>
      <c r="G9052" s="19">
        <v>0.24000077180111185</v>
      </c>
      <c r="H9052" s="19"/>
      <c r="I9052" s="19">
        <v>0.41079610816887618</v>
      </c>
      <c r="J9052" s="19"/>
      <c r="K9052" s="19">
        <v>3.5555478295505684E-2</v>
      </c>
      <c r="L9052" s="19"/>
      <c r="M9052" s="19"/>
      <c r="N9052" s="19">
        <v>0.3967519162678631</v>
      </c>
      <c r="O9052" s="19"/>
      <c r="P9052" s="50">
        <v>0.15606330983724528</v>
      </c>
      <c r="R9052" s="9" t="s">
        <v>0</v>
      </c>
    </row>
    <row r="9053" spans="2:18" x14ac:dyDescent="0.2">
      <c r="B9053" s="25">
        <v>8823</v>
      </c>
      <c r="C9053" s="193">
        <v>0.45196681909482528</v>
      </c>
      <c r="D9053" s="19"/>
      <c r="E9053" s="19">
        <v>3.5221229429467323E-2</v>
      </c>
      <c r="F9053" s="19"/>
      <c r="G9053" s="19">
        <v>0.52367005000832467</v>
      </c>
      <c r="H9053" s="19"/>
      <c r="I9053" s="19"/>
      <c r="J9053" s="19">
        <v>0.45499067861389725</v>
      </c>
      <c r="K9053" s="19">
        <v>0.20350866984969052</v>
      </c>
      <c r="L9053" s="19"/>
      <c r="M9053" s="19">
        <v>0.15782027075574476</v>
      </c>
      <c r="N9053" s="19"/>
      <c r="O9053" s="19">
        <v>0.38819177382650299</v>
      </c>
      <c r="P9053" s="50"/>
      <c r="R9053" s="9" t="s">
        <v>0</v>
      </c>
    </row>
    <row r="9054" spans="2:18" x14ac:dyDescent="0.2">
      <c r="B9054" s="25">
        <v>8824</v>
      </c>
      <c r="C9054" s="193">
        <v>0.12033660390472249</v>
      </c>
      <c r="D9054" s="19"/>
      <c r="E9054" s="19">
        <v>1.1502490517167621</v>
      </c>
      <c r="F9054" s="19"/>
      <c r="G9054" s="19">
        <v>0.87885076742884138</v>
      </c>
      <c r="H9054" s="19"/>
      <c r="I9054" s="19">
        <v>0.4483699878303416</v>
      </c>
      <c r="J9054" s="19"/>
      <c r="K9054" s="19">
        <v>0.29654778448897018</v>
      </c>
      <c r="L9054" s="19"/>
      <c r="M9054" s="19">
        <v>0.63688487464676413</v>
      </c>
      <c r="N9054" s="19"/>
      <c r="O9054" s="19">
        <v>1.1075154048979714</v>
      </c>
      <c r="P9054" s="50"/>
      <c r="R9054" s="9" t="s">
        <v>0</v>
      </c>
    </row>
    <row r="9055" spans="2:18" x14ac:dyDescent="0.2">
      <c r="B9055" s="25">
        <v>8825</v>
      </c>
      <c r="C9055" s="193"/>
      <c r="D9055" s="19">
        <v>0.37871052873717492</v>
      </c>
      <c r="E9055" s="19">
        <v>0.32264024350431569</v>
      </c>
      <c r="F9055" s="19"/>
      <c r="G9055" s="19">
        <v>0.67848076450265815</v>
      </c>
      <c r="H9055" s="19"/>
      <c r="I9055" s="19"/>
      <c r="J9055" s="19">
        <v>0.36020505521354368</v>
      </c>
      <c r="K9055" s="19">
        <v>0.30162626265553555</v>
      </c>
      <c r="L9055" s="19"/>
      <c r="M9055" s="19">
        <v>0.74187927005175536</v>
      </c>
      <c r="N9055" s="19"/>
      <c r="O9055" s="19">
        <v>0.23473361287964109</v>
      </c>
      <c r="P9055" s="50"/>
      <c r="R9055" s="9" t="s">
        <v>0</v>
      </c>
    </row>
    <row r="9056" spans="2:18" x14ac:dyDescent="0.2">
      <c r="B9056" s="25">
        <v>8826</v>
      </c>
      <c r="C9056" s="193">
        <v>0.83828119429118286</v>
      </c>
      <c r="D9056" s="19"/>
      <c r="E9056" s="19">
        <v>1.3365852391432833</v>
      </c>
      <c r="F9056" s="19"/>
      <c r="G9056" s="19">
        <v>0.3771450108276107</v>
      </c>
      <c r="H9056" s="19"/>
      <c r="I9056" s="19">
        <v>0.60150584013451647</v>
      </c>
      <c r="J9056" s="19"/>
      <c r="K9056" s="19">
        <v>1.3307601127793034</v>
      </c>
      <c r="L9056" s="19"/>
      <c r="M9056" s="19">
        <v>1.2086738283923499</v>
      </c>
      <c r="N9056" s="19"/>
      <c r="O9056" s="19">
        <v>0.59184077425645587</v>
      </c>
      <c r="P9056" s="50"/>
      <c r="R9056" s="9" t="s">
        <v>0</v>
      </c>
    </row>
    <row r="9057" spans="2:18" x14ac:dyDescent="0.2">
      <c r="B9057" s="25">
        <v>8827</v>
      </c>
      <c r="C9057" s="193"/>
      <c r="D9057" s="19">
        <v>0.33418685008306293</v>
      </c>
      <c r="E9057" s="19">
        <v>0.21240212794671784</v>
      </c>
      <c r="F9057" s="19"/>
      <c r="G9057" s="19"/>
      <c r="H9057" s="19">
        <v>0.61212062387269617</v>
      </c>
      <c r="I9057" s="19">
        <v>0.27227263208446062</v>
      </c>
      <c r="J9057" s="19"/>
      <c r="K9057" s="19">
        <v>6.7052016600569461E-2</v>
      </c>
      <c r="L9057" s="19"/>
      <c r="M9057" s="19"/>
      <c r="N9057" s="19">
        <v>0.41677334274498112</v>
      </c>
      <c r="O9057" s="19"/>
      <c r="P9057" s="50">
        <v>0.17952558238705221</v>
      </c>
      <c r="R9057" s="9" t="s">
        <v>0</v>
      </c>
    </row>
    <row r="9058" spans="2:18" x14ac:dyDescent="0.2">
      <c r="B9058" s="25">
        <v>8828</v>
      </c>
      <c r="C9058" s="193">
        <v>0.99300896377313874</v>
      </c>
      <c r="D9058" s="19"/>
      <c r="E9058" s="19">
        <v>0.96594552038703074</v>
      </c>
      <c r="F9058" s="19"/>
      <c r="G9058" s="19">
        <v>0.90719464548531281</v>
      </c>
      <c r="H9058" s="19"/>
      <c r="I9058" s="19">
        <v>0.40338577703085632</v>
      </c>
      <c r="J9058" s="19"/>
      <c r="K9058" s="19">
        <v>0.78783948104753454</v>
      </c>
      <c r="L9058" s="19"/>
      <c r="M9058" s="19">
        <v>0.24094574182419329</v>
      </c>
      <c r="N9058" s="19"/>
      <c r="O9058" s="19">
        <v>1.0198117818141599</v>
      </c>
      <c r="P9058" s="50"/>
      <c r="R9058" s="9" t="s">
        <v>0</v>
      </c>
    </row>
    <row r="9059" spans="2:18" x14ac:dyDescent="0.2">
      <c r="B9059" s="25">
        <v>8829</v>
      </c>
      <c r="C9059" s="193">
        <v>0.77493594884290007</v>
      </c>
      <c r="D9059" s="19"/>
      <c r="E9059" s="19">
        <v>0.45653270064259244</v>
      </c>
      <c r="F9059" s="19"/>
      <c r="G9059" s="19">
        <v>1.8359577305219175</v>
      </c>
      <c r="H9059" s="19"/>
      <c r="I9059" s="19">
        <v>1.3067311270107131</v>
      </c>
      <c r="J9059" s="19"/>
      <c r="K9059" s="19">
        <v>1.7374498383059556</v>
      </c>
      <c r="L9059" s="19"/>
      <c r="M9059" s="19">
        <v>0.9040116687658567</v>
      </c>
      <c r="N9059" s="19"/>
      <c r="O9059" s="19">
        <v>1.1399619462777033</v>
      </c>
      <c r="P9059" s="50"/>
      <c r="R9059" s="9" t="s">
        <v>0</v>
      </c>
    </row>
    <row r="9060" spans="2:18" x14ac:dyDescent="0.2">
      <c r="B9060" s="25">
        <v>8830</v>
      </c>
      <c r="C9060" s="193">
        <v>0.62380156466976522</v>
      </c>
      <c r="D9060" s="19"/>
      <c r="E9060" s="19">
        <v>0.60977466107105394</v>
      </c>
      <c r="F9060" s="19"/>
      <c r="G9060" s="19">
        <v>9.6790825109932213E-2</v>
      </c>
      <c r="H9060" s="19"/>
      <c r="I9060" s="19">
        <v>0.17575468169704669</v>
      </c>
      <c r="J9060" s="19"/>
      <c r="K9060" s="19"/>
      <c r="L9060" s="19">
        <v>3.769648559294643E-2</v>
      </c>
      <c r="M9060" s="19">
        <v>7.0727281892287983E-2</v>
      </c>
      <c r="N9060" s="19"/>
      <c r="O9060" s="19">
        <v>0.55612982471103978</v>
      </c>
      <c r="P9060" s="50"/>
      <c r="R9060" s="9" t="s">
        <v>0</v>
      </c>
    </row>
    <row r="9061" spans="2:18" x14ac:dyDescent="0.2">
      <c r="B9061" s="25">
        <v>8831</v>
      </c>
      <c r="C9061" s="193"/>
      <c r="D9061" s="19">
        <v>0.66370966085789651</v>
      </c>
      <c r="E9061" s="19"/>
      <c r="F9061" s="19">
        <v>0.77116912748184352</v>
      </c>
      <c r="G9061" s="19"/>
      <c r="H9061" s="19">
        <v>0.31618360598152423</v>
      </c>
      <c r="I9061" s="19"/>
      <c r="J9061" s="19">
        <v>0.21332951380619367</v>
      </c>
      <c r="K9061" s="19">
        <v>0.16728782000451983</v>
      </c>
      <c r="L9061" s="19"/>
      <c r="M9061" s="19"/>
      <c r="N9061" s="19">
        <v>0.35984832632012081</v>
      </c>
      <c r="O9061" s="19"/>
      <c r="P9061" s="50">
        <v>0.7038311531483149</v>
      </c>
      <c r="R9061" s="9" t="s">
        <v>0</v>
      </c>
    </row>
    <row r="9062" spans="2:18" x14ac:dyDescent="0.2">
      <c r="B9062" s="25">
        <v>8832</v>
      </c>
      <c r="C9062" s="193"/>
      <c r="D9062" s="19">
        <v>2.3423639308851569E-2</v>
      </c>
      <c r="E9062" s="19">
        <v>0.83276295231617714</v>
      </c>
      <c r="F9062" s="19"/>
      <c r="G9062" s="19">
        <v>1.1359204571089836</v>
      </c>
      <c r="H9062" s="19"/>
      <c r="I9062" s="19">
        <v>0.32310293504552884</v>
      </c>
      <c r="J9062" s="19"/>
      <c r="K9062" s="19">
        <v>0.26655436203671495</v>
      </c>
      <c r="L9062" s="19"/>
      <c r="M9062" s="19">
        <v>1.1771519213728232</v>
      </c>
      <c r="N9062" s="19"/>
      <c r="O9062" s="19">
        <v>0.47300077198134799</v>
      </c>
      <c r="P9062" s="50"/>
      <c r="R9062" s="9" t="s">
        <v>0</v>
      </c>
    </row>
    <row r="9063" spans="2:18" x14ac:dyDescent="0.2">
      <c r="B9063" s="25">
        <v>8833</v>
      </c>
      <c r="C9063" s="193"/>
      <c r="D9063" s="19">
        <v>1.2966472430688105</v>
      </c>
      <c r="E9063" s="19"/>
      <c r="F9063" s="19">
        <v>0.46326558570273468</v>
      </c>
      <c r="G9063" s="19"/>
      <c r="H9063" s="19">
        <v>0.51826740204159594</v>
      </c>
      <c r="I9063" s="19">
        <v>0.22015893232992662</v>
      </c>
      <c r="J9063" s="19"/>
      <c r="K9063" s="19"/>
      <c r="L9063" s="19">
        <v>1.5761855063454064</v>
      </c>
      <c r="M9063" s="19"/>
      <c r="N9063" s="19">
        <v>0.65314828922508017</v>
      </c>
      <c r="O9063" s="19"/>
      <c r="P9063" s="50">
        <v>0.86205340969783706</v>
      </c>
      <c r="R9063" s="9" t="s">
        <v>0</v>
      </c>
    </row>
    <row r="9064" spans="2:18" x14ac:dyDescent="0.2">
      <c r="B9064" s="25">
        <v>8834</v>
      </c>
      <c r="C9064" s="193"/>
      <c r="D9064" s="19">
        <v>1.3994653372153043</v>
      </c>
      <c r="E9064" s="19"/>
      <c r="F9064" s="19">
        <v>0.51045579354394277</v>
      </c>
      <c r="G9064" s="19"/>
      <c r="H9064" s="19">
        <v>0.9066497732957991</v>
      </c>
      <c r="I9064" s="19"/>
      <c r="J9064" s="19">
        <v>0.81510452147569179</v>
      </c>
      <c r="K9064" s="19"/>
      <c r="L9064" s="19">
        <v>0.48548376297129897</v>
      </c>
      <c r="M9064" s="19"/>
      <c r="N9064" s="19">
        <v>0.85022253285817362</v>
      </c>
      <c r="O9064" s="19"/>
      <c r="P9064" s="50">
        <v>0.52664645247351116</v>
      </c>
      <c r="R9064" s="9" t="s">
        <v>0</v>
      </c>
    </row>
    <row r="9065" spans="2:18" x14ac:dyDescent="0.2">
      <c r="B9065" s="25">
        <v>8835</v>
      </c>
      <c r="C9065" s="193">
        <v>2.3218878439512944</v>
      </c>
      <c r="D9065" s="19"/>
      <c r="E9065" s="19">
        <v>1.5566152454740385</v>
      </c>
      <c r="F9065" s="19"/>
      <c r="G9065" s="19">
        <v>2.1844565273500836</v>
      </c>
      <c r="H9065" s="19"/>
      <c r="I9065" s="19">
        <v>1.6177683519384383</v>
      </c>
      <c r="J9065" s="19"/>
      <c r="K9065" s="19">
        <v>1.6658454628220785</v>
      </c>
      <c r="L9065" s="19"/>
      <c r="M9065" s="19">
        <v>2.1805340513564317</v>
      </c>
      <c r="N9065" s="19"/>
      <c r="O9065" s="19">
        <v>1.3875258531494925</v>
      </c>
      <c r="P9065" s="50"/>
      <c r="R9065" s="9" t="s">
        <v>0</v>
      </c>
    </row>
    <row r="9066" spans="2:18" x14ac:dyDescent="0.2">
      <c r="B9066" s="25">
        <v>8836</v>
      </c>
      <c r="C9066" s="193"/>
      <c r="D9066" s="19">
        <v>8.9468286906166011E-2</v>
      </c>
      <c r="E9066" s="19"/>
      <c r="F9066" s="19">
        <v>0.5088984334317932</v>
      </c>
      <c r="G9066" s="19"/>
      <c r="H9066" s="19">
        <v>4.724843065578184E-2</v>
      </c>
      <c r="I9066" s="19"/>
      <c r="J9066" s="19">
        <v>0.58319558135045024</v>
      </c>
      <c r="K9066" s="19"/>
      <c r="L9066" s="19">
        <v>0.52198677406875604</v>
      </c>
      <c r="M9066" s="19">
        <v>0.11235798089415805</v>
      </c>
      <c r="N9066" s="19"/>
      <c r="O9066" s="19"/>
      <c r="P9066" s="50">
        <v>0.10019337126548618</v>
      </c>
      <c r="R9066" s="9" t="s">
        <v>0</v>
      </c>
    </row>
    <row r="9067" spans="2:18" x14ac:dyDescent="0.2">
      <c r="B9067" s="25">
        <v>8837</v>
      </c>
      <c r="C9067" s="193"/>
      <c r="D9067" s="19">
        <v>0.4597297629231748</v>
      </c>
      <c r="E9067" s="19"/>
      <c r="F9067" s="19">
        <v>0.34069764665370933</v>
      </c>
      <c r="G9067" s="19">
        <v>0.2581623171972115</v>
      </c>
      <c r="H9067" s="19"/>
      <c r="I9067" s="19"/>
      <c r="J9067" s="19">
        <v>0.6986391711241462</v>
      </c>
      <c r="K9067" s="19"/>
      <c r="L9067" s="19">
        <v>0.20620375742866801</v>
      </c>
      <c r="M9067" s="19"/>
      <c r="N9067" s="19">
        <v>0.34236601972258879</v>
      </c>
      <c r="O9067" s="19">
        <v>0.94396818305040242</v>
      </c>
      <c r="P9067" s="50"/>
      <c r="R9067" s="9" t="s">
        <v>0</v>
      </c>
    </row>
    <row r="9068" spans="2:18" x14ac:dyDescent="0.2">
      <c r="B9068" s="25">
        <v>8838</v>
      </c>
      <c r="C9068" s="193"/>
      <c r="D9068" s="19">
        <v>0.47642975045741104</v>
      </c>
      <c r="E9068" s="19"/>
      <c r="F9068" s="19">
        <v>1.0106627891505382</v>
      </c>
      <c r="G9068" s="19"/>
      <c r="H9068" s="19">
        <v>0.51347489783508971</v>
      </c>
      <c r="I9068" s="19"/>
      <c r="J9068" s="19">
        <v>0.88181521867512469</v>
      </c>
      <c r="K9068" s="19"/>
      <c r="L9068" s="19">
        <v>0.92906289772791728</v>
      </c>
      <c r="M9068" s="19"/>
      <c r="N9068" s="19">
        <v>0.90880816753998717</v>
      </c>
      <c r="O9068" s="19"/>
      <c r="P9068" s="50">
        <v>0.7351098937330226</v>
      </c>
      <c r="R9068" s="9" t="s">
        <v>0</v>
      </c>
    </row>
    <row r="9069" spans="2:18" x14ac:dyDescent="0.2">
      <c r="B9069" s="25">
        <v>8839</v>
      </c>
      <c r="C9069" s="193"/>
      <c r="D9069" s="19">
        <v>0.99933729634904767</v>
      </c>
      <c r="E9069" s="19"/>
      <c r="F9069" s="19">
        <v>0.64343346567325255</v>
      </c>
      <c r="G9069" s="19"/>
      <c r="H9069" s="19">
        <v>0.31165099475230729</v>
      </c>
      <c r="I9069" s="19"/>
      <c r="J9069" s="19">
        <v>0.79658649434468587</v>
      </c>
      <c r="K9069" s="19"/>
      <c r="L9069" s="19">
        <v>0.12033220190964349</v>
      </c>
      <c r="M9069" s="19"/>
      <c r="N9069" s="19">
        <v>0.84469154476730723</v>
      </c>
      <c r="O9069" s="19"/>
      <c r="P9069" s="50">
        <v>0.49556663668429884</v>
      </c>
      <c r="R9069" s="9" t="s">
        <v>0</v>
      </c>
    </row>
    <row r="9070" spans="2:18" x14ac:dyDescent="0.2">
      <c r="B9070" s="25">
        <v>8840</v>
      </c>
      <c r="C9070" s="193"/>
      <c r="D9070" s="19">
        <v>0.55219856973100012</v>
      </c>
      <c r="E9070" s="19">
        <v>0.52516538186471795</v>
      </c>
      <c r="F9070" s="19"/>
      <c r="G9070" s="19">
        <v>0.88609071994218347</v>
      </c>
      <c r="H9070" s="19"/>
      <c r="I9070" s="19">
        <v>0.34982263368570643</v>
      </c>
      <c r="J9070" s="19"/>
      <c r="K9070" s="19">
        <v>0.18500153667212851</v>
      </c>
      <c r="L9070" s="19"/>
      <c r="M9070" s="19"/>
      <c r="N9070" s="19">
        <v>0.48459039273050802</v>
      </c>
      <c r="O9070" s="19">
        <v>0.27343567082374826</v>
      </c>
      <c r="P9070" s="50"/>
      <c r="R9070" s="9" t="s">
        <v>0</v>
      </c>
    </row>
    <row r="9071" spans="2:18" x14ac:dyDescent="0.2">
      <c r="B9071" s="25">
        <v>8841</v>
      </c>
      <c r="C9071" s="193"/>
      <c r="D9071" s="19">
        <v>0.48317968768414282</v>
      </c>
      <c r="E9071" s="19">
        <v>0.69353083823878514</v>
      </c>
      <c r="F9071" s="19"/>
      <c r="G9071" s="19">
        <v>0.77658189931420651</v>
      </c>
      <c r="H9071" s="19"/>
      <c r="I9071" s="19"/>
      <c r="J9071" s="19">
        <v>0.27981325600187251</v>
      </c>
      <c r="K9071" s="19">
        <v>0.82829812639276224</v>
      </c>
      <c r="L9071" s="19"/>
      <c r="M9071" s="19"/>
      <c r="N9071" s="19">
        <v>0.81621602312158381</v>
      </c>
      <c r="O9071" s="19">
        <v>0.43671287596769864</v>
      </c>
      <c r="P9071" s="50"/>
      <c r="R9071" s="9" t="s">
        <v>0</v>
      </c>
    </row>
    <row r="9072" spans="2:18" x14ac:dyDescent="0.2">
      <c r="B9072" s="25">
        <v>8842</v>
      </c>
      <c r="C9072" s="193"/>
      <c r="D9072" s="19">
        <v>0.74793227897517489</v>
      </c>
      <c r="E9072" s="19">
        <v>0.6107850619967502</v>
      </c>
      <c r="F9072" s="19"/>
      <c r="G9072" s="19"/>
      <c r="H9072" s="19">
        <v>0.31368259570108936</v>
      </c>
      <c r="I9072" s="19"/>
      <c r="J9072" s="19">
        <v>0.4356252838702056</v>
      </c>
      <c r="K9072" s="19">
        <v>0.62028408745497865</v>
      </c>
      <c r="L9072" s="19"/>
      <c r="M9072" s="19">
        <v>0.43945378696683557</v>
      </c>
      <c r="N9072" s="19"/>
      <c r="O9072" s="19"/>
      <c r="P9072" s="50">
        <v>0.57335567229887507</v>
      </c>
      <c r="R9072" s="9" t="s">
        <v>0</v>
      </c>
    </row>
    <row r="9073" spans="2:18" x14ac:dyDescent="0.2">
      <c r="B9073" s="25">
        <v>8843</v>
      </c>
      <c r="C9073" s="193">
        <v>0.96424250471106587</v>
      </c>
      <c r="D9073" s="19"/>
      <c r="E9073" s="19">
        <v>0.65189284290085947</v>
      </c>
      <c r="F9073" s="19"/>
      <c r="G9073" s="19"/>
      <c r="H9073" s="19">
        <v>1.5246270311668496E-2</v>
      </c>
      <c r="I9073" s="19"/>
      <c r="J9073" s="19">
        <v>0.34600769613277788</v>
      </c>
      <c r="K9073" s="19">
        <v>0.76064707961796163</v>
      </c>
      <c r="L9073" s="19"/>
      <c r="M9073" s="19">
        <v>1.9089839243625313</v>
      </c>
      <c r="N9073" s="19"/>
      <c r="O9073" s="19">
        <v>0.42400634431355277</v>
      </c>
      <c r="P9073" s="50"/>
      <c r="R9073" s="9" t="s">
        <v>0</v>
      </c>
    </row>
    <row r="9074" spans="2:18" x14ac:dyDescent="0.2">
      <c r="B9074" s="25">
        <v>8844</v>
      </c>
      <c r="C9074" s="193">
        <v>0.46178126991881396</v>
      </c>
      <c r="D9074" s="19"/>
      <c r="E9074" s="19">
        <v>0.1923084826461752</v>
      </c>
      <c r="F9074" s="19"/>
      <c r="G9074" s="19">
        <v>0.83458817276419839</v>
      </c>
      <c r="H9074" s="19"/>
      <c r="I9074" s="19"/>
      <c r="J9074" s="19">
        <v>0.52231169063134519</v>
      </c>
      <c r="K9074" s="19">
        <v>0.58158161008325326</v>
      </c>
      <c r="L9074" s="19"/>
      <c r="M9074" s="19"/>
      <c r="N9074" s="19">
        <v>0.41503441203476243</v>
      </c>
      <c r="O9074" s="19"/>
      <c r="P9074" s="50">
        <v>5.9121226802810747E-2</v>
      </c>
      <c r="R9074" s="9" t="s">
        <v>0</v>
      </c>
    </row>
    <row r="9075" spans="2:18" x14ac:dyDescent="0.2">
      <c r="B9075" s="25">
        <v>8845</v>
      </c>
      <c r="C9075" s="193">
        <v>2.5723189827277011</v>
      </c>
      <c r="D9075" s="19"/>
      <c r="E9075" s="19">
        <v>1.895862390856536</v>
      </c>
      <c r="F9075" s="19"/>
      <c r="G9075" s="19">
        <v>1.7349956695579871</v>
      </c>
      <c r="H9075" s="19"/>
      <c r="I9075" s="19">
        <v>1.9753198828657159</v>
      </c>
      <c r="J9075" s="19"/>
      <c r="K9075" s="19">
        <v>1.7575342918270533</v>
      </c>
      <c r="L9075" s="19"/>
      <c r="M9075" s="19">
        <v>2.5495368444006936</v>
      </c>
      <c r="N9075" s="19"/>
      <c r="O9075" s="19">
        <v>1.5807096937635361</v>
      </c>
      <c r="P9075" s="50"/>
      <c r="R9075" s="9" t="s">
        <v>0</v>
      </c>
    </row>
    <row r="9076" spans="2:18" x14ac:dyDescent="0.2">
      <c r="B9076" s="25">
        <v>8846</v>
      </c>
      <c r="C9076" s="193">
        <v>0.84028315002731957</v>
      </c>
      <c r="D9076" s="19"/>
      <c r="E9076" s="19">
        <v>1.038017906225956</v>
      </c>
      <c r="F9076" s="19"/>
      <c r="G9076" s="19">
        <v>1.5870264305184203</v>
      </c>
      <c r="H9076" s="19"/>
      <c r="I9076" s="19">
        <v>0.22158705648122562</v>
      </c>
      <c r="J9076" s="19"/>
      <c r="K9076" s="19">
        <v>1.4650688984195426</v>
      </c>
      <c r="L9076" s="19"/>
      <c r="M9076" s="19">
        <v>1.5209673280764491</v>
      </c>
      <c r="N9076" s="19"/>
      <c r="O9076" s="19">
        <v>0.87210250355975616</v>
      </c>
      <c r="P9076" s="50"/>
      <c r="R9076" s="9" t="s">
        <v>0</v>
      </c>
    </row>
    <row r="9077" spans="2:18" x14ac:dyDescent="0.2">
      <c r="B9077" s="25">
        <v>8847</v>
      </c>
      <c r="C9077" s="193"/>
      <c r="D9077" s="19">
        <v>0.44037127961836081</v>
      </c>
      <c r="E9077" s="19"/>
      <c r="F9077" s="19">
        <v>0.5407658026544776</v>
      </c>
      <c r="G9077" s="19"/>
      <c r="H9077" s="19">
        <v>0.41117241509869107</v>
      </c>
      <c r="I9077" s="19">
        <v>9.1922714326514735E-2</v>
      </c>
      <c r="J9077" s="19"/>
      <c r="K9077" s="19"/>
      <c r="L9077" s="19">
        <v>3.01531590411942E-2</v>
      </c>
      <c r="M9077" s="19"/>
      <c r="N9077" s="19">
        <v>0.82844797263777936</v>
      </c>
      <c r="O9077" s="19"/>
      <c r="P9077" s="50">
        <v>0.55863588711652856</v>
      </c>
      <c r="R9077" s="9" t="s">
        <v>0</v>
      </c>
    </row>
    <row r="9078" spans="2:18" x14ac:dyDescent="0.2">
      <c r="B9078" s="25">
        <v>8848</v>
      </c>
      <c r="C9078" s="193">
        <v>8.3446099173306018E-2</v>
      </c>
      <c r="D9078" s="19"/>
      <c r="E9078" s="19"/>
      <c r="F9078" s="19">
        <v>7.8952461253626732E-2</v>
      </c>
      <c r="G9078" s="19">
        <v>0.33982846685737833</v>
      </c>
      <c r="H9078" s="19"/>
      <c r="I9078" s="19">
        <v>0.19953838342936522</v>
      </c>
      <c r="J9078" s="19"/>
      <c r="K9078" s="19">
        <v>0.3096790299250623</v>
      </c>
      <c r="L9078" s="19"/>
      <c r="M9078" s="19">
        <v>0.43766913367107024</v>
      </c>
      <c r="N9078" s="19"/>
      <c r="O9078" s="19"/>
      <c r="P9078" s="50">
        <v>0.11629233967311348</v>
      </c>
      <c r="R9078" s="9" t="s">
        <v>0</v>
      </c>
    </row>
    <row r="9079" spans="2:18" x14ac:dyDescent="0.2">
      <c r="B9079" s="25">
        <v>8849</v>
      </c>
      <c r="C9079" s="193">
        <v>7.7487305809325446E-2</v>
      </c>
      <c r="D9079" s="19"/>
      <c r="E9079" s="19"/>
      <c r="F9079" s="19">
        <v>0.33706101368627644</v>
      </c>
      <c r="G9079" s="19">
        <v>0.18689770037379302</v>
      </c>
      <c r="H9079" s="19"/>
      <c r="I9079" s="19"/>
      <c r="J9079" s="19">
        <v>1.3136120291140891</v>
      </c>
      <c r="K9079" s="19"/>
      <c r="L9079" s="19">
        <v>0.66491467678999649</v>
      </c>
      <c r="M9079" s="19"/>
      <c r="N9079" s="19">
        <v>2.2023289604547225</v>
      </c>
      <c r="O9079" s="19"/>
      <c r="P9079" s="50">
        <v>0.56736582662487434</v>
      </c>
      <c r="R9079" s="9" t="s">
        <v>0</v>
      </c>
    </row>
    <row r="9080" spans="2:18" x14ac:dyDescent="0.2">
      <c r="B9080" s="25">
        <v>8850</v>
      </c>
      <c r="C9080" s="193">
        <v>0.8570259136678231</v>
      </c>
      <c r="D9080" s="19"/>
      <c r="E9080" s="19">
        <v>1.7019705147311182</v>
      </c>
      <c r="F9080" s="19"/>
      <c r="G9080" s="19">
        <v>1.3613976904144596</v>
      </c>
      <c r="H9080" s="19"/>
      <c r="I9080" s="19">
        <v>0.14034685607580985</v>
      </c>
      <c r="J9080" s="19"/>
      <c r="K9080" s="19">
        <v>0.77352763261344404</v>
      </c>
      <c r="L9080" s="19"/>
      <c r="M9080" s="19">
        <v>1.1985940914758459</v>
      </c>
      <c r="N9080" s="19"/>
      <c r="O9080" s="19">
        <v>1.1930497615094535</v>
      </c>
      <c r="P9080" s="50"/>
      <c r="R9080" s="9" t="s">
        <v>0</v>
      </c>
    </row>
    <row r="9081" spans="2:18" x14ac:dyDescent="0.2">
      <c r="B9081" s="25">
        <v>8851</v>
      </c>
      <c r="C9081" s="193"/>
      <c r="D9081" s="19">
        <v>5.7611515405091962E-2</v>
      </c>
      <c r="E9081" s="19">
        <v>0.13650898493083946</v>
      </c>
      <c r="F9081" s="19"/>
      <c r="G9081" s="19">
        <v>0.23409034771956169</v>
      </c>
      <c r="H9081" s="19"/>
      <c r="I9081" s="19">
        <v>0.55855613153367711</v>
      </c>
      <c r="J9081" s="19"/>
      <c r="K9081" s="19">
        <v>0.39189603476959295</v>
      </c>
      <c r="L9081" s="19"/>
      <c r="M9081" s="19"/>
      <c r="N9081" s="19">
        <v>0.29925683753664201</v>
      </c>
      <c r="O9081" s="19">
        <v>0.42928867314266905</v>
      </c>
      <c r="P9081" s="50"/>
      <c r="R9081" s="9" t="s">
        <v>0</v>
      </c>
    </row>
    <row r="9082" spans="2:18" x14ac:dyDescent="0.2">
      <c r="B9082" s="25">
        <v>8852</v>
      </c>
      <c r="C9082" s="193"/>
      <c r="D9082" s="19">
        <v>0.43014067501415282</v>
      </c>
      <c r="E9082" s="19">
        <v>1.1782794100566951</v>
      </c>
      <c r="F9082" s="19"/>
      <c r="G9082" s="19">
        <v>0.77939711747820728</v>
      </c>
      <c r="H9082" s="19"/>
      <c r="I9082" s="19"/>
      <c r="J9082" s="19">
        <v>1.5297841047512931E-2</v>
      </c>
      <c r="K9082" s="19">
        <v>0.37481016219317215</v>
      </c>
      <c r="L9082" s="19"/>
      <c r="M9082" s="19"/>
      <c r="N9082" s="19">
        <v>1.631881859018592</v>
      </c>
      <c r="O9082" s="19"/>
      <c r="P9082" s="50">
        <v>0.3659730428080179</v>
      </c>
      <c r="R9082" s="9" t="s">
        <v>0</v>
      </c>
    </row>
    <row r="9083" spans="2:18" x14ac:dyDescent="0.2">
      <c r="B9083" s="25">
        <v>8853</v>
      </c>
      <c r="C9083" s="193">
        <v>0.66981697481025793</v>
      </c>
      <c r="D9083" s="19"/>
      <c r="E9083" s="19">
        <v>0.90547929404817162</v>
      </c>
      <c r="F9083" s="19"/>
      <c r="G9083" s="19">
        <v>1.0156557707473615</v>
      </c>
      <c r="H9083" s="19"/>
      <c r="I9083" s="19">
        <v>0.21432035118983706</v>
      </c>
      <c r="J9083" s="19"/>
      <c r="K9083" s="19">
        <v>0.67666804117874746</v>
      </c>
      <c r="L9083" s="19"/>
      <c r="M9083" s="19"/>
      <c r="N9083" s="19">
        <v>0.73224454000266448</v>
      </c>
      <c r="O9083" s="19">
        <v>0.5598099736575689</v>
      </c>
      <c r="P9083" s="50"/>
      <c r="R9083" s="9" t="s">
        <v>0</v>
      </c>
    </row>
    <row r="9084" spans="2:18" x14ac:dyDescent="0.2">
      <c r="B9084" s="25">
        <v>8854</v>
      </c>
      <c r="C9084" s="193">
        <v>0.52760658790039738</v>
      </c>
      <c r="D9084" s="19"/>
      <c r="E9084" s="19">
        <v>0.42366353467401496</v>
      </c>
      <c r="F9084" s="19"/>
      <c r="G9084" s="19">
        <v>0.44506538169404564</v>
      </c>
      <c r="H9084" s="19"/>
      <c r="I9084" s="19">
        <v>1.8304534773947139E-3</v>
      </c>
      <c r="J9084" s="19"/>
      <c r="K9084" s="19">
        <v>0.45531697624799444</v>
      </c>
      <c r="L9084" s="19"/>
      <c r="M9084" s="19">
        <v>1.1369333812582338</v>
      </c>
      <c r="N9084" s="19"/>
      <c r="O9084" s="19">
        <v>0.22698129601837364</v>
      </c>
      <c r="P9084" s="50"/>
      <c r="R9084" s="9" t="s">
        <v>0</v>
      </c>
    </row>
    <row r="9085" spans="2:18" x14ac:dyDescent="0.2">
      <c r="B9085" s="25">
        <v>8855</v>
      </c>
      <c r="C9085" s="193">
        <v>0.137978525342312</v>
      </c>
      <c r="D9085" s="19"/>
      <c r="E9085" s="19">
        <v>0.38673844453671269</v>
      </c>
      <c r="F9085" s="19"/>
      <c r="G9085" s="19">
        <v>0.9199074985176392</v>
      </c>
      <c r="H9085" s="19"/>
      <c r="I9085" s="19">
        <v>9.3919090143041006E-2</v>
      </c>
      <c r="J9085" s="19"/>
      <c r="K9085" s="19">
        <v>1.1929611349324036</v>
      </c>
      <c r="L9085" s="19"/>
      <c r="M9085" s="19">
        <v>0.81289194069148563</v>
      </c>
      <c r="N9085" s="19"/>
      <c r="O9085" s="19">
        <v>0.18457214307912381</v>
      </c>
      <c r="P9085" s="50"/>
      <c r="R9085" s="9" t="s">
        <v>0</v>
      </c>
    </row>
    <row r="9086" spans="2:18" x14ac:dyDescent="0.2">
      <c r="B9086" s="25">
        <v>8856</v>
      </c>
      <c r="C9086" s="193"/>
      <c r="D9086" s="19">
        <v>0.20707025364520409</v>
      </c>
      <c r="E9086" s="19"/>
      <c r="F9086" s="19">
        <v>0.13531861147058291</v>
      </c>
      <c r="G9086" s="19">
        <v>1.3943221686555847</v>
      </c>
      <c r="H9086" s="19"/>
      <c r="I9086" s="19">
        <v>0.53758573039529478</v>
      </c>
      <c r="J9086" s="19"/>
      <c r="K9086" s="19">
        <v>2.9531909950991204E-2</v>
      </c>
      <c r="L9086" s="19"/>
      <c r="M9086" s="19"/>
      <c r="N9086" s="19">
        <v>1.0399256134924646</v>
      </c>
      <c r="O9086" s="19">
        <v>0.38383566799876917</v>
      </c>
      <c r="P9086" s="50"/>
      <c r="R9086" s="9" t="s">
        <v>0</v>
      </c>
    </row>
    <row r="9087" spans="2:18" x14ac:dyDescent="0.2">
      <c r="B9087" s="25">
        <v>8857</v>
      </c>
      <c r="C9087" s="193">
        <v>1.3572865534770358</v>
      </c>
      <c r="D9087" s="19"/>
      <c r="E9087" s="19">
        <v>0.28821161242841403</v>
      </c>
      <c r="F9087" s="19"/>
      <c r="G9087" s="19">
        <v>2.2108299012528258E-2</v>
      </c>
      <c r="H9087" s="19"/>
      <c r="I9087" s="19">
        <v>1.1426249876635315</v>
      </c>
      <c r="J9087" s="19"/>
      <c r="K9087" s="19">
        <v>0.62220939959425003</v>
      </c>
      <c r="L9087" s="19"/>
      <c r="M9087" s="19">
        <v>1.0494476009249036</v>
      </c>
      <c r="N9087" s="19"/>
      <c r="O9087" s="19">
        <v>0.61120607604115795</v>
      </c>
      <c r="P9087" s="50"/>
      <c r="R9087" s="9" t="s">
        <v>0</v>
      </c>
    </row>
    <row r="9088" spans="2:18" x14ac:dyDescent="0.2">
      <c r="B9088" s="25">
        <v>8858</v>
      </c>
      <c r="C9088" s="193"/>
      <c r="D9088" s="19">
        <v>0.13576103555482813</v>
      </c>
      <c r="E9088" s="19">
        <v>0.5180285464017067</v>
      </c>
      <c r="F9088" s="19"/>
      <c r="G9088" s="19">
        <v>0.76259178728219212</v>
      </c>
      <c r="H9088" s="19"/>
      <c r="I9088" s="19">
        <v>0.8896183341653835</v>
      </c>
      <c r="J9088" s="19"/>
      <c r="K9088" s="19">
        <v>1.4345849642008917</v>
      </c>
      <c r="L9088" s="19"/>
      <c r="M9088" s="19">
        <v>1.191082533523101</v>
      </c>
      <c r="N9088" s="19"/>
      <c r="O9088" s="19">
        <v>2.1873924451582472E-2</v>
      </c>
      <c r="P9088" s="50"/>
      <c r="R9088" s="9" t="s">
        <v>0</v>
      </c>
    </row>
    <row r="9089" spans="2:18" x14ac:dyDescent="0.2">
      <c r="B9089" s="25">
        <v>8859</v>
      </c>
      <c r="C9089" s="193">
        <v>0.23370895113955273</v>
      </c>
      <c r="D9089" s="19"/>
      <c r="E9089" s="19">
        <v>0.17180233521587637</v>
      </c>
      <c r="F9089" s="19"/>
      <c r="G9089" s="19">
        <v>0.14201654986572529</v>
      </c>
      <c r="H9089" s="19"/>
      <c r="I9089" s="19"/>
      <c r="J9089" s="19">
        <v>0.16603222126189984</v>
      </c>
      <c r="K9089" s="19">
        <v>0.8986683208311359</v>
      </c>
      <c r="L9089" s="19"/>
      <c r="M9089" s="19">
        <v>0.76881218429138276</v>
      </c>
      <c r="N9089" s="19"/>
      <c r="O9089" s="19">
        <v>0.2877855453614182</v>
      </c>
      <c r="P9089" s="50"/>
      <c r="R9089" s="9" t="s">
        <v>0</v>
      </c>
    </row>
    <row r="9090" spans="2:18" x14ac:dyDescent="0.2">
      <c r="B9090" s="25">
        <v>8860</v>
      </c>
      <c r="C9090" s="193"/>
      <c r="D9090" s="19">
        <v>1.1393721101007286</v>
      </c>
      <c r="E9090" s="19"/>
      <c r="F9090" s="19">
        <v>0.81707838141668332</v>
      </c>
      <c r="G9090" s="19"/>
      <c r="H9090" s="19">
        <v>1.4843556237711488</v>
      </c>
      <c r="I9090" s="19"/>
      <c r="J9090" s="19">
        <v>1.2501464234994857</v>
      </c>
      <c r="K9090" s="19"/>
      <c r="L9090" s="19">
        <v>1.2772461939621125</v>
      </c>
      <c r="M9090" s="19"/>
      <c r="N9090" s="19">
        <v>1.9384432488188776</v>
      </c>
      <c r="O9090" s="19"/>
      <c r="P9090" s="50">
        <v>0.9089738822663147</v>
      </c>
      <c r="R9090" s="9" t="s">
        <v>0</v>
      </c>
    </row>
    <row r="9091" spans="2:18" x14ac:dyDescent="0.2">
      <c r="B9091" s="25">
        <v>8861</v>
      </c>
      <c r="C9091" s="193">
        <v>4.6233523479952646E-2</v>
      </c>
      <c r="D9091" s="19"/>
      <c r="E9091" s="19">
        <v>8.6004981757170265E-2</v>
      </c>
      <c r="F9091" s="19"/>
      <c r="G9091" s="19"/>
      <c r="H9091" s="19">
        <v>0.29915212942811714</v>
      </c>
      <c r="I9091" s="19">
        <v>1.4239621811791043</v>
      </c>
      <c r="J9091" s="19"/>
      <c r="K9091" s="19">
        <v>0.65272409449194724</v>
      </c>
      <c r="L9091" s="19"/>
      <c r="M9091" s="19">
        <v>0.21128716068352377</v>
      </c>
      <c r="N9091" s="19"/>
      <c r="O9091" s="19">
        <v>0.50160610912828341</v>
      </c>
      <c r="P9091" s="50"/>
      <c r="R9091" s="9" t="s">
        <v>0</v>
      </c>
    </row>
    <row r="9092" spans="2:18" x14ac:dyDescent="0.2">
      <c r="B9092" s="25">
        <v>8862</v>
      </c>
      <c r="C9092" s="193">
        <v>2.4677202227761597</v>
      </c>
      <c r="D9092" s="19"/>
      <c r="E9092" s="19">
        <v>1.1461948031653564</v>
      </c>
      <c r="F9092" s="19"/>
      <c r="G9092" s="19">
        <v>2.0240361759306311</v>
      </c>
      <c r="H9092" s="19"/>
      <c r="I9092" s="19">
        <v>1.7662350525476944</v>
      </c>
      <c r="J9092" s="19"/>
      <c r="K9092" s="19">
        <v>1.6988259136508095</v>
      </c>
      <c r="L9092" s="19"/>
      <c r="M9092" s="19">
        <v>1.4765693831567037</v>
      </c>
      <c r="N9092" s="19"/>
      <c r="O9092" s="19">
        <v>1.6887577694089797</v>
      </c>
      <c r="P9092" s="50"/>
      <c r="R9092" s="9" t="s">
        <v>0</v>
      </c>
    </row>
    <row r="9093" spans="2:18" x14ac:dyDescent="0.2">
      <c r="B9093" s="25">
        <v>8863</v>
      </c>
      <c r="C9093" s="193"/>
      <c r="D9093" s="19">
        <v>0.77110859808386822</v>
      </c>
      <c r="E9093" s="19"/>
      <c r="F9093" s="19">
        <v>2.1807311634477275</v>
      </c>
      <c r="G9093" s="19"/>
      <c r="H9093" s="19">
        <v>2.1738197946652806</v>
      </c>
      <c r="I9093" s="19"/>
      <c r="J9093" s="19">
        <v>2.1378009851174165</v>
      </c>
      <c r="K9093" s="19"/>
      <c r="L9093" s="19">
        <v>2.3445691313850094</v>
      </c>
      <c r="M9093" s="19"/>
      <c r="N9093" s="19">
        <v>1.8625848972286549</v>
      </c>
      <c r="O9093" s="19"/>
      <c r="P9093" s="50">
        <v>1.3022166722827622</v>
      </c>
      <c r="R9093" s="9" t="s">
        <v>0</v>
      </c>
    </row>
    <row r="9094" spans="2:18" x14ac:dyDescent="0.2">
      <c r="B9094" s="25">
        <v>8864</v>
      </c>
      <c r="C9094" s="193">
        <v>0.24208182477970736</v>
      </c>
      <c r="D9094" s="19"/>
      <c r="E9094" s="19"/>
      <c r="F9094" s="19">
        <v>0.57861165867645048</v>
      </c>
      <c r="G9094" s="19"/>
      <c r="H9094" s="19">
        <v>0.61865162178048516</v>
      </c>
      <c r="I9094" s="19">
        <v>0.68331683979459956</v>
      </c>
      <c r="J9094" s="19"/>
      <c r="K9094" s="19"/>
      <c r="L9094" s="19">
        <v>6.5176582016753193E-2</v>
      </c>
      <c r="M9094" s="19"/>
      <c r="N9094" s="19">
        <v>0.65126212247565873</v>
      </c>
      <c r="O9094" s="19"/>
      <c r="P9094" s="50">
        <v>0.47984784364516891</v>
      </c>
      <c r="R9094" s="9" t="s">
        <v>0</v>
      </c>
    </row>
    <row r="9095" spans="2:18" x14ac:dyDescent="0.2">
      <c r="B9095" s="25">
        <v>8865</v>
      </c>
      <c r="C9095" s="193"/>
      <c r="D9095" s="19">
        <v>0.7596643807056801</v>
      </c>
      <c r="E9095" s="19"/>
      <c r="F9095" s="19">
        <v>0.50051812733948231</v>
      </c>
      <c r="G9095" s="19"/>
      <c r="H9095" s="19">
        <v>0.25144568354851116</v>
      </c>
      <c r="I9095" s="19"/>
      <c r="J9095" s="19">
        <v>0.60329090288977283</v>
      </c>
      <c r="K9095" s="19"/>
      <c r="L9095" s="19">
        <v>0.96280481041751931</v>
      </c>
      <c r="M9095" s="19"/>
      <c r="N9095" s="19">
        <v>8.2088310612603507E-3</v>
      </c>
      <c r="O9095" s="19"/>
      <c r="P9095" s="50">
        <v>0.33002605479344338</v>
      </c>
      <c r="R9095" s="9" t="s">
        <v>0</v>
      </c>
    </row>
    <row r="9096" spans="2:18" x14ac:dyDescent="0.2">
      <c r="B9096" s="25">
        <v>8866</v>
      </c>
      <c r="C9096" s="193">
        <v>0.15426749236975965</v>
      </c>
      <c r="D9096" s="19"/>
      <c r="E9096" s="19"/>
      <c r="F9096" s="19">
        <v>0.29318772976402874</v>
      </c>
      <c r="G9096" s="19"/>
      <c r="H9096" s="19">
        <v>1.4416087012167669</v>
      </c>
      <c r="I9096" s="19">
        <v>0.11824774554593175</v>
      </c>
      <c r="J9096" s="19"/>
      <c r="K9096" s="19">
        <v>0.24000856993887579</v>
      </c>
      <c r="L9096" s="19"/>
      <c r="M9096" s="19"/>
      <c r="N9096" s="19">
        <v>0.51287283120366711</v>
      </c>
      <c r="O9096" s="19"/>
      <c r="P9096" s="50">
        <v>0.85323162584554901</v>
      </c>
      <c r="R9096" s="9" t="s">
        <v>0</v>
      </c>
    </row>
    <row r="9097" spans="2:18" x14ac:dyDescent="0.2">
      <c r="B9097" s="25">
        <v>8867</v>
      </c>
      <c r="C9097" s="193"/>
      <c r="D9097" s="19">
        <v>0.41302540972593421</v>
      </c>
      <c r="E9097" s="19"/>
      <c r="F9097" s="19">
        <v>0.13823011230165613</v>
      </c>
      <c r="G9097" s="19"/>
      <c r="H9097" s="19">
        <v>0.15100055789800859</v>
      </c>
      <c r="I9097" s="19"/>
      <c r="J9097" s="19">
        <v>0.29158892392565983</v>
      </c>
      <c r="K9097" s="19">
        <v>9.7875932669337598E-2</v>
      </c>
      <c r="L9097" s="19"/>
      <c r="M9097" s="19"/>
      <c r="N9097" s="19">
        <v>0.23506056257728658</v>
      </c>
      <c r="O9097" s="19">
        <v>0.44257316626678084</v>
      </c>
      <c r="P9097" s="50"/>
      <c r="R9097" s="9" t="s">
        <v>0</v>
      </c>
    </row>
    <row r="9098" spans="2:18" x14ac:dyDescent="0.2">
      <c r="B9098" s="25">
        <v>8868</v>
      </c>
      <c r="C9098" s="193"/>
      <c r="D9098" s="19">
        <v>0.49779830336632547</v>
      </c>
      <c r="E9098" s="19"/>
      <c r="F9098" s="19">
        <v>1.8954318087091875</v>
      </c>
      <c r="G9098" s="19"/>
      <c r="H9098" s="19">
        <v>2.098074195110144</v>
      </c>
      <c r="I9098" s="19"/>
      <c r="J9098" s="19">
        <v>1.1005140340784998</v>
      </c>
      <c r="K9098" s="19"/>
      <c r="L9098" s="19">
        <v>1.5195725097640373</v>
      </c>
      <c r="M9098" s="19"/>
      <c r="N9098" s="19">
        <v>1.5710603047135385</v>
      </c>
      <c r="O9098" s="19"/>
      <c r="P9098" s="50">
        <v>1.3967275852244059</v>
      </c>
      <c r="R9098" s="9" t="s">
        <v>0</v>
      </c>
    </row>
    <row r="9099" spans="2:18" x14ac:dyDescent="0.2">
      <c r="B9099" s="25">
        <v>8869</v>
      </c>
      <c r="C9099" s="193">
        <v>1.2667981694757955</v>
      </c>
      <c r="D9099" s="19"/>
      <c r="E9099" s="19">
        <v>0.78510100271087258</v>
      </c>
      <c r="F9099" s="19"/>
      <c r="G9099" s="19">
        <v>1.2671480830651358</v>
      </c>
      <c r="H9099" s="19"/>
      <c r="I9099" s="19">
        <v>0.491656879608869</v>
      </c>
      <c r="J9099" s="19"/>
      <c r="K9099" s="19">
        <v>1.0584441603000783</v>
      </c>
      <c r="L9099" s="19"/>
      <c r="M9099" s="19">
        <v>1.3201582513964327</v>
      </c>
      <c r="N9099" s="19"/>
      <c r="O9099" s="19">
        <v>0.7294454231302453</v>
      </c>
      <c r="P9099" s="50"/>
      <c r="R9099" s="9" t="s">
        <v>0</v>
      </c>
    </row>
    <row r="9100" spans="2:18" x14ac:dyDescent="0.2">
      <c r="B9100" s="25">
        <v>8870</v>
      </c>
      <c r="C9100" s="193"/>
      <c r="D9100" s="19">
        <v>1.1091289534965989</v>
      </c>
      <c r="E9100" s="19"/>
      <c r="F9100" s="19">
        <v>1.6492190818100314</v>
      </c>
      <c r="G9100" s="19"/>
      <c r="H9100" s="19">
        <v>0.3662459578401227</v>
      </c>
      <c r="I9100" s="19"/>
      <c r="J9100" s="19">
        <v>0.1480496012859063</v>
      </c>
      <c r="K9100" s="19"/>
      <c r="L9100" s="19">
        <v>1.4968111795961463</v>
      </c>
      <c r="M9100" s="19"/>
      <c r="N9100" s="19">
        <v>1.2123590541169564</v>
      </c>
      <c r="O9100" s="19"/>
      <c r="P9100" s="50">
        <v>0.65000322670432076</v>
      </c>
      <c r="R9100" s="9" t="s">
        <v>0</v>
      </c>
    </row>
    <row r="9101" spans="2:18" x14ac:dyDescent="0.2">
      <c r="B9101" s="25">
        <v>8871</v>
      </c>
      <c r="C9101" s="193"/>
      <c r="D9101" s="19">
        <v>0.77568249133355527</v>
      </c>
      <c r="E9101" s="19">
        <v>0.37263568843358136</v>
      </c>
      <c r="F9101" s="19"/>
      <c r="G9101" s="19"/>
      <c r="H9101" s="19">
        <v>1.00117236290811E-2</v>
      </c>
      <c r="I9101" s="19">
        <v>0.14248392912113492</v>
      </c>
      <c r="J9101" s="19"/>
      <c r="K9101" s="19"/>
      <c r="L9101" s="19">
        <v>0.5016043773452874</v>
      </c>
      <c r="M9101" s="19"/>
      <c r="N9101" s="19">
        <v>0.34490667402702546</v>
      </c>
      <c r="O9101" s="19"/>
      <c r="P9101" s="50">
        <v>0.86938579340931321</v>
      </c>
      <c r="R9101" s="9" t="s">
        <v>0</v>
      </c>
    </row>
    <row r="9102" spans="2:18" x14ac:dyDescent="0.2">
      <c r="B9102" s="25">
        <v>8872</v>
      </c>
      <c r="C9102" s="193">
        <v>0.40298413085258539</v>
      </c>
      <c r="D9102" s="19"/>
      <c r="E9102" s="19">
        <v>0.83730477850949403</v>
      </c>
      <c r="F9102" s="19"/>
      <c r="G9102" s="19">
        <v>0.3698848744814483</v>
      </c>
      <c r="H9102" s="19"/>
      <c r="I9102" s="19">
        <v>1.0345453151727073</v>
      </c>
      <c r="J9102" s="19"/>
      <c r="K9102" s="19">
        <v>0.95513380517228563</v>
      </c>
      <c r="L9102" s="19"/>
      <c r="M9102" s="19">
        <v>1.3163515847115173</v>
      </c>
      <c r="N9102" s="19"/>
      <c r="O9102" s="19">
        <v>1.6182200297934373</v>
      </c>
      <c r="P9102" s="50"/>
      <c r="R9102" s="9" t="s">
        <v>0</v>
      </c>
    </row>
    <row r="9103" spans="2:18" x14ac:dyDescent="0.2">
      <c r="B9103" s="25">
        <v>8873</v>
      </c>
      <c r="C9103" s="193">
        <v>0.6776044368124845</v>
      </c>
      <c r="D9103" s="19"/>
      <c r="E9103" s="19">
        <v>0.90410699864541333</v>
      </c>
      <c r="F9103" s="19"/>
      <c r="G9103" s="19"/>
      <c r="H9103" s="19">
        <v>3.1669733186068236E-2</v>
      </c>
      <c r="I9103" s="19">
        <v>0.80791593909135673</v>
      </c>
      <c r="J9103" s="19"/>
      <c r="K9103" s="19">
        <v>6.9622264360901701E-2</v>
      </c>
      <c r="L9103" s="19"/>
      <c r="M9103" s="19">
        <v>1.1835959356648524</v>
      </c>
      <c r="N9103" s="19"/>
      <c r="O9103" s="19">
        <v>0.68468484908730975</v>
      </c>
      <c r="P9103" s="50"/>
      <c r="R9103" s="9" t="s">
        <v>0</v>
      </c>
    </row>
    <row r="9104" spans="2:18" x14ac:dyDescent="0.2">
      <c r="B9104" s="25">
        <v>8874</v>
      </c>
      <c r="C9104" s="193">
        <v>0.69341726683207006</v>
      </c>
      <c r="D9104" s="19"/>
      <c r="E9104" s="19">
        <v>0.95445916276234555</v>
      </c>
      <c r="F9104" s="19"/>
      <c r="G9104" s="19">
        <v>0.67976255092669002</v>
      </c>
      <c r="H9104" s="19"/>
      <c r="I9104" s="19">
        <v>0.81538050445078336</v>
      </c>
      <c r="J9104" s="19"/>
      <c r="K9104" s="19">
        <v>1.5554116335139996</v>
      </c>
      <c r="L9104" s="19"/>
      <c r="M9104" s="19">
        <v>0.4875982496055164</v>
      </c>
      <c r="N9104" s="19"/>
      <c r="O9104" s="19">
        <v>0.24670092571561023</v>
      </c>
      <c r="P9104" s="50"/>
      <c r="R9104" s="9" t="s">
        <v>0</v>
      </c>
    </row>
    <row r="9105" spans="2:18" x14ac:dyDescent="0.2">
      <c r="B9105" s="25">
        <v>8875</v>
      </c>
      <c r="C9105" s="193"/>
      <c r="D9105" s="19">
        <v>0.97619263166457759</v>
      </c>
      <c r="E9105" s="19"/>
      <c r="F9105" s="19">
        <v>0.68490253801668854</v>
      </c>
      <c r="G9105" s="19"/>
      <c r="H9105" s="19">
        <v>0.70564915122286909</v>
      </c>
      <c r="I9105" s="19"/>
      <c r="J9105" s="19">
        <v>4.8529255900597104E-2</v>
      </c>
      <c r="K9105" s="19"/>
      <c r="L9105" s="19">
        <v>0.97045919721071927</v>
      </c>
      <c r="M9105" s="19"/>
      <c r="N9105" s="19">
        <v>0.69690323659779041</v>
      </c>
      <c r="O9105" s="19"/>
      <c r="P9105" s="50">
        <v>1.353007430951235</v>
      </c>
      <c r="R9105" s="9" t="s">
        <v>0</v>
      </c>
    </row>
    <row r="9106" spans="2:18" x14ac:dyDescent="0.2">
      <c r="B9106" s="25">
        <v>8876</v>
      </c>
      <c r="C9106" s="193">
        <v>0.95176798195551626</v>
      </c>
      <c r="D9106" s="19"/>
      <c r="E9106" s="19"/>
      <c r="F9106" s="19">
        <v>0.16418220964919195</v>
      </c>
      <c r="G9106" s="19">
        <v>0.17987252924937971</v>
      </c>
      <c r="H9106" s="19"/>
      <c r="I9106" s="19"/>
      <c r="J9106" s="19">
        <v>5.503622868671286E-2</v>
      </c>
      <c r="K9106" s="19">
        <v>9.7056992704785364E-2</v>
      </c>
      <c r="L9106" s="19"/>
      <c r="M9106" s="19">
        <v>0.57631015571812272</v>
      </c>
      <c r="N9106" s="19"/>
      <c r="O9106" s="19">
        <v>1.0813526121642953</v>
      </c>
      <c r="P9106" s="50"/>
      <c r="R9106" s="9" t="s">
        <v>0</v>
      </c>
    </row>
    <row r="9107" spans="2:18" x14ac:dyDescent="0.2">
      <c r="B9107" s="25">
        <v>8877</v>
      </c>
      <c r="C9107" s="193">
        <v>0.20223759434163252</v>
      </c>
      <c r="D9107" s="19"/>
      <c r="E9107" s="19">
        <v>0.41990315364882808</v>
      </c>
      <c r="F9107" s="19"/>
      <c r="G9107" s="19">
        <v>0.20274967066321156</v>
      </c>
      <c r="H9107" s="19"/>
      <c r="I9107" s="19"/>
      <c r="J9107" s="19">
        <v>0.58449130801078408</v>
      </c>
      <c r="K9107" s="19">
        <v>0.19636885892276923</v>
      </c>
      <c r="L9107" s="19"/>
      <c r="M9107" s="19"/>
      <c r="N9107" s="19">
        <v>0.29683411930451364</v>
      </c>
      <c r="O9107" s="19"/>
      <c r="P9107" s="50">
        <v>0.49047849704411745</v>
      </c>
      <c r="R9107" s="9" t="s">
        <v>0</v>
      </c>
    </row>
    <row r="9108" spans="2:18" x14ac:dyDescent="0.2">
      <c r="B9108" s="25">
        <v>8878</v>
      </c>
      <c r="C9108" s="193"/>
      <c r="D9108" s="19">
        <v>1.7675059599188516</v>
      </c>
      <c r="E9108" s="19"/>
      <c r="F9108" s="19">
        <v>1.4341606213660925</v>
      </c>
      <c r="G9108" s="19"/>
      <c r="H9108" s="19">
        <v>0.67845858049579233</v>
      </c>
      <c r="I9108" s="19"/>
      <c r="J9108" s="19">
        <v>0.47073617631281367</v>
      </c>
      <c r="K9108" s="19"/>
      <c r="L9108" s="19">
        <v>0.80008484870518304</v>
      </c>
      <c r="M9108" s="19"/>
      <c r="N9108" s="19">
        <v>0.81380921721019372</v>
      </c>
      <c r="O9108" s="19"/>
      <c r="P9108" s="50">
        <v>0.91191325184523009</v>
      </c>
      <c r="R9108" s="9" t="s">
        <v>0</v>
      </c>
    </row>
    <row r="9109" spans="2:18" x14ac:dyDescent="0.2">
      <c r="B9109" s="25">
        <v>8879</v>
      </c>
      <c r="C9109" s="193"/>
      <c r="D9109" s="19">
        <v>0.78049517919100786</v>
      </c>
      <c r="E9109" s="19"/>
      <c r="F9109" s="19">
        <v>0.31373654956989094</v>
      </c>
      <c r="G9109" s="19"/>
      <c r="H9109" s="19">
        <v>0.87575275990827084</v>
      </c>
      <c r="I9109" s="19"/>
      <c r="J9109" s="19">
        <v>1.0486270849197061</v>
      </c>
      <c r="K9109" s="19"/>
      <c r="L9109" s="19">
        <v>1.5580007442599417</v>
      </c>
      <c r="M9109" s="19"/>
      <c r="N9109" s="19">
        <v>0.83945063658756647</v>
      </c>
      <c r="O9109" s="19"/>
      <c r="P9109" s="50">
        <v>1.8436724851222792</v>
      </c>
      <c r="R9109" s="9" t="s">
        <v>0</v>
      </c>
    </row>
    <row r="9110" spans="2:18" x14ac:dyDescent="0.2">
      <c r="B9110" s="25">
        <v>8880</v>
      </c>
      <c r="C9110" s="193">
        <v>1.2221177549794533</v>
      </c>
      <c r="D9110" s="19"/>
      <c r="E9110" s="19">
        <v>0.88844166188896145</v>
      </c>
      <c r="F9110" s="19"/>
      <c r="G9110" s="19">
        <v>1.0527419218248917</v>
      </c>
      <c r="H9110" s="19"/>
      <c r="I9110" s="19">
        <v>0.5929782707253326</v>
      </c>
      <c r="J9110" s="19"/>
      <c r="K9110" s="19">
        <v>0.8615093255654086</v>
      </c>
      <c r="L9110" s="19"/>
      <c r="M9110" s="19">
        <v>0.90272066215108859</v>
      </c>
      <c r="N9110" s="19"/>
      <c r="O9110" s="19">
        <v>0.58760047854093045</v>
      </c>
      <c r="P9110" s="50"/>
      <c r="R9110" s="9" t="s">
        <v>0</v>
      </c>
    </row>
    <row r="9111" spans="2:18" x14ac:dyDescent="0.2">
      <c r="B9111" s="25">
        <v>8881</v>
      </c>
      <c r="C9111" s="193">
        <v>0.11660231744048011</v>
      </c>
      <c r="D9111" s="19"/>
      <c r="E9111" s="19"/>
      <c r="F9111" s="19">
        <v>0.15376818263370062</v>
      </c>
      <c r="G9111" s="19"/>
      <c r="H9111" s="19">
        <v>1.1355187622026917</v>
      </c>
      <c r="I9111" s="19"/>
      <c r="J9111" s="19">
        <v>0.60142080796702935</v>
      </c>
      <c r="K9111" s="19"/>
      <c r="L9111" s="19">
        <v>0.72899044357264575</v>
      </c>
      <c r="M9111" s="19"/>
      <c r="N9111" s="19">
        <v>7.5584245106730147E-2</v>
      </c>
      <c r="O9111" s="19"/>
      <c r="P9111" s="50">
        <v>0.35415936639322571</v>
      </c>
      <c r="R9111" s="9" t="s">
        <v>0</v>
      </c>
    </row>
    <row r="9112" spans="2:18" x14ac:dyDescent="0.2">
      <c r="B9112" s="25">
        <v>8882</v>
      </c>
      <c r="C9112" s="193"/>
      <c r="D9112" s="19">
        <v>0.36806462980776911</v>
      </c>
      <c r="E9112" s="19">
        <v>0.13918993478876754</v>
      </c>
      <c r="F9112" s="19"/>
      <c r="G9112" s="19">
        <v>0.24765353501577103</v>
      </c>
      <c r="H9112" s="19"/>
      <c r="I9112" s="19"/>
      <c r="J9112" s="19">
        <v>0.10242775913589461</v>
      </c>
      <c r="K9112" s="19">
        <v>0.30023710622536898</v>
      </c>
      <c r="L9112" s="19"/>
      <c r="M9112" s="19"/>
      <c r="N9112" s="19">
        <v>0.17389024975658798</v>
      </c>
      <c r="O9112" s="19">
        <v>9.7001589214805589E-2</v>
      </c>
      <c r="P9112" s="50"/>
      <c r="R9112" s="9" t="s">
        <v>0</v>
      </c>
    </row>
    <row r="9113" spans="2:18" x14ac:dyDescent="0.2">
      <c r="B9113" s="25">
        <v>8883</v>
      </c>
      <c r="C9113" s="193"/>
      <c r="D9113" s="19">
        <v>2.1094559102702797</v>
      </c>
      <c r="E9113" s="19"/>
      <c r="F9113" s="19">
        <v>1.0141475445520354</v>
      </c>
      <c r="G9113" s="19"/>
      <c r="H9113" s="19">
        <v>0.7680827398594533</v>
      </c>
      <c r="I9113" s="19"/>
      <c r="J9113" s="19">
        <v>1.7786943101470398</v>
      </c>
      <c r="K9113" s="19"/>
      <c r="L9113" s="19">
        <v>0.3659122456260564</v>
      </c>
      <c r="M9113" s="19">
        <v>1.0175792310265967E-2</v>
      </c>
      <c r="N9113" s="19"/>
      <c r="O9113" s="19"/>
      <c r="P9113" s="50">
        <v>1.3964027168166533</v>
      </c>
      <c r="R9113" s="9" t="s">
        <v>0</v>
      </c>
    </row>
    <row r="9114" spans="2:18" x14ac:dyDescent="0.2">
      <c r="B9114" s="25">
        <v>8884</v>
      </c>
      <c r="C9114" s="193"/>
      <c r="D9114" s="19">
        <v>0.120777252602637</v>
      </c>
      <c r="E9114" s="19">
        <v>0.27485309951939879</v>
      </c>
      <c r="F9114" s="19"/>
      <c r="G9114" s="19">
        <v>1.1187694272510509</v>
      </c>
      <c r="H9114" s="19"/>
      <c r="I9114" s="19">
        <v>0.54330601278072177</v>
      </c>
      <c r="J9114" s="19"/>
      <c r="K9114" s="19">
        <v>1.1494295436927318</v>
      </c>
      <c r="L9114" s="19"/>
      <c r="M9114" s="19">
        <v>0.21169319166772355</v>
      </c>
      <c r="N9114" s="19"/>
      <c r="O9114" s="19"/>
      <c r="P9114" s="50">
        <v>0.13473314866554889</v>
      </c>
      <c r="R9114" s="9" t="s">
        <v>0</v>
      </c>
    </row>
    <row r="9115" spans="2:18" x14ac:dyDescent="0.2">
      <c r="B9115" s="25">
        <v>8885</v>
      </c>
      <c r="C9115" s="193"/>
      <c r="D9115" s="19">
        <v>6.3851918204737748E-2</v>
      </c>
      <c r="E9115" s="19">
        <v>0.84766284072912967</v>
      </c>
      <c r="F9115" s="19"/>
      <c r="G9115" s="19">
        <v>0.56318940159444186</v>
      </c>
      <c r="H9115" s="19"/>
      <c r="I9115" s="19">
        <v>0.28235821785495269</v>
      </c>
      <c r="J9115" s="19"/>
      <c r="K9115" s="19">
        <v>0.5301309013206188</v>
      </c>
      <c r="L9115" s="19"/>
      <c r="M9115" s="19"/>
      <c r="N9115" s="19">
        <v>7.7754765969468009E-2</v>
      </c>
      <c r="O9115" s="19">
        <v>0.49346488487426571</v>
      </c>
      <c r="P9115" s="50"/>
      <c r="R9115" s="9" t="s">
        <v>0</v>
      </c>
    </row>
    <row r="9116" spans="2:18" x14ac:dyDescent="0.2">
      <c r="B9116" s="25">
        <v>8886</v>
      </c>
      <c r="C9116" s="193">
        <v>1.3745663922605331</v>
      </c>
      <c r="D9116" s="19"/>
      <c r="E9116" s="19">
        <v>0.11270319754117721</v>
      </c>
      <c r="F9116" s="19"/>
      <c r="G9116" s="19">
        <v>1.5876326971645984</v>
      </c>
      <c r="H9116" s="19"/>
      <c r="I9116" s="19">
        <v>0.42419145116093504</v>
      </c>
      <c r="J9116" s="19"/>
      <c r="K9116" s="19">
        <v>0.4533171247341094</v>
      </c>
      <c r="L9116" s="19"/>
      <c r="M9116" s="19">
        <v>0.89971379478392965</v>
      </c>
      <c r="N9116" s="19"/>
      <c r="O9116" s="19">
        <v>1.2663502174422219</v>
      </c>
      <c r="P9116" s="50"/>
      <c r="R9116" s="9" t="s">
        <v>0</v>
      </c>
    </row>
    <row r="9117" spans="2:18" x14ac:dyDescent="0.2">
      <c r="B9117" s="25">
        <v>8887</v>
      </c>
      <c r="C9117" s="193"/>
      <c r="D9117" s="19">
        <v>0.47252359308706426</v>
      </c>
      <c r="E9117" s="19">
        <v>0.48325760279538255</v>
      </c>
      <c r="F9117" s="19"/>
      <c r="G9117" s="19"/>
      <c r="H9117" s="19">
        <v>0.5562212195570303</v>
      </c>
      <c r="I9117" s="19">
        <v>0.25814277957542081</v>
      </c>
      <c r="J9117" s="19"/>
      <c r="K9117" s="19">
        <v>0.39209413117116382</v>
      </c>
      <c r="L9117" s="19"/>
      <c r="M9117" s="19"/>
      <c r="N9117" s="19">
        <v>0.20805151508416658</v>
      </c>
      <c r="O9117" s="19">
        <v>0.23530324295727756</v>
      </c>
      <c r="P9117" s="50"/>
      <c r="R9117" s="9" t="s">
        <v>0</v>
      </c>
    </row>
    <row r="9118" spans="2:18" x14ac:dyDescent="0.2">
      <c r="B9118" s="25">
        <v>8888</v>
      </c>
      <c r="C9118" s="193"/>
      <c r="D9118" s="19">
        <v>0.15475870382275517</v>
      </c>
      <c r="E9118" s="19"/>
      <c r="F9118" s="19">
        <v>0.57689467161431329</v>
      </c>
      <c r="G9118" s="19">
        <v>0.20151063754064791</v>
      </c>
      <c r="H9118" s="19"/>
      <c r="I9118" s="19"/>
      <c r="J9118" s="19">
        <v>0.68910194443931116</v>
      </c>
      <c r="K9118" s="19">
        <v>3.3814003800307607E-2</v>
      </c>
      <c r="L9118" s="19"/>
      <c r="M9118" s="19">
        <v>0.21249991289990974</v>
      </c>
      <c r="N9118" s="19"/>
      <c r="O9118" s="19">
        <v>0.16170539300201209</v>
      </c>
      <c r="P9118" s="50"/>
      <c r="R9118" s="9" t="s">
        <v>0</v>
      </c>
    </row>
    <row r="9119" spans="2:18" x14ac:dyDescent="0.2">
      <c r="B9119" s="25">
        <v>8889</v>
      </c>
      <c r="C9119" s="193"/>
      <c r="D9119" s="19">
        <v>0.41799524224859741</v>
      </c>
      <c r="E9119" s="19"/>
      <c r="F9119" s="19">
        <v>1.6591828893703098</v>
      </c>
      <c r="G9119" s="19"/>
      <c r="H9119" s="19">
        <v>0.61838980826743162</v>
      </c>
      <c r="I9119" s="19"/>
      <c r="J9119" s="19">
        <v>0.87053226498639069</v>
      </c>
      <c r="K9119" s="19"/>
      <c r="L9119" s="19">
        <v>0.40564320494909217</v>
      </c>
      <c r="M9119" s="19"/>
      <c r="N9119" s="19">
        <v>0.43329027189524733</v>
      </c>
      <c r="O9119" s="19"/>
      <c r="P9119" s="50">
        <v>0.90432201665856637</v>
      </c>
      <c r="R9119" s="9" t="s">
        <v>0</v>
      </c>
    </row>
    <row r="9120" spans="2:18" x14ac:dyDescent="0.2">
      <c r="B9120" s="25">
        <v>8890</v>
      </c>
      <c r="C9120" s="193"/>
      <c r="D9120" s="19">
        <v>0.2725924882957802</v>
      </c>
      <c r="E9120" s="19">
        <v>0.18797912195322886</v>
      </c>
      <c r="F9120" s="19"/>
      <c r="G9120" s="19">
        <v>0.22810235202853743</v>
      </c>
      <c r="H9120" s="19"/>
      <c r="I9120" s="19">
        <v>1.0290702234829046</v>
      </c>
      <c r="J9120" s="19"/>
      <c r="K9120" s="19">
        <v>1.1911378143750877</v>
      </c>
      <c r="L9120" s="19"/>
      <c r="M9120" s="19">
        <v>0.54469350616718104</v>
      </c>
      <c r="N9120" s="19"/>
      <c r="O9120" s="19">
        <v>1.409627658985344</v>
      </c>
      <c r="P9120" s="50"/>
      <c r="R9120" s="9" t="s">
        <v>0</v>
      </c>
    </row>
    <row r="9121" spans="2:18" x14ac:dyDescent="0.2">
      <c r="B9121" s="25">
        <v>8891</v>
      </c>
      <c r="C9121" s="193"/>
      <c r="D9121" s="19">
        <v>0.7823884218479924</v>
      </c>
      <c r="E9121" s="19"/>
      <c r="F9121" s="19">
        <v>0.99628537871596956</v>
      </c>
      <c r="G9121" s="19"/>
      <c r="H9121" s="19">
        <v>1.3448623356813509</v>
      </c>
      <c r="I9121" s="19">
        <v>0.20660013895758655</v>
      </c>
      <c r="J9121" s="19"/>
      <c r="K9121" s="19"/>
      <c r="L9121" s="19">
        <v>1.3059283049766186</v>
      </c>
      <c r="M9121" s="19"/>
      <c r="N9121" s="19">
        <v>1.4189324572025133</v>
      </c>
      <c r="O9121" s="19">
        <v>0.17798771053020726</v>
      </c>
      <c r="P9121" s="50"/>
      <c r="R9121" s="9" t="s">
        <v>0</v>
      </c>
    </row>
    <row r="9122" spans="2:18" x14ac:dyDescent="0.2">
      <c r="B9122" s="25">
        <v>8892</v>
      </c>
      <c r="C9122" s="193"/>
      <c r="D9122" s="19">
        <v>0.30886579250244617</v>
      </c>
      <c r="E9122" s="19">
        <v>0.51822668944980521</v>
      </c>
      <c r="F9122" s="19"/>
      <c r="G9122" s="19">
        <v>0.99814552728333839</v>
      </c>
      <c r="H9122" s="19"/>
      <c r="I9122" s="19">
        <v>0.45404562909877683</v>
      </c>
      <c r="J9122" s="19"/>
      <c r="K9122" s="19">
        <v>2.5308155834961665E-2</v>
      </c>
      <c r="L9122" s="19"/>
      <c r="M9122" s="19">
        <v>0.27097275252805314</v>
      </c>
      <c r="N9122" s="19"/>
      <c r="O9122" s="19">
        <v>0.8008946882814364</v>
      </c>
      <c r="P9122" s="50"/>
      <c r="R9122" s="9" t="s">
        <v>0</v>
      </c>
    </row>
    <row r="9123" spans="2:18" x14ac:dyDescent="0.2">
      <c r="B9123" s="25">
        <v>8893</v>
      </c>
      <c r="C9123" s="193"/>
      <c r="D9123" s="19">
        <v>0.86092917797035406</v>
      </c>
      <c r="E9123" s="19"/>
      <c r="F9123" s="19">
        <v>0.10855259848553353</v>
      </c>
      <c r="G9123" s="19"/>
      <c r="H9123" s="19">
        <v>0.54098597473804055</v>
      </c>
      <c r="I9123" s="19"/>
      <c r="J9123" s="19">
        <v>1.6496611895260818</v>
      </c>
      <c r="K9123" s="19">
        <v>5.8888847554764749E-2</v>
      </c>
      <c r="L9123" s="19"/>
      <c r="M9123" s="19"/>
      <c r="N9123" s="19">
        <v>0.97081456849974745</v>
      </c>
      <c r="O9123" s="19"/>
      <c r="P9123" s="50">
        <v>0.34779774110550227</v>
      </c>
      <c r="R9123" s="9" t="s">
        <v>0</v>
      </c>
    </row>
    <row r="9124" spans="2:18" x14ac:dyDescent="0.2">
      <c r="B9124" s="25">
        <v>8894</v>
      </c>
      <c r="C9124" s="193">
        <v>1.1462880432151512</v>
      </c>
      <c r="D9124" s="19"/>
      <c r="E9124" s="19">
        <v>1.3253493309881037</v>
      </c>
      <c r="F9124" s="19"/>
      <c r="G9124" s="19">
        <v>0.27718301963349301</v>
      </c>
      <c r="H9124" s="19"/>
      <c r="I9124" s="19">
        <v>0.35607674665917688</v>
      </c>
      <c r="J9124" s="19"/>
      <c r="K9124" s="19"/>
      <c r="L9124" s="19">
        <v>0.62524552351702034</v>
      </c>
      <c r="M9124" s="19">
        <v>0.70667256197138217</v>
      </c>
      <c r="N9124" s="19"/>
      <c r="O9124" s="19"/>
      <c r="P9124" s="50">
        <v>0.30534429621527376</v>
      </c>
      <c r="R9124" s="9" t="s">
        <v>0</v>
      </c>
    </row>
    <row r="9125" spans="2:18" x14ac:dyDescent="0.2">
      <c r="B9125" s="25">
        <v>8895</v>
      </c>
      <c r="C9125" s="193">
        <v>1.1307713273199975</v>
      </c>
      <c r="D9125" s="19"/>
      <c r="E9125" s="19">
        <v>0.20288872499730459</v>
      </c>
      <c r="F9125" s="19"/>
      <c r="G9125" s="19">
        <v>2.3280938157162881E-2</v>
      </c>
      <c r="H9125" s="19"/>
      <c r="I9125" s="19">
        <v>0.29095954242152494</v>
      </c>
      <c r="J9125" s="19"/>
      <c r="K9125" s="19">
        <v>0.13635322880263318</v>
      </c>
      <c r="L9125" s="19"/>
      <c r="M9125" s="19">
        <v>0.6424595558281696</v>
      </c>
      <c r="N9125" s="19"/>
      <c r="O9125" s="19">
        <v>0.52532185933276299</v>
      </c>
      <c r="P9125" s="50"/>
      <c r="R9125" s="9" t="s">
        <v>0</v>
      </c>
    </row>
    <row r="9126" spans="2:18" x14ac:dyDescent="0.2">
      <c r="B9126" s="25">
        <v>8896</v>
      </c>
      <c r="C9126" s="193">
        <v>1.5006637383617347</v>
      </c>
      <c r="D9126" s="19"/>
      <c r="E9126" s="19">
        <v>1.3323926321403006</v>
      </c>
      <c r="F9126" s="19"/>
      <c r="G9126" s="19"/>
      <c r="H9126" s="19">
        <v>6.0056941375107413E-2</v>
      </c>
      <c r="I9126" s="19">
        <v>0.44024865837708416</v>
      </c>
      <c r="J9126" s="19"/>
      <c r="K9126" s="19">
        <v>0.79957026085533667</v>
      </c>
      <c r="L9126" s="19"/>
      <c r="M9126" s="19">
        <v>0.26698013567036188</v>
      </c>
      <c r="N9126" s="19"/>
      <c r="O9126" s="19">
        <v>0.24494032620999787</v>
      </c>
      <c r="P9126" s="50"/>
      <c r="R9126" s="9" t="s">
        <v>0</v>
      </c>
    </row>
    <row r="9127" spans="2:18" x14ac:dyDescent="0.2">
      <c r="B9127" s="25">
        <v>8897</v>
      </c>
      <c r="C9127" s="193"/>
      <c r="D9127" s="19">
        <v>0.1700580650252104</v>
      </c>
      <c r="E9127" s="19"/>
      <c r="F9127" s="19">
        <v>0.14536063516079636</v>
      </c>
      <c r="G9127" s="19">
        <v>0.16765348186495319</v>
      </c>
      <c r="H9127" s="19"/>
      <c r="I9127" s="19">
        <v>0.70747519295347827</v>
      </c>
      <c r="J9127" s="19"/>
      <c r="K9127" s="19">
        <v>0.36627035138491443</v>
      </c>
      <c r="L9127" s="19"/>
      <c r="M9127" s="19"/>
      <c r="N9127" s="19">
        <v>0.15850248605261258</v>
      </c>
      <c r="O9127" s="19">
        <v>1.3584477711206564</v>
      </c>
      <c r="P9127" s="50"/>
      <c r="R9127" s="9" t="s">
        <v>0</v>
      </c>
    </row>
    <row r="9128" spans="2:18" x14ac:dyDescent="0.2">
      <c r="B9128" s="25">
        <v>8898</v>
      </c>
      <c r="C9128" s="193">
        <v>0.52175812278352007</v>
      </c>
      <c r="D9128" s="19"/>
      <c r="E9128" s="19">
        <v>0.2623914085522141</v>
      </c>
      <c r="F9128" s="19"/>
      <c r="G9128" s="19">
        <v>0.20157980610821702</v>
      </c>
      <c r="H9128" s="19"/>
      <c r="I9128" s="19">
        <v>0.45033499325691734</v>
      </c>
      <c r="J9128" s="19"/>
      <c r="K9128" s="19"/>
      <c r="L9128" s="19">
        <v>0.59802440390924216</v>
      </c>
      <c r="M9128" s="19">
        <v>0.43393528351016536</v>
      </c>
      <c r="N9128" s="19"/>
      <c r="O9128" s="19">
        <v>0.15672873639761906</v>
      </c>
      <c r="P9128" s="50"/>
      <c r="R9128" s="9" t="s">
        <v>0</v>
      </c>
    </row>
    <row r="9129" spans="2:18" x14ac:dyDescent="0.2">
      <c r="B9129" s="25">
        <v>8899</v>
      </c>
      <c r="C9129" s="193"/>
      <c r="D9129" s="19">
        <v>1.1458181895210962</v>
      </c>
      <c r="E9129" s="19"/>
      <c r="F9129" s="19">
        <v>1.4927801685302833</v>
      </c>
      <c r="G9129" s="19"/>
      <c r="H9129" s="19">
        <v>0.80824592912053217</v>
      </c>
      <c r="I9129" s="19"/>
      <c r="J9129" s="19">
        <v>1.0942138141519278</v>
      </c>
      <c r="K9129" s="19"/>
      <c r="L9129" s="19">
        <v>7.5732292159779321E-2</v>
      </c>
      <c r="M9129" s="19"/>
      <c r="N9129" s="19">
        <v>1.5445429147107828</v>
      </c>
      <c r="O9129" s="19"/>
      <c r="P9129" s="50">
        <v>0.58046708368642852</v>
      </c>
      <c r="R9129" s="9" t="s">
        <v>0</v>
      </c>
    </row>
    <row r="9130" spans="2:18" x14ac:dyDescent="0.2">
      <c r="B9130" s="25">
        <v>8900</v>
      </c>
      <c r="C9130" s="193"/>
      <c r="D9130" s="19">
        <v>1.435276826896992</v>
      </c>
      <c r="E9130" s="19"/>
      <c r="F9130" s="19">
        <v>2.0964083492871497</v>
      </c>
      <c r="G9130" s="19"/>
      <c r="H9130" s="19">
        <v>1.6797884536898784</v>
      </c>
      <c r="I9130" s="19"/>
      <c r="J9130" s="19">
        <v>1.0372318424538647</v>
      </c>
      <c r="K9130" s="19"/>
      <c r="L9130" s="19">
        <v>1.9539089340947648</v>
      </c>
      <c r="M9130" s="19"/>
      <c r="N9130" s="19">
        <v>1.615004276038736</v>
      </c>
      <c r="O9130" s="19"/>
      <c r="P9130" s="50">
        <v>1.647205151651874</v>
      </c>
      <c r="R9130" s="9" t="s">
        <v>0</v>
      </c>
    </row>
    <row r="9131" spans="2:18" x14ac:dyDescent="0.2">
      <c r="B9131" s="25">
        <v>8901</v>
      </c>
      <c r="C9131" s="193"/>
      <c r="D9131" s="19">
        <v>0.27977353352888751</v>
      </c>
      <c r="E9131" s="19"/>
      <c r="F9131" s="19">
        <v>0.26192606005115388</v>
      </c>
      <c r="G9131" s="19"/>
      <c r="H9131" s="19">
        <v>0.39502284482459971</v>
      </c>
      <c r="I9131" s="19"/>
      <c r="J9131" s="19">
        <v>0.15850292897470927</v>
      </c>
      <c r="K9131" s="19"/>
      <c r="L9131" s="19">
        <v>0.14012732002313283</v>
      </c>
      <c r="M9131" s="19"/>
      <c r="N9131" s="19">
        <v>0.69279529553396935</v>
      </c>
      <c r="O9131" s="19">
        <v>0.22206452920525249</v>
      </c>
      <c r="P9131" s="50"/>
      <c r="R9131" s="9" t="s">
        <v>0</v>
      </c>
    </row>
    <row r="9132" spans="2:18" x14ac:dyDescent="0.2">
      <c r="B9132" s="25">
        <v>8902</v>
      </c>
      <c r="C9132" s="193"/>
      <c r="D9132" s="19">
        <v>7.7566067619053602E-2</v>
      </c>
      <c r="E9132" s="19"/>
      <c r="F9132" s="19">
        <v>0.29223666804436849</v>
      </c>
      <c r="G9132" s="19">
        <v>0.21924097608539217</v>
      </c>
      <c r="H9132" s="19"/>
      <c r="I9132" s="19"/>
      <c r="J9132" s="19">
        <v>0.37887997046649979</v>
      </c>
      <c r="K9132" s="19"/>
      <c r="L9132" s="19">
        <v>1.0308087084692614</v>
      </c>
      <c r="M9132" s="19">
        <v>0.15348112506122275</v>
      </c>
      <c r="N9132" s="19"/>
      <c r="O9132" s="19"/>
      <c r="P9132" s="50">
        <v>0.44257860111163616</v>
      </c>
      <c r="R9132" s="9" t="s">
        <v>0</v>
      </c>
    </row>
    <row r="9133" spans="2:18" x14ac:dyDescent="0.2">
      <c r="B9133" s="25">
        <v>8903</v>
      </c>
      <c r="C9133" s="193">
        <v>0.92904862759539697</v>
      </c>
      <c r="D9133" s="19"/>
      <c r="E9133" s="19">
        <v>1.8493424136166656</v>
      </c>
      <c r="F9133" s="19"/>
      <c r="G9133" s="19">
        <v>1.2779767557831436</v>
      </c>
      <c r="H9133" s="19"/>
      <c r="I9133" s="19">
        <v>2.4304121391312461</v>
      </c>
      <c r="J9133" s="19"/>
      <c r="K9133" s="19">
        <v>1.0506450240791534</v>
      </c>
      <c r="L9133" s="19"/>
      <c r="M9133" s="19">
        <v>1.2806277514419599</v>
      </c>
      <c r="N9133" s="19"/>
      <c r="O9133" s="19">
        <v>1.4431657114152139</v>
      </c>
      <c r="P9133" s="50"/>
      <c r="R9133" s="9" t="s">
        <v>0</v>
      </c>
    </row>
    <row r="9134" spans="2:18" x14ac:dyDescent="0.2">
      <c r="B9134" s="25">
        <v>8904</v>
      </c>
      <c r="C9134" s="193">
        <v>1.4871688865117649</v>
      </c>
      <c r="D9134" s="19"/>
      <c r="E9134" s="19">
        <v>0.58350833237418787</v>
      </c>
      <c r="F9134" s="19"/>
      <c r="G9134" s="19">
        <v>1.3488410407761018</v>
      </c>
      <c r="H9134" s="19"/>
      <c r="I9134" s="19">
        <v>0.96455406665634036</v>
      </c>
      <c r="J9134" s="19"/>
      <c r="K9134" s="19">
        <v>1.0404007190575122</v>
      </c>
      <c r="L9134" s="19"/>
      <c r="M9134" s="19">
        <v>1.5642976155286694</v>
      </c>
      <c r="N9134" s="19"/>
      <c r="O9134" s="19">
        <v>1.1550998765527543</v>
      </c>
      <c r="P9134" s="50"/>
      <c r="R9134" s="9" t="s">
        <v>0</v>
      </c>
    </row>
    <row r="9135" spans="2:18" x14ac:dyDescent="0.2">
      <c r="B9135" s="25">
        <v>8905</v>
      </c>
      <c r="C9135" s="193">
        <v>0.85385804605445348</v>
      </c>
      <c r="D9135" s="19"/>
      <c r="E9135" s="19">
        <v>1.0217205775177052</v>
      </c>
      <c r="F9135" s="19"/>
      <c r="G9135" s="19">
        <v>1.4178122313773953</v>
      </c>
      <c r="H9135" s="19"/>
      <c r="I9135" s="19">
        <v>0.96525912687532711</v>
      </c>
      <c r="J9135" s="19"/>
      <c r="K9135" s="19">
        <v>2.0658579168049243</v>
      </c>
      <c r="L9135" s="19"/>
      <c r="M9135" s="19">
        <v>0.69715088899173172</v>
      </c>
      <c r="N9135" s="19"/>
      <c r="O9135" s="19">
        <v>1.8380695510265301</v>
      </c>
      <c r="P9135" s="50"/>
      <c r="R9135" s="9" t="s">
        <v>0</v>
      </c>
    </row>
    <row r="9136" spans="2:18" x14ac:dyDescent="0.2">
      <c r="B9136" s="25">
        <v>8906</v>
      </c>
      <c r="C9136" s="193"/>
      <c r="D9136" s="19">
        <v>0.1755154581513797</v>
      </c>
      <c r="E9136" s="19"/>
      <c r="F9136" s="19">
        <v>0.38705536394792012</v>
      </c>
      <c r="G9136" s="19">
        <v>0.63523640984551133</v>
      </c>
      <c r="H9136" s="19"/>
      <c r="I9136" s="19">
        <v>2.7487386480684634E-2</v>
      </c>
      <c r="J9136" s="19"/>
      <c r="K9136" s="19">
        <v>4.0890791705894609E-2</v>
      </c>
      <c r="L9136" s="19"/>
      <c r="M9136" s="19"/>
      <c r="N9136" s="19">
        <v>0.47604271971521056</v>
      </c>
      <c r="O9136" s="19">
        <v>6.2304955397550259E-2</v>
      </c>
      <c r="P9136" s="50"/>
      <c r="R9136" s="9" t="s">
        <v>0</v>
      </c>
    </row>
    <row r="9137" spans="2:18" x14ac:dyDescent="0.2">
      <c r="B9137" s="25">
        <v>8907</v>
      </c>
      <c r="C9137" s="193"/>
      <c r="D9137" s="19">
        <v>0.42207833661365457</v>
      </c>
      <c r="E9137" s="19"/>
      <c r="F9137" s="19">
        <v>0.44534753152284395</v>
      </c>
      <c r="G9137" s="19">
        <v>0.38750208222135019</v>
      </c>
      <c r="H9137" s="19"/>
      <c r="I9137" s="19"/>
      <c r="J9137" s="19">
        <v>0.42395922155255122</v>
      </c>
      <c r="K9137" s="19">
        <v>4.5135667993376642E-2</v>
      </c>
      <c r="L9137" s="19"/>
      <c r="M9137" s="19">
        <v>0.23973367559205194</v>
      </c>
      <c r="N9137" s="19"/>
      <c r="O9137" s="19">
        <v>0.49495220585618738</v>
      </c>
      <c r="P9137" s="50"/>
      <c r="R9137" s="9" t="s">
        <v>0</v>
      </c>
    </row>
    <row r="9138" spans="2:18" x14ac:dyDescent="0.2">
      <c r="B9138" s="25">
        <v>8908</v>
      </c>
      <c r="C9138" s="193">
        <v>1.9595782656763767</v>
      </c>
      <c r="D9138" s="19"/>
      <c r="E9138" s="19">
        <v>1.0794010052832501</v>
      </c>
      <c r="F9138" s="19"/>
      <c r="G9138" s="19">
        <v>2.6410801733583922</v>
      </c>
      <c r="H9138" s="19"/>
      <c r="I9138" s="19">
        <v>2.2975091735162438</v>
      </c>
      <c r="J9138" s="19"/>
      <c r="K9138" s="19">
        <v>2.6144040838407339</v>
      </c>
      <c r="L9138" s="19"/>
      <c r="M9138" s="19">
        <v>1.4539031590108142</v>
      </c>
      <c r="N9138" s="19"/>
      <c r="O9138" s="19">
        <v>2.2010025272806932</v>
      </c>
      <c r="P9138" s="50"/>
      <c r="R9138" s="9" t="s">
        <v>0</v>
      </c>
    </row>
    <row r="9139" spans="2:18" x14ac:dyDescent="0.2">
      <c r="B9139" s="25">
        <v>8909</v>
      </c>
      <c r="C9139" s="193"/>
      <c r="D9139" s="19">
        <v>1.7013031658696127</v>
      </c>
      <c r="E9139" s="19"/>
      <c r="F9139" s="19">
        <v>2.0670088605419266</v>
      </c>
      <c r="G9139" s="19"/>
      <c r="H9139" s="19">
        <v>2.0895786543218091</v>
      </c>
      <c r="I9139" s="19"/>
      <c r="J9139" s="19">
        <v>1.0322319851348598</v>
      </c>
      <c r="K9139" s="19"/>
      <c r="L9139" s="19">
        <v>2.163961388624807</v>
      </c>
      <c r="M9139" s="19"/>
      <c r="N9139" s="19">
        <v>1.8209501561204882</v>
      </c>
      <c r="O9139" s="19"/>
      <c r="P9139" s="50">
        <v>1.2924759465146836</v>
      </c>
      <c r="R9139" s="9" t="s">
        <v>0</v>
      </c>
    </row>
    <row r="9140" spans="2:18" x14ac:dyDescent="0.2">
      <c r="B9140" s="25">
        <v>8910</v>
      </c>
      <c r="C9140" s="193">
        <v>0.35523201565013696</v>
      </c>
      <c r="D9140" s="19"/>
      <c r="E9140" s="19">
        <v>0.58462150735027663</v>
      </c>
      <c r="F9140" s="19"/>
      <c r="G9140" s="19">
        <v>1.03884046174477</v>
      </c>
      <c r="H9140" s="19"/>
      <c r="I9140" s="19">
        <v>0.77948095707913045</v>
      </c>
      <c r="J9140" s="19"/>
      <c r="K9140" s="19">
        <v>0.16802291507938436</v>
      </c>
      <c r="L9140" s="19"/>
      <c r="M9140" s="19">
        <v>0.27394258815338551</v>
      </c>
      <c r="N9140" s="19"/>
      <c r="O9140" s="19">
        <v>0.32020320717770834</v>
      </c>
      <c r="P9140" s="50"/>
      <c r="R9140" s="9" t="s">
        <v>0</v>
      </c>
    </row>
    <row r="9141" spans="2:18" x14ac:dyDescent="0.2">
      <c r="B9141" s="25">
        <v>8911</v>
      </c>
      <c r="C9141" s="193"/>
      <c r="D9141" s="19">
        <v>0.90059140122799086</v>
      </c>
      <c r="E9141" s="19"/>
      <c r="F9141" s="19">
        <v>1.9714939793151431</v>
      </c>
      <c r="G9141" s="19"/>
      <c r="H9141" s="19">
        <v>1.1571822407282546</v>
      </c>
      <c r="I9141" s="19"/>
      <c r="J9141" s="19">
        <v>1.0082648217452383</v>
      </c>
      <c r="K9141" s="19"/>
      <c r="L9141" s="19">
        <v>1.018895762981193</v>
      </c>
      <c r="M9141" s="19"/>
      <c r="N9141" s="19">
        <v>0.66533793104825867</v>
      </c>
      <c r="O9141" s="19"/>
      <c r="P9141" s="50">
        <v>0.61970562582365596</v>
      </c>
      <c r="R9141" s="9" t="s">
        <v>0</v>
      </c>
    </row>
    <row r="9142" spans="2:18" x14ac:dyDescent="0.2">
      <c r="B9142" s="25">
        <v>8912</v>
      </c>
      <c r="C9142" s="193">
        <v>8.9366521288038597E-2</v>
      </c>
      <c r="D9142" s="19"/>
      <c r="E9142" s="19">
        <v>0.8300351733101925</v>
      </c>
      <c r="F9142" s="19"/>
      <c r="G9142" s="19">
        <v>0.44787626489851845</v>
      </c>
      <c r="H9142" s="19"/>
      <c r="I9142" s="19"/>
      <c r="J9142" s="19">
        <v>0.15644570706676789</v>
      </c>
      <c r="K9142" s="19">
        <v>0.26534336070748432</v>
      </c>
      <c r="L9142" s="19"/>
      <c r="M9142" s="19"/>
      <c r="N9142" s="19">
        <v>5.5180737765696722E-2</v>
      </c>
      <c r="O9142" s="19">
        <v>0.43071996332635126</v>
      </c>
      <c r="P9142" s="50"/>
      <c r="R9142" s="9" t="s">
        <v>0</v>
      </c>
    </row>
    <row r="9143" spans="2:18" x14ac:dyDescent="0.2">
      <c r="B9143" s="25">
        <v>8913</v>
      </c>
      <c r="C9143" s="193"/>
      <c r="D9143" s="19">
        <v>2.3416367161971902E-2</v>
      </c>
      <c r="E9143" s="19">
        <v>0.86274819751019705</v>
      </c>
      <c r="F9143" s="19"/>
      <c r="G9143" s="19"/>
      <c r="H9143" s="19">
        <v>7.4246420090807855E-2</v>
      </c>
      <c r="I9143" s="19">
        <v>0.73675355076836779</v>
      </c>
      <c r="J9143" s="19"/>
      <c r="K9143" s="19">
        <v>8.7898593911039491E-2</v>
      </c>
      <c r="L9143" s="19"/>
      <c r="M9143" s="19">
        <v>0.23827381235185785</v>
      </c>
      <c r="N9143" s="19"/>
      <c r="O9143" s="19">
        <v>0.29258042696946573</v>
      </c>
      <c r="P9143" s="50"/>
      <c r="R9143" s="9" t="s">
        <v>0</v>
      </c>
    </row>
    <row r="9144" spans="2:18" x14ac:dyDescent="0.2">
      <c r="B9144" s="25">
        <v>8914</v>
      </c>
      <c r="C9144" s="193">
        <v>0.2390145858649271</v>
      </c>
      <c r="D9144" s="19"/>
      <c r="E9144" s="19">
        <v>0.15334540724181875</v>
      </c>
      <c r="F9144" s="19"/>
      <c r="G9144" s="19">
        <v>0.19898071350679297</v>
      </c>
      <c r="H9144" s="19"/>
      <c r="I9144" s="19"/>
      <c r="J9144" s="19">
        <v>0.49254620225971951</v>
      </c>
      <c r="K9144" s="19">
        <v>0.60227852478677446</v>
      </c>
      <c r="L9144" s="19"/>
      <c r="M9144" s="19">
        <v>0.31383831269772411</v>
      </c>
      <c r="N9144" s="19"/>
      <c r="O9144" s="19">
        <v>0.88192795842914418</v>
      </c>
      <c r="P9144" s="50"/>
      <c r="R9144" s="9" t="s">
        <v>0</v>
      </c>
    </row>
    <row r="9145" spans="2:18" x14ac:dyDescent="0.2">
      <c r="B9145" s="25">
        <v>8915</v>
      </c>
      <c r="C9145" s="193">
        <v>1.4397614739223763</v>
      </c>
      <c r="D9145" s="19"/>
      <c r="E9145" s="19">
        <v>0.67967771775635832</v>
      </c>
      <c r="F9145" s="19"/>
      <c r="G9145" s="19">
        <v>1.2234397908724428</v>
      </c>
      <c r="H9145" s="19"/>
      <c r="I9145" s="19">
        <v>0.91046419740519646</v>
      </c>
      <c r="J9145" s="19"/>
      <c r="K9145" s="19">
        <v>1.7780029865754605</v>
      </c>
      <c r="L9145" s="19"/>
      <c r="M9145" s="19">
        <v>0.31864426684677211</v>
      </c>
      <c r="N9145" s="19"/>
      <c r="O9145" s="19">
        <v>0.69209537334846438</v>
      </c>
      <c r="P9145" s="50"/>
      <c r="R9145" s="9" t="s">
        <v>0</v>
      </c>
    </row>
    <row r="9146" spans="2:18" x14ac:dyDescent="0.2">
      <c r="B9146" s="25">
        <v>8916</v>
      </c>
      <c r="C9146" s="193">
        <v>0.6883894617219487</v>
      </c>
      <c r="D9146" s="19"/>
      <c r="E9146" s="19">
        <v>1.3372658776824617</v>
      </c>
      <c r="F9146" s="19"/>
      <c r="G9146" s="19">
        <v>0.7736159133543401</v>
      </c>
      <c r="H9146" s="19"/>
      <c r="I9146" s="19">
        <v>0.84687988727635888</v>
      </c>
      <c r="J9146" s="19"/>
      <c r="K9146" s="19">
        <v>0.39167262940846054</v>
      </c>
      <c r="L9146" s="19"/>
      <c r="M9146" s="19">
        <v>0.35630849017389349</v>
      </c>
      <c r="N9146" s="19"/>
      <c r="O9146" s="19">
        <v>1.1961471897465976</v>
      </c>
      <c r="P9146" s="50"/>
      <c r="R9146" s="9" t="s">
        <v>0</v>
      </c>
    </row>
    <row r="9147" spans="2:18" x14ac:dyDescent="0.2">
      <c r="B9147" s="25">
        <v>8917</v>
      </c>
      <c r="C9147" s="193">
        <v>1.81200278629622</v>
      </c>
      <c r="D9147" s="19"/>
      <c r="E9147" s="19">
        <v>1.809618423479693</v>
      </c>
      <c r="F9147" s="19"/>
      <c r="G9147" s="19">
        <v>0.34547951694180495</v>
      </c>
      <c r="H9147" s="19"/>
      <c r="I9147" s="19">
        <v>1.58673045549961</v>
      </c>
      <c r="J9147" s="19"/>
      <c r="K9147" s="19">
        <v>0.85797338040196514</v>
      </c>
      <c r="L9147" s="19"/>
      <c r="M9147" s="19">
        <v>1.4069967129501442</v>
      </c>
      <c r="N9147" s="19"/>
      <c r="O9147" s="19">
        <v>1.7925655216562477</v>
      </c>
      <c r="P9147" s="50"/>
      <c r="R9147" s="9" t="s">
        <v>0</v>
      </c>
    </row>
    <row r="9148" spans="2:18" x14ac:dyDescent="0.2">
      <c r="B9148" s="25">
        <v>8918</v>
      </c>
      <c r="C9148" s="193">
        <v>0.14988472907262856</v>
      </c>
      <c r="D9148" s="19"/>
      <c r="E9148" s="19"/>
      <c r="F9148" s="19">
        <v>0.44835792905735689</v>
      </c>
      <c r="G9148" s="19"/>
      <c r="H9148" s="19">
        <v>0.27929045208366504</v>
      </c>
      <c r="I9148" s="19"/>
      <c r="J9148" s="19">
        <v>0.31836905118618131</v>
      </c>
      <c r="K9148" s="19"/>
      <c r="L9148" s="19">
        <v>3.887348486836497E-2</v>
      </c>
      <c r="M9148" s="19">
        <v>0.66660518736169294</v>
      </c>
      <c r="N9148" s="19"/>
      <c r="O9148" s="19"/>
      <c r="P9148" s="50">
        <v>0.74447513772304152</v>
      </c>
      <c r="R9148" s="9" t="s">
        <v>0</v>
      </c>
    </row>
    <row r="9149" spans="2:18" x14ac:dyDescent="0.2">
      <c r="B9149" s="25">
        <v>8919</v>
      </c>
      <c r="C9149" s="193"/>
      <c r="D9149" s="19">
        <v>0.84148442984978489</v>
      </c>
      <c r="E9149" s="19"/>
      <c r="F9149" s="19">
        <v>0.71265540484186729</v>
      </c>
      <c r="G9149" s="19"/>
      <c r="H9149" s="19">
        <v>0.42466110727699241</v>
      </c>
      <c r="I9149" s="19">
        <v>5.8568667262615379E-2</v>
      </c>
      <c r="J9149" s="19"/>
      <c r="K9149" s="19"/>
      <c r="L9149" s="19">
        <v>1.0366048988551975</v>
      </c>
      <c r="M9149" s="19"/>
      <c r="N9149" s="19">
        <v>0.91175486970899067</v>
      </c>
      <c r="O9149" s="19">
        <v>0.27839083951680815</v>
      </c>
      <c r="P9149" s="50"/>
      <c r="R9149" s="9" t="s">
        <v>0</v>
      </c>
    </row>
    <row r="9150" spans="2:18" x14ac:dyDescent="0.2">
      <c r="B9150" s="25">
        <v>8920</v>
      </c>
      <c r="C9150" s="193"/>
      <c r="D9150" s="19">
        <v>1.000767600782549</v>
      </c>
      <c r="E9150" s="19">
        <v>0.2779795991604172</v>
      </c>
      <c r="F9150" s="19"/>
      <c r="G9150" s="19"/>
      <c r="H9150" s="19">
        <v>0.32821708314723763</v>
      </c>
      <c r="I9150" s="19"/>
      <c r="J9150" s="19">
        <v>0.37915036670008728</v>
      </c>
      <c r="K9150" s="19"/>
      <c r="L9150" s="19">
        <v>0.45381874252902676</v>
      </c>
      <c r="M9150" s="19">
        <v>0.23094363551323541</v>
      </c>
      <c r="N9150" s="19"/>
      <c r="O9150" s="19"/>
      <c r="P9150" s="50">
        <v>0.37010239454241278</v>
      </c>
      <c r="R9150" s="9" t="s">
        <v>0</v>
      </c>
    </row>
    <row r="9151" spans="2:18" x14ac:dyDescent="0.2">
      <c r="B9151" s="25">
        <v>8921</v>
      </c>
      <c r="C9151" s="193">
        <v>0.49228158680629003</v>
      </c>
      <c r="D9151" s="19"/>
      <c r="E9151" s="19">
        <v>1.7010642987126705</v>
      </c>
      <c r="F9151" s="19"/>
      <c r="G9151" s="19">
        <v>0.46998757230680116</v>
      </c>
      <c r="H9151" s="19"/>
      <c r="I9151" s="19">
        <v>0.79601588540281354</v>
      </c>
      <c r="J9151" s="19"/>
      <c r="K9151" s="19">
        <v>1.4066964721065298</v>
      </c>
      <c r="L9151" s="19"/>
      <c r="M9151" s="19">
        <v>0.5165128135461351</v>
      </c>
      <c r="N9151" s="19"/>
      <c r="O9151" s="19">
        <v>1.366223904097718</v>
      </c>
      <c r="P9151" s="50"/>
      <c r="R9151" s="9" t="s">
        <v>0</v>
      </c>
    </row>
    <row r="9152" spans="2:18" x14ac:dyDescent="0.2">
      <c r="B9152" s="25">
        <v>8922</v>
      </c>
      <c r="C9152" s="193">
        <v>0.1376365971497884</v>
      </c>
      <c r="D9152" s="19"/>
      <c r="E9152" s="19"/>
      <c r="F9152" s="19">
        <v>0.29459205217954659</v>
      </c>
      <c r="G9152" s="19">
        <v>4.8374922809068341E-2</v>
      </c>
      <c r="H9152" s="19"/>
      <c r="I9152" s="19"/>
      <c r="J9152" s="19">
        <v>0.30995647889762723</v>
      </c>
      <c r="K9152" s="19"/>
      <c r="L9152" s="19">
        <v>0.48148285039173538</v>
      </c>
      <c r="M9152" s="19"/>
      <c r="N9152" s="19">
        <v>0.71915802891948444</v>
      </c>
      <c r="O9152" s="19"/>
      <c r="P9152" s="50">
        <v>0.41025750357039381</v>
      </c>
      <c r="R9152" s="9" t="s">
        <v>0</v>
      </c>
    </row>
    <row r="9153" spans="2:18" x14ac:dyDescent="0.2">
      <c r="B9153" s="25">
        <v>8923</v>
      </c>
      <c r="C9153" s="193"/>
      <c r="D9153" s="19">
        <v>0.23296322133932523</v>
      </c>
      <c r="E9153" s="19"/>
      <c r="F9153" s="19">
        <v>2.5646802467061201E-3</v>
      </c>
      <c r="G9153" s="19"/>
      <c r="H9153" s="19">
        <v>1.0632188416727311</v>
      </c>
      <c r="I9153" s="19"/>
      <c r="J9153" s="19">
        <v>1.3881497572357655</v>
      </c>
      <c r="K9153" s="19"/>
      <c r="L9153" s="19">
        <v>0.56503856845541212</v>
      </c>
      <c r="M9153" s="19"/>
      <c r="N9153" s="19">
        <v>0.4999079749604039</v>
      </c>
      <c r="O9153" s="19"/>
      <c r="P9153" s="50">
        <v>1.1354943263417563</v>
      </c>
      <c r="R9153" s="9" t="s">
        <v>0</v>
      </c>
    </row>
    <row r="9154" spans="2:18" x14ac:dyDescent="0.2">
      <c r="B9154" s="25">
        <v>8924</v>
      </c>
      <c r="C9154" s="193"/>
      <c r="D9154" s="19">
        <v>0.18064300081249654</v>
      </c>
      <c r="E9154" s="19"/>
      <c r="F9154" s="19">
        <v>1.2415532696549079</v>
      </c>
      <c r="G9154" s="19"/>
      <c r="H9154" s="19">
        <v>0.41532810340381388</v>
      </c>
      <c r="I9154" s="19">
        <v>0.17506844699605217</v>
      </c>
      <c r="J9154" s="19"/>
      <c r="K9154" s="19"/>
      <c r="L9154" s="19">
        <v>1.0074479983497528</v>
      </c>
      <c r="M9154" s="19"/>
      <c r="N9154" s="19">
        <v>1.9238590522106924</v>
      </c>
      <c r="O9154" s="19">
        <v>0.27884977859761373</v>
      </c>
      <c r="P9154" s="50"/>
      <c r="R9154" s="9" t="s">
        <v>0</v>
      </c>
    </row>
    <row r="9155" spans="2:18" x14ac:dyDescent="0.2">
      <c r="B9155" s="25">
        <v>8925</v>
      </c>
      <c r="C9155" s="193"/>
      <c r="D9155" s="19">
        <v>1.3313789070888031</v>
      </c>
      <c r="E9155" s="19"/>
      <c r="F9155" s="19">
        <v>0.93687035876119573</v>
      </c>
      <c r="G9155" s="19"/>
      <c r="H9155" s="19">
        <v>0.99068105901782222</v>
      </c>
      <c r="I9155" s="19"/>
      <c r="J9155" s="19">
        <v>0.97200904201183946</v>
      </c>
      <c r="K9155" s="19"/>
      <c r="L9155" s="19">
        <v>1.3735039040608665</v>
      </c>
      <c r="M9155" s="19"/>
      <c r="N9155" s="19">
        <v>1.1082305878641467</v>
      </c>
      <c r="O9155" s="19"/>
      <c r="P9155" s="50">
        <v>0.99898562079987663</v>
      </c>
      <c r="R9155" s="9" t="s">
        <v>0</v>
      </c>
    </row>
    <row r="9156" spans="2:18" x14ac:dyDescent="0.2">
      <c r="B9156" s="25">
        <v>8926</v>
      </c>
      <c r="C9156" s="193"/>
      <c r="D9156" s="19">
        <v>0.87706897571466913</v>
      </c>
      <c r="E9156" s="19"/>
      <c r="F9156" s="19">
        <v>0.8953446418393336</v>
      </c>
      <c r="G9156" s="19"/>
      <c r="H9156" s="19">
        <v>0.84600070048062748</v>
      </c>
      <c r="I9156" s="19"/>
      <c r="J9156" s="19">
        <v>1.5360023147600244</v>
      </c>
      <c r="K9156" s="19"/>
      <c r="L9156" s="19">
        <v>0.13060893865811773</v>
      </c>
      <c r="M9156" s="19"/>
      <c r="N9156" s="19">
        <v>1.2819736275489857</v>
      </c>
      <c r="O9156" s="19"/>
      <c r="P9156" s="50">
        <v>0.78545395865287382</v>
      </c>
      <c r="R9156" s="9" t="s">
        <v>0</v>
      </c>
    </row>
    <row r="9157" spans="2:18" x14ac:dyDescent="0.2">
      <c r="B9157" s="25">
        <v>8927</v>
      </c>
      <c r="C9157" s="193"/>
      <c r="D9157" s="19">
        <v>0.9874175805943971</v>
      </c>
      <c r="E9157" s="19"/>
      <c r="F9157" s="19">
        <v>0.58743934578513879</v>
      </c>
      <c r="G9157" s="19">
        <v>0.59668813677833088</v>
      </c>
      <c r="H9157" s="19"/>
      <c r="I9157" s="19">
        <v>0.46426361816325601</v>
      </c>
      <c r="J9157" s="19"/>
      <c r="K9157" s="19">
        <v>0.37730689142959078</v>
      </c>
      <c r="L9157" s="19"/>
      <c r="M9157" s="19">
        <v>0.79825481049416913</v>
      </c>
      <c r="N9157" s="19"/>
      <c r="O9157" s="19"/>
      <c r="P9157" s="50">
        <v>0.82013762446117255</v>
      </c>
      <c r="R9157" s="9" t="s">
        <v>0</v>
      </c>
    </row>
    <row r="9158" spans="2:18" x14ac:dyDescent="0.2">
      <c r="B9158" s="25">
        <v>8928</v>
      </c>
      <c r="C9158" s="193"/>
      <c r="D9158" s="19">
        <v>0.18838628874313434</v>
      </c>
      <c r="E9158" s="19"/>
      <c r="F9158" s="19">
        <v>0.17394181734519681</v>
      </c>
      <c r="G9158" s="19">
        <v>0.17147721952589409</v>
      </c>
      <c r="H9158" s="19"/>
      <c r="I9158" s="19"/>
      <c r="J9158" s="19">
        <v>0.13881487688121114</v>
      </c>
      <c r="K9158" s="19">
        <v>1.0548809997585058</v>
      </c>
      <c r="L9158" s="19"/>
      <c r="M9158" s="19"/>
      <c r="N9158" s="19">
        <v>0.61589900432672751</v>
      </c>
      <c r="O9158" s="19"/>
      <c r="P9158" s="50">
        <v>0.46296357238412866</v>
      </c>
      <c r="R9158" s="9" t="s">
        <v>0</v>
      </c>
    </row>
    <row r="9159" spans="2:18" x14ac:dyDescent="0.2">
      <c r="B9159" s="25">
        <v>8929</v>
      </c>
      <c r="C9159" s="193">
        <v>1.1094027846964223</v>
      </c>
      <c r="D9159" s="19"/>
      <c r="E9159" s="19">
        <v>0.74335116448737326</v>
      </c>
      <c r="F9159" s="19"/>
      <c r="G9159" s="19">
        <v>1.326694826548227</v>
      </c>
      <c r="H9159" s="19"/>
      <c r="I9159" s="19">
        <v>1.9251451592317104</v>
      </c>
      <c r="J9159" s="19"/>
      <c r="K9159" s="19">
        <v>2.2461177022912118</v>
      </c>
      <c r="L9159" s="19"/>
      <c r="M9159" s="19">
        <v>1.9547659755054319</v>
      </c>
      <c r="N9159" s="19"/>
      <c r="O9159" s="19">
        <v>0.40218787766544511</v>
      </c>
      <c r="P9159" s="50"/>
      <c r="R9159" s="9" t="s">
        <v>0</v>
      </c>
    </row>
    <row r="9160" spans="2:18" x14ac:dyDescent="0.2">
      <c r="B9160" s="25">
        <v>8930</v>
      </c>
      <c r="C9160" s="193">
        <v>0.30903390010735682</v>
      </c>
      <c r="D9160" s="19"/>
      <c r="E9160" s="19">
        <v>0.2399516360362319</v>
      </c>
      <c r="F9160" s="19"/>
      <c r="G9160" s="19">
        <v>1.1266124640677295</v>
      </c>
      <c r="H9160" s="19"/>
      <c r="I9160" s="19">
        <v>0.18642288267882254</v>
      </c>
      <c r="J9160" s="19"/>
      <c r="K9160" s="19">
        <v>0.8113517662699693</v>
      </c>
      <c r="L9160" s="19"/>
      <c r="M9160" s="19">
        <v>0.17088601558509989</v>
      </c>
      <c r="N9160" s="19"/>
      <c r="O9160" s="19">
        <v>0.66893641590847386</v>
      </c>
      <c r="P9160" s="50"/>
      <c r="R9160" s="9" t="s">
        <v>0</v>
      </c>
    </row>
    <row r="9161" spans="2:18" x14ac:dyDescent="0.2">
      <c r="B9161" s="25">
        <v>8931</v>
      </c>
      <c r="C9161" s="193"/>
      <c r="D9161" s="19">
        <v>1.0348149579629831</v>
      </c>
      <c r="E9161" s="19"/>
      <c r="F9161" s="19">
        <v>0.5065520056112891</v>
      </c>
      <c r="G9161" s="19"/>
      <c r="H9161" s="19">
        <v>0.20245083402597772</v>
      </c>
      <c r="I9161" s="19"/>
      <c r="J9161" s="19">
        <v>7.8718957486393366E-3</v>
      </c>
      <c r="K9161" s="19"/>
      <c r="L9161" s="19">
        <v>1.5757787585284146</v>
      </c>
      <c r="M9161" s="19"/>
      <c r="N9161" s="19">
        <v>0.68407559680253982</v>
      </c>
      <c r="O9161" s="19"/>
      <c r="P9161" s="50">
        <v>0.31667125026937232</v>
      </c>
      <c r="R9161" s="9" t="s">
        <v>0</v>
      </c>
    </row>
    <row r="9162" spans="2:18" x14ac:dyDescent="0.2">
      <c r="B9162" s="25">
        <v>8932</v>
      </c>
      <c r="C9162" s="193"/>
      <c r="D9162" s="19">
        <v>0.58273129161431114</v>
      </c>
      <c r="E9162" s="19"/>
      <c r="F9162" s="19">
        <v>1.420481630432552</v>
      </c>
      <c r="G9162" s="19"/>
      <c r="H9162" s="19">
        <v>1.3060271002924357</v>
      </c>
      <c r="I9162" s="19"/>
      <c r="J9162" s="19">
        <v>0.83382802086009133</v>
      </c>
      <c r="K9162" s="19"/>
      <c r="L9162" s="19">
        <v>0.96295831511570196</v>
      </c>
      <c r="M9162" s="19"/>
      <c r="N9162" s="19">
        <v>1.6820992969235289</v>
      </c>
      <c r="O9162" s="19"/>
      <c r="P9162" s="50">
        <v>0.88119657118661066</v>
      </c>
      <c r="R9162" s="9" t="s">
        <v>0</v>
      </c>
    </row>
    <row r="9163" spans="2:18" x14ac:dyDescent="0.2">
      <c r="B9163" s="25">
        <v>8933</v>
      </c>
      <c r="C9163" s="193"/>
      <c r="D9163" s="19">
        <v>1.580311252969792</v>
      </c>
      <c r="E9163" s="19"/>
      <c r="F9163" s="19">
        <v>0.81282115439805203</v>
      </c>
      <c r="G9163" s="19"/>
      <c r="H9163" s="19">
        <v>0.6032963423643305</v>
      </c>
      <c r="I9163" s="19"/>
      <c r="J9163" s="19">
        <v>1.5229631912487593</v>
      </c>
      <c r="K9163" s="19"/>
      <c r="L9163" s="19">
        <v>0.68004113685503298</v>
      </c>
      <c r="M9163" s="19"/>
      <c r="N9163" s="19">
        <v>0.3778135561695678</v>
      </c>
      <c r="O9163" s="19"/>
      <c r="P9163" s="50">
        <v>1.2157656008903417</v>
      </c>
      <c r="R9163" s="9" t="s">
        <v>0</v>
      </c>
    </row>
    <row r="9164" spans="2:18" x14ac:dyDescent="0.2">
      <c r="B9164" s="25">
        <v>8934</v>
      </c>
      <c r="C9164" s="193"/>
      <c r="D9164" s="19">
        <v>1.1206354661660503</v>
      </c>
      <c r="E9164" s="19"/>
      <c r="F9164" s="19">
        <v>1.2804513847322281</v>
      </c>
      <c r="G9164" s="19"/>
      <c r="H9164" s="19">
        <v>1.3450186135409896</v>
      </c>
      <c r="I9164" s="19"/>
      <c r="J9164" s="19">
        <v>0.65307520779727601</v>
      </c>
      <c r="K9164" s="19">
        <v>0.27313462649638515</v>
      </c>
      <c r="L9164" s="19"/>
      <c r="M9164" s="19">
        <v>0.32922330312139586</v>
      </c>
      <c r="N9164" s="19"/>
      <c r="O9164" s="19">
        <v>6.7326710825940606E-2</v>
      </c>
      <c r="P9164" s="50"/>
      <c r="R9164" s="9" t="s">
        <v>0</v>
      </c>
    </row>
    <row r="9165" spans="2:18" x14ac:dyDescent="0.2">
      <c r="B9165" s="25">
        <v>8935</v>
      </c>
      <c r="C9165" s="193"/>
      <c r="D9165" s="19">
        <v>0.53555171452341277</v>
      </c>
      <c r="E9165" s="19">
        <v>0.56307493281025056</v>
      </c>
      <c r="F9165" s="19"/>
      <c r="G9165" s="19"/>
      <c r="H9165" s="19">
        <v>0.84212183066920354</v>
      </c>
      <c r="I9165" s="19"/>
      <c r="J9165" s="19">
        <v>0.83898571465480842</v>
      </c>
      <c r="K9165" s="19">
        <v>0.52468570713458718</v>
      </c>
      <c r="L9165" s="19"/>
      <c r="M9165" s="19">
        <v>0.38444992093345276</v>
      </c>
      <c r="N9165" s="19"/>
      <c r="O9165" s="19"/>
      <c r="P9165" s="50">
        <v>1.1449259182498324</v>
      </c>
      <c r="R9165" s="9" t="s">
        <v>0</v>
      </c>
    </row>
    <row r="9166" spans="2:18" x14ac:dyDescent="0.2">
      <c r="B9166" s="25">
        <v>8936</v>
      </c>
      <c r="C9166" s="193"/>
      <c r="D9166" s="19">
        <v>1.3310788854257762</v>
      </c>
      <c r="E9166" s="19"/>
      <c r="F9166" s="19">
        <v>1.182820848446412</v>
      </c>
      <c r="G9166" s="19"/>
      <c r="H9166" s="19">
        <v>1.1603818697272943</v>
      </c>
      <c r="I9166" s="19"/>
      <c r="J9166" s="19">
        <v>1.2350011681393827</v>
      </c>
      <c r="K9166" s="19"/>
      <c r="L9166" s="19">
        <v>0.87903207767737934</v>
      </c>
      <c r="M9166" s="19"/>
      <c r="N9166" s="19">
        <v>0.64570363435759759</v>
      </c>
      <c r="O9166" s="19"/>
      <c r="P9166" s="50">
        <v>1.9560432147810434</v>
      </c>
      <c r="R9166" s="9" t="s">
        <v>0</v>
      </c>
    </row>
    <row r="9167" spans="2:18" x14ac:dyDescent="0.2">
      <c r="B9167" s="25">
        <v>8937</v>
      </c>
      <c r="C9167" s="193">
        <v>2.3450644476492961</v>
      </c>
      <c r="D9167" s="19"/>
      <c r="E9167" s="19">
        <v>1.6458403917320641</v>
      </c>
      <c r="F9167" s="19"/>
      <c r="G9167" s="19">
        <v>2.0961711274246855</v>
      </c>
      <c r="H9167" s="19"/>
      <c r="I9167" s="19">
        <v>1.8377991765369206</v>
      </c>
      <c r="J9167" s="19"/>
      <c r="K9167" s="19">
        <v>2.0853524224213613</v>
      </c>
      <c r="L9167" s="19"/>
      <c r="M9167" s="19">
        <v>1.4734640837247517</v>
      </c>
      <c r="N9167" s="19"/>
      <c r="O9167" s="19">
        <v>1.5879742557668759</v>
      </c>
      <c r="P9167" s="50"/>
      <c r="R9167" s="9" t="s">
        <v>0</v>
      </c>
    </row>
    <row r="9168" spans="2:18" x14ac:dyDescent="0.2">
      <c r="B9168" s="25">
        <v>8938</v>
      </c>
      <c r="C9168" s="193"/>
      <c r="D9168" s="19">
        <v>1.5557412562898256</v>
      </c>
      <c r="E9168" s="19"/>
      <c r="F9168" s="19">
        <v>1.1658938125398093</v>
      </c>
      <c r="G9168" s="19"/>
      <c r="H9168" s="19">
        <v>1.6887837499608145</v>
      </c>
      <c r="I9168" s="19"/>
      <c r="J9168" s="19">
        <v>1.7518730274007486</v>
      </c>
      <c r="K9168" s="19"/>
      <c r="L9168" s="19">
        <v>1.6427397860963497</v>
      </c>
      <c r="M9168" s="19"/>
      <c r="N9168" s="19">
        <v>1.1840389796081261</v>
      </c>
      <c r="O9168" s="19"/>
      <c r="P9168" s="50">
        <v>1.3384175663995947</v>
      </c>
      <c r="R9168" s="9" t="s">
        <v>0</v>
      </c>
    </row>
    <row r="9169" spans="2:18" x14ac:dyDescent="0.2">
      <c r="B9169" s="25">
        <v>8939</v>
      </c>
      <c r="C9169" s="193"/>
      <c r="D9169" s="19">
        <v>7.2015310181136105E-2</v>
      </c>
      <c r="E9169" s="19"/>
      <c r="F9169" s="19">
        <v>0.61743599257420967</v>
      </c>
      <c r="G9169" s="19"/>
      <c r="H9169" s="19">
        <v>0.81072092694215103</v>
      </c>
      <c r="I9169" s="19"/>
      <c r="J9169" s="19">
        <v>0.77259013749408334</v>
      </c>
      <c r="K9169" s="19"/>
      <c r="L9169" s="19">
        <v>1.220007480517721</v>
      </c>
      <c r="M9169" s="19"/>
      <c r="N9169" s="19">
        <v>1.1682075431913794</v>
      </c>
      <c r="O9169" s="19"/>
      <c r="P9169" s="50">
        <v>8.300953274038432E-2</v>
      </c>
      <c r="R9169" s="9" t="s">
        <v>0</v>
      </c>
    </row>
    <row r="9170" spans="2:18" x14ac:dyDescent="0.2">
      <c r="B9170" s="25">
        <v>8940</v>
      </c>
      <c r="C9170" s="193"/>
      <c r="D9170" s="19">
        <v>0.48488761632895466</v>
      </c>
      <c r="E9170" s="19"/>
      <c r="F9170" s="19">
        <v>2.1202353342987581</v>
      </c>
      <c r="G9170" s="19"/>
      <c r="H9170" s="19">
        <v>0.67384144664392143</v>
      </c>
      <c r="I9170" s="19"/>
      <c r="J9170" s="19">
        <v>0.98139755260837169</v>
      </c>
      <c r="K9170" s="19"/>
      <c r="L9170" s="19">
        <v>0.40857657480087123</v>
      </c>
      <c r="M9170" s="19"/>
      <c r="N9170" s="19">
        <v>0.39149683000386815</v>
      </c>
      <c r="O9170" s="19"/>
      <c r="P9170" s="50">
        <v>0.57875310427718463</v>
      </c>
      <c r="R9170" s="9" t="s">
        <v>0</v>
      </c>
    </row>
    <row r="9171" spans="2:18" x14ac:dyDescent="0.2">
      <c r="B9171" s="25">
        <v>8941</v>
      </c>
      <c r="C9171" s="193">
        <v>0.75303089937068446</v>
      </c>
      <c r="D9171" s="19"/>
      <c r="E9171" s="19">
        <v>0.73530524288587706</v>
      </c>
      <c r="F9171" s="19"/>
      <c r="G9171" s="19"/>
      <c r="H9171" s="19">
        <v>0.35100932285934477</v>
      </c>
      <c r="I9171" s="19">
        <v>0.36149026344988977</v>
      </c>
      <c r="J9171" s="19"/>
      <c r="K9171" s="19">
        <v>0.57470298126451325</v>
      </c>
      <c r="L9171" s="19"/>
      <c r="M9171" s="19"/>
      <c r="N9171" s="19">
        <v>0.16063946929769404</v>
      </c>
      <c r="O9171" s="19">
        <v>0.54868795499987089</v>
      </c>
      <c r="P9171" s="50"/>
      <c r="R9171" s="9" t="s">
        <v>0</v>
      </c>
    </row>
    <row r="9172" spans="2:18" x14ac:dyDescent="0.2">
      <c r="B9172" s="25">
        <v>8942</v>
      </c>
      <c r="C9172" s="193">
        <v>0.6043446212828596</v>
      </c>
      <c r="D9172" s="19"/>
      <c r="E9172" s="19"/>
      <c r="F9172" s="19">
        <v>0.21632034344837464</v>
      </c>
      <c r="G9172" s="19">
        <v>0.44545749286715586</v>
      </c>
      <c r="H9172" s="19"/>
      <c r="I9172" s="19"/>
      <c r="J9172" s="19">
        <v>0.25229001836708331</v>
      </c>
      <c r="K9172" s="19">
        <v>0.51070250640649328</v>
      </c>
      <c r="L9172" s="19"/>
      <c r="M9172" s="19"/>
      <c r="N9172" s="19">
        <v>0.15881737897863049</v>
      </c>
      <c r="O9172" s="19"/>
      <c r="P9172" s="50">
        <v>0.41936777681807408</v>
      </c>
      <c r="R9172" s="9" t="s">
        <v>0</v>
      </c>
    </row>
    <row r="9173" spans="2:18" x14ac:dyDescent="0.2">
      <c r="B9173" s="25">
        <v>8943</v>
      </c>
      <c r="C9173" s="193"/>
      <c r="D9173" s="19">
        <v>0.16449516202315551</v>
      </c>
      <c r="E9173" s="19">
        <v>0.31285592765163267</v>
      </c>
      <c r="F9173" s="19"/>
      <c r="G9173" s="19">
        <v>0.94850061450556145</v>
      </c>
      <c r="H9173" s="19"/>
      <c r="I9173" s="19">
        <v>1.5205606417513788</v>
      </c>
      <c r="J9173" s="19"/>
      <c r="K9173" s="19">
        <v>0.32247292739021527</v>
      </c>
      <c r="L9173" s="19"/>
      <c r="M9173" s="19">
        <v>1.2512100706463756</v>
      </c>
      <c r="N9173" s="19"/>
      <c r="O9173" s="19">
        <v>1.2447303665317577</v>
      </c>
      <c r="P9173" s="50"/>
      <c r="R9173" s="9" t="s">
        <v>0</v>
      </c>
    </row>
    <row r="9174" spans="2:18" x14ac:dyDescent="0.2">
      <c r="B9174" s="25">
        <v>8944</v>
      </c>
      <c r="C9174" s="193"/>
      <c r="D9174" s="19">
        <v>2.2175565877448391</v>
      </c>
      <c r="E9174" s="19">
        <v>0.41179941075281995</v>
      </c>
      <c r="F9174" s="19"/>
      <c r="G9174" s="19"/>
      <c r="H9174" s="19">
        <v>1.0326369579993797</v>
      </c>
      <c r="I9174" s="19"/>
      <c r="J9174" s="19">
        <v>1.1481906291775412</v>
      </c>
      <c r="K9174" s="19"/>
      <c r="L9174" s="19">
        <v>3.6168176727296809E-2</v>
      </c>
      <c r="M9174" s="19"/>
      <c r="N9174" s="19">
        <v>1.9220561952117263</v>
      </c>
      <c r="O9174" s="19"/>
      <c r="P9174" s="50">
        <v>1.4395804614885042</v>
      </c>
      <c r="R9174" s="9" t="s">
        <v>0</v>
      </c>
    </row>
    <row r="9175" spans="2:18" x14ac:dyDescent="0.2">
      <c r="B9175" s="25">
        <v>8945</v>
      </c>
      <c r="C9175" s="193"/>
      <c r="D9175" s="19">
        <v>1.0335539378014156</v>
      </c>
      <c r="E9175" s="19"/>
      <c r="F9175" s="19">
        <v>0.68552568431407856</v>
      </c>
      <c r="G9175" s="19"/>
      <c r="H9175" s="19">
        <v>0.63417859192198578</v>
      </c>
      <c r="I9175" s="19"/>
      <c r="J9175" s="19">
        <v>1.1943767856430858</v>
      </c>
      <c r="K9175" s="19"/>
      <c r="L9175" s="19">
        <v>0.83119413167097878</v>
      </c>
      <c r="M9175" s="19"/>
      <c r="N9175" s="19">
        <v>0.44998743445587452</v>
      </c>
      <c r="O9175" s="19"/>
      <c r="P9175" s="50">
        <v>0.51316594486481137</v>
      </c>
      <c r="R9175" s="9" t="s">
        <v>0</v>
      </c>
    </row>
    <row r="9176" spans="2:18" x14ac:dyDescent="0.2">
      <c r="B9176" s="25">
        <v>8946</v>
      </c>
      <c r="C9176" s="193">
        <v>0.77997618805908953</v>
      </c>
      <c r="D9176" s="19"/>
      <c r="E9176" s="19">
        <v>5.326109803481513E-2</v>
      </c>
      <c r="F9176" s="19"/>
      <c r="G9176" s="19">
        <v>0.31478340306866665</v>
      </c>
      <c r="H9176" s="19"/>
      <c r="I9176" s="19"/>
      <c r="J9176" s="19">
        <v>0.15763489964943617</v>
      </c>
      <c r="K9176" s="19">
        <v>0.26588452438942484</v>
      </c>
      <c r="L9176" s="19"/>
      <c r="M9176" s="19">
        <v>5.6258763382289169E-2</v>
      </c>
      <c r="N9176" s="19"/>
      <c r="O9176" s="19"/>
      <c r="P9176" s="50">
        <v>0.2523792737432729</v>
      </c>
      <c r="R9176" s="9" t="s">
        <v>0</v>
      </c>
    </row>
    <row r="9177" spans="2:18" x14ac:dyDescent="0.2">
      <c r="B9177" s="25">
        <v>8947</v>
      </c>
      <c r="C9177" s="193"/>
      <c r="D9177" s="19">
        <v>0.17698876255179261</v>
      </c>
      <c r="E9177" s="19"/>
      <c r="F9177" s="19">
        <v>0.18701377191346957</v>
      </c>
      <c r="G9177" s="19"/>
      <c r="H9177" s="19">
        <v>0.39455466115332904</v>
      </c>
      <c r="I9177" s="19"/>
      <c r="J9177" s="19">
        <v>0.73824534764760918</v>
      </c>
      <c r="K9177" s="19"/>
      <c r="L9177" s="19">
        <v>0.44125191929864244</v>
      </c>
      <c r="M9177" s="19">
        <v>0.6018806497569853</v>
      </c>
      <c r="N9177" s="19"/>
      <c r="O9177" s="19">
        <v>0.40464635488609441</v>
      </c>
      <c r="P9177" s="50"/>
      <c r="R9177" s="9" t="s">
        <v>0</v>
      </c>
    </row>
    <row r="9178" spans="2:18" x14ac:dyDescent="0.2">
      <c r="B9178" s="25">
        <v>8948</v>
      </c>
      <c r="C9178" s="193">
        <v>0.9047010717748889</v>
      </c>
      <c r="D9178" s="19"/>
      <c r="E9178" s="19">
        <v>2.1013071688608767</v>
      </c>
      <c r="F9178" s="19"/>
      <c r="G9178" s="19">
        <v>1.5306507334883905</v>
      </c>
      <c r="H9178" s="19"/>
      <c r="I9178" s="19">
        <v>2.2732399559313294</v>
      </c>
      <c r="J9178" s="19"/>
      <c r="K9178" s="19">
        <v>1.1579168160111628</v>
      </c>
      <c r="L9178" s="19"/>
      <c r="M9178" s="19">
        <v>2.3368677778730285</v>
      </c>
      <c r="N9178" s="19"/>
      <c r="O9178" s="19">
        <v>2.3250726776215966</v>
      </c>
      <c r="P9178" s="50"/>
      <c r="R9178" s="9" t="s">
        <v>0</v>
      </c>
    </row>
    <row r="9179" spans="2:18" x14ac:dyDescent="0.2">
      <c r="B9179" s="25">
        <v>8949</v>
      </c>
      <c r="C9179" s="193">
        <v>0.54418034766895251</v>
      </c>
      <c r="D9179" s="19"/>
      <c r="E9179" s="19">
        <v>1.0684594591916197</v>
      </c>
      <c r="F9179" s="19"/>
      <c r="G9179" s="19"/>
      <c r="H9179" s="19">
        <v>0.46454487527387905</v>
      </c>
      <c r="I9179" s="19"/>
      <c r="J9179" s="19">
        <v>0.81180988474468863</v>
      </c>
      <c r="K9179" s="19">
        <v>0.59441608203247287</v>
      </c>
      <c r="L9179" s="19"/>
      <c r="M9179" s="19">
        <v>0.3061137084039986</v>
      </c>
      <c r="N9179" s="19"/>
      <c r="O9179" s="19">
        <v>0.57711115041372085</v>
      </c>
      <c r="P9179" s="50"/>
      <c r="R9179" s="9" t="s">
        <v>0</v>
      </c>
    </row>
    <row r="9180" spans="2:18" x14ac:dyDescent="0.2">
      <c r="B9180" s="25">
        <v>8950</v>
      </c>
      <c r="C9180" s="193">
        <v>0.43809701821553509</v>
      </c>
      <c r="D9180" s="19"/>
      <c r="E9180" s="19"/>
      <c r="F9180" s="19">
        <v>5.442990857108021E-2</v>
      </c>
      <c r="G9180" s="19">
        <v>0.29375022624515101</v>
      </c>
      <c r="H9180" s="19"/>
      <c r="I9180" s="19">
        <v>0.78353519103546765</v>
      </c>
      <c r="J9180" s="19"/>
      <c r="K9180" s="19">
        <v>1.0703396437139741</v>
      </c>
      <c r="L9180" s="19"/>
      <c r="M9180" s="19">
        <v>0.92486061441779421</v>
      </c>
      <c r="N9180" s="19"/>
      <c r="O9180" s="19"/>
      <c r="P9180" s="50">
        <v>0.16277100591425817</v>
      </c>
      <c r="R9180" s="9" t="s">
        <v>0</v>
      </c>
    </row>
    <row r="9181" spans="2:18" x14ac:dyDescent="0.2">
      <c r="B9181" s="25">
        <v>8951</v>
      </c>
      <c r="C9181" s="193">
        <v>1.0925414602650216</v>
      </c>
      <c r="D9181" s="19"/>
      <c r="E9181" s="19">
        <v>0.28409164894010602</v>
      </c>
      <c r="F9181" s="19"/>
      <c r="G9181" s="19">
        <v>0.61826515064388898</v>
      </c>
      <c r="H9181" s="19"/>
      <c r="I9181" s="19"/>
      <c r="J9181" s="19">
        <v>0.73127221441648937</v>
      </c>
      <c r="K9181" s="19">
        <v>0.2675000992348982</v>
      </c>
      <c r="L9181" s="19"/>
      <c r="M9181" s="19">
        <v>0.21038467941344655</v>
      </c>
      <c r="N9181" s="19"/>
      <c r="O9181" s="19">
        <v>0.97166066447851107</v>
      </c>
      <c r="P9181" s="50"/>
      <c r="R9181" s="9" t="s">
        <v>0</v>
      </c>
    </row>
    <row r="9182" spans="2:18" x14ac:dyDescent="0.2">
      <c r="B9182" s="25">
        <v>8952</v>
      </c>
      <c r="C9182" s="193">
        <v>1.600526109146668</v>
      </c>
      <c r="D9182" s="19"/>
      <c r="E9182" s="19">
        <v>2.3076654670005925</v>
      </c>
      <c r="F9182" s="19"/>
      <c r="G9182" s="19">
        <v>2.2501269452637747</v>
      </c>
      <c r="H9182" s="19"/>
      <c r="I9182" s="19">
        <v>1.9554464856251617</v>
      </c>
      <c r="J9182" s="19"/>
      <c r="K9182" s="19">
        <v>1.5918954949654276</v>
      </c>
      <c r="L9182" s="19"/>
      <c r="M9182" s="19">
        <v>2.790434955797882</v>
      </c>
      <c r="N9182" s="19"/>
      <c r="O9182" s="19">
        <v>2.1332382069807871</v>
      </c>
      <c r="P9182" s="50"/>
      <c r="R9182" s="9" t="s">
        <v>0</v>
      </c>
    </row>
    <row r="9183" spans="2:18" x14ac:dyDescent="0.2">
      <c r="B9183" s="25">
        <v>8953</v>
      </c>
      <c r="C9183" s="193">
        <v>1.1780051732627876</v>
      </c>
      <c r="D9183" s="19"/>
      <c r="E9183" s="19">
        <v>1.9139940721033863</v>
      </c>
      <c r="F9183" s="19"/>
      <c r="G9183" s="19"/>
      <c r="H9183" s="19">
        <v>0.24531174728328589</v>
      </c>
      <c r="I9183" s="19">
        <v>0.90929721785003115</v>
      </c>
      <c r="J9183" s="19"/>
      <c r="K9183" s="19">
        <v>0.81085399134807445</v>
      </c>
      <c r="L9183" s="19"/>
      <c r="M9183" s="19">
        <v>0.99836871882315825</v>
      </c>
      <c r="N9183" s="19"/>
      <c r="O9183" s="19">
        <v>1.4367742342483523</v>
      </c>
      <c r="P9183" s="50"/>
      <c r="R9183" s="9" t="s">
        <v>0</v>
      </c>
    </row>
    <row r="9184" spans="2:18" x14ac:dyDescent="0.2">
      <c r="B9184" s="25">
        <v>8954</v>
      </c>
      <c r="C9184" s="193">
        <v>1.0460478314206283</v>
      </c>
      <c r="D9184" s="19"/>
      <c r="E9184" s="19">
        <v>1.3864854921390695</v>
      </c>
      <c r="F9184" s="19"/>
      <c r="G9184" s="19">
        <v>1.6924562274445849</v>
      </c>
      <c r="H9184" s="19"/>
      <c r="I9184" s="19">
        <v>1.952521550937121</v>
      </c>
      <c r="J9184" s="19"/>
      <c r="K9184" s="19">
        <v>2.07116356894295</v>
      </c>
      <c r="L9184" s="19"/>
      <c r="M9184" s="19">
        <v>1.7715566314043329</v>
      </c>
      <c r="N9184" s="19"/>
      <c r="O9184" s="19">
        <v>1.4644464677599458</v>
      </c>
      <c r="P9184" s="50"/>
      <c r="R9184" s="9" t="s">
        <v>0</v>
      </c>
    </row>
    <row r="9185" spans="2:18" x14ac:dyDescent="0.2">
      <c r="B9185" s="25">
        <v>8955</v>
      </c>
      <c r="C9185" s="193"/>
      <c r="D9185" s="19">
        <v>0.37403324906141777</v>
      </c>
      <c r="E9185" s="19">
        <v>0.38854225184507535</v>
      </c>
      <c r="F9185" s="19"/>
      <c r="G9185" s="19"/>
      <c r="H9185" s="19">
        <v>0.71178755933020743</v>
      </c>
      <c r="I9185" s="19">
        <v>0.7955734128918287</v>
      </c>
      <c r="J9185" s="19"/>
      <c r="K9185" s="19">
        <v>0.30007448557561783</v>
      </c>
      <c r="L9185" s="19"/>
      <c r="M9185" s="19">
        <v>1.5209118843224564E-2</v>
      </c>
      <c r="N9185" s="19"/>
      <c r="O9185" s="19"/>
      <c r="P9185" s="50">
        <v>0.26419867311683026</v>
      </c>
      <c r="R9185" s="9" t="s">
        <v>0</v>
      </c>
    </row>
    <row r="9186" spans="2:18" x14ac:dyDescent="0.2">
      <c r="B9186" s="25">
        <v>8956</v>
      </c>
      <c r="C9186" s="193"/>
      <c r="D9186" s="19">
        <v>0.32655001605103029</v>
      </c>
      <c r="E9186" s="19"/>
      <c r="F9186" s="19">
        <v>0.40116264431163501</v>
      </c>
      <c r="G9186" s="19"/>
      <c r="H9186" s="19">
        <v>0.1527126864981127</v>
      </c>
      <c r="I9186" s="19"/>
      <c r="J9186" s="19">
        <v>0.7290995279465261</v>
      </c>
      <c r="K9186" s="19"/>
      <c r="L9186" s="19">
        <v>0.36125798539841308</v>
      </c>
      <c r="M9186" s="19"/>
      <c r="N9186" s="19">
        <v>0.71791831088610725</v>
      </c>
      <c r="O9186" s="19">
        <v>0.94423197248901181</v>
      </c>
      <c r="P9186" s="50"/>
      <c r="R9186" s="9" t="s">
        <v>0</v>
      </c>
    </row>
    <row r="9187" spans="2:18" x14ac:dyDescent="0.2">
      <c r="B9187" s="25">
        <v>8957</v>
      </c>
      <c r="C9187" s="193">
        <v>1.0536163365296582</v>
      </c>
      <c r="D9187" s="19"/>
      <c r="E9187" s="19">
        <v>0.87944089940815329</v>
      </c>
      <c r="F9187" s="19"/>
      <c r="G9187" s="19">
        <v>1.5945067009851264</v>
      </c>
      <c r="H9187" s="19"/>
      <c r="I9187" s="19">
        <v>1.6593881203228908</v>
      </c>
      <c r="J9187" s="19"/>
      <c r="K9187" s="19">
        <v>0.53664381965008356</v>
      </c>
      <c r="L9187" s="19"/>
      <c r="M9187" s="19">
        <v>1.1399283492842538</v>
      </c>
      <c r="N9187" s="19"/>
      <c r="O9187" s="19">
        <v>1.4984683222670894</v>
      </c>
      <c r="P9187" s="50"/>
      <c r="R9187" s="9" t="s">
        <v>0</v>
      </c>
    </row>
    <row r="9188" spans="2:18" x14ac:dyDescent="0.2">
      <c r="B9188" s="25">
        <v>8958</v>
      </c>
      <c r="C9188" s="193"/>
      <c r="D9188" s="19">
        <v>2.4297981768641232</v>
      </c>
      <c r="E9188" s="19"/>
      <c r="F9188" s="19">
        <v>1.450183790263063</v>
      </c>
      <c r="G9188" s="19"/>
      <c r="H9188" s="19">
        <v>1.5889275477468805</v>
      </c>
      <c r="I9188" s="19"/>
      <c r="J9188" s="19">
        <v>1.5060895764184403</v>
      </c>
      <c r="K9188" s="19"/>
      <c r="L9188" s="19">
        <v>1.4618091457114706</v>
      </c>
      <c r="M9188" s="19"/>
      <c r="N9188" s="19">
        <v>1.3069547892749684</v>
      </c>
      <c r="O9188" s="19"/>
      <c r="P9188" s="50">
        <v>2.0666935990208271</v>
      </c>
      <c r="R9188" s="9" t="s">
        <v>0</v>
      </c>
    </row>
    <row r="9189" spans="2:18" x14ac:dyDescent="0.2">
      <c r="B9189" s="25">
        <v>8959</v>
      </c>
      <c r="C9189" s="193">
        <v>0.76500763172095476</v>
      </c>
      <c r="D9189" s="19"/>
      <c r="E9189" s="19">
        <v>0.58293719920905396</v>
      </c>
      <c r="F9189" s="19"/>
      <c r="G9189" s="19">
        <v>0.99829970535686297</v>
      </c>
      <c r="H9189" s="19"/>
      <c r="I9189" s="19">
        <v>1.0237778490648317</v>
      </c>
      <c r="J9189" s="19"/>
      <c r="K9189" s="19">
        <v>1.3706492236072478</v>
      </c>
      <c r="L9189" s="19"/>
      <c r="M9189" s="19">
        <v>1.3541485667707509</v>
      </c>
      <c r="N9189" s="19"/>
      <c r="O9189" s="19"/>
      <c r="P9189" s="50">
        <v>0.61997462878899345</v>
      </c>
      <c r="R9189" s="9" t="s">
        <v>0</v>
      </c>
    </row>
    <row r="9190" spans="2:18" x14ac:dyDescent="0.2">
      <c r="B9190" s="25">
        <v>8960</v>
      </c>
      <c r="C9190" s="193">
        <v>0.45362831710060003</v>
      </c>
      <c r="D9190" s="19"/>
      <c r="E9190" s="19">
        <v>0.28389294750172228</v>
      </c>
      <c r="F9190" s="19"/>
      <c r="G9190" s="19">
        <v>0.35217713486786911</v>
      </c>
      <c r="H9190" s="19"/>
      <c r="I9190" s="19">
        <v>0.34737514292004262</v>
      </c>
      <c r="J9190" s="19"/>
      <c r="K9190" s="19">
        <v>0.26682823272485112</v>
      </c>
      <c r="L9190" s="19"/>
      <c r="M9190" s="19">
        <v>0.65322664093742044</v>
      </c>
      <c r="N9190" s="19"/>
      <c r="O9190" s="19">
        <v>0.15316240253649879</v>
      </c>
      <c r="P9190" s="50"/>
      <c r="R9190" s="9" t="s">
        <v>0</v>
      </c>
    </row>
    <row r="9191" spans="2:18" x14ac:dyDescent="0.2">
      <c r="B9191" s="25">
        <v>8961</v>
      </c>
      <c r="C9191" s="193"/>
      <c r="D9191" s="19">
        <v>0.26347902258574735</v>
      </c>
      <c r="E9191" s="19"/>
      <c r="F9191" s="19">
        <v>0.10063479038633687</v>
      </c>
      <c r="G9191" s="19"/>
      <c r="H9191" s="19">
        <v>0.40817626078278024</v>
      </c>
      <c r="I9191" s="19"/>
      <c r="J9191" s="19">
        <v>0.47241745792851947</v>
      </c>
      <c r="K9191" s="19"/>
      <c r="L9191" s="19">
        <v>0.47931540863818617</v>
      </c>
      <c r="M9191" s="19">
        <v>0.27544575873378568</v>
      </c>
      <c r="N9191" s="19"/>
      <c r="O9191" s="19"/>
      <c r="P9191" s="50">
        <v>0.47887559357036447</v>
      </c>
      <c r="R9191" s="9" t="s">
        <v>0</v>
      </c>
    </row>
    <row r="9192" spans="2:18" x14ac:dyDescent="0.2">
      <c r="B9192" s="25">
        <v>8962</v>
      </c>
      <c r="C9192" s="193"/>
      <c r="D9192" s="19">
        <v>0.70903294332877054</v>
      </c>
      <c r="E9192" s="19"/>
      <c r="F9192" s="19">
        <v>0.20115368180663745</v>
      </c>
      <c r="G9192" s="19"/>
      <c r="H9192" s="19">
        <v>0.3821203290385064</v>
      </c>
      <c r="I9192" s="19"/>
      <c r="J9192" s="19">
        <v>1.0367990620057179</v>
      </c>
      <c r="K9192" s="19"/>
      <c r="L9192" s="19">
        <v>1.1977099729773022</v>
      </c>
      <c r="M9192" s="19"/>
      <c r="N9192" s="19">
        <v>0.26915694919264627</v>
      </c>
      <c r="O9192" s="19"/>
      <c r="P9192" s="50">
        <v>1.228933385263659</v>
      </c>
      <c r="R9192" s="9" t="s">
        <v>0</v>
      </c>
    </row>
    <row r="9193" spans="2:18" x14ac:dyDescent="0.2">
      <c r="B9193" s="25">
        <v>8963</v>
      </c>
      <c r="C9193" s="193">
        <v>0.12115295299993321</v>
      </c>
      <c r="D9193" s="19"/>
      <c r="E9193" s="19">
        <v>0.50014923514761178</v>
      </c>
      <c r="F9193" s="19"/>
      <c r="G9193" s="19">
        <v>0.41044868848588906</v>
      </c>
      <c r="H9193" s="19"/>
      <c r="I9193" s="19">
        <v>0.14653757300608675</v>
      </c>
      <c r="J9193" s="19"/>
      <c r="K9193" s="19">
        <v>0.67537446576792903</v>
      </c>
      <c r="L9193" s="19"/>
      <c r="M9193" s="19"/>
      <c r="N9193" s="19">
        <v>0.15124544595671044</v>
      </c>
      <c r="O9193" s="19"/>
      <c r="P9193" s="50">
        <v>4.9772094323806824E-2</v>
      </c>
      <c r="R9193" s="9" t="s">
        <v>0</v>
      </c>
    </row>
    <row r="9194" spans="2:18" x14ac:dyDescent="0.2">
      <c r="B9194" s="25">
        <v>8964</v>
      </c>
      <c r="C9194" s="193">
        <v>0.10734885589662015</v>
      </c>
      <c r="D9194" s="19"/>
      <c r="E9194" s="19">
        <v>0.67866327528310322</v>
      </c>
      <c r="F9194" s="19"/>
      <c r="G9194" s="19">
        <v>0.66787286109111288</v>
      </c>
      <c r="H9194" s="19"/>
      <c r="I9194" s="19">
        <v>0.83955393832102232</v>
      </c>
      <c r="J9194" s="19"/>
      <c r="K9194" s="19"/>
      <c r="L9194" s="19">
        <v>0.10453148648662008</v>
      </c>
      <c r="M9194" s="19">
        <v>0.81453781174959838</v>
      </c>
      <c r="N9194" s="19"/>
      <c r="O9194" s="19">
        <v>5.5420796742953859E-2</v>
      </c>
      <c r="P9194" s="50"/>
      <c r="R9194" s="9" t="s">
        <v>0</v>
      </c>
    </row>
    <row r="9195" spans="2:18" x14ac:dyDescent="0.2">
      <c r="B9195" s="25">
        <v>8965</v>
      </c>
      <c r="C9195" s="193">
        <v>0.71469633377478425</v>
      </c>
      <c r="D9195" s="19"/>
      <c r="E9195" s="19"/>
      <c r="F9195" s="19">
        <v>0.27715605325166992</v>
      </c>
      <c r="G9195" s="19">
        <v>0.14612012676275216</v>
      </c>
      <c r="H9195" s="19"/>
      <c r="I9195" s="19">
        <v>0.96947957908699767</v>
      </c>
      <c r="J9195" s="19"/>
      <c r="K9195" s="19"/>
      <c r="L9195" s="19">
        <v>0.19407316716957876</v>
      </c>
      <c r="M9195" s="19">
        <v>1.3691695351595005E-2</v>
      </c>
      <c r="N9195" s="19"/>
      <c r="O9195" s="19">
        <v>6.4405301582398156E-2</v>
      </c>
      <c r="P9195" s="50"/>
      <c r="R9195" s="9" t="s">
        <v>0</v>
      </c>
    </row>
    <row r="9196" spans="2:18" x14ac:dyDescent="0.2">
      <c r="B9196" s="25">
        <v>8966</v>
      </c>
      <c r="C9196" s="193">
        <v>0.47715131271112354</v>
      </c>
      <c r="D9196" s="19"/>
      <c r="E9196" s="19">
        <v>0.105138598047102</v>
      </c>
      <c r="F9196" s="19"/>
      <c r="G9196" s="19"/>
      <c r="H9196" s="19">
        <v>1.2063712735182184</v>
      </c>
      <c r="I9196" s="19"/>
      <c r="J9196" s="19">
        <v>0.26650579915529365</v>
      </c>
      <c r="K9196" s="19"/>
      <c r="L9196" s="19">
        <v>0.63828602787701094</v>
      </c>
      <c r="M9196" s="19"/>
      <c r="N9196" s="19">
        <v>0.40359381618625018</v>
      </c>
      <c r="O9196" s="19"/>
      <c r="P9196" s="50">
        <v>1.3380062309292127</v>
      </c>
      <c r="R9196" s="9" t="s">
        <v>0</v>
      </c>
    </row>
    <row r="9197" spans="2:18" x14ac:dyDescent="0.2">
      <c r="B9197" s="25">
        <v>8967</v>
      </c>
      <c r="C9197" s="193">
        <v>1.175606715968238</v>
      </c>
      <c r="D9197" s="19"/>
      <c r="E9197" s="19">
        <v>5.1705320976921008E-2</v>
      </c>
      <c r="F9197" s="19"/>
      <c r="G9197" s="19"/>
      <c r="H9197" s="19">
        <v>0.31867809393973134</v>
      </c>
      <c r="I9197" s="19">
        <v>0.99150974527961855</v>
      </c>
      <c r="J9197" s="19"/>
      <c r="K9197" s="19">
        <v>0.76133627758354006</v>
      </c>
      <c r="L9197" s="19"/>
      <c r="M9197" s="19">
        <v>0.98857762096391155</v>
      </c>
      <c r="N9197" s="19"/>
      <c r="O9197" s="19">
        <v>0.8928976392974648</v>
      </c>
      <c r="P9197" s="50"/>
      <c r="R9197" s="9" t="s">
        <v>0</v>
      </c>
    </row>
    <row r="9198" spans="2:18" x14ac:dyDescent="0.2">
      <c r="B9198" s="25">
        <v>8968</v>
      </c>
      <c r="C9198" s="193">
        <v>1.2931934748865856</v>
      </c>
      <c r="D9198" s="19"/>
      <c r="E9198" s="19"/>
      <c r="F9198" s="19">
        <v>0.49870139459399354</v>
      </c>
      <c r="G9198" s="19">
        <v>0.24996014292925586</v>
      </c>
      <c r="H9198" s="19"/>
      <c r="I9198" s="19">
        <v>0.30001002013509764</v>
      </c>
      <c r="J9198" s="19"/>
      <c r="K9198" s="19"/>
      <c r="L9198" s="19">
        <v>0.58954075470000333</v>
      </c>
      <c r="M9198" s="19">
        <v>0.18709836937107938</v>
      </c>
      <c r="N9198" s="19"/>
      <c r="O9198" s="19">
        <v>0.75521389288987573</v>
      </c>
      <c r="P9198" s="50"/>
      <c r="R9198" s="9" t="s">
        <v>0</v>
      </c>
    </row>
    <row r="9199" spans="2:18" x14ac:dyDescent="0.2">
      <c r="B9199" s="25">
        <v>8969</v>
      </c>
      <c r="C9199" s="193">
        <v>1.1071165972011729</v>
      </c>
      <c r="D9199" s="19"/>
      <c r="E9199" s="19">
        <v>1.0055850505465396</v>
      </c>
      <c r="F9199" s="19"/>
      <c r="G9199" s="19">
        <v>1.2869145456992999</v>
      </c>
      <c r="H9199" s="19"/>
      <c r="I9199" s="19">
        <v>0.81854489525249874</v>
      </c>
      <c r="J9199" s="19"/>
      <c r="K9199" s="19">
        <v>0.50861889060319232</v>
      </c>
      <c r="L9199" s="19"/>
      <c r="M9199" s="19">
        <v>1.4012062932292364</v>
      </c>
      <c r="N9199" s="19"/>
      <c r="O9199" s="19">
        <v>0.64201364356752699</v>
      </c>
      <c r="P9199" s="50"/>
      <c r="R9199" s="9" t="s">
        <v>0</v>
      </c>
    </row>
    <row r="9200" spans="2:18" x14ac:dyDescent="0.2">
      <c r="B9200" s="25">
        <v>8970</v>
      </c>
      <c r="C9200" s="193">
        <v>0.43231689878665602</v>
      </c>
      <c r="D9200" s="19"/>
      <c r="E9200" s="19"/>
      <c r="F9200" s="19">
        <v>0.22780105855132393</v>
      </c>
      <c r="G9200" s="19">
        <v>0.70487046357789529</v>
      </c>
      <c r="H9200" s="19"/>
      <c r="I9200" s="19">
        <v>0.25214320153111469</v>
      </c>
      <c r="J9200" s="19"/>
      <c r="K9200" s="19">
        <v>0.23073506391873408</v>
      </c>
      <c r="L9200" s="19"/>
      <c r="M9200" s="19">
        <v>0.54495398761288871</v>
      </c>
      <c r="N9200" s="19"/>
      <c r="O9200" s="19">
        <v>0.72867869732621582</v>
      </c>
      <c r="P9200" s="50"/>
      <c r="R9200" s="9" t="s">
        <v>0</v>
      </c>
    </row>
    <row r="9201" spans="2:18" x14ac:dyDescent="0.2">
      <c r="B9201" s="25">
        <v>8971</v>
      </c>
      <c r="C9201" s="193">
        <v>1.9403552297201954</v>
      </c>
      <c r="D9201" s="19"/>
      <c r="E9201" s="19">
        <v>1.1948008088079525</v>
      </c>
      <c r="F9201" s="19"/>
      <c r="G9201" s="19">
        <v>1.0935398501487532</v>
      </c>
      <c r="H9201" s="19"/>
      <c r="I9201" s="19">
        <v>0.96921087358047098</v>
      </c>
      <c r="J9201" s="19"/>
      <c r="K9201" s="19">
        <v>1.3872656276104602</v>
      </c>
      <c r="L9201" s="19"/>
      <c r="M9201" s="19">
        <v>2.316606669576506</v>
      </c>
      <c r="N9201" s="19"/>
      <c r="O9201" s="19">
        <v>1.4717132358232918</v>
      </c>
      <c r="P9201" s="50"/>
      <c r="R9201" s="9" t="s">
        <v>0</v>
      </c>
    </row>
    <row r="9202" spans="2:18" x14ac:dyDescent="0.2">
      <c r="B9202" s="25">
        <v>8972</v>
      </c>
      <c r="C9202" s="193"/>
      <c r="D9202" s="19">
        <v>0.35975408131047437</v>
      </c>
      <c r="E9202" s="19"/>
      <c r="F9202" s="19">
        <v>0.1736299193763631</v>
      </c>
      <c r="G9202" s="19"/>
      <c r="H9202" s="19">
        <v>0.81707123708723672</v>
      </c>
      <c r="I9202" s="19"/>
      <c r="J9202" s="19">
        <v>0.30208105523929019</v>
      </c>
      <c r="K9202" s="19"/>
      <c r="L9202" s="19">
        <v>1.3152164146666081</v>
      </c>
      <c r="M9202" s="19">
        <v>0.18010329928392599</v>
      </c>
      <c r="N9202" s="19"/>
      <c r="O9202" s="19"/>
      <c r="P9202" s="50">
        <v>1.6182693798723471E-2</v>
      </c>
      <c r="R9202" s="9" t="s">
        <v>0</v>
      </c>
    </row>
    <row r="9203" spans="2:18" x14ac:dyDescent="0.2">
      <c r="B9203" s="25">
        <v>8973</v>
      </c>
      <c r="C9203" s="193">
        <v>3.1990026231493142E-2</v>
      </c>
      <c r="D9203" s="19"/>
      <c r="E9203" s="19">
        <v>0.40471866955988023</v>
      </c>
      <c r="F9203" s="19"/>
      <c r="G9203" s="19">
        <v>0.29591292579279338</v>
      </c>
      <c r="H9203" s="19"/>
      <c r="I9203" s="19"/>
      <c r="J9203" s="19">
        <v>0.73085655268134375</v>
      </c>
      <c r="K9203" s="19"/>
      <c r="L9203" s="19">
        <v>7.9703797465431034E-2</v>
      </c>
      <c r="M9203" s="19">
        <v>0.59448620552099452</v>
      </c>
      <c r="N9203" s="19"/>
      <c r="O9203" s="19">
        <v>0.38350890237851804</v>
      </c>
      <c r="P9203" s="50"/>
      <c r="R9203" s="9" t="s">
        <v>0</v>
      </c>
    </row>
    <row r="9204" spans="2:18" x14ac:dyDescent="0.2">
      <c r="B9204" s="25">
        <v>8974</v>
      </c>
      <c r="C9204" s="193"/>
      <c r="D9204" s="19">
        <v>1.1283762871259806</v>
      </c>
      <c r="E9204" s="19"/>
      <c r="F9204" s="19">
        <v>0.44360868794115438</v>
      </c>
      <c r="G9204" s="19"/>
      <c r="H9204" s="19">
        <v>0.61791851479696924</v>
      </c>
      <c r="I9204" s="19"/>
      <c r="J9204" s="19">
        <v>1.5549553511843019</v>
      </c>
      <c r="K9204" s="19"/>
      <c r="L9204" s="19">
        <v>0.94519041131427994</v>
      </c>
      <c r="M9204" s="19"/>
      <c r="N9204" s="19">
        <v>1.0274483149686375</v>
      </c>
      <c r="O9204" s="19"/>
      <c r="P9204" s="50">
        <v>0.67613232422208036</v>
      </c>
      <c r="R9204" s="9" t="s">
        <v>0</v>
      </c>
    </row>
    <row r="9205" spans="2:18" x14ac:dyDescent="0.2">
      <c r="B9205" s="25">
        <v>8975</v>
      </c>
      <c r="C9205" s="193"/>
      <c r="D9205" s="19">
        <v>0.81441446573916687</v>
      </c>
      <c r="E9205" s="19"/>
      <c r="F9205" s="19">
        <v>0.57309289005472941</v>
      </c>
      <c r="G9205" s="19"/>
      <c r="H9205" s="19">
        <v>9.0143142236855073E-2</v>
      </c>
      <c r="I9205" s="19"/>
      <c r="J9205" s="19">
        <v>0.86559912657607685</v>
      </c>
      <c r="K9205" s="19"/>
      <c r="L9205" s="19">
        <v>0.80294566528165312</v>
      </c>
      <c r="M9205" s="19"/>
      <c r="N9205" s="19">
        <v>0.38424935241834068</v>
      </c>
      <c r="O9205" s="19"/>
      <c r="P9205" s="50">
        <v>0.45433733595901832</v>
      </c>
      <c r="R9205" s="9" t="s">
        <v>0</v>
      </c>
    </row>
    <row r="9206" spans="2:18" x14ac:dyDescent="0.2">
      <c r="B9206" s="25">
        <v>8976</v>
      </c>
      <c r="C9206" s="193"/>
      <c r="D9206" s="19">
        <v>0.2166455178905741</v>
      </c>
      <c r="E9206" s="19"/>
      <c r="F9206" s="19">
        <v>0.33982592551958662</v>
      </c>
      <c r="G9206" s="19"/>
      <c r="H9206" s="19">
        <v>0.78735674907545095</v>
      </c>
      <c r="I9206" s="19"/>
      <c r="J9206" s="19">
        <v>0.66598482693405803</v>
      </c>
      <c r="K9206" s="19"/>
      <c r="L9206" s="19">
        <v>0.67363054772784237</v>
      </c>
      <c r="M9206" s="19"/>
      <c r="N9206" s="19">
        <v>0.80957207549047994</v>
      </c>
      <c r="O9206" s="19">
        <v>0.20839638864331617</v>
      </c>
      <c r="P9206" s="50"/>
      <c r="R9206" s="9" t="s">
        <v>0</v>
      </c>
    </row>
    <row r="9207" spans="2:18" x14ac:dyDescent="0.2">
      <c r="B9207" s="25">
        <v>8977</v>
      </c>
      <c r="C9207" s="193"/>
      <c r="D9207" s="19">
        <v>1.6979593731666431</v>
      </c>
      <c r="E9207" s="19"/>
      <c r="F9207" s="19">
        <v>1.22963407315275</v>
      </c>
      <c r="G9207" s="19"/>
      <c r="H9207" s="19">
        <v>1.1571958603390242</v>
      </c>
      <c r="I9207" s="19"/>
      <c r="J9207" s="19">
        <v>1.2027135056783003</v>
      </c>
      <c r="K9207" s="19"/>
      <c r="L9207" s="19">
        <v>0.86929259447024454</v>
      </c>
      <c r="M9207" s="19"/>
      <c r="N9207" s="19">
        <v>0.11126180512398585</v>
      </c>
      <c r="O9207" s="19"/>
      <c r="P9207" s="50">
        <v>0.86144604363458621</v>
      </c>
      <c r="R9207" s="9" t="s">
        <v>0</v>
      </c>
    </row>
    <row r="9208" spans="2:18" x14ac:dyDescent="0.2">
      <c r="B9208" s="25">
        <v>8978</v>
      </c>
      <c r="C9208" s="193">
        <v>0.90381303477248442</v>
      </c>
      <c r="D9208" s="19"/>
      <c r="E9208" s="19"/>
      <c r="F9208" s="19">
        <v>0.31758714794403231</v>
      </c>
      <c r="G9208" s="19"/>
      <c r="H9208" s="19">
        <v>0.686275379051561</v>
      </c>
      <c r="I9208" s="19"/>
      <c r="J9208" s="19">
        <v>0.21379883272439895</v>
      </c>
      <c r="K9208" s="19"/>
      <c r="L9208" s="19">
        <v>3.6561280703140152E-2</v>
      </c>
      <c r="M9208" s="19"/>
      <c r="N9208" s="19">
        <v>7.6526078497706526E-2</v>
      </c>
      <c r="O9208" s="19"/>
      <c r="P9208" s="50">
        <v>0.33178530509641641</v>
      </c>
      <c r="R9208" s="9" t="s">
        <v>0</v>
      </c>
    </row>
    <row r="9209" spans="2:18" x14ac:dyDescent="0.2">
      <c r="B9209" s="25">
        <v>8979</v>
      </c>
      <c r="C9209" s="193">
        <v>0.47257337025516583</v>
      </c>
      <c r="D9209" s="19"/>
      <c r="E9209" s="19">
        <v>0.1814372305453999</v>
      </c>
      <c r="F9209" s="19"/>
      <c r="G9209" s="19">
        <v>1.8380266721084204</v>
      </c>
      <c r="H9209" s="19"/>
      <c r="I9209" s="19">
        <v>1.0078578500227509</v>
      </c>
      <c r="J9209" s="19"/>
      <c r="K9209" s="19">
        <v>0.69993451136223961</v>
      </c>
      <c r="L9209" s="19"/>
      <c r="M9209" s="19">
        <v>0.58070562697541772</v>
      </c>
      <c r="N9209" s="19"/>
      <c r="O9209" s="19">
        <v>0.52655268370179509</v>
      </c>
      <c r="P9209" s="50"/>
      <c r="R9209" s="9" t="s">
        <v>0</v>
      </c>
    </row>
    <row r="9210" spans="2:18" x14ac:dyDescent="0.2">
      <c r="B9210" s="25">
        <v>8980</v>
      </c>
      <c r="C9210" s="193"/>
      <c r="D9210" s="19">
        <v>1.2439984667044708</v>
      </c>
      <c r="E9210" s="19"/>
      <c r="F9210" s="19">
        <v>0.27300560169723515</v>
      </c>
      <c r="G9210" s="19">
        <v>0.61066772789989221</v>
      </c>
      <c r="H9210" s="19"/>
      <c r="I9210" s="19">
        <v>2.0314699072237725E-2</v>
      </c>
      <c r="J9210" s="19"/>
      <c r="K9210" s="19"/>
      <c r="L9210" s="19">
        <v>0.49777309946629361</v>
      </c>
      <c r="M9210" s="19"/>
      <c r="N9210" s="19">
        <v>1.2700064346005462</v>
      </c>
      <c r="O9210" s="19"/>
      <c r="P9210" s="50">
        <v>0.21388105255398471</v>
      </c>
      <c r="R9210" s="9" t="s">
        <v>0</v>
      </c>
    </row>
    <row r="9211" spans="2:18" x14ac:dyDescent="0.2">
      <c r="B9211" s="25">
        <v>8981</v>
      </c>
      <c r="C9211" s="193">
        <v>0.12519413365344687</v>
      </c>
      <c r="D9211" s="19"/>
      <c r="E9211" s="19"/>
      <c r="F9211" s="19">
        <v>0.23453071665800521</v>
      </c>
      <c r="G9211" s="19">
        <v>3.9393615689277753E-2</v>
      </c>
      <c r="H9211" s="19"/>
      <c r="I9211" s="19">
        <v>0.21156258789789043</v>
      </c>
      <c r="J9211" s="19"/>
      <c r="K9211" s="19">
        <v>0.87258247686442192</v>
      </c>
      <c r="L9211" s="19"/>
      <c r="M9211" s="19">
        <v>0.44008775211266493</v>
      </c>
      <c r="N9211" s="19"/>
      <c r="O9211" s="19">
        <v>1.0147511038199752</v>
      </c>
      <c r="P9211" s="50"/>
      <c r="R9211" s="9" t="s">
        <v>0</v>
      </c>
    </row>
    <row r="9212" spans="2:18" x14ac:dyDescent="0.2">
      <c r="B9212" s="25">
        <v>8982</v>
      </c>
      <c r="C9212" s="193">
        <v>1.3208001709088675</v>
      </c>
      <c r="D9212" s="19"/>
      <c r="E9212" s="19">
        <v>0.32159172889218035</v>
      </c>
      <c r="F9212" s="19"/>
      <c r="G9212" s="19">
        <v>0.5910713846341149</v>
      </c>
      <c r="H9212" s="19"/>
      <c r="I9212" s="19">
        <v>0.60468150750856986</v>
      </c>
      <c r="J9212" s="19"/>
      <c r="K9212" s="19"/>
      <c r="L9212" s="19">
        <v>0.21699324753148902</v>
      </c>
      <c r="M9212" s="19">
        <v>0.67341582851372772</v>
      </c>
      <c r="N9212" s="19"/>
      <c r="O9212" s="19">
        <v>0.75049589435328867</v>
      </c>
      <c r="P9212" s="50"/>
      <c r="R9212" s="9" t="s">
        <v>0</v>
      </c>
    </row>
    <row r="9213" spans="2:18" x14ac:dyDescent="0.2">
      <c r="B9213" s="25">
        <v>8983</v>
      </c>
      <c r="C9213" s="193"/>
      <c r="D9213" s="19">
        <v>0.32266549010413043</v>
      </c>
      <c r="E9213" s="19"/>
      <c r="F9213" s="19">
        <v>0.31578227015798188</v>
      </c>
      <c r="G9213" s="19">
        <v>0.79602279654496488</v>
      </c>
      <c r="H9213" s="19"/>
      <c r="I9213" s="19"/>
      <c r="J9213" s="19">
        <v>1.4078165481842167E-2</v>
      </c>
      <c r="K9213" s="19"/>
      <c r="L9213" s="19">
        <v>0.90293457504137331</v>
      </c>
      <c r="M9213" s="19"/>
      <c r="N9213" s="19">
        <v>0.29835771497023827</v>
      </c>
      <c r="O9213" s="19">
        <v>6.7348317378213868E-2</v>
      </c>
      <c r="P9213" s="50"/>
      <c r="R9213" s="9" t="s">
        <v>0</v>
      </c>
    </row>
    <row r="9214" spans="2:18" x14ac:dyDescent="0.2">
      <c r="B9214" s="25">
        <v>8984</v>
      </c>
      <c r="C9214" s="193"/>
      <c r="D9214" s="19">
        <v>0.42233537053114639</v>
      </c>
      <c r="E9214" s="19"/>
      <c r="F9214" s="19">
        <v>0.37906398997525947</v>
      </c>
      <c r="G9214" s="19"/>
      <c r="H9214" s="19">
        <v>1.4814109709262167</v>
      </c>
      <c r="I9214" s="19"/>
      <c r="J9214" s="19">
        <v>0.18135434474669726</v>
      </c>
      <c r="K9214" s="19"/>
      <c r="L9214" s="19">
        <v>1.3070267347108271</v>
      </c>
      <c r="M9214" s="19"/>
      <c r="N9214" s="19">
        <v>0.70554384815058635</v>
      </c>
      <c r="O9214" s="19"/>
      <c r="P9214" s="50">
        <v>1.5025235570337465</v>
      </c>
      <c r="R9214" s="9" t="s">
        <v>0</v>
      </c>
    </row>
    <row r="9215" spans="2:18" x14ac:dyDescent="0.2">
      <c r="B9215" s="25">
        <v>8985</v>
      </c>
      <c r="C9215" s="193">
        <v>2.5132076146003785E-2</v>
      </c>
      <c r="D9215" s="19"/>
      <c r="E9215" s="19"/>
      <c r="F9215" s="19">
        <v>0.73682667338956465</v>
      </c>
      <c r="G9215" s="19"/>
      <c r="H9215" s="19">
        <v>0.43688749424889362</v>
      </c>
      <c r="I9215" s="19"/>
      <c r="J9215" s="19">
        <v>0.62276122865839878</v>
      </c>
      <c r="K9215" s="19"/>
      <c r="L9215" s="19">
        <v>1.294289584459978</v>
      </c>
      <c r="M9215" s="19">
        <v>0.38279160428306597</v>
      </c>
      <c r="N9215" s="19"/>
      <c r="O9215" s="19">
        <v>0.4917866496528383</v>
      </c>
      <c r="P9215" s="50"/>
      <c r="R9215" s="9" t="s">
        <v>0</v>
      </c>
    </row>
    <row r="9216" spans="2:18" x14ac:dyDescent="0.2">
      <c r="B9216" s="25">
        <v>8986</v>
      </c>
      <c r="C9216" s="193"/>
      <c r="D9216" s="19">
        <v>0.67566421377237107</v>
      </c>
      <c r="E9216" s="19"/>
      <c r="F9216" s="19">
        <v>0.4385147634773619</v>
      </c>
      <c r="G9216" s="19">
        <v>0.11521550440716698</v>
      </c>
      <c r="H9216" s="19"/>
      <c r="I9216" s="19"/>
      <c r="J9216" s="19">
        <v>0.31786868227299092</v>
      </c>
      <c r="K9216" s="19"/>
      <c r="L9216" s="19">
        <v>0.36006770510423497</v>
      </c>
      <c r="M9216" s="19"/>
      <c r="N9216" s="19">
        <v>0.51732930002700361</v>
      </c>
      <c r="O9216" s="19">
        <v>0.17661390678298686</v>
      </c>
      <c r="P9216" s="50"/>
      <c r="R9216" s="9" t="s">
        <v>0</v>
      </c>
    </row>
    <row r="9217" spans="2:18" x14ac:dyDescent="0.2">
      <c r="B9217" s="25">
        <v>8987</v>
      </c>
      <c r="C9217" s="193">
        <v>0.52961799258002662</v>
      </c>
      <c r="D9217" s="19"/>
      <c r="E9217" s="19"/>
      <c r="F9217" s="19">
        <v>0.47487241471993163</v>
      </c>
      <c r="G9217" s="19"/>
      <c r="H9217" s="19">
        <v>0.53483073038725448</v>
      </c>
      <c r="I9217" s="19"/>
      <c r="J9217" s="19">
        <v>0.79321855984112088</v>
      </c>
      <c r="K9217" s="19"/>
      <c r="L9217" s="19">
        <v>0.32206011822695452</v>
      </c>
      <c r="M9217" s="19">
        <v>0.32479988601484233</v>
      </c>
      <c r="N9217" s="19"/>
      <c r="O9217" s="19">
        <v>2.4547281135855933E-4</v>
      </c>
      <c r="P9217" s="50"/>
      <c r="R9217" s="9" t="s">
        <v>0</v>
      </c>
    </row>
    <row r="9218" spans="2:18" x14ac:dyDescent="0.2">
      <c r="B9218" s="25">
        <v>8988</v>
      </c>
      <c r="C9218" s="193">
        <v>1.4597336897683497</v>
      </c>
      <c r="D9218" s="19"/>
      <c r="E9218" s="19">
        <v>0.1864983124115332</v>
      </c>
      <c r="F9218" s="19"/>
      <c r="G9218" s="19">
        <v>1.7141689220313101</v>
      </c>
      <c r="H9218" s="19"/>
      <c r="I9218" s="19">
        <v>1.6866853535577295</v>
      </c>
      <c r="J9218" s="19"/>
      <c r="K9218" s="19">
        <v>1.3173470388810284</v>
      </c>
      <c r="L9218" s="19"/>
      <c r="M9218" s="19">
        <v>1.0810619683626406</v>
      </c>
      <c r="N9218" s="19"/>
      <c r="O9218" s="19">
        <v>0.46240231535020393</v>
      </c>
      <c r="P9218" s="50"/>
      <c r="R9218" s="9" t="s">
        <v>0</v>
      </c>
    </row>
    <row r="9219" spans="2:18" x14ac:dyDescent="0.2">
      <c r="B9219" s="25">
        <v>8989</v>
      </c>
      <c r="C9219" s="193"/>
      <c r="D9219" s="19">
        <v>1.7511782533683058</v>
      </c>
      <c r="E9219" s="19"/>
      <c r="F9219" s="19">
        <v>1.6225486843934642</v>
      </c>
      <c r="G9219" s="19"/>
      <c r="H9219" s="19">
        <v>1.3630410736546639</v>
      </c>
      <c r="I9219" s="19"/>
      <c r="J9219" s="19">
        <v>1.0503130900227406</v>
      </c>
      <c r="K9219" s="19"/>
      <c r="L9219" s="19">
        <v>0.72403152576236796</v>
      </c>
      <c r="M9219" s="19"/>
      <c r="N9219" s="19">
        <v>1.4661419231831174</v>
      </c>
      <c r="O9219" s="19"/>
      <c r="P9219" s="50">
        <v>1.0898642380831045</v>
      </c>
      <c r="R9219" s="9" t="s">
        <v>0</v>
      </c>
    </row>
    <row r="9220" spans="2:18" x14ac:dyDescent="0.2">
      <c r="B9220" s="25">
        <v>8990</v>
      </c>
      <c r="C9220" s="193">
        <v>0.17144357750179834</v>
      </c>
      <c r="D9220" s="19"/>
      <c r="E9220" s="19"/>
      <c r="F9220" s="19">
        <v>0.90057216369015602</v>
      </c>
      <c r="G9220" s="19"/>
      <c r="H9220" s="19">
        <v>1.501712595078587</v>
      </c>
      <c r="I9220" s="19"/>
      <c r="J9220" s="19">
        <v>0.59944252235592976</v>
      </c>
      <c r="K9220" s="19"/>
      <c r="L9220" s="19">
        <v>0.97265419589526658</v>
      </c>
      <c r="M9220" s="19">
        <v>0.2877407068958997</v>
      </c>
      <c r="N9220" s="19"/>
      <c r="O9220" s="19"/>
      <c r="P9220" s="50">
        <v>0.6077479825418407</v>
      </c>
      <c r="R9220" s="9" t="s">
        <v>0</v>
      </c>
    </row>
    <row r="9221" spans="2:18" x14ac:dyDescent="0.2">
      <c r="B9221" s="25">
        <v>8991</v>
      </c>
      <c r="C9221" s="193"/>
      <c r="D9221" s="19">
        <v>0.54952411136309898</v>
      </c>
      <c r="E9221" s="19"/>
      <c r="F9221" s="19">
        <v>0.71666990133535879</v>
      </c>
      <c r="G9221" s="19"/>
      <c r="H9221" s="19">
        <v>0.4709958153620783</v>
      </c>
      <c r="I9221" s="19"/>
      <c r="J9221" s="19">
        <v>0.47283769675881443</v>
      </c>
      <c r="K9221" s="19"/>
      <c r="L9221" s="19">
        <v>0.54292450602932762</v>
      </c>
      <c r="M9221" s="19"/>
      <c r="N9221" s="19">
        <v>1.3825956994281408</v>
      </c>
      <c r="O9221" s="19"/>
      <c r="P9221" s="50">
        <v>1.0244997473203989</v>
      </c>
      <c r="R9221" s="9" t="s">
        <v>0</v>
      </c>
    </row>
    <row r="9222" spans="2:18" x14ac:dyDescent="0.2">
      <c r="B9222" s="25">
        <v>8992</v>
      </c>
      <c r="C9222" s="193">
        <v>4.4239443374244028E-2</v>
      </c>
      <c r="D9222" s="19"/>
      <c r="E9222" s="19">
        <v>0.32638614494064339</v>
      </c>
      <c r="F9222" s="19"/>
      <c r="G9222" s="19">
        <v>1.8718247562837287</v>
      </c>
      <c r="H9222" s="19"/>
      <c r="I9222" s="19">
        <v>0.94662815456657023</v>
      </c>
      <c r="J9222" s="19"/>
      <c r="K9222" s="19">
        <v>0.34856261708134556</v>
      </c>
      <c r="L9222" s="19"/>
      <c r="M9222" s="19">
        <v>0.64252065721510399</v>
      </c>
      <c r="N9222" s="19"/>
      <c r="O9222" s="19">
        <v>7.4156421687768204E-2</v>
      </c>
      <c r="P9222" s="50"/>
      <c r="R9222" s="9" t="s">
        <v>0</v>
      </c>
    </row>
    <row r="9223" spans="2:18" x14ac:dyDescent="0.2">
      <c r="B9223" s="25">
        <v>8993</v>
      </c>
      <c r="C9223" s="193">
        <v>1.4741903260673534E-2</v>
      </c>
      <c r="D9223" s="19"/>
      <c r="E9223" s="19"/>
      <c r="F9223" s="19">
        <v>0.29407703553071912</v>
      </c>
      <c r="G9223" s="19"/>
      <c r="H9223" s="19">
        <v>0.83336256471228098</v>
      </c>
      <c r="I9223" s="19"/>
      <c r="J9223" s="19">
        <v>0.73156177055950244</v>
      </c>
      <c r="K9223" s="19"/>
      <c r="L9223" s="19">
        <v>0.92937955453985188</v>
      </c>
      <c r="M9223" s="19"/>
      <c r="N9223" s="19">
        <v>1.5501939603632864</v>
      </c>
      <c r="O9223" s="19"/>
      <c r="P9223" s="50">
        <v>1.0227750402895075</v>
      </c>
      <c r="R9223" s="9" t="s">
        <v>0</v>
      </c>
    </row>
    <row r="9224" spans="2:18" x14ac:dyDescent="0.2">
      <c r="B9224" s="25">
        <v>8994</v>
      </c>
      <c r="C9224" s="193"/>
      <c r="D9224" s="19">
        <v>2.5842179025007739</v>
      </c>
      <c r="E9224" s="19"/>
      <c r="F9224" s="19">
        <v>1.280761588371079</v>
      </c>
      <c r="G9224" s="19"/>
      <c r="H9224" s="19">
        <v>1.1589000183949485</v>
      </c>
      <c r="I9224" s="19"/>
      <c r="J9224" s="19">
        <v>2.2658737084737473</v>
      </c>
      <c r="K9224" s="19"/>
      <c r="L9224" s="19">
        <v>0.69024729145370156</v>
      </c>
      <c r="M9224" s="19"/>
      <c r="N9224" s="19">
        <v>0.72406827887985203</v>
      </c>
      <c r="O9224" s="19"/>
      <c r="P9224" s="50">
        <v>1.2018317626050481</v>
      </c>
      <c r="R9224" s="9" t="s">
        <v>0</v>
      </c>
    </row>
    <row r="9225" spans="2:18" x14ac:dyDescent="0.2">
      <c r="B9225" s="25">
        <v>8995</v>
      </c>
      <c r="C9225" s="193">
        <v>1.8933797599338713</v>
      </c>
      <c r="D9225" s="19"/>
      <c r="E9225" s="19">
        <v>1.9127135660773715</v>
      </c>
      <c r="F9225" s="19"/>
      <c r="G9225" s="19">
        <v>1.2526021268602447</v>
      </c>
      <c r="H9225" s="19"/>
      <c r="I9225" s="19">
        <v>2.2200691915089688</v>
      </c>
      <c r="J9225" s="19"/>
      <c r="K9225" s="19">
        <v>1.9028402672288331</v>
      </c>
      <c r="L9225" s="19"/>
      <c r="M9225" s="19">
        <v>1.7431406767798738</v>
      </c>
      <c r="N9225" s="19"/>
      <c r="O9225" s="19">
        <v>1.8754817006258242</v>
      </c>
      <c r="P9225" s="50"/>
      <c r="R9225" s="9" t="s">
        <v>0</v>
      </c>
    </row>
    <row r="9226" spans="2:18" x14ac:dyDescent="0.2">
      <c r="B9226" s="25">
        <v>8996</v>
      </c>
      <c r="C9226" s="193"/>
      <c r="D9226" s="19">
        <v>0.58829798932713762</v>
      </c>
      <c r="E9226" s="19">
        <v>0.26344838705315438</v>
      </c>
      <c r="F9226" s="19"/>
      <c r="G9226" s="19">
        <v>1.2365401763320932E-2</v>
      </c>
      <c r="H9226" s="19"/>
      <c r="I9226" s="19">
        <v>3.4522951879771842E-2</v>
      </c>
      <c r="J9226" s="19"/>
      <c r="K9226" s="19"/>
      <c r="L9226" s="19">
        <v>0.45568745284508799</v>
      </c>
      <c r="M9226" s="19"/>
      <c r="N9226" s="19">
        <v>0.42585407746669196</v>
      </c>
      <c r="O9226" s="19"/>
      <c r="P9226" s="50">
        <v>0.46276703123143509</v>
      </c>
      <c r="R9226" s="9" t="s">
        <v>0</v>
      </c>
    </row>
    <row r="9227" spans="2:18" x14ac:dyDescent="0.2">
      <c r="B9227" s="25">
        <v>8997</v>
      </c>
      <c r="C9227" s="193"/>
      <c r="D9227" s="19">
        <v>2.2558364578701556E-2</v>
      </c>
      <c r="E9227" s="19"/>
      <c r="F9227" s="19">
        <v>0.88109315644127295</v>
      </c>
      <c r="G9227" s="19"/>
      <c r="H9227" s="19">
        <v>1.1391623976996366</v>
      </c>
      <c r="I9227" s="19"/>
      <c r="J9227" s="19">
        <v>0.2950526276660731</v>
      </c>
      <c r="K9227" s="19"/>
      <c r="L9227" s="19">
        <v>0.68371860945117735</v>
      </c>
      <c r="M9227" s="19">
        <v>0.37377896232953001</v>
      </c>
      <c r="N9227" s="19"/>
      <c r="O9227" s="19"/>
      <c r="P9227" s="50">
        <v>0.80047215419725415</v>
      </c>
      <c r="R9227" s="9" t="s">
        <v>0</v>
      </c>
    </row>
    <row r="9228" spans="2:18" x14ac:dyDescent="0.2">
      <c r="B9228" s="25">
        <v>8998</v>
      </c>
      <c r="C9228" s="193"/>
      <c r="D9228" s="19">
        <v>1.3814272024239207</v>
      </c>
      <c r="E9228" s="19"/>
      <c r="F9228" s="19">
        <v>1.4091549916300814</v>
      </c>
      <c r="G9228" s="19"/>
      <c r="H9228" s="19">
        <v>1.4413822943158547</v>
      </c>
      <c r="I9228" s="19"/>
      <c r="J9228" s="19">
        <v>1.4103166852874522</v>
      </c>
      <c r="K9228" s="19"/>
      <c r="L9228" s="19">
        <v>1.4006205433591621</v>
      </c>
      <c r="M9228" s="19"/>
      <c r="N9228" s="19">
        <v>1.1361693459353541</v>
      </c>
      <c r="O9228" s="19"/>
      <c r="P9228" s="50">
        <v>1.5954638716209804</v>
      </c>
      <c r="R9228" s="9" t="s">
        <v>0</v>
      </c>
    </row>
    <row r="9229" spans="2:18" x14ac:dyDescent="0.2">
      <c r="B9229" s="25">
        <v>8999</v>
      </c>
      <c r="C9229" s="193"/>
      <c r="D9229" s="19">
        <v>0.21878285143284784</v>
      </c>
      <c r="E9229" s="19">
        <v>0.26187920588608893</v>
      </c>
      <c r="F9229" s="19"/>
      <c r="G9229" s="19">
        <v>0.43214435120225225</v>
      </c>
      <c r="H9229" s="19"/>
      <c r="I9229" s="19"/>
      <c r="J9229" s="19">
        <v>0.40721774709056441</v>
      </c>
      <c r="K9229" s="19">
        <v>0.36439416254756246</v>
      </c>
      <c r="L9229" s="19"/>
      <c r="M9229" s="19">
        <v>6.1633558113405429E-2</v>
      </c>
      <c r="N9229" s="19"/>
      <c r="O9229" s="19"/>
      <c r="P9229" s="50">
        <v>0.44205583231721396</v>
      </c>
      <c r="R9229" s="9" t="s">
        <v>0</v>
      </c>
    </row>
    <row r="9230" spans="2:18" x14ac:dyDescent="0.2">
      <c r="B9230" s="25">
        <v>9000</v>
      </c>
      <c r="C9230" s="193">
        <v>0.7157578952105127</v>
      </c>
      <c r="D9230" s="19"/>
      <c r="E9230" s="19">
        <v>0.26846694820942651</v>
      </c>
      <c r="F9230" s="19"/>
      <c r="G9230" s="19"/>
      <c r="H9230" s="19">
        <v>1.1962927396563941E-2</v>
      </c>
      <c r="I9230" s="19"/>
      <c r="J9230" s="19">
        <v>2.9011240570072764E-2</v>
      </c>
      <c r="K9230" s="19">
        <v>0.1192258612833125</v>
      </c>
      <c r="L9230" s="19"/>
      <c r="M9230" s="19">
        <v>0.89675931372312956</v>
      </c>
      <c r="N9230" s="19"/>
      <c r="O9230" s="19">
        <v>0.56247348196336855</v>
      </c>
      <c r="P9230" s="50"/>
      <c r="R9230" s="9" t="s">
        <v>0</v>
      </c>
    </row>
    <row r="9231" spans="2:18" x14ac:dyDescent="0.2">
      <c r="B9231" s="25">
        <v>9001</v>
      </c>
      <c r="C9231" s="193"/>
      <c r="D9231" s="19">
        <v>0.61902951028994901</v>
      </c>
      <c r="E9231" s="19"/>
      <c r="F9231" s="19">
        <v>0.12329937066900767</v>
      </c>
      <c r="G9231" s="19"/>
      <c r="H9231" s="19">
        <v>0.38853937115460546</v>
      </c>
      <c r="I9231" s="19">
        <v>0.23721504556987855</v>
      </c>
      <c r="J9231" s="19"/>
      <c r="K9231" s="19"/>
      <c r="L9231" s="19">
        <v>0.47132199466220015</v>
      </c>
      <c r="M9231" s="19"/>
      <c r="N9231" s="19">
        <v>0.40163275769260592</v>
      </c>
      <c r="O9231" s="19"/>
      <c r="P9231" s="50">
        <v>0.40757962251745805</v>
      </c>
      <c r="R9231" s="9" t="s">
        <v>0</v>
      </c>
    </row>
    <row r="9232" spans="2:18" x14ac:dyDescent="0.2">
      <c r="B9232" s="25">
        <v>9002</v>
      </c>
      <c r="C9232" s="193"/>
      <c r="D9232" s="19">
        <v>0.1852606472950232</v>
      </c>
      <c r="E9232" s="19"/>
      <c r="F9232" s="19">
        <v>0.15024481647805332</v>
      </c>
      <c r="G9232" s="19"/>
      <c r="H9232" s="19">
        <v>0.30986217899381274</v>
      </c>
      <c r="I9232" s="19"/>
      <c r="J9232" s="19">
        <v>1.3419552265132026</v>
      </c>
      <c r="K9232" s="19"/>
      <c r="L9232" s="19">
        <v>1.118232823495529</v>
      </c>
      <c r="M9232" s="19"/>
      <c r="N9232" s="19">
        <v>0.84479868300875327</v>
      </c>
      <c r="O9232" s="19"/>
      <c r="P9232" s="50">
        <v>0.77632742529690224</v>
      </c>
      <c r="R9232" s="9" t="s">
        <v>0</v>
      </c>
    </row>
    <row r="9233" spans="2:18" x14ac:dyDescent="0.2">
      <c r="B9233" s="25">
        <v>9003</v>
      </c>
      <c r="C9233" s="193"/>
      <c r="D9233" s="19">
        <v>0.57594843003994456</v>
      </c>
      <c r="E9233" s="19"/>
      <c r="F9233" s="19">
        <v>0.19394961193500468</v>
      </c>
      <c r="G9233" s="19"/>
      <c r="H9233" s="19">
        <v>0.11999270926440143</v>
      </c>
      <c r="I9233" s="19"/>
      <c r="J9233" s="19">
        <v>0.84713551197913206</v>
      </c>
      <c r="K9233" s="19"/>
      <c r="L9233" s="19">
        <v>1.352252483525221</v>
      </c>
      <c r="M9233" s="19"/>
      <c r="N9233" s="19">
        <v>0.82032980540573841</v>
      </c>
      <c r="O9233" s="19"/>
      <c r="P9233" s="50">
        <v>0.80016128553701449</v>
      </c>
      <c r="R9233" s="9" t="s">
        <v>0</v>
      </c>
    </row>
    <row r="9234" spans="2:18" x14ac:dyDescent="0.2">
      <c r="B9234" s="25">
        <v>9004</v>
      </c>
      <c r="C9234" s="193"/>
      <c r="D9234" s="19">
        <v>6.6555461551332434E-2</v>
      </c>
      <c r="E9234" s="19"/>
      <c r="F9234" s="19">
        <v>0.29236525462890656</v>
      </c>
      <c r="G9234" s="19">
        <v>0.31755504894389858</v>
      </c>
      <c r="H9234" s="19"/>
      <c r="I9234" s="19"/>
      <c r="J9234" s="19">
        <v>0.16463388256963499</v>
      </c>
      <c r="K9234" s="19">
        <v>2.5859490264962131E-2</v>
      </c>
      <c r="L9234" s="19"/>
      <c r="M9234" s="19"/>
      <c r="N9234" s="19">
        <v>0.13408505421455766</v>
      </c>
      <c r="O9234" s="19">
        <v>4.8914798420148807E-2</v>
      </c>
      <c r="P9234" s="50"/>
      <c r="R9234" s="9" t="s">
        <v>0</v>
      </c>
    </row>
    <row r="9235" spans="2:18" x14ac:dyDescent="0.2">
      <c r="B9235" s="25">
        <v>9005</v>
      </c>
      <c r="C9235" s="193">
        <v>1.0630014822778711</v>
      </c>
      <c r="D9235" s="19"/>
      <c r="E9235" s="19">
        <v>0.77579239267687039</v>
      </c>
      <c r="F9235" s="19"/>
      <c r="G9235" s="19">
        <v>0.66412546556471685</v>
      </c>
      <c r="H9235" s="19"/>
      <c r="I9235" s="19">
        <v>0.85963743571026441</v>
      </c>
      <c r="J9235" s="19"/>
      <c r="K9235" s="19">
        <v>0.16752957692356002</v>
      </c>
      <c r="L9235" s="19"/>
      <c r="M9235" s="19">
        <v>0.39899922436023127</v>
      </c>
      <c r="N9235" s="19"/>
      <c r="O9235" s="19"/>
      <c r="P9235" s="50">
        <v>0.55592097960096976</v>
      </c>
      <c r="R9235" s="9" t="s">
        <v>0</v>
      </c>
    </row>
    <row r="9236" spans="2:18" x14ac:dyDescent="0.2">
      <c r="B9236" s="25">
        <v>9006</v>
      </c>
      <c r="C9236" s="193"/>
      <c r="D9236" s="19">
        <v>0.20619893828834474</v>
      </c>
      <c r="E9236" s="19"/>
      <c r="F9236" s="19">
        <v>6.3577950704877206E-2</v>
      </c>
      <c r="G9236" s="19">
        <v>0.46158113218303665</v>
      </c>
      <c r="H9236" s="19"/>
      <c r="I9236" s="19">
        <v>3.6968412424818894E-2</v>
      </c>
      <c r="J9236" s="19"/>
      <c r="K9236" s="19"/>
      <c r="L9236" s="19">
        <v>0.98706617274463082</v>
      </c>
      <c r="M9236" s="19"/>
      <c r="N9236" s="19">
        <v>0.90276752333516241</v>
      </c>
      <c r="O9236" s="19">
        <v>0.40228357563578937</v>
      </c>
      <c r="P9236" s="50"/>
      <c r="R9236" s="9" t="s">
        <v>0</v>
      </c>
    </row>
    <row r="9237" spans="2:18" x14ac:dyDescent="0.2">
      <c r="B9237" s="25">
        <v>9007</v>
      </c>
      <c r="C9237" s="193">
        <v>0.90660723084711492</v>
      </c>
      <c r="D9237" s="19"/>
      <c r="E9237" s="19">
        <v>1.1485593870753281</v>
      </c>
      <c r="F9237" s="19"/>
      <c r="G9237" s="19">
        <v>0.15582794896459481</v>
      </c>
      <c r="H9237" s="19"/>
      <c r="I9237" s="19">
        <v>0.72165888225877994</v>
      </c>
      <c r="J9237" s="19"/>
      <c r="K9237" s="19"/>
      <c r="L9237" s="19">
        <v>0.63072617937129838</v>
      </c>
      <c r="M9237" s="19"/>
      <c r="N9237" s="19">
        <v>0.65483455538296265</v>
      </c>
      <c r="O9237" s="19">
        <v>6.9585094194591746E-2</v>
      </c>
      <c r="P9237" s="50"/>
      <c r="R9237" s="9" t="s">
        <v>0</v>
      </c>
    </row>
    <row r="9238" spans="2:18" x14ac:dyDescent="0.2">
      <c r="B9238" s="25">
        <v>9008</v>
      </c>
      <c r="C9238" s="193"/>
      <c r="D9238" s="19">
        <v>1.5214598411710736</v>
      </c>
      <c r="E9238" s="19"/>
      <c r="F9238" s="19">
        <v>1.5546713939429249</v>
      </c>
      <c r="G9238" s="19"/>
      <c r="H9238" s="19">
        <v>1.3103438783646555</v>
      </c>
      <c r="I9238" s="19"/>
      <c r="J9238" s="19">
        <v>2.5893754315384263</v>
      </c>
      <c r="K9238" s="19"/>
      <c r="L9238" s="19">
        <v>1.6000576654407548</v>
      </c>
      <c r="M9238" s="19"/>
      <c r="N9238" s="19">
        <v>1.7688288337930345</v>
      </c>
      <c r="O9238" s="19"/>
      <c r="P9238" s="50">
        <v>1.5786560540961572</v>
      </c>
      <c r="R9238" s="9" t="s">
        <v>0</v>
      </c>
    </row>
    <row r="9239" spans="2:18" x14ac:dyDescent="0.2">
      <c r="B9239" s="25">
        <v>9009</v>
      </c>
      <c r="C9239" s="193"/>
      <c r="D9239" s="19">
        <v>1.1082504944121028</v>
      </c>
      <c r="E9239" s="19"/>
      <c r="F9239" s="19">
        <v>0.31601363645144259</v>
      </c>
      <c r="G9239" s="19"/>
      <c r="H9239" s="19">
        <v>1.165856838508267</v>
      </c>
      <c r="I9239" s="19"/>
      <c r="J9239" s="19">
        <v>1.5667126917976659</v>
      </c>
      <c r="K9239" s="19"/>
      <c r="L9239" s="19">
        <v>0.79995748423784641</v>
      </c>
      <c r="M9239" s="19"/>
      <c r="N9239" s="19">
        <v>2.4355435915951303E-2</v>
      </c>
      <c r="O9239" s="19"/>
      <c r="P9239" s="50">
        <v>0.6505369437290679</v>
      </c>
      <c r="R9239" s="9" t="s">
        <v>0</v>
      </c>
    </row>
    <row r="9240" spans="2:18" x14ac:dyDescent="0.2">
      <c r="B9240" s="25">
        <v>9010</v>
      </c>
      <c r="C9240" s="193">
        <v>0.77206572849450006</v>
      </c>
      <c r="D9240" s="19"/>
      <c r="E9240" s="19">
        <v>1.4865567618992008</v>
      </c>
      <c r="F9240" s="19"/>
      <c r="G9240" s="19">
        <v>1.2971982937496613</v>
      </c>
      <c r="H9240" s="19"/>
      <c r="I9240" s="19">
        <v>1.4014143623001802</v>
      </c>
      <c r="J9240" s="19"/>
      <c r="K9240" s="19">
        <v>1.2847537858317644</v>
      </c>
      <c r="L9240" s="19"/>
      <c r="M9240" s="19">
        <v>2.2019356973882753</v>
      </c>
      <c r="N9240" s="19"/>
      <c r="O9240" s="19">
        <v>1.4233596640719741</v>
      </c>
      <c r="P9240" s="50"/>
      <c r="R9240" s="9" t="s">
        <v>0</v>
      </c>
    </row>
    <row r="9241" spans="2:18" x14ac:dyDescent="0.2">
      <c r="B9241" s="25">
        <v>9011</v>
      </c>
      <c r="C9241" s="193">
        <v>0.72496114344718499</v>
      </c>
      <c r="D9241" s="19"/>
      <c r="E9241" s="19">
        <v>0.95865284968319375</v>
      </c>
      <c r="F9241" s="19"/>
      <c r="G9241" s="19">
        <v>0.90342390303760511</v>
      </c>
      <c r="H9241" s="19"/>
      <c r="I9241" s="19">
        <v>0.81141777483571687</v>
      </c>
      <c r="J9241" s="19"/>
      <c r="K9241" s="19">
        <v>0.74648890513039645</v>
      </c>
      <c r="L9241" s="19"/>
      <c r="M9241" s="19">
        <v>0.86578510790811314</v>
      </c>
      <c r="N9241" s="19"/>
      <c r="O9241" s="19">
        <v>0.96828445675555941</v>
      </c>
      <c r="P9241" s="50"/>
      <c r="R9241" s="9" t="s">
        <v>0</v>
      </c>
    </row>
    <row r="9242" spans="2:18" x14ac:dyDescent="0.2">
      <c r="B9242" s="25">
        <v>9012</v>
      </c>
      <c r="C9242" s="193"/>
      <c r="D9242" s="19">
        <v>0.49246257851179409</v>
      </c>
      <c r="E9242" s="19">
        <v>0.38091427925417065</v>
      </c>
      <c r="F9242" s="19"/>
      <c r="G9242" s="19"/>
      <c r="H9242" s="19">
        <v>0.85879921999227016</v>
      </c>
      <c r="I9242" s="19"/>
      <c r="J9242" s="19">
        <v>0.46101089258635441</v>
      </c>
      <c r="K9242" s="19"/>
      <c r="L9242" s="19">
        <v>0.52018697736426145</v>
      </c>
      <c r="M9242" s="19"/>
      <c r="N9242" s="19">
        <v>0.8218720992586499</v>
      </c>
      <c r="O9242" s="19"/>
      <c r="P9242" s="50">
        <v>0.35374555217084946</v>
      </c>
      <c r="R9242" s="9" t="s">
        <v>0</v>
      </c>
    </row>
    <row r="9243" spans="2:18" x14ac:dyDescent="0.2">
      <c r="B9243" s="25">
        <v>9013</v>
      </c>
      <c r="C9243" s="193"/>
      <c r="D9243" s="19">
        <v>0.19084357476522484</v>
      </c>
      <c r="E9243" s="19">
        <v>0.16420863678594297</v>
      </c>
      <c r="F9243" s="19"/>
      <c r="G9243" s="19">
        <v>8.2792571703260209E-2</v>
      </c>
      <c r="H9243" s="19"/>
      <c r="I9243" s="19">
        <v>0.22698373044056094</v>
      </c>
      <c r="J9243" s="19"/>
      <c r="K9243" s="19"/>
      <c r="L9243" s="19">
        <v>0.47932504145191585</v>
      </c>
      <c r="M9243" s="19"/>
      <c r="N9243" s="19">
        <v>3.0251042448988651E-2</v>
      </c>
      <c r="O9243" s="19">
        <v>0.30908076733220141</v>
      </c>
      <c r="P9243" s="50"/>
      <c r="R9243" s="9" t="s">
        <v>0</v>
      </c>
    </row>
    <row r="9244" spans="2:18" x14ac:dyDescent="0.2">
      <c r="B9244" s="25">
        <v>9014</v>
      </c>
      <c r="C9244" s="193"/>
      <c r="D9244" s="19">
        <v>1.2657287397365453</v>
      </c>
      <c r="E9244" s="19"/>
      <c r="F9244" s="19">
        <v>1.0866996648501339</v>
      </c>
      <c r="G9244" s="19"/>
      <c r="H9244" s="19">
        <v>0.7980548159386941</v>
      </c>
      <c r="I9244" s="19"/>
      <c r="J9244" s="19">
        <v>1.6605756653472592</v>
      </c>
      <c r="K9244" s="19"/>
      <c r="L9244" s="19">
        <v>0.77303051468367379</v>
      </c>
      <c r="M9244" s="19"/>
      <c r="N9244" s="19">
        <v>0.86935726245211198</v>
      </c>
      <c r="O9244" s="19"/>
      <c r="P9244" s="50">
        <v>0.1750793905287171</v>
      </c>
      <c r="R9244" s="9" t="s">
        <v>0</v>
      </c>
    </row>
    <row r="9245" spans="2:18" x14ac:dyDescent="0.2">
      <c r="B9245" s="25">
        <v>9015</v>
      </c>
      <c r="C9245" s="193">
        <v>0.66766000177772822</v>
      </c>
      <c r="D9245" s="19"/>
      <c r="E9245" s="19">
        <v>0.51912306549823573</v>
      </c>
      <c r="F9245" s="19"/>
      <c r="G9245" s="19"/>
      <c r="H9245" s="19">
        <v>0.15797172528988263</v>
      </c>
      <c r="I9245" s="19">
        <v>0.1289639665857365</v>
      </c>
      <c r="J9245" s="19"/>
      <c r="K9245" s="19">
        <v>0.63987101173235872</v>
      </c>
      <c r="L9245" s="19"/>
      <c r="M9245" s="19">
        <v>0.81368881809597826</v>
      </c>
      <c r="N9245" s="19"/>
      <c r="O9245" s="19">
        <v>0.27756390763211092</v>
      </c>
      <c r="P9245" s="50"/>
      <c r="R9245" s="9" t="s">
        <v>0</v>
      </c>
    </row>
    <row r="9246" spans="2:18" x14ac:dyDescent="0.2">
      <c r="B9246" s="25">
        <v>9016</v>
      </c>
      <c r="C9246" s="193">
        <v>0.40600919910614619</v>
      </c>
      <c r="D9246" s="19"/>
      <c r="E9246" s="19">
        <v>0.68343673461159093</v>
      </c>
      <c r="F9246" s="19"/>
      <c r="G9246" s="19">
        <v>0.97003973375576913</v>
      </c>
      <c r="H9246" s="19"/>
      <c r="I9246" s="19">
        <v>0.49128381917138902</v>
      </c>
      <c r="J9246" s="19"/>
      <c r="K9246" s="19"/>
      <c r="L9246" s="19">
        <v>0.1454967032459982</v>
      </c>
      <c r="M9246" s="19">
        <v>0.62889561362198143</v>
      </c>
      <c r="N9246" s="19"/>
      <c r="O9246" s="19"/>
      <c r="P9246" s="50">
        <v>0.23209197426915681</v>
      </c>
      <c r="R9246" s="9" t="s">
        <v>0</v>
      </c>
    </row>
    <row r="9247" spans="2:18" x14ac:dyDescent="0.2">
      <c r="B9247" s="25">
        <v>9017</v>
      </c>
      <c r="C9247" s="193">
        <v>0.31200459550285436</v>
      </c>
      <c r="D9247" s="19"/>
      <c r="E9247" s="19"/>
      <c r="F9247" s="19">
        <v>0.78438532754959889</v>
      </c>
      <c r="G9247" s="19"/>
      <c r="H9247" s="19">
        <v>0.55352621421068238</v>
      </c>
      <c r="I9247" s="19"/>
      <c r="J9247" s="19">
        <v>0.95106176062783021</v>
      </c>
      <c r="K9247" s="19"/>
      <c r="L9247" s="19">
        <v>0.21416306252403389</v>
      </c>
      <c r="M9247" s="19"/>
      <c r="N9247" s="19">
        <v>0.24004658218589101</v>
      </c>
      <c r="O9247" s="19"/>
      <c r="P9247" s="50">
        <v>1.9181705052307943E-2</v>
      </c>
      <c r="R9247" s="9" t="s">
        <v>0</v>
      </c>
    </row>
    <row r="9248" spans="2:18" x14ac:dyDescent="0.2">
      <c r="B9248" s="25">
        <v>9018</v>
      </c>
      <c r="C9248" s="193">
        <v>0.25813355601882365</v>
      </c>
      <c r="D9248" s="19"/>
      <c r="E9248" s="19">
        <v>1.2543632658253687</v>
      </c>
      <c r="F9248" s="19"/>
      <c r="G9248" s="19">
        <v>2.1771536761999926</v>
      </c>
      <c r="H9248" s="19"/>
      <c r="I9248" s="19">
        <v>1.1191083861577369</v>
      </c>
      <c r="J9248" s="19"/>
      <c r="K9248" s="19">
        <v>0.60184831670290784</v>
      </c>
      <c r="L9248" s="19"/>
      <c r="M9248" s="19">
        <v>2.3423085738770202</v>
      </c>
      <c r="N9248" s="19"/>
      <c r="O9248" s="19">
        <v>1.4080363632039927</v>
      </c>
      <c r="P9248" s="50"/>
      <c r="R9248" s="9" t="s">
        <v>0</v>
      </c>
    </row>
    <row r="9249" spans="2:18" x14ac:dyDescent="0.2">
      <c r="B9249" s="25">
        <v>9019</v>
      </c>
      <c r="C9249" s="193"/>
      <c r="D9249" s="19">
        <v>0.18196055253205828</v>
      </c>
      <c r="E9249" s="19">
        <v>5.5549141585774939E-2</v>
      </c>
      <c r="F9249" s="19"/>
      <c r="G9249" s="19">
        <v>0.14314171917008098</v>
      </c>
      <c r="H9249" s="19"/>
      <c r="I9249" s="19">
        <v>1.6542341437303938</v>
      </c>
      <c r="J9249" s="19"/>
      <c r="K9249" s="19">
        <v>0.27817455504551009</v>
      </c>
      <c r="L9249" s="19"/>
      <c r="M9249" s="19">
        <v>1.4909589004593442</v>
      </c>
      <c r="N9249" s="19"/>
      <c r="O9249" s="19">
        <v>0.87393702473343682</v>
      </c>
      <c r="P9249" s="50"/>
      <c r="R9249" s="9" t="s">
        <v>0</v>
      </c>
    </row>
    <row r="9250" spans="2:18" x14ac:dyDescent="0.2">
      <c r="B9250" s="25">
        <v>9020</v>
      </c>
      <c r="C9250" s="193">
        <v>3.2832606502635399E-2</v>
      </c>
      <c r="D9250" s="19"/>
      <c r="E9250" s="19">
        <v>6.9103423739277593E-3</v>
      </c>
      <c r="F9250" s="19"/>
      <c r="G9250" s="19"/>
      <c r="H9250" s="19">
        <v>7.3462935320822098E-2</v>
      </c>
      <c r="I9250" s="19">
        <v>0.91956845734021508</v>
      </c>
      <c r="J9250" s="19"/>
      <c r="K9250" s="19">
        <v>0.94048804354623872</v>
      </c>
      <c r="L9250" s="19"/>
      <c r="M9250" s="19">
        <v>0.57736196084912383</v>
      </c>
      <c r="N9250" s="19"/>
      <c r="O9250" s="19">
        <v>0.43141569910815708</v>
      </c>
      <c r="P9250" s="50"/>
      <c r="R9250" s="9" t="s">
        <v>0</v>
      </c>
    </row>
    <row r="9251" spans="2:18" x14ac:dyDescent="0.2">
      <c r="B9251" s="25">
        <v>9021</v>
      </c>
      <c r="C9251" s="193"/>
      <c r="D9251" s="19">
        <v>0.73787876545259135</v>
      </c>
      <c r="E9251" s="19"/>
      <c r="F9251" s="19">
        <v>0.27236181922456165</v>
      </c>
      <c r="G9251" s="19"/>
      <c r="H9251" s="19">
        <v>0.57435341973650722</v>
      </c>
      <c r="I9251" s="19"/>
      <c r="J9251" s="19">
        <v>0.13964370462716438</v>
      </c>
      <c r="K9251" s="19">
        <v>4.1923648622533755E-2</v>
      </c>
      <c r="L9251" s="19"/>
      <c r="M9251" s="19"/>
      <c r="N9251" s="19">
        <v>0.16995875222989057</v>
      </c>
      <c r="O9251" s="19"/>
      <c r="P9251" s="50">
        <v>4.2683067865285945E-2</v>
      </c>
      <c r="R9251" s="9" t="s">
        <v>0</v>
      </c>
    </row>
    <row r="9252" spans="2:18" x14ac:dyDescent="0.2">
      <c r="B9252" s="25">
        <v>9022</v>
      </c>
      <c r="C9252" s="193"/>
      <c r="D9252" s="19">
        <v>0.12215794282569502</v>
      </c>
      <c r="E9252" s="19">
        <v>1.1145489808865578</v>
      </c>
      <c r="F9252" s="19"/>
      <c r="G9252" s="19">
        <v>0.89145834233080123</v>
      </c>
      <c r="H9252" s="19"/>
      <c r="I9252" s="19">
        <v>0.46499400560070597</v>
      </c>
      <c r="J9252" s="19"/>
      <c r="K9252" s="19">
        <v>1.2234391959814892</v>
      </c>
      <c r="L9252" s="19"/>
      <c r="M9252" s="19"/>
      <c r="N9252" s="19">
        <v>0.11584967646791043</v>
      </c>
      <c r="O9252" s="19">
        <v>0.33682157924951645</v>
      </c>
      <c r="P9252" s="50"/>
      <c r="R9252" s="9" t="s">
        <v>0</v>
      </c>
    </row>
    <row r="9253" spans="2:18" x14ac:dyDescent="0.2">
      <c r="B9253" s="25">
        <v>9023</v>
      </c>
      <c r="C9253" s="193"/>
      <c r="D9253" s="19">
        <v>1.4297045410006526</v>
      </c>
      <c r="E9253" s="19"/>
      <c r="F9253" s="19">
        <v>0.28109304817463387</v>
      </c>
      <c r="G9253" s="19"/>
      <c r="H9253" s="19">
        <v>1.7370801696318547</v>
      </c>
      <c r="I9253" s="19"/>
      <c r="J9253" s="19">
        <v>1.4553187909066509</v>
      </c>
      <c r="K9253" s="19"/>
      <c r="L9253" s="19">
        <v>0.45692112244021765</v>
      </c>
      <c r="M9253" s="19"/>
      <c r="N9253" s="19">
        <v>0.86752352233371921</v>
      </c>
      <c r="O9253" s="19"/>
      <c r="P9253" s="50">
        <v>1.3162141486206034</v>
      </c>
      <c r="R9253" s="9" t="s">
        <v>0</v>
      </c>
    </row>
    <row r="9254" spans="2:18" x14ac:dyDescent="0.2">
      <c r="B9254" s="25">
        <v>9024</v>
      </c>
      <c r="C9254" s="193"/>
      <c r="D9254" s="19">
        <v>0.52675674973938058</v>
      </c>
      <c r="E9254" s="19"/>
      <c r="F9254" s="19">
        <v>0.24952979908038414</v>
      </c>
      <c r="G9254" s="19"/>
      <c r="H9254" s="19">
        <v>0.68460867027673689</v>
      </c>
      <c r="I9254" s="19">
        <v>0.59274827834513066</v>
      </c>
      <c r="J9254" s="19"/>
      <c r="K9254" s="19"/>
      <c r="L9254" s="19">
        <v>0.91974005160851224</v>
      </c>
      <c r="M9254" s="19">
        <v>0.93086940322541833</v>
      </c>
      <c r="N9254" s="19"/>
      <c r="O9254" s="19"/>
      <c r="P9254" s="50">
        <v>0.11027015095241098</v>
      </c>
      <c r="R9254" s="9" t="s">
        <v>0</v>
      </c>
    </row>
    <row r="9255" spans="2:18" x14ac:dyDescent="0.2">
      <c r="B9255" s="25">
        <v>9025</v>
      </c>
      <c r="C9255" s="193">
        <v>0.15033153783790371</v>
      </c>
      <c r="D9255" s="19"/>
      <c r="E9255" s="19">
        <v>0.7429055911173581</v>
      </c>
      <c r="F9255" s="19"/>
      <c r="G9255" s="19">
        <v>0.15339737345528584</v>
      </c>
      <c r="H9255" s="19"/>
      <c r="I9255" s="19"/>
      <c r="J9255" s="19">
        <v>3.4664892489849011E-2</v>
      </c>
      <c r="K9255" s="19">
        <v>4.0959339305701413E-2</v>
      </c>
      <c r="L9255" s="19"/>
      <c r="M9255" s="19">
        <v>0.20766323032428824</v>
      </c>
      <c r="N9255" s="19"/>
      <c r="O9255" s="19">
        <v>0.41475877281890899</v>
      </c>
      <c r="P9255" s="50"/>
      <c r="R9255" s="9" t="s">
        <v>0</v>
      </c>
    </row>
    <row r="9256" spans="2:18" x14ac:dyDescent="0.2">
      <c r="B9256" s="25">
        <v>9026</v>
      </c>
      <c r="C9256" s="193"/>
      <c r="D9256" s="19">
        <v>0.61710947049462717</v>
      </c>
      <c r="E9256" s="19"/>
      <c r="F9256" s="19">
        <v>1.0967134108747265</v>
      </c>
      <c r="G9256" s="19"/>
      <c r="H9256" s="19">
        <v>0.6490209507291923</v>
      </c>
      <c r="I9256" s="19"/>
      <c r="J9256" s="19">
        <v>1.1351300470445769</v>
      </c>
      <c r="K9256" s="19">
        <v>0.48527464272638099</v>
      </c>
      <c r="L9256" s="19"/>
      <c r="M9256" s="19">
        <v>0.41097111840880146</v>
      </c>
      <c r="N9256" s="19"/>
      <c r="O9256" s="19"/>
      <c r="P9256" s="50">
        <v>0.48899921983863731</v>
      </c>
      <c r="R9256" s="9" t="s">
        <v>0</v>
      </c>
    </row>
    <row r="9257" spans="2:18" x14ac:dyDescent="0.2">
      <c r="B9257" s="25">
        <v>9027</v>
      </c>
      <c r="C9257" s="193">
        <v>5.9607850556157908E-2</v>
      </c>
      <c r="D9257" s="19"/>
      <c r="E9257" s="19">
        <v>0.93249003295350041</v>
      </c>
      <c r="F9257" s="19"/>
      <c r="G9257" s="19">
        <v>0.57902799473031585</v>
      </c>
      <c r="H9257" s="19"/>
      <c r="I9257" s="19">
        <v>0.38887749586014558</v>
      </c>
      <c r="J9257" s="19"/>
      <c r="K9257" s="19"/>
      <c r="L9257" s="19">
        <v>0.12624340586891766</v>
      </c>
      <c r="M9257" s="19"/>
      <c r="N9257" s="19">
        <v>0.54786392358415548</v>
      </c>
      <c r="O9257" s="19"/>
      <c r="P9257" s="50">
        <v>5.8023574444664092E-2</v>
      </c>
      <c r="R9257" s="9" t="s">
        <v>0</v>
      </c>
    </row>
    <row r="9258" spans="2:18" x14ac:dyDescent="0.2">
      <c r="B9258" s="25">
        <v>9028</v>
      </c>
      <c r="C9258" s="193"/>
      <c r="D9258" s="19">
        <v>0.28747836843638941</v>
      </c>
      <c r="E9258" s="19"/>
      <c r="F9258" s="19">
        <v>1.8610218912312838E-2</v>
      </c>
      <c r="G9258" s="19">
        <v>1.6773740777033483</v>
      </c>
      <c r="H9258" s="19"/>
      <c r="I9258" s="19">
        <v>0.16587514715760376</v>
      </c>
      <c r="J9258" s="19"/>
      <c r="K9258" s="19">
        <v>0.58795364192838173</v>
      </c>
      <c r="L9258" s="19"/>
      <c r="M9258" s="19">
        <v>0.77503383413387028</v>
      </c>
      <c r="N9258" s="19"/>
      <c r="O9258" s="19">
        <v>0.36584830477002689</v>
      </c>
      <c r="P9258" s="50"/>
      <c r="R9258" s="9" t="s">
        <v>0</v>
      </c>
    </row>
    <row r="9259" spans="2:18" x14ac:dyDescent="0.2">
      <c r="B9259" s="25">
        <v>9029</v>
      </c>
      <c r="C9259" s="193"/>
      <c r="D9259" s="19">
        <v>4.5629942135438114E-4</v>
      </c>
      <c r="E9259" s="19"/>
      <c r="F9259" s="19">
        <v>0.72899770074631887</v>
      </c>
      <c r="G9259" s="19"/>
      <c r="H9259" s="19">
        <v>1.3021525600692063</v>
      </c>
      <c r="I9259" s="19">
        <v>0.21310531780541486</v>
      </c>
      <c r="J9259" s="19"/>
      <c r="K9259" s="19">
        <v>0.14282656909977565</v>
      </c>
      <c r="L9259" s="19"/>
      <c r="M9259" s="19">
        <v>0.14704789963907128</v>
      </c>
      <c r="N9259" s="19"/>
      <c r="O9259" s="19">
        <v>0.56831098774723154</v>
      </c>
      <c r="P9259" s="50"/>
      <c r="R9259" s="9" t="s">
        <v>0</v>
      </c>
    </row>
    <row r="9260" spans="2:18" x14ac:dyDescent="0.2">
      <c r="B9260" s="25">
        <v>9030</v>
      </c>
      <c r="C9260" s="193"/>
      <c r="D9260" s="19">
        <v>0.65035135904935826</v>
      </c>
      <c r="E9260" s="19"/>
      <c r="F9260" s="19">
        <v>0.1000246530729289</v>
      </c>
      <c r="G9260" s="19"/>
      <c r="H9260" s="19">
        <v>1.1320975775651656</v>
      </c>
      <c r="I9260" s="19"/>
      <c r="J9260" s="19">
        <v>0.42417857096158457</v>
      </c>
      <c r="K9260" s="19"/>
      <c r="L9260" s="19">
        <v>0.12723807077868052</v>
      </c>
      <c r="M9260" s="19"/>
      <c r="N9260" s="19">
        <v>0.923854237965819</v>
      </c>
      <c r="O9260" s="19">
        <v>0.19556190853790578</v>
      </c>
      <c r="P9260" s="50"/>
      <c r="R9260" s="9" t="s">
        <v>0</v>
      </c>
    </row>
    <row r="9261" spans="2:18" x14ac:dyDescent="0.2">
      <c r="B9261" s="25">
        <v>9031</v>
      </c>
      <c r="C9261" s="193"/>
      <c r="D9261" s="19">
        <v>0.93954743161854193</v>
      </c>
      <c r="E9261" s="19"/>
      <c r="F9261" s="19">
        <v>1.1164994520913838</v>
      </c>
      <c r="G9261" s="19"/>
      <c r="H9261" s="19">
        <v>1.0863499068287568</v>
      </c>
      <c r="I9261" s="19"/>
      <c r="J9261" s="19">
        <v>0.25921909928330727</v>
      </c>
      <c r="K9261" s="19"/>
      <c r="L9261" s="19">
        <v>0.90461179791216906</v>
      </c>
      <c r="M9261" s="19"/>
      <c r="N9261" s="19">
        <v>1.3294466070219171</v>
      </c>
      <c r="O9261" s="19"/>
      <c r="P9261" s="50">
        <v>1.8465004240007181</v>
      </c>
      <c r="R9261" s="9" t="s">
        <v>0</v>
      </c>
    </row>
    <row r="9262" spans="2:18" x14ac:dyDescent="0.2">
      <c r="B9262" s="25">
        <v>9032</v>
      </c>
      <c r="C9262" s="193"/>
      <c r="D9262" s="19">
        <v>1.5601228178319009</v>
      </c>
      <c r="E9262" s="19"/>
      <c r="F9262" s="19">
        <v>0.95655606500246648</v>
      </c>
      <c r="G9262" s="19"/>
      <c r="H9262" s="19">
        <v>1.0361659727285344</v>
      </c>
      <c r="I9262" s="19">
        <v>0.63197277164893451</v>
      </c>
      <c r="J9262" s="19"/>
      <c r="K9262" s="19"/>
      <c r="L9262" s="19">
        <v>0.15651805155964568</v>
      </c>
      <c r="M9262" s="19"/>
      <c r="N9262" s="19">
        <v>0.2019345596449498</v>
      </c>
      <c r="O9262" s="19"/>
      <c r="P9262" s="50">
        <v>9.9238243224289216E-2</v>
      </c>
      <c r="R9262" s="9" t="s">
        <v>0</v>
      </c>
    </row>
    <row r="9263" spans="2:18" x14ac:dyDescent="0.2">
      <c r="B9263" s="25">
        <v>9033</v>
      </c>
      <c r="C9263" s="193"/>
      <c r="D9263" s="19">
        <v>1.4485855036280071</v>
      </c>
      <c r="E9263" s="19"/>
      <c r="F9263" s="19">
        <v>1.2005381003543192</v>
      </c>
      <c r="G9263" s="19"/>
      <c r="H9263" s="19">
        <v>0.84249526906479522</v>
      </c>
      <c r="I9263" s="19"/>
      <c r="J9263" s="19">
        <v>1.4224652133898819</v>
      </c>
      <c r="K9263" s="19"/>
      <c r="L9263" s="19">
        <v>1.1016664794950319</v>
      </c>
      <c r="M9263" s="19"/>
      <c r="N9263" s="19">
        <v>1.0061736621334567</v>
      </c>
      <c r="O9263" s="19"/>
      <c r="P9263" s="50">
        <v>1.7570194703200548</v>
      </c>
      <c r="R9263" s="9" t="s">
        <v>0</v>
      </c>
    </row>
    <row r="9264" spans="2:18" x14ac:dyDescent="0.2">
      <c r="B9264" s="25">
        <v>9034</v>
      </c>
      <c r="C9264" s="193"/>
      <c r="D9264" s="19">
        <v>0.6958875374451885</v>
      </c>
      <c r="E9264" s="19"/>
      <c r="F9264" s="19">
        <v>0.8938755975541387</v>
      </c>
      <c r="G9264" s="19"/>
      <c r="H9264" s="19">
        <v>1.1662766840873087</v>
      </c>
      <c r="I9264" s="19"/>
      <c r="J9264" s="19">
        <v>0.78618386815373131</v>
      </c>
      <c r="K9264" s="19"/>
      <c r="L9264" s="19">
        <v>1.8666940065651569</v>
      </c>
      <c r="M9264" s="19"/>
      <c r="N9264" s="19">
        <v>2.0566301551042772</v>
      </c>
      <c r="O9264" s="19"/>
      <c r="P9264" s="50">
        <v>0.82513714543297101</v>
      </c>
      <c r="R9264" s="9" t="s">
        <v>0</v>
      </c>
    </row>
    <row r="9265" spans="2:18" x14ac:dyDescent="0.2">
      <c r="B9265" s="25">
        <v>9035</v>
      </c>
      <c r="C9265" s="193"/>
      <c r="D9265" s="19">
        <v>0.71625452115740351</v>
      </c>
      <c r="E9265" s="19"/>
      <c r="F9265" s="19">
        <v>1.1390329268379145</v>
      </c>
      <c r="G9265" s="19"/>
      <c r="H9265" s="19">
        <v>1.0120750330311541</v>
      </c>
      <c r="I9265" s="19"/>
      <c r="J9265" s="19">
        <v>3.0221047414758472E-2</v>
      </c>
      <c r="K9265" s="19">
        <v>1.1611534803313242</v>
      </c>
      <c r="L9265" s="19"/>
      <c r="M9265" s="19"/>
      <c r="N9265" s="19">
        <v>0.69348441667287819</v>
      </c>
      <c r="O9265" s="19"/>
      <c r="P9265" s="50">
        <v>0.41662388602000971</v>
      </c>
      <c r="R9265" s="9" t="s">
        <v>0</v>
      </c>
    </row>
    <row r="9266" spans="2:18" x14ac:dyDescent="0.2">
      <c r="B9266" s="25">
        <v>9036</v>
      </c>
      <c r="C9266" s="193"/>
      <c r="D9266" s="19">
        <v>0.16143226674510947</v>
      </c>
      <c r="E9266" s="19">
        <v>0.55266084986379327</v>
      </c>
      <c r="F9266" s="19"/>
      <c r="G9266" s="19">
        <v>0.5247371784319943</v>
      </c>
      <c r="H9266" s="19"/>
      <c r="I9266" s="19">
        <v>6.75156384923222E-2</v>
      </c>
      <c r="J9266" s="19"/>
      <c r="K9266" s="19">
        <v>0.11821063260597284</v>
      </c>
      <c r="L9266" s="19"/>
      <c r="M9266" s="19">
        <v>0.46773218204415029</v>
      </c>
      <c r="N9266" s="19"/>
      <c r="O9266" s="19">
        <v>1.1902312920985003</v>
      </c>
      <c r="P9266" s="50"/>
      <c r="R9266" s="9" t="s">
        <v>0</v>
      </c>
    </row>
    <row r="9267" spans="2:18" x14ac:dyDescent="0.2">
      <c r="B9267" s="25">
        <v>9037</v>
      </c>
      <c r="C9267" s="193"/>
      <c r="D9267" s="19">
        <v>0.22799402884402142</v>
      </c>
      <c r="E9267" s="19">
        <v>2.423282506971685E-2</v>
      </c>
      <c r="F9267" s="19"/>
      <c r="G9267" s="19"/>
      <c r="H9267" s="19">
        <v>0.22264871988681564</v>
      </c>
      <c r="I9267" s="19">
        <v>0.63656353818648437</v>
      </c>
      <c r="J9267" s="19"/>
      <c r="K9267" s="19">
        <v>1.1035339192323803</v>
      </c>
      <c r="L9267" s="19"/>
      <c r="M9267" s="19"/>
      <c r="N9267" s="19">
        <v>0.39554076403194993</v>
      </c>
      <c r="O9267" s="19"/>
      <c r="P9267" s="50">
        <v>0.23829045621925751</v>
      </c>
      <c r="R9267" s="9" t="s">
        <v>0</v>
      </c>
    </row>
    <row r="9268" spans="2:18" x14ac:dyDescent="0.2">
      <c r="B9268" s="25">
        <v>9038</v>
      </c>
      <c r="C9268" s="193">
        <v>0.66122215732862022</v>
      </c>
      <c r="D9268" s="19"/>
      <c r="E9268" s="19"/>
      <c r="F9268" s="19">
        <v>9.2814249882854485E-2</v>
      </c>
      <c r="G9268" s="19">
        <v>6.8258937311745468E-2</v>
      </c>
      <c r="H9268" s="19"/>
      <c r="I9268" s="19"/>
      <c r="J9268" s="19">
        <v>0.7331942349877606</v>
      </c>
      <c r="K9268" s="19"/>
      <c r="L9268" s="19">
        <v>0.3352387897018192</v>
      </c>
      <c r="M9268" s="19">
        <v>0.50331046424239489</v>
      </c>
      <c r="N9268" s="19"/>
      <c r="O9268" s="19"/>
      <c r="P9268" s="50">
        <v>0.71509540015068429</v>
      </c>
      <c r="R9268" s="9" t="s">
        <v>0</v>
      </c>
    </row>
    <row r="9269" spans="2:18" x14ac:dyDescent="0.2">
      <c r="B9269" s="25">
        <v>9039</v>
      </c>
      <c r="C9269" s="193">
        <v>1.1196371496044333</v>
      </c>
      <c r="D9269" s="19"/>
      <c r="E9269" s="19">
        <v>2.4689382605655736</v>
      </c>
      <c r="F9269" s="19"/>
      <c r="G9269" s="19">
        <v>2.5316323930965186</v>
      </c>
      <c r="H9269" s="19"/>
      <c r="I9269" s="19">
        <v>1.1786601482550509</v>
      </c>
      <c r="J9269" s="19"/>
      <c r="K9269" s="19">
        <v>1.414048069983961</v>
      </c>
      <c r="L9269" s="19"/>
      <c r="M9269" s="19">
        <v>1.8381063417238428</v>
      </c>
      <c r="N9269" s="19"/>
      <c r="O9269" s="19">
        <v>1.8045536799895392</v>
      </c>
      <c r="P9269" s="50"/>
      <c r="R9269" s="9" t="s">
        <v>0</v>
      </c>
    </row>
    <row r="9270" spans="2:18" x14ac:dyDescent="0.2">
      <c r="B9270" s="25">
        <v>9040</v>
      </c>
      <c r="C9270" s="193">
        <v>1.7213067185259014</v>
      </c>
      <c r="D9270" s="19"/>
      <c r="E9270" s="19"/>
      <c r="F9270" s="19">
        <v>0.15692484833248507</v>
      </c>
      <c r="G9270" s="19">
        <v>1.7377592045847858</v>
      </c>
      <c r="H9270" s="19"/>
      <c r="I9270" s="19">
        <v>1.1907695801818965</v>
      </c>
      <c r="J9270" s="19"/>
      <c r="K9270" s="19"/>
      <c r="L9270" s="19">
        <v>0.30137031546489179</v>
      </c>
      <c r="M9270" s="19">
        <v>0.28416999384770264</v>
      </c>
      <c r="N9270" s="19"/>
      <c r="O9270" s="19">
        <v>0.45689837731613742</v>
      </c>
      <c r="P9270" s="50"/>
      <c r="R9270" s="9" t="s">
        <v>0</v>
      </c>
    </row>
    <row r="9271" spans="2:18" x14ac:dyDescent="0.2">
      <c r="B9271" s="25">
        <v>9041</v>
      </c>
      <c r="C9271" s="193"/>
      <c r="D9271" s="19">
        <v>2.0984230203513952</v>
      </c>
      <c r="E9271" s="19"/>
      <c r="F9271" s="19">
        <v>2.456890575047967</v>
      </c>
      <c r="G9271" s="19"/>
      <c r="H9271" s="19">
        <v>2.5150490309591689</v>
      </c>
      <c r="I9271" s="19"/>
      <c r="J9271" s="19">
        <v>3.0984361740670487</v>
      </c>
      <c r="K9271" s="19"/>
      <c r="L9271" s="19">
        <v>1.9951623344341571</v>
      </c>
      <c r="M9271" s="19"/>
      <c r="N9271" s="19">
        <v>2.259532750602752</v>
      </c>
      <c r="O9271" s="19"/>
      <c r="P9271" s="50">
        <v>2.8580775908117442</v>
      </c>
      <c r="R9271" s="9" t="s">
        <v>0</v>
      </c>
    </row>
    <row r="9272" spans="2:18" x14ac:dyDescent="0.2">
      <c r="B9272" s="25">
        <v>9042</v>
      </c>
      <c r="C9272" s="193"/>
      <c r="D9272" s="19">
        <v>1.9410530247769595</v>
      </c>
      <c r="E9272" s="19"/>
      <c r="F9272" s="19">
        <v>1.7178590471592554</v>
      </c>
      <c r="G9272" s="19"/>
      <c r="H9272" s="19">
        <v>1.2493598001211341</v>
      </c>
      <c r="I9272" s="19"/>
      <c r="J9272" s="19">
        <v>2.1589853534037537</v>
      </c>
      <c r="K9272" s="19"/>
      <c r="L9272" s="19">
        <v>0.69512579573243993</v>
      </c>
      <c r="M9272" s="19"/>
      <c r="N9272" s="19">
        <v>1.5863729629397465</v>
      </c>
      <c r="O9272" s="19"/>
      <c r="P9272" s="50">
        <v>0.44397753022860886</v>
      </c>
      <c r="R9272" s="9" t="s">
        <v>0</v>
      </c>
    </row>
    <row r="9273" spans="2:18" x14ac:dyDescent="0.2">
      <c r="B9273" s="25">
        <v>9043</v>
      </c>
      <c r="C9273" s="193">
        <v>0.89721172786599734</v>
      </c>
      <c r="D9273" s="19"/>
      <c r="E9273" s="19">
        <v>0.26279035979445448</v>
      </c>
      <c r="F9273" s="19"/>
      <c r="G9273" s="19">
        <v>1.7437426499281703</v>
      </c>
      <c r="H9273" s="19"/>
      <c r="I9273" s="19">
        <v>0.32360325508272336</v>
      </c>
      <c r="J9273" s="19"/>
      <c r="K9273" s="19">
        <v>1.2035254076652853</v>
      </c>
      <c r="L9273" s="19"/>
      <c r="M9273" s="19"/>
      <c r="N9273" s="19">
        <v>0.17324464954387395</v>
      </c>
      <c r="O9273" s="19"/>
      <c r="P9273" s="50">
        <v>8.0288497021526753E-2</v>
      </c>
      <c r="R9273" s="9" t="s">
        <v>0</v>
      </c>
    </row>
    <row r="9274" spans="2:18" x14ac:dyDescent="0.2">
      <c r="B9274" s="25">
        <v>9044</v>
      </c>
      <c r="C9274" s="193">
        <v>1.2774126426741776</v>
      </c>
      <c r="D9274" s="19"/>
      <c r="E9274" s="19">
        <v>1.2366506994513287</v>
      </c>
      <c r="F9274" s="19"/>
      <c r="G9274" s="19">
        <v>0.77182005009431431</v>
      </c>
      <c r="H9274" s="19"/>
      <c r="I9274" s="19">
        <v>0.74592321086255375</v>
      </c>
      <c r="J9274" s="19"/>
      <c r="K9274" s="19"/>
      <c r="L9274" s="19">
        <v>0.17080931053376325</v>
      </c>
      <c r="M9274" s="19">
        <v>1.3519902510919939</v>
      </c>
      <c r="N9274" s="19"/>
      <c r="O9274" s="19">
        <v>1.1992433054627341</v>
      </c>
      <c r="P9274" s="50"/>
      <c r="R9274" s="9" t="s">
        <v>0</v>
      </c>
    </row>
    <row r="9275" spans="2:18" x14ac:dyDescent="0.2">
      <c r="B9275" s="25">
        <v>9045</v>
      </c>
      <c r="C9275" s="193"/>
      <c r="D9275" s="19">
        <v>0.85877863321564984</v>
      </c>
      <c r="E9275" s="19"/>
      <c r="F9275" s="19">
        <v>0.76800366041238244</v>
      </c>
      <c r="G9275" s="19"/>
      <c r="H9275" s="19">
        <v>0.98212182086946953</v>
      </c>
      <c r="I9275" s="19"/>
      <c r="J9275" s="19">
        <v>0.45088882641171085</v>
      </c>
      <c r="K9275" s="19"/>
      <c r="L9275" s="19">
        <v>1.3170598931749746</v>
      </c>
      <c r="M9275" s="19"/>
      <c r="N9275" s="19">
        <v>0.50349949459405308</v>
      </c>
      <c r="O9275" s="19"/>
      <c r="P9275" s="50">
        <v>9.2792442540640743E-2</v>
      </c>
      <c r="R9275" s="9" t="s">
        <v>0</v>
      </c>
    </row>
    <row r="9276" spans="2:18" x14ac:dyDescent="0.2">
      <c r="B9276" s="25">
        <v>9046</v>
      </c>
      <c r="C9276" s="193"/>
      <c r="D9276" s="19">
        <v>0.13803473365389543</v>
      </c>
      <c r="E9276" s="19"/>
      <c r="F9276" s="19">
        <v>0.17565463777097726</v>
      </c>
      <c r="G9276" s="19">
        <v>0.1313177027132264</v>
      </c>
      <c r="H9276" s="19"/>
      <c r="I9276" s="19"/>
      <c r="J9276" s="19">
        <v>0.22692435338996406</v>
      </c>
      <c r="K9276" s="19"/>
      <c r="L9276" s="19">
        <v>0.75474368612978004</v>
      </c>
      <c r="M9276" s="19"/>
      <c r="N9276" s="19">
        <v>4.7369358060549385E-2</v>
      </c>
      <c r="O9276" s="19"/>
      <c r="P9276" s="50">
        <v>1.2030177953290635</v>
      </c>
      <c r="R9276" s="9" t="s">
        <v>0</v>
      </c>
    </row>
    <row r="9277" spans="2:18" x14ac:dyDescent="0.2">
      <c r="B9277" s="25">
        <v>9047</v>
      </c>
      <c r="C9277" s="193">
        <v>0.86720433308751244</v>
      </c>
      <c r="D9277" s="19"/>
      <c r="E9277" s="19">
        <v>1.4719144904349202</v>
      </c>
      <c r="F9277" s="19"/>
      <c r="G9277" s="19">
        <v>1.559252667723684</v>
      </c>
      <c r="H9277" s="19"/>
      <c r="I9277" s="19">
        <v>1.0815004482526107</v>
      </c>
      <c r="J9277" s="19"/>
      <c r="K9277" s="19"/>
      <c r="L9277" s="19">
        <v>0.32794245109987002</v>
      </c>
      <c r="M9277" s="19">
        <v>1.1446006492469507</v>
      </c>
      <c r="N9277" s="19"/>
      <c r="O9277" s="19">
        <v>1.3802624432505415</v>
      </c>
      <c r="P9277" s="50"/>
      <c r="R9277" s="9" t="s">
        <v>0</v>
      </c>
    </row>
    <row r="9278" spans="2:18" x14ac:dyDescent="0.2">
      <c r="B9278" s="25">
        <v>9048</v>
      </c>
      <c r="C9278" s="193">
        <v>1.1684678359547058</v>
      </c>
      <c r="D9278" s="19"/>
      <c r="E9278" s="19">
        <v>1.0795572905215278</v>
      </c>
      <c r="F9278" s="19"/>
      <c r="G9278" s="19">
        <v>0.14890383053080561</v>
      </c>
      <c r="H9278" s="19"/>
      <c r="I9278" s="19">
        <v>0.82319349618259718</v>
      </c>
      <c r="J9278" s="19"/>
      <c r="K9278" s="19">
        <v>1.9640937139158365</v>
      </c>
      <c r="L9278" s="19"/>
      <c r="M9278" s="19">
        <v>0.18404468288076117</v>
      </c>
      <c r="N9278" s="19"/>
      <c r="O9278" s="19">
        <v>1.0572542322031833</v>
      </c>
      <c r="P9278" s="50"/>
      <c r="R9278" s="9" t="s">
        <v>0</v>
      </c>
    </row>
    <row r="9279" spans="2:18" x14ac:dyDescent="0.2">
      <c r="B9279" s="25">
        <v>9049</v>
      </c>
      <c r="C9279" s="193">
        <v>0.23806127009091399</v>
      </c>
      <c r="D9279" s="19"/>
      <c r="E9279" s="19"/>
      <c r="F9279" s="19">
        <v>0.66748120864946148</v>
      </c>
      <c r="G9279" s="19">
        <v>1.2980464031876446</v>
      </c>
      <c r="H9279" s="19"/>
      <c r="I9279" s="19">
        <v>2.6851863928891363E-2</v>
      </c>
      <c r="J9279" s="19"/>
      <c r="K9279" s="19">
        <v>0.99954544456768235</v>
      </c>
      <c r="L9279" s="19"/>
      <c r="M9279" s="19">
        <v>0.48338297570634681</v>
      </c>
      <c r="N9279" s="19"/>
      <c r="O9279" s="19"/>
      <c r="P9279" s="50">
        <v>0.45056326920466583</v>
      </c>
      <c r="R9279" s="9" t="s">
        <v>0</v>
      </c>
    </row>
    <row r="9280" spans="2:18" x14ac:dyDescent="0.2">
      <c r="B9280" s="25">
        <v>9050</v>
      </c>
      <c r="C9280" s="193">
        <v>0.32184719936309292</v>
      </c>
      <c r="D9280" s="19"/>
      <c r="E9280" s="19"/>
      <c r="F9280" s="19">
        <v>0.50022592979965586</v>
      </c>
      <c r="G9280" s="19"/>
      <c r="H9280" s="19">
        <v>0.65725132276677545</v>
      </c>
      <c r="I9280" s="19">
        <v>0.22148617086566866</v>
      </c>
      <c r="J9280" s="19"/>
      <c r="K9280" s="19">
        <v>0.16219799115682951</v>
      </c>
      <c r="L9280" s="19"/>
      <c r="M9280" s="19">
        <v>0.26155629105873174</v>
      </c>
      <c r="N9280" s="19"/>
      <c r="O9280" s="19"/>
      <c r="P9280" s="50">
        <v>0.39480187196749034</v>
      </c>
      <c r="R9280" s="9" t="s">
        <v>0</v>
      </c>
    </row>
    <row r="9281" spans="2:18" x14ac:dyDescent="0.2">
      <c r="B9281" s="25">
        <v>9051</v>
      </c>
      <c r="C9281" s="193"/>
      <c r="D9281" s="19">
        <v>1.3391215400584124</v>
      </c>
      <c r="E9281" s="19"/>
      <c r="F9281" s="19">
        <v>0.65295408799500509</v>
      </c>
      <c r="G9281" s="19"/>
      <c r="H9281" s="19">
        <v>0.78869060906327326</v>
      </c>
      <c r="I9281" s="19"/>
      <c r="J9281" s="19">
        <v>0.31654126011549605</v>
      </c>
      <c r="K9281" s="19"/>
      <c r="L9281" s="19">
        <v>1.0671663125705197</v>
      </c>
      <c r="M9281" s="19"/>
      <c r="N9281" s="19">
        <v>1.0040551254285166</v>
      </c>
      <c r="O9281" s="19">
        <v>7.6614162784144055E-2</v>
      </c>
      <c r="P9281" s="50"/>
      <c r="R9281" s="9" t="s">
        <v>0</v>
      </c>
    </row>
    <row r="9282" spans="2:18" x14ac:dyDescent="0.2">
      <c r="B9282" s="25">
        <v>9052</v>
      </c>
      <c r="C9282" s="193">
        <v>0.1216550445036568</v>
      </c>
      <c r="D9282" s="19"/>
      <c r="E9282" s="19">
        <v>0.59843670689685968</v>
      </c>
      <c r="F9282" s="19"/>
      <c r="G9282" s="19"/>
      <c r="H9282" s="19">
        <v>0.33820711609411946</v>
      </c>
      <c r="I9282" s="19"/>
      <c r="J9282" s="19">
        <v>0.64541639697393594</v>
      </c>
      <c r="K9282" s="19">
        <v>0.17128774470324845</v>
      </c>
      <c r="L9282" s="19"/>
      <c r="M9282" s="19"/>
      <c r="N9282" s="19">
        <v>0.99154228875189232</v>
      </c>
      <c r="O9282" s="19">
        <v>3.2152098007847005E-2</v>
      </c>
      <c r="P9282" s="50"/>
      <c r="R9282" s="9" t="s">
        <v>0</v>
      </c>
    </row>
    <row r="9283" spans="2:18" x14ac:dyDescent="0.2">
      <c r="B9283" s="25">
        <v>9053</v>
      </c>
      <c r="C9283" s="193">
        <v>1.2858683228361416</v>
      </c>
      <c r="D9283" s="19"/>
      <c r="E9283" s="19"/>
      <c r="F9283" s="19">
        <v>1.1267001602422337</v>
      </c>
      <c r="G9283" s="19"/>
      <c r="H9283" s="19">
        <v>1.3612444195022968</v>
      </c>
      <c r="I9283" s="19"/>
      <c r="J9283" s="19">
        <v>0.27129330381990036</v>
      </c>
      <c r="K9283" s="19"/>
      <c r="L9283" s="19">
        <v>0.96413786874529595</v>
      </c>
      <c r="M9283" s="19"/>
      <c r="N9283" s="19">
        <v>0.78970921951942186</v>
      </c>
      <c r="O9283" s="19"/>
      <c r="P9283" s="50">
        <v>1.0405242099917631</v>
      </c>
      <c r="R9283" s="9" t="s">
        <v>0</v>
      </c>
    </row>
    <row r="9284" spans="2:18" x14ac:dyDescent="0.2">
      <c r="B9284" s="25">
        <v>9054</v>
      </c>
      <c r="C9284" s="193">
        <v>1.2177484840063399</v>
      </c>
      <c r="D9284" s="19"/>
      <c r="E9284" s="19">
        <v>0.79525704905562944</v>
      </c>
      <c r="F9284" s="19"/>
      <c r="G9284" s="19">
        <v>0.4321763515038225</v>
      </c>
      <c r="H9284" s="19"/>
      <c r="I9284" s="19">
        <v>0.47992959436060528</v>
      </c>
      <c r="J9284" s="19"/>
      <c r="K9284" s="19">
        <v>0.18659767621622997</v>
      </c>
      <c r="L9284" s="19"/>
      <c r="M9284" s="19">
        <v>0.20707501786820381</v>
      </c>
      <c r="N9284" s="19"/>
      <c r="O9284" s="19">
        <v>1.5030561466627441</v>
      </c>
      <c r="P9284" s="50"/>
      <c r="R9284" s="9" t="s">
        <v>0</v>
      </c>
    </row>
    <row r="9285" spans="2:18" x14ac:dyDescent="0.2">
      <c r="B9285" s="25">
        <v>9055</v>
      </c>
      <c r="C9285" s="193">
        <v>0.38501392055998224</v>
      </c>
      <c r="D9285" s="19"/>
      <c r="E9285" s="19">
        <v>0.23678046329499819</v>
      </c>
      <c r="F9285" s="19"/>
      <c r="G9285" s="19">
        <v>1.5613366013903818</v>
      </c>
      <c r="H9285" s="19"/>
      <c r="I9285" s="19">
        <v>1.6983218953627337</v>
      </c>
      <c r="J9285" s="19"/>
      <c r="K9285" s="19">
        <v>1.9046104768611856E-2</v>
      </c>
      <c r="L9285" s="19"/>
      <c r="M9285" s="19">
        <v>0.18623847648367961</v>
      </c>
      <c r="N9285" s="19"/>
      <c r="O9285" s="19">
        <v>1.0227056374851531</v>
      </c>
      <c r="P9285" s="50"/>
      <c r="R9285" s="9" t="s">
        <v>0</v>
      </c>
    </row>
    <row r="9286" spans="2:18" x14ac:dyDescent="0.2">
      <c r="B9286" s="25">
        <v>9056</v>
      </c>
      <c r="C9286" s="193"/>
      <c r="D9286" s="19">
        <v>2.0019199825767768</v>
      </c>
      <c r="E9286" s="19"/>
      <c r="F9286" s="19">
        <v>1.275154313994588</v>
      </c>
      <c r="G9286" s="19"/>
      <c r="H9286" s="19">
        <v>1.4799160651653045</v>
      </c>
      <c r="I9286" s="19"/>
      <c r="J9286" s="19">
        <v>1.4619923428189014</v>
      </c>
      <c r="K9286" s="19"/>
      <c r="L9286" s="19">
        <v>0.71031942262706127</v>
      </c>
      <c r="M9286" s="19"/>
      <c r="N9286" s="19">
        <v>1.0752844589151229</v>
      </c>
      <c r="O9286" s="19"/>
      <c r="P9286" s="50">
        <v>1.9958379188883264</v>
      </c>
      <c r="R9286" s="9" t="s">
        <v>0</v>
      </c>
    </row>
    <row r="9287" spans="2:18" x14ac:dyDescent="0.2">
      <c r="B9287" s="25">
        <v>9057</v>
      </c>
      <c r="C9287" s="193">
        <v>0.96693526011221009</v>
      </c>
      <c r="D9287" s="19"/>
      <c r="E9287" s="19">
        <v>0.87215108789124129</v>
      </c>
      <c r="F9287" s="19"/>
      <c r="G9287" s="19">
        <v>1.121319176715875</v>
      </c>
      <c r="H9287" s="19"/>
      <c r="I9287" s="19"/>
      <c r="J9287" s="19">
        <v>0.10902115492123825</v>
      </c>
      <c r="K9287" s="19">
        <v>0.40032104562695858</v>
      </c>
      <c r="L9287" s="19"/>
      <c r="M9287" s="19">
        <v>1.0351623990984968</v>
      </c>
      <c r="N9287" s="19"/>
      <c r="O9287" s="19">
        <v>0.39702760414284283</v>
      </c>
      <c r="P9287" s="50"/>
      <c r="R9287" s="9" t="s">
        <v>0</v>
      </c>
    </row>
    <row r="9288" spans="2:18" x14ac:dyDescent="0.2">
      <c r="B9288" s="25">
        <v>9058</v>
      </c>
      <c r="C9288" s="193">
        <v>0.45666129021706076</v>
      </c>
      <c r="D9288" s="19"/>
      <c r="E9288" s="19">
        <v>0.23579685161444905</v>
      </c>
      <c r="F9288" s="19"/>
      <c r="G9288" s="19"/>
      <c r="H9288" s="19">
        <v>0.57692601529222043</v>
      </c>
      <c r="I9288" s="19">
        <v>0.23007291246529393</v>
      </c>
      <c r="J9288" s="19"/>
      <c r="K9288" s="19"/>
      <c r="L9288" s="19">
        <v>0.12804780274712044</v>
      </c>
      <c r="M9288" s="19"/>
      <c r="N9288" s="19">
        <v>6.4299603880869274E-3</v>
      </c>
      <c r="O9288" s="19">
        <v>0.18609680749417837</v>
      </c>
      <c r="P9288" s="50"/>
      <c r="R9288" s="9" t="s">
        <v>0</v>
      </c>
    </row>
    <row r="9289" spans="2:18" x14ac:dyDescent="0.2">
      <c r="B9289" s="25">
        <v>9059</v>
      </c>
      <c r="C9289" s="193"/>
      <c r="D9289" s="19">
        <v>1.2172176914541561</v>
      </c>
      <c r="E9289" s="19"/>
      <c r="F9289" s="19">
        <v>0.87953579237367985</v>
      </c>
      <c r="G9289" s="19"/>
      <c r="H9289" s="19">
        <v>0.76923807151348866</v>
      </c>
      <c r="I9289" s="19"/>
      <c r="J9289" s="19">
        <v>0.66020825005585171</v>
      </c>
      <c r="K9289" s="19"/>
      <c r="L9289" s="19">
        <v>0.12280408701466862</v>
      </c>
      <c r="M9289" s="19"/>
      <c r="N9289" s="19">
        <v>1.1752651270872871</v>
      </c>
      <c r="O9289" s="19"/>
      <c r="P9289" s="50">
        <v>1.6793713711761127</v>
      </c>
      <c r="R9289" s="9" t="s">
        <v>0</v>
      </c>
    </row>
    <row r="9290" spans="2:18" x14ac:dyDescent="0.2">
      <c r="B9290" s="25">
        <v>9060</v>
      </c>
      <c r="C9290" s="193"/>
      <c r="D9290" s="19">
        <v>0.87479554942307935</v>
      </c>
      <c r="E9290" s="19">
        <v>0.37587440388318183</v>
      </c>
      <c r="F9290" s="19"/>
      <c r="G9290" s="19"/>
      <c r="H9290" s="19">
        <v>1.4742740363644871</v>
      </c>
      <c r="I9290" s="19"/>
      <c r="J9290" s="19">
        <v>0.92770654646255013</v>
      </c>
      <c r="K9290" s="19"/>
      <c r="L9290" s="19">
        <v>0.67482185933192307</v>
      </c>
      <c r="M9290" s="19"/>
      <c r="N9290" s="19">
        <v>0.87896168900383032</v>
      </c>
      <c r="O9290" s="19"/>
      <c r="P9290" s="50">
        <v>0.85386577217747306</v>
      </c>
      <c r="R9290" s="9" t="s">
        <v>0</v>
      </c>
    </row>
    <row r="9291" spans="2:18" x14ac:dyDescent="0.2">
      <c r="B9291" s="25">
        <v>9061</v>
      </c>
      <c r="C9291" s="193"/>
      <c r="D9291" s="19">
        <v>0.85662462784050963</v>
      </c>
      <c r="E9291" s="19"/>
      <c r="F9291" s="19">
        <v>1.0966276616359751</v>
      </c>
      <c r="G9291" s="19"/>
      <c r="H9291" s="19">
        <v>0.9302897991492578</v>
      </c>
      <c r="I9291" s="19"/>
      <c r="J9291" s="19">
        <v>0.3999483653570951</v>
      </c>
      <c r="K9291" s="19"/>
      <c r="L9291" s="19">
        <v>0.59274592262300752</v>
      </c>
      <c r="M9291" s="19">
        <v>0.41944205836442611</v>
      </c>
      <c r="N9291" s="19"/>
      <c r="O9291" s="19"/>
      <c r="P9291" s="50">
        <v>0.98124056281392535</v>
      </c>
      <c r="R9291" s="9" t="s">
        <v>0</v>
      </c>
    </row>
    <row r="9292" spans="2:18" x14ac:dyDescent="0.2">
      <c r="B9292" s="25">
        <v>9062</v>
      </c>
      <c r="C9292" s="193">
        <v>1.3155423089651179</v>
      </c>
      <c r="D9292" s="19"/>
      <c r="E9292" s="19">
        <v>0.40020338259254268</v>
      </c>
      <c r="F9292" s="19"/>
      <c r="G9292" s="19">
        <v>1.0735457817855989</v>
      </c>
      <c r="H9292" s="19"/>
      <c r="I9292" s="19">
        <v>0.61972085689808742</v>
      </c>
      <c r="J9292" s="19"/>
      <c r="K9292" s="19">
        <v>1.0785796103117833</v>
      </c>
      <c r="L9292" s="19"/>
      <c r="M9292" s="19">
        <v>1.4990375562489591</v>
      </c>
      <c r="N9292" s="19"/>
      <c r="O9292" s="19">
        <v>1.2044730833080943</v>
      </c>
      <c r="P9292" s="50"/>
      <c r="R9292" s="9" t="s">
        <v>0</v>
      </c>
    </row>
    <row r="9293" spans="2:18" x14ac:dyDescent="0.2">
      <c r="B9293" s="25">
        <v>9063</v>
      </c>
      <c r="C9293" s="193">
        <v>1.3767758220156243</v>
      </c>
      <c r="D9293" s="19"/>
      <c r="E9293" s="19">
        <v>0.57847033166877426</v>
      </c>
      <c r="F9293" s="19"/>
      <c r="G9293" s="19">
        <v>1.065389584142016</v>
      </c>
      <c r="H9293" s="19"/>
      <c r="I9293" s="19">
        <v>0.67511554853375</v>
      </c>
      <c r="J9293" s="19"/>
      <c r="K9293" s="19">
        <v>0.44372800187814226</v>
      </c>
      <c r="L9293" s="19"/>
      <c r="M9293" s="19">
        <v>0.81101268245911484</v>
      </c>
      <c r="N9293" s="19"/>
      <c r="O9293" s="19"/>
      <c r="P9293" s="50">
        <v>6.5446011663439649E-2</v>
      </c>
      <c r="R9293" s="9" t="s">
        <v>0</v>
      </c>
    </row>
    <row r="9294" spans="2:18" x14ac:dyDescent="0.2">
      <c r="B9294" s="25">
        <v>9064</v>
      </c>
      <c r="C9294" s="193">
        <v>1.5126912517914095</v>
      </c>
      <c r="D9294" s="19"/>
      <c r="E9294" s="19">
        <v>2.3084146445515343</v>
      </c>
      <c r="F9294" s="19"/>
      <c r="G9294" s="19">
        <v>2.40958990541754</v>
      </c>
      <c r="H9294" s="19"/>
      <c r="I9294" s="19">
        <v>1.4889089318129185</v>
      </c>
      <c r="J9294" s="19"/>
      <c r="K9294" s="19">
        <v>1.8633863088796452</v>
      </c>
      <c r="L9294" s="19"/>
      <c r="M9294" s="19">
        <v>2.2562269963287913</v>
      </c>
      <c r="N9294" s="19"/>
      <c r="O9294" s="19">
        <v>1.5479055962207997</v>
      </c>
      <c r="P9294" s="50"/>
      <c r="R9294" s="9" t="s">
        <v>0</v>
      </c>
    </row>
    <row r="9295" spans="2:18" x14ac:dyDescent="0.2">
      <c r="B9295" s="25">
        <v>9065</v>
      </c>
      <c r="C9295" s="193"/>
      <c r="D9295" s="19">
        <v>2.7728283661676354</v>
      </c>
      <c r="E9295" s="19"/>
      <c r="F9295" s="19">
        <v>1.3811997863162087</v>
      </c>
      <c r="G9295" s="19"/>
      <c r="H9295" s="19">
        <v>1.745445736492496</v>
      </c>
      <c r="I9295" s="19"/>
      <c r="J9295" s="19">
        <v>1.8333922730735814</v>
      </c>
      <c r="K9295" s="19"/>
      <c r="L9295" s="19">
        <v>2.1115820044674822</v>
      </c>
      <c r="M9295" s="19"/>
      <c r="N9295" s="19">
        <v>1.2943546620765631</v>
      </c>
      <c r="O9295" s="19"/>
      <c r="P9295" s="50">
        <v>1.1736274186628468</v>
      </c>
      <c r="R9295" s="9" t="s">
        <v>0</v>
      </c>
    </row>
    <row r="9296" spans="2:18" x14ac:dyDescent="0.2">
      <c r="B9296" s="25">
        <v>9066</v>
      </c>
      <c r="C9296" s="193"/>
      <c r="D9296" s="19">
        <v>0.9159599768832879</v>
      </c>
      <c r="E9296" s="19"/>
      <c r="F9296" s="19">
        <v>1.0131164013355682</v>
      </c>
      <c r="G9296" s="19"/>
      <c r="H9296" s="19">
        <v>0.62891723459229421</v>
      </c>
      <c r="I9296" s="19"/>
      <c r="J9296" s="19">
        <v>0.74171346255337611</v>
      </c>
      <c r="K9296" s="19"/>
      <c r="L9296" s="19">
        <v>1.5861029368052859</v>
      </c>
      <c r="M9296" s="19"/>
      <c r="N9296" s="19">
        <v>1.0819963453284991</v>
      </c>
      <c r="O9296" s="19"/>
      <c r="P9296" s="50">
        <v>0.41547515666268897</v>
      </c>
      <c r="R9296" s="9" t="s">
        <v>0</v>
      </c>
    </row>
    <row r="9297" spans="2:18" x14ac:dyDescent="0.2">
      <c r="B9297" s="25">
        <v>9067</v>
      </c>
      <c r="C9297" s="193">
        <v>0.78209617219995997</v>
      </c>
      <c r="D9297" s="19"/>
      <c r="E9297" s="19">
        <v>1.0486156915632949</v>
      </c>
      <c r="F9297" s="19"/>
      <c r="G9297" s="19">
        <v>0.33527158374695737</v>
      </c>
      <c r="H9297" s="19"/>
      <c r="I9297" s="19">
        <v>1.0013297637493759</v>
      </c>
      <c r="J9297" s="19"/>
      <c r="K9297" s="19">
        <v>0.60417476063561593</v>
      </c>
      <c r="L9297" s="19"/>
      <c r="M9297" s="19">
        <v>0.61422613517587232</v>
      </c>
      <c r="N9297" s="19"/>
      <c r="O9297" s="19">
        <v>1.626663630967595</v>
      </c>
      <c r="P9297" s="50"/>
      <c r="R9297" s="9" t="s">
        <v>0</v>
      </c>
    </row>
    <row r="9298" spans="2:18" x14ac:dyDescent="0.2">
      <c r="B9298" s="25">
        <v>9068</v>
      </c>
      <c r="C9298" s="193">
        <v>0.27661234457713874</v>
      </c>
      <c r="D9298" s="19"/>
      <c r="E9298" s="19"/>
      <c r="F9298" s="19">
        <v>0.63064868328309887</v>
      </c>
      <c r="G9298" s="19"/>
      <c r="H9298" s="19">
        <v>1.4426781120239789</v>
      </c>
      <c r="I9298" s="19"/>
      <c r="J9298" s="19">
        <v>1.0925663010485314</v>
      </c>
      <c r="K9298" s="19"/>
      <c r="L9298" s="19">
        <v>0.81498836113569251</v>
      </c>
      <c r="M9298" s="19"/>
      <c r="N9298" s="19">
        <v>0.11709949518433697</v>
      </c>
      <c r="O9298" s="19"/>
      <c r="P9298" s="50">
        <v>0.37366011644677288</v>
      </c>
      <c r="R9298" s="9" t="s">
        <v>0</v>
      </c>
    </row>
    <row r="9299" spans="2:18" x14ac:dyDescent="0.2">
      <c r="B9299" s="25">
        <v>9069</v>
      </c>
      <c r="C9299" s="193"/>
      <c r="D9299" s="19">
        <v>1.2950081368331186</v>
      </c>
      <c r="E9299" s="19"/>
      <c r="F9299" s="19">
        <v>0.76903032257337633</v>
      </c>
      <c r="G9299" s="19">
        <v>0.48134998186472455</v>
      </c>
      <c r="H9299" s="19"/>
      <c r="I9299" s="19"/>
      <c r="J9299" s="19">
        <v>2.175309637168239</v>
      </c>
      <c r="K9299" s="19"/>
      <c r="L9299" s="19">
        <v>1.3665025979673595</v>
      </c>
      <c r="M9299" s="19"/>
      <c r="N9299" s="19">
        <v>1.4878621367674167</v>
      </c>
      <c r="O9299" s="19"/>
      <c r="P9299" s="50">
        <v>0.45495123310530444</v>
      </c>
      <c r="R9299" s="9" t="s">
        <v>0</v>
      </c>
    </row>
    <row r="9300" spans="2:18" x14ac:dyDescent="0.2">
      <c r="B9300" s="25">
        <v>9070</v>
      </c>
      <c r="C9300" s="193"/>
      <c r="D9300" s="19">
        <v>0.71003384649124135</v>
      </c>
      <c r="E9300" s="19">
        <v>0.3712618076275494</v>
      </c>
      <c r="F9300" s="19"/>
      <c r="G9300" s="19"/>
      <c r="H9300" s="19">
        <v>0.70324097646979156</v>
      </c>
      <c r="I9300" s="19"/>
      <c r="J9300" s="19">
        <v>1.043129902409049</v>
      </c>
      <c r="K9300" s="19"/>
      <c r="L9300" s="19">
        <v>0.3974479325089893</v>
      </c>
      <c r="M9300" s="19"/>
      <c r="N9300" s="19">
        <v>1.2435700342494334</v>
      </c>
      <c r="O9300" s="19">
        <v>4.0194531112940406E-2</v>
      </c>
      <c r="P9300" s="50"/>
      <c r="R9300" s="9" t="s">
        <v>0</v>
      </c>
    </row>
    <row r="9301" spans="2:18" x14ac:dyDescent="0.2">
      <c r="B9301" s="25">
        <v>9071</v>
      </c>
      <c r="C9301" s="193">
        <v>1.4955295804600262</v>
      </c>
      <c r="D9301" s="19"/>
      <c r="E9301" s="19">
        <v>1.0795234909468929</v>
      </c>
      <c r="F9301" s="19"/>
      <c r="G9301" s="19">
        <v>0.6845115900635117</v>
      </c>
      <c r="H9301" s="19"/>
      <c r="I9301" s="19">
        <v>1.0580379622077154</v>
      </c>
      <c r="J9301" s="19"/>
      <c r="K9301" s="19">
        <v>1.8893060392473955</v>
      </c>
      <c r="L9301" s="19"/>
      <c r="M9301" s="19">
        <v>0.62427579798722854</v>
      </c>
      <c r="N9301" s="19"/>
      <c r="O9301" s="19">
        <v>0.45863377283815032</v>
      </c>
      <c r="P9301" s="50"/>
      <c r="R9301" s="9" t="s">
        <v>0</v>
      </c>
    </row>
    <row r="9302" spans="2:18" x14ac:dyDescent="0.2">
      <c r="B9302" s="25">
        <v>9072</v>
      </c>
      <c r="C9302" s="193"/>
      <c r="D9302" s="19">
        <v>2.0498458686321177</v>
      </c>
      <c r="E9302" s="19"/>
      <c r="F9302" s="19">
        <v>1.3436072590299624</v>
      </c>
      <c r="G9302" s="19"/>
      <c r="H9302" s="19">
        <v>2.3003072162254563</v>
      </c>
      <c r="I9302" s="19"/>
      <c r="J9302" s="19">
        <v>1.8393637171439505</v>
      </c>
      <c r="K9302" s="19"/>
      <c r="L9302" s="19">
        <v>0.68822160612031835</v>
      </c>
      <c r="M9302" s="19"/>
      <c r="N9302" s="19">
        <v>1.4898306363326759</v>
      </c>
      <c r="O9302" s="19"/>
      <c r="P9302" s="50">
        <v>1.2740790964889417</v>
      </c>
      <c r="R9302" s="9" t="s">
        <v>0</v>
      </c>
    </row>
    <row r="9303" spans="2:18" x14ac:dyDescent="0.2">
      <c r="B9303" s="25">
        <v>9073</v>
      </c>
      <c r="C9303" s="193"/>
      <c r="D9303" s="19">
        <v>0.79618631371124016</v>
      </c>
      <c r="E9303" s="19"/>
      <c r="F9303" s="19">
        <v>0.35159586005540594</v>
      </c>
      <c r="G9303" s="19">
        <v>0.17634732347599455</v>
      </c>
      <c r="H9303" s="19"/>
      <c r="I9303" s="19">
        <v>0.56818764931839894</v>
      </c>
      <c r="J9303" s="19"/>
      <c r="K9303" s="19"/>
      <c r="L9303" s="19">
        <v>1.5858402189373522</v>
      </c>
      <c r="M9303" s="19"/>
      <c r="N9303" s="19">
        <v>1.0298352791475553</v>
      </c>
      <c r="O9303" s="19"/>
      <c r="P9303" s="50">
        <v>0.56973387766709438</v>
      </c>
      <c r="R9303" s="9" t="s">
        <v>0</v>
      </c>
    </row>
    <row r="9304" spans="2:18" x14ac:dyDescent="0.2">
      <c r="B9304" s="25">
        <v>9074</v>
      </c>
      <c r="C9304" s="193"/>
      <c r="D9304" s="19">
        <v>0.37353730892312753</v>
      </c>
      <c r="E9304" s="19"/>
      <c r="F9304" s="19">
        <v>0.54745185927384443</v>
      </c>
      <c r="G9304" s="19"/>
      <c r="H9304" s="19">
        <v>0.52252005276382696</v>
      </c>
      <c r="I9304" s="19"/>
      <c r="J9304" s="19">
        <v>0.92596889089365697</v>
      </c>
      <c r="K9304" s="19"/>
      <c r="L9304" s="19">
        <v>0.3425900732621518</v>
      </c>
      <c r="M9304" s="19"/>
      <c r="N9304" s="19">
        <v>0.66803559533475154</v>
      </c>
      <c r="O9304" s="19"/>
      <c r="P9304" s="50">
        <v>0.47431530577494524</v>
      </c>
      <c r="R9304" s="9" t="s">
        <v>0</v>
      </c>
    </row>
    <row r="9305" spans="2:18" x14ac:dyDescent="0.2">
      <c r="B9305" s="25">
        <v>9075</v>
      </c>
      <c r="C9305" s="193"/>
      <c r="D9305" s="19">
        <v>0.59385108943985787</v>
      </c>
      <c r="E9305" s="19"/>
      <c r="F9305" s="19">
        <v>0.71366623496993475</v>
      </c>
      <c r="G9305" s="19"/>
      <c r="H9305" s="19">
        <v>0.38653683740280997</v>
      </c>
      <c r="I9305" s="19"/>
      <c r="J9305" s="19">
        <v>0.41479896525811649</v>
      </c>
      <c r="K9305" s="19"/>
      <c r="L9305" s="19">
        <v>0.62777526687825203</v>
      </c>
      <c r="M9305" s="19"/>
      <c r="N9305" s="19">
        <v>0.42505463870002091</v>
      </c>
      <c r="O9305" s="19"/>
      <c r="P9305" s="50">
        <v>0.72445037856466776</v>
      </c>
      <c r="R9305" s="9" t="s">
        <v>0</v>
      </c>
    </row>
    <row r="9306" spans="2:18" x14ac:dyDescent="0.2">
      <c r="B9306" s="25">
        <v>9076</v>
      </c>
      <c r="C9306" s="193"/>
      <c r="D9306" s="19">
        <v>0.28216535892129624</v>
      </c>
      <c r="E9306" s="19"/>
      <c r="F9306" s="19">
        <v>0.43132416975382326</v>
      </c>
      <c r="G9306" s="19"/>
      <c r="H9306" s="19">
        <v>1.3206751141843954E-2</v>
      </c>
      <c r="I9306" s="19">
        <v>8.568432717208286E-4</v>
      </c>
      <c r="J9306" s="19"/>
      <c r="K9306" s="19">
        <v>0.34247822448414666</v>
      </c>
      <c r="L9306" s="19"/>
      <c r="M9306" s="19">
        <v>2.4293348123155364E-2</v>
      </c>
      <c r="N9306" s="19"/>
      <c r="O9306" s="19">
        <v>0.25775361573284805</v>
      </c>
      <c r="P9306" s="50"/>
      <c r="R9306" s="9" t="s">
        <v>0</v>
      </c>
    </row>
    <row r="9307" spans="2:18" x14ac:dyDescent="0.2">
      <c r="B9307" s="25">
        <v>9077</v>
      </c>
      <c r="C9307" s="193"/>
      <c r="D9307" s="19">
        <v>0.2774297319711973</v>
      </c>
      <c r="E9307" s="19">
        <v>0.43809121358037606</v>
      </c>
      <c r="F9307" s="19"/>
      <c r="G9307" s="19"/>
      <c r="H9307" s="19">
        <v>0.60048577886314292</v>
      </c>
      <c r="I9307" s="19"/>
      <c r="J9307" s="19">
        <v>0.18827064391285714</v>
      </c>
      <c r="K9307" s="19">
        <v>2.063012703563346E-2</v>
      </c>
      <c r="L9307" s="19"/>
      <c r="M9307" s="19"/>
      <c r="N9307" s="19">
        <v>0.63784197800677678</v>
      </c>
      <c r="O9307" s="19"/>
      <c r="P9307" s="50">
        <v>0.48579158082929214</v>
      </c>
      <c r="R9307" s="9" t="s">
        <v>0</v>
      </c>
    </row>
    <row r="9308" spans="2:18" x14ac:dyDescent="0.2">
      <c r="B9308" s="25">
        <v>9078</v>
      </c>
      <c r="C9308" s="193"/>
      <c r="D9308" s="19">
        <v>0.41355661635673513</v>
      </c>
      <c r="E9308" s="19"/>
      <c r="F9308" s="19">
        <v>0.21080781544054106</v>
      </c>
      <c r="G9308" s="19"/>
      <c r="H9308" s="19">
        <v>0.25686688546517883</v>
      </c>
      <c r="I9308" s="19"/>
      <c r="J9308" s="19">
        <v>1.0737299576549137</v>
      </c>
      <c r="K9308" s="19"/>
      <c r="L9308" s="19">
        <v>0.71545503023419443</v>
      </c>
      <c r="M9308" s="19"/>
      <c r="N9308" s="19">
        <v>0.69341169283907178</v>
      </c>
      <c r="O9308" s="19"/>
      <c r="P9308" s="50">
        <v>0.59266930140891017</v>
      </c>
      <c r="R9308" s="9" t="s">
        <v>0</v>
      </c>
    </row>
    <row r="9309" spans="2:18" x14ac:dyDescent="0.2">
      <c r="B9309" s="25">
        <v>9079</v>
      </c>
      <c r="C9309" s="193">
        <v>2.1514464299711054</v>
      </c>
      <c r="D9309" s="19"/>
      <c r="E9309" s="19">
        <v>2.3212063106195888</v>
      </c>
      <c r="F9309" s="19"/>
      <c r="G9309" s="19">
        <v>3.2249549458318589</v>
      </c>
      <c r="H9309" s="19"/>
      <c r="I9309" s="19">
        <v>2.6147370431124544</v>
      </c>
      <c r="J9309" s="19"/>
      <c r="K9309" s="19">
        <v>2.4100287240939759</v>
      </c>
      <c r="L9309" s="19"/>
      <c r="M9309" s="19">
        <v>2.5377157347156025</v>
      </c>
      <c r="N9309" s="19"/>
      <c r="O9309" s="19">
        <v>2.7941519252233884</v>
      </c>
      <c r="P9309" s="50"/>
      <c r="R9309" s="9" t="s">
        <v>0</v>
      </c>
    </row>
    <row r="9310" spans="2:18" x14ac:dyDescent="0.2">
      <c r="B9310" s="25">
        <v>9080</v>
      </c>
      <c r="C9310" s="193"/>
      <c r="D9310" s="19">
        <v>0.42059037629814033</v>
      </c>
      <c r="E9310" s="19"/>
      <c r="F9310" s="19">
        <v>0.46400053100739042</v>
      </c>
      <c r="G9310" s="19">
        <v>0.161574940233257</v>
      </c>
      <c r="H9310" s="19"/>
      <c r="I9310" s="19"/>
      <c r="J9310" s="19">
        <v>0.22611619226091326</v>
      </c>
      <c r="K9310" s="19"/>
      <c r="L9310" s="19">
        <v>5.5164474418258419E-2</v>
      </c>
      <c r="M9310" s="19"/>
      <c r="N9310" s="19">
        <v>0.73094021223093153</v>
      </c>
      <c r="O9310" s="19">
        <v>0.88931711430740479</v>
      </c>
      <c r="P9310" s="50"/>
      <c r="R9310" s="9" t="s">
        <v>0</v>
      </c>
    </row>
    <row r="9311" spans="2:18" x14ac:dyDescent="0.2">
      <c r="B9311" s="25">
        <v>9081</v>
      </c>
      <c r="C9311" s="193"/>
      <c r="D9311" s="19">
        <v>0.75491985658262273</v>
      </c>
      <c r="E9311" s="19">
        <v>0.10823195911080181</v>
      </c>
      <c r="F9311" s="19"/>
      <c r="G9311" s="19">
        <v>0.47850679484311975</v>
      </c>
      <c r="H9311" s="19"/>
      <c r="I9311" s="19">
        <v>0.44119675598690228</v>
      </c>
      <c r="J9311" s="19"/>
      <c r="K9311" s="19">
        <v>0.3771580563865371</v>
      </c>
      <c r="L9311" s="19"/>
      <c r="M9311" s="19"/>
      <c r="N9311" s="19">
        <v>0.87404739644762586</v>
      </c>
      <c r="O9311" s="19"/>
      <c r="P9311" s="50">
        <v>8.9526479486887606E-2</v>
      </c>
      <c r="R9311" s="9" t="s">
        <v>0</v>
      </c>
    </row>
    <row r="9312" spans="2:18" x14ac:dyDescent="0.2">
      <c r="B9312" s="25">
        <v>9082</v>
      </c>
      <c r="C9312" s="193"/>
      <c r="D9312" s="19">
        <v>0.87303905872123722</v>
      </c>
      <c r="E9312" s="19"/>
      <c r="F9312" s="19">
        <v>1.3985485868722041</v>
      </c>
      <c r="G9312" s="19"/>
      <c r="H9312" s="19">
        <v>1.7715334329261128</v>
      </c>
      <c r="I9312" s="19"/>
      <c r="J9312" s="19">
        <v>0.81971115163439978</v>
      </c>
      <c r="K9312" s="19"/>
      <c r="L9312" s="19">
        <v>1.6386467959866193</v>
      </c>
      <c r="M9312" s="19"/>
      <c r="N9312" s="19">
        <v>1.6958188958771716</v>
      </c>
      <c r="O9312" s="19"/>
      <c r="P9312" s="50">
        <v>1.2972012565502891</v>
      </c>
      <c r="R9312" s="9" t="s">
        <v>0</v>
      </c>
    </row>
    <row r="9313" spans="2:18" x14ac:dyDescent="0.2">
      <c r="B9313" s="25">
        <v>9083</v>
      </c>
      <c r="C9313" s="193">
        <v>1.367331534205575</v>
      </c>
      <c r="D9313" s="19"/>
      <c r="E9313" s="19">
        <v>1.3366063894840983</v>
      </c>
      <c r="F9313" s="19"/>
      <c r="G9313" s="19">
        <v>0.47130741520823516</v>
      </c>
      <c r="H9313" s="19"/>
      <c r="I9313" s="19">
        <v>0.42253653265836738</v>
      </c>
      <c r="J9313" s="19"/>
      <c r="K9313" s="19">
        <v>1.3341564359180302</v>
      </c>
      <c r="L9313" s="19"/>
      <c r="M9313" s="19"/>
      <c r="N9313" s="19">
        <v>0.27631032410744544</v>
      </c>
      <c r="O9313" s="19">
        <v>0.62030164345792005</v>
      </c>
      <c r="P9313" s="50"/>
      <c r="R9313" s="9" t="s">
        <v>0</v>
      </c>
    </row>
    <row r="9314" spans="2:18" x14ac:dyDescent="0.2">
      <c r="B9314" s="25">
        <v>9084</v>
      </c>
      <c r="C9314" s="193">
        <v>0.52576054255090265</v>
      </c>
      <c r="D9314" s="19"/>
      <c r="E9314" s="19"/>
      <c r="F9314" s="19">
        <v>0.29562883146559621</v>
      </c>
      <c r="G9314" s="19"/>
      <c r="H9314" s="19">
        <v>0.82533090161483069</v>
      </c>
      <c r="I9314" s="19">
        <v>0.21780558816546272</v>
      </c>
      <c r="J9314" s="19"/>
      <c r="K9314" s="19">
        <v>0.32618632093031941</v>
      </c>
      <c r="L9314" s="19"/>
      <c r="M9314" s="19"/>
      <c r="N9314" s="19">
        <v>0.5932592363293141</v>
      </c>
      <c r="O9314" s="19"/>
      <c r="P9314" s="50">
        <v>1.0030080040796341</v>
      </c>
      <c r="R9314" s="9" t="s">
        <v>0</v>
      </c>
    </row>
    <row r="9315" spans="2:18" x14ac:dyDescent="0.2">
      <c r="B9315" s="25">
        <v>9085</v>
      </c>
      <c r="C9315" s="193"/>
      <c r="D9315" s="19">
        <v>0.79834426001365133</v>
      </c>
      <c r="E9315" s="19"/>
      <c r="F9315" s="19">
        <v>0.60725019945185121</v>
      </c>
      <c r="G9315" s="19"/>
      <c r="H9315" s="19">
        <v>1.0560268403882047</v>
      </c>
      <c r="I9315" s="19">
        <v>1.5416240313842892E-2</v>
      </c>
      <c r="J9315" s="19"/>
      <c r="K9315" s="19"/>
      <c r="L9315" s="19">
        <v>0.39485975915027188</v>
      </c>
      <c r="M9315" s="19"/>
      <c r="N9315" s="19">
        <v>1.1528992457374574</v>
      </c>
      <c r="O9315" s="19"/>
      <c r="P9315" s="50">
        <v>1.0862477870741361</v>
      </c>
      <c r="R9315" s="9" t="s">
        <v>0</v>
      </c>
    </row>
    <row r="9316" spans="2:18" x14ac:dyDescent="0.2">
      <c r="B9316" s="25">
        <v>9086</v>
      </c>
      <c r="C9316" s="193"/>
      <c r="D9316" s="19">
        <v>1.0842191306221587</v>
      </c>
      <c r="E9316" s="19"/>
      <c r="F9316" s="19">
        <v>0.75913379522738078</v>
      </c>
      <c r="G9316" s="19"/>
      <c r="H9316" s="19">
        <v>0.88370062414479778</v>
      </c>
      <c r="I9316" s="19"/>
      <c r="J9316" s="19">
        <v>1.4181382348922655</v>
      </c>
      <c r="K9316" s="19"/>
      <c r="L9316" s="19">
        <v>0.76664778564298097</v>
      </c>
      <c r="M9316" s="19"/>
      <c r="N9316" s="19">
        <v>2.2353077026832615</v>
      </c>
      <c r="O9316" s="19"/>
      <c r="P9316" s="50">
        <v>1.5555464830444441</v>
      </c>
      <c r="R9316" s="9" t="s">
        <v>0</v>
      </c>
    </row>
    <row r="9317" spans="2:18" x14ac:dyDescent="0.2">
      <c r="B9317" s="25">
        <v>9087</v>
      </c>
      <c r="C9317" s="193">
        <v>0.20100729362171846</v>
      </c>
      <c r="D9317" s="19"/>
      <c r="E9317" s="19"/>
      <c r="F9317" s="19">
        <v>0.25471051454522536</v>
      </c>
      <c r="G9317" s="19"/>
      <c r="H9317" s="19">
        <v>0.2865052798164992</v>
      </c>
      <c r="I9317" s="19"/>
      <c r="J9317" s="19">
        <v>0.69486572376919498</v>
      </c>
      <c r="K9317" s="19"/>
      <c r="L9317" s="19">
        <v>3.139361928889093E-3</v>
      </c>
      <c r="M9317" s="19"/>
      <c r="N9317" s="19">
        <v>0.17960509564462335</v>
      </c>
      <c r="O9317" s="19"/>
      <c r="P9317" s="50">
        <v>0.65459386663907704</v>
      </c>
      <c r="R9317" s="9" t="s">
        <v>0</v>
      </c>
    </row>
    <row r="9318" spans="2:18" x14ac:dyDescent="0.2">
      <c r="B9318" s="25">
        <v>9088</v>
      </c>
      <c r="C9318" s="193"/>
      <c r="D9318" s="19">
        <v>8.7258725674095844E-2</v>
      </c>
      <c r="E9318" s="19">
        <v>0.67976861269328792</v>
      </c>
      <c r="F9318" s="19"/>
      <c r="G9318" s="19"/>
      <c r="H9318" s="19">
        <v>4.6000532871742723E-2</v>
      </c>
      <c r="I9318" s="19"/>
      <c r="J9318" s="19">
        <v>0.30190276787694836</v>
      </c>
      <c r="K9318" s="19">
        <v>0.35041523933375263</v>
      </c>
      <c r="L9318" s="19"/>
      <c r="M9318" s="19">
        <v>0.1506981232077812</v>
      </c>
      <c r="N9318" s="19"/>
      <c r="O9318" s="19">
        <v>0.11126000491204401</v>
      </c>
      <c r="P9318" s="50"/>
      <c r="R9318" s="9" t="s">
        <v>0</v>
      </c>
    </row>
    <row r="9319" spans="2:18" x14ac:dyDescent="0.2">
      <c r="B9319" s="25">
        <v>9089</v>
      </c>
      <c r="C9319" s="193"/>
      <c r="D9319" s="19">
        <v>4.7490246916387507E-3</v>
      </c>
      <c r="E9319" s="19">
        <v>0.17945563517716001</v>
      </c>
      <c r="F9319" s="19"/>
      <c r="G9319" s="19">
        <v>9.7212493922497395E-2</v>
      </c>
      <c r="H9319" s="19"/>
      <c r="I9319" s="19"/>
      <c r="J9319" s="19">
        <v>0.8847092992355754</v>
      </c>
      <c r="K9319" s="19"/>
      <c r="L9319" s="19">
        <v>0.56349962450408564</v>
      </c>
      <c r="M9319" s="19">
        <v>0.24991681467222115</v>
      </c>
      <c r="N9319" s="19"/>
      <c r="O9319" s="19">
        <v>1.7719856714253805E-2</v>
      </c>
      <c r="P9319" s="50"/>
      <c r="R9319" s="9" t="s">
        <v>0</v>
      </c>
    </row>
    <row r="9320" spans="2:18" x14ac:dyDescent="0.2">
      <c r="B9320" s="25">
        <v>9090</v>
      </c>
      <c r="C9320" s="193">
        <v>5.9634971675988975E-2</v>
      </c>
      <c r="D9320" s="19"/>
      <c r="E9320" s="19"/>
      <c r="F9320" s="19">
        <v>0.27381713010028208</v>
      </c>
      <c r="G9320" s="19">
        <v>0.25291626649127041</v>
      </c>
      <c r="H9320" s="19"/>
      <c r="I9320" s="19">
        <v>0.10330232913237239</v>
      </c>
      <c r="J9320" s="19"/>
      <c r="K9320" s="19"/>
      <c r="L9320" s="19">
        <v>0.4583158938758925</v>
      </c>
      <c r="M9320" s="19"/>
      <c r="N9320" s="19">
        <v>0.59376887809930423</v>
      </c>
      <c r="O9320" s="19"/>
      <c r="P9320" s="50">
        <v>0.42158869200201493</v>
      </c>
      <c r="R9320" s="9" t="s">
        <v>0</v>
      </c>
    </row>
    <row r="9321" spans="2:18" x14ac:dyDescent="0.2">
      <c r="B9321" s="25">
        <v>9091</v>
      </c>
      <c r="C9321" s="193">
        <v>1.1137495053111295</v>
      </c>
      <c r="D9321" s="19"/>
      <c r="E9321" s="19"/>
      <c r="F9321" s="19">
        <v>3.8037943221954654E-2</v>
      </c>
      <c r="G9321" s="19">
        <v>1.0525381965720511</v>
      </c>
      <c r="H9321" s="19"/>
      <c r="I9321" s="19">
        <v>0.72199638896792984</v>
      </c>
      <c r="J9321" s="19"/>
      <c r="K9321" s="19">
        <v>0.219402451922981</v>
      </c>
      <c r="L9321" s="19"/>
      <c r="M9321" s="19">
        <v>1.2837796361561109</v>
      </c>
      <c r="N9321" s="19"/>
      <c r="O9321" s="19">
        <v>0.53843915024122024</v>
      </c>
      <c r="P9321" s="50"/>
      <c r="R9321" s="9" t="s">
        <v>0</v>
      </c>
    </row>
    <row r="9322" spans="2:18" x14ac:dyDescent="0.2">
      <c r="B9322" s="25">
        <v>9092</v>
      </c>
      <c r="C9322" s="193"/>
      <c r="D9322" s="19">
        <v>1.6528004317441869</v>
      </c>
      <c r="E9322" s="19"/>
      <c r="F9322" s="19">
        <v>1.0536280528352664</v>
      </c>
      <c r="G9322" s="19">
        <v>2.6666282861756464E-2</v>
      </c>
      <c r="H9322" s="19"/>
      <c r="I9322" s="19"/>
      <c r="J9322" s="19">
        <v>0.293838977290728</v>
      </c>
      <c r="K9322" s="19"/>
      <c r="L9322" s="19">
        <v>1.151285974983149</v>
      </c>
      <c r="M9322" s="19"/>
      <c r="N9322" s="19">
        <v>0.63356338650774324</v>
      </c>
      <c r="O9322" s="19"/>
      <c r="P9322" s="50">
        <v>0.49867191353928136</v>
      </c>
      <c r="R9322" s="9" t="s">
        <v>0</v>
      </c>
    </row>
    <row r="9323" spans="2:18" x14ac:dyDescent="0.2">
      <c r="B9323" s="25">
        <v>9093</v>
      </c>
      <c r="C9323" s="193"/>
      <c r="D9323" s="19">
        <v>0.11217877188419231</v>
      </c>
      <c r="E9323" s="19">
        <v>0.32579770966354954</v>
      </c>
      <c r="F9323" s="19"/>
      <c r="G9323" s="19">
        <v>0.125573932294886</v>
      </c>
      <c r="H9323" s="19"/>
      <c r="I9323" s="19"/>
      <c r="J9323" s="19">
        <v>0.72047038882318581</v>
      </c>
      <c r="K9323" s="19">
        <v>0.28356115938480853</v>
      </c>
      <c r="L9323" s="19"/>
      <c r="M9323" s="19"/>
      <c r="N9323" s="19">
        <v>0.26160052557746216</v>
      </c>
      <c r="O9323" s="19">
        <v>0.74498168854942148</v>
      </c>
      <c r="P9323" s="50"/>
      <c r="R9323" s="9" t="s">
        <v>0</v>
      </c>
    </row>
    <row r="9324" spans="2:18" x14ac:dyDescent="0.2">
      <c r="B9324" s="25">
        <v>9094</v>
      </c>
      <c r="C9324" s="193"/>
      <c r="D9324" s="19">
        <v>0.85268294847629145</v>
      </c>
      <c r="E9324" s="19"/>
      <c r="F9324" s="19">
        <v>1.0564349395712551</v>
      </c>
      <c r="G9324" s="19"/>
      <c r="H9324" s="19">
        <v>1.2905383073848915</v>
      </c>
      <c r="I9324" s="19"/>
      <c r="J9324" s="19">
        <v>1.0979685021539198</v>
      </c>
      <c r="K9324" s="19"/>
      <c r="L9324" s="19">
        <v>0.86107623989556514</v>
      </c>
      <c r="M9324" s="19"/>
      <c r="N9324" s="19">
        <v>1.534969990343624</v>
      </c>
      <c r="O9324" s="19"/>
      <c r="P9324" s="50">
        <v>1.2728424777403045</v>
      </c>
      <c r="R9324" s="9" t="s">
        <v>0</v>
      </c>
    </row>
    <row r="9325" spans="2:18" x14ac:dyDescent="0.2">
      <c r="B9325" s="25">
        <v>9095</v>
      </c>
      <c r="C9325" s="193"/>
      <c r="D9325" s="19">
        <v>1.0480594516329982</v>
      </c>
      <c r="E9325" s="19"/>
      <c r="F9325" s="19">
        <v>0.46120222517634846</v>
      </c>
      <c r="G9325" s="19"/>
      <c r="H9325" s="19">
        <v>0.35733991115287411</v>
      </c>
      <c r="I9325" s="19"/>
      <c r="J9325" s="19">
        <v>0.67729598878477448</v>
      </c>
      <c r="K9325" s="19"/>
      <c r="L9325" s="19">
        <v>2.6426950423007432E-2</v>
      </c>
      <c r="M9325" s="19">
        <v>7.1711208040428857E-3</v>
      </c>
      <c r="N9325" s="19"/>
      <c r="O9325" s="19"/>
      <c r="P9325" s="50">
        <v>0.67535874479188673</v>
      </c>
      <c r="R9325" s="9" t="s">
        <v>0</v>
      </c>
    </row>
    <row r="9326" spans="2:18" x14ac:dyDescent="0.2">
      <c r="B9326" s="25">
        <v>9096</v>
      </c>
      <c r="C9326" s="193">
        <v>1.1080080171900453</v>
      </c>
      <c r="D9326" s="19"/>
      <c r="E9326" s="19">
        <v>1.665630249979859</v>
      </c>
      <c r="F9326" s="19"/>
      <c r="G9326" s="19">
        <v>1.8838231624393993</v>
      </c>
      <c r="H9326" s="19"/>
      <c r="I9326" s="19">
        <v>2.0769388803328184</v>
      </c>
      <c r="J9326" s="19"/>
      <c r="K9326" s="19">
        <v>1.5480318348472604</v>
      </c>
      <c r="L9326" s="19"/>
      <c r="M9326" s="19">
        <v>0.38448137887175154</v>
      </c>
      <c r="N9326" s="19"/>
      <c r="O9326" s="19">
        <v>1.1802139591240211</v>
      </c>
      <c r="P9326" s="50"/>
      <c r="R9326" s="9" t="s">
        <v>0</v>
      </c>
    </row>
    <row r="9327" spans="2:18" x14ac:dyDescent="0.2">
      <c r="B9327" s="25">
        <v>9097</v>
      </c>
      <c r="C9327" s="193"/>
      <c r="D9327" s="19">
        <v>1.1796467828555168</v>
      </c>
      <c r="E9327" s="19"/>
      <c r="F9327" s="19">
        <v>0.27017132137074595</v>
      </c>
      <c r="G9327" s="19">
        <v>0.30076780949039905</v>
      </c>
      <c r="H9327" s="19"/>
      <c r="I9327" s="19"/>
      <c r="J9327" s="19">
        <v>5.120678734426154E-2</v>
      </c>
      <c r="K9327" s="19">
        <v>9.1336143773529915E-2</v>
      </c>
      <c r="L9327" s="19"/>
      <c r="M9327" s="19"/>
      <c r="N9327" s="19">
        <v>6.3920366412063889E-2</v>
      </c>
      <c r="O9327" s="19">
        <v>0.57656673485053334</v>
      </c>
      <c r="P9327" s="50"/>
      <c r="R9327" s="9" t="s">
        <v>0</v>
      </c>
    </row>
    <row r="9328" spans="2:18" x14ac:dyDescent="0.2">
      <c r="B9328" s="25">
        <v>9098</v>
      </c>
      <c r="C9328" s="193"/>
      <c r="D9328" s="19">
        <v>0.87457303470253345</v>
      </c>
      <c r="E9328" s="19"/>
      <c r="F9328" s="19">
        <v>0.42737869018931623</v>
      </c>
      <c r="G9328" s="19"/>
      <c r="H9328" s="19">
        <v>1.4545299585733731</v>
      </c>
      <c r="I9328" s="19"/>
      <c r="J9328" s="19">
        <v>0.70366522126857256</v>
      </c>
      <c r="K9328" s="19"/>
      <c r="L9328" s="19">
        <v>2.1243286033374078</v>
      </c>
      <c r="M9328" s="19"/>
      <c r="N9328" s="19">
        <v>0.5980478450590162</v>
      </c>
      <c r="O9328" s="19"/>
      <c r="P9328" s="50">
        <v>1.4690364290520381</v>
      </c>
      <c r="R9328" s="9" t="s">
        <v>0</v>
      </c>
    </row>
    <row r="9329" spans="2:18" x14ac:dyDescent="0.2">
      <c r="B9329" s="25">
        <v>9099</v>
      </c>
      <c r="C9329" s="193">
        <v>1.3152861657695618</v>
      </c>
      <c r="D9329" s="19"/>
      <c r="E9329" s="19">
        <v>1.5958791331753814</v>
      </c>
      <c r="F9329" s="19"/>
      <c r="G9329" s="19">
        <v>0.7716662653027101</v>
      </c>
      <c r="H9329" s="19"/>
      <c r="I9329" s="19">
        <v>1.5629701519380741</v>
      </c>
      <c r="J9329" s="19"/>
      <c r="K9329" s="19">
        <v>1.904464585050138</v>
      </c>
      <c r="L9329" s="19"/>
      <c r="M9329" s="19">
        <v>1.5148470233646898</v>
      </c>
      <c r="N9329" s="19"/>
      <c r="O9329" s="19">
        <v>1.353840172007938</v>
      </c>
      <c r="P9329" s="50"/>
      <c r="R9329" s="9" t="s">
        <v>0</v>
      </c>
    </row>
    <row r="9330" spans="2:18" x14ac:dyDescent="0.2">
      <c r="B9330" s="25">
        <v>9100</v>
      </c>
      <c r="C9330" s="193">
        <v>0.73776045014410285</v>
      </c>
      <c r="D9330" s="19"/>
      <c r="E9330" s="19">
        <v>1.0249129672100465</v>
      </c>
      <c r="F9330" s="19"/>
      <c r="G9330" s="19">
        <v>0.85831738760912513</v>
      </c>
      <c r="H9330" s="19"/>
      <c r="I9330" s="19">
        <v>0.50003026727325273</v>
      </c>
      <c r="J9330" s="19"/>
      <c r="K9330" s="19">
        <v>0.87668133853056818</v>
      </c>
      <c r="L9330" s="19"/>
      <c r="M9330" s="19">
        <v>0.84896751244458402</v>
      </c>
      <c r="N9330" s="19"/>
      <c r="O9330" s="19">
        <v>1.054570741243861</v>
      </c>
      <c r="P9330" s="50"/>
      <c r="R9330" s="9" t="s">
        <v>0</v>
      </c>
    </row>
    <row r="9331" spans="2:18" x14ac:dyDescent="0.2">
      <c r="B9331" s="25">
        <v>9101</v>
      </c>
      <c r="C9331" s="193"/>
      <c r="D9331" s="19">
        <v>1.0480517526560451</v>
      </c>
      <c r="E9331" s="19"/>
      <c r="F9331" s="19">
        <v>0.3490018942216383</v>
      </c>
      <c r="G9331" s="19"/>
      <c r="H9331" s="19">
        <v>7.8076332670479545E-2</v>
      </c>
      <c r="I9331" s="19"/>
      <c r="J9331" s="19">
        <v>0.98524086712200165</v>
      </c>
      <c r="K9331" s="19"/>
      <c r="L9331" s="19">
        <v>0.22220751024897201</v>
      </c>
      <c r="M9331" s="19"/>
      <c r="N9331" s="19">
        <v>1.6547660585170237E-2</v>
      </c>
      <c r="O9331" s="19"/>
      <c r="P9331" s="50">
        <v>0.93404567669504324</v>
      </c>
      <c r="R9331" s="9" t="s">
        <v>0</v>
      </c>
    </row>
    <row r="9332" spans="2:18" x14ac:dyDescent="0.2">
      <c r="B9332" s="25">
        <v>9102</v>
      </c>
      <c r="C9332" s="193">
        <v>1.0773890497257292</v>
      </c>
      <c r="D9332" s="19"/>
      <c r="E9332" s="19">
        <v>0.177769588782907</v>
      </c>
      <c r="F9332" s="19"/>
      <c r="G9332" s="19">
        <v>0.29180122474845666</v>
      </c>
      <c r="H9332" s="19"/>
      <c r="I9332" s="19">
        <v>0.69519720962793985</v>
      </c>
      <c r="J9332" s="19"/>
      <c r="K9332" s="19">
        <v>0.73992447300675723</v>
      </c>
      <c r="L9332" s="19"/>
      <c r="M9332" s="19">
        <v>1.35545033441664</v>
      </c>
      <c r="N9332" s="19"/>
      <c r="O9332" s="19">
        <v>0.25564688218696358</v>
      </c>
      <c r="P9332" s="50"/>
      <c r="R9332" s="9" t="s">
        <v>0</v>
      </c>
    </row>
    <row r="9333" spans="2:18" x14ac:dyDescent="0.2">
      <c r="B9333" s="25">
        <v>9103</v>
      </c>
      <c r="C9333" s="193">
        <v>1.1705614377239209</v>
      </c>
      <c r="D9333" s="19"/>
      <c r="E9333" s="19">
        <v>0.47596570843124703</v>
      </c>
      <c r="F9333" s="19"/>
      <c r="G9333" s="19">
        <v>0.17772452395724828</v>
      </c>
      <c r="H9333" s="19"/>
      <c r="I9333" s="19">
        <v>0.88896910732745682</v>
      </c>
      <c r="J9333" s="19"/>
      <c r="K9333" s="19">
        <v>0.59212975581973326</v>
      </c>
      <c r="L9333" s="19"/>
      <c r="M9333" s="19">
        <v>0.75356315532100437</v>
      </c>
      <c r="N9333" s="19"/>
      <c r="O9333" s="19">
        <v>0.73200102102549736</v>
      </c>
      <c r="P9333" s="50"/>
      <c r="R9333" s="9" t="s">
        <v>0</v>
      </c>
    </row>
    <row r="9334" spans="2:18" x14ac:dyDescent="0.2">
      <c r="B9334" s="25">
        <v>9104</v>
      </c>
      <c r="C9334" s="193">
        <v>0.21624697481982058</v>
      </c>
      <c r="D9334" s="19"/>
      <c r="E9334" s="19">
        <v>0.52709916476291585</v>
      </c>
      <c r="F9334" s="19"/>
      <c r="G9334" s="19"/>
      <c r="H9334" s="19">
        <v>0.17834767968272233</v>
      </c>
      <c r="I9334" s="19">
        <v>0.44783900902931878</v>
      </c>
      <c r="J9334" s="19"/>
      <c r="K9334" s="19">
        <v>0.36621894108068359</v>
      </c>
      <c r="L9334" s="19"/>
      <c r="M9334" s="19">
        <v>0.4495982371151771</v>
      </c>
      <c r="N9334" s="19"/>
      <c r="O9334" s="19"/>
      <c r="P9334" s="50">
        <v>0.36821869849321293</v>
      </c>
      <c r="R9334" s="9" t="s">
        <v>0</v>
      </c>
    </row>
    <row r="9335" spans="2:18" x14ac:dyDescent="0.2">
      <c r="B9335" s="25">
        <v>9105</v>
      </c>
      <c r="C9335" s="193"/>
      <c r="D9335" s="19">
        <v>0.8803948734564423</v>
      </c>
      <c r="E9335" s="19"/>
      <c r="F9335" s="19">
        <v>1.6655160938171518</v>
      </c>
      <c r="G9335" s="19"/>
      <c r="H9335" s="19">
        <v>1.0910563794643182</v>
      </c>
      <c r="I9335" s="19"/>
      <c r="J9335" s="19">
        <v>1.3618399673602692</v>
      </c>
      <c r="K9335" s="19"/>
      <c r="L9335" s="19">
        <v>0.93926602223200828</v>
      </c>
      <c r="M9335" s="19"/>
      <c r="N9335" s="19">
        <v>0.21034342130196884</v>
      </c>
      <c r="O9335" s="19"/>
      <c r="P9335" s="50">
        <v>1.9281593290625496</v>
      </c>
      <c r="R9335" s="9" t="s">
        <v>0</v>
      </c>
    </row>
    <row r="9336" spans="2:18" x14ac:dyDescent="0.2">
      <c r="B9336" s="25">
        <v>9106</v>
      </c>
      <c r="C9336" s="193"/>
      <c r="D9336" s="19">
        <v>2.0639491160394128</v>
      </c>
      <c r="E9336" s="19"/>
      <c r="F9336" s="19">
        <v>1.4308080524576259</v>
      </c>
      <c r="G9336" s="19"/>
      <c r="H9336" s="19">
        <v>2.2298433660013179</v>
      </c>
      <c r="I9336" s="19"/>
      <c r="J9336" s="19">
        <v>2.0140734547351506</v>
      </c>
      <c r="K9336" s="19"/>
      <c r="L9336" s="19">
        <v>0.52557467106594069</v>
      </c>
      <c r="M9336" s="19"/>
      <c r="N9336" s="19">
        <v>1.9908815665173671</v>
      </c>
      <c r="O9336" s="19"/>
      <c r="P9336" s="50">
        <v>1.9873601956914932</v>
      </c>
      <c r="R9336" s="9" t="s">
        <v>0</v>
      </c>
    </row>
    <row r="9337" spans="2:18" x14ac:dyDescent="0.2">
      <c r="B9337" s="25">
        <v>9107</v>
      </c>
      <c r="C9337" s="193"/>
      <c r="D9337" s="19">
        <v>0.71251863898690704</v>
      </c>
      <c r="E9337" s="19"/>
      <c r="F9337" s="19">
        <v>1.1709508834595495</v>
      </c>
      <c r="G9337" s="19"/>
      <c r="H9337" s="19">
        <v>0.85303194892622103</v>
      </c>
      <c r="I9337" s="19"/>
      <c r="J9337" s="19">
        <v>1.1304325629056315</v>
      </c>
      <c r="K9337" s="19"/>
      <c r="L9337" s="19">
        <v>6.9729402065497048E-2</v>
      </c>
      <c r="M9337" s="19">
        <v>2.66353420579356E-4</v>
      </c>
      <c r="N9337" s="19"/>
      <c r="O9337" s="19"/>
      <c r="P9337" s="50">
        <v>0.48400629655713562</v>
      </c>
      <c r="R9337" s="9" t="s">
        <v>0</v>
      </c>
    </row>
    <row r="9338" spans="2:18" x14ac:dyDescent="0.2">
      <c r="B9338" s="25">
        <v>9108</v>
      </c>
      <c r="C9338" s="193">
        <v>0.63857255616148456</v>
      </c>
      <c r="D9338" s="19"/>
      <c r="E9338" s="19"/>
      <c r="F9338" s="19">
        <v>0.78217665809621717</v>
      </c>
      <c r="G9338" s="19"/>
      <c r="H9338" s="19">
        <v>0.77082276914906489</v>
      </c>
      <c r="I9338" s="19">
        <v>0.3872338718861002</v>
      </c>
      <c r="J9338" s="19"/>
      <c r="K9338" s="19">
        <v>0.1156409821409156</v>
      </c>
      <c r="L9338" s="19"/>
      <c r="M9338" s="19">
        <v>0.98847862611076831</v>
      </c>
      <c r="N9338" s="19"/>
      <c r="O9338" s="19"/>
      <c r="P9338" s="50">
        <v>0.12850851389040877</v>
      </c>
      <c r="R9338" s="9" t="s">
        <v>0</v>
      </c>
    </row>
    <row r="9339" spans="2:18" x14ac:dyDescent="0.2">
      <c r="B9339" s="25">
        <v>9109</v>
      </c>
      <c r="C9339" s="193"/>
      <c r="D9339" s="19">
        <v>0.16510341882765636</v>
      </c>
      <c r="E9339" s="19"/>
      <c r="F9339" s="19">
        <v>6.6369704099507945E-3</v>
      </c>
      <c r="G9339" s="19"/>
      <c r="H9339" s="19">
        <v>5.7248384769015705E-2</v>
      </c>
      <c r="I9339" s="19">
        <v>0.19652720201177309</v>
      </c>
      <c r="J9339" s="19"/>
      <c r="K9339" s="19">
        <v>0.61756286277346328</v>
      </c>
      <c r="L9339" s="19"/>
      <c r="M9339" s="19"/>
      <c r="N9339" s="19">
        <v>4.2149142878084356E-2</v>
      </c>
      <c r="O9339" s="19"/>
      <c r="P9339" s="50">
        <v>1.2225609477609505</v>
      </c>
      <c r="R9339" s="9" t="s">
        <v>0</v>
      </c>
    </row>
    <row r="9340" spans="2:18" x14ac:dyDescent="0.2">
      <c r="B9340" s="25">
        <v>9110</v>
      </c>
      <c r="C9340" s="193"/>
      <c r="D9340" s="19">
        <v>0.35643832572677214</v>
      </c>
      <c r="E9340" s="19">
        <v>0.3868390769210952</v>
      </c>
      <c r="F9340" s="19"/>
      <c r="G9340" s="19">
        <v>0.27699763247757009</v>
      </c>
      <c r="H9340" s="19"/>
      <c r="I9340" s="19"/>
      <c r="J9340" s="19">
        <v>0.28224097276017918</v>
      </c>
      <c r="K9340" s="19">
        <v>0.7291918450025876</v>
      </c>
      <c r="L9340" s="19"/>
      <c r="M9340" s="19"/>
      <c r="N9340" s="19">
        <v>4.2720565939423388E-2</v>
      </c>
      <c r="O9340" s="19">
        <v>0.45437447459868879</v>
      </c>
      <c r="P9340" s="50"/>
      <c r="R9340" s="9" t="s">
        <v>0</v>
      </c>
    </row>
    <row r="9341" spans="2:18" x14ac:dyDescent="0.2">
      <c r="B9341" s="25">
        <v>9111</v>
      </c>
      <c r="C9341" s="193"/>
      <c r="D9341" s="19">
        <v>0.51577088982357489</v>
      </c>
      <c r="E9341" s="19"/>
      <c r="F9341" s="19">
        <v>1.0924403072295152</v>
      </c>
      <c r="G9341" s="19"/>
      <c r="H9341" s="19">
        <v>0.85666585266654161</v>
      </c>
      <c r="I9341" s="19"/>
      <c r="J9341" s="19">
        <v>0.79638332002112155</v>
      </c>
      <c r="K9341" s="19"/>
      <c r="L9341" s="19">
        <v>0.57572747770346355</v>
      </c>
      <c r="M9341" s="19"/>
      <c r="N9341" s="19">
        <v>0.61478142632924015</v>
      </c>
      <c r="O9341" s="19"/>
      <c r="P9341" s="50">
        <v>0.74197955216840616</v>
      </c>
      <c r="R9341" s="9" t="s">
        <v>0</v>
      </c>
    </row>
    <row r="9342" spans="2:18" x14ac:dyDescent="0.2">
      <c r="B9342" s="25">
        <v>9112</v>
      </c>
      <c r="C9342" s="193"/>
      <c r="D9342" s="19">
        <v>1.3278560101689734</v>
      </c>
      <c r="E9342" s="19"/>
      <c r="F9342" s="19">
        <v>1.3986249002436997</v>
      </c>
      <c r="G9342" s="19"/>
      <c r="H9342" s="19">
        <v>1.7875151425258355</v>
      </c>
      <c r="I9342" s="19"/>
      <c r="J9342" s="19">
        <v>2.1825685448328667</v>
      </c>
      <c r="K9342" s="19"/>
      <c r="L9342" s="19">
        <v>0.78473995579386946</v>
      </c>
      <c r="M9342" s="19"/>
      <c r="N9342" s="19">
        <v>1.7309607597223697</v>
      </c>
      <c r="O9342" s="19"/>
      <c r="P9342" s="50">
        <v>2.8837325970267664</v>
      </c>
      <c r="R9342" s="9" t="s">
        <v>0</v>
      </c>
    </row>
    <row r="9343" spans="2:18" x14ac:dyDescent="0.2">
      <c r="B9343" s="25">
        <v>9113</v>
      </c>
      <c r="C9343" s="193"/>
      <c r="D9343" s="19">
        <v>5.3428065491589537E-2</v>
      </c>
      <c r="E9343" s="19"/>
      <c r="F9343" s="19">
        <v>0.18221755234150402</v>
      </c>
      <c r="G9343" s="19"/>
      <c r="H9343" s="19">
        <v>0.56394832501848324</v>
      </c>
      <c r="I9343" s="19">
        <v>0.19099941938479303</v>
      </c>
      <c r="J9343" s="19"/>
      <c r="K9343" s="19"/>
      <c r="L9343" s="19">
        <v>0.28380412151585027</v>
      </c>
      <c r="M9343" s="19"/>
      <c r="N9343" s="19">
        <v>0.65778068868825057</v>
      </c>
      <c r="O9343" s="19"/>
      <c r="P9343" s="50">
        <v>0.71833554122347865</v>
      </c>
      <c r="R9343" s="9" t="s">
        <v>0</v>
      </c>
    </row>
    <row r="9344" spans="2:18" x14ac:dyDescent="0.2">
      <c r="B9344" s="25">
        <v>9114</v>
      </c>
      <c r="C9344" s="193">
        <v>0.40705078483984902</v>
      </c>
      <c r="D9344" s="19"/>
      <c r="E9344" s="19">
        <v>0.52278012187330247</v>
      </c>
      <c r="F9344" s="19"/>
      <c r="G9344" s="19">
        <v>0.91783133149823748</v>
      </c>
      <c r="H9344" s="19"/>
      <c r="I9344" s="19">
        <v>0.84365765120603964</v>
      </c>
      <c r="J9344" s="19"/>
      <c r="K9344" s="19"/>
      <c r="L9344" s="19">
        <v>4.1093968245676155E-2</v>
      </c>
      <c r="M9344" s="19">
        <v>0.50142225223435244</v>
      </c>
      <c r="N9344" s="19"/>
      <c r="O9344" s="19">
        <v>1.1668601994220891</v>
      </c>
      <c r="P9344" s="50"/>
      <c r="R9344" s="9" t="s">
        <v>0</v>
      </c>
    </row>
    <row r="9345" spans="2:18" x14ac:dyDescent="0.2">
      <c r="B9345" s="25">
        <v>9115</v>
      </c>
      <c r="C9345" s="193">
        <v>0.8362690857675189</v>
      </c>
      <c r="D9345" s="19"/>
      <c r="E9345" s="19">
        <v>1.1675352264975136</v>
      </c>
      <c r="F9345" s="19"/>
      <c r="G9345" s="19">
        <v>0.75813682267100491</v>
      </c>
      <c r="H9345" s="19"/>
      <c r="I9345" s="19">
        <v>0.28192891878563492</v>
      </c>
      <c r="J9345" s="19"/>
      <c r="K9345" s="19">
        <v>0.26972441926458651</v>
      </c>
      <c r="L9345" s="19"/>
      <c r="M9345" s="19">
        <v>0.40357289992380413</v>
      </c>
      <c r="N9345" s="19"/>
      <c r="O9345" s="19"/>
      <c r="P9345" s="50">
        <v>3.4270023655400606E-3</v>
      </c>
      <c r="R9345" s="9" t="s">
        <v>0</v>
      </c>
    </row>
    <row r="9346" spans="2:18" x14ac:dyDescent="0.2">
      <c r="B9346" s="25">
        <v>9116</v>
      </c>
      <c r="C9346" s="193"/>
      <c r="D9346" s="19">
        <v>0.81104361593350371</v>
      </c>
      <c r="E9346" s="19"/>
      <c r="F9346" s="19">
        <v>1.1105540120891175</v>
      </c>
      <c r="G9346" s="19"/>
      <c r="H9346" s="19">
        <v>1.0711349964303636</v>
      </c>
      <c r="I9346" s="19"/>
      <c r="J9346" s="19">
        <v>0.9878127451175035</v>
      </c>
      <c r="K9346" s="19"/>
      <c r="L9346" s="19">
        <v>0.78775119102083069</v>
      </c>
      <c r="M9346" s="19"/>
      <c r="N9346" s="19">
        <v>0.650911019530233</v>
      </c>
      <c r="O9346" s="19"/>
      <c r="P9346" s="50">
        <v>8.6895153547232276E-2</v>
      </c>
      <c r="R9346" s="9" t="s">
        <v>0</v>
      </c>
    </row>
    <row r="9347" spans="2:18" x14ac:dyDescent="0.2">
      <c r="B9347" s="25">
        <v>9117</v>
      </c>
      <c r="C9347" s="193"/>
      <c r="D9347" s="19">
        <v>1.1633584955407319</v>
      </c>
      <c r="E9347" s="19"/>
      <c r="F9347" s="19">
        <v>0.45421070922121093</v>
      </c>
      <c r="G9347" s="19"/>
      <c r="H9347" s="19">
        <v>0.60552208364397575</v>
      </c>
      <c r="I9347" s="19"/>
      <c r="J9347" s="19">
        <v>0.49486631065762798</v>
      </c>
      <c r="K9347" s="19"/>
      <c r="L9347" s="19">
        <v>0.17007845575413688</v>
      </c>
      <c r="M9347" s="19"/>
      <c r="N9347" s="19">
        <v>0.13208312790808008</v>
      </c>
      <c r="O9347" s="19"/>
      <c r="P9347" s="50">
        <v>1.2872817478345471</v>
      </c>
      <c r="R9347" s="9" t="s">
        <v>0</v>
      </c>
    </row>
    <row r="9348" spans="2:18" x14ac:dyDescent="0.2">
      <c r="B9348" s="25">
        <v>9118</v>
      </c>
      <c r="C9348" s="193"/>
      <c r="D9348" s="19">
        <v>6.3168580450334536E-2</v>
      </c>
      <c r="E9348" s="19"/>
      <c r="F9348" s="19">
        <v>0.57605918663889855</v>
      </c>
      <c r="G9348" s="19"/>
      <c r="H9348" s="19">
        <v>0.58611960401255925</v>
      </c>
      <c r="I9348" s="19"/>
      <c r="J9348" s="19">
        <v>1.0214374052218458</v>
      </c>
      <c r="K9348" s="19"/>
      <c r="L9348" s="19">
        <v>0.68571254484645749</v>
      </c>
      <c r="M9348" s="19"/>
      <c r="N9348" s="19">
        <v>1.212482993055465</v>
      </c>
      <c r="O9348" s="19"/>
      <c r="P9348" s="50">
        <v>0.76123261462994507</v>
      </c>
      <c r="R9348" s="9" t="s">
        <v>0</v>
      </c>
    </row>
    <row r="9349" spans="2:18" x14ac:dyDescent="0.2">
      <c r="B9349" s="25">
        <v>9119</v>
      </c>
      <c r="C9349" s="193">
        <v>0.18129206521278377</v>
      </c>
      <c r="D9349" s="19"/>
      <c r="E9349" s="19"/>
      <c r="F9349" s="19">
        <v>1.6677846845554574E-2</v>
      </c>
      <c r="G9349" s="19">
        <v>1.2201128276144753</v>
      </c>
      <c r="H9349" s="19"/>
      <c r="I9349" s="19"/>
      <c r="J9349" s="19">
        <v>0.1427192922723238</v>
      </c>
      <c r="K9349" s="19"/>
      <c r="L9349" s="19">
        <v>0.19385313554943318</v>
      </c>
      <c r="M9349" s="19"/>
      <c r="N9349" s="19">
        <v>0.1647341748624237</v>
      </c>
      <c r="O9349" s="19">
        <v>0.57554895235876835</v>
      </c>
      <c r="P9349" s="50"/>
      <c r="R9349" s="9" t="s">
        <v>0</v>
      </c>
    </row>
    <row r="9350" spans="2:18" x14ac:dyDescent="0.2">
      <c r="B9350" s="25">
        <v>9120</v>
      </c>
      <c r="C9350" s="193">
        <v>0.88358140257995577</v>
      </c>
      <c r="D9350" s="19"/>
      <c r="E9350" s="19">
        <v>0.87166665535950416</v>
      </c>
      <c r="F9350" s="19"/>
      <c r="G9350" s="19">
        <v>1.2866003102587424</v>
      </c>
      <c r="H9350" s="19"/>
      <c r="I9350" s="19">
        <v>0.76687063739393568</v>
      </c>
      <c r="J9350" s="19"/>
      <c r="K9350" s="19">
        <v>0.71797043389515158</v>
      </c>
      <c r="L9350" s="19"/>
      <c r="M9350" s="19">
        <v>0.93093409425169893</v>
      </c>
      <c r="N9350" s="19"/>
      <c r="O9350" s="19">
        <v>0.63434913954555627</v>
      </c>
      <c r="P9350" s="50"/>
      <c r="R9350" s="9" t="s">
        <v>0</v>
      </c>
    </row>
    <row r="9351" spans="2:18" x14ac:dyDescent="0.2">
      <c r="B9351" s="25">
        <v>9121</v>
      </c>
      <c r="C9351" s="193"/>
      <c r="D9351" s="19">
        <v>0.25384547595099755</v>
      </c>
      <c r="E9351" s="19">
        <v>0.14360070100839611</v>
      </c>
      <c r="F9351" s="19"/>
      <c r="G9351" s="19"/>
      <c r="H9351" s="19">
        <v>0.73794661887587509</v>
      </c>
      <c r="I9351" s="19">
        <v>1.1016821399124304</v>
      </c>
      <c r="J9351" s="19"/>
      <c r="K9351" s="19">
        <v>0.59232069984621161</v>
      </c>
      <c r="L9351" s="19"/>
      <c r="M9351" s="19">
        <v>0.24323675176286455</v>
      </c>
      <c r="N9351" s="19"/>
      <c r="O9351" s="19"/>
      <c r="P9351" s="50">
        <v>0.571950630689669</v>
      </c>
      <c r="R9351" s="9" t="s">
        <v>0</v>
      </c>
    </row>
    <row r="9352" spans="2:18" x14ac:dyDescent="0.2">
      <c r="B9352" s="25">
        <v>9122</v>
      </c>
      <c r="C9352" s="193">
        <v>0.59912027919862632</v>
      </c>
      <c r="D9352" s="19"/>
      <c r="E9352" s="19">
        <v>1.3247955086950067</v>
      </c>
      <c r="F9352" s="19"/>
      <c r="G9352" s="19">
        <v>0.60865390634438488</v>
      </c>
      <c r="H9352" s="19"/>
      <c r="I9352" s="19"/>
      <c r="J9352" s="19">
        <v>5.7238358224346822E-2</v>
      </c>
      <c r="K9352" s="19">
        <v>0.53557057506944361</v>
      </c>
      <c r="L9352" s="19"/>
      <c r="M9352" s="19">
        <v>0.68938018929644784</v>
      </c>
      <c r="N9352" s="19"/>
      <c r="O9352" s="19">
        <v>0.83115145024419412</v>
      </c>
      <c r="P9352" s="50"/>
      <c r="R9352" s="9" t="s">
        <v>0</v>
      </c>
    </row>
    <row r="9353" spans="2:18" x14ac:dyDescent="0.2">
      <c r="B9353" s="25">
        <v>9123</v>
      </c>
      <c r="C9353" s="193"/>
      <c r="D9353" s="19">
        <v>0.62478912257699071</v>
      </c>
      <c r="E9353" s="19"/>
      <c r="F9353" s="19">
        <v>0.86819349933545431</v>
      </c>
      <c r="G9353" s="19"/>
      <c r="H9353" s="19">
        <v>1.4403781099175688</v>
      </c>
      <c r="I9353" s="19"/>
      <c r="J9353" s="19">
        <v>0.47356840041826465</v>
      </c>
      <c r="K9353" s="19">
        <v>1.310797490430583</v>
      </c>
      <c r="L9353" s="19"/>
      <c r="M9353" s="19">
        <v>0.30023306823659424</v>
      </c>
      <c r="N9353" s="19"/>
      <c r="O9353" s="19">
        <v>6.1118485759670757E-2</v>
      </c>
      <c r="P9353" s="50"/>
      <c r="R9353" s="9" t="s">
        <v>0</v>
      </c>
    </row>
    <row r="9354" spans="2:18" x14ac:dyDescent="0.2">
      <c r="B9354" s="25">
        <v>9124</v>
      </c>
      <c r="C9354" s="193">
        <v>1.1868872787197526</v>
      </c>
      <c r="D9354" s="19"/>
      <c r="E9354" s="19">
        <v>1.5520739405673387</v>
      </c>
      <c r="F9354" s="19"/>
      <c r="G9354" s="19">
        <v>0.69489375098168837</v>
      </c>
      <c r="H9354" s="19"/>
      <c r="I9354" s="19">
        <v>0.11657288624124708</v>
      </c>
      <c r="J9354" s="19"/>
      <c r="K9354" s="19">
        <v>0.39662772851797595</v>
      </c>
      <c r="L9354" s="19"/>
      <c r="M9354" s="19"/>
      <c r="N9354" s="19">
        <v>3.5213784345454996E-2</v>
      </c>
      <c r="O9354" s="19">
        <v>0.31073803433014474</v>
      </c>
      <c r="P9354" s="50"/>
      <c r="R9354" s="9" t="s">
        <v>0</v>
      </c>
    </row>
    <row r="9355" spans="2:18" x14ac:dyDescent="0.2">
      <c r="B9355" s="25">
        <v>9125</v>
      </c>
      <c r="C9355" s="193"/>
      <c r="D9355" s="19">
        <v>1.9012686989395899</v>
      </c>
      <c r="E9355" s="19"/>
      <c r="F9355" s="19">
        <v>1.1167520230737498</v>
      </c>
      <c r="G9355" s="19"/>
      <c r="H9355" s="19">
        <v>2.0481440723489999</v>
      </c>
      <c r="I9355" s="19"/>
      <c r="J9355" s="19">
        <v>1.430627646895819</v>
      </c>
      <c r="K9355" s="19"/>
      <c r="L9355" s="19">
        <v>1.9122846984398685</v>
      </c>
      <c r="M9355" s="19"/>
      <c r="N9355" s="19">
        <v>1.7744437002866436</v>
      </c>
      <c r="O9355" s="19"/>
      <c r="P9355" s="50">
        <v>1.5688748099821739</v>
      </c>
      <c r="R9355" s="9" t="s">
        <v>0</v>
      </c>
    </row>
    <row r="9356" spans="2:18" x14ac:dyDescent="0.2">
      <c r="B9356" s="25">
        <v>9126</v>
      </c>
      <c r="C9356" s="193">
        <v>0.98704399746234539</v>
      </c>
      <c r="D9356" s="19"/>
      <c r="E9356" s="19">
        <v>1.4049333442966507</v>
      </c>
      <c r="F9356" s="19"/>
      <c r="G9356" s="19">
        <v>0.74668491040808826</v>
      </c>
      <c r="H9356" s="19"/>
      <c r="I9356" s="19">
        <v>1.1723630072626565</v>
      </c>
      <c r="J9356" s="19"/>
      <c r="K9356" s="19">
        <v>1.5721671033412075</v>
      </c>
      <c r="L9356" s="19"/>
      <c r="M9356" s="19">
        <v>1.2151617629116205</v>
      </c>
      <c r="N9356" s="19"/>
      <c r="O9356" s="19">
        <v>0.86865348366373607</v>
      </c>
      <c r="P9356" s="50"/>
      <c r="R9356" s="9" t="s">
        <v>0</v>
      </c>
    </row>
    <row r="9357" spans="2:18" x14ac:dyDescent="0.2">
      <c r="B9357" s="25">
        <v>9127</v>
      </c>
      <c r="C9357" s="193"/>
      <c r="D9357" s="19">
        <v>0.74033842702946484</v>
      </c>
      <c r="E9357" s="19"/>
      <c r="F9357" s="19">
        <v>0.73749834565495409</v>
      </c>
      <c r="G9357" s="19"/>
      <c r="H9357" s="19">
        <v>0.42743262557278305</v>
      </c>
      <c r="I9357" s="19"/>
      <c r="J9357" s="19">
        <v>0.61996352134727162</v>
      </c>
      <c r="K9357" s="19"/>
      <c r="L9357" s="19">
        <v>0.84467017897205354</v>
      </c>
      <c r="M9357" s="19"/>
      <c r="N9357" s="19">
        <v>1.9606130638153396</v>
      </c>
      <c r="O9357" s="19"/>
      <c r="P9357" s="50">
        <v>1.0136255017633231</v>
      </c>
      <c r="R9357" s="9" t="s">
        <v>0</v>
      </c>
    </row>
    <row r="9358" spans="2:18" x14ac:dyDescent="0.2">
      <c r="B9358" s="25">
        <v>9128</v>
      </c>
      <c r="C9358" s="193"/>
      <c r="D9358" s="19">
        <v>0.66750078083106079</v>
      </c>
      <c r="E9358" s="19">
        <v>0.86962130649180003</v>
      </c>
      <c r="F9358" s="19"/>
      <c r="G9358" s="19"/>
      <c r="H9358" s="19">
        <v>0.49796196734188081</v>
      </c>
      <c r="I9358" s="19">
        <v>0.67450085903207591</v>
      </c>
      <c r="J9358" s="19"/>
      <c r="K9358" s="19">
        <v>8.6191634690249E-2</v>
      </c>
      <c r="L9358" s="19"/>
      <c r="M9358" s="19">
        <v>0.14736954898121599</v>
      </c>
      <c r="N9358" s="19"/>
      <c r="O9358" s="19">
        <v>0.26234126962038501</v>
      </c>
      <c r="P9358" s="50"/>
      <c r="R9358" s="9" t="s">
        <v>0</v>
      </c>
    </row>
    <row r="9359" spans="2:18" x14ac:dyDescent="0.2">
      <c r="B9359" s="25">
        <v>9129</v>
      </c>
      <c r="C9359" s="193">
        <v>0.63355515652888672</v>
      </c>
      <c r="D9359" s="19"/>
      <c r="E9359" s="19">
        <v>0.78676861688515642</v>
      </c>
      <c r="F9359" s="19"/>
      <c r="G9359" s="19"/>
      <c r="H9359" s="19">
        <v>0.48837349384255541</v>
      </c>
      <c r="I9359" s="19"/>
      <c r="J9359" s="19">
        <v>0.1045862055992024</v>
      </c>
      <c r="K9359" s="19"/>
      <c r="L9359" s="19">
        <v>0.37284155791628909</v>
      </c>
      <c r="M9359" s="19"/>
      <c r="N9359" s="19">
        <v>0.54801371818794276</v>
      </c>
      <c r="O9359" s="19"/>
      <c r="P9359" s="50">
        <v>0.51916865857199368</v>
      </c>
      <c r="R9359" s="9" t="s">
        <v>0</v>
      </c>
    </row>
    <row r="9360" spans="2:18" x14ac:dyDescent="0.2">
      <c r="B9360" s="25">
        <v>9130</v>
      </c>
      <c r="C9360" s="193"/>
      <c r="D9360" s="19">
        <v>1.9013514438679733</v>
      </c>
      <c r="E9360" s="19"/>
      <c r="F9360" s="19">
        <v>2.6983190700803483</v>
      </c>
      <c r="G9360" s="19"/>
      <c r="H9360" s="19">
        <v>2.5521383232079398</v>
      </c>
      <c r="I9360" s="19"/>
      <c r="J9360" s="19">
        <v>1.7942176939795851</v>
      </c>
      <c r="K9360" s="19"/>
      <c r="L9360" s="19">
        <v>2.0354365644206154</v>
      </c>
      <c r="M9360" s="19"/>
      <c r="N9360" s="19">
        <v>2.4815172564420687</v>
      </c>
      <c r="O9360" s="19"/>
      <c r="P9360" s="50">
        <v>1.6563189965059331</v>
      </c>
      <c r="R9360" s="9" t="s">
        <v>0</v>
      </c>
    </row>
    <row r="9361" spans="2:18" x14ac:dyDescent="0.2">
      <c r="B9361" s="25">
        <v>9131</v>
      </c>
      <c r="C9361" s="193">
        <v>0.19701701069499664</v>
      </c>
      <c r="D9361" s="19"/>
      <c r="E9361" s="19"/>
      <c r="F9361" s="19">
        <v>2.3995200457170185E-2</v>
      </c>
      <c r="G9361" s="19">
        <v>0.37480479747092021</v>
      </c>
      <c r="H9361" s="19"/>
      <c r="I9361" s="19">
        <v>0.12943108666065523</v>
      </c>
      <c r="J9361" s="19"/>
      <c r="K9361" s="19">
        <v>1.1522118998443238</v>
      </c>
      <c r="L9361" s="19"/>
      <c r="M9361" s="19"/>
      <c r="N9361" s="19">
        <v>0.17911390150451584</v>
      </c>
      <c r="O9361" s="19">
        <v>0.76472534363468725</v>
      </c>
      <c r="P9361" s="50"/>
      <c r="R9361" s="9" t="s">
        <v>0</v>
      </c>
    </row>
    <row r="9362" spans="2:18" x14ac:dyDescent="0.2">
      <c r="B9362" s="25">
        <v>9132</v>
      </c>
      <c r="C9362" s="193"/>
      <c r="D9362" s="19">
        <v>3.7931267376405828E-2</v>
      </c>
      <c r="E9362" s="19">
        <v>0.39382658398188741</v>
      </c>
      <c r="F9362" s="19"/>
      <c r="G9362" s="19"/>
      <c r="H9362" s="19">
        <v>0.21047783401131293</v>
      </c>
      <c r="I9362" s="19">
        <v>7.935388564561488E-2</v>
      </c>
      <c r="J9362" s="19"/>
      <c r="K9362" s="19">
        <v>0.75407005484365885</v>
      </c>
      <c r="L9362" s="19"/>
      <c r="M9362" s="19">
        <v>0.20109841013808122</v>
      </c>
      <c r="N9362" s="19"/>
      <c r="O9362" s="19">
        <v>0.89286607601248125</v>
      </c>
      <c r="P9362" s="50"/>
      <c r="R9362" s="9" t="s">
        <v>0</v>
      </c>
    </row>
    <row r="9363" spans="2:18" x14ac:dyDescent="0.2">
      <c r="B9363" s="25">
        <v>9133</v>
      </c>
      <c r="C9363" s="193">
        <v>0.82412785280521628</v>
      </c>
      <c r="D9363" s="19"/>
      <c r="E9363" s="19">
        <v>1.4696542784002686</v>
      </c>
      <c r="F9363" s="19"/>
      <c r="G9363" s="19"/>
      <c r="H9363" s="19">
        <v>0.15335435710750034</v>
      </c>
      <c r="I9363" s="19">
        <v>0.94929791116787487</v>
      </c>
      <c r="J9363" s="19"/>
      <c r="K9363" s="19">
        <v>1.039335936501369</v>
      </c>
      <c r="L9363" s="19"/>
      <c r="M9363" s="19">
        <v>0.83003378890282908</v>
      </c>
      <c r="N9363" s="19"/>
      <c r="O9363" s="19">
        <v>0.75342210733302029</v>
      </c>
      <c r="P9363" s="50"/>
      <c r="R9363" s="9" t="s">
        <v>0</v>
      </c>
    </row>
    <row r="9364" spans="2:18" x14ac:dyDescent="0.2">
      <c r="B9364" s="25">
        <v>9134</v>
      </c>
      <c r="C9364" s="193">
        <v>0.95792324064352352</v>
      </c>
      <c r="D9364" s="19"/>
      <c r="E9364" s="19">
        <v>1.9310748928528498</v>
      </c>
      <c r="F9364" s="19"/>
      <c r="G9364" s="19">
        <v>0.9661101071939584</v>
      </c>
      <c r="H9364" s="19"/>
      <c r="I9364" s="19">
        <v>1.6401444750600411</v>
      </c>
      <c r="J9364" s="19"/>
      <c r="K9364" s="19">
        <v>1.2639462261606507</v>
      </c>
      <c r="L9364" s="19"/>
      <c r="M9364" s="19">
        <v>2.2501403509357125</v>
      </c>
      <c r="N9364" s="19"/>
      <c r="O9364" s="19">
        <v>1.5217236992525607</v>
      </c>
      <c r="P9364" s="50"/>
      <c r="R9364" s="9" t="s">
        <v>0</v>
      </c>
    </row>
    <row r="9365" spans="2:18" x14ac:dyDescent="0.2">
      <c r="B9365" s="25">
        <v>9135</v>
      </c>
      <c r="C9365" s="193"/>
      <c r="D9365" s="19">
        <v>0.31491359455978729</v>
      </c>
      <c r="E9365" s="19"/>
      <c r="F9365" s="19">
        <v>0.15639090632461083</v>
      </c>
      <c r="G9365" s="19"/>
      <c r="H9365" s="19">
        <v>0.19858817718293517</v>
      </c>
      <c r="I9365" s="19"/>
      <c r="J9365" s="19">
        <v>0.56973678072269784</v>
      </c>
      <c r="K9365" s="19"/>
      <c r="L9365" s="19">
        <v>1.1667730818870883</v>
      </c>
      <c r="M9365" s="19"/>
      <c r="N9365" s="19">
        <v>2.5091646155853093E-2</v>
      </c>
      <c r="O9365" s="19"/>
      <c r="P9365" s="50">
        <v>0.41642082518072376</v>
      </c>
      <c r="R9365" s="9" t="s">
        <v>0</v>
      </c>
    </row>
    <row r="9366" spans="2:18" x14ac:dyDescent="0.2">
      <c r="B9366" s="25">
        <v>9136</v>
      </c>
      <c r="C9366" s="193"/>
      <c r="D9366" s="19">
        <v>0.35731728378212874</v>
      </c>
      <c r="E9366" s="19"/>
      <c r="F9366" s="19">
        <v>0.29767527068595079</v>
      </c>
      <c r="G9366" s="19"/>
      <c r="H9366" s="19">
        <v>0.65175372637167261</v>
      </c>
      <c r="I9366" s="19">
        <v>0.16463530224526501</v>
      </c>
      <c r="J9366" s="19"/>
      <c r="K9366" s="19"/>
      <c r="L9366" s="19">
        <v>0.42515076543267988</v>
      </c>
      <c r="M9366" s="19"/>
      <c r="N9366" s="19">
        <v>0.4029695690622852</v>
      </c>
      <c r="O9366" s="19"/>
      <c r="P9366" s="50">
        <v>7.0447264828422548E-2</v>
      </c>
      <c r="R9366" s="9" t="s">
        <v>0</v>
      </c>
    </row>
    <row r="9367" spans="2:18" x14ac:dyDescent="0.2">
      <c r="B9367" s="25">
        <v>9137</v>
      </c>
      <c r="C9367" s="193"/>
      <c r="D9367" s="19">
        <v>0.26570861204044172</v>
      </c>
      <c r="E9367" s="19"/>
      <c r="F9367" s="19">
        <v>1.2603661806171758</v>
      </c>
      <c r="G9367" s="19"/>
      <c r="H9367" s="19">
        <v>0.70855998076277671</v>
      </c>
      <c r="I9367" s="19">
        <v>6.3189853955909064E-2</v>
      </c>
      <c r="J9367" s="19"/>
      <c r="K9367" s="19"/>
      <c r="L9367" s="19">
        <v>0.50877892665631141</v>
      </c>
      <c r="M9367" s="19">
        <v>0.1928071622825957</v>
      </c>
      <c r="N9367" s="19"/>
      <c r="O9367" s="19"/>
      <c r="P9367" s="50">
        <v>0.8088222404726314</v>
      </c>
      <c r="R9367" s="9" t="s">
        <v>0</v>
      </c>
    </row>
    <row r="9368" spans="2:18" x14ac:dyDescent="0.2">
      <c r="B9368" s="25">
        <v>9138</v>
      </c>
      <c r="C9368" s="193">
        <v>1.4290060647151519</v>
      </c>
      <c r="D9368" s="19"/>
      <c r="E9368" s="19">
        <v>0.6695030986421624</v>
      </c>
      <c r="F9368" s="19"/>
      <c r="G9368" s="19">
        <v>1.4933849378723978</v>
      </c>
      <c r="H9368" s="19"/>
      <c r="I9368" s="19">
        <v>1.4326846866022971</v>
      </c>
      <c r="J9368" s="19"/>
      <c r="K9368" s="19">
        <v>0.3487024459402297</v>
      </c>
      <c r="L9368" s="19"/>
      <c r="M9368" s="19">
        <v>1.002852164455978</v>
      </c>
      <c r="N9368" s="19"/>
      <c r="O9368" s="19">
        <v>0.50892334798154759</v>
      </c>
      <c r="P9368" s="50"/>
      <c r="R9368" s="9" t="s">
        <v>0</v>
      </c>
    </row>
    <row r="9369" spans="2:18" x14ac:dyDescent="0.2">
      <c r="B9369" s="25">
        <v>9139</v>
      </c>
      <c r="C9369" s="193"/>
      <c r="D9369" s="19">
        <v>1.0833026437362403</v>
      </c>
      <c r="E9369" s="19"/>
      <c r="F9369" s="19">
        <v>1.1983198078333581</v>
      </c>
      <c r="G9369" s="19"/>
      <c r="H9369" s="19">
        <v>0.67928302997400791</v>
      </c>
      <c r="I9369" s="19"/>
      <c r="J9369" s="19">
        <v>1.4971421473442679</v>
      </c>
      <c r="K9369" s="19"/>
      <c r="L9369" s="19">
        <v>1.16734893570059</v>
      </c>
      <c r="M9369" s="19"/>
      <c r="N9369" s="19">
        <v>0.93379044154502144</v>
      </c>
      <c r="O9369" s="19"/>
      <c r="P9369" s="50">
        <v>1.4570105013620511</v>
      </c>
      <c r="R9369" s="9" t="s">
        <v>0</v>
      </c>
    </row>
    <row r="9370" spans="2:18" x14ac:dyDescent="0.2">
      <c r="B9370" s="25">
        <v>9140</v>
      </c>
      <c r="C9370" s="193"/>
      <c r="D9370" s="19">
        <v>0.85018645120002845</v>
      </c>
      <c r="E9370" s="19"/>
      <c r="F9370" s="19">
        <v>1.4252359520680296</v>
      </c>
      <c r="G9370" s="19"/>
      <c r="H9370" s="19">
        <v>1.4676958214339331</v>
      </c>
      <c r="I9370" s="19"/>
      <c r="J9370" s="19">
        <v>2.1049210699028063</v>
      </c>
      <c r="K9370" s="19"/>
      <c r="L9370" s="19">
        <v>0.98859475426361654</v>
      </c>
      <c r="M9370" s="19"/>
      <c r="N9370" s="19">
        <v>1.7150003485767034</v>
      </c>
      <c r="O9370" s="19"/>
      <c r="P9370" s="50">
        <v>0.9300553927599623</v>
      </c>
      <c r="R9370" s="9" t="s">
        <v>0</v>
      </c>
    </row>
    <row r="9371" spans="2:18" x14ac:dyDescent="0.2">
      <c r="B9371" s="25">
        <v>9141</v>
      </c>
      <c r="C9371" s="193">
        <v>0.41491507499863883</v>
      </c>
      <c r="D9371" s="19"/>
      <c r="E9371" s="19">
        <v>0.19516478175286911</v>
      </c>
      <c r="F9371" s="19"/>
      <c r="G9371" s="19">
        <v>1.1281312435917241</v>
      </c>
      <c r="H9371" s="19"/>
      <c r="I9371" s="19">
        <v>0.42270144213668492</v>
      </c>
      <c r="J9371" s="19"/>
      <c r="K9371" s="19">
        <v>0.36555406982428729</v>
      </c>
      <c r="L9371" s="19"/>
      <c r="M9371" s="19">
        <v>0.21029594751592301</v>
      </c>
      <c r="N9371" s="19"/>
      <c r="O9371" s="19"/>
      <c r="P9371" s="50">
        <v>0.25225785760504849</v>
      </c>
      <c r="R9371" s="9" t="s">
        <v>0</v>
      </c>
    </row>
    <row r="9372" spans="2:18" x14ac:dyDescent="0.2">
      <c r="B9372" s="25">
        <v>9142</v>
      </c>
      <c r="C9372" s="193"/>
      <c r="D9372" s="19">
        <v>0.98274547097352793</v>
      </c>
      <c r="E9372" s="19"/>
      <c r="F9372" s="19">
        <v>0.93515365803924522</v>
      </c>
      <c r="G9372" s="19">
        <v>0.33204402618936707</v>
      </c>
      <c r="H9372" s="19"/>
      <c r="I9372" s="19"/>
      <c r="J9372" s="19">
        <v>2.5952367714585672E-2</v>
      </c>
      <c r="K9372" s="19">
        <v>0.12980560262967331</v>
      </c>
      <c r="L9372" s="19"/>
      <c r="M9372" s="19">
        <v>5.5807576439219457E-2</v>
      </c>
      <c r="N9372" s="19"/>
      <c r="O9372" s="19">
        <v>0.65958431583236954</v>
      </c>
      <c r="P9372" s="50"/>
      <c r="R9372" s="9" t="s">
        <v>0</v>
      </c>
    </row>
    <row r="9373" spans="2:18" x14ac:dyDescent="0.2">
      <c r="B9373" s="25">
        <v>9143</v>
      </c>
      <c r="C9373" s="193"/>
      <c r="D9373" s="19">
        <v>0.35521292981460523</v>
      </c>
      <c r="E9373" s="19"/>
      <c r="F9373" s="19">
        <v>1.8023402358378</v>
      </c>
      <c r="G9373" s="19"/>
      <c r="H9373" s="19">
        <v>1.3865286668403429</v>
      </c>
      <c r="I9373" s="19"/>
      <c r="J9373" s="19">
        <v>0.41330806803748221</v>
      </c>
      <c r="K9373" s="19"/>
      <c r="L9373" s="19">
        <v>1.2067810600204423</v>
      </c>
      <c r="M9373" s="19"/>
      <c r="N9373" s="19">
        <v>1.5669245972557206</v>
      </c>
      <c r="O9373" s="19"/>
      <c r="P9373" s="50">
        <v>1.3039505592889724</v>
      </c>
      <c r="R9373" s="9" t="s">
        <v>0</v>
      </c>
    </row>
    <row r="9374" spans="2:18" x14ac:dyDescent="0.2">
      <c r="B9374" s="25">
        <v>9144</v>
      </c>
      <c r="C9374" s="193">
        <v>0.55834577911556338</v>
      </c>
      <c r="D9374" s="19"/>
      <c r="E9374" s="19"/>
      <c r="F9374" s="19">
        <v>1.2482663865812645E-2</v>
      </c>
      <c r="G9374" s="19">
        <v>0.22689796017203356</v>
      </c>
      <c r="H9374" s="19"/>
      <c r="I9374" s="19"/>
      <c r="J9374" s="19">
        <v>6.8757127812196298E-2</v>
      </c>
      <c r="K9374" s="19"/>
      <c r="L9374" s="19">
        <v>1.1436505614685295</v>
      </c>
      <c r="M9374" s="19">
        <v>0.58689665071164687</v>
      </c>
      <c r="N9374" s="19"/>
      <c r="O9374" s="19">
        <v>0.58230390718576308</v>
      </c>
      <c r="P9374" s="50"/>
      <c r="R9374" s="9" t="s">
        <v>0</v>
      </c>
    </row>
    <row r="9375" spans="2:18" x14ac:dyDescent="0.2">
      <c r="B9375" s="25">
        <v>9145</v>
      </c>
      <c r="C9375" s="193">
        <v>0.82101904626461164</v>
      </c>
      <c r="D9375" s="19"/>
      <c r="E9375" s="19">
        <v>0.63965906680301887</v>
      </c>
      <c r="F9375" s="19"/>
      <c r="G9375" s="19"/>
      <c r="H9375" s="19">
        <v>0.72659976361516443</v>
      </c>
      <c r="I9375" s="19">
        <v>1.015147852578135</v>
      </c>
      <c r="J9375" s="19"/>
      <c r="K9375" s="19"/>
      <c r="L9375" s="19">
        <v>0.52809074687019708</v>
      </c>
      <c r="M9375" s="19"/>
      <c r="N9375" s="19">
        <v>0.4463785783442194</v>
      </c>
      <c r="O9375" s="19">
        <v>0.78098761397746852</v>
      </c>
      <c r="P9375" s="50"/>
      <c r="R9375" s="9" t="s">
        <v>0</v>
      </c>
    </row>
    <row r="9376" spans="2:18" x14ac:dyDescent="0.2">
      <c r="B9376" s="25">
        <v>9146</v>
      </c>
      <c r="C9376" s="193">
        <v>6.893357330391009E-2</v>
      </c>
      <c r="D9376" s="19"/>
      <c r="E9376" s="19"/>
      <c r="F9376" s="19">
        <v>0.84170364367942929</v>
      </c>
      <c r="G9376" s="19"/>
      <c r="H9376" s="19">
        <v>0.38837270161378279</v>
      </c>
      <c r="I9376" s="19"/>
      <c r="J9376" s="19">
        <v>1.0281481412173739</v>
      </c>
      <c r="K9376" s="19"/>
      <c r="L9376" s="19">
        <v>0.39647575544748082</v>
      </c>
      <c r="M9376" s="19"/>
      <c r="N9376" s="19">
        <v>0.40713982156973721</v>
      </c>
      <c r="O9376" s="19"/>
      <c r="P9376" s="50">
        <v>0.58296597436478204</v>
      </c>
      <c r="R9376" s="9" t="s">
        <v>0</v>
      </c>
    </row>
    <row r="9377" spans="2:18" x14ac:dyDescent="0.2">
      <c r="B9377" s="25">
        <v>9147</v>
      </c>
      <c r="C9377" s="193"/>
      <c r="D9377" s="19">
        <v>0.76661804625940588</v>
      </c>
      <c r="E9377" s="19"/>
      <c r="F9377" s="19">
        <v>0.5758906052244136</v>
      </c>
      <c r="G9377" s="19"/>
      <c r="H9377" s="19">
        <v>0.42876286091629362</v>
      </c>
      <c r="I9377" s="19"/>
      <c r="J9377" s="19">
        <v>0.54386901507221919</v>
      </c>
      <c r="K9377" s="19"/>
      <c r="L9377" s="19">
        <v>1.0953752791527762</v>
      </c>
      <c r="M9377" s="19"/>
      <c r="N9377" s="19">
        <v>0.23974518480326862</v>
      </c>
      <c r="O9377" s="19"/>
      <c r="P9377" s="50">
        <v>1.4187599393245671</v>
      </c>
      <c r="R9377" s="9" t="s">
        <v>0</v>
      </c>
    </row>
    <row r="9378" spans="2:18" x14ac:dyDescent="0.2">
      <c r="B9378" s="25">
        <v>9148</v>
      </c>
      <c r="C9378" s="193"/>
      <c r="D9378" s="19">
        <v>0.38852620880333033</v>
      </c>
      <c r="E9378" s="19">
        <v>8.1898393309903141E-3</v>
      </c>
      <c r="F9378" s="19"/>
      <c r="G9378" s="19">
        <v>1.197792931802026</v>
      </c>
      <c r="H9378" s="19"/>
      <c r="I9378" s="19">
        <v>0.68585560028614456</v>
      </c>
      <c r="J9378" s="19"/>
      <c r="K9378" s="19">
        <v>0.20991400993197629</v>
      </c>
      <c r="L9378" s="19"/>
      <c r="M9378" s="19">
        <v>0.42415412144869913</v>
      </c>
      <c r="N9378" s="19"/>
      <c r="O9378" s="19">
        <v>0.83400006473000687</v>
      </c>
      <c r="P9378" s="50"/>
      <c r="R9378" s="9" t="s">
        <v>0</v>
      </c>
    </row>
    <row r="9379" spans="2:18" x14ac:dyDescent="0.2">
      <c r="B9379" s="25">
        <v>9149</v>
      </c>
      <c r="C9379" s="193">
        <v>1.1784751816357597</v>
      </c>
      <c r="D9379" s="19"/>
      <c r="E9379" s="19">
        <v>0.18573122764695474</v>
      </c>
      <c r="F9379" s="19"/>
      <c r="G9379" s="19">
        <v>0.21359186990060414</v>
      </c>
      <c r="H9379" s="19"/>
      <c r="I9379" s="19">
        <v>0.63216201507176284</v>
      </c>
      <c r="J9379" s="19"/>
      <c r="K9379" s="19">
        <v>2.2083502985581127</v>
      </c>
      <c r="L9379" s="19"/>
      <c r="M9379" s="19">
        <v>0.44733597286023502</v>
      </c>
      <c r="N9379" s="19"/>
      <c r="O9379" s="19">
        <v>1.4091038520872101</v>
      </c>
      <c r="P9379" s="50"/>
      <c r="R9379" s="9" t="s">
        <v>0</v>
      </c>
    </row>
    <row r="9380" spans="2:18" x14ac:dyDescent="0.2">
      <c r="B9380" s="25">
        <v>9150</v>
      </c>
      <c r="C9380" s="193"/>
      <c r="D9380" s="19">
        <v>0.75649243548979661</v>
      </c>
      <c r="E9380" s="19"/>
      <c r="F9380" s="19">
        <v>0.2060682533632468</v>
      </c>
      <c r="G9380" s="19"/>
      <c r="H9380" s="19">
        <v>0.12825983096389715</v>
      </c>
      <c r="I9380" s="19">
        <v>0.28555477230340176</v>
      </c>
      <c r="J9380" s="19"/>
      <c r="K9380" s="19"/>
      <c r="L9380" s="19">
        <v>0.78985336122013494</v>
      </c>
      <c r="M9380" s="19"/>
      <c r="N9380" s="19">
        <v>0.68793061730729366</v>
      </c>
      <c r="O9380" s="19">
        <v>0.25844646954783368</v>
      </c>
      <c r="P9380" s="50"/>
      <c r="R9380" s="9" t="s">
        <v>0</v>
      </c>
    </row>
    <row r="9381" spans="2:18" x14ac:dyDescent="0.2">
      <c r="B9381" s="25">
        <v>9151</v>
      </c>
      <c r="C9381" s="193">
        <v>0.16491393077153699</v>
      </c>
      <c r="D9381" s="19"/>
      <c r="E9381" s="19">
        <v>0.24264112740679633</v>
      </c>
      <c r="F9381" s="19"/>
      <c r="G9381" s="19">
        <v>0.33597619877612728</v>
      </c>
      <c r="H9381" s="19"/>
      <c r="I9381" s="19"/>
      <c r="J9381" s="19">
        <v>0.25593853394017507</v>
      </c>
      <c r="K9381" s="19">
        <v>0.50409576922488231</v>
      </c>
      <c r="L9381" s="19"/>
      <c r="M9381" s="19">
        <v>0.11154818736817959</v>
      </c>
      <c r="N9381" s="19"/>
      <c r="O9381" s="19">
        <v>0.13297403506076313</v>
      </c>
      <c r="P9381" s="50"/>
      <c r="R9381" s="9" t="s">
        <v>0</v>
      </c>
    </row>
    <row r="9382" spans="2:18" x14ac:dyDescent="0.2">
      <c r="B9382" s="25">
        <v>9152</v>
      </c>
      <c r="C9382" s="193">
        <v>1.3806390665264106</v>
      </c>
      <c r="D9382" s="19"/>
      <c r="E9382" s="19">
        <v>1.8539523338763748</v>
      </c>
      <c r="F9382" s="19"/>
      <c r="G9382" s="19">
        <v>1.4788715434383506</v>
      </c>
      <c r="H9382" s="19"/>
      <c r="I9382" s="19"/>
      <c r="J9382" s="19">
        <v>6.0534252805231011E-2</v>
      </c>
      <c r="K9382" s="19">
        <v>1.3737077395867594</v>
      </c>
      <c r="L9382" s="19"/>
      <c r="M9382" s="19">
        <v>1.1780402891145545</v>
      </c>
      <c r="N9382" s="19"/>
      <c r="O9382" s="19">
        <v>1.1730251230731825</v>
      </c>
      <c r="P9382" s="50"/>
      <c r="R9382" s="9" t="s">
        <v>0</v>
      </c>
    </row>
    <row r="9383" spans="2:18" x14ac:dyDescent="0.2">
      <c r="B9383" s="25">
        <v>9153</v>
      </c>
      <c r="C9383" s="193">
        <v>1.204248068803158</v>
      </c>
      <c r="D9383" s="19"/>
      <c r="E9383" s="19">
        <v>0.54412455478438859</v>
      </c>
      <c r="F9383" s="19"/>
      <c r="G9383" s="19"/>
      <c r="H9383" s="19">
        <v>0.6485604401322338</v>
      </c>
      <c r="I9383" s="19">
        <v>1.0003527556088032</v>
      </c>
      <c r="J9383" s="19"/>
      <c r="K9383" s="19"/>
      <c r="L9383" s="19">
        <v>0.29268660898444571</v>
      </c>
      <c r="M9383" s="19"/>
      <c r="N9383" s="19">
        <v>0.75761605054477632</v>
      </c>
      <c r="O9383" s="19"/>
      <c r="P9383" s="50">
        <v>0.83718974184129813</v>
      </c>
      <c r="R9383" s="9" t="s">
        <v>0</v>
      </c>
    </row>
    <row r="9384" spans="2:18" x14ac:dyDescent="0.2">
      <c r="B9384" s="25">
        <v>9154</v>
      </c>
      <c r="C9384" s="193">
        <v>1.1548708407520307</v>
      </c>
      <c r="D9384" s="19"/>
      <c r="E9384" s="19">
        <v>0.65043451670591546</v>
      </c>
      <c r="F9384" s="19"/>
      <c r="G9384" s="19"/>
      <c r="H9384" s="19">
        <v>0.28024743420047221</v>
      </c>
      <c r="I9384" s="19">
        <v>1.0593499729994234</v>
      </c>
      <c r="J9384" s="19"/>
      <c r="K9384" s="19">
        <v>0.69665339394780756</v>
      </c>
      <c r="L9384" s="19"/>
      <c r="M9384" s="19"/>
      <c r="N9384" s="19">
        <v>0.35874060302190286</v>
      </c>
      <c r="O9384" s="19">
        <v>0.47861014553691517</v>
      </c>
      <c r="P9384" s="50"/>
      <c r="R9384" s="9" t="s">
        <v>0</v>
      </c>
    </row>
    <row r="9385" spans="2:18" x14ac:dyDescent="0.2">
      <c r="B9385" s="25">
        <v>9155</v>
      </c>
      <c r="C9385" s="193">
        <v>0.81447801231988215</v>
      </c>
      <c r="D9385" s="19"/>
      <c r="E9385" s="19">
        <v>1.0042843899701441</v>
      </c>
      <c r="F9385" s="19"/>
      <c r="G9385" s="19">
        <v>0.1750226742901474</v>
      </c>
      <c r="H9385" s="19"/>
      <c r="I9385" s="19"/>
      <c r="J9385" s="19">
        <v>3.3204860373647879E-2</v>
      </c>
      <c r="K9385" s="19">
        <v>1.0292062853637771</v>
      </c>
      <c r="L9385" s="19"/>
      <c r="M9385" s="19">
        <v>0.42433685198242116</v>
      </c>
      <c r="N9385" s="19"/>
      <c r="O9385" s="19">
        <v>1.2845485308057223</v>
      </c>
      <c r="P9385" s="50"/>
      <c r="R9385" s="9" t="s">
        <v>0</v>
      </c>
    </row>
    <row r="9386" spans="2:18" x14ac:dyDescent="0.2">
      <c r="B9386" s="25">
        <v>9156</v>
      </c>
      <c r="C9386" s="193"/>
      <c r="D9386" s="19">
        <v>0.20157243790520143</v>
      </c>
      <c r="E9386" s="19"/>
      <c r="F9386" s="19">
        <v>1.6088195742764471</v>
      </c>
      <c r="G9386" s="19"/>
      <c r="H9386" s="19">
        <v>1.0566785043268765</v>
      </c>
      <c r="I9386" s="19"/>
      <c r="J9386" s="19">
        <v>0.98465447417202212</v>
      </c>
      <c r="K9386" s="19"/>
      <c r="L9386" s="19">
        <v>0.43689858140599414</v>
      </c>
      <c r="M9386" s="19"/>
      <c r="N9386" s="19">
        <v>0.5549861963832724</v>
      </c>
      <c r="O9386" s="19"/>
      <c r="P9386" s="50">
        <v>1.6425632582972605</v>
      </c>
      <c r="R9386" s="9" t="s">
        <v>0</v>
      </c>
    </row>
    <row r="9387" spans="2:18" x14ac:dyDescent="0.2">
      <c r="B9387" s="25">
        <v>9157</v>
      </c>
      <c r="C9387" s="193"/>
      <c r="D9387" s="19">
        <v>3.7858203505010554E-2</v>
      </c>
      <c r="E9387" s="19"/>
      <c r="F9387" s="19">
        <v>1.082383165241944</v>
      </c>
      <c r="G9387" s="19">
        <v>0.30676277470886043</v>
      </c>
      <c r="H9387" s="19"/>
      <c r="I9387" s="19"/>
      <c r="J9387" s="19">
        <v>1.2947866504862249</v>
      </c>
      <c r="K9387" s="19"/>
      <c r="L9387" s="19">
        <v>0.30531168535511455</v>
      </c>
      <c r="M9387" s="19"/>
      <c r="N9387" s="19">
        <v>0.84092380184829618</v>
      </c>
      <c r="O9387" s="19"/>
      <c r="P9387" s="50">
        <v>1.1073529885700655</v>
      </c>
      <c r="R9387" s="9" t="s">
        <v>0</v>
      </c>
    </row>
    <row r="9388" spans="2:18" x14ac:dyDescent="0.2">
      <c r="B9388" s="25">
        <v>9158</v>
      </c>
      <c r="C9388" s="193">
        <v>2.1250240307747297</v>
      </c>
      <c r="D9388" s="19"/>
      <c r="E9388" s="19">
        <v>2.2098618638426193</v>
      </c>
      <c r="F9388" s="19"/>
      <c r="G9388" s="19">
        <v>2.4646683493581767</v>
      </c>
      <c r="H9388" s="19"/>
      <c r="I9388" s="19">
        <v>1.8500130431329915</v>
      </c>
      <c r="J9388" s="19"/>
      <c r="K9388" s="19">
        <v>3.3078291879159374</v>
      </c>
      <c r="L9388" s="19"/>
      <c r="M9388" s="19">
        <v>1.7800659577975164</v>
      </c>
      <c r="N9388" s="19"/>
      <c r="O9388" s="19">
        <v>2.7225096987220452</v>
      </c>
      <c r="P9388" s="50"/>
      <c r="R9388" s="9" t="s">
        <v>0</v>
      </c>
    </row>
    <row r="9389" spans="2:18" x14ac:dyDescent="0.2">
      <c r="B9389" s="25">
        <v>9159</v>
      </c>
      <c r="C9389" s="193"/>
      <c r="D9389" s="19">
        <v>1.392003932166344</v>
      </c>
      <c r="E9389" s="19"/>
      <c r="F9389" s="19">
        <v>0.76516561796533811</v>
      </c>
      <c r="G9389" s="19"/>
      <c r="H9389" s="19">
        <v>0.9559193986843767</v>
      </c>
      <c r="I9389" s="19"/>
      <c r="J9389" s="19">
        <v>1.1645865068530019</v>
      </c>
      <c r="K9389" s="19">
        <v>0.126958429259074</v>
      </c>
      <c r="L9389" s="19"/>
      <c r="M9389" s="19"/>
      <c r="N9389" s="19">
        <v>0.51906259751144401</v>
      </c>
      <c r="O9389" s="19">
        <v>0.28640397859305589</v>
      </c>
      <c r="P9389" s="50"/>
      <c r="R9389" s="9" t="s">
        <v>0</v>
      </c>
    </row>
    <row r="9390" spans="2:18" x14ac:dyDescent="0.2">
      <c r="B9390" s="25">
        <v>9160</v>
      </c>
      <c r="C9390" s="193"/>
      <c r="D9390" s="19">
        <v>0.99474657880494144</v>
      </c>
      <c r="E9390" s="19">
        <v>0.12564931745515626</v>
      </c>
      <c r="F9390" s="19"/>
      <c r="G9390" s="19">
        <v>0.46156424956086073</v>
      </c>
      <c r="H9390" s="19"/>
      <c r="I9390" s="19">
        <v>0.24832109083133522</v>
      </c>
      <c r="J9390" s="19"/>
      <c r="K9390" s="19"/>
      <c r="L9390" s="19">
        <v>0.78639306174392321</v>
      </c>
      <c r="M9390" s="19"/>
      <c r="N9390" s="19">
        <v>0.7693540178022561</v>
      </c>
      <c r="O9390" s="19"/>
      <c r="P9390" s="50">
        <v>0.20472514793917859</v>
      </c>
      <c r="R9390" s="9" t="s">
        <v>0</v>
      </c>
    </row>
    <row r="9391" spans="2:18" x14ac:dyDescent="0.2">
      <c r="B9391" s="25">
        <v>9161</v>
      </c>
      <c r="C9391" s="193">
        <v>0.73090712043708228</v>
      </c>
      <c r="D9391" s="19"/>
      <c r="E9391" s="19">
        <v>8.5998586769571311E-2</v>
      </c>
      <c r="F9391" s="19"/>
      <c r="G9391" s="19"/>
      <c r="H9391" s="19">
        <v>0.19929554411886838</v>
      </c>
      <c r="I9391" s="19">
        <v>0.76705113055069962</v>
      </c>
      <c r="J9391" s="19"/>
      <c r="K9391" s="19"/>
      <c r="L9391" s="19">
        <v>0.52700378177663931</v>
      </c>
      <c r="M9391" s="19"/>
      <c r="N9391" s="19">
        <v>0.14653059343268268</v>
      </c>
      <c r="O9391" s="19">
        <v>0.28247535627313619</v>
      </c>
      <c r="P9391" s="50"/>
      <c r="R9391" s="9" t="s">
        <v>0</v>
      </c>
    </row>
    <row r="9392" spans="2:18" x14ac:dyDescent="0.2">
      <c r="B9392" s="25">
        <v>9162</v>
      </c>
      <c r="C9392" s="193">
        <v>0.54908528889535257</v>
      </c>
      <c r="D9392" s="19"/>
      <c r="E9392" s="19">
        <v>0.80331080156090195</v>
      </c>
      <c r="F9392" s="19"/>
      <c r="G9392" s="19">
        <v>1.2365692902190912</v>
      </c>
      <c r="H9392" s="19"/>
      <c r="I9392" s="19">
        <v>1.0348006807962795</v>
      </c>
      <c r="J9392" s="19"/>
      <c r="K9392" s="19">
        <v>0.56454713531129619</v>
      </c>
      <c r="L9392" s="19"/>
      <c r="M9392" s="19">
        <v>0.69965861799065066</v>
      </c>
      <c r="N9392" s="19"/>
      <c r="O9392" s="19">
        <v>0.30844220296578623</v>
      </c>
      <c r="P9392" s="50"/>
      <c r="R9392" s="9" t="s">
        <v>0</v>
      </c>
    </row>
    <row r="9393" spans="2:18" x14ac:dyDescent="0.2">
      <c r="B9393" s="25">
        <v>9163</v>
      </c>
      <c r="C9393" s="193"/>
      <c r="D9393" s="19">
        <v>1.1300999609803191</v>
      </c>
      <c r="E9393" s="19"/>
      <c r="F9393" s="19">
        <v>0.64004924620460968</v>
      </c>
      <c r="G9393" s="19"/>
      <c r="H9393" s="19">
        <v>1.2287114018838761</v>
      </c>
      <c r="I9393" s="19"/>
      <c r="J9393" s="19">
        <v>1.5572880018275073</v>
      </c>
      <c r="K9393" s="19"/>
      <c r="L9393" s="19">
        <v>1.1332684063982228</v>
      </c>
      <c r="M9393" s="19"/>
      <c r="N9393" s="19">
        <v>0.8027641235680727</v>
      </c>
      <c r="O9393" s="19"/>
      <c r="P9393" s="50">
        <v>0.93178042007325701</v>
      </c>
      <c r="R9393" s="9" t="s">
        <v>0</v>
      </c>
    </row>
    <row r="9394" spans="2:18" x14ac:dyDescent="0.2">
      <c r="B9394" s="25">
        <v>9164</v>
      </c>
      <c r="C9394" s="193">
        <v>0.32290318743193763</v>
      </c>
      <c r="D9394" s="19"/>
      <c r="E9394" s="19">
        <v>0.37531058787084409</v>
      </c>
      <c r="F9394" s="19"/>
      <c r="G9394" s="19">
        <v>0.57949030989838823</v>
      </c>
      <c r="H9394" s="19"/>
      <c r="I9394" s="19">
        <v>3.9031439491200345E-2</v>
      </c>
      <c r="J9394" s="19"/>
      <c r="K9394" s="19">
        <v>0.55917655405769406</v>
      </c>
      <c r="L9394" s="19"/>
      <c r="M9394" s="19">
        <v>0.32261054315629795</v>
      </c>
      <c r="N9394" s="19"/>
      <c r="O9394" s="19"/>
      <c r="P9394" s="50">
        <v>0.72414826602899585</v>
      </c>
      <c r="R9394" s="9" t="s">
        <v>0</v>
      </c>
    </row>
    <row r="9395" spans="2:18" x14ac:dyDescent="0.2">
      <c r="B9395" s="25">
        <v>9165</v>
      </c>
      <c r="C9395" s="193">
        <v>0.81338131225201993</v>
      </c>
      <c r="D9395" s="19"/>
      <c r="E9395" s="19">
        <v>1.0126507456975127</v>
      </c>
      <c r="F9395" s="19"/>
      <c r="G9395" s="19">
        <v>0.2166769466655854</v>
      </c>
      <c r="H9395" s="19"/>
      <c r="I9395" s="19"/>
      <c r="J9395" s="19">
        <v>5.7097710940696933E-2</v>
      </c>
      <c r="K9395" s="19">
        <v>0.32885217546362111</v>
      </c>
      <c r="L9395" s="19"/>
      <c r="M9395" s="19"/>
      <c r="N9395" s="19">
        <v>6.0489935586698636E-2</v>
      </c>
      <c r="O9395" s="19"/>
      <c r="P9395" s="50">
        <v>0.43272108893158201</v>
      </c>
      <c r="R9395" s="9" t="s">
        <v>0</v>
      </c>
    </row>
    <row r="9396" spans="2:18" x14ac:dyDescent="0.2">
      <c r="B9396" s="25">
        <v>9166</v>
      </c>
      <c r="C9396" s="193"/>
      <c r="D9396" s="19">
        <v>1.9215396183612834</v>
      </c>
      <c r="E9396" s="19"/>
      <c r="F9396" s="19">
        <v>1.5451393405631675</v>
      </c>
      <c r="G9396" s="19"/>
      <c r="H9396" s="19">
        <v>1.8677559881151358</v>
      </c>
      <c r="I9396" s="19"/>
      <c r="J9396" s="19">
        <v>2.6613685467351678</v>
      </c>
      <c r="K9396" s="19"/>
      <c r="L9396" s="19">
        <v>1.3663884946048206</v>
      </c>
      <c r="M9396" s="19"/>
      <c r="N9396" s="19">
        <v>2.5505389050602423</v>
      </c>
      <c r="O9396" s="19"/>
      <c r="P9396" s="50">
        <v>2.3598419278702845</v>
      </c>
      <c r="R9396" s="9" t="s">
        <v>0</v>
      </c>
    </row>
    <row r="9397" spans="2:18" x14ac:dyDescent="0.2">
      <c r="B9397" s="25">
        <v>9167</v>
      </c>
      <c r="C9397" s="193">
        <v>1.2802060769677059</v>
      </c>
      <c r="D9397" s="19"/>
      <c r="E9397" s="19">
        <v>2.2394678542455706</v>
      </c>
      <c r="F9397" s="19"/>
      <c r="G9397" s="19">
        <v>1.4737347419276707</v>
      </c>
      <c r="H9397" s="19"/>
      <c r="I9397" s="19">
        <v>1.7429438828004766</v>
      </c>
      <c r="J9397" s="19"/>
      <c r="K9397" s="19">
        <v>1.5450652213701104</v>
      </c>
      <c r="L9397" s="19"/>
      <c r="M9397" s="19">
        <v>1.3086131542262083</v>
      </c>
      <c r="N9397" s="19"/>
      <c r="O9397" s="19">
        <v>1.2292996385646258</v>
      </c>
      <c r="P9397" s="50"/>
      <c r="R9397" s="9" t="s">
        <v>0</v>
      </c>
    </row>
    <row r="9398" spans="2:18" x14ac:dyDescent="0.2">
      <c r="B9398" s="25">
        <v>9168</v>
      </c>
      <c r="C9398" s="193">
        <v>1.3617259938498703</v>
      </c>
      <c r="D9398" s="19"/>
      <c r="E9398" s="19">
        <v>1.8205479657807215</v>
      </c>
      <c r="F9398" s="19"/>
      <c r="G9398" s="19">
        <v>1.8643877647023033</v>
      </c>
      <c r="H9398" s="19"/>
      <c r="I9398" s="19">
        <v>1.1730157171033331</v>
      </c>
      <c r="J9398" s="19"/>
      <c r="K9398" s="19">
        <v>1.932502856956841</v>
      </c>
      <c r="L9398" s="19"/>
      <c r="M9398" s="19">
        <v>2.088964222327224</v>
      </c>
      <c r="N9398" s="19"/>
      <c r="O9398" s="19">
        <v>1.8015745663689027</v>
      </c>
      <c r="P9398" s="50"/>
      <c r="R9398" s="9" t="s">
        <v>0</v>
      </c>
    </row>
    <row r="9399" spans="2:18" x14ac:dyDescent="0.2">
      <c r="B9399" s="25">
        <v>9169</v>
      </c>
      <c r="C9399" s="193"/>
      <c r="D9399" s="19">
        <v>1.7909499880305113</v>
      </c>
      <c r="E9399" s="19"/>
      <c r="F9399" s="19">
        <v>1.0239654386823192</v>
      </c>
      <c r="G9399" s="19"/>
      <c r="H9399" s="19">
        <v>0.40417323381526499</v>
      </c>
      <c r="I9399" s="19"/>
      <c r="J9399" s="19">
        <v>1.3926998289569321</v>
      </c>
      <c r="K9399" s="19"/>
      <c r="L9399" s="19">
        <v>1.1048895592144636</v>
      </c>
      <c r="M9399" s="19"/>
      <c r="N9399" s="19">
        <v>0.53964317682810092</v>
      </c>
      <c r="O9399" s="19"/>
      <c r="P9399" s="50">
        <v>0.8792339962771365</v>
      </c>
      <c r="R9399" s="9" t="s">
        <v>0</v>
      </c>
    </row>
    <row r="9400" spans="2:18" x14ac:dyDescent="0.2">
      <c r="B9400" s="25">
        <v>9170</v>
      </c>
      <c r="C9400" s="193">
        <v>0.9144399503774312</v>
      </c>
      <c r="D9400" s="19"/>
      <c r="E9400" s="19">
        <v>0.14948410381804381</v>
      </c>
      <c r="F9400" s="19"/>
      <c r="G9400" s="19">
        <v>0.310678587934411</v>
      </c>
      <c r="H9400" s="19"/>
      <c r="I9400" s="19">
        <v>0.3254100185146479</v>
      </c>
      <c r="J9400" s="19"/>
      <c r="K9400" s="19">
        <v>0.37064463036847262</v>
      </c>
      <c r="L9400" s="19"/>
      <c r="M9400" s="19">
        <v>1.5055864140229787</v>
      </c>
      <c r="N9400" s="19"/>
      <c r="O9400" s="19">
        <v>6.2207618987918503E-2</v>
      </c>
      <c r="P9400" s="50"/>
      <c r="R9400" s="9" t="s">
        <v>0</v>
      </c>
    </row>
    <row r="9401" spans="2:18" x14ac:dyDescent="0.2">
      <c r="B9401" s="25">
        <v>9171</v>
      </c>
      <c r="C9401" s="193"/>
      <c r="D9401" s="19">
        <v>1.4453153451647762</v>
      </c>
      <c r="E9401" s="19"/>
      <c r="F9401" s="19">
        <v>1.9463865698734828</v>
      </c>
      <c r="G9401" s="19"/>
      <c r="H9401" s="19">
        <v>1.3169002159687051</v>
      </c>
      <c r="I9401" s="19"/>
      <c r="J9401" s="19">
        <v>1.9401542230225874</v>
      </c>
      <c r="K9401" s="19"/>
      <c r="L9401" s="19">
        <v>1.5482652706019107</v>
      </c>
      <c r="M9401" s="19"/>
      <c r="N9401" s="19">
        <v>1.1930093338214298</v>
      </c>
      <c r="O9401" s="19"/>
      <c r="P9401" s="50">
        <v>2.1938327093854393</v>
      </c>
      <c r="R9401" s="9" t="s">
        <v>0</v>
      </c>
    </row>
    <row r="9402" spans="2:18" x14ac:dyDescent="0.2">
      <c r="B9402" s="25">
        <v>9172</v>
      </c>
      <c r="C9402" s="193"/>
      <c r="D9402" s="19">
        <v>0.68313121814709565</v>
      </c>
      <c r="E9402" s="19">
        <v>0.14271710350969075</v>
      </c>
      <c r="F9402" s="19"/>
      <c r="G9402" s="19">
        <v>4.7427270618014127E-2</v>
      </c>
      <c r="H9402" s="19"/>
      <c r="I9402" s="19"/>
      <c r="J9402" s="19">
        <v>0.51037000377658259</v>
      </c>
      <c r="K9402" s="19">
        <v>3.9329546766842222E-2</v>
      </c>
      <c r="L9402" s="19"/>
      <c r="M9402" s="19">
        <v>0.39023626520828419</v>
      </c>
      <c r="N9402" s="19"/>
      <c r="O9402" s="19">
        <v>0.40871665834666193</v>
      </c>
      <c r="P9402" s="50"/>
      <c r="R9402" s="9" t="s">
        <v>0</v>
      </c>
    </row>
    <row r="9403" spans="2:18" x14ac:dyDescent="0.2">
      <c r="B9403" s="25">
        <v>9173</v>
      </c>
      <c r="C9403" s="193">
        <v>0.93600312037843103</v>
      </c>
      <c r="D9403" s="19"/>
      <c r="E9403" s="19">
        <v>1.5540035675150421E-2</v>
      </c>
      <c r="F9403" s="19"/>
      <c r="G9403" s="19">
        <v>0.48337796111729153</v>
      </c>
      <c r="H9403" s="19"/>
      <c r="I9403" s="19"/>
      <c r="J9403" s="19">
        <v>5.3580917408895867E-2</v>
      </c>
      <c r="K9403" s="19"/>
      <c r="L9403" s="19">
        <v>0.32762987525377485</v>
      </c>
      <c r="M9403" s="19">
        <v>0.81917675006331447</v>
      </c>
      <c r="N9403" s="19"/>
      <c r="O9403" s="19"/>
      <c r="P9403" s="50">
        <v>0.20757265676018094</v>
      </c>
      <c r="R9403" s="9" t="s">
        <v>0</v>
      </c>
    </row>
    <row r="9404" spans="2:18" x14ac:dyDescent="0.2">
      <c r="B9404" s="25">
        <v>9174</v>
      </c>
      <c r="C9404" s="193"/>
      <c r="D9404" s="19">
        <v>0.50808509657583811</v>
      </c>
      <c r="E9404" s="19">
        <v>0.40025525116204563</v>
      </c>
      <c r="F9404" s="19"/>
      <c r="G9404" s="19"/>
      <c r="H9404" s="19">
        <v>0.60834068784233319</v>
      </c>
      <c r="I9404" s="19"/>
      <c r="J9404" s="19">
        <v>0.27885013094365357</v>
      </c>
      <c r="K9404" s="19"/>
      <c r="L9404" s="19">
        <v>0.44415736168625763</v>
      </c>
      <c r="M9404" s="19">
        <v>0.41547283436014748</v>
      </c>
      <c r="N9404" s="19"/>
      <c r="O9404" s="19"/>
      <c r="P9404" s="50">
        <v>0.96843083782131556</v>
      </c>
      <c r="R9404" s="9" t="s">
        <v>0</v>
      </c>
    </row>
    <row r="9405" spans="2:18" x14ac:dyDescent="0.2">
      <c r="B9405" s="25">
        <v>9175</v>
      </c>
      <c r="C9405" s="193"/>
      <c r="D9405" s="19">
        <v>3.1421492040226935E-2</v>
      </c>
      <c r="E9405" s="19">
        <v>2.063999560751975</v>
      </c>
      <c r="F9405" s="19"/>
      <c r="G9405" s="19">
        <v>0.30074057516521113</v>
      </c>
      <c r="H9405" s="19"/>
      <c r="I9405" s="19">
        <v>0.59682884059746899</v>
      </c>
      <c r="J9405" s="19"/>
      <c r="K9405" s="19">
        <v>0.26491498296482346</v>
      </c>
      <c r="L9405" s="19"/>
      <c r="M9405" s="19">
        <v>0.5233730808114726</v>
      </c>
      <c r="N9405" s="19"/>
      <c r="O9405" s="19">
        <v>0.8390314371501868</v>
      </c>
      <c r="P9405" s="50"/>
      <c r="R9405" s="9" t="s">
        <v>0</v>
      </c>
    </row>
    <row r="9406" spans="2:18" x14ac:dyDescent="0.2">
      <c r="B9406" s="25">
        <v>9176</v>
      </c>
      <c r="C9406" s="193">
        <v>0.82396064341085695</v>
      </c>
      <c r="D9406" s="19"/>
      <c r="E9406" s="19">
        <v>0.6313077569450628</v>
      </c>
      <c r="F9406" s="19"/>
      <c r="G9406" s="19"/>
      <c r="H9406" s="19">
        <v>0.48911204011871556</v>
      </c>
      <c r="I9406" s="19">
        <v>0.25369407909324759</v>
      </c>
      <c r="J9406" s="19"/>
      <c r="K9406" s="19"/>
      <c r="L9406" s="19">
        <v>0.82666640207027331</v>
      </c>
      <c r="M9406" s="19"/>
      <c r="N9406" s="19">
        <v>6.0280046109202422E-2</v>
      </c>
      <c r="O9406" s="19"/>
      <c r="P9406" s="50">
        <v>0.29195221353946582</v>
      </c>
      <c r="R9406" s="9" t="s">
        <v>0</v>
      </c>
    </row>
    <row r="9407" spans="2:18" x14ac:dyDescent="0.2">
      <c r="B9407" s="25">
        <v>9177</v>
      </c>
      <c r="C9407" s="193"/>
      <c r="D9407" s="19">
        <v>1.2951035038287577</v>
      </c>
      <c r="E9407" s="19"/>
      <c r="F9407" s="19">
        <v>1.2895887782516109</v>
      </c>
      <c r="G9407" s="19"/>
      <c r="H9407" s="19">
        <v>0.72464811177759603</v>
      </c>
      <c r="I9407" s="19"/>
      <c r="J9407" s="19">
        <v>1.5668764015175503</v>
      </c>
      <c r="K9407" s="19"/>
      <c r="L9407" s="19">
        <v>1.3918213349845414</v>
      </c>
      <c r="M9407" s="19"/>
      <c r="N9407" s="19">
        <v>1.4683634375031662</v>
      </c>
      <c r="O9407" s="19"/>
      <c r="P9407" s="50">
        <v>0.98066558343211008</v>
      </c>
      <c r="R9407" s="9" t="s">
        <v>0</v>
      </c>
    </row>
    <row r="9408" spans="2:18" x14ac:dyDescent="0.2">
      <c r="B9408" s="25">
        <v>9178</v>
      </c>
      <c r="C9408" s="193"/>
      <c r="D9408" s="19">
        <v>0.84932371769624171</v>
      </c>
      <c r="E9408" s="19"/>
      <c r="F9408" s="19">
        <v>1.0730844841312241</v>
      </c>
      <c r="G9408" s="19"/>
      <c r="H9408" s="19">
        <v>1.9521449372056638</v>
      </c>
      <c r="I9408" s="19"/>
      <c r="J9408" s="19">
        <v>1.5327424707431077</v>
      </c>
      <c r="K9408" s="19"/>
      <c r="L9408" s="19">
        <v>1.3687421717128805</v>
      </c>
      <c r="M9408" s="19"/>
      <c r="N9408" s="19">
        <v>0.57383376311634837</v>
      </c>
      <c r="O9408" s="19"/>
      <c r="P9408" s="50">
        <v>0.26925065027709949</v>
      </c>
      <c r="R9408" s="9" t="s">
        <v>0</v>
      </c>
    </row>
    <row r="9409" spans="2:18" x14ac:dyDescent="0.2">
      <c r="B9409" s="25">
        <v>9179</v>
      </c>
      <c r="C9409" s="193"/>
      <c r="D9409" s="19">
        <v>0.27944290773292368</v>
      </c>
      <c r="E9409" s="19"/>
      <c r="F9409" s="19">
        <v>1.3449682182014679</v>
      </c>
      <c r="G9409" s="19"/>
      <c r="H9409" s="19">
        <v>1.184410855189636</v>
      </c>
      <c r="I9409" s="19"/>
      <c r="J9409" s="19">
        <v>0.57911699088689772</v>
      </c>
      <c r="K9409" s="19"/>
      <c r="L9409" s="19">
        <v>0.21690419564850985</v>
      </c>
      <c r="M9409" s="19"/>
      <c r="N9409" s="19">
        <v>0.98946300809519627</v>
      </c>
      <c r="O9409" s="19"/>
      <c r="P9409" s="50">
        <v>0.23678952155356681</v>
      </c>
      <c r="R9409" s="9" t="s">
        <v>0</v>
      </c>
    </row>
    <row r="9410" spans="2:18" x14ac:dyDescent="0.2">
      <c r="B9410" s="25">
        <v>9180</v>
      </c>
      <c r="C9410" s="193">
        <v>1.3237744823811908</v>
      </c>
      <c r="D9410" s="19"/>
      <c r="E9410" s="19">
        <v>0.24670653476610371</v>
      </c>
      <c r="F9410" s="19"/>
      <c r="G9410" s="19"/>
      <c r="H9410" s="19">
        <v>0.3251063134977254</v>
      </c>
      <c r="I9410" s="19">
        <v>0.7587049226756275</v>
      </c>
      <c r="J9410" s="19"/>
      <c r="K9410" s="19"/>
      <c r="L9410" s="19">
        <v>6.7700986167433377E-2</v>
      </c>
      <c r="M9410" s="19">
        <v>0.7893970369102663</v>
      </c>
      <c r="N9410" s="19"/>
      <c r="O9410" s="19">
        <v>0.36594210416326184</v>
      </c>
      <c r="P9410" s="50"/>
      <c r="R9410" s="9" t="s">
        <v>0</v>
      </c>
    </row>
    <row r="9411" spans="2:18" x14ac:dyDescent="0.2">
      <c r="B9411" s="25">
        <v>9181</v>
      </c>
      <c r="C9411" s="193">
        <v>1.7522148169890137</v>
      </c>
      <c r="D9411" s="19"/>
      <c r="E9411" s="19">
        <v>0.58797332438779115</v>
      </c>
      <c r="F9411" s="19"/>
      <c r="G9411" s="19">
        <v>1.295091214424047</v>
      </c>
      <c r="H9411" s="19"/>
      <c r="I9411" s="19">
        <v>0.22986954790299244</v>
      </c>
      <c r="J9411" s="19"/>
      <c r="K9411" s="19">
        <v>0.44683146177691591</v>
      </c>
      <c r="L9411" s="19"/>
      <c r="M9411" s="19">
        <v>0.85772093507785796</v>
      </c>
      <c r="N9411" s="19"/>
      <c r="O9411" s="19">
        <v>0.6730643657724602</v>
      </c>
      <c r="P9411" s="50"/>
      <c r="R9411" s="9" t="s">
        <v>0</v>
      </c>
    </row>
    <row r="9412" spans="2:18" x14ac:dyDescent="0.2">
      <c r="B9412" s="25">
        <v>9182</v>
      </c>
      <c r="C9412" s="193">
        <v>0.34386480608654635</v>
      </c>
      <c r="D9412" s="19"/>
      <c r="E9412" s="19">
        <v>0.16735542357734609</v>
      </c>
      <c r="F9412" s="19"/>
      <c r="G9412" s="19"/>
      <c r="H9412" s="19">
        <v>0.30326566088256596</v>
      </c>
      <c r="I9412" s="19">
        <v>0.60254649829836804</v>
      </c>
      <c r="J9412" s="19"/>
      <c r="K9412" s="19"/>
      <c r="L9412" s="19">
        <v>6.0699096323860974E-2</v>
      </c>
      <c r="M9412" s="19"/>
      <c r="N9412" s="19">
        <v>0.12598182479380457</v>
      </c>
      <c r="O9412" s="19"/>
      <c r="P9412" s="50">
        <v>3.8341108598498617E-2</v>
      </c>
      <c r="R9412" s="9" t="s">
        <v>0</v>
      </c>
    </row>
    <row r="9413" spans="2:18" x14ac:dyDescent="0.2">
      <c r="B9413" s="25">
        <v>9183</v>
      </c>
      <c r="C9413" s="193"/>
      <c r="D9413" s="19">
        <v>1.3051803038068188</v>
      </c>
      <c r="E9413" s="19"/>
      <c r="F9413" s="19">
        <v>1.8465935758875991</v>
      </c>
      <c r="G9413" s="19"/>
      <c r="H9413" s="19">
        <v>2.5088013891374126</v>
      </c>
      <c r="I9413" s="19"/>
      <c r="J9413" s="19">
        <v>1.9502280575216415</v>
      </c>
      <c r="K9413" s="19"/>
      <c r="L9413" s="19">
        <v>2.552256227259714</v>
      </c>
      <c r="M9413" s="19"/>
      <c r="N9413" s="19">
        <v>2.3184472235675035</v>
      </c>
      <c r="O9413" s="19"/>
      <c r="P9413" s="50">
        <v>2.0110103713253165</v>
      </c>
      <c r="R9413" s="9" t="s">
        <v>0</v>
      </c>
    </row>
    <row r="9414" spans="2:18" x14ac:dyDescent="0.2">
      <c r="B9414" s="25">
        <v>9184</v>
      </c>
      <c r="C9414" s="193"/>
      <c r="D9414" s="19">
        <v>2.5267895415216679</v>
      </c>
      <c r="E9414" s="19"/>
      <c r="F9414" s="19">
        <v>1.2494833435762911</v>
      </c>
      <c r="G9414" s="19"/>
      <c r="H9414" s="19">
        <v>1.5946051002721924</v>
      </c>
      <c r="I9414" s="19"/>
      <c r="J9414" s="19">
        <v>1.0492034094109077</v>
      </c>
      <c r="K9414" s="19"/>
      <c r="L9414" s="19">
        <v>1.056388693826749</v>
      </c>
      <c r="M9414" s="19"/>
      <c r="N9414" s="19">
        <v>1.6869107685300304</v>
      </c>
      <c r="O9414" s="19"/>
      <c r="P9414" s="50">
        <v>1.3203258910047226</v>
      </c>
      <c r="R9414" s="9" t="s">
        <v>0</v>
      </c>
    </row>
    <row r="9415" spans="2:18" x14ac:dyDescent="0.2">
      <c r="B9415" s="25">
        <v>9185</v>
      </c>
      <c r="C9415" s="193"/>
      <c r="D9415" s="19">
        <v>0.72006920727680901</v>
      </c>
      <c r="E9415" s="19"/>
      <c r="F9415" s="19">
        <v>0.11852888814032479</v>
      </c>
      <c r="G9415" s="19"/>
      <c r="H9415" s="19">
        <v>8.8061672683383704E-2</v>
      </c>
      <c r="I9415" s="19"/>
      <c r="J9415" s="19">
        <v>0.18776492501040579</v>
      </c>
      <c r="K9415" s="19"/>
      <c r="L9415" s="19">
        <v>0.30216375528424716</v>
      </c>
      <c r="M9415" s="19">
        <v>3.9090623352224907E-2</v>
      </c>
      <c r="N9415" s="19"/>
      <c r="O9415" s="19">
        <v>0.16905287379871389</v>
      </c>
      <c r="P9415" s="50"/>
      <c r="R9415" s="9" t="s">
        <v>0</v>
      </c>
    </row>
    <row r="9416" spans="2:18" x14ac:dyDescent="0.2">
      <c r="B9416" s="25">
        <v>9186</v>
      </c>
      <c r="C9416" s="193"/>
      <c r="D9416" s="19">
        <v>1.3315314539761722</v>
      </c>
      <c r="E9416" s="19"/>
      <c r="F9416" s="19">
        <v>0.90756506565237072</v>
      </c>
      <c r="G9416" s="19">
        <v>9.0896756820139452E-2</v>
      </c>
      <c r="H9416" s="19"/>
      <c r="I9416" s="19">
        <v>0.58701871054166244</v>
      </c>
      <c r="J9416" s="19"/>
      <c r="K9416" s="19"/>
      <c r="L9416" s="19">
        <v>0.11888097990040855</v>
      </c>
      <c r="M9416" s="19">
        <v>9.1665262686591614E-2</v>
      </c>
      <c r="N9416" s="19"/>
      <c r="O9416" s="19"/>
      <c r="P9416" s="50">
        <v>0.65827762980871718</v>
      </c>
      <c r="R9416" s="9" t="s">
        <v>0</v>
      </c>
    </row>
    <row r="9417" spans="2:18" x14ac:dyDescent="0.2">
      <c r="B9417" s="25">
        <v>9187</v>
      </c>
      <c r="C9417" s="193">
        <v>1.3160371822273991</v>
      </c>
      <c r="D9417" s="19"/>
      <c r="E9417" s="19">
        <v>1.7919669019079236</v>
      </c>
      <c r="F9417" s="19"/>
      <c r="G9417" s="19">
        <v>1.2707732280203254</v>
      </c>
      <c r="H9417" s="19"/>
      <c r="I9417" s="19">
        <v>0.21738347352348061</v>
      </c>
      <c r="J9417" s="19"/>
      <c r="K9417" s="19">
        <v>1.5774021755636718</v>
      </c>
      <c r="L9417" s="19"/>
      <c r="M9417" s="19">
        <v>0.14440544787302198</v>
      </c>
      <c r="N9417" s="19"/>
      <c r="O9417" s="19">
        <v>0.3794103574264146</v>
      </c>
      <c r="P9417" s="50"/>
      <c r="R9417" s="9" t="s">
        <v>0</v>
      </c>
    </row>
    <row r="9418" spans="2:18" x14ac:dyDescent="0.2">
      <c r="B9418" s="25">
        <v>9188</v>
      </c>
      <c r="C9418" s="193"/>
      <c r="D9418" s="19">
        <v>0.96055897216477848</v>
      </c>
      <c r="E9418" s="19"/>
      <c r="F9418" s="19">
        <v>0.58812172745024838</v>
      </c>
      <c r="G9418" s="19"/>
      <c r="H9418" s="19">
        <v>0.70405318095560299</v>
      </c>
      <c r="I9418" s="19"/>
      <c r="J9418" s="19">
        <v>0.5565491303009511</v>
      </c>
      <c r="K9418" s="19"/>
      <c r="L9418" s="19">
        <v>1.3770266665572526</v>
      </c>
      <c r="M9418" s="19"/>
      <c r="N9418" s="19">
        <v>1.259711358163512</v>
      </c>
      <c r="O9418" s="19"/>
      <c r="P9418" s="50">
        <v>4.0903401995479378E-2</v>
      </c>
      <c r="R9418" s="9" t="s">
        <v>0</v>
      </c>
    </row>
    <row r="9419" spans="2:18" x14ac:dyDescent="0.2">
      <c r="B9419" s="25">
        <v>9189</v>
      </c>
      <c r="C9419" s="193"/>
      <c r="D9419" s="19">
        <v>0.82048464033904822</v>
      </c>
      <c r="E9419" s="19"/>
      <c r="F9419" s="19">
        <v>1.0643916758460956</v>
      </c>
      <c r="G9419" s="19">
        <v>0.29397389413224262</v>
      </c>
      <c r="H9419" s="19"/>
      <c r="I9419" s="19"/>
      <c r="J9419" s="19">
        <v>1.5201107633452871</v>
      </c>
      <c r="K9419" s="19"/>
      <c r="L9419" s="19">
        <v>1.0648983157914722</v>
      </c>
      <c r="M9419" s="19"/>
      <c r="N9419" s="19">
        <v>0.45385793434025612</v>
      </c>
      <c r="O9419" s="19"/>
      <c r="P9419" s="50">
        <v>0.83984635551193809</v>
      </c>
      <c r="R9419" s="9" t="s">
        <v>0</v>
      </c>
    </row>
    <row r="9420" spans="2:18" x14ac:dyDescent="0.2">
      <c r="B9420" s="25">
        <v>9190</v>
      </c>
      <c r="C9420" s="193"/>
      <c r="D9420" s="19">
        <v>0.57980516119196701</v>
      </c>
      <c r="E9420" s="19"/>
      <c r="F9420" s="19">
        <v>1.0242018550910736</v>
      </c>
      <c r="G9420" s="19"/>
      <c r="H9420" s="19">
        <v>0.62149227081745617</v>
      </c>
      <c r="I9420" s="19">
        <v>0.48841626426338858</v>
      </c>
      <c r="J9420" s="19"/>
      <c r="K9420" s="19"/>
      <c r="L9420" s="19">
        <v>2.7158058209073528E-2</v>
      </c>
      <c r="M9420" s="19"/>
      <c r="N9420" s="19">
        <v>0.30399610599336035</v>
      </c>
      <c r="O9420" s="19"/>
      <c r="P9420" s="50">
        <v>7.3788602778358039E-2</v>
      </c>
      <c r="R9420" s="9" t="s">
        <v>0</v>
      </c>
    </row>
    <row r="9421" spans="2:18" x14ac:dyDescent="0.2">
      <c r="B9421" s="25">
        <v>9191</v>
      </c>
      <c r="C9421" s="193"/>
      <c r="D9421" s="19">
        <v>1.6428373259958737</v>
      </c>
      <c r="E9421" s="19"/>
      <c r="F9421" s="19">
        <v>0.73731900177293264</v>
      </c>
      <c r="G9421" s="19"/>
      <c r="H9421" s="19">
        <v>2.9170583435831028</v>
      </c>
      <c r="I9421" s="19"/>
      <c r="J9421" s="19">
        <v>1.609625627159194</v>
      </c>
      <c r="K9421" s="19"/>
      <c r="L9421" s="19">
        <v>2.79193313233369</v>
      </c>
      <c r="M9421" s="19"/>
      <c r="N9421" s="19">
        <v>1.709058762753594</v>
      </c>
      <c r="O9421" s="19"/>
      <c r="P9421" s="50">
        <v>1.1740998698330503</v>
      </c>
      <c r="R9421" s="9" t="s">
        <v>0</v>
      </c>
    </row>
    <row r="9422" spans="2:18" x14ac:dyDescent="0.2">
      <c r="B9422" s="25">
        <v>9192</v>
      </c>
      <c r="C9422" s="193"/>
      <c r="D9422" s="19">
        <v>1.7164089331823444</v>
      </c>
      <c r="E9422" s="19">
        <v>0.4215187062697654</v>
      </c>
      <c r="F9422" s="19"/>
      <c r="G9422" s="19"/>
      <c r="H9422" s="19">
        <v>1.9010281288265676E-2</v>
      </c>
      <c r="I9422" s="19"/>
      <c r="J9422" s="19">
        <v>0.13270461466642927</v>
      </c>
      <c r="K9422" s="19"/>
      <c r="L9422" s="19">
        <v>0.3623549734667536</v>
      </c>
      <c r="M9422" s="19"/>
      <c r="N9422" s="19">
        <v>1.3094855885119054</v>
      </c>
      <c r="O9422" s="19">
        <v>2.6753455986428993E-2</v>
      </c>
      <c r="P9422" s="50"/>
      <c r="R9422" s="9" t="s">
        <v>0</v>
      </c>
    </row>
    <row r="9423" spans="2:18" x14ac:dyDescent="0.2">
      <c r="B9423" s="25">
        <v>9193</v>
      </c>
      <c r="C9423" s="193"/>
      <c r="D9423" s="19">
        <v>0.93463002994252387</v>
      </c>
      <c r="E9423" s="19"/>
      <c r="F9423" s="19">
        <v>0.77032347013233504</v>
      </c>
      <c r="G9423" s="19"/>
      <c r="H9423" s="19">
        <v>0.4965290555897976</v>
      </c>
      <c r="I9423" s="19"/>
      <c r="J9423" s="19">
        <v>0.757571832929819</v>
      </c>
      <c r="K9423" s="19"/>
      <c r="L9423" s="19">
        <v>0.92787998091499435</v>
      </c>
      <c r="M9423" s="19"/>
      <c r="N9423" s="19">
        <v>0.91287906160162402</v>
      </c>
      <c r="O9423" s="19">
        <v>0.29571589717373536</v>
      </c>
      <c r="P9423" s="50"/>
      <c r="R9423" s="9" t="s">
        <v>0</v>
      </c>
    </row>
    <row r="9424" spans="2:18" x14ac:dyDescent="0.2">
      <c r="B9424" s="25">
        <v>9194</v>
      </c>
      <c r="C9424" s="193">
        <v>0.58059999042327981</v>
      </c>
      <c r="D9424" s="19"/>
      <c r="E9424" s="19">
        <v>0.15126235818442121</v>
      </c>
      <c r="F9424" s="19"/>
      <c r="G9424" s="19">
        <v>1.401499964041651</v>
      </c>
      <c r="H9424" s="19"/>
      <c r="I9424" s="19">
        <v>0.50101752562723845</v>
      </c>
      <c r="J9424" s="19"/>
      <c r="K9424" s="19">
        <v>1.7733773013371614</v>
      </c>
      <c r="L9424" s="19"/>
      <c r="M9424" s="19">
        <v>0.78745778242133568</v>
      </c>
      <c r="N9424" s="19"/>
      <c r="O9424" s="19">
        <v>1.3395269641737402</v>
      </c>
      <c r="P9424" s="50"/>
      <c r="R9424" s="9" t="s">
        <v>0</v>
      </c>
    </row>
    <row r="9425" spans="2:18" x14ac:dyDescent="0.2">
      <c r="B9425" s="25">
        <v>9195</v>
      </c>
      <c r="C9425" s="193"/>
      <c r="D9425" s="19">
        <v>0.37881629534052319</v>
      </c>
      <c r="E9425" s="19"/>
      <c r="F9425" s="19">
        <v>1.235177585020913</v>
      </c>
      <c r="G9425" s="19">
        <v>5.4394726514693098E-2</v>
      </c>
      <c r="H9425" s="19"/>
      <c r="I9425" s="19">
        <v>0.2433270640144739</v>
      </c>
      <c r="J9425" s="19"/>
      <c r="K9425" s="19"/>
      <c r="L9425" s="19">
        <v>0.45381966260503592</v>
      </c>
      <c r="M9425" s="19"/>
      <c r="N9425" s="19">
        <v>0.71212996403182838</v>
      </c>
      <c r="O9425" s="19"/>
      <c r="P9425" s="50">
        <v>0.46718184857551148</v>
      </c>
      <c r="R9425" s="9" t="s">
        <v>0</v>
      </c>
    </row>
    <row r="9426" spans="2:18" x14ac:dyDescent="0.2">
      <c r="B9426" s="25">
        <v>9196</v>
      </c>
      <c r="C9426" s="193">
        <v>0.7290787830912232</v>
      </c>
      <c r="D9426" s="19"/>
      <c r="E9426" s="19">
        <v>9.3547004665656366E-2</v>
      </c>
      <c r="F9426" s="19"/>
      <c r="G9426" s="19">
        <v>0.4729581910710921</v>
      </c>
      <c r="H9426" s="19"/>
      <c r="I9426" s="19">
        <v>0.15199885442424554</v>
      </c>
      <c r="J9426" s="19"/>
      <c r="K9426" s="19"/>
      <c r="L9426" s="19">
        <v>0.53565441235651623</v>
      </c>
      <c r="M9426" s="19">
        <v>0.28938111232021924</v>
      </c>
      <c r="N9426" s="19"/>
      <c r="O9426" s="19">
        <v>0.91780591931762323</v>
      </c>
      <c r="P9426" s="50"/>
      <c r="R9426" s="9" t="s">
        <v>0</v>
      </c>
    </row>
    <row r="9427" spans="2:18" x14ac:dyDescent="0.2">
      <c r="B9427" s="25">
        <v>9197</v>
      </c>
      <c r="C9427" s="193">
        <v>0.43600979070421941</v>
      </c>
      <c r="D9427" s="19"/>
      <c r="E9427" s="19">
        <v>0.43663412254816819</v>
      </c>
      <c r="F9427" s="19"/>
      <c r="G9427" s="19"/>
      <c r="H9427" s="19">
        <v>0.37008330416443819</v>
      </c>
      <c r="I9427" s="19"/>
      <c r="J9427" s="19">
        <v>0.79026055535037065</v>
      </c>
      <c r="K9427" s="19">
        <v>0.35944539740339393</v>
      </c>
      <c r="L9427" s="19"/>
      <c r="M9427" s="19"/>
      <c r="N9427" s="19">
        <v>0.2882223674631324</v>
      </c>
      <c r="O9427" s="19"/>
      <c r="P9427" s="50">
        <v>0.71240431649167302</v>
      </c>
      <c r="R9427" s="9" t="s">
        <v>0</v>
      </c>
    </row>
    <row r="9428" spans="2:18" x14ac:dyDescent="0.2">
      <c r="B9428" s="25">
        <v>9198</v>
      </c>
      <c r="C9428" s="193"/>
      <c r="D9428" s="19">
        <v>8.8084451518916709E-2</v>
      </c>
      <c r="E9428" s="19">
        <v>0.45430057659452455</v>
      </c>
      <c r="F9428" s="19"/>
      <c r="G9428" s="19">
        <v>0.58831143302364852</v>
      </c>
      <c r="H9428" s="19"/>
      <c r="I9428" s="19"/>
      <c r="J9428" s="19">
        <v>0.6005867766827262</v>
      </c>
      <c r="K9428" s="19">
        <v>4.7006742790663353E-3</v>
      </c>
      <c r="L9428" s="19"/>
      <c r="M9428" s="19">
        <v>1.0259474616984929</v>
      </c>
      <c r="N9428" s="19"/>
      <c r="O9428" s="19">
        <v>0.67903364340478178</v>
      </c>
      <c r="P9428" s="50"/>
      <c r="R9428" s="9" t="s">
        <v>0</v>
      </c>
    </row>
    <row r="9429" spans="2:18" x14ac:dyDescent="0.2">
      <c r="B9429" s="25">
        <v>9199</v>
      </c>
      <c r="C9429" s="193">
        <v>0.74845001885464912</v>
      </c>
      <c r="D9429" s="19"/>
      <c r="E9429" s="19"/>
      <c r="F9429" s="19">
        <v>0.71201805828925657</v>
      </c>
      <c r="G9429" s="19"/>
      <c r="H9429" s="19">
        <v>1.1702003750544299</v>
      </c>
      <c r="I9429" s="19">
        <v>0.12442332156199429</v>
      </c>
      <c r="J9429" s="19"/>
      <c r="K9429" s="19">
        <v>0.63651528308178085</v>
      </c>
      <c r="L9429" s="19"/>
      <c r="M9429" s="19"/>
      <c r="N9429" s="19">
        <v>7.8027075423115141E-2</v>
      </c>
      <c r="O9429" s="19"/>
      <c r="P9429" s="50">
        <v>0.90610433325935291</v>
      </c>
      <c r="R9429" s="9" t="s">
        <v>0</v>
      </c>
    </row>
    <row r="9430" spans="2:18" x14ac:dyDescent="0.2">
      <c r="B9430" s="25">
        <v>9200</v>
      </c>
      <c r="C9430" s="193">
        <v>0.20065555861106774</v>
      </c>
      <c r="D9430" s="19"/>
      <c r="E9430" s="19">
        <v>0.47750015951403224</v>
      </c>
      <c r="F9430" s="19"/>
      <c r="G9430" s="19">
        <v>0.98349026525825556</v>
      </c>
      <c r="H9430" s="19"/>
      <c r="I9430" s="19">
        <v>0.44660999541622359</v>
      </c>
      <c r="J9430" s="19"/>
      <c r="K9430" s="19">
        <v>1.2153118998903296</v>
      </c>
      <c r="L9430" s="19"/>
      <c r="M9430" s="19">
        <v>0.57240408571481183</v>
      </c>
      <c r="N9430" s="19"/>
      <c r="O9430" s="19">
        <v>0.5976014017258533</v>
      </c>
      <c r="P9430" s="50"/>
      <c r="R9430" s="9" t="s">
        <v>0</v>
      </c>
    </row>
    <row r="9431" spans="2:18" x14ac:dyDescent="0.2">
      <c r="B9431" s="25">
        <v>9201</v>
      </c>
      <c r="C9431" s="193">
        <v>2.077491014051946</v>
      </c>
      <c r="D9431" s="19"/>
      <c r="E9431" s="19">
        <v>1.4486762441876109</v>
      </c>
      <c r="F9431" s="19"/>
      <c r="G9431" s="19">
        <v>1.8633253118493711</v>
      </c>
      <c r="H9431" s="19"/>
      <c r="I9431" s="19">
        <v>1.6020454684250605</v>
      </c>
      <c r="J9431" s="19"/>
      <c r="K9431" s="19">
        <v>2.267939129534267</v>
      </c>
      <c r="L9431" s="19"/>
      <c r="M9431" s="19">
        <v>0.55392167514747181</v>
      </c>
      <c r="N9431" s="19"/>
      <c r="O9431" s="19">
        <v>0.85005641602233739</v>
      </c>
      <c r="P9431" s="50"/>
      <c r="R9431" s="9" t="s">
        <v>0</v>
      </c>
    </row>
    <row r="9432" spans="2:18" x14ac:dyDescent="0.2">
      <c r="B9432" s="25">
        <v>9202</v>
      </c>
      <c r="C9432" s="193">
        <v>0.41808421540180002</v>
      </c>
      <c r="D9432" s="19"/>
      <c r="E9432" s="19">
        <v>0.68211253297518326</v>
      </c>
      <c r="F9432" s="19"/>
      <c r="G9432" s="19">
        <v>0.91882771738009528</v>
      </c>
      <c r="H9432" s="19"/>
      <c r="I9432" s="19">
        <v>0.22546068935886088</v>
      </c>
      <c r="J9432" s="19"/>
      <c r="K9432" s="19">
        <v>0.6725209076616443</v>
      </c>
      <c r="L9432" s="19"/>
      <c r="M9432" s="19">
        <v>1.586364987323833</v>
      </c>
      <c r="N9432" s="19"/>
      <c r="O9432" s="19">
        <v>6.4072840664291517E-2</v>
      </c>
      <c r="P9432" s="50"/>
      <c r="R9432" s="9" t="s">
        <v>0</v>
      </c>
    </row>
    <row r="9433" spans="2:18" x14ac:dyDescent="0.2">
      <c r="B9433" s="25">
        <v>9203</v>
      </c>
      <c r="C9433" s="193">
        <v>0.70775286102935342</v>
      </c>
      <c r="D9433" s="19"/>
      <c r="E9433" s="19">
        <v>0.92877686362974166</v>
      </c>
      <c r="F9433" s="19"/>
      <c r="G9433" s="19">
        <v>1.5576804555359505</v>
      </c>
      <c r="H9433" s="19"/>
      <c r="I9433" s="19">
        <v>0.47489123300032449</v>
      </c>
      <c r="J9433" s="19"/>
      <c r="K9433" s="19">
        <v>1.148187560328759</v>
      </c>
      <c r="L9433" s="19"/>
      <c r="M9433" s="19">
        <v>1.5347877466390987</v>
      </c>
      <c r="N9433" s="19"/>
      <c r="O9433" s="19">
        <v>1.1316584918272445</v>
      </c>
      <c r="P9433" s="50"/>
      <c r="R9433" s="9" t="s">
        <v>0</v>
      </c>
    </row>
    <row r="9434" spans="2:18" x14ac:dyDescent="0.2">
      <c r="B9434" s="25">
        <v>9204</v>
      </c>
      <c r="C9434" s="193">
        <v>1.5062469893647722E-2</v>
      </c>
      <c r="D9434" s="19"/>
      <c r="E9434" s="19">
        <v>0.38280429681300188</v>
      </c>
      <c r="F9434" s="19"/>
      <c r="G9434" s="19">
        <v>0.26519009564545343</v>
      </c>
      <c r="H9434" s="19"/>
      <c r="I9434" s="19"/>
      <c r="J9434" s="19">
        <v>0.22004006394112366</v>
      </c>
      <c r="K9434" s="19">
        <v>0.28178094774010298</v>
      </c>
      <c r="L9434" s="19"/>
      <c r="M9434" s="19">
        <v>0.22811851063221211</v>
      </c>
      <c r="N9434" s="19"/>
      <c r="O9434" s="19"/>
      <c r="P9434" s="50">
        <v>0.70885631679757011</v>
      </c>
      <c r="R9434" s="9" t="s">
        <v>0</v>
      </c>
    </row>
    <row r="9435" spans="2:18" x14ac:dyDescent="0.2">
      <c r="B9435" s="25">
        <v>9205</v>
      </c>
      <c r="C9435" s="193">
        <v>1.4270087857559901</v>
      </c>
      <c r="D9435" s="19"/>
      <c r="E9435" s="19"/>
      <c r="F9435" s="19">
        <v>0.30176366597434462</v>
      </c>
      <c r="G9435" s="19">
        <v>0.63864431686831191</v>
      </c>
      <c r="H9435" s="19"/>
      <c r="I9435" s="19">
        <v>0.93700076922084119</v>
      </c>
      <c r="J9435" s="19"/>
      <c r="K9435" s="19">
        <v>1.1739199417191843</v>
      </c>
      <c r="L9435" s="19"/>
      <c r="M9435" s="19">
        <v>0.96679093299260999</v>
      </c>
      <c r="N9435" s="19"/>
      <c r="O9435" s="19">
        <v>1.6274941728159587</v>
      </c>
      <c r="P9435" s="50"/>
      <c r="R9435" s="9" t="s">
        <v>0</v>
      </c>
    </row>
    <row r="9436" spans="2:18" x14ac:dyDescent="0.2">
      <c r="B9436" s="25">
        <v>9206</v>
      </c>
      <c r="C9436" s="193">
        <v>1.3201643604969677</v>
      </c>
      <c r="D9436" s="19"/>
      <c r="E9436" s="19">
        <v>0.86831349609457564</v>
      </c>
      <c r="F9436" s="19"/>
      <c r="G9436" s="19">
        <v>1.6844417034213752</v>
      </c>
      <c r="H9436" s="19"/>
      <c r="I9436" s="19">
        <v>1.6714810119293213</v>
      </c>
      <c r="J9436" s="19"/>
      <c r="K9436" s="19">
        <v>1.2492268695067317</v>
      </c>
      <c r="L9436" s="19"/>
      <c r="M9436" s="19">
        <v>0.48943594756062181</v>
      </c>
      <c r="N9436" s="19"/>
      <c r="O9436" s="19">
        <v>2.0426315302208393</v>
      </c>
      <c r="P9436" s="50"/>
      <c r="R9436" s="9" t="s">
        <v>0</v>
      </c>
    </row>
    <row r="9437" spans="2:18" x14ac:dyDescent="0.2">
      <c r="B9437" s="25">
        <v>9207</v>
      </c>
      <c r="C9437" s="193">
        <v>2.2763087106824216</v>
      </c>
      <c r="D9437" s="19"/>
      <c r="E9437" s="19">
        <v>2.5823155065045125</v>
      </c>
      <c r="F9437" s="19"/>
      <c r="G9437" s="19">
        <v>2.5836684367314726</v>
      </c>
      <c r="H9437" s="19"/>
      <c r="I9437" s="19">
        <v>2.5665201397808559</v>
      </c>
      <c r="J9437" s="19"/>
      <c r="K9437" s="19">
        <v>1.5591930228916393</v>
      </c>
      <c r="L9437" s="19"/>
      <c r="M9437" s="19">
        <v>2.5443931803826971</v>
      </c>
      <c r="N9437" s="19"/>
      <c r="O9437" s="19">
        <v>2.9253180206495011</v>
      </c>
      <c r="P9437" s="50"/>
      <c r="R9437" s="9" t="s">
        <v>0</v>
      </c>
    </row>
    <row r="9438" spans="2:18" x14ac:dyDescent="0.2">
      <c r="B9438" s="25">
        <v>9208</v>
      </c>
      <c r="C9438" s="193">
        <v>1.0018411504261098</v>
      </c>
      <c r="D9438" s="19"/>
      <c r="E9438" s="19">
        <v>0.62030286082619601</v>
      </c>
      <c r="F9438" s="19"/>
      <c r="G9438" s="19"/>
      <c r="H9438" s="19">
        <v>4.9232707190046035E-2</v>
      </c>
      <c r="I9438" s="19">
        <v>0.44010291810800334</v>
      </c>
      <c r="J9438" s="19"/>
      <c r="K9438" s="19">
        <v>1.0523217797393234</v>
      </c>
      <c r="L9438" s="19"/>
      <c r="M9438" s="19">
        <v>1.367087638451862</v>
      </c>
      <c r="N9438" s="19"/>
      <c r="O9438" s="19">
        <v>1.3446150177786194</v>
      </c>
      <c r="P9438" s="50"/>
      <c r="R9438" s="9" t="s">
        <v>0</v>
      </c>
    </row>
    <row r="9439" spans="2:18" x14ac:dyDescent="0.2">
      <c r="B9439" s="25">
        <v>9209</v>
      </c>
      <c r="C9439" s="193">
        <v>0.56305642933961786</v>
      </c>
      <c r="D9439" s="19"/>
      <c r="E9439" s="19">
        <v>1.4719325328699759</v>
      </c>
      <c r="F9439" s="19"/>
      <c r="G9439" s="19">
        <v>0.46921098220078722</v>
      </c>
      <c r="H9439" s="19"/>
      <c r="I9439" s="19">
        <v>0.46731993521639059</v>
      </c>
      <c r="J9439" s="19"/>
      <c r="K9439" s="19">
        <v>0.2963201938314467</v>
      </c>
      <c r="L9439" s="19"/>
      <c r="M9439" s="19">
        <v>0.31193257273568775</v>
      </c>
      <c r="N9439" s="19"/>
      <c r="O9439" s="19">
        <v>0.5126613660596353</v>
      </c>
      <c r="P9439" s="50"/>
      <c r="R9439" s="9" t="s">
        <v>0</v>
      </c>
    </row>
    <row r="9440" spans="2:18" x14ac:dyDescent="0.2">
      <c r="B9440" s="25">
        <v>9210</v>
      </c>
      <c r="C9440" s="193"/>
      <c r="D9440" s="19">
        <v>9.8127333395976887E-2</v>
      </c>
      <c r="E9440" s="19"/>
      <c r="F9440" s="19">
        <v>0.77887645187643917</v>
      </c>
      <c r="G9440" s="19"/>
      <c r="H9440" s="19">
        <v>0.8613359932892013</v>
      </c>
      <c r="I9440" s="19"/>
      <c r="J9440" s="19">
        <v>1.7420457258956494</v>
      </c>
      <c r="K9440" s="19"/>
      <c r="L9440" s="19">
        <v>0.40332307892111657</v>
      </c>
      <c r="M9440" s="19">
        <v>0.41619788271663616</v>
      </c>
      <c r="N9440" s="19"/>
      <c r="O9440" s="19"/>
      <c r="P9440" s="50">
        <v>0.92829126441350096</v>
      </c>
      <c r="R9440" s="9" t="s">
        <v>0</v>
      </c>
    </row>
    <row r="9441" spans="2:18" x14ac:dyDescent="0.2">
      <c r="B9441" s="25">
        <v>9211</v>
      </c>
      <c r="C9441" s="193">
        <v>0.12406927098201828</v>
      </c>
      <c r="D9441" s="19"/>
      <c r="E9441" s="19">
        <v>0.33481991848171927</v>
      </c>
      <c r="F9441" s="19"/>
      <c r="G9441" s="19">
        <v>0.40440904780221248</v>
      </c>
      <c r="H9441" s="19"/>
      <c r="I9441" s="19"/>
      <c r="J9441" s="19">
        <v>0.558094223031947</v>
      </c>
      <c r="K9441" s="19">
        <v>0.20520875778096595</v>
      </c>
      <c r="L9441" s="19"/>
      <c r="M9441" s="19"/>
      <c r="N9441" s="19">
        <v>0.58688358428159881</v>
      </c>
      <c r="O9441" s="19">
        <v>0.35099157379007223</v>
      </c>
      <c r="P9441" s="50"/>
      <c r="R9441" s="9" t="s">
        <v>0</v>
      </c>
    </row>
    <row r="9442" spans="2:18" x14ac:dyDescent="0.2">
      <c r="B9442" s="25">
        <v>9212</v>
      </c>
      <c r="C9442" s="193"/>
      <c r="D9442" s="19">
        <v>0.65038155896099226</v>
      </c>
      <c r="E9442" s="19"/>
      <c r="F9442" s="19">
        <v>0.62788898690234263</v>
      </c>
      <c r="G9442" s="19">
        <v>6.9432705436047416E-3</v>
      </c>
      <c r="H9442" s="19"/>
      <c r="I9442" s="19"/>
      <c r="J9442" s="19">
        <v>9.0270716452790861E-2</v>
      </c>
      <c r="K9442" s="19"/>
      <c r="L9442" s="19">
        <v>1.6190621366377784</v>
      </c>
      <c r="M9442" s="19"/>
      <c r="N9442" s="19">
        <v>0.29448127153130416</v>
      </c>
      <c r="O9442" s="19"/>
      <c r="P9442" s="50">
        <v>0.50593928243519215</v>
      </c>
      <c r="R9442" s="9" t="s">
        <v>0</v>
      </c>
    </row>
    <row r="9443" spans="2:18" x14ac:dyDescent="0.2">
      <c r="B9443" s="25">
        <v>9213</v>
      </c>
      <c r="C9443" s="193"/>
      <c r="D9443" s="19">
        <v>0.37902651999600945</v>
      </c>
      <c r="E9443" s="19"/>
      <c r="F9443" s="19">
        <v>1.5497514505089762</v>
      </c>
      <c r="G9443" s="19"/>
      <c r="H9443" s="19">
        <v>0.64927066904561581</v>
      </c>
      <c r="I9443" s="19"/>
      <c r="J9443" s="19">
        <v>0.83650052337550607</v>
      </c>
      <c r="K9443" s="19">
        <v>6.8707291472602572E-2</v>
      </c>
      <c r="L9443" s="19"/>
      <c r="M9443" s="19"/>
      <c r="N9443" s="19">
        <v>0.85363837530848274</v>
      </c>
      <c r="O9443" s="19"/>
      <c r="P9443" s="50">
        <v>0.44095280997726638</v>
      </c>
      <c r="R9443" s="9" t="s">
        <v>0</v>
      </c>
    </row>
    <row r="9444" spans="2:18" x14ac:dyDescent="0.2">
      <c r="B9444" s="25">
        <v>9214</v>
      </c>
      <c r="C9444" s="193"/>
      <c r="D9444" s="19">
        <v>0.24470362082731617</v>
      </c>
      <c r="E9444" s="19"/>
      <c r="F9444" s="19">
        <v>0.30978397336576069</v>
      </c>
      <c r="G9444" s="19"/>
      <c r="H9444" s="19">
        <v>0.69432369947984629</v>
      </c>
      <c r="I9444" s="19"/>
      <c r="J9444" s="19">
        <v>0.12453221214749485</v>
      </c>
      <c r="K9444" s="19"/>
      <c r="L9444" s="19">
        <v>5.6718942635346159E-2</v>
      </c>
      <c r="M9444" s="19">
        <v>0.77281881656368956</v>
      </c>
      <c r="N9444" s="19"/>
      <c r="O9444" s="19"/>
      <c r="P9444" s="50">
        <v>0.73543762957995507</v>
      </c>
      <c r="R9444" s="9" t="s">
        <v>0</v>
      </c>
    </row>
    <row r="9445" spans="2:18" x14ac:dyDescent="0.2">
      <c r="B9445" s="25">
        <v>9215</v>
      </c>
      <c r="C9445" s="193"/>
      <c r="D9445" s="19">
        <v>1.636564302315235</v>
      </c>
      <c r="E9445" s="19"/>
      <c r="F9445" s="19">
        <v>1.1094266150685261</v>
      </c>
      <c r="G9445" s="19"/>
      <c r="H9445" s="19">
        <v>1.4440720183637734</v>
      </c>
      <c r="I9445" s="19"/>
      <c r="J9445" s="19">
        <v>1.2250507613838526</v>
      </c>
      <c r="K9445" s="19"/>
      <c r="L9445" s="19">
        <v>1.356069382246553</v>
      </c>
      <c r="M9445" s="19"/>
      <c r="N9445" s="19">
        <v>1.1098326883623504</v>
      </c>
      <c r="O9445" s="19"/>
      <c r="P9445" s="50">
        <v>1.2012595825155032</v>
      </c>
      <c r="R9445" s="9" t="s">
        <v>0</v>
      </c>
    </row>
    <row r="9446" spans="2:18" x14ac:dyDescent="0.2">
      <c r="B9446" s="25">
        <v>9216</v>
      </c>
      <c r="C9446" s="193">
        <v>0.29705132452618566</v>
      </c>
      <c r="D9446" s="19"/>
      <c r="E9446" s="19">
        <v>1.3574192299259595</v>
      </c>
      <c r="F9446" s="19"/>
      <c r="G9446" s="19">
        <v>0.74058969261499119</v>
      </c>
      <c r="H9446" s="19"/>
      <c r="I9446" s="19">
        <v>0.7889984994154563</v>
      </c>
      <c r="J9446" s="19"/>
      <c r="K9446" s="19">
        <v>0.12090755654828213</v>
      </c>
      <c r="L9446" s="19"/>
      <c r="M9446" s="19">
        <v>0.11367679221835389</v>
      </c>
      <c r="N9446" s="19"/>
      <c r="O9446" s="19">
        <v>1.1271223542872728</v>
      </c>
      <c r="P9446" s="50"/>
      <c r="R9446" s="9" t="s">
        <v>0</v>
      </c>
    </row>
    <row r="9447" spans="2:18" x14ac:dyDescent="0.2">
      <c r="B9447" s="25">
        <v>9217</v>
      </c>
      <c r="C9447" s="193">
        <v>1.3526104820777185</v>
      </c>
      <c r="D9447" s="19"/>
      <c r="E9447" s="19">
        <v>1.8414575219023939</v>
      </c>
      <c r="F9447" s="19"/>
      <c r="G9447" s="19">
        <v>1.6812651263735112</v>
      </c>
      <c r="H9447" s="19"/>
      <c r="I9447" s="19">
        <v>0.74189050567704862</v>
      </c>
      <c r="J9447" s="19"/>
      <c r="K9447" s="19">
        <v>0.49741751635783199</v>
      </c>
      <c r="L9447" s="19"/>
      <c r="M9447" s="19">
        <v>1.976372405964874</v>
      </c>
      <c r="N9447" s="19"/>
      <c r="O9447" s="19">
        <v>1.4186576662317278</v>
      </c>
      <c r="P9447" s="50"/>
      <c r="R9447" s="9" t="s">
        <v>0</v>
      </c>
    </row>
    <row r="9448" spans="2:18" x14ac:dyDescent="0.2">
      <c r="B9448" s="25">
        <v>9218</v>
      </c>
      <c r="C9448" s="193">
        <v>0.49556435780782565</v>
      </c>
      <c r="D9448" s="19"/>
      <c r="E9448" s="19">
        <v>0.92744223826732286</v>
      </c>
      <c r="F9448" s="19"/>
      <c r="G9448" s="19"/>
      <c r="H9448" s="19">
        <v>0.14089718320314387</v>
      </c>
      <c r="I9448" s="19">
        <v>0.79970423000161184</v>
      </c>
      <c r="J9448" s="19"/>
      <c r="K9448" s="19">
        <v>0.99397688627489877</v>
      </c>
      <c r="L9448" s="19"/>
      <c r="M9448" s="19">
        <v>1.2584776568926233</v>
      </c>
      <c r="N9448" s="19"/>
      <c r="O9448" s="19">
        <v>0.14693574719056191</v>
      </c>
      <c r="P9448" s="50"/>
      <c r="R9448" s="9" t="s">
        <v>0</v>
      </c>
    </row>
    <row r="9449" spans="2:18" x14ac:dyDescent="0.2">
      <c r="B9449" s="25">
        <v>9219</v>
      </c>
      <c r="C9449" s="193">
        <v>0.1435010350329905</v>
      </c>
      <c r="D9449" s="19"/>
      <c r="E9449" s="19"/>
      <c r="F9449" s="19">
        <v>6.4375476476384877E-2</v>
      </c>
      <c r="G9449" s="19">
        <v>0.10880894623193116</v>
      </c>
      <c r="H9449" s="19"/>
      <c r="I9449" s="19">
        <v>1.0664220895470313</v>
      </c>
      <c r="J9449" s="19"/>
      <c r="K9449" s="19">
        <v>0.94878513157999611</v>
      </c>
      <c r="L9449" s="19"/>
      <c r="M9449" s="19">
        <v>0.10388918820494493</v>
      </c>
      <c r="N9449" s="19"/>
      <c r="O9449" s="19">
        <v>4.7315677604114204E-3</v>
      </c>
      <c r="P9449" s="50"/>
      <c r="R9449" s="9" t="s">
        <v>0</v>
      </c>
    </row>
    <row r="9450" spans="2:18" x14ac:dyDescent="0.2">
      <c r="B9450" s="25">
        <v>9220</v>
      </c>
      <c r="C9450" s="193"/>
      <c r="D9450" s="19">
        <v>1.4791048167181671</v>
      </c>
      <c r="E9450" s="19"/>
      <c r="F9450" s="19">
        <v>0.48295423547821081</v>
      </c>
      <c r="G9450" s="19">
        <v>0.1350830925090187</v>
      </c>
      <c r="H9450" s="19"/>
      <c r="I9450" s="19"/>
      <c r="J9450" s="19">
        <v>0.89643372130551291</v>
      </c>
      <c r="K9450" s="19">
        <v>0.33461715896616712</v>
      </c>
      <c r="L9450" s="19"/>
      <c r="M9450" s="19"/>
      <c r="N9450" s="19">
        <v>0.75877145778094712</v>
      </c>
      <c r="O9450" s="19"/>
      <c r="P9450" s="50">
        <v>0.49169808145219335</v>
      </c>
      <c r="R9450" s="9" t="s">
        <v>0</v>
      </c>
    </row>
    <row r="9451" spans="2:18" x14ac:dyDescent="0.2">
      <c r="B9451" s="25">
        <v>9221</v>
      </c>
      <c r="C9451" s="193">
        <v>0.12340761405062194</v>
      </c>
      <c r="D9451" s="19"/>
      <c r="E9451" s="19"/>
      <c r="F9451" s="19">
        <v>0.49829379766985271</v>
      </c>
      <c r="G9451" s="19">
        <v>0.38306165964109806</v>
      </c>
      <c r="H9451" s="19"/>
      <c r="I9451" s="19">
        <v>0.12290339674781357</v>
      </c>
      <c r="J9451" s="19"/>
      <c r="K9451" s="19"/>
      <c r="L9451" s="19">
        <v>6.7686983288303457E-2</v>
      </c>
      <c r="M9451" s="19"/>
      <c r="N9451" s="19">
        <v>0.37035854205395263</v>
      </c>
      <c r="O9451" s="19"/>
      <c r="P9451" s="50">
        <v>0.26892272517898841</v>
      </c>
      <c r="R9451" s="9" t="s">
        <v>0</v>
      </c>
    </row>
    <row r="9452" spans="2:18" x14ac:dyDescent="0.2">
      <c r="B9452" s="25">
        <v>9222</v>
      </c>
      <c r="C9452" s="193">
        <v>0.21548878380088188</v>
      </c>
      <c r="D9452" s="19"/>
      <c r="E9452" s="19"/>
      <c r="F9452" s="19">
        <v>2.7609618550369353E-2</v>
      </c>
      <c r="G9452" s="19"/>
      <c r="H9452" s="19">
        <v>0.11847717887670438</v>
      </c>
      <c r="I9452" s="19"/>
      <c r="J9452" s="19">
        <v>0.5610585135248356</v>
      </c>
      <c r="K9452" s="19">
        <v>0.10540283422377104</v>
      </c>
      <c r="L9452" s="19"/>
      <c r="M9452" s="19"/>
      <c r="N9452" s="19">
        <v>0.10873507060166034</v>
      </c>
      <c r="O9452" s="19">
        <v>0.53911540335883101</v>
      </c>
      <c r="P9452" s="50"/>
      <c r="R9452" s="9" t="s">
        <v>0</v>
      </c>
    </row>
    <row r="9453" spans="2:18" x14ac:dyDescent="0.2">
      <c r="B9453" s="25">
        <v>9223</v>
      </c>
      <c r="C9453" s="193"/>
      <c r="D9453" s="19">
        <v>7.4747398476631255E-2</v>
      </c>
      <c r="E9453" s="19">
        <v>1.1625384611796874</v>
      </c>
      <c r="F9453" s="19"/>
      <c r="G9453" s="19">
        <v>1.2686663875629176</v>
      </c>
      <c r="H9453" s="19"/>
      <c r="I9453" s="19">
        <v>1.2720551974299967</v>
      </c>
      <c r="J9453" s="19"/>
      <c r="K9453" s="19">
        <v>0.54531124139142284</v>
      </c>
      <c r="L9453" s="19"/>
      <c r="M9453" s="19">
        <v>0.6280454234546462</v>
      </c>
      <c r="N9453" s="19"/>
      <c r="O9453" s="19">
        <v>0.71491630459889499</v>
      </c>
      <c r="P9453" s="50"/>
      <c r="R9453" s="9" t="s">
        <v>0</v>
      </c>
    </row>
    <row r="9454" spans="2:18" x14ac:dyDescent="0.2">
      <c r="B9454" s="25">
        <v>9224</v>
      </c>
      <c r="C9454" s="193"/>
      <c r="D9454" s="19">
        <v>1.2220450207910467E-2</v>
      </c>
      <c r="E9454" s="19">
        <v>0.21704345320238264</v>
      </c>
      <c r="F9454" s="19"/>
      <c r="G9454" s="19"/>
      <c r="H9454" s="19">
        <v>0.2343491932218206</v>
      </c>
      <c r="I9454" s="19"/>
      <c r="J9454" s="19">
        <v>0.71465370580390286</v>
      </c>
      <c r="K9454" s="19">
        <v>0.38388512989982526</v>
      </c>
      <c r="L9454" s="19"/>
      <c r="M9454" s="19">
        <v>1.0429614527553974E-3</v>
      </c>
      <c r="N9454" s="19"/>
      <c r="O9454" s="19"/>
      <c r="P9454" s="50">
        <v>0.23049893943236877</v>
      </c>
      <c r="R9454" s="9" t="s">
        <v>0</v>
      </c>
    </row>
    <row r="9455" spans="2:18" x14ac:dyDescent="0.2">
      <c r="B9455" s="25">
        <v>9225</v>
      </c>
      <c r="C9455" s="193"/>
      <c r="D9455" s="19">
        <v>0.21349571195579903</v>
      </c>
      <c r="E9455" s="19"/>
      <c r="F9455" s="19">
        <v>3.7813445182363292E-2</v>
      </c>
      <c r="G9455" s="19">
        <v>1.8838513833762029E-2</v>
      </c>
      <c r="H9455" s="19"/>
      <c r="I9455" s="19">
        <v>0.54161658814160096</v>
      </c>
      <c r="J9455" s="19"/>
      <c r="K9455" s="19"/>
      <c r="L9455" s="19">
        <v>4.2005657120111783E-2</v>
      </c>
      <c r="M9455" s="19">
        <v>0.43585632967594334</v>
      </c>
      <c r="N9455" s="19"/>
      <c r="O9455" s="19">
        <v>1.4967090202271384E-2</v>
      </c>
      <c r="P9455" s="50"/>
      <c r="R9455" s="9" t="s">
        <v>0</v>
      </c>
    </row>
    <row r="9456" spans="2:18" x14ac:dyDescent="0.2">
      <c r="B9456" s="25">
        <v>9226</v>
      </c>
      <c r="C9456" s="193">
        <v>0.47862074908145186</v>
      </c>
      <c r="D9456" s="19"/>
      <c r="E9456" s="19">
        <v>1.4132444705247382</v>
      </c>
      <c r="F9456" s="19"/>
      <c r="G9456" s="19">
        <v>1.0096315715040893</v>
      </c>
      <c r="H9456" s="19"/>
      <c r="I9456" s="19">
        <v>5.3392615387526071E-2</v>
      </c>
      <c r="J9456" s="19"/>
      <c r="K9456" s="19">
        <v>0.25236697587226209</v>
      </c>
      <c r="L9456" s="19"/>
      <c r="M9456" s="19">
        <v>0.70587079706563893</v>
      </c>
      <c r="N9456" s="19"/>
      <c r="O9456" s="19">
        <v>0.89360914608998709</v>
      </c>
      <c r="P9456" s="50"/>
      <c r="R9456" s="9" t="s">
        <v>0</v>
      </c>
    </row>
    <row r="9457" spans="2:18" x14ac:dyDescent="0.2">
      <c r="B9457" s="25">
        <v>9227</v>
      </c>
      <c r="C9457" s="193"/>
      <c r="D9457" s="19">
        <v>0.68921271561306352</v>
      </c>
      <c r="E9457" s="19"/>
      <c r="F9457" s="19">
        <v>0.91018699526547098</v>
      </c>
      <c r="G9457" s="19">
        <v>0.18994660714535722</v>
      </c>
      <c r="H9457" s="19"/>
      <c r="I9457" s="19">
        <v>0.37875752230758747</v>
      </c>
      <c r="J9457" s="19"/>
      <c r="K9457" s="19"/>
      <c r="L9457" s="19">
        <v>0.3784420580743123</v>
      </c>
      <c r="M9457" s="19"/>
      <c r="N9457" s="19">
        <v>0.33676377099007637</v>
      </c>
      <c r="O9457" s="19"/>
      <c r="P9457" s="50">
        <v>0.56000586246373185</v>
      </c>
      <c r="R9457" s="9" t="s">
        <v>0</v>
      </c>
    </row>
    <row r="9458" spans="2:18" x14ac:dyDescent="0.2">
      <c r="B9458" s="25">
        <v>9228</v>
      </c>
      <c r="C9458" s="193"/>
      <c r="D9458" s="19">
        <v>0.11985513155663512</v>
      </c>
      <c r="E9458" s="19">
        <v>3.5599131531092849E-2</v>
      </c>
      <c r="F9458" s="19"/>
      <c r="G9458" s="19">
        <v>0.61407685807083157</v>
      </c>
      <c r="H9458" s="19"/>
      <c r="I9458" s="19">
        <v>0.36161939253412767</v>
      </c>
      <c r="J9458" s="19"/>
      <c r="K9458" s="19">
        <v>0.68527554536798152</v>
      </c>
      <c r="L9458" s="19"/>
      <c r="M9458" s="19"/>
      <c r="N9458" s="19">
        <v>0.2643583871968197</v>
      </c>
      <c r="O9458" s="19">
        <v>0.87665850225134567</v>
      </c>
      <c r="P9458" s="50"/>
      <c r="R9458" s="9" t="s">
        <v>0</v>
      </c>
    </row>
    <row r="9459" spans="2:18" x14ac:dyDescent="0.2">
      <c r="B9459" s="25">
        <v>9229</v>
      </c>
      <c r="C9459" s="193">
        <v>0.5082853784336101</v>
      </c>
      <c r="D9459" s="19"/>
      <c r="E9459" s="19">
        <v>0.11397218681562267</v>
      </c>
      <c r="F9459" s="19"/>
      <c r="G9459" s="19">
        <v>0.43842637538183488</v>
      </c>
      <c r="H9459" s="19"/>
      <c r="I9459" s="19"/>
      <c r="J9459" s="19">
        <v>0.28847906367637727</v>
      </c>
      <c r="K9459" s="19">
        <v>0.41906537145467115</v>
      </c>
      <c r="L9459" s="19"/>
      <c r="M9459" s="19">
        <v>0.1866074431884468</v>
      </c>
      <c r="N9459" s="19"/>
      <c r="O9459" s="19"/>
      <c r="P9459" s="50">
        <v>1.9951218014235352E-2</v>
      </c>
      <c r="R9459" s="9" t="s">
        <v>0</v>
      </c>
    </row>
    <row r="9460" spans="2:18" x14ac:dyDescent="0.2">
      <c r="B9460" s="25">
        <v>9230</v>
      </c>
      <c r="C9460" s="193"/>
      <c r="D9460" s="19">
        <v>2.4211062666844514</v>
      </c>
      <c r="E9460" s="19"/>
      <c r="F9460" s="19">
        <v>2.2583647016355242</v>
      </c>
      <c r="G9460" s="19"/>
      <c r="H9460" s="19">
        <v>3.2260492242370971</v>
      </c>
      <c r="I9460" s="19"/>
      <c r="J9460" s="19">
        <v>2.8297368194631747</v>
      </c>
      <c r="K9460" s="19"/>
      <c r="L9460" s="19">
        <v>2.5189670946371083</v>
      </c>
      <c r="M9460" s="19"/>
      <c r="N9460" s="19">
        <v>2.4128209332258823</v>
      </c>
      <c r="O9460" s="19"/>
      <c r="P9460" s="50">
        <v>1.9517202122981554</v>
      </c>
      <c r="R9460" s="9" t="s">
        <v>0</v>
      </c>
    </row>
    <row r="9461" spans="2:18" x14ac:dyDescent="0.2">
      <c r="B9461" s="25">
        <v>9231</v>
      </c>
      <c r="C9461" s="193"/>
      <c r="D9461" s="19">
        <v>1.598071066781416</v>
      </c>
      <c r="E9461" s="19"/>
      <c r="F9461" s="19">
        <v>1.6833281847547081</v>
      </c>
      <c r="G9461" s="19"/>
      <c r="H9461" s="19">
        <v>1.606113253475187</v>
      </c>
      <c r="I9461" s="19"/>
      <c r="J9461" s="19">
        <v>1.1886451444462485</v>
      </c>
      <c r="K9461" s="19"/>
      <c r="L9461" s="19">
        <v>1.766232353976066</v>
      </c>
      <c r="M9461" s="19"/>
      <c r="N9461" s="19">
        <v>1.9243781519414147</v>
      </c>
      <c r="O9461" s="19"/>
      <c r="P9461" s="50">
        <v>1.2054725865433986</v>
      </c>
      <c r="R9461" s="9" t="s">
        <v>0</v>
      </c>
    </row>
    <row r="9462" spans="2:18" x14ac:dyDescent="0.2">
      <c r="B9462" s="25">
        <v>9232</v>
      </c>
      <c r="C9462" s="193"/>
      <c r="D9462" s="19">
        <v>0.887784763294858</v>
      </c>
      <c r="E9462" s="19"/>
      <c r="F9462" s="19">
        <v>0.76487000584262821</v>
      </c>
      <c r="G9462" s="19"/>
      <c r="H9462" s="19">
        <v>0.93570546422424206</v>
      </c>
      <c r="I9462" s="19"/>
      <c r="J9462" s="19">
        <v>1.2212533513703383</v>
      </c>
      <c r="K9462" s="19">
        <v>0.91208781557970497</v>
      </c>
      <c r="L9462" s="19"/>
      <c r="M9462" s="19"/>
      <c r="N9462" s="19">
        <v>0.80970325239205598</v>
      </c>
      <c r="O9462" s="19"/>
      <c r="P9462" s="50">
        <v>6.7676016868069316E-2</v>
      </c>
      <c r="R9462" s="9" t="s">
        <v>0</v>
      </c>
    </row>
    <row r="9463" spans="2:18" x14ac:dyDescent="0.2">
      <c r="B9463" s="25">
        <v>9233</v>
      </c>
      <c r="C9463" s="193"/>
      <c r="D9463" s="19">
        <v>0.12029735958077914</v>
      </c>
      <c r="E9463" s="19">
        <v>1.2977208178675159</v>
      </c>
      <c r="F9463" s="19"/>
      <c r="G9463" s="19">
        <v>1.936464782372491E-2</v>
      </c>
      <c r="H9463" s="19"/>
      <c r="I9463" s="19">
        <v>0.88119762347584818</v>
      </c>
      <c r="J9463" s="19"/>
      <c r="K9463" s="19">
        <v>0.91589934168178933</v>
      </c>
      <c r="L9463" s="19"/>
      <c r="M9463" s="19">
        <v>0.71568862211500162</v>
      </c>
      <c r="N9463" s="19"/>
      <c r="O9463" s="19"/>
      <c r="P9463" s="50">
        <v>0.42925924607353844</v>
      </c>
      <c r="R9463" s="9" t="s">
        <v>0</v>
      </c>
    </row>
    <row r="9464" spans="2:18" x14ac:dyDescent="0.2">
      <c r="B9464" s="25">
        <v>9234</v>
      </c>
      <c r="C9464" s="193">
        <v>0.31922889698801998</v>
      </c>
      <c r="D9464" s="19"/>
      <c r="E9464" s="19">
        <v>0.83193415702542373</v>
      </c>
      <c r="F9464" s="19"/>
      <c r="G9464" s="19">
        <v>1.0462158219782527</v>
      </c>
      <c r="H9464" s="19"/>
      <c r="I9464" s="19">
        <v>0.74521382092592969</v>
      </c>
      <c r="J9464" s="19"/>
      <c r="K9464" s="19">
        <v>1.5074479784438011</v>
      </c>
      <c r="L9464" s="19"/>
      <c r="M9464" s="19">
        <v>0.94001421621839243</v>
      </c>
      <c r="N9464" s="19"/>
      <c r="O9464" s="19">
        <v>0.97785896529879224</v>
      </c>
      <c r="P9464" s="50"/>
      <c r="R9464" s="9" t="s">
        <v>0</v>
      </c>
    </row>
    <row r="9465" spans="2:18" x14ac:dyDescent="0.2">
      <c r="B9465" s="25">
        <v>9235</v>
      </c>
      <c r="C9465" s="193"/>
      <c r="D9465" s="19">
        <v>0.91636825440779479</v>
      </c>
      <c r="E9465" s="19"/>
      <c r="F9465" s="19">
        <v>0.18187012741940686</v>
      </c>
      <c r="G9465" s="19"/>
      <c r="H9465" s="19">
        <v>0.96045776867846899</v>
      </c>
      <c r="I9465" s="19"/>
      <c r="J9465" s="19">
        <v>0.33892216346836568</v>
      </c>
      <c r="K9465" s="19">
        <v>1.2679698323472417</v>
      </c>
      <c r="L9465" s="19"/>
      <c r="M9465" s="19">
        <v>7.8329174488130912E-2</v>
      </c>
      <c r="N9465" s="19"/>
      <c r="O9465" s="19">
        <v>0.33491090773448762</v>
      </c>
      <c r="P9465" s="50"/>
      <c r="R9465" s="9" t="s">
        <v>0</v>
      </c>
    </row>
    <row r="9466" spans="2:18" x14ac:dyDescent="0.2">
      <c r="B9466" s="25">
        <v>9236</v>
      </c>
      <c r="C9466" s="193"/>
      <c r="D9466" s="19">
        <v>0.89040299012247182</v>
      </c>
      <c r="E9466" s="19"/>
      <c r="F9466" s="19">
        <v>0.87894664500123654</v>
      </c>
      <c r="G9466" s="19">
        <v>0.3572514245438938</v>
      </c>
      <c r="H9466" s="19"/>
      <c r="I9466" s="19"/>
      <c r="J9466" s="19">
        <v>0.32256602619414732</v>
      </c>
      <c r="K9466" s="19"/>
      <c r="L9466" s="19">
        <v>0.54933276229946626</v>
      </c>
      <c r="M9466" s="19"/>
      <c r="N9466" s="19">
        <v>1.0780294423781662</v>
      </c>
      <c r="O9466" s="19"/>
      <c r="P9466" s="50">
        <v>0.98795894613667312</v>
      </c>
      <c r="R9466" s="9" t="s">
        <v>0</v>
      </c>
    </row>
    <row r="9467" spans="2:18" x14ac:dyDescent="0.2">
      <c r="B9467" s="25">
        <v>9237</v>
      </c>
      <c r="C9467" s="193"/>
      <c r="D9467" s="19">
        <v>1.7605197113511331</v>
      </c>
      <c r="E9467" s="19"/>
      <c r="F9467" s="19">
        <v>1.1919231245984414</v>
      </c>
      <c r="G9467" s="19"/>
      <c r="H9467" s="19">
        <v>1.4198117042080938</v>
      </c>
      <c r="I9467" s="19"/>
      <c r="J9467" s="19">
        <v>2.3301893890156515</v>
      </c>
      <c r="K9467" s="19"/>
      <c r="L9467" s="19">
        <v>2.095675809709411</v>
      </c>
      <c r="M9467" s="19"/>
      <c r="N9467" s="19">
        <v>1.1889356470750538</v>
      </c>
      <c r="O9467" s="19"/>
      <c r="P9467" s="50">
        <v>1.7871527577306874</v>
      </c>
      <c r="R9467" s="9" t="s">
        <v>0</v>
      </c>
    </row>
    <row r="9468" spans="2:18" x14ac:dyDescent="0.2">
      <c r="B9468" s="25">
        <v>9238</v>
      </c>
      <c r="C9468" s="193"/>
      <c r="D9468" s="19">
        <v>1.1320886543461095</v>
      </c>
      <c r="E9468" s="19"/>
      <c r="F9468" s="19">
        <v>0.57207944150551238</v>
      </c>
      <c r="G9468" s="19"/>
      <c r="H9468" s="19">
        <v>0.96797175575562944</v>
      </c>
      <c r="I9468" s="19"/>
      <c r="J9468" s="19">
        <v>1.0391911624347783</v>
      </c>
      <c r="K9468" s="19"/>
      <c r="L9468" s="19">
        <v>0.66101263106551178</v>
      </c>
      <c r="M9468" s="19"/>
      <c r="N9468" s="19">
        <v>1.0841510166545043</v>
      </c>
      <c r="O9468" s="19"/>
      <c r="P9468" s="50">
        <v>0.56485037998827858</v>
      </c>
      <c r="R9468" s="9" t="s">
        <v>0</v>
      </c>
    </row>
    <row r="9469" spans="2:18" x14ac:dyDescent="0.2">
      <c r="B9469" s="25">
        <v>9239</v>
      </c>
      <c r="C9469" s="193"/>
      <c r="D9469" s="19">
        <v>0.558206135172722</v>
      </c>
      <c r="E9469" s="19"/>
      <c r="F9469" s="19">
        <v>0.44575952835704152</v>
      </c>
      <c r="G9469" s="19">
        <v>0.39492111274445296</v>
      </c>
      <c r="H9469" s="19"/>
      <c r="I9469" s="19"/>
      <c r="J9469" s="19">
        <v>0.21735963007328504</v>
      </c>
      <c r="K9469" s="19">
        <v>0.85860761663706131</v>
      </c>
      <c r="L9469" s="19"/>
      <c r="M9469" s="19">
        <v>0.9224033792874391</v>
      </c>
      <c r="N9469" s="19"/>
      <c r="O9469" s="19">
        <v>0.23221953862517977</v>
      </c>
      <c r="P9469" s="50"/>
      <c r="R9469" s="9" t="s">
        <v>0</v>
      </c>
    </row>
    <row r="9470" spans="2:18" x14ac:dyDescent="0.2">
      <c r="B9470" s="25">
        <v>9240</v>
      </c>
      <c r="C9470" s="193">
        <v>0.77854300660365527</v>
      </c>
      <c r="D9470" s="19"/>
      <c r="E9470" s="19">
        <v>0.34288873026181543</v>
      </c>
      <c r="F9470" s="19"/>
      <c r="G9470" s="19"/>
      <c r="H9470" s="19">
        <v>0.78976760988900729</v>
      </c>
      <c r="I9470" s="19"/>
      <c r="J9470" s="19">
        <v>0.5288729444555631</v>
      </c>
      <c r="K9470" s="19">
        <v>0.11110362541849687</v>
      </c>
      <c r="L9470" s="19"/>
      <c r="M9470" s="19"/>
      <c r="N9470" s="19">
        <v>1.1100884808020404</v>
      </c>
      <c r="O9470" s="19"/>
      <c r="P9470" s="50">
        <v>0.24156022272792946</v>
      </c>
      <c r="R9470" s="9" t="s">
        <v>0</v>
      </c>
    </row>
    <row r="9471" spans="2:18" x14ac:dyDescent="0.2">
      <c r="B9471" s="25">
        <v>9241</v>
      </c>
      <c r="C9471" s="193"/>
      <c r="D9471" s="19">
        <v>5.8606697928801563E-2</v>
      </c>
      <c r="E9471" s="19"/>
      <c r="F9471" s="19">
        <v>1.6553372980351946</v>
      </c>
      <c r="G9471" s="19"/>
      <c r="H9471" s="19">
        <v>1.7941226533094605</v>
      </c>
      <c r="I9471" s="19"/>
      <c r="J9471" s="19">
        <v>1.0981148018403624</v>
      </c>
      <c r="K9471" s="19"/>
      <c r="L9471" s="19">
        <v>1.2167836313682481</v>
      </c>
      <c r="M9471" s="19"/>
      <c r="N9471" s="19">
        <v>1.650768352290015</v>
      </c>
      <c r="O9471" s="19"/>
      <c r="P9471" s="50">
        <v>1.3019447916518754</v>
      </c>
      <c r="R9471" s="9" t="s">
        <v>0</v>
      </c>
    </row>
    <row r="9472" spans="2:18" x14ac:dyDescent="0.2">
      <c r="B9472" s="25">
        <v>9242</v>
      </c>
      <c r="C9472" s="193">
        <v>0.42207597732232782</v>
      </c>
      <c r="D9472" s="19"/>
      <c r="E9472" s="19">
        <v>0.14019200363433634</v>
      </c>
      <c r="F9472" s="19"/>
      <c r="G9472" s="19">
        <v>1.2296975754021007E-2</v>
      </c>
      <c r="H9472" s="19"/>
      <c r="I9472" s="19"/>
      <c r="J9472" s="19">
        <v>7.9416210214912658E-2</v>
      </c>
      <c r="K9472" s="19">
        <v>0.27384876207304548</v>
      </c>
      <c r="L9472" s="19"/>
      <c r="M9472" s="19">
        <v>0.27820524800339053</v>
      </c>
      <c r="N9472" s="19"/>
      <c r="O9472" s="19">
        <v>0.55502347538974428</v>
      </c>
      <c r="P9472" s="50"/>
      <c r="R9472" s="9" t="s">
        <v>0</v>
      </c>
    </row>
    <row r="9473" spans="2:18" x14ac:dyDescent="0.2">
      <c r="B9473" s="25">
        <v>9243</v>
      </c>
      <c r="C9473" s="193"/>
      <c r="D9473" s="19">
        <v>8.8172922744606875E-4</v>
      </c>
      <c r="E9473" s="19">
        <v>0.92472748537518346</v>
      </c>
      <c r="F9473" s="19"/>
      <c r="G9473" s="19">
        <v>0.8582236958919317</v>
      </c>
      <c r="H9473" s="19"/>
      <c r="I9473" s="19">
        <v>1.303344828931742</v>
      </c>
      <c r="J9473" s="19"/>
      <c r="K9473" s="19">
        <v>0.83461277998812278</v>
      </c>
      <c r="L9473" s="19"/>
      <c r="M9473" s="19">
        <v>0.45263310617504776</v>
      </c>
      <c r="N9473" s="19"/>
      <c r="O9473" s="19">
        <v>0.53180791600756483</v>
      </c>
      <c r="P9473" s="50"/>
      <c r="R9473" s="9" t="s">
        <v>0</v>
      </c>
    </row>
    <row r="9474" spans="2:18" x14ac:dyDescent="0.2">
      <c r="B9474" s="25">
        <v>9244</v>
      </c>
      <c r="C9474" s="193"/>
      <c r="D9474" s="19">
        <v>1.589695490224309</v>
      </c>
      <c r="E9474" s="19"/>
      <c r="F9474" s="19">
        <v>1.1711631836376917</v>
      </c>
      <c r="G9474" s="19"/>
      <c r="H9474" s="19">
        <v>0.95800947257364943</v>
      </c>
      <c r="I9474" s="19"/>
      <c r="J9474" s="19">
        <v>1.4829659807193556</v>
      </c>
      <c r="K9474" s="19"/>
      <c r="L9474" s="19">
        <v>0.5549232768800445</v>
      </c>
      <c r="M9474" s="19"/>
      <c r="N9474" s="19">
        <v>0.79927070980841652</v>
      </c>
      <c r="O9474" s="19"/>
      <c r="P9474" s="50">
        <v>1.2234893089997938</v>
      </c>
      <c r="R9474" s="9" t="s">
        <v>0</v>
      </c>
    </row>
    <row r="9475" spans="2:18" x14ac:dyDescent="0.2">
      <c r="B9475" s="25">
        <v>9245</v>
      </c>
      <c r="C9475" s="193"/>
      <c r="D9475" s="19">
        <v>0.72268899739806014</v>
      </c>
      <c r="E9475" s="19">
        <v>0.30656826141112065</v>
      </c>
      <c r="F9475" s="19"/>
      <c r="G9475" s="19"/>
      <c r="H9475" s="19">
        <v>3.2299835927904481E-2</v>
      </c>
      <c r="I9475" s="19">
        <v>0.41301272213230117</v>
      </c>
      <c r="J9475" s="19"/>
      <c r="K9475" s="19"/>
      <c r="L9475" s="19">
        <v>1.9870957568313023E-2</v>
      </c>
      <c r="M9475" s="19"/>
      <c r="N9475" s="19">
        <v>0.61357836204287619</v>
      </c>
      <c r="O9475" s="19"/>
      <c r="P9475" s="50">
        <v>3.377919938008677E-2</v>
      </c>
      <c r="R9475" s="9" t="s">
        <v>0</v>
      </c>
    </row>
    <row r="9476" spans="2:18" x14ac:dyDescent="0.2">
      <c r="B9476" s="25">
        <v>9246</v>
      </c>
      <c r="C9476" s="193">
        <v>0.15865691300011606</v>
      </c>
      <c r="D9476" s="19"/>
      <c r="E9476" s="19"/>
      <c r="F9476" s="19">
        <v>0.13424545030236659</v>
      </c>
      <c r="G9476" s="19">
        <v>1.2814068850273772</v>
      </c>
      <c r="H9476" s="19"/>
      <c r="I9476" s="19">
        <v>1.6523224820525249</v>
      </c>
      <c r="J9476" s="19"/>
      <c r="K9476" s="19">
        <v>5.1313446184570746E-2</v>
      </c>
      <c r="L9476" s="19"/>
      <c r="M9476" s="19">
        <v>0.68745787000064773</v>
      </c>
      <c r="N9476" s="19"/>
      <c r="O9476" s="19">
        <v>0.71155631211577675</v>
      </c>
      <c r="P9476" s="50"/>
      <c r="R9476" s="9" t="s">
        <v>0</v>
      </c>
    </row>
    <row r="9477" spans="2:18" x14ac:dyDescent="0.2">
      <c r="B9477" s="25">
        <v>9247</v>
      </c>
      <c r="C9477" s="193">
        <v>0.24350199002723533</v>
      </c>
      <c r="D9477" s="19"/>
      <c r="E9477" s="19">
        <v>0.99895974648404084</v>
      </c>
      <c r="F9477" s="19"/>
      <c r="G9477" s="19">
        <v>1.0186186999468652</v>
      </c>
      <c r="H9477" s="19"/>
      <c r="I9477" s="19">
        <v>0.99837150345969561</v>
      </c>
      <c r="J9477" s="19"/>
      <c r="K9477" s="19">
        <v>0.34222558474118953</v>
      </c>
      <c r="L9477" s="19"/>
      <c r="M9477" s="19">
        <v>0.54883735880006057</v>
      </c>
      <c r="N9477" s="19"/>
      <c r="O9477" s="19">
        <v>0.93139725751527358</v>
      </c>
      <c r="P9477" s="50"/>
      <c r="R9477" s="9" t="s">
        <v>0</v>
      </c>
    </row>
    <row r="9478" spans="2:18" x14ac:dyDescent="0.2">
      <c r="B9478" s="25">
        <v>9248</v>
      </c>
      <c r="C9478" s="193">
        <v>0.9548915841573884</v>
      </c>
      <c r="D9478" s="19"/>
      <c r="E9478" s="19">
        <v>0.6207979760257466</v>
      </c>
      <c r="F9478" s="19"/>
      <c r="G9478" s="19">
        <v>1.4924643244674154</v>
      </c>
      <c r="H9478" s="19"/>
      <c r="I9478" s="19">
        <v>1.3150760705289781</v>
      </c>
      <c r="J9478" s="19"/>
      <c r="K9478" s="19">
        <v>0.23667983764729006</v>
      </c>
      <c r="L9478" s="19"/>
      <c r="M9478" s="19">
        <v>0.25621498959252115</v>
      </c>
      <c r="N9478" s="19"/>
      <c r="O9478" s="19">
        <v>0.84377138256526196</v>
      </c>
      <c r="P9478" s="50"/>
      <c r="R9478" s="9" t="s">
        <v>0</v>
      </c>
    </row>
    <row r="9479" spans="2:18" x14ac:dyDescent="0.2">
      <c r="B9479" s="25">
        <v>9249</v>
      </c>
      <c r="C9479" s="193">
        <v>0.92721190599490744</v>
      </c>
      <c r="D9479" s="19"/>
      <c r="E9479" s="19">
        <v>4.3863771657708717E-2</v>
      </c>
      <c r="F9479" s="19"/>
      <c r="G9479" s="19"/>
      <c r="H9479" s="19">
        <v>0.44614774378379141</v>
      </c>
      <c r="I9479" s="19">
        <v>1.6212033688560084</v>
      </c>
      <c r="J9479" s="19"/>
      <c r="K9479" s="19">
        <v>0.34478835551633463</v>
      </c>
      <c r="L9479" s="19"/>
      <c r="M9479" s="19">
        <v>0.15927926123576974</v>
      </c>
      <c r="N9479" s="19"/>
      <c r="O9479" s="19"/>
      <c r="P9479" s="50">
        <v>0.38926274149441087</v>
      </c>
      <c r="R9479" s="9" t="s">
        <v>0</v>
      </c>
    </row>
    <row r="9480" spans="2:18" x14ac:dyDescent="0.2">
      <c r="B9480" s="25">
        <v>9250</v>
      </c>
      <c r="C9480" s="193">
        <v>1.6619040259668003</v>
      </c>
      <c r="D9480" s="19"/>
      <c r="E9480" s="19">
        <v>0.91415376457412623</v>
      </c>
      <c r="F9480" s="19"/>
      <c r="G9480" s="19">
        <v>0.31773148062382023</v>
      </c>
      <c r="H9480" s="19"/>
      <c r="I9480" s="19">
        <v>1.4339106837118119</v>
      </c>
      <c r="J9480" s="19"/>
      <c r="K9480" s="19">
        <v>1.0311073091069958</v>
      </c>
      <c r="L9480" s="19"/>
      <c r="M9480" s="19">
        <v>0.39622199479600234</v>
      </c>
      <c r="N9480" s="19"/>
      <c r="O9480" s="19">
        <v>0.82231855800056564</v>
      </c>
      <c r="P9480" s="50"/>
      <c r="R9480" s="9" t="s">
        <v>0</v>
      </c>
    </row>
    <row r="9481" spans="2:18" x14ac:dyDescent="0.2">
      <c r="B9481" s="25">
        <v>9251</v>
      </c>
      <c r="C9481" s="193">
        <v>1.1537405660823961</v>
      </c>
      <c r="D9481" s="19"/>
      <c r="E9481" s="19">
        <v>1.1834460409842866</v>
      </c>
      <c r="F9481" s="19"/>
      <c r="G9481" s="19">
        <v>0.56272776925370394</v>
      </c>
      <c r="H9481" s="19"/>
      <c r="I9481" s="19">
        <v>0.78512549459931569</v>
      </c>
      <c r="J9481" s="19"/>
      <c r="K9481" s="19">
        <v>1.109890344429048</v>
      </c>
      <c r="L9481" s="19"/>
      <c r="M9481" s="19">
        <v>0.99382802183356711</v>
      </c>
      <c r="N9481" s="19"/>
      <c r="O9481" s="19">
        <v>0.90162778797366816</v>
      </c>
      <c r="P9481" s="50"/>
      <c r="R9481" s="9" t="s">
        <v>0</v>
      </c>
    </row>
    <row r="9482" spans="2:18" x14ac:dyDescent="0.2">
      <c r="B9482" s="25">
        <v>9252</v>
      </c>
      <c r="C9482" s="193">
        <v>0.22515043983467864</v>
      </c>
      <c r="D9482" s="19"/>
      <c r="E9482" s="19"/>
      <c r="F9482" s="19">
        <v>0.18431801666360687</v>
      </c>
      <c r="G9482" s="19"/>
      <c r="H9482" s="19">
        <v>2.2552021797834563E-4</v>
      </c>
      <c r="I9482" s="19">
        <v>0.27831300738079284</v>
      </c>
      <c r="J9482" s="19"/>
      <c r="K9482" s="19"/>
      <c r="L9482" s="19">
        <v>0.12359843041916661</v>
      </c>
      <c r="M9482" s="19">
        <v>1.2201031390410924</v>
      </c>
      <c r="N9482" s="19"/>
      <c r="O9482" s="19"/>
      <c r="P9482" s="50">
        <v>0.46630145292691116</v>
      </c>
      <c r="R9482" s="9" t="s">
        <v>0</v>
      </c>
    </row>
    <row r="9483" spans="2:18" x14ac:dyDescent="0.2">
      <c r="B9483" s="25">
        <v>9253</v>
      </c>
      <c r="C9483" s="193"/>
      <c r="D9483" s="19">
        <v>4.3565954437654868E-2</v>
      </c>
      <c r="E9483" s="19">
        <v>0.68758366209810506</v>
      </c>
      <c r="F9483" s="19"/>
      <c r="G9483" s="19"/>
      <c r="H9483" s="19">
        <v>0.6154121349119025</v>
      </c>
      <c r="I9483" s="19"/>
      <c r="J9483" s="19">
        <v>0.9651290559916984</v>
      </c>
      <c r="K9483" s="19">
        <v>0.10927435595861847</v>
      </c>
      <c r="L9483" s="19"/>
      <c r="M9483" s="19"/>
      <c r="N9483" s="19">
        <v>0.53083930280884695</v>
      </c>
      <c r="O9483" s="19"/>
      <c r="P9483" s="50">
        <v>0.90975058342812387</v>
      </c>
      <c r="R9483" s="9" t="s">
        <v>0</v>
      </c>
    </row>
    <row r="9484" spans="2:18" x14ac:dyDescent="0.2">
      <c r="B9484" s="25">
        <v>9254</v>
      </c>
      <c r="C9484" s="193">
        <v>0.28928761645534168</v>
      </c>
      <c r="D9484" s="19"/>
      <c r="E9484" s="19">
        <v>0.86939708302260565</v>
      </c>
      <c r="F9484" s="19"/>
      <c r="G9484" s="19">
        <v>0.55443944196170802</v>
      </c>
      <c r="H9484" s="19"/>
      <c r="I9484" s="19"/>
      <c r="J9484" s="19">
        <v>5.0160453005406939E-2</v>
      </c>
      <c r="K9484" s="19">
        <v>0.52708524542751545</v>
      </c>
      <c r="L9484" s="19"/>
      <c r="M9484" s="19">
        <v>1.0299311038424714</v>
      </c>
      <c r="N9484" s="19"/>
      <c r="O9484" s="19"/>
      <c r="P9484" s="50">
        <v>0.6803120415840942</v>
      </c>
      <c r="R9484" s="9" t="s">
        <v>0</v>
      </c>
    </row>
    <row r="9485" spans="2:18" x14ac:dyDescent="0.2">
      <c r="B9485" s="25">
        <v>9255</v>
      </c>
      <c r="C9485" s="193"/>
      <c r="D9485" s="19">
        <v>0.14191726310851144</v>
      </c>
      <c r="E9485" s="19"/>
      <c r="F9485" s="19">
        <v>0.30527335454255605</v>
      </c>
      <c r="G9485" s="19"/>
      <c r="H9485" s="19">
        <v>0.13052424450250374</v>
      </c>
      <c r="I9485" s="19"/>
      <c r="J9485" s="19">
        <v>1.400653019762251E-2</v>
      </c>
      <c r="K9485" s="19"/>
      <c r="L9485" s="19">
        <v>0.28902363799293712</v>
      </c>
      <c r="M9485" s="19">
        <v>0.14017306781490199</v>
      </c>
      <c r="N9485" s="19"/>
      <c r="O9485" s="19"/>
      <c r="P9485" s="50">
        <v>0.46378505688373217</v>
      </c>
      <c r="R9485" s="9" t="s">
        <v>0</v>
      </c>
    </row>
    <row r="9486" spans="2:18" x14ac:dyDescent="0.2">
      <c r="B9486" s="25">
        <v>9256</v>
      </c>
      <c r="C9486" s="193">
        <v>1.3168931221513569</v>
      </c>
      <c r="D9486" s="19"/>
      <c r="E9486" s="19">
        <v>1.6204693101400127</v>
      </c>
      <c r="F9486" s="19"/>
      <c r="G9486" s="19">
        <v>0.97962989428410696</v>
      </c>
      <c r="H9486" s="19"/>
      <c r="I9486" s="19">
        <v>1.0829362004353962</v>
      </c>
      <c r="J9486" s="19"/>
      <c r="K9486" s="19">
        <v>0.72293389550380305</v>
      </c>
      <c r="L9486" s="19"/>
      <c r="M9486" s="19">
        <v>0.57220061361641839</v>
      </c>
      <c r="N9486" s="19"/>
      <c r="O9486" s="19">
        <v>1.7481959012019876</v>
      </c>
      <c r="P9486" s="50"/>
      <c r="R9486" s="9" t="s">
        <v>0</v>
      </c>
    </row>
    <row r="9487" spans="2:18" x14ac:dyDescent="0.2">
      <c r="B9487" s="25">
        <v>9257</v>
      </c>
      <c r="C9487" s="193">
        <v>0.41192144521973673</v>
      </c>
      <c r="D9487" s="19"/>
      <c r="E9487" s="19">
        <v>0.86647871160742018</v>
      </c>
      <c r="F9487" s="19"/>
      <c r="G9487" s="19">
        <v>0.68940692784770286</v>
      </c>
      <c r="H9487" s="19"/>
      <c r="I9487" s="19"/>
      <c r="J9487" s="19">
        <v>0.72623905625980556</v>
      </c>
      <c r="K9487" s="19">
        <v>0.78295838601022172</v>
      </c>
      <c r="L9487" s="19"/>
      <c r="M9487" s="19">
        <v>0.19140140907202599</v>
      </c>
      <c r="N9487" s="19"/>
      <c r="O9487" s="19">
        <v>0.32376079127855334</v>
      </c>
      <c r="P9487" s="50"/>
      <c r="R9487" s="9" t="s">
        <v>0</v>
      </c>
    </row>
    <row r="9488" spans="2:18" x14ac:dyDescent="0.2">
      <c r="B9488" s="25">
        <v>9258</v>
      </c>
      <c r="C9488" s="193"/>
      <c r="D9488" s="19">
        <v>1.0928262197009897</v>
      </c>
      <c r="E9488" s="19"/>
      <c r="F9488" s="19">
        <v>1.045881209643766</v>
      </c>
      <c r="G9488" s="19">
        <v>0.34484009646456776</v>
      </c>
      <c r="H9488" s="19"/>
      <c r="I9488" s="19"/>
      <c r="J9488" s="19">
        <v>0.59792998428538935</v>
      </c>
      <c r="K9488" s="19"/>
      <c r="L9488" s="19">
        <v>0.26834097313216126</v>
      </c>
      <c r="M9488" s="19">
        <v>0.39211589767469218</v>
      </c>
      <c r="N9488" s="19"/>
      <c r="O9488" s="19"/>
      <c r="P9488" s="50">
        <v>0.50323169053411021</v>
      </c>
      <c r="R9488" s="9" t="s">
        <v>0</v>
      </c>
    </row>
    <row r="9489" spans="2:18" x14ac:dyDescent="0.2">
      <c r="B9489" s="25">
        <v>9259</v>
      </c>
      <c r="C9489" s="193">
        <v>0.13875653581476655</v>
      </c>
      <c r="D9489" s="19"/>
      <c r="E9489" s="19">
        <v>1.7234372396481328</v>
      </c>
      <c r="F9489" s="19"/>
      <c r="G9489" s="19">
        <v>0.50831538973392076</v>
      </c>
      <c r="H9489" s="19"/>
      <c r="I9489" s="19">
        <v>0.46846253093210877</v>
      </c>
      <c r="J9489" s="19"/>
      <c r="K9489" s="19">
        <v>0.82940321407734063</v>
      </c>
      <c r="L9489" s="19"/>
      <c r="M9489" s="19">
        <v>1.0845271286122942</v>
      </c>
      <c r="N9489" s="19"/>
      <c r="O9489" s="19">
        <v>1.6610901277494416</v>
      </c>
      <c r="P9489" s="50"/>
      <c r="R9489" s="9" t="s">
        <v>0</v>
      </c>
    </row>
    <row r="9490" spans="2:18" x14ac:dyDescent="0.2">
      <c r="B9490" s="25">
        <v>9260</v>
      </c>
      <c r="C9490" s="193"/>
      <c r="D9490" s="19">
        <v>0.48009797239820878</v>
      </c>
      <c r="E9490" s="19"/>
      <c r="F9490" s="19">
        <v>0.42299697171029266</v>
      </c>
      <c r="G9490" s="19"/>
      <c r="H9490" s="19">
        <v>0.23860850101119432</v>
      </c>
      <c r="I9490" s="19"/>
      <c r="J9490" s="19">
        <v>1.0465923022321806</v>
      </c>
      <c r="K9490" s="19">
        <v>8.8223666224678254E-2</v>
      </c>
      <c r="L9490" s="19"/>
      <c r="M9490" s="19"/>
      <c r="N9490" s="19">
        <v>0.45998942205364335</v>
      </c>
      <c r="O9490" s="19">
        <v>0.45126015957223747</v>
      </c>
      <c r="P9490" s="50"/>
      <c r="R9490" s="9" t="s">
        <v>0</v>
      </c>
    </row>
    <row r="9491" spans="2:18" x14ac:dyDescent="0.2">
      <c r="B9491" s="25">
        <v>9261</v>
      </c>
      <c r="C9491" s="193"/>
      <c r="D9491" s="19">
        <v>0.59673977016026158</v>
      </c>
      <c r="E9491" s="19">
        <v>0.24567967976836722</v>
      </c>
      <c r="F9491" s="19"/>
      <c r="G9491" s="19"/>
      <c r="H9491" s="19">
        <v>0.10820738450648297</v>
      </c>
      <c r="I9491" s="19"/>
      <c r="J9491" s="19">
        <v>0.20438936450178655</v>
      </c>
      <c r="K9491" s="19"/>
      <c r="L9491" s="19">
        <v>0.22025402042344949</v>
      </c>
      <c r="M9491" s="19"/>
      <c r="N9491" s="19">
        <v>0.5846047036497255</v>
      </c>
      <c r="O9491" s="19"/>
      <c r="P9491" s="50">
        <v>0.35560596442333947</v>
      </c>
      <c r="R9491" s="9" t="s">
        <v>0</v>
      </c>
    </row>
    <row r="9492" spans="2:18" x14ac:dyDescent="0.2">
      <c r="B9492" s="25">
        <v>9262</v>
      </c>
      <c r="C9492" s="193"/>
      <c r="D9492" s="19">
        <v>1.0817713108653342</v>
      </c>
      <c r="E9492" s="19"/>
      <c r="F9492" s="19">
        <v>0.25799260729585771</v>
      </c>
      <c r="G9492" s="19"/>
      <c r="H9492" s="19">
        <v>9.0674258075108843E-2</v>
      </c>
      <c r="I9492" s="19">
        <v>0.6916090612005299</v>
      </c>
      <c r="J9492" s="19"/>
      <c r="K9492" s="19">
        <v>0.3127048373677388</v>
      </c>
      <c r="L9492" s="19"/>
      <c r="M9492" s="19"/>
      <c r="N9492" s="19">
        <v>0.23444007752690041</v>
      </c>
      <c r="O9492" s="19">
        <v>0.88480678578798166</v>
      </c>
      <c r="P9492" s="50"/>
      <c r="R9492" s="9" t="s">
        <v>0</v>
      </c>
    </row>
    <row r="9493" spans="2:18" x14ac:dyDescent="0.2">
      <c r="B9493" s="25">
        <v>9263</v>
      </c>
      <c r="C9493" s="193">
        <v>0.90127172346086459</v>
      </c>
      <c r="D9493" s="19"/>
      <c r="E9493" s="19">
        <v>0.52691468272284181</v>
      </c>
      <c r="F9493" s="19"/>
      <c r="G9493" s="19">
        <v>0.50599133457262924</v>
      </c>
      <c r="H9493" s="19"/>
      <c r="I9493" s="19">
        <v>0.51701681138865052</v>
      </c>
      <c r="J9493" s="19"/>
      <c r="K9493" s="19"/>
      <c r="L9493" s="19">
        <v>0.30348657202378737</v>
      </c>
      <c r="M9493" s="19">
        <v>0.84358808268633234</v>
      </c>
      <c r="N9493" s="19"/>
      <c r="O9493" s="19">
        <v>0.35995310054072177</v>
      </c>
      <c r="P9493" s="50"/>
      <c r="R9493" s="9" t="s">
        <v>0</v>
      </c>
    </row>
    <row r="9494" spans="2:18" x14ac:dyDescent="0.2">
      <c r="B9494" s="25">
        <v>9264</v>
      </c>
      <c r="C9494" s="193">
        <v>0.3687541896531592</v>
      </c>
      <c r="D9494" s="19"/>
      <c r="E9494" s="19"/>
      <c r="F9494" s="19">
        <v>0.31033561221804423</v>
      </c>
      <c r="G9494" s="19">
        <v>0.53321863659629742</v>
      </c>
      <c r="H9494" s="19"/>
      <c r="I9494" s="19"/>
      <c r="J9494" s="19">
        <v>0.54362997963403581</v>
      </c>
      <c r="K9494" s="19"/>
      <c r="L9494" s="19">
        <v>0.55169933864056797</v>
      </c>
      <c r="M9494" s="19">
        <v>5.7645816632065694E-2</v>
      </c>
      <c r="N9494" s="19"/>
      <c r="O9494" s="19">
        <v>0.17366305523472272</v>
      </c>
      <c r="P9494" s="50"/>
      <c r="R9494" s="9" t="s">
        <v>0</v>
      </c>
    </row>
    <row r="9495" spans="2:18" x14ac:dyDescent="0.2">
      <c r="B9495" s="25">
        <v>9265</v>
      </c>
      <c r="C9495" s="193"/>
      <c r="D9495" s="19">
        <v>0.73251451924037381</v>
      </c>
      <c r="E9495" s="19"/>
      <c r="F9495" s="19">
        <v>0.46275020261508126</v>
      </c>
      <c r="G9495" s="19"/>
      <c r="H9495" s="19">
        <v>0.83701692044015596</v>
      </c>
      <c r="I9495" s="19"/>
      <c r="J9495" s="19">
        <v>0.83745941016338177</v>
      </c>
      <c r="K9495" s="19"/>
      <c r="L9495" s="19">
        <v>0.51568090926288102</v>
      </c>
      <c r="M9495" s="19"/>
      <c r="N9495" s="19">
        <v>1.5307845829126148</v>
      </c>
      <c r="O9495" s="19"/>
      <c r="P9495" s="50">
        <v>1.292763111318403</v>
      </c>
      <c r="R9495" s="9" t="s">
        <v>0</v>
      </c>
    </row>
    <row r="9496" spans="2:18" x14ac:dyDescent="0.2">
      <c r="B9496" s="25">
        <v>9266</v>
      </c>
      <c r="C9496" s="193"/>
      <c r="D9496" s="19">
        <v>9.2897087281191032E-2</v>
      </c>
      <c r="E9496" s="19"/>
      <c r="F9496" s="19">
        <v>0.25977794271069815</v>
      </c>
      <c r="G9496" s="19"/>
      <c r="H9496" s="19">
        <v>0.42747680930941717</v>
      </c>
      <c r="I9496" s="19">
        <v>1.071436188717735</v>
      </c>
      <c r="J9496" s="19"/>
      <c r="K9496" s="19"/>
      <c r="L9496" s="19">
        <v>0.39871578899862559</v>
      </c>
      <c r="M9496" s="19"/>
      <c r="N9496" s="19">
        <v>0.34595398366242686</v>
      </c>
      <c r="O9496" s="19"/>
      <c r="P9496" s="50">
        <v>0.72847734520876428</v>
      </c>
      <c r="R9496" s="9" t="s">
        <v>0</v>
      </c>
    </row>
    <row r="9497" spans="2:18" x14ac:dyDescent="0.2">
      <c r="B9497" s="25">
        <v>9267</v>
      </c>
      <c r="C9497" s="193">
        <v>0.62596723719508096</v>
      </c>
      <c r="D9497" s="19"/>
      <c r="E9497" s="19">
        <v>0.60299883759436024</v>
      </c>
      <c r="F9497" s="19"/>
      <c r="G9497" s="19">
        <v>1.4085844240369361</v>
      </c>
      <c r="H9497" s="19"/>
      <c r="I9497" s="19">
        <v>0.94249506163697383</v>
      </c>
      <c r="J9497" s="19"/>
      <c r="K9497" s="19">
        <v>1.8253406800827152</v>
      </c>
      <c r="L9497" s="19"/>
      <c r="M9497" s="19">
        <v>1.2417281110900558</v>
      </c>
      <c r="N9497" s="19"/>
      <c r="O9497" s="19">
        <v>1.0801098194973051</v>
      </c>
      <c r="P9497" s="50"/>
      <c r="R9497" s="9" t="s">
        <v>0</v>
      </c>
    </row>
    <row r="9498" spans="2:18" x14ac:dyDescent="0.2">
      <c r="B9498" s="25">
        <v>9268</v>
      </c>
      <c r="C9498" s="193">
        <v>0.6116135053988756</v>
      </c>
      <c r="D9498" s="19"/>
      <c r="E9498" s="19">
        <v>0.91486554403181342</v>
      </c>
      <c r="F9498" s="19"/>
      <c r="G9498" s="19">
        <v>1.4959771793279193</v>
      </c>
      <c r="H9498" s="19"/>
      <c r="I9498" s="19">
        <v>0.52297565644916122</v>
      </c>
      <c r="J9498" s="19"/>
      <c r="K9498" s="19">
        <v>1.748344532340051</v>
      </c>
      <c r="L9498" s="19"/>
      <c r="M9498" s="19">
        <v>6.692481045057555E-2</v>
      </c>
      <c r="N9498" s="19"/>
      <c r="O9498" s="19">
        <v>1.0645835463882682</v>
      </c>
      <c r="P9498" s="50"/>
      <c r="R9498" s="9" t="s">
        <v>0</v>
      </c>
    </row>
    <row r="9499" spans="2:18" x14ac:dyDescent="0.2">
      <c r="B9499" s="25">
        <v>9269</v>
      </c>
      <c r="C9499" s="193"/>
      <c r="D9499" s="19">
        <v>0.44855620234076526</v>
      </c>
      <c r="E9499" s="19"/>
      <c r="F9499" s="19">
        <v>0.20944821645996645</v>
      </c>
      <c r="G9499" s="19"/>
      <c r="H9499" s="19">
        <v>0.11468293074115501</v>
      </c>
      <c r="I9499" s="19"/>
      <c r="J9499" s="19">
        <v>0.16713469851327878</v>
      </c>
      <c r="K9499" s="19">
        <v>0.3962149429317276</v>
      </c>
      <c r="L9499" s="19"/>
      <c r="M9499" s="19">
        <v>0.12641125738201189</v>
      </c>
      <c r="N9499" s="19"/>
      <c r="O9499" s="19"/>
      <c r="P9499" s="50">
        <v>0.35547922150476668</v>
      </c>
      <c r="R9499" s="9" t="s">
        <v>0</v>
      </c>
    </row>
    <row r="9500" spans="2:18" x14ac:dyDescent="0.2">
      <c r="B9500" s="25">
        <v>9270</v>
      </c>
      <c r="C9500" s="193"/>
      <c r="D9500" s="19">
        <v>0.91366405553014118</v>
      </c>
      <c r="E9500" s="19"/>
      <c r="F9500" s="19">
        <v>1.1141431068479697</v>
      </c>
      <c r="G9500" s="19"/>
      <c r="H9500" s="19">
        <v>0.70734596836070851</v>
      </c>
      <c r="I9500" s="19"/>
      <c r="J9500" s="19">
        <v>0.92338954950317853</v>
      </c>
      <c r="K9500" s="19"/>
      <c r="L9500" s="19">
        <v>1.1302586303433868</v>
      </c>
      <c r="M9500" s="19"/>
      <c r="N9500" s="19">
        <v>1.3940454683696732</v>
      </c>
      <c r="O9500" s="19"/>
      <c r="P9500" s="50">
        <v>0.9410438095018745</v>
      </c>
      <c r="R9500" s="9" t="s">
        <v>0</v>
      </c>
    </row>
    <row r="9501" spans="2:18" x14ac:dyDescent="0.2">
      <c r="B9501" s="25">
        <v>9271</v>
      </c>
      <c r="C9501" s="193">
        <v>1.7850039636328583</v>
      </c>
      <c r="D9501" s="19"/>
      <c r="E9501" s="19">
        <v>1.2762434251959538</v>
      </c>
      <c r="F9501" s="19"/>
      <c r="G9501" s="19">
        <v>1.7310760630729565</v>
      </c>
      <c r="H9501" s="19"/>
      <c r="I9501" s="19">
        <v>1.784197427842007</v>
      </c>
      <c r="J9501" s="19"/>
      <c r="K9501" s="19">
        <v>2.4956222632633498</v>
      </c>
      <c r="L9501" s="19"/>
      <c r="M9501" s="19">
        <v>1.8829977608144508</v>
      </c>
      <c r="N9501" s="19"/>
      <c r="O9501" s="19">
        <v>1.1899496245490901</v>
      </c>
      <c r="P9501" s="50"/>
      <c r="R9501" s="9" t="s">
        <v>0</v>
      </c>
    </row>
    <row r="9502" spans="2:18" x14ac:dyDescent="0.2">
      <c r="B9502" s="25">
        <v>9272</v>
      </c>
      <c r="C9502" s="193"/>
      <c r="D9502" s="19">
        <v>1.4475596506001851</v>
      </c>
      <c r="E9502" s="19"/>
      <c r="F9502" s="19">
        <v>2.6782978695333579</v>
      </c>
      <c r="G9502" s="19"/>
      <c r="H9502" s="19">
        <v>0.96976315768994048</v>
      </c>
      <c r="I9502" s="19"/>
      <c r="J9502" s="19">
        <v>0.52912845352855631</v>
      </c>
      <c r="K9502" s="19"/>
      <c r="L9502" s="19">
        <v>0.8028638088786082</v>
      </c>
      <c r="M9502" s="19"/>
      <c r="N9502" s="19">
        <v>1.3017463328107015</v>
      </c>
      <c r="O9502" s="19"/>
      <c r="P9502" s="50">
        <v>1.3299792126208378</v>
      </c>
      <c r="R9502" s="9" t="s">
        <v>0</v>
      </c>
    </row>
    <row r="9503" spans="2:18" x14ac:dyDescent="0.2">
      <c r="B9503" s="25">
        <v>9273</v>
      </c>
      <c r="C9503" s="193"/>
      <c r="D9503" s="19">
        <v>0.91120101120947772</v>
      </c>
      <c r="E9503" s="19">
        <v>0.27606721888403818</v>
      </c>
      <c r="F9503" s="19"/>
      <c r="G9503" s="19"/>
      <c r="H9503" s="19">
        <v>0.51286285323406833</v>
      </c>
      <c r="I9503" s="19"/>
      <c r="J9503" s="19">
        <v>0.35173869224208371</v>
      </c>
      <c r="K9503" s="19">
        <v>0.26082213147095318</v>
      </c>
      <c r="L9503" s="19"/>
      <c r="M9503" s="19"/>
      <c r="N9503" s="19">
        <v>0.15580412772709762</v>
      </c>
      <c r="O9503" s="19"/>
      <c r="P9503" s="50">
        <v>0.20519445680714352</v>
      </c>
      <c r="R9503" s="9" t="s">
        <v>0</v>
      </c>
    </row>
    <row r="9504" spans="2:18" x14ac:dyDescent="0.2">
      <c r="B9504" s="25">
        <v>9274</v>
      </c>
      <c r="C9504" s="193">
        <v>0.26884176628330547</v>
      </c>
      <c r="D9504" s="19"/>
      <c r="E9504" s="19">
        <v>0.95087565844480859</v>
      </c>
      <c r="F9504" s="19"/>
      <c r="G9504" s="19">
        <v>0.13439954223244391</v>
      </c>
      <c r="H9504" s="19"/>
      <c r="I9504" s="19">
        <v>1.2021977177409779</v>
      </c>
      <c r="J9504" s="19"/>
      <c r="K9504" s="19">
        <v>0.35416218739535094</v>
      </c>
      <c r="L9504" s="19"/>
      <c r="M9504" s="19">
        <v>0.93353486786690076</v>
      </c>
      <c r="N9504" s="19"/>
      <c r="O9504" s="19">
        <v>1.3453514244775413</v>
      </c>
      <c r="P9504" s="50"/>
      <c r="R9504" s="9" t="s">
        <v>0</v>
      </c>
    </row>
    <row r="9505" spans="2:18" x14ac:dyDescent="0.2">
      <c r="B9505" s="25">
        <v>9275</v>
      </c>
      <c r="C9505" s="193"/>
      <c r="D9505" s="19">
        <v>0.22852793041862746</v>
      </c>
      <c r="E9505" s="19"/>
      <c r="F9505" s="19">
        <v>0.8060870128107358</v>
      </c>
      <c r="G9505" s="19"/>
      <c r="H9505" s="19">
        <v>0.79914057114846859</v>
      </c>
      <c r="I9505" s="19"/>
      <c r="J9505" s="19">
        <v>1.0962296617963705</v>
      </c>
      <c r="K9505" s="19"/>
      <c r="L9505" s="19">
        <v>1.2107857044906563</v>
      </c>
      <c r="M9505" s="19"/>
      <c r="N9505" s="19">
        <v>0.95175303426893554</v>
      </c>
      <c r="O9505" s="19"/>
      <c r="P9505" s="50">
        <v>0.52804809714768908</v>
      </c>
      <c r="R9505" s="9" t="s">
        <v>0</v>
      </c>
    </row>
    <row r="9506" spans="2:18" x14ac:dyDescent="0.2">
      <c r="B9506" s="25">
        <v>9276</v>
      </c>
      <c r="C9506" s="193"/>
      <c r="D9506" s="19">
        <v>0.65858703350348113</v>
      </c>
      <c r="E9506" s="19"/>
      <c r="F9506" s="19">
        <v>1.8003180942976699E-3</v>
      </c>
      <c r="G9506" s="19">
        <v>0.43770404439086169</v>
      </c>
      <c r="H9506" s="19"/>
      <c r="I9506" s="19">
        <v>8.725228994298094E-2</v>
      </c>
      <c r="J9506" s="19"/>
      <c r="K9506" s="19">
        <v>0.34312301891551972</v>
      </c>
      <c r="L9506" s="19"/>
      <c r="M9506" s="19"/>
      <c r="N9506" s="19">
        <v>1.1437790355350599</v>
      </c>
      <c r="O9506" s="19">
        <v>0.2547926774118095</v>
      </c>
      <c r="P9506" s="50"/>
      <c r="R9506" s="9" t="s">
        <v>0</v>
      </c>
    </row>
    <row r="9507" spans="2:18" x14ac:dyDescent="0.2">
      <c r="B9507" s="25">
        <v>9277</v>
      </c>
      <c r="C9507" s="193"/>
      <c r="D9507" s="19">
        <v>1.0019023683184345</v>
      </c>
      <c r="E9507" s="19"/>
      <c r="F9507" s="19">
        <v>0.39241498000326397</v>
      </c>
      <c r="G9507" s="19"/>
      <c r="H9507" s="19">
        <v>1.3140047900923455</v>
      </c>
      <c r="I9507" s="19"/>
      <c r="J9507" s="19">
        <v>0.88142419415319939</v>
      </c>
      <c r="K9507" s="19"/>
      <c r="L9507" s="19">
        <v>2.3813892565351704</v>
      </c>
      <c r="M9507" s="19"/>
      <c r="N9507" s="19">
        <v>1.6915022034294207</v>
      </c>
      <c r="O9507" s="19"/>
      <c r="P9507" s="50">
        <v>1.3167869201247784</v>
      </c>
      <c r="R9507" s="9" t="s">
        <v>0</v>
      </c>
    </row>
    <row r="9508" spans="2:18" x14ac:dyDescent="0.2">
      <c r="B9508" s="25">
        <v>9278</v>
      </c>
      <c r="C9508" s="193">
        <v>0.82299595569297079</v>
      </c>
      <c r="D9508" s="19"/>
      <c r="E9508" s="19">
        <v>0.91193454382658956</v>
      </c>
      <c r="F9508" s="19"/>
      <c r="G9508" s="19">
        <v>1.3121178750413021</v>
      </c>
      <c r="H9508" s="19"/>
      <c r="I9508" s="19">
        <v>4.3158842011258823E-2</v>
      </c>
      <c r="J9508" s="19"/>
      <c r="K9508" s="19">
        <v>1.2275219434040086</v>
      </c>
      <c r="L9508" s="19"/>
      <c r="M9508" s="19">
        <v>1.4599840584749304</v>
      </c>
      <c r="N9508" s="19"/>
      <c r="O9508" s="19">
        <v>0.59663696964863111</v>
      </c>
      <c r="P9508" s="50"/>
      <c r="R9508" s="9" t="s">
        <v>0</v>
      </c>
    </row>
    <row r="9509" spans="2:18" x14ac:dyDescent="0.2">
      <c r="B9509" s="25">
        <v>9279</v>
      </c>
      <c r="C9509" s="193"/>
      <c r="D9509" s="19">
        <v>3.8725227895398638E-2</v>
      </c>
      <c r="E9509" s="19"/>
      <c r="F9509" s="19">
        <v>1.0964277441458168</v>
      </c>
      <c r="G9509" s="19"/>
      <c r="H9509" s="19">
        <v>0.2233803121920846</v>
      </c>
      <c r="I9509" s="19"/>
      <c r="J9509" s="19">
        <v>0.98775046196659388</v>
      </c>
      <c r="K9509" s="19"/>
      <c r="L9509" s="19">
        <v>0.64008864849495128</v>
      </c>
      <c r="M9509" s="19"/>
      <c r="N9509" s="19">
        <v>1.1209779939825708</v>
      </c>
      <c r="O9509" s="19"/>
      <c r="P9509" s="50">
        <v>0.8068385444489149</v>
      </c>
      <c r="R9509" s="9" t="s">
        <v>0</v>
      </c>
    </row>
    <row r="9510" spans="2:18" x14ac:dyDescent="0.2">
      <c r="B9510" s="25">
        <v>9280</v>
      </c>
      <c r="C9510" s="193"/>
      <c r="D9510" s="19">
        <v>0.23529371932424148</v>
      </c>
      <c r="E9510" s="19"/>
      <c r="F9510" s="19">
        <v>0.40060416049883818</v>
      </c>
      <c r="G9510" s="19"/>
      <c r="H9510" s="19">
        <v>0.11480084684386188</v>
      </c>
      <c r="I9510" s="19"/>
      <c r="J9510" s="19">
        <v>0.56533204862809983</v>
      </c>
      <c r="K9510" s="19"/>
      <c r="L9510" s="19">
        <v>0.48471098309297683</v>
      </c>
      <c r="M9510" s="19">
        <v>3.342207223073318E-2</v>
      </c>
      <c r="N9510" s="19"/>
      <c r="O9510" s="19"/>
      <c r="P9510" s="50">
        <v>0.77315320609229787</v>
      </c>
      <c r="R9510" s="9" t="s">
        <v>0</v>
      </c>
    </row>
    <row r="9511" spans="2:18" x14ac:dyDescent="0.2">
      <c r="B9511" s="25">
        <v>9281</v>
      </c>
      <c r="C9511" s="193">
        <v>0.17209689033219144</v>
      </c>
      <c r="D9511" s="19"/>
      <c r="E9511" s="19">
        <v>4.3365326126514531E-2</v>
      </c>
      <c r="F9511" s="19"/>
      <c r="G9511" s="19"/>
      <c r="H9511" s="19">
        <v>0.18222346819461291</v>
      </c>
      <c r="I9511" s="19"/>
      <c r="J9511" s="19">
        <v>0.39934504168849655</v>
      </c>
      <c r="K9511" s="19"/>
      <c r="L9511" s="19">
        <v>0.31078010049877525</v>
      </c>
      <c r="M9511" s="19">
        <v>0.10000206555577364</v>
      </c>
      <c r="N9511" s="19"/>
      <c r="O9511" s="19"/>
      <c r="P9511" s="50">
        <v>0.46279529813460074</v>
      </c>
      <c r="R9511" s="9" t="s">
        <v>0</v>
      </c>
    </row>
    <row r="9512" spans="2:18" x14ac:dyDescent="0.2">
      <c r="B9512" s="25">
        <v>9282</v>
      </c>
      <c r="C9512" s="193"/>
      <c r="D9512" s="19">
        <v>1.5454553708766474</v>
      </c>
      <c r="E9512" s="19"/>
      <c r="F9512" s="19">
        <v>0.12228284516748554</v>
      </c>
      <c r="G9512" s="19"/>
      <c r="H9512" s="19">
        <v>1.8463479557432698</v>
      </c>
      <c r="I9512" s="19"/>
      <c r="J9512" s="19">
        <v>1.1348670464936732</v>
      </c>
      <c r="K9512" s="19"/>
      <c r="L9512" s="19">
        <v>1.0900091508740248</v>
      </c>
      <c r="M9512" s="19"/>
      <c r="N9512" s="19">
        <v>1.6813371567756417</v>
      </c>
      <c r="O9512" s="19"/>
      <c r="P9512" s="50">
        <v>1.2029569232783599</v>
      </c>
      <c r="R9512" s="9" t="s">
        <v>0</v>
      </c>
    </row>
    <row r="9513" spans="2:18" x14ac:dyDescent="0.2">
      <c r="B9513" s="25">
        <v>9283</v>
      </c>
      <c r="C9513" s="193">
        <v>0.47363847780277119</v>
      </c>
      <c r="D9513" s="19"/>
      <c r="E9513" s="19">
        <v>0.32564379229703416</v>
      </c>
      <c r="F9513" s="19"/>
      <c r="G9513" s="19"/>
      <c r="H9513" s="19">
        <v>0.16968905109596236</v>
      </c>
      <c r="I9513" s="19">
        <v>0.12235364213971987</v>
      </c>
      <c r="J9513" s="19"/>
      <c r="K9513" s="19"/>
      <c r="L9513" s="19">
        <v>0.29344415900719012</v>
      </c>
      <c r="M9513" s="19">
        <v>0.28538212105182009</v>
      </c>
      <c r="N9513" s="19"/>
      <c r="O9513" s="19"/>
      <c r="P9513" s="50">
        <v>0.81031617350996488</v>
      </c>
      <c r="R9513" s="9" t="s">
        <v>0</v>
      </c>
    </row>
    <row r="9514" spans="2:18" x14ac:dyDescent="0.2">
      <c r="B9514" s="25">
        <v>9284</v>
      </c>
      <c r="C9514" s="193">
        <v>0.92664116406411989</v>
      </c>
      <c r="D9514" s="19"/>
      <c r="E9514" s="19"/>
      <c r="F9514" s="19">
        <v>0.79070721635574326</v>
      </c>
      <c r="G9514" s="19">
        <v>0.31840111449489017</v>
      </c>
      <c r="H9514" s="19"/>
      <c r="I9514" s="19"/>
      <c r="J9514" s="19">
        <v>0.14592565534479765</v>
      </c>
      <c r="K9514" s="19"/>
      <c r="L9514" s="19">
        <v>3.6293742352035863E-2</v>
      </c>
      <c r="M9514" s="19">
        <v>0.26187020457447596</v>
      </c>
      <c r="N9514" s="19"/>
      <c r="O9514" s="19"/>
      <c r="P9514" s="50">
        <v>0.41038584171761</v>
      </c>
      <c r="R9514" s="9" t="s">
        <v>0</v>
      </c>
    </row>
    <row r="9515" spans="2:18" x14ac:dyDescent="0.2">
      <c r="B9515" s="25">
        <v>9285</v>
      </c>
      <c r="C9515" s="193"/>
      <c r="D9515" s="19">
        <v>0.1712968823794476</v>
      </c>
      <c r="E9515" s="19"/>
      <c r="F9515" s="19">
        <v>2.1287669290410243E-2</v>
      </c>
      <c r="G9515" s="19">
        <v>1.3099088256124554E-2</v>
      </c>
      <c r="H9515" s="19"/>
      <c r="I9515" s="19"/>
      <c r="J9515" s="19">
        <v>0.17180880183593733</v>
      </c>
      <c r="K9515" s="19">
        <v>0.50005626991198038</v>
      </c>
      <c r="L9515" s="19"/>
      <c r="M9515" s="19"/>
      <c r="N9515" s="19">
        <v>7.4823425267957031E-2</v>
      </c>
      <c r="O9515" s="19">
        <v>0.98693181259835494</v>
      </c>
      <c r="P9515" s="50"/>
      <c r="R9515" s="9" t="s">
        <v>0</v>
      </c>
    </row>
    <row r="9516" spans="2:18" x14ac:dyDescent="0.2">
      <c r="B9516" s="25">
        <v>9286</v>
      </c>
      <c r="C9516" s="193"/>
      <c r="D9516" s="19">
        <v>0.66609873672896336</v>
      </c>
      <c r="E9516" s="19"/>
      <c r="F9516" s="19">
        <v>1.0177986852439329</v>
      </c>
      <c r="G9516" s="19">
        <v>0.15703085089935739</v>
      </c>
      <c r="H9516" s="19"/>
      <c r="I9516" s="19"/>
      <c r="J9516" s="19">
        <v>0.15158658174105763</v>
      </c>
      <c r="K9516" s="19"/>
      <c r="L9516" s="19">
        <v>0.83903546731303147</v>
      </c>
      <c r="M9516" s="19">
        <v>0.23023536938933778</v>
      </c>
      <c r="N9516" s="19"/>
      <c r="O9516" s="19"/>
      <c r="P9516" s="50">
        <v>0.21918972028950376</v>
      </c>
      <c r="R9516" s="9" t="s">
        <v>0</v>
      </c>
    </row>
    <row r="9517" spans="2:18" x14ac:dyDescent="0.2">
      <c r="B9517" s="25">
        <v>9287</v>
      </c>
      <c r="C9517" s="193"/>
      <c r="D9517" s="19">
        <v>0.21001010115843241</v>
      </c>
      <c r="E9517" s="19"/>
      <c r="F9517" s="19">
        <v>1.1304253561338413</v>
      </c>
      <c r="G9517" s="19"/>
      <c r="H9517" s="19">
        <v>6.228991026811688E-2</v>
      </c>
      <c r="I9517" s="19"/>
      <c r="J9517" s="19">
        <v>0.35866162069213531</v>
      </c>
      <c r="K9517" s="19"/>
      <c r="L9517" s="19">
        <v>0.12133096943030137</v>
      </c>
      <c r="M9517" s="19"/>
      <c r="N9517" s="19">
        <v>0.29919868294092722</v>
      </c>
      <c r="O9517" s="19">
        <v>0.14668300336529275</v>
      </c>
      <c r="P9517" s="50"/>
      <c r="R9517" s="9" t="s">
        <v>0</v>
      </c>
    </row>
    <row r="9518" spans="2:18" x14ac:dyDescent="0.2">
      <c r="B9518" s="25">
        <v>9288</v>
      </c>
      <c r="C9518" s="193">
        <v>2.0512589768577647</v>
      </c>
      <c r="D9518" s="19"/>
      <c r="E9518" s="19">
        <v>1.2564424494401656</v>
      </c>
      <c r="F9518" s="19"/>
      <c r="G9518" s="19">
        <v>0.16503598456355933</v>
      </c>
      <c r="H9518" s="19"/>
      <c r="I9518" s="19">
        <v>0.51643574992609509</v>
      </c>
      <c r="J9518" s="19"/>
      <c r="K9518" s="19">
        <v>0.43935940951900809</v>
      </c>
      <c r="L9518" s="19"/>
      <c r="M9518" s="19">
        <v>0.65108254957210454</v>
      </c>
      <c r="N9518" s="19"/>
      <c r="O9518" s="19">
        <v>0.49309392173339173</v>
      </c>
      <c r="P9518" s="50"/>
      <c r="R9518" s="9" t="s">
        <v>0</v>
      </c>
    </row>
    <row r="9519" spans="2:18" x14ac:dyDescent="0.2">
      <c r="B9519" s="25">
        <v>9289</v>
      </c>
      <c r="C9519" s="193">
        <v>0.56933878283459549</v>
      </c>
      <c r="D9519" s="19"/>
      <c r="E9519" s="19">
        <v>0.22025789514383468</v>
      </c>
      <c r="F9519" s="19"/>
      <c r="G9519" s="19"/>
      <c r="H9519" s="19">
        <v>0.71991389538969974</v>
      </c>
      <c r="I9519" s="19"/>
      <c r="J9519" s="19">
        <v>0.34794159408974668</v>
      </c>
      <c r="K9519" s="19"/>
      <c r="L9519" s="19">
        <v>0.29526685152448134</v>
      </c>
      <c r="M9519" s="19"/>
      <c r="N9519" s="19">
        <v>0.65321271334131048</v>
      </c>
      <c r="O9519" s="19"/>
      <c r="P9519" s="50">
        <v>0.47861312016054958</v>
      </c>
      <c r="R9519" s="9" t="s">
        <v>0</v>
      </c>
    </row>
    <row r="9520" spans="2:18" x14ac:dyDescent="0.2">
      <c r="B9520" s="25">
        <v>9290</v>
      </c>
      <c r="C9520" s="193">
        <v>1.1254112901801843</v>
      </c>
      <c r="D9520" s="19"/>
      <c r="E9520" s="19">
        <v>0.22082658710640329</v>
      </c>
      <c r="F9520" s="19"/>
      <c r="G9520" s="19">
        <v>0.1794004505461636</v>
      </c>
      <c r="H9520" s="19"/>
      <c r="I9520" s="19">
        <v>0.75161342212923621</v>
      </c>
      <c r="J9520" s="19"/>
      <c r="K9520" s="19">
        <v>1.0550334604515292</v>
      </c>
      <c r="L9520" s="19"/>
      <c r="M9520" s="19"/>
      <c r="N9520" s="19">
        <v>0.4910554022929372</v>
      </c>
      <c r="O9520" s="19">
        <v>0.91806514409708917</v>
      </c>
      <c r="P9520" s="50"/>
      <c r="R9520" s="9" t="s">
        <v>0</v>
      </c>
    </row>
    <row r="9521" spans="2:18" x14ac:dyDescent="0.2">
      <c r="B9521" s="25">
        <v>9291</v>
      </c>
      <c r="C9521" s="193">
        <v>1.2320484787558126</v>
      </c>
      <c r="D9521" s="19"/>
      <c r="E9521" s="19">
        <v>0.78047867593600595</v>
      </c>
      <c r="F9521" s="19"/>
      <c r="G9521" s="19">
        <v>1.1621692007244289</v>
      </c>
      <c r="H9521" s="19"/>
      <c r="I9521" s="19">
        <v>0.29627037436557679</v>
      </c>
      <c r="J9521" s="19"/>
      <c r="K9521" s="19">
        <v>0.78791436699774298</v>
      </c>
      <c r="L9521" s="19"/>
      <c r="M9521" s="19">
        <v>0.77117481594455095</v>
      </c>
      <c r="N9521" s="19"/>
      <c r="O9521" s="19">
        <v>0.74929298479357509</v>
      </c>
      <c r="P9521" s="50"/>
      <c r="R9521" s="9" t="s">
        <v>0</v>
      </c>
    </row>
    <row r="9522" spans="2:18" x14ac:dyDescent="0.2">
      <c r="B9522" s="25">
        <v>9292</v>
      </c>
      <c r="C9522" s="193">
        <v>0.39289814582461041</v>
      </c>
      <c r="D9522" s="19"/>
      <c r="E9522" s="19"/>
      <c r="F9522" s="19">
        <v>0.21986423218189258</v>
      </c>
      <c r="G9522" s="19"/>
      <c r="H9522" s="19">
        <v>9.1878778481280565E-2</v>
      </c>
      <c r="I9522" s="19">
        <v>0.17791211428185802</v>
      </c>
      <c r="J9522" s="19"/>
      <c r="K9522" s="19"/>
      <c r="L9522" s="19">
        <v>0.40435978802230738</v>
      </c>
      <c r="M9522" s="19">
        <v>1.2779474270071185</v>
      </c>
      <c r="N9522" s="19"/>
      <c r="O9522" s="19">
        <v>0.32459292445027482</v>
      </c>
      <c r="P9522" s="50"/>
      <c r="R9522" s="9" t="s">
        <v>0</v>
      </c>
    </row>
    <row r="9523" spans="2:18" x14ac:dyDescent="0.2">
      <c r="B9523" s="25">
        <v>9293</v>
      </c>
      <c r="C9523" s="193">
        <v>0.83796694781964476</v>
      </c>
      <c r="D9523" s="19"/>
      <c r="E9523" s="19"/>
      <c r="F9523" s="19">
        <v>0.12006642583646297</v>
      </c>
      <c r="G9523" s="19"/>
      <c r="H9523" s="19">
        <v>0.14357822700870043</v>
      </c>
      <c r="I9523" s="19"/>
      <c r="J9523" s="19">
        <v>0.11230434454427071</v>
      </c>
      <c r="K9523" s="19">
        <v>0.24968394670707356</v>
      </c>
      <c r="L9523" s="19"/>
      <c r="M9523" s="19"/>
      <c r="N9523" s="19">
        <v>2.7041550734374562E-2</v>
      </c>
      <c r="O9523" s="19">
        <v>0.47257172909390649</v>
      </c>
      <c r="P9523" s="50"/>
      <c r="R9523" s="9" t="s">
        <v>0</v>
      </c>
    </row>
    <row r="9524" spans="2:18" x14ac:dyDescent="0.2">
      <c r="B9524" s="25">
        <v>9294</v>
      </c>
      <c r="C9524" s="193">
        <v>0.28079205377665523</v>
      </c>
      <c r="D9524" s="19"/>
      <c r="E9524" s="19">
        <v>1.0329471071379375</v>
      </c>
      <c r="F9524" s="19"/>
      <c r="G9524" s="19">
        <v>0.68561942303939349</v>
      </c>
      <c r="H9524" s="19"/>
      <c r="I9524" s="19">
        <v>4.7231248823749197E-2</v>
      </c>
      <c r="J9524" s="19"/>
      <c r="K9524" s="19">
        <v>0.4870151310793972</v>
      </c>
      <c r="L9524" s="19"/>
      <c r="M9524" s="19"/>
      <c r="N9524" s="19">
        <v>0.88786792632768596</v>
      </c>
      <c r="O9524" s="19"/>
      <c r="P9524" s="50">
        <v>0.41406206668758927</v>
      </c>
      <c r="R9524" s="9" t="s">
        <v>0</v>
      </c>
    </row>
    <row r="9525" spans="2:18" x14ac:dyDescent="0.2">
      <c r="B9525" s="25">
        <v>9295</v>
      </c>
      <c r="C9525" s="193"/>
      <c r="D9525" s="19">
        <v>2.6636697649835867E-2</v>
      </c>
      <c r="E9525" s="19"/>
      <c r="F9525" s="19">
        <v>0.86182370625520766</v>
      </c>
      <c r="G9525" s="19"/>
      <c r="H9525" s="19">
        <v>0.79792676149321529</v>
      </c>
      <c r="I9525" s="19"/>
      <c r="J9525" s="19">
        <v>0.91396098199164799</v>
      </c>
      <c r="K9525" s="19"/>
      <c r="L9525" s="19">
        <v>1.0869064482964739</v>
      </c>
      <c r="M9525" s="19">
        <v>0.42027314767659923</v>
      </c>
      <c r="N9525" s="19"/>
      <c r="O9525" s="19"/>
      <c r="P9525" s="50">
        <v>0.47107254832491779</v>
      </c>
      <c r="R9525" s="9" t="s">
        <v>0</v>
      </c>
    </row>
    <row r="9526" spans="2:18" x14ac:dyDescent="0.2">
      <c r="B9526" s="25">
        <v>9296</v>
      </c>
      <c r="C9526" s="193">
        <v>0.10996179668673661</v>
      </c>
      <c r="D9526" s="19"/>
      <c r="E9526" s="19">
        <v>0.12648256049546802</v>
      </c>
      <c r="F9526" s="19"/>
      <c r="G9526" s="19">
        <v>0.12827225130415229</v>
      </c>
      <c r="H9526" s="19"/>
      <c r="I9526" s="19">
        <v>0.4228123582304838</v>
      </c>
      <c r="J9526" s="19"/>
      <c r="K9526" s="19">
        <v>0.44495647890395529</v>
      </c>
      <c r="L9526" s="19"/>
      <c r="M9526" s="19"/>
      <c r="N9526" s="19">
        <v>0.39713727061511495</v>
      </c>
      <c r="O9526" s="19"/>
      <c r="P9526" s="50">
        <v>0.56388035577309481</v>
      </c>
      <c r="R9526" s="9" t="s">
        <v>0</v>
      </c>
    </row>
    <row r="9527" spans="2:18" x14ac:dyDescent="0.2">
      <c r="B9527" s="25">
        <v>9297</v>
      </c>
      <c r="C9527" s="193">
        <v>0.55890278882816202</v>
      </c>
      <c r="D9527" s="19"/>
      <c r="E9527" s="19">
        <v>0.25202583058500672</v>
      </c>
      <c r="F9527" s="19"/>
      <c r="G9527" s="19"/>
      <c r="H9527" s="19">
        <v>0.32307674398367558</v>
      </c>
      <c r="I9527" s="19">
        <v>0.20370003279877247</v>
      </c>
      <c r="J9527" s="19"/>
      <c r="K9527" s="19">
        <v>0.631407984138598</v>
      </c>
      <c r="L9527" s="19"/>
      <c r="M9527" s="19">
        <v>0.91790285862260634</v>
      </c>
      <c r="N9527" s="19"/>
      <c r="O9527" s="19"/>
      <c r="P9527" s="50">
        <v>0.45119453214086142</v>
      </c>
      <c r="R9527" s="9" t="s">
        <v>0</v>
      </c>
    </row>
    <row r="9528" spans="2:18" x14ac:dyDescent="0.2">
      <c r="B9528" s="25">
        <v>9298</v>
      </c>
      <c r="C9528" s="193"/>
      <c r="D9528" s="19">
        <v>1.4077470879447009</v>
      </c>
      <c r="E9528" s="19"/>
      <c r="F9528" s="19">
        <v>0.58108518600403236</v>
      </c>
      <c r="G9528" s="19"/>
      <c r="H9528" s="19">
        <v>0.71819902814055114</v>
      </c>
      <c r="I9528" s="19"/>
      <c r="J9528" s="19">
        <v>0.87197265998452511</v>
      </c>
      <c r="K9528" s="19"/>
      <c r="L9528" s="19">
        <v>0.29745169904946867</v>
      </c>
      <c r="M9528" s="19"/>
      <c r="N9528" s="19">
        <v>1.1551413413502243</v>
      </c>
      <c r="O9528" s="19"/>
      <c r="P9528" s="50">
        <v>0.9886113363375485</v>
      </c>
      <c r="R9528" s="9" t="s">
        <v>0</v>
      </c>
    </row>
    <row r="9529" spans="2:18" x14ac:dyDescent="0.2">
      <c r="B9529" s="25">
        <v>9299</v>
      </c>
      <c r="C9529" s="193"/>
      <c r="D9529" s="19">
        <v>0.29117110097744847</v>
      </c>
      <c r="E9529" s="19">
        <v>0.35431887391717626</v>
      </c>
      <c r="F9529" s="19"/>
      <c r="G9529" s="19">
        <v>0.53113241653313192</v>
      </c>
      <c r="H9529" s="19"/>
      <c r="I9529" s="19"/>
      <c r="J9529" s="19">
        <v>0.28725728787133487</v>
      </c>
      <c r="K9529" s="19"/>
      <c r="L9529" s="19">
        <v>0.25685839787250947</v>
      </c>
      <c r="M9529" s="19">
        <v>0.63031091445519638</v>
      </c>
      <c r="N9529" s="19"/>
      <c r="O9529" s="19">
        <v>0.30666236232265115</v>
      </c>
      <c r="P9529" s="50"/>
      <c r="R9529" s="9" t="s">
        <v>0</v>
      </c>
    </row>
    <row r="9530" spans="2:18" x14ac:dyDescent="0.2">
      <c r="B9530" s="25">
        <v>9300</v>
      </c>
      <c r="C9530" s="193"/>
      <c r="D9530" s="19">
        <v>1.3802233597002285</v>
      </c>
      <c r="E9530" s="19"/>
      <c r="F9530" s="19">
        <v>0.235958576221273</v>
      </c>
      <c r="G9530" s="19">
        <v>2.3337411882521555E-2</v>
      </c>
      <c r="H9530" s="19"/>
      <c r="I9530" s="19"/>
      <c r="J9530" s="19">
        <v>0.14483432741629648</v>
      </c>
      <c r="K9530" s="19"/>
      <c r="L9530" s="19">
        <v>1.0298014165872862</v>
      </c>
      <c r="M9530" s="19"/>
      <c r="N9530" s="19">
        <v>1.1485104538481314</v>
      </c>
      <c r="O9530" s="19"/>
      <c r="P9530" s="50">
        <v>0.61041423980956688</v>
      </c>
      <c r="R9530" s="9" t="s">
        <v>0</v>
      </c>
    </row>
    <row r="9531" spans="2:18" x14ac:dyDescent="0.2">
      <c r="B9531" s="25">
        <v>9301</v>
      </c>
      <c r="C9531" s="193"/>
      <c r="D9531" s="19">
        <v>0.2709112248747586</v>
      </c>
      <c r="E9531" s="19">
        <v>0.63655428632885613</v>
      </c>
      <c r="F9531" s="19"/>
      <c r="G9531" s="19">
        <v>0.4278140622913823</v>
      </c>
      <c r="H9531" s="19"/>
      <c r="I9531" s="19"/>
      <c r="J9531" s="19">
        <v>0.90202486474144372</v>
      </c>
      <c r="K9531" s="19">
        <v>0.72541031539654088</v>
      </c>
      <c r="L9531" s="19"/>
      <c r="M9531" s="19"/>
      <c r="N9531" s="19">
        <v>1.0126966669522093</v>
      </c>
      <c r="O9531" s="19">
        <v>6.3319613342270278E-2</v>
      </c>
      <c r="P9531" s="50"/>
      <c r="R9531" s="9" t="s">
        <v>0</v>
      </c>
    </row>
    <row r="9532" spans="2:18" x14ac:dyDescent="0.2">
      <c r="B9532" s="25">
        <v>9302</v>
      </c>
      <c r="C9532" s="193">
        <v>0.61208453739495516</v>
      </c>
      <c r="D9532" s="19"/>
      <c r="E9532" s="19">
        <v>1.1492352937943795</v>
      </c>
      <c r="F9532" s="19"/>
      <c r="G9532" s="19">
        <v>0.48943641327643111</v>
      </c>
      <c r="H9532" s="19"/>
      <c r="I9532" s="19">
        <v>0.58330800368373048</v>
      </c>
      <c r="J9532" s="19"/>
      <c r="K9532" s="19">
        <v>0.43765574452606287</v>
      </c>
      <c r="L9532" s="19"/>
      <c r="M9532" s="19">
        <v>0.56428578212455527</v>
      </c>
      <c r="N9532" s="19"/>
      <c r="O9532" s="19">
        <v>0.82661254382338778</v>
      </c>
      <c r="P9532" s="50"/>
      <c r="R9532" s="9" t="s">
        <v>0</v>
      </c>
    </row>
    <row r="9533" spans="2:18" x14ac:dyDescent="0.2">
      <c r="B9533" s="25">
        <v>9303</v>
      </c>
      <c r="C9533" s="193">
        <v>0.28932399629167171</v>
      </c>
      <c r="D9533" s="19"/>
      <c r="E9533" s="19"/>
      <c r="F9533" s="19">
        <v>0.41029614028150463</v>
      </c>
      <c r="G9533" s="19"/>
      <c r="H9533" s="19">
        <v>1.0552665757571702</v>
      </c>
      <c r="I9533" s="19"/>
      <c r="J9533" s="19">
        <v>0.80443481519978366</v>
      </c>
      <c r="K9533" s="19">
        <v>0.91292463745046459</v>
      </c>
      <c r="L9533" s="19"/>
      <c r="M9533" s="19">
        <v>4.014723754051823E-2</v>
      </c>
      <c r="N9533" s="19"/>
      <c r="O9533" s="19"/>
      <c r="P9533" s="50">
        <v>0.15137388996025317</v>
      </c>
      <c r="R9533" s="9" t="s">
        <v>0</v>
      </c>
    </row>
    <row r="9534" spans="2:18" x14ac:dyDescent="0.2">
      <c r="B9534" s="25">
        <v>9304</v>
      </c>
      <c r="C9534" s="193"/>
      <c r="D9534" s="19">
        <v>0.80179400027391523</v>
      </c>
      <c r="E9534" s="19"/>
      <c r="F9534" s="19">
        <v>1.215917591209984</v>
      </c>
      <c r="G9534" s="19"/>
      <c r="H9534" s="19">
        <v>0.63594314393924845</v>
      </c>
      <c r="I9534" s="19"/>
      <c r="J9534" s="19">
        <v>8.9664129784546395E-2</v>
      </c>
      <c r="K9534" s="19">
        <v>0.25549732928116908</v>
      </c>
      <c r="L9534" s="19"/>
      <c r="M9534" s="19"/>
      <c r="N9534" s="19">
        <v>0.36747761611788388</v>
      </c>
      <c r="O9534" s="19">
        <v>0.20707253373472964</v>
      </c>
      <c r="P9534" s="50"/>
      <c r="R9534" s="9" t="s">
        <v>0</v>
      </c>
    </row>
    <row r="9535" spans="2:18" x14ac:dyDescent="0.2">
      <c r="B9535" s="25">
        <v>9305</v>
      </c>
      <c r="C9535" s="193">
        <v>1.5540173618434956</v>
      </c>
      <c r="D9535" s="19"/>
      <c r="E9535" s="19">
        <v>2.1934456780351446</v>
      </c>
      <c r="F9535" s="19"/>
      <c r="G9535" s="19">
        <v>2.2725610475606919</v>
      </c>
      <c r="H9535" s="19"/>
      <c r="I9535" s="19">
        <v>1.5739253957439174</v>
      </c>
      <c r="J9535" s="19"/>
      <c r="K9535" s="19">
        <v>1.6940843547029374</v>
      </c>
      <c r="L9535" s="19"/>
      <c r="M9535" s="19">
        <v>1.3708838043294616</v>
      </c>
      <c r="N9535" s="19"/>
      <c r="O9535" s="19">
        <v>0.89421336182828137</v>
      </c>
      <c r="P9535" s="50"/>
      <c r="R9535" s="9" t="s">
        <v>0</v>
      </c>
    </row>
    <row r="9536" spans="2:18" x14ac:dyDescent="0.2">
      <c r="B9536" s="25">
        <v>9306</v>
      </c>
      <c r="C9536" s="193"/>
      <c r="D9536" s="19">
        <v>0.33930570495677748</v>
      </c>
      <c r="E9536" s="19"/>
      <c r="F9536" s="19">
        <v>0.1934022835614746</v>
      </c>
      <c r="G9536" s="19"/>
      <c r="H9536" s="19">
        <v>0.74670708673158159</v>
      </c>
      <c r="I9536" s="19">
        <v>1.2119406238648622E-3</v>
      </c>
      <c r="J9536" s="19"/>
      <c r="K9536" s="19"/>
      <c r="L9536" s="19">
        <v>0.24731695366305115</v>
      </c>
      <c r="M9536" s="19"/>
      <c r="N9536" s="19">
        <v>0.14793749543661983</v>
      </c>
      <c r="O9536" s="19">
        <v>9.6482178010686301E-2</v>
      </c>
      <c r="P9536" s="50"/>
      <c r="R9536" s="9" t="s">
        <v>0</v>
      </c>
    </row>
    <row r="9537" spans="2:18" x14ac:dyDescent="0.2">
      <c r="B9537" s="25">
        <v>9307</v>
      </c>
      <c r="C9537" s="193"/>
      <c r="D9537" s="19">
        <v>0.97357816735710645</v>
      </c>
      <c r="E9537" s="19"/>
      <c r="F9537" s="19">
        <v>1.3832090917594486</v>
      </c>
      <c r="G9537" s="19"/>
      <c r="H9537" s="19">
        <v>1.6553606860568695</v>
      </c>
      <c r="I9537" s="19"/>
      <c r="J9537" s="19">
        <v>0.3115940052457708</v>
      </c>
      <c r="K9537" s="19"/>
      <c r="L9537" s="19">
        <v>2.3349325261245792</v>
      </c>
      <c r="M9537" s="19"/>
      <c r="N9537" s="19">
        <v>1.0961490255426471</v>
      </c>
      <c r="O9537" s="19"/>
      <c r="P9537" s="50">
        <v>1.7323291599019608</v>
      </c>
      <c r="R9537" s="9" t="s">
        <v>0</v>
      </c>
    </row>
    <row r="9538" spans="2:18" x14ac:dyDescent="0.2">
      <c r="B9538" s="25">
        <v>9308</v>
      </c>
      <c r="C9538" s="193"/>
      <c r="D9538" s="19">
        <v>1.182375345964209</v>
      </c>
      <c r="E9538" s="19"/>
      <c r="F9538" s="19">
        <v>0.57759502479983926</v>
      </c>
      <c r="G9538" s="19"/>
      <c r="H9538" s="19">
        <v>1.6390385868222304</v>
      </c>
      <c r="I9538" s="19"/>
      <c r="J9538" s="19">
        <v>0.7652861357293359</v>
      </c>
      <c r="K9538" s="19"/>
      <c r="L9538" s="19">
        <v>1.9651065712225557</v>
      </c>
      <c r="M9538" s="19"/>
      <c r="N9538" s="19">
        <v>1.7428221153594328</v>
      </c>
      <c r="O9538" s="19"/>
      <c r="P9538" s="50">
        <v>1.734553996426492</v>
      </c>
      <c r="R9538" s="9" t="s">
        <v>0</v>
      </c>
    </row>
    <row r="9539" spans="2:18" x14ac:dyDescent="0.2">
      <c r="B9539" s="25">
        <v>9309</v>
      </c>
      <c r="C9539" s="193"/>
      <c r="D9539" s="19">
        <v>1.2153229880879468</v>
      </c>
      <c r="E9539" s="19"/>
      <c r="F9539" s="19">
        <v>1.3381409842648706</v>
      </c>
      <c r="G9539" s="19"/>
      <c r="H9539" s="19">
        <v>0.44759143629188636</v>
      </c>
      <c r="I9539" s="19"/>
      <c r="J9539" s="19">
        <v>1.2634817630876134</v>
      </c>
      <c r="K9539" s="19"/>
      <c r="L9539" s="19">
        <v>0.68350051461285322</v>
      </c>
      <c r="M9539" s="19"/>
      <c r="N9539" s="19">
        <v>1.3854430925642958</v>
      </c>
      <c r="O9539" s="19"/>
      <c r="P9539" s="50">
        <v>0.80538000341270755</v>
      </c>
      <c r="R9539" s="9" t="s">
        <v>0</v>
      </c>
    </row>
    <row r="9540" spans="2:18" x14ac:dyDescent="0.2">
      <c r="B9540" s="25">
        <v>9310</v>
      </c>
      <c r="C9540" s="193"/>
      <c r="D9540" s="19">
        <v>0.2699135339357851</v>
      </c>
      <c r="E9540" s="19"/>
      <c r="F9540" s="19">
        <v>0.73807934939590203</v>
      </c>
      <c r="G9540" s="19"/>
      <c r="H9540" s="19">
        <v>8.6004305203111309E-2</v>
      </c>
      <c r="I9540" s="19"/>
      <c r="J9540" s="19">
        <v>0.77472411731320934</v>
      </c>
      <c r="K9540" s="19"/>
      <c r="L9540" s="19">
        <v>1.2789063196098087</v>
      </c>
      <c r="M9540" s="19"/>
      <c r="N9540" s="19">
        <v>0.49270852253358371</v>
      </c>
      <c r="O9540" s="19"/>
      <c r="P9540" s="50">
        <v>0.22846424944930455</v>
      </c>
      <c r="R9540" s="9" t="s">
        <v>0</v>
      </c>
    </row>
    <row r="9541" spans="2:18" x14ac:dyDescent="0.2">
      <c r="B9541" s="25">
        <v>9311</v>
      </c>
      <c r="C9541" s="193">
        <v>1.5887603082011323</v>
      </c>
      <c r="D9541" s="19"/>
      <c r="E9541" s="19">
        <v>7.3958634635863815E-2</v>
      </c>
      <c r="F9541" s="19"/>
      <c r="G9541" s="19">
        <v>0.66278149354975047</v>
      </c>
      <c r="H9541" s="19"/>
      <c r="I9541" s="19">
        <v>0.65678477121964174</v>
      </c>
      <c r="J9541" s="19"/>
      <c r="K9541" s="19">
        <v>0.70095782172776955</v>
      </c>
      <c r="L9541" s="19"/>
      <c r="M9541" s="19">
        <v>0.30408366681359317</v>
      </c>
      <c r="N9541" s="19"/>
      <c r="O9541" s="19">
        <v>0.23489567395921354</v>
      </c>
      <c r="P9541" s="50"/>
      <c r="R9541" s="9" t="s">
        <v>0</v>
      </c>
    </row>
    <row r="9542" spans="2:18" x14ac:dyDescent="0.2">
      <c r="B9542" s="25">
        <v>9312</v>
      </c>
      <c r="C9542" s="193"/>
      <c r="D9542" s="19">
        <v>1.2651302008231455</v>
      </c>
      <c r="E9542" s="19"/>
      <c r="F9542" s="19">
        <v>1.4137314251695143</v>
      </c>
      <c r="G9542" s="19"/>
      <c r="H9542" s="19">
        <v>1.0270622664859028</v>
      </c>
      <c r="I9542" s="19"/>
      <c r="J9542" s="19">
        <v>0.9734626913577541</v>
      </c>
      <c r="K9542" s="19"/>
      <c r="L9542" s="19">
        <v>0.4190986355726436</v>
      </c>
      <c r="M9542" s="19"/>
      <c r="N9542" s="19">
        <v>1.077880653470072</v>
      </c>
      <c r="O9542" s="19"/>
      <c r="P9542" s="50">
        <v>0.89723445819482572</v>
      </c>
      <c r="R9542" s="9" t="s">
        <v>0</v>
      </c>
    </row>
    <row r="9543" spans="2:18" x14ac:dyDescent="0.2">
      <c r="B9543" s="25">
        <v>9313</v>
      </c>
      <c r="C9543" s="193"/>
      <c r="D9543" s="19">
        <v>0.45883875703798699</v>
      </c>
      <c r="E9543" s="19">
        <v>0.32839285974374832</v>
      </c>
      <c r="F9543" s="19"/>
      <c r="G9543" s="19">
        <v>0.17129844557197424</v>
      </c>
      <c r="H9543" s="19"/>
      <c r="I9543" s="19"/>
      <c r="J9543" s="19">
        <v>0.37076094140950427</v>
      </c>
      <c r="K9543" s="19"/>
      <c r="L9543" s="19">
        <v>1.1632953980880414</v>
      </c>
      <c r="M9543" s="19"/>
      <c r="N9543" s="19">
        <v>0.68658605759781688</v>
      </c>
      <c r="O9543" s="19"/>
      <c r="P9543" s="50">
        <v>0.93007657567378044</v>
      </c>
      <c r="R9543" s="9" t="s">
        <v>0</v>
      </c>
    </row>
    <row r="9544" spans="2:18" x14ac:dyDescent="0.2">
      <c r="B9544" s="25">
        <v>9314</v>
      </c>
      <c r="C9544" s="193">
        <v>1.5596629451144426</v>
      </c>
      <c r="D9544" s="19"/>
      <c r="E9544" s="19">
        <v>1.8911370152468343</v>
      </c>
      <c r="F9544" s="19"/>
      <c r="G9544" s="19">
        <v>0.96339571407879554</v>
      </c>
      <c r="H9544" s="19"/>
      <c r="I9544" s="19">
        <v>2.3304928557379285</v>
      </c>
      <c r="J9544" s="19"/>
      <c r="K9544" s="19">
        <v>1.0922643964030947</v>
      </c>
      <c r="L9544" s="19"/>
      <c r="M9544" s="19">
        <v>2.8431772002649041</v>
      </c>
      <c r="N9544" s="19"/>
      <c r="O9544" s="19">
        <v>1.9645112121790651</v>
      </c>
      <c r="P9544" s="50"/>
      <c r="R9544" s="9" t="s">
        <v>0</v>
      </c>
    </row>
    <row r="9545" spans="2:18" x14ac:dyDescent="0.2">
      <c r="B9545" s="25">
        <v>9315</v>
      </c>
      <c r="C9545" s="193"/>
      <c r="D9545" s="19">
        <v>0.38144705393971584</v>
      </c>
      <c r="E9545" s="19">
        <v>0.44792391416345917</v>
      </c>
      <c r="F9545" s="19"/>
      <c r="G9545" s="19">
        <v>6.5554540277915546E-2</v>
      </c>
      <c r="H9545" s="19"/>
      <c r="I9545" s="19"/>
      <c r="J9545" s="19">
        <v>1.0031527399924001</v>
      </c>
      <c r="K9545" s="19"/>
      <c r="L9545" s="19">
        <v>0.21980919103099178</v>
      </c>
      <c r="M9545" s="19"/>
      <c r="N9545" s="19">
        <v>0.78731737175280792</v>
      </c>
      <c r="O9545" s="19"/>
      <c r="P9545" s="50">
        <v>0.27557465175733353</v>
      </c>
      <c r="R9545" s="9" t="s">
        <v>0</v>
      </c>
    </row>
    <row r="9546" spans="2:18" x14ac:dyDescent="0.2">
      <c r="B9546" s="25">
        <v>9316</v>
      </c>
      <c r="C9546" s="193"/>
      <c r="D9546" s="19">
        <v>1.77351289260792</v>
      </c>
      <c r="E9546" s="19"/>
      <c r="F9546" s="19">
        <v>1.6023785010913711</v>
      </c>
      <c r="G9546" s="19"/>
      <c r="H9546" s="19">
        <v>0.53026210398719109</v>
      </c>
      <c r="I9546" s="19"/>
      <c r="J9546" s="19">
        <v>1.270504858808728</v>
      </c>
      <c r="K9546" s="19"/>
      <c r="L9546" s="19">
        <v>0.51318020252970131</v>
      </c>
      <c r="M9546" s="19"/>
      <c r="N9546" s="19">
        <v>1.3563357915381415</v>
      </c>
      <c r="O9546" s="19"/>
      <c r="P9546" s="50">
        <v>0.89661718471682617</v>
      </c>
      <c r="R9546" s="9" t="s">
        <v>0</v>
      </c>
    </row>
    <row r="9547" spans="2:18" x14ac:dyDescent="0.2">
      <c r="B9547" s="25">
        <v>9317</v>
      </c>
      <c r="C9547" s="193">
        <v>0.33000156036166151</v>
      </c>
      <c r="D9547" s="19"/>
      <c r="E9547" s="19">
        <v>1.3271382157309122</v>
      </c>
      <c r="F9547" s="19"/>
      <c r="G9547" s="19">
        <v>1.2214552918178547</v>
      </c>
      <c r="H9547" s="19"/>
      <c r="I9547" s="19">
        <v>1.3860302346470061</v>
      </c>
      <c r="J9547" s="19"/>
      <c r="K9547" s="19">
        <v>1.0099847602870553</v>
      </c>
      <c r="L9547" s="19"/>
      <c r="M9547" s="19">
        <v>0.47519289742697313</v>
      </c>
      <c r="N9547" s="19"/>
      <c r="O9547" s="19">
        <v>1.3016930846387651</v>
      </c>
      <c r="P9547" s="50"/>
      <c r="R9547" s="9" t="s">
        <v>0</v>
      </c>
    </row>
    <row r="9548" spans="2:18" x14ac:dyDescent="0.2">
      <c r="B9548" s="25">
        <v>9318</v>
      </c>
      <c r="C9548" s="193"/>
      <c r="D9548" s="19">
        <v>0.38767995141109346</v>
      </c>
      <c r="E9548" s="19">
        <v>0.3604593837102355</v>
      </c>
      <c r="F9548" s="19"/>
      <c r="G9548" s="19">
        <v>0.30824014007647554</v>
      </c>
      <c r="H9548" s="19"/>
      <c r="I9548" s="19"/>
      <c r="J9548" s="19">
        <v>0.85053101871828474</v>
      </c>
      <c r="K9548" s="19"/>
      <c r="L9548" s="19">
        <v>0.46216564384817527</v>
      </c>
      <c r="M9548" s="19">
        <v>8.4988412558044707E-2</v>
      </c>
      <c r="N9548" s="19"/>
      <c r="O9548" s="19"/>
      <c r="P9548" s="50">
        <v>0.53175408322692008</v>
      </c>
      <c r="R9548" s="9" t="s">
        <v>0</v>
      </c>
    </row>
    <row r="9549" spans="2:18" x14ac:dyDescent="0.2">
      <c r="B9549" s="25">
        <v>9319</v>
      </c>
      <c r="C9549" s="193"/>
      <c r="D9549" s="19">
        <v>0.26366138882353451</v>
      </c>
      <c r="E9549" s="19"/>
      <c r="F9549" s="19">
        <v>0.56296040986413254</v>
      </c>
      <c r="G9549" s="19"/>
      <c r="H9549" s="19">
        <v>0.38955303587575935</v>
      </c>
      <c r="I9549" s="19">
        <v>0.14320651652493024</v>
      </c>
      <c r="J9549" s="19"/>
      <c r="K9549" s="19"/>
      <c r="L9549" s="19">
        <v>0.74879345018601218</v>
      </c>
      <c r="M9549" s="19"/>
      <c r="N9549" s="19">
        <v>0.89551515407091431</v>
      </c>
      <c r="O9549" s="19"/>
      <c r="P9549" s="50">
        <v>0.41434348824002881</v>
      </c>
      <c r="R9549" s="9" t="s">
        <v>0</v>
      </c>
    </row>
    <row r="9550" spans="2:18" x14ac:dyDescent="0.2">
      <c r="B9550" s="25">
        <v>9320</v>
      </c>
      <c r="C9550" s="193">
        <v>0.1833180344181225</v>
      </c>
      <c r="D9550" s="19"/>
      <c r="E9550" s="19">
        <v>0.67423636146357391</v>
      </c>
      <c r="F9550" s="19"/>
      <c r="G9550" s="19">
        <v>0.14741894281534301</v>
      </c>
      <c r="H9550" s="19"/>
      <c r="I9550" s="19">
        <v>0.2408119665329069</v>
      </c>
      <c r="J9550" s="19"/>
      <c r="K9550" s="19"/>
      <c r="L9550" s="19">
        <v>0.15579267445046685</v>
      </c>
      <c r="M9550" s="19"/>
      <c r="N9550" s="19">
        <v>0.51922472817082921</v>
      </c>
      <c r="O9550" s="19"/>
      <c r="P9550" s="50">
        <v>0.39853854043779091</v>
      </c>
      <c r="R9550" s="9" t="s">
        <v>0</v>
      </c>
    </row>
    <row r="9551" spans="2:18" x14ac:dyDescent="0.2">
      <c r="B9551" s="25">
        <v>9321</v>
      </c>
      <c r="C9551" s="193">
        <v>0.24299309214555051</v>
      </c>
      <c r="D9551" s="19"/>
      <c r="E9551" s="19">
        <v>0.75280161804734858</v>
      </c>
      <c r="F9551" s="19"/>
      <c r="G9551" s="19">
        <v>1.5221654530782549</v>
      </c>
      <c r="H9551" s="19"/>
      <c r="I9551" s="19">
        <v>0.61230230263264385</v>
      </c>
      <c r="J9551" s="19"/>
      <c r="K9551" s="19">
        <v>1.2045084334209677</v>
      </c>
      <c r="L9551" s="19"/>
      <c r="M9551" s="19">
        <v>1.0900926119151533</v>
      </c>
      <c r="N9551" s="19"/>
      <c r="O9551" s="19">
        <v>2.1311436880396672</v>
      </c>
      <c r="P9551" s="50"/>
      <c r="R9551" s="9" t="s">
        <v>0</v>
      </c>
    </row>
    <row r="9552" spans="2:18" x14ac:dyDescent="0.2">
      <c r="B9552" s="25">
        <v>9322</v>
      </c>
      <c r="C9552" s="193"/>
      <c r="D9552" s="19">
        <v>2.9488622685080133</v>
      </c>
      <c r="E9552" s="19"/>
      <c r="F9552" s="19">
        <v>2.7661656875910596</v>
      </c>
      <c r="G9552" s="19"/>
      <c r="H9552" s="19">
        <v>2.6721623416154507</v>
      </c>
      <c r="I9552" s="19"/>
      <c r="J9552" s="19">
        <v>2.6399424172475778</v>
      </c>
      <c r="K9552" s="19"/>
      <c r="L9552" s="19">
        <v>3.6243966427540997</v>
      </c>
      <c r="M9552" s="19"/>
      <c r="N9552" s="19">
        <v>3.4069571730208827</v>
      </c>
      <c r="O9552" s="19"/>
      <c r="P9552" s="50">
        <v>2.55375978786277</v>
      </c>
      <c r="R9552" s="9" t="s">
        <v>0</v>
      </c>
    </row>
    <row r="9553" spans="2:18" x14ac:dyDescent="0.2">
      <c r="B9553" s="25">
        <v>9323</v>
      </c>
      <c r="C9553" s="193">
        <v>1.6949894403684485</v>
      </c>
      <c r="D9553" s="19"/>
      <c r="E9553" s="19">
        <v>1.704112694165308</v>
      </c>
      <c r="F9553" s="19"/>
      <c r="G9553" s="19">
        <v>1.45127557670699</v>
      </c>
      <c r="H9553" s="19"/>
      <c r="I9553" s="19">
        <v>1.4195825626124456</v>
      </c>
      <c r="J9553" s="19"/>
      <c r="K9553" s="19">
        <v>1.644650849718845</v>
      </c>
      <c r="L9553" s="19"/>
      <c r="M9553" s="19">
        <v>1.2445906861220044</v>
      </c>
      <c r="N9553" s="19"/>
      <c r="O9553" s="19">
        <v>1.190509932617734</v>
      </c>
      <c r="P9553" s="50"/>
      <c r="R9553" s="9" t="s">
        <v>0</v>
      </c>
    </row>
    <row r="9554" spans="2:18" x14ac:dyDescent="0.2">
      <c r="B9554" s="25">
        <v>9324</v>
      </c>
      <c r="C9554" s="193">
        <v>0.70031186948223345</v>
      </c>
      <c r="D9554" s="19"/>
      <c r="E9554" s="19">
        <v>2.0305624653372285</v>
      </c>
      <c r="F9554" s="19"/>
      <c r="G9554" s="19">
        <v>1.4601438428896441</v>
      </c>
      <c r="H9554" s="19"/>
      <c r="I9554" s="19">
        <v>1.0019261937048241</v>
      </c>
      <c r="J9554" s="19"/>
      <c r="K9554" s="19">
        <v>0.16142221878140101</v>
      </c>
      <c r="L9554" s="19"/>
      <c r="M9554" s="19">
        <v>1.833433799700491</v>
      </c>
      <c r="N9554" s="19"/>
      <c r="O9554" s="19">
        <v>1.150478558631564</v>
      </c>
      <c r="P9554" s="50"/>
      <c r="R9554" s="9" t="s">
        <v>0</v>
      </c>
    </row>
    <row r="9555" spans="2:18" x14ac:dyDescent="0.2">
      <c r="B9555" s="25">
        <v>9325</v>
      </c>
      <c r="C9555" s="193"/>
      <c r="D9555" s="19">
        <v>0.79923387424051362</v>
      </c>
      <c r="E9555" s="19"/>
      <c r="F9555" s="19">
        <v>0.94076773074087794</v>
      </c>
      <c r="G9555" s="19">
        <v>1.068254036577003</v>
      </c>
      <c r="H9555" s="19"/>
      <c r="I9555" s="19">
        <v>0.68290753515014413</v>
      </c>
      <c r="J9555" s="19"/>
      <c r="K9555" s="19"/>
      <c r="L9555" s="19">
        <v>0.34197748151077917</v>
      </c>
      <c r="M9555" s="19">
        <v>1.036357618562054</v>
      </c>
      <c r="N9555" s="19"/>
      <c r="O9555" s="19">
        <v>0.22497076643177924</v>
      </c>
      <c r="P9555" s="50"/>
      <c r="R9555" s="9" t="s">
        <v>0</v>
      </c>
    </row>
    <row r="9556" spans="2:18" x14ac:dyDescent="0.2">
      <c r="B9556" s="25">
        <v>9326</v>
      </c>
      <c r="C9556" s="193">
        <v>1.4779937980423827</v>
      </c>
      <c r="D9556" s="19"/>
      <c r="E9556" s="19">
        <v>1.4564566928258114</v>
      </c>
      <c r="F9556" s="19"/>
      <c r="G9556" s="19">
        <v>1.7932860654617504</v>
      </c>
      <c r="H9556" s="19"/>
      <c r="I9556" s="19">
        <v>0.97377562679774632</v>
      </c>
      <c r="J9556" s="19"/>
      <c r="K9556" s="19">
        <v>1.8843394106446767</v>
      </c>
      <c r="L9556" s="19"/>
      <c r="M9556" s="19">
        <v>1.8430326901597225</v>
      </c>
      <c r="N9556" s="19"/>
      <c r="O9556" s="19">
        <v>0.56771969144217871</v>
      </c>
      <c r="P9556" s="50"/>
      <c r="R9556" s="9" t="s">
        <v>0</v>
      </c>
    </row>
    <row r="9557" spans="2:18" x14ac:dyDescent="0.2">
      <c r="B9557" s="25">
        <v>9327</v>
      </c>
      <c r="C9557" s="193">
        <v>0.29985376177848377</v>
      </c>
      <c r="D9557" s="19"/>
      <c r="E9557" s="19"/>
      <c r="F9557" s="19">
        <v>0.38087021952858541</v>
      </c>
      <c r="G9557" s="19"/>
      <c r="H9557" s="19">
        <v>3.0255464190034779E-2</v>
      </c>
      <c r="I9557" s="19">
        <v>0.32219395324273331</v>
      </c>
      <c r="J9557" s="19"/>
      <c r="K9557" s="19">
        <v>0.10691050805165374</v>
      </c>
      <c r="L9557" s="19"/>
      <c r="M9557" s="19">
        <v>0.33288698398396704</v>
      </c>
      <c r="N9557" s="19"/>
      <c r="O9557" s="19"/>
      <c r="P9557" s="50">
        <v>0.3634519691538961</v>
      </c>
      <c r="R9557" s="9" t="s">
        <v>0</v>
      </c>
    </row>
    <row r="9558" spans="2:18" x14ac:dyDescent="0.2">
      <c r="B9558" s="25">
        <v>9328</v>
      </c>
      <c r="C9558" s="193">
        <v>1.5016145349838321</v>
      </c>
      <c r="D9558" s="19"/>
      <c r="E9558" s="19"/>
      <c r="F9558" s="19">
        <v>0.21726413954459203</v>
      </c>
      <c r="G9558" s="19">
        <v>0.87331744522351629</v>
      </c>
      <c r="H9558" s="19"/>
      <c r="I9558" s="19"/>
      <c r="J9558" s="19">
        <v>0.15375062092138447</v>
      </c>
      <c r="K9558" s="19">
        <v>0.69265047619405617</v>
      </c>
      <c r="L9558" s="19"/>
      <c r="M9558" s="19">
        <v>1.971159543939246</v>
      </c>
      <c r="N9558" s="19"/>
      <c r="O9558" s="19">
        <v>8.3218320762317388E-2</v>
      </c>
      <c r="P9558" s="50"/>
      <c r="R9558" s="9" t="s">
        <v>0</v>
      </c>
    </row>
    <row r="9559" spans="2:18" x14ac:dyDescent="0.2">
      <c r="B9559" s="25">
        <v>9329</v>
      </c>
      <c r="C9559" s="193">
        <v>0.97837655555031267</v>
      </c>
      <c r="D9559" s="19"/>
      <c r="E9559" s="19">
        <v>0.20461762531607863</v>
      </c>
      <c r="F9559" s="19"/>
      <c r="G9559" s="19">
        <v>0.33423297222650433</v>
      </c>
      <c r="H9559" s="19"/>
      <c r="I9559" s="19"/>
      <c r="J9559" s="19">
        <v>4.0325984011557223E-2</v>
      </c>
      <c r="K9559" s="19"/>
      <c r="L9559" s="19">
        <v>0.17809492738337543</v>
      </c>
      <c r="M9559" s="19">
        <v>0.29600466575034434</v>
      </c>
      <c r="N9559" s="19"/>
      <c r="O9559" s="19">
        <v>0.64627897529915168</v>
      </c>
      <c r="P9559" s="50"/>
      <c r="R9559" s="9" t="s">
        <v>0</v>
      </c>
    </row>
    <row r="9560" spans="2:18" x14ac:dyDescent="0.2">
      <c r="B9560" s="25">
        <v>9330</v>
      </c>
      <c r="C9560" s="193"/>
      <c r="D9560" s="19">
        <v>1.4330481317585452E-2</v>
      </c>
      <c r="E9560" s="19">
        <v>0.10547915518140437</v>
      </c>
      <c r="F9560" s="19"/>
      <c r="G9560" s="19"/>
      <c r="H9560" s="19">
        <v>0.18131275450939369</v>
      </c>
      <c r="I9560" s="19"/>
      <c r="J9560" s="19">
        <v>0.25526107000530479</v>
      </c>
      <c r="K9560" s="19"/>
      <c r="L9560" s="19">
        <v>1.2086016305424636</v>
      </c>
      <c r="M9560" s="19">
        <v>7.9825481153374053E-2</v>
      </c>
      <c r="N9560" s="19"/>
      <c r="O9560" s="19"/>
      <c r="P9560" s="50">
        <v>0.37198344870947625</v>
      </c>
      <c r="R9560" s="9" t="s">
        <v>0</v>
      </c>
    </row>
    <row r="9561" spans="2:18" x14ac:dyDescent="0.2">
      <c r="B9561" s="25">
        <v>9331</v>
      </c>
      <c r="C9561" s="193">
        <v>0.37920847028932114</v>
      </c>
      <c r="D9561" s="19"/>
      <c r="E9561" s="19">
        <v>1.1999387886078836</v>
      </c>
      <c r="F9561" s="19"/>
      <c r="G9561" s="19">
        <v>6.4303120787921386E-2</v>
      </c>
      <c r="H9561" s="19"/>
      <c r="I9561" s="19">
        <v>0.60407731808428211</v>
      </c>
      <c r="J9561" s="19"/>
      <c r="K9561" s="19">
        <v>0.67903477471273355</v>
      </c>
      <c r="L9561" s="19"/>
      <c r="M9561" s="19">
        <v>0.50108466682891506</v>
      </c>
      <c r="N9561" s="19"/>
      <c r="O9561" s="19">
        <v>4.5692500313719381E-2</v>
      </c>
      <c r="P9561" s="50"/>
      <c r="R9561" s="9" t="s">
        <v>0</v>
      </c>
    </row>
    <row r="9562" spans="2:18" x14ac:dyDescent="0.2">
      <c r="B9562" s="25">
        <v>9332</v>
      </c>
      <c r="C9562" s="193"/>
      <c r="D9562" s="19">
        <v>0.92606249943820196</v>
      </c>
      <c r="E9562" s="19"/>
      <c r="F9562" s="19">
        <v>0.17151656279676569</v>
      </c>
      <c r="G9562" s="19"/>
      <c r="H9562" s="19">
        <v>0.60095939984680069</v>
      </c>
      <c r="I9562" s="19"/>
      <c r="J9562" s="19">
        <v>0.75249130832602529</v>
      </c>
      <c r="K9562" s="19"/>
      <c r="L9562" s="19">
        <v>0.90809347750991054</v>
      </c>
      <c r="M9562" s="19"/>
      <c r="N9562" s="19">
        <v>0.90305348602351099</v>
      </c>
      <c r="O9562" s="19"/>
      <c r="P9562" s="50">
        <v>1.234941155066926</v>
      </c>
      <c r="R9562" s="9" t="s">
        <v>0</v>
      </c>
    </row>
    <row r="9563" spans="2:18" x14ac:dyDescent="0.2">
      <c r="B9563" s="25">
        <v>9333</v>
      </c>
      <c r="C9563" s="193"/>
      <c r="D9563" s="19">
        <v>2.8530708948349783</v>
      </c>
      <c r="E9563" s="19"/>
      <c r="F9563" s="19">
        <v>1.730747380682873</v>
      </c>
      <c r="G9563" s="19"/>
      <c r="H9563" s="19">
        <v>1.9073733572855536</v>
      </c>
      <c r="I9563" s="19"/>
      <c r="J9563" s="19">
        <v>1.6951742612115828</v>
      </c>
      <c r="K9563" s="19"/>
      <c r="L9563" s="19">
        <v>1.8411479947666201</v>
      </c>
      <c r="M9563" s="19"/>
      <c r="N9563" s="19">
        <v>1.4295963205706681</v>
      </c>
      <c r="O9563" s="19"/>
      <c r="P9563" s="50">
        <v>1.579049350115961</v>
      </c>
      <c r="R9563" s="9" t="s">
        <v>0</v>
      </c>
    </row>
    <row r="9564" spans="2:18" x14ac:dyDescent="0.2">
      <c r="B9564" s="25">
        <v>9334</v>
      </c>
      <c r="C9564" s="193"/>
      <c r="D9564" s="19">
        <v>0.8998467631776671</v>
      </c>
      <c r="E9564" s="19"/>
      <c r="F9564" s="19">
        <v>1.2764441408936009</v>
      </c>
      <c r="G9564" s="19"/>
      <c r="H9564" s="19">
        <v>0.53452448333753111</v>
      </c>
      <c r="I9564" s="19"/>
      <c r="J9564" s="19">
        <v>0.76364355715024645</v>
      </c>
      <c r="K9564" s="19"/>
      <c r="L9564" s="19">
        <v>3.5696320604073253E-2</v>
      </c>
      <c r="M9564" s="19"/>
      <c r="N9564" s="19">
        <v>0.50483954722030011</v>
      </c>
      <c r="O9564" s="19"/>
      <c r="P9564" s="50">
        <v>1.7490501545241879</v>
      </c>
      <c r="R9564" s="9" t="s">
        <v>0</v>
      </c>
    </row>
    <row r="9565" spans="2:18" x14ac:dyDescent="0.2">
      <c r="B9565" s="25">
        <v>9335</v>
      </c>
      <c r="C9565" s="193"/>
      <c r="D9565" s="19">
        <v>0.94991943959070946</v>
      </c>
      <c r="E9565" s="19"/>
      <c r="F9565" s="19">
        <v>0.68741082160057121</v>
      </c>
      <c r="G9565" s="19"/>
      <c r="H9565" s="19">
        <v>1.3328904766594423</v>
      </c>
      <c r="I9565" s="19"/>
      <c r="J9565" s="19">
        <v>0.61209175752949863</v>
      </c>
      <c r="K9565" s="19"/>
      <c r="L9565" s="19">
        <v>0.37878069475623433</v>
      </c>
      <c r="M9565" s="19"/>
      <c r="N9565" s="19">
        <v>1.1694459102340018</v>
      </c>
      <c r="O9565" s="19"/>
      <c r="P9565" s="50">
        <v>0.70412632888702864</v>
      </c>
      <c r="R9565" s="9" t="s">
        <v>0</v>
      </c>
    </row>
    <row r="9566" spans="2:18" x14ac:dyDescent="0.2">
      <c r="B9566" s="25">
        <v>9336</v>
      </c>
      <c r="C9566" s="193"/>
      <c r="D9566" s="19">
        <v>0.23130932773742172</v>
      </c>
      <c r="E9566" s="19"/>
      <c r="F9566" s="19">
        <v>0.52621442375485938</v>
      </c>
      <c r="G9566" s="19">
        <v>0.46267867413506136</v>
      </c>
      <c r="H9566" s="19"/>
      <c r="I9566" s="19">
        <v>0.27934057142641949</v>
      </c>
      <c r="J9566" s="19"/>
      <c r="K9566" s="19">
        <v>0.40007740904498357</v>
      </c>
      <c r="L9566" s="19"/>
      <c r="M9566" s="19"/>
      <c r="N9566" s="19">
        <v>7.9224063774695139E-2</v>
      </c>
      <c r="O9566" s="19"/>
      <c r="P9566" s="50">
        <v>8.3275993769622692E-2</v>
      </c>
      <c r="R9566" s="9" t="s">
        <v>0</v>
      </c>
    </row>
    <row r="9567" spans="2:18" x14ac:dyDescent="0.2">
      <c r="B9567" s="25">
        <v>9337</v>
      </c>
      <c r="C9567" s="193">
        <v>0.15383499598244035</v>
      </c>
      <c r="D9567" s="19"/>
      <c r="E9567" s="19">
        <v>1.3864137382446897</v>
      </c>
      <c r="F9567" s="19"/>
      <c r="G9567" s="19">
        <v>1.7718079339728963</v>
      </c>
      <c r="H9567" s="19"/>
      <c r="I9567" s="19">
        <v>0.16529903317068181</v>
      </c>
      <c r="J9567" s="19"/>
      <c r="K9567" s="19">
        <v>1.3674169235437685</v>
      </c>
      <c r="L9567" s="19"/>
      <c r="M9567" s="19">
        <v>1.3868368802316717</v>
      </c>
      <c r="N9567" s="19"/>
      <c r="O9567" s="19">
        <v>1.4710033096791331</v>
      </c>
      <c r="P9567" s="50"/>
      <c r="R9567" s="9" t="s">
        <v>0</v>
      </c>
    </row>
    <row r="9568" spans="2:18" x14ac:dyDescent="0.2">
      <c r="B9568" s="25">
        <v>9338</v>
      </c>
      <c r="C9568" s="193">
        <v>0.66763583760555256</v>
      </c>
      <c r="D9568" s="19"/>
      <c r="E9568" s="19"/>
      <c r="F9568" s="19">
        <v>0.16795806011048145</v>
      </c>
      <c r="G9568" s="19">
        <v>1.0385959299873657</v>
      </c>
      <c r="H9568" s="19"/>
      <c r="I9568" s="19">
        <v>0.46589381389281087</v>
      </c>
      <c r="J9568" s="19"/>
      <c r="K9568" s="19">
        <v>0.7394479117495627</v>
      </c>
      <c r="L9568" s="19"/>
      <c r="M9568" s="19"/>
      <c r="N9568" s="19">
        <v>0.16747273657916445</v>
      </c>
      <c r="O9568" s="19">
        <v>1.1629810735816541</v>
      </c>
      <c r="P9568" s="50"/>
      <c r="R9568" s="9" t="s">
        <v>0</v>
      </c>
    </row>
    <row r="9569" spans="2:18" x14ac:dyDescent="0.2">
      <c r="B9569" s="25">
        <v>9339</v>
      </c>
      <c r="C9569" s="193"/>
      <c r="D9569" s="19">
        <v>0.27247721661405172</v>
      </c>
      <c r="E9569" s="19"/>
      <c r="F9569" s="19">
        <v>8.4848747087580001E-3</v>
      </c>
      <c r="G9569" s="19">
        <v>0.24443394438861477</v>
      </c>
      <c r="H9569" s="19"/>
      <c r="I9569" s="19"/>
      <c r="J9569" s="19">
        <v>0.40182457179775194</v>
      </c>
      <c r="K9569" s="19"/>
      <c r="L9569" s="19">
        <v>0.76535913081905094</v>
      </c>
      <c r="M9569" s="19">
        <v>5.4556941772066304E-2</v>
      </c>
      <c r="N9569" s="19"/>
      <c r="O9569" s="19">
        <v>0.31891723623742918</v>
      </c>
      <c r="P9569" s="50"/>
      <c r="R9569" s="9" t="s">
        <v>0</v>
      </c>
    </row>
    <row r="9570" spans="2:18" x14ac:dyDescent="0.2">
      <c r="B9570" s="25">
        <v>9340</v>
      </c>
      <c r="C9570" s="193">
        <v>0.49744417266376273</v>
      </c>
      <c r="D9570" s="19"/>
      <c r="E9570" s="19"/>
      <c r="F9570" s="19">
        <v>0.36004622402292275</v>
      </c>
      <c r="G9570" s="19"/>
      <c r="H9570" s="19">
        <v>7.4455825807184364E-2</v>
      </c>
      <c r="I9570" s="19"/>
      <c r="J9570" s="19">
        <v>0.3292819341314685</v>
      </c>
      <c r="K9570" s="19">
        <v>0.74908994377973503</v>
      </c>
      <c r="L9570" s="19"/>
      <c r="M9570" s="19">
        <v>0.46047011086371037</v>
      </c>
      <c r="N9570" s="19"/>
      <c r="O9570" s="19"/>
      <c r="P9570" s="50">
        <v>1.081163553032032</v>
      </c>
      <c r="R9570" s="9" t="s">
        <v>0</v>
      </c>
    </row>
    <row r="9571" spans="2:18" x14ac:dyDescent="0.2">
      <c r="B9571" s="25">
        <v>9341</v>
      </c>
      <c r="C9571" s="193">
        <v>6.3194375941781594E-2</v>
      </c>
      <c r="D9571" s="19"/>
      <c r="E9571" s="19"/>
      <c r="F9571" s="19">
        <v>0.40468305323152881</v>
      </c>
      <c r="G9571" s="19"/>
      <c r="H9571" s="19">
        <v>0.88276242916799763</v>
      </c>
      <c r="I9571" s="19"/>
      <c r="J9571" s="19">
        <v>1.2112489062133305</v>
      </c>
      <c r="K9571" s="19"/>
      <c r="L9571" s="19">
        <v>1.0295816622957865</v>
      </c>
      <c r="M9571" s="19"/>
      <c r="N9571" s="19">
        <v>6.6742411592150552E-2</v>
      </c>
      <c r="O9571" s="19"/>
      <c r="P9571" s="50">
        <v>1.3148570787922149</v>
      </c>
      <c r="R9571" s="9" t="s">
        <v>0</v>
      </c>
    </row>
    <row r="9572" spans="2:18" x14ac:dyDescent="0.2">
      <c r="B9572" s="25">
        <v>9342</v>
      </c>
      <c r="C9572" s="193"/>
      <c r="D9572" s="19">
        <v>0.11920502852949902</v>
      </c>
      <c r="E9572" s="19">
        <v>0.16810109398920622</v>
      </c>
      <c r="F9572" s="19"/>
      <c r="G9572" s="19">
        <v>0.35883397130924283</v>
      </c>
      <c r="H9572" s="19"/>
      <c r="I9572" s="19"/>
      <c r="J9572" s="19">
        <v>0.22825681923733213</v>
      </c>
      <c r="K9572" s="19"/>
      <c r="L9572" s="19">
        <v>9.4808002019758059E-2</v>
      </c>
      <c r="M9572" s="19">
        <v>0.73001128994111519</v>
      </c>
      <c r="N9572" s="19"/>
      <c r="O9572" s="19"/>
      <c r="P9572" s="50">
        <v>4.3722041945476089E-2</v>
      </c>
      <c r="R9572" s="9" t="s">
        <v>0</v>
      </c>
    </row>
    <row r="9573" spans="2:18" x14ac:dyDescent="0.2">
      <c r="B9573" s="25">
        <v>9343</v>
      </c>
      <c r="C9573" s="193">
        <v>0.79511128183927826</v>
      </c>
      <c r="D9573" s="19"/>
      <c r="E9573" s="19"/>
      <c r="F9573" s="19">
        <v>0.39750147120370749</v>
      </c>
      <c r="G9573" s="19">
        <v>0.11426806382705954</v>
      </c>
      <c r="H9573" s="19"/>
      <c r="I9573" s="19">
        <v>0.62027066100390127</v>
      </c>
      <c r="J9573" s="19"/>
      <c r="K9573" s="19">
        <v>0.23686140534714684</v>
      </c>
      <c r="L9573" s="19"/>
      <c r="M9573" s="19"/>
      <c r="N9573" s="19">
        <v>0.31035724698219486</v>
      </c>
      <c r="O9573" s="19"/>
      <c r="P9573" s="50">
        <v>3.9392701303836146E-2</v>
      </c>
      <c r="R9573" s="9" t="s">
        <v>0</v>
      </c>
    </row>
    <row r="9574" spans="2:18" x14ac:dyDescent="0.2">
      <c r="B9574" s="25">
        <v>9344</v>
      </c>
      <c r="C9574" s="193"/>
      <c r="D9574" s="19">
        <v>0.10884196938852515</v>
      </c>
      <c r="E9574" s="19"/>
      <c r="F9574" s="19">
        <v>0.27984368165899692</v>
      </c>
      <c r="G9574" s="19"/>
      <c r="H9574" s="19">
        <v>1.3548548330497057</v>
      </c>
      <c r="I9574" s="19"/>
      <c r="J9574" s="19">
        <v>0.2859187661740743</v>
      </c>
      <c r="K9574" s="19"/>
      <c r="L9574" s="19">
        <v>1.0572763757510268</v>
      </c>
      <c r="M9574" s="19"/>
      <c r="N9574" s="19">
        <v>1.3533043718202897</v>
      </c>
      <c r="O9574" s="19"/>
      <c r="P9574" s="50">
        <v>2.0713348490394607</v>
      </c>
      <c r="R9574" s="9" t="s">
        <v>0</v>
      </c>
    </row>
    <row r="9575" spans="2:18" x14ac:dyDescent="0.2">
      <c r="B9575" s="25">
        <v>9345</v>
      </c>
      <c r="C9575" s="193"/>
      <c r="D9575" s="19">
        <v>0.7589101091040743</v>
      </c>
      <c r="E9575" s="19"/>
      <c r="F9575" s="19">
        <v>0.34368498377336504</v>
      </c>
      <c r="G9575" s="19"/>
      <c r="H9575" s="19">
        <v>0.55503181503291621</v>
      </c>
      <c r="I9575" s="19">
        <v>0.4818869144439849</v>
      </c>
      <c r="J9575" s="19"/>
      <c r="K9575" s="19"/>
      <c r="L9575" s="19">
        <v>1.6974049272098821</v>
      </c>
      <c r="M9575" s="19"/>
      <c r="N9575" s="19">
        <v>0.16969886711985699</v>
      </c>
      <c r="O9575" s="19">
        <v>0.37883488796977183</v>
      </c>
      <c r="P9575" s="50"/>
      <c r="R9575" s="9" t="s">
        <v>0</v>
      </c>
    </row>
    <row r="9576" spans="2:18" x14ac:dyDescent="0.2">
      <c r="B9576" s="25">
        <v>9346</v>
      </c>
      <c r="C9576" s="193">
        <v>0.1902848028383963</v>
      </c>
      <c r="D9576" s="19"/>
      <c r="E9576" s="19">
        <v>0.57949607783949553</v>
      </c>
      <c r="F9576" s="19"/>
      <c r="G9576" s="19"/>
      <c r="H9576" s="19">
        <v>0.24052588519360102</v>
      </c>
      <c r="I9576" s="19"/>
      <c r="J9576" s="19">
        <v>0.76058445922825246</v>
      </c>
      <c r="K9576" s="19">
        <v>9.9778239244047107E-2</v>
      </c>
      <c r="L9576" s="19"/>
      <c r="M9576" s="19"/>
      <c r="N9576" s="19">
        <v>0.38674501237190501</v>
      </c>
      <c r="O9576" s="19">
        <v>0.13836763345596753</v>
      </c>
      <c r="P9576" s="50"/>
      <c r="R9576" s="9" t="s">
        <v>0</v>
      </c>
    </row>
    <row r="9577" spans="2:18" x14ac:dyDescent="0.2">
      <c r="B9577" s="25">
        <v>9347</v>
      </c>
      <c r="C9577" s="193"/>
      <c r="D9577" s="19">
        <v>0.40597507068940303</v>
      </c>
      <c r="E9577" s="19"/>
      <c r="F9577" s="19">
        <v>1.1691931376098585</v>
      </c>
      <c r="G9577" s="19"/>
      <c r="H9577" s="19">
        <v>0.96986922834454492</v>
      </c>
      <c r="I9577" s="19"/>
      <c r="J9577" s="19">
        <v>0.91979757253092098</v>
      </c>
      <c r="K9577" s="19"/>
      <c r="L9577" s="19">
        <v>0.86587247923178001</v>
      </c>
      <c r="M9577" s="19">
        <v>4.326867776965989E-2</v>
      </c>
      <c r="N9577" s="19"/>
      <c r="O9577" s="19"/>
      <c r="P9577" s="50">
        <v>1.778103558586573</v>
      </c>
      <c r="R9577" s="9" t="s">
        <v>0</v>
      </c>
    </row>
    <row r="9578" spans="2:18" x14ac:dyDescent="0.2">
      <c r="B9578" s="25">
        <v>9348</v>
      </c>
      <c r="C9578" s="193">
        <v>1.5071423622663296</v>
      </c>
      <c r="D9578" s="19"/>
      <c r="E9578" s="19">
        <v>0.12350710365621374</v>
      </c>
      <c r="F9578" s="19"/>
      <c r="G9578" s="19">
        <v>0.75236058590920574</v>
      </c>
      <c r="H9578" s="19"/>
      <c r="I9578" s="19">
        <v>0.28746468926274205</v>
      </c>
      <c r="J9578" s="19"/>
      <c r="K9578" s="19">
        <v>0.79313426998697012</v>
      </c>
      <c r="L9578" s="19"/>
      <c r="M9578" s="19">
        <v>1.0058955272700434</v>
      </c>
      <c r="N9578" s="19"/>
      <c r="O9578" s="19"/>
      <c r="P9578" s="50">
        <v>3.8149047989221592E-2</v>
      </c>
      <c r="R9578" s="9" t="s">
        <v>0</v>
      </c>
    </row>
    <row r="9579" spans="2:18" x14ac:dyDescent="0.2">
      <c r="B9579" s="25">
        <v>9349</v>
      </c>
      <c r="C9579" s="193"/>
      <c r="D9579" s="19">
        <v>1.2691203588069071E-2</v>
      </c>
      <c r="E9579" s="19"/>
      <c r="F9579" s="19">
        <v>0.88390738479044739</v>
      </c>
      <c r="G9579" s="19">
        <v>1.3009815373828975</v>
      </c>
      <c r="H9579" s="19"/>
      <c r="I9579" s="19"/>
      <c r="J9579" s="19">
        <v>9.1504263023628143E-2</v>
      </c>
      <c r="K9579" s="19">
        <v>0.24495869376095405</v>
      </c>
      <c r="L9579" s="19"/>
      <c r="M9579" s="19">
        <v>0.41058781493754221</v>
      </c>
      <c r="N9579" s="19"/>
      <c r="O9579" s="19"/>
      <c r="P9579" s="50">
        <v>0.46319557706064446</v>
      </c>
      <c r="R9579" s="9" t="s">
        <v>0</v>
      </c>
    </row>
    <row r="9580" spans="2:18" x14ac:dyDescent="0.2">
      <c r="B9580" s="25">
        <v>9350</v>
      </c>
      <c r="C9580" s="193"/>
      <c r="D9580" s="19">
        <v>1.249730520896283</v>
      </c>
      <c r="E9580" s="19"/>
      <c r="F9580" s="19">
        <v>1.2988362843134227</v>
      </c>
      <c r="G9580" s="19"/>
      <c r="H9580" s="19">
        <v>1.2344679298169101</v>
      </c>
      <c r="I9580" s="19"/>
      <c r="J9580" s="19">
        <v>1.5225030832750694</v>
      </c>
      <c r="K9580" s="19"/>
      <c r="L9580" s="19">
        <v>1.0412019871298019</v>
      </c>
      <c r="M9580" s="19"/>
      <c r="N9580" s="19">
        <v>1.3467252508806129</v>
      </c>
      <c r="O9580" s="19"/>
      <c r="P9580" s="50">
        <v>0.89552457166316823</v>
      </c>
      <c r="R9580" s="9" t="s">
        <v>0</v>
      </c>
    </row>
    <row r="9581" spans="2:18" x14ac:dyDescent="0.2">
      <c r="B9581" s="25">
        <v>9351</v>
      </c>
      <c r="C9581" s="193"/>
      <c r="D9581" s="19">
        <v>0.39347636788445284</v>
      </c>
      <c r="E9581" s="19"/>
      <c r="F9581" s="19">
        <v>1.1345405793327703</v>
      </c>
      <c r="G9581" s="19">
        <v>0.48117808829891712</v>
      </c>
      <c r="H9581" s="19"/>
      <c r="I9581" s="19">
        <v>0.61432061714053932</v>
      </c>
      <c r="J9581" s="19"/>
      <c r="K9581" s="19">
        <v>0.321259251164079</v>
      </c>
      <c r="L9581" s="19"/>
      <c r="M9581" s="19"/>
      <c r="N9581" s="19">
        <v>0.7596029592208019</v>
      </c>
      <c r="O9581" s="19">
        <v>0.20374494772797036</v>
      </c>
      <c r="P9581" s="50"/>
      <c r="R9581" s="9" t="s">
        <v>0</v>
      </c>
    </row>
    <row r="9582" spans="2:18" x14ac:dyDescent="0.2">
      <c r="B9582" s="25">
        <v>9352</v>
      </c>
      <c r="C9582" s="193"/>
      <c r="D9582" s="19">
        <v>8.9111900936328592E-2</v>
      </c>
      <c r="E9582" s="19"/>
      <c r="F9582" s="19">
        <v>1.0479501469613643</v>
      </c>
      <c r="G9582" s="19"/>
      <c r="H9582" s="19">
        <v>0.73424825101504787</v>
      </c>
      <c r="I9582" s="19">
        <v>0.35843073918313589</v>
      </c>
      <c r="J9582" s="19"/>
      <c r="K9582" s="19"/>
      <c r="L9582" s="19">
        <v>0.41433385966958636</v>
      </c>
      <c r="M9582" s="19"/>
      <c r="N9582" s="19">
        <v>0.68516152557378907</v>
      </c>
      <c r="O9582" s="19"/>
      <c r="P9582" s="50">
        <v>0.47292443365513848</v>
      </c>
      <c r="R9582" s="9" t="s">
        <v>0</v>
      </c>
    </row>
    <row r="9583" spans="2:18" x14ac:dyDescent="0.2">
      <c r="B9583" s="25">
        <v>9353</v>
      </c>
      <c r="C9583" s="193">
        <v>0.93380767253047381</v>
      </c>
      <c r="D9583" s="19"/>
      <c r="E9583" s="19">
        <v>0.38732260666201329</v>
      </c>
      <c r="F9583" s="19"/>
      <c r="G9583" s="19">
        <v>0.84002920917903701</v>
      </c>
      <c r="H9583" s="19"/>
      <c r="I9583" s="19">
        <v>0.16160212474656677</v>
      </c>
      <c r="J9583" s="19"/>
      <c r="K9583" s="19"/>
      <c r="L9583" s="19">
        <v>0.19106887385956289</v>
      </c>
      <c r="M9583" s="19">
        <v>8.404615555327874E-2</v>
      </c>
      <c r="N9583" s="19"/>
      <c r="O9583" s="19">
        <v>0.62687273394755105</v>
      </c>
      <c r="P9583" s="50"/>
      <c r="R9583" s="9" t="s">
        <v>0</v>
      </c>
    </row>
    <row r="9584" spans="2:18" x14ac:dyDescent="0.2">
      <c r="B9584" s="25">
        <v>9354</v>
      </c>
      <c r="C9584" s="193"/>
      <c r="D9584" s="19">
        <v>0.66744768444713731</v>
      </c>
      <c r="E9584" s="19">
        <v>0.10798087478307136</v>
      </c>
      <c r="F9584" s="19"/>
      <c r="G9584" s="19"/>
      <c r="H9584" s="19">
        <v>5.4250825264338137E-2</v>
      </c>
      <c r="I9584" s="19"/>
      <c r="J9584" s="19">
        <v>0.37655863349599195</v>
      </c>
      <c r="K9584" s="19"/>
      <c r="L9584" s="19">
        <v>2.8557701656786852E-2</v>
      </c>
      <c r="M9584" s="19">
        <v>0.44720776332144047</v>
      </c>
      <c r="N9584" s="19"/>
      <c r="O9584" s="19">
        <v>0.12444022449158275</v>
      </c>
      <c r="P9584" s="50"/>
      <c r="R9584" s="9" t="s">
        <v>0</v>
      </c>
    </row>
    <row r="9585" spans="2:18" x14ac:dyDescent="0.2">
      <c r="B9585" s="25">
        <v>9355</v>
      </c>
      <c r="C9585" s="193">
        <v>3.6189634764319245E-2</v>
      </c>
      <c r="D9585" s="19"/>
      <c r="E9585" s="19">
        <v>1.2655015155584588</v>
      </c>
      <c r="F9585" s="19"/>
      <c r="G9585" s="19">
        <v>0.57132473007452411</v>
      </c>
      <c r="H9585" s="19"/>
      <c r="I9585" s="19">
        <v>0.31079213049598386</v>
      </c>
      <c r="J9585" s="19"/>
      <c r="K9585" s="19">
        <v>0.92454414803420848</v>
      </c>
      <c r="L9585" s="19"/>
      <c r="M9585" s="19">
        <v>0.94943657782504343</v>
      </c>
      <c r="N9585" s="19"/>
      <c r="O9585" s="19"/>
      <c r="P9585" s="50">
        <v>7.4974280822756326E-2</v>
      </c>
      <c r="R9585" s="9" t="s">
        <v>0</v>
      </c>
    </row>
    <row r="9586" spans="2:18" x14ac:dyDescent="0.2">
      <c r="B9586" s="25">
        <v>9356</v>
      </c>
      <c r="C9586" s="193"/>
      <c r="D9586" s="19">
        <v>0.98102449120695323</v>
      </c>
      <c r="E9586" s="19"/>
      <c r="F9586" s="19">
        <v>1.5646851865348446</v>
      </c>
      <c r="G9586" s="19"/>
      <c r="H9586" s="19">
        <v>0.7508706596917103</v>
      </c>
      <c r="I9586" s="19"/>
      <c r="J9586" s="19">
        <v>1.3002724229207943</v>
      </c>
      <c r="K9586" s="19"/>
      <c r="L9586" s="19">
        <v>1.7845126540792209</v>
      </c>
      <c r="M9586" s="19"/>
      <c r="N9586" s="19">
        <v>0.80020154962609058</v>
      </c>
      <c r="O9586" s="19"/>
      <c r="P9586" s="50">
        <v>1.7382127416644828</v>
      </c>
      <c r="R9586" s="9" t="s">
        <v>0</v>
      </c>
    </row>
    <row r="9587" spans="2:18" x14ac:dyDescent="0.2">
      <c r="B9587" s="25">
        <v>9357</v>
      </c>
      <c r="C9587" s="193"/>
      <c r="D9587" s="19">
        <v>0.26536467956870691</v>
      </c>
      <c r="E9587" s="19">
        <v>0.2902995083103736</v>
      </c>
      <c r="F9587" s="19"/>
      <c r="G9587" s="19">
        <v>0.76892709978911478</v>
      </c>
      <c r="H9587" s="19"/>
      <c r="I9587" s="19">
        <v>0.20873583870359652</v>
      </c>
      <c r="J9587" s="19"/>
      <c r="K9587" s="19"/>
      <c r="L9587" s="19">
        <v>0.13737686662146559</v>
      </c>
      <c r="M9587" s="19"/>
      <c r="N9587" s="19">
        <v>0.7502629850125565</v>
      </c>
      <c r="O9587" s="19"/>
      <c r="P9587" s="50">
        <v>2.2684632882655098E-2</v>
      </c>
      <c r="R9587" s="9" t="s">
        <v>0</v>
      </c>
    </row>
    <row r="9588" spans="2:18" x14ac:dyDescent="0.2">
      <c r="B9588" s="25">
        <v>9358</v>
      </c>
      <c r="C9588" s="193"/>
      <c r="D9588" s="19">
        <v>1.1568807120400924</v>
      </c>
      <c r="E9588" s="19"/>
      <c r="F9588" s="19">
        <v>0.9470845887128474</v>
      </c>
      <c r="G9588" s="19"/>
      <c r="H9588" s="19">
        <v>0.18251129222017706</v>
      </c>
      <c r="I9588" s="19">
        <v>0.11577279542948164</v>
      </c>
      <c r="J9588" s="19"/>
      <c r="K9588" s="19"/>
      <c r="L9588" s="19">
        <v>0.90611698756842551</v>
      </c>
      <c r="M9588" s="19"/>
      <c r="N9588" s="19">
        <v>0.34786710419780603</v>
      </c>
      <c r="O9588" s="19"/>
      <c r="P9588" s="50">
        <v>0.85582599833407036</v>
      </c>
      <c r="R9588" s="9" t="s">
        <v>0</v>
      </c>
    </row>
    <row r="9589" spans="2:18" x14ac:dyDescent="0.2">
      <c r="B9589" s="25">
        <v>9359</v>
      </c>
      <c r="C9589" s="193">
        <v>0.13292094063704288</v>
      </c>
      <c r="D9589" s="19"/>
      <c r="E9589" s="19"/>
      <c r="F9589" s="19">
        <v>0.27245304843242663</v>
      </c>
      <c r="G9589" s="19"/>
      <c r="H9589" s="19">
        <v>0.30603998452783604</v>
      </c>
      <c r="I9589" s="19">
        <v>5.7813552315178533E-2</v>
      </c>
      <c r="J9589" s="19"/>
      <c r="K9589" s="19">
        <v>0.86660278533876778</v>
      </c>
      <c r="L9589" s="19"/>
      <c r="M9589" s="19">
        <v>0.2813644370416678</v>
      </c>
      <c r="N9589" s="19"/>
      <c r="O9589" s="19"/>
      <c r="P9589" s="50">
        <v>2.0783802646064557E-2</v>
      </c>
      <c r="R9589" s="9" t="s">
        <v>0</v>
      </c>
    </row>
    <row r="9590" spans="2:18" x14ac:dyDescent="0.2">
      <c r="B9590" s="25">
        <v>9360</v>
      </c>
      <c r="C9590" s="193"/>
      <c r="D9590" s="19">
        <v>0.91025570449412152</v>
      </c>
      <c r="E9590" s="19"/>
      <c r="F9590" s="19">
        <v>0.81509875454539527</v>
      </c>
      <c r="G9590" s="19"/>
      <c r="H9590" s="19">
        <v>1.0413152913534647</v>
      </c>
      <c r="I9590" s="19">
        <v>9.9102234400268621E-2</v>
      </c>
      <c r="J9590" s="19"/>
      <c r="K9590" s="19">
        <v>0.3544369301658834</v>
      </c>
      <c r="L9590" s="19"/>
      <c r="M9590" s="19"/>
      <c r="N9590" s="19">
        <v>0.34101994366846955</v>
      </c>
      <c r="O9590" s="19"/>
      <c r="P9590" s="50">
        <v>0.77228070850817154</v>
      </c>
      <c r="R9590" s="9" t="s">
        <v>0</v>
      </c>
    </row>
    <row r="9591" spans="2:18" x14ac:dyDescent="0.2">
      <c r="B9591" s="25">
        <v>9361</v>
      </c>
      <c r="C9591" s="193"/>
      <c r="D9591" s="19">
        <v>0.69119103806393356</v>
      </c>
      <c r="E9591" s="19"/>
      <c r="F9591" s="19">
        <v>1.4276830085758756</v>
      </c>
      <c r="G9591" s="19"/>
      <c r="H9591" s="19">
        <v>0.71707807277887703</v>
      </c>
      <c r="I9591" s="19"/>
      <c r="J9591" s="19">
        <v>1.3039349303653516</v>
      </c>
      <c r="K9591" s="19"/>
      <c r="L9591" s="19">
        <v>0.13012873720079279</v>
      </c>
      <c r="M9591" s="19"/>
      <c r="N9591" s="19">
        <v>1.8179655157898886</v>
      </c>
      <c r="O9591" s="19"/>
      <c r="P9591" s="50">
        <v>0.86620538182636386</v>
      </c>
      <c r="R9591" s="9" t="s">
        <v>0</v>
      </c>
    </row>
    <row r="9592" spans="2:18" x14ac:dyDescent="0.2">
      <c r="B9592" s="25">
        <v>9362</v>
      </c>
      <c r="C9592" s="193"/>
      <c r="D9592" s="19">
        <v>0.54995820792313832</v>
      </c>
      <c r="E9592" s="19"/>
      <c r="F9592" s="19">
        <v>9.9802825828040495E-2</v>
      </c>
      <c r="G9592" s="19">
        <v>1.1789376389259268E-2</v>
      </c>
      <c r="H9592" s="19"/>
      <c r="I9592" s="19">
        <v>0.59224221327381554</v>
      </c>
      <c r="J9592" s="19"/>
      <c r="K9592" s="19">
        <v>0.44773311185419568</v>
      </c>
      <c r="L9592" s="19"/>
      <c r="M9592" s="19">
        <v>0.84131763645496882</v>
      </c>
      <c r="N9592" s="19"/>
      <c r="O9592" s="19"/>
      <c r="P9592" s="50">
        <v>0.229776589317568</v>
      </c>
      <c r="R9592" s="9" t="s">
        <v>0</v>
      </c>
    </row>
    <row r="9593" spans="2:18" x14ac:dyDescent="0.2">
      <c r="B9593" s="25">
        <v>9363</v>
      </c>
      <c r="C9593" s="193"/>
      <c r="D9593" s="19">
        <v>1.2311882258447497</v>
      </c>
      <c r="E9593" s="19"/>
      <c r="F9593" s="19">
        <v>0.86191975572854307</v>
      </c>
      <c r="G9593" s="19"/>
      <c r="H9593" s="19">
        <v>0.33795501684465129</v>
      </c>
      <c r="I9593" s="19"/>
      <c r="J9593" s="19">
        <v>0.88187089961135068</v>
      </c>
      <c r="K9593" s="19"/>
      <c r="L9593" s="19">
        <v>0.850320969457244</v>
      </c>
      <c r="M9593" s="19"/>
      <c r="N9593" s="19">
        <v>1.9082902648690065</v>
      </c>
      <c r="O9593" s="19"/>
      <c r="P9593" s="50">
        <v>1.0086445369787349</v>
      </c>
      <c r="R9593" s="9" t="s">
        <v>0</v>
      </c>
    </row>
    <row r="9594" spans="2:18" x14ac:dyDescent="0.2">
      <c r="B9594" s="25">
        <v>9364</v>
      </c>
      <c r="C9594" s="193">
        <v>1.5498901945724681</v>
      </c>
      <c r="D9594" s="19"/>
      <c r="E9594" s="19">
        <v>1.1433997649439454</v>
      </c>
      <c r="F9594" s="19"/>
      <c r="G9594" s="19">
        <v>1.2282973729323661</v>
      </c>
      <c r="H9594" s="19"/>
      <c r="I9594" s="19">
        <v>1.5399044306580487</v>
      </c>
      <c r="J9594" s="19"/>
      <c r="K9594" s="19">
        <v>2.0169264887972291</v>
      </c>
      <c r="L9594" s="19"/>
      <c r="M9594" s="19">
        <v>1.7558248141619504</v>
      </c>
      <c r="N9594" s="19"/>
      <c r="O9594" s="19">
        <v>1.5083638282880412</v>
      </c>
      <c r="P9594" s="50"/>
      <c r="R9594" s="9" t="s">
        <v>0</v>
      </c>
    </row>
    <row r="9595" spans="2:18" x14ac:dyDescent="0.2">
      <c r="B9595" s="25">
        <v>9365</v>
      </c>
      <c r="C9595" s="193"/>
      <c r="D9595" s="19">
        <v>0.79562369755279627</v>
      </c>
      <c r="E9595" s="19"/>
      <c r="F9595" s="19">
        <v>0.3085069049343343</v>
      </c>
      <c r="G9595" s="19"/>
      <c r="H9595" s="19">
        <v>1.6049862941215016</v>
      </c>
      <c r="I9595" s="19"/>
      <c r="J9595" s="19">
        <v>0.87811500948433363</v>
      </c>
      <c r="K9595" s="19">
        <v>0.69369036600160083</v>
      </c>
      <c r="L9595" s="19"/>
      <c r="M9595" s="19"/>
      <c r="N9595" s="19">
        <v>0.33825731145744714</v>
      </c>
      <c r="O9595" s="19"/>
      <c r="P9595" s="50">
        <v>0.23736390897023862</v>
      </c>
      <c r="R9595" s="9" t="s">
        <v>0</v>
      </c>
    </row>
    <row r="9596" spans="2:18" x14ac:dyDescent="0.2">
      <c r="B9596" s="25">
        <v>9366</v>
      </c>
      <c r="C9596" s="193"/>
      <c r="D9596" s="19">
        <v>1.9753793074186141</v>
      </c>
      <c r="E9596" s="19"/>
      <c r="F9596" s="19">
        <v>0.8875207562536529</v>
      </c>
      <c r="G9596" s="19"/>
      <c r="H9596" s="19">
        <v>1.8280451217891887</v>
      </c>
      <c r="I9596" s="19"/>
      <c r="J9596" s="19">
        <v>1.1771853906822554</v>
      </c>
      <c r="K9596" s="19"/>
      <c r="L9596" s="19">
        <v>1.4999126455817859</v>
      </c>
      <c r="M9596" s="19"/>
      <c r="N9596" s="19">
        <v>0.79074247718353852</v>
      </c>
      <c r="O9596" s="19"/>
      <c r="P9596" s="50">
        <v>1.727487477450163</v>
      </c>
      <c r="R9596" s="9" t="s">
        <v>0</v>
      </c>
    </row>
    <row r="9597" spans="2:18" x14ac:dyDescent="0.2">
      <c r="B9597" s="25">
        <v>9367</v>
      </c>
      <c r="C9597" s="193"/>
      <c r="D9597" s="19">
        <v>0.63293956180372779</v>
      </c>
      <c r="E9597" s="19">
        <v>0.46228539458041012</v>
      </c>
      <c r="F9597" s="19"/>
      <c r="G9597" s="19"/>
      <c r="H9597" s="19">
        <v>0.5000780685965025</v>
      </c>
      <c r="I9597" s="19"/>
      <c r="J9597" s="19">
        <v>0.30032691053164956</v>
      </c>
      <c r="K9597" s="19"/>
      <c r="L9597" s="19">
        <v>1.0330266552848149</v>
      </c>
      <c r="M9597" s="19"/>
      <c r="N9597" s="19">
        <v>0.87644916002685802</v>
      </c>
      <c r="O9597" s="19"/>
      <c r="P9597" s="50">
        <v>0.61387011352438015</v>
      </c>
      <c r="R9597" s="9" t="s">
        <v>0</v>
      </c>
    </row>
    <row r="9598" spans="2:18" x14ac:dyDescent="0.2">
      <c r="B9598" s="25">
        <v>9368</v>
      </c>
      <c r="C9598" s="193"/>
      <c r="D9598" s="19">
        <v>0.11054814204140456</v>
      </c>
      <c r="E9598" s="19"/>
      <c r="F9598" s="19">
        <v>3.5651126209799906E-3</v>
      </c>
      <c r="G9598" s="19">
        <v>0.84623192937045444</v>
      </c>
      <c r="H9598" s="19"/>
      <c r="I9598" s="19">
        <v>0.12596905044941833</v>
      </c>
      <c r="J9598" s="19"/>
      <c r="K9598" s="19">
        <v>0.3801253992540623</v>
      </c>
      <c r="L9598" s="19"/>
      <c r="M9598" s="19">
        <v>0.78809129594328908</v>
      </c>
      <c r="N9598" s="19"/>
      <c r="O9598" s="19">
        <v>0.1971227661033981</v>
      </c>
      <c r="P9598" s="50"/>
      <c r="R9598" s="9" t="s">
        <v>0</v>
      </c>
    </row>
    <row r="9599" spans="2:18" x14ac:dyDescent="0.2">
      <c r="B9599" s="25">
        <v>9369</v>
      </c>
      <c r="C9599" s="193"/>
      <c r="D9599" s="19">
        <v>0.65905642428018563</v>
      </c>
      <c r="E9599" s="19">
        <v>0.78864300672485277</v>
      </c>
      <c r="F9599" s="19"/>
      <c r="G9599" s="19"/>
      <c r="H9599" s="19">
        <v>0.34265363365605922</v>
      </c>
      <c r="I9599" s="19">
        <v>0.75665850920813504</v>
      </c>
      <c r="J9599" s="19"/>
      <c r="K9599" s="19">
        <v>3.3793531046706037E-2</v>
      </c>
      <c r="L9599" s="19"/>
      <c r="M9599" s="19"/>
      <c r="N9599" s="19">
        <v>5.2455270056996274E-2</v>
      </c>
      <c r="O9599" s="19"/>
      <c r="P9599" s="50">
        <v>0.26851161539425561</v>
      </c>
      <c r="R9599" s="9" t="s">
        <v>0</v>
      </c>
    </row>
    <row r="9600" spans="2:18" x14ac:dyDescent="0.2">
      <c r="B9600" s="25">
        <v>9370</v>
      </c>
      <c r="C9600" s="193"/>
      <c r="D9600" s="19">
        <v>1.057149396673063</v>
      </c>
      <c r="E9600" s="19"/>
      <c r="F9600" s="19">
        <v>1.0604401977138345</v>
      </c>
      <c r="G9600" s="19"/>
      <c r="H9600" s="19">
        <v>0.49875261985409647</v>
      </c>
      <c r="I9600" s="19"/>
      <c r="J9600" s="19">
        <v>1.3803446431007462</v>
      </c>
      <c r="K9600" s="19"/>
      <c r="L9600" s="19">
        <v>1.9675358069447137</v>
      </c>
      <c r="M9600" s="19"/>
      <c r="N9600" s="19">
        <v>1.7082132177592573</v>
      </c>
      <c r="O9600" s="19"/>
      <c r="P9600" s="50">
        <v>1.8079379507650095</v>
      </c>
      <c r="R9600" s="9" t="s">
        <v>0</v>
      </c>
    </row>
    <row r="9601" spans="2:18" x14ac:dyDescent="0.2">
      <c r="B9601" s="25">
        <v>9371</v>
      </c>
      <c r="C9601" s="193">
        <v>8.9628104638514269E-2</v>
      </c>
      <c r="D9601" s="19"/>
      <c r="E9601" s="19"/>
      <c r="F9601" s="19">
        <v>0.12605861743222008</v>
      </c>
      <c r="G9601" s="19"/>
      <c r="H9601" s="19">
        <v>1.8327043260317418E-2</v>
      </c>
      <c r="I9601" s="19"/>
      <c r="J9601" s="19">
        <v>0.1043291484591049</v>
      </c>
      <c r="K9601" s="19">
        <v>0.44350218577196848</v>
      </c>
      <c r="L9601" s="19"/>
      <c r="M9601" s="19">
        <v>0.27690963853382661</v>
      </c>
      <c r="N9601" s="19"/>
      <c r="O9601" s="19"/>
      <c r="P9601" s="50">
        <v>0.16400484707170501</v>
      </c>
      <c r="R9601" s="9" t="s">
        <v>0</v>
      </c>
    </row>
    <row r="9602" spans="2:18" x14ac:dyDescent="0.2">
      <c r="B9602" s="25">
        <v>9372</v>
      </c>
      <c r="C9602" s="193">
        <v>8.8138986726943688E-2</v>
      </c>
      <c r="D9602" s="19"/>
      <c r="E9602" s="19">
        <v>0.53462969863307974</v>
      </c>
      <c r="F9602" s="19"/>
      <c r="G9602" s="19">
        <v>0.75401774683305101</v>
      </c>
      <c r="H9602" s="19"/>
      <c r="I9602" s="19">
        <v>0.4496456356933643</v>
      </c>
      <c r="J9602" s="19"/>
      <c r="K9602" s="19">
        <v>0.78607127855239933</v>
      </c>
      <c r="L9602" s="19"/>
      <c r="M9602" s="19">
        <v>1.0369085996359313</v>
      </c>
      <c r="N9602" s="19"/>
      <c r="O9602" s="19">
        <v>1.429364744786165E-2</v>
      </c>
      <c r="P9602" s="50"/>
      <c r="R9602" s="9" t="s">
        <v>0</v>
      </c>
    </row>
    <row r="9603" spans="2:18" x14ac:dyDescent="0.2">
      <c r="B9603" s="25">
        <v>9373</v>
      </c>
      <c r="C9603" s="193"/>
      <c r="D9603" s="19">
        <v>1.9361765419023462</v>
      </c>
      <c r="E9603" s="19"/>
      <c r="F9603" s="19">
        <v>1.575016507421257</v>
      </c>
      <c r="G9603" s="19"/>
      <c r="H9603" s="19">
        <v>1.2664739416381847</v>
      </c>
      <c r="I9603" s="19"/>
      <c r="J9603" s="19">
        <v>0.4330414175503382</v>
      </c>
      <c r="K9603" s="19"/>
      <c r="L9603" s="19">
        <v>1.2545941749095413</v>
      </c>
      <c r="M9603" s="19"/>
      <c r="N9603" s="19">
        <v>1.6050609051754994</v>
      </c>
      <c r="O9603" s="19"/>
      <c r="P9603" s="50">
        <v>2.7447046343840893</v>
      </c>
      <c r="R9603" s="9" t="s">
        <v>0</v>
      </c>
    </row>
    <row r="9604" spans="2:18" x14ac:dyDescent="0.2">
      <c r="B9604" s="25">
        <v>9374</v>
      </c>
      <c r="C9604" s="193"/>
      <c r="D9604" s="19">
        <v>0.37313510506263114</v>
      </c>
      <c r="E9604" s="19"/>
      <c r="F9604" s="19">
        <v>1.7534810031156072</v>
      </c>
      <c r="G9604" s="19"/>
      <c r="H9604" s="19">
        <v>0.66318672826725411</v>
      </c>
      <c r="I9604" s="19"/>
      <c r="J9604" s="19">
        <v>0.97943402469674923</v>
      </c>
      <c r="K9604" s="19"/>
      <c r="L9604" s="19">
        <v>9.9500789006177939E-2</v>
      </c>
      <c r="M9604" s="19"/>
      <c r="N9604" s="19">
        <v>0.20048571746814778</v>
      </c>
      <c r="O9604" s="19"/>
      <c r="P9604" s="50">
        <v>0.75947413116893558</v>
      </c>
      <c r="R9604" s="9" t="s">
        <v>0</v>
      </c>
    </row>
    <row r="9605" spans="2:18" x14ac:dyDescent="0.2">
      <c r="B9605" s="25">
        <v>9375</v>
      </c>
      <c r="C9605" s="193">
        <v>2.5793680626060067</v>
      </c>
      <c r="D9605" s="19"/>
      <c r="E9605" s="19">
        <v>1.3383883130909811</v>
      </c>
      <c r="F9605" s="19"/>
      <c r="G9605" s="19">
        <v>2.1972305986546754</v>
      </c>
      <c r="H9605" s="19"/>
      <c r="I9605" s="19">
        <v>0.58316676504861309</v>
      </c>
      <c r="J9605" s="19"/>
      <c r="K9605" s="19">
        <v>1.7274900297779117</v>
      </c>
      <c r="L9605" s="19"/>
      <c r="M9605" s="19">
        <v>0.70823977575065622</v>
      </c>
      <c r="N9605" s="19"/>
      <c r="O9605" s="19">
        <v>1.3364770470820171</v>
      </c>
      <c r="P9605" s="50"/>
      <c r="R9605" s="9" t="s">
        <v>0</v>
      </c>
    </row>
    <row r="9606" spans="2:18" x14ac:dyDescent="0.2">
      <c r="B9606" s="25">
        <v>9376</v>
      </c>
      <c r="C9606" s="193">
        <v>0.45995794036352411</v>
      </c>
      <c r="D9606" s="19"/>
      <c r="E9606" s="19">
        <v>1.0038239107893334</v>
      </c>
      <c r="F9606" s="19"/>
      <c r="G9606" s="19">
        <v>3.8001192374241166E-3</v>
      </c>
      <c r="H9606" s="19"/>
      <c r="I9606" s="19">
        <v>0.4575518267710123</v>
      </c>
      <c r="J9606" s="19"/>
      <c r="K9606" s="19">
        <v>1.1317797569121155</v>
      </c>
      <c r="L9606" s="19"/>
      <c r="M9606" s="19">
        <v>0.40302264819332279</v>
      </c>
      <c r="N9606" s="19"/>
      <c r="O9606" s="19">
        <v>0.97112431743317296</v>
      </c>
      <c r="P9606" s="50"/>
      <c r="R9606" s="9" t="s">
        <v>0</v>
      </c>
    </row>
    <row r="9607" spans="2:18" x14ac:dyDescent="0.2">
      <c r="B9607" s="25">
        <v>9377</v>
      </c>
      <c r="C9607" s="193">
        <v>0.36614111292085183</v>
      </c>
      <c r="D9607" s="19"/>
      <c r="E9607" s="19">
        <v>0.23256478889787549</v>
      </c>
      <c r="F9607" s="19"/>
      <c r="G9607" s="19"/>
      <c r="H9607" s="19">
        <v>0.96721935249324298</v>
      </c>
      <c r="I9607" s="19"/>
      <c r="J9607" s="19">
        <v>1.3102080944649885</v>
      </c>
      <c r="K9607" s="19"/>
      <c r="L9607" s="19">
        <v>0.96687523569550815</v>
      </c>
      <c r="M9607" s="19">
        <v>0.18922583288043759</v>
      </c>
      <c r="N9607" s="19"/>
      <c r="O9607" s="19"/>
      <c r="P9607" s="50">
        <v>0.93564659453711641</v>
      </c>
      <c r="R9607" s="9" t="s">
        <v>0</v>
      </c>
    </row>
    <row r="9608" spans="2:18" x14ac:dyDescent="0.2">
      <c r="B9608" s="25">
        <v>9378</v>
      </c>
      <c r="C9608" s="193"/>
      <c r="D9608" s="19">
        <v>0.26717017382728003</v>
      </c>
      <c r="E9608" s="19"/>
      <c r="F9608" s="19">
        <v>0.65922837886601615</v>
      </c>
      <c r="G9608" s="19"/>
      <c r="H9608" s="19">
        <v>0.77272039995071629</v>
      </c>
      <c r="I9608" s="19"/>
      <c r="J9608" s="19">
        <v>0.66198949720188993</v>
      </c>
      <c r="K9608" s="19"/>
      <c r="L9608" s="19">
        <v>0.62983283769402354</v>
      </c>
      <c r="M9608" s="19"/>
      <c r="N9608" s="19">
        <v>0.59095499006553143</v>
      </c>
      <c r="O9608" s="19"/>
      <c r="P9608" s="50">
        <v>0.97866836901438681</v>
      </c>
      <c r="R9608" s="9" t="s">
        <v>0</v>
      </c>
    </row>
    <row r="9609" spans="2:18" x14ac:dyDescent="0.2">
      <c r="B9609" s="25">
        <v>9379</v>
      </c>
      <c r="C9609" s="193">
        <v>0.37272084741956552</v>
      </c>
      <c r="D9609" s="19"/>
      <c r="E9609" s="19"/>
      <c r="F9609" s="19">
        <v>0.18983892685582821</v>
      </c>
      <c r="G9609" s="19"/>
      <c r="H9609" s="19">
        <v>0.18637210408695365</v>
      </c>
      <c r="I9609" s="19"/>
      <c r="J9609" s="19">
        <v>0.36985151191297855</v>
      </c>
      <c r="K9609" s="19"/>
      <c r="L9609" s="19">
        <v>0.11704971372574662</v>
      </c>
      <c r="M9609" s="19"/>
      <c r="N9609" s="19">
        <v>7.4730620509103124E-3</v>
      </c>
      <c r="O9609" s="19"/>
      <c r="P9609" s="50">
        <v>0.88430733840179587</v>
      </c>
      <c r="R9609" s="9" t="s">
        <v>0</v>
      </c>
    </row>
    <row r="9610" spans="2:18" x14ac:dyDescent="0.2">
      <c r="B9610" s="25">
        <v>9380</v>
      </c>
      <c r="C9610" s="193"/>
      <c r="D9610" s="19">
        <v>0.93886861903938001</v>
      </c>
      <c r="E9610" s="19"/>
      <c r="F9610" s="19">
        <v>0.55213223956172586</v>
      </c>
      <c r="G9610" s="19"/>
      <c r="H9610" s="19">
        <v>0.5580488966865812</v>
      </c>
      <c r="I9610" s="19"/>
      <c r="J9610" s="19">
        <v>0.28005619135887005</v>
      </c>
      <c r="K9610" s="19"/>
      <c r="L9610" s="19">
        <v>1.2210571662331238</v>
      </c>
      <c r="M9610" s="19"/>
      <c r="N9610" s="19">
        <v>0.39306393672450951</v>
      </c>
      <c r="O9610" s="19"/>
      <c r="P9610" s="50">
        <v>0.24694920615236299</v>
      </c>
      <c r="R9610" s="9" t="s">
        <v>0</v>
      </c>
    </row>
    <row r="9611" spans="2:18" x14ac:dyDescent="0.2">
      <c r="B9611" s="25">
        <v>9381</v>
      </c>
      <c r="C9611" s="193"/>
      <c r="D9611" s="19">
        <v>1.5923654724985481</v>
      </c>
      <c r="E9611" s="19"/>
      <c r="F9611" s="19">
        <v>1.1648702069263055</v>
      </c>
      <c r="G9611" s="19"/>
      <c r="H9611" s="19">
        <v>0.85469210075481927</v>
      </c>
      <c r="I9611" s="19"/>
      <c r="J9611" s="19">
        <v>0.69517748055193185</v>
      </c>
      <c r="K9611" s="19"/>
      <c r="L9611" s="19">
        <v>1.3347976506467274</v>
      </c>
      <c r="M9611" s="19"/>
      <c r="N9611" s="19">
        <v>0.77173961989653506</v>
      </c>
      <c r="O9611" s="19"/>
      <c r="P9611" s="50">
        <v>1.5520659837858903</v>
      </c>
      <c r="R9611" s="9" t="s">
        <v>0</v>
      </c>
    </row>
    <row r="9612" spans="2:18" x14ac:dyDescent="0.2">
      <c r="B9612" s="25">
        <v>9382</v>
      </c>
      <c r="C9612" s="193"/>
      <c r="D9612" s="19">
        <v>0.18328327388526969</v>
      </c>
      <c r="E9612" s="19">
        <v>0.52182002830199115</v>
      </c>
      <c r="F9612" s="19"/>
      <c r="G9612" s="19">
        <v>0.28154993924961669</v>
      </c>
      <c r="H9612" s="19"/>
      <c r="I9612" s="19">
        <v>0.61686399793696156</v>
      </c>
      <c r="J9612" s="19"/>
      <c r="K9612" s="19"/>
      <c r="L9612" s="19">
        <v>0.38299475943245131</v>
      </c>
      <c r="M9612" s="19">
        <v>0.41590975843389144</v>
      </c>
      <c r="N9612" s="19"/>
      <c r="O9612" s="19"/>
      <c r="P9612" s="50">
        <v>0.56290135169828548</v>
      </c>
      <c r="R9612" s="9" t="s">
        <v>0</v>
      </c>
    </row>
    <row r="9613" spans="2:18" x14ac:dyDescent="0.2">
      <c r="B9613" s="25">
        <v>9383</v>
      </c>
      <c r="C9613" s="193"/>
      <c r="D9613" s="19">
        <v>0.35453937395250662</v>
      </c>
      <c r="E9613" s="19">
        <v>0.82110459087495768</v>
      </c>
      <c r="F9613" s="19"/>
      <c r="G9613" s="19"/>
      <c r="H9613" s="19">
        <v>0.14416141365220472</v>
      </c>
      <c r="I9613" s="19"/>
      <c r="J9613" s="19">
        <v>0.6730964391005978</v>
      </c>
      <c r="K9613" s="19">
        <v>0.95840839546891377</v>
      </c>
      <c r="L9613" s="19"/>
      <c r="M9613" s="19">
        <v>0.97454175996027936</v>
      </c>
      <c r="N9613" s="19"/>
      <c r="O9613" s="19">
        <v>0.92931446263168405</v>
      </c>
      <c r="P9613" s="50"/>
      <c r="R9613" s="9" t="s">
        <v>0</v>
      </c>
    </row>
    <row r="9614" spans="2:18" x14ac:dyDescent="0.2">
      <c r="B9614" s="25">
        <v>9384</v>
      </c>
      <c r="C9614" s="193">
        <v>1.4591154473822328</v>
      </c>
      <c r="D9614" s="19"/>
      <c r="E9614" s="19">
        <v>2.3743115968496151</v>
      </c>
      <c r="F9614" s="19"/>
      <c r="G9614" s="19">
        <v>1.3544208070601598</v>
      </c>
      <c r="H9614" s="19"/>
      <c r="I9614" s="19">
        <v>2.6380481846382517</v>
      </c>
      <c r="J9614" s="19"/>
      <c r="K9614" s="19">
        <v>1.9588078586491591</v>
      </c>
      <c r="L9614" s="19"/>
      <c r="M9614" s="19">
        <v>2.1242339406555297</v>
      </c>
      <c r="N9614" s="19"/>
      <c r="O9614" s="19">
        <v>2.0616252080082442</v>
      </c>
      <c r="P9614" s="50"/>
      <c r="R9614" s="9" t="s">
        <v>0</v>
      </c>
    </row>
    <row r="9615" spans="2:18" x14ac:dyDescent="0.2">
      <c r="B9615" s="25">
        <v>9385</v>
      </c>
      <c r="C9615" s="193">
        <v>0.12856461147065604</v>
      </c>
      <c r="D9615" s="19"/>
      <c r="E9615" s="19">
        <v>0.97497979739269414</v>
      </c>
      <c r="F9615" s="19"/>
      <c r="G9615" s="19"/>
      <c r="H9615" s="19">
        <v>1.2876073486001354E-2</v>
      </c>
      <c r="I9615" s="19">
        <v>2.6949372770068709E-2</v>
      </c>
      <c r="J9615" s="19"/>
      <c r="K9615" s="19"/>
      <c r="L9615" s="19">
        <v>0.56364541767311782</v>
      </c>
      <c r="M9615" s="19"/>
      <c r="N9615" s="19">
        <v>1.2896134472802008</v>
      </c>
      <c r="O9615" s="19">
        <v>0.18110957400694291</v>
      </c>
      <c r="P9615" s="50"/>
      <c r="R9615" s="9" t="s">
        <v>0</v>
      </c>
    </row>
    <row r="9616" spans="2:18" x14ac:dyDescent="0.2">
      <c r="B9616" s="25">
        <v>9386</v>
      </c>
      <c r="C9616" s="193">
        <v>0.39852396785695238</v>
      </c>
      <c r="D9616" s="19"/>
      <c r="E9616" s="19">
        <v>0.38459395235845045</v>
      </c>
      <c r="F9616" s="19"/>
      <c r="G9616" s="19">
        <v>1.4842292523658347</v>
      </c>
      <c r="H9616" s="19"/>
      <c r="I9616" s="19">
        <v>4.5525795116479639E-2</v>
      </c>
      <c r="J9616" s="19"/>
      <c r="K9616" s="19">
        <v>0.1698335768443765</v>
      </c>
      <c r="L9616" s="19"/>
      <c r="M9616" s="19"/>
      <c r="N9616" s="19">
        <v>0.26658400220367673</v>
      </c>
      <c r="O9616" s="19"/>
      <c r="P9616" s="50">
        <v>6.135630229744158E-2</v>
      </c>
      <c r="R9616" s="9" t="s">
        <v>0</v>
      </c>
    </row>
    <row r="9617" spans="2:18" x14ac:dyDescent="0.2">
      <c r="B9617" s="25">
        <v>9387</v>
      </c>
      <c r="C9617" s="193"/>
      <c r="D9617" s="19">
        <v>0.69995652050746915</v>
      </c>
      <c r="E9617" s="19"/>
      <c r="F9617" s="19">
        <v>0.99210770836833495</v>
      </c>
      <c r="G9617" s="19"/>
      <c r="H9617" s="19">
        <v>0.30297644859717549</v>
      </c>
      <c r="I9617" s="19"/>
      <c r="J9617" s="19">
        <v>0.15739613086848819</v>
      </c>
      <c r="K9617" s="19"/>
      <c r="L9617" s="19">
        <v>0.59501510534156909</v>
      </c>
      <c r="M9617" s="19"/>
      <c r="N9617" s="19">
        <v>0.38787684231550562</v>
      </c>
      <c r="O9617" s="19"/>
      <c r="P9617" s="50">
        <v>2.1545023539364321E-2</v>
      </c>
      <c r="R9617" s="9" t="s">
        <v>0</v>
      </c>
    </row>
    <row r="9618" spans="2:18" x14ac:dyDescent="0.2">
      <c r="B9618" s="25">
        <v>9388</v>
      </c>
      <c r="C9618" s="193"/>
      <c r="D9618" s="19">
        <v>1.1748158709338286</v>
      </c>
      <c r="E9618" s="19"/>
      <c r="F9618" s="19">
        <v>1.6485641590696325</v>
      </c>
      <c r="G9618" s="19"/>
      <c r="H9618" s="19">
        <v>1.3166540555388209</v>
      </c>
      <c r="I9618" s="19"/>
      <c r="J9618" s="19">
        <v>1.0414901232814646</v>
      </c>
      <c r="K9618" s="19"/>
      <c r="L9618" s="19">
        <v>1.0204500950391855</v>
      </c>
      <c r="M9618" s="19"/>
      <c r="N9618" s="19">
        <v>1.7520763543042075</v>
      </c>
      <c r="O9618" s="19"/>
      <c r="P9618" s="50">
        <v>0.78369243615103135</v>
      </c>
      <c r="R9618" s="9" t="s">
        <v>0</v>
      </c>
    </row>
    <row r="9619" spans="2:18" x14ac:dyDescent="0.2">
      <c r="B9619" s="25">
        <v>9389</v>
      </c>
      <c r="C9619" s="193"/>
      <c r="D9619" s="19">
        <v>0.80700338979192976</v>
      </c>
      <c r="E9619" s="19">
        <v>0.20707053576526852</v>
      </c>
      <c r="F9619" s="19"/>
      <c r="G9619" s="19"/>
      <c r="H9619" s="19">
        <v>0.18974508301911505</v>
      </c>
      <c r="I9619" s="19">
        <v>0.56270393879956448</v>
      </c>
      <c r="J9619" s="19"/>
      <c r="K9619" s="19">
        <v>0.86580891755502154</v>
      </c>
      <c r="L9619" s="19"/>
      <c r="M9619" s="19">
        <v>0.22377344594408879</v>
      </c>
      <c r="N9619" s="19"/>
      <c r="O9619" s="19">
        <v>0.4130351852862868</v>
      </c>
      <c r="P9619" s="50"/>
      <c r="R9619" s="9" t="s">
        <v>0</v>
      </c>
    </row>
    <row r="9620" spans="2:18" x14ac:dyDescent="0.2">
      <c r="B9620" s="25">
        <v>9390</v>
      </c>
      <c r="C9620" s="193"/>
      <c r="D9620" s="19">
        <v>0.59000287488996284</v>
      </c>
      <c r="E9620" s="19"/>
      <c r="F9620" s="19">
        <v>0.78714730938331068</v>
      </c>
      <c r="G9620" s="19"/>
      <c r="H9620" s="19">
        <v>1.3112308222631808</v>
      </c>
      <c r="I9620" s="19"/>
      <c r="J9620" s="19">
        <v>1.2568817728237871</v>
      </c>
      <c r="K9620" s="19"/>
      <c r="L9620" s="19">
        <v>1.0277123454780925</v>
      </c>
      <c r="M9620" s="19"/>
      <c r="N9620" s="19">
        <v>1.1996132943129316</v>
      </c>
      <c r="O9620" s="19"/>
      <c r="P9620" s="50">
        <v>0.7768933095974766</v>
      </c>
      <c r="R9620" s="9" t="s">
        <v>0</v>
      </c>
    </row>
    <row r="9621" spans="2:18" x14ac:dyDescent="0.2">
      <c r="B9621" s="25">
        <v>9391</v>
      </c>
      <c r="C9621" s="193"/>
      <c r="D9621" s="19">
        <v>2.7770887042509983E-2</v>
      </c>
      <c r="E9621" s="19"/>
      <c r="F9621" s="19">
        <v>0.64253056092824157</v>
      </c>
      <c r="G9621" s="19"/>
      <c r="H9621" s="19">
        <v>0.98138263476131271</v>
      </c>
      <c r="I9621" s="19"/>
      <c r="J9621" s="19">
        <v>0.10651980040191773</v>
      </c>
      <c r="K9621" s="19"/>
      <c r="L9621" s="19">
        <v>0.79854232580488815</v>
      </c>
      <c r="M9621" s="19"/>
      <c r="N9621" s="19">
        <v>1.1694455668066333</v>
      </c>
      <c r="O9621" s="19"/>
      <c r="P9621" s="50">
        <v>1.0055033225528283</v>
      </c>
      <c r="R9621" s="9" t="s">
        <v>0</v>
      </c>
    </row>
    <row r="9622" spans="2:18" x14ac:dyDescent="0.2">
      <c r="B9622" s="25">
        <v>9392</v>
      </c>
      <c r="C9622" s="193"/>
      <c r="D9622" s="19">
        <v>0.67223903361603821</v>
      </c>
      <c r="E9622" s="19"/>
      <c r="F9622" s="19">
        <v>0.29636526326742041</v>
      </c>
      <c r="G9622" s="19"/>
      <c r="H9622" s="19">
        <v>0.9781811358006216</v>
      </c>
      <c r="I9622" s="19"/>
      <c r="J9622" s="19">
        <v>1.5643505891825047</v>
      </c>
      <c r="K9622" s="19"/>
      <c r="L9622" s="19">
        <v>0.81144710916360496</v>
      </c>
      <c r="M9622" s="19"/>
      <c r="N9622" s="19">
        <v>1.2152633745609445</v>
      </c>
      <c r="O9622" s="19"/>
      <c r="P9622" s="50">
        <v>1.2394210151966503</v>
      </c>
      <c r="R9622" s="9" t="s">
        <v>0</v>
      </c>
    </row>
    <row r="9623" spans="2:18" x14ac:dyDescent="0.2">
      <c r="B9623" s="25">
        <v>9393</v>
      </c>
      <c r="C9623" s="193">
        <v>0.41244534381854397</v>
      </c>
      <c r="D9623" s="19"/>
      <c r="E9623" s="19"/>
      <c r="F9623" s="19">
        <v>0.10949651015959222</v>
      </c>
      <c r="G9623" s="19"/>
      <c r="H9623" s="19">
        <v>0.4249083785672329</v>
      </c>
      <c r="I9623" s="19">
        <v>0.12147418873438949</v>
      </c>
      <c r="J9623" s="19"/>
      <c r="K9623" s="19"/>
      <c r="L9623" s="19">
        <v>0.40119116557196977</v>
      </c>
      <c r="M9623" s="19">
        <v>0.45402814489096899</v>
      </c>
      <c r="N9623" s="19"/>
      <c r="O9623" s="19"/>
      <c r="P9623" s="50">
        <v>0.54918478719945141</v>
      </c>
      <c r="R9623" s="9" t="s">
        <v>0</v>
      </c>
    </row>
    <row r="9624" spans="2:18" x14ac:dyDescent="0.2">
      <c r="B9624" s="25">
        <v>9394</v>
      </c>
      <c r="C9624" s="193"/>
      <c r="D9624" s="19">
        <v>3.8096180312640886E-2</v>
      </c>
      <c r="E9624" s="19"/>
      <c r="F9624" s="19">
        <v>0.53521683385401819</v>
      </c>
      <c r="G9624" s="19"/>
      <c r="H9624" s="19">
        <v>0.17412587136446162</v>
      </c>
      <c r="I9624" s="19"/>
      <c r="J9624" s="19">
        <v>0.72097897511151587</v>
      </c>
      <c r="K9624" s="19"/>
      <c r="L9624" s="19">
        <v>0.86450098630172956</v>
      </c>
      <c r="M9624" s="19">
        <v>7.7904436259023976E-2</v>
      </c>
      <c r="N9624" s="19"/>
      <c r="O9624" s="19">
        <v>0.35081827519994674</v>
      </c>
      <c r="P9624" s="50"/>
      <c r="R9624" s="9" t="s">
        <v>0</v>
      </c>
    </row>
    <row r="9625" spans="2:18" x14ac:dyDescent="0.2">
      <c r="B9625" s="25">
        <v>9395</v>
      </c>
      <c r="C9625" s="193">
        <v>0.30701103217811621</v>
      </c>
      <c r="D9625" s="19"/>
      <c r="E9625" s="19"/>
      <c r="F9625" s="19">
        <v>0.81019584751574636</v>
      </c>
      <c r="G9625" s="19"/>
      <c r="H9625" s="19">
        <v>0.17524901791009603</v>
      </c>
      <c r="I9625" s="19"/>
      <c r="J9625" s="19">
        <v>0.69428070074637482</v>
      </c>
      <c r="K9625" s="19">
        <v>7.0352920698621826E-2</v>
      </c>
      <c r="L9625" s="19"/>
      <c r="M9625" s="19"/>
      <c r="N9625" s="19">
        <v>0.10984768943656412</v>
      </c>
      <c r="O9625" s="19"/>
      <c r="P9625" s="50">
        <v>0.7378875145042908</v>
      </c>
      <c r="R9625" s="9" t="s">
        <v>0</v>
      </c>
    </row>
    <row r="9626" spans="2:18" x14ac:dyDescent="0.2">
      <c r="B9626" s="25">
        <v>9396</v>
      </c>
      <c r="C9626" s="193">
        <v>1.3025038724642397</v>
      </c>
      <c r="D9626" s="19"/>
      <c r="E9626" s="19">
        <v>1.4415213459952527</v>
      </c>
      <c r="F9626" s="19"/>
      <c r="G9626" s="19">
        <v>1.2481938350057504</v>
      </c>
      <c r="H9626" s="19"/>
      <c r="I9626" s="19">
        <v>1.2223463656247096</v>
      </c>
      <c r="J9626" s="19"/>
      <c r="K9626" s="19">
        <v>0.58979459958844505</v>
      </c>
      <c r="L9626" s="19"/>
      <c r="M9626" s="19">
        <v>1.0666156972808327</v>
      </c>
      <c r="N9626" s="19"/>
      <c r="O9626" s="19">
        <v>0.67644110013549352</v>
      </c>
      <c r="P9626" s="50"/>
      <c r="R9626" s="9" t="s">
        <v>0</v>
      </c>
    </row>
    <row r="9627" spans="2:18" x14ac:dyDescent="0.2">
      <c r="B9627" s="25">
        <v>9397</v>
      </c>
      <c r="C9627" s="193"/>
      <c r="D9627" s="19">
        <v>0.19714158152153283</v>
      </c>
      <c r="E9627" s="19">
        <v>0.70809065279023331</v>
      </c>
      <c r="F9627" s="19"/>
      <c r="G9627" s="19">
        <v>0.82479602447165967</v>
      </c>
      <c r="H9627" s="19"/>
      <c r="I9627" s="19">
        <v>5.3275021516136792E-2</v>
      </c>
      <c r="J9627" s="19"/>
      <c r="K9627" s="19">
        <v>0.27639522157094459</v>
      </c>
      <c r="L9627" s="19"/>
      <c r="M9627" s="19"/>
      <c r="N9627" s="19">
        <v>0.12888656984063987</v>
      </c>
      <c r="O9627" s="19">
        <v>0.16586242326715936</v>
      </c>
      <c r="P9627" s="50"/>
      <c r="R9627" s="9" t="s">
        <v>0</v>
      </c>
    </row>
    <row r="9628" spans="2:18" x14ac:dyDescent="0.2">
      <c r="B9628" s="25">
        <v>9398</v>
      </c>
      <c r="C9628" s="193">
        <v>0.87495483472919455</v>
      </c>
      <c r="D9628" s="19"/>
      <c r="E9628" s="19">
        <v>0.74511826985663587</v>
      </c>
      <c r="F9628" s="19"/>
      <c r="G9628" s="19">
        <v>5.0420146313282253E-2</v>
      </c>
      <c r="H9628" s="19"/>
      <c r="I9628" s="19"/>
      <c r="J9628" s="19">
        <v>0.22798954977308949</v>
      </c>
      <c r="K9628" s="19">
        <v>0.84849250222597994</v>
      </c>
      <c r="L9628" s="19"/>
      <c r="M9628" s="19">
        <v>0.8116269552280323</v>
      </c>
      <c r="N9628" s="19"/>
      <c r="O9628" s="19">
        <v>1.9055356283221976E-2</v>
      </c>
      <c r="P9628" s="50"/>
      <c r="R9628" s="9" t="s">
        <v>0</v>
      </c>
    </row>
    <row r="9629" spans="2:18" x14ac:dyDescent="0.2">
      <c r="B9629" s="25">
        <v>9399</v>
      </c>
      <c r="C9629" s="193">
        <v>0.16494888143510278</v>
      </c>
      <c r="D9629" s="19"/>
      <c r="E9629" s="19"/>
      <c r="F9629" s="19">
        <v>0.63872268273499411</v>
      </c>
      <c r="G9629" s="19"/>
      <c r="H9629" s="19">
        <v>0.36288407814480161</v>
      </c>
      <c r="I9629" s="19"/>
      <c r="J9629" s="19">
        <v>0.27841471579356691</v>
      </c>
      <c r="K9629" s="19"/>
      <c r="L9629" s="19">
        <v>0.29790178728604172</v>
      </c>
      <c r="M9629" s="19">
        <v>0.53521481294373674</v>
      </c>
      <c r="N9629" s="19"/>
      <c r="O9629" s="19"/>
      <c r="P9629" s="50">
        <v>0.64376606227804467</v>
      </c>
      <c r="R9629" s="9" t="s">
        <v>0</v>
      </c>
    </row>
    <row r="9630" spans="2:18" x14ac:dyDescent="0.2">
      <c r="B9630" s="25">
        <v>9400</v>
      </c>
      <c r="C9630" s="193"/>
      <c r="D9630" s="19">
        <v>0.85423037432832549</v>
      </c>
      <c r="E9630" s="19"/>
      <c r="F9630" s="19">
        <v>0.48453331181131576</v>
      </c>
      <c r="G9630" s="19"/>
      <c r="H9630" s="19">
        <v>0.60887734425359508</v>
      </c>
      <c r="I9630" s="19"/>
      <c r="J9630" s="19">
        <v>1.0852942685838218</v>
      </c>
      <c r="K9630" s="19"/>
      <c r="L9630" s="19">
        <v>0.98586827129637389</v>
      </c>
      <c r="M9630" s="19"/>
      <c r="N9630" s="19">
        <v>0.24505693119228311</v>
      </c>
      <c r="O9630" s="19">
        <v>2.1222718839099753E-2</v>
      </c>
      <c r="P9630" s="50"/>
      <c r="R9630" s="9" t="s">
        <v>0</v>
      </c>
    </row>
    <row r="9631" spans="2:18" x14ac:dyDescent="0.2">
      <c r="B9631" s="25">
        <v>9401</v>
      </c>
      <c r="C9631" s="193">
        <v>0.7127012230490376</v>
      </c>
      <c r="D9631" s="19"/>
      <c r="E9631" s="19">
        <v>1.1457927184237735</v>
      </c>
      <c r="F9631" s="19"/>
      <c r="G9631" s="19">
        <v>0.11124557093330957</v>
      </c>
      <c r="H9631" s="19"/>
      <c r="I9631" s="19">
        <v>1.0668508244022539</v>
      </c>
      <c r="J9631" s="19"/>
      <c r="K9631" s="19">
        <v>0.86119851686729099</v>
      </c>
      <c r="L9631" s="19"/>
      <c r="M9631" s="19">
        <v>1.7171686447386334</v>
      </c>
      <c r="N9631" s="19"/>
      <c r="O9631" s="19"/>
      <c r="P9631" s="50">
        <v>0.53746625773041723</v>
      </c>
      <c r="R9631" s="9" t="s">
        <v>0</v>
      </c>
    </row>
    <row r="9632" spans="2:18" x14ac:dyDescent="0.2">
      <c r="B9632" s="25">
        <v>9402</v>
      </c>
      <c r="C9632" s="193">
        <v>0.37917976495186495</v>
      </c>
      <c r="D9632" s="19"/>
      <c r="E9632" s="19">
        <v>7.6152175471655661E-2</v>
      </c>
      <c r="F9632" s="19"/>
      <c r="G9632" s="19">
        <v>0.32163495717063922</v>
      </c>
      <c r="H9632" s="19"/>
      <c r="I9632" s="19"/>
      <c r="J9632" s="19">
        <v>0.64235058225529285</v>
      </c>
      <c r="K9632" s="19"/>
      <c r="L9632" s="19">
        <v>0.13881127523854847</v>
      </c>
      <c r="M9632" s="19">
        <v>0.46772005653323478</v>
      </c>
      <c r="N9632" s="19"/>
      <c r="O9632" s="19">
        <v>0.22398016019474712</v>
      </c>
      <c r="P9632" s="50"/>
      <c r="R9632" s="9" t="s">
        <v>0</v>
      </c>
    </row>
    <row r="9633" spans="2:18" x14ac:dyDescent="0.2">
      <c r="B9633" s="25">
        <v>9403</v>
      </c>
      <c r="C9633" s="193">
        <v>0.51233030526199586</v>
      </c>
      <c r="D9633" s="19"/>
      <c r="E9633" s="19"/>
      <c r="F9633" s="19">
        <v>0.32946047403215145</v>
      </c>
      <c r="G9633" s="19">
        <v>0.73434359626568069</v>
      </c>
      <c r="H9633" s="19"/>
      <c r="I9633" s="19"/>
      <c r="J9633" s="19">
        <v>0.24920572621697279</v>
      </c>
      <c r="K9633" s="19">
        <v>0.79952458240926505</v>
      </c>
      <c r="L9633" s="19"/>
      <c r="M9633" s="19">
        <v>0.74985254598062923</v>
      </c>
      <c r="N9633" s="19"/>
      <c r="O9633" s="19">
        <v>2.9302480876404021E-2</v>
      </c>
      <c r="P9633" s="50"/>
      <c r="R9633" s="9" t="s">
        <v>0</v>
      </c>
    </row>
    <row r="9634" spans="2:18" x14ac:dyDescent="0.2">
      <c r="B9634" s="25">
        <v>9404</v>
      </c>
      <c r="C9634" s="193">
        <v>0.53742335703430522</v>
      </c>
      <c r="D9634" s="19"/>
      <c r="E9634" s="19">
        <v>1.2497835809725266</v>
      </c>
      <c r="F9634" s="19"/>
      <c r="G9634" s="19">
        <v>0.3350487944983464</v>
      </c>
      <c r="H9634" s="19"/>
      <c r="I9634" s="19">
        <v>0.42849100807757101</v>
      </c>
      <c r="J9634" s="19"/>
      <c r="K9634" s="19">
        <v>0.48845415341929299</v>
      </c>
      <c r="L9634" s="19"/>
      <c r="M9634" s="19"/>
      <c r="N9634" s="19">
        <v>0.47434623341920562</v>
      </c>
      <c r="O9634" s="19">
        <v>0.67928228883716468</v>
      </c>
      <c r="P9634" s="50"/>
      <c r="R9634" s="9" t="s">
        <v>0</v>
      </c>
    </row>
    <row r="9635" spans="2:18" x14ac:dyDescent="0.2">
      <c r="B9635" s="25">
        <v>9405</v>
      </c>
      <c r="C9635" s="193">
        <v>1.4821907256295541</v>
      </c>
      <c r="D9635" s="19"/>
      <c r="E9635" s="19">
        <v>1.0186397215992578</v>
      </c>
      <c r="F9635" s="19"/>
      <c r="G9635" s="19">
        <v>2.2045732808669678</v>
      </c>
      <c r="H9635" s="19"/>
      <c r="I9635" s="19">
        <v>1.0813022498246709</v>
      </c>
      <c r="J9635" s="19"/>
      <c r="K9635" s="19">
        <v>1.8448814933526327</v>
      </c>
      <c r="L9635" s="19"/>
      <c r="M9635" s="19">
        <v>1.9234990880590106</v>
      </c>
      <c r="N9635" s="19"/>
      <c r="O9635" s="19">
        <v>1.1912653317954185</v>
      </c>
      <c r="P9635" s="50"/>
      <c r="R9635" s="9" t="s">
        <v>0</v>
      </c>
    </row>
    <row r="9636" spans="2:18" x14ac:dyDescent="0.2">
      <c r="B9636" s="25">
        <v>9406</v>
      </c>
      <c r="C9636" s="193"/>
      <c r="D9636" s="19">
        <v>1.3804102358039114</v>
      </c>
      <c r="E9636" s="19"/>
      <c r="F9636" s="19">
        <v>0.43951527077922847</v>
      </c>
      <c r="G9636" s="19"/>
      <c r="H9636" s="19">
        <v>1.9814670789723423</v>
      </c>
      <c r="I9636" s="19"/>
      <c r="J9636" s="19">
        <v>0.69534402152658425</v>
      </c>
      <c r="K9636" s="19"/>
      <c r="L9636" s="19">
        <v>1.6603889590515248</v>
      </c>
      <c r="M9636" s="19"/>
      <c r="N9636" s="19">
        <v>0.99721426387287415</v>
      </c>
      <c r="O9636" s="19"/>
      <c r="P9636" s="50">
        <v>0.79983993768398376</v>
      </c>
      <c r="R9636" s="9" t="s">
        <v>0</v>
      </c>
    </row>
    <row r="9637" spans="2:18" x14ac:dyDescent="0.2">
      <c r="B9637" s="25">
        <v>9407</v>
      </c>
      <c r="C9637" s="193"/>
      <c r="D9637" s="19">
        <v>1.4947349664608736</v>
      </c>
      <c r="E9637" s="19"/>
      <c r="F9637" s="19">
        <v>0.99669961644327432</v>
      </c>
      <c r="G9637" s="19"/>
      <c r="H9637" s="19">
        <v>2.1038864124910832</v>
      </c>
      <c r="I9637" s="19"/>
      <c r="J9637" s="19">
        <v>1.6390492389751874</v>
      </c>
      <c r="K9637" s="19"/>
      <c r="L9637" s="19">
        <v>1.4874138895517295</v>
      </c>
      <c r="M9637" s="19"/>
      <c r="N9637" s="19">
        <v>1.5814011099138872</v>
      </c>
      <c r="O9637" s="19"/>
      <c r="P9637" s="50">
        <v>1.0329404932947912</v>
      </c>
      <c r="R9637" s="9" t="s">
        <v>0</v>
      </c>
    </row>
    <row r="9638" spans="2:18" x14ac:dyDescent="0.2">
      <c r="B9638" s="25">
        <v>9408</v>
      </c>
      <c r="C9638" s="193">
        <v>0.54636648616882688</v>
      </c>
      <c r="D9638" s="19"/>
      <c r="E9638" s="19">
        <v>0.14344933696847162</v>
      </c>
      <c r="F9638" s="19"/>
      <c r="G9638" s="19">
        <v>5.1790849910250819E-2</v>
      </c>
      <c r="H9638" s="19"/>
      <c r="I9638" s="19">
        <v>0.45057564548703105</v>
      </c>
      <c r="J9638" s="19"/>
      <c r="K9638" s="19">
        <v>1.3017854455149314</v>
      </c>
      <c r="L9638" s="19"/>
      <c r="M9638" s="19">
        <v>1.3304715206644353</v>
      </c>
      <c r="N9638" s="19"/>
      <c r="O9638" s="19"/>
      <c r="P9638" s="50">
        <v>0.42861177682884877</v>
      </c>
      <c r="R9638" s="9" t="s">
        <v>0</v>
      </c>
    </row>
    <row r="9639" spans="2:18" x14ac:dyDescent="0.2">
      <c r="B9639" s="25">
        <v>9409</v>
      </c>
      <c r="C9639" s="193"/>
      <c r="D9639" s="19">
        <v>0.11391208360530378</v>
      </c>
      <c r="E9639" s="19"/>
      <c r="F9639" s="19">
        <v>0.52986328622358214</v>
      </c>
      <c r="G9639" s="19">
        <v>0.35158687635964275</v>
      </c>
      <c r="H9639" s="19"/>
      <c r="I9639" s="19"/>
      <c r="J9639" s="19">
        <v>0.3767542097829974</v>
      </c>
      <c r="K9639" s="19"/>
      <c r="L9639" s="19">
        <v>0.80100875571597951</v>
      </c>
      <c r="M9639" s="19"/>
      <c r="N9639" s="19">
        <v>5.4531964500858364E-2</v>
      </c>
      <c r="O9639" s="19">
        <v>0.49584127184196114</v>
      </c>
      <c r="P9639" s="50"/>
      <c r="R9639" s="9" t="s">
        <v>0</v>
      </c>
    </row>
    <row r="9640" spans="2:18" x14ac:dyDescent="0.2">
      <c r="B9640" s="25">
        <v>9410</v>
      </c>
      <c r="C9640" s="193">
        <v>0.83101934916711107</v>
      </c>
      <c r="D9640" s="19"/>
      <c r="E9640" s="19">
        <v>1.2053531889023335E-2</v>
      </c>
      <c r="F9640" s="19"/>
      <c r="G9640" s="19">
        <v>0.5514948517737932</v>
      </c>
      <c r="H9640" s="19"/>
      <c r="I9640" s="19"/>
      <c r="J9640" s="19">
        <v>0.11799078966509426</v>
      </c>
      <c r="K9640" s="19">
        <v>1.4902096350502603E-2</v>
      </c>
      <c r="L9640" s="19"/>
      <c r="M9640" s="19">
        <v>0.686068790170547</v>
      </c>
      <c r="N9640" s="19"/>
      <c r="O9640" s="19">
        <v>0.39449260342074233</v>
      </c>
      <c r="P9640" s="50"/>
      <c r="R9640" s="9" t="s">
        <v>0</v>
      </c>
    </row>
    <row r="9641" spans="2:18" x14ac:dyDescent="0.2">
      <c r="B9641" s="25">
        <v>9411</v>
      </c>
      <c r="C9641" s="193"/>
      <c r="D9641" s="19">
        <v>0.53508690978750129</v>
      </c>
      <c r="E9641" s="19"/>
      <c r="F9641" s="19">
        <v>0.14345729310136629</v>
      </c>
      <c r="G9641" s="19">
        <v>0.18564299791745653</v>
      </c>
      <c r="H9641" s="19"/>
      <c r="I9641" s="19"/>
      <c r="J9641" s="19">
        <v>4.8392651588738816E-2</v>
      </c>
      <c r="K9641" s="19">
        <v>9.4877534786709392E-2</v>
      </c>
      <c r="L9641" s="19"/>
      <c r="M9641" s="19"/>
      <c r="N9641" s="19">
        <v>0.23918366682600212</v>
      </c>
      <c r="O9641" s="19">
        <v>9.5400569950891828E-2</v>
      </c>
      <c r="P9641" s="50"/>
      <c r="R9641" s="9" t="s">
        <v>0</v>
      </c>
    </row>
    <row r="9642" spans="2:18" x14ac:dyDescent="0.2">
      <c r="B9642" s="25">
        <v>9412</v>
      </c>
      <c r="C9642" s="193"/>
      <c r="D9642" s="19">
        <v>0.43200964399499941</v>
      </c>
      <c r="E9642" s="19"/>
      <c r="F9642" s="19">
        <v>0.42771824712002782</v>
      </c>
      <c r="G9642" s="19">
        <v>1.1678978134110885E-2</v>
      </c>
      <c r="H9642" s="19"/>
      <c r="I9642" s="19"/>
      <c r="J9642" s="19">
        <v>0.7679952358637977</v>
      </c>
      <c r="K9642" s="19"/>
      <c r="L9642" s="19">
        <v>0.71822398645577379</v>
      </c>
      <c r="M9642" s="19">
        <v>0.39911574450659298</v>
      </c>
      <c r="N9642" s="19"/>
      <c r="O9642" s="19"/>
      <c r="P9642" s="50">
        <v>3.5931258845564661E-2</v>
      </c>
      <c r="R9642" s="9" t="s">
        <v>0</v>
      </c>
    </row>
    <row r="9643" spans="2:18" x14ac:dyDescent="0.2">
      <c r="B9643" s="25">
        <v>9413</v>
      </c>
      <c r="C9643" s="193">
        <v>0.29386323812171811</v>
      </c>
      <c r="D9643" s="19"/>
      <c r="E9643" s="19"/>
      <c r="F9643" s="19">
        <v>9.2329534855178058E-2</v>
      </c>
      <c r="G9643" s="19">
        <v>0.38409435901101191</v>
      </c>
      <c r="H9643" s="19"/>
      <c r="I9643" s="19"/>
      <c r="J9643" s="19">
        <v>0.9743124860505652</v>
      </c>
      <c r="K9643" s="19">
        <v>0.13785609685545783</v>
      </c>
      <c r="L9643" s="19"/>
      <c r="M9643" s="19">
        <v>0.36640094899159642</v>
      </c>
      <c r="N9643" s="19"/>
      <c r="O9643" s="19"/>
      <c r="P9643" s="50">
        <v>0.22918962052075856</v>
      </c>
      <c r="R9643" s="9" t="s">
        <v>0</v>
      </c>
    </row>
    <row r="9644" spans="2:18" x14ac:dyDescent="0.2">
      <c r="B9644" s="25">
        <v>9414</v>
      </c>
      <c r="C9644" s="193"/>
      <c r="D9644" s="19">
        <v>0.28183184693101299</v>
      </c>
      <c r="E9644" s="19"/>
      <c r="F9644" s="19">
        <v>0.66553705988755152</v>
      </c>
      <c r="G9644" s="19"/>
      <c r="H9644" s="19">
        <v>1.090228354448056</v>
      </c>
      <c r="I9644" s="19"/>
      <c r="J9644" s="19">
        <v>1.2370656655301675</v>
      </c>
      <c r="K9644" s="19"/>
      <c r="L9644" s="19">
        <v>1.1625343149722061</v>
      </c>
      <c r="M9644" s="19"/>
      <c r="N9644" s="19">
        <v>0.74977273417888501</v>
      </c>
      <c r="O9644" s="19"/>
      <c r="P9644" s="50">
        <v>0.64204905884176733</v>
      </c>
      <c r="R9644" s="9" t="s">
        <v>0</v>
      </c>
    </row>
    <row r="9645" spans="2:18" x14ac:dyDescent="0.2">
      <c r="B9645" s="25">
        <v>9415</v>
      </c>
      <c r="C9645" s="193">
        <v>0.93405853022945706</v>
      </c>
      <c r="D9645" s="19"/>
      <c r="E9645" s="19">
        <v>0.13675548661270712</v>
      </c>
      <c r="F9645" s="19"/>
      <c r="G9645" s="19"/>
      <c r="H9645" s="19">
        <v>0.22674462786517574</v>
      </c>
      <c r="I9645" s="19">
        <v>0.89576954785943796</v>
      </c>
      <c r="J9645" s="19"/>
      <c r="K9645" s="19">
        <v>0.24621636052095874</v>
      </c>
      <c r="L9645" s="19"/>
      <c r="M9645" s="19">
        <v>0.50560666152428935</v>
      </c>
      <c r="N9645" s="19"/>
      <c r="O9645" s="19">
        <v>0.22588390800355126</v>
      </c>
      <c r="P9645" s="50"/>
      <c r="R9645" s="9" t="s">
        <v>0</v>
      </c>
    </row>
    <row r="9646" spans="2:18" x14ac:dyDescent="0.2">
      <c r="B9646" s="25">
        <v>9416</v>
      </c>
      <c r="C9646" s="193"/>
      <c r="D9646" s="19">
        <v>5.6672858720038639E-2</v>
      </c>
      <c r="E9646" s="19"/>
      <c r="F9646" s="19">
        <v>0.11643056814944247</v>
      </c>
      <c r="G9646" s="19">
        <v>0.38438558441566995</v>
      </c>
      <c r="H9646" s="19"/>
      <c r="I9646" s="19">
        <v>0.43541895628036492</v>
      </c>
      <c r="J9646" s="19"/>
      <c r="K9646" s="19">
        <v>0.65742017836384359</v>
      </c>
      <c r="L9646" s="19"/>
      <c r="M9646" s="19">
        <v>0.89904875054402034</v>
      </c>
      <c r="N9646" s="19"/>
      <c r="O9646" s="19">
        <v>0.60146547041728127</v>
      </c>
      <c r="P9646" s="50"/>
      <c r="R9646" s="9" t="s">
        <v>0</v>
      </c>
    </row>
    <row r="9647" spans="2:18" x14ac:dyDescent="0.2">
      <c r="B9647" s="25">
        <v>9417</v>
      </c>
      <c r="C9647" s="193"/>
      <c r="D9647" s="19">
        <v>0.70741643334280613</v>
      </c>
      <c r="E9647" s="19"/>
      <c r="F9647" s="19">
        <v>0.50867312209848747</v>
      </c>
      <c r="G9647" s="19"/>
      <c r="H9647" s="19">
        <v>0.18713371379616203</v>
      </c>
      <c r="I9647" s="19">
        <v>0.56373753358270007</v>
      </c>
      <c r="J9647" s="19"/>
      <c r="K9647" s="19"/>
      <c r="L9647" s="19">
        <v>0.29423380978132896</v>
      </c>
      <c r="M9647" s="19">
        <v>0.64184128771888083</v>
      </c>
      <c r="N9647" s="19"/>
      <c r="O9647" s="19"/>
      <c r="P9647" s="50">
        <v>0.40318605169157234</v>
      </c>
      <c r="R9647" s="9" t="s">
        <v>0</v>
      </c>
    </row>
    <row r="9648" spans="2:18" x14ac:dyDescent="0.2">
      <c r="B9648" s="25">
        <v>9418</v>
      </c>
      <c r="C9648" s="193">
        <v>1.2936667979410004</v>
      </c>
      <c r="D9648" s="19"/>
      <c r="E9648" s="19">
        <v>1.9516861583428013</v>
      </c>
      <c r="F9648" s="19"/>
      <c r="G9648" s="19">
        <v>0.89585530924079537</v>
      </c>
      <c r="H9648" s="19"/>
      <c r="I9648" s="19">
        <v>1.3428797987885666</v>
      </c>
      <c r="J9648" s="19"/>
      <c r="K9648" s="19">
        <v>0.66480755759229937</v>
      </c>
      <c r="L9648" s="19"/>
      <c r="M9648" s="19">
        <v>1.1408139866752309</v>
      </c>
      <c r="N9648" s="19"/>
      <c r="O9648" s="19">
        <v>2.5358008982112521</v>
      </c>
      <c r="P9648" s="50"/>
      <c r="R9648" s="9" t="s">
        <v>0</v>
      </c>
    </row>
    <row r="9649" spans="2:18" x14ac:dyDescent="0.2">
      <c r="B9649" s="25">
        <v>9419</v>
      </c>
      <c r="C9649" s="193">
        <v>0.44408915464832593</v>
      </c>
      <c r="D9649" s="19"/>
      <c r="E9649" s="19">
        <v>0.6324847075298754</v>
      </c>
      <c r="F9649" s="19"/>
      <c r="G9649" s="19">
        <v>0.44600615653333187</v>
      </c>
      <c r="H9649" s="19"/>
      <c r="I9649" s="19">
        <v>0.80274010864451617</v>
      </c>
      <c r="J9649" s="19"/>
      <c r="K9649" s="19"/>
      <c r="L9649" s="19">
        <v>0.26544324480725845</v>
      </c>
      <c r="M9649" s="19">
        <v>1.171803350836081</v>
      </c>
      <c r="N9649" s="19"/>
      <c r="O9649" s="19">
        <v>1.9729821412707649</v>
      </c>
      <c r="P9649" s="50"/>
      <c r="R9649" s="9" t="s">
        <v>0</v>
      </c>
    </row>
    <row r="9650" spans="2:18" x14ac:dyDescent="0.2">
      <c r="B9650" s="25">
        <v>9420</v>
      </c>
      <c r="C9650" s="193">
        <v>0.40316287475497264</v>
      </c>
      <c r="D9650" s="19"/>
      <c r="E9650" s="19">
        <v>1.2249296893702364</v>
      </c>
      <c r="F9650" s="19"/>
      <c r="G9650" s="19"/>
      <c r="H9650" s="19">
        <v>0.48258870459206304</v>
      </c>
      <c r="I9650" s="19">
        <v>0.263410231407818</v>
      </c>
      <c r="J9650" s="19"/>
      <c r="K9650" s="19">
        <v>0.36452948108169758</v>
      </c>
      <c r="L9650" s="19"/>
      <c r="M9650" s="19">
        <v>0.23118015169298825</v>
      </c>
      <c r="N9650" s="19"/>
      <c r="O9650" s="19"/>
      <c r="P9650" s="50">
        <v>5.1230558486867687E-2</v>
      </c>
      <c r="R9650" s="9" t="s">
        <v>0</v>
      </c>
    </row>
    <row r="9651" spans="2:18" x14ac:dyDescent="0.2">
      <c r="B9651" s="25">
        <v>9421</v>
      </c>
      <c r="C9651" s="193">
        <v>0.21792718317163084</v>
      </c>
      <c r="D9651" s="19"/>
      <c r="E9651" s="19">
        <v>0.37539196321215362</v>
      </c>
      <c r="F9651" s="19"/>
      <c r="G9651" s="19"/>
      <c r="H9651" s="19">
        <v>0.25616635118650344</v>
      </c>
      <c r="I9651" s="19"/>
      <c r="J9651" s="19">
        <v>0.3677561094125813</v>
      </c>
      <c r="K9651" s="19">
        <v>0.59121706063983892</v>
      </c>
      <c r="L9651" s="19"/>
      <c r="M9651" s="19">
        <v>3.427112497768699E-3</v>
      </c>
      <c r="N9651" s="19"/>
      <c r="O9651" s="19">
        <v>0.26883629383776458</v>
      </c>
      <c r="P9651" s="50"/>
      <c r="R9651" s="9" t="s">
        <v>0</v>
      </c>
    </row>
    <row r="9652" spans="2:18" x14ac:dyDescent="0.2">
      <c r="B9652" s="25">
        <v>9422</v>
      </c>
      <c r="C9652" s="193"/>
      <c r="D9652" s="19">
        <v>0.14435844530709421</v>
      </c>
      <c r="E9652" s="19">
        <v>0.84618675524621323</v>
      </c>
      <c r="F9652" s="19"/>
      <c r="G9652" s="19"/>
      <c r="H9652" s="19">
        <v>0.10109592646466149</v>
      </c>
      <c r="I9652" s="19"/>
      <c r="J9652" s="19">
        <v>0.33072863090037086</v>
      </c>
      <c r="K9652" s="19"/>
      <c r="L9652" s="19">
        <v>0.88874101926056204</v>
      </c>
      <c r="M9652" s="19"/>
      <c r="N9652" s="19">
        <v>0.31053624490793169</v>
      </c>
      <c r="O9652" s="19"/>
      <c r="P9652" s="50">
        <v>0.29990430062405349</v>
      </c>
      <c r="R9652" s="9" t="s">
        <v>0</v>
      </c>
    </row>
    <row r="9653" spans="2:18" x14ac:dyDescent="0.2">
      <c r="B9653" s="25">
        <v>9423</v>
      </c>
      <c r="C9653" s="193"/>
      <c r="D9653" s="19">
        <v>0.39637786931535074</v>
      </c>
      <c r="E9653" s="19"/>
      <c r="F9653" s="19">
        <v>0.57975055094072214</v>
      </c>
      <c r="G9653" s="19"/>
      <c r="H9653" s="19">
        <v>0.72437477713480525</v>
      </c>
      <c r="I9653" s="19"/>
      <c r="J9653" s="19">
        <v>0.71029401441874096</v>
      </c>
      <c r="K9653" s="19"/>
      <c r="L9653" s="19">
        <v>5.9544675784853861E-2</v>
      </c>
      <c r="M9653" s="19">
        <v>1.0270103750203683E-2</v>
      </c>
      <c r="N9653" s="19"/>
      <c r="O9653" s="19"/>
      <c r="P9653" s="50">
        <v>0.42645496356022056</v>
      </c>
      <c r="R9653" s="9" t="s">
        <v>0</v>
      </c>
    </row>
    <row r="9654" spans="2:18" x14ac:dyDescent="0.2">
      <c r="B9654" s="25">
        <v>9424</v>
      </c>
      <c r="C9654" s="193"/>
      <c r="D9654" s="19">
        <v>0.51237505053418331</v>
      </c>
      <c r="E9654" s="19"/>
      <c r="F9654" s="19">
        <v>0.41889336498393182</v>
      </c>
      <c r="G9654" s="19">
        <v>0.86980444294701875</v>
      </c>
      <c r="H9654" s="19"/>
      <c r="I9654" s="19"/>
      <c r="J9654" s="19">
        <v>0.15456960168824196</v>
      </c>
      <c r="K9654" s="19"/>
      <c r="L9654" s="19">
        <v>9.3666568694585534E-2</v>
      </c>
      <c r="M9654" s="19"/>
      <c r="N9654" s="19">
        <v>0.90675881744946318</v>
      </c>
      <c r="O9654" s="19">
        <v>3.2034918984781169E-2</v>
      </c>
      <c r="P9654" s="50"/>
      <c r="R9654" s="9" t="s">
        <v>0</v>
      </c>
    </row>
    <row r="9655" spans="2:18" x14ac:dyDescent="0.2">
      <c r="B9655" s="25">
        <v>9425</v>
      </c>
      <c r="C9655" s="193"/>
      <c r="D9655" s="19">
        <v>0.14511429878539767</v>
      </c>
      <c r="E9655" s="19">
        <v>0.94042157965232032</v>
      </c>
      <c r="F9655" s="19"/>
      <c r="G9655" s="19"/>
      <c r="H9655" s="19">
        <v>0.12614615716015415</v>
      </c>
      <c r="I9655" s="19">
        <v>0.20956473744088394</v>
      </c>
      <c r="J9655" s="19"/>
      <c r="K9655" s="19">
        <v>0.40208051471392026</v>
      </c>
      <c r="L9655" s="19"/>
      <c r="M9655" s="19">
        <v>0.89676996925294938</v>
      </c>
      <c r="N9655" s="19"/>
      <c r="O9655" s="19"/>
      <c r="P9655" s="50">
        <v>0.32479921934160783</v>
      </c>
      <c r="R9655" s="9" t="s">
        <v>0</v>
      </c>
    </row>
    <row r="9656" spans="2:18" x14ac:dyDescent="0.2">
      <c r="B9656" s="25">
        <v>9426</v>
      </c>
      <c r="C9656" s="193"/>
      <c r="D9656" s="19">
        <v>3.3728891569324994E-2</v>
      </c>
      <c r="E9656" s="19"/>
      <c r="F9656" s="19">
        <v>1.7974022032351189</v>
      </c>
      <c r="G9656" s="19"/>
      <c r="H9656" s="19">
        <v>1.1256147846890432</v>
      </c>
      <c r="I9656" s="19"/>
      <c r="J9656" s="19">
        <v>0.97219191803883009</v>
      </c>
      <c r="K9656" s="19">
        <v>0.36386652175660522</v>
      </c>
      <c r="L9656" s="19"/>
      <c r="M9656" s="19"/>
      <c r="N9656" s="19">
        <v>1.195790523054493</v>
      </c>
      <c r="O9656" s="19"/>
      <c r="P9656" s="50">
        <v>0.59896803488165018</v>
      </c>
      <c r="R9656" s="9" t="s">
        <v>0</v>
      </c>
    </row>
    <row r="9657" spans="2:18" x14ac:dyDescent="0.2">
      <c r="B9657" s="25">
        <v>9427</v>
      </c>
      <c r="C9657" s="193"/>
      <c r="D9657" s="19">
        <v>0.13801221775284356</v>
      </c>
      <c r="E9657" s="19"/>
      <c r="F9657" s="19">
        <v>1.0156511230171732</v>
      </c>
      <c r="G9657" s="19"/>
      <c r="H9657" s="19">
        <v>0.41906238934622653</v>
      </c>
      <c r="I9657" s="19"/>
      <c r="J9657" s="19">
        <v>0.55086435999902994</v>
      </c>
      <c r="K9657" s="19"/>
      <c r="L9657" s="19">
        <v>6.7456648505944711E-2</v>
      </c>
      <c r="M9657" s="19"/>
      <c r="N9657" s="19">
        <v>0.790449459773783</v>
      </c>
      <c r="O9657" s="19"/>
      <c r="P9657" s="50">
        <v>0.95971338972223608</v>
      </c>
      <c r="R9657" s="9" t="s">
        <v>0</v>
      </c>
    </row>
    <row r="9658" spans="2:18" x14ac:dyDescent="0.2">
      <c r="B9658" s="25">
        <v>9428</v>
      </c>
      <c r="C9658" s="193"/>
      <c r="D9658" s="19">
        <v>1.117129471636932</v>
      </c>
      <c r="E9658" s="19"/>
      <c r="F9658" s="19">
        <v>0.73988140892713017</v>
      </c>
      <c r="G9658" s="19"/>
      <c r="H9658" s="19">
        <v>0.32092562802552882</v>
      </c>
      <c r="I9658" s="19">
        <v>0.65551643191465714</v>
      </c>
      <c r="J9658" s="19"/>
      <c r="K9658" s="19"/>
      <c r="L9658" s="19">
        <v>1.1662251233375783E-3</v>
      </c>
      <c r="M9658" s="19"/>
      <c r="N9658" s="19">
        <v>1.1907662383549271</v>
      </c>
      <c r="O9658" s="19">
        <v>0.18553311031135988</v>
      </c>
      <c r="P9658" s="50"/>
      <c r="R9658" s="9" t="s">
        <v>0</v>
      </c>
    </row>
    <row r="9659" spans="2:18" x14ac:dyDescent="0.2">
      <c r="B9659" s="25">
        <v>9429</v>
      </c>
      <c r="C9659" s="193">
        <v>0.10251072747687331</v>
      </c>
      <c r="D9659" s="19"/>
      <c r="E9659" s="19"/>
      <c r="F9659" s="19">
        <v>0.49691787005292554</v>
      </c>
      <c r="G9659" s="19"/>
      <c r="H9659" s="19">
        <v>1.4740589674868487</v>
      </c>
      <c r="I9659" s="19"/>
      <c r="J9659" s="19">
        <v>0.33537700523352576</v>
      </c>
      <c r="K9659" s="19"/>
      <c r="L9659" s="19">
        <v>0.53051736492553792</v>
      </c>
      <c r="M9659" s="19"/>
      <c r="N9659" s="19">
        <v>1.2440096849823441</v>
      </c>
      <c r="O9659" s="19"/>
      <c r="P9659" s="50">
        <v>0.65924279646745687</v>
      </c>
      <c r="R9659" s="9" t="s">
        <v>0</v>
      </c>
    </row>
    <row r="9660" spans="2:18" x14ac:dyDescent="0.2">
      <c r="B9660" s="25">
        <v>9430</v>
      </c>
      <c r="C9660" s="193"/>
      <c r="D9660" s="19">
        <v>2.3638155065608946E-2</v>
      </c>
      <c r="E9660" s="19"/>
      <c r="F9660" s="19">
        <v>0.2345671925412316</v>
      </c>
      <c r="G9660" s="19"/>
      <c r="H9660" s="19">
        <v>0.19525366998338051</v>
      </c>
      <c r="I9660" s="19"/>
      <c r="J9660" s="19">
        <v>0.50409595923042771</v>
      </c>
      <c r="K9660" s="19"/>
      <c r="L9660" s="19">
        <v>0.50850394825596645</v>
      </c>
      <c r="M9660" s="19"/>
      <c r="N9660" s="19">
        <v>0.27413113892780255</v>
      </c>
      <c r="O9660" s="19">
        <v>0.24696069469596948</v>
      </c>
      <c r="P9660" s="50"/>
      <c r="R9660" s="9" t="s">
        <v>0</v>
      </c>
    </row>
    <row r="9661" spans="2:18" x14ac:dyDescent="0.2">
      <c r="B9661" s="25">
        <v>9431</v>
      </c>
      <c r="C9661" s="193"/>
      <c r="D9661" s="19">
        <v>0.42900541961032929</v>
      </c>
      <c r="E9661" s="19">
        <v>0.13015596614776559</v>
      </c>
      <c r="F9661" s="19"/>
      <c r="G9661" s="19"/>
      <c r="H9661" s="19">
        <v>0.16781092667097017</v>
      </c>
      <c r="I9661" s="19"/>
      <c r="J9661" s="19">
        <v>0.39322427168153301</v>
      </c>
      <c r="K9661" s="19"/>
      <c r="L9661" s="19">
        <v>1.8811592953736616E-2</v>
      </c>
      <c r="M9661" s="19"/>
      <c r="N9661" s="19">
        <v>0.45062561147059627</v>
      </c>
      <c r="O9661" s="19"/>
      <c r="P9661" s="50">
        <v>0.77451290613701029</v>
      </c>
      <c r="R9661" s="9" t="s">
        <v>0</v>
      </c>
    </row>
    <row r="9662" spans="2:18" x14ac:dyDescent="0.2">
      <c r="B9662" s="25">
        <v>9432</v>
      </c>
      <c r="C9662" s="193">
        <v>0.81086573010123086</v>
      </c>
      <c r="D9662" s="19"/>
      <c r="E9662" s="19">
        <v>0.37362478994248977</v>
      </c>
      <c r="F9662" s="19"/>
      <c r="G9662" s="19"/>
      <c r="H9662" s="19">
        <v>1.9705712965142629E-2</v>
      </c>
      <c r="I9662" s="19">
        <v>0.44690944939953459</v>
      </c>
      <c r="J9662" s="19"/>
      <c r="K9662" s="19"/>
      <c r="L9662" s="19">
        <v>0.53147494660718486</v>
      </c>
      <c r="M9662" s="19">
        <v>0.75530447793724398</v>
      </c>
      <c r="N9662" s="19"/>
      <c r="O9662" s="19">
        <v>1.2233589759570731</v>
      </c>
      <c r="P9662" s="50"/>
      <c r="R9662" s="9" t="s">
        <v>0</v>
      </c>
    </row>
    <row r="9663" spans="2:18" x14ac:dyDescent="0.2">
      <c r="B9663" s="25">
        <v>9433</v>
      </c>
      <c r="C9663" s="193">
        <v>0.2317654684431949</v>
      </c>
      <c r="D9663" s="19"/>
      <c r="E9663" s="19">
        <v>1.8378703346742216</v>
      </c>
      <c r="F9663" s="19"/>
      <c r="G9663" s="19">
        <v>0.81259912779626287</v>
      </c>
      <c r="H9663" s="19"/>
      <c r="I9663" s="19">
        <v>0.73157653509772913</v>
      </c>
      <c r="J9663" s="19"/>
      <c r="K9663" s="19"/>
      <c r="L9663" s="19">
        <v>0.15902481233527424</v>
      </c>
      <c r="M9663" s="19">
        <v>0.16330196969167826</v>
      </c>
      <c r="N9663" s="19"/>
      <c r="O9663" s="19">
        <v>1.3766545479268928</v>
      </c>
      <c r="P9663" s="50"/>
      <c r="R9663" s="9" t="s">
        <v>0</v>
      </c>
    </row>
    <row r="9664" spans="2:18" x14ac:dyDescent="0.2">
      <c r="B9664" s="25">
        <v>9434</v>
      </c>
      <c r="C9664" s="193">
        <v>0.46029725800905269</v>
      </c>
      <c r="D9664" s="19"/>
      <c r="E9664" s="19">
        <v>0.29122955774978948</v>
      </c>
      <c r="F9664" s="19"/>
      <c r="G9664" s="19"/>
      <c r="H9664" s="19">
        <v>0.83552155257319283</v>
      </c>
      <c r="I9664" s="19">
        <v>0.21403252022272637</v>
      </c>
      <c r="J9664" s="19"/>
      <c r="K9664" s="19">
        <v>0.62793085984778718</v>
      </c>
      <c r="L9664" s="19"/>
      <c r="M9664" s="19">
        <v>0.32777428473027242</v>
      </c>
      <c r="N9664" s="19"/>
      <c r="O9664" s="19">
        <v>0.33495919235772215</v>
      </c>
      <c r="P9664" s="50"/>
      <c r="R9664" s="9" t="s">
        <v>0</v>
      </c>
    </row>
    <row r="9665" spans="2:18" x14ac:dyDescent="0.2">
      <c r="B9665" s="25">
        <v>9435</v>
      </c>
      <c r="C9665" s="193"/>
      <c r="D9665" s="19">
        <v>0.78955800576931912</v>
      </c>
      <c r="E9665" s="19"/>
      <c r="F9665" s="19">
        <v>0.24842255072428926</v>
      </c>
      <c r="G9665" s="19"/>
      <c r="H9665" s="19">
        <v>1.2200001351857208</v>
      </c>
      <c r="I9665" s="19"/>
      <c r="J9665" s="19">
        <v>0.83584957549797256</v>
      </c>
      <c r="K9665" s="19"/>
      <c r="L9665" s="19">
        <v>0.53760467456833649</v>
      </c>
      <c r="M9665" s="19"/>
      <c r="N9665" s="19">
        <v>0.14890446604021723</v>
      </c>
      <c r="O9665" s="19"/>
      <c r="P9665" s="50">
        <v>0.75645023579601023</v>
      </c>
      <c r="R9665" s="9" t="s">
        <v>0</v>
      </c>
    </row>
    <row r="9666" spans="2:18" x14ac:dyDescent="0.2">
      <c r="B9666" s="25">
        <v>9436</v>
      </c>
      <c r="C9666" s="193">
        <v>0.6946920906781956</v>
      </c>
      <c r="D9666" s="19"/>
      <c r="E9666" s="19">
        <v>0.35476891168403712</v>
      </c>
      <c r="F9666" s="19"/>
      <c r="G9666" s="19">
        <v>1.1934695597391318</v>
      </c>
      <c r="H9666" s="19"/>
      <c r="I9666" s="19">
        <v>2.5615837793150721E-2</v>
      </c>
      <c r="J9666" s="19"/>
      <c r="K9666" s="19">
        <v>0.99386202429934478</v>
      </c>
      <c r="L9666" s="19"/>
      <c r="M9666" s="19">
        <v>0.26083602655198762</v>
      </c>
      <c r="N9666" s="19"/>
      <c r="O9666" s="19">
        <v>0.18212266084041157</v>
      </c>
      <c r="P9666" s="50"/>
      <c r="R9666" s="9" t="s">
        <v>0</v>
      </c>
    </row>
    <row r="9667" spans="2:18" x14ac:dyDescent="0.2">
      <c r="B9667" s="25">
        <v>9437</v>
      </c>
      <c r="C9667" s="193">
        <v>0.72053316499677011</v>
      </c>
      <c r="D9667" s="19"/>
      <c r="E9667" s="19"/>
      <c r="F9667" s="19">
        <v>0.36590492443541889</v>
      </c>
      <c r="G9667" s="19">
        <v>0.20194353094857145</v>
      </c>
      <c r="H9667" s="19"/>
      <c r="I9667" s="19"/>
      <c r="J9667" s="19">
        <v>0.15951458844199376</v>
      </c>
      <c r="K9667" s="19">
        <v>1.0124269518253486</v>
      </c>
      <c r="L9667" s="19"/>
      <c r="M9667" s="19">
        <v>0.16931511703699859</v>
      </c>
      <c r="N9667" s="19"/>
      <c r="O9667" s="19"/>
      <c r="P9667" s="50">
        <v>0.19594094424565733</v>
      </c>
      <c r="R9667" s="9" t="s">
        <v>0</v>
      </c>
    </row>
    <row r="9668" spans="2:18" x14ac:dyDescent="0.2">
      <c r="B9668" s="25">
        <v>9438</v>
      </c>
      <c r="C9668" s="193">
        <v>2.1491395929911348</v>
      </c>
      <c r="D9668" s="19"/>
      <c r="E9668" s="19">
        <v>1.676599191041122</v>
      </c>
      <c r="F9668" s="19"/>
      <c r="G9668" s="19">
        <v>2.7046934321831748</v>
      </c>
      <c r="H9668" s="19"/>
      <c r="I9668" s="19">
        <v>2.0378661377945062</v>
      </c>
      <c r="J9668" s="19"/>
      <c r="K9668" s="19">
        <v>1.9536853558435636</v>
      </c>
      <c r="L9668" s="19"/>
      <c r="M9668" s="19">
        <v>2.4410635663607536</v>
      </c>
      <c r="N9668" s="19"/>
      <c r="O9668" s="19">
        <v>1.5304705528821396</v>
      </c>
      <c r="P9668" s="50"/>
      <c r="R9668" s="9" t="s">
        <v>0</v>
      </c>
    </row>
    <row r="9669" spans="2:18" x14ac:dyDescent="0.2">
      <c r="B9669" s="25">
        <v>9439</v>
      </c>
      <c r="C9669" s="193"/>
      <c r="D9669" s="19">
        <v>1.6376285010353111</v>
      </c>
      <c r="E9669" s="19"/>
      <c r="F9669" s="19">
        <v>0.46626193313320585</v>
      </c>
      <c r="G9669" s="19">
        <v>5.3949993079245119E-2</v>
      </c>
      <c r="H9669" s="19"/>
      <c r="I9669" s="19"/>
      <c r="J9669" s="19">
        <v>1.0160042812240055</v>
      </c>
      <c r="K9669" s="19">
        <v>0.16669389838332183</v>
      </c>
      <c r="L9669" s="19"/>
      <c r="M9669" s="19"/>
      <c r="N9669" s="19">
        <v>0.36109906497579985</v>
      </c>
      <c r="O9669" s="19"/>
      <c r="P9669" s="50">
        <v>0.76331483744558504</v>
      </c>
      <c r="R9669" s="9" t="s">
        <v>0</v>
      </c>
    </row>
    <row r="9670" spans="2:18" x14ac:dyDescent="0.2">
      <c r="B9670" s="25">
        <v>9440</v>
      </c>
      <c r="C9670" s="193"/>
      <c r="D9670" s="19">
        <v>0.59460070244152885</v>
      </c>
      <c r="E9670" s="19">
        <v>8.3837249069891526E-2</v>
      </c>
      <c r="F9670" s="19"/>
      <c r="G9670" s="19">
        <v>0.42491362266120991</v>
      </c>
      <c r="H9670" s="19"/>
      <c r="I9670" s="19">
        <v>0.67971273582697223</v>
      </c>
      <c r="J9670" s="19"/>
      <c r="K9670" s="19"/>
      <c r="L9670" s="19">
        <v>1.6744474120488988</v>
      </c>
      <c r="M9670" s="19">
        <v>0.43048975021056157</v>
      </c>
      <c r="N9670" s="19"/>
      <c r="O9670" s="19"/>
      <c r="P9670" s="50">
        <v>0.61902627886640216</v>
      </c>
      <c r="R9670" s="9" t="s">
        <v>0</v>
      </c>
    </row>
    <row r="9671" spans="2:18" x14ac:dyDescent="0.2">
      <c r="B9671" s="25">
        <v>9441</v>
      </c>
      <c r="C9671" s="193"/>
      <c r="D9671" s="19">
        <v>0.26314734136131879</v>
      </c>
      <c r="E9671" s="19">
        <v>2.8370054394084663E-3</v>
      </c>
      <c r="F9671" s="19"/>
      <c r="G9671" s="19"/>
      <c r="H9671" s="19">
        <v>1.3462452046971907</v>
      </c>
      <c r="I9671" s="19"/>
      <c r="J9671" s="19">
        <v>0.37414868253947137</v>
      </c>
      <c r="K9671" s="19"/>
      <c r="L9671" s="19">
        <v>9.116023517331398E-2</v>
      </c>
      <c r="M9671" s="19">
        <v>0.14714579029508279</v>
      </c>
      <c r="N9671" s="19"/>
      <c r="O9671" s="19"/>
      <c r="P9671" s="50">
        <v>0.51997629482478724</v>
      </c>
      <c r="R9671" s="9" t="s">
        <v>0</v>
      </c>
    </row>
    <row r="9672" spans="2:18" x14ac:dyDescent="0.2">
      <c r="B9672" s="25">
        <v>9442</v>
      </c>
      <c r="C9672" s="193"/>
      <c r="D9672" s="19">
        <v>2.277475572086288</v>
      </c>
      <c r="E9672" s="19"/>
      <c r="F9672" s="19">
        <v>1.462077480822854</v>
      </c>
      <c r="G9672" s="19"/>
      <c r="H9672" s="19">
        <v>1.978926616538516</v>
      </c>
      <c r="I9672" s="19"/>
      <c r="J9672" s="19">
        <v>2.8580330150280031</v>
      </c>
      <c r="K9672" s="19"/>
      <c r="L9672" s="19">
        <v>2.588108436364017</v>
      </c>
      <c r="M9672" s="19"/>
      <c r="N9672" s="19">
        <v>2.0346625082286862</v>
      </c>
      <c r="O9672" s="19"/>
      <c r="P9672" s="50">
        <v>2.359799494570431</v>
      </c>
      <c r="R9672" s="9" t="s">
        <v>0</v>
      </c>
    </row>
    <row r="9673" spans="2:18" x14ac:dyDescent="0.2">
      <c r="B9673" s="25">
        <v>9443</v>
      </c>
      <c r="C9673" s="193">
        <v>0.43111298262532793</v>
      </c>
      <c r="D9673" s="19"/>
      <c r="E9673" s="19">
        <v>0.62897963038204097</v>
      </c>
      <c r="F9673" s="19"/>
      <c r="G9673" s="19"/>
      <c r="H9673" s="19">
        <v>0.88137038988374716</v>
      </c>
      <c r="I9673" s="19">
        <v>0.73051188234705011</v>
      </c>
      <c r="J9673" s="19"/>
      <c r="K9673" s="19"/>
      <c r="L9673" s="19">
        <v>0.69584737312211653</v>
      </c>
      <c r="M9673" s="19"/>
      <c r="N9673" s="19">
        <v>0.15973939327219683</v>
      </c>
      <c r="O9673" s="19"/>
      <c r="P9673" s="50">
        <v>1.9549298931713279E-2</v>
      </c>
      <c r="R9673" s="9" t="s">
        <v>0</v>
      </c>
    </row>
    <row r="9674" spans="2:18" x14ac:dyDescent="0.2">
      <c r="B9674" s="25">
        <v>9444</v>
      </c>
      <c r="C9674" s="193">
        <v>0.2755136159255116</v>
      </c>
      <c r="D9674" s="19"/>
      <c r="E9674" s="19"/>
      <c r="F9674" s="19">
        <v>0.25088217852461148</v>
      </c>
      <c r="G9674" s="19"/>
      <c r="H9674" s="19">
        <v>1.0635837073945438</v>
      </c>
      <c r="I9674" s="19"/>
      <c r="J9674" s="19">
        <v>0.73827672122457666</v>
      </c>
      <c r="K9674" s="19"/>
      <c r="L9674" s="19">
        <v>0.40853986125501318</v>
      </c>
      <c r="M9674" s="19"/>
      <c r="N9674" s="19">
        <v>1.874198374550059</v>
      </c>
      <c r="O9674" s="19"/>
      <c r="P9674" s="50">
        <v>0.50049847458471286</v>
      </c>
      <c r="R9674" s="9" t="s">
        <v>0</v>
      </c>
    </row>
    <row r="9675" spans="2:18" x14ac:dyDescent="0.2">
      <c r="B9675" s="25">
        <v>9445</v>
      </c>
      <c r="C9675" s="193">
        <v>1.3276820644642235</v>
      </c>
      <c r="D9675" s="19"/>
      <c r="E9675" s="19">
        <v>1.4197976798846443</v>
      </c>
      <c r="F9675" s="19"/>
      <c r="G9675" s="19">
        <v>1.218398984187552</v>
      </c>
      <c r="H9675" s="19"/>
      <c r="I9675" s="19">
        <v>1.0965864081758074</v>
      </c>
      <c r="J9675" s="19"/>
      <c r="K9675" s="19">
        <v>0.86555424952626692</v>
      </c>
      <c r="L9675" s="19"/>
      <c r="M9675" s="19">
        <v>1.1022673143871162</v>
      </c>
      <c r="N9675" s="19"/>
      <c r="O9675" s="19">
        <v>2.1759881426814158</v>
      </c>
      <c r="P9675" s="50"/>
      <c r="R9675" s="9" t="s">
        <v>0</v>
      </c>
    </row>
    <row r="9676" spans="2:18" x14ac:dyDescent="0.2">
      <c r="B9676" s="25">
        <v>9446</v>
      </c>
      <c r="C9676" s="193"/>
      <c r="D9676" s="19">
        <v>0.77942701186671448</v>
      </c>
      <c r="E9676" s="19"/>
      <c r="F9676" s="19">
        <v>0.24233226931453289</v>
      </c>
      <c r="G9676" s="19">
        <v>0.43451816266709048</v>
      </c>
      <c r="H9676" s="19"/>
      <c r="I9676" s="19">
        <v>0.3550672748318387</v>
      </c>
      <c r="J9676" s="19"/>
      <c r="K9676" s="19">
        <v>4.1488637102766845E-2</v>
      </c>
      <c r="L9676" s="19"/>
      <c r="M9676" s="19"/>
      <c r="N9676" s="19">
        <v>0.73107458218474397</v>
      </c>
      <c r="O9676" s="19"/>
      <c r="P9676" s="50">
        <v>0.90458715131027123</v>
      </c>
      <c r="R9676" s="9" t="s">
        <v>0</v>
      </c>
    </row>
    <row r="9677" spans="2:18" x14ac:dyDescent="0.2">
      <c r="B9677" s="25">
        <v>9447</v>
      </c>
      <c r="C9677" s="193">
        <v>4.9289146604348619E-2</v>
      </c>
      <c r="D9677" s="19"/>
      <c r="E9677" s="19"/>
      <c r="F9677" s="19">
        <v>0.10988152299246783</v>
      </c>
      <c r="G9677" s="19"/>
      <c r="H9677" s="19">
        <v>0.34045462274842336</v>
      </c>
      <c r="I9677" s="19"/>
      <c r="J9677" s="19">
        <v>0.23497491717372918</v>
      </c>
      <c r="K9677" s="19"/>
      <c r="L9677" s="19">
        <v>2.5509828021524891E-2</v>
      </c>
      <c r="M9677" s="19"/>
      <c r="N9677" s="19">
        <v>4.0008456160393349E-2</v>
      </c>
      <c r="O9677" s="19">
        <v>0.2013939260790889</v>
      </c>
      <c r="P9677" s="50"/>
      <c r="R9677" s="9" t="s">
        <v>0</v>
      </c>
    </row>
    <row r="9678" spans="2:18" x14ac:dyDescent="0.2">
      <c r="B9678" s="25">
        <v>9448</v>
      </c>
      <c r="C9678" s="193"/>
      <c r="D9678" s="19">
        <v>0.72470496151412911</v>
      </c>
      <c r="E9678" s="19"/>
      <c r="F9678" s="19">
        <v>1.5949405912475045</v>
      </c>
      <c r="G9678" s="19"/>
      <c r="H9678" s="19">
        <v>5.7129188880817278E-2</v>
      </c>
      <c r="I9678" s="19"/>
      <c r="J9678" s="19">
        <v>1.2749451779556493</v>
      </c>
      <c r="K9678" s="19"/>
      <c r="L9678" s="19">
        <v>0.96176128868141264</v>
      </c>
      <c r="M9678" s="19"/>
      <c r="N9678" s="19">
        <v>0.1720368350854995</v>
      </c>
      <c r="O9678" s="19"/>
      <c r="P9678" s="50">
        <v>1.2263608231185437</v>
      </c>
      <c r="R9678" s="9" t="s">
        <v>0</v>
      </c>
    </row>
    <row r="9679" spans="2:18" x14ac:dyDescent="0.2">
      <c r="B9679" s="25">
        <v>9449</v>
      </c>
      <c r="C9679" s="193"/>
      <c r="D9679" s="19">
        <v>1.043153521777884</v>
      </c>
      <c r="E9679" s="19"/>
      <c r="F9679" s="19">
        <v>0.27144489676343331</v>
      </c>
      <c r="G9679" s="19"/>
      <c r="H9679" s="19">
        <v>0.51676928923142251</v>
      </c>
      <c r="I9679" s="19"/>
      <c r="J9679" s="19">
        <v>1.0482385863670967</v>
      </c>
      <c r="K9679" s="19">
        <v>0.7231348733750117</v>
      </c>
      <c r="L9679" s="19"/>
      <c r="M9679" s="19"/>
      <c r="N9679" s="19">
        <v>0.37812805762963514</v>
      </c>
      <c r="O9679" s="19"/>
      <c r="P9679" s="50">
        <v>0.21040130187548864</v>
      </c>
      <c r="R9679" s="9" t="s">
        <v>0</v>
      </c>
    </row>
    <row r="9680" spans="2:18" x14ac:dyDescent="0.2">
      <c r="B9680" s="25">
        <v>9450</v>
      </c>
      <c r="C9680" s="193">
        <v>0.5992889961577369</v>
      </c>
      <c r="D9680" s="19"/>
      <c r="E9680" s="19">
        <v>0.3290004148647514</v>
      </c>
      <c r="F9680" s="19"/>
      <c r="G9680" s="19"/>
      <c r="H9680" s="19">
        <v>0.39026401156537183</v>
      </c>
      <c r="I9680" s="19">
        <v>0.43787145017125606</v>
      </c>
      <c r="J9680" s="19"/>
      <c r="K9680" s="19">
        <v>0.49870589356180456</v>
      </c>
      <c r="L9680" s="19"/>
      <c r="M9680" s="19">
        <v>0.97864060886692361</v>
      </c>
      <c r="N9680" s="19"/>
      <c r="O9680" s="19">
        <v>0.29900096845700763</v>
      </c>
      <c r="P9680" s="50"/>
      <c r="R9680" s="9" t="s">
        <v>0</v>
      </c>
    </row>
    <row r="9681" spans="2:18" x14ac:dyDescent="0.2">
      <c r="B9681" s="25">
        <v>9451</v>
      </c>
      <c r="C9681" s="193">
        <v>1.7235957347399355</v>
      </c>
      <c r="D9681" s="19"/>
      <c r="E9681" s="19">
        <v>2.1458357865199438</v>
      </c>
      <c r="F9681" s="19"/>
      <c r="G9681" s="19">
        <v>2.4918699925258898</v>
      </c>
      <c r="H9681" s="19"/>
      <c r="I9681" s="19">
        <v>2.063935757954849</v>
      </c>
      <c r="J9681" s="19"/>
      <c r="K9681" s="19">
        <v>1.9213351723788465</v>
      </c>
      <c r="L9681" s="19"/>
      <c r="M9681" s="19">
        <v>2.3570535483305433</v>
      </c>
      <c r="N9681" s="19"/>
      <c r="O9681" s="19">
        <v>2.5344985591125329</v>
      </c>
      <c r="P9681" s="50"/>
      <c r="R9681" s="9" t="s">
        <v>0</v>
      </c>
    </row>
    <row r="9682" spans="2:18" x14ac:dyDescent="0.2">
      <c r="B9682" s="25">
        <v>9452</v>
      </c>
      <c r="C9682" s="193"/>
      <c r="D9682" s="19">
        <v>2.2882977191292977E-2</v>
      </c>
      <c r="E9682" s="19">
        <v>0.26861169049854033</v>
      </c>
      <c r="F9682" s="19"/>
      <c r="G9682" s="19">
        <v>0.3241805756467242</v>
      </c>
      <c r="H9682" s="19"/>
      <c r="I9682" s="19">
        <v>1.1606816845172772</v>
      </c>
      <c r="J9682" s="19"/>
      <c r="K9682" s="19">
        <v>1.7683079463159037</v>
      </c>
      <c r="L9682" s="19"/>
      <c r="M9682" s="19">
        <v>1.2112205074774669</v>
      </c>
      <c r="N9682" s="19"/>
      <c r="O9682" s="19">
        <v>1.4204613127822845</v>
      </c>
      <c r="P9682" s="50"/>
      <c r="R9682" s="9" t="s">
        <v>0</v>
      </c>
    </row>
    <row r="9683" spans="2:18" x14ac:dyDescent="0.2">
      <c r="B9683" s="25">
        <v>9453</v>
      </c>
      <c r="C9683" s="193"/>
      <c r="D9683" s="19">
        <v>0.47253705721262307</v>
      </c>
      <c r="E9683" s="19"/>
      <c r="F9683" s="19">
        <v>0.73721145691019507</v>
      </c>
      <c r="G9683" s="19"/>
      <c r="H9683" s="19">
        <v>0.70598114092696518</v>
      </c>
      <c r="I9683" s="19"/>
      <c r="J9683" s="19">
        <v>0.53115876624250369</v>
      </c>
      <c r="K9683" s="19"/>
      <c r="L9683" s="19">
        <v>0.61124330795208359</v>
      </c>
      <c r="M9683" s="19"/>
      <c r="N9683" s="19">
        <v>1.1050499583950915</v>
      </c>
      <c r="O9683" s="19">
        <v>0.17410589728491754</v>
      </c>
      <c r="P9683" s="50"/>
      <c r="R9683" s="9" t="s">
        <v>0</v>
      </c>
    </row>
    <row r="9684" spans="2:18" x14ac:dyDescent="0.2">
      <c r="B9684" s="25">
        <v>9454</v>
      </c>
      <c r="C9684" s="193">
        <v>1.4650376862836616</v>
      </c>
      <c r="D9684" s="19"/>
      <c r="E9684" s="19">
        <v>0.72360339773380189</v>
      </c>
      <c r="F9684" s="19"/>
      <c r="G9684" s="19">
        <v>0.84424534544827845</v>
      </c>
      <c r="H9684" s="19"/>
      <c r="I9684" s="19">
        <v>0.1295378578888374</v>
      </c>
      <c r="J9684" s="19"/>
      <c r="K9684" s="19">
        <v>0.28096150861073915</v>
      </c>
      <c r="L9684" s="19"/>
      <c r="M9684" s="19">
        <v>1.4738108526499201</v>
      </c>
      <c r="N9684" s="19"/>
      <c r="O9684" s="19">
        <v>0.62334882413148929</v>
      </c>
      <c r="P9684" s="50"/>
      <c r="R9684" s="9" t="s">
        <v>0</v>
      </c>
    </row>
    <row r="9685" spans="2:18" x14ac:dyDescent="0.2">
      <c r="B9685" s="25">
        <v>9455</v>
      </c>
      <c r="C9685" s="193">
        <v>0.8900099993742614</v>
      </c>
      <c r="D9685" s="19"/>
      <c r="E9685" s="19">
        <v>0.38532630078572444</v>
      </c>
      <c r="F9685" s="19"/>
      <c r="G9685" s="19">
        <v>0.25842633308057211</v>
      </c>
      <c r="H9685" s="19"/>
      <c r="I9685" s="19">
        <v>6.3870332906211663E-2</v>
      </c>
      <c r="J9685" s="19"/>
      <c r="K9685" s="19">
        <v>0.70146489759184882</v>
      </c>
      <c r="L9685" s="19"/>
      <c r="M9685" s="19">
        <v>0.40101229155290713</v>
      </c>
      <c r="N9685" s="19"/>
      <c r="O9685" s="19"/>
      <c r="P9685" s="50">
        <v>0.12661213415391989</v>
      </c>
      <c r="R9685" s="9" t="s">
        <v>0</v>
      </c>
    </row>
    <row r="9686" spans="2:18" x14ac:dyDescent="0.2">
      <c r="B9686" s="25">
        <v>9456</v>
      </c>
      <c r="C9686" s="193"/>
      <c r="D9686" s="19">
        <v>0.45315040928930223</v>
      </c>
      <c r="E9686" s="19"/>
      <c r="F9686" s="19">
        <v>0.66117472502749497</v>
      </c>
      <c r="G9686" s="19">
        <v>8.4832535110737892E-2</v>
      </c>
      <c r="H9686" s="19"/>
      <c r="I9686" s="19"/>
      <c r="J9686" s="19">
        <v>0.48213311205235276</v>
      </c>
      <c r="K9686" s="19">
        <v>9.0843941966307282E-2</v>
      </c>
      <c r="L9686" s="19"/>
      <c r="M9686" s="19"/>
      <c r="N9686" s="19">
        <v>0.45337844974708408</v>
      </c>
      <c r="O9686" s="19"/>
      <c r="P9686" s="50">
        <v>0.10936450760830067</v>
      </c>
      <c r="R9686" s="9" t="s">
        <v>0</v>
      </c>
    </row>
    <row r="9687" spans="2:18" x14ac:dyDescent="0.2">
      <c r="B9687" s="25">
        <v>9457</v>
      </c>
      <c r="C9687" s="193"/>
      <c r="D9687" s="19">
        <v>0.80089402262573484</v>
      </c>
      <c r="E9687" s="19"/>
      <c r="F9687" s="19">
        <v>0.43931203169964761</v>
      </c>
      <c r="G9687" s="19"/>
      <c r="H9687" s="19">
        <v>0.95951199970110346</v>
      </c>
      <c r="I9687" s="19"/>
      <c r="J9687" s="19">
        <v>0.86083109352246368</v>
      </c>
      <c r="K9687" s="19">
        <v>6.365210408098522E-2</v>
      </c>
      <c r="L9687" s="19"/>
      <c r="M9687" s="19"/>
      <c r="N9687" s="19">
        <v>0.46930868441785423</v>
      </c>
      <c r="O9687" s="19"/>
      <c r="P9687" s="50">
        <v>1.021247436087495</v>
      </c>
      <c r="R9687" s="9" t="s">
        <v>0</v>
      </c>
    </row>
    <row r="9688" spans="2:18" x14ac:dyDescent="0.2">
      <c r="B9688" s="25">
        <v>9458</v>
      </c>
      <c r="C9688" s="193">
        <v>0.90613581549348987</v>
      </c>
      <c r="D9688" s="19"/>
      <c r="E9688" s="19"/>
      <c r="F9688" s="19">
        <v>0.93965765760748399</v>
      </c>
      <c r="G9688" s="19"/>
      <c r="H9688" s="19">
        <v>0.28344387201691179</v>
      </c>
      <c r="I9688" s="19"/>
      <c r="J9688" s="19">
        <v>5.5956122010333183E-2</v>
      </c>
      <c r="K9688" s="19">
        <v>0.35777299508078181</v>
      </c>
      <c r="L9688" s="19"/>
      <c r="M9688" s="19"/>
      <c r="N9688" s="19">
        <v>0.44575545681908191</v>
      </c>
      <c r="O9688" s="19"/>
      <c r="P9688" s="50">
        <v>0.98707986569430672</v>
      </c>
      <c r="R9688" s="9" t="s">
        <v>0</v>
      </c>
    </row>
    <row r="9689" spans="2:18" x14ac:dyDescent="0.2">
      <c r="B9689" s="25">
        <v>9459</v>
      </c>
      <c r="C9689" s="193">
        <v>2.0567920711352032</v>
      </c>
      <c r="D9689" s="19"/>
      <c r="E9689" s="19">
        <v>1.6778224065124423</v>
      </c>
      <c r="F9689" s="19"/>
      <c r="G9689" s="19">
        <v>1.4462610047966948</v>
      </c>
      <c r="H9689" s="19"/>
      <c r="I9689" s="19">
        <v>2.524980986467718</v>
      </c>
      <c r="J9689" s="19"/>
      <c r="K9689" s="19">
        <v>1.667877115369867</v>
      </c>
      <c r="L9689" s="19"/>
      <c r="M9689" s="19">
        <v>0.42778144984539063</v>
      </c>
      <c r="N9689" s="19"/>
      <c r="O9689" s="19">
        <v>1.8502798037359247</v>
      </c>
      <c r="P9689" s="50"/>
      <c r="R9689" s="9" t="s">
        <v>0</v>
      </c>
    </row>
    <row r="9690" spans="2:18" x14ac:dyDescent="0.2">
      <c r="B9690" s="25">
        <v>9460</v>
      </c>
      <c r="C9690" s="193">
        <v>0.865452179820004</v>
      </c>
      <c r="D9690" s="19"/>
      <c r="E9690" s="19">
        <v>1.2163782436464381</v>
      </c>
      <c r="F9690" s="19"/>
      <c r="G9690" s="19">
        <v>0.7167780614570759</v>
      </c>
      <c r="H9690" s="19"/>
      <c r="I9690" s="19">
        <v>0.93146237112698593</v>
      </c>
      <c r="J9690" s="19"/>
      <c r="K9690" s="19">
        <v>1.6359415871039169</v>
      </c>
      <c r="L9690" s="19"/>
      <c r="M9690" s="19">
        <v>0.90281266634037305</v>
      </c>
      <c r="N9690" s="19"/>
      <c r="O9690" s="19">
        <v>1.2620834946821973</v>
      </c>
      <c r="P9690" s="50"/>
      <c r="R9690" s="9" t="s">
        <v>0</v>
      </c>
    </row>
    <row r="9691" spans="2:18" x14ac:dyDescent="0.2">
      <c r="B9691" s="25">
        <v>9461</v>
      </c>
      <c r="C9691" s="193"/>
      <c r="D9691" s="19">
        <v>1.7772529815134122</v>
      </c>
      <c r="E9691" s="19"/>
      <c r="F9691" s="19">
        <v>1.0373550527319999</v>
      </c>
      <c r="G9691" s="19"/>
      <c r="H9691" s="19">
        <v>1.283190481466135</v>
      </c>
      <c r="I9691" s="19"/>
      <c r="J9691" s="19">
        <v>1.1321529785982136</v>
      </c>
      <c r="K9691" s="19"/>
      <c r="L9691" s="19">
        <v>1.5283622692284338</v>
      </c>
      <c r="M9691" s="19"/>
      <c r="N9691" s="19">
        <v>0.35677287758479909</v>
      </c>
      <c r="O9691" s="19"/>
      <c r="P9691" s="50">
        <v>1.3085701302542061</v>
      </c>
      <c r="R9691" s="9" t="s">
        <v>0</v>
      </c>
    </row>
    <row r="9692" spans="2:18" x14ac:dyDescent="0.2">
      <c r="B9692" s="25">
        <v>9462</v>
      </c>
      <c r="C9692" s="193">
        <v>1.3936165104056846</v>
      </c>
      <c r="D9692" s="19"/>
      <c r="E9692" s="19">
        <v>2.771748491485345</v>
      </c>
      <c r="F9692" s="19"/>
      <c r="G9692" s="19">
        <v>1.2287166281905262</v>
      </c>
      <c r="H9692" s="19"/>
      <c r="I9692" s="19">
        <v>1.5864879601593467</v>
      </c>
      <c r="J9692" s="19"/>
      <c r="K9692" s="19">
        <v>1.3950328443617117</v>
      </c>
      <c r="L9692" s="19"/>
      <c r="M9692" s="19">
        <v>1.469498808201342</v>
      </c>
      <c r="N9692" s="19"/>
      <c r="O9692" s="19">
        <v>1.5241555465707655</v>
      </c>
      <c r="P9692" s="50"/>
      <c r="R9692" s="9" t="s">
        <v>0</v>
      </c>
    </row>
    <row r="9693" spans="2:18" x14ac:dyDescent="0.2">
      <c r="B9693" s="25">
        <v>9463</v>
      </c>
      <c r="C9693" s="193"/>
      <c r="D9693" s="19">
        <v>0.90351124627891366</v>
      </c>
      <c r="E9693" s="19"/>
      <c r="F9693" s="19">
        <v>0.55350246992105645</v>
      </c>
      <c r="G9693" s="19"/>
      <c r="H9693" s="19">
        <v>0.85397517972903225</v>
      </c>
      <c r="I9693" s="19"/>
      <c r="J9693" s="19">
        <v>0.99000462627323571</v>
      </c>
      <c r="K9693" s="19"/>
      <c r="L9693" s="19">
        <v>1.1884476030210451</v>
      </c>
      <c r="M9693" s="19"/>
      <c r="N9693" s="19">
        <v>1.7838515497322855</v>
      </c>
      <c r="O9693" s="19"/>
      <c r="P9693" s="50">
        <v>1.1155059002158481</v>
      </c>
      <c r="R9693" s="9" t="s">
        <v>0</v>
      </c>
    </row>
    <row r="9694" spans="2:18" x14ac:dyDescent="0.2">
      <c r="B9694" s="25">
        <v>9464</v>
      </c>
      <c r="C9694" s="193"/>
      <c r="D9694" s="19">
        <v>0.49655208691771663</v>
      </c>
      <c r="E9694" s="19"/>
      <c r="F9694" s="19">
        <v>0.3051287671984021</v>
      </c>
      <c r="G9694" s="19"/>
      <c r="H9694" s="19">
        <v>1.7559579577143276E-2</v>
      </c>
      <c r="I9694" s="19"/>
      <c r="J9694" s="19">
        <v>0.25636775798121747</v>
      </c>
      <c r="K9694" s="19"/>
      <c r="L9694" s="19">
        <v>1.2341681227999786</v>
      </c>
      <c r="M9694" s="19"/>
      <c r="N9694" s="19">
        <v>0.45481566527405148</v>
      </c>
      <c r="O9694" s="19"/>
      <c r="P9694" s="50">
        <v>0.38303476763284533</v>
      </c>
      <c r="R9694" s="9" t="s">
        <v>0</v>
      </c>
    </row>
    <row r="9695" spans="2:18" x14ac:dyDescent="0.2">
      <c r="B9695" s="25">
        <v>9465</v>
      </c>
      <c r="C9695" s="193"/>
      <c r="D9695" s="19">
        <v>0.4621899739439837</v>
      </c>
      <c r="E9695" s="19"/>
      <c r="F9695" s="19">
        <v>1.0818416362478624</v>
      </c>
      <c r="G9695" s="19"/>
      <c r="H9695" s="19">
        <v>9.3927390690586379E-2</v>
      </c>
      <c r="I9695" s="19"/>
      <c r="J9695" s="19">
        <v>0.65809276509347669</v>
      </c>
      <c r="K9695" s="19"/>
      <c r="L9695" s="19">
        <v>0.27779945820341984</v>
      </c>
      <c r="M9695" s="19">
        <v>7.4563291304817231E-2</v>
      </c>
      <c r="N9695" s="19"/>
      <c r="O9695" s="19"/>
      <c r="P9695" s="50">
        <v>0.16434645116978985</v>
      </c>
      <c r="R9695" s="9" t="s">
        <v>0</v>
      </c>
    </row>
    <row r="9696" spans="2:18" x14ac:dyDescent="0.2">
      <c r="B9696" s="25">
        <v>9466</v>
      </c>
      <c r="C9696" s="193"/>
      <c r="D9696" s="19">
        <v>0.63807107083372727</v>
      </c>
      <c r="E9696" s="19"/>
      <c r="F9696" s="19">
        <v>0.79600049254018335</v>
      </c>
      <c r="G9696" s="19"/>
      <c r="H9696" s="19">
        <v>1.1351743103704237</v>
      </c>
      <c r="I9696" s="19"/>
      <c r="J9696" s="19">
        <v>0.95659695990208959</v>
      </c>
      <c r="K9696" s="19"/>
      <c r="L9696" s="19">
        <v>0.43301221531872053</v>
      </c>
      <c r="M9696" s="19"/>
      <c r="N9696" s="19">
        <v>0.67258531584431946</v>
      </c>
      <c r="O9696" s="19"/>
      <c r="P9696" s="50">
        <v>0.46066319564106878</v>
      </c>
      <c r="R9696" s="9" t="s">
        <v>0</v>
      </c>
    </row>
    <row r="9697" spans="2:18" x14ac:dyDescent="0.2">
      <c r="B9697" s="25">
        <v>9467</v>
      </c>
      <c r="C9697" s="193">
        <v>0.50292910365894195</v>
      </c>
      <c r="D9697" s="19"/>
      <c r="E9697" s="19"/>
      <c r="F9697" s="19">
        <v>0.15406513564483179</v>
      </c>
      <c r="G9697" s="19">
        <v>0.27385250487855506</v>
      </c>
      <c r="H9697" s="19"/>
      <c r="I9697" s="19"/>
      <c r="J9697" s="19">
        <v>0.84821913475991617</v>
      </c>
      <c r="K9697" s="19"/>
      <c r="L9697" s="19">
        <v>0.63325112925181737</v>
      </c>
      <c r="M9697" s="19"/>
      <c r="N9697" s="19">
        <v>0.50487101470753759</v>
      </c>
      <c r="O9697" s="19"/>
      <c r="P9697" s="50">
        <v>0.31250905261046114</v>
      </c>
      <c r="R9697" s="9" t="s">
        <v>0</v>
      </c>
    </row>
    <row r="9698" spans="2:18" x14ac:dyDescent="0.2">
      <c r="B9698" s="25">
        <v>9468</v>
      </c>
      <c r="C9698" s="193"/>
      <c r="D9698" s="19">
        <v>0.71839092359251921</v>
      </c>
      <c r="E9698" s="19"/>
      <c r="F9698" s="19">
        <v>0.64609052010412726</v>
      </c>
      <c r="G9698" s="19"/>
      <c r="H9698" s="19">
        <v>0.62392991147072085</v>
      </c>
      <c r="I9698" s="19"/>
      <c r="J9698" s="19">
        <v>1.0930603786333764</v>
      </c>
      <c r="K9698" s="19"/>
      <c r="L9698" s="19">
        <v>0.22150861484512249</v>
      </c>
      <c r="M9698" s="19"/>
      <c r="N9698" s="19">
        <v>1.5119135553003569</v>
      </c>
      <c r="O9698" s="19"/>
      <c r="P9698" s="50">
        <v>0.63787613072171423</v>
      </c>
      <c r="R9698" s="9" t="s">
        <v>0</v>
      </c>
    </row>
    <row r="9699" spans="2:18" x14ac:dyDescent="0.2">
      <c r="B9699" s="25">
        <v>9469</v>
      </c>
      <c r="C9699" s="193"/>
      <c r="D9699" s="19">
        <v>2.1029441545504279</v>
      </c>
      <c r="E9699" s="19"/>
      <c r="F9699" s="19">
        <v>1.4567915632469235</v>
      </c>
      <c r="G9699" s="19"/>
      <c r="H9699" s="19">
        <v>1.37784201014194</v>
      </c>
      <c r="I9699" s="19"/>
      <c r="J9699" s="19">
        <v>0.79493642716942103</v>
      </c>
      <c r="K9699" s="19"/>
      <c r="L9699" s="19">
        <v>1.4452783838781824</v>
      </c>
      <c r="M9699" s="19"/>
      <c r="N9699" s="19">
        <v>1.8829490180991877</v>
      </c>
      <c r="O9699" s="19"/>
      <c r="P9699" s="50">
        <v>1.7552162005738781</v>
      </c>
      <c r="R9699" s="9" t="s">
        <v>0</v>
      </c>
    </row>
    <row r="9700" spans="2:18" x14ac:dyDescent="0.2">
      <c r="B9700" s="25">
        <v>9470</v>
      </c>
      <c r="C9700" s="193"/>
      <c r="D9700" s="19">
        <v>1.6659323210981374</v>
      </c>
      <c r="E9700" s="19"/>
      <c r="F9700" s="19">
        <v>1.3964506314628953</v>
      </c>
      <c r="G9700" s="19"/>
      <c r="H9700" s="19">
        <v>1.4158167608690289</v>
      </c>
      <c r="I9700" s="19"/>
      <c r="J9700" s="19">
        <v>0.6797667796499639</v>
      </c>
      <c r="K9700" s="19"/>
      <c r="L9700" s="19">
        <v>1.2135171565477405</v>
      </c>
      <c r="M9700" s="19"/>
      <c r="N9700" s="19">
        <v>2.7523094830413715E-2</v>
      </c>
      <c r="O9700" s="19"/>
      <c r="P9700" s="50">
        <v>0.78588110954546919</v>
      </c>
      <c r="R9700" s="9" t="s">
        <v>0</v>
      </c>
    </row>
    <row r="9701" spans="2:18" x14ac:dyDescent="0.2">
      <c r="B9701" s="25">
        <v>9471</v>
      </c>
      <c r="C9701" s="193"/>
      <c r="D9701" s="19">
        <v>1.1037920299011148</v>
      </c>
      <c r="E9701" s="19"/>
      <c r="F9701" s="19">
        <v>0.42173163561714505</v>
      </c>
      <c r="G9701" s="19"/>
      <c r="H9701" s="19">
        <v>0.68988247615906573</v>
      </c>
      <c r="I9701" s="19"/>
      <c r="J9701" s="19">
        <v>1.9659330089573246</v>
      </c>
      <c r="K9701" s="19"/>
      <c r="L9701" s="19">
        <v>0.36031130742659068</v>
      </c>
      <c r="M9701" s="19"/>
      <c r="N9701" s="19">
        <v>0.97400387662175847</v>
      </c>
      <c r="O9701" s="19"/>
      <c r="P9701" s="50">
        <v>1.9579209761088971</v>
      </c>
      <c r="R9701" s="9" t="s">
        <v>0</v>
      </c>
    </row>
    <row r="9702" spans="2:18" x14ac:dyDescent="0.2">
      <c r="B9702" s="25">
        <v>9472</v>
      </c>
      <c r="C9702" s="193">
        <v>5.2036167831946249E-2</v>
      </c>
      <c r="D9702" s="19"/>
      <c r="E9702" s="19"/>
      <c r="F9702" s="19">
        <v>0.20121603901560406</v>
      </c>
      <c r="G9702" s="19">
        <v>0.42603582254044919</v>
      </c>
      <c r="H9702" s="19"/>
      <c r="I9702" s="19"/>
      <c r="J9702" s="19">
        <v>0.27942069111289342</v>
      </c>
      <c r="K9702" s="19">
        <v>0.93942590345331933</v>
      </c>
      <c r="L9702" s="19"/>
      <c r="M9702" s="19">
        <v>1.0033209410977764</v>
      </c>
      <c r="N9702" s="19"/>
      <c r="O9702" s="19"/>
      <c r="P9702" s="50">
        <v>0.28555659664251498</v>
      </c>
      <c r="R9702" s="9" t="s">
        <v>0</v>
      </c>
    </row>
    <row r="9703" spans="2:18" x14ac:dyDescent="0.2">
      <c r="B9703" s="25">
        <v>9473</v>
      </c>
      <c r="C9703" s="193">
        <v>6.7329478264473067E-2</v>
      </c>
      <c r="D9703" s="19"/>
      <c r="E9703" s="19">
        <v>0.3676511032764101</v>
      </c>
      <c r="F9703" s="19"/>
      <c r="G9703" s="19"/>
      <c r="H9703" s="19">
        <v>1.5225628063973169E-3</v>
      </c>
      <c r="I9703" s="19">
        <v>0.28023673229443408</v>
      </c>
      <c r="J9703" s="19"/>
      <c r="K9703" s="19">
        <v>0.79262173258510471</v>
      </c>
      <c r="L9703" s="19"/>
      <c r="M9703" s="19">
        <v>0.3763666955249404</v>
      </c>
      <c r="N9703" s="19"/>
      <c r="O9703" s="19"/>
      <c r="P9703" s="50">
        <v>0.11333763089318202</v>
      </c>
      <c r="R9703" s="9" t="s">
        <v>0</v>
      </c>
    </row>
    <row r="9704" spans="2:18" x14ac:dyDescent="0.2">
      <c r="B9704" s="25">
        <v>9474</v>
      </c>
      <c r="C9704" s="193">
        <v>1.4428147384286667</v>
      </c>
      <c r="D9704" s="19"/>
      <c r="E9704" s="19">
        <v>1.4144772602846918</v>
      </c>
      <c r="F9704" s="19"/>
      <c r="G9704" s="19">
        <v>0.8612836669192091</v>
      </c>
      <c r="H9704" s="19"/>
      <c r="I9704" s="19">
        <v>0.59434171096624566</v>
      </c>
      <c r="J9704" s="19"/>
      <c r="K9704" s="19">
        <v>1.0310465350853459</v>
      </c>
      <c r="L9704" s="19"/>
      <c r="M9704" s="19">
        <v>0.76237596730992707</v>
      </c>
      <c r="N9704" s="19"/>
      <c r="O9704" s="19">
        <v>0.13508774126446335</v>
      </c>
      <c r="P9704" s="50"/>
      <c r="R9704" s="9" t="s">
        <v>0</v>
      </c>
    </row>
    <row r="9705" spans="2:18" x14ac:dyDescent="0.2">
      <c r="B9705" s="25">
        <v>9475</v>
      </c>
      <c r="C9705" s="193">
        <v>0.30767375492095922</v>
      </c>
      <c r="D9705" s="19"/>
      <c r="E9705" s="19"/>
      <c r="F9705" s="19">
        <v>0.76824215197527257</v>
      </c>
      <c r="G9705" s="19"/>
      <c r="H9705" s="19">
        <v>0.13291763248805671</v>
      </c>
      <c r="I9705" s="19"/>
      <c r="J9705" s="19">
        <v>0.2055061360683855</v>
      </c>
      <c r="K9705" s="19"/>
      <c r="L9705" s="19">
        <v>0.1543477215732327</v>
      </c>
      <c r="M9705" s="19"/>
      <c r="N9705" s="19">
        <v>0.27867248020148006</v>
      </c>
      <c r="O9705" s="19"/>
      <c r="P9705" s="50">
        <v>0.9799642155522027</v>
      </c>
      <c r="R9705" s="9" t="s">
        <v>0</v>
      </c>
    </row>
    <row r="9706" spans="2:18" x14ac:dyDescent="0.2">
      <c r="B9706" s="25">
        <v>9476</v>
      </c>
      <c r="C9706" s="193"/>
      <c r="D9706" s="19">
        <v>5.4369095005205911E-2</v>
      </c>
      <c r="E9706" s="19">
        <v>1.1289744615021697</v>
      </c>
      <c r="F9706" s="19"/>
      <c r="G9706" s="19">
        <v>4.8280604505955994E-3</v>
      </c>
      <c r="H9706" s="19"/>
      <c r="I9706" s="19">
        <v>0.7977544532205213</v>
      </c>
      <c r="J9706" s="19"/>
      <c r="K9706" s="19">
        <v>0.51201195524030529</v>
      </c>
      <c r="L9706" s="19"/>
      <c r="M9706" s="19"/>
      <c r="N9706" s="19">
        <v>0.16493445554262898</v>
      </c>
      <c r="O9706" s="19"/>
      <c r="P9706" s="50">
        <v>0.10259957172539749</v>
      </c>
      <c r="R9706" s="9" t="s">
        <v>0</v>
      </c>
    </row>
    <row r="9707" spans="2:18" x14ac:dyDescent="0.2">
      <c r="B9707" s="25">
        <v>9477</v>
      </c>
      <c r="C9707" s="193">
        <v>0.25041352698813474</v>
      </c>
      <c r="D9707" s="19"/>
      <c r="E9707" s="19">
        <v>0.12198121819996126</v>
      </c>
      <c r="F9707" s="19"/>
      <c r="G9707" s="19"/>
      <c r="H9707" s="19">
        <v>0.62737503426376884</v>
      </c>
      <c r="I9707" s="19">
        <v>0.218926155444092</v>
      </c>
      <c r="J9707" s="19"/>
      <c r="K9707" s="19"/>
      <c r="L9707" s="19">
        <v>7.3414836812714671E-2</v>
      </c>
      <c r="M9707" s="19"/>
      <c r="N9707" s="19">
        <v>0.47520722016324163</v>
      </c>
      <c r="O9707" s="19"/>
      <c r="P9707" s="50">
        <v>0.68409046262692141</v>
      </c>
      <c r="R9707" s="9" t="s">
        <v>0</v>
      </c>
    </row>
    <row r="9708" spans="2:18" x14ac:dyDescent="0.2">
      <c r="B9708" s="25">
        <v>9478</v>
      </c>
      <c r="C9708" s="193">
        <v>2.4006299761416621</v>
      </c>
      <c r="D9708" s="19"/>
      <c r="E9708" s="19">
        <v>0.30787982791561858</v>
      </c>
      <c r="F9708" s="19"/>
      <c r="G9708" s="19">
        <v>1.4810943962625642</v>
      </c>
      <c r="H9708" s="19"/>
      <c r="I9708" s="19">
        <v>0.32574987071041017</v>
      </c>
      <c r="J9708" s="19"/>
      <c r="K9708" s="19">
        <v>0.26397732838041166</v>
      </c>
      <c r="L9708" s="19"/>
      <c r="M9708" s="19">
        <v>2.0157779644476999</v>
      </c>
      <c r="N9708" s="19"/>
      <c r="O9708" s="19">
        <v>1.1035902001060396</v>
      </c>
      <c r="P9708" s="50"/>
      <c r="R9708" s="9" t="s">
        <v>0</v>
      </c>
    </row>
    <row r="9709" spans="2:18" x14ac:dyDescent="0.2">
      <c r="B9709" s="25">
        <v>9479</v>
      </c>
      <c r="C9709" s="193">
        <v>0.90383175117007064</v>
      </c>
      <c r="D9709" s="19"/>
      <c r="E9709" s="19">
        <v>1.2492639754201487</v>
      </c>
      <c r="F9709" s="19"/>
      <c r="G9709" s="19">
        <v>0.43175987721773323</v>
      </c>
      <c r="H9709" s="19"/>
      <c r="I9709" s="19">
        <v>7.537498256526462E-2</v>
      </c>
      <c r="J9709" s="19"/>
      <c r="K9709" s="19">
        <v>0.1002125634686174</v>
      </c>
      <c r="L9709" s="19"/>
      <c r="M9709" s="19">
        <v>0.55749178071951144</v>
      </c>
      <c r="N9709" s="19"/>
      <c r="O9709" s="19">
        <v>0.19878819428336467</v>
      </c>
      <c r="P9709" s="50"/>
      <c r="R9709" s="9" t="s">
        <v>0</v>
      </c>
    </row>
    <row r="9710" spans="2:18" x14ac:dyDescent="0.2">
      <c r="B9710" s="25">
        <v>9480</v>
      </c>
      <c r="C9710" s="193">
        <v>2.0954889198409368</v>
      </c>
      <c r="D9710" s="19"/>
      <c r="E9710" s="19">
        <v>1.4114111517249568</v>
      </c>
      <c r="F9710" s="19"/>
      <c r="G9710" s="19">
        <v>1.9732845739132272</v>
      </c>
      <c r="H9710" s="19"/>
      <c r="I9710" s="19">
        <v>0.75002304794031316</v>
      </c>
      <c r="J9710" s="19"/>
      <c r="K9710" s="19">
        <v>0.68676563362969423</v>
      </c>
      <c r="L9710" s="19"/>
      <c r="M9710" s="19">
        <v>1.9379169305213133</v>
      </c>
      <c r="N9710" s="19"/>
      <c r="O9710" s="19">
        <v>0.68893142628042991</v>
      </c>
      <c r="P9710" s="50"/>
      <c r="R9710" s="9" t="s">
        <v>0</v>
      </c>
    </row>
    <row r="9711" spans="2:18" x14ac:dyDescent="0.2">
      <c r="B9711" s="25">
        <v>9481</v>
      </c>
      <c r="C9711" s="193">
        <v>6.3566691018435345E-2</v>
      </c>
      <c r="D9711" s="19"/>
      <c r="E9711" s="19"/>
      <c r="F9711" s="19">
        <v>0.56795675765748677</v>
      </c>
      <c r="G9711" s="19"/>
      <c r="H9711" s="19">
        <v>0.85286030871727248</v>
      </c>
      <c r="I9711" s="19"/>
      <c r="J9711" s="19">
        <v>1.2793726620543184</v>
      </c>
      <c r="K9711" s="19"/>
      <c r="L9711" s="19">
        <v>1.3101715958333655</v>
      </c>
      <c r="M9711" s="19"/>
      <c r="N9711" s="19">
        <v>0.73973469383563584</v>
      </c>
      <c r="O9711" s="19"/>
      <c r="P9711" s="50">
        <v>1.3378970381516346</v>
      </c>
      <c r="R9711" s="9" t="s">
        <v>0</v>
      </c>
    </row>
    <row r="9712" spans="2:18" x14ac:dyDescent="0.2">
      <c r="B9712" s="25">
        <v>9482</v>
      </c>
      <c r="C9712" s="193">
        <v>2.4661912871603833</v>
      </c>
      <c r="D9712" s="19"/>
      <c r="E9712" s="19">
        <v>1.3345931221002985</v>
      </c>
      <c r="F9712" s="19"/>
      <c r="G9712" s="19">
        <v>1.4909659086047964</v>
      </c>
      <c r="H9712" s="19"/>
      <c r="I9712" s="19">
        <v>1.4079044294967034</v>
      </c>
      <c r="J9712" s="19"/>
      <c r="K9712" s="19">
        <v>1.1890586521028259</v>
      </c>
      <c r="L9712" s="19"/>
      <c r="M9712" s="19">
        <v>1.8357675420874024</v>
      </c>
      <c r="N9712" s="19"/>
      <c r="O9712" s="19">
        <v>1.4824915213357626</v>
      </c>
      <c r="P9712" s="50"/>
      <c r="R9712" s="9" t="s">
        <v>0</v>
      </c>
    </row>
    <row r="9713" spans="2:18" x14ac:dyDescent="0.2">
      <c r="B9713" s="25">
        <v>9483</v>
      </c>
      <c r="C9713" s="193"/>
      <c r="D9713" s="19">
        <v>1.5178557855759507</v>
      </c>
      <c r="E9713" s="19"/>
      <c r="F9713" s="19">
        <v>0.71224142279797908</v>
      </c>
      <c r="G9713" s="19"/>
      <c r="H9713" s="19">
        <v>0.7034679984916925</v>
      </c>
      <c r="I9713" s="19"/>
      <c r="J9713" s="19">
        <v>1.0140179027518972</v>
      </c>
      <c r="K9713" s="19"/>
      <c r="L9713" s="19">
        <v>1.3919055707345833</v>
      </c>
      <c r="M9713" s="19"/>
      <c r="N9713" s="19">
        <v>0.39152054433895467</v>
      </c>
      <c r="O9713" s="19"/>
      <c r="P9713" s="50">
        <v>1.2809353833633883</v>
      </c>
      <c r="R9713" s="9" t="s">
        <v>0</v>
      </c>
    </row>
    <row r="9714" spans="2:18" x14ac:dyDescent="0.2">
      <c r="B9714" s="25">
        <v>9484</v>
      </c>
      <c r="C9714" s="193"/>
      <c r="D9714" s="19">
        <v>1.2630787875249281</v>
      </c>
      <c r="E9714" s="19"/>
      <c r="F9714" s="19">
        <v>0.59009620171902544</v>
      </c>
      <c r="G9714" s="19">
        <v>0.2646476785229917</v>
      </c>
      <c r="H9714" s="19"/>
      <c r="I9714" s="19"/>
      <c r="J9714" s="19">
        <v>0.25216779040269155</v>
      </c>
      <c r="K9714" s="19"/>
      <c r="L9714" s="19">
        <v>0.69754159661817783</v>
      </c>
      <c r="M9714" s="19"/>
      <c r="N9714" s="19">
        <v>0.61053126699754601</v>
      </c>
      <c r="O9714" s="19"/>
      <c r="P9714" s="50">
        <v>0.5263604693713807</v>
      </c>
      <c r="R9714" s="9" t="s">
        <v>0</v>
      </c>
    </row>
    <row r="9715" spans="2:18" x14ac:dyDescent="0.2">
      <c r="B9715" s="25">
        <v>9485</v>
      </c>
      <c r="C9715" s="193">
        <v>0.60885625842345303</v>
      </c>
      <c r="D9715" s="19"/>
      <c r="E9715" s="19"/>
      <c r="F9715" s="19">
        <v>0.73397978707158207</v>
      </c>
      <c r="G9715" s="19">
        <v>5.4978753802172084E-2</v>
      </c>
      <c r="H9715" s="19"/>
      <c r="I9715" s="19">
        <v>0.58521327340433715</v>
      </c>
      <c r="J9715" s="19"/>
      <c r="K9715" s="19">
        <v>0.84974041286187418</v>
      </c>
      <c r="L9715" s="19"/>
      <c r="M9715" s="19"/>
      <c r="N9715" s="19">
        <v>0.11483137365734572</v>
      </c>
      <c r="O9715" s="19">
        <v>0.20008521763536474</v>
      </c>
      <c r="P9715" s="50"/>
      <c r="R9715" s="9" t="s">
        <v>0</v>
      </c>
    </row>
    <row r="9716" spans="2:18" x14ac:dyDescent="0.2">
      <c r="B9716" s="25">
        <v>9486</v>
      </c>
      <c r="C9716" s="193"/>
      <c r="D9716" s="19">
        <v>0.14918781420375998</v>
      </c>
      <c r="E9716" s="19"/>
      <c r="F9716" s="19">
        <v>0.23488132215655541</v>
      </c>
      <c r="G9716" s="19">
        <v>0.52982619887750182</v>
      </c>
      <c r="H9716" s="19"/>
      <c r="I9716" s="19">
        <v>1.4462086562353751</v>
      </c>
      <c r="J9716" s="19"/>
      <c r="K9716" s="19"/>
      <c r="L9716" s="19">
        <v>1.4086097437385199</v>
      </c>
      <c r="M9716" s="19">
        <v>0.31751719863849281</v>
      </c>
      <c r="N9716" s="19"/>
      <c r="O9716" s="19">
        <v>2.2450070111798971E-3</v>
      </c>
      <c r="P9716" s="50"/>
      <c r="R9716" s="9" t="s">
        <v>0</v>
      </c>
    </row>
    <row r="9717" spans="2:18" x14ac:dyDescent="0.2">
      <c r="B9717" s="25">
        <v>9487</v>
      </c>
      <c r="C9717" s="193"/>
      <c r="D9717" s="19">
        <v>0.38287765460188333</v>
      </c>
      <c r="E9717" s="19"/>
      <c r="F9717" s="19">
        <v>2.4685938360779849</v>
      </c>
      <c r="G9717" s="19"/>
      <c r="H9717" s="19">
        <v>1.0536204978874699</v>
      </c>
      <c r="I9717" s="19"/>
      <c r="J9717" s="19">
        <v>0.49818741622419838</v>
      </c>
      <c r="K9717" s="19"/>
      <c r="L9717" s="19">
        <v>1.3717595912042355</v>
      </c>
      <c r="M9717" s="19"/>
      <c r="N9717" s="19">
        <v>0.73334528508939856</v>
      </c>
      <c r="O9717" s="19"/>
      <c r="P9717" s="50">
        <v>0.21276342299661291</v>
      </c>
      <c r="R9717" s="9" t="s">
        <v>0</v>
      </c>
    </row>
    <row r="9718" spans="2:18" x14ac:dyDescent="0.2">
      <c r="B9718" s="25">
        <v>9488</v>
      </c>
      <c r="C9718" s="193">
        <v>0.77683316734174612</v>
      </c>
      <c r="D9718" s="19"/>
      <c r="E9718" s="19">
        <v>1.0895691045173541</v>
      </c>
      <c r="F9718" s="19"/>
      <c r="G9718" s="19">
        <v>0.36786127428895421</v>
      </c>
      <c r="H9718" s="19"/>
      <c r="I9718" s="19">
        <v>0.16043459648470992</v>
      </c>
      <c r="J9718" s="19"/>
      <c r="K9718" s="19">
        <v>0.61254606991408089</v>
      </c>
      <c r="L9718" s="19"/>
      <c r="M9718" s="19">
        <v>0.13719697754573745</v>
      </c>
      <c r="N9718" s="19"/>
      <c r="O9718" s="19">
        <v>1.8716626963535499</v>
      </c>
      <c r="P9718" s="50"/>
      <c r="R9718" s="9" t="s">
        <v>0</v>
      </c>
    </row>
    <row r="9719" spans="2:18" x14ac:dyDescent="0.2">
      <c r="B9719" s="25">
        <v>9489</v>
      </c>
      <c r="C9719" s="193"/>
      <c r="D9719" s="19">
        <v>3.3078063787732745E-2</v>
      </c>
      <c r="E9719" s="19"/>
      <c r="F9719" s="19">
        <v>1.2611177483765916</v>
      </c>
      <c r="G9719" s="19"/>
      <c r="H9719" s="19">
        <v>2.673091602686083E-2</v>
      </c>
      <c r="I9719" s="19">
        <v>3.2822402614914037E-2</v>
      </c>
      <c r="J9719" s="19"/>
      <c r="K9719" s="19">
        <v>0.19016480424971013</v>
      </c>
      <c r="L9719" s="19"/>
      <c r="M9719" s="19"/>
      <c r="N9719" s="19">
        <v>1.4098053516506208</v>
      </c>
      <c r="O9719" s="19">
        <v>0.27514247746989667</v>
      </c>
      <c r="P9719" s="50"/>
      <c r="R9719" s="9" t="s">
        <v>0</v>
      </c>
    </row>
    <row r="9720" spans="2:18" x14ac:dyDescent="0.2">
      <c r="B9720" s="25">
        <v>9490</v>
      </c>
      <c r="C9720" s="193"/>
      <c r="D9720" s="19">
        <v>0.4208987534664777</v>
      </c>
      <c r="E9720" s="19"/>
      <c r="F9720" s="19">
        <v>1.300584222011536</v>
      </c>
      <c r="G9720" s="19"/>
      <c r="H9720" s="19">
        <v>1.0078103454833758</v>
      </c>
      <c r="I9720" s="19"/>
      <c r="J9720" s="19">
        <v>1.6489643264475622</v>
      </c>
      <c r="K9720" s="19"/>
      <c r="L9720" s="19">
        <v>0.98485559439143666</v>
      </c>
      <c r="M9720" s="19"/>
      <c r="N9720" s="19">
        <v>1.1033839515025734</v>
      </c>
      <c r="O9720" s="19"/>
      <c r="P9720" s="50">
        <v>1.9238996101573991</v>
      </c>
      <c r="R9720" s="9" t="s">
        <v>0</v>
      </c>
    </row>
    <row r="9721" spans="2:18" x14ac:dyDescent="0.2">
      <c r="B9721" s="25">
        <v>9491</v>
      </c>
      <c r="C9721" s="193">
        <v>0.94716294038015902</v>
      </c>
      <c r="D9721" s="19"/>
      <c r="E9721" s="19">
        <v>1.1867622842821155</v>
      </c>
      <c r="F9721" s="19"/>
      <c r="G9721" s="19">
        <v>2.1264581373162459</v>
      </c>
      <c r="H9721" s="19"/>
      <c r="I9721" s="19">
        <v>1.3901415065254503</v>
      </c>
      <c r="J9721" s="19"/>
      <c r="K9721" s="19">
        <v>1.9986284498533042</v>
      </c>
      <c r="L9721" s="19"/>
      <c r="M9721" s="19">
        <v>1.8767593815101244</v>
      </c>
      <c r="N9721" s="19"/>
      <c r="O9721" s="19">
        <v>1.3893340566965433</v>
      </c>
      <c r="P9721" s="50"/>
      <c r="R9721" s="9" t="s">
        <v>0</v>
      </c>
    </row>
    <row r="9722" spans="2:18" x14ac:dyDescent="0.2">
      <c r="B9722" s="25">
        <v>9492</v>
      </c>
      <c r="C9722" s="193">
        <v>0.50684532589391562</v>
      </c>
      <c r="D9722" s="19"/>
      <c r="E9722" s="19"/>
      <c r="F9722" s="19">
        <v>0.57119859260369166</v>
      </c>
      <c r="G9722" s="19">
        <v>0.39563733370818555</v>
      </c>
      <c r="H9722" s="19"/>
      <c r="I9722" s="19">
        <v>0.39282390796052041</v>
      </c>
      <c r="J9722" s="19"/>
      <c r="K9722" s="19">
        <v>8.360781823148461E-2</v>
      </c>
      <c r="L9722" s="19"/>
      <c r="M9722" s="19">
        <v>0.98392928040953642</v>
      </c>
      <c r="N9722" s="19"/>
      <c r="O9722" s="19">
        <v>1.2468788485782267</v>
      </c>
      <c r="P9722" s="50"/>
      <c r="R9722" s="9" t="s">
        <v>0</v>
      </c>
    </row>
    <row r="9723" spans="2:18" x14ac:dyDescent="0.2">
      <c r="B9723" s="25">
        <v>9493</v>
      </c>
      <c r="C9723" s="193">
        <v>1.9580783745406503</v>
      </c>
      <c r="D9723" s="19"/>
      <c r="E9723" s="19">
        <v>1.8289188389449758</v>
      </c>
      <c r="F9723" s="19"/>
      <c r="G9723" s="19">
        <v>0.56630335801979359</v>
      </c>
      <c r="H9723" s="19"/>
      <c r="I9723" s="19">
        <v>1.5196327928796436</v>
      </c>
      <c r="J9723" s="19"/>
      <c r="K9723" s="19">
        <v>1.4996391914259593</v>
      </c>
      <c r="L9723" s="19"/>
      <c r="M9723" s="19">
        <v>1.0611924282314922</v>
      </c>
      <c r="N9723" s="19"/>
      <c r="O9723" s="19">
        <v>0.61816940199247616</v>
      </c>
      <c r="P9723" s="50"/>
      <c r="R9723" s="9" t="s">
        <v>0</v>
      </c>
    </row>
    <row r="9724" spans="2:18" x14ac:dyDescent="0.2">
      <c r="B9724" s="25">
        <v>9494</v>
      </c>
      <c r="C9724" s="193">
        <v>0.52608335970303599</v>
      </c>
      <c r="D9724" s="19"/>
      <c r="E9724" s="19">
        <v>0.65874112938646479</v>
      </c>
      <c r="F9724" s="19"/>
      <c r="G9724" s="19">
        <v>0.66557156157698683</v>
      </c>
      <c r="H9724" s="19"/>
      <c r="I9724" s="19">
        <v>0.93825717287622223</v>
      </c>
      <c r="J9724" s="19"/>
      <c r="K9724" s="19">
        <v>0.7100573686871664</v>
      </c>
      <c r="L9724" s="19"/>
      <c r="M9724" s="19">
        <v>1.2445851229963953</v>
      </c>
      <c r="N9724" s="19"/>
      <c r="O9724" s="19">
        <v>1.1682756786764494</v>
      </c>
      <c r="P9724" s="50"/>
      <c r="R9724" s="9" t="s">
        <v>0</v>
      </c>
    </row>
    <row r="9725" spans="2:18" x14ac:dyDescent="0.2">
      <c r="B9725" s="25">
        <v>9495</v>
      </c>
      <c r="C9725" s="193">
        <v>6.0542105216868349E-2</v>
      </c>
      <c r="D9725" s="19"/>
      <c r="E9725" s="19"/>
      <c r="F9725" s="19">
        <v>0.38986222737801679</v>
      </c>
      <c r="G9725" s="19"/>
      <c r="H9725" s="19">
        <v>0.18047611532739757</v>
      </c>
      <c r="I9725" s="19"/>
      <c r="J9725" s="19">
        <v>0.46328178706706247</v>
      </c>
      <c r="K9725" s="19">
        <v>0.2198930487328698</v>
      </c>
      <c r="L9725" s="19"/>
      <c r="M9725" s="19">
        <v>0.71817281300611591</v>
      </c>
      <c r="N9725" s="19"/>
      <c r="O9725" s="19">
        <v>0.23967364615889644</v>
      </c>
      <c r="P9725" s="50"/>
      <c r="R9725" s="9" t="s">
        <v>0</v>
      </c>
    </row>
    <row r="9726" spans="2:18" x14ac:dyDescent="0.2">
      <c r="B9726" s="25">
        <v>9496</v>
      </c>
      <c r="C9726" s="193">
        <v>0.7273775057720292</v>
      </c>
      <c r="D9726" s="19"/>
      <c r="E9726" s="19">
        <v>0.37094925814663227</v>
      </c>
      <c r="F9726" s="19"/>
      <c r="G9726" s="19">
        <v>0.72851961849858315</v>
      </c>
      <c r="H9726" s="19"/>
      <c r="I9726" s="19"/>
      <c r="J9726" s="19">
        <v>0.61599492678104317</v>
      </c>
      <c r="K9726" s="19">
        <v>0.77326164628454486</v>
      </c>
      <c r="L9726" s="19"/>
      <c r="M9726" s="19">
        <v>0.23811352893964718</v>
      </c>
      <c r="N9726" s="19"/>
      <c r="O9726" s="19">
        <v>0.84668258829304455</v>
      </c>
      <c r="P9726" s="50"/>
      <c r="R9726" s="9" t="s">
        <v>0</v>
      </c>
    </row>
    <row r="9727" spans="2:18" x14ac:dyDescent="0.2">
      <c r="B9727" s="25">
        <v>9497</v>
      </c>
      <c r="C9727" s="193"/>
      <c r="D9727" s="19">
        <v>0.13021893038422022</v>
      </c>
      <c r="E9727" s="19"/>
      <c r="F9727" s="19">
        <v>9.2590375335397393E-2</v>
      </c>
      <c r="G9727" s="19"/>
      <c r="H9727" s="19">
        <v>0.1382418633463674</v>
      </c>
      <c r="I9727" s="19"/>
      <c r="J9727" s="19">
        <v>0.50140682465227637</v>
      </c>
      <c r="K9727" s="19"/>
      <c r="L9727" s="19">
        <v>0.61479375771086109</v>
      </c>
      <c r="M9727" s="19"/>
      <c r="N9727" s="19">
        <v>1.2833309723319262</v>
      </c>
      <c r="O9727" s="19"/>
      <c r="P9727" s="50">
        <v>0.5062764940655996</v>
      </c>
      <c r="R9727" s="9" t="s">
        <v>0</v>
      </c>
    </row>
    <row r="9728" spans="2:18" x14ac:dyDescent="0.2">
      <c r="B9728" s="25">
        <v>9498</v>
      </c>
      <c r="C9728" s="193">
        <v>2.1799485482770153</v>
      </c>
      <c r="D9728" s="19"/>
      <c r="E9728" s="19">
        <v>2.7435193807318807</v>
      </c>
      <c r="F9728" s="19"/>
      <c r="G9728" s="19">
        <v>2.1416032627754804</v>
      </c>
      <c r="H9728" s="19"/>
      <c r="I9728" s="19">
        <v>1.8114438029040218</v>
      </c>
      <c r="J9728" s="19"/>
      <c r="K9728" s="19">
        <v>1.8515694209978815</v>
      </c>
      <c r="L9728" s="19"/>
      <c r="M9728" s="19">
        <v>2.9882616450573485</v>
      </c>
      <c r="N9728" s="19"/>
      <c r="O9728" s="19">
        <v>2.3646750819688198</v>
      </c>
      <c r="P9728" s="50"/>
      <c r="R9728" s="9" t="s">
        <v>0</v>
      </c>
    </row>
    <row r="9729" spans="2:18" x14ac:dyDescent="0.2">
      <c r="B9729" s="25">
        <v>9499</v>
      </c>
      <c r="C9729" s="193"/>
      <c r="D9729" s="19">
        <v>1.2044981611451286</v>
      </c>
      <c r="E9729" s="19"/>
      <c r="F9729" s="19">
        <v>0.68451976483568377</v>
      </c>
      <c r="G9729" s="19">
        <v>0.37391883924104424</v>
      </c>
      <c r="H9729" s="19"/>
      <c r="I9729" s="19"/>
      <c r="J9729" s="19">
        <v>0.56451424880661094</v>
      </c>
      <c r="K9729" s="19"/>
      <c r="L9729" s="19">
        <v>0.23101779737163877</v>
      </c>
      <c r="M9729" s="19"/>
      <c r="N9729" s="19">
        <v>0.87972184090686723</v>
      </c>
      <c r="O9729" s="19"/>
      <c r="P9729" s="50">
        <v>0.10067168302893557</v>
      </c>
      <c r="R9729" s="9" t="s">
        <v>0</v>
      </c>
    </row>
    <row r="9730" spans="2:18" x14ac:dyDescent="0.2">
      <c r="B9730" s="25">
        <v>9500</v>
      </c>
      <c r="C9730" s="193"/>
      <c r="D9730" s="19">
        <v>1.2642526372041336</v>
      </c>
      <c r="E9730" s="19">
        <v>0.17226163901722569</v>
      </c>
      <c r="F9730" s="19"/>
      <c r="G9730" s="19"/>
      <c r="H9730" s="19">
        <v>0.72839073746300376</v>
      </c>
      <c r="I9730" s="19"/>
      <c r="J9730" s="19">
        <v>1.8151804528671038</v>
      </c>
      <c r="K9730" s="19"/>
      <c r="L9730" s="19">
        <v>1.466017683661051</v>
      </c>
      <c r="M9730" s="19"/>
      <c r="N9730" s="19">
        <v>0.68170077772853144</v>
      </c>
      <c r="O9730" s="19"/>
      <c r="P9730" s="50">
        <v>0.94276870981382277</v>
      </c>
      <c r="R9730" s="9" t="s">
        <v>0</v>
      </c>
    </row>
    <row r="9731" spans="2:18" x14ac:dyDescent="0.2">
      <c r="B9731" s="25">
        <v>9501</v>
      </c>
      <c r="C9731" s="193"/>
      <c r="D9731" s="19">
        <v>0.68803663152765571</v>
      </c>
      <c r="E9731" s="19"/>
      <c r="F9731" s="19">
        <v>0.1572937466972979</v>
      </c>
      <c r="G9731" s="19">
        <v>0.14418635488394646</v>
      </c>
      <c r="H9731" s="19"/>
      <c r="I9731" s="19"/>
      <c r="J9731" s="19">
        <v>0.26518301021628188</v>
      </c>
      <c r="K9731" s="19"/>
      <c r="L9731" s="19">
        <v>0.48902947570541833</v>
      </c>
      <c r="M9731" s="19"/>
      <c r="N9731" s="19">
        <v>0.84886366532606139</v>
      </c>
      <c r="O9731" s="19"/>
      <c r="P9731" s="50">
        <v>0.23788434182560794</v>
      </c>
      <c r="R9731" s="9" t="s">
        <v>0</v>
      </c>
    </row>
    <row r="9732" spans="2:18" x14ac:dyDescent="0.2">
      <c r="B9732" s="25">
        <v>9502</v>
      </c>
      <c r="C9732" s="193">
        <v>0.72204702474382276</v>
      </c>
      <c r="D9732" s="19"/>
      <c r="E9732" s="19">
        <v>1.2656119371778261</v>
      </c>
      <c r="F9732" s="19"/>
      <c r="G9732" s="19">
        <v>0.69111282340381264</v>
      </c>
      <c r="H9732" s="19"/>
      <c r="I9732" s="19">
        <v>1.5078619518816594</v>
      </c>
      <c r="J9732" s="19"/>
      <c r="K9732" s="19">
        <v>1.7817737136670808</v>
      </c>
      <c r="L9732" s="19"/>
      <c r="M9732" s="19">
        <v>0.73455882791512606</v>
      </c>
      <c r="N9732" s="19"/>
      <c r="O9732" s="19"/>
      <c r="P9732" s="50">
        <v>0.79944778428793029</v>
      </c>
      <c r="R9732" s="9" t="s">
        <v>0</v>
      </c>
    </row>
    <row r="9733" spans="2:18" x14ac:dyDescent="0.2">
      <c r="B9733" s="25">
        <v>9503</v>
      </c>
      <c r="C9733" s="193"/>
      <c r="D9733" s="19">
        <v>7.5433922064603018E-2</v>
      </c>
      <c r="E9733" s="19">
        <v>0.55247620279737231</v>
      </c>
      <c r="F9733" s="19"/>
      <c r="G9733" s="19"/>
      <c r="H9733" s="19">
        <v>4.6098432817886954E-2</v>
      </c>
      <c r="I9733" s="19">
        <v>0.53942100413747052</v>
      </c>
      <c r="J9733" s="19"/>
      <c r="K9733" s="19"/>
      <c r="L9733" s="19">
        <v>0.77667064017090592</v>
      </c>
      <c r="M9733" s="19"/>
      <c r="N9733" s="19">
        <v>8.5697480578978469E-2</v>
      </c>
      <c r="O9733" s="19"/>
      <c r="P9733" s="50">
        <v>0.89722259931130299</v>
      </c>
      <c r="R9733" s="9" t="s">
        <v>0</v>
      </c>
    </row>
    <row r="9734" spans="2:18" x14ac:dyDescent="0.2">
      <c r="B9734" s="25">
        <v>9504</v>
      </c>
      <c r="C9734" s="193"/>
      <c r="D9734" s="19">
        <v>0.87094081829426329</v>
      </c>
      <c r="E9734" s="19"/>
      <c r="F9734" s="19">
        <v>1.3770674414373716</v>
      </c>
      <c r="G9734" s="19"/>
      <c r="H9734" s="19">
        <v>1.7536609100089635</v>
      </c>
      <c r="I9734" s="19"/>
      <c r="J9734" s="19">
        <v>0.67042524634396516</v>
      </c>
      <c r="K9734" s="19"/>
      <c r="L9734" s="19">
        <v>1.5007480303531564</v>
      </c>
      <c r="M9734" s="19"/>
      <c r="N9734" s="19">
        <v>1.2954397312221928</v>
      </c>
      <c r="O9734" s="19"/>
      <c r="P9734" s="50">
        <v>1.2717808495680858</v>
      </c>
      <c r="R9734" s="9" t="s">
        <v>0</v>
      </c>
    </row>
    <row r="9735" spans="2:18" x14ac:dyDescent="0.2">
      <c r="B9735" s="25">
        <v>9505</v>
      </c>
      <c r="C9735" s="193">
        <v>0.82782924277980963</v>
      </c>
      <c r="D9735" s="19"/>
      <c r="E9735" s="19"/>
      <c r="F9735" s="19">
        <v>0.10371362898825119</v>
      </c>
      <c r="G9735" s="19">
        <v>0.83405618663133618</v>
      </c>
      <c r="H9735" s="19"/>
      <c r="I9735" s="19">
        <v>0.35538623260901275</v>
      </c>
      <c r="J9735" s="19"/>
      <c r="K9735" s="19">
        <v>0.54129757213632168</v>
      </c>
      <c r="L9735" s="19"/>
      <c r="M9735" s="19">
        <v>1.6889659718704595</v>
      </c>
      <c r="N9735" s="19"/>
      <c r="O9735" s="19">
        <v>0.635706804029601</v>
      </c>
      <c r="P9735" s="50"/>
      <c r="R9735" s="9" t="s">
        <v>0</v>
      </c>
    </row>
    <row r="9736" spans="2:18" x14ac:dyDescent="0.2">
      <c r="B9736" s="25">
        <v>9506</v>
      </c>
      <c r="C9736" s="193">
        <v>0.91403028426379151</v>
      </c>
      <c r="D9736" s="19"/>
      <c r="E9736" s="19">
        <v>1.7304258502559839</v>
      </c>
      <c r="F9736" s="19"/>
      <c r="G9736" s="19">
        <v>2.3901095683348013</v>
      </c>
      <c r="H9736" s="19"/>
      <c r="I9736" s="19">
        <v>1.813995880646138</v>
      </c>
      <c r="J9736" s="19"/>
      <c r="K9736" s="19">
        <v>1.4141928747648065</v>
      </c>
      <c r="L9736" s="19"/>
      <c r="M9736" s="19">
        <v>0.66884079507465877</v>
      </c>
      <c r="N9736" s="19"/>
      <c r="O9736" s="19">
        <v>1.4299410887306965</v>
      </c>
      <c r="P9736" s="50"/>
      <c r="R9736" s="9" t="s">
        <v>0</v>
      </c>
    </row>
    <row r="9737" spans="2:18" x14ac:dyDescent="0.2">
      <c r="B9737" s="25">
        <v>9507</v>
      </c>
      <c r="C9737" s="193">
        <v>6.5652728898992152E-2</v>
      </c>
      <c r="D9737" s="19"/>
      <c r="E9737" s="19"/>
      <c r="F9737" s="19">
        <v>0.60665858676250817</v>
      </c>
      <c r="G9737" s="19"/>
      <c r="H9737" s="19">
        <v>0.77001146421979083</v>
      </c>
      <c r="I9737" s="19">
        <v>0.19570920131513705</v>
      </c>
      <c r="J9737" s="19"/>
      <c r="K9737" s="19"/>
      <c r="L9737" s="19">
        <v>0.90445415752793534</v>
      </c>
      <c r="M9737" s="19">
        <v>0.20637752136523196</v>
      </c>
      <c r="N9737" s="19"/>
      <c r="O9737" s="19"/>
      <c r="P9737" s="50">
        <v>0.32006617153476374</v>
      </c>
      <c r="R9737" s="9" t="s">
        <v>0</v>
      </c>
    </row>
    <row r="9738" spans="2:18" x14ac:dyDescent="0.2">
      <c r="B9738" s="25">
        <v>9508</v>
      </c>
      <c r="C9738" s="193">
        <v>3.8512747613647963E-3</v>
      </c>
      <c r="D9738" s="19"/>
      <c r="E9738" s="19">
        <v>0.28943749316540435</v>
      </c>
      <c r="F9738" s="19"/>
      <c r="G9738" s="19">
        <v>0.11776769375948812</v>
      </c>
      <c r="H9738" s="19"/>
      <c r="I9738" s="19">
        <v>0.24004190425474675</v>
      </c>
      <c r="J9738" s="19"/>
      <c r="K9738" s="19"/>
      <c r="L9738" s="19">
        <v>0.43736667746911906</v>
      </c>
      <c r="M9738" s="19">
        <v>0.15187417314913512</v>
      </c>
      <c r="N9738" s="19"/>
      <c r="O9738" s="19"/>
      <c r="P9738" s="50">
        <v>0.63272565795943425</v>
      </c>
      <c r="R9738" s="9" t="s">
        <v>0</v>
      </c>
    </row>
    <row r="9739" spans="2:18" x14ac:dyDescent="0.2">
      <c r="B9739" s="25">
        <v>9509</v>
      </c>
      <c r="C9739" s="193"/>
      <c r="D9739" s="19">
        <v>0.27027664965996212</v>
      </c>
      <c r="E9739" s="19">
        <v>0.26043656392749565</v>
      </c>
      <c r="F9739" s="19"/>
      <c r="G9739" s="19"/>
      <c r="H9739" s="19">
        <v>0.57897343047312466</v>
      </c>
      <c r="I9739" s="19"/>
      <c r="J9739" s="19">
        <v>0.36849911314874928</v>
      </c>
      <c r="K9739" s="19"/>
      <c r="L9739" s="19">
        <v>0.83214740660618269</v>
      </c>
      <c r="M9739" s="19"/>
      <c r="N9739" s="19">
        <v>7.9311822982291516E-2</v>
      </c>
      <c r="O9739" s="19"/>
      <c r="P9739" s="50">
        <v>0.55176522514113691</v>
      </c>
      <c r="R9739" s="9" t="s">
        <v>0</v>
      </c>
    </row>
    <row r="9740" spans="2:18" x14ac:dyDescent="0.2">
      <c r="B9740" s="25">
        <v>9510</v>
      </c>
      <c r="C9740" s="193"/>
      <c r="D9740" s="19">
        <v>0.60466979051200265</v>
      </c>
      <c r="E9740" s="19">
        <v>7.1737344457618257E-2</v>
      </c>
      <c r="F9740" s="19"/>
      <c r="G9740" s="19"/>
      <c r="H9740" s="19">
        <v>0.35109555533550341</v>
      </c>
      <c r="I9740" s="19"/>
      <c r="J9740" s="19">
        <v>0.71358261668192724</v>
      </c>
      <c r="K9740" s="19">
        <v>7.9848463555755797E-2</v>
      </c>
      <c r="L9740" s="19"/>
      <c r="M9740" s="19"/>
      <c r="N9740" s="19">
        <v>0.95444032946738588</v>
      </c>
      <c r="O9740" s="19"/>
      <c r="P9740" s="50">
        <v>0.44618925572459589</v>
      </c>
      <c r="R9740" s="9" t="s">
        <v>0</v>
      </c>
    </row>
    <row r="9741" spans="2:18" x14ac:dyDescent="0.2">
      <c r="B9741" s="25">
        <v>9511</v>
      </c>
      <c r="C9741" s="193">
        <v>0.68467751816148414</v>
      </c>
      <c r="D9741" s="19"/>
      <c r="E9741" s="19">
        <v>1.891979164562948</v>
      </c>
      <c r="F9741" s="19"/>
      <c r="G9741" s="19">
        <v>2.0200049578143355</v>
      </c>
      <c r="H9741" s="19"/>
      <c r="I9741" s="19">
        <v>1.5863496680654423</v>
      </c>
      <c r="J9741" s="19"/>
      <c r="K9741" s="19">
        <v>1.2240717258728155</v>
      </c>
      <c r="L9741" s="19"/>
      <c r="M9741" s="19">
        <v>1.5640314483285243</v>
      </c>
      <c r="N9741" s="19"/>
      <c r="O9741" s="19">
        <v>1.3524383699320714</v>
      </c>
      <c r="P9741" s="50"/>
      <c r="R9741" s="9" t="s">
        <v>0</v>
      </c>
    </row>
    <row r="9742" spans="2:18" x14ac:dyDescent="0.2">
      <c r="B9742" s="25">
        <v>9512</v>
      </c>
      <c r="C9742" s="193">
        <v>1.1062892330426204</v>
      </c>
      <c r="D9742" s="19"/>
      <c r="E9742" s="19">
        <v>1.9149198226612249E-2</v>
      </c>
      <c r="F9742" s="19"/>
      <c r="G9742" s="19">
        <v>1.5699468616114649</v>
      </c>
      <c r="H9742" s="19"/>
      <c r="I9742" s="19">
        <v>0.38497434573444989</v>
      </c>
      <c r="J9742" s="19"/>
      <c r="K9742" s="19">
        <v>0.97721462829935579</v>
      </c>
      <c r="L9742" s="19"/>
      <c r="M9742" s="19">
        <v>0.1629800839673573</v>
      </c>
      <c r="N9742" s="19"/>
      <c r="O9742" s="19">
        <v>0.25573054000702417</v>
      </c>
      <c r="P9742" s="50"/>
      <c r="R9742" s="9" t="s">
        <v>0</v>
      </c>
    </row>
    <row r="9743" spans="2:18" x14ac:dyDescent="0.2">
      <c r="B9743" s="25">
        <v>9513</v>
      </c>
      <c r="C9743" s="193"/>
      <c r="D9743" s="19">
        <v>0.88751278042862636</v>
      </c>
      <c r="E9743" s="19"/>
      <c r="F9743" s="19">
        <v>1.9178059138515295</v>
      </c>
      <c r="G9743" s="19"/>
      <c r="H9743" s="19">
        <v>1.6054883371629578</v>
      </c>
      <c r="I9743" s="19"/>
      <c r="J9743" s="19">
        <v>0.74266349349627081</v>
      </c>
      <c r="K9743" s="19"/>
      <c r="L9743" s="19">
        <v>5.6203078313660219E-2</v>
      </c>
      <c r="M9743" s="19"/>
      <c r="N9743" s="19">
        <v>0.89151476023300014</v>
      </c>
      <c r="O9743" s="19"/>
      <c r="P9743" s="50">
        <v>1.3951065694865106</v>
      </c>
      <c r="R9743" s="9" t="s">
        <v>0</v>
      </c>
    </row>
    <row r="9744" spans="2:18" x14ac:dyDescent="0.2">
      <c r="B9744" s="25">
        <v>9514</v>
      </c>
      <c r="C9744" s="193"/>
      <c r="D9744" s="19">
        <v>0.40488414510223325</v>
      </c>
      <c r="E9744" s="19"/>
      <c r="F9744" s="19">
        <v>1.2683457702457395</v>
      </c>
      <c r="G9744" s="19"/>
      <c r="H9744" s="19">
        <v>0.42932570363334482</v>
      </c>
      <c r="I9744" s="19">
        <v>0.42657248095539568</v>
      </c>
      <c r="J9744" s="19"/>
      <c r="K9744" s="19"/>
      <c r="L9744" s="19">
        <v>0.70376693725565931</v>
      </c>
      <c r="M9744" s="19"/>
      <c r="N9744" s="19">
        <v>0.8017320108888697</v>
      </c>
      <c r="O9744" s="19"/>
      <c r="P9744" s="50">
        <v>0.38623990942031283</v>
      </c>
      <c r="R9744" s="9" t="s">
        <v>0</v>
      </c>
    </row>
    <row r="9745" spans="2:18" x14ac:dyDescent="0.2">
      <c r="B9745" s="25">
        <v>9515</v>
      </c>
      <c r="C9745" s="193">
        <v>0.15579798393699515</v>
      </c>
      <c r="D9745" s="19"/>
      <c r="E9745" s="19"/>
      <c r="F9745" s="19">
        <v>0.85908611048083672</v>
      </c>
      <c r="G9745" s="19">
        <v>0.32234233462377831</v>
      </c>
      <c r="H9745" s="19"/>
      <c r="I9745" s="19">
        <v>0.23859292228722923</v>
      </c>
      <c r="J9745" s="19"/>
      <c r="K9745" s="19">
        <v>0.55938356756048269</v>
      </c>
      <c r="L9745" s="19"/>
      <c r="M9745" s="19"/>
      <c r="N9745" s="19">
        <v>0.3887045423497853</v>
      </c>
      <c r="O9745" s="19">
        <v>0.5235453896592015</v>
      </c>
      <c r="P9745" s="50"/>
      <c r="R9745" s="9" t="s">
        <v>0</v>
      </c>
    </row>
    <row r="9746" spans="2:18" x14ac:dyDescent="0.2">
      <c r="B9746" s="25">
        <v>9516</v>
      </c>
      <c r="C9746" s="193"/>
      <c r="D9746" s="19">
        <v>0.7847307396082408</v>
      </c>
      <c r="E9746" s="19"/>
      <c r="F9746" s="19">
        <v>0.49477066583063023</v>
      </c>
      <c r="G9746" s="19"/>
      <c r="H9746" s="19">
        <v>0.47999708621473758</v>
      </c>
      <c r="I9746" s="19"/>
      <c r="J9746" s="19">
        <v>0.64607028820020906</v>
      </c>
      <c r="K9746" s="19"/>
      <c r="L9746" s="19">
        <v>6.3257736132033143E-2</v>
      </c>
      <c r="M9746" s="19"/>
      <c r="N9746" s="19">
        <v>0.99096036446200253</v>
      </c>
      <c r="O9746" s="19"/>
      <c r="P9746" s="50">
        <v>0.54858900284028711</v>
      </c>
      <c r="R9746" s="9" t="s">
        <v>0</v>
      </c>
    </row>
    <row r="9747" spans="2:18" x14ac:dyDescent="0.2">
      <c r="B9747" s="25">
        <v>9517</v>
      </c>
      <c r="C9747" s="193"/>
      <c r="D9747" s="19">
        <v>1.075304806198923</v>
      </c>
      <c r="E9747" s="19"/>
      <c r="F9747" s="19">
        <v>1.3544677177013051</v>
      </c>
      <c r="G9747" s="19"/>
      <c r="H9747" s="19">
        <v>1.3535605858639863</v>
      </c>
      <c r="I9747" s="19"/>
      <c r="J9747" s="19">
        <v>0.90072952981129484</v>
      </c>
      <c r="K9747" s="19"/>
      <c r="L9747" s="19">
        <v>0.63861428978920531</v>
      </c>
      <c r="M9747" s="19"/>
      <c r="N9747" s="19">
        <v>0.89042366256505467</v>
      </c>
      <c r="O9747" s="19"/>
      <c r="P9747" s="50">
        <v>1.2491242760160977</v>
      </c>
      <c r="R9747" s="9" t="s">
        <v>0</v>
      </c>
    </row>
    <row r="9748" spans="2:18" x14ac:dyDescent="0.2">
      <c r="B9748" s="25">
        <v>9518</v>
      </c>
      <c r="C9748" s="193"/>
      <c r="D9748" s="19">
        <v>1.3987947763431701</v>
      </c>
      <c r="E9748" s="19"/>
      <c r="F9748" s="19">
        <v>2.2016919133805124</v>
      </c>
      <c r="G9748" s="19"/>
      <c r="H9748" s="19">
        <v>1.4453078578072101</v>
      </c>
      <c r="I9748" s="19"/>
      <c r="J9748" s="19">
        <v>1.6385814785595667</v>
      </c>
      <c r="K9748" s="19"/>
      <c r="L9748" s="19">
        <v>1.7409382836211647</v>
      </c>
      <c r="M9748" s="19"/>
      <c r="N9748" s="19">
        <v>1.6358715148821896</v>
      </c>
      <c r="O9748" s="19"/>
      <c r="P9748" s="50">
        <v>1.2449013694081821</v>
      </c>
      <c r="R9748" s="9" t="s">
        <v>0</v>
      </c>
    </row>
    <row r="9749" spans="2:18" x14ac:dyDescent="0.2">
      <c r="B9749" s="25">
        <v>9519</v>
      </c>
      <c r="C9749" s="193"/>
      <c r="D9749" s="19">
        <v>1.1179874226407989</v>
      </c>
      <c r="E9749" s="19"/>
      <c r="F9749" s="19">
        <v>0.31842934216684032</v>
      </c>
      <c r="G9749" s="19"/>
      <c r="H9749" s="19">
        <v>0.9585523386976319</v>
      </c>
      <c r="I9749" s="19"/>
      <c r="J9749" s="19">
        <v>0.78437757195389612</v>
      </c>
      <c r="K9749" s="19"/>
      <c r="L9749" s="19">
        <v>1.1655878395915626</v>
      </c>
      <c r="M9749" s="19"/>
      <c r="N9749" s="19">
        <v>0.44847755082873214</v>
      </c>
      <c r="O9749" s="19"/>
      <c r="P9749" s="50">
        <v>0.67760395841859367</v>
      </c>
      <c r="R9749" s="9" t="s">
        <v>0</v>
      </c>
    </row>
    <row r="9750" spans="2:18" x14ac:dyDescent="0.2">
      <c r="B9750" s="25">
        <v>9520</v>
      </c>
      <c r="C9750" s="193"/>
      <c r="D9750" s="19">
        <v>1.6155092191796236</v>
      </c>
      <c r="E9750" s="19"/>
      <c r="F9750" s="19">
        <v>1.2372352140880412</v>
      </c>
      <c r="G9750" s="19"/>
      <c r="H9750" s="19">
        <v>0.16054222240935981</v>
      </c>
      <c r="I9750" s="19">
        <v>0.28452391282493011</v>
      </c>
      <c r="J9750" s="19"/>
      <c r="K9750" s="19"/>
      <c r="L9750" s="19">
        <v>0.78880084806284068</v>
      </c>
      <c r="M9750" s="19"/>
      <c r="N9750" s="19">
        <v>0.67690388858730011</v>
      </c>
      <c r="O9750" s="19"/>
      <c r="P9750" s="50">
        <v>0.47814493145180142</v>
      </c>
      <c r="R9750" s="9" t="s">
        <v>0</v>
      </c>
    </row>
    <row r="9751" spans="2:18" x14ac:dyDescent="0.2">
      <c r="B9751" s="25">
        <v>9521</v>
      </c>
      <c r="C9751" s="193">
        <v>1.4968353956353124</v>
      </c>
      <c r="D9751" s="19"/>
      <c r="E9751" s="19">
        <v>1.8325163950748304</v>
      </c>
      <c r="F9751" s="19"/>
      <c r="G9751" s="19">
        <v>1.0010059324359522</v>
      </c>
      <c r="H9751" s="19"/>
      <c r="I9751" s="19">
        <v>0.6402467623521636</v>
      </c>
      <c r="J9751" s="19"/>
      <c r="K9751" s="19">
        <v>7.3521979707705354E-2</v>
      </c>
      <c r="L9751" s="19"/>
      <c r="M9751" s="19">
        <v>0.76585912158385427</v>
      </c>
      <c r="N9751" s="19"/>
      <c r="O9751" s="19">
        <v>1.3112987080002896</v>
      </c>
      <c r="P9751" s="50"/>
      <c r="R9751" s="9" t="s">
        <v>0</v>
      </c>
    </row>
    <row r="9752" spans="2:18" x14ac:dyDescent="0.2">
      <c r="B9752" s="25">
        <v>9522</v>
      </c>
      <c r="C9752" s="193">
        <v>2.009923289972146</v>
      </c>
      <c r="D9752" s="19"/>
      <c r="E9752" s="19">
        <v>1.8723048043943014</v>
      </c>
      <c r="F9752" s="19"/>
      <c r="G9752" s="19">
        <v>2.8515115206660906</v>
      </c>
      <c r="H9752" s="19"/>
      <c r="I9752" s="19">
        <v>2.1737272579631899</v>
      </c>
      <c r="J9752" s="19"/>
      <c r="K9752" s="19">
        <v>2.9674198640338134</v>
      </c>
      <c r="L9752" s="19"/>
      <c r="M9752" s="19">
        <v>2.5189190560017622</v>
      </c>
      <c r="N9752" s="19"/>
      <c r="O9752" s="19">
        <v>1.5672549929511912</v>
      </c>
      <c r="P9752" s="50"/>
      <c r="R9752" s="9" t="s">
        <v>0</v>
      </c>
    </row>
    <row r="9753" spans="2:18" x14ac:dyDescent="0.2">
      <c r="B9753" s="25">
        <v>9523</v>
      </c>
      <c r="C9753" s="193"/>
      <c r="D9753" s="19">
        <v>0.73313095307819376</v>
      </c>
      <c r="E9753" s="19">
        <v>6.9583537403840032E-2</v>
      </c>
      <c r="F9753" s="19"/>
      <c r="G9753" s="19"/>
      <c r="H9753" s="19">
        <v>0.49444032499687446</v>
      </c>
      <c r="I9753" s="19">
        <v>0.29111235869821073</v>
      </c>
      <c r="J9753" s="19"/>
      <c r="K9753" s="19">
        <v>9.4163885430488398E-3</v>
      </c>
      <c r="L9753" s="19"/>
      <c r="M9753" s="19"/>
      <c r="N9753" s="19">
        <v>0.72862584092952543</v>
      </c>
      <c r="O9753" s="19"/>
      <c r="P9753" s="50">
        <v>4.3630419474484851E-2</v>
      </c>
      <c r="R9753" s="9" t="s">
        <v>0</v>
      </c>
    </row>
    <row r="9754" spans="2:18" x14ac:dyDescent="0.2">
      <c r="B9754" s="25">
        <v>9524</v>
      </c>
      <c r="C9754" s="193"/>
      <c r="D9754" s="19">
        <v>0.76321507213724482</v>
      </c>
      <c r="E9754" s="19">
        <v>6.099134651811168E-2</v>
      </c>
      <c r="F9754" s="19"/>
      <c r="G9754" s="19">
        <v>0.63340164657611719</v>
      </c>
      <c r="H9754" s="19"/>
      <c r="I9754" s="19"/>
      <c r="J9754" s="19">
        <v>0.87161798603211216</v>
      </c>
      <c r="K9754" s="19">
        <v>0.19136463482774266</v>
      </c>
      <c r="L9754" s="19"/>
      <c r="M9754" s="19">
        <v>0.14732395123553094</v>
      </c>
      <c r="N9754" s="19"/>
      <c r="O9754" s="19">
        <v>0.35396834368245439</v>
      </c>
      <c r="P9754" s="50"/>
      <c r="R9754" s="9" t="s">
        <v>0</v>
      </c>
    </row>
    <row r="9755" spans="2:18" x14ac:dyDescent="0.2">
      <c r="B9755" s="25">
        <v>9525</v>
      </c>
      <c r="C9755" s="193"/>
      <c r="D9755" s="19">
        <v>1.1373586481643689</v>
      </c>
      <c r="E9755" s="19"/>
      <c r="F9755" s="19">
        <v>0.22913512762059468</v>
      </c>
      <c r="G9755" s="19"/>
      <c r="H9755" s="19">
        <v>0.40147106300354518</v>
      </c>
      <c r="I9755" s="19"/>
      <c r="J9755" s="19">
        <v>1.0238151584697821</v>
      </c>
      <c r="K9755" s="19"/>
      <c r="L9755" s="19">
        <v>0.77904984706928548</v>
      </c>
      <c r="M9755" s="19"/>
      <c r="N9755" s="19">
        <v>2.4544958766238429</v>
      </c>
      <c r="O9755" s="19"/>
      <c r="P9755" s="50">
        <v>1.6540347094507546</v>
      </c>
      <c r="R9755" s="9" t="s">
        <v>0</v>
      </c>
    </row>
    <row r="9756" spans="2:18" x14ac:dyDescent="0.2">
      <c r="B9756" s="25">
        <v>9526</v>
      </c>
      <c r="C9756" s="193">
        <v>0.40685615382036616</v>
      </c>
      <c r="D9756" s="19"/>
      <c r="E9756" s="19">
        <v>0.84660985198846461</v>
      </c>
      <c r="F9756" s="19"/>
      <c r="G9756" s="19">
        <v>0.93861826568808249</v>
      </c>
      <c r="H9756" s="19"/>
      <c r="I9756" s="19">
        <v>0.23137749450895298</v>
      </c>
      <c r="J9756" s="19"/>
      <c r="K9756" s="19">
        <v>8.0337957591067405E-2</v>
      </c>
      <c r="L9756" s="19"/>
      <c r="M9756" s="19">
        <v>0.2458582931904981</v>
      </c>
      <c r="N9756" s="19"/>
      <c r="O9756" s="19">
        <v>1.0145328260624249</v>
      </c>
      <c r="P9756" s="50"/>
      <c r="R9756" s="9" t="s">
        <v>0</v>
      </c>
    </row>
    <row r="9757" spans="2:18" x14ac:dyDescent="0.2">
      <c r="B9757" s="25">
        <v>9527</v>
      </c>
      <c r="C9757" s="193">
        <v>0.48744206600587719</v>
      </c>
      <c r="D9757" s="19"/>
      <c r="E9757" s="19">
        <v>3.8235680706370866E-2</v>
      </c>
      <c r="F9757" s="19"/>
      <c r="G9757" s="19"/>
      <c r="H9757" s="19">
        <v>0.32225510109953698</v>
      </c>
      <c r="I9757" s="19">
        <v>0.20759082067128215</v>
      </c>
      <c r="J9757" s="19"/>
      <c r="K9757" s="19">
        <v>0.90387196566799233</v>
      </c>
      <c r="L9757" s="19"/>
      <c r="M9757" s="19">
        <v>0.74369947251284541</v>
      </c>
      <c r="N9757" s="19"/>
      <c r="O9757" s="19">
        <v>0.29152187657836143</v>
      </c>
      <c r="P9757" s="50"/>
      <c r="R9757" s="9" t="s">
        <v>0</v>
      </c>
    </row>
    <row r="9758" spans="2:18" x14ac:dyDescent="0.2">
      <c r="B9758" s="25">
        <v>9528</v>
      </c>
      <c r="C9758" s="193"/>
      <c r="D9758" s="19">
        <v>1.6742861814971584</v>
      </c>
      <c r="E9758" s="19"/>
      <c r="F9758" s="19">
        <v>1.2692755674711731</v>
      </c>
      <c r="G9758" s="19"/>
      <c r="H9758" s="19">
        <v>1.3945035520044198</v>
      </c>
      <c r="I9758" s="19"/>
      <c r="J9758" s="19">
        <v>5.9768976453358443E-2</v>
      </c>
      <c r="K9758" s="19">
        <v>1.726970804894495E-2</v>
      </c>
      <c r="L9758" s="19"/>
      <c r="M9758" s="19"/>
      <c r="N9758" s="19">
        <v>0.54878154748005359</v>
      </c>
      <c r="O9758" s="19"/>
      <c r="P9758" s="50">
        <v>0.54534636618289578</v>
      </c>
      <c r="R9758" s="9" t="s">
        <v>0</v>
      </c>
    </row>
    <row r="9759" spans="2:18" x14ac:dyDescent="0.2">
      <c r="B9759" s="25">
        <v>9529</v>
      </c>
      <c r="C9759" s="193">
        <v>0.93748657284058201</v>
      </c>
      <c r="D9759" s="19"/>
      <c r="E9759" s="19">
        <v>1.0743812841484439</v>
      </c>
      <c r="F9759" s="19"/>
      <c r="G9759" s="19">
        <v>0.41756937400253247</v>
      </c>
      <c r="H9759" s="19"/>
      <c r="I9759" s="19">
        <v>1.3573759683819122</v>
      </c>
      <c r="J9759" s="19"/>
      <c r="K9759" s="19">
        <v>0.4765455890635637</v>
      </c>
      <c r="L9759" s="19"/>
      <c r="M9759" s="19">
        <v>0.50891445920283318</v>
      </c>
      <c r="N9759" s="19"/>
      <c r="O9759" s="19">
        <v>0.97603371716094367</v>
      </c>
      <c r="P9759" s="50"/>
      <c r="R9759" s="9" t="s">
        <v>0</v>
      </c>
    </row>
    <row r="9760" spans="2:18" x14ac:dyDescent="0.2">
      <c r="B9760" s="25">
        <v>9530</v>
      </c>
      <c r="C9760" s="193">
        <v>0.33302195366036469</v>
      </c>
      <c r="D9760" s="19"/>
      <c r="E9760" s="19">
        <v>0.3676265225554769</v>
      </c>
      <c r="F9760" s="19"/>
      <c r="G9760" s="19">
        <v>0.30471858343312813</v>
      </c>
      <c r="H9760" s="19"/>
      <c r="I9760" s="19">
        <v>0.51036943339668184</v>
      </c>
      <c r="J9760" s="19"/>
      <c r="K9760" s="19">
        <v>0.53098535500662647</v>
      </c>
      <c r="L9760" s="19"/>
      <c r="M9760" s="19"/>
      <c r="N9760" s="19">
        <v>0.67498690892854918</v>
      </c>
      <c r="O9760" s="19">
        <v>0.46353589533730816</v>
      </c>
      <c r="P9760" s="50"/>
      <c r="R9760" s="9" t="s">
        <v>0</v>
      </c>
    </row>
    <row r="9761" spans="2:18" x14ac:dyDescent="0.2">
      <c r="B9761" s="25">
        <v>9531</v>
      </c>
      <c r="C9761" s="193">
        <v>7.8957033294189405E-2</v>
      </c>
      <c r="D9761" s="19"/>
      <c r="E9761" s="19"/>
      <c r="F9761" s="19">
        <v>0.2843309654207779</v>
      </c>
      <c r="G9761" s="19"/>
      <c r="H9761" s="19">
        <v>2.7392622172594135E-2</v>
      </c>
      <c r="I9761" s="19"/>
      <c r="J9761" s="19">
        <v>0.59939878020625281</v>
      </c>
      <c r="K9761" s="19"/>
      <c r="L9761" s="19">
        <v>0.52463430379548581</v>
      </c>
      <c r="M9761" s="19">
        <v>0.15252974803583857</v>
      </c>
      <c r="N9761" s="19"/>
      <c r="O9761" s="19"/>
      <c r="P9761" s="50">
        <v>0.17485765762317562</v>
      </c>
      <c r="R9761" s="9" t="s">
        <v>0</v>
      </c>
    </row>
    <row r="9762" spans="2:18" x14ac:dyDescent="0.2">
      <c r="B9762" s="25">
        <v>9532</v>
      </c>
      <c r="C9762" s="193"/>
      <c r="D9762" s="19">
        <v>0.25046316431279314</v>
      </c>
      <c r="E9762" s="19">
        <v>0.4668098145562094</v>
      </c>
      <c r="F9762" s="19"/>
      <c r="G9762" s="19">
        <v>0.20303501854089553</v>
      </c>
      <c r="H9762" s="19"/>
      <c r="I9762" s="19">
        <v>0.74140995202633042</v>
      </c>
      <c r="J9762" s="19"/>
      <c r="K9762" s="19"/>
      <c r="L9762" s="19">
        <v>0.2088204138166653</v>
      </c>
      <c r="M9762" s="19">
        <v>1.2545930550788433</v>
      </c>
      <c r="N9762" s="19"/>
      <c r="O9762" s="19">
        <v>0.92320707628152032</v>
      </c>
      <c r="P9762" s="50"/>
      <c r="R9762" s="9" t="s">
        <v>0</v>
      </c>
    </row>
    <row r="9763" spans="2:18" x14ac:dyDescent="0.2">
      <c r="B9763" s="25">
        <v>9533</v>
      </c>
      <c r="C9763" s="193"/>
      <c r="D9763" s="19">
        <v>1.8283000385835755</v>
      </c>
      <c r="E9763" s="19"/>
      <c r="F9763" s="19">
        <v>1.2849038726271422</v>
      </c>
      <c r="G9763" s="19"/>
      <c r="H9763" s="19">
        <v>2.5132566964003917</v>
      </c>
      <c r="I9763" s="19"/>
      <c r="J9763" s="19">
        <v>2.1004543419823061</v>
      </c>
      <c r="K9763" s="19"/>
      <c r="L9763" s="19">
        <v>0.45795015859099159</v>
      </c>
      <c r="M9763" s="19"/>
      <c r="N9763" s="19">
        <v>2.1068765648084669</v>
      </c>
      <c r="O9763" s="19"/>
      <c r="P9763" s="50">
        <v>2.0146436161223864</v>
      </c>
      <c r="R9763" s="9" t="s">
        <v>0</v>
      </c>
    </row>
    <row r="9764" spans="2:18" x14ac:dyDescent="0.2">
      <c r="B9764" s="25">
        <v>9534</v>
      </c>
      <c r="C9764" s="193">
        <v>0.78587219724737745</v>
      </c>
      <c r="D9764" s="19"/>
      <c r="E9764" s="19">
        <v>0.94982430696480502</v>
      </c>
      <c r="F9764" s="19"/>
      <c r="G9764" s="19">
        <v>0.48068418987719835</v>
      </c>
      <c r="H9764" s="19"/>
      <c r="I9764" s="19">
        <v>1.45585644486409</v>
      </c>
      <c r="J9764" s="19"/>
      <c r="K9764" s="19">
        <v>1.4611964234582004</v>
      </c>
      <c r="L9764" s="19"/>
      <c r="M9764" s="19">
        <v>0.69631921024742516</v>
      </c>
      <c r="N9764" s="19"/>
      <c r="O9764" s="19">
        <v>2.3144593725755418</v>
      </c>
      <c r="P9764" s="50"/>
      <c r="R9764" s="9" t="s">
        <v>0</v>
      </c>
    </row>
    <row r="9765" spans="2:18" x14ac:dyDescent="0.2">
      <c r="B9765" s="25">
        <v>9535</v>
      </c>
      <c r="C9765" s="193"/>
      <c r="D9765" s="19">
        <v>0.4687456241791545</v>
      </c>
      <c r="E9765" s="19">
        <v>8.4103444331124863E-2</v>
      </c>
      <c r="F9765" s="19"/>
      <c r="G9765" s="19"/>
      <c r="H9765" s="19">
        <v>0.33362741131009499</v>
      </c>
      <c r="I9765" s="19"/>
      <c r="J9765" s="19">
        <v>0.2576786111313738</v>
      </c>
      <c r="K9765" s="19">
        <v>2.9622228822378034E-2</v>
      </c>
      <c r="L9765" s="19"/>
      <c r="M9765" s="19"/>
      <c r="N9765" s="19">
        <v>0.77086255492681566</v>
      </c>
      <c r="O9765" s="19">
        <v>0.46459306707139381</v>
      </c>
      <c r="P9765" s="50"/>
      <c r="R9765" s="9" t="s">
        <v>0</v>
      </c>
    </row>
    <row r="9766" spans="2:18" x14ac:dyDescent="0.2">
      <c r="B9766" s="25">
        <v>9536</v>
      </c>
      <c r="C9766" s="193"/>
      <c r="D9766" s="19">
        <v>0.35741373580327912</v>
      </c>
      <c r="E9766" s="19">
        <v>0.33403608385941391</v>
      </c>
      <c r="F9766" s="19"/>
      <c r="G9766" s="19"/>
      <c r="H9766" s="19">
        <v>0.48480720227890634</v>
      </c>
      <c r="I9766" s="19">
        <v>0.39932512953109839</v>
      </c>
      <c r="J9766" s="19"/>
      <c r="K9766" s="19"/>
      <c r="L9766" s="19">
        <v>0.94563564762269114</v>
      </c>
      <c r="M9766" s="19">
        <v>0.28599381210046232</v>
      </c>
      <c r="N9766" s="19"/>
      <c r="O9766" s="19"/>
      <c r="P9766" s="50">
        <v>0.24092787184639336</v>
      </c>
      <c r="R9766" s="9" t="s">
        <v>0</v>
      </c>
    </row>
    <row r="9767" spans="2:18" x14ac:dyDescent="0.2">
      <c r="B9767" s="25">
        <v>9537</v>
      </c>
      <c r="C9767" s="193">
        <v>2.1835170696414774E-2</v>
      </c>
      <c r="D9767" s="19"/>
      <c r="E9767" s="19">
        <v>0.84137545510352241</v>
      </c>
      <c r="F9767" s="19"/>
      <c r="G9767" s="19">
        <v>0.73222886829061129</v>
      </c>
      <c r="H9767" s="19"/>
      <c r="I9767" s="19">
        <v>0.66111299908510901</v>
      </c>
      <c r="J9767" s="19"/>
      <c r="K9767" s="19">
        <v>0.86941902853505881</v>
      </c>
      <c r="L9767" s="19"/>
      <c r="M9767" s="19">
        <v>0.42160243303368505</v>
      </c>
      <c r="N9767" s="19"/>
      <c r="O9767" s="19"/>
      <c r="P9767" s="50">
        <v>1.038121657311275</v>
      </c>
      <c r="R9767" s="9" t="s">
        <v>0</v>
      </c>
    </row>
    <row r="9768" spans="2:18" x14ac:dyDescent="0.2">
      <c r="B9768" s="25">
        <v>9538</v>
      </c>
      <c r="C9768" s="193"/>
      <c r="D9768" s="19">
        <v>1.5362319922181731</v>
      </c>
      <c r="E9768" s="19"/>
      <c r="F9768" s="19">
        <v>0.370657371317621</v>
      </c>
      <c r="G9768" s="19"/>
      <c r="H9768" s="19">
        <v>0.58623802108852319</v>
      </c>
      <c r="I9768" s="19"/>
      <c r="J9768" s="19">
        <v>1.1627477874226497</v>
      </c>
      <c r="K9768" s="19"/>
      <c r="L9768" s="19">
        <v>1.1360094741580975</v>
      </c>
      <c r="M9768" s="19"/>
      <c r="N9768" s="19">
        <v>0.7691713966112419</v>
      </c>
      <c r="O9768" s="19"/>
      <c r="P9768" s="50">
        <v>1.3796665670874746</v>
      </c>
      <c r="R9768" s="9" t="s">
        <v>0</v>
      </c>
    </row>
    <row r="9769" spans="2:18" x14ac:dyDescent="0.2">
      <c r="B9769" s="25">
        <v>9539</v>
      </c>
      <c r="C9769" s="193"/>
      <c r="D9769" s="19">
        <v>0.61627432791773784</v>
      </c>
      <c r="E9769" s="19"/>
      <c r="F9769" s="19">
        <v>1.030371282430371</v>
      </c>
      <c r="G9769" s="19"/>
      <c r="H9769" s="19">
        <v>0.69378481459284813</v>
      </c>
      <c r="I9769" s="19"/>
      <c r="J9769" s="19">
        <v>1.0381724953184388</v>
      </c>
      <c r="K9769" s="19"/>
      <c r="L9769" s="19">
        <v>0.78452475634671681</v>
      </c>
      <c r="M9769" s="19"/>
      <c r="N9769" s="19">
        <v>0.39341171674357256</v>
      </c>
      <c r="O9769" s="19"/>
      <c r="P9769" s="50">
        <v>1.0187096321748013</v>
      </c>
      <c r="R9769" s="9" t="s">
        <v>0</v>
      </c>
    </row>
    <row r="9770" spans="2:18" x14ac:dyDescent="0.2">
      <c r="B9770" s="25">
        <v>9540</v>
      </c>
      <c r="C9770" s="193">
        <v>0.54115155199318632</v>
      </c>
      <c r="D9770" s="19"/>
      <c r="E9770" s="19">
        <v>1.0651793478545206</v>
      </c>
      <c r="F9770" s="19"/>
      <c r="G9770" s="19">
        <v>0.82664755539787671</v>
      </c>
      <c r="H9770" s="19"/>
      <c r="I9770" s="19">
        <v>0.50023331419037431</v>
      </c>
      <c r="J9770" s="19"/>
      <c r="K9770" s="19">
        <v>0.7352926452583084</v>
      </c>
      <c r="L9770" s="19"/>
      <c r="M9770" s="19">
        <v>1.6703857593309921</v>
      </c>
      <c r="N9770" s="19"/>
      <c r="O9770" s="19">
        <v>0.9641379079195429</v>
      </c>
      <c r="P9770" s="50"/>
      <c r="R9770" s="9" t="s">
        <v>0</v>
      </c>
    </row>
    <row r="9771" spans="2:18" x14ac:dyDescent="0.2">
      <c r="B9771" s="25">
        <v>9541</v>
      </c>
      <c r="C9771" s="193">
        <v>0.34961460472465627</v>
      </c>
      <c r="D9771" s="19"/>
      <c r="E9771" s="19"/>
      <c r="F9771" s="19">
        <v>9.173979505700024E-3</v>
      </c>
      <c r="G9771" s="19">
        <v>0.3987237917660052</v>
      </c>
      <c r="H9771" s="19"/>
      <c r="I9771" s="19">
        <v>0.76910777063208191</v>
      </c>
      <c r="J9771" s="19"/>
      <c r="K9771" s="19">
        <v>1.0243724170239361</v>
      </c>
      <c r="L9771" s="19"/>
      <c r="M9771" s="19">
        <v>1.3639082441362913</v>
      </c>
      <c r="N9771" s="19"/>
      <c r="O9771" s="19">
        <v>0.87998892627731673</v>
      </c>
      <c r="P9771" s="50"/>
      <c r="R9771" s="9" t="s">
        <v>0</v>
      </c>
    </row>
    <row r="9772" spans="2:18" x14ac:dyDescent="0.2">
      <c r="B9772" s="25">
        <v>9542</v>
      </c>
      <c r="C9772" s="193">
        <v>1.8994967246601648</v>
      </c>
      <c r="D9772" s="19"/>
      <c r="E9772" s="19">
        <v>1.6013534149170232</v>
      </c>
      <c r="F9772" s="19"/>
      <c r="G9772" s="19">
        <v>2.3783320640102943</v>
      </c>
      <c r="H9772" s="19"/>
      <c r="I9772" s="19">
        <v>3.1811399639052649</v>
      </c>
      <c r="J9772" s="19"/>
      <c r="K9772" s="19">
        <v>2.2140868697486606</v>
      </c>
      <c r="L9772" s="19"/>
      <c r="M9772" s="19">
        <v>3.0729732465407866</v>
      </c>
      <c r="N9772" s="19"/>
      <c r="O9772" s="19">
        <v>3.174028406422702</v>
      </c>
      <c r="P9772" s="50"/>
      <c r="R9772" s="9" t="s">
        <v>0</v>
      </c>
    </row>
    <row r="9773" spans="2:18" x14ac:dyDescent="0.2">
      <c r="B9773" s="25">
        <v>9543</v>
      </c>
      <c r="C9773" s="193">
        <v>1.1525344620600393</v>
      </c>
      <c r="D9773" s="19"/>
      <c r="E9773" s="19">
        <v>0.77181382677524968</v>
      </c>
      <c r="F9773" s="19"/>
      <c r="G9773" s="19">
        <v>1.2991262433462021</v>
      </c>
      <c r="H9773" s="19"/>
      <c r="I9773" s="19">
        <v>0.51658117903097511</v>
      </c>
      <c r="J9773" s="19"/>
      <c r="K9773" s="19">
        <v>0.68316000141100686</v>
      </c>
      <c r="L9773" s="19"/>
      <c r="M9773" s="19">
        <v>0.77261585218554574</v>
      </c>
      <c r="N9773" s="19"/>
      <c r="O9773" s="19">
        <v>0.53707421852360315</v>
      </c>
      <c r="P9773" s="50"/>
      <c r="R9773" s="9" t="s">
        <v>0</v>
      </c>
    </row>
    <row r="9774" spans="2:18" x14ac:dyDescent="0.2">
      <c r="B9774" s="25">
        <v>9544</v>
      </c>
      <c r="C9774" s="193">
        <v>0.66683394630187232</v>
      </c>
      <c r="D9774" s="19"/>
      <c r="E9774" s="19">
        <v>0.10582659271250114</v>
      </c>
      <c r="F9774" s="19"/>
      <c r="G9774" s="19">
        <v>4.0862965876995505E-2</v>
      </c>
      <c r="H9774" s="19"/>
      <c r="I9774" s="19"/>
      <c r="J9774" s="19">
        <v>0.45752646399410701</v>
      </c>
      <c r="K9774" s="19">
        <v>0.84731466298169322</v>
      </c>
      <c r="L9774" s="19"/>
      <c r="M9774" s="19">
        <v>2.4787425711535731E-2</v>
      </c>
      <c r="N9774" s="19"/>
      <c r="O9774" s="19">
        <v>0.22803986954398395</v>
      </c>
      <c r="P9774" s="50"/>
      <c r="R9774" s="9" t="s">
        <v>0</v>
      </c>
    </row>
    <row r="9775" spans="2:18" x14ac:dyDescent="0.2">
      <c r="B9775" s="25">
        <v>9545</v>
      </c>
      <c r="C9775" s="193">
        <v>2.0284215814532582E-3</v>
      </c>
      <c r="D9775" s="19"/>
      <c r="E9775" s="19">
        <v>0.393118473844765</v>
      </c>
      <c r="F9775" s="19"/>
      <c r="G9775" s="19"/>
      <c r="H9775" s="19">
        <v>5.5460806774161132E-2</v>
      </c>
      <c r="I9775" s="19">
        <v>0.54820843087674331</v>
      </c>
      <c r="J9775" s="19"/>
      <c r="K9775" s="19"/>
      <c r="L9775" s="19">
        <v>0.22937495678579833</v>
      </c>
      <c r="M9775" s="19">
        <v>0.62364716873553083</v>
      </c>
      <c r="N9775" s="19"/>
      <c r="O9775" s="19">
        <v>1.0467877112581407</v>
      </c>
      <c r="P9775" s="50"/>
      <c r="R9775" s="9" t="s">
        <v>0</v>
      </c>
    </row>
    <row r="9776" spans="2:18" x14ac:dyDescent="0.2">
      <c r="B9776" s="25">
        <v>9546</v>
      </c>
      <c r="C9776" s="193"/>
      <c r="D9776" s="19">
        <v>5.4430527788780714E-2</v>
      </c>
      <c r="E9776" s="19"/>
      <c r="F9776" s="19">
        <v>0.74169532879136091</v>
      </c>
      <c r="G9776" s="19"/>
      <c r="H9776" s="19">
        <v>0.56173850755120813</v>
      </c>
      <c r="I9776" s="19"/>
      <c r="J9776" s="19">
        <v>0.13560859282719315</v>
      </c>
      <c r="K9776" s="19"/>
      <c r="L9776" s="19">
        <v>0.41729183532881176</v>
      </c>
      <c r="M9776" s="19">
        <v>0.274602269540209</v>
      </c>
      <c r="N9776" s="19"/>
      <c r="O9776" s="19"/>
      <c r="P9776" s="50">
        <v>0.13215445445660601</v>
      </c>
      <c r="R9776" s="9" t="s">
        <v>0</v>
      </c>
    </row>
    <row r="9777" spans="2:18" x14ac:dyDescent="0.2">
      <c r="B9777" s="25">
        <v>9547</v>
      </c>
      <c r="C9777" s="193"/>
      <c r="D9777" s="19">
        <v>0.65496158022738948</v>
      </c>
      <c r="E9777" s="19"/>
      <c r="F9777" s="19">
        <v>0.40137605019271461</v>
      </c>
      <c r="G9777" s="19"/>
      <c r="H9777" s="19">
        <v>0.61476736151470679</v>
      </c>
      <c r="I9777" s="19"/>
      <c r="J9777" s="19">
        <v>0.69333339958900264</v>
      </c>
      <c r="K9777" s="19">
        <v>0.64614254494581036</v>
      </c>
      <c r="L9777" s="19"/>
      <c r="M9777" s="19">
        <v>7.8683547868454093E-2</v>
      </c>
      <c r="N9777" s="19"/>
      <c r="O9777" s="19"/>
      <c r="P9777" s="50">
        <v>0.39573621174154455</v>
      </c>
      <c r="R9777" s="9" t="s">
        <v>0</v>
      </c>
    </row>
    <row r="9778" spans="2:18" x14ac:dyDescent="0.2">
      <c r="B9778" s="25">
        <v>9548</v>
      </c>
      <c r="C9778" s="193">
        <v>0.34666426187335703</v>
      </c>
      <c r="D9778" s="19"/>
      <c r="E9778" s="19">
        <v>0.27334940615963571</v>
      </c>
      <c r="F9778" s="19"/>
      <c r="G9778" s="19"/>
      <c r="H9778" s="19">
        <v>0.10728289621768779</v>
      </c>
      <c r="I9778" s="19">
        <v>0.10869242891351158</v>
      </c>
      <c r="J9778" s="19"/>
      <c r="K9778" s="19">
        <v>0.86010638524510563</v>
      </c>
      <c r="L9778" s="19"/>
      <c r="M9778" s="19">
        <v>0.56491997679169015</v>
      </c>
      <c r="N9778" s="19"/>
      <c r="O9778" s="19">
        <v>3.9680643340468537E-2</v>
      </c>
      <c r="P9778" s="50"/>
      <c r="R9778" s="9" t="s">
        <v>0</v>
      </c>
    </row>
    <row r="9779" spans="2:18" x14ac:dyDescent="0.2">
      <c r="B9779" s="25">
        <v>9549</v>
      </c>
      <c r="C9779" s="193"/>
      <c r="D9779" s="19">
        <v>0.14780001384401759</v>
      </c>
      <c r="E9779" s="19"/>
      <c r="F9779" s="19">
        <v>0.8364967689397097</v>
      </c>
      <c r="G9779" s="19"/>
      <c r="H9779" s="19">
        <v>0.96155789512113254</v>
      </c>
      <c r="I9779" s="19"/>
      <c r="J9779" s="19">
        <v>0.74716570057748199</v>
      </c>
      <c r="K9779" s="19"/>
      <c r="L9779" s="19">
        <v>0.79951661872349045</v>
      </c>
      <c r="M9779" s="19"/>
      <c r="N9779" s="19">
        <v>0.34637604920164322</v>
      </c>
      <c r="O9779" s="19"/>
      <c r="P9779" s="50">
        <v>0.58005854476241503</v>
      </c>
      <c r="R9779" s="9" t="s">
        <v>0</v>
      </c>
    </row>
    <row r="9780" spans="2:18" x14ac:dyDescent="0.2">
      <c r="B9780" s="25">
        <v>9550</v>
      </c>
      <c r="C9780" s="193"/>
      <c r="D9780" s="19">
        <v>0.13697080662868621</v>
      </c>
      <c r="E9780" s="19"/>
      <c r="F9780" s="19">
        <v>1.4731134635983991</v>
      </c>
      <c r="G9780" s="19"/>
      <c r="H9780" s="19">
        <v>0.80303237695279606</v>
      </c>
      <c r="I9780" s="19"/>
      <c r="J9780" s="19">
        <v>1.0153471460972623</v>
      </c>
      <c r="K9780" s="19"/>
      <c r="L9780" s="19">
        <v>0.78719952079515776</v>
      </c>
      <c r="M9780" s="19"/>
      <c r="N9780" s="19">
        <v>0.65842494340664581</v>
      </c>
      <c r="O9780" s="19"/>
      <c r="P9780" s="50">
        <v>0.93831185382103133</v>
      </c>
      <c r="R9780" s="9" t="s">
        <v>0</v>
      </c>
    </row>
    <row r="9781" spans="2:18" x14ac:dyDescent="0.2">
      <c r="B9781" s="25">
        <v>9551</v>
      </c>
      <c r="C9781" s="193">
        <v>6.4357763204183635E-3</v>
      </c>
      <c r="D9781" s="19"/>
      <c r="E9781" s="19">
        <v>0.39963839076916802</v>
      </c>
      <c r="F9781" s="19"/>
      <c r="G9781" s="19">
        <v>2.837256152261617E-2</v>
      </c>
      <c r="H9781" s="19"/>
      <c r="I9781" s="19">
        <v>0.8317989970890679</v>
      </c>
      <c r="J9781" s="19"/>
      <c r="K9781" s="19">
        <v>0.80613001518041327</v>
      </c>
      <c r="L9781" s="19"/>
      <c r="M9781" s="19">
        <v>0.36547133741812315</v>
      </c>
      <c r="N9781" s="19"/>
      <c r="O9781" s="19"/>
      <c r="P9781" s="50">
        <v>0.49638676417098726</v>
      </c>
      <c r="R9781" s="9" t="s">
        <v>0</v>
      </c>
    </row>
    <row r="9782" spans="2:18" x14ac:dyDescent="0.2">
      <c r="B9782" s="25">
        <v>9552</v>
      </c>
      <c r="C9782" s="193"/>
      <c r="D9782" s="19">
        <v>1.1850552333565005</v>
      </c>
      <c r="E9782" s="19"/>
      <c r="F9782" s="19">
        <v>1.5367214012517427</v>
      </c>
      <c r="G9782" s="19"/>
      <c r="H9782" s="19">
        <v>0.78906831020971435</v>
      </c>
      <c r="I9782" s="19"/>
      <c r="J9782" s="19">
        <v>1.1844668603278723</v>
      </c>
      <c r="K9782" s="19"/>
      <c r="L9782" s="19">
        <v>0.96085702718246913</v>
      </c>
      <c r="M9782" s="19"/>
      <c r="N9782" s="19">
        <v>1.963836329092792</v>
      </c>
      <c r="O9782" s="19"/>
      <c r="P9782" s="50">
        <v>1.2542172777888014</v>
      </c>
      <c r="R9782" s="9" t="s">
        <v>0</v>
      </c>
    </row>
    <row r="9783" spans="2:18" x14ac:dyDescent="0.2">
      <c r="B9783" s="25">
        <v>9553</v>
      </c>
      <c r="C9783" s="193">
        <v>0.82551908591940448</v>
      </c>
      <c r="D9783" s="19"/>
      <c r="E9783" s="19">
        <v>1.0442208748782915</v>
      </c>
      <c r="F9783" s="19"/>
      <c r="G9783" s="19">
        <v>1.0233251913618253</v>
      </c>
      <c r="H9783" s="19"/>
      <c r="I9783" s="19">
        <v>0.47712242857948628</v>
      </c>
      <c r="J9783" s="19"/>
      <c r="K9783" s="19">
        <v>0.49241545315464702</v>
      </c>
      <c r="L9783" s="19"/>
      <c r="M9783" s="19">
        <v>0.7093816898678339</v>
      </c>
      <c r="N9783" s="19"/>
      <c r="O9783" s="19">
        <v>1.5094640955544096</v>
      </c>
      <c r="P9783" s="50"/>
      <c r="R9783" s="9" t="s">
        <v>0</v>
      </c>
    </row>
    <row r="9784" spans="2:18" x14ac:dyDescent="0.2">
      <c r="B9784" s="25">
        <v>9554</v>
      </c>
      <c r="C9784" s="193"/>
      <c r="D9784" s="19">
        <v>0.75767634277883766</v>
      </c>
      <c r="E9784" s="19">
        <v>1.0773600958206651E-2</v>
      </c>
      <c r="F9784" s="19"/>
      <c r="G9784" s="19"/>
      <c r="H9784" s="19">
        <v>0.89660171538279965</v>
      </c>
      <c r="I9784" s="19"/>
      <c r="J9784" s="19">
        <v>1.1604749040314057</v>
      </c>
      <c r="K9784" s="19">
        <v>8.2496849672639788E-2</v>
      </c>
      <c r="L9784" s="19"/>
      <c r="M9784" s="19"/>
      <c r="N9784" s="19">
        <v>1.4307370996714184</v>
      </c>
      <c r="O9784" s="19"/>
      <c r="P9784" s="50">
        <v>1.280065267827651</v>
      </c>
      <c r="R9784" s="9" t="s">
        <v>0</v>
      </c>
    </row>
    <row r="9785" spans="2:18" x14ac:dyDescent="0.2">
      <c r="B9785" s="25">
        <v>9555</v>
      </c>
      <c r="C9785" s="193">
        <v>7.1379546014254447E-2</v>
      </c>
      <c r="D9785" s="19"/>
      <c r="E9785" s="19"/>
      <c r="F9785" s="19">
        <v>0.65362474985179908</v>
      </c>
      <c r="G9785" s="19">
        <v>0.24093301343024195</v>
      </c>
      <c r="H9785" s="19"/>
      <c r="I9785" s="19"/>
      <c r="J9785" s="19">
        <v>0.10859899677207026</v>
      </c>
      <c r="K9785" s="19"/>
      <c r="L9785" s="19">
        <v>0.22337507147471444</v>
      </c>
      <c r="M9785" s="19"/>
      <c r="N9785" s="19">
        <v>0.39361555679985816</v>
      </c>
      <c r="O9785" s="19"/>
      <c r="P9785" s="50">
        <v>1.0938499299598479</v>
      </c>
      <c r="R9785" s="9" t="s">
        <v>0</v>
      </c>
    </row>
    <row r="9786" spans="2:18" x14ac:dyDescent="0.2">
      <c r="B9786" s="25">
        <v>9556</v>
      </c>
      <c r="C9786" s="193"/>
      <c r="D9786" s="19">
        <v>0.32240697997933226</v>
      </c>
      <c r="E9786" s="19"/>
      <c r="F9786" s="19">
        <v>1.420791595349375</v>
      </c>
      <c r="G9786" s="19"/>
      <c r="H9786" s="19">
        <v>1.4762725119802447</v>
      </c>
      <c r="I9786" s="19"/>
      <c r="J9786" s="19">
        <v>1.6753536270621803</v>
      </c>
      <c r="K9786" s="19"/>
      <c r="L9786" s="19">
        <v>1.9993380575706297</v>
      </c>
      <c r="M9786" s="19"/>
      <c r="N9786" s="19">
        <v>0.93668621854614242</v>
      </c>
      <c r="O9786" s="19"/>
      <c r="P9786" s="50">
        <v>1.6934943412108991</v>
      </c>
      <c r="R9786" s="9" t="s">
        <v>0</v>
      </c>
    </row>
    <row r="9787" spans="2:18" x14ac:dyDescent="0.2">
      <c r="B9787" s="25">
        <v>9557</v>
      </c>
      <c r="C9787" s="193">
        <v>0.53723384910007532</v>
      </c>
      <c r="D9787" s="19"/>
      <c r="E9787" s="19">
        <v>0.35490356330947548</v>
      </c>
      <c r="F9787" s="19"/>
      <c r="G9787" s="19">
        <v>0.91168716787418658</v>
      </c>
      <c r="H9787" s="19"/>
      <c r="I9787" s="19">
        <v>0.29743407715126258</v>
      </c>
      <c r="J9787" s="19"/>
      <c r="K9787" s="19"/>
      <c r="L9787" s="19">
        <v>0.21613429890402444</v>
      </c>
      <c r="M9787" s="19">
        <v>0.36888236969826255</v>
      </c>
      <c r="N9787" s="19"/>
      <c r="O9787" s="19">
        <v>0.81494340879696447</v>
      </c>
      <c r="P9787" s="50"/>
      <c r="R9787" s="9" t="s">
        <v>0</v>
      </c>
    </row>
    <row r="9788" spans="2:18" x14ac:dyDescent="0.2">
      <c r="B9788" s="25">
        <v>9558</v>
      </c>
      <c r="C9788" s="193">
        <v>0.39927656557234192</v>
      </c>
      <c r="D9788" s="19"/>
      <c r="E9788" s="19"/>
      <c r="F9788" s="19">
        <v>0.88034186229655076</v>
      </c>
      <c r="G9788" s="19"/>
      <c r="H9788" s="19">
        <v>0.92606902915720146</v>
      </c>
      <c r="I9788" s="19">
        <v>0.14043965319434693</v>
      </c>
      <c r="J9788" s="19"/>
      <c r="K9788" s="19"/>
      <c r="L9788" s="19">
        <v>0.18492565318962234</v>
      </c>
      <c r="M9788" s="19"/>
      <c r="N9788" s="19">
        <v>0.40898231632716142</v>
      </c>
      <c r="O9788" s="19"/>
      <c r="P9788" s="50">
        <v>0.84058305610724449</v>
      </c>
      <c r="R9788" s="9" t="s">
        <v>0</v>
      </c>
    </row>
    <row r="9789" spans="2:18" x14ac:dyDescent="0.2">
      <c r="B9789" s="25">
        <v>9559</v>
      </c>
      <c r="C9789" s="193"/>
      <c r="D9789" s="19">
        <v>1.2668577475587304</v>
      </c>
      <c r="E9789" s="19"/>
      <c r="F9789" s="19">
        <v>0.64494864018855114</v>
      </c>
      <c r="G9789" s="19"/>
      <c r="H9789" s="19">
        <v>1.5448913660011716</v>
      </c>
      <c r="I9789" s="19"/>
      <c r="J9789" s="19">
        <v>0.8459743829868297</v>
      </c>
      <c r="K9789" s="19"/>
      <c r="L9789" s="19">
        <v>0.88507416595328148</v>
      </c>
      <c r="M9789" s="19"/>
      <c r="N9789" s="19">
        <v>0.7766248162316991</v>
      </c>
      <c r="O9789" s="19"/>
      <c r="P9789" s="50">
        <v>2.02826919358627</v>
      </c>
      <c r="R9789" s="9" t="s">
        <v>0</v>
      </c>
    </row>
    <row r="9790" spans="2:18" x14ac:dyDescent="0.2">
      <c r="B9790" s="25">
        <v>9560</v>
      </c>
      <c r="C9790" s="193">
        <v>2.6563560908558639</v>
      </c>
      <c r="D9790" s="19"/>
      <c r="E9790" s="19">
        <v>2.7563135336700504</v>
      </c>
      <c r="F9790" s="19"/>
      <c r="G9790" s="19">
        <v>2.3313854730582828</v>
      </c>
      <c r="H9790" s="19"/>
      <c r="I9790" s="19">
        <v>2.4556365292173932</v>
      </c>
      <c r="J9790" s="19"/>
      <c r="K9790" s="19">
        <v>0.99517254043204662</v>
      </c>
      <c r="L9790" s="19"/>
      <c r="M9790" s="19">
        <v>1.618261986915476</v>
      </c>
      <c r="N9790" s="19"/>
      <c r="O9790" s="19">
        <v>1.6924442439548961</v>
      </c>
      <c r="P9790" s="50"/>
      <c r="R9790" s="9" t="s">
        <v>0</v>
      </c>
    </row>
    <row r="9791" spans="2:18" x14ac:dyDescent="0.2">
      <c r="B9791" s="25">
        <v>9561</v>
      </c>
      <c r="C9791" s="193"/>
      <c r="D9791" s="19">
        <v>0.26707681958594115</v>
      </c>
      <c r="E9791" s="19">
        <v>0.19719087102147345</v>
      </c>
      <c r="F9791" s="19"/>
      <c r="G9791" s="19"/>
      <c r="H9791" s="19">
        <v>0.68707325971055389</v>
      </c>
      <c r="I9791" s="19">
        <v>1.0922479855480718</v>
      </c>
      <c r="J9791" s="19"/>
      <c r="K9791" s="19"/>
      <c r="L9791" s="19">
        <v>0.17604383345587385</v>
      </c>
      <c r="M9791" s="19">
        <v>8.4877546927213096E-2</v>
      </c>
      <c r="N9791" s="19"/>
      <c r="O9791" s="19">
        <v>1.0445989578900443</v>
      </c>
      <c r="P9791" s="50"/>
      <c r="R9791" s="9" t="s">
        <v>0</v>
      </c>
    </row>
    <row r="9792" spans="2:18" x14ac:dyDescent="0.2">
      <c r="B9792" s="25">
        <v>9562</v>
      </c>
      <c r="C9792" s="193"/>
      <c r="D9792" s="19">
        <v>0.96135477135623348</v>
      </c>
      <c r="E9792" s="19"/>
      <c r="F9792" s="19">
        <v>0.98290643223707652</v>
      </c>
      <c r="G9792" s="19"/>
      <c r="H9792" s="19">
        <v>0.61689738604947586</v>
      </c>
      <c r="I9792" s="19"/>
      <c r="J9792" s="19">
        <v>0.95785334168376068</v>
      </c>
      <c r="K9792" s="19"/>
      <c r="L9792" s="19">
        <v>0.42251858837419037</v>
      </c>
      <c r="M9792" s="19"/>
      <c r="N9792" s="19">
        <v>0.93632978210202256</v>
      </c>
      <c r="O9792" s="19"/>
      <c r="P9792" s="50">
        <v>0.41517401898324025</v>
      </c>
      <c r="R9792" s="9" t="s">
        <v>0</v>
      </c>
    </row>
    <row r="9793" spans="2:18" x14ac:dyDescent="0.2">
      <c r="B9793" s="25">
        <v>9563</v>
      </c>
      <c r="C9793" s="193"/>
      <c r="D9793" s="19">
        <v>0.8848056129586902</v>
      </c>
      <c r="E9793" s="19"/>
      <c r="F9793" s="19">
        <v>0.37589607843223333</v>
      </c>
      <c r="G9793" s="19"/>
      <c r="H9793" s="19">
        <v>4.9118301323838751E-2</v>
      </c>
      <c r="I9793" s="19"/>
      <c r="J9793" s="19">
        <v>1.028730310772958</v>
      </c>
      <c r="K9793" s="19"/>
      <c r="L9793" s="19">
        <v>0.19737564966651777</v>
      </c>
      <c r="M9793" s="19"/>
      <c r="N9793" s="19">
        <v>0.71913959644516201</v>
      </c>
      <c r="O9793" s="19"/>
      <c r="P9793" s="50">
        <v>0.50899971499157681</v>
      </c>
      <c r="R9793" s="9" t="s">
        <v>0</v>
      </c>
    </row>
    <row r="9794" spans="2:18" x14ac:dyDescent="0.2">
      <c r="B9794" s="25">
        <v>9564</v>
      </c>
      <c r="C9794" s="193"/>
      <c r="D9794" s="19">
        <v>0.99520400048183322</v>
      </c>
      <c r="E9794" s="19"/>
      <c r="F9794" s="19">
        <v>0.15286912206586312</v>
      </c>
      <c r="G9794" s="19">
        <v>0.39053289860677137</v>
      </c>
      <c r="H9794" s="19"/>
      <c r="I9794" s="19"/>
      <c r="J9794" s="19">
        <v>0.34053535878754743</v>
      </c>
      <c r="K9794" s="19"/>
      <c r="L9794" s="19">
        <v>7.9247376219112917E-2</v>
      </c>
      <c r="M9794" s="19">
        <v>0.64964309506290951</v>
      </c>
      <c r="N9794" s="19"/>
      <c r="O9794" s="19">
        <v>0.356977665893082</v>
      </c>
      <c r="P9794" s="50"/>
      <c r="R9794" s="9" t="s">
        <v>0</v>
      </c>
    </row>
    <row r="9795" spans="2:18" x14ac:dyDescent="0.2">
      <c r="B9795" s="25">
        <v>9565</v>
      </c>
      <c r="C9795" s="193"/>
      <c r="D9795" s="19">
        <v>0.33527474933406676</v>
      </c>
      <c r="E9795" s="19">
        <v>0.70330600477401162</v>
      </c>
      <c r="F9795" s="19"/>
      <c r="G9795" s="19">
        <v>7.8029671242080614E-2</v>
      </c>
      <c r="H9795" s="19"/>
      <c r="I9795" s="19">
        <v>0.3195156862823238</v>
      </c>
      <c r="J9795" s="19"/>
      <c r="K9795" s="19"/>
      <c r="L9795" s="19">
        <v>0.38293668942761594</v>
      </c>
      <c r="M9795" s="19">
        <v>7.6440746128347767E-2</v>
      </c>
      <c r="N9795" s="19"/>
      <c r="O9795" s="19"/>
      <c r="P9795" s="50">
        <v>0.58979086870249908</v>
      </c>
      <c r="R9795" s="9" t="s">
        <v>0</v>
      </c>
    </row>
    <row r="9796" spans="2:18" x14ac:dyDescent="0.2">
      <c r="B9796" s="25">
        <v>9566</v>
      </c>
      <c r="C9796" s="193">
        <v>0.36942973232357013</v>
      </c>
      <c r="D9796" s="19"/>
      <c r="E9796" s="19"/>
      <c r="F9796" s="19">
        <v>0.17602988678128564</v>
      </c>
      <c r="G9796" s="19"/>
      <c r="H9796" s="19">
        <v>0.36838686733247167</v>
      </c>
      <c r="I9796" s="19">
        <v>0.3599963431403661</v>
      </c>
      <c r="J9796" s="19"/>
      <c r="K9796" s="19">
        <v>0.7440323500162267</v>
      </c>
      <c r="L9796" s="19"/>
      <c r="M9796" s="19">
        <v>0.497642342441312</v>
      </c>
      <c r="N9796" s="19"/>
      <c r="O9796" s="19">
        <v>0.3985690422624783</v>
      </c>
      <c r="P9796" s="50"/>
      <c r="R9796" s="9" t="s">
        <v>0</v>
      </c>
    </row>
    <row r="9797" spans="2:18" x14ac:dyDescent="0.2">
      <c r="B9797" s="25">
        <v>9567</v>
      </c>
      <c r="C9797" s="193">
        <v>2.4572853520508371</v>
      </c>
      <c r="D9797" s="19"/>
      <c r="E9797" s="19">
        <v>1.1748009302756335</v>
      </c>
      <c r="F9797" s="19"/>
      <c r="G9797" s="19">
        <v>1.7730874015296774</v>
      </c>
      <c r="H9797" s="19"/>
      <c r="I9797" s="19">
        <v>1.8935649140013888</v>
      </c>
      <c r="J9797" s="19"/>
      <c r="K9797" s="19">
        <v>1.742573768262055</v>
      </c>
      <c r="L9797" s="19"/>
      <c r="M9797" s="19">
        <v>2.251060325943417</v>
      </c>
      <c r="N9797" s="19"/>
      <c r="O9797" s="19">
        <v>1.3021345411279479</v>
      </c>
      <c r="P9797" s="50"/>
      <c r="R9797" s="9" t="s">
        <v>0</v>
      </c>
    </row>
    <row r="9798" spans="2:18" x14ac:dyDescent="0.2">
      <c r="B9798" s="25">
        <v>9568</v>
      </c>
      <c r="C9798" s="193">
        <v>0.76738992291942587</v>
      </c>
      <c r="D9798" s="19"/>
      <c r="E9798" s="19">
        <v>1.1488102708218799</v>
      </c>
      <c r="F9798" s="19"/>
      <c r="G9798" s="19">
        <v>1.5925295391306009</v>
      </c>
      <c r="H9798" s="19"/>
      <c r="I9798" s="19">
        <v>0.76484947037242279</v>
      </c>
      <c r="J9798" s="19"/>
      <c r="K9798" s="19">
        <v>0.31537159427630207</v>
      </c>
      <c r="L9798" s="19"/>
      <c r="M9798" s="19">
        <v>0.82067050671192365</v>
      </c>
      <c r="N9798" s="19"/>
      <c r="O9798" s="19">
        <v>0.8469996499015976</v>
      </c>
      <c r="P9798" s="50"/>
      <c r="R9798" s="9" t="s">
        <v>0</v>
      </c>
    </row>
    <row r="9799" spans="2:18" x14ac:dyDescent="0.2">
      <c r="B9799" s="25">
        <v>9569</v>
      </c>
      <c r="C9799" s="193">
        <v>1.1250285913687084</v>
      </c>
      <c r="D9799" s="19"/>
      <c r="E9799" s="19">
        <v>0.65696100417635561</v>
      </c>
      <c r="F9799" s="19"/>
      <c r="G9799" s="19">
        <v>2.0362792367279061</v>
      </c>
      <c r="H9799" s="19"/>
      <c r="I9799" s="19">
        <v>1.4505172376442481</v>
      </c>
      <c r="J9799" s="19"/>
      <c r="K9799" s="19">
        <v>1.4624062338007957</v>
      </c>
      <c r="L9799" s="19"/>
      <c r="M9799" s="19">
        <v>1.435217379950732</v>
      </c>
      <c r="N9799" s="19"/>
      <c r="O9799" s="19">
        <v>1.0503495603807946</v>
      </c>
      <c r="P9799" s="50"/>
      <c r="R9799" s="9" t="s">
        <v>0</v>
      </c>
    </row>
    <row r="9800" spans="2:18" x14ac:dyDescent="0.2">
      <c r="B9800" s="25">
        <v>9570</v>
      </c>
      <c r="C9800" s="193">
        <v>2.9042608926157967</v>
      </c>
      <c r="D9800" s="19"/>
      <c r="E9800" s="19">
        <v>2.2838869427006441</v>
      </c>
      <c r="F9800" s="19"/>
      <c r="G9800" s="19">
        <v>2.7593673757755153</v>
      </c>
      <c r="H9800" s="19"/>
      <c r="I9800" s="19">
        <v>2.7079175784874057</v>
      </c>
      <c r="J9800" s="19"/>
      <c r="K9800" s="19">
        <v>2.6287430114676531</v>
      </c>
      <c r="L9800" s="19"/>
      <c r="M9800" s="19">
        <v>1.7629565834157852</v>
      </c>
      <c r="N9800" s="19"/>
      <c r="O9800" s="19">
        <v>3.1451644614088003</v>
      </c>
      <c r="P9800" s="50"/>
      <c r="R9800" s="9" t="s">
        <v>0</v>
      </c>
    </row>
    <row r="9801" spans="2:18" x14ac:dyDescent="0.2">
      <c r="B9801" s="25">
        <v>9571</v>
      </c>
      <c r="C9801" s="193"/>
      <c r="D9801" s="19">
        <v>0.66737714012295912</v>
      </c>
      <c r="E9801" s="19"/>
      <c r="F9801" s="19">
        <v>1.1033413899258411</v>
      </c>
      <c r="G9801" s="19"/>
      <c r="H9801" s="19">
        <v>0.26583956131990999</v>
      </c>
      <c r="I9801" s="19"/>
      <c r="J9801" s="19">
        <v>1.5046897313263665</v>
      </c>
      <c r="K9801" s="19"/>
      <c r="L9801" s="19">
        <v>0.56790272918741658</v>
      </c>
      <c r="M9801" s="19"/>
      <c r="N9801" s="19">
        <v>0.37448761566976418</v>
      </c>
      <c r="O9801" s="19"/>
      <c r="P9801" s="50">
        <v>1.2065225790136236</v>
      </c>
      <c r="R9801" s="9" t="s">
        <v>0</v>
      </c>
    </row>
    <row r="9802" spans="2:18" x14ac:dyDescent="0.2">
      <c r="B9802" s="25">
        <v>9572</v>
      </c>
      <c r="C9802" s="193"/>
      <c r="D9802" s="19">
        <v>1.9155818697758467</v>
      </c>
      <c r="E9802" s="19"/>
      <c r="F9802" s="19">
        <v>1.0632726521575599</v>
      </c>
      <c r="G9802" s="19"/>
      <c r="H9802" s="19">
        <v>0.78156868337904151</v>
      </c>
      <c r="I9802" s="19"/>
      <c r="J9802" s="19">
        <v>1.0337913733530586</v>
      </c>
      <c r="K9802" s="19"/>
      <c r="L9802" s="19">
        <v>0.34736467753665429</v>
      </c>
      <c r="M9802" s="19"/>
      <c r="N9802" s="19">
        <v>1.4450278937326386</v>
      </c>
      <c r="O9802" s="19"/>
      <c r="P9802" s="50">
        <v>1.2657309371610819</v>
      </c>
      <c r="R9802" s="9" t="s">
        <v>0</v>
      </c>
    </row>
    <row r="9803" spans="2:18" x14ac:dyDescent="0.2">
      <c r="B9803" s="25">
        <v>9573</v>
      </c>
      <c r="C9803" s="193">
        <v>0.77343026796028058</v>
      </c>
      <c r="D9803" s="19"/>
      <c r="E9803" s="19">
        <v>2.336442201833477</v>
      </c>
      <c r="F9803" s="19"/>
      <c r="G9803" s="19">
        <v>0.38520563450563827</v>
      </c>
      <c r="H9803" s="19"/>
      <c r="I9803" s="19">
        <v>0.91083111837979602</v>
      </c>
      <c r="J9803" s="19"/>
      <c r="K9803" s="19">
        <v>0.7780411190732448</v>
      </c>
      <c r="L9803" s="19"/>
      <c r="M9803" s="19">
        <v>0.80579899965377244</v>
      </c>
      <c r="N9803" s="19"/>
      <c r="O9803" s="19">
        <v>0.99310267008364805</v>
      </c>
      <c r="P9803" s="50"/>
      <c r="R9803" s="9" t="s">
        <v>0</v>
      </c>
    </row>
    <row r="9804" spans="2:18" x14ac:dyDescent="0.2">
      <c r="B9804" s="25">
        <v>9574</v>
      </c>
      <c r="C9804" s="193">
        <v>0.11497099983007233</v>
      </c>
      <c r="D9804" s="19"/>
      <c r="E9804" s="19">
        <v>0.12515070394244737</v>
      </c>
      <c r="F9804" s="19"/>
      <c r="G9804" s="19"/>
      <c r="H9804" s="19">
        <v>0.39558021064376137</v>
      </c>
      <c r="I9804" s="19"/>
      <c r="J9804" s="19">
        <v>7.0957128958523061E-2</v>
      </c>
      <c r="K9804" s="19">
        <v>0.37006039113770212</v>
      </c>
      <c r="L9804" s="19"/>
      <c r="M9804" s="19">
        <v>0.11376839844435237</v>
      </c>
      <c r="N9804" s="19"/>
      <c r="O9804" s="19"/>
      <c r="P9804" s="50">
        <v>0.16641725906603583</v>
      </c>
      <c r="R9804" s="9" t="s">
        <v>0</v>
      </c>
    </row>
    <row r="9805" spans="2:18" x14ac:dyDescent="0.2">
      <c r="B9805" s="25">
        <v>9575</v>
      </c>
      <c r="C9805" s="193">
        <v>0.72459993069774697</v>
      </c>
      <c r="D9805" s="19"/>
      <c r="E9805" s="19">
        <v>1.13244527696056</v>
      </c>
      <c r="F9805" s="19"/>
      <c r="G9805" s="19">
        <v>1.2555977681533006</v>
      </c>
      <c r="H9805" s="19"/>
      <c r="I9805" s="19">
        <v>1.84429262220479</v>
      </c>
      <c r="J9805" s="19"/>
      <c r="K9805" s="19">
        <v>0.34477326107927642</v>
      </c>
      <c r="L9805" s="19"/>
      <c r="M9805" s="19">
        <v>0.59734227646734273</v>
      </c>
      <c r="N9805" s="19"/>
      <c r="O9805" s="19">
        <v>2.1309919592124316</v>
      </c>
      <c r="P9805" s="50"/>
      <c r="R9805" s="9" t="s">
        <v>0</v>
      </c>
    </row>
    <row r="9806" spans="2:18" x14ac:dyDescent="0.2">
      <c r="B9806" s="25">
        <v>9576</v>
      </c>
      <c r="C9806" s="193">
        <v>0.35407815139461607</v>
      </c>
      <c r="D9806" s="19"/>
      <c r="E9806" s="19">
        <v>0.13985243841801842</v>
      </c>
      <c r="F9806" s="19"/>
      <c r="G9806" s="19"/>
      <c r="H9806" s="19">
        <v>0.40093176223585086</v>
      </c>
      <c r="I9806" s="19"/>
      <c r="J9806" s="19">
        <v>0.18152142842582616</v>
      </c>
      <c r="K9806" s="19"/>
      <c r="L9806" s="19">
        <v>0.33770066158522438</v>
      </c>
      <c r="M9806" s="19"/>
      <c r="N9806" s="19">
        <v>0.12361390808738661</v>
      </c>
      <c r="O9806" s="19"/>
      <c r="P9806" s="50">
        <v>9.4950524114328944E-2</v>
      </c>
      <c r="R9806" s="9" t="s">
        <v>0</v>
      </c>
    </row>
    <row r="9807" spans="2:18" x14ac:dyDescent="0.2">
      <c r="B9807" s="25">
        <v>9577</v>
      </c>
      <c r="C9807" s="193">
        <v>0.79646683190938228</v>
      </c>
      <c r="D9807" s="19"/>
      <c r="E9807" s="19">
        <v>1.3267584853567957</v>
      </c>
      <c r="F9807" s="19"/>
      <c r="G9807" s="19">
        <v>1.7994001277648324</v>
      </c>
      <c r="H9807" s="19"/>
      <c r="I9807" s="19">
        <v>2.0572750274767331</v>
      </c>
      <c r="J9807" s="19"/>
      <c r="K9807" s="19">
        <v>1.1458877961161966</v>
      </c>
      <c r="L9807" s="19"/>
      <c r="M9807" s="19">
        <v>1.2655808802653048</v>
      </c>
      <c r="N9807" s="19"/>
      <c r="O9807" s="19">
        <v>1.4578329345833612</v>
      </c>
      <c r="P9807" s="50"/>
      <c r="R9807" s="9" t="s">
        <v>0</v>
      </c>
    </row>
    <row r="9808" spans="2:18" x14ac:dyDescent="0.2">
      <c r="B9808" s="25">
        <v>9578</v>
      </c>
      <c r="C9808" s="193"/>
      <c r="D9808" s="19">
        <v>1.314188981229969</v>
      </c>
      <c r="E9808" s="19"/>
      <c r="F9808" s="19">
        <v>1.0774186980041964</v>
      </c>
      <c r="G9808" s="19">
        <v>0.20781355909804711</v>
      </c>
      <c r="H9808" s="19"/>
      <c r="I9808" s="19"/>
      <c r="J9808" s="19">
        <v>0.6398155912747846</v>
      </c>
      <c r="K9808" s="19"/>
      <c r="L9808" s="19">
        <v>1.5076452131348377</v>
      </c>
      <c r="M9808" s="19"/>
      <c r="N9808" s="19">
        <v>1.0424315351096904</v>
      </c>
      <c r="O9808" s="19"/>
      <c r="P9808" s="50">
        <v>0.9307082063465143</v>
      </c>
      <c r="R9808" s="9" t="s">
        <v>0</v>
      </c>
    </row>
    <row r="9809" spans="2:18" x14ac:dyDescent="0.2">
      <c r="B9809" s="25">
        <v>9579</v>
      </c>
      <c r="C9809" s="193"/>
      <c r="D9809" s="19">
        <v>0.35903581014877156</v>
      </c>
      <c r="E9809" s="19">
        <v>0.5935436861400275</v>
      </c>
      <c r="F9809" s="19"/>
      <c r="G9809" s="19"/>
      <c r="H9809" s="19">
        <v>2.3794834060223743E-2</v>
      </c>
      <c r="I9809" s="19"/>
      <c r="J9809" s="19">
        <v>2.7776711186632938E-3</v>
      </c>
      <c r="K9809" s="19"/>
      <c r="L9809" s="19">
        <v>1.2332802075690472E-2</v>
      </c>
      <c r="M9809" s="19">
        <v>0.174738910126014</v>
      </c>
      <c r="N9809" s="19"/>
      <c r="O9809" s="19">
        <v>0.67387654144172848</v>
      </c>
      <c r="P9809" s="50"/>
      <c r="R9809" s="9" t="s">
        <v>0</v>
      </c>
    </row>
    <row r="9810" spans="2:18" x14ac:dyDescent="0.2">
      <c r="B9810" s="25">
        <v>9580</v>
      </c>
      <c r="C9810" s="193">
        <v>0.24444108133092332</v>
      </c>
      <c r="D9810" s="19"/>
      <c r="E9810" s="19">
        <v>9.4108976162630545E-2</v>
      </c>
      <c r="F9810" s="19"/>
      <c r="G9810" s="19"/>
      <c r="H9810" s="19">
        <v>0.13914061900938796</v>
      </c>
      <c r="I9810" s="19"/>
      <c r="J9810" s="19">
        <v>0.69399962327679732</v>
      </c>
      <c r="K9810" s="19"/>
      <c r="L9810" s="19">
        <v>0.29619542263593529</v>
      </c>
      <c r="M9810" s="19">
        <v>0.93408790156708965</v>
      </c>
      <c r="N9810" s="19"/>
      <c r="O9810" s="19"/>
      <c r="P9810" s="50">
        <v>0.3203947218522693</v>
      </c>
      <c r="R9810" s="9" t="s">
        <v>0</v>
      </c>
    </row>
    <row r="9811" spans="2:18" x14ac:dyDescent="0.2">
      <c r="B9811" s="25">
        <v>9581</v>
      </c>
      <c r="C9811" s="193"/>
      <c r="D9811" s="19">
        <v>0.60312340809666221</v>
      </c>
      <c r="E9811" s="19"/>
      <c r="F9811" s="19">
        <v>9.0191439464699458E-2</v>
      </c>
      <c r="G9811" s="19"/>
      <c r="H9811" s="19">
        <v>0.78339298144809699</v>
      </c>
      <c r="I9811" s="19">
        <v>0.36068307893051177</v>
      </c>
      <c r="J9811" s="19"/>
      <c r="K9811" s="19"/>
      <c r="L9811" s="19">
        <v>0.12389499735098303</v>
      </c>
      <c r="M9811" s="19">
        <v>6.4415961216578874E-2</v>
      </c>
      <c r="N9811" s="19"/>
      <c r="O9811" s="19"/>
      <c r="P9811" s="50">
        <v>0.20036122496677411</v>
      </c>
      <c r="R9811" s="9" t="s">
        <v>0</v>
      </c>
    </row>
    <row r="9812" spans="2:18" x14ac:dyDescent="0.2">
      <c r="B9812" s="25">
        <v>9582</v>
      </c>
      <c r="C9812" s="193">
        <v>0.45598492762083598</v>
      </c>
      <c r="D9812" s="19"/>
      <c r="E9812" s="19">
        <v>0.45669758980307273</v>
      </c>
      <c r="F9812" s="19"/>
      <c r="G9812" s="19">
        <v>0.34162353457767886</v>
      </c>
      <c r="H9812" s="19"/>
      <c r="I9812" s="19">
        <v>0.33463518956980132</v>
      </c>
      <c r="J9812" s="19"/>
      <c r="K9812" s="19">
        <v>0.65103098522752023</v>
      </c>
      <c r="L9812" s="19"/>
      <c r="M9812" s="19">
        <v>1.287086572645046</v>
      </c>
      <c r="N9812" s="19"/>
      <c r="O9812" s="19">
        <v>0.71765211946855556</v>
      </c>
      <c r="P9812" s="50"/>
      <c r="R9812" s="9" t="s">
        <v>0</v>
      </c>
    </row>
    <row r="9813" spans="2:18" x14ac:dyDescent="0.2">
      <c r="B9813" s="25">
        <v>9583</v>
      </c>
      <c r="C9813" s="193">
        <v>0.59125223876173649</v>
      </c>
      <c r="D9813" s="19"/>
      <c r="E9813" s="19"/>
      <c r="F9813" s="19">
        <v>1.1558781489795589</v>
      </c>
      <c r="G9813" s="19">
        <v>0.97597480014231253</v>
      </c>
      <c r="H9813" s="19"/>
      <c r="I9813" s="19">
        <v>0.40146503888278129</v>
      </c>
      <c r="J9813" s="19"/>
      <c r="K9813" s="19">
        <v>0.29529294938323258</v>
      </c>
      <c r="L9813" s="19"/>
      <c r="M9813" s="19">
        <v>0.73451405649172397</v>
      </c>
      <c r="N9813" s="19"/>
      <c r="O9813" s="19">
        <v>0.52523449678483036</v>
      </c>
      <c r="P9813" s="50"/>
      <c r="R9813" s="9" t="s">
        <v>0</v>
      </c>
    </row>
    <row r="9814" spans="2:18" x14ac:dyDescent="0.2">
      <c r="B9814" s="25">
        <v>9584</v>
      </c>
      <c r="C9814" s="193"/>
      <c r="D9814" s="19">
        <v>1.8665192885219355</v>
      </c>
      <c r="E9814" s="19"/>
      <c r="F9814" s="19">
        <v>0.72482712089651424</v>
      </c>
      <c r="G9814" s="19"/>
      <c r="H9814" s="19">
        <v>0.68705433780835068</v>
      </c>
      <c r="I9814" s="19"/>
      <c r="J9814" s="19">
        <v>1.2700069863182399</v>
      </c>
      <c r="K9814" s="19"/>
      <c r="L9814" s="19">
        <v>1.5761745043755926</v>
      </c>
      <c r="M9814" s="19"/>
      <c r="N9814" s="19">
        <v>1.624995463143597E-2</v>
      </c>
      <c r="O9814" s="19"/>
      <c r="P9814" s="50">
        <v>2.1664883982362237</v>
      </c>
      <c r="R9814" s="9" t="s">
        <v>0</v>
      </c>
    </row>
    <row r="9815" spans="2:18" x14ac:dyDescent="0.2">
      <c r="B9815" s="25">
        <v>9585</v>
      </c>
      <c r="C9815" s="193"/>
      <c r="D9815" s="19">
        <v>1.2668896933043605</v>
      </c>
      <c r="E9815" s="19"/>
      <c r="F9815" s="19">
        <v>0.50442331678071672</v>
      </c>
      <c r="G9815" s="19"/>
      <c r="H9815" s="19">
        <v>0.9205387919838437</v>
      </c>
      <c r="I9815" s="19">
        <v>0.15593523339978776</v>
      </c>
      <c r="J9815" s="19"/>
      <c r="K9815" s="19"/>
      <c r="L9815" s="19">
        <v>0.96213837793421575</v>
      </c>
      <c r="M9815" s="19"/>
      <c r="N9815" s="19">
        <v>1.4231663430977388</v>
      </c>
      <c r="O9815" s="19"/>
      <c r="P9815" s="50">
        <v>1.5549793511125876</v>
      </c>
      <c r="R9815" s="9" t="s">
        <v>0</v>
      </c>
    </row>
    <row r="9816" spans="2:18" x14ac:dyDescent="0.2">
      <c r="B9816" s="25">
        <v>9586</v>
      </c>
      <c r="C9816" s="193"/>
      <c r="D9816" s="19">
        <v>0.18914556558053461</v>
      </c>
      <c r="E9816" s="19"/>
      <c r="F9816" s="19">
        <v>0.76969489369745669</v>
      </c>
      <c r="G9816" s="19">
        <v>0.17704953731245468</v>
      </c>
      <c r="H9816" s="19"/>
      <c r="I9816" s="19"/>
      <c r="J9816" s="19">
        <v>0.72643678642777532</v>
      </c>
      <c r="K9816" s="19"/>
      <c r="L9816" s="19">
        <v>0.60408889336720639</v>
      </c>
      <c r="M9816" s="19"/>
      <c r="N9816" s="19">
        <v>0.10154085484106515</v>
      </c>
      <c r="O9816" s="19">
        <v>8.0351244872924735E-2</v>
      </c>
      <c r="P9816" s="50"/>
      <c r="R9816" s="9" t="s">
        <v>0</v>
      </c>
    </row>
    <row r="9817" spans="2:18" x14ac:dyDescent="0.2">
      <c r="B9817" s="25">
        <v>9587</v>
      </c>
      <c r="C9817" s="193">
        <v>0.24331649793504076</v>
      </c>
      <c r="D9817" s="19"/>
      <c r="E9817" s="19"/>
      <c r="F9817" s="19">
        <v>0.15998381844558998</v>
      </c>
      <c r="G9817" s="19"/>
      <c r="H9817" s="19">
        <v>0.27706951131731505</v>
      </c>
      <c r="I9817" s="19">
        <v>0.12106122698377453</v>
      </c>
      <c r="J9817" s="19"/>
      <c r="K9817" s="19"/>
      <c r="L9817" s="19">
        <v>0.96448725151257908</v>
      </c>
      <c r="M9817" s="19">
        <v>9.8024712735129901E-2</v>
      </c>
      <c r="N9817" s="19"/>
      <c r="O9817" s="19"/>
      <c r="P9817" s="50">
        <v>0.20400636658229812</v>
      </c>
      <c r="R9817" s="9" t="s">
        <v>0</v>
      </c>
    </row>
    <row r="9818" spans="2:18" x14ac:dyDescent="0.2">
      <c r="B9818" s="25">
        <v>9588</v>
      </c>
      <c r="C9818" s="193"/>
      <c r="D9818" s="19">
        <v>1.3142494350282194</v>
      </c>
      <c r="E9818" s="19"/>
      <c r="F9818" s="19">
        <v>1.1147240089527635</v>
      </c>
      <c r="G9818" s="19"/>
      <c r="H9818" s="19">
        <v>1.3153051148189969</v>
      </c>
      <c r="I9818" s="19"/>
      <c r="J9818" s="19">
        <v>0.96863684153772056</v>
      </c>
      <c r="K9818" s="19"/>
      <c r="L9818" s="19">
        <v>1.8822156430543455</v>
      </c>
      <c r="M9818" s="19"/>
      <c r="N9818" s="19">
        <v>1.6263362511095476</v>
      </c>
      <c r="O9818" s="19"/>
      <c r="P9818" s="50">
        <v>8.7124944010979644E-2</v>
      </c>
      <c r="R9818" s="9" t="s">
        <v>0</v>
      </c>
    </row>
    <row r="9819" spans="2:18" x14ac:dyDescent="0.2">
      <c r="B9819" s="25">
        <v>9589</v>
      </c>
      <c r="C9819" s="193">
        <v>0.71246313481816381</v>
      </c>
      <c r="D9819" s="19"/>
      <c r="E9819" s="19">
        <v>0.29169608734395674</v>
      </c>
      <c r="F9819" s="19"/>
      <c r="G9819" s="19">
        <v>0.14820333308310008</v>
      </c>
      <c r="H9819" s="19"/>
      <c r="I9819" s="19">
        <v>0.54560239720891635</v>
      </c>
      <c r="J9819" s="19"/>
      <c r="K9819" s="19">
        <v>0.2558502923931909</v>
      </c>
      <c r="L9819" s="19"/>
      <c r="M9819" s="19"/>
      <c r="N9819" s="19">
        <v>0.12410930929718661</v>
      </c>
      <c r="O9819" s="19">
        <v>0.1832941304668155</v>
      </c>
      <c r="P9819" s="50"/>
      <c r="R9819" s="9" t="s">
        <v>0</v>
      </c>
    </row>
    <row r="9820" spans="2:18" x14ac:dyDescent="0.2">
      <c r="B9820" s="25">
        <v>9590</v>
      </c>
      <c r="C9820" s="193">
        <v>0.4489496783154589</v>
      </c>
      <c r="D9820" s="19"/>
      <c r="E9820" s="19">
        <v>0.1877140026533482</v>
      </c>
      <c r="F9820" s="19"/>
      <c r="G9820" s="19">
        <v>1.024668323123769</v>
      </c>
      <c r="H9820" s="19"/>
      <c r="I9820" s="19">
        <v>0.92612722491052413</v>
      </c>
      <c r="J9820" s="19"/>
      <c r="K9820" s="19">
        <v>0.75509273582366609</v>
      </c>
      <c r="L9820" s="19"/>
      <c r="M9820" s="19">
        <v>1.1594559611658795</v>
      </c>
      <c r="N9820" s="19"/>
      <c r="O9820" s="19">
        <v>0.39045433415926201</v>
      </c>
      <c r="P9820" s="50"/>
      <c r="R9820" s="9" t="s">
        <v>0</v>
      </c>
    </row>
    <row r="9821" spans="2:18" x14ac:dyDescent="0.2">
      <c r="B9821" s="25">
        <v>9591</v>
      </c>
      <c r="C9821" s="193">
        <v>0.37560928433448243</v>
      </c>
      <c r="D9821" s="19"/>
      <c r="E9821" s="19"/>
      <c r="F9821" s="19">
        <v>0.48239675160211282</v>
      </c>
      <c r="G9821" s="19"/>
      <c r="H9821" s="19">
        <v>0.42934951019226425</v>
      </c>
      <c r="I9821" s="19"/>
      <c r="J9821" s="19">
        <v>0.19425039416713111</v>
      </c>
      <c r="K9821" s="19">
        <v>1.0089129798746181</v>
      </c>
      <c r="L9821" s="19"/>
      <c r="M9821" s="19">
        <v>0.38212807919116459</v>
      </c>
      <c r="N9821" s="19"/>
      <c r="O9821" s="19"/>
      <c r="P9821" s="50">
        <v>0.65396040454016025</v>
      </c>
      <c r="R9821" s="9" t="s">
        <v>0</v>
      </c>
    </row>
    <row r="9822" spans="2:18" x14ac:dyDescent="0.2">
      <c r="B9822" s="25">
        <v>9592</v>
      </c>
      <c r="C9822" s="193"/>
      <c r="D9822" s="19">
        <v>0.50541856105660599</v>
      </c>
      <c r="E9822" s="19"/>
      <c r="F9822" s="19">
        <v>0.40782924197930881</v>
      </c>
      <c r="G9822" s="19">
        <v>1.2563396403781755</v>
      </c>
      <c r="H9822" s="19"/>
      <c r="I9822" s="19">
        <v>0.8001517703614901</v>
      </c>
      <c r="J9822" s="19"/>
      <c r="K9822" s="19">
        <v>0.77279334070905925</v>
      </c>
      <c r="L9822" s="19"/>
      <c r="M9822" s="19">
        <v>1.3595685675210878</v>
      </c>
      <c r="N9822" s="19"/>
      <c r="O9822" s="19">
        <v>1.1479687261739946</v>
      </c>
      <c r="P9822" s="50"/>
      <c r="R9822" s="9" t="s">
        <v>0</v>
      </c>
    </row>
    <row r="9823" spans="2:18" x14ac:dyDescent="0.2">
      <c r="B9823" s="25">
        <v>9593</v>
      </c>
      <c r="C9823" s="193">
        <v>0.55509741833444171</v>
      </c>
      <c r="D9823" s="19"/>
      <c r="E9823" s="19">
        <v>0.15517602086802881</v>
      </c>
      <c r="F9823" s="19"/>
      <c r="G9823" s="19">
        <v>1.0364207744227385</v>
      </c>
      <c r="H9823" s="19"/>
      <c r="I9823" s="19">
        <v>0.68743890225162896</v>
      </c>
      <c r="J9823" s="19"/>
      <c r="K9823" s="19"/>
      <c r="L9823" s="19">
        <v>1.6643333546708103E-3</v>
      </c>
      <c r="M9823" s="19">
        <v>0.76928676133860474</v>
      </c>
      <c r="N9823" s="19"/>
      <c r="O9823" s="19">
        <v>1.5722263488925508</v>
      </c>
      <c r="P9823" s="50"/>
      <c r="R9823" s="9" t="s">
        <v>0</v>
      </c>
    </row>
    <row r="9824" spans="2:18" x14ac:dyDescent="0.2">
      <c r="B9824" s="25">
        <v>9594</v>
      </c>
      <c r="C9824" s="193"/>
      <c r="D9824" s="19">
        <v>2.0231430701342004</v>
      </c>
      <c r="E9824" s="19"/>
      <c r="F9824" s="19">
        <v>2.1108915209793477</v>
      </c>
      <c r="G9824" s="19"/>
      <c r="H9824" s="19">
        <v>1.3280024919819446</v>
      </c>
      <c r="I9824" s="19"/>
      <c r="J9824" s="19">
        <v>1.4411372817373596</v>
      </c>
      <c r="K9824" s="19"/>
      <c r="L9824" s="19">
        <v>2.1650339436344823</v>
      </c>
      <c r="M9824" s="19"/>
      <c r="N9824" s="19">
        <v>1.6259659075757433</v>
      </c>
      <c r="O9824" s="19"/>
      <c r="P9824" s="50">
        <v>1.7569122034882469</v>
      </c>
      <c r="R9824" s="9" t="s">
        <v>0</v>
      </c>
    </row>
    <row r="9825" spans="2:18" x14ac:dyDescent="0.2">
      <c r="B9825" s="25">
        <v>9595</v>
      </c>
      <c r="C9825" s="193"/>
      <c r="D9825" s="19">
        <v>6.1504453325585606E-3</v>
      </c>
      <c r="E9825" s="19"/>
      <c r="F9825" s="19">
        <v>0.38654268616228826</v>
      </c>
      <c r="G9825" s="19"/>
      <c r="H9825" s="19">
        <v>0.28633565551359386</v>
      </c>
      <c r="I9825" s="19"/>
      <c r="J9825" s="19">
        <v>0.73526293716632118</v>
      </c>
      <c r="K9825" s="19"/>
      <c r="L9825" s="19">
        <v>0.66933830103172243</v>
      </c>
      <c r="M9825" s="19">
        <v>0.53871807911880876</v>
      </c>
      <c r="N9825" s="19"/>
      <c r="O9825" s="19">
        <v>0.44830627450371191</v>
      </c>
      <c r="P9825" s="50"/>
      <c r="R9825" s="9" t="s">
        <v>0</v>
      </c>
    </row>
    <row r="9826" spans="2:18" x14ac:dyDescent="0.2">
      <c r="B9826" s="25">
        <v>9596</v>
      </c>
      <c r="C9826" s="193">
        <v>0.11538021145044029</v>
      </c>
      <c r="D9826" s="19"/>
      <c r="E9826" s="19">
        <v>1.3399329853844151</v>
      </c>
      <c r="F9826" s="19"/>
      <c r="G9826" s="19">
        <v>1.1427421251646588</v>
      </c>
      <c r="H9826" s="19"/>
      <c r="I9826" s="19">
        <v>0.40215526076445418</v>
      </c>
      <c r="J9826" s="19"/>
      <c r="K9826" s="19"/>
      <c r="L9826" s="19">
        <v>0.31536941359610293</v>
      </c>
      <c r="M9826" s="19">
        <v>0.69881295602629179</v>
      </c>
      <c r="N9826" s="19"/>
      <c r="O9826" s="19">
        <v>0.36057814275768801</v>
      </c>
      <c r="P9826" s="50"/>
      <c r="R9826" s="9" t="s">
        <v>0</v>
      </c>
    </row>
    <row r="9827" spans="2:18" x14ac:dyDescent="0.2">
      <c r="B9827" s="25">
        <v>9597</v>
      </c>
      <c r="C9827" s="193">
        <v>0.55349659368565274</v>
      </c>
      <c r="D9827" s="19"/>
      <c r="E9827" s="19"/>
      <c r="F9827" s="19">
        <v>0.83010483472791241</v>
      </c>
      <c r="G9827" s="19">
        <v>0.41838241834575063</v>
      </c>
      <c r="H9827" s="19"/>
      <c r="I9827" s="19">
        <v>0.30755648144218584</v>
      </c>
      <c r="J9827" s="19"/>
      <c r="K9827" s="19">
        <v>7.0426825224468498E-2</v>
      </c>
      <c r="L9827" s="19"/>
      <c r="M9827" s="19">
        <v>0.53647513288709126</v>
      </c>
      <c r="N9827" s="19"/>
      <c r="O9827" s="19">
        <v>0.2527137383974144</v>
      </c>
      <c r="P9827" s="50"/>
      <c r="R9827" s="9" t="s">
        <v>0</v>
      </c>
    </row>
    <row r="9828" spans="2:18" x14ac:dyDescent="0.2">
      <c r="B9828" s="25">
        <v>9598</v>
      </c>
      <c r="C9828" s="193"/>
      <c r="D9828" s="19">
        <v>0.69456362244373493</v>
      </c>
      <c r="E9828" s="19"/>
      <c r="F9828" s="19">
        <v>1.4710305921364126</v>
      </c>
      <c r="G9828" s="19"/>
      <c r="H9828" s="19">
        <v>0.59706409251431269</v>
      </c>
      <c r="I9828" s="19"/>
      <c r="J9828" s="19">
        <v>1.1160088318120027</v>
      </c>
      <c r="K9828" s="19"/>
      <c r="L9828" s="19">
        <v>0.66127734838824304</v>
      </c>
      <c r="M9828" s="19"/>
      <c r="N9828" s="19">
        <v>0.54316678213747127</v>
      </c>
      <c r="O9828" s="19"/>
      <c r="P9828" s="50">
        <v>0.82243497270870658</v>
      </c>
      <c r="R9828" s="9" t="s">
        <v>0</v>
      </c>
    </row>
    <row r="9829" spans="2:18" x14ac:dyDescent="0.2">
      <c r="B9829" s="25">
        <v>9599</v>
      </c>
      <c r="C9829" s="193"/>
      <c r="D9829" s="19">
        <v>0.54431010261582358</v>
      </c>
      <c r="E9829" s="19"/>
      <c r="F9829" s="19">
        <v>0.37800409871513374</v>
      </c>
      <c r="G9829" s="19"/>
      <c r="H9829" s="19">
        <v>0.250072995663008</v>
      </c>
      <c r="I9829" s="19"/>
      <c r="J9829" s="19">
        <v>2.246793699293966E-3</v>
      </c>
      <c r="K9829" s="19"/>
      <c r="L9829" s="19">
        <v>1.0112048269831593</v>
      </c>
      <c r="M9829" s="19"/>
      <c r="N9829" s="19">
        <v>0.33127459018223981</v>
      </c>
      <c r="O9829" s="19"/>
      <c r="P9829" s="50">
        <v>0.89932267821635081</v>
      </c>
      <c r="R9829" s="9" t="s">
        <v>0</v>
      </c>
    </row>
    <row r="9830" spans="2:18" x14ac:dyDescent="0.2">
      <c r="B9830" s="25">
        <v>9600</v>
      </c>
      <c r="C9830" s="193">
        <v>0.20946544643189163</v>
      </c>
      <c r="D9830" s="19"/>
      <c r="E9830" s="19">
        <v>5.9070455628781604E-2</v>
      </c>
      <c r="F9830" s="19"/>
      <c r="G9830" s="19">
        <v>9.4943517790095522E-2</v>
      </c>
      <c r="H9830" s="19"/>
      <c r="I9830" s="19">
        <v>0.66326358266757079</v>
      </c>
      <c r="J9830" s="19"/>
      <c r="K9830" s="19">
        <v>0.26106454948059094</v>
      </c>
      <c r="L9830" s="19"/>
      <c r="M9830" s="19"/>
      <c r="N9830" s="19">
        <v>0.42776899426831866</v>
      </c>
      <c r="O9830" s="19">
        <v>0.24654570750586938</v>
      </c>
      <c r="P9830" s="50"/>
      <c r="R9830" s="9" t="s">
        <v>0</v>
      </c>
    </row>
    <row r="9831" spans="2:18" x14ac:dyDescent="0.2">
      <c r="B9831" s="25">
        <v>9601</v>
      </c>
      <c r="C9831" s="193"/>
      <c r="D9831" s="19">
        <v>0.3416879797485603</v>
      </c>
      <c r="E9831" s="19"/>
      <c r="F9831" s="19">
        <v>0.41942870325371678</v>
      </c>
      <c r="G9831" s="19"/>
      <c r="H9831" s="19">
        <v>1.0272152327803437</v>
      </c>
      <c r="I9831" s="19"/>
      <c r="J9831" s="19">
        <v>0.8296747601506772</v>
      </c>
      <c r="K9831" s="19"/>
      <c r="L9831" s="19">
        <v>0.23576878063922102</v>
      </c>
      <c r="M9831" s="19"/>
      <c r="N9831" s="19">
        <v>1.2805157822656152</v>
      </c>
      <c r="O9831" s="19"/>
      <c r="P9831" s="50">
        <v>0.4547696697780953</v>
      </c>
      <c r="R9831" s="9" t="s">
        <v>0</v>
      </c>
    </row>
    <row r="9832" spans="2:18" x14ac:dyDescent="0.2">
      <c r="B9832" s="25">
        <v>9602</v>
      </c>
      <c r="C9832" s="193"/>
      <c r="D9832" s="19">
        <v>0.82780287237392791</v>
      </c>
      <c r="E9832" s="19">
        <v>0.20903327276717856</v>
      </c>
      <c r="F9832" s="19"/>
      <c r="G9832" s="19"/>
      <c r="H9832" s="19">
        <v>0.40032724991250696</v>
      </c>
      <c r="I9832" s="19"/>
      <c r="J9832" s="19">
        <v>0.14240973313178704</v>
      </c>
      <c r="K9832" s="19"/>
      <c r="L9832" s="19">
        <v>0.44552571619201248</v>
      </c>
      <c r="M9832" s="19">
        <v>0.24269631898457597</v>
      </c>
      <c r="N9832" s="19"/>
      <c r="O9832" s="19"/>
      <c r="P9832" s="50">
        <v>0.21207395724140862</v>
      </c>
      <c r="R9832" s="9" t="s">
        <v>0</v>
      </c>
    </row>
    <row r="9833" spans="2:18" x14ac:dyDescent="0.2">
      <c r="B9833" s="25">
        <v>9603</v>
      </c>
      <c r="C9833" s="193"/>
      <c r="D9833" s="19">
        <v>0.22090767763850236</v>
      </c>
      <c r="E9833" s="19">
        <v>0.75141952596739225</v>
      </c>
      <c r="F9833" s="19"/>
      <c r="G9833" s="19">
        <v>0.33684980292292238</v>
      </c>
      <c r="H9833" s="19"/>
      <c r="I9833" s="19">
        <v>0.10773684313440224</v>
      </c>
      <c r="J9833" s="19"/>
      <c r="K9833" s="19"/>
      <c r="L9833" s="19">
        <v>0.51414928095834356</v>
      </c>
      <c r="M9833" s="19">
        <v>0.2620671232326458</v>
      </c>
      <c r="N9833" s="19"/>
      <c r="O9833" s="19">
        <v>0.34213703589178196</v>
      </c>
      <c r="P9833" s="50"/>
      <c r="R9833" s="9" t="s">
        <v>0</v>
      </c>
    </row>
    <row r="9834" spans="2:18" x14ac:dyDescent="0.2">
      <c r="B9834" s="25">
        <v>9604</v>
      </c>
      <c r="C9834" s="193">
        <v>0.37407687068882206</v>
      </c>
      <c r="D9834" s="19"/>
      <c r="E9834" s="19">
        <v>1.4477480688341942</v>
      </c>
      <c r="F9834" s="19"/>
      <c r="G9834" s="19">
        <v>0.1467824021997377</v>
      </c>
      <c r="H9834" s="19"/>
      <c r="I9834" s="19"/>
      <c r="J9834" s="19">
        <v>1.7056101517557366E-2</v>
      </c>
      <c r="K9834" s="19">
        <v>0.54938403898475141</v>
      </c>
      <c r="L9834" s="19"/>
      <c r="M9834" s="19"/>
      <c r="N9834" s="19">
        <v>0.36065951557458753</v>
      </c>
      <c r="O9834" s="19">
        <v>0.80025467597661659</v>
      </c>
      <c r="P9834" s="50"/>
      <c r="R9834" s="9" t="s">
        <v>0</v>
      </c>
    </row>
    <row r="9835" spans="2:18" x14ac:dyDescent="0.2">
      <c r="B9835" s="25">
        <v>9605</v>
      </c>
      <c r="C9835" s="193">
        <v>1.192354609719962</v>
      </c>
      <c r="D9835" s="19"/>
      <c r="E9835" s="19">
        <v>0.5988708237974707</v>
      </c>
      <c r="F9835" s="19"/>
      <c r="G9835" s="19">
        <v>1.8709992483184792</v>
      </c>
      <c r="H9835" s="19"/>
      <c r="I9835" s="19"/>
      <c r="J9835" s="19">
        <v>0.86389729421230577</v>
      </c>
      <c r="K9835" s="19">
        <v>0.51968580139968368</v>
      </c>
      <c r="L9835" s="19"/>
      <c r="M9835" s="19">
        <v>0.96939101974681774</v>
      </c>
      <c r="N9835" s="19"/>
      <c r="O9835" s="19">
        <v>0.84181470674836034</v>
      </c>
      <c r="P9835" s="50"/>
      <c r="R9835" s="9" t="s">
        <v>0</v>
      </c>
    </row>
    <row r="9836" spans="2:18" x14ac:dyDescent="0.2">
      <c r="B9836" s="25">
        <v>9606</v>
      </c>
      <c r="C9836" s="193">
        <v>0.45164508831471128</v>
      </c>
      <c r="D9836" s="19"/>
      <c r="E9836" s="19">
        <v>2.0456790791525665</v>
      </c>
      <c r="F9836" s="19"/>
      <c r="G9836" s="19">
        <v>1.2979922612576094</v>
      </c>
      <c r="H9836" s="19"/>
      <c r="I9836" s="19">
        <v>0.71387910619348105</v>
      </c>
      <c r="J9836" s="19"/>
      <c r="K9836" s="19">
        <v>0.7034415759659427</v>
      </c>
      <c r="L9836" s="19"/>
      <c r="M9836" s="19">
        <v>1.1060553241998037</v>
      </c>
      <c r="N9836" s="19"/>
      <c r="O9836" s="19">
        <v>1.8743611623404062</v>
      </c>
      <c r="P9836" s="50"/>
      <c r="R9836" s="9" t="s">
        <v>0</v>
      </c>
    </row>
    <row r="9837" spans="2:18" x14ac:dyDescent="0.2">
      <c r="B9837" s="25">
        <v>9607</v>
      </c>
      <c r="C9837" s="193"/>
      <c r="D9837" s="19">
        <v>3.8184220351358912E-2</v>
      </c>
      <c r="E9837" s="19"/>
      <c r="F9837" s="19">
        <v>0.17046103322000569</v>
      </c>
      <c r="G9837" s="19"/>
      <c r="H9837" s="19">
        <v>0.72478872443966069</v>
      </c>
      <c r="I9837" s="19"/>
      <c r="J9837" s="19">
        <v>0.32590316679621639</v>
      </c>
      <c r="K9837" s="19">
        <v>9.6568864307367386E-2</v>
      </c>
      <c r="L9837" s="19"/>
      <c r="M9837" s="19"/>
      <c r="N9837" s="19">
        <v>0.54591424890496421</v>
      </c>
      <c r="O9837" s="19"/>
      <c r="P9837" s="50">
        <v>0.18642123375897335</v>
      </c>
      <c r="R9837" s="9" t="s">
        <v>0</v>
      </c>
    </row>
    <row r="9838" spans="2:18" x14ac:dyDescent="0.2">
      <c r="B9838" s="25">
        <v>9608</v>
      </c>
      <c r="C9838" s="193">
        <v>0.97566817817558238</v>
      </c>
      <c r="D9838" s="19"/>
      <c r="E9838" s="19"/>
      <c r="F9838" s="19">
        <v>0.78152543719156686</v>
      </c>
      <c r="G9838" s="19">
        <v>7.4671877468381651E-2</v>
      </c>
      <c r="H9838" s="19"/>
      <c r="I9838" s="19"/>
      <c r="J9838" s="19">
        <v>0.18479656690238985</v>
      </c>
      <c r="K9838" s="19"/>
      <c r="L9838" s="19">
        <v>0.2911431285723638</v>
      </c>
      <c r="M9838" s="19"/>
      <c r="N9838" s="19">
        <v>0.57410950072147793</v>
      </c>
      <c r="O9838" s="19"/>
      <c r="P9838" s="50">
        <v>0.8496547089653127</v>
      </c>
      <c r="R9838" s="9" t="s">
        <v>0</v>
      </c>
    </row>
    <row r="9839" spans="2:18" x14ac:dyDescent="0.2">
      <c r="B9839" s="25">
        <v>9609</v>
      </c>
      <c r="C9839" s="193"/>
      <c r="D9839" s="19">
        <v>0.47584846897899258</v>
      </c>
      <c r="E9839" s="19"/>
      <c r="F9839" s="19">
        <v>0.66387289434913577</v>
      </c>
      <c r="G9839" s="19"/>
      <c r="H9839" s="19">
        <v>0.52824990888359535</v>
      </c>
      <c r="I9839" s="19"/>
      <c r="J9839" s="19">
        <v>0.67623162389637037</v>
      </c>
      <c r="K9839" s="19">
        <v>0.73295869373252009</v>
      </c>
      <c r="L9839" s="19"/>
      <c r="M9839" s="19">
        <v>2.4681540992914267E-2</v>
      </c>
      <c r="N9839" s="19"/>
      <c r="O9839" s="19">
        <v>0.2614477694160347</v>
      </c>
      <c r="P9839" s="50"/>
      <c r="R9839" s="9" t="s">
        <v>0</v>
      </c>
    </row>
    <row r="9840" spans="2:18" x14ac:dyDescent="0.2">
      <c r="B9840" s="25">
        <v>9610</v>
      </c>
      <c r="C9840" s="193"/>
      <c r="D9840" s="19">
        <v>1.235884177397091</v>
      </c>
      <c r="E9840" s="19"/>
      <c r="F9840" s="19">
        <v>0.73297679366723123</v>
      </c>
      <c r="G9840" s="19"/>
      <c r="H9840" s="19">
        <v>1.6410412927306972</v>
      </c>
      <c r="I9840" s="19"/>
      <c r="J9840" s="19">
        <v>0.6905744489743102</v>
      </c>
      <c r="K9840" s="19"/>
      <c r="L9840" s="19">
        <v>1.1882236170849216</v>
      </c>
      <c r="M9840" s="19"/>
      <c r="N9840" s="19">
        <v>0.67499791958555266</v>
      </c>
      <c r="O9840" s="19"/>
      <c r="P9840" s="50">
        <v>1.0229733413067479</v>
      </c>
      <c r="R9840" s="9" t="s">
        <v>0</v>
      </c>
    </row>
    <row r="9841" spans="2:18" x14ac:dyDescent="0.2">
      <c r="B9841" s="25">
        <v>9611</v>
      </c>
      <c r="C9841" s="193">
        <v>2.3365156144856494</v>
      </c>
      <c r="D9841" s="19"/>
      <c r="E9841" s="19">
        <v>0.69252114247066343</v>
      </c>
      <c r="F9841" s="19"/>
      <c r="G9841" s="19">
        <v>0.615059711589238</v>
      </c>
      <c r="H9841" s="19"/>
      <c r="I9841" s="19">
        <v>0.65387608585549406</v>
      </c>
      <c r="J9841" s="19"/>
      <c r="K9841" s="19">
        <v>0.45443360986261433</v>
      </c>
      <c r="L9841" s="19"/>
      <c r="M9841" s="19">
        <v>0.80445583901712214</v>
      </c>
      <c r="N9841" s="19"/>
      <c r="O9841" s="19"/>
      <c r="P9841" s="50">
        <v>0.17273440832076908</v>
      </c>
      <c r="R9841" s="9" t="s">
        <v>0</v>
      </c>
    </row>
    <row r="9842" spans="2:18" x14ac:dyDescent="0.2">
      <c r="B9842" s="25">
        <v>9612</v>
      </c>
      <c r="C9842" s="193">
        <v>0.58302868249222606</v>
      </c>
      <c r="D9842" s="19"/>
      <c r="E9842" s="19">
        <v>0.4931677562258896</v>
      </c>
      <c r="F9842" s="19"/>
      <c r="G9842" s="19">
        <v>0.26325757678729045</v>
      </c>
      <c r="H9842" s="19"/>
      <c r="I9842" s="19"/>
      <c r="J9842" s="19">
        <v>0.61030651722656815</v>
      </c>
      <c r="K9842" s="19">
        <v>0.81965016881134922</v>
      </c>
      <c r="L9842" s="19"/>
      <c r="M9842" s="19">
        <v>0.47217989673641492</v>
      </c>
      <c r="N9842" s="19"/>
      <c r="O9842" s="19"/>
      <c r="P9842" s="50">
        <v>0.29387368591479218</v>
      </c>
      <c r="R9842" s="9" t="s">
        <v>0</v>
      </c>
    </row>
    <row r="9843" spans="2:18" x14ac:dyDescent="0.2">
      <c r="B9843" s="25">
        <v>9613</v>
      </c>
      <c r="C9843" s="193"/>
      <c r="D9843" s="19">
        <v>0.66412573245215856</v>
      </c>
      <c r="E9843" s="19"/>
      <c r="F9843" s="19">
        <v>1.358343175940611</v>
      </c>
      <c r="G9843" s="19"/>
      <c r="H9843" s="19">
        <v>1.6844482632945093</v>
      </c>
      <c r="I9843" s="19"/>
      <c r="J9843" s="19">
        <v>0.20063004639332102</v>
      </c>
      <c r="K9843" s="19"/>
      <c r="L9843" s="19">
        <v>0.90519003464905279</v>
      </c>
      <c r="M9843" s="19"/>
      <c r="N9843" s="19">
        <v>0.78971235525060313</v>
      </c>
      <c r="O9843" s="19"/>
      <c r="P9843" s="50">
        <v>1.4529358662333525</v>
      </c>
      <c r="R9843" s="9" t="s">
        <v>0</v>
      </c>
    </row>
    <row r="9844" spans="2:18" x14ac:dyDescent="0.2">
      <c r="B9844" s="25">
        <v>9614</v>
      </c>
      <c r="C9844" s="193"/>
      <c r="D9844" s="19">
        <v>0.51787175647362893</v>
      </c>
      <c r="E9844" s="19"/>
      <c r="F9844" s="19">
        <v>1.0826493581785508</v>
      </c>
      <c r="G9844" s="19"/>
      <c r="H9844" s="19">
        <v>0.44455737289934644</v>
      </c>
      <c r="I9844" s="19"/>
      <c r="J9844" s="19">
        <v>1.067935031503779</v>
      </c>
      <c r="K9844" s="19">
        <v>0.11546102030869383</v>
      </c>
      <c r="L9844" s="19"/>
      <c r="M9844" s="19"/>
      <c r="N9844" s="19">
        <v>0.5647234504848313</v>
      </c>
      <c r="O9844" s="19"/>
      <c r="P9844" s="50">
        <v>0.71396221562384987</v>
      </c>
      <c r="R9844" s="9" t="s">
        <v>0</v>
      </c>
    </row>
    <row r="9845" spans="2:18" x14ac:dyDescent="0.2">
      <c r="B9845" s="25">
        <v>9615</v>
      </c>
      <c r="C9845" s="193">
        <v>1.7220264208143035</v>
      </c>
      <c r="D9845" s="19"/>
      <c r="E9845" s="19">
        <v>0.86468277258624793</v>
      </c>
      <c r="F9845" s="19"/>
      <c r="G9845" s="19">
        <v>1.7120483281263261</v>
      </c>
      <c r="H9845" s="19"/>
      <c r="I9845" s="19">
        <v>1.499259029483029</v>
      </c>
      <c r="J9845" s="19"/>
      <c r="K9845" s="19">
        <v>2.0041244930746598</v>
      </c>
      <c r="L9845" s="19"/>
      <c r="M9845" s="19">
        <v>1.9170465039465954</v>
      </c>
      <c r="N9845" s="19"/>
      <c r="O9845" s="19">
        <v>2.0512509455409376</v>
      </c>
      <c r="P9845" s="50"/>
      <c r="R9845" s="9" t="s">
        <v>0</v>
      </c>
    </row>
    <row r="9846" spans="2:18" x14ac:dyDescent="0.2">
      <c r="B9846" s="25">
        <v>9616</v>
      </c>
      <c r="C9846" s="193"/>
      <c r="D9846" s="19">
        <v>0.32703420487615509</v>
      </c>
      <c r="E9846" s="19"/>
      <c r="F9846" s="19">
        <v>0.19082070816519386</v>
      </c>
      <c r="G9846" s="19"/>
      <c r="H9846" s="19">
        <v>0.67943150765928606</v>
      </c>
      <c r="I9846" s="19">
        <v>0.14535178908147839</v>
      </c>
      <c r="J9846" s="19"/>
      <c r="K9846" s="19"/>
      <c r="L9846" s="19">
        <v>0.75890054079480218</v>
      </c>
      <c r="M9846" s="19"/>
      <c r="N9846" s="19">
        <v>0.72258911903461254</v>
      </c>
      <c r="O9846" s="19"/>
      <c r="P9846" s="50">
        <v>1.0201004480237255</v>
      </c>
      <c r="R9846" s="9" t="s">
        <v>0</v>
      </c>
    </row>
    <row r="9847" spans="2:18" x14ac:dyDescent="0.2">
      <c r="B9847" s="25">
        <v>9617</v>
      </c>
      <c r="C9847" s="193"/>
      <c r="D9847" s="19">
        <v>8.6342963606195519E-2</v>
      </c>
      <c r="E9847" s="19"/>
      <c r="F9847" s="19">
        <v>0.10608858814279166</v>
      </c>
      <c r="G9847" s="19"/>
      <c r="H9847" s="19">
        <v>1.0179010660880758</v>
      </c>
      <c r="I9847" s="19">
        <v>1.5765413315680595E-2</v>
      </c>
      <c r="J9847" s="19"/>
      <c r="K9847" s="19">
        <v>0.22411944074849921</v>
      </c>
      <c r="L9847" s="19"/>
      <c r="M9847" s="19"/>
      <c r="N9847" s="19">
        <v>7.0479525873628629E-2</v>
      </c>
      <c r="O9847" s="19"/>
      <c r="P9847" s="50">
        <v>0.79017514027932712</v>
      </c>
      <c r="R9847" s="9" t="s">
        <v>0</v>
      </c>
    </row>
    <row r="9848" spans="2:18" x14ac:dyDescent="0.2">
      <c r="B9848" s="25">
        <v>9618</v>
      </c>
      <c r="C9848" s="193"/>
      <c r="D9848" s="19">
        <v>0.97132714106747509</v>
      </c>
      <c r="E9848" s="19"/>
      <c r="F9848" s="19">
        <v>1.0184158328688693</v>
      </c>
      <c r="G9848" s="19"/>
      <c r="H9848" s="19">
        <v>0.94723445207705248</v>
      </c>
      <c r="I9848" s="19"/>
      <c r="J9848" s="19">
        <v>1.1547582684703068</v>
      </c>
      <c r="K9848" s="19"/>
      <c r="L9848" s="19">
        <v>1.0820899407110374</v>
      </c>
      <c r="M9848" s="19"/>
      <c r="N9848" s="19">
        <v>1.0448531201627655</v>
      </c>
      <c r="O9848" s="19"/>
      <c r="P9848" s="50">
        <v>0.49637648021428371</v>
      </c>
      <c r="R9848" s="9" t="s">
        <v>0</v>
      </c>
    </row>
    <row r="9849" spans="2:18" x14ac:dyDescent="0.2">
      <c r="B9849" s="25">
        <v>9619</v>
      </c>
      <c r="C9849" s="193">
        <v>0.37444144296719156</v>
      </c>
      <c r="D9849" s="19"/>
      <c r="E9849" s="19">
        <v>1.3116015548275293</v>
      </c>
      <c r="F9849" s="19"/>
      <c r="G9849" s="19">
        <v>0.32348534183597094</v>
      </c>
      <c r="H9849" s="19"/>
      <c r="I9849" s="19">
        <v>0.19837552201798081</v>
      </c>
      <c r="J9849" s="19"/>
      <c r="K9849" s="19">
        <v>0.77421740602290634</v>
      </c>
      <c r="L9849" s="19"/>
      <c r="M9849" s="19">
        <v>0.64603267041315515</v>
      </c>
      <c r="N9849" s="19"/>
      <c r="O9849" s="19">
        <v>0.36164545195269898</v>
      </c>
      <c r="P9849" s="50"/>
      <c r="R9849" s="9" t="s">
        <v>0</v>
      </c>
    </row>
    <row r="9850" spans="2:18" x14ac:dyDescent="0.2">
      <c r="B9850" s="25">
        <v>9620</v>
      </c>
      <c r="C9850" s="193"/>
      <c r="D9850" s="19">
        <v>0.69082553924425127</v>
      </c>
      <c r="E9850" s="19"/>
      <c r="F9850" s="19">
        <v>0.75601686507673627</v>
      </c>
      <c r="G9850" s="19">
        <v>0.62648437484979269</v>
      </c>
      <c r="H9850" s="19"/>
      <c r="I9850" s="19"/>
      <c r="J9850" s="19">
        <v>0.43495266567065083</v>
      </c>
      <c r="K9850" s="19"/>
      <c r="L9850" s="19">
        <v>8.9080457183537201E-2</v>
      </c>
      <c r="M9850" s="19"/>
      <c r="N9850" s="19">
        <v>0.41964019476356551</v>
      </c>
      <c r="O9850" s="19"/>
      <c r="P9850" s="50">
        <v>0.18481624875615169</v>
      </c>
      <c r="R9850" s="9" t="s">
        <v>0</v>
      </c>
    </row>
    <row r="9851" spans="2:18" x14ac:dyDescent="0.2">
      <c r="B9851" s="25">
        <v>9621</v>
      </c>
      <c r="C9851" s="193"/>
      <c r="D9851" s="19">
        <v>1.6532763931995716E-2</v>
      </c>
      <c r="E9851" s="19">
        <v>0.2033719464520759</v>
      </c>
      <c r="F9851" s="19"/>
      <c r="G9851" s="19">
        <v>0.86783138399656445</v>
      </c>
      <c r="H9851" s="19"/>
      <c r="I9851" s="19">
        <v>0.27524965404244789</v>
      </c>
      <c r="J9851" s="19"/>
      <c r="K9851" s="19">
        <v>3.3084243002022798E-2</v>
      </c>
      <c r="L9851" s="19"/>
      <c r="M9851" s="19">
        <v>0.84457434336812509</v>
      </c>
      <c r="N9851" s="19"/>
      <c r="O9851" s="19">
        <v>1.402260087405236</v>
      </c>
      <c r="P9851" s="50"/>
      <c r="R9851" s="9" t="s">
        <v>0</v>
      </c>
    </row>
    <row r="9852" spans="2:18" x14ac:dyDescent="0.2">
      <c r="B9852" s="25">
        <v>9622</v>
      </c>
      <c r="C9852" s="193"/>
      <c r="D9852" s="19">
        <v>6.3697701426922534E-2</v>
      </c>
      <c r="E9852" s="19">
        <v>0.75741840986527265</v>
      </c>
      <c r="F9852" s="19"/>
      <c r="G9852" s="19">
        <v>3.3627780448872671E-2</v>
      </c>
      <c r="H9852" s="19"/>
      <c r="I9852" s="19">
        <v>1.280705798329717</v>
      </c>
      <c r="J9852" s="19"/>
      <c r="K9852" s="19">
        <v>0.97885764199241165</v>
      </c>
      <c r="L9852" s="19"/>
      <c r="M9852" s="19"/>
      <c r="N9852" s="19">
        <v>0.47522065268902935</v>
      </c>
      <c r="O9852" s="19">
        <v>1.2700347666108653</v>
      </c>
      <c r="P9852" s="50"/>
      <c r="R9852" s="9" t="s">
        <v>0</v>
      </c>
    </row>
    <row r="9853" spans="2:18" x14ac:dyDescent="0.2">
      <c r="B9853" s="25">
        <v>9623</v>
      </c>
      <c r="C9853" s="193">
        <v>0.13283545878124106</v>
      </c>
      <c r="D9853" s="19"/>
      <c r="E9853" s="19"/>
      <c r="F9853" s="19">
        <v>0.30846709729414423</v>
      </c>
      <c r="G9853" s="19"/>
      <c r="H9853" s="19">
        <v>0.86038967392517107</v>
      </c>
      <c r="I9853" s="19"/>
      <c r="J9853" s="19">
        <v>0.30563785789378889</v>
      </c>
      <c r="K9853" s="19"/>
      <c r="L9853" s="19">
        <v>0.78649822434881211</v>
      </c>
      <c r="M9853" s="19"/>
      <c r="N9853" s="19">
        <v>1.3819933627053731</v>
      </c>
      <c r="O9853" s="19"/>
      <c r="P9853" s="50">
        <v>1.1624663295142967</v>
      </c>
      <c r="R9853" s="9" t="s">
        <v>0</v>
      </c>
    </row>
    <row r="9854" spans="2:18" x14ac:dyDescent="0.2">
      <c r="B9854" s="25">
        <v>9624</v>
      </c>
      <c r="C9854" s="193"/>
      <c r="D9854" s="19">
        <v>1.3200325673125337</v>
      </c>
      <c r="E9854" s="19"/>
      <c r="F9854" s="19">
        <v>0.44892333803726286</v>
      </c>
      <c r="G9854" s="19"/>
      <c r="H9854" s="19">
        <v>0.45050958498360583</v>
      </c>
      <c r="I9854" s="19"/>
      <c r="J9854" s="19">
        <v>0.74801160045390658</v>
      </c>
      <c r="K9854" s="19"/>
      <c r="L9854" s="19">
        <v>0.54406791046195113</v>
      </c>
      <c r="M9854" s="19"/>
      <c r="N9854" s="19">
        <v>1.5323769120175816</v>
      </c>
      <c r="O9854" s="19"/>
      <c r="P9854" s="50">
        <v>0.46589827095566472</v>
      </c>
      <c r="R9854" s="9" t="s">
        <v>0</v>
      </c>
    </row>
    <row r="9855" spans="2:18" x14ac:dyDescent="0.2">
      <c r="B9855" s="25">
        <v>9625</v>
      </c>
      <c r="C9855" s="193"/>
      <c r="D9855" s="19">
        <v>0.33074219132837512</v>
      </c>
      <c r="E9855" s="19">
        <v>0.51825953887604359</v>
      </c>
      <c r="F9855" s="19"/>
      <c r="G9855" s="19">
        <v>0.92081467359824853</v>
      </c>
      <c r="H9855" s="19"/>
      <c r="I9855" s="19">
        <v>0.37829100276687005</v>
      </c>
      <c r="J9855" s="19"/>
      <c r="K9855" s="19">
        <v>0.6021560786468505</v>
      </c>
      <c r="L9855" s="19"/>
      <c r="M9855" s="19">
        <v>0.19348143252376504</v>
      </c>
      <c r="N9855" s="19"/>
      <c r="O9855" s="19">
        <v>0.20315684553192018</v>
      </c>
      <c r="P9855" s="50"/>
      <c r="R9855" s="9" t="s">
        <v>0</v>
      </c>
    </row>
    <row r="9856" spans="2:18" x14ac:dyDescent="0.2">
      <c r="B9856" s="25">
        <v>9626</v>
      </c>
      <c r="C9856" s="193">
        <v>2.4423710058526211</v>
      </c>
      <c r="D9856" s="19"/>
      <c r="E9856" s="19">
        <v>1.9494689310160003</v>
      </c>
      <c r="F9856" s="19"/>
      <c r="G9856" s="19">
        <v>1.9795770271956226</v>
      </c>
      <c r="H9856" s="19"/>
      <c r="I9856" s="19">
        <v>1.125563883530502</v>
      </c>
      <c r="J9856" s="19"/>
      <c r="K9856" s="19">
        <v>1.7108854051971671</v>
      </c>
      <c r="L9856" s="19"/>
      <c r="M9856" s="19">
        <v>1.6640770463995267</v>
      </c>
      <c r="N9856" s="19"/>
      <c r="O9856" s="19">
        <v>2.5048214740632275</v>
      </c>
      <c r="P9856" s="50"/>
      <c r="R9856" s="9" t="s">
        <v>0</v>
      </c>
    </row>
    <row r="9857" spans="2:18" x14ac:dyDescent="0.2">
      <c r="B9857" s="25">
        <v>9627</v>
      </c>
      <c r="C9857" s="193"/>
      <c r="D9857" s="19">
        <v>0.80984402806920919</v>
      </c>
      <c r="E9857" s="19"/>
      <c r="F9857" s="19">
        <v>1.4277395672775426</v>
      </c>
      <c r="G9857" s="19">
        <v>5.3625945077261414E-2</v>
      </c>
      <c r="H9857" s="19"/>
      <c r="I9857" s="19"/>
      <c r="J9857" s="19">
        <v>1.0091451953286839</v>
      </c>
      <c r="K9857" s="19">
        <v>0.52517732531486938</v>
      </c>
      <c r="L9857" s="19"/>
      <c r="M9857" s="19"/>
      <c r="N9857" s="19">
        <v>0.25581461646377263</v>
      </c>
      <c r="O9857" s="19"/>
      <c r="P9857" s="50">
        <v>8.54729763278997E-2</v>
      </c>
      <c r="R9857" s="9" t="s">
        <v>0</v>
      </c>
    </row>
    <row r="9858" spans="2:18" x14ac:dyDescent="0.2">
      <c r="B9858" s="25">
        <v>9628</v>
      </c>
      <c r="C9858" s="193"/>
      <c r="D9858" s="19">
        <v>0.87696309401727934</v>
      </c>
      <c r="E9858" s="19"/>
      <c r="F9858" s="19">
        <v>0.92074272920326583</v>
      </c>
      <c r="G9858" s="19"/>
      <c r="H9858" s="19">
        <v>0.55131307489012338</v>
      </c>
      <c r="I9858" s="19"/>
      <c r="J9858" s="19">
        <v>1.2297899726053292</v>
      </c>
      <c r="K9858" s="19"/>
      <c r="L9858" s="19">
        <v>0.16700179483675529</v>
      </c>
      <c r="M9858" s="19"/>
      <c r="N9858" s="19">
        <v>0.61478890473193182</v>
      </c>
      <c r="O9858" s="19"/>
      <c r="P9858" s="50">
        <v>1.2143611677967288</v>
      </c>
      <c r="R9858" s="9" t="s">
        <v>0</v>
      </c>
    </row>
    <row r="9859" spans="2:18" x14ac:dyDescent="0.2">
      <c r="B9859" s="25">
        <v>9629</v>
      </c>
      <c r="C9859" s="193">
        <v>0.63906698647515425</v>
      </c>
      <c r="D9859" s="19"/>
      <c r="E9859" s="19">
        <v>1.324747587779284</v>
      </c>
      <c r="F9859" s="19"/>
      <c r="G9859" s="19">
        <v>0.23486549049401823</v>
      </c>
      <c r="H9859" s="19"/>
      <c r="I9859" s="19">
        <v>0.71274139448064611</v>
      </c>
      <c r="J9859" s="19"/>
      <c r="K9859" s="19">
        <v>0.33118868232932752</v>
      </c>
      <c r="L9859" s="19"/>
      <c r="M9859" s="19">
        <v>0.88665004967222838</v>
      </c>
      <c r="N9859" s="19"/>
      <c r="O9859" s="19"/>
      <c r="P9859" s="50">
        <v>3.0537734115094105E-2</v>
      </c>
      <c r="R9859" s="9" t="s">
        <v>0</v>
      </c>
    </row>
    <row r="9860" spans="2:18" x14ac:dyDescent="0.2">
      <c r="B9860" s="25">
        <v>9630</v>
      </c>
      <c r="C9860" s="193">
        <v>1.6716270715182036</v>
      </c>
      <c r="D9860" s="19"/>
      <c r="E9860" s="19">
        <v>1.0767211976439974</v>
      </c>
      <c r="F9860" s="19"/>
      <c r="G9860" s="19">
        <v>1.5844299110167466</v>
      </c>
      <c r="H9860" s="19"/>
      <c r="I9860" s="19">
        <v>1.5217906579945</v>
      </c>
      <c r="J9860" s="19"/>
      <c r="K9860" s="19">
        <v>1.3209095364937857</v>
      </c>
      <c r="L9860" s="19"/>
      <c r="M9860" s="19">
        <v>1.3290428993443657</v>
      </c>
      <c r="N9860" s="19"/>
      <c r="O9860" s="19">
        <v>1.3149250168411073</v>
      </c>
      <c r="P9860" s="50"/>
      <c r="R9860" s="9" t="s">
        <v>0</v>
      </c>
    </row>
    <row r="9861" spans="2:18" x14ac:dyDescent="0.2">
      <c r="B9861" s="25">
        <v>9631</v>
      </c>
      <c r="C9861" s="193">
        <v>1.1602432250919039</v>
      </c>
      <c r="D9861" s="19"/>
      <c r="E9861" s="19">
        <v>0.76865679648885099</v>
      </c>
      <c r="F9861" s="19"/>
      <c r="G9861" s="19">
        <v>0.46098251233719584</v>
      </c>
      <c r="H9861" s="19"/>
      <c r="I9861" s="19">
        <v>1.5359823462635875</v>
      </c>
      <c r="J9861" s="19"/>
      <c r="K9861" s="19">
        <v>0.94180462625161054</v>
      </c>
      <c r="L9861" s="19"/>
      <c r="M9861" s="19">
        <v>0.60995676374455643</v>
      </c>
      <c r="N9861" s="19"/>
      <c r="O9861" s="19">
        <v>0.38996367713115193</v>
      </c>
      <c r="P9861" s="50"/>
      <c r="R9861" s="9" t="s">
        <v>0</v>
      </c>
    </row>
    <row r="9862" spans="2:18" x14ac:dyDescent="0.2">
      <c r="B9862" s="25">
        <v>9632</v>
      </c>
      <c r="C9862" s="193"/>
      <c r="D9862" s="19">
        <v>1.7571309763410194</v>
      </c>
      <c r="E9862" s="19"/>
      <c r="F9862" s="19">
        <v>0.98389959109753433</v>
      </c>
      <c r="G9862" s="19"/>
      <c r="H9862" s="19">
        <v>1.0639776367551572</v>
      </c>
      <c r="I9862" s="19"/>
      <c r="J9862" s="19">
        <v>0.3616226426031563</v>
      </c>
      <c r="K9862" s="19"/>
      <c r="L9862" s="19">
        <v>1.3844278134924317</v>
      </c>
      <c r="M9862" s="19"/>
      <c r="N9862" s="19">
        <v>1.5191331467795586</v>
      </c>
      <c r="O9862" s="19"/>
      <c r="P9862" s="50">
        <v>1.4662180200131256</v>
      </c>
      <c r="R9862" s="9" t="s">
        <v>0</v>
      </c>
    </row>
    <row r="9863" spans="2:18" x14ac:dyDescent="0.2">
      <c r="B9863" s="25">
        <v>9633</v>
      </c>
      <c r="C9863" s="193">
        <v>2.591565195057503E-2</v>
      </c>
      <c r="D9863" s="19"/>
      <c r="E9863" s="19"/>
      <c r="F9863" s="19">
        <v>3.6954221612296168E-2</v>
      </c>
      <c r="G9863" s="19"/>
      <c r="H9863" s="19">
        <v>7.6433833894109571E-2</v>
      </c>
      <c r="I9863" s="19">
        <v>0.69522940427411417</v>
      </c>
      <c r="J9863" s="19"/>
      <c r="K9863" s="19"/>
      <c r="L9863" s="19">
        <v>0.97246862586848803</v>
      </c>
      <c r="M9863" s="19"/>
      <c r="N9863" s="19">
        <v>0.36920074858915392</v>
      </c>
      <c r="O9863" s="19">
        <v>0.25778583820876672</v>
      </c>
      <c r="P9863" s="50"/>
      <c r="R9863" s="9" t="s">
        <v>0</v>
      </c>
    </row>
    <row r="9864" spans="2:18" x14ac:dyDescent="0.2">
      <c r="B9864" s="25">
        <v>9634</v>
      </c>
      <c r="C9864" s="193">
        <v>0.37985744121314419</v>
      </c>
      <c r="D9864" s="19"/>
      <c r="E9864" s="19"/>
      <c r="F9864" s="19">
        <v>0.56891338512879452</v>
      </c>
      <c r="G9864" s="19"/>
      <c r="H9864" s="19">
        <v>0.57360143631874272</v>
      </c>
      <c r="I9864" s="19">
        <v>0.26518395885725793</v>
      </c>
      <c r="J9864" s="19"/>
      <c r="K9864" s="19"/>
      <c r="L9864" s="19">
        <v>2.1783139855494439E-2</v>
      </c>
      <c r="M9864" s="19">
        <v>0.3150323047061877</v>
      </c>
      <c r="N9864" s="19"/>
      <c r="O9864" s="19">
        <v>0.46914445717750386</v>
      </c>
      <c r="P9864" s="50"/>
      <c r="R9864" s="9" t="s">
        <v>0</v>
      </c>
    </row>
    <row r="9865" spans="2:18" x14ac:dyDescent="0.2">
      <c r="B9865" s="25">
        <v>9635</v>
      </c>
      <c r="C9865" s="193">
        <v>0.1255541042988671</v>
      </c>
      <c r="D9865" s="19"/>
      <c r="E9865" s="19"/>
      <c r="F9865" s="19">
        <v>4.8127293493981767E-2</v>
      </c>
      <c r="G9865" s="19"/>
      <c r="H9865" s="19">
        <v>0.83419640811683049</v>
      </c>
      <c r="I9865" s="19">
        <v>0.24714933707294118</v>
      </c>
      <c r="J9865" s="19"/>
      <c r="K9865" s="19"/>
      <c r="L9865" s="19">
        <v>5.3520528213933355E-2</v>
      </c>
      <c r="M9865" s="19"/>
      <c r="N9865" s="19">
        <v>0.66652388438340704</v>
      </c>
      <c r="O9865" s="19"/>
      <c r="P9865" s="50">
        <v>0.42832134626633306</v>
      </c>
      <c r="R9865" s="9" t="s">
        <v>0</v>
      </c>
    </row>
    <row r="9866" spans="2:18" x14ac:dyDescent="0.2">
      <c r="B9866" s="25">
        <v>9636</v>
      </c>
      <c r="C9866" s="193">
        <v>1.9654254003919569E-2</v>
      </c>
      <c r="D9866" s="19"/>
      <c r="E9866" s="19"/>
      <c r="F9866" s="19">
        <v>0.17101438655373599</v>
      </c>
      <c r="G9866" s="19">
        <v>0.24667216322805585</v>
      </c>
      <c r="H9866" s="19"/>
      <c r="I9866" s="19"/>
      <c r="J9866" s="19">
        <v>0.22517915330412452</v>
      </c>
      <c r="K9866" s="19"/>
      <c r="L9866" s="19">
        <v>0.73626580612067427</v>
      </c>
      <c r="M9866" s="19"/>
      <c r="N9866" s="19">
        <v>1.0238697303773381</v>
      </c>
      <c r="O9866" s="19"/>
      <c r="P9866" s="50">
        <v>0.13696639554112036</v>
      </c>
      <c r="R9866" s="9" t="s">
        <v>0</v>
      </c>
    </row>
    <row r="9867" spans="2:18" x14ac:dyDescent="0.2">
      <c r="B9867" s="25">
        <v>9637</v>
      </c>
      <c r="C9867" s="193">
        <v>0.28383628034438019</v>
      </c>
      <c r="D9867" s="19"/>
      <c r="E9867" s="19">
        <v>0.59806544548021123</v>
      </c>
      <c r="F9867" s="19"/>
      <c r="G9867" s="19">
        <v>0.72842827581252934</v>
      </c>
      <c r="H9867" s="19"/>
      <c r="I9867" s="19">
        <v>1.0730634865053084</v>
      </c>
      <c r="J9867" s="19"/>
      <c r="K9867" s="19">
        <v>1.0677788945741233</v>
      </c>
      <c r="L9867" s="19"/>
      <c r="M9867" s="19">
        <v>1.2938147280558978</v>
      </c>
      <c r="N9867" s="19"/>
      <c r="O9867" s="19">
        <v>1.4698212452124524</v>
      </c>
      <c r="P9867" s="50"/>
      <c r="R9867" s="9" t="s">
        <v>0</v>
      </c>
    </row>
    <row r="9868" spans="2:18" x14ac:dyDescent="0.2">
      <c r="B9868" s="25">
        <v>9638</v>
      </c>
      <c r="C9868" s="193">
        <v>0.76201447445781034</v>
      </c>
      <c r="D9868" s="19"/>
      <c r="E9868" s="19">
        <v>1.4683911972265342</v>
      </c>
      <c r="F9868" s="19"/>
      <c r="G9868" s="19">
        <v>1.2389554959255442</v>
      </c>
      <c r="H9868" s="19"/>
      <c r="I9868" s="19">
        <v>0.6139493629069086</v>
      </c>
      <c r="J9868" s="19"/>
      <c r="K9868" s="19">
        <v>0.51663290581122834</v>
      </c>
      <c r="L9868" s="19"/>
      <c r="M9868" s="19">
        <v>0.82496618097052021</v>
      </c>
      <c r="N9868" s="19"/>
      <c r="O9868" s="19">
        <v>0.50622326711147403</v>
      </c>
      <c r="P9868" s="50"/>
      <c r="R9868" s="9" t="s">
        <v>0</v>
      </c>
    </row>
    <row r="9869" spans="2:18" x14ac:dyDescent="0.2">
      <c r="B9869" s="25">
        <v>9639</v>
      </c>
      <c r="C9869" s="193"/>
      <c r="D9869" s="19">
        <v>1.1535805466597073</v>
      </c>
      <c r="E9869" s="19"/>
      <c r="F9869" s="19">
        <v>0.95327159797432204</v>
      </c>
      <c r="G9869" s="19"/>
      <c r="H9869" s="19">
        <v>1.138755679248745</v>
      </c>
      <c r="I9869" s="19"/>
      <c r="J9869" s="19">
        <v>1.1135690757433474</v>
      </c>
      <c r="K9869" s="19"/>
      <c r="L9869" s="19">
        <v>0.6279518935009526</v>
      </c>
      <c r="M9869" s="19"/>
      <c r="N9869" s="19">
        <v>0.43733200134100059</v>
      </c>
      <c r="O9869" s="19"/>
      <c r="P9869" s="50">
        <v>0.51631466951551475</v>
      </c>
      <c r="R9869" s="9" t="s">
        <v>0</v>
      </c>
    </row>
    <row r="9870" spans="2:18" x14ac:dyDescent="0.2">
      <c r="B9870" s="25">
        <v>9640</v>
      </c>
      <c r="C9870" s="193"/>
      <c r="D9870" s="19">
        <v>0.71994009130423464</v>
      </c>
      <c r="E9870" s="19">
        <v>0.48785732524023034</v>
      </c>
      <c r="F9870" s="19"/>
      <c r="G9870" s="19">
        <v>0.30478703236321841</v>
      </c>
      <c r="H9870" s="19"/>
      <c r="I9870" s="19"/>
      <c r="J9870" s="19">
        <v>0.1848567753879139</v>
      </c>
      <c r="K9870" s="19"/>
      <c r="L9870" s="19">
        <v>1.5082388604794692</v>
      </c>
      <c r="M9870" s="19"/>
      <c r="N9870" s="19">
        <v>0.64664179905937624</v>
      </c>
      <c r="O9870" s="19"/>
      <c r="P9870" s="50">
        <v>0.40550054307031991</v>
      </c>
      <c r="R9870" s="9" t="s">
        <v>0</v>
      </c>
    </row>
    <row r="9871" spans="2:18" x14ac:dyDescent="0.2">
      <c r="B9871" s="25">
        <v>9641</v>
      </c>
      <c r="C9871" s="193">
        <v>0.16724542095648462</v>
      </c>
      <c r="D9871" s="19"/>
      <c r="E9871" s="19">
        <v>0.58509125695108244</v>
      </c>
      <c r="F9871" s="19"/>
      <c r="G9871" s="19">
        <v>8.5223263620764905E-2</v>
      </c>
      <c r="H9871" s="19"/>
      <c r="I9871" s="19">
        <v>0.37888527245302939</v>
      </c>
      <c r="J9871" s="19"/>
      <c r="K9871" s="19"/>
      <c r="L9871" s="19">
        <v>5.8026616054839539E-2</v>
      </c>
      <c r="M9871" s="19">
        <v>0.86670425910725735</v>
      </c>
      <c r="N9871" s="19"/>
      <c r="O9871" s="19">
        <v>0.37324410372419686</v>
      </c>
      <c r="P9871" s="50"/>
      <c r="R9871" s="9" t="s">
        <v>0</v>
      </c>
    </row>
    <row r="9872" spans="2:18" x14ac:dyDescent="0.2">
      <c r="B9872" s="25">
        <v>9642</v>
      </c>
      <c r="C9872" s="193"/>
      <c r="D9872" s="19">
        <v>0.70394448775037521</v>
      </c>
      <c r="E9872" s="19"/>
      <c r="F9872" s="19">
        <v>1.4123493296870639</v>
      </c>
      <c r="G9872" s="19"/>
      <c r="H9872" s="19">
        <v>1.2540746327043504</v>
      </c>
      <c r="I9872" s="19"/>
      <c r="J9872" s="19">
        <v>1.0200648163714734</v>
      </c>
      <c r="K9872" s="19"/>
      <c r="L9872" s="19">
        <v>1.7676443786220204</v>
      </c>
      <c r="M9872" s="19"/>
      <c r="N9872" s="19">
        <v>1.0705087590795335</v>
      </c>
      <c r="O9872" s="19"/>
      <c r="P9872" s="50">
        <v>1.9425017592474667</v>
      </c>
      <c r="R9872" s="9" t="s">
        <v>0</v>
      </c>
    </row>
    <row r="9873" spans="2:18" x14ac:dyDescent="0.2">
      <c r="B9873" s="25">
        <v>9643</v>
      </c>
      <c r="C9873" s="193">
        <v>0.66616895063018766</v>
      </c>
      <c r="D9873" s="19"/>
      <c r="E9873" s="19"/>
      <c r="F9873" s="19">
        <v>0.30313965778545088</v>
      </c>
      <c r="G9873" s="19">
        <v>1.1665120433675182</v>
      </c>
      <c r="H9873" s="19"/>
      <c r="I9873" s="19">
        <v>0.71543716541719493</v>
      </c>
      <c r="J9873" s="19"/>
      <c r="K9873" s="19"/>
      <c r="L9873" s="19">
        <v>0.76518972093900184</v>
      </c>
      <c r="M9873" s="19">
        <v>0.81797496924878565</v>
      </c>
      <c r="N9873" s="19"/>
      <c r="O9873" s="19">
        <v>0.44442035725562817</v>
      </c>
      <c r="P9873" s="50"/>
      <c r="R9873" s="9" t="s">
        <v>0</v>
      </c>
    </row>
    <row r="9874" spans="2:18" x14ac:dyDescent="0.2">
      <c r="B9874" s="25">
        <v>9644</v>
      </c>
      <c r="C9874" s="193"/>
      <c r="D9874" s="19">
        <v>0.25965080419451669</v>
      </c>
      <c r="E9874" s="19"/>
      <c r="F9874" s="19">
        <v>0.81597120917855726</v>
      </c>
      <c r="G9874" s="19"/>
      <c r="H9874" s="19">
        <v>1.0245031320814417</v>
      </c>
      <c r="I9874" s="19"/>
      <c r="J9874" s="19">
        <v>1.1650229041092097</v>
      </c>
      <c r="K9874" s="19"/>
      <c r="L9874" s="19">
        <v>2.0096448161558644</v>
      </c>
      <c r="M9874" s="19"/>
      <c r="N9874" s="19">
        <v>1.0420441872404833</v>
      </c>
      <c r="O9874" s="19"/>
      <c r="P9874" s="50">
        <v>1.5482591521961562</v>
      </c>
      <c r="R9874" s="9" t="s">
        <v>0</v>
      </c>
    </row>
    <row r="9875" spans="2:18" x14ac:dyDescent="0.2">
      <c r="B9875" s="25">
        <v>9645</v>
      </c>
      <c r="C9875" s="193">
        <v>1.3120430481288841</v>
      </c>
      <c r="D9875" s="19"/>
      <c r="E9875" s="19">
        <v>1.7927846880396012</v>
      </c>
      <c r="F9875" s="19"/>
      <c r="G9875" s="19">
        <v>1.8663719058177441</v>
      </c>
      <c r="H9875" s="19"/>
      <c r="I9875" s="19">
        <v>1.6538186448721974</v>
      </c>
      <c r="J9875" s="19"/>
      <c r="K9875" s="19">
        <v>1.3159852791770896</v>
      </c>
      <c r="L9875" s="19"/>
      <c r="M9875" s="19">
        <v>0.9141625039270932</v>
      </c>
      <c r="N9875" s="19"/>
      <c r="O9875" s="19">
        <v>0.85989915130494043</v>
      </c>
      <c r="P9875" s="50"/>
      <c r="R9875" s="9" t="s">
        <v>0</v>
      </c>
    </row>
    <row r="9876" spans="2:18" x14ac:dyDescent="0.2">
      <c r="B9876" s="25">
        <v>9646</v>
      </c>
      <c r="C9876" s="193"/>
      <c r="D9876" s="19">
        <v>1.2625791248061</v>
      </c>
      <c r="E9876" s="19"/>
      <c r="F9876" s="19">
        <v>2.4964258076940409</v>
      </c>
      <c r="G9876" s="19"/>
      <c r="H9876" s="19">
        <v>2.1679845024965707</v>
      </c>
      <c r="I9876" s="19"/>
      <c r="J9876" s="19">
        <v>2.0311624734003333</v>
      </c>
      <c r="K9876" s="19"/>
      <c r="L9876" s="19">
        <v>2.2084622773836426</v>
      </c>
      <c r="M9876" s="19"/>
      <c r="N9876" s="19">
        <v>1.4246654432885191</v>
      </c>
      <c r="O9876" s="19"/>
      <c r="P9876" s="50">
        <v>1.6698011558595565</v>
      </c>
      <c r="R9876" s="9" t="s">
        <v>0</v>
      </c>
    </row>
    <row r="9877" spans="2:18" x14ac:dyDescent="0.2">
      <c r="B9877" s="25">
        <v>9647</v>
      </c>
      <c r="C9877" s="193"/>
      <c r="D9877" s="19">
        <v>0.46838191611509122</v>
      </c>
      <c r="E9877" s="19"/>
      <c r="F9877" s="19">
        <v>0.28534025618183317</v>
      </c>
      <c r="G9877" s="19">
        <v>0.25225990280099964</v>
      </c>
      <c r="H9877" s="19"/>
      <c r="I9877" s="19"/>
      <c r="J9877" s="19">
        <v>0.43281703427378765</v>
      </c>
      <c r="K9877" s="19">
        <v>0.25839349410485785</v>
      </c>
      <c r="L9877" s="19"/>
      <c r="M9877" s="19">
        <v>0.64112281335271404</v>
      </c>
      <c r="N9877" s="19"/>
      <c r="O9877" s="19"/>
      <c r="P9877" s="50">
        <v>0.61130649340555621</v>
      </c>
      <c r="R9877" s="9" t="s">
        <v>0</v>
      </c>
    </row>
    <row r="9878" spans="2:18" x14ac:dyDescent="0.2">
      <c r="B9878" s="25">
        <v>9648</v>
      </c>
      <c r="C9878" s="193"/>
      <c r="D9878" s="19">
        <v>0.7376294916092494</v>
      </c>
      <c r="E9878" s="19"/>
      <c r="F9878" s="19">
        <v>0.14757281912431305</v>
      </c>
      <c r="G9878" s="19"/>
      <c r="H9878" s="19">
        <v>0.59921038928865455</v>
      </c>
      <c r="I9878" s="19">
        <v>0.206772208188399</v>
      </c>
      <c r="J9878" s="19"/>
      <c r="K9878" s="19">
        <v>0.77289449061500903</v>
      </c>
      <c r="L9878" s="19"/>
      <c r="M9878" s="19"/>
      <c r="N9878" s="19">
        <v>0.17347777756200383</v>
      </c>
      <c r="O9878" s="19">
        <v>8.8761411510989374E-2</v>
      </c>
      <c r="P9878" s="50"/>
      <c r="R9878" s="9" t="s">
        <v>0</v>
      </c>
    </row>
    <row r="9879" spans="2:18" x14ac:dyDescent="0.2">
      <c r="B9879" s="25">
        <v>9649</v>
      </c>
      <c r="C9879" s="193"/>
      <c r="D9879" s="19">
        <v>0.10386399487027737</v>
      </c>
      <c r="E9879" s="19"/>
      <c r="F9879" s="19">
        <v>0.43927474182448323</v>
      </c>
      <c r="G9879" s="19">
        <v>8.9414532325172477E-2</v>
      </c>
      <c r="H9879" s="19"/>
      <c r="I9879" s="19"/>
      <c r="J9879" s="19">
        <v>0.21820924221192475</v>
      </c>
      <c r="K9879" s="19"/>
      <c r="L9879" s="19">
        <v>5.2691130184656453E-2</v>
      </c>
      <c r="M9879" s="19"/>
      <c r="N9879" s="19">
        <v>6.5678973663428036E-2</v>
      </c>
      <c r="O9879" s="19"/>
      <c r="P9879" s="50">
        <v>0.13855982009829049</v>
      </c>
      <c r="R9879" s="9" t="s">
        <v>0</v>
      </c>
    </row>
    <row r="9880" spans="2:18" x14ac:dyDescent="0.2">
      <c r="B9880" s="25">
        <v>9650</v>
      </c>
      <c r="C9880" s="193">
        <v>0.98463535846301398</v>
      </c>
      <c r="D9880" s="19"/>
      <c r="E9880" s="19">
        <v>1.4070234917231788</v>
      </c>
      <c r="F9880" s="19"/>
      <c r="G9880" s="19">
        <v>0.69062993760427338</v>
      </c>
      <c r="H9880" s="19"/>
      <c r="I9880" s="19">
        <v>1.0048822606062473</v>
      </c>
      <c r="J9880" s="19"/>
      <c r="K9880" s="19">
        <v>1.6278514064330969</v>
      </c>
      <c r="L9880" s="19"/>
      <c r="M9880" s="19">
        <v>1.184454868640118</v>
      </c>
      <c r="N9880" s="19"/>
      <c r="O9880" s="19">
        <v>1.7150230747323691</v>
      </c>
      <c r="P9880" s="50"/>
      <c r="R9880" s="9" t="s">
        <v>0</v>
      </c>
    </row>
    <row r="9881" spans="2:18" x14ac:dyDescent="0.2">
      <c r="B9881" s="25">
        <v>9651</v>
      </c>
      <c r="C9881" s="193"/>
      <c r="D9881" s="19">
        <v>2.6434914505381033</v>
      </c>
      <c r="E9881" s="19"/>
      <c r="F9881" s="19">
        <v>2.0239701163404642</v>
      </c>
      <c r="G9881" s="19"/>
      <c r="H9881" s="19">
        <v>2.5573571148394278</v>
      </c>
      <c r="I9881" s="19"/>
      <c r="J9881" s="19">
        <v>2.2831113827869203</v>
      </c>
      <c r="K9881" s="19"/>
      <c r="L9881" s="19">
        <v>2.1193337945985751</v>
      </c>
      <c r="M9881" s="19"/>
      <c r="N9881" s="19">
        <v>1.9271305237178327</v>
      </c>
      <c r="O9881" s="19"/>
      <c r="P9881" s="50">
        <v>1.7671691383881076</v>
      </c>
      <c r="R9881" s="9" t="s">
        <v>0</v>
      </c>
    </row>
    <row r="9882" spans="2:18" x14ac:dyDescent="0.2">
      <c r="B9882" s="25">
        <v>9652</v>
      </c>
      <c r="C9882" s="193">
        <v>2.0249009749827152</v>
      </c>
      <c r="D9882" s="19"/>
      <c r="E9882" s="19">
        <v>0.94773914345338617</v>
      </c>
      <c r="F9882" s="19"/>
      <c r="G9882" s="19">
        <v>1.6655594633731539</v>
      </c>
      <c r="H9882" s="19"/>
      <c r="I9882" s="19">
        <v>1.8171253246250583</v>
      </c>
      <c r="J9882" s="19"/>
      <c r="K9882" s="19">
        <v>1.5547940543325538</v>
      </c>
      <c r="L9882" s="19"/>
      <c r="M9882" s="19">
        <v>1.5765980327739573</v>
      </c>
      <c r="N9882" s="19"/>
      <c r="O9882" s="19">
        <v>1.1820275727687475</v>
      </c>
      <c r="P9882" s="50"/>
      <c r="R9882" s="9" t="s">
        <v>0</v>
      </c>
    </row>
    <row r="9883" spans="2:18" x14ac:dyDescent="0.2">
      <c r="B9883" s="25">
        <v>9653</v>
      </c>
      <c r="C9883" s="193"/>
      <c r="D9883" s="19">
        <v>0.96730234428727369</v>
      </c>
      <c r="E9883" s="19"/>
      <c r="F9883" s="19">
        <v>0.6580763840238153</v>
      </c>
      <c r="G9883" s="19">
        <v>0.77775454061142102</v>
      </c>
      <c r="H9883" s="19"/>
      <c r="I9883" s="19">
        <v>0.55205629367640918</v>
      </c>
      <c r="J9883" s="19"/>
      <c r="K9883" s="19"/>
      <c r="L9883" s="19">
        <v>0.64169568043975334</v>
      </c>
      <c r="M9883" s="19"/>
      <c r="N9883" s="19">
        <v>1.0475101276948053</v>
      </c>
      <c r="O9883" s="19"/>
      <c r="P9883" s="50">
        <v>0.68424633662200351</v>
      </c>
      <c r="R9883" s="9" t="s">
        <v>0</v>
      </c>
    </row>
    <row r="9884" spans="2:18" x14ac:dyDescent="0.2">
      <c r="B9884" s="25">
        <v>9654</v>
      </c>
      <c r="C9884" s="193"/>
      <c r="D9884" s="19">
        <v>9.3956641066677352E-2</v>
      </c>
      <c r="E9884" s="19">
        <v>0.18716863243996748</v>
      </c>
      <c r="F9884" s="19"/>
      <c r="G9884" s="19">
        <v>0.5671005641298984</v>
      </c>
      <c r="H9884" s="19"/>
      <c r="I9884" s="19">
        <v>0.66204868401022021</v>
      </c>
      <c r="J9884" s="19"/>
      <c r="K9884" s="19"/>
      <c r="L9884" s="19">
        <v>0.41109805492430451</v>
      </c>
      <c r="M9884" s="19">
        <v>0.76219764516204824</v>
      </c>
      <c r="N9884" s="19"/>
      <c r="O9884" s="19">
        <v>0.76342899717715851</v>
      </c>
      <c r="P9884" s="50"/>
      <c r="R9884" s="9" t="s">
        <v>0</v>
      </c>
    </row>
    <row r="9885" spans="2:18" x14ac:dyDescent="0.2">
      <c r="B9885" s="25">
        <v>9655</v>
      </c>
      <c r="C9885" s="193"/>
      <c r="D9885" s="19">
        <v>0.22272011862191554</v>
      </c>
      <c r="E9885" s="19"/>
      <c r="F9885" s="19">
        <v>1.0847696714338078</v>
      </c>
      <c r="G9885" s="19">
        <v>0.24690779015017267</v>
      </c>
      <c r="H9885" s="19"/>
      <c r="I9885" s="19">
        <v>0.38009079917173133</v>
      </c>
      <c r="J9885" s="19"/>
      <c r="K9885" s="19"/>
      <c r="L9885" s="19">
        <v>0.52829603499162237</v>
      </c>
      <c r="M9885" s="19"/>
      <c r="N9885" s="19">
        <v>0.64967433143152309</v>
      </c>
      <c r="O9885" s="19"/>
      <c r="P9885" s="50">
        <v>0.10288125287254317</v>
      </c>
      <c r="R9885" s="9" t="s">
        <v>0</v>
      </c>
    </row>
    <row r="9886" spans="2:18" x14ac:dyDescent="0.2">
      <c r="B9886" s="25">
        <v>9656</v>
      </c>
      <c r="C9886" s="193">
        <v>0.59537641268606267</v>
      </c>
      <c r="D9886" s="19"/>
      <c r="E9886" s="19">
        <v>0.78509030857125017</v>
      </c>
      <c r="F9886" s="19"/>
      <c r="G9886" s="19"/>
      <c r="H9886" s="19">
        <v>0.22322090561177255</v>
      </c>
      <c r="I9886" s="19"/>
      <c r="J9886" s="19">
        <v>6.9088654088635362E-2</v>
      </c>
      <c r="K9886" s="19"/>
      <c r="L9886" s="19">
        <v>1.4235363944408195E-2</v>
      </c>
      <c r="M9886" s="19">
        <v>0.617157892530799</v>
      </c>
      <c r="N9886" s="19"/>
      <c r="O9886" s="19">
        <v>1.0489287952635469</v>
      </c>
      <c r="P9886" s="50"/>
      <c r="R9886" s="9" t="s">
        <v>0</v>
      </c>
    </row>
    <row r="9887" spans="2:18" x14ac:dyDescent="0.2">
      <c r="B9887" s="25">
        <v>9657</v>
      </c>
      <c r="C9887" s="193">
        <v>0.40575834463475863</v>
      </c>
      <c r="D9887" s="19"/>
      <c r="E9887" s="19"/>
      <c r="F9887" s="19">
        <v>0.687032729562158</v>
      </c>
      <c r="G9887" s="19"/>
      <c r="H9887" s="19">
        <v>0.57980073292772394</v>
      </c>
      <c r="I9887" s="19">
        <v>0.76368846158520853</v>
      </c>
      <c r="J9887" s="19"/>
      <c r="K9887" s="19">
        <v>0.25416096952848327</v>
      </c>
      <c r="L9887" s="19"/>
      <c r="M9887" s="19">
        <v>0.770755366513319</v>
      </c>
      <c r="N9887" s="19"/>
      <c r="O9887" s="19">
        <v>0.33221578465594348</v>
      </c>
      <c r="P9887" s="50"/>
      <c r="R9887" s="9" t="s">
        <v>0</v>
      </c>
    </row>
    <row r="9888" spans="2:18" x14ac:dyDescent="0.2">
      <c r="B9888" s="25">
        <v>9658</v>
      </c>
      <c r="C9888" s="193">
        <v>0.56252198007201881</v>
      </c>
      <c r="D9888" s="19"/>
      <c r="E9888" s="19">
        <v>0.59139671310572106</v>
      </c>
      <c r="F9888" s="19"/>
      <c r="G9888" s="19">
        <v>0.53090025257423523</v>
      </c>
      <c r="H9888" s="19"/>
      <c r="I9888" s="19">
        <v>0.42017415072041442</v>
      </c>
      <c r="J9888" s="19"/>
      <c r="K9888" s="19">
        <v>1.1089498483031697</v>
      </c>
      <c r="L9888" s="19"/>
      <c r="M9888" s="19">
        <v>1.3940087264039254</v>
      </c>
      <c r="N9888" s="19"/>
      <c r="O9888" s="19">
        <v>0.71246030570373131</v>
      </c>
      <c r="P9888" s="50"/>
      <c r="R9888" s="9" t="s">
        <v>0</v>
      </c>
    </row>
    <row r="9889" spans="2:18" x14ac:dyDescent="0.2">
      <c r="B9889" s="25">
        <v>9659</v>
      </c>
      <c r="C9889" s="193">
        <v>2.8387534237215191E-2</v>
      </c>
      <c r="D9889" s="19"/>
      <c r="E9889" s="19">
        <v>0.72077458950930129</v>
      </c>
      <c r="F9889" s="19"/>
      <c r="G9889" s="19">
        <v>0.79678050891679775</v>
      </c>
      <c r="H9889" s="19"/>
      <c r="I9889" s="19">
        <v>0.37073099538576476</v>
      </c>
      <c r="J9889" s="19"/>
      <c r="K9889" s="19">
        <v>0.24113913529627365</v>
      </c>
      <c r="L9889" s="19"/>
      <c r="M9889" s="19">
        <v>0.8351591853916317</v>
      </c>
      <c r="N9889" s="19"/>
      <c r="O9889" s="19">
        <v>4.0914471649678791E-2</v>
      </c>
      <c r="P9889" s="50"/>
      <c r="R9889" s="9" t="s">
        <v>0</v>
      </c>
    </row>
    <row r="9890" spans="2:18" x14ac:dyDescent="0.2">
      <c r="B9890" s="25">
        <v>9660</v>
      </c>
      <c r="C9890" s="193">
        <v>0.23189790754591844</v>
      </c>
      <c r="D9890" s="19"/>
      <c r="E9890" s="19">
        <v>0.10937935818750165</v>
      </c>
      <c r="F9890" s="19"/>
      <c r="G9890" s="19">
        <v>0.90664953371418922</v>
      </c>
      <c r="H9890" s="19"/>
      <c r="I9890" s="19">
        <v>0.39024772523708223</v>
      </c>
      <c r="J9890" s="19"/>
      <c r="K9890" s="19">
        <v>0.13307212523288742</v>
      </c>
      <c r="L9890" s="19"/>
      <c r="M9890" s="19">
        <v>1.1862862257569837</v>
      </c>
      <c r="N9890" s="19"/>
      <c r="O9890" s="19"/>
      <c r="P9890" s="50">
        <v>1.9307592858785229E-2</v>
      </c>
      <c r="R9890" s="9" t="s">
        <v>0</v>
      </c>
    </row>
    <row r="9891" spans="2:18" x14ac:dyDescent="0.2">
      <c r="B9891" s="25">
        <v>9661</v>
      </c>
      <c r="C9891" s="193">
        <v>1.2164508391783235</v>
      </c>
      <c r="D9891" s="19"/>
      <c r="E9891" s="19">
        <v>0.93681541172802207</v>
      </c>
      <c r="F9891" s="19"/>
      <c r="G9891" s="19">
        <v>1.8528498561044149</v>
      </c>
      <c r="H9891" s="19"/>
      <c r="I9891" s="19">
        <v>1.2700568867893358</v>
      </c>
      <c r="J9891" s="19"/>
      <c r="K9891" s="19">
        <v>0.79144676416414317</v>
      </c>
      <c r="L9891" s="19"/>
      <c r="M9891" s="19">
        <v>0.76604944139081488</v>
      </c>
      <c r="N9891" s="19"/>
      <c r="O9891" s="19">
        <v>0.99929452599839474</v>
      </c>
      <c r="P9891" s="50"/>
      <c r="R9891" s="9" t="s">
        <v>0</v>
      </c>
    </row>
    <row r="9892" spans="2:18" x14ac:dyDescent="0.2">
      <c r="B9892" s="25">
        <v>9662</v>
      </c>
      <c r="C9892" s="193">
        <v>0.2447580145876079</v>
      </c>
      <c r="D9892" s="19"/>
      <c r="E9892" s="19"/>
      <c r="F9892" s="19">
        <v>0.4045054746683997</v>
      </c>
      <c r="G9892" s="19"/>
      <c r="H9892" s="19">
        <v>2.5352294624370619E-2</v>
      </c>
      <c r="I9892" s="19">
        <v>0.6518622662153214</v>
      </c>
      <c r="J9892" s="19"/>
      <c r="K9892" s="19"/>
      <c r="L9892" s="19">
        <v>0.23419510320928263</v>
      </c>
      <c r="M9892" s="19"/>
      <c r="N9892" s="19">
        <v>1.124894534830351</v>
      </c>
      <c r="O9892" s="19">
        <v>0.5760164837280487</v>
      </c>
      <c r="P9892" s="50"/>
      <c r="R9892" s="9" t="s">
        <v>0</v>
      </c>
    </row>
    <row r="9893" spans="2:18" x14ac:dyDescent="0.2">
      <c r="B9893" s="25">
        <v>9663</v>
      </c>
      <c r="C9893" s="193">
        <v>1.707237438852687</v>
      </c>
      <c r="D9893" s="19"/>
      <c r="E9893" s="19">
        <v>1.3310589805098836</v>
      </c>
      <c r="F9893" s="19"/>
      <c r="G9893" s="19">
        <v>0.54171485453761958</v>
      </c>
      <c r="H9893" s="19"/>
      <c r="I9893" s="19">
        <v>0.65756312497022462</v>
      </c>
      <c r="J9893" s="19"/>
      <c r="K9893" s="19">
        <v>1.5206061283317882</v>
      </c>
      <c r="L9893" s="19"/>
      <c r="M9893" s="19">
        <v>0.92947861329363779</v>
      </c>
      <c r="N9893" s="19"/>
      <c r="O9893" s="19">
        <v>1.972204807714627</v>
      </c>
      <c r="P9893" s="50"/>
      <c r="R9893" s="9" t="s">
        <v>0</v>
      </c>
    </row>
    <row r="9894" spans="2:18" x14ac:dyDescent="0.2">
      <c r="B9894" s="25">
        <v>9664</v>
      </c>
      <c r="C9894" s="193">
        <v>1.9142483738864111</v>
      </c>
      <c r="D9894" s="19"/>
      <c r="E9894" s="19">
        <v>0.69294872179072586</v>
      </c>
      <c r="F9894" s="19"/>
      <c r="G9894" s="19">
        <v>1.2040858366605707</v>
      </c>
      <c r="H9894" s="19"/>
      <c r="I9894" s="19">
        <v>1.3265338838147223</v>
      </c>
      <c r="J9894" s="19"/>
      <c r="K9894" s="19">
        <v>1.3213224820537099</v>
      </c>
      <c r="L9894" s="19"/>
      <c r="M9894" s="19">
        <v>2.1438716496336703</v>
      </c>
      <c r="N9894" s="19"/>
      <c r="O9894" s="19">
        <v>0.86751722745249615</v>
      </c>
      <c r="P9894" s="50"/>
      <c r="R9894" s="9" t="s">
        <v>0</v>
      </c>
    </row>
    <row r="9895" spans="2:18" x14ac:dyDescent="0.2">
      <c r="B9895" s="25">
        <v>9665</v>
      </c>
      <c r="C9895" s="193"/>
      <c r="D9895" s="19">
        <v>0.36494010333321975</v>
      </c>
      <c r="E9895" s="19">
        <v>0.54560868352921255</v>
      </c>
      <c r="F9895" s="19"/>
      <c r="G9895" s="19"/>
      <c r="H9895" s="19">
        <v>0.77146515689866146</v>
      </c>
      <c r="I9895" s="19"/>
      <c r="J9895" s="19">
        <v>0.70652185820620306</v>
      </c>
      <c r="K9895" s="19"/>
      <c r="L9895" s="19">
        <v>0.85651995169224415</v>
      </c>
      <c r="M9895" s="19">
        <v>0.27493119805698307</v>
      </c>
      <c r="N9895" s="19"/>
      <c r="O9895" s="19">
        <v>0.32673879560677105</v>
      </c>
      <c r="P9895" s="50"/>
      <c r="R9895" s="9" t="s">
        <v>0</v>
      </c>
    </row>
    <row r="9896" spans="2:18" x14ac:dyDescent="0.2">
      <c r="B9896" s="25">
        <v>9666</v>
      </c>
      <c r="C9896" s="193"/>
      <c r="D9896" s="19">
        <v>1.7498302208743171</v>
      </c>
      <c r="E9896" s="19"/>
      <c r="F9896" s="19">
        <v>1.3600012304075457</v>
      </c>
      <c r="G9896" s="19"/>
      <c r="H9896" s="19">
        <v>2.2917281210848941</v>
      </c>
      <c r="I9896" s="19"/>
      <c r="J9896" s="19">
        <v>2.3163293629516124</v>
      </c>
      <c r="K9896" s="19"/>
      <c r="L9896" s="19">
        <v>2.2887272376100865</v>
      </c>
      <c r="M9896" s="19"/>
      <c r="N9896" s="19">
        <v>1.9213557079051666</v>
      </c>
      <c r="O9896" s="19"/>
      <c r="P9896" s="50">
        <v>2.6791415550709541</v>
      </c>
      <c r="R9896" s="9" t="s">
        <v>0</v>
      </c>
    </row>
    <row r="9897" spans="2:18" x14ac:dyDescent="0.2">
      <c r="B9897" s="25">
        <v>9667</v>
      </c>
      <c r="C9897" s="193">
        <v>1.1883788358312366</v>
      </c>
      <c r="D9897" s="19"/>
      <c r="E9897" s="19">
        <v>1.1671582138930368</v>
      </c>
      <c r="F9897" s="19"/>
      <c r="G9897" s="19">
        <v>1.0362469952058488</v>
      </c>
      <c r="H9897" s="19"/>
      <c r="I9897" s="19">
        <v>1.7992290294070554</v>
      </c>
      <c r="J9897" s="19"/>
      <c r="K9897" s="19">
        <v>1.1414532518932776</v>
      </c>
      <c r="L9897" s="19"/>
      <c r="M9897" s="19">
        <v>2.4283025467725445</v>
      </c>
      <c r="N9897" s="19"/>
      <c r="O9897" s="19">
        <v>2.2937036829682218</v>
      </c>
      <c r="P9897" s="50"/>
      <c r="R9897" s="9" t="s">
        <v>0</v>
      </c>
    </row>
    <row r="9898" spans="2:18" x14ac:dyDescent="0.2">
      <c r="B9898" s="25">
        <v>9668</v>
      </c>
      <c r="C9898" s="193"/>
      <c r="D9898" s="19">
        <v>1.290394578437001E-2</v>
      </c>
      <c r="E9898" s="19">
        <v>1.1447778725870037</v>
      </c>
      <c r="F9898" s="19"/>
      <c r="G9898" s="19">
        <v>0.65067085888876131</v>
      </c>
      <c r="H9898" s="19"/>
      <c r="I9898" s="19">
        <v>0.76920777488746983</v>
      </c>
      <c r="J9898" s="19"/>
      <c r="K9898" s="19"/>
      <c r="L9898" s="19">
        <v>9.0945846702319394E-2</v>
      </c>
      <c r="M9898" s="19">
        <v>0.28254077439108022</v>
      </c>
      <c r="N9898" s="19"/>
      <c r="O9898" s="19">
        <v>1.0968474204657808</v>
      </c>
      <c r="P9898" s="50"/>
      <c r="R9898" s="9" t="s">
        <v>0</v>
      </c>
    </row>
    <row r="9899" spans="2:18" x14ac:dyDescent="0.2">
      <c r="B9899" s="25">
        <v>9669</v>
      </c>
      <c r="C9899" s="193">
        <v>0.38917459955590133</v>
      </c>
      <c r="D9899" s="19"/>
      <c r="E9899" s="19">
        <v>0.2939340259397083</v>
      </c>
      <c r="F9899" s="19"/>
      <c r="G9899" s="19">
        <v>0.58080504206544326</v>
      </c>
      <c r="H9899" s="19"/>
      <c r="I9899" s="19">
        <v>1.255422479838052</v>
      </c>
      <c r="J9899" s="19"/>
      <c r="K9899" s="19">
        <v>0.90245937518652497</v>
      </c>
      <c r="L9899" s="19"/>
      <c r="M9899" s="19">
        <v>0.76209752255843799</v>
      </c>
      <c r="N9899" s="19"/>
      <c r="O9899" s="19">
        <v>1.1629046975006572</v>
      </c>
      <c r="P9899" s="50"/>
      <c r="R9899" s="9" t="s">
        <v>0</v>
      </c>
    </row>
    <row r="9900" spans="2:18" x14ac:dyDescent="0.2">
      <c r="B9900" s="25">
        <v>9670</v>
      </c>
      <c r="C9900" s="193">
        <v>0.35406563257052592</v>
      </c>
      <c r="D9900" s="19"/>
      <c r="E9900" s="19">
        <v>1.1413838421322189</v>
      </c>
      <c r="F9900" s="19"/>
      <c r="G9900" s="19">
        <v>0.97949920229741572</v>
      </c>
      <c r="H9900" s="19"/>
      <c r="I9900" s="19">
        <v>0.22833982066636449</v>
      </c>
      <c r="J9900" s="19"/>
      <c r="K9900" s="19">
        <v>1.1763613784356342</v>
      </c>
      <c r="L9900" s="19"/>
      <c r="M9900" s="19">
        <v>0.18348359609683049</v>
      </c>
      <c r="N9900" s="19"/>
      <c r="O9900" s="19">
        <v>0.71833402060052909</v>
      </c>
      <c r="P9900" s="50"/>
      <c r="R9900" s="9" t="s">
        <v>0</v>
      </c>
    </row>
    <row r="9901" spans="2:18" x14ac:dyDescent="0.2">
      <c r="B9901" s="25">
        <v>9671</v>
      </c>
      <c r="C9901" s="193"/>
      <c r="D9901" s="19">
        <v>0.76104729508294022</v>
      </c>
      <c r="E9901" s="19"/>
      <c r="F9901" s="19">
        <v>1.8424833937949336</v>
      </c>
      <c r="G9901" s="19"/>
      <c r="H9901" s="19">
        <v>0.73982099986443606</v>
      </c>
      <c r="I9901" s="19"/>
      <c r="J9901" s="19">
        <v>1.2928701306629613</v>
      </c>
      <c r="K9901" s="19"/>
      <c r="L9901" s="19">
        <v>0.78961303607180389</v>
      </c>
      <c r="M9901" s="19"/>
      <c r="N9901" s="19">
        <v>0.90760513079929561</v>
      </c>
      <c r="O9901" s="19"/>
      <c r="P9901" s="50">
        <v>1.5677403307129603</v>
      </c>
      <c r="R9901" s="9" t="s">
        <v>0</v>
      </c>
    </row>
    <row r="9902" spans="2:18" x14ac:dyDescent="0.2">
      <c r="B9902" s="25">
        <v>9672</v>
      </c>
      <c r="C9902" s="193"/>
      <c r="D9902" s="19">
        <v>0.88607552622853558</v>
      </c>
      <c r="E9902" s="19"/>
      <c r="F9902" s="19">
        <v>0.88778288562301</v>
      </c>
      <c r="G9902" s="19"/>
      <c r="H9902" s="19">
        <v>1.0571957135186714</v>
      </c>
      <c r="I9902" s="19"/>
      <c r="J9902" s="19">
        <v>7.3003379526850001E-2</v>
      </c>
      <c r="K9902" s="19"/>
      <c r="L9902" s="19">
        <v>0.18155831314470938</v>
      </c>
      <c r="M9902" s="19"/>
      <c r="N9902" s="19">
        <v>1.3914190761654412</v>
      </c>
      <c r="O9902" s="19"/>
      <c r="P9902" s="50">
        <v>0.92491194679036126</v>
      </c>
      <c r="R9902" s="9" t="s">
        <v>0</v>
      </c>
    </row>
    <row r="9903" spans="2:18" x14ac:dyDescent="0.2">
      <c r="B9903" s="25">
        <v>9673</v>
      </c>
      <c r="C9903" s="193">
        <v>0.84344136995226693</v>
      </c>
      <c r="D9903" s="19"/>
      <c r="E9903" s="19">
        <v>0.22086137327894928</v>
      </c>
      <c r="F9903" s="19"/>
      <c r="G9903" s="19"/>
      <c r="H9903" s="19">
        <v>0.44841330385626171</v>
      </c>
      <c r="I9903" s="19"/>
      <c r="J9903" s="19">
        <v>0.65463413351075328</v>
      </c>
      <c r="K9903" s="19">
        <v>0.6017004169897503</v>
      </c>
      <c r="L9903" s="19"/>
      <c r="M9903" s="19">
        <v>0.56163940345967633</v>
      </c>
      <c r="N9903" s="19"/>
      <c r="O9903" s="19">
        <v>4.6774592258516205E-2</v>
      </c>
      <c r="P9903" s="50"/>
      <c r="R9903" s="9" t="s">
        <v>0</v>
      </c>
    </row>
    <row r="9904" spans="2:18" x14ac:dyDescent="0.2">
      <c r="B9904" s="25">
        <v>9674</v>
      </c>
      <c r="C9904" s="193">
        <v>6.9147545126922574E-2</v>
      </c>
      <c r="D9904" s="19"/>
      <c r="E9904" s="19">
        <v>0.25906610358690169</v>
      </c>
      <c r="F9904" s="19"/>
      <c r="G9904" s="19">
        <v>0.575616153372145</v>
      </c>
      <c r="H9904" s="19"/>
      <c r="I9904" s="19">
        <v>0.26717043869959523</v>
      </c>
      <c r="J9904" s="19"/>
      <c r="K9904" s="19">
        <v>0.52727565115612007</v>
      </c>
      <c r="L9904" s="19"/>
      <c r="M9904" s="19"/>
      <c r="N9904" s="19">
        <v>0.11895767010419346</v>
      </c>
      <c r="O9904" s="19">
        <v>0.28682565264369375</v>
      </c>
      <c r="P9904" s="50"/>
      <c r="R9904" s="9" t="s">
        <v>0</v>
      </c>
    </row>
    <row r="9905" spans="2:18" x14ac:dyDescent="0.2">
      <c r="B9905" s="25">
        <v>9675</v>
      </c>
      <c r="C9905" s="193"/>
      <c r="D9905" s="19">
        <v>1.1595585997086602</v>
      </c>
      <c r="E9905" s="19"/>
      <c r="F9905" s="19">
        <v>0.16486169848655857</v>
      </c>
      <c r="G9905" s="19"/>
      <c r="H9905" s="19">
        <v>1.0907325709517539</v>
      </c>
      <c r="I9905" s="19"/>
      <c r="J9905" s="19">
        <v>1.5162979943058477</v>
      </c>
      <c r="K9905" s="19"/>
      <c r="L9905" s="19">
        <v>0.70336607570538678</v>
      </c>
      <c r="M9905" s="19"/>
      <c r="N9905" s="19">
        <v>0.99442095687952592</v>
      </c>
      <c r="O9905" s="19"/>
      <c r="P9905" s="50">
        <v>0.67037139309334182</v>
      </c>
      <c r="R9905" s="9" t="s">
        <v>0</v>
      </c>
    </row>
    <row r="9906" spans="2:18" x14ac:dyDescent="0.2">
      <c r="B9906" s="25">
        <v>9676</v>
      </c>
      <c r="C9906" s="193">
        <v>0.5763133045744947</v>
      </c>
      <c r="D9906" s="19"/>
      <c r="E9906" s="19">
        <v>0.84051727547042543</v>
      </c>
      <c r="F9906" s="19"/>
      <c r="G9906" s="19"/>
      <c r="H9906" s="19">
        <v>0.29287642665738067</v>
      </c>
      <c r="I9906" s="19"/>
      <c r="J9906" s="19">
        <v>1.3844068222814356E-4</v>
      </c>
      <c r="K9906" s="19">
        <v>8.4911784115446143E-2</v>
      </c>
      <c r="L9906" s="19"/>
      <c r="M9906" s="19"/>
      <c r="N9906" s="19">
        <v>0.11165997273832035</v>
      </c>
      <c r="O9906" s="19"/>
      <c r="P9906" s="50">
        <v>0.26912363297437925</v>
      </c>
      <c r="R9906" s="9" t="s">
        <v>0</v>
      </c>
    </row>
    <row r="9907" spans="2:18" x14ac:dyDescent="0.2">
      <c r="B9907" s="25">
        <v>9677</v>
      </c>
      <c r="C9907" s="193"/>
      <c r="D9907" s="19">
        <v>1.1435795379270357</v>
      </c>
      <c r="E9907" s="19"/>
      <c r="F9907" s="19">
        <v>0.7779266027643571</v>
      </c>
      <c r="G9907" s="19">
        <v>1.1650608948492229E-2</v>
      </c>
      <c r="H9907" s="19"/>
      <c r="I9907" s="19"/>
      <c r="J9907" s="19">
        <v>5.5492163148596835E-3</v>
      </c>
      <c r="K9907" s="19"/>
      <c r="L9907" s="19">
        <v>0.33651312730433414</v>
      </c>
      <c r="M9907" s="19"/>
      <c r="N9907" s="19">
        <v>0.60390981779402253</v>
      </c>
      <c r="O9907" s="19"/>
      <c r="P9907" s="50">
        <v>1.1032994082329342</v>
      </c>
      <c r="R9907" s="9" t="s">
        <v>0</v>
      </c>
    </row>
    <row r="9908" spans="2:18" x14ac:dyDescent="0.2">
      <c r="B9908" s="25">
        <v>9678</v>
      </c>
      <c r="C9908" s="193"/>
      <c r="D9908" s="19">
        <v>1.7150500141033878</v>
      </c>
      <c r="E9908" s="19"/>
      <c r="F9908" s="19">
        <v>2.5085338206005505</v>
      </c>
      <c r="G9908" s="19"/>
      <c r="H9908" s="19">
        <v>1.3247912195046041</v>
      </c>
      <c r="I9908" s="19"/>
      <c r="J9908" s="19">
        <v>1.1024066032472741</v>
      </c>
      <c r="K9908" s="19"/>
      <c r="L9908" s="19">
        <v>2.0143746062167103</v>
      </c>
      <c r="M9908" s="19"/>
      <c r="N9908" s="19">
        <v>1.163055436704469</v>
      </c>
      <c r="O9908" s="19"/>
      <c r="P9908" s="50">
        <v>1.3784384524118676</v>
      </c>
      <c r="R9908" s="9" t="s">
        <v>0</v>
      </c>
    </row>
    <row r="9909" spans="2:18" x14ac:dyDescent="0.2">
      <c r="B9909" s="25">
        <v>9679</v>
      </c>
      <c r="C9909" s="193"/>
      <c r="D9909" s="19">
        <v>0.36032608325373711</v>
      </c>
      <c r="E9909" s="19"/>
      <c r="F9909" s="19">
        <v>1.3671554482494934</v>
      </c>
      <c r="G9909" s="19"/>
      <c r="H9909" s="19">
        <v>0.40864836297649509</v>
      </c>
      <c r="I9909" s="19"/>
      <c r="J9909" s="19">
        <v>0.69534972925314498</v>
      </c>
      <c r="K9909" s="19"/>
      <c r="L9909" s="19">
        <v>0.54332137726715768</v>
      </c>
      <c r="M9909" s="19"/>
      <c r="N9909" s="19">
        <v>0.1846217772298781</v>
      </c>
      <c r="O9909" s="19">
        <v>0.26905382644420328</v>
      </c>
      <c r="P9909" s="50"/>
      <c r="R9909" s="9" t="s">
        <v>0</v>
      </c>
    </row>
    <row r="9910" spans="2:18" x14ac:dyDescent="0.2">
      <c r="B9910" s="25">
        <v>9680</v>
      </c>
      <c r="C9910" s="193"/>
      <c r="D9910" s="19">
        <v>0.22479825877034726</v>
      </c>
      <c r="E9910" s="19"/>
      <c r="F9910" s="19">
        <v>1.0080035083414791</v>
      </c>
      <c r="G9910" s="19">
        <v>1.3478572126301167</v>
      </c>
      <c r="H9910" s="19"/>
      <c r="I9910" s="19">
        <v>0.17484820222138289</v>
      </c>
      <c r="J9910" s="19"/>
      <c r="K9910" s="19">
        <v>0.17581716161828545</v>
      </c>
      <c r="L9910" s="19"/>
      <c r="M9910" s="19">
        <v>0.26302985820097574</v>
      </c>
      <c r="N9910" s="19"/>
      <c r="O9910" s="19"/>
      <c r="P9910" s="50">
        <v>0.3511861773336481</v>
      </c>
      <c r="R9910" s="9" t="s">
        <v>0</v>
      </c>
    </row>
    <row r="9911" spans="2:18" x14ac:dyDescent="0.2">
      <c r="B9911" s="25">
        <v>9681</v>
      </c>
      <c r="C9911" s="193">
        <v>0.59238461583242663</v>
      </c>
      <c r="D9911" s="19"/>
      <c r="E9911" s="19">
        <v>1.4229569231540307</v>
      </c>
      <c r="F9911" s="19"/>
      <c r="G9911" s="19"/>
      <c r="H9911" s="19">
        <v>0.24663935280671667</v>
      </c>
      <c r="I9911" s="19">
        <v>1.4188554074651403</v>
      </c>
      <c r="J9911" s="19"/>
      <c r="K9911" s="19">
        <v>9.7319203382394665E-2</v>
      </c>
      <c r="L9911" s="19"/>
      <c r="M9911" s="19">
        <v>1.2984015740979062</v>
      </c>
      <c r="N9911" s="19"/>
      <c r="O9911" s="19">
        <v>0.17315877181284281</v>
      </c>
      <c r="P9911" s="50"/>
      <c r="R9911" s="9" t="s">
        <v>0</v>
      </c>
    </row>
    <row r="9912" spans="2:18" x14ac:dyDescent="0.2">
      <c r="B9912" s="25">
        <v>9682</v>
      </c>
      <c r="C9912" s="193">
        <v>0.69145746378702211</v>
      </c>
      <c r="D9912" s="19"/>
      <c r="E9912" s="19">
        <v>1.0868026806839177</v>
      </c>
      <c r="F9912" s="19"/>
      <c r="G9912" s="19">
        <v>0.78847348904656567</v>
      </c>
      <c r="H9912" s="19"/>
      <c r="I9912" s="19">
        <v>0.30853744980714509</v>
      </c>
      <c r="J9912" s="19"/>
      <c r="K9912" s="19">
        <v>0.53530608456956785</v>
      </c>
      <c r="L9912" s="19"/>
      <c r="M9912" s="19">
        <v>1.4904724905752749</v>
      </c>
      <c r="N9912" s="19"/>
      <c r="O9912" s="19">
        <v>0.93590797455183727</v>
      </c>
      <c r="P9912" s="50"/>
      <c r="R9912" s="9" t="s">
        <v>0</v>
      </c>
    </row>
    <row r="9913" spans="2:18" x14ac:dyDescent="0.2">
      <c r="B9913" s="25">
        <v>9683</v>
      </c>
      <c r="C9913" s="193"/>
      <c r="D9913" s="19">
        <v>0.36264902958385881</v>
      </c>
      <c r="E9913" s="19"/>
      <c r="F9913" s="19">
        <v>3.49118345386168E-2</v>
      </c>
      <c r="G9913" s="19"/>
      <c r="H9913" s="19">
        <v>0.15891410782982654</v>
      </c>
      <c r="I9913" s="19"/>
      <c r="J9913" s="19">
        <v>4.5814858131021596E-2</v>
      </c>
      <c r="K9913" s="19">
        <v>0.19043432003285293</v>
      </c>
      <c r="L9913" s="19"/>
      <c r="M9913" s="19"/>
      <c r="N9913" s="19">
        <v>0.22671397057295753</v>
      </c>
      <c r="O9913" s="19"/>
      <c r="P9913" s="50">
        <v>0.17508803360732886</v>
      </c>
      <c r="R9913" s="9" t="s">
        <v>0</v>
      </c>
    </row>
    <row r="9914" spans="2:18" x14ac:dyDescent="0.2">
      <c r="B9914" s="25">
        <v>9684</v>
      </c>
      <c r="C9914" s="193"/>
      <c r="D9914" s="19">
        <v>1.2632903398698319</v>
      </c>
      <c r="E9914" s="19">
        <v>1.2225315004752298E-2</v>
      </c>
      <c r="F9914" s="19"/>
      <c r="G9914" s="19"/>
      <c r="H9914" s="19">
        <v>0.49085939599784284</v>
      </c>
      <c r="I9914" s="19"/>
      <c r="J9914" s="19">
        <v>0.83379012913195438</v>
      </c>
      <c r="K9914" s="19"/>
      <c r="L9914" s="19">
        <v>0.83095487750348462</v>
      </c>
      <c r="M9914" s="19"/>
      <c r="N9914" s="19">
        <v>1.269754215271315</v>
      </c>
      <c r="O9914" s="19"/>
      <c r="P9914" s="50">
        <v>1.0581915393163293</v>
      </c>
      <c r="R9914" s="9" t="s">
        <v>0</v>
      </c>
    </row>
    <row r="9915" spans="2:18" x14ac:dyDescent="0.2">
      <c r="B9915" s="25">
        <v>9685</v>
      </c>
      <c r="C9915" s="193">
        <v>1.0790192526742914</v>
      </c>
      <c r="D9915" s="19"/>
      <c r="E9915" s="19">
        <v>0.86216575358768843</v>
      </c>
      <c r="F9915" s="19"/>
      <c r="G9915" s="19"/>
      <c r="H9915" s="19">
        <v>9.0329367886859191E-2</v>
      </c>
      <c r="I9915" s="19">
        <v>1.0509847131221557</v>
      </c>
      <c r="J9915" s="19"/>
      <c r="K9915" s="19">
        <v>0.25032013668831132</v>
      </c>
      <c r="L9915" s="19"/>
      <c r="M9915" s="19">
        <v>0.19668228638730337</v>
      </c>
      <c r="N9915" s="19"/>
      <c r="O9915" s="19">
        <v>1.1733781189754509</v>
      </c>
      <c r="P9915" s="50"/>
      <c r="R9915" s="9" t="s">
        <v>0</v>
      </c>
    </row>
    <row r="9916" spans="2:18" x14ac:dyDescent="0.2">
      <c r="B9916" s="25">
        <v>9686</v>
      </c>
      <c r="C9916" s="193"/>
      <c r="D9916" s="19">
        <v>0.86399625746111164</v>
      </c>
      <c r="E9916" s="19"/>
      <c r="F9916" s="19">
        <v>0.72080819551558462</v>
      </c>
      <c r="G9916" s="19"/>
      <c r="H9916" s="19">
        <v>0.45642105865854032</v>
      </c>
      <c r="I9916" s="19">
        <v>2.3298241447315203E-2</v>
      </c>
      <c r="J9916" s="19"/>
      <c r="K9916" s="19"/>
      <c r="L9916" s="19">
        <v>0.32236709552588111</v>
      </c>
      <c r="M9916" s="19"/>
      <c r="N9916" s="19">
        <v>1.2110199441141301</v>
      </c>
      <c r="O9916" s="19"/>
      <c r="P9916" s="50">
        <v>0.61404921271856172</v>
      </c>
      <c r="R9916" s="9" t="s">
        <v>0</v>
      </c>
    </row>
    <row r="9917" spans="2:18" x14ac:dyDescent="0.2">
      <c r="B9917" s="25">
        <v>9687</v>
      </c>
      <c r="C9917" s="193"/>
      <c r="D9917" s="19">
        <v>0.94297582600346719</v>
      </c>
      <c r="E9917" s="19"/>
      <c r="F9917" s="19">
        <v>1.9443154933027287</v>
      </c>
      <c r="G9917" s="19"/>
      <c r="H9917" s="19">
        <v>2.7631049669928673</v>
      </c>
      <c r="I9917" s="19"/>
      <c r="J9917" s="19">
        <v>1.6240344053006748</v>
      </c>
      <c r="K9917" s="19"/>
      <c r="L9917" s="19">
        <v>1.9661346132071298</v>
      </c>
      <c r="M9917" s="19"/>
      <c r="N9917" s="19">
        <v>0.65457822821354505</v>
      </c>
      <c r="O9917" s="19"/>
      <c r="P9917" s="50">
        <v>1.4436984154720778</v>
      </c>
      <c r="R9917" s="9" t="s">
        <v>0</v>
      </c>
    </row>
    <row r="9918" spans="2:18" x14ac:dyDescent="0.2">
      <c r="B9918" s="25">
        <v>9688</v>
      </c>
      <c r="C9918" s="193"/>
      <c r="D9918" s="19">
        <v>2.3716126953394094</v>
      </c>
      <c r="E9918" s="19"/>
      <c r="F9918" s="19">
        <v>1.2402506438210446</v>
      </c>
      <c r="G9918" s="19">
        <v>6.2247150232690722E-2</v>
      </c>
      <c r="H9918" s="19"/>
      <c r="I9918" s="19"/>
      <c r="J9918" s="19">
        <v>0.48542372705625758</v>
      </c>
      <c r="K9918" s="19"/>
      <c r="L9918" s="19">
        <v>1.0530523337493083</v>
      </c>
      <c r="M9918" s="19"/>
      <c r="N9918" s="19">
        <v>0.31214144669077332</v>
      </c>
      <c r="O9918" s="19"/>
      <c r="P9918" s="50">
        <v>0.93037510804374834</v>
      </c>
      <c r="R9918" s="9" t="s">
        <v>0</v>
      </c>
    </row>
    <row r="9919" spans="2:18" x14ac:dyDescent="0.2">
      <c r="B9919" s="25">
        <v>9689</v>
      </c>
      <c r="C9919" s="193">
        <v>0.15888751699879525</v>
      </c>
      <c r="D9919" s="19"/>
      <c r="E9919" s="19">
        <v>0.19111029268816279</v>
      </c>
      <c r="F9919" s="19"/>
      <c r="G9919" s="19"/>
      <c r="H9919" s="19">
        <v>0.821697574419607</v>
      </c>
      <c r="I9919" s="19"/>
      <c r="J9919" s="19">
        <v>1.4897834096815852</v>
      </c>
      <c r="K9919" s="19">
        <v>0.42177682797727128</v>
      </c>
      <c r="L9919" s="19"/>
      <c r="M9919" s="19"/>
      <c r="N9919" s="19">
        <v>1.2856477232208963</v>
      </c>
      <c r="O9919" s="19">
        <v>0.57916890406985699</v>
      </c>
      <c r="P9919" s="50"/>
      <c r="R9919" s="9" t="s">
        <v>0</v>
      </c>
    </row>
    <row r="9920" spans="2:18" x14ac:dyDescent="0.2">
      <c r="B9920" s="25">
        <v>9690</v>
      </c>
      <c r="C9920" s="193"/>
      <c r="D9920" s="19">
        <v>1.2787969010504621</v>
      </c>
      <c r="E9920" s="19"/>
      <c r="F9920" s="19">
        <v>0.51544105064610601</v>
      </c>
      <c r="G9920" s="19"/>
      <c r="H9920" s="19">
        <v>1.4718004440127714</v>
      </c>
      <c r="I9920" s="19"/>
      <c r="J9920" s="19">
        <v>0.12167032930397885</v>
      </c>
      <c r="K9920" s="19"/>
      <c r="L9920" s="19">
        <v>1.1462270393760483</v>
      </c>
      <c r="M9920" s="19"/>
      <c r="N9920" s="19">
        <v>1.3696783814869964</v>
      </c>
      <c r="O9920" s="19"/>
      <c r="P9920" s="50">
        <v>0.9636427158307046</v>
      </c>
      <c r="R9920" s="9" t="s">
        <v>0</v>
      </c>
    </row>
    <row r="9921" spans="2:18" x14ac:dyDescent="0.2">
      <c r="B9921" s="25">
        <v>9691</v>
      </c>
      <c r="C9921" s="193"/>
      <c r="D9921" s="19">
        <v>0.60505231158421724</v>
      </c>
      <c r="E9921" s="19"/>
      <c r="F9921" s="19">
        <v>0.35079502638391347</v>
      </c>
      <c r="G9921" s="19"/>
      <c r="H9921" s="19">
        <v>0.7959437752604146</v>
      </c>
      <c r="I9921" s="19"/>
      <c r="J9921" s="19">
        <v>0.71307231087096057</v>
      </c>
      <c r="K9921" s="19"/>
      <c r="L9921" s="19">
        <v>0.19609438858569198</v>
      </c>
      <c r="M9921" s="19"/>
      <c r="N9921" s="19">
        <v>0.13930391891588789</v>
      </c>
      <c r="O9921" s="19"/>
      <c r="P9921" s="50">
        <v>0.34464430936617235</v>
      </c>
      <c r="R9921" s="9" t="s">
        <v>0</v>
      </c>
    </row>
    <row r="9922" spans="2:18" x14ac:dyDescent="0.2">
      <c r="B9922" s="25">
        <v>9692</v>
      </c>
      <c r="C9922" s="193">
        <v>0.89595675225775906</v>
      </c>
      <c r="D9922" s="19"/>
      <c r="E9922" s="19">
        <v>1.0396823218522615</v>
      </c>
      <c r="F9922" s="19"/>
      <c r="G9922" s="19">
        <v>0.49700861975356464</v>
      </c>
      <c r="H9922" s="19"/>
      <c r="I9922" s="19">
        <v>1.0410959527750636</v>
      </c>
      <c r="J9922" s="19"/>
      <c r="K9922" s="19">
        <v>0.18014761150041195</v>
      </c>
      <c r="L9922" s="19"/>
      <c r="M9922" s="19">
        <v>1.6295258590879105</v>
      </c>
      <c r="N9922" s="19"/>
      <c r="O9922" s="19">
        <v>1.1166832219873157</v>
      </c>
      <c r="P9922" s="50"/>
      <c r="R9922" s="9" t="s">
        <v>0</v>
      </c>
    </row>
    <row r="9923" spans="2:18" x14ac:dyDescent="0.2">
      <c r="B9923" s="25">
        <v>9693</v>
      </c>
      <c r="C9923" s="193"/>
      <c r="D9923" s="19">
        <v>0.10153073110177337</v>
      </c>
      <c r="E9923" s="19">
        <v>0.59743751944136059</v>
      </c>
      <c r="F9923" s="19"/>
      <c r="G9923" s="19"/>
      <c r="H9923" s="19">
        <v>0.9380515323117472</v>
      </c>
      <c r="I9923" s="19">
        <v>0.11613309649050514</v>
      </c>
      <c r="J9923" s="19"/>
      <c r="K9923" s="19">
        <v>0.31977584216283927</v>
      </c>
      <c r="L9923" s="19"/>
      <c r="M9923" s="19"/>
      <c r="N9923" s="19">
        <v>0.75405161052742664</v>
      </c>
      <c r="O9923" s="19"/>
      <c r="P9923" s="50">
        <v>0.74479746865153484</v>
      </c>
      <c r="R9923" s="9" t="s">
        <v>0</v>
      </c>
    </row>
    <row r="9924" spans="2:18" x14ac:dyDescent="0.2">
      <c r="B9924" s="25">
        <v>9694</v>
      </c>
      <c r="C9924" s="193"/>
      <c r="D9924" s="19">
        <v>0.93440217928908043</v>
      </c>
      <c r="E9924" s="19"/>
      <c r="F9924" s="19">
        <v>1.096897098700198</v>
      </c>
      <c r="G9924" s="19">
        <v>3.4647272171495901E-2</v>
      </c>
      <c r="H9924" s="19"/>
      <c r="I9924" s="19"/>
      <c r="J9924" s="19">
        <v>1.5660639211340694</v>
      </c>
      <c r="K9924" s="19"/>
      <c r="L9924" s="19">
        <v>0.18524851424441119</v>
      </c>
      <c r="M9924" s="19"/>
      <c r="N9924" s="19">
        <v>0.55094909522155078</v>
      </c>
      <c r="O9924" s="19"/>
      <c r="P9924" s="50">
        <v>0.82399669708224454</v>
      </c>
      <c r="R9924" s="9" t="s">
        <v>0</v>
      </c>
    </row>
    <row r="9925" spans="2:18" x14ac:dyDescent="0.2">
      <c r="B9925" s="25">
        <v>9695</v>
      </c>
      <c r="C9925" s="193">
        <v>0.27105665915210109</v>
      </c>
      <c r="D9925" s="19"/>
      <c r="E9925" s="19"/>
      <c r="F9925" s="19">
        <v>0.61229263043193594</v>
      </c>
      <c r="G9925" s="19">
        <v>0.53304274267733265</v>
      </c>
      <c r="H9925" s="19"/>
      <c r="I9925" s="19">
        <v>0.79388211378326978</v>
      </c>
      <c r="J9925" s="19"/>
      <c r="K9925" s="19"/>
      <c r="L9925" s="19">
        <v>1.2420035614249167</v>
      </c>
      <c r="M9925" s="19"/>
      <c r="N9925" s="19">
        <v>0.5874852823600728</v>
      </c>
      <c r="O9925" s="19"/>
      <c r="P9925" s="50">
        <v>9.7752518321581466E-2</v>
      </c>
      <c r="R9925" s="9" t="s">
        <v>0</v>
      </c>
    </row>
    <row r="9926" spans="2:18" x14ac:dyDescent="0.2">
      <c r="B9926" s="25">
        <v>9696</v>
      </c>
      <c r="C9926" s="193"/>
      <c r="D9926" s="19">
        <v>0.48220140289707009</v>
      </c>
      <c r="E9926" s="19"/>
      <c r="F9926" s="19">
        <v>0.36211718346111776</v>
      </c>
      <c r="G9926" s="19"/>
      <c r="H9926" s="19">
        <v>0.2964799557540122</v>
      </c>
      <c r="I9926" s="19"/>
      <c r="J9926" s="19">
        <v>0.34090366819838069</v>
      </c>
      <c r="K9926" s="19"/>
      <c r="L9926" s="19">
        <v>1.6832401954801954</v>
      </c>
      <c r="M9926" s="19"/>
      <c r="N9926" s="19">
        <v>0.63529595199832067</v>
      </c>
      <c r="O9926" s="19"/>
      <c r="P9926" s="50">
        <v>0.80147387844121543</v>
      </c>
      <c r="R9926" s="9" t="s">
        <v>0</v>
      </c>
    </row>
    <row r="9927" spans="2:18" x14ac:dyDescent="0.2">
      <c r="B9927" s="25">
        <v>9697</v>
      </c>
      <c r="C9927" s="193"/>
      <c r="D9927" s="19">
        <v>1.4309624951102584</v>
      </c>
      <c r="E9927" s="19"/>
      <c r="F9927" s="19">
        <v>1.3224256710960771</v>
      </c>
      <c r="G9927" s="19"/>
      <c r="H9927" s="19">
        <v>0.83546405081619435</v>
      </c>
      <c r="I9927" s="19"/>
      <c r="J9927" s="19">
        <v>1.7019252812322228</v>
      </c>
      <c r="K9927" s="19"/>
      <c r="L9927" s="19">
        <v>2.2139855785115401</v>
      </c>
      <c r="M9927" s="19"/>
      <c r="N9927" s="19">
        <v>1.9718781151611873</v>
      </c>
      <c r="O9927" s="19"/>
      <c r="P9927" s="50">
        <v>0.1484978771693625</v>
      </c>
      <c r="R9927" s="9" t="s">
        <v>0</v>
      </c>
    </row>
    <row r="9928" spans="2:18" x14ac:dyDescent="0.2">
      <c r="B9928" s="25">
        <v>9698</v>
      </c>
      <c r="C9928" s="193">
        <v>0.39295936013399885</v>
      </c>
      <c r="D9928" s="19"/>
      <c r="E9928" s="19">
        <v>0.43885513717032426</v>
      </c>
      <c r="F9928" s="19"/>
      <c r="G9928" s="19">
        <v>0.79963883841646466</v>
      </c>
      <c r="H9928" s="19"/>
      <c r="I9928" s="19">
        <v>8.6447121238111088E-2</v>
      </c>
      <c r="J9928" s="19"/>
      <c r="K9928" s="19">
        <v>1.5794030937775705E-2</v>
      </c>
      <c r="L9928" s="19"/>
      <c r="M9928" s="19"/>
      <c r="N9928" s="19">
        <v>0.16848951082348759</v>
      </c>
      <c r="O9928" s="19">
        <v>0.72063531765211453</v>
      </c>
      <c r="P9928" s="50"/>
      <c r="R9928" s="9" t="s">
        <v>0</v>
      </c>
    </row>
    <row r="9929" spans="2:18" x14ac:dyDescent="0.2">
      <c r="B9929" s="25">
        <v>9699</v>
      </c>
      <c r="C9929" s="193"/>
      <c r="D9929" s="19">
        <v>1.42070941087835</v>
      </c>
      <c r="E9929" s="19"/>
      <c r="F9929" s="19">
        <v>1.5892298647559684</v>
      </c>
      <c r="G9929" s="19"/>
      <c r="H9929" s="19">
        <v>1.1726270147176936</v>
      </c>
      <c r="I9929" s="19"/>
      <c r="J9929" s="19">
        <v>1.6785843984334516</v>
      </c>
      <c r="K9929" s="19"/>
      <c r="L9929" s="19">
        <v>0.9821630327781381</v>
      </c>
      <c r="M9929" s="19"/>
      <c r="N9929" s="19">
        <v>0.84280306145436634</v>
      </c>
      <c r="O9929" s="19"/>
      <c r="P9929" s="50">
        <v>0.64489250505466933</v>
      </c>
      <c r="R9929" s="9" t="s">
        <v>0</v>
      </c>
    </row>
    <row r="9930" spans="2:18" x14ac:dyDescent="0.2">
      <c r="B9930" s="25">
        <v>9700</v>
      </c>
      <c r="C9930" s="193"/>
      <c r="D9930" s="19">
        <v>1.3731821674960318</v>
      </c>
      <c r="E9930" s="19">
        <v>0.1488217092644164</v>
      </c>
      <c r="F9930" s="19"/>
      <c r="G9930" s="19"/>
      <c r="H9930" s="19">
        <v>0.45708818129206308</v>
      </c>
      <c r="I9930" s="19"/>
      <c r="J9930" s="19">
        <v>0.14157662269265997</v>
      </c>
      <c r="K9930" s="19"/>
      <c r="L9930" s="19">
        <v>0.85225848202014387</v>
      </c>
      <c r="M9930" s="19"/>
      <c r="N9930" s="19">
        <v>0.55885481123318337</v>
      </c>
      <c r="O9930" s="19"/>
      <c r="P9930" s="50">
        <v>2.1642325763445214E-2</v>
      </c>
      <c r="R9930" s="9" t="s">
        <v>0</v>
      </c>
    </row>
    <row r="9931" spans="2:18" x14ac:dyDescent="0.2">
      <c r="B9931" s="25">
        <v>9701</v>
      </c>
      <c r="C9931" s="193">
        <v>1.6010546031492345</v>
      </c>
      <c r="D9931" s="19"/>
      <c r="E9931" s="19">
        <v>1.157628903910745</v>
      </c>
      <c r="F9931" s="19"/>
      <c r="G9931" s="19">
        <v>1.907974377824398</v>
      </c>
      <c r="H9931" s="19"/>
      <c r="I9931" s="19">
        <v>1.4502351325415757</v>
      </c>
      <c r="J9931" s="19"/>
      <c r="K9931" s="19">
        <v>1.3413942511296011</v>
      </c>
      <c r="L9931" s="19"/>
      <c r="M9931" s="19">
        <v>1.2602056864972424</v>
      </c>
      <c r="N9931" s="19"/>
      <c r="O9931" s="19">
        <v>1.2886571842982</v>
      </c>
      <c r="P9931" s="50"/>
      <c r="R9931" s="9" t="s">
        <v>0</v>
      </c>
    </row>
    <row r="9932" spans="2:18" x14ac:dyDescent="0.2">
      <c r="B9932" s="25">
        <v>9702</v>
      </c>
      <c r="C9932" s="193">
        <v>0.24511000545031444</v>
      </c>
      <c r="D9932" s="19"/>
      <c r="E9932" s="19">
        <v>0.61589107923000297</v>
      </c>
      <c r="F9932" s="19"/>
      <c r="G9932" s="19">
        <v>0.58417788350307343</v>
      </c>
      <c r="H9932" s="19"/>
      <c r="I9932" s="19">
        <v>1.0969267218913998</v>
      </c>
      <c r="J9932" s="19"/>
      <c r="K9932" s="19">
        <v>0.78410634866016637</v>
      </c>
      <c r="L9932" s="19"/>
      <c r="M9932" s="19">
        <v>1.0463036446752378</v>
      </c>
      <c r="N9932" s="19"/>
      <c r="O9932" s="19">
        <v>1.2870995132082179</v>
      </c>
      <c r="P9932" s="50"/>
      <c r="R9932" s="9" t="s">
        <v>0</v>
      </c>
    </row>
    <row r="9933" spans="2:18" x14ac:dyDescent="0.2">
      <c r="B9933" s="25">
        <v>9703</v>
      </c>
      <c r="C9933" s="193">
        <v>0.15027583952616969</v>
      </c>
      <c r="D9933" s="19"/>
      <c r="E9933" s="19">
        <v>0.64960334818052823</v>
      </c>
      <c r="F9933" s="19"/>
      <c r="G9933" s="19">
        <v>0.66493709020055458</v>
      </c>
      <c r="H9933" s="19"/>
      <c r="I9933" s="19">
        <v>0.50377320610913123</v>
      </c>
      <c r="J9933" s="19"/>
      <c r="K9933" s="19">
        <v>0.19646140616139096</v>
      </c>
      <c r="L9933" s="19"/>
      <c r="M9933" s="19">
        <v>6.4822073091171514E-3</v>
      </c>
      <c r="N9933" s="19"/>
      <c r="O9933" s="19">
        <v>1.1731518331121544</v>
      </c>
      <c r="P9933" s="50"/>
      <c r="R9933" s="9" t="s">
        <v>0</v>
      </c>
    </row>
    <row r="9934" spans="2:18" x14ac:dyDescent="0.2">
      <c r="B9934" s="25">
        <v>9704</v>
      </c>
      <c r="C9934" s="193"/>
      <c r="D9934" s="19">
        <v>0.45244314416653425</v>
      </c>
      <c r="E9934" s="19"/>
      <c r="F9934" s="19">
        <v>0.39921487662977123</v>
      </c>
      <c r="G9934" s="19">
        <v>3.813878543749958E-2</v>
      </c>
      <c r="H9934" s="19"/>
      <c r="I9934" s="19"/>
      <c r="J9934" s="19">
        <v>0.85729459960406662</v>
      </c>
      <c r="K9934" s="19"/>
      <c r="L9934" s="19">
        <v>9.6994344964219339E-2</v>
      </c>
      <c r="M9934" s="19"/>
      <c r="N9934" s="19">
        <v>0.28530120175272122</v>
      </c>
      <c r="O9934" s="19"/>
      <c r="P9934" s="50">
        <v>0.29276080510512431</v>
      </c>
      <c r="R9934" s="9" t="s">
        <v>0</v>
      </c>
    </row>
    <row r="9935" spans="2:18" x14ac:dyDescent="0.2">
      <c r="B9935" s="25">
        <v>9705</v>
      </c>
      <c r="C9935" s="193"/>
      <c r="D9935" s="19">
        <v>0.73601735573265747</v>
      </c>
      <c r="E9935" s="19"/>
      <c r="F9935" s="19">
        <v>1.3359343053385013</v>
      </c>
      <c r="G9935" s="19"/>
      <c r="H9935" s="19">
        <v>0.8913755544968015</v>
      </c>
      <c r="I9935" s="19"/>
      <c r="J9935" s="19">
        <v>8.0198725618582961E-2</v>
      </c>
      <c r="K9935" s="19"/>
      <c r="L9935" s="19">
        <v>1.5647702686045097</v>
      </c>
      <c r="M9935" s="19"/>
      <c r="N9935" s="19">
        <v>6.4076274914567508E-2</v>
      </c>
      <c r="O9935" s="19"/>
      <c r="P9935" s="50">
        <v>2.0950808175712181</v>
      </c>
      <c r="R9935" s="9" t="s">
        <v>0</v>
      </c>
    </row>
    <row r="9936" spans="2:18" x14ac:dyDescent="0.2">
      <c r="B9936" s="25">
        <v>9706</v>
      </c>
      <c r="C9936" s="193"/>
      <c r="D9936" s="19">
        <v>0.98891759769525267</v>
      </c>
      <c r="E9936" s="19">
        <v>5.68434130999372E-2</v>
      </c>
      <c r="F9936" s="19"/>
      <c r="G9936" s="19"/>
      <c r="H9936" s="19">
        <v>1.4172865180066496</v>
      </c>
      <c r="I9936" s="19">
        <v>0.25497773957459041</v>
      </c>
      <c r="J9936" s="19"/>
      <c r="K9936" s="19"/>
      <c r="L9936" s="19">
        <v>1.1811802894517893</v>
      </c>
      <c r="M9936" s="19"/>
      <c r="N9936" s="19">
        <v>0.53377229861197384</v>
      </c>
      <c r="O9936" s="19"/>
      <c r="P9936" s="50">
        <v>1.0536422103026719</v>
      </c>
      <c r="R9936" s="9" t="s">
        <v>0</v>
      </c>
    </row>
    <row r="9937" spans="2:18" x14ac:dyDescent="0.2">
      <c r="B9937" s="25">
        <v>9707</v>
      </c>
      <c r="C9937" s="193"/>
      <c r="D9937" s="19">
        <v>0.15534000482275065</v>
      </c>
      <c r="E9937" s="19">
        <v>0.43888664098961538</v>
      </c>
      <c r="F9937" s="19"/>
      <c r="G9937" s="19"/>
      <c r="H9937" s="19">
        <v>0.87698081977570741</v>
      </c>
      <c r="I9937" s="19"/>
      <c r="J9937" s="19">
        <v>0.23819527806354995</v>
      </c>
      <c r="K9937" s="19">
        <v>2.5344043707216091E-2</v>
      </c>
      <c r="L9937" s="19"/>
      <c r="M9937" s="19">
        <v>0.15797592552990808</v>
      </c>
      <c r="N9937" s="19"/>
      <c r="O9937" s="19"/>
      <c r="P9937" s="50">
        <v>0.20004534789604939</v>
      </c>
      <c r="R9937" s="9" t="s">
        <v>0</v>
      </c>
    </row>
    <row r="9938" spans="2:18" x14ac:dyDescent="0.2">
      <c r="B9938" s="25">
        <v>9708</v>
      </c>
      <c r="C9938" s="193"/>
      <c r="D9938" s="19">
        <v>1.1569035374756764</v>
      </c>
      <c r="E9938" s="19">
        <v>0.10529600550340443</v>
      </c>
      <c r="F9938" s="19"/>
      <c r="G9938" s="19"/>
      <c r="H9938" s="19">
        <v>0.51470693483375651</v>
      </c>
      <c r="I9938" s="19"/>
      <c r="J9938" s="19">
        <v>0.46329196373485937</v>
      </c>
      <c r="K9938" s="19"/>
      <c r="L9938" s="19">
        <v>0.75152405896581698</v>
      </c>
      <c r="M9938" s="19">
        <v>0.38726800162974173</v>
      </c>
      <c r="N9938" s="19"/>
      <c r="O9938" s="19"/>
      <c r="P9938" s="50">
        <v>0.32794541997959842</v>
      </c>
      <c r="R9938" s="9" t="s">
        <v>0</v>
      </c>
    </row>
    <row r="9939" spans="2:18" x14ac:dyDescent="0.2">
      <c r="B9939" s="25">
        <v>9709</v>
      </c>
      <c r="C9939" s="193">
        <v>1.0180450874489495</v>
      </c>
      <c r="D9939" s="19"/>
      <c r="E9939" s="19">
        <v>1.5626255103067248</v>
      </c>
      <c r="F9939" s="19"/>
      <c r="G9939" s="19">
        <v>1.13519856872494</v>
      </c>
      <c r="H9939" s="19"/>
      <c r="I9939" s="19">
        <v>0.63610894676223573</v>
      </c>
      <c r="J9939" s="19"/>
      <c r="K9939" s="19">
        <v>1.5158328093541975</v>
      </c>
      <c r="L9939" s="19"/>
      <c r="M9939" s="19">
        <v>0.9386747527366367</v>
      </c>
      <c r="N9939" s="19"/>
      <c r="O9939" s="19">
        <v>1.8134057348610546</v>
      </c>
      <c r="P9939" s="50"/>
      <c r="R9939" s="9" t="s">
        <v>0</v>
      </c>
    </row>
    <row r="9940" spans="2:18" x14ac:dyDescent="0.2">
      <c r="B9940" s="25">
        <v>9710</v>
      </c>
      <c r="C9940" s="193">
        <v>0.16531067113304077</v>
      </c>
      <c r="D9940" s="19"/>
      <c r="E9940" s="19"/>
      <c r="F9940" s="19">
        <v>1.0758892077024786</v>
      </c>
      <c r="G9940" s="19"/>
      <c r="H9940" s="19">
        <v>0.49130480513757169</v>
      </c>
      <c r="I9940" s="19"/>
      <c r="J9940" s="19">
        <v>0.52910897135907164</v>
      </c>
      <c r="K9940" s="19"/>
      <c r="L9940" s="19">
        <v>0.53894961439209732</v>
      </c>
      <c r="M9940" s="19"/>
      <c r="N9940" s="19">
        <v>1.4076483813598268</v>
      </c>
      <c r="O9940" s="19">
        <v>0.13104370520409186</v>
      </c>
      <c r="P9940" s="50"/>
      <c r="R9940" s="9" t="s">
        <v>0</v>
      </c>
    </row>
    <row r="9941" spans="2:18" x14ac:dyDescent="0.2">
      <c r="B9941" s="25">
        <v>9711</v>
      </c>
      <c r="C9941" s="193"/>
      <c r="D9941" s="19">
        <v>0.29381895052685575</v>
      </c>
      <c r="E9941" s="19"/>
      <c r="F9941" s="19">
        <v>0.30838133139342161</v>
      </c>
      <c r="G9941" s="19"/>
      <c r="H9941" s="19">
        <v>0.77078705625553723</v>
      </c>
      <c r="I9941" s="19">
        <v>0.46978228192518862</v>
      </c>
      <c r="J9941" s="19"/>
      <c r="K9941" s="19">
        <v>0.17712026084694887</v>
      </c>
      <c r="L9941" s="19"/>
      <c r="M9941" s="19"/>
      <c r="N9941" s="19">
        <v>0.70893546571569976</v>
      </c>
      <c r="O9941" s="19"/>
      <c r="P9941" s="50">
        <v>0.78009625736817689</v>
      </c>
      <c r="R9941" s="9" t="s">
        <v>0</v>
      </c>
    </row>
    <row r="9942" spans="2:18" x14ac:dyDescent="0.2">
      <c r="B9942" s="25">
        <v>9712</v>
      </c>
      <c r="C9942" s="193">
        <v>1.0426783883750614</v>
      </c>
      <c r="D9942" s="19"/>
      <c r="E9942" s="19">
        <v>1.2984764701772253</v>
      </c>
      <c r="F9942" s="19"/>
      <c r="G9942" s="19">
        <v>0.87243453647581937</v>
      </c>
      <c r="H9942" s="19"/>
      <c r="I9942" s="19">
        <v>1.1475896532276</v>
      </c>
      <c r="J9942" s="19"/>
      <c r="K9942" s="19">
        <v>1.2545555670572588</v>
      </c>
      <c r="L9942" s="19"/>
      <c r="M9942" s="19">
        <v>1.1322636821716929</v>
      </c>
      <c r="N9942" s="19"/>
      <c r="O9942" s="19">
        <v>1.8433358758753615</v>
      </c>
      <c r="P9942" s="50"/>
      <c r="R9942" s="9" t="s">
        <v>0</v>
      </c>
    </row>
    <row r="9943" spans="2:18" x14ac:dyDescent="0.2">
      <c r="B9943" s="25">
        <v>9713</v>
      </c>
      <c r="C9943" s="193">
        <v>0.6060291908367168</v>
      </c>
      <c r="D9943" s="19"/>
      <c r="E9943" s="19"/>
      <c r="F9943" s="19">
        <v>0.13728680584101174</v>
      </c>
      <c r="G9943" s="19">
        <v>0.205907573904069</v>
      </c>
      <c r="H9943" s="19"/>
      <c r="I9943" s="19">
        <v>0.22131320836792079</v>
      </c>
      <c r="J9943" s="19"/>
      <c r="K9943" s="19"/>
      <c r="L9943" s="19">
        <v>0.42849884925823062</v>
      </c>
      <c r="M9943" s="19"/>
      <c r="N9943" s="19">
        <v>0.37704211633099055</v>
      </c>
      <c r="O9943" s="19">
        <v>1.0819490652198596</v>
      </c>
      <c r="P9943" s="50"/>
      <c r="R9943" s="9" t="s">
        <v>0</v>
      </c>
    </row>
    <row r="9944" spans="2:18" x14ac:dyDescent="0.2">
      <c r="B9944" s="25">
        <v>9714</v>
      </c>
      <c r="C9944" s="193"/>
      <c r="D9944" s="19">
        <v>9.8608488928642796E-2</v>
      </c>
      <c r="E9944" s="19">
        <v>0.76964701533393809</v>
      </c>
      <c r="F9944" s="19"/>
      <c r="G9944" s="19">
        <v>0.42257551873013949</v>
      </c>
      <c r="H9944" s="19"/>
      <c r="I9944" s="19"/>
      <c r="J9944" s="19">
        <v>0.39771197144440096</v>
      </c>
      <c r="K9944" s="19"/>
      <c r="L9944" s="19">
        <v>0.14519148311100766</v>
      </c>
      <c r="M9944" s="19"/>
      <c r="N9944" s="19">
        <v>1.0509821454719217</v>
      </c>
      <c r="O9944" s="19">
        <v>0.29316944736277539</v>
      </c>
      <c r="P9944" s="50"/>
      <c r="R9944" s="9" t="s">
        <v>0</v>
      </c>
    </row>
    <row r="9945" spans="2:18" x14ac:dyDescent="0.2">
      <c r="B9945" s="25">
        <v>9715</v>
      </c>
      <c r="C9945" s="193">
        <v>0.78053334627270543</v>
      </c>
      <c r="D9945" s="19"/>
      <c r="E9945" s="19">
        <v>1.6588380592769065</v>
      </c>
      <c r="F9945" s="19"/>
      <c r="G9945" s="19">
        <v>1.2421585801184118</v>
      </c>
      <c r="H9945" s="19"/>
      <c r="I9945" s="19"/>
      <c r="J9945" s="19">
        <v>0.12165225710148114</v>
      </c>
      <c r="K9945" s="19">
        <v>1.1721644543129264</v>
      </c>
      <c r="L9945" s="19"/>
      <c r="M9945" s="19">
        <v>1.3362027180884333</v>
      </c>
      <c r="N9945" s="19"/>
      <c r="O9945" s="19">
        <v>1.6009542105491772</v>
      </c>
      <c r="P9945" s="50"/>
      <c r="R9945" s="9" t="s">
        <v>0</v>
      </c>
    </row>
    <row r="9946" spans="2:18" x14ac:dyDescent="0.2">
      <c r="B9946" s="25">
        <v>9716</v>
      </c>
      <c r="C9946" s="193"/>
      <c r="D9946" s="19">
        <v>4.6242799523345576E-2</v>
      </c>
      <c r="E9946" s="19"/>
      <c r="F9946" s="19">
        <v>0.77076467244801528</v>
      </c>
      <c r="G9946" s="19">
        <v>9.8947194378949319E-2</v>
      </c>
      <c r="H9946" s="19"/>
      <c r="I9946" s="19"/>
      <c r="J9946" s="19">
        <v>1.1157019164823267</v>
      </c>
      <c r="K9946" s="19"/>
      <c r="L9946" s="19">
        <v>1.3692367730124011</v>
      </c>
      <c r="M9946" s="19"/>
      <c r="N9946" s="19">
        <v>0.61122586359609909</v>
      </c>
      <c r="O9946" s="19"/>
      <c r="P9946" s="50">
        <v>0.54813097712368564</v>
      </c>
      <c r="R9946" s="9" t="s">
        <v>0</v>
      </c>
    </row>
    <row r="9947" spans="2:18" x14ac:dyDescent="0.2">
      <c r="B9947" s="25">
        <v>9717</v>
      </c>
      <c r="C9947" s="193">
        <v>0.83133512928860664</v>
      </c>
      <c r="D9947" s="19"/>
      <c r="E9947" s="19"/>
      <c r="F9947" s="19">
        <v>1.255993576438013E-2</v>
      </c>
      <c r="G9947" s="19">
        <v>0.73394311687232805</v>
      </c>
      <c r="H9947" s="19"/>
      <c r="I9947" s="19">
        <v>0.34536802132054994</v>
      </c>
      <c r="J9947" s="19"/>
      <c r="K9947" s="19">
        <v>0.1055670942266258</v>
      </c>
      <c r="L9947" s="19"/>
      <c r="M9947" s="19"/>
      <c r="N9947" s="19">
        <v>0.3409820463122783</v>
      </c>
      <c r="O9947" s="19">
        <v>0.77286868658545305</v>
      </c>
      <c r="P9947" s="50"/>
      <c r="R9947" s="9" t="s">
        <v>0</v>
      </c>
    </row>
    <row r="9948" spans="2:18" x14ac:dyDescent="0.2">
      <c r="B9948" s="25">
        <v>9718</v>
      </c>
      <c r="C9948" s="193">
        <v>1.6007753498031034</v>
      </c>
      <c r="D9948" s="19"/>
      <c r="E9948" s="19">
        <v>1.582537632835427</v>
      </c>
      <c r="F9948" s="19"/>
      <c r="G9948" s="19">
        <v>1.8160020929131639</v>
      </c>
      <c r="H9948" s="19"/>
      <c r="I9948" s="19">
        <v>2.1294695690939642</v>
      </c>
      <c r="J9948" s="19"/>
      <c r="K9948" s="19">
        <v>1.8956436179778511</v>
      </c>
      <c r="L9948" s="19"/>
      <c r="M9948" s="19">
        <v>1.2131123412753322</v>
      </c>
      <c r="N9948" s="19"/>
      <c r="O9948" s="19">
        <v>1.7585466919090875</v>
      </c>
      <c r="P9948" s="50"/>
      <c r="R9948" s="9" t="s">
        <v>0</v>
      </c>
    </row>
    <row r="9949" spans="2:18" x14ac:dyDescent="0.2">
      <c r="B9949" s="25">
        <v>9719</v>
      </c>
      <c r="C9949" s="193"/>
      <c r="D9949" s="19">
        <v>1.0009837897409648</v>
      </c>
      <c r="E9949" s="19"/>
      <c r="F9949" s="19">
        <v>0.51890351966625148</v>
      </c>
      <c r="G9949" s="19"/>
      <c r="H9949" s="19">
        <v>5.5273529538716247E-2</v>
      </c>
      <c r="I9949" s="19"/>
      <c r="J9949" s="19">
        <v>0.40313140448795076</v>
      </c>
      <c r="K9949" s="19"/>
      <c r="L9949" s="19">
        <v>0.41952784854849268</v>
      </c>
      <c r="M9949" s="19"/>
      <c r="N9949" s="19">
        <v>0.49359703830115853</v>
      </c>
      <c r="O9949" s="19"/>
      <c r="P9949" s="50">
        <v>0.17415757790441413</v>
      </c>
      <c r="R9949" s="9" t="s">
        <v>0</v>
      </c>
    </row>
    <row r="9950" spans="2:18" x14ac:dyDescent="0.2">
      <c r="B9950" s="25">
        <v>9720</v>
      </c>
      <c r="C9950" s="193">
        <v>3.8417749651219121E-2</v>
      </c>
      <c r="D9950" s="19"/>
      <c r="E9950" s="19">
        <v>0.4136525516188555</v>
      </c>
      <c r="F9950" s="19"/>
      <c r="G9950" s="19">
        <v>0.50238811966407693</v>
      </c>
      <c r="H9950" s="19"/>
      <c r="I9950" s="19"/>
      <c r="J9950" s="19">
        <v>0.59571545541153381</v>
      </c>
      <c r="K9950" s="19"/>
      <c r="L9950" s="19">
        <v>0.43827843406771361</v>
      </c>
      <c r="M9950" s="19">
        <v>0.63905714832831406</v>
      </c>
      <c r="N9950" s="19"/>
      <c r="O9950" s="19">
        <v>0.25851592378178129</v>
      </c>
      <c r="P9950" s="50"/>
      <c r="R9950" s="9" t="s">
        <v>0</v>
      </c>
    </row>
    <row r="9951" spans="2:18" x14ac:dyDescent="0.2">
      <c r="B9951" s="25">
        <v>9721</v>
      </c>
      <c r="C9951" s="193"/>
      <c r="D9951" s="19">
        <v>2.3474766002436027</v>
      </c>
      <c r="E9951" s="19"/>
      <c r="F9951" s="19">
        <v>2.0168030944175004</v>
      </c>
      <c r="G9951" s="19"/>
      <c r="H9951" s="19">
        <v>1.8131285685275755</v>
      </c>
      <c r="I9951" s="19"/>
      <c r="J9951" s="19">
        <v>1.663097871362115</v>
      </c>
      <c r="K9951" s="19"/>
      <c r="L9951" s="19">
        <v>1.7545919007233231</v>
      </c>
      <c r="M9951" s="19"/>
      <c r="N9951" s="19">
        <v>1.692433453514893</v>
      </c>
      <c r="O9951" s="19"/>
      <c r="P9951" s="50">
        <v>1.8486762923138542</v>
      </c>
      <c r="R9951" s="9" t="s">
        <v>0</v>
      </c>
    </row>
    <row r="9952" spans="2:18" x14ac:dyDescent="0.2">
      <c r="B9952" s="25">
        <v>9722</v>
      </c>
      <c r="C9952" s="193"/>
      <c r="D9952" s="19">
        <v>0.76166930286256729</v>
      </c>
      <c r="E9952" s="19">
        <v>0.7327228689769173</v>
      </c>
      <c r="F9952" s="19"/>
      <c r="G9952" s="19"/>
      <c r="H9952" s="19">
        <v>0.14599241202047641</v>
      </c>
      <c r="I9952" s="19">
        <v>0.32827991964949926</v>
      </c>
      <c r="J9952" s="19"/>
      <c r="K9952" s="19"/>
      <c r="L9952" s="19">
        <v>0.79440125566356889</v>
      </c>
      <c r="M9952" s="19">
        <v>0.15762367727911444</v>
      </c>
      <c r="N9952" s="19"/>
      <c r="O9952" s="19">
        <v>0.21168805707808891</v>
      </c>
      <c r="P9952" s="50"/>
      <c r="R9952" s="9" t="s">
        <v>0</v>
      </c>
    </row>
    <row r="9953" spans="2:18" x14ac:dyDescent="0.2">
      <c r="B9953" s="25">
        <v>9723</v>
      </c>
      <c r="C9953" s="193"/>
      <c r="D9953" s="19">
        <v>0.50761328714136955</v>
      </c>
      <c r="E9953" s="19">
        <v>0.59948528166943105</v>
      </c>
      <c r="F9953" s="19"/>
      <c r="G9953" s="19">
        <v>0.72728680125778489</v>
      </c>
      <c r="H9953" s="19"/>
      <c r="I9953" s="19">
        <v>0.22453434489053725</v>
      </c>
      <c r="J9953" s="19"/>
      <c r="K9953" s="19">
        <v>0.94872330025553731</v>
      </c>
      <c r="L9953" s="19"/>
      <c r="M9953" s="19">
        <v>0.4829807789365923</v>
      </c>
      <c r="N9953" s="19"/>
      <c r="O9953" s="19">
        <v>0.16897507014411267</v>
      </c>
      <c r="P9953" s="50"/>
      <c r="R9953" s="9" t="s">
        <v>0</v>
      </c>
    </row>
    <row r="9954" spans="2:18" x14ac:dyDescent="0.2">
      <c r="B9954" s="25">
        <v>9724</v>
      </c>
      <c r="C9954" s="193"/>
      <c r="D9954" s="19">
        <v>0.60611934369463216</v>
      </c>
      <c r="E9954" s="19"/>
      <c r="F9954" s="19">
        <v>0.83793406505669799</v>
      </c>
      <c r="G9954" s="19"/>
      <c r="H9954" s="19">
        <v>0.49761236944769111</v>
      </c>
      <c r="I9954" s="19"/>
      <c r="J9954" s="19">
        <v>0.81713445377120519</v>
      </c>
      <c r="K9954" s="19"/>
      <c r="L9954" s="19">
        <v>1.4299698869421993</v>
      </c>
      <c r="M9954" s="19"/>
      <c r="N9954" s="19">
        <v>0.29956530839798129</v>
      </c>
      <c r="O9954" s="19">
        <v>0.46578140369630511</v>
      </c>
      <c r="P9954" s="50"/>
      <c r="R9954" s="9" t="s">
        <v>0</v>
      </c>
    </row>
    <row r="9955" spans="2:18" x14ac:dyDescent="0.2">
      <c r="B9955" s="25">
        <v>9725</v>
      </c>
      <c r="C9955" s="193">
        <v>0.25260412726174375</v>
      </c>
      <c r="D9955" s="19"/>
      <c r="E9955" s="19">
        <v>0.20693511395261874</v>
      </c>
      <c r="F9955" s="19"/>
      <c r="G9955" s="19">
        <v>0.35428173922122019</v>
      </c>
      <c r="H9955" s="19"/>
      <c r="I9955" s="19"/>
      <c r="J9955" s="19">
        <v>7.2450300470355569E-2</v>
      </c>
      <c r="K9955" s="19"/>
      <c r="L9955" s="19">
        <v>8.1731716062673918E-2</v>
      </c>
      <c r="M9955" s="19"/>
      <c r="N9955" s="19">
        <v>0.31275586474861367</v>
      </c>
      <c r="O9955" s="19"/>
      <c r="P9955" s="50">
        <v>0.30920430835712931</v>
      </c>
      <c r="R9955" s="9" t="s">
        <v>0</v>
      </c>
    </row>
    <row r="9956" spans="2:18" x14ac:dyDescent="0.2">
      <c r="B9956" s="25">
        <v>9726</v>
      </c>
      <c r="C9956" s="193"/>
      <c r="D9956" s="19">
        <v>0.8307360688741483</v>
      </c>
      <c r="E9956" s="19"/>
      <c r="F9956" s="19">
        <v>0.54858254612782797</v>
      </c>
      <c r="G9956" s="19"/>
      <c r="H9956" s="19">
        <v>1.0010331419698699</v>
      </c>
      <c r="I9956" s="19"/>
      <c r="J9956" s="19">
        <v>0.14038186600982305</v>
      </c>
      <c r="K9956" s="19"/>
      <c r="L9956" s="19">
        <v>0.20870858036016435</v>
      </c>
      <c r="M9956" s="19"/>
      <c r="N9956" s="19">
        <v>0.32565246127820979</v>
      </c>
      <c r="O9956" s="19"/>
      <c r="P9956" s="50">
        <v>0.2975352945116046</v>
      </c>
      <c r="R9956" s="9" t="s">
        <v>0</v>
      </c>
    </row>
    <row r="9957" spans="2:18" x14ac:dyDescent="0.2">
      <c r="B9957" s="25">
        <v>9727</v>
      </c>
      <c r="C9957" s="193"/>
      <c r="D9957" s="19">
        <v>0.36961013095573442</v>
      </c>
      <c r="E9957" s="19">
        <v>0.72073109192069584</v>
      </c>
      <c r="F9957" s="19"/>
      <c r="G9957" s="19"/>
      <c r="H9957" s="19">
        <v>2.4057022779905606E-2</v>
      </c>
      <c r="I9957" s="19">
        <v>1.3414148049254329</v>
      </c>
      <c r="J9957" s="19"/>
      <c r="K9957" s="19">
        <v>0.32969451480236983</v>
      </c>
      <c r="L9957" s="19"/>
      <c r="M9957" s="19">
        <v>0.79116387521160336</v>
      </c>
      <c r="N9957" s="19"/>
      <c r="O9957" s="19">
        <v>1.4075305375387164</v>
      </c>
      <c r="P9957" s="50"/>
      <c r="R9957" s="9" t="s">
        <v>0</v>
      </c>
    </row>
    <row r="9958" spans="2:18" x14ac:dyDescent="0.2">
      <c r="B9958" s="25">
        <v>9728</v>
      </c>
      <c r="C9958" s="193"/>
      <c r="D9958" s="19">
        <v>0.49367509505777091</v>
      </c>
      <c r="E9958" s="19"/>
      <c r="F9958" s="19">
        <v>0.16519236093234824</v>
      </c>
      <c r="G9958" s="19"/>
      <c r="H9958" s="19">
        <v>0.10100413943746454</v>
      </c>
      <c r="I9958" s="19"/>
      <c r="J9958" s="19">
        <v>0.44017060516431633</v>
      </c>
      <c r="K9958" s="19"/>
      <c r="L9958" s="19">
        <v>0.81095920607363969</v>
      </c>
      <c r="M9958" s="19"/>
      <c r="N9958" s="19">
        <v>0.32748685859286664</v>
      </c>
      <c r="O9958" s="19">
        <v>0.16252738256859506</v>
      </c>
      <c r="P9958" s="50"/>
      <c r="R9958" s="9" t="s">
        <v>0</v>
      </c>
    </row>
    <row r="9959" spans="2:18" x14ac:dyDescent="0.2">
      <c r="B9959" s="25">
        <v>9729</v>
      </c>
      <c r="C9959" s="193">
        <v>1.5024329535336658</v>
      </c>
      <c r="D9959" s="19"/>
      <c r="E9959" s="19"/>
      <c r="F9959" s="19">
        <v>0.23816056899921662</v>
      </c>
      <c r="G9959" s="19">
        <v>0.31879584197149941</v>
      </c>
      <c r="H9959" s="19"/>
      <c r="I9959" s="19">
        <v>0.65176871183175877</v>
      </c>
      <c r="J9959" s="19"/>
      <c r="K9959" s="19">
        <v>0.74415990155392564</v>
      </c>
      <c r="L9959" s="19"/>
      <c r="M9959" s="19"/>
      <c r="N9959" s="19">
        <v>0.48163635316356718</v>
      </c>
      <c r="O9959" s="19">
        <v>1.311305542070841</v>
      </c>
      <c r="P9959" s="50"/>
      <c r="R9959" s="9" t="s">
        <v>0</v>
      </c>
    </row>
    <row r="9960" spans="2:18" x14ac:dyDescent="0.2">
      <c r="B9960" s="25">
        <v>9730</v>
      </c>
      <c r="C9960" s="193"/>
      <c r="D9960" s="19">
        <v>0.34824949151725798</v>
      </c>
      <c r="E9960" s="19"/>
      <c r="F9960" s="19">
        <v>0.93999402878256</v>
      </c>
      <c r="G9960" s="19"/>
      <c r="H9960" s="19">
        <v>0.2838812496354538</v>
      </c>
      <c r="I9960" s="19">
        <v>8.6404093494264381E-2</v>
      </c>
      <c r="J9960" s="19"/>
      <c r="K9960" s="19"/>
      <c r="L9960" s="19">
        <v>0.44209337242622515</v>
      </c>
      <c r="M9960" s="19"/>
      <c r="N9960" s="19">
        <v>0.31104597738158496</v>
      </c>
      <c r="O9960" s="19"/>
      <c r="P9960" s="50">
        <v>0.6963653152287671</v>
      </c>
      <c r="R9960" s="9" t="s">
        <v>0</v>
      </c>
    </row>
    <row r="9961" spans="2:18" x14ac:dyDescent="0.2">
      <c r="B9961" s="25">
        <v>9731</v>
      </c>
      <c r="C9961" s="193"/>
      <c r="D9961" s="19">
        <v>0.38603055958522497</v>
      </c>
      <c r="E9961" s="19"/>
      <c r="F9961" s="19">
        <v>0.251323634713706</v>
      </c>
      <c r="G9961" s="19"/>
      <c r="H9961" s="19">
        <v>0.1680477852669752</v>
      </c>
      <c r="I9961" s="19"/>
      <c r="J9961" s="19">
        <v>0.72457847201325132</v>
      </c>
      <c r="K9961" s="19">
        <v>0.81828384321502168</v>
      </c>
      <c r="L9961" s="19"/>
      <c r="M9961" s="19">
        <v>6.9053820529454954E-2</v>
      </c>
      <c r="N9961" s="19"/>
      <c r="O9961" s="19">
        <v>0.33873504986632874</v>
      </c>
      <c r="P9961" s="50"/>
      <c r="R9961" s="9" t="s">
        <v>0</v>
      </c>
    </row>
    <row r="9962" spans="2:18" x14ac:dyDescent="0.2">
      <c r="B9962" s="25">
        <v>9732</v>
      </c>
      <c r="C9962" s="193">
        <v>0.35358691538043246</v>
      </c>
      <c r="D9962" s="19"/>
      <c r="E9962" s="19">
        <v>0.84193680546423588</v>
      </c>
      <c r="F9962" s="19"/>
      <c r="G9962" s="19">
        <v>1.0004465165852878</v>
      </c>
      <c r="H9962" s="19"/>
      <c r="I9962" s="19">
        <v>0.26382517250835646</v>
      </c>
      <c r="J9962" s="19"/>
      <c r="K9962" s="19">
        <v>0.29112418881532376</v>
      </c>
      <c r="L9962" s="19"/>
      <c r="M9962" s="19">
        <v>1.5836603441749071</v>
      </c>
      <c r="N9962" s="19"/>
      <c r="O9962" s="19">
        <v>1.0503331057627128</v>
      </c>
      <c r="P9962" s="50"/>
      <c r="R9962" s="9" t="s">
        <v>0</v>
      </c>
    </row>
    <row r="9963" spans="2:18" x14ac:dyDescent="0.2">
      <c r="B9963" s="25">
        <v>9733</v>
      </c>
      <c r="C9963" s="193"/>
      <c r="D9963" s="19">
        <v>0.46102787844395154</v>
      </c>
      <c r="E9963" s="19">
        <v>0.43375795485156032</v>
      </c>
      <c r="F9963" s="19"/>
      <c r="G9963" s="19">
        <v>0.40505195404057898</v>
      </c>
      <c r="H9963" s="19"/>
      <c r="I9963" s="19"/>
      <c r="J9963" s="19">
        <v>5.4121677122607605E-2</v>
      </c>
      <c r="K9963" s="19">
        <v>0.6227566081722552</v>
      </c>
      <c r="L9963" s="19"/>
      <c r="M9963" s="19">
        <v>0.73831074932805085</v>
      </c>
      <c r="N9963" s="19"/>
      <c r="O9963" s="19"/>
      <c r="P9963" s="50">
        <v>5.7567977006419857E-2</v>
      </c>
      <c r="R9963" s="9" t="s">
        <v>0</v>
      </c>
    </row>
    <row r="9964" spans="2:18" x14ac:dyDescent="0.2">
      <c r="B9964" s="25">
        <v>9734</v>
      </c>
      <c r="C9964" s="193">
        <v>0.2852774939166649</v>
      </c>
      <c r="D9964" s="19"/>
      <c r="E9964" s="19">
        <v>0.14621318215915649</v>
      </c>
      <c r="F9964" s="19"/>
      <c r="G9964" s="19">
        <v>1.0997147344057625</v>
      </c>
      <c r="H9964" s="19"/>
      <c r="I9964" s="19"/>
      <c r="J9964" s="19">
        <v>1.0847149973484203</v>
      </c>
      <c r="K9964" s="19">
        <v>9.473365768093156E-2</v>
      </c>
      <c r="L9964" s="19"/>
      <c r="M9964" s="19">
        <v>0.38649519009975558</v>
      </c>
      <c r="N9964" s="19"/>
      <c r="O9964" s="19">
        <v>0.56000400835542674</v>
      </c>
      <c r="P9964" s="50"/>
      <c r="R9964" s="9" t="s">
        <v>0</v>
      </c>
    </row>
    <row r="9965" spans="2:18" x14ac:dyDescent="0.2">
      <c r="B9965" s="25">
        <v>9735</v>
      </c>
      <c r="C9965" s="193"/>
      <c r="D9965" s="19">
        <v>2.524827512286075</v>
      </c>
      <c r="E9965" s="19"/>
      <c r="F9965" s="19">
        <v>2.6265818712053788</v>
      </c>
      <c r="G9965" s="19"/>
      <c r="H9965" s="19">
        <v>1.6470683641301593</v>
      </c>
      <c r="I9965" s="19"/>
      <c r="J9965" s="19">
        <v>2.5084143887856531</v>
      </c>
      <c r="K9965" s="19"/>
      <c r="L9965" s="19">
        <v>1.7058226705937376</v>
      </c>
      <c r="M9965" s="19"/>
      <c r="N9965" s="19">
        <v>1.145493308869759</v>
      </c>
      <c r="O9965" s="19"/>
      <c r="P9965" s="50">
        <v>1.8622594273129223</v>
      </c>
      <c r="R9965" s="9" t="s">
        <v>0</v>
      </c>
    </row>
    <row r="9966" spans="2:18" x14ac:dyDescent="0.2">
      <c r="B9966" s="25">
        <v>9736</v>
      </c>
      <c r="C9966" s="193"/>
      <c r="D9966" s="19">
        <v>0.9062442050194266</v>
      </c>
      <c r="E9966" s="19"/>
      <c r="F9966" s="19">
        <v>0.16760882481811548</v>
      </c>
      <c r="G9966" s="19"/>
      <c r="H9966" s="19">
        <v>0.22730554424136287</v>
      </c>
      <c r="I9966" s="19"/>
      <c r="J9966" s="19">
        <v>1.1112876920814634</v>
      </c>
      <c r="K9966" s="19"/>
      <c r="L9966" s="19">
        <v>0.62975658199798412</v>
      </c>
      <c r="M9966" s="19"/>
      <c r="N9966" s="19">
        <v>0.46767514891929168</v>
      </c>
      <c r="O9966" s="19"/>
      <c r="P9966" s="50">
        <v>0.85366543878640999</v>
      </c>
      <c r="R9966" s="9" t="s">
        <v>0</v>
      </c>
    </row>
    <row r="9967" spans="2:18" x14ac:dyDescent="0.2">
      <c r="B9967" s="25">
        <v>9737</v>
      </c>
      <c r="C9967" s="193">
        <v>0.75113053149244058</v>
      </c>
      <c r="D9967" s="19"/>
      <c r="E9967" s="19">
        <v>0.64689182204486873</v>
      </c>
      <c r="F9967" s="19"/>
      <c r="G9967" s="19">
        <v>0.44914498995877267</v>
      </c>
      <c r="H9967" s="19"/>
      <c r="I9967" s="19">
        <v>0.52938427410195932</v>
      </c>
      <c r="J9967" s="19"/>
      <c r="K9967" s="19">
        <v>0.69398359893315309</v>
      </c>
      <c r="L9967" s="19"/>
      <c r="M9967" s="19">
        <v>0.41103298688053991</v>
      </c>
      <c r="N9967" s="19"/>
      <c r="O9967" s="19">
        <v>1.2521597388680856</v>
      </c>
      <c r="P9967" s="50"/>
      <c r="R9967" s="9" t="s">
        <v>0</v>
      </c>
    </row>
    <row r="9968" spans="2:18" x14ac:dyDescent="0.2">
      <c r="B9968" s="25">
        <v>9738</v>
      </c>
      <c r="C9968" s="193"/>
      <c r="D9968" s="19">
        <v>2.128294743466522</v>
      </c>
      <c r="E9968" s="19"/>
      <c r="F9968" s="19">
        <v>0.46574195226527659</v>
      </c>
      <c r="G9968" s="19"/>
      <c r="H9968" s="19">
        <v>1.1732177344160273</v>
      </c>
      <c r="I9968" s="19"/>
      <c r="J9968" s="19">
        <v>1.6165272823616497</v>
      </c>
      <c r="K9968" s="19"/>
      <c r="L9968" s="19">
        <v>1.9159660384698991</v>
      </c>
      <c r="M9968" s="19"/>
      <c r="N9968" s="19">
        <v>1.5950431874830635</v>
      </c>
      <c r="O9968" s="19"/>
      <c r="P9968" s="50">
        <v>2.3503089227637441</v>
      </c>
      <c r="R9968" s="9" t="s">
        <v>0</v>
      </c>
    </row>
    <row r="9969" spans="2:18" x14ac:dyDescent="0.2">
      <c r="B9969" s="25">
        <v>9739</v>
      </c>
      <c r="C9969" s="193">
        <v>0.27737959698090936</v>
      </c>
      <c r="D9969" s="19"/>
      <c r="E9969" s="19"/>
      <c r="F9969" s="19">
        <v>0.59809887652127791</v>
      </c>
      <c r="G9969" s="19">
        <v>0.91524224107517993</v>
      </c>
      <c r="H9969" s="19"/>
      <c r="I9969" s="19"/>
      <c r="J9969" s="19">
        <v>0.25761177331667862</v>
      </c>
      <c r="K9969" s="19">
        <v>0.81727525968599812</v>
      </c>
      <c r="L9969" s="19"/>
      <c r="M9969" s="19"/>
      <c r="N9969" s="19">
        <v>3.8851420909422132E-2</v>
      </c>
      <c r="O9969" s="19">
        <v>6.0789516295284606E-3</v>
      </c>
      <c r="P9969" s="50"/>
      <c r="R9969" s="9" t="s">
        <v>0</v>
      </c>
    </row>
    <row r="9970" spans="2:18" x14ac:dyDescent="0.2">
      <c r="B9970" s="25">
        <v>9740</v>
      </c>
      <c r="C9970" s="193">
        <v>0.91235607271652197</v>
      </c>
      <c r="D9970" s="19"/>
      <c r="E9970" s="19"/>
      <c r="F9970" s="19">
        <v>0.32179582692244962</v>
      </c>
      <c r="G9970" s="19"/>
      <c r="H9970" s="19">
        <v>0.20707191029691374</v>
      </c>
      <c r="I9970" s="19">
        <v>0.68368646802301658</v>
      </c>
      <c r="J9970" s="19"/>
      <c r="K9970" s="19">
        <v>0.38896198345106331</v>
      </c>
      <c r="L9970" s="19"/>
      <c r="M9970" s="19">
        <v>1.2987943690862636</v>
      </c>
      <c r="N9970" s="19"/>
      <c r="O9970" s="19">
        <v>0.50701658655105941</v>
      </c>
      <c r="P9970" s="50"/>
      <c r="R9970" s="9" t="s">
        <v>0</v>
      </c>
    </row>
    <row r="9971" spans="2:18" x14ac:dyDescent="0.2">
      <c r="B9971" s="25">
        <v>9741</v>
      </c>
      <c r="C9971" s="193"/>
      <c r="D9971" s="19">
        <v>0.84666662305301799</v>
      </c>
      <c r="E9971" s="19"/>
      <c r="F9971" s="19">
        <v>0.13399318779551395</v>
      </c>
      <c r="G9971" s="19"/>
      <c r="H9971" s="19">
        <v>0.88422851679132641</v>
      </c>
      <c r="I9971" s="19"/>
      <c r="J9971" s="19">
        <v>0.24826932765701182</v>
      </c>
      <c r="K9971" s="19">
        <v>0.53293338648751165</v>
      </c>
      <c r="L9971" s="19"/>
      <c r="M9971" s="19">
        <v>5.6657430967475532E-2</v>
      </c>
      <c r="N9971" s="19"/>
      <c r="O9971" s="19"/>
      <c r="P9971" s="50">
        <v>0.77342861029230037</v>
      </c>
      <c r="R9971" s="9" t="s">
        <v>0</v>
      </c>
    </row>
    <row r="9972" spans="2:18" x14ac:dyDescent="0.2">
      <c r="B9972" s="25">
        <v>9742</v>
      </c>
      <c r="C9972" s="193"/>
      <c r="D9972" s="19">
        <v>0.34531274319303268</v>
      </c>
      <c r="E9972" s="19"/>
      <c r="F9972" s="19">
        <v>2.4345024415224244E-2</v>
      </c>
      <c r="G9972" s="19">
        <v>0.51110827378004864</v>
      </c>
      <c r="H9972" s="19"/>
      <c r="I9972" s="19">
        <v>0.60414301807045689</v>
      </c>
      <c r="J9972" s="19"/>
      <c r="K9972" s="19">
        <v>1.1040613438025881</v>
      </c>
      <c r="L9972" s="19"/>
      <c r="M9972" s="19"/>
      <c r="N9972" s="19">
        <v>0.33522895175721368</v>
      </c>
      <c r="O9972" s="19"/>
      <c r="P9972" s="50">
        <v>0.37639769448571403</v>
      </c>
      <c r="R9972" s="9" t="s">
        <v>0</v>
      </c>
    </row>
    <row r="9973" spans="2:18" x14ac:dyDescent="0.2">
      <c r="B9973" s="25">
        <v>9743</v>
      </c>
      <c r="C9973" s="193">
        <v>6.6493684825108854E-2</v>
      </c>
      <c r="D9973" s="19"/>
      <c r="E9973" s="19"/>
      <c r="F9973" s="19">
        <v>8.4786872987025391E-2</v>
      </c>
      <c r="G9973" s="19">
        <v>0.59900364190685129</v>
      </c>
      <c r="H9973" s="19"/>
      <c r="I9973" s="19">
        <v>1.0353412476182773</v>
      </c>
      <c r="J9973" s="19"/>
      <c r="K9973" s="19">
        <v>0.48683809540001927</v>
      </c>
      <c r="L9973" s="19"/>
      <c r="M9973" s="19">
        <v>0.20874019001592925</v>
      </c>
      <c r="N9973" s="19"/>
      <c r="O9973" s="19">
        <v>0.7844417141384008</v>
      </c>
      <c r="P9973" s="50"/>
      <c r="R9973" s="9" t="s">
        <v>0</v>
      </c>
    </row>
    <row r="9974" spans="2:18" x14ac:dyDescent="0.2">
      <c r="B9974" s="25">
        <v>9744</v>
      </c>
      <c r="C9974" s="193"/>
      <c r="D9974" s="19">
        <v>1.4275127209556964</v>
      </c>
      <c r="E9974" s="19"/>
      <c r="F9974" s="19">
        <v>1.5265309349198888</v>
      </c>
      <c r="G9974" s="19"/>
      <c r="H9974" s="19">
        <v>1.5830157681217689</v>
      </c>
      <c r="I9974" s="19"/>
      <c r="J9974" s="19">
        <v>1.7189278992373882</v>
      </c>
      <c r="K9974" s="19"/>
      <c r="L9974" s="19">
        <v>0.62503174472626999</v>
      </c>
      <c r="M9974" s="19"/>
      <c r="N9974" s="19">
        <v>1.0725323642661648</v>
      </c>
      <c r="O9974" s="19"/>
      <c r="P9974" s="50">
        <v>1.5616808457161906</v>
      </c>
      <c r="R9974" s="9" t="s">
        <v>0</v>
      </c>
    </row>
    <row r="9975" spans="2:18" x14ac:dyDescent="0.2">
      <c r="B9975" s="25">
        <v>9745</v>
      </c>
      <c r="C9975" s="193"/>
      <c r="D9975" s="19">
        <v>0.13923823568011837</v>
      </c>
      <c r="E9975" s="19"/>
      <c r="F9975" s="19">
        <v>0.17191495180274066</v>
      </c>
      <c r="G9975" s="19">
        <v>0.22592639120395835</v>
      </c>
      <c r="H9975" s="19"/>
      <c r="I9975" s="19"/>
      <c r="J9975" s="19">
        <v>0.52792201253666449</v>
      </c>
      <c r="K9975" s="19">
        <v>6.9354562047359E-2</v>
      </c>
      <c r="L9975" s="19"/>
      <c r="M9975" s="19">
        <v>5.0703472717793754E-2</v>
      </c>
      <c r="N9975" s="19"/>
      <c r="O9975" s="19"/>
      <c r="P9975" s="50">
        <v>0.43730874194357883</v>
      </c>
      <c r="R9975" s="9" t="s">
        <v>0</v>
      </c>
    </row>
    <row r="9976" spans="2:18" x14ac:dyDescent="0.2">
      <c r="B9976" s="25">
        <v>9746</v>
      </c>
      <c r="C9976" s="193">
        <v>1.6851408124596221</v>
      </c>
      <c r="D9976" s="19"/>
      <c r="E9976" s="19">
        <v>1.2301168239578192E-2</v>
      </c>
      <c r="F9976" s="19"/>
      <c r="G9976" s="19">
        <v>0.73428594266578473</v>
      </c>
      <c r="H9976" s="19"/>
      <c r="I9976" s="19">
        <v>0.51446335586894987</v>
      </c>
      <c r="J9976" s="19"/>
      <c r="K9976" s="19">
        <v>0.71005090260051462</v>
      </c>
      <c r="L9976" s="19"/>
      <c r="M9976" s="19">
        <v>0.65020567300984522</v>
      </c>
      <c r="N9976" s="19"/>
      <c r="O9976" s="19">
        <v>1.3072456817351226</v>
      </c>
      <c r="P9976" s="50"/>
      <c r="R9976" s="9" t="s">
        <v>0</v>
      </c>
    </row>
    <row r="9977" spans="2:18" x14ac:dyDescent="0.2">
      <c r="B9977" s="25">
        <v>9747</v>
      </c>
      <c r="C9977" s="193">
        <v>0.36131114670885384</v>
      </c>
      <c r="D9977" s="19"/>
      <c r="E9977" s="19"/>
      <c r="F9977" s="19">
        <v>0.16206916657410284</v>
      </c>
      <c r="G9977" s="19"/>
      <c r="H9977" s="19">
        <v>0.75451717152448139</v>
      </c>
      <c r="I9977" s="19"/>
      <c r="J9977" s="19">
        <v>0.65050500426359392</v>
      </c>
      <c r="K9977" s="19">
        <v>0.10743484276530696</v>
      </c>
      <c r="L9977" s="19"/>
      <c r="M9977" s="19">
        <v>0.13744818849411933</v>
      </c>
      <c r="N9977" s="19"/>
      <c r="O9977" s="19">
        <v>0.35799137404909337</v>
      </c>
      <c r="P9977" s="50"/>
      <c r="R9977" s="9" t="s">
        <v>0</v>
      </c>
    </row>
    <row r="9978" spans="2:18" x14ac:dyDescent="0.2">
      <c r="B9978" s="25">
        <v>9748</v>
      </c>
      <c r="C9978" s="193">
        <v>0.31538695657840193</v>
      </c>
      <c r="D9978" s="19"/>
      <c r="E9978" s="19">
        <v>0.10175214139124386</v>
      </c>
      <c r="F9978" s="19"/>
      <c r="G9978" s="19">
        <v>0.74030811299926524</v>
      </c>
      <c r="H9978" s="19"/>
      <c r="I9978" s="19">
        <v>0.94383147602309458</v>
      </c>
      <c r="J9978" s="19"/>
      <c r="K9978" s="19">
        <v>0.25259954497133952</v>
      </c>
      <c r="L9978" s="19"/>
      <c r="M9978" s="19">
        <v>0.26521300024191452</v>
      </c>
      <c r="N9978" s="19"/>
      <c r="O9978" s="19">
        <v>0.14373915598361414</v>
      </c>
      <c r="P9978" s="50"/>
      <c r="R9978" s="9" t="s">
        <v>0</v>
      </c>
    </row>
    <row r="9979" spans="2:18" x14ac:dyDescent="0.2">
      <c r="B9979" s="25">
        <v>9749</v>
      </c>
      <c r="C9979" s="193"/>
      <c r="D9979" s="19">
        <v>1.1918418941061764</v>
      </c>
      <c r="E9979" s="19"/>
      <c r="F9979" s="19">
        <v>1.4283367685872002</v>
      </c>
      <c r="G9979" s="19"/>
      <c r="H9979" s="19">
        <v>1.4456936035035426</v>
      </c>
      <c r="I9979" s="19"/>
      <c r="J9979" s="19">
        <v>1.1310063043627487</v>
      </c>
      <c r="K9979" s="19"/>
      <c r="L9979" s="19">
        <v>1.2548550393153015</v>
      </c>
      <c r="M9979" s="19"/>
      <c r="N9979" s="19">
        <v>1.2759641574059464</v>
      </c>
      <c r="O9979" s="19"/>
      <c r="P9979" s="50">
        <v>1.5203448507590869</v>
      </c>
      <c r="R9979" s="9" t="s">
        <v>0</v>
      </c>
    </row>
    <row r="9980" spans="2:18" x14ac:dyDescent="0.2">
      <c r="B9980" s="25">
        <v>9750</v>
      </c>
      <c r="C9980" s="193">
        <v>0.53952679292632022</v>
      </c>
      <c r="D9980" s="19"/>
      <c r="E9980" s="19">
        <v>0.9413466947207394</v>
      </c>
      <c r="F9980" s="19"/>
      <c r="G9980" s="19">
        <v>0.35112981247266312</v>
      </c>
      <c r="H9980" s="19"/>
      <c r="I9980" s="19">
        <v>1.0773930124768232</v>
      </c>
      <c r="J9980" s="19"/>
      <c r="K9980" s="19">
        <v>1.3931214713409903</v>
      </c>
      <c r="L9980" s="19"/>
      <c r="M9980" s="19">
        <v>1.0903743357498952</v>
      </c>
      <c r="N9980" s="19"/>
      <c r="O9980" s="19">
        <v>1.2180269104170178</v>
      </c>
      <c r="P9980" s="50"/>
      <c r="R9980" s="9" t="s">
        <v>0</v>
      </c>
    </row>
    <row r="9981" spans="2:18" x14ac:dyDescent="0.2">
      <c r="B9981" s="25">
        <v>9751</v>
      </c>
      <c r="C9981" s="193">
        <v>0.80819751239742954</v>
      </c>
      <c r="D9981" s="19"/>
      <c r="E9981" s="19">
        <v>1.0128353545546709</v>
      </c>
      <c r="F9981" s="19"/>
      <c r="G9981" s="19">
        <v>0.11856650708662937</v>
      </c>
      <c r="H9981" s="19"/>
      <c r="I9981" s="19">
        <v>0.70549408953841253</v>
      </c>
      <c r="J9981" s="19"/>
      <c r="K9981" s="19">
        <v>0.79709161237465542</v>
      </c>
      <c r="L9981" s="19"/>
      <c r="M9981" s="19">
        <v>0.77934858136027374</v>
      </c>
      <c r="N9981" s="19"/>
      <c r="O9981" s="19">
        <v>1.0187563479912811</v>
      </c>
      <c r="P9981" s="50"/>
      <c r="R9981" s="9" t="s">
        <v>0</v>
      </c>
    </row>
    <row r="9982" spans="2:18" x14ac:dyDescent="0.2">
      <c r="B9982" s="25">
        <v>9752</v>
      </c>
      <c r="C9982" s="193"/>
      <c r="D9982" s="19">
        <v>1.4849735955876466</v>
      </c>
      <c r="E9982" s="19"/>
      <c r="F9982" s="19">
        <v>1.5149166972062218</v>
      </c>
      <c r="G9982" s="19"/>
      <c r="H9982" s="19">
        <v>0.8156195399459345</v>
      </c>
      <c r="I9982" s="19"/>
      <c r="J9982" s="19">
        <v>2.8875331499975379</v>
      </c>
      <c r="K9982" s="19"/>
      <c r="L9982" s="19">
        <v>2.126301249059896</v>
      </c>
      <c r="M9982" s="19"/>
      <c r="N9982" s="19">
        <v>2.824956496112407</v>
      </c>
      <c r="O9982" s="19"/>
      <c r="P9982" s="50">
        <v>2.3556315057228372</v>
      </c>
      <c r="R9982" s="9" t="s">
        <v>0</v>
      </c>
    </row>
    <row r="9983" spans="2:18" x14ac:dyDescent="0.2">
      <c r="B9983" s="25">
        <v>9753</v>
      </c>
      <c r="C9983" s="193"/>
      <c r="D9983" s="19">
        <v>0.27074320610468117</v>
      </c>
      <c r="E9983" s="19">
        <v>0.36394151462882646</v>
      </c>
      <c r="F9983" s="19"/>
      <c r="G9983" s="19">
        <v>0.25649363178128154</v>
      </c>
      <c r="H9983" s="19"/>
      <c r="I9983" s="19"/>
      <c r="J9983" s="19">
        <v>0.31856636308076841</v>
      </c>
      <c r="K9983" s="19"/>
      <c r="L9983" s="19">
        <v>0.30753274937483255</v>
      </c>
      <c r="M9983" s="19">
        <v>0.15319645154899247</v>
      </c>
      <c r="N9983" s="19"/>
      <c r="O9983" s="19">
        <v>0.48059447699683061</v>
      </c>
      <c r="P9983" s="50"/>
      <c r="R9983" s="9" t="s">
        <v>0</v>
      </c>
    </row>
    <row r="9984" spans="2:18" x14ac:dyDescent="0.2">
      <c r="B9984" s="25">
        <v>9754</v>
      </c>
      <c r="C9984" s="193">
        <v>1.4323402572254176</v>
      </c>
      <c r="D9984" s="19"/>
      <c r="E9984" s="19">
        <v>0.88192986366745052</v>
      </c>
      <c r="F9984" s="19"/>
      <c r="G9984" s="19">
        <v>0.11921941087056963</v>
      </c>
      <c r="H9984" s="19"/>
      <c r="I9984" s="19"/>
      <c r="J9984" s="19">
        <v>0.78863559891431179</v>
      </c>
      <c r="K9984" s="19">
        <v>0.48585438045910545</v>
      </c>
      <c r="L9984" s="19"/>
      <c r="M9984" s="19">
        <v>0.49141552576987607</v>
      </c>
      <c r="N9984" s="19"/>
      <c r="O9984" s="19"/>
      <c r="P9984" s="50">
        <v>0.85485373273290166</v>
      </c>
      <c r="R9984" s="9" t="s">
        <v>0</v>
      </c>
    </row>
    <row r="9985" spans="2:18" x14ac:dyDescent="0.2">
      <c r="B9985" s="25">
        <v>9755</v>
      </c>
      <c r="C9985" s="193"/>
      <c r="D9985" s="19">
        <v>3.5514546367282317E-2</v>
      </c>
      <c r="E9985" s="19"/>
      <c r="F9985" s="19">
        <v>8.8279869779026826E-2</v>
      </c>
      <c r="G9985" s="19">
        <v>0.25962005925530518</v>
      </c>
      <c r="H9985" s="19"/>
      <c r="I9985" s="19"/>
      <c r="J9985" s="19">
        <v>0.31805259185500406</v>
      </c>
      <c r="K9985" s="19"/>
      <c r="L9985" s="19">
        <v>0.49776838809231472</v>
      </c>
      <c r="M9985" s="19">
        <v>7.1247030870653427E-2</v>
      </c>
      <c r="N9985" s="19"/>
      <c r="O9985" s="19"/>
      <c r="P9985" s="50">
        <v>0.56222916260458944</v>
      </c>
      <c r="R9985" s="9" t="s">
        <v>0</v>
      </c>
    </row>
    <row r="9986" spans="2:18" x14ac:dyDescent="0.2">
      <c r="B9986" s="25">
        <v>9756</v>
      </c>
      <c r="C9986" s="193"/>
      <c r="D9986" s="19">
        <v>0.42632845827475946</v>
      </c>
      <c r="E9986" s="19">
        <v>0.54260876303108074</v>
      </c>
      <c r="F9986" s="19"/>
      <c r="G9986" s="19">
        <v>0.47965607747763345</v>
      </c>
      <c r="H9986" s="19"/>
      <c r="I9986" s="19"/>
      <c r="J9986" s="19">
        <v>0.9638923573677064</v>
      </c>
      <c r="K9986" s="19"/>
      <c r="L9986" s="19">
        <v>0.12519105373014555</v>
      </c>
      <c r="M9986" s="19"/>
      <c r="N9986" s="19">
        <v>0.14412579043568086</v>
      </c>
      <c r="O9986" s="19">
        <v>0.58144048553459693</v>
      </c>
      <c r="P9986" s="50"/>
      <c r="R9986" s="9" t="s">
        <v>0</v>
      </c>
    </row>
    <row r="9987" spans="2:18" x14ac:dyDescent="0.2">
      <c r="B9987" s="25">
        <v>9757</v>
      </c>
      <c r="C9987" s="193">
        <v>1.5689739177827429</v>
      </c>
      <c r="D9987" s="19"/>
      <c r="E9987" s="19">
        <v>1.0127073715642676</v>
      </c>
      <c r="F9987" s="19"/>
      <c r="G9987" s="19">
        <v>0.82451449034326352</v>
      </c>
      <c r="H9987" s="19"/>
      <c r="I9987" s="19">
        <v>1.25194298684317</v>
      </c>
      <c r="J9987" s="19"/>
      <c r="K9987" s="19">
        <v>1.4444968605441932</v>
      </c>
      <c r="L9987" s="19"/>
      <c r="M9987" s="19">
        <v>0.80851514365007759</v>
      </c>
      <c r="N9987" s="19"/>
      <c r="O9987" s="19">
        <v>1.9054552905904167</v>
      </c>
      <c r="P9987" s="50"/>
      <c r="R9987" s="9" t="s">
        <v>0</v>
      </c>
    </row>
    <row r="9988" spans="2:18" x14ac:dyDescent="0.2">
      <c r="B9988" s="25">
        <v>9758</v>
      </c>
      <c r="C9988" s="193">
        <v>0.36081471687215255</v>
      </c>
      <c r="D9988" s="19"/>
      <c r="E9988" s="19">
        <v>0.69584343221127265</v>
      </c>
      <c r="F9988" s="19"/>
      <c r="G9988" s="19"/>
      <c r="H9988" s="19">
        <v>0.16566662279925826</v>
      </c>
      <c r="I9988" s="19">
        <v>0.13969666308133036</v>
      </c>
      <c r="J9988" s="19"/>
      <c r="K9988" s="19"/>
      <c r="L9988" s="19">
        <v>9.1366338552886034E-2</v>
      </c>
      <c r="M9988" s="19"/>
      <c r="N9988" s="19">
        <v>0.16533207707146261</v>
      </c>
      <c r="O9988" s="19"/>
      <c r="P9988" s="50">
        <v>9.8506790772291769E-2</v>
      </c>
      <c r="R9988" s="9" t="s">
        <v>0</v>
      </c>
    </row>
    <row r="9989" spans="2:18" x14ac:dyDescent="0.2">
      <c r="B9989" s="25">
        <v>9759</v>
      </c>
      <c r="C9989" s="193">
        <v>0.35962012325207027</v>
      </c>
      <c r="D9989" s="19"/>
      <c r="E9989" s="19">
        <v>0.31908696136452902</v>
      </c>
      <c r="F9989" s="19"/>
      <c r="G9989" s="19">
        <v>1.2369743520698431</v>
      </c>
      <c r="H9989" s="19"/>
      <c r="I9989" s="19">
        <v>0.73802118092265467</v>
      </c>
      <c r="J9989" s="19"/>
      <c r="K9989" s="19">
        <v>0.49779891302885398</v>
      </c>
      <c r="L9989" s="19"/>
      <c r="M9989" s="19">
        <v>0.21742604698183657</v>
      </c>
      <c r="N9989" s="19"/>
      <c r="O9989" s="19">
        <v>0.56754439309042837</v>
      </c>
      <c r="P9989" s="50"/>
      <c r="R9989" s="9" t="s">
        <v>0</v>
      </c>
    </row>
    <row r="9990" spans="2:18" x14ac:dyDescent="0.2">
      <c r="B9990" s="25">
        <v>9760</v>
      </c>
      <c r="C9990" s="193"/>
      <c r="D9990" s="19">
        <v>1.1863937827751958</v>
      </c>
      <c r="E9990" s="19"/>
      <c r="F9990" s="19">
        <v>1.9781418345383457</v>
      </c>
      <c r="G9990" s="19"/>
      <c r="H9990" s="19">
        <v>0.59003336210452195</v>
      </c>
      <c r="I9990" s="19"/>
      <c r="J9990" s="19">
        <v>0.93896607298146539</v>
      </c>
      <c r="K9990" s="19"/>
      <c r="L9990" s="19">
        <v>1.1108756108041615</v>
      </c>
      <c r="M9990" s="19"/>
      <c r="N9990" s="19">
        <v>0.70686284366545116</v>
      </c>
      <c r="O9990" s="19">
        <v>0.14869672170244438</v>
      </c>
      <c r="P9990" s="50"/>
      <c r="R9990" s="9" t="s">
        <v>0</v>
      </c>
    </row>
    <row r="9991" spans="2:18" x14ac:dyDescent="0.2">
      <c r="B9991" s="25">
        <v>9761</v>
      </c>
      <c r="C9991" s="193">
        <v>2.0312464208891314</v>
      </c>
      <c r="D9991" s="19"/>
      <c r="E9991" s="19">
        <v>1.1922366237441719</v>
      </c>
      <c r="F9991" s="19"/>
      <c r="G9991" s="19">
        <v>1.9150663364716274</v>
      </c>
      <c r="H9991" s="19"/>
      <c r="I9991" s="19">
        <v>2.1490247985044335</v>
      </c>
      <c r="J9991" s="19"/>
      <c r="K9991" s="19">
        <v>1.9649174488072298</v>
      </c>
      <c r="L9991" s="19"/>
      <c r="M9991" s="19">
        <v>1.6038610299407543</v>
      </c>
      <c r="N9991" s="19"/>
      <c r="O9991" s="19">
        <v>1.8292727299175928</v>
      </c>
      <c r="P9991" s="50"/>
      <c r="R9991" s="9" t="s">
        <v>0</v>
      </c>
    </row>
    <row r="9992" spans="2:18" x14ac:dyDescent="0.2">
      <c r="B9992" s="25">
        <v>9762</v>
      </c>
      <c r="C9992" s="193">
        <v>1.6932039739310725</v>
      </c>
      <c r="D9992" s="19"/>
      <c r="E9992" s="19">
        <v>0.58382991218419167</v>
      </c>
      <c r="F9992" s="19"/>
      <c r="G9992" s="19">
        <v>1.3321319607897453</v>
      </c>
      <c r="H9992" s="19"/>
      <c r="I9992" s="19">
        <v>2.2651952008677916</v>
      </c>
      <c r="J9992" s="19"/>
      <c r="K9992" s="19">
        <v>1.1689848214070371</v>
      </c>
      <c r="L9992" s="19"/>
      <c r="M9992" s="19">
        <v>1.7807002606785334</v>
      </c>
      <c r="N9992" s="19"/>
      <c r="O9992" s="19">
        <v>1.6289566986878756</v>
      </c>
      <c r="P9992" s="50"/>
      <c r="R9992" s="9" t="s">
        <v>0</v>
      </c>
    </row>
    <row r="9993" spans="2:18" x14ac:dyDescent="0.2">
      <c r="B9993" s="25">
        <v>9763</v>
      </c>
      <c r="C9993" s="193">
        <v>1.1798124977460234</v>
      </c>
      <c r="D9993" s="19"/>
      <c r="E9993" s="19">
        <v>1.0515040685414139</v>
      </c>
      <c r="F9993" s="19"/>
      <c r="G9993" s="19">
        <v>0.63844835239879438</v>
      </c>
      <c r="H9993" s="19"/>
      <c r="I9993" s="19">
        <v>0.41419938103351928</v>
      </c>
      <c r="J9993" s="19"/>
      <c r="K9993" s="19">
        <v>0.74758897423931203</v>
      </c>
      <c r="L9993" s="19"/>
      <c r="M9993" s="19">
        <v>1.1846887977998279</v>
      </c>
      <c r="N9993" s="19"/>
      <c r="O9993" s="19">
        <v>0.42520060228604872</v>
      </c>
      <c r="P9993" s="50"/>
      <c r="R9993" s="9" t="s">
        <v>0</v>
      </c>
    </row>
    <row r="9994" spans="2:18" x14ac:dyDescent="0.2">
      <c r="B9994" s="25">
        <v>9764</v>
      </c>
      <c r="C9994" s="193">
        <v>0.75712773910238018</v>
      </c>
      <c r="D9994" s="19"/>
      <c r="E9994" s="19">
        <v>0.47063566571669646</v>
      </c>
      <c r="F9994" s="19"/>
      <c r="G9994" s="19"/>
      <c r="H9994" s="19">
        <v>7.8723744016995917E-2</v>
      </c>
      <c r="I9994" s="19"/>
      <c r="J9994" s="19">
        <v>9.5933127844452959E-2</v>
      </c>
      <c r="K9994" s="19"/>
      <c r="L9994" s="19">
        <v>0.16824472624477027</v>
      </c>
      <c r="M9994" s="19"/>
      <c r="N9994" s="19">
        <v>0.38010081724784223</v>
      </c>
      <c r="O9994" s="19">
        <v>0.3024815714298803</v>
      </c>
      <c r="P9994" s="50"/>
      <c r="R9994" s="9" t="s">
        <v>0</v>
      </c>
    </row>
    <row r="9995" spans="2:18" x14ac:dyDescent="0.2">
      <c r="B9995" s="25">
        <v>9765</v>
      </c>
      <c r="C9995" s="193">
        <v>0.12104221570380991</v>
      </c>
      <c r="D9995" s="19"/>
      <c r="E9995" s="19"/>
      <c r="F9995" s="19">
        <v>0.23047089372921803</v>
      </c>
      <c r="G9995" s="19"/>
      <c r="H9995" s="19">
        <v>0.34080197144123425</v>
      </c>
      <c r="I9995" s="19">
        <v>0.11851384338754219</v>
      </c>
      <c r="J9995" s="19"/>
      <c r="K9995" s="19"/>
      <c r="L9995" s="19">
        <v>0.5862577133851834</v>
      </c>
      <c r="M9995" s="19">
        <v>0.20597857099360561</v>
      </c>
      <c r="N9995" s="19"/>
      <c r="O9995" s="19">
        <v>0.14793466390917623</v>
      </c>
      <c r="P9995" s="50"/>
      <c r="R9995" s="9" t="s">
        <v>0</v>
      </c>
    </row>
    <row r="9996" spans="2:18" x14ac:dyDescent="0.2">
      <c r="B9996" s="25">
        <v>9766</v>
      </c>
      <c r="C9996" s="193"/>
      <c r="D9996" s="19">
        <v>1.2450914495891849</v>
      </c>
      <c r="E9996" s="19">
        <v>0.10359592110232974</v>
      </c>
      <c r="F9996" s="19"/>
      <c r="G9996" s="19"/>
      <c r="H9996" s="19">
        <v>0.12738116051680207</v>
      </c>
      <c r="I9996" s="19"/>
      <c r="J9996" s="19">
        <v>0.60018584562697264</v>
      </c>
      <c r="K9996" s="19"/>
      <c r="L9996" s="19">
        <v>0.45356166728318836</v>
      </c>
      <c r="M9996" s="19"/>
      <c r="N9996" s="19">
        <v>1.3858758320398747</v>
      </c>
      <c r="O9996" s="19"/>
      <c r="P9996" s="50">
        <v>0.60089300425968928</v>
      </c>
      <c r="R9996" s="9" t="s">
        <v>0</v>
      </c>
    </row>
    <row r="9997" spans="2:18" x14ac:dyDescent="0.2">
      <c r="B9997" s="25">
        <v>9767</v>
      </c>
      <c r="C9997" s="193">
        <v>0.58990643992505809</v>
      </c>
      <c r="D9997" s="19"/>
      <c r="E9997" s="19">
        <v>0.50037458233820464</v>
      </c>
      <c r="F9997" s="19"/>
      <c r="G9997" s="19"/>
      <c r="H9997" s="19">
        <v>8.7021211543154994E-2</v>
      </c>
      <c r="I9997" s="19">
        <v>0.15435471723645428</v>
      </c>
      <c r="J9997" s="19"/>
      <c r="K9997" s="19">
        <v>0.23938947989351556</v>
      </c>
      <c r="L9997" s="19"/>
      <c r="M9997" s="19"/>
      <c r="N9997" s="19">
        <v>0.10562232593162807</v>
      </c>
      <c r="O9997" s="19"/>
      <c r="P9997" s="50">
        <v>1.2778246693752511</v>
      </c>
      <c r="R9997" s="9" t="s">
        <v>0</v>
      </c>
    </row>
    <row r="9998" spans="2:18" x14ac:dyDescent="0.2">
      <c r="B9998" s="25">
        <v>9768</v>
      </c>
      <c r="C9998" s="193">
        <v>0.88911438915759156</v>
      </c>
      <c r="D9998" s="19"/>
      <c r="E9998" s="19">
        <v>0.24948660250838608</v>
      </c>
      <c r="F9998" s="19"/>
      <c r="G9998" s="19">
        <v>0.84294481173997093</v>
      </c>
      <c r="H9998" s="19"/>
      <c r="I9998" s="19">
        <v>0.53028358659122143</v>
      </c>
      <c r="J9998" s="19"/>
      <c r="K9998" s="19">
        <v>1.247264285770997</v>
      </c>
      <c r="L9998" s="19"/>
      <c r="M9998" s="19">
        <v>0.76517166728537145</v>
      </c>
      <c r="N9998" s="19"/>
      <c r="O9998" s="19">
        <v>0.79247199296525617</v>
      </c>
      <c r="P9998" s="50"/>
      <c r="R9998" s="9" t="s">
        <v>0</v>
      </c>
    </row>
    <row r="9999" spans="2:18" x14ac:dyDescent="0.2">
      <c r="B9999" s="25">
        <v>9769</v>
      </c>
      <c r="C9999" s="193">
        <v>0.64846292289020346</v>
      </c>
      <c r="D9999" s="19"/>
      <c r="E9999" s="19">
        <v>2.4327388917703199</v>
      </c>
      <c r="F9999" s="19"/>
      <c r="G9999" s="19">
        <v>0.83749723525800135</v>
      </c>
      <c r="H9999" s="19"/>
      <c r="I9999" s="19">
        <v>0.35709246062436473</v>
      </c>
      <c r="J9999" s="19"/>
      <c r="K9999" s="19">
        <v>1.1623160157739099</v>
      </c>
      <c r="L9999" s="19"/>
      <c r="M9999" s="19">
        <v>0.82609067708741635</v>
      </c>
      <c r="N9999" s="19"/>
      <c r="O9999" s="19">
        <v>0.90646372828950084</v>
      </c>
      <c r="P9999" s="50"/>
      <c r="R9999" s="9" t="s">
        <v>0</v>
      </c>
    </row>
    <row r="10000" spans="2:18" x14ac:dyDescent="0.2">
      <c r="B10000" s="25">
        <v>9770</v>
      </c>
      <c r="C10000" s="193"/>
      <c r="D10000" s="19">
        <v>0.28747217107068845</v>
      </c>
      <c r="E10000" s="19"/>
      <c r="F10000" s="19">
        <v>0.79810740995259677</v>
      </c>
      <c r="G10000" s="19">
        <v>0.1792616660720352</v>
      </c>
      <c r="H10000" s="19"/>
      <c r="I10000" s="19"/>
      <c r="J10000" s="19">
        <v>0.17122634635721745</v>
      </c>
      <c r="K10000" s="19"/>
      <c r="L10000" s="19">
        <v>0.35723931326602104</v>
      </c>
      <c r="M10000" s="19"/>
      <c r="N10000" s="19">
        <v>0.85280457309746327</v>
      </c>
      <c r="O10000" s="19"/>
      <c r="P10000" s="50">
        <v>0.90811008869516663</v>
      </c>
      <c r="R10000" s="9" t="s">
        <v>0</v>
      </c>
    </row>
    <row r="10001" spans="2:18" x14ac:dyDescent="0.2">
      <c r="B10001" s="25">
        <v>9771</v>
      </c>
      <c r="C10001" s="193">
        <v>2.1885088412829172</v>
      </c>
      <c r="D10001" s="19"/>
      <c r="E10001" s="19">
        <v>1.8648226509320764</v>
      </c>
      <c r="F10001" s="19"/>
      <c r="G10001" s="19">
        <v>1.6939989081310154</v>
      </c>
      <c r="H10001" s="19"/>
      <c r="I10001" s="19">
        <v>1.3842480513298401</v>
      </c>
      <c r="J10001" s="19"/>
      <c r="K10001" s="19">
        <v>1.3800845013302425</v>
      </c>
      <c r="L10001" s="19"/>
      <c r="M10001" s="19">
        <v>0.8642859744911654</v>
      </c>
      <c r="N10001" s="19"/>
      <c r="O10001" s="19">
        <v>1.4092394936226433</v>
      </c>
      <c r="P10001" s="50"/>
      <c r="R10001" s="9" t="s">
        <v>0</v>
      </c>
    </row>
    <row r="10002" spans="2:18" x14ac:dyDescent="0.2">
      <c r="B10002" s="25">
        <v>9772</v>
      </c>
      <c r="C10002" s="193"/>
      <c r="D10002" s="19">
        <v>1.2363902145880821</v>
      </c>
      <c r="E10002" s="19"/>
      <c r="F10002" s="19">
        <v>0.68560786699715626</v>
      </c>
      <c r="G10002" s="19"/>
      <c r="H10002" s="19">
        <v>1.0904571223791462</v>
      </c>
      <c r="I10002" s="19"/>
      <c r="J10002" s="19">
        <v>1.5900615440727939</v>
      </c>
      <c r="K10002" s="19"/>
      <c r="L10002" s="19">
        <v>1.3566084485072079</v>
      </c>
      <c r="M10002" s="19"/>
      <c r="N10002" s="19">
        <v>0.88682910810908966</v>
      </c>
      <c r="O10002" s="19"/>
      <c r="P10002" s="50">
        <v>0.47627866911204608</v>
      </c>
      <c r="R10002" s="9" t="s">
        <v>0</v>
      </c>
    </row>
    <row r="10003" spans="2:18" x14ac:dyDescent="0.2">
      <c r="B10003" s="25">
        <v>9773</v>
      </c>
      <c r="C10003" s="193"/>
      <c r="D10003" s="19">
        <v>0.2308478191557555</v>
      </c>
      <c r="E10003" s="19">
        <v>0.14172448831653714</v>
      </c>
      <c r="F10003" s="19"/>
      <c r="G10003" s="19"/>
      <c r="H10003" s="19">
        <v>0.12401487004500178</v>
      </c>
      <c r="I10003" s="19">
        <v>0.8365941637538562</v>
      </c>
      <c r="J10003" s="19"/>
      <c r="K10003" s="19">
        <v>0.82226062923169219</v>
      </c>
      <c r="L10003" s="19"/>
      <c r="M10003" s="19"/>
      <c r="N10003" s="19">
        <v>0.44405026831605221</v>
      </c>
      <c r="O10003" s="19">
        <v>0.92304936984057762</v>
      </c>
      <c r="P10003" s="50"/>
      <c r="R10003" s="9" t="s">
        <v>0</v>
      </c>
    </row>
    <row r="10004" spans="2:18" x14ac:dyDescent="0.2">
      <c r="B10004" s="25">
        <v>9774</v>
      </c>
      <c r="C10004" s="193"/>
      <c r="D10004" s="19">
        <v>0.61267101797284718</v>
      </c>
      <c r="E10004" s="19">
        <v>0.24026480400569453</v>
      </c>
      <c r="F10004" s="19"/>
      <c r="G10004" s="19"/>
      <c r="H10004" s="19">
        <v>0.64606647683385476</v>
      </c>
      <c r="I10004" s="19">
        <v>0.1017488952549485</v>
      </c>
      <c r="J10004" s="19"/>
      <c r="K10004" s="19"/>
      <c r="L10004" s="19">
        <v>0.15571598757165478</v>
      </c>
      <c r="M10004" s="19"/>
      <c r="N10004" s="19">
        <v>4.1168434343104361E-2</v>
      </c>
      <c r="O10004" s="19">
        <v>0.82347144013952722</v>
      </c>
      <c r="P10004" s="50"/>
      <c r="R10004" s="9" t="s">
        <v>0</v>
      </c>
    </row>
    <row r="10005" spans="2:18" x14ac:dyDescent="0.2">
      <c r="B10005" s="25">
        <v>9775</v>
      </c>
      <c r="C10005" s="193"/>
      <c r="D10005" s="19">
        <v>4.2761361080040534E-2</v>
      </c>
      <c r="E10005" s="19"/>
      <c r="F10005" s="19">
        <v>1.154845864124203</v>
      </c>
      <c r="G10005" s="19"/>
      <c r="H10005" s="19">
        <v>0.88042667756637549</v>
      </c>
      <c r="I10005" s="19"/>
      <c r="J10005" s="19">
        <v>0.4495613336760938</v>
      </c>
      <c r="K10005" s="19">
        <v>0.33040108367958787</v>
      </c>
      <c r="L10005" s="19"/>
      <c r="M10005" s="19"/>
      <c r="N10005" s="19">
        <v>1.2439075278678504</v>
      </c>
      <c r="O10005" s="19"/>
      <c r="P10005" s="50">
        <v>0.72100241573154145</v>
      </c>
      <c r="R10005" s="9" t="s">
        <v>0</v>
      </c>
    </row>
    <row r="10006" spans="2:18" x14ac:dyDescent="0.2">
      <c r="B10006" s="25">
        <v>9776</v>
      </c>
      <c r="C10006" s="193">
        <v>9.1231701793413347E-2</v>
      </c>
      <c r="D10006" s="19"/>
      <c r="E10006" s="19"/>
      <c r="F10006" s="19">
        <v>0.70858697150216254</v>
      </c>
      <c r="G10006" s="19">
        <v>0.3314417006782443</v>
      </c>
      <c r="H10006" s="19"/>
      <c r="I10006" s="19"/>
      <c r="J10006" s="19">
        <v>1.1323640907612997</v>
      </c>
      <c r="K10006" s="19"/>
      <c r="L10006" s="19">
        <v>0.62499716299487829</v>
      </c>
      <c r="M10006" s="19"/>
      <c r="N10006" s="19">
        <v>0.76491364383739258</v>
      </c>
      <c r="O10006" s="19"/>
      <c r="P10006" s="50">
        <v>6.7925899251595007E-2</v>
      </c>
      <c r="R10006" s="9" t="s">
        <v>0</v>
      </c>
    </row>
    <row r="10007" spans="2:18" x14ac:dyDescent="0.2">
      <c r="B10007" s="25">
        <v>9777</v>
      </c>
      <c r="C10007" s="193">
        <v>0.77985035704197836</v>
      </c>
      <c r="D10007" s="19"/>
      <c r="E10007" s="19">
        <v>1.1853448081778433</v>
      </c>
      <c r="F10007" s="19"/>
      <c r="G10007" s="19">
        <v>0.91976712660534499</v>
      </c>
      <c r="H10007" s="19"/>
      <c r="I10007" s="19">
        <v>0.99304570072875886</v>
      </c>
      <c r="J10007" s="19"/>
      <c r="K10007" s="19">
        <v>0.92421060072882677</v>
      </c>
      <c r="L10007" s="19"/>
      <c r="M10007" s="19">
        <v>0.48367385513638161</v>
      </c>
      <c r="N10007" s="19"/>
      <c r="O10007" s="19">
        <v>0.68269996805578659</v>
      </c>
      <c r="P10007" s="50"/>
      <c r="R10007" s="9" t="s">
        <v>0</v>
      </c>
    </row>
    <row r="10008" spans="2:18" x14ac:dyDescent="0.2">
      <c r="B10008" s="25">
        <v>9778</v>
      </c>
      <c r="C10008" s="193"/>
      <c r="D10008" s="19">
        <v>0.48686175423538347</v>
      </c>
      <c r="E10008" s="19"/>
      <c r="F10008" s="19">
        <v>1.505140450050533</v>
      </c>
      <c r="G10008" s="19"/>
      <c r="H10008" s="19">
        <v>2.2660267854841463</v>
      </c>
      <c r="I10008" s="19"/>
      <c r="J10008" s="19">
        <v>1.1277131711889117</v>
      </c>
      <c r="K10008" s="19"/>
      <c r="L10008" s="19">
        <v>0.89492040537901185</v>
      </c>
      <c r="M10008" s="19"/>
      <c r="N10008" s="19">
        <v>1.5548903815353892</v>
      </c>
      <c r="O10008" s="19"/>
      <c r="P10008" s="50">
        <v>1.3201961828642461</v>
      </c>
      <c r="R10008" s="9" t="s">
        <v>0</v>
      </c>
    </row>
    <row r="10009" spans="2:18" x14ac:dyDescent="0.2">
      <c r="B10009" s="25">
        <v>9779</v>
      </c>
      <c r="C10009" s="193"/>
      <c r="D10009" s="19">
        <v>1.5427748851668901</v>
      </c>
      <c r="E10009" s="19"/>
      <c r="F10009" s="19">
        <v>1.4902032844560373</v>
      </c>
      <c r="G10009" s="19"/>
      <c r="H10009" s="19">
        <v>1.2871452070174516</v>
      </c>
      <c r="I10009" s="19"/>
      <c r="J10009" s="19">
        <v>0.94987941999297565</v>
      </c>
      <c r="K10009" s="19"/>
      <c r="L10009" s="19">
        <v>0.91378510525974133</v>
      </c>
      <c r="M10009" s="19"/>
      <c r="N10009" s="19">
        <v>1.5771688157501318</v>
      </c>
      <c r="O10009" s="19"/>
      <c r="P10009" s="50">
        <v>1.5871629962176688</v>
      </c>
      <c r="R10009" s="9" t="s">
        <v>0</v>
      </c>
    </row>
    <row r="10010" spans="2:18" x14ac:dyDescent="0.2">
      <c r="B10010" s="25">
        <v>9780</v>
      </c>
      <c r="C10010" s="193">
        <v>1.2166634719396583</v>
      </c>
      <c r="D10010" s="19"/>
      <c r="E10010" s="19"/>
      <c r="F10010" s="19">
        <v>0.16983119553618028</v>
      </c>
      <c r="G10010" s="19">
        <v>1.7457598212256356</v>
      </c>
      <c r="H10010" s="19"/>
      <c r="I10010" s="19">
        <v>0.59075177365947917</v>
      </c>
      <c r="J10010" s="19"/>
      <c r="K10010" s="19">
        <v>1.4064388770414373</v>
      </c>
      <c r="L10010" s="19"/>
      <c r="M10010" s="19">
        <v>0.9091226033702543</v>
      </c>
      <c r="N10010" s="19"/>
      <c r="O10010" s="19">
        <v>0.58345700118624122</v>
      </c>
      <c r="P10010" s="50"/>
      <c r="R10010" s="9" t="s">
        <v>0</v>
      </c>
    </row>
    <row r="10011" spans="2:18" x14ac:dyDescent="0.2">
      <c r="B10011" s="25">
        <v>9781</v>
      </c>
      <c r="C10011" s="193"/>
      <c r="D10011" s="19">
        <v>0.97562848849902484</v>
      </c>
      <c r="E10011" s="19"/>
      <c r="F10011" s="19">
        <v>1.8214870166831929</v>
      </c>
      <c r="G10011" s="19"/>
      <c r="H10011" s="19">
        <v>1.0778072392235569</v>
      </c>
      <c r="I10011" s="19"/>
      <c r="J10011" s="19">
        <v>0.55463837861010179</v>
      </c>
      <c r="K10011" s="19"/>
      <c r="L10011" s="19">
        <v>1.4738594952172859</v>
      </c>
      <c r="M10011" s="19"/>
      <c r="N10011" s="19">
        <v>0.69851285229127036</v>
      </c>
      <c r="O10011" s="19"/>
      <c r="P10011" s="50">
        <v>1.9657753615973514</v>
      </c>
      <c r="R10011" s="9" t="s">
        <v>0</v>
      </c>
    </row>
    <row r="10012" spans="2:18" x14ac:dyDescent="0.2">
      <c r="B10012" s="25">
        <v>9782</v>
      </c>
      <c r="C10012" s="193">
        <v>0.74611430001932988</v>
      </c>
      <c r="D10012" s="19"/>
      <c r="E10012" s="19"/>
      <c r="F10012" s="19">
        <v>2.9335370808894947E-2</v>
      </c>
      <c r="G10012" s="19">
        <v>1.2970011245210258</v>
      </c>
      <c r="H10012" s="19"/>
      <c r="I10012" s="19">
        <v>1.1140658116957411</v>
      </c>
      <c r="J10012" s="19"/>
      <c r="K10012" s="19">
        <v>0.41560898301985055</v>
      </c>
      <c r="L10012" s="19"/>
      <c r="M10012" s="19">
        <v>1.3731010315323533</v>
      </c>
      <c r="N10012" s="19"/>
      <c r="O10012" s="19">
        <v>1.4031643867760457</v>
      </c>
      <c r="P10012" s="50"/>
      <c r="R10012" s="9" t="s">
        <v>0</v>
      </c>
    </row>
    <row r="10013" spans="2:18" x14ac:dyDescent="0.2">
      <c r="B10013" s="25">
        <v>9783</v>
      </c>
      <c r="C10013" s="193"/>
      <c r="D10013" s="19">
        <v>0.90905245315892669</v>
      </c>
      <c r="E10013" s="19"/>
      <c r="F10013" s="19">
        <v>0.93705675347579143</v>
      </c>
      <c r="G10013" s="19"/>
      <c r="H10013" s="19">
        <v>1.1531523681604405</v>
      </c>
      <c r="I10013" s="19"/>
      <c r="J10013" s="19">
        <v>2.1910395519475099</v>
      </c>
      <c r="K10013" s="19"/>
      <c r="L10013" s="19">
        <v>0.76834390911665962</v>
      </c>
      <c r="M10013" s="19"/>
      <c r="N10013" s="19">
        <v>1.1526450523613907</v>
      </c>
      <c r="O10013" s="19"/>
      <c r="P10013" s="50">
        <v>0.94258988893021267</v>
      </c>
      <c r="R10013" s="9" t="s">
        <v>0</v>
      </c>
    </row>
    <row r="10014" spans="2:18" x14ac:dyDescent="0.2">
      <c r="B10014" s="25">
        <v>9784</v>
      </c>
      <c r="C10014" s="193">
        <v>0.49205894426904784</v>
      </c>
      <c r="D10014" s="19"/>
      <c r="E10014" s="19">
        <v>0.72157897592736531</v>
      </c>
      <c r="F10014" s="19"/>
      <c r="G10014" s="19">
        <v>0.56392914481780487</v>
      </c>
      <c r="H10014" s="19"/>
      <c r="I10014" s="19"/>
      <c r="J10014" s="19">
        <v>0.51023977900216222</v>
      </c>
      <c r="K10014" s="19">
        <v>0.28554945454512159</v>
      </c>
      <c r="L10014" s="19"/>
      <c r="M10014" s="19">
        <v>0.78486008034793708</v>
      </c>
      <c r="N10014" s="19"/>
      <c r="O10014" s="19">
        <v>1.3719965452783422</v>
      </c>
      <c r="P10014" s="50"/>
      <c r="R10014" s="9" t="s">
        <v>0</v>
      </c>
    </row>
    <row r="10015" spans="2:18" x14ac:dyDescent="0.2">
      <c r="B10015" s="25">
        <v>9785</v>
      </c>
      <c r="C10015" s="193">
        <v>1.4331793913108541</v>
      </c>
      <c r="D10015" s="19"/>
      <c r="E10015" s="19">
        <v>1.3982159048803686</v>
      </c>
      <c r="F10015" s="19"/>
      <c r="G10015" s="19">
        <v>0.94226381585802432</v>
      </c>
      <c r="H10015" s="19"/>
      <c r="I10015" s="19">
        <v>1.3312567627414813</v>
      </c>
      <c r="J10015" s="19"/>
      <c r="K10015" s="19">
        <v>0.74282151015569964</v>
      </c>
      <c r="L10015" s="19"/>
      <c r="M10015" s="19">
        <v>1.103123921510647</v>
      </c>
      <c r="N10015" s="19"/>
      <c r="O10015" s="19">
        <v>1.8040884488499804</v>
      </c>
      <c r="P10015" s="50"/>
      <c r="R10015" s="9" t="s">
        <v>0</v>
      </c>
    </row>
    <row r="10016" spans="2:18" x14ac:dyDescent="0.2">
      <c r="B10016" s="25">
        <v>9786</v>
      </c>
      <c r="C10016" s="193">
        <v>1.0882631831228822</v>
      </c>
      <c r="D10016" s="19"/>
      <c r="E10016" s="19">
        <v>0.24876708573971984</v>
      </c>
      <c r="F10016" s="19"/>
      <c r="G10016" s="19">
        <v>1.3003382923772462</v>
      </c>
      <c r="H10016" s="19"/>
      <c r="I10016" s="19">
        <v>1.1826817000966694</v>
      </c>
      <c r="J10016" s="19"/>
      <c r="K10016" s="19">
        <v>0.70691323171354237</v>
      </c>
      <c r="L10016" s="19"/>
      <c r="M10016" s="19">
        <v>0.35478689282743298</v>
      </c>
      <c r="N10016" s="19"/>
      <c r="O10016" s="19">
        <v>0.4994397199518032</v>
      </c>
      <c r="P10016" s="50"/>
      <c r="R10016" s="9" t="s">
        <v>0</v>
      </c>
    </row>
    <row r="10017" spans="2:18" x14ac:dyDescent="0.2">
      <c r="B10017" s="25">
        <v>9787</v>
      </c>
      <c r="C10017" s="193">
        <v>0.20712801737729372</v>
      </c>
      <c r="D10017" s="19"/>
      <c r="E10017" s="19">
        <v>0.48318179959878355</v>
      </c>
      <c r="F10017" s="19"/>
      <c r="G10017" s="19">
        <v>0.71775274597728123</v>
      </c>
      <c r="H10017" s="19"/>
      <c r="I10017" s="19">
        <v>0.84755104218592558</v>
      </c>
      <c r="J10017" s="19"/>
      <c r="K10017" s="19">
        <v>1.5676493010686923</v>
      </c>
      <c r="L10017" s="19"/>
      <c r="M10017" s="19"/>
      <c r="N10017" s="19">
        <v>1.0971626397797882</v>
      </c>
      <c r="O10017" s="19">
        <v>0.69960833626720942</v>
      </c>
      <c r="P10017" s="50"/>
      <c r="R10017" s="9" t="s">
        <v>0</v>
      </c>
    </row>
    <row r="10018" spans="2:18" x14ac:dyDescent="0.2">
      <c r="B10018" s="25">
        <v>9788</v>
      </c>
      <c r="C10018" s="193">
        <v>3.6262964511457385E-2</v>
      </c>
      <c r="D10018" s="19"/>
      <c r="E10018" s="19"/>
      <c r="F10018" s="19">
        <v>0.15484698578635617</v>
      </c>
      <c r="G10018" s="19"/>
      <c r="H10018" s="19">
        <v>0.396520646865543</v>
      </c>
      <c r="I10018" s="19"/>
      <c r="J10018" s="19">
        <v>0.60146639850477834</v>
      </c>
      <c r="K10018" s="19"/>
      <c r="L10018" s="19">
        <v>0.50387323087195346</v>
      </c>
      <c r="M10018" s="19"/>
      <c r="N10018" s="19">
        <v>0.78148504145565534</v>
      </c>
      <c r="O10018" s="19"/>
      <c r="P10018" s="50">
        <v>0.61805859941126429</v>
      </c>
      <c r="R10018" s="9" t="s">
        <v>0</v>
      </c>
    </row>
    <row r="10019" spans="2:18" x14ac:dyDescent="0.2">
      <c r="B10019" s="25">
        <v>9789</v>
      </c>
      <c r="C10019" s="193">
        <v>0.99490460834074235</v>
      </c>
      <c r="D10019" s="19"/>
      <c r="E10019" s="19">
        <v>1.3106430477889062</v>
      </c>
      <c r="F10019" s="19"/>
      <c r="G10019" s="19">
        <v>0.46531448557568106</v>
      </c>
      <c r="H10019" s="19"/>
      <c r="I10019" s="19">
        <v>0.76754108237545304</v>
      </c>
      <c r="J10019" s="19"/>
      <c r="K10019" s="19"/>
      <c r="L10019" s="19">
        <v>0.48952078914340791</v>
      </c>
      <c r="M10019" s="19">
        <v>0.79769793503449848</v>
      </c>
      <c r="N10019" s="19"/>
      <c r="O10019" s="19">
        <v>0.81578119588401266</v>
      </c>
      <c r="P10019" s="50"/>
      <c r="R10019" s="9" t="s">
        <v>0</v>
      </c>
    </row>
    <row r="10020" spans="2:18" x14ac:dyDescent="0.2">
      <c r="B10020" s="25">
        <v>9790</v>
      </c>
      <c r="C10020" s="193">
        <v>1.0543578227654486</v>
      </c>
      <c r="D10020" s="19"/>
      <c r="E10020" s="19">
        <v>0.68371108831950611</v>
      </c>
      <c r="F10020" s="19"/>
      <c r="G10020" s="19"/>
      <c r="H10020" s="19">
        <v>0.97412869545563441</v>
      </c>
      <c r="I10020" s="19">
        <v>4.7716570428106581E-3</v>
      </c>
      <c r="J10020" s="19"/>
      <c r="K10020" s="19">
        <v>0.72443857588925276</v>
      </c>
      <c r="L10020" s="19"/>
      <c r="M10020" s="19"/>
      <c r="N10020" s="19">
        <v>0.2262747805649464</v>
      </c>
      <c r="O10020" s="19">
        <v>0.4408167188273443</v>
      </c>
      <c r="P10020" s="50"/>
      <c r="R10020" s="9" t="s">
        <v>0</v>
      </c>
    </row>
    <row r="10021" spans="2:18" x14ac:dyDescent="0.2">
      <c r="B10021" s="25">
        <v>9791</v>
      </c>
      <c r="C10021" s="193"/>
      <c r="D10021" s="19">
        <v>0.16334674217786341</v>
      </c>
      <c r="E10021" s="19"/>
      <c r="F10021" s="19">
        <v>1.37959447440685E-2</v>
      </c>
      <c r="G10021" s="19"/>
      <c r="H10021" s="19">
        <v>9.0359301644566431E-2</v>
      </c>
      <c r="I10021" s="19"/>
      <c r="J10021" s="19">
        <v>0.70510269853248997</v>
      </c>
      <c r="K10021" s="19">
        <v>0.49012474833639114</v>
      </c>
      <c r="L10021" s="19"/>
      <c r="M10021" s="19"/>
      <c r="N10021" s="19">
        <v>0.11106864800316653</v>
      </c>
      <c r="O10021" s="19"/>
      <c r="P10021" s="50">
        <v>8.9223272268922904E-2</v>
      </c>
      <c r="R10021" s="9" t="s">
        <v>0</v>
      </c>
    </row>
    <row r="10022" spans="2:18" x14ac:dyDescent="0.2">
      <c r="B10022" s="25">
        <v>9792</v>
      </c>
      <c r="C10022" s="193"/>
      <c r="D10022" s="19">
        <v>0.68592036019748936</v>
      </c>
      <c r="E10022" s="19">
        <v>0.19190356218618126</v>
      </c>
      <c r="F10022" s="19"/>
      <c r="G10022" s="19"/>
      <c r="H10022" s="19">
        <v>0.44129995134456945</v>
      </c>
      <c r="I10022" s="19">
        <v>5.67035015592081E-2</v>
      </c>
      <c r="J10022" s="19"/>
      <c r="K10022" s="19">
        <v>0.37940992792198991</v>
      </c>
      <c r="L10022" s="19"/>
      <c r="M10022" s="19">
        <v>0.45507207193580879</v>
      </c>
      <c r="N10022" s="19"/>
      <c r="O10022" s="19"/>
      <c r="P10022" s="50">
        <v>0.11786508462189299</v>
      </c>
      <c r="R10022" s="9" t="s">
        <v>0</v>
      </c>
    </row>
    <row r="10023" spans="2:18" x14ac:dyDescent="0.2">
      <c r="B10023" s="25">
        <v>9793</v>
      </c>
      <c r="C10023" s="193"/>
      <c r="D10023" s="19">
        <v>0.75385446152897062</v>
      </c>
      <c r="E10023" s="19"/>
      <c r="F10023" s="19">
        <v>0.84885381818524142</v>
      </c>
      <c r="G10023" s="19"/>
      <c r="H10023" s="19">
        <v>0.63988510180623948</v>
      </c>
      <c r="I10023" s="19"/>
      <c r="J10023" s="19">
        <v>0.58703570679761985</v>
      </c>
      <c r="K10023" s="19"/>
      <c r="L10023" s="19">
        <v>0.4748604133246207</v>
      </c>
      <c r="M10023" s="19"/>
      <c r="N10023" s="19">
        <v>0.70001304389437369</v>
      </c>
      <c r="O10023" s="19"/>
      <c r="P10023" s="50">
        <v>1.1521161735647136</v>
      </c>
      <c r="R10023" s="9" t="s">
        <v>0</v>
      </c>
    </row>
    <row r="10024" spans="2:18" x14ac:dyDescent="0.2">
      <c r="B10024" s="25">
        <v>9794</v>
      </c>
      <c r="C10024" s="193"/>
      <c r="D10024" s="19">
        <v>1.1701620731796809</v>
      </c>
      <c r="E10024" s="19"/>
      <c r="F10024" s="19">
        <v>0.6026591841572807</v>
      </c>
      <c r="G10024" s="19"/>
      <c r="H10024" s="19">
        <v>2.0130236069666361</v>
      </c>
      <c r="I10024" s="19"/>
      <c r="J10024" s="19">
        <v>1.2026675587499143</v>
      </c>
      <c r="K10024" s="19"/>
      <c r="L10024" s="19">
        <v>1.0317249670864503</v>
      </c>
      <c r="M10024" s="19"/>
      <c r="N10024" s="19">
        <v>1.3751705559142002</v>
      </c>
      <c r="O10024" s="19"/>
      <c r="P10024" s="50">
        <v>1.6070922935751806</v>
      </c>
      <c r="R10024" s="9" t="s">
        <v>0</v>
      </c>
    </row>
    <row r="10025" spans="2:18" x14ac:dyDescent="0.2">
      <c r="B10025" s="25">
        <v>9795</v>
      </c>
      <c r="C10025" s="193"/>
      <c r="D10025" s="19">
        <v>1.2301287782756074</v>
      </c>
      <c r="E10025" s="19"/>
      <c r="F10025" s="19">
        <v>0.4442798141983213</v>
      </c>
      <c r="G10025" s="19"/>
      <c r="H10025" s="19">
        <v>0.52462303907092023</v>
      </c>
      <c r="I10025" s="19"/>
      <c r="J10025" s="19">
        <v>0.32670250275472629</v>
      </c>
      <c r="K10025" s="19">
        <v>0.30287064405176761</v>
      </c>
      <c r="L10025" s="19"/>
      <c r="M10025" s="19"/>
      <c r="N10025" s="19">
        <v>0.87973965102018559</v>
      </c>
      <c r="O10025" s="19">
        <v>7.1463442634506241E-2</v>
      </c>
      <c r="P10025" s="50"/>
      <c r="R10025" s="9" t="s">
        <v>0</v>
      </c>
    </row>
    <row r="10026" spans="2:18" x14ac:dyDescent="0.2">
      <c r="B10026" s="25">
        <v>9796</v>
      </c>
      <c r="C10026" s="193"/>
      <c r="D10026" s="19">
        <v>1.4645401591922576</v>
      </c>
      <c r="E10026" s="19"/>
      <c r="F10026" s="19">
        <v>2.1551845379460968</v>
      </c>
      <c r="G10026" s="19"/>
      <c r="H10026" s="19">
        <v>1.3870261229960428</v>
      </c>
      <c r="I10026" s="19"/>
      <c r="J10026" s="19">
        <v>0.69952903990148119</v>
      </c>
      <c r="K10026" s="19"/>
      <c r="L10026" s="19">
        <v>1.5428896661059377</v>
      </c>
      <c r="M10026" s="19"/>
      <c r="N10026" s="19">
        <v>2.1059761159190207</v>
      </c>
      <c r="O10026" s="19"/>
      <c r="P10026" s="50">
        <v>1.9525270252794973</v>
      </c>
      <c r="R10026" s="9" t="s">
        <v>0</v>
      </c>
    </row>
    <row r="10027" spans="2:18" x14ac:dyDescent="0.2">
      <c r="B10027" s="25">
        <v>9797</v>
      </c>
      <c r="C10027" s="193">
        <v>0.75296004131209548</v>
      </c>
      <c r="D10027" s="19"/>
      <c r="E10027" s="19">
        <v>0.78304795922748016</v>
      </c>
      <c r="F10027" s="19"/>
      <c r="G10027" s="19">
        <v>1.0838107854377916</v>
      </c>
      <c r="H10027" s="19"/>
      <c r="I10027" s="19"/>
      <c r="J10027" s="19">
        <v>0.46474605696959503</v>
      </c>
      <c r="K10027" s="19">
        <v>1.7479429203318602</v>
      </c>
      <c r="L10027" s="19"/>
      <c r="M10027" s="19">
        <v>0.74883880688160087</v>
      </c>
      <c r="N10027" s="19"/>
      <c r="O10027" s="19">
        <v>0.82213860533573335</v>
      </c>
      <c r="P10027" s="50"/>
      <c r="R10027" s="9" t="s">
        <v>0</v>
      </c>
    </row>
    <row r="10028" spans="2:18" x14ac:dyDescent="0.2">
      <c r="B10028" s="25">
        <v>9798</v>
      </c>
      <c r="C10028" s="193">
        <v>0.84925105177868498</v>
      </c>
      <c r="D10028" s="19"/>
      <c r="E10028" s="19">
        <v>0.7784723175765339</v>
      </c>
      <c r="F10028" s="19"/>
      <c r="G10028" s="19">
        <v>2.6035784883852556E-2</v>
      </c>
      <c r="H10028" s="19"/>
      <c r="I10028" s="19">
        <v>0.85220818060293169</v>
      </c>
      <c r="J10028" s="19"/>
      <c r="K10028" s="19">
        <v>0.7753278688091424</v>
      </c>
      <c r="L10028" s="19"/>
      <c r="M10028" s="19"/>
      <c r="N10028" s="19">
        <v>4.3378429962731288E-3</v>
      </c>
      <c r="O10028" s="19">
        <v>0.15357232293552411</v>
      </c>
      <c r="P10028" s="50"/>
      <c r="R10028" s="9" t="s">
        <v>0</v>
      </c>
    </row>
    <row r="10029" spans="2:18" x14ac:dyDescent="0.2">
      <c r="B10029" s="25">
        <v>9799</v>
      </c>
      <c r="C10029" s="193"/>
      <c r="D10029" s="19">
        <v>0.47111506767808914</v>
      </c>
      <c r="E10029" s="19"/>
      <c r="F10029" s="19">
        <v>0.45383437224764134</v>
      </c>
      <c r="G10029" s="19"/>
      <c r="H10029" s="19">
        <v>2.0472457610509713</v>
      </c>
      <c r="I10029" s="19"/>
      <c r="J10029" s="19">
        <v>0.82538028188799395</v>
      </c>
      <c r="K10029" s="19"/>
      <c r="L10029" s="19">
        <v>1.1454372286470371</v>
      </c>
      <c r="M10029" s="19"/>
      <c r="N10029" s="19">
        <v>0.87546634090720465</v>
      </c>
      <c r="O10029" s="19"/>
      <c r="P10029" s="50">
        <v>1.3443970734293214</v>
      </c>
      <c r="R10029" s="9" t="s">
        <v>0</v>
      </c>
    </row>
    <row r="10030" spans="2:18" x14ac:dyDescent="0.2">
      <c r="B10030" s="25">
        <v>9800</v>
      </c>
      <c r="C10030" s="193"/>
      <c r="D10030" s="19">
        <v>0.72251578261794913</v>
      </c>
      <c r="E10030" s="19"/>
      <c r="F10030" s="19">
        <v>0.90714545559228044</v>
      </c>
      <c r="G10030" s="19"/>
      <c r="H10030" s="19">
        <v>1.0497896764182499</v>
      </c>
      <c r="I10030" s="19"/>
      <c r="J10030" s="19">
        <v>0.92530488403927147</v>
      </c>
      <c r="K10030" s="19"/>
      <c r="L10030" s="19">
        <v>0.99837382626087789</v>
      </c>
      <c r="M10030" s="19"/>
      <c r="N10030" s="19">
        <v>1.0824104857240711</v>
      </c>
      <c r="O10030" s="19"/>
      <c r="P10030" s="50">
        <v>0.63263924575937946</v>
      </c>
      <c r="R10030" s="9" t="s">
        <v>0</v>
      </c>
    </row>
    <row r="10031" spans="2:18" x14ac:dyDescent="0.2">
      <c r="B10031" s="25">
        <v>9801</v>
      </c>
      <c r="C10031" s="193"/>
      <c r="D10031" s="19">
        <v>0.88069823115127166</v>
      </c>
      <c r="E10031" s="19"/>
      <c r="F10031" s="19">
        <v>1.9404034616781682</v>
      </c>
      <c r="G10031" s="19"/>
      <c r="H10031" s="19">
        <v>1.0587406131607853</v>
      </c>
      <c r="I10031" s="19"/>
      <c r="J10031" s="19">
        <v>0.69911849558915029</v>
      </c>
      <c r="K10031" s="19"/>
      <c r="L10031" s="19">
        <v>1.0154965250738126</v>
      </c>
      <c r="M10031" s="19"/>
      <c r="N10031" s="19">
        <v>1.1692592652380867</v>
      </c>
      <c r="O10031" s="19"/>
      <c r="P10031" s="50">
        <v>1.0431760955188376</v>
      </c>
      <c r="R10031" s="9" t="s">
        <v>0</v>
      </c>
    </row>
    <row r="10032" spans="2:18" x14ac:dyDescent="0.2">
      <c r="B10032" s="25">
        <v>9802</v>
      </c>
      <c r="C10032" s="193"/>
      <c r="D10032" s="19">
        <v>0.50027125882461876</v>
      </c>
      <c r="E10032" s="19"/>
      <c r="F10032" s="19">
        <v>0.50336782403906943</v>
      </c>
      <c r="G10032" s="19"/>
      <c r="H10032" s="19">
        <v>0.71811851195379051</v>
      </c>
      <c r="I10032" s="19"/>
      <c r="J10032" s="19">
        <v>0.13212079993793693</v>
      </c>
      <c r="K10032" s="19"/>
      <c r="L10032" s="19">
        <v>1.8666126682461766E-3</v>
      </c>
      <c r="M10032" s="19"/>
      <c r="N10032" s="19">
        <v>0.69225410814133659</v>
      </c>
      <c r="O10032" s="19"/>
      <c r="P10032" s="50">
        <v>0.2480070474483913</v>
      </c>
      <c r="R10032" s="9" t="s">
        <v>0</v>
      </c>
    </row>
    <row r="10033" spans="2:18" x14ac:dyDescent="0.2">
      <c r="B10033" s="25">
        <v>9803</v>
      </c>
      <c r="C10033" s="193">
        <v>1.6272631083854556</v>
      </c>
      <c r="D10033" s="19"/>
      <c r="E10033" s="19">
        <v>1.2255722190779399</v>
      </c>
      <c r="F10033" s="19"/>
      <c r="G10033" s="19"/>
      <c r="H10033" s="19">
        <v>0.24403204468004019</v>
      </c>
      <c r="I10033" s="19">
        <v>0.16729358719807741</v>
      </c>
      <c r="J10033" s="19"/>
      <c r="K10033" s="19">
        <v>0.53557342479605641</v>
      </c>
      <c r="L10033" s="19"/>
      <c r="M10033" s="19">
        <v>1.7575551373060248</v>
      </c>
      <c r="N10033" s="19"/>
      <c r="O10033" s="19">
        <v>0.66361176193576998</v>
      </c>
      <c r="P10033" s="50"/>
      <c r="R10033" s="9" t="s">
        <v>0</v>
      </c>
    </row>
    <row r="10034" spans="2:18" x14ac:dyDescent="0.2">
      <c r="B10034" s="25">
        <v>9804</v>
      </c>
      <c r="C10034" s="193"/>
      <c r="D10034" s="19">
        <v>1.5891507466360779</v>
      </c>
      <c r="E10034" s="19"/>
      <c r="F10034" s="19">
        <v>1.8760832369631737</v>
      </c>
      <c r="G10034" s="19"/>
      <c r="H10034" s="19">
        <v>2.2831119385598155</v>
      </c>
      <c r="I10034" s="19"/>
      <c r="J10034" s="19">
        <v>1.3487651221849457</v>
      </c>
      <c r="K10034" s="19"/>
      <c r="L10034" s="19">
        <v>1.6970567239157219</v>
      </c>
      <c r="M10034" s="19"/>
      <c r="N10034" s="19">
        <v>1.7810001325481024</v>
      </c>
      <c r="O10034" s="19"/>
      <c r="P10034" s="50">
        <v>1.5644751242654342</v>
      </c>
      <c r="R10034" s="9" t="s">
        <v>0</v>
      </c>
    </row>
    <row r="10035" spans="2:18" x14ac:dyDescent="0.2">
      <c r="B10035" s="25">
        <v>9805</v>
      </c>
      <c r="C10035" s="193">
        <v>0.59804294691714011</v>
      </c>
      <c r="D10035" s="19"/>
      <c r="E10035" s="19">
        <v>0.26666597975345363</v>
      </c>
      <c r="F10035" s="19"/>
      <c r="G10035" s="19">
        <v>0.30611956312963567</v>
      </c>
      <c r="H10035" s="19"/>
      <c r="I10035" s="19">
        <v>0.3588600257765982</v>
      </c>
      <c r="J10035" s="19"/>
      <c r="K10035" s="19"/>
      <c r="L10035" s="19">
        <v>0.36620185870874405</v>
      </c>
      <c r="M10035" s="19">
        <v>1.0058304708993584</v>
      </c>
      <c r="N10035" s="19"/>
      <c r="O10035" s="19"/>
      <c r="P10035" s="50">
        <v>0.19636973743221744</v>
      </c>
      <c r="R10035" s="9" t="s">
        <v>0</v>
      </c>
    </row>
    <row r="10036" spans="2:18" x14ac:dyDescent="0.2">
      <c r="B10036" s="25">
        <v>9806</v>
      </c>
      <c r="C10036" s="193">
        <v>0.86017665627355566</v>
      </c>
      <c r="D10036" s="19"/>
      <c r="E10036" s="19">
        <v>1.3508075691535895</v>
      </c>
      <c r="F10036" s="19"/>
      <c r="G10036" s="19">
        <v>0.85782573872797574</v>
      </c>
      <c r="H10036" s="19"/>
      <c r="I10036" s="19">
        <v>0.23996905166165522</v>
      </c>
      <c r="J10036" s="19"/>
      <c r="K10036" s="19">
        <v>1.7096985550741708</v>
      </c>
      <c r="L10036" s="19"/>
      <c r="M10036" s="19">
        <v>0.58004004014400923</v>
      </c>
      <c r="N10036" s="19"/>
      <c r="O10036" s="19">
        <v>0.33530597899159664</v>
      </c>
      <c r="P10036" s="50"/>
      <c r="R10036" s="9" t="s">
        <v>0</v>
      </c>
    </row>
    <row r="10037" spans="2:18" x14ac:dyDescent="0.2">
      <c r="B10037" s="25">
        <v>9807</v>
      </c>
      <c r="C10037" s="193">
        <v>0.53256448002929513</v>
      </c>
      <c r="D10037" s="19"/>
      <c r="E10037" s="19">
        <v>5.2642241157358417E-2</v>
      </c>
      <c r="F10037" s="19"/>
      <c r="G10037" s="19">
        <v>0.15871480594162554</v>
      </c>
      <c r="H10037" s="19"/>
      <c r="I10037" s="19"/>
      <c r="J10037" s="19">
        <v>0.48951673820912001</v>
      </c>
      <c r="K10037" s="19">
        <v>0.63788752757625589</v>
      </c>
      <c r="L10037" s="19"/>
      <c r="M10037" s="19">
        <v>1.382921047066181</v>
      </c>
      <c r="N10037" s="19"/>
      <c r="O10037" s="19"/>
      <c r="P10037" s="50">
        <v>0.13943352703347014</v>
      </c>
      <c r="R10037" s="9" t="s">
        <v>0</v>
      </c>
    </row>
    <row r="10038" spans="2:18" x14ac:dyDescent="0.2">
      <c r="B10038" s="25">
        <v>9808</v>
      </c>
      <c r="C10038" s="193">
        <v>0.11158646353505036</v>
      </c>
      <c r="D10038" s="19"/>
      <c r="E10038" s="19"/>
      <c r="F10038" s="19">
        <v>5.2374288399220807E-2</v>
      </c>
      <c r="G10038" s="19">
        <v>0.27306220473747234</v>
      </c>
      <c r="H10038" s="19"/>
      <c r="I10038" s="19"/>
      <c r="J10038" s="19">
        <v>1.0476106630936828</v>
      </c>
      <c r="K10038" s="19"/>
      <c r="L10038" s="19">
        <v>0.12758661773988991</v>
      </c>
      <c r="M10038" s="19"/>
      <c r="N10038" s="19">
        <v>5.2586768324660249E-2</v>
      </c>
      <c r="O10038" s="19"/>
      <c r="P10038" s="50">
        <v>0.51108494815712679</v>
      </c>
      <c r="R10038" s="9" t="s">
        <v>0</v>
      </c>
    </row>
    <row r="10039" spans="2:18" x14ac:dyDescent="0.2">
      <c r="B10039" s="25">
        <v>9809</v>
      </c>
      <c r="C10039" s="193">
        <v>1.0051133110110906</v>
      </c>
      <c r="D10039" s="19"/>
      <c r="E10039" s="19">
        <v>1.5452271103902839</v>
      </c>
      <c r="F10039" s="19"/>
      <c r="G10039" s="19">
        <v>0.75476745670032419</v>
      </c>
      <c r="H10039" s="19"/>
      <c r="I10039" s="19">
        <v>1.1915191723945868</v>
      </c>
      <c r="J10039" s="19"/>
      <c r="K10039" s="19">
        <v>1.6548958661882025</v>
      </c>
      <c r="L10039" s="19"/>
      <c r="M10039" s="19">
        <v>2.0396853956576049</v>
      </c>
      <c r="N10039" s="19"/>
      <c r="O10039" s="19">
        <v>1.5556507302415419</v>
      </c>
      <c r="P10039" s="50"/>
      <c r="R10039" s="9" t="s">
        <v>0</v>
      </c>
    </row>
    <row r="10040" spans="2:18" x14ac:dyDescent="0.2">
      <c r="B10040" s="25">
        <v>9810</v>
      </c>
      <c r="C10040" s="193">
        <v>0.4665539076448687</v>
      </c>
      <c r="D10040" s="19"/>
      <c r="E10040" s="19"/>
      <c r="F10040" s="19">
        <v>0.36383004219489129</v>
      </c>
      <c r="G10040" s="19"/>
      <c r="H10040" s="19">
        <v>0.99675096650250283</v>
      </c>
      <c r="I10040" s="19"/>
      <c r="J10040" s="19">
        <v>0.72393131438604097</v>
      </c>
      <c r="K10040" s="19"/>
      <c r="L10040" s="19">
        <v>0.50965027260173867</v>
      </c>
      <c r="M10040" s="19"/>
      <c r="N10040" s="19">
        <v>0.85012179962952694</v>
      </c>
      <c r="O10040" s="19"/>
      <c r="P10040" s="50">
        <v>0.58085369929942043</v>
      </c>
      <c r="R10040" s="9" t="s">
        <v>0</v>
      </c>
    </row>
    <row r="10041" spans="2:18" x14ac:dyDescent="0.2">
      <c r="B10041" s="25">
        <v>9811</v>
      </c>
      <c r="C10041" s="193"/>
      <c r="D10041" s="19">
        <v>1.7774593313589462</v>
      </c>
      <c r="E10041" s="19"/>
      <c r="F10041" s="19">
        <v>0.13037809312353454</v>
      </c>
      <c r="G10041" s="19"/>
      <c r="H10041" s="19">
        <v>0.9407055166901338</v>
      </c>
      <c r="I10041" s="19"/>
      <c r="J10041" s="19">
        <v>1.1003347331771043</v>
      </c>
      <c r="K10041" s="19"/>
      <c r="L10041" s="19">
        <v>0.56429353926265324</v>
      </c>
      <c r="M10041" s="19"/>
      <c r="N10041" s="19">
        <v>1.5269894048169603</v>
      </c>
      <c r="O10041" s="19"/>
      <c r="P10041" s="50">
        <v>1.0888574151087833</v>
      </c>
      <c r="R10041" s="9" t="s">
        <v>0</v>
      </c>
    </row>
    <row r="10042" spans="2:18" x14ac:dyDescent="0.2">
      <c r="B10042" s="25">
        <v>9812</v>
      </c>
      <c r="C10042" s="193">
        <v>0.21598872112803852</v>
      </c>
      <c r="D10042" s="19"/>
      <c r="E10042" s="19">
        <v>0.55170312371199925</v>
      </c>
      <c r="F10042" s="19"/>
      <c r="G10042" s="19"/>
      <c r="H10042" s="19">
        <v>0.48830380880293889</v>
      </c>
      <c r="I10042" s="19">
        <v>0.95393763501439333</v>
      </c>
      <c r="J10042" s="19"/>
      <c r="K10042" s="19"/>
      <c r="L10042" s="19">
        <v>0.48522694962914265</v>
      </c>
      <c r="M10042" s="19">
        <v>0.97268939606794413</v>
      </c>
      <c r="N10042" s="19"/>
      <c r="O10042" s="19">
        <v>0.30645442437383985</v>
      </c>
      <c r="P10042" s="50"/>
      <c r="R10042" s="9" t="s">
        <v>0</v>
      </c>
    </row>
    <row r="10043" spans="2:18" x14ac:dyDescent="0.2">
      <c r="B10043" s="25">
        <v>9813</v>
      </c>
      <c r="C10043" s="193"/>
      <c r="D10043" s="19">
        <v>0.67425231041926326</v>
      </c>
      <c r="E10043" s="19"/>
      <c r="F10043" s="19">
        <v>0.31039952282485556</v>
      </c>
      <c r="G10043" s="19">
        <v>0.36992219438294627</v>
      </c>
      <c r="H10043" s="19"/>
      <c r="I10043" s="19">
        <v>0.32453085186219971</v>
      </c>
      <c r="J10043" s="19"/>
      <c r="K10043" s="19">
        <v>0.66270659088617911</v>
      </c>
      <c r="L10043" s="19"/>
      <c r="M10043" s="19"/>
      <c r="N10043" s="19">
        <v>9.0459867845229941E-2</v>
      </c>
      <c r="O10043" s="19">
        <v>0.62399984538254438</v>
      </c>
      <c r="P10043" s="50"/>
      <c r="R10043" s="9" t="s">
        <v>0</v>
      </c>
    </row>
    <row r="10044" spans="2:18" x14ac:dyDescent="0.2">
      <c r="B10044" s="25">
        <v>9814</v>
      </c>
      <c r="C10044" s="193">
        <v>0.4371108837667943</v>
      </c>
      <c r="D10044" s="19"/>
      <c r="E10044" s="19">
        <v>0.5321290999381677</v>
      </c>
      <c r="F10044" s="19"/>
      <c r="G10044" s="19">
        <v>0.21949871647498381</v>
      </c>
      <c r="H10044" s="19"/>
      <c r="I10044" s="19">
        <v>0.63156001471795342</v>
      </c>
      <c r="J10044" s="19"/>
      <c r="K10044" s="19">
        <v>0.6331934669088829</v>
      </c>
      <c r="L10044" s="19"/>
      <c r="M10044" s="19">
        <v>0.83380233646649515</v>
      </c>
      <c r="N10044" s="19"/>
      <c r="O10044" s="19">
        <v>0.53681388220200765</v>
      </c>
      <c r="P10044" s="50"/>
      <c r="R10044" s="9" t="s">
        <v>0</v>
      </c>
    </row>
    <row r="10045" spans="2:18" x14ac:dyDescent="0.2">
      <c r="B10045" s="25">
        <v>9815</v>
      </c>
      <c r="C10045" s="193">
        <v>0.91711504323798188</v>
      </c>
      <c r="D10045" s="19"/>
      <c r="E10045" s="19">
        <v>0.71874624317222224</v>
      </c>
      <c r="F10045" s="19"/>
      <c r="G10045" s="19">
        <v>0.34713147764785157</v>
      </c>
      <c r="H10045" s="19"/>
      <c r="I10045" s="19">
        <v>1.2576560535989547</v>
      </c>
      <c r="J10045" s="19"/>
      <c r="K10045" s="19">
        <v>1.0743416210649706</v>
      </c>
      <c r="L10045" s="19"/>
      <c r="M10045" s="19">
        <v>1.1571377102967992</v>
      </c>
      <c r="N10045" s="19"/>
      <c r="O10045" s="19">
        <v>1.1316958940938997</v>
      </c>
      <c r="P10045" s="50"/>
      <c r="R10045" s="9" t="s">
        <v>0</v>
      </c>
    </row>
    <row r="10046" spans="2:18" x14ac:dyDescent="0.2">
      <c r="B10046" s="25">
        <v>9816</v>
      </c>
      <c r="C10046" s="193">
        <v>0.99372486990532449</v>
      </c>
      <c r="D10046" s="19"/>
      <c r="E10046" s="19">
        <v>0.43013165475395626</v>
      </c>
      <c r="F10046" s="19"/>
      <c r="G10046" s="19">
        <v>0.97708448304268425</v>
      </c>
      <c r="H10046" s="19"/>
      <c r="I10046" s="19">
        <v>1.516320231046034</v>
      </c>
      <c r="J10046" s="19"/>
      <c r="K10046" s="19">
        <v>3.8947791936629984E-2</v>
      </c>
      <c r="L10046" s="19"/>
      <c r="M10046" s="19">
        <v>0.69075161045530886</v>
      </c>
      <c r="N10046" s="19"/>
      <c r="O10046" s="19">
        <v>2.9923945909171908E-2</v>
      </c>
      <c r="P10046" s="50"/>
      <c r="R10046" s="9" t="s">
        <v>0</v>
      </c>
    </row>
    <row r="10047" spans="2:18" x14ac:dyDescent="0.2">
      <c r="B10047" s="25">
        <v>9817</v>
      </c>
      <c r="C10047" s="193">
        <v>2.0056615796902473</v>
      </c>
      <c r="D10047" s="19"/>
      <c r="E10047" s="19">
        <v>1.071913922335787</v>
      </c>
      <c r="F10047" s="19"/>
      <c r="G10047" s="19">
        <v>0.42871525149581585</v>
      </c>
      <c r="H10047" s="19"/>
      <c r="I10047" s="19">
        <v>1.8342698430710258</v>
      </c>
      <c r="J10047" s="19"/>
      <c r="K10047" s="19">
        <v>0.54838755035349251</v>
      </c>
      <c r="L10047" s="19"/>
      <c r="M10047" s="19">
        <v>0.67801159411287981</v>
      </c>
      <c r="N10047" s="19"/>
      <c r="O10047" s="19">
        <v>3.2495341688072799</v>
      </c>
      <c r="P10047" s="50"/>
      <c r="R10047" s="9" t="s">
        <v>0</v>
      </c>
    </row>
    <row r="10048" spans="2:18" x14ac:dyDescent="0.2">
      <c r="B10048" s="25">
        <v>9818</v>
      </c>
      <c r="C10048" s="193"/>
      <c r="D10048" s="19">
        <v>1.0767890475823629</v>
      </c>
      <c r="E10048" s="19">
        <v>0.48357833809796424</v>
      </c>
      <c r="F10048" s="19"/>
      <c r="G10048" s="19">
        <v>5.2288794966427556E-2</v>
      </c>
      <c r="H10048" s="19"/>
      <c r="I10048" s="19"/>
      <c r="J10048" s="19">
        <v>3.078214495184884E-2</v>
      </c>
      <c r="K10048" s="19"/>
      <c r="L10048" s="19">
        <v>0.1955475083318309</v>
      </c>
      <c r="M10048" s="19"/>
      <c r="N10048" s="19">
        <v>0.75464585482972546</v>
      </c>
      <c r="O10048" s="19"/>
      <c r="P10048" s="50">
        <v>1.0942297424494749</v>
      </c>
      <c r="R10048" s="9" t="s">
        <v>0</v>
      </c>
    </row>
    <row r="10049" spans="2:18" x14ac:dyDescent="0.2">
      <c r="B10049" s="25">
        <v>9819</v>
      </c>
      <c r="C10049" s="193">
        <v>0.36670345747562733</v>
      </c>
      <c r="D10049" s="19"/>
      <c r="E10049" s="19"/>
      <c r="F10049" s="19">
        <v>0.45407209585103986</v>
      </c>
      <c r="G10049" s="19">
        <v>0.54067622009615857</v>
      </c>
      <c r="H10049" s="19"/>
      <c r="I10049" s="19">
        <v>0.54958515778668404</v>
      </c>
      <c r="J10049" s="19"/>
      <c r="K10049" s="19"/>
      <c r="L10049" s="19">
        <v>0.68089047840326544</v>
      </c>
      <c r="M10049" s="19">
        <v>0.5888722544132684</v>
      </c>
      <c r="N10049" s="19"/>
      <c r="O10049" s="19"/>
      <c r="P10049" s="50">
        <v>0.25809610203417371</v>
      </c>
      <c r="R10049" s="9" t="s">
        <v>0</v>
      </c>
    </row>
    <row r="10050" spans="2:18" x14ac:dyDescent="0.2">
      <c r="B10050" s="25">
        <v>9820</v>
      </c>
      <c r="C10050" s="193">
        <v>0.9673303490358065</v>
      </c>
      <c r="D10050" s="19"/>
      <c r="E10050" s="19">
        <v>2.0715739632779391</v>
      </c>
      <c r="F10050" s="19"/>
      <c r="G10050" s="19">
        <v>1.3401255676613713</v>
      </c>
      <c r="H10050" s="19"/>
      <c r="I10050" s="19">
        <v>1.1342672828376332</v>
      </c>
      <c r="J10050" s="19"/>
      <c r="K10050" s="19">
        <v>1.4097545075850277</v>
      </c>
      <c r="L10050" s="19"/>
      <c r="M10050" s="19">
        <v>1.4475697718856253</v>
      </c>
      <c r="N10050" s="19"/>
      <c r="O10050" s="19">
        <v>1.725866844088551</v>
      </c>
      <c r="P10050" s="50"/>
      <c r="R10050" s="9" t="s">
        <v>0</v>
      </c>
    </row>
    <row r="10051" spans="2:18" x14ac:dyDescent="0.2">
      <c r="B10051" s="25">
        <v>9821</v>
      </c>
      <c r="C10051" s="193">
        <v>0.10666623518531954</v>
      </c>
      <c r="D10051" s="19"/>
      <c r="E10051" s="19">
        <v>1.2700573121277352</v>
      </c>
      <c r="F10051" s="19"/>
      <c r="G10051" s="19">
        <v>0.24890450028066721</v>
      </c>
      <c r="H10051" s="19"/>
      <c r="I10051" s="19">
        <v>0.47994249693217517</v>
      </c>
      <c r="J10051" s="19"/>
      <c r="K10051" s="19">
        <v>0.9406530739545752</v>
      </c>
      <c r="L10051" s="19"/>
      <c r="M10051" s="19">
        <v>1.1977968938060237</v>
      </c>
      <c r="N10051" s="19"/>
      <c r="O10051" s="19">
        <v>0.18927321533722571</v>
      </c>
      <c r="P10051" s="50"/>
      <c r="R10051" s="9" t="s">
        <v>0</v>
      </c>
    </row>
    <row r="10052" spans="2:18" x14ac:dyDescent="0.2">
      <c r="B10052" s="25">
        <v>9822</v>
      </c>
      <c r="C10052" s="193"/>
      <c r="D10052" s="19">
        <v>0.19826206466255025</v>
      </c>
      <c r="E10052" s="19">
        <v>0.48227212067011577</v>
      </c>
      <c r="F10052" s="19"/>
      <c r="G10052" s="19"/>
      <c r="H10052" s="19">
        <v>0.68243196705356701</v>
      </c>
      <c r="I10052" s="19"/>
      <c r="J10052" s="19">
        <v>0.47241847234214801</v>
      </c>
      <c r="K10052" s="19"/>
      <c r="L10052" s="19">
        <v>0.58380799100151359</v>
      </c>
      <c r="M10052" s="19"/>
      <c r="N10052" s="19">
        <v>0.11924674865980291</v>
      </c>
      <c r="O10052" s="19"/>
      <c r="P10052" s="50">
        <v>0.98772722817153791</v>
      </c>
      <c r="R10052" s="9" t="s">
        <v>0</v>
      </c>
    </row>
    <row r="10053" spans="2:18" x14ac:dyDescent="0.2">
      <c r="B10053" s="25">
        <v>9823</v>
      </c>
      <c r="C10053" s="193"/>
      <c r="D10053" s="19">
        <v>0.19235584193126384</v>
      </c>
      <c r="E10053" s="19">
        <v>0.3157173504697543</v>
      </c>
      <c r="F10053" s="19"/>
      <c r="G10053" s="19"/>
      <c r="H10053" s="19">
        <v>0.14548263706017103</v>
      </c>
      <c r="I10053" s="19">
        <v>7.4463300836430865E-2</v>
      </c>
      <c r="J10053" s="19"/>
      <c r="K10053" s="19">
        <v>7.396513790037024E-3</v>
      </c>
      <c r="L10053" s="19"/>
      <c r="M10053" s="19">
        <v>4.5504773616968711E-2</v>
      </c>
      <c r="N10053" s="19"/>
      <c r="O10053" s="19"/>
      <c r="P10053" s="50">
        <v>1.2511959387156777</v>
      </c>
      <c r="R10053" s="9" t="s">
        <v>0</v>
      </c>
    </row>
    <row r="10054" spans="2:18" x14ac:dyDescent="0.2">
      <c r="B10054" s="25">
        <v>9824</v>
      </c>
      <c r="C10054" s="193">
        <v>0.29303188787044787</v>
      </c>
      <c r="D10054" s="19"/>
      <c r="E10054" s="19"/>
      <c r="F10054" s="19">
        <v>0.36585010821028874</v>
      </c>
      <c r="G10054" s="19">
        <v>0.12521906561396295</v>
      </c>
      <c r="H10054" s="19"/>
      <c r="I10054" s="19"/>
      <c r="J10054" s="19">
        <v>0.54760584033634463</v>
      </c>
      <c r="K10054" s="19">
        <v>5.3909624041398659E-2</v>
      </c>
      <c r="L10054" s="19"/>
      <c r="M10054" s="19"/>
      <c r="N10054" s="19">
        <v>0.39507600115395086</v>
      </c>
      <c r="O10054" s="19">
        <v>0.32389417424799771</v>
      </c>
      <c r="P10054" s="50"/>
      <c r="R10054" s="9" t="s">
        <v>0</v>
      </c>
    </row>
    <row r="10055" spans="2:18" x14ac:dyDescent="0.2">
      <c r="B10055" s="25">
        <v>9825</v>
      </c>
      <c r="C10055" s="193"/>
      <c r="D10055" s="19">
        <v>0.85675101040555524</v>
      </c>
      <c r="E10055" s="19"/>
      <c r="F10055" s="19">
        <v>0.71017803837074833</v>
      </c>
      <c r="G10055" s="19"/>
      <c r="H10055" s="19">
        <v>1.3418345030141918</v>
      </c>
      <c r="I10055" s="19"/>
      <c r="J10055" s="19">
        <v>1.0226391445658107</v>
      </c>
      <c r="K10055" s="19"/>
      <c r="L10055" s="19">
        <v>1.6899601776596118</v>
      </c>
      <c r="M10055" s="19"/>
      <c r="N10055" s="19">
        <v>0.54133801207828669</v>
      </c>
      <c r="O10055" s="19"/>
      <c r="P10055" s="50">
        <v>0.75934685978481264</v>
      </c>
      <c r="R10055" s="9" t="s">
        <v>0</v>
      </c>
    </row>
    <row r="10056" spans="2:18" x14ac:dyDescent="0.2">
      <c r="B10056" s="25">
        <v>9826</v>
      </c>
      <c r="C10056" s="193"/>
      <c r="D10056" s="19">
        <v>0.55926086600278158</v>
      </c>
      <c r="E10056" s="19"/>
      <c r="F10056" s="19">
        <v>0.94407517834749277</v>
      </c>
      <c r="G10056" s="19"/>
      <c r="H10056" s="19">
        <v>1.5309503617951925</v>
      </c>
      <c r="I10056" s="19"/>
      <c r="J10056" s="19">
        <v>0.75198401108029389</v>
      </c>
      <c r="K10056" s="19"/>
      <c r="L10056" s="19">
        <v>0.2717855857364308</v>
      </c>
      <c r="M10056" s="19"/>
      <c r="N10056" s="19">
        <v>1.1121265161253258</v>
      </c>
      <c r="O10056" s="19"/>
      <c r="P10056" s="50">
        <v>1.3882192989811395</v>
      </c>
      <c r="R10056" s="9" t="s">
        <v>0</v>
      </c>
    </row>
    <row r="10057" spans="2:18" x14ac:dyDescent="0.2">
      <c r="B10057" s="25">
        <v>9827</v>
      </c>
      <c r="C10057" s="193"/>
      <c r="D10057" s="19">
        <v>0.44787073879588685</v>
      </c>
      <c r="E10057" s="19"/>
      <c r="F10057" s="19">
        <v>0.55094499018184051</v>
      </c>
      <c r="G10057" s="19"/>
      <c r="H10057" s="19">
        <v>0.29610339957349119</v>
      </c>
      <c r="I10057" s="19"/>
      <c r="J10057" s="19">
        <v>1.017113037776805</v>
      </c>
      <c r="K10057" s="19"/>
      <c r="L10057" s="19">
        <v>0.65449326007180098</v>
      </c>
      <c r="M10057" s="19"/>
      <c r="N10057" s="19">
        <v>0.38665911253967666</v>
      </c>
      <c r="O10057" s="19">
        <v>0.24936017477965258</v>
      </c>
      <c r="P10057" s="50"/>
      <c r="R10057" s="9" t="s">
        <v>0</v>
      </c>
    </row>
    <row r="10058" spans="2:18" x14ac:dyDescent="0.2">
      <c r="B10058" s="25">
        <v>9828</v>
      </c>
      <c r="C10058" s="193">
        <v>1.652713932488713</v>
      </c>
      <c r="D10058" s="19"/>
      <c r="E10058" s="19">
        <v>0.62076155990643878</v>
      </c>
      <c r="F10058" s="19"/>
      <c r="G10058" s="19">
        <v>1.47211452648578</v>
      </c>
      <c r="H10058" s="19"/>
      <c r="I10058" s="19"/>
      <c r="J10058" s="19">
        <v>8.6980276984342408E-2</v>
      </c>
      <c r="K10058" s="19">
        <v>1.3100428922747751</v>
      </c>
      <c r="L10058" s="19"/>
      <c r="M10058" s="19">
        <v>0.84526458740766142</v>
      </c>
      <c r="N10058" s="19"/>
      <c r="O10058" s="19">
        <v>0.56153967071484223</v>
      </c>
      <c r="P10058" s="50"/>
      <c r="R10058" s="9" t="s">
        <v>0</v>
      </c>
    </row>
    <row r="10059" spans="2:18" x14ac:dyDescent="0.2">
      <c r="B10059" s="25">
        <v>9829</v>
      </c>
      <c r="C10059" s="193"/>
      <c r="D10059" s="19">
        <v>1.9325866013893169</v>
      </c>
      <c r="E10059" s="19"/>
      <c r="F10059" s="19">
        <v>0.9382305702332141</v>
      </c>
      <c r="G10059" s="19"/>
      <c r="H10059" s="19">
        <v>0.94204312593230299</v>
      </c>
      <c r="I10059" s="19"/>
      <c r="J10059" s="19">
        <v>1.1430106785484682</v>
      </c>
      <c r="K10059" s="19"/>
      <c r="L10059" s="19">
        <v>0.9483847376531126</v>
      </c>
      <c r="M10059" s="19"/>
      <c r="N10059" s="19">
        <v>1.2939456970653613</v>
      </c>
      <c r="O10059" s="19"/>
      <c r="P10059" s="50">
        <v>0.95136132010462005</v>
      </c>
      <c r="R10059" s="9" t="s">
        <v>0</v>
      </c>
    </row>
    <row r="10060" spans="2:18" x14ac:dyDescent="0.2">
      <c r="B10060" s="25">
        <v>9830</v>
      </c>
      <c r="C10060" s="193"/>
      <c r="D10060" s="19">
        <v>0.7801224496528365</v>
      </c>
      <c r="E10060" s="19">
        <v>5.4889984164850573E-2</v>
      </c>
      <c r="F10060" s="19"/>
      <c r="G10060" s="19"/>
      <c r="H10060" s="19">
        <v>0.25198138111592627</v>
      </c>
      <c r="I10060" s="19"/>
      <c r="J10060" s="19">
        <v>0.67910934415118895</v>
      </c>
      <c r="K10060" s="19">
        <v>0.16491979432301787</v>
      </c>
      <c r="L10060" s="19"/>
      <c r="M10060" s="19"/>
      <c r="N10060" s="19">
        <v>1.3179078917718912E-2</v>
      </c>
      <c r="O10060" s="19"/>
      <c r="P10060" s="50">
        <v>0.94442458789414696</v>
      </c>
      <c r="R10060" s="9" t="s">
        <v>0</v>
      </c>
    </row>
    <row r="10061" spans="2:18" x14ac:dyDescent="0.2">
      <c r="B10061" s="25">
        <v>9831</v>
      </c>
      <c r="C10061" s="193"/>
      <c r="D10061" s="19">
        <v>0.38476032954713862</v>
      </c>
      <c r="E10061" s="19"/>
      <c r="F10061" s="19">
        <v>0.91034200692775857</v>
      </c>
      <c r="G10061" s="19"/>
      <c r="H10061" s="19">
        <v>0.7319351093302997</v>
      </c>
      <c r="I10061" s="19"/>
      <c r="J10061" s="19">
        <v>0.35581142563255408</v>
      </c>
      <c r="K10061" s="19"/>
      <c r="L10061" s="19">
        <v>0.47437369783562428</v>
      </c>
      <c r="M10061" s="19"/>
      <c r="N10061" s="19">
        <v>0.68136758583457191</v>
      </c>
      <c r="O10061" s="19"/>
      <c r="P10061" s="50">
        <v>0.96979802599832476</v>
      </c>
      <c r="R10061" s="9" t="s">
        <v>0</v>
      </c>
    </row>
    <row r="10062" spans="2:18" x14ac:dyDescent="0.2">
      <c r="B10062" s="25">
        <v>9832</v>
      </c>
      <c r="C10062" s="193">
        <v>0.75904955182488942</v>
      </c>
      <c r="D10062" s="19"/>
      <c r="E10062" s="19">
        <v>0.471837624064118</v>
      </c>
      <c r="F10062" s="19"/>
      <c r="G10062" s="19">
        <v>0.17103217544553781</v>
      </c>
      <c r="H10062" s="19"/>
      <c r="I10062" s="19">
        <v>0.91174867918652824</v>
      </c>
      <c r="J10062" s="19"/>
      <c r="K10062" s="19">
        <v>0.65064288611488263</v>
      </c>
      <c r="L10062" s="19"/>
      <c r="M10062" s="19"/>
      <c r="N10062" s="19">
        <v>0.15207826606406422</v>
      </c>
      <c r="O10062" s="19">
        <v>1.2645828115557223E-2</v>
      </c>
      <c r="P10062" s="50"/>
      <c r="R10062" s="9" t="s">
        <v>0</v>
      </c>
    </row>
    <row r="10063" spans="2:18" x14ac:dyDescent="0.2">
      <c r="B10063" s="25">
        <v>9833</v>
      </c>
      <c r="C10063" s="193">
        <v>1.3495510348064772</v>
      </c>
      <c r="D10063" s="19"/>
      <c r="E10063" s="19">
        <v>0.26562559035210098</v>
      </c>
      <c r="F10063" s="19"/>
      <c r="G10063" s="19">
        <v>1.6102935654273374</v>
      </c>
      <c r="H10063" s="19"/>
      <c r="I10063" s="19">
        <v>2.0876177479574309</v>
      </c>
      <c r="J10063" s="19"/>
      <c r="K10063" s="19">
        <v>2.0242824635832406</v>
      </c>
      <c r="L10063" s="19"/>
      <c r="M10063" s="19">
        <v>1.7175687653292051</v>
      </c>
      <c r="N10063" s="19"/>
      <c r="O10063" s="19">
        <v>0.99820947494795342</v>
      </c>
      <c r="P10063" s="50"/>
      <c r="R10063" s="9" t="s">
        <v>0</v>
      </c>
    </row>
    <row r="10064" spans="2:18" x14ac:dyDescent="0.2">
      <c r="B10064" s="25">
        <v>9834</v>
      </c>
      <c r="C10064" s="193">
        <v>6.6655421332787568E-2</v>
      </c>
      <c r="D10064" s="19"/>
      <c r="E10064" s="19"/>
      <c r="F10064" s="19">
        <v>0.25418399742523612</v>
      </c>
      <c r="G10064" s="19">
        <v>0.39207089844106341</v>
      </c>
      <c r="H10064" s="19"/>
      <c r="I10064" s="19">
        <v>0.29135418877620883</v>
      </c>
      <c r="J10064" s="19"/>
      <c r="K10064" s="19"/>
      <c r="L10064" s="19">
        <v>0.28977889470919255</v>
      </c>
      <c r="M10064" s="19"/>
      <c r="N10064" s="19">
        <v>0.13788791128224734</v>
      </c>
      <c r="O10064" s="19">
        <v>0.5391818760746131</v>
      </c>
      <c r="P10064" s="50"/>
      <c r="R10064" s="9" t="s">
        <v>0</v>
      </c>
    </row>
    <row r="10065" spans="2:18" x14ac:dyDescent="0.2">
      <c r="B10065" s="25">
        <v>9835</v>
      </c>
      <c r="C10065" s="193">
        <v>0.90098818847248874</v>
      </c>
      <c r="D10065" s="19"/>
      <c r="E10065" s="19">
        <v>0.72387886025088266</v>
      </c>
      <c r="F10065" s="19"/>
      <c r="G10065" s="19"/>
      <c r="H10065" s="19">
        <v>0.51092233044008839</v>
      </c>
      <c r="I10065" s="19">
        <v>0.10230643646408816</v>
      </c>
      <c r="J10065" s="19"/>
      <c r="K10065" s="19">
        <v>0.72832889299590375</v>
      </c>
      <c r="L10065" s="19"/>
      <c r="M10065" s="19">
        <v>0.41428706595873582</v>
      </c>
      <c r="N10065" s="19"/>
      <c r="O10065" s="19">
        <v>0.58265169627109747</v>
      </c>
      <c r="P10065" s="50"/>
      <c r="R10065" s="9" t="s">
        <v>0</v>
      </c>
    </row>
    <row r="10066" spans="2:18" x14ac:dyDescent="0.2">
      <c r="B10066" s="25">
        <v>9836</v>
      </c>
      <c r="C10066" s="193"/>
      <c r="D10066" s="19">
        <v>0.92082445896752418</v>
      </c>
      <c r="E10066" s="19"/>
      <c r="F10066" s="19">
        <v>0.1902116350699796</v>
      </c>
      <c r="G10066" s="19"/>
      <c r="H10066" s="19">
        <v>1.0104605230877697</v>
      </c>
      <c r="I10066" s="19"/>
      <c r="J10066" s="19">
        <v>0.66181482402146297</v>
      </c>
      <c r="K10066" s="19"/>
      <c r="L10066" s="19">
        <v>0.79673124292677711</v>
      </c>
      <c r="M10066" s="19"/>
      <c r="N10066" s="19">
        <v>0.70375374765456378</v>
      </c>
      <c r="O10066" s="19"/>
      <c r="P10066" s="50">
        <v>0.80161869843675781</v>
      </c>
      <c r="R10066" s="9" t="s">
        <v>0</v>
      </c>
    </row>
    <row r="10067" spans="2:18" x14ac:dyDescent="0.2">
      <c r="B10067" s="25">
        <v>9837</v>
      </c>
      <c r="C10067" s="193">
        <v>0.99585004784627362</v>
      </c>
      <c r="D10067" s="19"/>
      <c r="E10067" s="19"/>
      <c r="F10067" s="19">
        <v>0.17744755965384865</v>
      </c>
      <c r="G10067" s="19">
        <v>1.5576029867845722</v>
      </c>
      <c r="H10067" s="19"/>
      <c r="I10067" s="19">
        <v>0.33303717304612696</v>
      </c>
      <c r="J10067" s="19"/>
      <c r="K10067" s="19">
        <v>1.5813553038089676</v>
      </c>
      <c r="L10067" s="19"/>
      <c r="M10067" s="19">
        <v>0.57473986309362801</v>
      </c>
      <c r="N10067" s="19"/>
      <c r="O10067" s="19">
        <v>0.39437970634145741</v>
      </c>
      <c r="P10067" s="50"/>
      <c r="R10067" s="9" t="s">
        <v>0</v>
      </c>
    </row>
    <row r="10068" spans="2:18" x14ac:dyDescent="0.2">
      <c r="B10068" s="25">
        <v>9838</v>
      </c>
      <c r="C10068" s="193"/>
      <c r="D10068" s="19">
        <v>0.46914525392797557</v>
      </c>
      <c r="E10068" s="19">
        <v>0.67377355125555305</v>
      </c>
      <c r="F10068" s="19"/>
      <c r="G10068" s="19">
        <v>1.0170491552365684</v>
      </c>
      <c r="H10068" s="19"/>
      <c r="I10068" s="19"/>
      <c r="J10068" s="19">
        <v>0.62988445699261719</v>
      </c>
      <c r="K10068" s="19"/>
      <c r="L10068" s="19">
        <v>0.10446857407370479</v>
      </c>
      <c r="M10068" s="19">
        <v>0.49011346018924867</v>
      </c>
      <c r="N10068" s="19"/>
      <c r="O10068" s="19"/>
      <c r="P10068" s="50">
        <v>0.39201534684369238</v>
      </c>
      <c r="R10068" s="9" t="s">
        <v>0</v>
      </c>
    </row>
    <row r="10069" spans="2:18" x14ac:dyDescent="0.2">
      <c r="B10069" s="25">
        <v>9839</v>
      </c>
      <c r="C10069" s="193"/>
      <c r="D10069" s="19">
        <v>1.1154000051514927</v>
      </c>
      <c r="E10069" s="19"/>
      <c r="F10069" s="19">
        <v>1.5413111480713966</v>
      </c>
      <c r="G10069" s="19"/>
      <c r="H10069" s="19">
        <v>0.61616051007023154</v>
      </c>
      <c r="I10069" s="19"/>
      <c r="J10069" s="19">
        <v>0.13215079214360556</v>
      </c>
      <c r="K10069" s="19"/>
      <c r="L10069" s="19">
        <v>1.9282278233810117</v>
      </c>
      <c r="M10069" s="19"/>
      <c r="N10069" s="19">
        <v>0.5973607929961855</v>
      </c>
      <c r="O10069" s="19"/>
      <c r="P10069" s="50">
        <v>0.45504169159239582</v>
      </c>
      <c r="R10069" s="9" t="s">
        <v>0</v>
      </c>
    </row>
    <row r="10070" spans="2:18" x14ac:dyDescent="0.2">
      <c r="B10070" s="25">
        <v>9840</v>
      </c>
      <c r="C10070" s="193">
        <v>0.36711356568470388</v>
      </c>
      <c r="D10070" s="19"/>
      <c r="E10070" s="19"/>
      <c r="F10070" s="19">
        <v>0.59724311409116415</v>
      </c>
      <c r="G10070" s="19">
        <v>0.71223928956830529</v>
      </c>
      <c r="H10070" s="19"/>
      <c r="I10070" s="19"/>
      <c r="J10070" s="19">
        <v>0.3183792299636618</v>
      </c>
      <c r="K10070" s="19">
        <v>4.0965432222041839E-2</v>
      </c>
      <c r="L10070" s="19"/>
      <c r="M10070" s="19">
        <v>0.94160929685178285</v>
      </c>
      <c r="N10070" s="19"/>
      <c r="O10070" s="19"/>
      <c r="P10070" s="50">
        <v>0.25157128849368116</v>
      </c>
      <c r="R10070" s="9" t="s">
        <v>0</v>
      </c>
    </row>
    <row r="10071" spans="2:18" x14ac:dyDescent="0.2">
      <c r="B10071" s="25">
        <v>9841</v>
      </c>
      <c r="C10071" s="193"/>
      <c r="D10071" s="19">
        <v>1.0910896369132771E-2</v>
      </c>
      <c r="E10071" s="19"/>
      <c r="F10071" s="19">
        <v>0.53521643491249615</v>
      </c>
      <c r="G10071" s="19">
        <v>0.53076630896531307</v>
      </c>
      <c r="H10071" s="19"/>
      <c r="I10071" s="19"/>
      <c r="J10071" s="19">
        <v>0.35408802208670193</v>
      </c>
      <c r="K10071" s="19">
        <v>0.68581653412738719</v>
      </c>
      <c r="L10071" s="19"/>
      <c r="M10071" s="19">
        <v>0.23502353054027866</v>
      </c>
      <c r="N10071" s="19"/>
      <c r="O10071" s="19">
        <v>1.5322953985100249</v>
      </c>
      <c r="P10071" s="50"/>
      <c r="R10071" s="9" t="s">
        <v>0</v>
      </c>
    </row>
    <row r="10072" spans="2:18" x14ac:dyDescent="0.2">
      <c r="B10072" s="25">
        <v>9842</v>
      </c>
      <c r="C10072" s="193">
        <v>1.3257403677388928</v>
      </c>
      <c r="D10072" s="19"/>
      <c r="E10072" s="19">
        <v>1.3371573868119451</v>
      </c>
      <c r="F10072" s="19"/>
      <c r="G10072" s="19">
        <v>0.4833601483639034</v>
      </c>
      <c r="H10072" s="19"/>
      <c r="I10072" s="19">
        <v>1.4814799783049668</v>
      </c>
      <c r="J10072" s="19"/>
      <c r="K10072" s="19"/>
      <c r="L10072" s="19">
        <v>6.1051803010629133E-3</v>
      </c>
      <c r="M10072" s="19">
        <v>1.3553494157419868</v>
      </c>
      <c r="N10072" s="19"/>
      <c r="O10072" s="19">
        <v>1.0424032323635342</v>
      </c>
      <c r="P10072" s="50"/>
      <c r="R10072" s="9" t="s">
        <v>0</v>
      </c>
    </row>
    <row r="10073" spans="2:18" x14ac:dyDescent="0.2">
      <c r="B10073" s="25">
        <v>9843</v>
      </c>
      <c r="C10073" s="193">
        <v>2.0296159650408137</v>
      </c>
      <c r="D10073" s="19"/>
      <c r="E10073" s="19">
        <v>1.7799455577230781</v>
      </c>
      <c r="F10073" s="19"/>
      <c r="G10073" s="19">
        <v>2.1169439611366276</v>
      </c>
      <c r="H10073" s="19"/>
      <c r="I10073" s="19">
        <v>2.4642214306109218</v>
      </c>
      <c r="J10073" s="19"/>
      <c r="K10073" s="19">
        <v>2.1315170937572381</v>
      </c>
      <c r="L10073" s="19"/>
      <c r="M10073" s="19">
        <v>1.6047292210067723</v>
      </c>
      <c r="N10073" s="19"/>
      <c r="O10073" s="19">
        <v>1.175754308141713</v>
      </c>
      <c r="P10073" s="50"/>
      <c r="R10073" s="9" t="s">
        <v>0</v>
      </c>
    </row>
    <row r="10074" spans="2:18" x14ac:dyDescent="0.2">
      <c r="B10074" s="25">
        <v>9844</v>
      </c>
      <c r="C10074" s="193"/>
      <c r="D10074" s="19">
        <v>0.40271031693578818</v>
      </c>
      <c r="E10074" s="19"/>
      <c r="F10074" s="19">
        <v>0.37251436367904689</v>
      </c>
      <c r="G10074" s="19">
        <v>0.38273962437461934</v>
      </c>
      <c r="H10074" s="19"/>
      <c r="I10074" s="19">
        <v>0.17928978167017789</v>
      </c>
      <c r="J10074" s="19"/>
      <c r="K10074" s="19"/>
      <c r="L10074" s="19">
        <v>0.10622923768700486</v>
      </c>
      <c r="M10074" s="19"/>
      <c r="N10074" s="19">
        <v>1.638126462419758</v>
      </c>
      <c r="O10074" s="19">
        <v>0.22619583152240177</v>
      </c>
      <c r="P10074" s="50"/>
      <c r="R10074" s="9" t="s">
        <v>0</v>
      </c>
    </row>
    <row r="10075" spans="2:18" x14ac:dyDescent="0.2">
      <c r="B10075" s="25">
        <v>9845</v>
      </c>
      <c r="C10075" s="193"/>
      <c r="D10075" s="19">
        <v>2.323989290450458</v>
      </c>
      <c r="E10075" s="19"/>
      <c r="F10075" s="19">
        <v>2.2339004658912893</v>
      </c>
      <c r="G10075" s="19"/>
      <c r="H10075" s="19">
        <v>1.2965504588122692</v>
      </c>
      <c r="I10075" s="19"/>
      <c r="J10075" s="19">
        <v>0.90147219193613004</v>
      </c>
      <c r="K10075" s="19"/>
      <c r="L10075" s="19">
        <v>1.2102878756331281</v>
      </c>
      <c r="M10075" s="19"/>
      <c r="N10075" s="19">
        <v>1.3964043570327724</v>
      </c>
      <c r="O10075" s="19"/>
      <c r="P10075" s="50">
        <v>1.0594510469117777</v>
      </c>
      <c r="R10075" s="9" t="s">
        <v>0</v>
      </c>
    </row>
    <row r="10076" spans="2:18" x14ac:dyDescent="0.2">
      <c r="B10076" s="25">
        <v>9846</v>
      </c>
      <c r="C10076" s="193"/>
      <c r="D10076" s="19">
        <v>0.25513762639626297</v>
      </c>
      <c r="E10076" s="19">
        <v>0.28710988314427183</v>
      </c>
      <c r="F10076" s="19"/>
      <c r="G10076" s="19">
        <v>0.50800641450843309</v>
      </c>
      <c r="H10076" s="19"/>
      <c r="I10076" s="19">
        <v>0.13513038324358001</v>
      </c>
      <c r="J10076" s="19"/>
      <c r="K10076" s="19">
        <v>0.61620374699181235</v>
      </c>
      <c r="L10076" s="19"/>
      <c r="M10076" s="19"/>
      <c r="N10076" s="19">
        <v>0.81017610943189367</v>
      </c>
      <c r="O10076" s="19">
        <v>0.18162014891928188</v>
      </c>
      <c r="P10076" s="50"/>
      <c r="R10076" s="9" t="s">
        <v>0</v>
      </c>
    </row>
    <row r="10077" spans="2:18" x14ac:dyDescent="0.2">
      <c r="B10077" s="25">
        <v>9847</v>
      </c>
      <c r="C10077" s="193"/>
      <c r="D10077" s="19">
        <v>0.26247852332520294</v>
      </c>
      <c r="E10077" s="19"/>
      <c r="F10077" s="19">
        <v>0.94234158892383268</v>
      </c>
      <c r="G10077" s="19"/>
      <c r="H10077" s="19">
        <v>0.89308573546626546</v>
      </c>
      <c r="I10077" s="19"/>
      <c r="J10077" s="19">
        <v>1.2160541260887059</v>
      </c>
      <c r="K10077" s="19"/>
      <c r="L10077" s="19">
        <v>1.500493915209332</v>
      </c>
      <c r="M10077" s="19"/>
      <c r="N10077" s="19">
        <v>0.84850196253422994</v>
      </c>
      <c r="O10077" s="19"/>
      <c r="P10077" s="50">
        <v>0.82180227559101993</v>
      </c>
      <c r="R10077" s="9" t="s">
        <v>0</v>
      </c>
    </row>
    <row r="10078" spans="2:18" x14ac:dyDescent="0.2">
      <c r="B10078" s="25">
        <v>9848</v>
      </c>
      <c r="C10078" s="193">
        <v>0.74005537067730454</v>
      </c>
      <c r="D10078" s="19"/>
      <c r="E10078" s="19">
        <v>0.2891038191542401</v>
      </c>
      <c r="F10078" s="19"/>
      <c r="G10078" s="19"/>
      <c r="H10078" s="19">
        <v>4.6553681914608076E-2</v>
      </c>
      <c r="I10078" s="19">
        <v>0.9808535799023459</v>
      </c>
      <c r="J10078" s="19"/>
      <c r="K10078" s="19"/>
      <c r="L10078" s="19">
        <v>1.0368738415549723</v>
      </c>
      <c r="M10078" s="19">
        <v>0.56502439632019197</v>
      </c>
      <c r="N10078" s="19"/>
      <c r="O10078" s="19">
        <v>0.20328201681910207</v>
      </c>
      <c r="P10078" s="50"/>
      <c r="R10078" s="9" t="s">
        <v>0</v>
      </c>
    </row>
    <row r="10079" spans="2:18" x14ac:dyDescent="0.2">
      <c r="B10079" s="25">
        <v>9849</v>
      </c>
      <c r="C10079" s="193"/>
      <c r="D10079" s="19">
        <v>0.27100284277621589</v>
      </c>
      <c r="E10079" s="19">
        <v>0.61897511367518543</v>
      </c>
      <c r="F10079" s="19"/>
      <c r="G10079" s="19"/>
      <c r="H10079" s="19">
        <v>0.72347589707940863</v>
      </c>
      <c r="I10079" s="19">
        <v>0.52001983014874187</v>
      </c>
      <c r="J10079" s="19"/>
      <c r="K10079" s="19"/>
      <c r="L10079" s="19">
        <v>0.10381594262235598</v>
      </c>
      <c r="M10079" s="19"/>
      <c r="N10079" s="19">
        <v>0.33652576096390291</v>
      </c>
      <c r="O10079" s="19">
        <v>5.3541800027922554E-2</v>
      </c>
      <c r="P10079" s="50"/>
      <c r="R10079" s="9" t="s">
        <v>0</v>
      </c>
    </row>
    <row r="10080" spans="2:18" x14ac:dyDescent="0.2">
      <c r="B10080" s="25">
        <v>9850</v>
      </c>
      <c r="C10080" s="193">
        <v>2.6249497201268128</v>
      </c>
      <c r="D10080" s="19"/>
      <c r="E10080" s="19">
        <v>3.5031492622604326</v>
      </c>
      <c r="F10080" s="19"/>
      <c r="G10080" s="19">
        <v>2.3498330680460371</v>
      </c>
      <c r="H10080" s="19"/>
      <c r="I10080" s="19">
        <v>2.4200440367524423</v>
      </c>
      <c r="J10080" s="19"/>
      <c r="K10080" s="19">
        <v>2.5216638918846503</v>
      </c>
      <c r="L10080" s="19"/>
      <c r="M10080" s="19">
        <v>3.5406150181747527</v>
      </c>
      <c r="N10080" s="19"/>
      <c r="O10080" s="19">
        <v>3.6593246096842913</v>
      </c>
      <c r="P10080" s="50"/>
      <c r="R10080" s="9" t="s">
        <v>0</v>
      </c>
    </row>
    <row r="10081" spans="2:18" x14ac:dyDescent="0.2">
      <c r="B10081" s="25">
        <v>9851</v>
      </c>
      <c r="C10081" s="193">
        <v>0.92616854487045841</v>
      </c>
      <c r="D10081" s="19"/>
      <c r="E10081" s="19">
        <v>0.96663775407753549</v>
      </c>
      <c r="F10081" s="19"/>
      <c r="G10081" s="19">
        <v>0.81899063850050091</v>
      </c>
      <c r="H10081" s="19"/>
      <c r="I10081" s="19">
        <v>1.3550051645166419</v>
      </c>
      <c r="J10081" s="19"/>
      <c r="K10081" s="19">
        <v>1.0106919032259822</v>
      </c>
      <c r="L10081" s="19"/>
      <c r="M10081" s="19">
        <v>0.82672242161175002</v>
      </c>
      <c r="N10081" s="19"/>
      <c r="O10081" s="19">
        <v>0.53146575734329515</v>
      </c>
      <c r="P10081" s="50"/>
      <c r="R10081" s="9" t="s">
        <v>0</v>
      </c>
    </row>
    <row r="10082" spans="2:18" x14ac:dyDescent="0.2">
      <c r="B10082" s="25">
        <v>9852</v>
      </c>
      <c r="C10082" s="193">
        <v>1.6049489702645028</v>
      </c>
      <c r="D10082" s="19"/>
      <c r="E10082" s="19">
        <v>0.32493700131083469</v>
      </c>
      <c r="F10082" s="19"/>
      <c r="G10082" s="19">
        <v>0.86559276285838305</v>
      </c>
      <c r="H10082" s="19"/>
      <c r="I10082" s="19">
        <v>1.1341106889638062</v>
      </c>
      <c r="J10082" s="19"/>
      <c r="K10082" s="19">
        <v>1.124638638753376</v>
      </c>
      <c r="L10082" s="19"/>
      <c r="M10082" s="19">
        <v>0.81395004089857337</v>
      </c>
      <c r="N10082" s="19"/>
      <c r="O10082" s="19">
        <v>0.88380233563513666</v>
      </c>
      <c r="P10082" s="50"/>
      <c r="R10082" s="9" t="s">
        <v>0</v>
      </c>
    </row>
    <row r="10083" spans="2:18" x14ac:dyDescent="0.2">
      <c r="B10083" s="25">
        <v>9853</v>
      </c>
      <c r="C10083" s="193"/>
      <c r="D10083" s="19">
        <v>1.3705682274727893</v>
      </c>
      <c r="E10083" s="19"/>
      <c r="F10083" s="19">
        <v>0.32240897121975454</v>
      </c>
      <c r="G10083" s="19"/>
      <c r="H10083" s="19">
        <v>0.18353399729894937</v>
      </c>
      <c r="I10083" s="19"/>
      <c r="J10083" s="19">
        <v>0.83001449632334423</v>
      </c>
      <c r="K10083" s="19"/>
      <c r="L10083" s="19">
        <v>9.8861632554466602E-2</v>
      </c>
      <c r="M10083" s="19"/>
      <c r="N10083" s="19">
        <v>5.0184972745142012E-2</v>
      </c>
      <c r="O10083" s="19"/>
      <c r="P10083" s="50">
        <v>2.7682511944210886E-2</v>
      </c>
      <c r="R10083" s="9" t="s">
        <v>0</v>
      </c>
    </row>
    <row r="10084" spans="2:18" x14ac:dyDescent="0.2">
      <c r="B10084" s="25">
        <v>9854</v>
      </c>
      <c r="C10084" s="193"/>
      <c r="D10084" s="19">
        <v>0.53268606920067341</v>
      </c>
      <c r="E10084" s="19"/>
      <c r="F10084" s="19">
        <v>0.60291319167555357</v>
      </c>
      <c r="G10084" s="19"/>
      <c r="H10084" s="19">
        <v>1.3514393195599139</v>
      </c>
      <c r="I10084" s="19"/>
      <c r="J10084" s="19">
        <v>0.81145555918887757</v>
      </c>
      <c r="K10084" s="19"/>
      <c r="L10084" s="19">
        <v>0.57888384939667992</v>
      </c>
      <c r="M10084" s="19"/>
      <c r="N10084" s="19">
        <v>1.3756368557877954</v>
      </c>
      <c r="O10084" s="19"/>
      <c r="P10084" s="50">
        <v>0.93685765155816336</v>
      </c>
      <c r="R10084" s="9" t="s">
        <v>0</v>
      </c>
    </row>
    <row r="10085" spans="2:18" x14ac:dyDescent="0.2">
      <c r="B10085" s="25">
        <v>9855</v>
      </c>
      <c r="C10085" s="193"/>
      <c r="D10085" s="19">
        <v>0.17956387553573533</v>
      </c>
      <c r="E10085" s="19"/>
      <c r="F10085" s="19">
        <v>0.65157604178279671</v>
      </c>
      <c r="G10085" s="19"/>
      <c r="H10085" s="19">
        <v>0.70931020553273894</v>
      </c>
      <c r="I10085" s="19">
        <v>0.15555594001691769</v>
      </c>
      <c r="J10085" s="19"/>
      <c r="K10085" s="19">
        <v>0.17674864306778257</v>
      </c>
      <c r="L10085" s="19"/>
      <c r="M10085" s="19"/>
      <c r="N10085" s="19">
        <v>1.4246104296834998</v>
      </c>
      <c r="O10085" s="19"/>
      <c r="P10085" s="50">
        <v>2.0878565051017293E-2</v>
      </c>
      <c r="R10085" s="9" t="s">
        <v>0</v>
      </c>
    </row>
    <row r="10086" spans="2:18" x14ac:dyDescent="0.2">
      <c r="B10086" s="25">
        <v>9856</v>
      </c>
      <c r="C10086" s="193">
        <v>0.3804850499191626</v>
      </c>
      <c r="D10086" s="19"/>
      <c r="E10086" s="19">
        <v>0.27502039620884133</v>
      </c>
      <c r="F10086" s="19"/>
      <c r="G10086" s="19"/>
      <c r="H10086" s="19">
        <v>0.59123114801885102</v>
      </c>
      <c r="I10086" s="19">
        <v>0.29247841636825761</v>
      </c>
      <c r="J10086" s="19"/>
      <c r="K10086" s="19">
        <v>0.59336400806263756</v>
      </c>
      <c r="L10086" s="19"/>
      <c r="M10086" s="19"/>
      <c r="N10086" s="19">
        <v>0.63095386961125477</v>
      </c>
      <c r="O10086" s="19">
        <v>0.24966921384691743</v>
      </c>
      <c r="P10086" s="50"/>
      <c r="R10086" s="9" t="s">
        <v>0</v>
      </c>
    </row>
    <row r="10087" spans="2:18" x14ac:dyDescent="0.2">
      <c r="B10087" s="25">
        <v>9857</v>
      </c>
      <c r="C10087" s="193">
        <v>1.5872553196416732</v>
      </c>
      <c r="D10087" s="19"/>
      <c r="E10087" s="19">
        <v>6.7004878953005401E-2</v>
      </c>
      <c r="F10087" s="19"/>
      <c r="G10087" s="19">
        <v>0.53291118829470807</v>
      </c>
      <c r="H10087" s="19"/>
      <c r="I10087" s="19">
        <v>7.4547865490849283E-2</v>
      </c>
      <c r="J10087" s="19"/>
      <c r="K10087" s="19">
        <v>0.79304882277799793</v>
      </c>
      <c r="L10087" s="19"/>
      <c r="M10087" s="19"/>
      <c r="N10087" s="19">
        <v>0.25552945903458796</v>
      </c>
      <c r="O10087" s="19">
        <v>1.0533144716257625</v>
      </c>
      <c r="P10087" s="50"/>
      <c r="R10087" s="9" t="s">
        <v>0</v>
      </c>
    </row>
    <row r="10088" spans="2:18" x14ac:dyDescent="0.2">
      <c r="B10088" s="25">
        <v>9858</v>
      </c>
      <c r="C10088" s="193">
        <v>1.6763204750070431</v>
      </c>
      <c r="D10088" s="19"/>
      <c r="E10088" s="19">
        <v>0.58311252733974039</v>
      </c>
      <c r="F10088" s="19"/>
      <c r="G10088" s="19">
        <v>1.6307775619631486</v>
      </c>
      <c r="H10088" s="19"/>
      <c r="I10088" s="19">
        <v>1.080944250707516</v>
      </c>
      <c r="J10088" s="19"/>
      <c r="K10088" s="19">
        <v>1.2854594585327539</v>
      </c>
      <c r="L10088" s="19"/>
      <c r="M10088" s="19">
        <v>1.028781969941805</v>
      </c>
      <c r="N10088" s="19"/>
      <c r="O10088" s="19">
        <v>1.0524511232678415</v>
      </c>
      <c r="P10088" s="50"/>
      <c r="R10088" s="9" t="s">
        <v>0</v>
      </c>
    </row>
    <row r="10089" spans="2:18" x14ac:dyDescent="0.2">
      <c r="B10089" s="25">
        <v>9859</v>
      </c>
      <c r="C10089" s="193"/>
      <c r="D10089" s="19">
        <v>0.83782856365890623</v>
      </c>
      <c r="E10089" s="19">
        <v>0.3728966122931428</v>
      </c>
      <c r="F10089" s="19"/>
      <c r="G10089" s="19">
        <v>0.30857867869375516</v>
      </c>
      <c r="H10089" s="19"/>
      <c r="I10089" s="19">
        <v>4.7884022479763338E-2</v>
      </c>
      <c r="J10089" s="19"/>
      <c r="K10089" s="19"/>
      <c r="L10089" s="19">
        <v>0.95699116201674506</v>
      </c>
      <c r="M10089" s="19"/>
      <c r="N10089" s="19">
        <v>0.54090074652939368</v>
      </c>
      <c r="O10089" s="19"/>
      <c r="P10089" s="50">
        <v>0.72788856725043805</v>
      </c>
      <c r="R10089" s="9" t="s">
        <v>0</v>
      </c>
    </row>
    <row r="10090" spans="2:18" x14ac:dyDescent="0.2">
      <c r="B10090" s="25">
        <v>9860</v>
      </c>
      <c r="C10090" s="193"/>
      <c r="D10090" s="19">
        <v>7.2751375451046554E-2</v>
      </c>
      <c r="E10090" s="19"/>
      <c r="F10090" s="19">
        <v>1.1084451391310293</v>
      </c>
      <c r="G10090" s="19"/>
      <c r="H10090" s="19">
        <v>0.62084891199213443</v>
      </c>
      <c r="I10090" s="19"/>
      <c r="J10090" s="19">
        <v>0.28094123166613083</v>
      </c>
      <c r="K10090" s="19"/>
      <c r="L10090" s="19">
        <v>0.46533377689882693</v>
      </c>
      <c r="M10090" s="19"/>
      <c r="N10090" s="19">
        <v>0.56577207884568548</v>
      </c>
      <c r="O10090" s="19"/>
      <c r="P10090" s="50">
        <v>0.86877075516537661</v>
      </c>
      <c r="R10090" s="9" t="s">
        <v>0</v>
      </c>
    </row>
    <row r="10091" spans="2:18" x14ac:dyDescent="0.2">
      <c r="B10091" s="25">
        <v>9861</v>
      </c>
      <c r="C10091" s="193">
        <v>0.78761800378633906</v>
      </c>
      <c r="D10091" s="19"/>
      <c r="E10091" s="19">
        <v>0.67523169888534407</v>
      </c>
      <c r="F10091" s="19"/>
      <c r="G10091" s="19">
        <v>0.77613585686854036</v>
      </c>
      <c r="H10091" s="19"/>
      <c r="I10091" s="19">
        <v>1.7228467775562573</v>
      </c>
      <c r="J10091" s="19"/>
      <c r="K10091" s="19"/>
      <c r="L10091" s="19">
        <v>7.5733975241877416E-2</v>
      </c>
      <c r="M10091" s="19">
        <v>1.0176029174427981</v>
      </c>
      <c r="N10091" s="19"/>
      <c r="O10091" s="19">
        <v>0.35271384270338324</v>
      </c>
      <c r="P10091" s="50"/>
      <c r="R10091" s="9" t="s">
        <v>0</v>
      </c>
    </row>
    <row r="10092" spans="2:18" x14ac:dyDescent="0.2">
      <c r="B10092" s="25">
        <v>9862</v>
      </c>
      <c r="C10092" s="193">
        <v>5.2850919554897346E-2</v>
      </c>
      <c r="D10092" s="19"/>
      <c r="E10092" s="19"/>
      <c r="F10092" s="19">
        <v>5.1537063420244215E-2</v>
      </c>
      <c r="G10092" s="19">
        <v>4.4852595143701046E-2</v>
      </c>
      <c r="H10092" s="19"/>
      <c r="I10092" s="19">
        <v>0.5331178558490175</v>
      </c>
      <c r="J10092" s="19"/>
      <c r="K10092" s="19">
        <v>0.47395040930628946</v>
      </c>
      <c r="L10092" s="19"/>
      <c r="M10092" s="19"/>
      <c r="N10092" s="19">
        <v>3.4571614274753082E-2</v>
      </c>
      <c r="O10092" s="19"/>
      <c r="P10092" s="50">
        <v>0.31527955599691876</v>
      </c>
      <c r="R10092" s="9" t="s">
        <v>0</v>
      </c>
    </row>
    <row r="10093" spans="2:18" x14ac:dyDescent="0.2">
      <c r="B10093" s="25">
        <v>9863</v>
      </c>
      <c r="C10093" s="193">
        <v>0.45808330285264476</v>
      </c>
      <c r="D10093" s="19"/>
      <c r="E10093" s="19"/>
      <c r="F10093" s="19">
        <v>0.23558579064778828</v>
      </c>
      <c r="G10093" s="19">
        <v>0.14086540097205502</v>
      </c>
      <c r="H10093" s="19"/>
      <c r="I10093" s="19">
        <v>3.7154947743724909E-2</v>
      </c>
      <c r="J10093" s="19"/>
      <c r="K10093" s="19">
        <v>0.77980091668242468</v>
      </c>
      <c r="L10093" s="19"/>
      <c r="M10093" s="19"/>
      <c r="N10093" s="19">
        <v>1.0554778656483412</v>
      </c>
      <c r="O10093" s="19"/>
      <c r="P10093" s="50">
        <v>0.37306089019520272</v>
      </c>
      <c r="R10093" s="9" t="s">
        <v>0</v>
      </c>
    </row>
    <row r="10094" spans="2:18" x14ac:dyDescent="0.2">
      <c r="B10094" s="25">
        <v>9864</v>
      </c>
      <c r="C10094" s="193"/>
      <c r="D10094" s="19">
        <v>0.46010198206739833</v>
      </c>
      <c r="E10094" s="19"/>
      <c r="F10094" s="19">
        <v>1.373727373485288</v>
      </c>
      <c r="G10094" s="19"/>
      <c r="H10094" s="19">
        <v>2.2368793008814207</v>
      </c>
      <c r="I10094" s="19"/>
      <c r="J10094" s="19">
        <v>0.96481020092995329</v>
      </c>
      <c r="K10094" s="19"/>
      <c r="L10094" s="19">
        <v>1.7462791108662337</v>
      </c>
      <c r="M10094" s="19"/>
      <c r="N10094" s="19">
        <v>1.3086583893715651</v>
      </c>
      <c r="O10094" s="19"/>
      <c r="P10094" s="50">
        <v>0.97512478568807193</v>
      </c>
      <c r="R10094" s="9" t="s">
        <v>0</v>
      </c>
    </row>
    <row r="10095" spans="2:18" x14ac:dyDescent="0.2">
      <c r="B10095" s="25">
        <v>9865</v>
      </c>
      <c r="C10095" s="193">
        <v>0.19762490055672727</v>
      </c>
      <c r="D10095" s="19"/>
      <c r="E10095" s="19"/>
      <c r="F10095" s="19">
        <v>0.13981627694672907</v>
      </c>
      <c r="G10095" s="19"/>
      <c r="H10095" s="19">
        <v>0.36765623067537678</v>
      </c>
      <c r="I10095" s="19">
        <v>0.11185703666684006</v>
      </c>
      <c r="J10095" s="19"/>
      <c r="K10095" s="19"/>
      <c r="L10095" s="19">
        <v>0.72458546897324483</v>
      </c>
      <c r="M10095" s="19">
        <v>0.7422937721290187</v>
      </c>
      <c r="N10095" s="19"/>
      <c r="O10095" s="19">
        <v>0.19418586687440687</v>
      </c>
      <c r="P10095" s="50"/>
      <c r="R10095" s="9" t="s">
        <v>0</v>
      </c>
    </row>
    <row r="10096" spans="2:18" x14ac:dyDescent="0.2">
      <c r="B10096" s="25">
        <v>9866</v>
      </c>
      <c r="C10096" s="193"/>
      <c r="D10096" s="19">
        <v>0.14921629140881693</v>
      </c>
      <c r="E10096" s="19"/>
      <c r="F10096" s="19">
        <v>0.90793080074950749</v>
      </c>
      <c r="G10096" s="19"/>
      <c r="H10096" s="19">
        <v>0.85097113251394763</v>
      </c>
      <c r="I10096" s="19"/>
      <c r="J10096" s="19">
        <v>0.28268731172939376</v>
      </c>
      <c r="K10096" s="19"/>
      <c r="L10096" s="19">
        <v>0.83816989630694605</v>
      </c>
      <c r="M10096" s="19"/>
      <c r="N10096" s="19">
        <v>0.53452350969092388</v>
      </c>
      <c r="O10096" s="19"/>
      <c r="P10096" s="50">
        <v>0.48656053236839458</v>
      </c>
      <c r="R10096" s="9" t="s">
        <v>0</v>
      </c>
    </row>
    <row r="10097" spans="2:18" x14ac:dyDescent="0.2">
      <c r="B10097" s="25">
        <v>9867</v>
      </c>
      <c r="C10097" s="193"/>
      <c r="D10097" s="19">
        <v>0.3491416859119173</v>
      </c>
      <c r="E10097" s="19"/>
      <c r="F10097" s="19">
        <v>0.4588697906244566</v>
      </c>
      <c r="G10097" s="19"/>
      <c r="H10097" s="19">
        <v>0.32663059679111417</v>
      </c>
      <c r="I10097" s="19"/>
      <c r="J10097" s="19">
        <v>0.16046158024843984</v>
      </c>
      <c r="K10097" s="19"/>
      <c r="L10097" s="19">
        <v>0.49271460731257388</v>
      </c>
      <c r="M10097" s="19"/>
      <c r="N10097" s="19">
        <v>1.0557158132096593</v>
      </c>
      <c r="O10097" s="19"/>
      <c r="P10097" s="50">
        <v>9.0531657181718794E-2</v>
      </c>
      <c r="R10097" s="9" t="s">
        <v>0</v>
      </c>
    </row>
    <row r="10098" spans="2:18" x14ac:dyDescent="0.2">
      <c r="B10098" s="25">
        <v>9868</v>
      </c>
      <c r="C10098" s="193">
        <v>1.7273563858329586</v>
      </c>
      <c r="D10098" s="19"/>
      <c r="E10098" s="19">
        <v>0.78124646633379757</v>
      </c>
      <c r="F10098" s="19"/>
      <c r="G10098" s="19">
        <v>0.92246791032156261</v>
      </c>
      <c r="H10098" s="19"/>
      <c r="I10098" s="19">
        <v>1.0081176091176352E-2</v>
      </c>
      <c r="J10098" s="19"/>
      <c r="K10098" s="19">
        <v>0.1453463431306366</v>
      </c>
      <c r="L10098" s="19"/>
      <c r="M10098" s="19">
        <v>0.37559071264658317</v>
      </c>
      <c r="N10098" s="19"/>
      <c r="O10098" s="19">
        <v>0.52487883622549425</v>
      </c>
      <c r="P10098" s="50"/>
      <c r="R10098" s="9" t="s">
        <v>0</v>
      </c>
    </row>
    <row r="10099" spans="2:18" x14ac:dyDescent="0.2">
      <c r="B10099" s="25">
        <v>9869</v>
      </c>
      <c r="C10099" s="193"/>
      <c r="D10099" s="19">
        <v>1.2272905683987589</v>
      </c>
      <c r="E10099" s="19"/>
      <c r="F10099" s="19">
        <v>0.89076198501019066</v>
      </c>
      <c r="G10099" s="19"/>
      <c r="H10099" s="19">
        <v>0.33236609403977896</v>
      </c>
      <c r="I10099" s="19"/>
      <c r="J10099" s="19">
        <v>0.59429550899858319</v>
      </c>
      <c r="K10099" s="19"/>
      <c r="L10099" s="19">
        <v>1.1034446247481111</v>
      </c>
      <c r="M10099" s="19">
        <v>8.5683298293330185E-2</v>
      </c>
      <c r="N10099" s="19"/>
      <c r="O10099" s="19"/>
      <c r="P10099" s="50">
        <v>0.57742429754518798</v>
      </c>
      <c r="R10099" s="9" t="s">
        <v>0</v>
      </c>
    </row>
    <row r="10100" spans="2:18" x14ac:dyDescent="0.2">
      <c r="B10100" s="25">
        <v>9870</v>
      </c>
      <c r="C10100" s="193">
        <v>0.1461289058395755</v>
      </c>
      <c r="D10100" s="19"/>
      <c r="E10100" s="19"/>
      <c r="F10100" s="19">
        <v>0.40410263651830691</v>
      </c>
      <c r="G10100" s="19">
        <v>0.19240246341772715</v>
      </c>
      <c r="H10100" s="19"/>
      <c r="I10100" s="19"/>
      <c r="J10100" s="19">
        <v>0.14341163083831332</v>
      </c>
      <c r="K10100" s="19">
        <v>0.62083796109835443</v>
      </c>
      <c r="L10100" s="19"/>
      <c r="M10100" s="19">
        <v>0.88553171554366927</v>
      </c>
      <c r="N10100" s="19"/>
      <c r="O10100" s="19"/>
      <c r="P10100" s="50">
        <v>0.53146638813576264</v>
      </c>
      <c r="R10100" s="9" t="s">
        <v>0</v>
      </c>
    </row>
    <row r="10101" spans="2:18" x14ac:dyDescent="0.2">
      <c r="B10101" s="25">
        <v>9871</v>
      </c>
      <c r="C10101" s="193"/>
      <c r="D10101" s="19">
        <v>0.69238302226071236</v>
      </c>
      <c r="E10101" s="19"/>
      <c r="F10101" s="19">
        <v>0.49942831203760368</v>
      </c>
      <c r="G10101" s="19"/>
      <c r="H10101" s="19">
        <v>1.2162741265167836</v>
      </c>
      <c r="I10101" s="19"/>
      <c r="J10101" s="19">
        <v>0.62207079424849632</v>
      </c>
      <c r="K10101" s="19"/>
      <c r="L10101" s="19">
        <v>0.91185788367634169</v>
      </c>
      <c r="M10101" s="19"/>
      <c r="N10101" s="19">
        <v>0.52676481905907557</v>
      </c>
      <c r="O10101" s="19"/>
      <c r="P10101" s="50">
        <v>1.4148859403641063</v>
      </c>
      <c r="R10101" s="9" t="s">
        <v>0</v>
      </c>
    </row>
    <row r="10102" spans="2:18" x14ac:dyDescent="0.2">
      <c r="B10102" s="25">
        <v>9872</v>
      </c>
      <c r="C10102" s="193">
        <v>2.0595609637746652</v>
      </c>
      <c r="D10102" s="19"/>
      <c r="E10102" s="19">
        <v>1.209907124995202</v>
      </c>
      <c r="F10102" s="19"/>
      <c r="G10102" s="19">
        <v>1.9683970353693458</v>
      </c>
      <c r="H10102" s="19"/>
      <c r="I10102" s="19">
        <v>1.6948759305783883</v>
      </c>
      <c r="J10102" s="19"/>
      <c r="K10102" s="19">
        <v>1.732423285869366</v>
      </c>
      <c r="L10102" s="19"/>
      <c r="M10102" s="19">
        <v>1.360734512415712</v>
      </c>
      <c r="N10102" s="19"/>
      <c r="O10102" s="19">
        <v>1.4232564130080787</v>
      </c>
      <c r="P10102" s="50"/>
      <c r="R10102" s="9" t="s">
        <v>0</v>
      </c>
    </row>
    <row r="10103" spans="2:18" x14ac:dyDescent="0.2">
      <c r="B10103" s="25">
        <v>9873</v>
      </c>
      <c r="C10103" s="193">
        <v>1.7450815386051515</v>
      </c>
      <c r="D10103" s="19"/>
      <c r="E10103" s="19">
        <v>2.4772768606659965</v>
      </c>
      <c r="F10103" s="19"/>
      <c r="G10103" s="19">
        <v>0.62421869536427244</v>
      </c>
      <c r="H10103" s="19"/>
      <c r="I10103" s="19">
        <v>1.1379660824907294</v>
      </c>
      <c r="J10103" s="19"/>
      <c r="K10103" s="19">
        <v>2.5653015358955926</v>
      </c>
      <c r="L10103" s="19"/>
      <c r="M10103" s="19">
        <v>1.0366733481752739</v>
      </c>
      <c r="N10103" s="19"/>
      <c r="O10103" s="19">
        <v>2.2201694948994191</v>
      </c>
      <c r="P10103" s="50"/>
      <c r="R10103" s="9" t="s">
        <v>0</v>
      </c>
    </row>
    <row r="10104" spans="2:18" x14ac:dyDescent="0.2">
      <c r="B10104" s="25">
        <v>9874</v>
      </c>
      <c r="C10104" s="193"/>
      <c r="D10104" s="19">
        <v>0.42622305769191948</v>
      </c>
      <c r="E10104" s="19"/>
      <c r="F10104" s="19">
        <v>0.17513763946417824</v>
      </c>
      <c r="G10104" s="19">
        <v>0.63904956235569421</v>
      </c>
      <c r="H10104" s="19"/>
      <c r="I10104" s="19"/>
      <c r="J10104" s="19">
        <v>1.3897980632775675</v>
      </c>
      <c r="K10104" s="19"/>
      <c r="L10104" s="19">
        <v>0.15233953573575398</v>
      </c>
      <c r="M10104" s="19"/>
      <c r="N10104" s="19">
        <v>6.4918669175347346E-2</v>
      </c>
      <c r="O10104" s="19"/>
      <c r="P10104" s="50">
        <v>0.49980955011154554</v>
      </c>
      <c r="R10104" s="9" t="s">
        <v>0</v>
      </c>
    </row>
    <row r="10105" spans="2:18" x14ac:dyDescent="0.2">
      <c r="B10105" s="25">
        <v>9875</v>
      </c>
      <c r="C10105" s="193"/>
      <c r="D10105" s="19">
        <v>0.23667054200626003</v>
      </c>
      <c r="E10105" s="19"/>
      <c r="F10105" s="19">
        <v>0.40699290161289281</v>
      </c>
      <c r="G10105" s="19"/>
      <c r="H10105" s="19">
        <v>0.29491111338641213</v>
      </c>
      <c r="I10105" s="19">
        <v>4.0197638808194798E-3</v>
      </c>
      <c r="J10105" s="19"/>
      <c r="K10105" s="19"/>
      <c r="L10105" s="19">
        <v>0.17099435539660005</v>
      </c>
      <c r="M10105" s="19"/>
      <c r="N10105" s="19">
        <v>0.49432045871835678</v>
      </c>
      <c r="O10105" s="19">
        <v>0.89911378949566656</v>
      </c>
      <c r="P10105" s="50"/>
      <c r="R10105" s="9" t="s">
        <v>0</v>
      </c>
    </row>
    <row r="10106" spans="2:18" x14ac:dyDescent="0.2">
      <c r="B10106" s="25">
        <v>9876</v>
      </c>
      <c r="C10106" s="193"/>
      <c r="D10106" s="19">
        <v>0.26567639237250834</v>
      </c>
      <c r="E10106" s="19"/>
      <c r="F10106" s="19">
        <v>1.4481051411269956</v>
      </c>
      <c r="G10106" s="19"/>
      <c r="H10106" s="19">
        <v>1.0860052485328862</v>
      </c>
      <c r="I10106" s="19"/>
      <c r="J10106" s="19">
        <v>0.38950767453932239</v>
      </c>
      <c r="K10106" s="19"/>
      <c r="L10106" s="19">
        <v>0.87874512522149495</v>
      </c>
      <c r="M10106" s="19"/>
      <c r="N10106" s="19">
        <v>0.49311492087782222</v>
      </c>
      <c r="O10106" s="19"/>
      <c r="P10106" s="50">
        <v>1.4172294694742393</v>
      </c>
      <c r="R10106" s="9" t="s">
        <v>0</v>
      </c>
    </row>
    <row r="10107" spans="2:18" x14ac:dyDescent="0.2">
      <c r="B10107" s="25">
        <v>9877</v>
      </c>
      <c r="C10107" s="193"/>
      <c r="D10107" s="19">
        <v>0.11535890280154423</v>
      </c>
      <c r="E10107" s="19"/>
      <c r="F10107" s="19">
        <v>0.50982332796486696</v>
      </c>
      <c r="G10107" s="19"/>
      <c r="H10107" s="19">
        <v>0.47606015296276155</v>
      </c>
      <c r="I10107" s="19"/>
      <c r="J10107" s="19">
        <v>0.75974744992095467</v>
      </c>
      <c r="K10107" s="19"/>
      <c r="L10107" s="19">
        <v>0.45324536578375224</v>
      </c>
      <c r="M10107" s="19"/>
      <c r="N10107" s="19">
        <v>0.40272352880568807</v>
      </c>
      <c r="O10107" s="19"/>
      <c r="P10107" s="50">
        <v>0.8278842601535229</v>
      </c>
      <c r="R10107" s="9" t="s">
        <v>0</v>
      </c>
    </row>
    <row r="10108" spans="2:18" x14ac:dyDescent="0.2">
      <c r="B10108" s="25">
        <v>9878</v>
      </c>
      <c r="C10108" s="193"/>
      <c r="D10108" s="19">
        <v>0.15195561640882388</v>
      </c>
      <c r="E10108" s="19">
        <v>0.77747076902347723</v>
      </c>
      <c r="F10108" s="19"/>
      <c r="G10108" s="19"/>
      <c r="H10108" s="19">
        <v>0.81722107857389736</v>
      </c>
      <c r="I10108" s="19"/>
      <c r="J10108" s="19">
        <v>1.4067200842215255</v>
      </c>
      <c r="K10108" s="19"/>
      <c r="L10108" s="19">
        <v>0.37991309088123559</v>
      </c>
      <c r="M10108" s="19"/>
      <c r="N10108" s="19">
        <v>0.97757686043585423</v>
      </c>
      <c r="O10108" s="19"/>
      <c r="P10108" s="50">
        <v>0.44624143642828368</v>
      </c>
      <c r="R10108" s="9" t="s">
        <v>0</v>
      </c>
    </row>
    <row r="10109" spans="2:18" x14ac:dyDescent="0.2">
      <c r="B10109" s="25">
        <v>9879</v>
      </c>
      <c r="C10109" s="193"/>
      <c r="D10109" s="19">
        <v>1.4297641162525436</v>
      </c>
      <c r="E10109" s="19"/>
      <c r="F10109" s="19">
        <v>1.6961983997912293</v>
      </c>
      <c r="G10109" s="19"/>
      <c r="H10109" s="19">
        <v>1.7926240483063967</v>
      </c>
      <c r="I10109" s="19"/>
      <c r="J10109" s="19">
        <v>1.2030015166654098</v>
      </c>
      <c r="K10109" s="19">
        <v>7.7374816952415174E-2</v>
      </c>
      <c r="L10109" s="19"/>
      <c r="M10109" s="19"/>
      <c r="N10109" s="19">
        <v>1.2058426261040118</v>
      </c>
      <c r="O10109" s="19"/>
      <c r="P10109" s="50">
        <v>0.61319970809868773</v>
      </c>
      <c r="R10109" s="9" t="s">
        <v>0</v>
      </c>
    </row>
    <row r="10110" spans="2:18" x14ac:dyDescent="0.2">
      <c r="B10110" s="25">
        <v>9880</v>
      </c>
      <c r="C10110" s="193"/>
      <c r="D10110" s="19">
        <v>0.3976357287155472</v>
      </c>
      <c r="E10110" s="19"/>
      <c r="F10110" s="19">
        <v>1.4238444786179114</v>
      </c>
      <c r="G10110" s="19"/>
      <c r="H10110" s="19">
        <v>0.31261163999413882</v>
      </c>
      <c r="I10110" s="19"/>
      <c r="J10110" s="19">
        <v>9.1630000449524296E-2</v>
      </c>
      <c r="K10110" s="19">
        <v>0.16763984797520917</v>
      </c>
      <c r="L10110" s="19"/>
      <c r="M10110" s="19"/>
      <c r="N10110" s="19">
        <v>4.1394010000779226E-2</v>
      </c>
      <c r="O10110" s="19"/>
      <c r="P10110" s="50">
        <v>1.0426683509332189</v>
      </c>
      <c r="R10110" s="9" t="s">
        <v>0</v>
      </c>
    </row>
    <row r="10111" spans="2:18" x14ac:dyDescent="0.2">
      <c r="B10111" s="25">
        <v>9881</v>
      </c>
      <c r="C10111" s="193">
        <v>5.6205065456461395E-2</v>
      </c>
      <c r="D10111" s="19"/>
      <c r="E10111" s="19">
        <v>0.25825822057948472</v>
      </c>
      <c r="F10111" s="19"/>
      <c r="G10111" s="19">
        <v>2.2165490890899944E-2</v>
      </c>
      <c r="H10111" s="19"/>
      <c r="I10111" s="19">
        <v>1.0860103711708347</v>
      </c>
      <c r="J10111" s="19"/>
      <c r="K10111" s="19">
        <v>3.6338182377541911E-2</v>
      </c>
      <c r="L10111" s="19"/>
      <c r="M10111" s="19">
        <v>5.2205852463787762E-2</v>
      </c>
      <c r="N10111" s="19"/>
      <c r="O10111" s="19">
        <v>0.83414296374690289</v>
      </c>
      <c r="P10111" s="50"/>
      <c r="R10111" s="9" t="s">
        <v>0</v>
      </c>
    </row>
    <row r="10112" spans="2:18" x14ac:dyDescent="0.2">
      <c r="B10112" s="25">
        <v>9882</v>
      </c>
      <c r="C10112" s="193">
        <v>0.30180155163848799</v>
      </c>
      <c r="D10112" s="19"/>
      <c r="E10112" s="19">
        <v>0.11921897033817108</v>
      </c>
      <c r="F10112" s="19"/>
      <c r="G10112" s="19">
        <v>0.2583058147729278</v>
      </c>
      <c r="H10112" s="19"/>
      <c r="I10112" s="19"/>
      <c r="J10112" s="19">
        <v>0.68164507571338362</v>
      </c>
      <c r="K10112" s="19">
        <v>4.3135518446078477E-2</v>
      </c>
      <c r="L10112" s="19"/>
      <c r="M10112" s="19"/>
      <c r="N10112" s="19">
        <v>0.15099909913211304</v>
      </c>
      <c r="O10112" s="19">
        <v>0.19548371323899169</v>
      </c>
      <c r="P10112" s="50"/>
      <c r="R10112" s="9" t="s">
        <v>0</v>
      </c>
    </row>
    <row r="10113" spans="2:18" x14ac:dyDescent="0.2">
      <c r="B10113" s="25">
        <v>9883</v>
      </c>
      <c r="C10113" s="193">
        <v>0.5565876225624028</v>
      </c>
      <c r="D10113" s="19"/>
      <c r="E10113" s="19">
        <v>0.40369015471672204</v>
      </c>
      <c r="F10113" s="19"/>
      <c r="G10113" s="19">
        <v>1.1180350266083872</v>
      </c>
      <c r="H10113" s="19"/>
      <c r="I10113" s="19">
        <v>0.75933486433870467</v>
      </c>
      <c r="J10113" s="19"/>
      <c r="K10113" s="19"/>
      <c r="L10113" s="19">
        <v>0.54860174495705705</v>
      </c>
      <c r="M10113" s="19">
        <v>0.23336894344204409</v>
      </c>
      <c r="N10113" s="19"/>
      <c r="O10113" s="19">
        <v>0.73137169748452846</v>
      </c>
      <c r="P10113" s="50"/>
      <c r="R10113" s="9" t="s">
        <v>0</v>
      </c>
    </row>
    <row r="10114" spans="2:18" x14ac:dyDescent="0.2">
      <c r="B10114" s="25">
        <v>9884</v>
      </c>
      <c r="C10114" s="193">
        <v>1.2315710008678196</v>
      </c>
      <c r="D10114" s="19"/>
      <c r="E10114" s="19">
        <v>0.16647085523488916</v>
      </c>
      <c r="F10114" s="19"/>
      <c r="G10114" s="19"/>
      <c r="H10114" s="19">
        <v>0.32205605143741484</v>
      </c>
      <c r="I10114" s="19">
        <v>1.5674580398387399</v>
      </c>
      <c r="J10114" s="19"/>
      <c r="K10114" s="19">
        <v>4.4601954975344076E-2</v>
      </c>
      <c r="L10114" s="19"/>
      <c r="M10114" s="19">
        <v>1.0416330996012597</v>
      </c>
      <c r="N10114" s="19"/>
      <c r="O10114" s="19">
        <v>1.1560699752959676</v>
      </c>
      <c r="P10114" s="50"/>
      <c r="R10114" s="9" t="s">
        <v>0</v>
      </c>
    </row>
    <row r="10115" spans="2:18" x14ac:dyDescent="0.2">
      <c r="B10115" s="25">
        <v>9885</v>
      </c>
      <c r="C10115" s="193">
        <v>2.3838553633729592E-2</v>
      </c>
      <c r="D10115" s="19"/>
      <c r="E10115" s="19">
        <v>0.54865612665709074</v>
      </c>
      <c r="F10115" s="19"/>
      <c r="G10115" s="19">
        <v>0.75671733346617431</v>
      </c>
      <c r="H10115" s="19"/>
      <c r="I10115" s="19">
        <v>0.81052647583654391</v>
      </c>
      <c r="J10115" s="19"/>
      <c r="K10115" s="19">
        <v>1.2195322636198727</v>
      </c>
      <c r="L10115" s="19"/>
      <c r="M10115" s="19">
        <v>0.67103731174221382</v>
      </c>
      <c r="N10115" s="19"/>
      <c r="O10115" s="19"/>
      <c r="P10115" s="50">
        <v>0.41716344338171474</v>
      </c>
      <c r="R10115" s="9" t="s">
        <v>0</v>
      </c>
    </row>
    <row r="10116" spans="2:18" x14ac:dyDescent="0.2">
      <c r="B10116" s="25">
        <v>9886</v>
      </c>
      <c r="C10116" s="193">
        <v>5.6164020103202886E-2</v>
      </c>
      <c r="D10116" s="19"/>
      <c r="E10116" s="19">
        <v>0.69726821447334952</v>
      </c>
      <c r="F10116" s="19"/>
      <c r="G10116" s="19">
        <v>0.94138380646214792</v>
      </c>
      <c r="H10116" s="19"/>
      <c r="I10116" s="19">
        <v>0.42366881582879834</v>
      </c>
      <c r="J10116" s="19"/>
      <c r="K10116" s="19"/>
      <c r="L10116" s="19">
        <v>0.59431509301364305</v>
      </c>
      <c r="M10116" s="19">
        <v>0.78842483942891717</v>
      </c>
      <c r="N10116" s="19"/>
      <c r="O10116" s="19">
        <v>1.2893440730636314</v>
      </c>
      <c r="P10116" s="50"/>
      <c r="R10116" s="9" t="s">
        <v>0</v>
      </c>
    </row>
    <row r="10117" spans="2:18" x14ac:dyDescent="0.2">
      <c r="B10117" s="25">
        <v>9887</v>
      </c>
      <c r="C10117" s="193">
        <v>0.64830623108439622</v>
      </c>
      <c r="D10117" s="19"/>
      <c r="E10117" s="19">
        <v>0.68503999304595509</v>
      </c>
      <c r="F10117" s="19"/>
      <c r="G10117" s="19">
        <v>1.0697071043653446</v>
      </c>
      <c r="H10117" s="19"/>
      <c r="I10117" s="19">
        <v>1.4506948268839388</v>
      </c>
      <c r="J10117" s="19"/>
      <c r="K10117" s="19">
        <v>1.3527554070760468</v>
      </c>
      <c r="L10117" s="19"/>
      <c r="M10117" s="19">
        <v>1.5705646617002942</v>
      </c>
      <c r="N10117" s="19"/>
      <c r="O10117" s="19">
        <v>0.96868681756127328</v>
      </c>
      <c r="P10117" s="50"/>
      <c r="R10117" s="9" t="s">
        <v>0</v>
      </c>
    </row>
    <row r="10118" spans="2:18" x14ac:dyDescent="0.2">
      <c r="B10118" s="25">
        <v>9888</v>
      </c>
      <c r="C10118" s="193">
        <v>0.86267494472434336</v>
      </c>
      <c r="D10118" s="19"/>
      <c r="E10118" s="19">
        <v>0.90329531784603556</v>
      </c>
      <c r="F10118" s="19"/>
      <c r="G10118" s="19">
        <v>0.97038548545733971</v>
      </c>
      <c r="H10118" s="19"/>
      <c r="I10118" s="19">
        <v>0.30464219781734614</v>
      </c>
      <c r="J10118" s="19"/>
      <c r="K10118" s="19">
        <v>1.0151607988334748</v>
      </c>
      <c r="L10118" s="19"/>
      <c r="M10118" s="19">
        <v>2.2411183679676454</v>
      </c>
      <c r="N10118" s="19"/>
      <c r="O10118" s="19">
        <v>0.99966435247394192</v>
      </c>
      <c r="P10118" s="50"/>
      <c r="R10118" s="9" t="s">
        <v>0</v>
      </c>
    </row>
    <row r="10119" spans="2:18" x14ac:dyDescent="0.2">
      <c r="B10119" s="25">
        <v>9889</v>
      </c>
      <c r="C10119" s="193"/>
      <c r="D10119" s="19">
        <v>1.8181025026399029</v>
      </c>
      <c r="E10119" s="19"/>
      <c r="F10119" s="19">
        <v>0.79193492503291552</v>
      </c>
      <c r="G10119" s="19"/>
      <c r="H10119" s="19">
        <v>0.58848327283236757</v>
      </c>
      <c r="I10119" s="19"/>
      <c r="J10119" s="19">
        <v>0.7680732253499577</v>
      </c>
      <c r="K10119" s="19"/>
      <c r="L10119" s="19">
        <v>0.60810589224511991</v>
      </c>
      <c r="M10119" s="19"/>
      <c r="N10119" s="19">
        <v>0.79803004476733153</v>
      </c>
      <c r="O10119" s="19"/>
      <c r="P10119" s="50">
        <v>0.62422009404617584</v>
      </c>
      <c r="R10119" s="9" t="s">
        <v>0</v>
      </c>
    </row>
    <row r="10120" spans="2:18" x14ac:dyDescent="0.2">
      <c r="B10120" s="25">
        <v>9890</v>
      </c>
      <c r="C10120" s="193">
        <v>0.26764081747262264</v>
      </c>
      <c r="D10120" s="19"/>
      <c r="E10120" s="19">
        <v>0.58705922293149082</v>
      </c>
      <c r="F10120" s="19"/>
      <c r="G10120" s="19">
        <v>0.58352124602620881</v>
      </c>
      <c r="H10120" s="19"/>
      <c r="I10120" s="19">
        <v>0.95880799948642714</v>
      </c>
      <c r="J10120" s="19"/>
      <c r="K10120" s="19">
        <v>0.93021838816441782</v>
      </c>
      <c r="L10120" s="19"/>
      <c r="M10120" s="19">
        <v>1.094224488575265</v>
      </c>
      <c r="N10120" s="19"/>
      <c r="O10120" s="19">
        <v>0.65152909187292518</v>
      </c>
      <c r="P10120" s="50"/>
      <c r="R10120" s="9" t="s">
        <v>0</v>
      </c>
    </row>
    <row r="10121" spans="2:18" x14ac:dyDescent="0.2">
      <c r="B10121" s="25">
        <v>9891</v>
      </c>
      <c r="C10121" s="193"/>
      <c r="D10121" s="19">
        <v>2.0929735428898084</v>
      </c>
      <c r="E10121" s="19"/>
      <c r="F10121" s="19">
        <v>2.0284261644499679</v>
      </c>
      <c r="G10121" s="19"/>
      <c r="H10121" s="19">
        <v>1.4349317714402114</v>
      </c>
      <c r="I10121" s="19"/>
      <c r="J10121" s="19">
        <v>2.8096795018924547</v>
      </c>
      <c r="K10121" s="19"/>
      <c r="L10121" s="19">
        <v>2.9031901401190789</v>
      </c>
      <c r="M10121" s="19"/>
      <c r="N10121" s="19">
        <v>1.5674362633068499</v>
      </c>
      <c r="O10121" s="19"/>
      <c r="P10121" s="50">
        <v>1.9409884957056944</v>
      </c>
      <c r="R10121" s="9" t="s">
        <v>0</v>
      </c>
    </row>
    <row r="10122" spans="2:18" x14ac:dyDescent="0.2">
      <c r="B10122" s="25">
        <v>9892</v>
      </c>
      <c r="C10122" s="193">
        <v>0.61450085261599285</v>
      </c>
      <c r="D10122" s="19"/>
      <c r="E10122" s="19">
        <v>2.7058879539290297E-2</v>
      </c>
      <c r="F10122" s="19"/>
      <c r="G10122" s="19"/>
      <c r="H10122" s="19">
        <v>0.3615364881287651</v>
      </c>
      <c r="I10122" s="19"/>
      <c r="J10122" s="19">
        <v>0.17564468594444591</v>
      </c>
      <c r="K10122" s="19">
        <v>0.17216613101825928</v>
      </c>
      <c r="L10122" s="19"/>
      <c r="M10122" s="19"/>
      <c r="N10122" s="19">
        <v>0.24153617089965199</v>
      </c>
      <c r="O10122" s="19"/>
      <c r="P10122" s="50">
        <v>0.12580069020004786</v>
      </c>
      <c r="R10122" s="9" t="s">
        <v>0</v>
      </c>
    </row>
    <row r="10123" spans="2:18" x14ac:dyDescent="0.2">
      <c r="B10123" s="25">
        <v>9893</v>
      </c>
      <c r="C10123" s="193"/>
      <c r="D10123" s="19">
        <v>1.9219346333643881</v>
      </c>
      <c r="E10123" s="19"/>
      <c r="F10123" s="19">
        <v>1.1903645254633644</v>
      </c>
      <c r="G10123" s="19"/>
      <c r="H10123" s="19">
        <v>1.8116717594929834</v>
      </c>
      <c r="I10123" s="19"/>
      <c r="J10123" s="19">
        <v>0.58235537686676997</v>
      </c>
      <c r="K10123" s="19"/>
      <c r="L10123" s="19">
        <v>1.4421371027019669</v>
      </c>
      <c r="M10123" s="19"/>
      <c r="N10123" s="19">
        <v>2.0188162251727624</v>
      </c>
      <c r="O10123" s="19"/>
      <c r="P10123" s="50">
        <v>0.8652115199356929</v>
      </c>
      <c r="R10123" s="9" t="s">
        <v>0</v>
      </c>
    </row>
    <row r="10124" spans="2:18" x14ac:dyDescent="0.2">
      <c r="B10124" s="25">
        <v>9894</v>
      </c>
      <c r="C10124" s="193"/>
      <c r="D10124" s="19">
        <v>2.6589167159879294E-2</v>
      </c>
      <c r="E10124" s="19"/>
      <c r="F10124" s="19">
        <v>0.52161934147272915</v>
      </c>
      <c r="G10124" s="19">
        <v>0.27329553946652391</v>
      </c>
      <c r="H10124" s="19"/>
      <c r="I10124" s="19">
        <v>0.20207948296314104</v>
      </c>
      <c r="J10124" s="19"/>
      <c r="K10124" s="19">
        <v>0.9702244427042902</v>
      </c>
      <c r="L10124" s="19"/>
      <c r="M10124" s="19">
        <v>0.98167874962966051</v>
      </c>
      <c r="N10124" s="19"/>
      <c r="O10124" s="19">
        <v>0.24110681802566145</v>
      </c>
      <c r="P10124" s="50"/>
      <c r="R10124" s="9" t="s">
        <v>0</v>
      </c>
    </row>
    <row r="10125" spans="2:18" x14ac:dyDescent="0.2">
      <c r="B10125" s="25">
        <v>9895</v>
      </c>
      <c r="C10125" s="193">
        <v>0.63658643240082358</v>
      </c>
      <c r="D10125" s="19"/>
      <c r="E10125" s="19">
        <v>0.33116286352270913</v>
      </c>
      <c r="F10125" s="19"/>
      <c r="G10125" s="19">
        <v>1.2693943271484722</v>
      </c>
      <c r="H10125" s="19"/>
      <c r="I10125" s="19">
        <v>1.0636847505202804</v>
      </c>
      <c r="J10125" s="19"/>
      <c r="K10125" s="19">
        <v>0.89066178518171812</v>
      </c>
      <c r="L10125" s="19"/>
      <c r="M10125" s="19">
        <v>1.1108544628614085</v>
      </c>
      <c r="N10125" s="19"/>
      <c r="O10125" s="19"/>
      <c r="P10125" s="50">
        <v>0.13611457618744374</v>
      </c>
      <c r="R10125" s="9" t="s">
        <v>0</v>
      </c>
    </row>
    <row r="10126" spans="2:18" x14ac:dyDescent="0.2">
      <c r="B10126" s="25">
        <v>9896</v>
      </c>
      <c r="C10126" s="193">
        <v>0.55335806157237533</v>
      </c>
      <c r="D10126" s="19"/>
      <c r="E10126" s="19">
        <v>0.99747692696339141</v>
      </c>
      <c r="F10126" s="19"/>
      <c r="G10126" s="19">
        <v>0.2310131612319733</v>
      </c>
      <c r="H10126" s="19"/>
      <c r="I10126" s="19">
        <v>0.2814263406046067</v>
      </c>
      <c r="J10126" s="19"/>
      <c r="K10126" s="19">
        <v>1.1816813051383752</v>
      </c>
      <c r="L10126" s="19"/>
      <c r="M10126" s="19">
        <v>0.72940237359698501</v>
      </c>
      <c r="N10126" s="19"/>
      <c r="O10126" s="19">
        <v>0.84072325108672741</v>
      </c>
      <c r="P10126" s="50"/>
      <c r="R10126" s="9" t="s">
        <v>0</v>
      </c>
    </row>
    <row r="10127" spans="2:18" x14ac:dyDescent="0.2">
      <c r="B10127" s="25">
        <v>9897</v>
      </c>
      <c r="C10127" s="193">
        <v>2.4139877083622934</v>
      </c>
      <c r="D10127" s="19"/>
      <c r="E10127" s="19">
        <v>3.1658391505153483</v>
      </c>
      <c r="F10127" s="19"/>
      <c r="G10127" s="19">
        <v>2.6223745134644498</v>
      </c>
      <c r="H10127" s="19"/>
      <c r="I10127" s="19">
        <v>3.6938443257720399</v>
      </c>
      <c r="J10127" s="19"/>
      <c r="K10127" s="19">
        <v>3.1457479240367583</v>
      </c>
      <c r="L10127" s="19"/>
      <c r="M10127" s="19">
        <v>1.9885652854493907</v>
      </c>
      <c r="N10127" s="19"/>
      <c r="O10127" s="19">
        <v>3.5376536667952698</v>
      </c>
      <c r="P10127" s="50"/>
      <c r="R10127" s="9" t="s">
        <v>0</v>
      </c>
    </row>
    <row r="10128" spans="2:18" x14ac:dyDescent="0.2">
      <c r="B10128" s="25">
        <v>9898</v>
      </c>
      <c r="C10128" s="193">
        <v>7.0629080654433463E-2</v>
      </c>
      <c r="D10128" s="19"/>
      <c r="E10128" s="19">
        <v>0.22993400672555303</v>
      </c>
      <c r="F10128" s="19"/>
      <c r="G10128" s="19"/>
      <c r="H10128" s="19">
        <v>0.1632066653219425</v>
      </c>
      <c r="I10128" s="19"/>
      <c r="J10128" s="19">
        <v>0.25760448066366104</v>
      </c>
      <c r="K10128" s="19"/>
      <c r="L10128" s="19">
        <v>0.39562707365958372</v>
      </c>
      <c r="M10128" s="19">
        <v>0.47785427086457072</v>
      </c>
      <c r="N10128" s="19"/>
      <c r="O10128" s="19">
        <v>0.37144429103157617</v>
      </c>
      <c r="P10128" s="50"/>
      <c r="R10128" s="9" t="s">
        <v>0</v>
      </c>
    </row>
    <row r="10129" spans="2:18" x14ac:dyDescent="0.2">
      <c r="B10129" s="25">
        <v>9899</v>
      </c>
      <c r="C10129" s="193">
        <v>0.1356381763740023</v>
      </c>
      <c r="D10129" s="19"/>
      <c r="E10129" s="19">
        <v>9.6830003696226477E-2</v>
      </c>
      <c r="F10129" s="19"/>
      <c r="G10129" s="19">
        <v>0.10500477190806476</v>
      </c>
      <c r="H10129" s="19"/>
      <c r="I10129" s="19">
        <v>0.65315373470876315</v>
      </c>
      <c r="J10129" s="19"/>
      <c r="K10129" s="19">
        <v>0.51535040633236917</v>
      </c>
      <c r="L10129" s="19"/>
      <c r="M10129" s="19">
        <v>0.4336411967246247</v>
      </c>
      <c r="N10129" s="19"/>
      <c r="O10129" s="19"/>
      <c r="P10129" s="50">
        <v>6.0997868880538495E-3</v>
      </c>
      <c r="R10129" s="9" t="s">
        <v>0</v>
      </c>
    </row>
    <row r="10130" spans="2:18" x14ac:dyDescent="0.2">
      <c r="B10130" s="25">
        <v>9900</v>
      </c>
      <c r="C10130" s="193">
        <v>1.6572543412500411</v>
      </c>
      <c r="D10130" s="19"/>
      <c r="E10130" s="19">
        <v>0.1261524725072091</v>
      </c>
      <c r="F10130" s="19"/>
      <c r="G10130" s="19">
        <v>1.4349734161575221</v>
      </c>
      <c r="H10130" s="19"/>
      <c r="I10130" s="19">
        <v>1.8502507217041066</v>
      </c>
      <c r="J10130" s="19"/>
      <c r="K10130" s="19">
        <v>1.8172881961505227</v>
      </c>
      <c r="L10130" s="19"/>
      <c r="M10130" s="19">
        <v>1.1475211559959619</v>
      </c>
      <c r="N10130" s="19"/>
      <c r="O10130" s="19">
        <v>2.0846751874118832</v>
      </c>
      <c r="P10130" s="50"/>
      <c r="R10130" s="9" t="s">
        <v>0</v>
      </c>
    </row>
    <row r="10131" spans="2:18" x14ac:dyDescent="0.2">
      <c r="B10131" s="25">
        <v>9901</v>
      </c>
      <c r="C10131" s="193"/>
      <c r="D10131" s="19">
        <v>1.7294340731779605</v>
      </c>
      <c r="E10131" s="19"/>
      <c r="F10131" s="19">
        <v>1.381613895189022</v>
      </c>
      <c r="G10131" s="19"/>
      <c r="H10131" s="19">
        <v>0.90901889592213592</v>
      </c>
      <c r="I10131" s="19"/>
      <c r="J10131" s="19">
        <v>1.2204974898095884</v>
      </c>
      <c r="K10131" s="19"/>
      <c r="L10131" s="19">
        <v>2.4514298505007734</v>
      </c>
      <c r="M10131" s="19"/>
      <c r="N10131" s="19">
        <v>1.1064696812236774</v>
      </c>
      <c r="O10131" s="19"/>
      <c r="P10131" s="50">
        <v>0.23780973539087499</v>
      </c>
      <c r="R10131" s="9" t="s">
        <v>0</v>
      </c>
    </row>
    <row r="10132" spans="2:18" x14ac:dyDescent="0.2">
      <c r="B10132" s="25">
        <v>9902</v>
      </c>
      <c r="C10132" s="193">
        <v>0.55145047372049394</v>
      </c>
      <c r="D10132" s="19"/>
      <c r="E10132" s="19">
        <v>2.4419331496243006</v>
      </c>
      <c r="F10132" s="19"/>
      <c r="G10132" s="19">
        <v>0.75725951141204939</v>
      </c>
      <c r="H10132" s="19"/>
      <c r="I10132" s="19">
        <v>0.35125107227400643</v>
      </c>
      <c r="J10132" s="19"/>
      <c r="K10132" s="19">
        <v>1.1539924508029378</v>
      </c>
      <c r="L10132" s="19"/>
      <c r="M10132" s="19">
        <v>1.0737795832396528</v>
      </c>
      <c r="N10132" s="19"/>
      <c r="O10132" s="19">
        <v>1.0379174040465962</v>
      </c>
      <c r="P10132" s="50"/>
      <c r="R10132" s="9" t="s">
        <v>0</v>
      </c>
    </row>
    <row r="10133" spans="2:18" x14ac:dyDescent="0.2">
      <c r="B10133" s="25">
        <v>9903</v>
      </c>
      <c r="C10133" s="193">
        <v>1.5721306804730295</v>
      </c>
      <c r="D10133" s="19"/>
      <c r="E10133" s="19">
        <v>2.1262964474083219</v>
      </c>
      <c r="F10133" s="19"/>
      <c r="G10133" s="19">
        <v>2.1782090733166442</v>
      </c>
      <c r="H10133" s="19"/>
      <c r="I10133" s="19">
        <v>1.1114405594825096</v>
      </c>
      <c r="J10133" s="19"/>
      <c r="K10133" s="19">
        <v>1.9418627730835438</v>
      </c>
      <c r="L10133" s="19"/>
      <c r="M10133" s="19">
        <v>1.5804192080137782</v>
      </c>
      <c r="N10133" s="19"/>
      <c r="O10133" s="19">
        <v>1.3936013616570353</v>
      </c>
      <c r="P10133" s="50"/>
      <c r="R10133" s="9" t="s">
        <v>0</v>
      </c>
    </row>
    <row r="10134" spans="2:18" x14ac:dyDescent="0.2">
      <c r="B10134" s="25">
        <v>9904</v>
      </c>
      <c r="C10134" s="193">
        <v>4.4423008699518034E-2</v>
      </c>
      <c r="D10134" s="19"/>
      <c r="E10134" s="19">
        <v>0.15418502875498163</v>
      </c>
      <c r="F10134" s="19"/>
      <c r="G10134" s="19">
        <v>0.34037922972099877</v>
      </c>
      <c r="H10134" s="19"/>
      <c r="I10134" s="19"/>
      <c r="J10134" s="19">
        <v>0.20315264606281497</v>
      </c>
      <c r="K10134" s="19"/>
      <c r="L10134" s="19">
        <v>0.76960747903387472</v>
      </c>
      <c r="M10134" s="19">
        <v>0.23494050958701018</v>
      </c>
      <c r="N10134" s="19"/>
      <c r="O10134" s="19">
        <v>0.29286475984580157</v>
      </c>
      <c r="P10134" s="50"/>
      <c r="R10134" s="9" t="s">
        <v>0</v>
      </c>
    </row>
    <row r="10135" spans="2:18" x14ac:dyDescent="0.2">
      <c r="B10135" s="25">
        <v>9905</v>
      </c>
      <c r="C10135" s="193">
        <v>0.43604601638644608</v>
      </c>
      <c r="D10135" s="19"/>
      <c r="E10135" s="19"/>
      <c r="F10135" s="19">
        <v>0.37447281919848668</v>
      </c>
      <c r="G10135" s="19"/>
      <c r="H10135" s="19">
        <v>0.53108544036968752</v>
      </c>
      <c r="I10135" s="19"/>
      <c r="J10135" s="19">
        <v>0.78001204789577983</v>
      </c>
      <c r="K10135" s="19"/>
      <c r="L10135" s="19">
        <v>0.22759043430146711</v>
      </c>
      <c r="M10135" s="19"/>
      <c r="N10135" s="19">
        <v>0.22020715776527469</v>
      </c>
      <c r="O10135" s="19"/>
      <c r="P10135" s="50">
        <v>0.3424621765014853</v>
      </c>
      <c r="R10135" s="9" t="s">
        <v>0</v>
      </c>
    </row>
    <row r="10136" spans="2:18" x14ac:dyDescent="0.2">
      <c r="B10136" s="25">
        <v>9906</v>
      </c>
      <c r="C10136" s="193"/>
      <c r="D10136" s="19">
        <v>0.6342346902475362</v>
      </c>
      <c r="E10136" s="19"/>
      <c r="F10136" s="19">
        <v>1.1426180571857287</v>
      </c>
      <c r="G10136" s="19"/>
      <c r="H10136" s="19">
        <v>0.33936722545778353</v>
      </c>
      <c r="I10136" s="19"/>
      <c r="J10136" s="19">
        <v>1.2975524045325542</v>
      </c>
      <c r="K10136" s="19"/>
      <c r="L10136" s="19">
        <v>1.0683168107649281</v>
      </c>
      <c r="M10136" s="19"/>
      <c r="N10136" s="19">
        <v>1.7044148290715742</v>
      </c>
      <c r="O10136" s="19"/>
      <c r="P10136" s="50">
        <v>1.3681262121103823</v>
      </c>
      <c r="R10136" s="9" t="s">
        <v>0</v>
      </c>
    </row>
    <row r="10137" spans="2:18" x14ac:dyDescent="0.2">
      <c r="B10137" s="25">
        <v>9907</v>
      </c>
      <c r="C10137" s="193"/>
      <c r="D10137" s="19">
        <v>0.59940126568580743</v>
      </c>
      <c r="E10137" s="19"/>
      <c r="F10137" s="19">
        <v>0.94352945641469466</v>
      </c>
      <c r="G10137" s="19"/>
      <c r="H10137" s="19">
        <v>1.7129068110841794</v>
      </c>
      <c r="I10137" s="19"/>
      <c r="J10137" s="19">
        <v>0.64564663922128984</v>
      </c>
      <c r="K10137" s="19">
        <v>0.97369226493238892</v>
      </c>
      <c r="L10137" s="19"/>
      <c r="M10137" s="19"/>
      <c r="N10137" s="19">
        <v>0.52615573334405819</v>
      </c>
      <c r="O10137" s="19"/>
      <c r="P10137" s="50">
        <v>1.1873951527333322</v>
      </c>
      <c r="R10137" s="9" t="s">
        <v>0</v>
      </c>
    </row>
    <row r="10138" spans="2:18" x14ac:dyDescent="0.2">
      <c r="B10138" s="25">
        <v>9908</v>
      </c>
      <c r="C10138" s="193">
        <v>0.46403137329123695</v>
      </c>
      <c r="D10138" s="19"/>
      <c r="E10138" s="19"/>
      <c r="F10138" s="19">
        <v>0.47083973638200666</v>
      </c>
      <c r="G10138" s="19"/>
      <c r="H10138" s="19">
        <v>0.74804664747772875</v>
      </c>
      <c r="I10138" s="19">
        <v>0.2522799659305639</v>
      </c>
      <c r="J10138" s="19"/>
      <c r="K10138" s="19">
        <v>0.39970023687133982</v>
      </c>
      <c r="L10138" s="19"/>
      <c r="M10138" s="19">
        <v>0.23955247986720976</v>
      </c>
      <c r="N10138" s="19"/>
      <c r="O10138" s="19">
        <v>0.80338336254770903</v>
      </c>
      <c r="P10138" s="50"/>
      <c r="R10138" s="9" t="s">
        <v>0</v>
      </c>
    </row>
    <row r="10139" spans="2:18" x14ac:dyDescent="0.2">
      <c r="B10139" s="25">
        <v>9909</v>
      </c>
      <c r="C10139" s="193"/>
      <c r="D10139" s="19">
        <v>2.1234896258666711</v>
      </c>
      <c r="E10139" s="19"/>
      <c r="F10139" s="19">
        <v>1.7314075271073583</v>
      </c>
      <c r="G10139" s="19"/>
      <c r="H10139" s="19">
        <v>2.0548033038532578</v>
      </c>
      <c r="I10139" s="19"/>
      <c r="J10139" s="19">
        <v>0.85556031699870672</v>
      </c>
      <c r="K10139" s="19"/>
      <c r="L10139" s="19">
        <v>1.2594069142987363</v>
      </c>
      <c r="M10139" s="19"/>
      <c r="N10139" s="19">
        <v>1.0033204040354022</v>
      </c>
      <c r="O10139" s="19"/>
      <c r="P10139" s="50">
        <v>1.8038897218543439</v>
      </c>
      <c r="R10139" s="9" t="s">
        <v>0</v>
      </c>
    </row>
    <row r="10140" spans="2:18" x14ac:dyDescent="0.2">
      <c r="B10140" s="25">
        <v>9910</v>
      </c>
      <c r="C10140" s="193">
        <v>1.339412657897374</v>
      </c>
      <c r="D10140" s="19"/>
      <c r="E10140" s="19">
        <v>0.90077500225845664</v>
      </c>
      <c r="F10140" s="19"/>
      <c r="G10140" s="19">
        <v>0.92460804289797294</v>
      </c>
      <c r="H10140" s="19"/>
      <c r="I10140" s="19">
        <v>0.28413091962886411</v>
      </c>
      <c r="J10140" s="19"/>
      <c r="K10140" s="19"/>
      <c r="L10140" s="19">
        <v>2.2165812456173405E-2</v>
      </c>
      <c r="M10140" s="19">
        <v>0.78180136824198809</v>
      </c>
      <c r="N10140" s="19"/>
      <c r="O10140" s="19">
        <v>0.98182423798084428</v>
      </c>
      <c r="P10140" s="50"/>
      <c r="R10140" s="9" t="s">
        <v>0</v>
      </c>
    </row>
    <row r="10141" spans="2:18" x14ac:dyDescent="0.2">
      <c r="B10141" s="25">
        <v>9911</v>
      </c>
      <c r="C10141" s="193">
        <v>0.69563594221521907</v>
      </c>
      <c r="D10141" s="19"/>
      <c r="E10141" s="19">
        <v>0.61491237113913377</v>
      </c>
      <c r="F10141" s="19"/>
      <c r="G10141" s="19">
        <v>0.93410398767945935</v>
      </c>
      <c r="H10141" s="19"/>
      <c r="I10141" s="19"/>
      <c r="J10141" s="19">
        <v>0.75878897922150945</v>
      </c>
      <c r="K10141" s="19">
        <v>0.87938603994489684</v>
      </c>
      <c r="L10141" s="19"/>
      <c r="M10141" s="19">
        <v>0.28450862348437422</v>
      </c>
      <c r="N10141" s="19"/>
      <c r="O10141" s="19">
        <v>0.63733344989714402</v>
      </c>
      <c r="P10141" s="50"/>
      <c r="R10141" s="9" t="s">
        <v>0</v>
      </c>
    </row>
    <row r="10142" spans="2:18" x14ac:dyDescent="0.2">
      <c r="B10142" s="25">
        <v>9912</v>
      </c>
      <c r="C10142" s="193">
        <v>0.55698977411940342</v>
      </c>
      <c r="D10142" s="19"/>
      <c r="E10142" s="19">
        <v>0.16069403108278071</v>
      </c>
      <c r="F10142" s="19"/>
      <c r="G10142" s="19">
        <v>0.17819485060077034</v>
      </c>
      <c r="H10142" s="19"/>
      <c r="I10142" s="19">
        <v>0.46005794203008182</v>
      </c>
      <c r="J10142" s="19"/>
      <c r="K10142" s="19"/>
      <c r="L10142" s="19">
        <v>5.1333450646845087E-2</v>
      </c>
      <c r="M10142" s="19">
        <v>0.56269298727171335</v>
      </c>
      <c r="N10142" s="19"/>
      <c r="O10142" s="19"/>
      <c r="P10142" s="50">
        <v>2.9575848620221085E-2</v>
      </c>
      <c r="R10142" s="9" t="s">
        <v>0</v>
      </c>
    </row>
    <row r="10143" spans="2:18" x14ac:dyDescent="0.2">
      <c r="B10143" s="25">
        <v>9913</v>
      </c>
      <c r="C10143" s="193">
        <v>0.25953461649191395</v>
      </c>
      <c r="D10143" s="19"/>
      <c r="E10143" s="19"/>
      <c r="F10143" s="19">
        <v>0.93440457762036566</v>
      </c>
      <c r="G10143" s="19"/>
      <c r="H10143" s="19">
        <v>0.73059363577582104</v>
      </c>
      <c r="I10143" s="19"/>
      <c r="J10143" s="19">
        <v>0.72080603592547687</v>
      </c>
      <c r="K10143" s="19">
        <v>0.48740778300362331</v>
      </c>
      <c r="L10143" s="19"/>
      <c r="M10143" s="19"/>
      <c r="N10143" s="19">
        <v>0.42401743999515362</v>
      </c>
      <c r="O10143" s="19">
        <v>0.22653463159434165</v>
      </c>
      <c r="P10143" s="50"/>
      <c r="R10143" s="9" t="s">
        <v>0</v>
      </c>
    </row>
    <row r="10144" spans="2:18" x14ac:dyDescent="0.2">
      <c r="B10144" s="25">
        <v>9914</v>
      </c>
      <c r="C10144" s="193"/>
      <c r="D10144" s="19">
        <v>0.62495881696297295</v>
      </c>
      <c r="E10144" s="19"/>
      <c r="F10144" s="19">
        <v>1.1561640342132866</v>
      </c>
      <c r="G10144" s="19">
        <v>9.1501233447674829E-2</v>
      </c>
      <c r="H10144" s="19"/>
      <c r="I10144" s="19"/>
      <c r="J10144" s="19">
        <v>0.9353659091680997</v>
      </c>
      <c r="K10144" s="19"/>
      <c r="L10144" s="19">
        <v>0.8279169604258223</v>
      </c>
      <c r="M10144" s="19">
        <v>0.10360638983731253</v>
      </c>
      <c r="N10144" s="19"/>
      <c r="O10144" s="19">
        <v>0.427834563355111</v>
      </c>
      <c r="P10144" s="50"/>
      <c r="R10144" s="9" t="s">
        <v>0</v>
      </c>
    </row>
    <row r="10145" spans="2:18" x14ac:dyDescent="0.2">
      <c r="B10145" s="25">
        <v>9915</v>
      </c>
      <c r="C10145" s="193"/>
      <c r="D10145" s="19">
        <v>0.67051500864170066</v>
      </c>
      <c r="E10145" s="19"/>
      <c r="F10145" s="19">
        <v>1.288025828687424</v>
      </c>
      <c r="G10145" s="19"/>
      <c r="H10145" s="19">
        <v>0.96648591856755561</v>
      </c>
      <c r="I10145" s="19"/>
      <c r="J10145" s="19">
        <v>1.1239587699492526</v>
      </c>
      <c r="K10145" s="19"/>
      <c r="L10145" s="19">
        <v>0.23935984845571193</v>
      </c>
      <c r="M10145" s="19"/>
      <c r="N10145" s="19">
        <v>0.81796790479133674</v>
      </c>
      <c r="O10145" s="19"/>
      <c r="P10145" s="50">
        <v>1.2286165098928039</v>
      </c>
      <c r="R10145" s="9" t="s">
        <v>0</v>
      </c>
    </row>
    <row r="10146" spans="2:18" x14ac:dyDescent="0.2">
      <c r="B10146" s="25">
        <v>9916</v>
      </c>
      <c r="C10146" s="193">
        <v>0.69565896927404036</v>
      </c>
      <c r="D10146" s="19"/>
      <c r="E10146" s="19"/>
      <c r="F10146" s="19">
        <v>0.24997244775178634</v>
      </c>
      <c r="G10146" s="19">
        <v>0.41374571292855084</v>
      </c>
      <c r="H10146" s="19"/>
      <c r="I10146" s="19"/>
      <c r="J10146" s="19">
        <v>0.15472872772793614</v>
      </c>
      <c r="K10146" s="19">
        <v>5.693006284104004E-2</v>
      </c>
      <c r="L10146" s="19"/>
      <c r="M10146" s="19">
        <v>0.21031527414632817</v>
      </c>
      <c r="N10146" s="19"/>
      <c r="O10146" s="19">
        <v>0.30558442170128203</v>
      </c>
      <c r="P10146" s="50"/>
      <c r="R10146" s="9" t="s">
        <v>0</v>
      </c>
    </row>
    <row r="10147" spans="2:18" x14ac:dyDescent="0.2">
      <c r="B10147" s="25">
        <v>9917</v>
      </c>
      <c r="C10147" s="193">
        <v>0.8157663520941385</v>
      </c>
      <c r="D10147" s="19"/>
      <c r="E10147" s="19"/>
      <c r="F10147" s="19">
        <v>0.33046871118065213</v>
      </c>
      <c r="G10147" s="19"/>
      <c r="H10147" s="19">
        <v>0.17558746519617469</v>
      </c>
      <c r="I10147" s="19"/>
      <c r="J10147" s="19">
        <v>0.18299161913364617</v>
      </c>
      <c r="K10147" s="19">
        <v>0.18548873743852948</v>
      </c>
      <c r="L10147" s="19"/>
      <c r="M10147" s="19">
        <v>0.33315881940202285</v>
      </c>
      <c r="N10147" s="19"/>
      <c r="O10147" s="19"/>
      <c r="P10147" s="50">
        <v>0.49403077255918354</v>
      </c>
      <c r="R10147" s="9" t="s">
        <v>0</v>
      </c>
    </row>
    <row r="10148" spans="2:18" x14ac:dyDescent="0.2">
      <c r="B10148" s="25">
        <v>9918</v>
      </c>
      <c r="C10148" s="193">
        <v>0.82119576709610187</v>
      </c>
      <c r="D10148" s="19"/>
      <c r="E10148" s="19"/>
      <c r="F10148" s="19">
        <v>0.17461340409619178</v>
      </c>
      <c r="G10148" s="19">
        <v>0.85080289523794295</v>
      </c>
      <c r="H10148" s="19"/>
      <c r="I10148" s="19"/>
      <c r="J10148" s="19">
        <v>5.4660861761367252E-2</v>
      </c>
      <c r="K10148" s="19"/>
      <c r="L10148" s="19">
        <v>0.36134699076116034</v>
      </c>
      <c r="M10148" s="19">
        <v>1.1516737802031589</v>
      </c>
      <c r="N10148" s="19"/>
      <c r="O10148" s="19">
        <v>0.28144500028483771</v>
      </c>
      <c r="P10148" s="50"/>
      <c r="R10148" s="9" t="s">
        <v>0</v>
      </c>
    </row>
    <row r="10149" spans="2:18" x14ac:dyDescent="0.2">
      <c r="B10149" s="25">
        <v>9919</v>
      </c>
      <c r="C10149" s="193"/>
      <c r="D10149" s="19">
        <v>0.18097416705402883</v>
      </c>
      <c r="E10149" s="19"/>
      <c r="F10149" s="19">
        <v>0.5996593210782698</v>
      </c>
      <c r="G10149" s="19"/>
      <c r="H10149" s="19">
        <v>0.16315645699237102</v>
      </c>
      <c r="I10149" s="19"/>
      <c r="J10149" s="19">
        <v>0.30633425928201352</v>
      </c>
      <c r="K10149" s="19"/>
      <c r="L10149" s="19">
        <v>9.9945037563155967E-2</v>
      </c>
      <c r="M10149" s="19"/>
      <c r="N10149" s="19">
        <v>0.74078097319638025</v>
      </c>
      <c r="O10149" s="19">
        <v>6.5885424557749983E-2</v>
      </c>
      <c r="P10149" s="50"/>
      <c r="R10149" s="9" t="s">
        <v>0</v>
      </c>
    </row>
    <row r="10150" spans="2:18" x14ac:dyDescent="0.2">
      <c r="B10150" s="25">
        <v>9920</v>
      </c>
      <c r="C10150" s="193"/>
      <c r="D10150" s="19">
        <v>1.0403855468451944</v>
      </c>
      <c r="E10150" s="19"/>
      <c r="F10150" s="19">
        <v>1.6038520871983506</v>
      </c>
      <c r="G10150" s="19"/>
      <c r="H10150" s="19">
        <v>1.4060867862808395</v>
      </c>
      <c r="I10150" s="19"/>
      <c r="J10150" s="19">
        <v>0.35247010271731494</v>
      </c>
      <c r="K10150" s="19"/>
      <c r="L10150" s="19">
        <v>1.0781782036801209</v>
      </c>
      <c r="M10150" s="19"/>
      <c r="N10150" s="19">
        <v>1.4916679657381837</v>
      </c>
      <c r="O10150" s="19"/>
      <c r="P10150" s="50">
        <v>0.46510655457182742</v>
      </c>
      <c r="R10150" s="9" t="s">
        <v>0</v>
      </c>
    </row>
    <row r="10151" spans="2:18" x14ac:dyDescent="0.2">
      <c r="B10151" s="25">
        <v>9921</v>
      </c>
      <c r="C10151" s="193">
        <v>2.1775071677639217</v>
      </c>
      <c r="D10151" s="19"/>
      <c r="E10151" s="19">
        <v>1.7135218846110669</v>
      </c>
      <c r="F10151" s="19"/>
      <c r="G10151" s="19">
        <v>2.5051277025522336</v>
      </c>
      <c r="H10151" s="19"/>
      <c r="I10151" s="19">
        <v>1.8051812865862444</v>
      </c>
      <c r="J10151" s="19"/>
      <c r="K10151" s="19">
        <v>1.539995420316407</v>
      </c>
      <c r="L10151" s="19"/>
      <c r="M10151" s="19">
        <v>2.0116864951004194</v>
      </c>
      <c r="N10151" s="19"/>
      <c r="O10151" s="19">
        <v>2.6918147051249441</v>
      </c>
      <c r="P10151" s="50"/>
      <c r="R10151" s="9" t="s">
        <v>0</v>
      </c>
    </row>
    <row r="10152" spans="2:18" x14ac:dyDescent="0.2">
      <c r="B10152" s="25">
        <v>9922</v>
      </c>
      <c r="C10152" s="193">
        <v>1.8748091584268258</v>
      </c>
      <c r="D10152" s="19"/>
      <c r="E10152" s="19">
        <v>0.54101383510152801</v>
      </c>
      <c r="F10152" s="19"/>
      <c r="G10152" s="19">
        <v>0.87102962826727048</v>
      </c>
      <c r="H10152" s="19"/>
      <c r="I10152" s="19">
        <v>0.5650863845440578</v>
      </c>
      <c r="J10152" s="19"/>
      <c r="K10152" s="19">
        <v>0.8546794031077104</v>
      </c>
      <c r="L10152" s="19"/>
      <c r="M10152" s="19">
        <v>1.0038324894905799</v>
      </c>
      <c r="N10152" s="19"/>
      <c r="O10152" s="19">
        <v>0.55200558252418819</v>
      </c>
      <c r="P10152" s="50"/>
      <c r="R10152" s="9" t="s">
        <v>0</v>
      </c>
    </row>
    <row r="10153" spans="2:18" x14ac:dyDescent="0.2">
      <c r="B10153" s="25">
        <v>9923</v>
      </c>
      <c r="C10153" s="193"/>
      <c r="D10153" s="19">
        <v>3.4248145899321969</v>
      </c>
      <c r="E10153" s="19"/>
      <c r="F10153" s="19">
        <v>2.4609888045136126</v>
      </c>
      <c r="G10153" s="19"/>
      <c r="H10153" s="19">
        <v>3.0205249368345437</v>
      </c>
      <c r="I10153" s="19"/>
      <c r="J10153" s="19">
        <v>2.803094881531718</v>
      </c>
      <c r="K10153" s="19"/>
      <c r="L10153" s="19">
        <v>2.9984132203815657</v>
      </c>
      <c r="M10153" s="19"/>
      <c r="N10153" s="19">
        <v>3.2765656723941623</v>
      </c>
      <c r="O10153" s="19"/>
      <c r="P10153" s="50">
        <v>2.7759044621446334</v>
      </c>
      <c r="R10153" s="9" t="s">
        <v>0</v>
      </c>
    </row>
    <row r="10154" spans="2:18" x14ac:dyDescent="0.2">
      <c r="B10154" s="25">
        <v>9924</v>
      </c>
      <c r="C10154" s="193"/>
      <c r="D10154" s="19">
        <v>8.1992528132233039E-2</v>
      </c>
      <c r="E10154" s="19"/>
      <c r="F10154" s="19">
        <v>0.50917167776168248</v>
      </c>
      <c r="G10154" s="19"/>
      <c r="H10154" s="19">
        <v>0.41491272272007457</v>
      </c>
      <c r="I10154" s="19"/>
      <c r="J10154" s="19">
        <v>1.2464809182566539</v>
      </c>
      <c r="K10154" s="19">
        <v>0.28457226117533602</v>
      </c>
      <c r="L10154" s="19"/>
      <c r="M10154" s="19"/>
      <c r="N10154" s="19">
        <v>1.1437025167241612</v>
      </c>
      <c r="O10154" s="19"/>
      <c r="P10154" s="50">
        <v>1.5837272070591686</v>
      </c>
      <c r="R10154" s="9" t="s">
        <v>0</v>
      </c>
    </row>
    <row r="10155" spans="2:18" x14ac:dyDescent="0.2">
      <c r="B10155" s="25">
        <v>9925</v>
      </c>
      <c r="C10155" s="193">
        <v>0.96944234699521059</v>
      </c>
      <c r="D10155" s="19"/>
      <c r="E10155" s="19">
        <v>1.7961811174470834</v>
      </c>
      <c r="F10155" s="19"/>
      <c r="G10155" s="19">
        <v>1.2651593118254152</v>
      </c>
      <c r="H10155" s="19"/>
      <c r="I10155" s="19">
        <v>1.3520808431003344</v>
      </c>
      <c r="J10155" s="19"/>
      <c r="K10155" s="19">
        <v>1.1077398099163942</v>
      </c>
      <c r="L10155" s="19"/>
      <c r="M10155" s="19">
        <v>2.0195243473639777</v>
      </c>
      <c r="N10155" s="19"/>
      <c r="O10155" s="19">
        <v>1.4175916894297922</v>
      </c>
      <c r="P10155" s="50"/>
      <c r="R10155" s="9" t="s">
        <v>0</v>
      </c>
    </row>
    <row r="10156" spans="2:18" x14ac:dyDescent="0.2">
      <c r="B10156" s="25">
        <v>9926</v>
      </c>
      <c r="C10156" s="193"/>
      <c r="D10156" s="19">
        <v>1.6435168463756251</v>
      </c>
      <c r="E10156" s="19"/>
      <c r="F10156" s="19">
        <v>1.6900005719839089</v>
      </c>
      <c r="G10156" s="19"/>
      <c r="H10156" s="19">
        <v>1.9559114912564519</v>
      </c>
      <c r="I10156" s="19"/>
      <c r="J10156" s="19">
        <v>1.5778305563079971</v>
      </c>
      <c r="K10156" s="19"/>
      <c r="L10156" s="19">
        <v>3.1946879040800447</v>
      </c>
      <c r="M10156" s="19"/>
      <c r="N10156" s="19">
        <v>1.6928056525598034</v>
      </c>
      <c r="O10156" s="19"/>
      <c r="P10156" s="50">
        <v>1.207934407376094</v>
      </c>
      <c r="R10156" s="9" t="s">
        <v>0</v>
      </c>
    </row>
    <row r="10157" spans="2:18" x14ac:dyDescent="0.2">
      <c r="B10157" s="25">
        <v>9927</v>
      </c>
      <c r="C10157" s="193">
        <v>9.532380658528411E-2</v>
      </c>
      <c r="D10157" s="19"/>
      <c r="E10157" s="19">
        <v>0.54960504619698169</v>
      </c>
      <c r="F10157" s="19"/>
      <c r="G10157" s="19">
        <v>0.23102900344295463</v>
      </c>
      <c r="H10157" s="19"/>
      <c r="I10157" s="19">
        <v>0.25519665889798315</v>
      </c>
      <c r="J10157" s="19"/>
      <c r="K10157" s="19"/>
      <c r="L10157" s="19">
        <v>0.31599596799755864</v>
      </c>
      <c r="M10157" s="19">
        <v>0.78820537298126536</v>
      </c>
      <c r="N10157" s="19"/>
      <c r="O10157" s="19">
        <v>0.78684023358833088</v>
      </c>
      <c r="P10157" s="50"/>
      <c r="R10157" s="9" t="s">
        <v>0</v>
      </c>
    </row>
    <row r="10158" spans="2:18" x14ac:dyDescent="0.2">
      <c r="B10158" s="25">
        <v>9928</v>
      </c>
      <c r="C10158" s="193">
        <v>0.32570651709994813</v>
      </c>
      <c r="D10158" s="19"/>
      <c r="E10158" s="19">
        <v>0.16144594874487805</v>
      </c>
      <c r="F10158" s="19"/>
      <c r="G10158" s="19"/>
      <c r="H10158" s="19">
        <v>0.48777892794806094</v>
      </c>
      <c r="I10158" s="19">
        <v>0.86789758292174546</v>
      </c>
      <c r="J10158" s="19"/>
      <c r="K10158" s="19"/>
      <c r="L10158" s="19">
        <v>0.13072544395581603</v>
      </c>
      <c r="M10158" s="19">
        <v>0.19459247235455782</v>
      </c>
      <c r="N10158" s="19"/>
      <c r="O10158" s="19">
        <v>0.10155507210124129</v>
      </c>
      <c r="P10158" s="50"/>
      <c r="R10158" s="9" t="s">
        <v>0</v>
      </c>
    </row>
    <row r="10159" spans="2:18" x14ac:dyDescent="0.2">
      <c r="B10159" s="25">
        <v>9929</v>
      </c>
      <c r="C10159" s="193">
        <v>0.99349370488201194</v>
      </c>
      <c r="D10159" s="19"/>
      <c r="E10159" s="19">
        <v>0.9060712057580077</v>
      </c>
      <c r="F10159" s="19"/>
      <c r="G10159" s="19">
        <v>1.8912143869036702</v>
      </c>
      <c r="H10159" s="19"/>
      <c r="I10159" s="19">
        <v>0.92469637897702173</v>
      </c>
      <c r="J10159" s="19"/>
      <c r="K10159" s="19">
        <v>1.6663580287823652</v>
      </c>
      <c r="L10159" s="19"/>
      <c r="M10159" s="19">
        <v>1.2936926192729068</v>
      </c>
      <c r="N10159" s="19"/>
      <c r="O10159" s="19">
        <v>0.98373525886205893</v>
      </c>
      <c r="P10159" s="50"/>
      <c r="R10159" s="9" t="s">
        <v>0</v>
      </c>
    </row>
    <row r="10160" spans="2:18" x14ac:dyDescent="0.2">
      <c r="B10160" s="25">
        <v>9930</v>
      </c>
      <c r="C10160" s="193"/>
      <c r="D10160" s="19">
        <v>0.70830880703980326</v>
      </c>
      <c r="E10160" s="19"/>
      <c r="F10160" s="19">
        <v>1.5515514466696765</v>
      </c>
      <c r="G10160" s="19"/>
      <c r="H10160" s="19">
        <v>0.36774911497756996</v>
      </c>
      <c r="I10160" s="19"/>
      <c r="J10160" s="19">
        <v>1.2218171609597726</v>
      </c>
      <c r="K10160" s="19"/>
      <c r="L10160" s="19">
        <v>1.6852069648513048</v>
      </c>
      <c r="M10160" s="19"/>
      <c r="N10160" s="19">
        <v>0.77632858973193819</v>
      </c>
      <c r="O10160" s="19"/>
      <c r="P10160" s="50">
        <v>0.61581249350516709</v>
      </c>
      <c r="R10160" s="9" t="s">
        <v>0</v>
      </c>
    </row>
    <row r="10161" spans="2:18" x14ac:dyDescent="0.2">
      <c r="B10161" s="25">
        <v>9931</v>
      </c>
      <c r="C10161" s="193"/>
      <c r="D10161" s="19">
        <v>0.88270544489815139</v>
      </c>
      <c r="E10161" s="19">
        <v>0.51180555412566398</v>
      </c>
      <c r="F10161" s="19"/>
      <c r="G10161" s="19">
        <v>0.22634399732565971</v>
      </c>
      <c r="H10161" s="19"/>
      <c r="I10161" s="19">
        <v>0.82713801400433329</v>
      </c>
      <c r="J10161" s="19"/>
      <c r="K10161" s="19">
        <v>0.76204491624435</v>
      </c>
      <c r="L10161" s="19"/>
      <c r="M10161" s="19">
        <v>0.42858561692571706</v>
      </c>
      <c r="N10161" s="19"/>
      <c r="O10161" s="19">
        <v>0.86987182129444984</v>
      </c>
      <c r="P10161" s="50"/>
      <c r="R10161" s="9" t="s">
        <v>0</v>
      </c>
    </row>
    <row r="10162" spans="2:18" x14ac:dyDescent="0.2">
      <c r="B10162" s="25">
        <v>9932</v>
      </c>
      <c r="C10162" s="193"/>
      <c r="D10162" s="19">
        <v>0.23764851573712992</v>
      </c>
      <c r="E10162" s="19"/>
      <c r="F10162" s="19">
        <v>0.55152000741576179</v>
      </c>
      <c r="G10162" s="19"/>
      <c r="H10162" s="19">
        <v>0.21093396462130559</v>
      </c>
      <c r="I10162" s="19"/>
      <c r="J10162" s="19">
        <v>0.69817003196372529</v>
      </c>
      <c r="K10162" s="19"/>
      <c r="L10162" s="19">
        <v>1.1306161203732392</v>
      </c>
      <c r="M10162" s="19"/>
      <c r="N10162" s="19">
        <v>1.2682490884937543</v>
      </c>
      <c r="O10162" s="19"/>
      <c r="P10162" s="50">
        <v>0.35828594608871978</v>
      </c>
      <c r="R10162" s="9" t="s">
        <v>0</v>
      </c>
    </row>
    <row r="10163" spans="2:18" x14ac:dyDescent="0.2">
      <c r="B10163" s="25">
        <v>9933</v>
      </c>
      <c r="C10163" s="193"/>
      <c r="D10163" s="19">
        <v>0.29860994968349203</v>
      </c>
      <c r="E10163" s="19"/>
      <c r="F10163" s="19">
        <v>0.15698595797681811</v>
      </c>
      <c r="G10163" s="19">
        <v>0.37729949294376136</v>
      </c>
      <c r="H10163" s="19"/>
      <c r="I10163" s="19"/>
      <c r="J10163" s="19">
        <v>1.7529067859444008E-2</v>
      </c>
      <c r="K10163" s="19">
        <v>0.71668757345653322</v>
      </c>
      <c r="L10163" s="19"/>
      <c r="M10163" s="19">
        <v>0.38219498797634877</v>
      </c>
      <c r="N10163" s="19"/>
      <c r="O10163" s="19"/>
      <c r="P10163" s="50">
        <v>0.40280972290826872</v>
      </c>
      <c r="R10163" s="9" t="s">
        <v>0</v>
      </c>
    </row>
    <row r="10164" spans="2:18" x14ac:dyDescent="0.2">
      <c r="B10164" s="25">
        <v>9934</v>
      </c>
      <c r="C10164" s="193"/>
      <c r="D10164" s="19">
        <v>0.37896930798505735</v>
      </c>
      <c r="E10164" s="19"/>
      <c r="F10164" s="19">
        <v>0.67048743177995673</v>
      </c>
      <c r="G10164" s="19"/>
      <c r="H10164" s="19">
        <v>0.93101621599839879</v>
      </c>
      <c r="I10164" s="19"/>
      <c r="J10164" s="19">
        <v>0.85343408879247773</v>
      </c>
      <c r="K10164" s="19"/>
      <c r="L10164" s="19">
        <v>0.90297552406205794</v>
      </c>
      <c r="M10164" s="19"/>
      <c r="N10164" s="19">
        <v>9.3818930463365618E-2</v>
      </c>
      <c r="O10164" s="19"/>
      <c r="P10164" s="50">
        <v>0.39911292196765658</v>
      </c>
      <c r="R10164" s="9" t="s">
        <v>0</v>
      </c>
    </row>
    <row r="10165" spans="2:18" x14ac:dyDescent="0.2">
      <c r="B10165" s="25">
        <v>9935</v>
      </c>
      <c r="C10165" s="193"/>
      <c r="D10165" s="19">
        <v>2.672738642699005</v>
      </c>
      <c r="E10165" s="19"/>
      <c r="F10165" s="19">
        <v>2.3159290381542244</v>
      </c>
      <c r="G10165" s="19"/>
      <c r="H10165" s="19">
        <v>1.2869569922080237</v>
      </c>
      <c r="I10165" s="19"/>
      <c r="J10165" s="19">
        <v>1.93825976585113</v>
      </c>
      <c r="K10165" s="19"/>
      <c r="L10165" s="19">
        <v>2.4983955254094634</v>
      </c>
      <c r="M10165" s="19"/>
      <c r="N10165" s="19">
        <v>2.3147519208079603</v>
      </c>
      <c r="O10165" s="19"/>
      <c r="P10165" s="50">
        <v>1.8595050624669198</v>
      </c>
      <c r="R10165" s="9" t="s">
        <v>0</v>
      </c>
    </row>
    <row r="10166" spans="2:18" x14ac:dyDescent="0.2">
      <c r="B10166" s="25">
        <v>9936</v>
      </c>
      <c r="C10166" s="193">
        <v>0.2994142270951598</v>
      </c>
      <c r="D10166" s="19"/>
      <c r="E10166" s="19"/>
      <c r="F10166" s="19">
        <v>0.93081493224718137</v>
      </c>
      <c r="G10166" s="19"/>
      <c r="H10166" s="19">
        <v>0.61231367558338978</v>
      </c>
      <c r="I10166" s="19"/>
      <c r="J10166" s="19">
        <v>1.0897665565084833</v>
      </c>
      <c r="K10166" s="19"/>
      <c r="L10166" s="19">
        <v>0.46238663083818587</v>
      </c>
      <c r="M10166" s="19"/>
      <c r="N10166" s="19">
        <v>0.74529935833566741</v>
      </c>
      <c r="O10166" s="19"/>
      <c r="P10166" s="50">
        <v>0.80220851385769143</v>
      </c>
      <c r="R10166" s="9" t="s">
        <v>0</v>
      </c>
    </row>
    <row r="10167" spans="2:18" x14ac:dyDescent="0.2">
      <c r="B10167" s="25">
        <v>9937</v>
      </c>
      <c r="C10167" s="193">
        <v>0.7027592114604847</v>
      </c>
      <c r="D10167" s="19"/>
      <c r="E10167" s="19">
        <v>1.1169325403407122</v>
      </c>
      <c r="F10167" s="19"/>
      <c r="G10167" s="19">
        <v>1.0228701766321384</v>
      </c>
      <c r="H10167" s="19"/>
      <c r="I10167" s="19">
        <v>1.4941268288066039</v>
      </c>
      <c r="J10167" s="19"/>
      <c r="K10167" s="19">
        <v>1.1187036518355964</v>
      </c>
      <c r="L10167" s="19"/>
      <c r="M10167" s="19">
        <v>0.50358549878755343</v>
      </c>
      <c r="N10167" s="19"/>
      <c r="O10167" s="19">
        <v>1.2213256718925354</v>
      </c>
      <c r="P10167" s="50"/>
      <c r="R10167" s="9" t="s">
        <v>0</v>
      </c>
    </row>
    <row r="10168" spans="2:18" x14ac:dyDescent="0.2">
      <c r="B10168" s="25">
        <v>9938</v>
      </c>
      <c r="C10168" s="193">
        <v>0.23131677103487902</v>
      </c>
      <c r="D10168" s="19"/>
      <c r="E10168" s="19">
        <v>0.28819489153143019</v>
      </c>
      <c r="F10168" s="19"/>
      <c r="G10168" s="19">
        <v>1.3264792528825595</v>
      </c>
      <c r="H10168" s="19"/>
      <c r="I10168" s="19">
        <v>0.42238256734080709</v>
      </c>
      <c r="J10168" s="19"/>
      <c r="K10168" s="19">
        <v>0.47506922873475083</v>
      </c>
      <c r="L10168" s="19"/>
      <c r="M10168" s="19">
        <v>0.19770239666756159</v>
      </c>
      <c r="N10168" s="19"/>
      <c r="O10168" s="19">
        <v>0.52533158081265441</v>
      </c>
      <c r="P10168" s="50"/>
      <c r="R10168" s="9" t="s">
        <v>0</v>
      </c>
    </row>
    <row r="10169" spans="2:18" x14ac:dyDescent="0.2">
      <c r="B10169" s="25">
        <v>9939</v>
      </c>
      <c r="C10169" s="193">
        <v>0.61443225322323014</v>
      </c>
      <c r="D10169" s="19"/>
      <c r="E10169" s="19">
        <v>0.39802061402402428</v>
      </c>
      <c r="F10169" s="19"/>
      <c r="G10169" s="19"/>
      <c r="H10169" s="19">
        <v>0.60265550683891245</v>
      </c>
      <c r="I10169" s="19">
        <v>0.79974612389928401</v>
      </c>
      <c r="J10169" s="19"/>
      <c r="K10169" s="19">
        <v>0.20710761238261338</v>
      </c>
      <c r="L10169" s="19"/>
      <c r="M10169" s="19"/>
      <c r="N10169" s="19">
        <v>0.31746735096889006</v>
      </c>
      <c r="O10169" s="19">
        <v>9.5190347024044948E-3</v>
      </c>
      <c r="P10169" s="50"/>
      <c r="R10169" s="9" t="s">
        <v>0</v>
      </c>
    </row>
    <row r="10170" spans="2:18" x14ac:dyDescent="0.2">
      <c r="B10170" s="25">
        <v>9940</v>
      </c>
      <c r="C10170" s="193"/>
      <c r="D10170" s="19">
        <v>1.432001116764094</v>
      </c>
      <c r="E10170" s="19"/>
      <c r="F10170" s="19">
        <v>2.5159483049741205</v>
      </c>
      <c r="G10170" s="19"/>
      <c r="H10170" s="19">
        <v>1.737341641396321</v>
      </c>
      <c r="I10170" s="19"/>
      <c r="J10170" s="19">
        <v>1.6701746540093623</v>
      </c>
      <c r="K10170" s="19"/>
      <c r="L10170" s="19">
        <v>2.2134925116515327</v>
      </c>
      <c r="M10170" s="19"/>
      <c r="N10170" s="19">
        <v>1.2960675619974957</v>
      </c>
      <c r="O10170" s="19"/>
      <c r="P10170" s="50">
        <v>1.9647788620356073</v>
      </c>
      <c r="R10170" s="9" t="s">
        <v>0</v>
      </c>
    </row>
    <row r="10171" spans="2:18" x14ac:dyDescent="0.2">
      <c r="B10171" s="25">
        <v>9941</v>
      </c>
      <c r="C10171" s="193"/>
      <c r="D10171" s="19">
        <v>2.0709551671472792</v>
      </c>
      <c r="E10171" s="19"/>
      <c r="F10171" s="19">
        <v>0.82497291057213917</v>
      </c>
      <c r="G10171" s="19"/>
      <c r="H10171" s="19">
        <v>0.81200194267302517</v>
      </c>
      <c r="I10171" s="19"/>
      <c r="J10171" s="19">
        <v>1.4399157106137361</v>
      </c>
      <c r="K10171" s="19"/>
      <c r="L10171" s="19">
        <v>2.0400117104206421</v>
      </c>
      <c r="M10171" s="19"/>
      <c r="N10171" s="19">
        <v>0.6652210762899653</v>
      </c>
      <c r="O10171" s="19"/>
      <c r="P10171" s="50">
        <v>1.0784487127528248</v>
      </c>
      <c r="R10171" s="9" t="s">
        <v>0</v>
      </c>
    </row>
    <row r="10172" spans="2:18" x14ac:dyDescent="0.2">
      <c r="B10172" s="25">
        <v>9942</v>
      </c>
      <c r="C10172" s="193"/>
      <c r="D10172" s="19">
        <v>0.38767207235673684</v>
      </c>
      <c r="E10172" s="19"/>
      <c r="F10172" s="19">
        <v>0.38632411769536973</v>
      </c>
      <c r="G10172" s="19"/>
      <c r="H10172" s="19">
        <v>3.4668094637685651E-2</v>
      </c>
      <c r="I10172" s="19"/>
      <c r="J10172" s="19">
        <v>0.43899884310092813</v>
      </c>
      <c r="K10172" s="19"/>
      <c r="L10172" s="19">
        <v>0.93291581003451152</v>
      </c>
      <c r="M10172" s="19"/>
      <c r="N10172" s="19">
        <v>1.9430097334832162E-2</v>
      </c>
      <c r="O10172" s="19"/>
      <c r="P10172" s="50">
        <v>0.44915942370816064</v>
      </c>
      <c r="R10172" s="9" t="s">
        <v>0</v>
      </c>
    </row>
    <row r="10173" spans="2:18" x14ac:dyDescent="0.2">
      <c r="B10173" s="25">
        <v>9943</v>
      </c>
      <c r="C10173" s="193">
        <v>0.50886708647074863</v>
      </c>
      <c r="D10173" s="19"/>
      <c r="E10173" s="19"/>
      <c r="F10173" s="19">
        <v>0.15034861824384133</v>
      </c>
      <c r="G10173" s="19">
        <v>0.25896492326986087</v>
      </c>
      <c r="H10173" s="19"/>
      <c r="I10173" s="19">
        <v>2.5168770719961424E-2</v>
      </c>
      <c r="J10173" s="19"/>
      <c r="K10173" s="19">
        <v>0.87807006317257186</v>
      </c>
      <c r="L10173" s="19"/>
      <c r="M10173" s="19">
        <v>0.83493139643147496</v>
      </c>
      <c r="N10173" s="19"/>
      <c r="O10173" s="19">
        <v>0.74684810252178913</v>
      </c>
      <c r="P10173" s="50"/>
      <c r="R10173" s="9" t="s">
        <v>0</v>
      </c>
    </row>
    <row r="10174" spans="2:18" x14ac:dyDescent="0.2">
      <c r="B10174" s="25">
        <v>9944</v>
      </c>
      <c r="C10174" s="193">
        <v>2.0629006503356262</v>
      </c>
      <c r="D10174" s="19"/>
      <c r="E10174" s="19">
        <v>2.0915118664816199</v>
      </c>
      <c r="F10174" s="19"/>
      <c r="G10174" s="19">
        <v>1.2643719959973081</v>
      </c>
      <c r="H10174" s="19"/>
      <c r="I10174" s="19">
        <v>0.99681591641721712</v>
      </c>
      <c r="J10174" s="19"/>
      <c r="K10174" s="19">
        <v>1.5558949700321487</v>
      </c>
      <c r="L10174" s="19"/>
      <c r="M10174" s="19">
        <v>2.4122676978850892</v>
      </c>
      <c r="N10174" s="19"/>
      <c r="O10174" s="19">
        <v>2.0070251035411508</v>
      </c>
      <c r="P10174" s="50"/>
      <c r="R10174" s="9" t="s">
        <v>0</v>
      </c>
    </row>
    <row r="10175" spans="2:18" x14ac:dyDescent="0.2">
      <c r="B10175" s="25">
        <v>9945</v>
      </c>
      <c r="C10175" s="193"/>
      <c r="D10175" s="19">
        <v>0.35942013334902684</v>
      </c>
      <c r="E10175" s="19"/>
      <c r="F10175" s="19">
        <v>0.69862587064398429</v>
      </c>
      <c r="G10175" s="19"/>
      <c r="H10175" s="19">
        <v>0.29346777187733869</v>
      </c>
      <c r="I10175" s="19">
        <v>0.27071870401117698</v>
      </c>
      <c r="J10175" s="19"/>
      <c r="K10175" s="19"/>
      <c r="L10175" s="19">
        <v>1.2778962628990305</v>
      </c>
      <c r="M10175" s="19"/>
      <c r="N10175" s="19">
        <v>0.38696354039663555</v>
      </c>
      <c r="O10175" s="19"/>
      <c r="P10175" s="50">
        <v>0.45192018991673538</v>
      </c>
      <c r="R10175" s="9" t="s">
        <v>0</v>
      </c>
    </row>
    <row r="10176" spans="2:18" x14ac:dyDescent="0.2">
      <c r="B10176" s="25">
        <v>9946</v>
      </c>
      <c r="C10176" s="193">
        <v>0.25900622799838335</v>
      </c>
      <c r="D10176" s="19"/>
      <c r="E10176" s="19"/>
      <c r="F10176" s="19">
        <v>0.89089305014233044</v>
      </c>
      <c r="G10176" s="19"/>
      <c r="H10176" s="19">
        <v>0.84088271809087811</v>
      </c>
      <c r="I10176" s="19">
        <v>0.24371412448604798</v>
      </c>
      <c r="J10176" s="19"/>
      <c r="K10176" s="19">
        <v>9.8169535479397635E-2</v>
      </c>
      <c r="L10176" s="19"/>
      <c r="M10176" s="19"/>
      <c r="N10176" s="19">
        <v>0.31579524347783139</v>
      </c>
      <c r="O10176" s="19">
        <v>0.1956964002396549</v>
      </c>
      <c r="P10176" s="50"/>
      <c r="R10176" s="9" t="s">
        <v>0</v>
      </c>
    </row>
    <row r="10177" spans="2:18" x14ac:dyDescent="0.2">
      <c r="B10177" s="25">
        <v>9947</v>
      </c>
      <c r="C10177" s="193"/>
      <c r="D10177" s="19">
        <v>1.7788776140637108</v>
      </c>
      <c r="E10177" s="19"/>
      <c r="F10177" s="19">
        <v>0.8404341647685839</v>
      </c>
      <c r="G10177" s="19"/>
      <c r="H10177" s="19">
        <v>1.7222036396319942</v>
      </c>
      <c r="I10177" s="19"/>
      <c r="J10177" s="19">
        <v>1.1976298001877608</v>
      </c>
      <c r="K10177" s="19"/>
      <c r="L10177" s="19">
        <v>0.83850365617797595</v>
      </c>
      <c r="M10177" s="19"/>
      <c r="N10177" s="19">
        <v>0.85755151428125942</v>
      </c>
      <c r="O10177" s="19"/>
      <c r="P10177" s="50">
        <v>1.8800012081651216</v>
      </c>
      <c r="R10177" s="9" t="s">
        <v>0</v>
      </c>
    </row>
    <row r="10178" spans="2:18" x14ac:dyDescent="0.2">
      <c r="B10178" s="25">
        <v>9948</v>
      </c>
      <c r="C10178" s="193"/>
      <c r="D10178" s="19">
        <v>0.29689720763330368</v>
      </c>
      <c r="E10178" s="19"/>
      <c r="F10178" s="19">
        <v>0.11633096811201493</v>
      </c>
      <c r="G10178" s="19">
        <v>0.37744455567154805</v>
      </c>
      <c r="H10178" s="19"/>
      <c r="I10178" s="19"/>
      <c r="J10178" s="19">
        <v>0.60138648515643001</v>
      </c>
      <c r="K10178" s="19"/>
      <c r="L10178" s="19">
        <v>0.25340883639283107</v>
      </c>
      <c r="M10178" s="19"/>
      <c r="N10178" s="19">
        <v>0.71808451230494108</v>
      </c>
      <c r="O10178" s="19"/>
      <c r="P10178" s="50">
        <v>0.60670602315802058</v>
      </c>
      <c r="R10178" s="9" t="s">
        <v>0</v>
      </c>
    </row>
    <row r="10179" spans="2:18" x14ac:dyDescent="0.2">
      <c r="B10179" s="25">
        <v>9949</v>
      </c>
      <c r="C10179" s="193"/>
      <c r="D10179" s="19">
        <v>0.76784782411979413</v>
      </c>
      <c r="E10179" s="19"/>
      <c r="F10179" s="19">
        <v>0.36011404538101355</v>
      </c>
      <c r="G10179" s="19"/>
      <c r="H10179" s="19">
        <v>0.80337643105245282</v>
      </c>
      <c r="I10179" s="19"/>
      <c r="J10179" s="19">
        <v>0.19505513344808273</v>
      </c>
      <c r="K10179" s="19"/>
      <c r="L10179" s="19">
        <v>0.50719812034318701</v>
      </c>
      <c r="M10179" s="19"/>
      <c r="N10179" s="19">
        <v>1.3327213269670064</v>
      </c>
      <c r="O10179" s="19"/>
      <c r="P10179" s="50">
        <v>1.2925421379185182</v>
      </c>
      <c r="R10179" s="9" t="s">
        <v>0</v>
      </c>
    </row>
    <row r="10180" spans="2:18" x14ac:dyDescent="0.2">
      <c r="B10180" s="25">
        <v>9950</v>
      </c>
      <c r="C10180" s="193"/>
      <c r="D10180" s="19">
        <v>1.1091029898147824</v>
      </c>
      <c r="E10180" s="19"/>
      <c r="F10180" s="19">
        <v>1.2914468303396718</v>
      </c>
      <c r="G10180" s="19"/>
      <c r="H10180" s="19">
        <v>0.8237194903617584</v>
      </c>
      <c r="I10180" s="19"/>
      <c r="J10180" s="19">
        <v>1.0722184889410007E-2</v>
      </c>
      <c r="K10180" s="19"/>
      <c r="L10180" s="19">
        <v>0.59494101973416869</v>
      </c>
      <c r="M10180" s="19"/>
      <c r="N10180" s="19">
        <v>0.43788095921884851</v>
      </c>
      <c r="O10180" s="19"/>
      <c r="P10180" s="50">
        <v>0.9090372993271707</v>
      </c>
      <c r="R10180" s="9" t="s">
        <v>0</v>
      </c>
    </row>
    <row r="10181" spans="2:18" x14ac:dyDescent="0.2">
      <c r="B10181" s="25">
        <v>9951</v>
      </c>
      <c r="C10181" s="193"/>
      <c r="D10181" s="19">
        <v>0.76101088276786411</v>
      </c>
      <c r="E10181" s="19">
        <v>2.5661647365528378E-2</v>
      </c>
      <c r="F10181" s="19"/>
      <c r="G10181" s="19"/>
      <c r="H10181" s="19">
        <v>0.4832839186743848</v>
      </c>
      <c r="I10181" s="19">
        <v>0.26923132796882165</v>
      </c>
      <c r="J10181" s="19"/>
      <c r="K10181" s="19"/>
      <c r="L10181" s="19">
        <v>1.2108355773706567</v>
      </c>
      <c r="M10181" s="19"/>
      <c r="N10181" s="19">
        <v>1.6385362013017277</v>
      </c>
      <c r="O10181" s="19"/>
      <c r="P10181" s="50">
        <v>0.91616160235685917</v>
      </c>
      <c r="R10181" s="9" t="s">
        <v>0</v>
      </c>
    </row>
    <row r="10182" spans="2:18" x14ac:dyDescent="0.2">
      <c r="B10182" s="25">
        <v>9952</v>
      </c>
      <c r="C10182" s="193">
        <v>0.68390586047624202</v>
      </c>
      <c r="D10182" s="19"/>
      <c r="E10182" s="19"/>
      <c r="F10182" s="19">
        <v>0.23264396727948783</v>
      </c>
      <c r="G10182" s="19">
        <v>0.76567357925480584</v>
      </c>
      <c r="H10182" s="19"/>
      <c r="I10182" s="19">
        <v>1.294691270150276</v>
      </c>
      <c r="J10182" s="19"/>
      <c r="K10182" s="19">
        <v>0.29858114683935122</v>
      </c>
      <c r="L10182" s="19"/>
      <c r="M10182" s="19"/>
      <c r="N10182" s="19">
        <v>0.24823123505597927</v>
      </c>
      <c r="O10182" s="19">
        <v>0.42995886890390222</v>
      </c>
      <c r="P10182" s="50"/>
      <c r="R10182" s="9" t="s">
        <v>0</v>
      </c>
    </row>
    <row r="10183" spans="2:18" x14ac:dyDescent="0.2">
      <c r="B10183" s="25">
        <v>9953</v>
      </c>
      <c r="C10183" s="193"/>
      <c r="D10183" s="19">
        <v>0.17560322923336485</v>
      </c>
      <c r="E10183" s="19"/>
      <c r="F10183" s="19">
        <v>0.51589336623232085</v>
      </c>
      <c r="G10183" s="19"/>
      <c r="H10183" s="19">
        <v>0.86436689134501765</v>
      </c>
      <c r="I10183" s="19"/>
      <c r="J10183" s="19">
        <v>0.54144444842758332</v>
      </c>
      <c r="K10183" s="19">
        <v>0.4150652520793302</v>
      </c>
      <c r="L10183" s="19"/>
      <c r="M10183" s="19"/>
      <c r="N10183" s="19">
        <v>0.83902796297879567</v>
      </c>
      <c r="O10183" s="19"/>
      <c r="P10183" s="50">
        <v>0.8421932856412162</v>
      </c>
      <c r="R10183" s="9" t="s">
        <v>0</v>
      </c>
    </row>
    <row r="10184" spans="2:18" x14ac:dyDescent="0.2">
      <c r="B10184" s="25">
        <v>9954</v>
      </c>
      <c r="C10184" s="193"/>
      <c r="D10184" s="19">
        <v>6.3717804113915116E-2</v>
      </c>
      <c r="E10184" s="19"/>
      <c r="F10184" s="19">
        <v>0.854689517816693</v>
      </c>
      <c r="G10184" s="19"/>
      <c r="H10184" s="19">
        <v>1.1162139868197987</v>
      </c>
      <c r="I10184" s="19"/>
      <c r="J10184" s="19">
        <v>0.39537732746236964</v>
      </c>
      <c r="K10184" s="19"/>
      <c r="L10184" s="19">
        <v>1.2170135301568457</v>
      </c>
      <c r="M10184" s="19"/>
      <c r="N10184" s="19">
        <v>0.43876943195036561</v>
      </c>
      <c r="O10184" s="19"/>
      <c r="P10184" s="50">
        <v>1.4785520525670079</v>
      </c>
      <c r="R10184" s="9" t="s">
        <v>0</v>
      </c>
    </row>
    <row r="10185" spans="2:18" x14ac:dyDescent="0.2">
      <c r="B10185" s="25">
        <v>9955</v>
      </c>
      <c r="C10185" s="193"/>
      <c r="D10185" s="19">
        <v>0.38095490313702457</v>
      </c>
      <c r="E10185" s="19"/>
      <c r="F10185" s="19">
        <v>1.2294137509395495</v>
      </c>
      <c r="G10185" s="19"/>
      <c r="H10185" s="19">
        <v>0.41484658268396662</v>
      </c>
      <c r="I10185" s="19"/>
      <c r="J10185" s="19">
        <v>1.1393262490449019</v>
      </c>
      <c r="K10185" s="19"/>
      <c r="L10185" s="19">
        <v>0.97453428833149736</v>
      </c>
      <c r="M10185" s="19"/>
      <c r="N10185" s="19">
        <v>0.81123183621402761</v>
      </c>
      <c r="O10185" s="19"/>
      <c r="P10185" s="50">
        <v>0.47798279983346642</v>
      </c>
      <c r="R10185" s="9" t="s">
        <v>0</v>
      </c>
    </row>
    <row r="10186" spans="2:18" x14ac:dyDescent="0.2">
      <c r="B10186" s="25">
        <v>9956</v>
      </c>
      <c r="C10186" s="193"/>
      <c r="D10186" s="19">
        <v>0.38786402349031629</v>
      </c>
      <c r="E10186" s="19"/>
      <c r="F10186" s="19">
        <v>1.3690503536113565</v>
      </c>
      <c r="G10186" s="19"/>
      <c r="H10186" s="19">
        <v>0.47612648205823271</v>
      </c>
      <c r="I10186" s="19"/>
      <c r="J10186" s="19">
        <v>0.81130944303661534</v>
      </c>
      <c r="K10186" s="19"/>
      <c r="L10186" s="19">
        <v>0.64596221422276101</v>
      </c>
      <c r="M10186" s="19"/>
      <c r="N10186" s="19">
        <v>0.66371470836403323</v>
      </c>
      <c r="O10186" s="19"/>
      <c r="P10186" s="50">
        <v>1.064490049034897</v>
      </c>
      <c r="R10186" s="9" t="s">
        <v>0</v>
      </c>
    </row>
    <row r="10187" spans="2:18" x14ac:dyDescent="0.2">
      <c r="B10187" s="25">
        <v>9957</v>
      </c>
      <c r="C10187" s="193"/>
      <c r="D10187" s="19">
        <v>1.2495809177071606</v>
      </c>
      <c r="E10187" s="19"/>
      <c r="F10187" s="19">
        <v>1.1073020432468612</v>
      </c>
      <c r="G10187" s="19"/>
      <c r="H10187" s="19">
        <v>0.76930824839031253</v>
      </c>
      <c r="I10187" s="19"/>
      <c r="J10187" s="19">
        <v>1.768370770578841</v>
      </c>
      <c r="K10187" s="19"/>
      <c r="L10187" s="19">
        <v>1.3900471297385861</v>
      </c>
      <c r="M10187" s="19">
        <v>5.6935274621546884E-2</v>
      </c>
      <c r="N10187" s="19"/>
      <c r="O10187" s="19"/>
      <c r="P10187" s="50">
        <v>1.0143034188003186</v>
      </c>
      <c r="R10187" s="9" t="s">
        <v>0</v>
      </c>
    </row>
    <row r="10188" spans="2:18" x14ac:dyDescent="0.2">
      <c r="B10188" s="25">
        <v>9958</v>
      </c>
      <c r="C10188" s="193"/>
      <c r="D10188" s="19">
        <v>1.9283240879565253</v>
      </c>
      <c r="E10188" s="19"/>
      <c r="F10188" s="19">
        <v>1.0513403045724268</v>
      </c>
      <c r="G10188" s="19"/>
      <c r="H10188" s="19">
        <v>1.0488508048339844</v>
      </c>
      <c r="I10188" s="19"/>
      <c r="J10188" s="19">
        <v>1.8377952023184942</v>
      </c>
      <c r="K10188" s="19"/>
      <c r="L10188" s="19">
        <v>0.9097941855640882</v>
      </c>
      <c r="M10188" s="19"/>
      <c r="N10188" s="19">
        <v>1.2454003142064958</v>
      </c>
      <c r="O10188" s="19"/>
      <c r="P10188" s="50">
        <v>1.2584378436732206</v>
      </c>
      <c r="R10188" s="9" t="s">
        <v>0</v>
      </c>
    </row>
    <row r="10189" spans="2:18" x14ac:dyDescent="0.2">
      <c r="B10189" s="25">
        <v>9959</v>
      </c>
      <c r="C10189" s="193">
        <v>1.0676902187100774</v>
      </c>
      <c r="D10189" s="19"/>
      <c r="E10189" s="19">
        <v>1.3600219979604702</v>
      </c>
      <c r="F10189" s="19"/>
      <c r="G10189" s="19">
        <v>0.80390162592581493</v>
      </c>
      <c r="H10189" s="19"/>
      <c r="I10189" s="19">
        <v>1.2586392056094684</v>
      </c>
      <c r="J10189" s="19"/>
      <c r="K10189" s="19">
        <v>1.6455093390842261</v>
      </c>
      <c r="L10189" s="19"/>
      <c r="M10189" s="19">
        <v>0.78373457092619392</v>
      </c>
      <c r="N10189" s="19"/>
      <c r="O10189" s="19">
        <v>1.4010315153889137</v>
      </c>
      <c r="P10189" s="50"/>
      <c r="R10189" s="9" t="s">
        <v>0</v>
      </c>
    </row>
    <row r="10190" spans="2:18" x14ac:dyDescent="0.2">
      <c r="B10190" s="25">
        <v>9960</v>
      </c>
      <c r="C10190" s="193">
        <v>0.19882966686066045</v>
      </c>
      <c r="D10190" s="19"/>
      <c r="E10190" s="19"/>
      <c r="F10190" s="19">
        <v>2.6927875021385675E-2</v>
      </c>
      <c r="G10190" s="19"/>
      <c r="H10190" s="19">
        <v>5.0707009501619375E-2</v>
      </c>
      <c r="I10190" s="19">
        <v>7.8963905146689564E-2</v>
      </c>
      <c r="J10190" s="19"/>
      <c r="K10190" s="19"/>
      <c r="L10190" s="19">
        <v>0.32210182750007704</v>
      </c>
      <c r="M10190" s="19"/>
      <c r="N10190" s="19">
        <v>0.58349714952611464</v>
      </c>
      <c r="O10190" s="19"/>
      <c r="P10190" s="50">
        <v>0.30255713190926775</v>
      </c>
      <c r="R10190" s="9" t="s">
        <v>0</v>
      </c>
    </row>
    <row r="10191" spans="2:18" x14ac:dyDescent="0.2">
      <c r="B10191" s="25">
        <v>9961</v>
      </c>
      <c r="C10191" s="193"/>
      <c r="D10191" s="19">
        <v>0.89447269928539752</v>
      </c>
      <c r="E10191" s="19"/>
      <c r="F10191" s="19">
        <v>0.23019937935438764</v>
      </c>
      <c r="G10191" s="19">
        <v>0.9282307822545276</v>
      </c>
      <c r="H10191" s="19"/>
      <c r="I10191" s="19"/>
      <c r="J10191" s="19">
        <v>1.5872117330745175</v>
      </c>
      <c r="K10191" s="19">
        <v>0.35873269238323996</v>
      </c>
      <c r="L10191" s="19"/>
      <c r="M10191" s="19">
        <v>0.28558347233909975</v>
      </c>
      <c r="N10191" s="19"/>
      <c r="O10191" s="19"/>
      <c r="P10191" s="50">
        <v>1.0079614717924423</v>
      </c>
      <c r="R10191" s="9" t="s">
        <v>0</v>
      </c>
    </row>
    <row r="10192" spans="2:18" x14ac:dyDescent="0.2">
      <c r="B10192" s="25">
        <v>9962</v>
      </c>
      <c r="C10192" s="193"/>
      <c r="D10192" s="19">
        <v>1.2035718242381832</v>
      </c>
      <c r="E10192" s="19"/>
      <c r="F10192" s="19">
        <v>0.68269511380889447</v>
      </c>
      <c r="G10192" s="19"/>
      <c r="H10192" s="19">
        <v>1.1702939358028521</v>
      </c>
      <c r="I10192" s="19"/>
      <c r="J10192" s="19">
        <v>0.91062782957031629</v>
      </c>
      <c r="K10192" s="19"/>
      <c r="L10192" s="19">
        <v>1.6163232675954855</v>
      </c>
      <c r="M10192" s="19"/>
      <c r="N10192" s="19">
        <v>1.4759254545317082</v>
      </c>
      <c r="O10192" s="19"/>
      <c r="P10192" s="50">
        <v>1.215654576444537</v>
      </c>
      <c r="R10192" s="9" t="s">
        <v>0</v>
      </c>
    </row>
    <row r="10193" spans="2:18" x14ac:dyDescent="0.2">
      <c r="B10193" s="25">
        <v>9963</v>
      </c>
      <c r="C10193" s="193"/>
      <c r="D10193" s="19">
        <v>0.47582296119287226</v>
      </c>
      <c r="E10193" s="19"/>
      <c r="F10193" s="19">
        <v>0.39308007220896618</v>
      </c>
      <c r="G10193" s="19"/>
      <c r="H10193" s="19">
        <v>0.25885362682532426</v>
      </c>
      <c r="I10193" s="19"/>
      <c r="J10193" s="19">
        <v>0.76119523663439304</v>
      </c>
      <c r="K10193" s="19">
        <v>2.6774664492168292E-2</v>
      </c>
      <c r="L10193" s="19"/>
      <c r="M10193" s="19"/>
      <c r="N10193" s="19">
        <v>0.51838225193124687</v>
      </c>
      <c r="O10193" s="19"/>
      <c r="P10193" s="50">
        <v>1.1987759519617156</v>
      </c>
      <c r="R10193" s="9" t="s">
        <v>0</v>
      </c>
    </row>
    <row r="10194" spans="2:18" x14ac:dyDescent="0.2">
      <c r="B10194" s="25">
        <v>9964</v>
      </c>
      <c r="C10194" s="193"/>
      <c r="D10194" s="19">
        <v>1.0534686570987601</v>
      </c>
      <c r="E10194" s="19"/>
      <c r="F10194" s="19">
        <v>1.2964925500308513</v>
      </c>
      <c r="G10194" s="19"/>
      <c r="H10194" s="19">
        <v>0.70721620443322053</v>
      </c>
      <c r="I10194" s="19"/>
      <c r="J10194" s="19">
        <v>0.5245604633796187</v>
      </c>
      <c r="K10194" s="19"/>
      <c r="L10194" s="19">
        <v>0.8727245947017912</v>
      </c>
      <c r="M10194" s="19"/>
      <c r="N10194" s="19">
        <v>0.25308206221523283</v>
      </c>
      <c r="O10194" s="19"/>
      <c r="P10194" s="50">
        <v>1.0471920515238258</v>
      </c>
      <c r="R10194" s="9" t="s">
        <v>0</v>
      </c>
    </row>
    <row r="10195" spans="2:18" x14ac:dyDescent="0.2">
      <c r="B10195" s="25">
        <v>9965</v>
      </c>
      <c r="C10195" s="193">
        <v>0.5142369656278456</v>
      </c>
      <c r="D10195" s="19"/>
      <c r="E10195" s="19">
        <v>0.394119862850489</v>
      </c>
      <c r="F10195" s="19"/>
      <c r="G10195" s="19"/>
      <c r="H10195" s="19">
        <v>6.0401976985816432E-2</v>
      </c>
      <c r="I10195" s="19">
        <v>0.4777795538859666</v>
      </c>
      <c r="J10195" s="19"/>
      <c r="K10195" s="19"/>
      <c r="L10195" s="19">
        <v>0.13068236349991624</v>
      </c>
      <c r="M10195" s="19">
        <v>0.20540880074616405</v>
      </c>
      <c r="N10195" s="19"/>
      <c r="O10195" s="19"/>
      <c r="P10195" s="50">
        <v>0.4899235722799738</v>
      </c>
      <c r="R10195" s="9" t="s">
        <v>0</v>
      </c>
    </row>
    <row r="10196" spans="2:18" x14ac:dyDescent="0.2">
      <c r="B10196" s="25">
        <v>9966</v>
      </c>
      <c r="C10196" s="193"/>
      <c r="D10196" s="19">
        <v>1.1259143821784574</v>
      </c>
      <c r="E10196" s="19">
        <v>9.7018672195052377E-2</v>
      </c>
      <c r="F10196" s="19"/>
      <c r="G10196" s="19"/>
      <c r="H10196" s="19">
        <v>0.63979250819384759</v>
      </c>
      <c r="I10196" s="19">
        <v>0.56210282670316769</v>
      </c>
      <c r="J10196" s="19"/>
      <c r="K10196" s="19"/>
      <c r="L10196" s="19">
        <v>8.3062071131947704E-2</v>
      </c>
      <c r="M10196" s="19"/>
      <c r="N10196" s="19">
        <v>0.7294155521577359</v>
      </c>
      <c r="O10196" s="19">
        <v>0.93591257824959717</v>
      </c>
      <c r="P10196" s="50"/>
      <c r="R10196" s="9" t="s">
        <v>0</v>
      </c>
    </row>
    <row r="10197" spans="2:18" x14ac:dyDescent="0.2">
      <c r="B10197" s="25">
        <v>9967</v>
      </c>
      <c r="C10197" s="193"/>
      <c r="D10197" s="19">
        <v>0.88489737973979032</v>
      </c>
      <c r="E10197" s="19"/>
      <c r="F10197" s="19">
        <v>1.6940107917506457</v>
      </c>
      <c r="G10197" s="19"/>
      <c r="H10197" s="19">
        <v>1.2494681677052648</v>
      </c>
      <c r="I10197" s="19"/>
      <c r="J10197" s="19">
        <v>1.8812288520306826</v>
      </c>
      <c r="K10197" s="19"/>
      <c r="L10197" s="19">
        <v>2.4872110317742715</v>
      </c>
      <c r="M10197" s="19"/>
      <c r="N10197" s="19">
        <v>1.9614661984560873</v>
      </c>
      <c r="O10197" s="19"/>
      <c r="P10197" s="50">
        <v>1.79951557014682</v>
      </c>
      <c r="R10197" s="9" t="s">
        <v>0</v>
      </c>
    </row>
    <row r="10198" spans="2:18" x14ac:dyDescent="0.2">
      <c r="B10198" s="25">
        <v>9968</v>
      </c>
      <c r="C10198" s="193">
        <v>0.30932426331781593</v>
      </c>
      <c r="D10198" s="19"/>
      <c r="E10198" s="19">
        <v>0.22012627929121387</v>
      </c>
      <c r="F10198" s="19"/>
      <c r="G10198" s="19">
        <v>0.97467100430730924</v>
      </c>
      <c r="H10198" s="19"/>
      <c r="I10198" s="19">
        <v>0.93825642177700008</v>
      </c>
      <c r="J10198" s="19"/>
      <c r="K10198" s="19">
        <v>0.42026462162925127</v>
      </c>
      <c r="L10198" s="19"/>
      <c r="M10198" s="19">
        <v>1.2059708284405295</v>
      </c>
      <c r="N10198" s="19"/>
      <c r="O10198" s="19"/>
      <c r="P10198" s="50">
        <v>0.75727329723079873</v>
      </c>
      <c r="R10198" s="9" t="s">
        <v>0</v>
      </c>
    </row>
    <row r="10199" spans="2:18" x14ac:dyDescent="0.2">
      <c r="B10199" s="25">
        <v>9969</v>
      </c>
      <c r="C10199" s="193">
        <v>1.4018128364521878</v>
      </c>
      <c r="D10199" s="19"/>
      <c r="E10199" s="19">
        <v>0.97961382631321614</v>
      </c>
      <c r="F10199" s="19"/>
      <c r="G10199" s="19">
        <v>0.54066916119387354</v>
      </c>
      <c r="H10199" s="19"/>
      <c r="I10199" s="19">
        <v>1.2515477159777231</v>
      </c>
      <c r="J10199" s="19"/>
      <c r="K10199" s="19">
        <v>1.0459698845599803</v>
      </c>
      <c r="L10199" s="19"/>
      <c r="M10199" s="19">
        <v>0.15575059726835655</v>
      </c>
      <c r="N10199" s="19"/>
      <c r="O10199" s="19">
        <v>1.3781079005793739</v>
      </c>
      <c r="P10199" s="50"/>
      <c r="R10199" s="9" t="s">
        <v>0</v>
      </c>
    </row>
    <row r="10200" spans="2:18" x14ac:dyDescent="0.2">
      <c r="B10200" s="25">
        <v>9970</v>
      </c>
      <c r="C10200" s="193">
        <v>1.2752379287894551</v>
      </c>
      <c r="D10200" s="19"/>
      <c r="E10200" s="19">
        <v>0.46154966605076625</v>
      </c>
      <c r="F10200" s="19"/>
      <c r="G10200" s="19"/>
      <c r="H10200" s="19">
        <v>0.32774273101002926</v>
      </c>
      <c r="I10200" s="19">
        <v>8.5751612014441595E-3</v>
      </c>
      <c r="J10200" s="19"/>
      <c r="K10200" s="19">
        <v>0.88452317755458587</v>
      </c>
      <c r="L10200" s="19"/>
      <c r="M10200" s="19">
        <v>0.49367902245368006</v>
      </c>
      <c r="N10200" s="19"/>
      <c r="O10200" s="19">
        <v>0.10489453570877336</v>
      </c>
      <c r="P10200" s="50"/>
      <c r="R10200" s="9" t="s">
        <v>0</v>
      </c>
    </row>
    <row r="10201" spans="2:18" x14ac:dyDescent="0.2">
      <c r="B10201" s="25">
        <v>9971</v>
      </c>
      <c r="C10201" s="193"/>
      <c r="D10201" s="19">
        <v>0.58075195758126263</v>
      </c>
      <c r="E10201" s="19"/>
      <c r="F10201" s="19">
        <v>1.3992059626092255</v>
      </c>
      <c r="G10201" s="19"/>
      <c r="H10201" s="19">
        <v>1.1998399554952397</v>
      </c>
      <c r="I10201" s="19"/>
      <c r="J10201" s="19">
        <v>0.84559366945806358</v>
      </c>
      <c r="K10201" s="19"/>
      <c r="L10201" s="19">
        <v>1.1143346378780625</v>
      </c>
      <c r="M10201" s="19"/>
      <c r="N10201" s="19">
        <v>1.5028396057998512</v>
      </c>
      <c r="O10201" s="19"/>
      <c r="P10201" s="50">
        <v>0.79551796448390422</v>
      </c>
      <c r="R10201" s="9" t="s">
        <v>0</v>
      </c>
    </row>
    <row r="10202" spans="2:18" x14ac:dyDescent="0.2">
      <c r="B10202" s="25">
        <v>9972</v>
      </c>
      <c r="C10202" s="193">
        <v>0.87963655071472213</v>
      </c>
      <c r="D10202" s="19"/>
      <c r="E10202" s="19">
        <v>0.85710930807813124</v>
      </c>
      <c r="F10202" s="19"/>
      <c r="G10202" s="19">
        <v>1.3700983548649801</v>
      </c>
      <c r="H10202" s="19"/>
      <c r="I10202" s="19">
        <v>1.6912268150842669</v>
      </c>
      <c r="J10202" s="19"/>
      <c r="K10202" s="19">
        <v>1.7125995346352343</v>
      </c>
      <c r="L10202" s="19"/>
      <c r="M10202" s="19">
        <v>1.3972834285174751</v>
      </c>
      <c r="N10202" s="19"/>
      <c r="O10202" s="19">
        <v>0.98789391859687559</v>
      </c>
      <c r="P10202" s="50"/>
      <c r="R10202" s="9" t="s">
        <v>0</v>
      </c>
    </row>
    <row r="10203" spans="2:18" x14ac:dyDescent="0.2">
      <c r="B10203" s="25">
        <v>9973</v>
      </c>
      <c r="C10203" s="193">
        <v>2.9950783521855021E-3</v>
      </c>
      <c r="D10203" s="19"/>
      <c r="E10203" s="19">
        <v>0.55482326539848692</v>
      </c>
      <c r="F10203" s="19"/>
      <c r="G10203" s="19">
        <v>1.5992782020214917</v>
      </c>
      <c r="H10203" s="19"/>
      <c r="I10203" s="19">
        <v>0.18653749084162835</v>
      </c>
      <c r="J10203" s="19"/>
      <c r="K10203" s="19">
        <v>0.28074929111604047</v>
      </c>
      <c r="L10203" s="19"/>
      <c r="M10203" s="19">
        <v>0.1174931942713807</v>
      </c>
      <c r="N10203" s="19"/>
      <c r="O10203" s="19">
        <v>0.64751850986905657</v>
      </c>
      <c r="P10203" s="50"/>
      <c r="R10203" s="9" t="s">
        <v>0</v>
      </c>
    </row>
    <row r="10204" spans="2:18" x14ac:dyDescent="0.2">
      <c r="B10204" s="25">
        <v>9974</v>
      </c>
      <c r="C10204" s="193"/>
      <c r="D10204" s="19">
        <v>0.40939863265993576</v>
      </c>
      <c r="E10204" s="19"/>
      <c r="F10204" s="19">
        <v>0.7582170996282781</v>
      </c>
      <c r="G10204" s="19"/>
      <c r="H10204" s="19">
        <v>0.5112383926601084</v>
      </c>
      <c r="I10204" s="19"/>
      <c r="J10204" s="19">
        <v>0.61482684459179149</v>
      </c>
      <c r="K10204" s="19"/>
      <c r="L10204" s="19">
        <v>2.8686976105181318E-2</v>
      </c>
      <c r="M10204" s="19"/>
      <c r="N10204" s="19">
        <v>0.1771869009816138</v>
      </c>
      <c r="O10204" s="19">
        <v>3.0408197790812604E-2</v>
      </c>
      <c r="P10204" s="50"/>
      <c r="R10204" s="9" t="s">
        <v>0</v>
      </c>
    </row>
    <row r="10205" spans="2:18" x14ac:dyDescent="0.2">
      <c r="B10205" s="25">
        <v>9975</v>
      </c>
      <c r="C10205" s="193"/>
      <c r="D10205" s="19">
        <v>0.39838987656205682</v>
      </c>
      <c r="E10205" s="19"/>
      <c r="F10205" s="19">
        <v>0.7917689987093568</v>
      </c>
      <c r="G10205" s="19"/>
      <c r="H10205" s="19">
        <v>0.8838623320123854</v>
      </c>
      <c r="I10205" s="19">
        <v>0.37278765572011296</v>
      </c>
      <c r="J10205" s="19"/>
      <c r="K10205" s="19">
        <v>0.35241902718445023</v>
      </c>
      <c r="L10205" s="19"/>
      <c r="M10205" s="19"/>
      <c r="N10205" s="19">
        <v>1.2009050760546518</v>
      </c>
      <c r="O10205" s="19"/>
      <c r="P10205" s="50">
        <v>0.82326545760803149</v>
      </c>
      <c r="R10205" s="9" t="s">
        <v>0</v>
      </c>
    </row>
    <row r="10206" spans="2:18" x14ac:dyDescent="0.2">
      <c r="B10206" s="25">
        <v>9976</v>
      </c>
      <c r="C10206" s="193">
        <v>0.19942211115733918</v>
      </c>
      <c r="D10206" s="19"/>
      <c r="E10206" s="19"/>
      <c r="F10206" s="19">
        <v>0.33830317800670534</v>
      </c>
      <c r="G10206" s="19">
        <v>0.41387922590697934</v>
      </c>
      <c r="H10206" s="19"/>
      <c r="I10206" s="19">
        <v>0.38384988950366888</v>
      </c>
      <c r="J10206" s="19"/>
      <c r="K10206" s="19"/>
      <c r="L10206" s="19">
        <v>8.3431736996027447E-2</v>
      </c>
      <c r="M10206" s="19">
        <v>0.88231750236299711</v>
      </c>
      <c r="N10206" s="19"/>
      <c r="O10206" s="19"/>
      <c r="P10206" s="50">
        <v>4.2213675628646405E-2</v>
      </c>
      <c r="R10206" s="9" t="s">
        <v>0</v>
      </c>
    </row>
    <row r="10207" spans="2:18" x14ac:dyDescent="0.2">
      <c r="B10207" s="25">
        <v>9977</v>
      </c>
      <c r="C10207" s="193"/>
      <c r="D10207" s="19">
        <v>2.1384992381415411</v>
      </c>
      <c r="E10207" s="19"/>
      <c r="F10207" s="19">
        <v>2.5801978916880595</v>
      </c>
      <c r="G10207" s="19"/>
      <c r="H10207" s="19">
        <v>2.2816409304042722</v>
      </c>
      <c r="I10207" s="19"/>
      <c r="J10207" s="19">
        <v>1.6000277057538206</v>
      </c>
      <c r="K10207" s="19"/>
      <c r="L10207" s="19">
        <v>0.91544995992266676</v>
      </c>
      <c r="M10207" s="19"/>
      <c r="N10207" s="19">
        <v>2.2556887163146113</v>
      </c>
      <c r="O10207" s="19"/>
      <c r="P10207" s="50">
        <v>1.891126537892684</v>
      </c>
      <c r="R10207" s="9" t="s">
        <v>0</v>
      </c>
    </row>
    <row r="10208" spans="2:18" x14ac:dyDescent="0.2">
      <c r="B10208" s="25">
        <v>9978</v>
      </c>
      <c r="C10208" s="193"/>
      <c r="D10208" s="19">
        <v>0.35044710227114301</v>
      </c>
      <c r="E10208" s="19"/>
      <c r="F10208" s="19">
        <v>0.65616576770599444</v>
      </c>
      <c r="G10208" s="19"/>
      <c r="H10208" s="19">
        <v>1.0897331099885528</v>
      </c>
      <c r="I10208" s="19"/>
      <c r="J10208" s="19">
        <v>0.85005954266916595</v>
      </c>
      <c r="K10208" s="19"/>
      <c r="L10208" s="19">
        <v>1.5533172590033808</v>
      </c>
      <c r="M10208" s="19"/>
      <c r="N10208" s="19">
        <v>0.50183338120761256</v>
      </c>
      <c r="O10208" s="19"/>
      <c r="P10208" s="50">
        <v>1.1358609366442223</v>
      </c>
      <c r="R10208" s="9" t="s">
        <v>0</v>
      </c>
    </row>
    <row r="10209" spans="2:18" x14ac:dyDescent="0.2">
      <c r="B10209" s="25">
        <v>9979</v>
      </c>
      <c r="C10209" s="193"/>
      <c r="D10209" s="19">
        <v>0.43520953588943351</v>
      </c>
      <c r="E10209" s="19"/>
      <c r="F10209" s="19">
        <v>0.26673200138306913</v>
      </c>
      <c r="G10209" s="19"/>
      <c r="H10209" s="19">
        <v>0.61805922848944639</v>
      </c>
      <c r="I10209" s="19"/>
      <c r="J10209" s="19">
        <v>0.55349561812007098</v>
      </c>
      <c r="K10209" s="19"/>
      <c r="L10209" s="19">
        <v>0.50111478789375496</v>
      </c>
      <c r="M10209" s="19"/>
      <c r="N10209" s="19">
        <v>0.44505650654374795</v>
      </c>
      <c r="O10209" s="19"/>
      <c r="P10209" s="50">
        <v>4.23600864535114E-2</v>
      </c>
      <c r="R10209" s="9" t="s">
        <v>0</v>
      </c>
    </row>
    <row r="10210" spans="2:18" x14ac:dyDescent="0.2">
      <c r="B10210" s="25">
        <v>9980</v>
      </c>
      <c r="C10210" s="193"/>
      <c r="D10210" s="19">
        <v>0.30244212747636506</v>
      </c>
      <c r="E10210" s="19">
        <v>0.21811570418808027</v>
      </c>
      <c r="F10210" s="19"/>
      <c r="G10210" s="19">
        <v>8.109101441183092E-2</v>
      </c>
      <c r="H10210" s="19"/>
      <c r="I10210" s="19">
        <v>0.26397422635611789</v>
      </c>
      <c r="J10210" s="19"/>
      <c r="K10210" s="19"/>
      <c r="L10210" s="19">
        <v>0.23580132465235293</v>
      </c>
      <c r="M10210" s="19">
        <v>0.45535353341033041</v>
      </c>
      <c r="N10210" s="19"/>
      <c r="O10210" s="19">
        <v>1.8852840098161898E-2</v>
      </c>
      <c r="P10210" s="50"/>
      <c r="R10210" s="9" t="s">
        <v>0</v>
      </c>
    </row>
    <row r="10211" spans="2:18" x14ac:dyDescent="0.2">
      <c r="B10211" s="25">
        <v>9981</v>
      </c>
      <c r="C10211" s="193"/>
      <c r="D10211" s="19">
        <v>1.4937764872169961</v>
      </c>
      <c r="E10211" s="19"/>
      <c r="F10211" s="19">
        <v>0.68178721420881749</v>
      </c>
      <c r="G10211" s="19"/>
      <c r="H10211" s="19">
        <v>1.227547938500209</v>
      </c>
      <c r="I10211" s="19"/>
      <c r="J10211" s="19">
        <v>0.70362354277235151</v>
      </c>
      <c r="K10211" s="19"/>
      <c r="L10211" s="19">
        <v>0.94994699982693709</v>
      </c>
      <c r="M10211" s="19"/>
      <c r="N10211" s="19">
        <v>0.98659927573019612</v>
      </c>
      <c r="O10211" s="19"/>
      <c r="P10211" s="50">
        <v>0.59158666516551206</v>
      </c>
      <c r="R10211" s="9" t="s">
        <v>0</v>
      </c>
    </row>
    <row r="10212" spans="2:18" x14ac:dyDescent="0.2">
      <c r="B10212" s="25">
        <v>9982</v>
      </c>
      <c r="C10212" s="193"/>
      <c r="D10212" s="19">
        <v>0.57373127244878652</v>
      </c>
      <c r="E10212" s="19">
        <v>0.63440272380593055</v>
      </c>
      <c r="F10212" s="19"/>
      <c r="G10212" s="19"/>
      <c r="H10212" s="19">
        <v>0.33469943128482904</v>
      </c>
      <c r="I10212" s="19"/>
      <c r="J10212" s="19">
        <v>0.49169243017977859</v>
      </c>
      <c r="K10212" s="19"/>
      <c r="L10212" s="19">
        <v>0.48483880835147447</v>
      </c>
      <c r="M10212" s="19">
        <v>1.5639274347376377</v>
      </c>
      <c r="N10212" s="19"/>
      <c r="O10212" s="19">
        <v>0.43639595999459274</v>
      </c>
      <c r="P10212" s="50"/>
      <c r="R10212" s="9" t="s">
        <v>0</v>
      </c>
    </row>
    <row r="10213" spans="2:18" x14ac:dyDescent="0.2">
      <c r="B10213" s="25">
        <v>9983</v>
      </c>
      <c r="C10213" s="193">
        <v>0.17100896401353402</v>
      </c>
      <c r="D10213" s="19"/>
      <c r="E10213" s="19"/>
      <c r="F10213" s="19">
        <v>0.7013339248853967</v>
      </c>
      <c r="G10213" s="19"/>
      <c r="H10213" s="19">
        <v>0.21039569861736956</v>
      </c>
      <c r="I10213" s="19">
        <v>0.46138139094912406</v>
      </c>
      <c r="J10213" s="19"/>
      <c r="K10213" s="19"/>
      <c r="L10213" s="19">
        <v>0.79340091473199581</v>
      </c>
      <c r="M10213" s="19">
        <v>5.9573967961380349E-2</v>
      </c>
      <c r="N10213" s="19"/>
      <c r="O10213" s="19">
        <v>0.25520847881391728</v>
      </c>
      <c r="P10213" s="50"/>
      <c r="R10213" s="9" t="s">
        <v>0</v>
      </c>
    </row>
    <row r="10214" spans="2:18" x14ac:dyDescent="0.2">
      <c r="B10214" s="25">
        <v>9984</v>
      </c>
      <c r="C10214" s="193">
        <v>0.78709595575254498</v>
      </c>
      <c r="D10214" s="19"/>
      <c r="E10214" s="19">
        <v>8.1605332980756271E-2</v>
      </c>
      <c r="F10214" s="19"/>
      <c r="G10214" s="19">
        <v>0.58394467539749051</v>
      </c>
      <c r="H10214" s="19"/>
      <c r="I10214" s="19">
        <v>0.6261344729063183</v>
      </c>
      <c r="J10214" s="19"/>
      <c r="K10214" s="19">
        <v>0.90244972553362468</v>
      </c>
      <c r="L10214" s="19"/>
      <c r="M10214" s="19">
        <v>0.24459379859709518</v>
      </c>
      <c r="N10214" s="19"/>
      <c r="O10214" s="19">
        <v>1.3961080325505146</v>
      </c>
      <c r="P10214" s="50"/>
      <c r="R10214" s="9" t="s">
        <v>0</v>
      </c>
    </row>
    <row r="10215" spans="2:18" x14ac:dyDescent="0.2">
      <c r="B10215" s="25">
        <v>9985</v>
      </c>
      <c r="C10215" s="193"/>
      <c r="D10215" s="19">
        <v>9.936152665972274E-3</v>
      </c>
      <c r="E10215" s="19">
        <v>0.589778924974797</v>
      </c>
      <c r="F10215" s="19"/>
      <c r="G10215" s="19"/>
      <c r="H10215" s="19">
        <v>0.18712566607773345</v>
      </c>
      <c r="I10215" s="19">
        <v>0.21209580658467669</v>
      </c>
      <c r="J10215" s="19"/>
      <c r="K10215" s="19">
        <v>0.34719680264272457</v>
      </c>
      <c r="L10215" s="19"/>
      <c r="M10215" s="19"/>
      <c r="N10215" s="19">
        <v>0.48978117383386305</v>
      </c>
      <c r="O10215" s="19"/>
      <c r="P10215" s="50">
        <v>0.70743520893325218</v>
      </c>
      <c r="R10215" s="9" t="s">
        <v>0</v>
      </c>
    </row>
    <row r="10216" spans="2:18" x14ac:dyDescent="0.2">
      <c r="B10216" s="25">
        <v>9986</v>
      </c>
      <c r="C10216" s="193"/>
      <c r="D10216" s="19">
        <v>0.63969375688374464</v>
      </c>
      <c r="E10216" s="19"/>
      <c r="F10216" s="19">
        <v>0.91050807909645282</v>
      </c>
      <c r="G10216" s="19"/>
      <c r="H10216" s="19">
        <v>0.9300233895169312</v>
      </c>
      <c r="I10216" s="19"/>
      <c r="J10216" s="19">
        <v>0.55023648044997076</v>
      </c>
      <c r="K10216" s="19"/>
      <c r="L10216" s="19">
        <v>0.97363937882049867</v>
      </c>
      <c r="M10216" s="19"/>
      <c r="N10216" s="19">
        <v>0.2091110178587606</v>
      </c>
      <c r="O10216" s="19"/>
      <c r="P10216" s="50">
        <v>0.39569434101077405</v>
      </c>
      <c r="R10216" s="9" t="s">
        <v>0</v>
      </c>
    </row>
    <row r="10217" spans="2:18" x14ac:dyDescent="0.2">
      <c r="B10217" s="25">
        <v>9987</v>
      </c>
      <c r="C10217" s="193"/>
      <c r="D10217" s="19">
        <v>0.72026085300696452</v>
      </c>
      <c r="E10217" s="19">
        <v>0.69488678091475953</v>
      </c>
      <c r="F10217" s="19"/>
      <c r="G10217" s="19"/>
      <c r="H10217" s="19">
        <v>1.4807675872918515</v>
      </c>
      <c r="I10217" s="19"/>
      <c r="J10217" s="19">
        <v>9.3759924070936239E-4</v>
      </c>
      <c r="K10217" s="19"/>
      <c r="L10217" s="19">
        <v>0.12989447875318436</v>
      </c>
      <c r="M10217" s="19">
        <v>0.73254371893740278</v>
      </c>
      <c r="N10217" s="19"/>
      <c r="O10217" s="19"/>
      <c r="P10217" s="50">
        <v>0.80273313754190023</v>
      </c>
      <c r="R10217" s="9" t="s">
        <v>0</v>
      </c>
    </row>
    <row r="10218" spans="2:18" x14ac:dyDescent="0.2">
      <c r="B10218" s="25">
        <v>9988</v>
      </c>
      <c r="C10218" s="193">
        <v>1.4294411362590986</v>
      </c>
      <c r="D10218" s="19"/>
      <c r="E10218" s="19">
        <v>0.49886753971500686</v>
      </c>
      <c r="F10218" s="19"/>
      <c r="G10218" s="19">
        <v>0.70924634408956311</v>
      </c>
      <c r="H10218" s="19"/>
      <c r="I10218" s="19"/>
      <c r="J10218" s="19">
        <v>0.37762812286225783</v>
      </c>
      <c r="K10218" s="19">
        <v>1.2772365786469113</v>
      </c>
      <c r="L10218" s="19"/>
      <c r="M10218" s="19">
        <v>0.36984303261177143</v>
      </c>
      <c r="N10218" s="19"/>
      <c r="O10218" s="19">
        <v>0.55770180659590718</v>
      </c>
      <c r="P10218" s="50"/>
      <c r="R10218" s="9" t="s">
        <v>0</v>
      </c>
    </row>
    <row r="10219" spans="2:18" x14ac:dyDescent="0.2">
      <c r="B10219" s="25">
        <v>9989</v>
      </c>
      <c r="C10219" s="193"/>
      <c r="D10219" s="19">
        <v>0.65996616605854719</v>
      </c>
      <c r="E10219" s="19"/>
      <c r="F10219" s="19">
        <v>0.88829716616015808</v>
      </c>
      <c r="G10219" s="19"/>
      <c r="H10219" s="19">
        <v>0.91735604360785694</v>
      </c>
      <c r="I10219" s="19"/>
      <c r="J10219" s="19">
        <v>0.99920102404583611</v>
      </c>
      <c r="K10219" s="19">
        <v>0.86423560601753147</v>
      </c>
      <c r="L10219" s="19"/>
      <c r="M10219" s="19"/>
      <c r="N10219" s="19">
        <v>1.2092729935918476</v>
      </c>
      <c r="O10219" s="19"/>
      <c r="P10219" s="50">
        <v>0.48620244432663362</v>
      </c>
      <c r="R10219" s="9" t="s">
        <v>0</v>
      </c>
    </row>
    <row r="10220" spans="2:18" x14ac:dyDescent="0.2">
      <c r="B10220" s="25">
        <v>9990</v>
      </c>
      <c r="C10220" s="193">
        <v>0.85158441759854286</v>
      </c>
      <c r="D10220" s="19"/>
      <c r="E10220" s="19">
        <v>0.85438400545503623</v>
      </c>
      <c r="F10220" s="19"/>
      <c r="G10220" s="19"/>
      <c r="H10220" s="19">
        <v>3.5209725303011023E-2</v>
      </c>
      <c r="I10220" s="19"/>
      <c r="J10220" s="19">
        <v>0.3703190053908898</v>
      </c>
      <c r="K10220" s="19">
        <v>0.76511031401857588</v>
      </c>
      <c r="L10220" s="19"/>
      <c r="M10220" s="19"/>
      <c r="N10220" s="19">
        <v>3.1327476861509279E-4</v>
      </c>
      <c r="O10220" s="19">
        <v>4.3845678584708593E-2</v>
      </c>
      <c r="P10220" s="50"/>
      <c r="R10220" s="9" t="s">
        <v>0</v>
      </c>
    </row>
    <row r="10221" spans="2:18" x14ac:dyDescent="0.2">
      <c r="B10221" s="25">
        <v>9991</v>
      </c>
      <c r="C10221" s="193">
        <v>0.72454513013639177</v>
      </c>
      <c r="D10221" s="19"/>
      <c r="E10221" s="19">
        <v>0.90201490923082916</v>
      </c>
      <c r="F10221" s="19"/>
      <c r="G10221" s="19">
        <v>0.6296970680752586</v>
      </c>
      <c r="H10221" s="19"/>
      <c r="I10221" s="19">
        <v>0.32200275599684053</v>
      </c>
      <c r="J10221" s="19"/>
      <c r="K10221" s="19">
        <v>0.57052171056040146</v>
      </c>
      <c r="L10221" s="19"/>
      <c r="M10221" s="19"/>
      <c r="N10221" s="19">
        <v>2.8028056936645861E-2</v>
      </c>
      <c r="O10221" s="19">
        <v>0.45999659345291177</v>
      </c>
      <c r="P10221" s="50"/>
      <c r="R10221" s="9" t="s">
        <v>0</v>
      </c>
    </row>
    <row r="10222" spans="2:18" x14ac:dyDescent="0.2">
      <c r="B10222" s="25">
        <v>9992</v>
      </c>
      <c r="C10222" s="193"/>
      <c r="D10222" s="19">
        <v>0.95198772280066868</v>
      </c>
      <c r="E10222" s="19"/>
      <c r="F10222" s="19">
        <v>1.3650179124280866</v>
      </c>
      <c r="G10222" s="19"/>
      <c r="H10222" s="19">
        <v>0.8034311383019328</v>
      </c>
      <c r="I10222" s="19"/>
      <c r="J10222" s="19">
        <v>1.4194863551951256</v>
      </c>
      <c r="K10222" s="19"/>
      <c r="L10222" s="19">
        <v>1.645218076127259</v>
      </c>
      <c r="M10222" s="19"/>
      <c r="N10222" s="19">
        <v>1.5119448020932491</v>
      </c>
      <c r="O10222" s="19"/>
      <c r="P10222" s="50">
        <v>0.62525024443617272</v>
      </c>
      <c r="R10222" s="9" t="s">
        <v>0</v>
      </c>
    </row>
    <row r="10223" spans="2:18" x14ac:dyDescent="0.2">
      <c r="B10223" s="25">
        <v>9993</v>
      </c>
      <c r="C10223" s="193">
        <v>8.9169196222186817E-2</v>
      </c>
      <c r="D10223" s="19"/>
      <c r="E10223" s="19"/>
      <c r="F10223" s="19">
        <v>0.2131365440209359</v>
      </c>
      <c r="G10223" s="19">
        <v>0.56250655751122314</v>
      </c>
      <c r="H10223" s="19"/>
      <c r="I10223" s="19">
        <v>0.41992392148643964</v>
      </c>
      <c r="J10223" s="19"/>
      <c r="K10223" s="19">
        <v>0.13676803401307766</v>
      </c>
      <c r="L10223" s="19"/>
      <c r="M10223" s="19"/>
      <c r="N10223" s="19">
        <v>0.49807088853671022</v>
      </c>
      <c r="O10223" s="19"/>
      <c r="P10223" s="50">
        <v>0.76634823671182883</v>
      </c>
      <c r="R10223" s="9" t="s">
        <v>0</v>
      </c>
    </row>
    <row r="10224" spans="2:18" x14ac:dyDescent="0.2">
      <c r="B10224" s="25">
        <v>9994</v>
      </c>
      <c r="C10224" s="193"/>
      <c r="D10224" s="19">
        <v>0.51662272772401585</v>
      </c>
      <c r="E10224" s="19"/>
      <c r="F10224" s="19">
        <v>0.28584011872093984</v>
      </c>
      <c r="G10224" s="19"/>
      <c r="H10224" s="19">
        <v>1.0224241888201311</v>
      </c>
      <c r="I10224" s="19">
        <v>1.2690920356867851E-2</v>
      </c>
      <c r="J10224" s="19"/>
      <c r="K10224" s="19"/>
      <c r="L10224" s="19">
        <v>0.99333145388670063</v>
      </c>
      <c r="M10224" s="19"/>
      <c r="N10224" s="19">
        <v>1.1298179677177491</v>
      </c>
      <c r="O10224" s="19"/>
      <c r="P10224" s="50">
        <v>1.0489549292610754</v>
      </c>
      <c r="R10224" s="9" t="s">
        <v>0</v>
      </c>
    </row>
    <row r="10225" spans="2:18" x14ac:dyDescent="0.2">
      <c r="B10225" s="25">
        <v>9995</v>
      </c>
      <c r="C10225" s="193">
        <v>1.8012752680687312</v>
      </c>
      <c r="D10225" s="19"/>
      <c r="E10225" s="19">
        <v>1.4324818205352878</v>
      </c>
      <c r="F10225" s="19"/>
      <c r="G10225" s="19">
        <v>1.3383230427857336</v>
      </c>
      <c r="H10225" s="19"/>
      <c r="I10225" s="19">
        <v>1.654786742470497</v>
      </c>
      <c r="J10225" s="19"/>
      <c r="K10225" s="19">
        <v>0.47168387265308465</v>
      </c>
      <c r="L10225" s="19"/>
      <c r="M10225" s="19">
        <v>0.68561913075369474</v>
      </c>
      <c r="N10225" s="19"/>
      <c r="O10225" s="19">
        <v>0.75893126778222475</v>
      </c>
      <c r="P10225" s="50"/>
      <c r="R10225" s="9" t="s">
        <v>0</v>
      </c>
    </row>
    <row r="10226" spans="2:18" x14ac:dyDescent="0.2">
      <c r="B10226" s="25">
        <v>9996</v>
      </c>
      <c r="C10226" s="193"/>
      <c r="D10226" s="19">
        <v>2.6925109159551153</v>
      </c>
      <c r="E10226" s="19"/>
      <c r="F10226" s="19">
        <v>0.54389540597854924</v>
      </c>
      <c r="G10226" s="19"/>
      <c r="H10226" s="19">
        <v>1.7265328334068772</v>
      </c>
      <c r="I10226" s="19"/>
      <c r="J10226" s="19">
        <v>1.5948393628245618</v>
      </c>
      <c r="K10226" s="19"/>
      <c r="L10226" s="19">
        <v>2.345079646359109</v>
      </c>
      <c r="M10226" s="19"/>
      <c r="N10226" s="19">
        <v>2.1027689478289924</v>
      </c>
      <c r="O10226" s="19"/>
      <c r="P10226" s="50">
        <v>1.0798125237539098</v>
      </c>
      <c r="R10226" s="9" t="s">
        <v>0</v>
      </c>
    </row>
    <row r="10227" spans="2:18" x14ac:dyDescent="0.2">
      <c r="B10227" s="25">
        <v>9997</v>
      </c>
      <c r="C10227" s="193">
        <v>3.1198741822226095E-2</v>
      </c>
      <c r="D10227" s="19"/>
      <c r="E10227" s="19"/>
      <c r="F10227" s="19">
        <v>0.82992024140993914</v>
      </c>
      <c r="G10227" s="19"/>
      <c r="H10227" s="19">
        <v>1.6234014167675981</v>
      </c>
      <c r="I10227" s="19"/>
      <c r="J10227" s="19">
        <v>0.39864262971552977</v>
      </c>
      <c r="K10227" s="19"/>
      <c r="L10227" s="19">
        <v>1.2535401443024126</v>
      </c>
      <c r="M10227" s="19"/>
      <c r="N10227" s="19">
        <v>0.98411856472258841</v>
      </c>
      <c r="O10227" s="19"/>
      <c r="P10227" s="50">
        <v>1.01147639511867</v>
      </c>
      <c r="R10227" s="9" t="s">
        <v>0</v>
      </c>
    </row>
    <row r="10228" spans="2:18" x14ac:dyDescent="0.2">
      <c r="B10228" s="25">
        <v>9998</v>
      </c>
      <c r="C10228" s="193"/>
      <c r="D10228" s="19">
        <v>0.40698502864730374</v>
      </c>
      <c r="E10228" s="19"/>
      <c r="F10228" s="19">
        <v>0.10832756314034885</v>
      </c>
      <c r="G10228" s="19"/>
      <c r="H10228" s="19">
        <v>0.37878829267239245</v>
      </c>
      <c r="I10228" s="19"/>
      <c r="J10228" s="19">
        <v>0.55779417274784771</v>
      </c>
      <c r="K10228" s="19"/>
      <c r="L10228" s="19">
        <v>4.9057438595966646E-2</v>
      </c>
      <c r="M10228" s="19"/>
      <c r="N10228" s="19">
        <v>1.6445033014347001</v>
      </c>
      <c r="O10228" s="19">
        <v>0.44800700639042074</v>
      </c>
      <c r="P10228" s="50"/>
      <c r="R10228" s="9" t="s">
        <v>0</v>
      </c>
    </row>
    <row r="10229" spans="2:18" x14ac:dyDescent="0.2">
      <c r="B10229" s="25">
        <v>9999</v>
      </c>
      <c r="C10229" s="193">
        <v>0.21280213411015625</v>
      </c>
      <c r="D10229" s="19"/>
      <c r="E10229" s="19">
        <v>0.41552170584350023</v>
      </c>
      <c r="F10229" s="19"/>
      <c r="G10229" s="19"/>
      <c r="H10229" s="19">
        <v>0.71958494196940437</v>
      </c>
      <c r="I10229" s="19">
        <v>0.15584765467373954</v>
      </c>
      <c r="J10229" s="19"/>
      <c r="K10229" s="19">
        <v>0.81481665324498032</v>
      </c>
      <c r="L10229" s="19"/>
      <c r="M10229" s="19">
        <v>0.37317686211994772</v>
      </c>
      <c r="N10229" s="19"/>
      <c r="O10229" s="19">
        <v>0.53733373987789268</v>
      </c>
      <c r="P10229" s="50"/>
      <c r="R10229" s="9" t="s">
        <v>0</v>
      </c>
    </row>
    <row r="10230" spans="2:18" x14ac:dyDescent="0.2">
      <c r="B10230" s="25">
        <v>10000</v>
      </c>
      <c r="C10230" s="193"/>
      <c r="D10230" s="19">
        <v>1.8754439735941966</v>
      </c>
      <c r="E10230" s="19"/>
      <c r="F10230" s="19">
        <v>1.4993796096942473</v>
      </c>
      <c r="G10230" s="19"/>
      <c r="H10230" s="19">
        <v>1.669192869190661</v>
      </c>
      <c r="I10230" s="19"/>
      <c r="J10230" s="19">
        <v>2.6356392970094569</v>
      </c>
      <c r="K10230" s="19"/>
      <c r="L10230" s="19">
        <v>1.6681743667472879</v>
      </c>
      <c r="M10230" s="19"/>
      <c r="N10230" s="19">
        <v>2.5525913629103747</v>
      </c>
      <c r="O10230" s="19"/>
      <c r="P10230" s="50">
        <v>2.2072949128357267</v>
      </c>
      <c r="R10230" s="9" t="s">
        <v>0</v>
      </c>
    </row>
    <row r="10231" spans="2:18" x14ac:dyDescent="0.2">
      <c r="B10231" s="25">
        <v>10001</v>
      </c>
      <c r="C10231" s="193">
        <v>5.0870095824596874E-2</v>
      </c>
      <c r="D10231" s="19"/>
      <c r="E10231" s="19"/>
      <c r="F10231" s="19">
        <v>0.46416868201690004</v>
      </c>
      <c r="G10231" s="19"/>
      <c r="H10231" s="19">
        <v>0.35963393844205493</v>
      </c>
      <c r="I10231" s="19"/>
      <c r="J10231" s="19">
        <v>0.11225562716991708</v>
      </c>
      <c r="K10231" s="19"/>
      <c r="L10231" s="19">
        <v>8.4589916476235719E-2</v>
      </c>
      <c r="M10231" s="19"/>
      <c r="N10231" s="19">
        <v>4.4680288484331811E-3</v>
      </c>
      <c r="O10231" s="19"/>
      <c r="P10231" s="50">
        <v>0.30598819937276245</v>
      </c>
      <c r="R10231" s="9" t="s">
        <v>0</v>
      </c>
    </row>
    <row r="10232" spans="2:18" x14ac:dyDescent="0.2">
      <c r="B10232" s="25">
        <v>10002</v>
      </c>
      <c r="C10232" s="193">
        <v>0.36992400265951497</v>
      </c>
      <c r="D10232" s="19"/>
      <c r="E10232" s="19"/>
      <c r="F10232" s="19">
        <v>0.35768026578673218</v>
      </c>
      <c r="G10232" s="19">
        <v>0.43160075481498855</v>
      </c>
      <c r="H10232" s="19"/>
      <c r="I10232" s="19"/>
      <c r="J10232" s="19">
        <v>0.88412986407620364</v>
      </c>
      <c r="K10232" s="19"/>
      <c r="L10232" s="19">
        <v>0.28280885752771234</v>
      </c>
      <c r="M10232" s="19"/>
      <c r="N10232" s="19">
        <v>2.1822933365317196E-2</v>
      </c>
      <c r="O10232" s="19"/>
      <c r="P10232" s="50">
        <v>0.46257479531316781</v>
      </c>
      <c r="R10232" s="9" t="s">
        <v>0</v>
      </c>
    </row>
    <row r="10233" spans="2:18" x14ac:dyDescent="0.2">
      <c r="B10233" s="25">
        <v>10003</v>
      </c>
      <c r="C10233" s="193">
        <v>1.9369655500571978</v>
      </c>
      <c r="D10233" s="19"/>
      <c r="E10233" s="19">
        <v>1.8142452342373856</v>
      </c>
      <c r="F10233" s="19"/>
      <c r="G10233" s="19">
        <v>1.7014286237959699</v>
      </c>
      <c r="H10233" s="19"/>
      <c r="I10233" s="19">
        <v>1.4358645151737572</v>
      </c>
      <c r="J10233" s="19"/>
      <c r="K10233" s="19">
        <v>1.828327407020838</v>
      </c>
      <c r="L10233" s="19"/>
      <c r="M10233" s="19">
        <v>1.7695226510066955</v>
      </c>
      <c r="N10233" s="19"/>
      <c r="O10233" s="19">
        <v>1.9668425397125604</v>
      </c>
      <c r="P10233" s="50"/>
      <c r="R10233" s="9" t="s">
        <v>0</v>
      </c>
    </row>
    <row r="10234" spans="2:18" x14ac:dyDescent="0.2">
      <c r="B10234" s="25">
        <v>10004</v>
      </c>
      <c r="C10234" s="193">
        <v>0.98889532196606367</v>
      </c>
      <c r="D10234" s="19"/>
      <c r="E10234" s="19">
        <v>0.54887980887889887</v>
      </c>
      <c r="F10234" s="19"/>
      <c r="G10234" s="19">
        <v>1.4982173943940005</v>
      </c>
      <c r="H10234" s="19"/>
      <c r="I10234" s="19">
        <v>0.61403592063798595</v>
      </c>
      <c r="J10234" s="19"/>
      <c r="K10234" s="19">
        <v>0.68153057702352005</v>
      </c>
      <c r="L10234" s="19"/>
      <c r="M10234" s="19">
        <v>0.12701657643382</v>
      </c>
      <c r="N10234" s="19"/>
      <c r="O10234" s="19">
        <v>1.0356465344083243</v>
      </c>
      <c r="P10234" s="50"/>
      <c r="R10234" s="9" t="s">
        <v>0</v>
      </c>
    </row>
    <row r="10235" spans="2:18" x14ac:dyDescent="0.2">
      <c r="B10235" s="25">
        <v>10005</v>
      </c>
      <c r="C10235" s="193"/>
      <c r="D10235" s="19">
        <v>0.16065979898015856</v>
      </c>
      <c r="E10235" s="19"/>
      <c r="F10235" s="19">
        <v>1.0864843779826399</v>
      </c>
      <c r="G10235" s="19"/>
      <c r="H10235" s="19">
        <v>0.6943657341476458</v>
      </c>
      <c r="I10235" s="19"/>
      <c r="J10235" s="19">
        <v>1.233233516561151</v>
      </c>
      <c r="K10235" s="19"/>
      <c r="L10235" s="19">
        <v>0.42371491193430616</v>
      </c>
      <c r="M10235" s="19"/>
      <c r="N10235" s="19">
        <v>0.25786125266813764</v>
      </c>
      <c r="O10235" s="19"/>
      <c r="P10235" s="50">
        <v>0.76356406948268973</v>
      </c>
      <c r="R10235" s="9" t="s">
        <v>0</v>
      </c>
    </row>
    <row r="10236" spans="2:18" x14ac:dyDescent="0.2">
      <c r="B10236" s="25">
        <v>10006</v>
      </c>
      <c r="C10236" s="193">
        <v>0.19706343311334193</v>
      </c>
      <c r="D10236" s="19"/>
      <c r="E10236" s="19">
        <v>1.0624573568762865</v>
      </c>
      <c r="F10236" s="19"/>
      <c r="G10236" s="19">
        <v>0.56412006810646487</v>
      </c>
      <c r="H10236" s="19"/>
      <c r="I10236" s="19"/>
      <c r="J10236" s="19">
        <v>1.3817378604939006</v>
      </c>
      <c r="K10236" s="19">
        <v>0.14754407680073689</v>
      </c>
      <c r="L10236" s="19"/>
      <c r="M10236" s="19">
        <v>9.6378993597581869E-3</v>
      </c>
      <c r="N10236" s="19"/>
      <c r="O10236" s="19">
        <v>1.3669012640058029</v>
      </c>
      <c r="P10236" s="50"/>
      <c r="R10236" s="9" t="s">
        <v>0</v>
      </c>
    </row>
    <row r="10237" spans="2:18" x14ac:dyDescent="0.2">
      <c r="B10237" s="25">
        <v>10007</v>
      </c>
      <c r="C10237" s="193">
        <v>0.49746881949308519</v>
      </c>
      <c r="D10237" s="19"/>
      <c r="E10237" s="19">
        <v>0.75164851539872635</v>
      </c>
      <c r="F10237" s="19"/>
      <c r="G10237" s="19">
        <v>0.22178715436479737</v>
      </c>
      <c r="H10237" s="19"/>
      <c r="I10237" s="19">
        <v>0.69476797971523696</v>
      </c>
      <c r="J10237" s="19"/>
      <c r="K10237" s="19">
        <v>0.41004881522065778</v>
      </c>
      <c r="L10237" s="19"/>
      <c r="M10237" s="19">
        <v>0.22594221105261325</v>
      </c>
      <c r="N10237" s="19"/>
      <c r="O10237" s="19">
        <v>0.45403997833736925</v>
      </c>
      <c r="P10237" s="50"/>
      <c r="R10237" s="9" t="s">
        <v>0</v>
      </c>
    </row>
    <row r="10238" spans="2:18" x14ac:dyDescent="0.2">
      <c r="B10238" s="25">
        <v>10008</v>
      </c>
      <c r="C10238" s="193"/>
      <c r="D10238" s="19">
        <v>2.6227348500112515</v>
      </c>
      <c r="E10238" s="19"/>
      <c r="F10238" s="19">
        <v>1.0518467389006423</v>
      </c>
      <c r="G10238" s="19"/>
      <c r="H10238" s="19">
        <v>1.3176034537489849</v>
      </c>
      <c r="I10238" s="19"/>
      <c r="J10238" s="19">
        <v>1.16660932881705</v>
      </c>
      <c r="K10238" s="19"/>
      <c r="L10238" s="19">
        <v>2.1102266820711546</v>
      </c>
      <c r="M10238" s="19"/>
      <c r="N10238" s="19">
        <v>1.8605684095344821</v>
      </c>
      <c r="O10238" s="19"/>
      <c r="P10238" s="50">
        <v>1.6801952789355257</v>
      </c>
      <c r="R10238" s="9" t="s">
        <v>0</v>
      </c>
    </row>
    <row r="10239" spans="2:18" x14ac:dyDescent="0.2">
      <c r="B10239" s="25">
        <v>10009</v>
      </c>
      <c r="C10239" s="193">
        <v>0.36005557282160128</v>
      </c>
      <c r="D10239" s="19"/>
      <c r="E10239" s="19">
        <v>4.7737730555309867E-2</v>
      </c>
      <c r="F10239" s="19"/>
      <c r="G10239" s="19">
        <v>0.22620563669704699</v>
      </c>
      <c r="H10239" s="19"/>
      <c r="I10239" s="19">
        <v>0.44208629835748464</v>
      </c>
      <c r="J10239" s="19"/>
      <c r="K10239" s="19">
        <v>0.93158393339115897</v>
      </c>
      <c r="L10239" s="19"/>
      <c r="M10239" s="19">
        <v>0.52635652761792295</v>
      </c>
      <c r="N10239" s="19"/>
      <c r="O10239" s="19">
        <v>1.4566405650960936</v>
      </c>
      <c r="P10239" s="50"/>
      <c r="R10239" s="9" t="s">
        <v>0</v>
      </c>
    </row>
    <row r="10240" spans="2:18" x14ac:dyDescent="0.2">
      <c r="B10240" s="25">
        <v>10010</v>
      </c>
      <c r="C10240" s="193">
        <v>1.252572047530907</v>
      </c>
      <c r="D10240" s="19"/>
      <c r="E10240" s="19">
        <v>0.979779391334758</v>
      </c>
      <c r="F10240" s="19"/>
      <c r="G10240" s="19">
        <v>0.61766010463223997</v>
      </c>
      <c r="H10240" s="19"/>
      <c r="I10240" s="19">
        <v>1.1561793176995978</v>
      </c>
      <c r="J10240" s="19"/>
      <c r="K10240" s="19">
        <v>1.5815703320270693</v>
      </c>
      <c r="L10240" s="19"/>
      <c r="M10240" s="19">
        <v>0.90602224324417457</v>
      </c>
      <c r="N10240" s="19"/>
      <c r="O10240" s="19">
        <v>1.3025630573589957</v>
      </c>
      <c r="P10240" s="50"/>
      <c r="R10240" s="9" t="s">
        <v>0</v>
      </c>
    </row>
    <row r="10241" spans="2:18" x14ac:dyDescent="0.2">
      <c r="B10241" s="25">
        <v>10011</v>
      </c>
      <c r="C10241" s="193">
        <v>1.7434546199562659</v>
      </c>
      <c r="D10241" s="19"/>
      <c r="E10241" s="19">
        <v>0.85732913970255908</v>
      </c>
      <c r="F10241" s="19"/>
      <c r="G10241" s="19">
        <v>0.94007958254607726</v>
      </c>
      <c r="H10241" s="19"/>
      <c r="I10241" s="19">
        <v>0.51493683387653566</v>
      </c>
      <c r="J10241" s="19"/>
      <c r="K10241" s="19">
        <v>0.59150948088516109</v>
      </c>
      <c r="L10241" s="19"/>
      <c r="M10241" s="19">
        <v>0.76569656725757673</v>
      </c>
      <c r="N10241" s="19"/>
      <c r="O10241" s="19">
        <v>1.0210097350620171</v>
      </c>
      <c r="P10241" s="50"/>
      <c r="R10241" s="9" t="s">
        <v>0</v>
      </c>
    </row>
    <row r="10242" spans="2:18" x14ac:dyDescent="0.2">
      <c r="B10242" s="25">
        <v>10012</v>
      </c>
      <c r="C10242" s="193">
        <v>0.94831813202906912</v>
      </c>
      <c r="D10242" s="19"/>
      <c r="E10242" s="19">
        <v>1.0511571515445857</v>
      </c>
      <c r="F10242" s="19"/>
      <c r="G10242" s="19">
        <v>0.9725860980486023</v>
      </c>
      <c r="H10242" s="19"/>
      <c r="I10242" s="19">
        <v>0.57881369926349124</v>
      </c>
      <c r="J10242" s="19"/>
      <c r="K10242" s="19">
        <v>2.1654856373937599</v>
      </c>
      <c r="L10242" s="19"/>
      <c r="M10242" s="19">
        <v>2.0097695693527022</v>
      </c>
      <c r="N10242" s="19"/>
      <c r="O10242" s="19">
        <v>1.0290853568922167</v>
      </c>
      <c r="P10242" s="50"/>
      <c r="R10242" s="9" t="s">
        <v>0</v>
      </c>
    </row>
    <row r="10243" spans="2:18" x14ac:dyDescent="0.2">
      <c r="B10243" s="25">
        <v>10013</v>
      </c>
      <c r="C10243" s="193"/>
      <c r="D10243" s="19">
        <v>0.58523953232795811</v>
      </c>
      <c r="E10243" s="19"/>
      <c r="F10243" s="19">
        <v>1.1032102300436861</v>
      </c>
      <c r="G10243" s="19"/>
      <c r="H10243" s="19">
        <v>0.43716575790537732</v>
      </c>
      <c r="I10243" s="19"/>
      <c r="J10243" s="19">
        <v>0.93069731389461574</v>
      </c>
      <c r="K10243" s="19"/>
      <c r="L10243" s="19">
        <v>0.3737102437620301</v>
      </c>
      <c r="M10243" s="19"/>
      <c r="N10243" s="19">
        <v>1.1365092261889853</v>
      </c>
      <c r="O10243" s="19"/>
      <c r="P10243" s="50">
        <v>0.46622200140463377</v>
      </c>
      <c r="R10243" s="9" t="s">
        <v>0</v>
      </c>
    </row>
    <row r="10244" spans="2:18" x14ac:dyDescent="0.2">
      <c r="B10244" s="25">
        <v>10014</v>
      </c>
      <c r="C10244" s="193">
        <v>0.53405132576297076</v>
      </c>
      <c r="D10244" s="19"/>
      <c r="E10244" s="19">
        <v>0.45264409227620733</v>
      </c>
      <c r="F10244" s="19"/>
      <c r="G10244" s="19">
        <v>0.62017828255655538</v>
      </c>
      <c r="H10244" s="19"/>
      <c r="I10244" s="19">
        <v>2.5723895905609806E-2</v>
      </c>
      <c r="J10244" s="19"/>
      <c r="K10244" s="19"/>
      <c r="L10244" s="19">
        <v>4.3338193543812405E-3</v>
      </c>
      <c r="M10244" s="19">
        <v>0.49324200915444621</v>
      </c>
      <c r="N10244" s="19"/>
      <c r="O10244" s="19">
        <v>0.98697910158242774</v>
      </c>
      <c r="P10244" s="50"/>
      <c r="R10244" s="9" t="s">
        <v>0</v>
      </c>
    </row>
    <row r="10245" spans="2:18" x14ac:dyDescent="0.2">
      <c r="B10245" s="25">
        <v>10015</v>
      </c>
      <c r="C10245" s="193">
        <v>1.2120486082341273</v>
      </c>
      <c r="D10245" s="19"/>
      <c r="E10245" s="19">
        <v>0.82191962807213326</v>
      </c>
      <c r="F10245" s="19"/>
      <c r="G10245" s="19">
        <v>1.0019952061466928</v>
      </c>
      <c r="H10245" s="19"/>
      <c r="I10245" s="19">
        <v>0.73107932279192711</v>
      </c>
      <c r="J10245" s="19"/>
      <c r="K10245" s="19">
        <v>0.85382662148336441</v>
      </c>
      <c r="L10245" s="19"/>
      <c r="M10245" s="19">
        <v>1.1038976858554881</v>
      </c>
      <c r="N10245" s="19"/>
      <c r="O10245" s="19">
        <v>0.79276519433053461</v>
      </c>
      <c r="P10245" s="50"/>
      <c r="R10245" s="9" t="s">
        <v>0</v>
      </c>
    </row>
    <row r="10246" spans="2:18" x14ac:dyDescent="0.2">
      <c r="B10246" s="25">
        <v>10016</v>
      </c>
      <c r="C10246" s="193"/>
      <c r="D10246" s="19">
        <v>1.6954493361053722</v>
      </c>
      <c r="E10246" s="19"/>
      <c r="F10246" s="19">
        <v>0.89310896824628161</v>
      </c>
      <c r="G10246" s="19"/>
      <c r="H10246" s="19">
        <v>1.4009969994587412</v>
      </c>
      <c r="I10246" s="19"/>
      <c r="J10246" s="19">
        <v>1.0901895151455132</v>
      </c>
      <c r="K10246" s="19"/>
      <c r="L10246" s="19">
        <v>0.53222397843379754</v>
      </c>
      <c r="M10246" s="19"/>
      <c r="N10246" s="19">
        <v>1.4628950444227546</v>
      </c>
      <c r="O10246" s="19"/>
      <c r="P10246" s="50">
        <v>1.4597815503484468</v>
      </c>
      <c r="R10246" s="9" t="s">
        <v>0</v>
      </c>
    </row>
    <row r="10247" spans="2:18" x14ac:dyDescent="0.2">
      <c r="B10247" s="25">
        <v>10017</v>
      </c>
      <c r="C10247" s="193">
        <v>0.24604340221442236</v>
      </c>
      <c r="D10247" s="19"/>
      <c r="E10247" s="19">
        <v>0.60835319668597254</v>
      </c>
      <c r="F10247" s="19"/>
      <c r="G10247" s="19"/>
      <c r="H10247" s="19">
        <v>0.16079487053593591</v>
      </c>
      <c r="I10247" s="19">
        <v>8.525124699974522E-2</v>
      </c>
      <c r="J10247" s="19"/>
      <c r="K10247" s="19"/>
      <c r="L10247" s="19">
        <v>0.53859100374390689</v>
      </c>
      <c r="M10247" s="19"/>
      <c r="N10247" s="19">
        <v>0.75356109927336012</v>
      </c>
      <c r="O10247" s="19"/>
      <c r="P10247" s="50">
        <v>0.60687953542673045</v>
      </c>
      <c r="R10247" s="9" t="s">
        <v>0</v>
      </c>
    </row>
    <row r="10248" spans="2:18" x14ac:dyDescent="0.2">
      <c r="B10248" s="25">
        <v>10018</v>
      </c>
      <c r="C10248" s="193">
        <v>0.49099082774890523</v>
      </c>
      <c r="D10248" s="19"/>
      <c r="E10248" s="19">
        <v>1.1072950933351529</v>
      </c>
      <c r="F10248" s="19"/>
      <c r="G10248" s="19"/>
      <c r="H10248" s="19">
        <v>0.3450911875262006</v>
      </c>
      <c r="I10248" s="19">
        <v>1.5712993905047894</v>
      </c>
      <c r="J10248" s="19"/>
      <c r="K10248" s="19">
        <v>0.74517563383404462</v>
      </c>
      <c r="L10248" s="19"/>
      <c r="M10248" s="19">
        <v>1.0461142988536805</v>
      </c>
      <c r="N10248" s="19"/>
      <c r="O10248" s="19">
        <v>0.5374102694611651</v>
      </c>
      <c r="P10248" s="50"/>
      <c r="R10248" s="9" t="s">
        <v>0</v>
      </c>
    </row>
    <row r="10249" spans="2:18" x14ac:dyDescent="0.2">
      <c r="B10249" s="25">
        <v>10019</v>
      </c>
      <c r="C10249" s="193">
        <v>0.63916187146441827</v>
      </c>
      <c r="D10249" s="19"/>
      <c r="E10249" s="19">
        <v>0.17303624862911343</v>
      </c>
      <c r="F10249" s="19"/>
      <c r="G10249" s="19">
        <v>0.8307433674531699</v>
      </c>
      <c r="H10249" s="19"/>
      <c r="I10249" s="19">
        <v>1.2321167492496532</v>
      </c>
      <c r="J10249" s="19"/>
      <c r="K10249" s="19">
        <v>0.43827204395603087</v>
      </c>
      <c r="L10249" s="19"/>
      <c r="M10249" s="19">
        <v>0.61693916676535132</v>
      </c>
      <c r="N10249" s="19"/>
      <c r="O10249" s="19"/>
      <c r="P10249" s="50">
        <v>0.58186905396936706</v>
      </c>
      <c r="R10249" s="9" t="s">
        <v>0</v>
      </c>
    </row>
    <row r="10250" spans="2:18" x14ac:dyDescent="0.2">
      <c r="B10250" s="25">
        <v>10020</v>
      </c>
      <c r="C10250" s="193">
        <v>0.43831571584557671</v>
      </c>
      <c r="D10250" s="19"/>
      <c r="E10250" s="19">
        <v>0.46199662094678939</v>
      </c>
      <c r="F10250" s="19"/>
      <c r="G10250" s="19">
        <v>1.2822270687462916</v>
      </c>
      <c r="H10250" s="19"/>
      <c r="I10250" s="19"/>
      <c r="J10250" s="19">
        <v>0.21317614525898132</v>
      </c>
      <c r="K10250" s="19">
        <v>0.49784319300268842</v>
      </c>
      <c r="L10250" s="19"/>
      <c r="M10250" s="19">
        <v>0.98518847695955214</v>
      </c>
      <c r="N10250" s="19"/>
      <c r="O10250" s="19">
        <v>0.34019742588055307</v>
      </c>
      <c r="P10250" s="50"/>
      <c r="R10250" s="9" t="s">
        <v>0</v>
      </c>
    </row>
    <row r="10251" spans="2:18" x14ac:dyDescent="0.2">
      <c r="B10251" s="25">
        <v>10021</v>
      </c>
      <c r="C10251" s="193">
        <v>0.23064725038343101</v>
      </c>
      <c r="D10251" s="19"/>
      <c r="E10251" s="19">
        <v>0.48105191391777813</v>
      </c>
      <c r="F10251" s="19"/>
      <c r="G10251" s="19">
        <v>0.25009490889915775</v>
      </c>
      <c r="H10251" s="19"/>
      <c r="I10251" s="19">
        <v>0.31884367607336128</v>
      </c>
      <c r="J10251" s="19"/>
      <c r="K10251" s="19"/>
      <c r="L10251" s="19">
        <v>0.29234190380957387</v>
      </c>
      <c r="M10251" s="19">
        <v>0.54133785608003193</v>
      </c>
      <c r="N10251" s="19"/>
      <c r="O10251" s="19">
        <v>0.59630795310456319</v>
      </c>
      <c r="P10251" s="50"/>
      <c r="R10251" s="9" t="s">
        <v>0</v>
      </c>
    </row>
    <row r="10252" spans="2:18" x14ac:dyDescent="0.2">
      <c r="B10252" s="25">
        <v>10022</v>
      </c>
      <c r="C10252" s="193"/>
      <c r="D10252" s="19">
        <v>1.3148849486627139</v>
      </c>
      <c r="E10252" s="19"/>
      <c r="F10252" s="19">
        <v>2.0784349263169069</v>
      </c>
      <c r="G10252" s="19"/>
      <c r="H10252" s="19">
        <v>1.4342180702531788</v>
      </c>
      <c r="I10252" s="19"/>
      <c r="J10252" s="19">
        <v>0.79592668950232126</v>
      </c>
      <c r="K10252" s="19"/>
      <c r="L10252" s="19">
        <v>0.81481412556177379</v>
      </c>
      <c r="M10252" s="19"/>
      <c r="N10252" s="19">
        <v>1.149550322658226</v>
      </c>
      <c r="O10252" s="19"/>
      <c r="P10252" s="50">
        <v>0.83502978285925922</v>
      </c>
      <c r="R10252" s="9" t="s">
        <v>0</v>
      </c>
    </row>
    <row r="10253" spans="2:18" x14ac:dyDescent="0.2">
      <c r="B10253" s="25">
        <v>10023</v>
      </c>
      <c r="C10253" s="193">
        <v>4.1144005907784283E-4</v>
      </c>
      <c r="D10253" s="19"/>
      <c r="E10253" s="19">
        <v>1.3266842553514819</v>
      </c>
      <c r="F10253" s="19"/>
      <c r="G10253" s="19">
        <v>0.46171461999316571</v>
      </c>
      <c r="H10253" s="19"/>
      <c r="I10253" s="19">
        <v>1.2454978960661656</v>
      </c>
      <c r="J10253" s="19"/>
      <c r="K10253" s="19">
        <v>0.96801288598493751</v>
      </c>
      <c r="L10253" s="19"/>
      <c r="M10253" s="19">
        <v>0.64492737767892949</v>
      </c>
      <c r="N10253" s="19"/>
      <c r="O10253" s="19">
        <v>1.172597136037123</v>
      </c>
      <c r="P10253" s="50"/>
      <c r="R10253" s="9" t="s">
        <v>0</v>
      </c>
    </row>
    <row r="10254" spans="2:18" x14ac:dyDescent="0.2">
      <c r="B10254" s="25">
        <v>10024</v>
      </c>
      <c r="C10254" s="193">
        <v>0.62382034541113507</v>
      </c>
      <c r="D10254" s="19"/>
      <c r="E10254" s="19">
        <v>0.29588123219471513</v>
      </c>
      <c r="F10254" s="19"/>
      <c r="G10254" s="19">
        <v>1.074523551268157</v>
      </c>
      <c r="H10254" s="19"/>
      <c r="I10254" s="19">
        <v>0.19833090356764974</v>
      </c>
      <c r="J10254" s="19"/>
      <c r="K10254" s="19">
        <v>0.80814573598682415</v>
      </c>
      <c r="L10254" s="19"/>
      <c r="M10254" s="19">
        <v>1.0305804366149107</v>
      </c>
      <c r="N10254" s="19"/>
      <c r="O10254" s="19">
        <v>2.6733575384536572E-2</v>
      </c>
      <c r="P10254" s="50"/>
      <c r="R10254" s="9" t="s">
        <v>0</v>
      </c>
    </row>
    <row r="10255" spans="2:18" x14ac:dyDescent="0.2">
      <c r="B10255" s="25">
        <v>10025</v>
      </c>
      <c r="C10255" s="193">
        <v>0.8725937368128226</v>
      </c>
      <c r="D10255" s="19"/>
      <c r="E10255" s="19">
        <v>0.83654472839027083</v>
      </c>
      <c r="F10255" s="19"/>
      <c r="G10255" s="19"/>
      <c r="H10255" s="19">
        <v>0.24808246878063278</v>
      </c>
      <c r="I10255" s="19">
        <v>0.19130595167237002</v>
      </c>
      <c r="J10255" s="19"/>
      <c r="K10255" s="19"/>
      <c r="L10255" s="19">
        <v>0.21870481880420239</v>
      </c>
      <c r="M10255" s="19">
        <v>0.86832360744797388</v>
      </c>
      <c r="N10255" s="19"/>
      <c r="O10255" s="19">
        <v>0.50104450881265861</v>
      </c>
      <c r="P10255" s="50"/>
      <c r="R10255" s="9" t="s">
        <v>0</v>
      </c>
    </row>
    <row r="10256" spans="2:18" x14ac:dyDescent="0.2">
      <c r="B10256" s="25">
        <v>10026</v>
      </c>
      <c r="C10256" s="193">
        <v>0.6572158211348984</v>
      </c>
      <c r="D10256" s="19"/>
      <c r="E10256" s="19">
        <v>1.2993587536191491</v>
      </c>
      <c r="F10256" s="19"/>
      <c r="G10256" s="19">
        <v>0.1095824098990926</v>
      </c>
      <c r="H10256" s="19"/>
      <c r="I10256" s="19">
        <v>0.41091642852045213</v>
      </c>
      <c r="J10256" s="19"/>
      <c r="K10256" s="19">
        <v>7.0633512327753792E-2</v>
      </c>
      <c r="L10256" s="19"/>
      <c r="M10256" s="19"/>
      <c r="N10256" s="19">
        <v>0.15033584063668229</v>
      </c>
      <c r="O10256" s="19"/>
      <c r="P10256" s="50">
        <v>0.35339498191149649</v>
      </c>
      <c r="R10256" s="9" t="s">
        <v>0</v>
      </c>
    </row>
    <row r="10257" spans="2:18" x14ac:dyDescent="0.2">
      <c r="B10257" s="25">
        <v>10027</v>
      </c>
      <c r="C10257" s="193"/>
      <c r="D10257" s="19">
        <v>0.24180658244442091</v>
      </c>
      <c r="E10257" s="19"/>
      <c r="F10257" s="19">
        <v>1.5585968092447866E-3</v>
      </c>
      <c r="G10257" s="19"/>
      <c r="H10257" s="19">
        <v>1.0325172074760978</v>
      </c>
      <c r="I10257" s="19">
        <v>0.7472292046369956</v>
      </c>
      <c r="J10257" s="19"/>
      <c r="K10257" s="19"/>
      <c r="L10257" s="19">
        <v>0.246130579623204</v>
      </c>
      <c r="M10257" s="19">
        <v>0.77190244966400046</v>
      </c>
      <c r="N10257" s="19"/>
      <c r="O10257" s="19"/>
      <c r="P10257" s="50">
        <v>0.25343411417885398</v>
      </c>
      <c r="R10257" s="9" t="s">
        <v>0</v>
      </c>
    </row>
    <row r="10258" spans="2:18" x14ac:dyDescent="0.2">
      <c r="B10258" s="25">
        <v>10028</v>
      </c>
      <c r="C10258" s="193"/>
      <c r="D10258" s="19">
        <v>0.63944479886478334</v>
      </c>
      <c r="E10258" s="19"/>
      <c r="F10258" s="19">
        <v>0.8448899346327412</v>
      </c>
      <c r="G10258" s="19"/>
      <c r="H10258" s="19">
        <v>0.65433559327494473</v>
      </c>
      <c r="I10258" s="19">
        <v>0.35197087294737789</v>
      </c>
      <c r="J10258" s="19"/>
      <c r="K10258" s="19"/>
      <c r="L10258" s="19">
        <v>7.6154955991443368E-2</v>
      </c>
      <c r="M10258" s="19">
        <v>2.8296489391869419E-4</v>
      </c>
      <c r="N10258" s="19"/>
      <c r="O10258" s="19"/>
      <c r="P10258" s="50">
        <v>0.35824926067620216</v>
      </c>
      <c r="R10258" s="9" t="s">
        <v>0</v>
      </c>
    </row>
    <row r="10259" spans="2:18" x14ac:dyDescent="0.2">
      <c r="B10259" s="25">
        <v>10029</v>
      </c>
      <c r="C10259" s="193">
        <v>0.16448952022730406</v>
      </c>
      <c r="D10259" s="19"/>
      <c r="E10259" s="19">
        <v>0.14224566259842861</v>
      </c>
      <c r="F10259" s="19"/>
      <c r="G10259" s="19"/>
      <c r="H10259" s="19">
        <v>6.0355644529085624E-3</v>
      </c>
      <c r="I10259" s="19"/>
      <c r="J10259" s="19">
        <v>0.35013737295888359</v>
      </c>
      <c r="K10259" s="19">
        <v>1.1474810311826</v>
      </c>
      <c r="L10259" s="19"/>
      <c r="M10259" s="19"/>
      <c r="N10259" s="19">
        <v>0.61103827914739439</v>
      </c>
      <c r="O10259" s="19">
        <v>6.6298339712084181E-2</v>
      </c>
      <c r="P10259" s="50"/>
      <c r="R10259" s="9" t="s">
        <v>0</v>
      </c>
    </row>
    <row r="10260" spans="2:18" x14ac:dyDescent="0.2">
      <c r="B10260" s="25">
        <v>10030</v>
      </c>
      <c r="C10260" s="193">
        <v>0.19820779903756672</v>
      </c>
      <c r="D10260" s="19"/>
      <c r="E10260" s="19">
        <v>1.0741498499189994</v>
      </c>
      <c r="F10260" s="19"/>
      <c r="G10260" s="19">
        <v>0.70013578041241509</v>
      </c>
      <c r="H10260" s="19"/>
      <c r="I10260" s="19">
        <v>0.62901859024663009</v>
      </c>
      <c r="J10260" s="19"/>
      <c r="K10260" s="19"/>
      <c r="L10260" s="19">
        <v>0.21860105804890642</v>
      </c>
      <c r="M10260" s="19">
        <v>0.5855339218620107</v>
      </c>
      <c r="N10260" s="19"/>
      <c r="O10260" s="19">
        <v>0.97512647722428325</v>
      </c>
      <c r="P10260" s="50"/>
      <c r="R10260" s="9" t="s">
        <v>0</v>
      </c>
    </row>
    <row r="10261" spans="2:18" x14ac:dyDescent="0.2">
      <c r="B10261" s="25">
        <v>10031</v>
      </c>
      <c r="C10261" s="193"/>
      <c r="D10261" s="19">
        <v>2.214002958472999</v>
      </c>
      <c r="E10261" s="19"/>
      <c r="F10261" s="19">
        <v>2.7736068525702646</v>
      </c>
      <c r="G10261" s="19"/>
      <c r="H10261" s="19">
        <v>2.1371132105512771</v>
      </c>
      <c r="I10261" s="19"/>
      <c r="J10261" s="19">
        <v>2.3786495244301955</v>
      </c>
      <c r="K10261" s="19"/>
      <c r="L10261" s="19">
        <v>2.3537328740707797</v>
      </c>
      <c r="M10261" s="19"/>
      <c r="N10261" s="19">
        <v>2.8468173175975098</v>
      </c>
      <c r="O10261" s="19"/>
      <c r="P10261" s="50">
        <v>2.6921504273443597</v>
      </c>
      <c r="R10261" s="9" t="s">
        <v>0</v>
      </c>
    </row>
    <row r="10262" spans="2:18" x14ac:dyDescent="0.2">
      <c r="B10262" s="25">
        <v>10032</v>
      </c>
      <c r="C10262" s="193">
        <v>0.7725125403312959</v>
      </c>
      <c r="D10262" s="19"/>
      <c r="E10262" s="19"/>
      <c r="F10262" s="19">
        <v>0.83485436072980368</v>
      </c>
      <c r="G10262" s="19">
        <v>0.43028150815126115</v>
      </c>
      <c r="H10262" s="19"/>
      <c r="I10262" s="19"/>
      <c r="J10262" s="19">
        <v>6.6775968738746846E-2</v>
      </c>
      <c r="K10262" s="19"/>
      <c r="L10262" s="19">
        <v>0.46931605447636604</v>
      </c>
      <c r="M10262" s="19"/>
      <c r="N10262" s="19">
        <v>6.2059212943648731E-2</v>
      </c>
      <c r="O10262" s="19"/>
      <c r="P10262" s="50">
        <v>0.40256037829323604</v>
      </c>
      <c r="R10262" s="9" t="s">
        <v>0</v>
      </c>
    </row>
    <row r="10263" spans="2:18" x14ac:dyDescent="0.2">
      <c r="B10263" s="25">
        <v>10033</v>
      </c>
      <c r="C10263" s="193">
        <v>1.2708590734611831</v>
      </c>
      <c r="D10263" s="19"/>
      <c r="E10263" s="19">
        <v>0.55154686206398496</v>
      </c>
      <c r="F10263" s="19"/>
      <c r="G10263" s="19">
        <v>1.0596341889141863</v>
      </c>
      <c r="H10263" s="19"/>
      <c r="I10263" s="19">
        <v>1.1832916915613485</v>
      </c>
      <c r="J10263" s="19"/>
      <c r="K10263" s="19">
        <v>1.4917980170061502</v>
      </c>
      <c r="L10263" s="19"/>
      <c r="M10263" s="19">
        <v>0.8685542649463881</v>
      </c>
      <c r="N10263" s="19"/>
      <c r="O10263" s="19">
        <v>0.9033082217920152</v>
      </c>
      <c r="P10263" s="50"/>
      <c r="R10263" s="9" t="s">
        <v>0</v>
      </c>
    </row>
    <row r="10264" spans="2:18" x14ac:dyDescent="0.2">
      <c r="B10264" s="25">
        <v>10034</v>
      </c>
      <c r="C10264" s="193">
        <v>0.39951110447648802</v>
      </c>
      <c r="D10264" s="19"/>
      <c r="E10264" s="19">
        <v>0.71846390062887655</v>
      </c>
      <c r="F10264" s="19"/>
      <c r="G10264" s="19">
        <v>0.37131494843973833</v>
      </c>
      <c r="H10264" s="19"/>
      <c r="I10264" s="19">
        <v>0.96015636389043924</v>
      </c>
      <c r="J10264" s="19"/>
      <c r="K10264" s="19">
        <v>0.27397535185478988</v>
      </c>
      <c r="L10264" s="19"/>
      <c r="M10264" s="19">
        <v>0.63016955185731693</v>
      </c>
      <c r="N10264" s="19"/>
      <c r="O10264" s="19">
        <v>0.95644467007315059</v>
      </c>
      <c r="P10264" s="50"/>
      <c r="R10264" s="9" t="s">
        <v>0</v>
      </c>
    </row>
    <row r="10265" spans="2:18" x14ac:dyDescent="0.2">
      <c r="B10265" s="25">
        <v>10035</v>
      </c>
      <c r="C10265" s="193">
        <v>0.71825740851844355</v>
      </c>
      <c r="D10265" s="19"/>
      <c r="E10265" s="19"/>
      <c r="F10265" s="19">
        <v>4.8300619449329167E-2</v>
      </c>
      <c r="G10265" s="19">
        <v>0.45706143980754288</v>
      </c>
      <c r="H10265" s="19"/>
      <c r="I10265" s="19">
        <v>0.16375592495082711</v>
      </c>
      <c r="J10265" s="19"/>
      <c r="K10265" s="19">
        <v>0.60401551443561785</v>
      </c>
      <c r="L10265" s="19"/>
      <c r="M10265" s="19">
        <v>0.64492243043438524</v>
      </c>
      <c r="N10265" s="19"/>
      <c r="O10265" s="19">
        <v>0.33500523373572805</v>
      </c>
      <c r="P10265" s="50"/>
      <c r="R10265" s="9" t="s">
        <v>0</v>
      </c>
    </row>
    <row r="10266" spans="2:18" x14ac:dyDescent="0.2">
      <c r="B10266" s="25">
        <v>10036</v>
      </c>
      <c r="C10266" s="193"/>
      <c r="D10266" s="19">
        <v>1.1550145587218192</v>
      </c>
      <c r="E10266" s="19"/>
      <c r="F10266" s="19">
        <v>0.78641326841808645</v>
      </c>
      <c r="G10266" s="19">
        <v>0.12577463422852303</v>
      </c>
      <c r="H10266" s="19"/>
      <c r="I10266" s="19">
        <v>0.22091533643723435</v>
      </c>
      <c r="J10266" s="19"/>
      <c r="K10266" s="19"/>
      <c r="L10266" s="19">
        <v>0.51592579879935363</v>
      </c>
      <c r="M10266" s="19">
        <v>0.16055891885817797</v>
      </c>
      <c r="N10266" s="19"/>
      <c r="O10266" s="19">
        <v>1.0703270110153971</v>
      </c>
      <c r="P10266" s="50"/>
      <c r="R10266" s="9" t="s">
        <v>0</v>
      </c>
    </row>
    <row r="10267" spans="2:18" x14ac:dyDescent="0.2">
      <c r="B10267" s="25">
        <v>10037</v>
      </c>
      <c r="C10267" s="193">
        <v>0.3784463354572204</v>
      </c>
      <c r="D10267" s="19"/>
      <c r="E10267" s="19"/>
      <c r="F10267" s="19">
        <v>1.1315113094598934</v>
      </c>
      <c r="G10267" s="19"/>
      <c r="H10267" s="19">
        <v>0.49192643657308305</v>
      </c>
      <c r="I10267" s="19"/>
      <c r="J10267" s="19">
        <v>0.68061872395770695</v>
      </c>
      <c r="K10267" s="19"/>
      <c r="L10267" s="19">
        <v>0.9514731413616101</v>
      </c>
      <c r="M10267" s="19">
        <v>0.43585112502712825</v>
      </c>
      <c r="N10267" s="19"/>
      <c r="O10267" s="19"/>
      <c r="P10267" s="50">
        <v>4.4244862655722925E-3</v>
      </c>
      <c r="R10267" s="9" t="s">
        <v>0</v>
      </c>
    </row>
    <row r="10268" spans="2:18" x14ac:dyDescent="0.2">
      <c r="B10268" s="25">
        <v>10038</v>
      </c>
      <c r="C10268" s="193">
        <v>1.0842247970020726</v>
      </c>
      <c r="D10268" s="19"/>
      <c r="E10268" s="19">
        <v>1.8645653844405656</v>
      </c>
      <c r="F10268" s="19"/>
      <c r="G10268" s="19">
        <v>0.82724251629578804</v>
      </c>
      <c r="H10268" s="19"/>
      <c r="I10268" s="19">
        <v>0.95941092361073654</v>
      </c>
      <c r="J10268" s="19"/>
      <c r="K10268" s="19">
        <v>0.74246953474429067</v>
      </c>
      <c r="L10268" s="19"/>
      <c r="M10268" s="19">
        <v>0.66192869470971438</v>
      </c>
      <c r="N10268" s="19"/>
      <c r="O10268" s="19">
        <v>2.1181716332712726</v>
      </c>
      <c r="P10268" s="50"/>
      <c r="R10268" s="9" t="s">
        <v>0</v>
      </c>
    </row>
    <row r="10269" spans="2:18" x14ac:dyDescent="0.2">
      <c r="B10269" s="25">
        <v>10039</v>
      </c>
      <c r="C10269" s="193">
        <v>0.34701611687042139</v>
      </c>
      <c r="D10269" s="19"/>
      <c r="E10269" s="19"/>
      <c r="F10269" s="19">
        <v>3.0928513077168609E-3</v>
      </c>
      <c r="G10269" s="19">
        <v>0.28659468794302007</v>
      </c>
      <c r="H10269" s="19"/>
      <c r="I10269" s="19">
        <v>1.08225081287766</v>
      </c>
      <c r="J10269" s="19"/>
      <c r="K10269" s="19"/>
      <c r="L10269" s="19">
        <v>0.45072217847808194</v>
      </c>
      <c r="M10269" s="19">
        <v>0.83516035410724188</v>
      </c>
      <c r="N10269" s="19"/>
      <c r="O10269" s="19">
        <v>5.2245517012949487E-2</v>
      </c>
      <c r="P10269" s="50"/>
      <c r="R10269" s="9" t="s">
        <v>0</v>
      </c>
    </row>
    <row r="10270" spans="2:18" x14ac:dyDescent="0.2">
      <c r="B10270" s="25">
        <v>10040</v>
      </c>
      <c r="C10270" s="193"/>
      <c r="D10270" s="19">
        <v>0.4213512622426977</v>
      </c>
      <c r="E10270" s="19">
        <v>3.1916133041823933E-2</v>
      </c>
      <c r="F10270" s="19"/>
      <c r="G10270" s="19">
        <v>9.9558965195077717E-2</v>
      </c>
      <c r="H10270" s="19"/>
      <c r="I10270" s="19"/>
      <c r="J10270" s="19">
        <v>0.67528892052234746</v>
      </c>
      <c r="K10270" s="19"/>
      <c r="L10270" s="19">
        <v>0.39919250603712381</v>
      </c>
      <c r="M10270" s="19">
        <v>2.1321709975396692E-2</v>
      </c>
      <c r="N10270" s="19"/>
      <c r="O10270" s="19"/>
      <c r="P10270" s="50">
        <v>0.12634063517572494</v>
      </c>
      <c r="R10270" s="9" t="s">
        <v>0</v>
      </c>
    </row>
    <row r="10271" spans="2:18" x14ac:dyDescent="0.2">
      <c r="B10271" s="25">
        <v>10041</v>
      </c>
      <c r="C10271" s="193">
        <v>7.5622119889107595E-2</v>
      </c>
      <c r="D10271" s="19"/>
      <c r="E10271" s="19">
        <v>0.82355689403046184</v>
      </c>
      <c r="F10271" s="19"/>
      <c r="G10271" s="19">
        <v>0.25908316466465525</v>
      </c>
      <c r="H10271" s="19"/>
      <c r="I10271" s="19">
        <v>0.88128221051240652</v>
      </c>
      <c r="J10271" s="19"/>
      <c r="K10271" s="19">
        <v>0.16333994481880149</v>
      </c>
      <c r="L10271" s="19"/>
      <c r="M10271" s="19">
        <v>0.53572089265225542</v>
      </c>
      <c r="N10271" s="19"/>
      <c r="O10271" s="19">
        <v>0.68890206853569791</v>
      </c>
      <c r="P10271" s="50"/>
      <c r="R10271" s="9" t="s">
        <v>0</v>
      </c>
    </row>
    <row r="10272" spans="2:18" x14ac:dyDescent="0.2">
      <c r="B10272" s="25">
        <v>10042</v>
      </c>
      <c r="C10272" s="193">
        <v>0.15425833975528941</v>
      </c>
      <c r="D10272" s="19"/>
      <c r="E10272" s="19"/>
      <c r="F10272" s="19">
        <v>0.19618355380930186</v>
      </c>
      <c r="G10272" s="19"/>
      <c r="H10272" s="19">
        <v>0.69772590413730962</v>
      </c>
      <c r="I10272" s="19"/>
      <c r="J10272" s="19">
        <v>0.49061472256668159</v>
      </c>
      <c r="K10272" s="19">
        <v>0.39273248375731529</v>
      </c>
      <c r="L10272" s="19"/>
      <c r="M10272" s="19"/>
      <c r="N10272" s="19">
        <v>0.27716002075275825</v>
      </c>
      <c r="O10272" s="19"/>
      <c r="P10272" s="50">
        <v>0.27432104228121734</v>
      </c>
      <c r="R10272" s="9" t="s">
        <v>0</v>
      </c>
    </row>
    <row r="10273" spans="2:18" x14ac:dyDescent="0.2">
      <c r="B10273" s="25">
        <v>10043</v>
      </c>
      <c r="C10273" s="193">
        <v>0.62288625204384829</v>
      </c>
      <c r="D10273" s="19"/>
      <c r="E10273" s="19">
        <v>2.0028853676250864</v>
      </c>
      <c r="F10273" s="19"/>
      <c r="G10273" s="19">
        <v>0.52155024282792573</v>
      </c>
      <c r="H10273" s="19"/>
      <c r="I10273" s="19">
        <v>0.7819808709842867</v>
      </c>
      <c r="J10273" s="19"/>
      <c r="K10273" s="19">
        <v>0.801120662240284</v>
      </c>
      <c r="L10273" s="19"/>
      <c r="M10273" s="19">
        <v>1.3623371841073133</v>
      </c>
      <c r="N10273" s="19"/>
      <c r="O10273" s="19">
        <v>0.82256407485999528</v>
      </c>
      <c r="P10273" s="50"/>
      <c r="R10273" s="9" t="s">
        <v>0</v>
      </c>
    </row>
    <row r="10274" spans="2:18" x14ac:dyDescent="0.2">
      <c r="B10274" s="25">
        <v>10044</v>
      </c>
      <c r="C10274" s="193"/>
      <c r="D10274" s="19">
        <v>0.43757670870232873</v>
      </c>
      <c r="E10274" s="19">
        <v>1.6778470762131532E-2</v>
      </c>
      <c r="F10274" s="19"/>
      <c r="G10274" s="19"/>
      <c r="H10274" s="19">
        <v>0.408740560055394</v>
      </c>
      <c r="I10274" s="19"/>
      <c r="J10274" s="19">
        <v>0.93438052319349951</v>
      </c>
      <c r="K10274" s="19">
        <v>0.21797949494249744</v>
      </c>
      <c r="L10274" s="19"/>
      <c r="M10274" s="19"/>
      <c r="N10274" s="19">
        <v>0.172792478112273</v>
      </c>
      <c r="O10274" s="19"/>
      <c r="P10274" s="50">
        <v>0.3273580817798129</v>
      </c>
      <c r="R10274" s="9" t="s">
        <v>0</v>
      </c>
    </row>
    <row r="10275" spans="2:18" x14ac:dyDescent="0.2">
      <c r="B10275" s="25">
        <v>10045</v>
      </c>
      <c r="C10275" s="193">
        <v>1.2758601296440166</v>
      </c>
      <c r="D10275" s="19"/>
      <c r="E10275" s="19">
        <v>1.9609495502656882</v>
      </c>
      <c r="F10275" s="19"/>
      <c r="G10275" s="19">
        <v>1.4512790936770863</v>
      </c>
      <c r="H10275" s="19"/>
      <c r="I10275" s="19">
        <v>1.7375428810287665</v>
      </c>
      <c r="J10275" s="19"/>
      <c r="K10275" s="19">
        <v>0.93598140271342034</v>
      </c>
      <c r="L10275" s="19"/>
      <c r="M10275" s="19">
        <v>1.0790172891915175</v>
      </c>
      <c r="N10275" s="19"/>
      <c r="O10275" s="19">
        <v>1.602645505803203</v>
      </c>
      <c r="P10275" s="50"/>
      <c r="R10275" s="9" t="s">
        <v>0</v>
      </c>
    </row>
    <row r="10276" spans="2:18" x14ac:dyDescent="0.2">
      <c r="B10276" s="25">
        <v>10046</v>
      </c>
      <c r="C10276" s="193"/>
      <c r="D10276" s="19">
        <v>0.26363926079911193</v>
      </c>
      <c r="E10276" s="19">
        <v>0.33403057128902541</v>
      </c>
      <c r="F10276" s="19"/>
      <c r="G10276" s="19">
        <v>0.22074146158564731</v>
      </c>
      <c r="H10276" s="19"/>
      <c r="I10276" s="19">
        <v>0.20238596031186382</v>
      </c>
      <c r="J10276" s="19"/>
      <c r="K10276" s="19"/>
      <c r="L10276" s="19">
        <v>5.4358043736062601E-4</v>
      </c>
      <c r="M10276" s="19">
        <v>0.17168817494283836</v>
      </c>
      <c r="N10276" s="19"/>
      <c r="O10276" s="19"/>
      <c r="P10276" s="50">
        <v>4.1324686725013465E-2</v>
      </c>
      <c r="R10276" s="9" t="s">
        <v>0</v>
      </c>
    </row>
    <row r="10277" spans="2:18" x14ac:dyDescent="0.2">
      <c r="B10277" s="25">
        <v>10047</v>
      </c>
      <c r="C10277" s="193"/>
      <c r="D10277" s="19">
        <v>1.2408348660635007</v>
      </c>
      <c r="E10277" s="19"/>
      <c r="F10277" s="19">
        <v>0.21943656661119559</v>
      </c>
      <c r="G10277" s="19"/>
      <c r="H10277" s="19">
        <v>0.76350970834030263</v>
      </c>
      <c r="I10277" s="19"/>
      <c r="J10277" s="19">
        <v>0.56566435487144329</v>
      </c>
      <c r="K10277" s="19"/>
      <c r="L10277" s="19">
        <v>0.79572240411135087</v>
      </c>
      <c r="M10277" s="19"/>
      <c r="N10277" s="19">
        <v>2.4208480402126167</v>
      </c>
      <c r="O10277" s="19"/>
      <c r="P10277" s="50">
        <v>0.59730824320725562</v>
      </c>
      <c r="R10277" s="9" t="s">
        <v>0</v>
      </c>
    </row>
    <row r="10278" spans="2:18" x14ac:dyDescent="0.2">
      <c r="B10278" s="25">
        <v>10048</v>
      </c>
      <c r="C10278" s="193"/>
      <c r="D10278" s="19">
        <v>0.47535961229351431</v>
      </c>
      <c r="E10278" s="19"/>
      <c r="F10278" s="19">
        <v>1.099757472379439</v>
      </c>
      <c r="G10278" s="19"/>
      <c r="H10278" s="19">
        <v>0.91111495183775393</v>
      </c>
      <c r="I10278" s="19"/>
      <c r="J10278" s="19">
        <v>1.6857182419138004</v>
      </c>
      <c r="K10278" s="19"/>
      <c r="L10278" s="19">
        <v>1.7622240293501072</v>
      </c>
      <c r="M10278" s="19"/>
      <c r="N10278" s="19">
        <v>0.85444077542041164</v>
      </c>
      <c r="O10278" s="19"/>
      <c r="P10278" s="50">
        <v>0.92205447237205218</v>
      </c>
      <c r="R10278" s="9" t="s">
        <v>0</v>
      </c>
    </row>
    <row r="10279" spans="2:18" x14ac:dyDescent="0.2">
      <c r="B10279" s="25">
        <v>10049</v>
      </c>
      <c r="C10279" s="193">
        <v>1.0866292267629167</v>
      </c>
      <c r="D10279" s="19"/>
      <c r="E10279" s="19">
        <v>0.57301026514117803</v>
      </c>
      <c r="F10279" s="19"/>
      <c r="G10279" s="19"/>
      <c r="H10279" s="19">
        <v>0.35172627096969356</v>
      </c>
      <c r="I10279" s="19">
        <v>0.17813525580155123</v>
      </c>
      <c r="J10279" s="19"/>
      <c r="K10279" s="19"/>
      <c r="L10279" s="19">
        <v>0.40392422021475827</v>
      </c>
      <c r="M10279" s="19"/>
      <c r="N10279" s="19">
        <v>0.39303781524772208</v>
      </c>
      <c r="O10279" s="19"/>
      <c r="P10279" s="50">
        <v>0.27322622709699029</v>
      </c>
      <c r="R10279" s="9" t="s">
        <v>0</v>
      </c>
    </row>
    <row r="10280" spans="2:18" x14ac:dyDescent="0.2">
      <c r="B10280" s="25">
        <v>10050</v>
      </c>
      <c r="C10280" s="193"/>
      <c r="D10280" s="19">
        <v>0.48817384176389311</v>
      </c>
      <c r="E10280" s="19"/>
      <c r="F10280" s="19">
        <v>0.42737674975848111</v>
      </c>
      <c r="G10280" s="19">
        <v>0.1581922810384615</v>
      </c>
      <c r="H10280" s="19"/>
      <c r="I10280" s="19">
        <v>7.9277390214615717E-3</v>
      </c>
      <c r="J10280" s="19"/>
      <c r="K10280" s="19"/>
      <c r="L10280" s="19">
        <v>1.1406377346236065</v>
      </c>
      <c r="M10280" s="19"/>
      <c r="N10280" s="19">
        <v>0.71942252932638129</v>
      </c>
      <c r="O10280" s="19"/>
      <c r="P10280" s="50">
        <v>0.6182386925397948</v>
      </c>
      <c r="R10280" s="9" t="s">
        <v>0</v>
      </c>
    </row>
    <row r="10281" spans="2:18" x14ac:dyDescent="0.2">
      <c r="B10281" s="25">
        <v>10051</v>
      </c>
      <c r="C10281" s="193"/>
      <c r="D10281" s="19">
        <v>0.48792071375186252</v>
      </c>
      <c r="E10281" s="19"/>
      <c r="F10281" s="19">
        <v>0.68234815678206362</v>
      </c>
      <c r="G10281" s="19">
        <v>0.51521473161922571</v>
      </c>
      <c r="H10281" s="19"/>
      <c r="I10281" s="19"/>
      <c r="J10281" s="19">
        <v>1.2511774490879644</v>
      </c>
      <c r="K10281" s="19"/>
      <c r="L10281" s="19">
        <v>0.21656454462542093</v>
      </c>
      <c r="M10281" s="19"/>
      <c r="N10281" s="19">
        <v>0.24423087736409096</v>
      </c>
      <c r="O10281" s="19"/>
      <c r="P10281" s="50">
        <v>1.2348024741104868</v>
      </c>
      <c r="R10281" s="9" t="s">
        <v>0</v>
      </c>
    </row>
    <row r="10282" spans="2:18" x14ac:dyDescent="0.2">
      <c r="B10282" s="25">
        <v>10052</v>
      </c>
      <c r="C10282" s="193">
        <v>0.72406823196682268</v>
      </c>
      <c r="D10282" s="19"/>
      <c r="E10282" s="19">
        <v>0.22298874769166535</v>
      </c>
      <c r="F10282" s="19"/>
      <c r="G10282" s="19">
        <v>0.65147686839718533</v>
      </c>
      <c r="H10282" s="19"/>
      <c r="I10282" s="19">
        <v>0.30745213354896639</v>
      </c>
      <c r="J10282" s="19"/>
      <c r="K10282" s="19">
        <v>0.74712900578531605</v>
      </c>
      <c r="L10282" s="19"/>
      <c r="M10282" s="19">
        <v>0.69350931932137194</v>
      </c>
      <c r="N10282" s="19"/>
      <c r="O10282" s="19">
        <v>0.39544542715282682</v>
      </c>
      <c r="P10282" s="50"/>
      <c r="R10282" s="9" t="s">
        <v>0</v>
      </c>
    </row>
    <row r="10283" spans="2:18" x14ac:dyDescent="0.2">
      <c r="B10283" s="25">
        <v>10053</v>
      </c>
      <c r="C10283" s="193"/>
      <c r="D10283" s="19">
        <v>0.80626023741778285</v>
      </c>
      <c r="E10283" s="19"/>
      <c r="F10283" s="19">
        <v>1.5409426156558268</v>
      </c>
      <c r="G10283" s="19"/>
      <c r="H10283" s="19">
        <v>1.7380652532556593</v>
      </c>
      <c r="I10283" s="19"/>
      <c r="J10283" s="19">
        <v>0.83993708317313875</v>
      </c>
      <c r="K10283" s="19"/>
      <c r="L10283" s="19">
        <v>0.90889927075581978</v>
      </c>
      <c r="M10283" s="19"/>
      <c r="N10283" s="19">
        <v>1.4611768530317115</v>
      </c>
      <c r="O10283" s="19"/>
      <c r="P10283" s="50">
        <v>0.18818601636862547</v>
      </c>
      <c r="R10283" s="9" t="s">
        <v>0</v>
      </c>
    </row>
    <row r="10284" spans="2:18" x14ac:dyDescent="0.2">
      <c r="B10284" s="25">
        <v>10054</v>
      </c>
      <c r="C10284" s="193"/>
      <c r="D10284" s="19">
        <v>0.49303419216793981</v>
      </c>
      <c r="E10284" s="19">
        <v>0.65416513779626306</v>
      </c>
      <c r="F10284" s="19"/>
      <c r="G10284" s="19">
        <v>0.40069251889863944</v>
      </c>
      <c r="H10284" s="19"/>
      <c r="I10284" s="19"/>
      <c r="J10284" s="19">
        <v>9.9385250273097206E-2</v>
      </c>
      <c r="K10284" s="19">
        <v>0.46641559598266635</v>
      </c>
      <c r="L10284" s="19"/>
      <c r="M10284" s="19">
        <v>0.63894743155336886</v>
      </c>
      <c r="N10284" s="19"/>
      <c r="O10284" s="19"/>
      <c r="P10284" s="50">
        <v>0.61310014689479775</v>
      </c>
      <c r="R10284" s="9" t="s">
        <v>0</v>
      </c>
    </row>
    <row r="10285" spans="2:18" x14ac:dyDescent="0.2">
      <c r="B10285" s="25">
        <v>10055</v>
      </c>
      <c r="C10285" s="193"/>
      <c r="D10285" s="19">
        <v>0.97475615554603245</v>
      </c>
      <c r="E10285" s="19">
        <v>0.29896320071695043</v>
      </c>
      <c r="F10285" s="19"/>
      <c r="G10285" s="19"/>
      <c r="H10285" s="19">
        <v>1.0296773706224154</v>
      </c>
      <c r="I10285" s="19">
        <v>0.1812666282362041</v>
      </c>
      <c r="J10285" s="19"/>
      <c r="K10285" s="19"/>
      <c r="L10285" s="19">
        <v>0.86747167902585187</v>
      </c>
      <c r="M10285" s="19"/>
      <c r="N10285" s="19">
        <v>0.47998953997134036</v>
      </c>
      <c r="O10285" s="19"/>
      <c r="P10285" s="50">
        <v>0.83802025190208451</v>
      </c>
      <c r="R10285" s="9" t="s">
        <v>0</v>
      </c>
    </row>
    <row r="10286" spans="2:18" x14ac:dyDescent="0.2">
      <c r="B10286" s="25">
        <v>10056</v>
      </c>
      <c r="C10286" s="193">
        <v>1.3897638688834948</v>
      </c>
      <c r="D10286" s="19"/>
      <c r="E10286" s="19">
        <v>1.9010101321822541</v>
      </c>
      <c r="F10286" s="19"/>
      <c r="G10286" s="19">
        <v>0.45085729458479723</v>
      </c>
      <c r="H10286" s="19"/>
      <c r="I10286" s="19">
        <v>1.4334941556030076</v>
      </c>
      <c r="J10286" s="19"/>
      <c r="K10286" s="19">
        <v>1.6974306733761388</v>
      </c>
      <c r="L10286" s="19"/>
      <c r="M10286" s="19">
        <v>0.75065991851605884</v>
      </c>
      <c r="N10286" s="19"/>
      <c r="O10286" s="19">
        <v>0.87924303523124059</v>
      </c>
      <c r="P10286" s="50"/>
      <c r="R10286" s="9" t="s">
        <v>0</v>
      </c>
    </row>
    <row r="10287" spans="2:18" x14ac:dyDescent="0.2">
      <c r="B10287" s="25">
        <v>10057</v>
      </c>
      <c r="C10287" s="193"/>
      <c r="D10287" s="19">
        <v>0.37578290370143363</v>
      </c>
      <c r="E10287" s="19"/>
      <c r="F10287" s="19">
        <v>0.52927200836193444</v>
      </c>
      <c r="G10287" s="19"/>
      <c r="H10287" s="19">
        <v>0.6456557883945051</v>
      </c>
      <c r="I10287" s="19"/>
      <c r="J10287" s="19">
        <v>1.7871180470444537</v>
      </c>
      <c r="K10287" s="19"/>
      <c r="L10287" s="19">
        <v>1.1471925481965861</v>
      </c>
      <c r="M10287" s="19"/>
      <c r="N10287" s="19">
        <v>0.24141750714169904</v>
      </c>
      <c r="O10287" s="19"/>
      <c r="P10287" s="50">
        <v>1.0440979633786749</v>
      </c>
      <c r="R10287" s="9" t="s">
        <v>0</v>
      </c>
    </row>
    <row r="10288" spans="2:18" x14ac:dyDescent="0.2">
      <c r="B10288" s="25">
        <v>10058</v>
      </c>
      <c r="C10288" s="193">
        <v>0.17067605969459287</v>
      </c>
      <c r="D10288" s="19"/>
      <c r="E10288" s="19"/>
      <c r="F10288" s="19">
        <v>1.2091085195844322</v>
      </c>
      <c r="G10288" s="19">
        <v>9.1747654828149089E-2</v>
      </c>
      <c r="H10288" s="19"/>
      <c r="I10288" s="19"/>
      <c r="J10288" s="19">
        <v>0.850731742340192</v>
      </c>
      <c r="K10288" s="19"/>
      <c r="L10288" s="19">
        <v>0.83896711416173453</v>
      </c>
      <c r="M10288" s="19">
        <v>1.0533996900216567E-2</v>
      </c>
      <c r="N10288" s="19"/>
      <c r="O10288" s="19">
        <v>0.16809203841616335</v>
      </c>
      <c r="P10288" s="50"/>
      <c r="R10288" s="9" t="s">
        <v>0</v>
      </c>
    </row>
    <row r="10289" spans="2:18" x14ac:dyDescent="0.2">
      <c r="B10289" s="25">
        <v>10059</v>
      </c>
      <c r="C10289" s="193"/>
      <c r="D10289" s="19">
        <v>0.68360023203858633</v>
      </c>
      <c r="E10289" s="19"/>
      <c r="F10289" s="19">
        <v>1.4854647839738084</v>
      </c>
      <c r="G10289" s="19"/>
      <c r="H10289" s="19">
        <v>1.121396308275691</v>
      </c>
      <c r="I10289" s="19"/>
      <c r="J10289" s="19">
        <v>0.77884085200552289</v>
      </c>
      <c r="K10289" s="19"/>
      <c r="L10289" s="19">
        <v>0.78930995628368261</v>
      </c>
      <c r="M10289" s="19"/>
      <c r="N10289" s="19">
        <v>0.64178200467225621</v>
      </c>
      <c r="O10289" s="19"/>
      <c r="P10289" s="50">
        <v>0.9508295371304365</v>
      </c>
      <c r="R10289" s="9" t="s">
        <v>0</v>
      </c>
    </row>
    <row r="10290" spans="2:18" x14ac:dyDescent="0.2">
      <c r="B10290" s="25">
        <v>10060</v>
      </c>
      <c r="C10290" s="193">
        <v>0.26303070186013239</v>
      </c>
      <c r="D10290" s="19"/>
      <c r="E10290" s="19"/>
      <c r="F10290" s="19">
        <v>1.381463630092193</v>
      </c>
      <c r="G10290" s="19"/>
      <c r="H10290" s="19">
        <v>1.6950821423729527</v>
      </c>
      <c r="I10290" s="19"/>
      <c r="J10290" s="19">
        <v>0.41202979627529468</v>
      </c>
      <c r="K10290" s="19"/>
      <c r="L10290" s="19">
        <v>1.3579152152144069</v>
      </c>
      <c r="M10290" s="19"/>
      <c r="N10290" s="19">
        <v>0.83819176373552173</v>
      </c>
      <c r="O10290" s="19"/>
      <c r="P10290" s="50">
        <v>0.79583381974133327</v>
      </c>
      <c r="R10290" s="9" t="s">
        <v>0</v>
      </c>
    </row>
    <row r="10291" spans="2:18" x14ac:dyDescent="0.2">
      <c r="B10291" s="25">
        <v>10061</v>
      </c>
      <c r="C10291" s="193"/>
      <c r="D10291" s="19">
        <v>0.21130489811824635</v>
      </c>
      <c r="E10291" s="19"/>
      <c r="F10291" s="19">
        <v>0.24401907484691104</v>
      </c>
      <c r="G10291" s="19"/>
      <c r="H10291" s="19">
        <v>0.1614472046313537</v>
      </c>
      <c r="I10291" s="19"/>
      <c r="J10291" s="19">
        <v>0.1808366139641675</v>
      </c>
      <c r="K10291" s="19"/>
      <c r="L10291" s="19">
        <v>0.45529619996750592</v>
      </c>
      <c r="M10291" s="19"/>
      <c r="N10291" s="19">
        <v>0.88666328644064218</v>
      </c>
      <c r="O10291" s="19">
        <v>0.12516269068300975</v>
      </c>
      <c r="P10291" s="50"/>
      <c r="R10291" s="9" t="s">
        <v>0</v>
      </c>
    </row>
    <row r="10292" spans="2:18" x14ac:dyDescent="0.2">
      <c r="B10292" s="25">
        <v>10062</v>
      </c>
      <c r="C10292" s="193"/>
      <c r="D10292" s="19">
        <v>1.0475254443588662</v>
      </c>
      <c r="E10292" s="19"/>
      <c r="F10292" s="19">
        <v>0.3502131533057577</v>
      </c>
      <c r="G10292" s="19"/>
      <c r="H10292" s="19">
        <v>0.84049883166390749</v>
      </c>
      <c r="I10292" s="19"/>
      <c r="J10292" s="19">
        <v>0.74698040274258837</v>
      </c>
      <c r="K10292" s="19"/>
      <c r="L10292" s="19">
        <v>0.48698141531558992</v>
      </c>
      <c r="M10292" s="19"/>
      <c r="N10292" s="19">
        <v>1.4886900450288572</v>
      </c>
      <c r="O10292" s="19"/>
      <c r="P10292" s="50">
        <v>0.75232371031576206</v>
      </c>
      <c r="R10292" s="9" t="s">
        <v>0</v>
      </c>
    </row>
    <row r="10293" spans="2:18" x14ac:dyDescent="0.2">
      <c r="B10293" s="25">
        <v>10063</v>
      </c>
      <c r="C10293" s="193">
        <v>0.56732512719231587</v>
      </c>
      <c r="D10293" s="19"/>
      <c r="E10293" s="19">
        <v>0.16641175710489209</v>
      </c>
      <c r="F10293" s="19"/>
      <c r="G10293" s="19">
        <v>0.1616145030909717</v>
      </c>
      <c r="H10293" s="19"/>
      <c r="I10293" s="19">
        <v>0.51379598077755806</v>
      </c>
      <c r="J10293" s="19"/>
      <c r="K10293" s="19">
        <v>0.24596236425874379</v>
      </c>
      <c r="L10293" s="19"/>
      <c r="M10293" s="19">
        <v>0.15073888229078766</v>
      </c>
      <c r="N10293" s="19"/>
      <c r="O10293" s="19">
        <v>0.22783983860825893</v>
      </c>
      <c r="P10293" s="50"/>
      <c r="R10293" s="9" t="s">
        <v>0</v>
      </c>
    </row>
    <row r="10294" spans="2:18" x14ac:dyDescent="0.2">
      <c r="B10294" s="25">
        <v>10064</v>
      </c>
      <c r="C10294" s="193">
        <v>0.39317433146375586</v>
      </c>
      <c r="D10294" s="19"/>
      <c r="E10294" s="19"/>
      <c r="F10294" s="19">
        <v>0.33146453246894486</v>
      </c>
      <c r="G10294" s="19">
        <v>0.18119968855027802</v>
      </c>
      <c r="H10294" s="19"/>
      <c r="I10294" s="19"/>
      <c r="J10294" s="19">
        <v>0.47785047350592147</v>
      </c>
      <c r="K10294" s="19"/>
      <c r="L10294" s="19">
        <v>0.50926705025954155</v>
      </c>
      <c r="M10294" s="19"/>
      <c r="N10294" s="19">
        <v>0.10965133617617304</v>
      </c>
      <c r="O10294" s="19"/>
      <c r="P10294" s="50">
        <v>0.75661071746257857</v>
      </c>
      <c r="R10294" s="9" t="s">
        <v>0</v>
      </c>
    </row>
    <row r="10295" spans="2:18" x14ac:dyDescent="0.2">
      <c r="B10295" s="25">
        <v>10065</v>
      </c>
      <c r="C10295" s="193">
        <v>1.5589426525800198</v>
      </c>
      <c r="D10295" s="19"/>
      <c r="E10295" s="19">
        <v>1.0833872567762444</v>
      </c>
      <c r="F10295" s="19"/>
      <c r="G10295" s="19">
        <v>1.059336612795353</v>
      </c>
      <c r="H10295" s="19"/>
      <c r="I10295" s="19">
        <v>0.55461023964006229</v>
      </c>
      <c r="J10295" s="19"/>
      <c r="K10295" s="19">
        <v>0.66626119986435006</v>
      </c>
      <c r="L10295" s="19"/>
      <c r="M10295" s="19">
        <v>0.87257303365656635</v>
      </c>
      <c r="N10295" s="19"/>
      <c r="O10295" s="19">
        <v>1.5322960989248711</v>
      </c>
      <c r="P10295" s="50"/>
      <c r="R10295" s="9" t="s">
        <v>0</v>
      </c>
    </row>
    <row r="10296" spans="2:18" x14ac:dyDescent="0.2">
      <c r="B10296" s="25">
        <v>10066</v>
      </c>
      <c r="C10296" s="193"/>
      <c r="D10296" s="19">
        <v>1.8852862882724728</v>
      </c>
      <c r="E10296" s="19"/>
      <c r="F10296" s="19">
        <v>3.5184479061714198</v>
      </c>
      <c r="G10296" s="19"/>
      <c r="H10296" s="19">
        <v>2.7378288721794228</v>
      </c>
      <c r="I10296" s="19"/>
      <c r="J10296" s="19">
        <v>2.7194942304064145</v>
      </c>
      <c r="K10296" s="19"/>
      <c r="L10296" s="19">
        <v>4.0590643933322577</v>
      </c>
      <c r="M10296" s="19"/>
      <c r="N10296" s="19">
        <v>2.8555192245194432</v>
      </c>
      <c r="O10296" s="19"/>
      <c r="P10296" s="50">
        <v>1.8281678432608368</v>
      </c>
      <c r="R10296" s="9" t="s">
        <v>0</v>
      </c>
    </row>
    <row r="10297" spans="2:18" x14ac:dyDescent="0.2">
      <c r="B10297" s="25">
        <v>10067</v>
      </c>
      <c r="C10297" s="193"/>
      <c r="D10297" s="19">
        <v>1.4204853604520542</v>
      </c>
      <c r="E10297" s="19"/>
      <c r="F10297" s="19">
        <v>0.46701575454879585</v>
      </c>
      <c r="G10297" s="19"/>
      <c r="H10297" s="19">
        <v>0.39587361323237036</v>
      </c>
      <c r="I10297" s="19"/>
      <c r="J10297" s="19">
        <v>0.57916728170040688</v>
      </c>
      <c r="K10297" s="19">
        <v>0.30284994478463451</v>
      </c>
      <c r="L10297" s="19"/>
      <c r="M10297" s="19"/>
      <c r="N10297" s="19">
        <v>8.4934004356276002E-2</v>
      </c>
      <c r="O10297" s="19"/>
      <c r="P10297" s="50">
        <v>0.15568230898937255</v>
      </c>
      <c r="R10297" s="9" t="s">
        <v>0</v>
      </c>
    </row>
    <row r="10298" spans="2:18" x14ac:dyDescent="0.2">
      <c r="B10298" s="25">
        <v>10068</v>
      </c>
      <c r="C10298" s="193"/>
      <c r="D10298" s="19">
        <v>0.55665802108596041</v>
      </c>
      <c r="E10298" s="19"/>
      <c r="F10298" s="19">
        <v>0.57448540425452255</v>
      </c>
      <c r="G10298" s="19"/>
      <c r="H10298" s="19">
        <v>0.86919691406184962</v>
      </c>
      <c r="I10298" s="19"/>
      <c r="J10298" s="19">
        <v>0.40965854864806711</v>
      </c>
      <c r="K10298" s="19"/>
      <c r="L10298" s="19">
        <v>0.95945721232926429</v>
      </c>
      <c r="M10298" s="19">
        <v>0.28256300783372329</v>
      </c>
      <c r="N10298" s="19"/>
      <c r="O10298" s="19"/>
      <c r="P10298" s="50">
        <v>5.506730680516396E-2</v>
      </c>
      <c r="R10298" s="9" t="s">
        <v>0</v>
      </c>
    </row>
    <row r="10299" spans="2:18" x14ac:dyDescent="0.2">
      <c r="B10299" s="25">
        <v>10069</v>
      </c>
      <c r="C10299" s="193">
        <v>0.22012174485336805</v>
      </c>
      <c r="D10299" s="19"/>
      <c r="E10299" s="19"/>
      <c r="F10299" s="19">
        <v>0.38050033497783825</v>
      </c>
      <c r="G10299" s="19">
        <v>0.11813299267621247</v>
      </c>
      <c r="H10299" s="19"/>
      <c r="I10299" s="19">
        <v>0.88272805345188587</v>
      </c>
      <c r="J10299" s="19"/>
      <c r="K10299" s="19">
        <v>0.82695859611755151</v>
      </c>
      <c r="L10299" s="19"/>
      <c r="M10299" s="19">
        <v>0.55452264962715236</v>
      </c>
      <c r="N10299" s="19"/>
      <c r="O10299" s="19">
        <v>0.51646058423609453</v>
      </c>
      <c r="P10299" s="50"/>
      <c r="R10299" s="9" t="s">
        <v>0</v>
      </c>
    </row>
    <row r="10300" spans="2:18" x14ac:dyDescent="0.2">
      <c r="B10300" s="25">
        <v>10070</v>
      </c>
      <c r="C10300" s="193">
        <v>7.1748517409564061E-2</v>
      </c>
      <c r="D10300" s="19"/>
      <c r="E10300" s="19">
        <v>1.0375660352483576</v>
      </c>
      <c r="F10300" s="19"/>
      <c r="G10300" s="19">
        <v>0.79586629677107557</v>
      </c>
      <c r="H10300" s="19"/>
      <c r="I10300" s="19">
        <v>0.56830584308802101</v>
      </c>
      <c r="J10300" s="19"/>
      <c r="K10300" s="19">
        <v>0.94660062452981752</v>
      </c>
      <c r="L10300" s="19"/>
      <c r="M10300" s="19">
        <v>1.6360805599766248</v>
      </c>
      <c r="N10300" s="19"/>
      <c r="O10300" s="19">
        <v>0.20328744702821763</v>
      </c>
      <c r="P10300" s="50"/>
      <c r="R10300" s="9" t="s">
        <v>0</v>
      </c>
    </row>
    <row r="10301" spans="2:18" x14ac:dyDescent="0.2">
      <c r="B10301" s="25">
        <v>10071</v>
      </c>
      <c r="C10301" s="193">
        <v>0.60318122700654719</v>
      </c>
      <c r="D10301" s="19"/>
      <c r="E10301" s="19">
        <v>0.35709413963606523</v>
      </c>
      <c r="F10301" s="19"/>
      <c r="G10301" s="19">
        <v>0.18767067700032738</v>
      </c>
      <c r="H10301" s="19"/>
      <c r="I10301" s="19">
        <v>0.82566991758790143</v>
      </c>
      <c r="J10301" s="19"/>
      <c r="K10301" s="19">
        <v>2.7929593713232132E-2</v>
      </c>
      <c r="L10301" s="19"/>
      <c r="M10301" s="19"/>
      <c r="N10301" s="19">
        <v>0.11573518845873659</v>
      </c>
      <c r="O10301" s="19">
        <v>0.52725486999486204</v>
      </c>
      <c r="P10301" s="50"/>
      <c r="R10301" s="9" t="s">
        <v>0</v>
      </c>
    </row>
    <row r="10302" spans="2:18" x14ac:dyDescent="0.2">
      <c r="B10302" s="25">
        <v>10072</v>
      </c>
      <c r="C10302" s="193">
        <v>0.66258614101791469</v>
      </c>
      <c r="D10302" s="19"/>
      <c r="E10302" s="19">
        <v>0.28732317636333526</v>
      </c>
      <c r="F10302" s="19"/>
      <c r="G10302" s="19">
        <v>0.24238079042195643</v>
      </c>
      <c r="H10302" s="19"/>
      <c r="I10302" s="19">
        <v>0.78061201721630202</v>
      </c>
      <c r="J10302" s="19"/>
      <c r="K10302" s="19">
        <v>0.94506721739820887</v>
      </c>
      <c r="L10302" s="19"/>
      <c r="M10302" s="19">
        <v>0.32551289582956233</v>
      </c>
      <c r="N10302" s="19"/>
      <c r="O10302" s="19">
        <v>6.8990264574048485E-2</v>
      </c>
      <c r="P10302" s="50"/>
      <c r="R10302" s="9" t="s">
        <v>0</v>
      </c>
    </row>
    <row r="10303" spans="2:18" x14ac:dyDescent="0.2">
      <c r="B10303" s="25">
        <v>10073</v>
      </c>
      <c r="C10303" s="193"/>
      <c r="D10303" s="19">
        <v>0.91352040301290438</v>
      </c>
      <c r="E10303" s="19"/>
      <c r="F10303" s="19">
        <v>1.7504478342603988</v>
      </c>
      <c r="G10303" s="19"/>
      <c r="H10303" s="19">
        <v>1.2161166477253016</v>
      </c>
      <c r="I10303" s="19"/>
      <c r="J10303" s="19">
        <v>2.3893513091135743</v>
      </c>
      <c r="K10303" s="19"/>
      <c r="L10303" s="19">
        <v>1.7669725874603202</v>
      </c>
      <c r="M10303" s="19"/>
      <c r="N10303" s="19">
        <v>2.0341423585488716</v>
      </c>
      <c r="O10303" s="19"/>
      <c r="P10303" s="50">
        <v>0.53475213583617276</v>
      </c>
      <c r="R10303" s="9" t="s">
        <v>0</v>
      </c>
    </row>
    <row r="10304" spans="2:18" x14ac:dyDescent="0.2">
      <c r="B10304" s="25">
        <v>10074</v>
      </c>
      <c r="C10304" s="193"/>
      <c r="D10304" s="19">
        <v>0.45863929780831736</v>
      </c>
      <c r="E10304" s="19"/>
      <c r="F10304" s="19">
        <v>0.70347468701451654</v>
      </c>
      <c r="G10304" s="19">
        <v>4.7889486230462831E-2</v>
      </c>
      <c r="H10304" s="19"/>
      <c r="I10304" s="19"/>
      <c r="J10304" s="19">
        <v>1.2367118193128182</v>
      </c>
      <c r="K10304" s="19"/>
      <c r="L10304" s="19">
        <v>0.17093372861532402</v>
      </c>
      <c r="M10304" s="19"/>
      <c r="N10304" s="19">
        <v>6.57034871341E-2</v>
      </c>
      <c r="O10304" s="19">
        <v>3.7051394648959825E-2</v>
      </c>
      <c r="P10304" s="50"/>
      <c r="R10304" s="9" t="s">
        <v>0</v>
      </c>
    </row>
    <row r="10305" spans="2:18" x14ac:dyDescent="0.2">
      <c r="B10305" s="25">
        <v>10075</v>
      </c>
      <c r="C10305" s="193"/>
      <c r="D10305" s="19">
        <v>3.43286309156942E-2</v>
      </c>
      <c r="E10305" s="19">
        <v>0.23980603347064286</v>
      </c>
      <c r="F10305" s="19"/>
      <c r="G10305" s="19">
        <v>0.60224829864352492</v>
      </c>
      <c r="H10305" s="19"/>
      <c r="I10305" s="19"/>
      <c r="J10305" s="19">
        <v>1.1342121166897114</v>
      </c>
      <c r="K10305" s="19"/>
      <c r="L10305" s="19">
        <v>1.0507382077780323</v>
      </c>
      <c r="M10305" s="19"/>
      <c r="N10305" s="19">
        <v>0.41967820555691049</v>
      </c>
      <c r="O10305" s="19"/>
      <c r="P10305" s="50">
        <v>0.73716102544149109</v>
      </c>
      <c r="R10305" s="9" t="s">
        <v>0</v>
      </c>
    </row>
    <row r="10306" spans="2:18" x14ac:dyDescent="0.2">
      <c r="B10306" s="25">
        <v>10076</v>
      </c>
      <c r="C10306" s="193">
        <v>0.90643664773735844</v>
      </c>
      <c r="D10306" s="19"/>
      <c r="E10306" s="19">
        <v>0.11730863912931197</v>
      </c>
      <c r="F10306" s="19"/>
      <c r="G10306" s="19"/>
      <c r="H10306" s="19">
        <v>6.5486967782710445E-2</v>
      </c>
      <c r="I10306" s="19">
        <v>0.21110039643877479</v>
      </c>
      <c r="J10306" s="19"/>
      <c r="K10306" s="19">
        <v>0.96618035067311714</v>
      </c>
      <c r="L10306" s="19"/>
      <c r="M10306" s="19">
        <v>0.75395736905988853</v>
      </c>
      <c r="N10306" s="19"/>
      <c r="O10306" s="19">
        <v>0.58406175641041824</v>
      </c>
      <c r="P10306" s="50"/>
      <c r="R10306" s="9" t="s">
        <v>0</v>
      </c>
    </row>
    <row r="10307" spans="2:18" x14ac:dyDescent="0.2">
      <c r="B10307" s="25">
        <v>10077</v>
      </c>
      <c r="C10307" s="193"/>
      <c r="D10307" s="19">
        <v>0.4502484922533061</v>
      </c>
      <c r="E10307" s="19"/>
      <c r="F10307" s="19">
        <v>0.16758979103666244</v>
      </c>
      <c r="G10307" s="19">
        <v>3.4113699161226131E-3</v>
      </c>
      <c r="H10307" s="19"/>
      <c r="I10307" s="19"/>
      <c r="J10307" s="19">
        <v>0.49577324557133029</v>
      </c>
      <c r="K10307" s="19"/>
      <c r="L10307" s="19">
        <v>1.3430887570580909</v>
      </c>
      <c r="M10307" s="19">
        <v>0.33254817280661952</v>
      </c>
      <c r="N10307" s="19"/>
      <c r="O10307" s="19"/>
      <c r="P10307" s="50">
        <v>0.42058813365503966</v>
      </c>
      <c r="R10307" s="9" t="s">
        <v>0</v>
      </c>
    </row>
    <row r="10308" spans="2:18" x14ac:dyDescent="0.2">
      <c r="B10308" s="25">
        <v>10078</v>
      </c>
      <c r="C10308" s="193">
        <v>0.55058399517602352</v>
      </c>
      <c r="D10308" s="19"/>
      <c r="E10308" s="19">
        <v>0.79451747685649676</v>
      </c>
      <c r="F10308" s="19"/>
      <c r="G10308" s="19">
        <v>0.164418712440461</v>
      </c>
      <c r="H10308" s="19"/>
      <c r="I10308" s="19">
        <v>0.88224509533045758</v>
      </c>
      <c r="J10308" s="19"/>
      <c r="K10308" s="19">
        <v>1.3408447016766254</v>
      </c>
      <c r="L10308" s="19"/>
      <c r="M10308" s="19">
        <v>0.49670106889396376</v>
      </c>
      <c r="N10308" s="19"/>
      <c r="O10308" s="19">
        <v>0.88893304716968335</v>
      </c>
      <c r="P10308" s="50"/>
      <c r="R10308" s="9" t="s">
        <v>0</v>
      </c>
    </row>
    <row r="10309" spans="2:18" x14ac:dyDescent="0.2">
      <c r="B10309" s="25">
        <v>10079</v>
      </c>
      <c r="C10309" s="193"/>
      <c r="D10309" s="19">
        <v>0.46657902510169919</v>
      </c>
      <c r="E10309" s="19">
        <v>0.37973700977332586</v>
      </c>
      <c r="F10309" s="19"/>
      <c r="G10309" s="19"/>
      <c r="H10309" s="19">
        <v>0.5271668266895585</v>
      </c>
      <c r="I10309" s="19"/>
      <c r="J10309" s="19">
        <v>0.7818326287699614</v>
      </c>
      <c r="K10309" s="19">
        <v>7.7154759475543205E-2</v>
      </c>
      <c r="L10309" s="19"/>
      <c r="M10309" s="19"/>
      <c r="N10309" s="19">
        <v>0.38859137586278542</v>
      </c>
      <c r="O10309" s="19"/>
      <c r="P10309" s="50">
        <v>0.14318617904570125</v>
      </c>
      <c r="R10309" s="9" t="s">
        <v>0</v>
      </c>
    </row>
    <row r="10310" spans="2:18" x14ac:dyDescent="0.2">
      <c r="B10310" s="25">
        <v>10080</v>
      </c>
      <c r="C10310" s="193"/>
      <c r="D10310" s="19">
        <v>0.48678663784659942</v>
      </c>
      <c r="E10310" s="19"/>
      <c r="F10310" s="19">
        <v>0.10034417595368775</v>
      </c>
      <c r="G10310" s="19">
        <v>0.15933957304511037</v>
      </c>
      <c r="H10310" s="19"/>
      <c r="I10310" s="19"/>
      <c r="J10310" s="19">
        <v>0.50981905107646608</v>
      </c>
      <c r="K10310" s="19"/>
      <c r="L10310" s="19">
        <v>7.0522329656910104E-2</v>
      </c>
      <c r="M10310" s="19"/>
      <c r="N10310" s="19">
        <v>1.1416001128783146</v>
      </c>
      <c r="O10310" s="19"/>
      <c r="P10310" s="50">
        <v>0.22459346602032854</v>
      </c>
      <c r="R10310" s="9" t="s">
        <v>0</v>
      </c>
    </row>
    <row r="10311" spans="2:18" x14ac:dyDescent="0.2">
      <c r="B10311" s="25">
        <v>10081</v>
      </c>
      <c r="C10311" s="193"/>
      <c r="D10311" s="19">
        <v>1.1069725754752977</v>
      </c>
      <c r="E10311" s="19"/>
      <c r="F10311" s="19">
        <v>0.72307020042901848</v>
      </c>
      <c r="G10311" s="19"/>
      <c r="H10311" s="19">
        <v>1.4153718554957959</v>
      </c>
      <c r="I10311" s="19"/>
      <c r="J10311" s="19">
        <v>0.65695222733861092</v>
      </c>
      <c r="K10311" s="19"/>
      <c r="L10311" s="19">
        <v>0.7450162285539812</v>
      </c>
      <c r="M10311" s="19"/>
      <c r="N10311" s="19">
        <v>0.65844187834872814</v>
      </c>
      <c r="O10311" s="19"/>
      <c r="P10311" s="50">
        <v>6.5011398321844466E-2</v>
      </c>
      <c r="R10311" s="9" t="s">
        <v>0</v>
      </c>
    </row>
    <row r="10312" spans="2:18" x14ac:dyDescent="0.2">
      <c r="B10312" s="25">
        <v>10082</v>
      </c>
      <c r="C10312" s="193"/>
      <c r="D10312" s="19">
        <v>1.8096310655822392</v>
      </c>
      <c r="E10312" s="19"/>
      <c r="F10312" s="19">
        <v>0.33445663752282007</v>
      </c>
      <c r="G10312" s="19"/>
      <c r="H10312" s="19">
        <v>1.2398704921598929</v>
      </c>
      <c r="I10312" s="19"/>
      <c r="J10312" s="19">
        <v>1.3921146840370124</v>
      </c>
      <c r="K10312" s="19"/>
      <c r="L10312" s="19">
        <v>1.4630552949786029</v>
      </c>
      <c r="M10312" s="19">
        <v>3.5891304353544755E-2</v>
      </c>
      <c r="N10312" s="19"/>
      <c r="O10312" s="19"/>
      <c r="P10312" s="50">
        <v>1.2478308756970564</v>
      </c>
      <c r="R10312" s="9" t="s">
        <v>0</v>
      </c>
    </row>
    <row r="10313" spans="2:18" x14ac:dyDescent="0.2">
      <c r="B10313" s="25">
        <v>10083</v>
      </c>
      <c r="C10313" s="193">
        <v>1.2065198001213822</v>
      </c>
      <c r="D10313" s="19"/>
      <c r="E10313" s="19">
        <v>0.42072419635450609</v>
      </c>
      <c r="F10313" s="19"/>
      <c r="G10313" s="19">
        <v>1.0527527256400684</v>
      </c>
      <c r="H10313" s="19"/>
      <c r="I10313" s="19">
        <v>0.24547765846633202</v>
      </c>
      <c r="J10313" s="19"/>
      <c r="K10313" s="19">
        <v>0.6396733481091007</v>
      </c>
      <c r="L10313" s="19"/>
      <c r="M10313" s="19">
        <v>0.87079351196666199</v>
      </c>
      <c r="N10313" s="19"/>
      <c r="O10313" s="19">
        <v>0.48290858368754075</v>
      </c>
      <c r="P10313" s="50"/>
      <c r="R10313" s="9" t="s">
        <v>0</v>
      </c>
    </row>
    <row r="10314" spans="2:18" x14ac:dyDescent="0.2">
      <c r="B10314" s="25">
        <v>10084</v>
      </c>
      <c r="C10314" s="193"/>
      <c r="D10314" s="19">
        <v>0.75591793387919881</v>
      </c>
      <c r="E10314" s="19"/>
      <c r="F10314" s="19">
        <v>0.49444282134588668</v>
      </c>
      <c r="G10314" s="19">
        <v>0.50872445911018682</v>
      </c>
      <c r="H10314" s="19"/>
      <c r="I10314" s="19"/>
      <c r="J10314" s="19">
        <v>0.4533668374167939</v>
      </c>
      <c r="K10314" s="19">
        <v>0.65516693547992089</v>
      </c>
      <c r="L10314" s="19"/>
      <c r="M10314" s="19">
        <v>0.11365252786311303</v>
      </c>
      <c r="N10314" s="19"/>
      <c r="O10314" s="19"/>
      <c r="P10314" s="50">
        <v>0.62595370772884673</v>
      </c>
      <c r="R10314" s="9" t="s">
        <v>0</v>
      </c>
    </row>
    <row r="10315" spans="2:18" x14ac:dyDescent="0.2">
      <c r="B10315" s="25">
        <v>10085</v>
      </c>
      <c r="C10315" s="193"/>
      <c r="D10315" s="19">
        <v>1.4231241652070088</v>
      </c>
      <c r="E10315" s="19"/>
      <c r="F10315" s="19">
        <v>1.052565742077116</v>
      </c>
      <c r="G10315" s="19"/>
      <c r="H10315" s="19">
        <v>0.8988282951611235</v>
      </c>
      <c r="I10315" s="19"/>
      <c r="J10315" s="19">
        <v>0.71906374079689628</v>
      </c>
      <c r="K10315" s="19"/>
      <c r="L10315" s="19">
        <v>2.4242898849040209E-2</v>
      </c>
      <c r="M10315" s="19"/>
      <c r="N10315" s="19">
        <v>0.67644459625329045</v>
      </c>
      <c r="O10315" s="19">
        <v>0.22547759390800717</v>
      </c>
      <c r="P10315" s="50"/>
      <c r="R10315" s="9" t="s">
        <v>0</v>
      </c>
    </row>
    <row r="10316" spans="2:18" x14ac:dyDescent="0.2">
      <c r="B10316" s="25">
        <v>10086</v>
      </c>
      <c r="C10316" s="193">
        <v>1.057962267522583</v>
      </c>
      <c r="D10316" s="19"/>
      <c r="E10316" s="19">
        <v>1.5545910647316179</v>
      </c>
      <c r="F10316" s="19"/>
      <c r="G10316" s="19">
        <v>0.69573596093789847</v>
      </c>
      <c r="H10316" s="19"/>
      <c r="I10316" s="19">
        <v>1.3856681413175223</v>
      </c>
      <c r="J10316" s="19"/>
      <c r="K10316" s="19">
        <v>0.43536140726804962</v>
      </c>
      <c r="L10316" s="19"/>
      <c r="M10316" s="19">
        <v>0.91011938050194474</v>
      </c>
      <c r="N10316" s="19"/>
      <c r="O10316" s="19">
        <v>0.71229422288353461</v>
      </c>
      <c r="P10316" s="50"/>
      <c r="R10316" s="9" t="s">
        <v>0</v>
      </c>
    </row>
    <row r="10317" spans="2:18" x14ac:dyDescent="0.2">
      <c r="B10317" s="25">
        <v>10087</v>
      </c>
      <c r="C10317" s="193"/>
      <c r="D10317" s="19">
        <v>0.853749718270151</v>
      </c>
      <c r="E10317" s="19">
        <v>0.25991561795025109</v>
      </c>
      <c r="F10317" s="19"/>
      <c r="G10317" s="19">
        <v>5.9983307874861828E-2</v>
      </c>
      <c r="H10317" s="19"/>
      <c r="I10317" s="19"/>
      <c r="J10317" s="19">
        <v>0.25268411826801263</v>
      </c>
      <c r="K10317" s="19"/>
      <c r="L10317" s="19">
        <v>0.5236046205582312</v>
      </c>
      <c r="M10317" s="19"/>
      <c r="N10317" s="19">
        <v>2.8956105105350356E-2</v>
      </c>
      <c r="O10317" s="19"/>
      <c r="P10317" s="50">
        <v>0.29414356554069593</v>
      </c>
      <c r="R10317" s="9" t="s">
        <v>0</v>
      </c>
    </row>
    <row r="10318" spans="2:18" x14ac:dyDescent="0.2">
      <c r="B10318" s="25">
        <v>10088</v>
      </c>
      <c r="C10318" s="193"/>
      <c r="D10318" s="19">
        <v>1.5439154229945597</v>
      </c>
      <c r="E10318" s="19"/>
      <c r="F10318" s="19">
        <v>0.95014644381734081</v>
      </c>
      <c r="G10318" s="19"/>
      <c r="H10318" s="19">
        <v>1.3158889949644603</v>
      </c>
      <c r="I10318" s="19"/>
      <c r="J10318" s="19">
        <v>1.2082805158209322</v>
      </c>
      <c r="K10318" s="19"/>
      <c r="L10318" s="19">
        <v>1.3871369493276149</v>
      </c>
      <c r="M10318" s="19"/>
      <c r="N10318" s="19">
        <v>1.7837227284260928</v>
      </c>
      <c r="O10318" s="19"/>
      <c r="P10318" s="50">
        <v>2.0206924323125448</v>
      </c>
      <c r="R10318" s="9" t="s">
        <v>0</v>
      </c>
    </row>
    <row r="10319" spans="2:18" x14ac:dyDescent="0.2">
      <c r="B10319" s="25">
        <v>10089</v>
      </c>
      <c r="C10319" s="193">
        <v>0.13375686364253214</v>
      </c>
      <c r="D10319" s="19"/>
      <c r="E10319" s="19">
        <v>0.12921808552477396</v>
      </c>
      <c r="F10319" s="19"/>
      <c r="G10319" s="19">
        <v>0.45557263048837776</v>
      </c>
      <c r="H10319" s="19"/>
      <c r="I10319" s="19">
        <v>1.4321851486256305</v>
      </c>
      <c r="J10319" s="19"/>
      <c r="K10319" s="19">
        <v>0.77768777703554359</v>
      </c>
      <c r="L10319" s="19"/>
      <c r="M10319" s="19">
        <v>0.42628794087191502</v>
      </c>
      <c r="N10319" s="19"/>
      <c r="O10319" s="19">
        <v>1.1038732138545397</v>
      </c>
      <c r="P10319" s="50"/>
      <c r="R10319" s="9" t="s">
        <v>0</v>
      </c>
    </row>
    <row r="10320" spans="2:18" x14ac:dyDescent="0.2">
      <c r="B10320" s="25">
        <v>10090</v>
      </c>
      <c r="C10320" s="193"/>
      <c r="D10320" s="19">
        <v>1.0023476669338678</v>
      </c>
      <c r="E10320" s="19">
        <v>0.1654935366422999</v>
      </c>
      <c r="F10320" s="19"/>
      <c r="G10320" s="19"/>
      <c r="H10320" s="19">
        <v>0.17469632914822547</v>
      </c>
      <c r="I10320" s="19">
        <v>0.11088688209390522</v>
      </c>
      <c r="J10320" s="19"/>
      <c r="K10320" s="19"/>
      <c r="L10320" s="19">
        <v>0.4601019197821789</v>
      </c>
      <c r="M10320" s="19">
        <v>0.1243261089304508</v>
      </c>
      <c r="N10320" s="19"/>
      <c r="O10320" s="19"/>
      <c r="P10320" s="50">
        <v>0.31026329673264813</v>
      </c>
      <c r="R10320" s="9" t="s">
        <v>0</v>
      </c>
    </row>
    <row r="10321" spans="2:18" x14ac:dyDescent="0.2">
      <c r="B10321" s="25">
        <v>10091</v>
      </c>
      <c r="C10321" s="193">
        <v>0.21561353041283074</v>
      </c>
      <c r="D10321" s="19"/>
      <c r="E10321" s="19">
        <v>0.36026484058516622</v>
      </c>
      <c r="F10321" s="19"/>
      <c r="G10321" s="19">
        <v>0.10303620088301779</v>
      </c>
      <c r="H10321" s="19"/>
      <c r="I10321" s="19">
        <v>0.7259009309828145</v>
      </c>
      <c r="J10321" s="19"/>
      <c r="K10321" s="19">
        <v>0.72598224406064293</v>
      </c>
      <c r="L10321" s="19"/>
      <c r="M10321" s="19">
        <v>0.45174912551930746</v>
      </c>
      <c r="N10321" s="19"/>
      <c r="O10321" s="19">
        <v>0.75713083874561615</v>
      </c>
      <c r="P10321" s="50"/>
      <c r="R10321" s="9" t="s">
        <v>0</v>
      </c>
    </row>
    <row r="10322" spans="2:18" x14ac:dyDescent="0.2">
      <c r="B10322" s="25">
        <v>10092</v>
      </c>
      <c r="C10322" s="193">
        <v>0.35675250563831334</v>
      </c>
      <c r="D10322" s="19"/>
      <c r="E10322" s="19">
        <v>1.1929412112550644</v>
      </c>
      <c r="F10322" s="19"/>
      <c r="G10322" s="19">
        <v>0.62306549636347597</v>
      </c>
      <c r="H10322" s="19"/>
      <c r="I10322" s="19">
        <v>1.5165906310182322</v>
      </c>
      <c r="J10322" s="19"/>
      <c r="K10322" s="19"/>
      <c r="L10322" s="19">
        <v>0.21328922731099648</v>
      </c>
      <c r="M10322" s="19">
        <v>1.0503095170761272</v>
      </c>
      <c r="N10322" s="19"/>
      <c r="O10322" s="19">
        <v>0.41203130831720497</v>
      </c>
      <c r="P10322" s="50"/>
      <c r="R10322" s="9" t="s">
        <v>0</v>
      </c>
    </row>
    <row r="10323" spans="2:18" x14ac:dyDescent="0.2">
      <c r="B10323" s="25">
        <v>10093</v>
      </c>
      <c r="C10323" s="193"/>
      <c r="D10323" s="19">
        <v>1.0706404451500005</v>
      </c>
      <c r="E10323" s="19"/>
      <c r="F10323" s="19">
        <v>0.55895506223513947</v>
      </c>
      <c r="G10323" s="19">
        <v>0.34598200588936379</v>
      </c>
      <c r="H10323" s="19"/>
      <c r="I10323" s="19"/>
      <c r="J10323" s="19">
        <v>1.1948379979207471</v>
      </c>
      <c r="K10323" s="19"/>
      <c r="L10323" s="19">
        <v>0.51719926319667209</v>
      </c>
      <c r="M10323" s="19"/>
      <c r="N10323" s="19">
        <v>0.10372827453672487</v>
      </c>
      <c r="O10323" s="19">
        <v>0.24302515735670235</v>
      </c>
      <c r="P10323" s="50"/>
      <c r="R10323" s="9" t="s">
        <v>0</v>
      </c>
    </row>
    <row r="10324" spans="2:18" x14ac:dyDescent="0.2">
      <c r="B10324" s="25">
        <v>10094</v>
      </c>
      <c r="C10324" s="193">
        <v>0.26743898361646073</v>
      </c>
      <c r="D10324" s="19"/>
      <c r="E10324" s="19"/>
      <c r="F10324" s="19">
        <v>0.26676122618939929</v>
      </c>
      <c r="G10324" s="19"/>
      <c r="H10324" s="19">
        <v>0.81414641777691987</v>
      </c>
      <c r="I10324" s="19"/>
      <c r="J10324" s="19">
        <v>0.46804521376400765</v>
      </c>
      <c r="K10324" s="19">
        <v>0.91638004905874371</v>
      </c>
      <c r="L10324" s="19"/>
      <c r="M10324" s="19"/>
      <c r="N10324" s="19">
        <v>0.73258682101117201</v>
      </c>
      <c r="O10324" s="19"/>
      <c r="P10324" s="50">
        <v>0.67873877924712978</v>
      </c>
      <c r="R10324" s="9" t="s">
        <v>0</v>
      </c>
    </row>
    <row r="10325" spans="2:18" x14ac:dyDescent="0.2">
      <c r="B10325" s="25">
        <v>10095</v>
      </c>
      <c r="C10325" s="193">
        <v>0.2918018585495995</v>
      </c>
      <c r="D10325" s="19"/>
      <c r="E10325" s="19"/>
      <c r="F10325" s="19">
        <v>3.0893803739968268E-2</v>
      </c>
      <c r="G10325" s="19">
        <v>0.10519816854725432</v>
      </c>
      <c r="H10325" s="19"/>
      <c r="I10325" s="19"/>
      <c r="J10325" s="19">
        <v>1.2137376876435402</v>
      </c>
      <c r="K10325" s="19"/>
      <c r="L10325" s="19">
        <v>2.4732407218862797E-2</v>
      </c>
      <c r="M10325" s="19">
        <v>1.2886739783636671</v>
      </c>
      <c r="N10325" s="19"/>
      <c r="O10325" s="19">
        <v>0.52652876190374931</v>
      </c>
      <c r="P10325" s="50"/>
      <c r="R10325" s="9" t="s">
        <v>0</v>
      </c>
    </row>
    <row r="10326" spans="2:18" x14ac:dyDescent="0.2">
      <c r="B10326" s="25">
        <v>10096</v>
      </c>
      <c r="C10326" s="193">
        <v>1.2230902024195245</v>
      </c>
      <c r="D10326" s="19"/>
      <c r="E10326" s="19">
        <v>1.3151986363272679</v>
      </c>
      <c r="F10326" s="19"/>
      <c r="G10326" s="19">
        <v>1.6703271731784355</v>
      </c>
      <c r="H10326" s="19"/>
      <c r="I10326" s="19">
        <v>1.1234692801485235</v>
      </c>
      <c r="J10326" s="19"/>
      <c r="K10326" s="19">
        <v>0.97825247565934748</v>
      </c>
      <c r="L10326" s="19"/>
      <c r="M10326" s="19">
        <v>2.3717276815529611</v>
      </c>
      <c r="N10326" s="19"/>
      <c r="O10326" s="19">
        <v>0.70319015761320069</v>
      </c>
      <c r="P10326" s="50"/>
      <c r="R10326" s="9" t="s">
        <v>0</v>
      </c>
    </row>
    <row r="10327" spans="2:18" x14ac:dyDescent="0.2">
      <c r="B10327" s="25">
        <v>10097</v>
      </c>
      <c r="C10327" s="193">
        <v>0.14326444326831705</v>
      </c>
      <c r="D10327" s="19"/>
      <c r="E10327" s="19">
        <v>0.46438361193923888</v>
      </c>
      <c r="F10327" s="19"/>
      <c r="G10327" s="19"/>
      <c r="H10327" s="19">
        <v>0.44751172626107971</v>
      </c>
      <c r="I10327" s="19">
        <v>0.57821322898338379</v>
      </c>
      <c r="J10327" s="19"/>
      <c r="K10327" s="19"/>
      <c r="L10327" s="19">
        <v>0.18270753067526999</v>
      </c>
      <c r="M10327" s="19"/>
      <c r="N10327" s="19">
        <v>1.3617304828597965</v>
      </c>
      <c r="O10327" s="19"/>
      <c r="P10327" s="50">
        <v>0.53068185917082089</v>
      </c>
      <c r="R10327" s="9" t="s">
        <v>0</v>
      </c>
    </row>
    <row r="10328" spans="2:18" x14ac:dyDescent="0.2">
      <c r="B10328" s="25">
        <v>10098</v>
      </c>
      <c r="C10328" s="193">
        <v>1.1362129601930868</v>
      </c>
      <c r="D10328" s="19"/>
      <c r="E10328" s="19">
        <v>0.50666653704602371</v>
      </c>
      <c r="F10328" s="19"/>
      <c r="G10328" s="19">
        <v>0.77368330530726426</v>
      </c>
      <c r="H10328" s="19"/>
      <c r="I10328" s="19"/>
      <c r="J10328" s="19">
        <v>3.903875713357071E-2</v>
      </c>
      <c r="K10328" s="19">
        <v>0.75281912876995127</v>
      </c>
      <c r="L10328" s="19"/>
      <c r="M10328" s="19">
        <v>0.44205500559221167</v>
      </c>
      <c r="N10328" s="19"/>
      <c r="O10328" s="19"/>
      <c r="P10328" s="50">
        <v>0.31219255657804124</v>
      </c>
      <c r="R10328" s="9" t="s">
        <v>0</v>
      </c>
    </row>
    <row r="10329" spans="2:18" x14ac:dyDescent="0.2">
      <c r="B10329" s="25">
        <v>10099</v>
      </c>
      <c r="C10329" s="193">
        <v>0.14676038923251108</v>
      </c>
      <c r="D10329" s="19"/>
      <c r="E10329" s="19">
        <v>0.59547358939071449</v>
      </c>
      <c r="F10329" s="19"/>
      <c r="G10329" s="19"/>
      <c r="H10329" s="19">
        <v>0.66603950675851575</v>
      </c>
      <c r="I10329" s="19">
        <v>0.58185439087894408</v>
      </c>
      <c r="J10329" s="19"/>
      <c r="K10329" s="19"/>
      <c r="L10329" s="19">
        <v>0.64911829676821653</v>
      </c>
      <c r="M10329" s="19"/>
      <c r="N10329" s="19">
        <v>0.560413944486716</v>
      </c>
      <c r="O10329" s="19">
        <v>2.3475380180917677E-2</v>
      </c>
      <c r="P10329" s="50"/>
      <c r="R10329" s="9" t="s">
        <v>0</v>
      </c>
    </row>
    <row r="10330" spans="2:18" x14ac:dyDescent="0.2">
      <c r="B10330" s="25">
        <v>10100</v>
      </c>
      <c r="C10330" s="193"/>
      <c r="D10330" s="19">
        <v>0.23510641871639679</v>
      </c>
      <c r="E10330" s="19"/>
      <c r="F10330" s="19">
        <v>0.20481451142373422</v>
      </c>
      <c r="G10330" s="19"/>
      <c r="H10330" s="19">
        <v>1.1979397228387159</v>
      </c>
      <c r="I10330" s="19"/>
      <c r="J10330" s="19">
        <v>1.1170966051351183</v>
      </c>
      <c r="K10330" s="19"/>
      <c r="L10330" s="19">
        <v>0.4106384277436429</v>
      </c>
      <c r="M10330" s="19"/>
      <c r="N10330" s="19">
        <v>0.67681360345933472</v>
      </c>
      <c r="O10330" s="19"/>
      <c r="P10330" s="50">
        <v>0.2465929588740256</v>
      </c>
      <c r="R10330" s="9" t="s">
        <v>0</v>
      </c>
    </row>
    <row r="10331" spans="2:18" x14ac:dyDescent="0.2">
      <c r="B10331" s="25">
        <v>10101</v>
      </c>
      <c r="C10331" s="193">
        <v>0.26942106478130595</v>
      </c>
      <c r="D10331" s="19"/>
      <c r="E10331" s="19">
        <v>1.0512549839975649</v>
      </c>
      <c r="F10331" s="19"/>
      <c r="G10331" s="19">
        <v>0.45644388441312328</v>
      </c>
      <c r="H10331" s="19"/>
      <c r="I10331" s="19">
        <v>0.94747876728055647</v>
      </c>
      <c r="J10331" s="19"/>
      <c r="K10331" s="19">
        <v>0.17440707388355323</v>
      </c>
      <c r="L10331" s="19"/>
      <c r="M10331" s="19">
        <v>0.99107755424151489</v>
      </c>
      <c r="N10331" s="19"/>
      <c r="O10331" s="19">
        <v>0.45400096037405713</v>
      </c>
      <c r="P10331" s="50"/>
      <c r="R10331" s="9" t="s">
        <v>0</v>
      </c>
    </row>
    <row r="10332" spans="2:18" x14ac:dyDescent="0.2">
      <c r="B10332" s="25">
        <v>10102</v>
      </c>
      <c r="C10332" s="193"/>
      <c r="D10332" s="19">
        <v>1.2170008276658425E-2</v>
      </c>
      <c r="E10332" s="19">
        <v>0.95130312755597701</v>
      </c>
      <c r="F10332" s="19"/>
      <c r="G10332" s="19">
        <v>1.9582095284457968</v>
      </c>
      <c r="H10332" s="19"/>
      <c r="I10332" s="19">
        <v>1.1470282501221283</v>
      </c>
      <c r="J10332" s="19"/>
      <c r="K10332" s="19">
        <v>0.41635863211098456</v>
      </c>
      <c r="L10332" s="19"/>
      <c r="M10332" s="19">
        <v>0.67832893307380482</v>
      </c>
      <c r="N10332" s="19"/>
      <c r="O10332" s="19">
        <v>0.38781640332943401</v>
      </c>
      <c r="P10332" s="50"/>
      <c r="R10332" s="9" t="s">
        <v>0</v>
      </c>
    </row>
    <row r="10333" spans="2:18" x14ac:dyDescent="0.2">
      <c r="B10333" s="25">
        <v>10103</v>
      </c>
      <c r="C10333" s="193"/>
      <c r="D10333" s="19">
        <v>0.49749243690267064</v>
      </c>
      <c r="E10333" s="19"/>
      <c r="F10333" s="19">
        <v>0.58713391000456028</v>
      </c>
      <c r="G10333" s="19"/>
      <c r="H10333" s="19">
        <v>0.37968380300130072</v>
      </c>
      <c r="I10333" s="19"/>
      <c r="J10333" s="19">
        <v>0.60765278433879877</v>
      </c>
      <c r="K10333" s="19">
        <v>1.8136052013360712E-2</v>
      </c>
      <c r="L10333" s="19"/>
      <c r="M10333" s="19"/>
      <c r="N10333" s="19">
        <v>0.12911715404141805</v>
      </c>
      <c r="O10333" s="19">
        <v>8.8822907060367245E-2</v>
      </c>
      <c r="P10333" s="50"/>
      <c r="R10333" s="9" t="s">
        <v>0</v>
      </c>
    </row>
    <row r="10334" spans="2:18" x14ac:dyDescent="0.2">
      <c r="B10334" s="25">
        <v>10104</v>
      </c>
      <c r="C10334" s="193">
        <v>0.31070197365521796</v>
      </c>
      <c r="D10334" s="19"/>
      <c r="E10334" s="19">
        <v>1.5519257311417181</v>
      </c>
      <c r="F10334" s="19"/>
      <c r="G10334" s="19">
        <v>0.35963592300238517</v>
      </c>
      <c r="H10334" s="19"/>
      <c r="I10334" s="19">
        <v>0.41814625658798305</v>
      </c>
      <c r="J10334" s="19"/>
      <c r="K10334" s="19">
        <v>0.92865223699047672</v>
      </c>
      <c r="L10334" s="19"/>
      <c r="M10334" s="19">
        <v>0.98113793614302092</v>
      </c>
      <c r="N10334" s="19"/>
      <c r="O10334" s="19">
        <v>0.38741778445668029</v>
      </c>
      <c r="P10334" s="50"/>
      <c r="R10334" s="9" t="s">
        <v>0</v>
      </c>
    </row>
    <row r="10335" spans="2:18" x14ac:dyDescent="0.2">
      <c r="B10335" s="25">
        <v>10105</v>
      </c>
      <c r="C10335" s="193">
        <v>7.9763406354260227E-2</v>
      </c>
      <c r="D10335" s="19"/>
      <c r="E10335" s="19">
        <v>0.48363690706302315</v>
      </c>
      <c r="F10335" s="19"/>
      <c r="G10335" s="19">
        <v>0.68688264640619212</v>
      </c>
      <c r="H10335" s="19"/>
      <c r="I10335" s="19">
        <v>0.1919552341403645</v>
      </c>
      <c r="J10335" s="19"/>
      <c r="K10335" s="19">
        <v>6.0909211069768612E-2</v>
      </c>
      <c r="L10335" s="19"/>
      <c r="M10335" s="19">
        <v>0.71320949981687087</v>
      </c>
      <c r="N10335" s="19"/>
      <c r="O10335" s="19">
        <v>0.19110702170490051</v>
      </c>
      <c r="P10335" s="50"/>
      <c r="R10335" s="9" t="s">
        <v>0</v>
      </c>
    </row>
    <row r="10336" spans="2:18" x14ac:dyDescent="0.2">
      <c r="B10336" s="25">
        <v>10106</v>
      </c>
      <c r="C10336" s="193"/>
      <c r="D10336" s="19">
        <v>2.2438284545339284</v>
      </c>
      <c r="E10336" s="19"/>
      <c r="F10336" s="19">
        <v>2.6195286822975121</v>
      </c>
      <c r="G10336" s="19"/>
      <c r="H10336" s="19">
        <v>1.5202926148391938</v>
      </c>
      <c r="I10336" s="19"/>
      <c r="J10336" s="19">
        <v>1.973993983211797</v>
      </c>
      <c r="K10336" s="19"/>
      <c r="L10336" s="19">
        <v>2.0103482803012525</v>
      </c>
      <c r="M10336" s="19"/>
      <c r="N10336" s="19">
        <v>1.3804481687292265</v>
      </c>
      <c r="O10336" s="19"/>
      <c r="P10336" s="50">
        <v>1.982351151325781</v>
      </c>
      <c r="R10336" s="9" t="s">
        <v>0</v>
      </c>
    </row>
    <row r="10337" spans="2:18" x14ac:dyDescent="0.2">
      <c r="B10337" s="25">
        <v>10107</v>
      </c>
      <c r="C10337" s="193"/>
      <c r="D10337" s="19">
        <v>0.21137951129160881</v>
      </c>
      <c r="E10337" s="19"/>
      <c r="F10337" s="19">
        <v>0.39820668530909364</v>
      </c>
      <c r="G10337" s="19"/>
      <c r="H10337" s="19">
        <v>0.20993877909570177</v>
      </c>
      <c r="I10337" s="19">
        <v>0.13408295774452689</v>
      </c>
      <c r="J10337" s="19"/>
      <c r="K10337" s="19"/>
      <c r="L10337" s="19">
        <v>2.4961833827288823E-2</v>
      </c>
      <c r="M10337" s="19"/>
      <c r="N10337" s="19">
        <v>0.44094824899454571</v>
      </c>
      <c r="O10337" s="19"/>
      <c r="P10337" s="50">
        <v>0.49207934219326621</v>
      </c>
      <c r="R10337" s="9" t="s">
        <v>0</v>
      </c>
    </row>
    <row r="10338" spans="2:18" x14ac:dyDescent="0.2">
      <c r="B10338" s="25">
        <v>10108</v>
      </c>
      <c r="C10338" s="193">
        <v>0.6413467747358873</v>
      </c>
      <c r="D10338" s="19"/>
      <c r="E10338" s="19"/>
      <c r="F10338" s="19">
        <v>0.2920137946774623</v>
      </c>
      <c r="G10338" s="19">
        <v>0.9386112933112456</v>
      </c>
      <c r="H10338" s="19"/>
      <c r="I10338" s="19"/>
      <c r="J10338" s="19">
        <v>0.9570667712827905</v>
      </c>
      <c r="K10338" s="19">
        <v>0.76869644075584898</v>
      </c>
      <c r="L10338" s="19"/>
      <c r="M10338" s="19">
        <v>0.12908335846105037</v>
      </c>
      <c r="N10338" s="19"/>
      <c r="O10338" s="19"/>
      <c r="P10338" s="50">
        <v>0.42020011995261841</v>
      </c>
      <c r="R10338" s="9" t="s">
        <v>0</v>
      </c>
    </row>
    <row r="10339" spans="2:18" x14ac:dyDescent="0.2">
      <c r="B10339" s="25">
        <v>10109</v>
      </c>
      <c r="C10339" s="193">
        <v>0.5747613458232429</v>
      </c>
      <c r="D10339" s="19"/>
      <c r="E10339" s="19">
        <v>8.9024026385810612E-2</v>
      </c>
      <c r="F10339" s="19"/>
      <c r="G10339" s="19"/>
      <c r="H10339" s="19">
        <v>0.38838253003038725</v>
      </c>
      <c r="I10339" s="19"/>
      <c r="J10339" s="19">
        <v>0.63874782940389063</v>
      </c>
      <c r="K10339" s="19"/>
      <c r="L10339" s="19">
        <v>1.143360845565349</v>
      </c>
      <c r="M10339" s="19"/>
      <c r="N10339" s="19">
        <v>0.96907195628639453</v>
      </c>
      <c r="O10339" s="19">
        <v>3.7467854833622513E-2</v>
      </c>
      <c r="P10339" s="50"/>
      <c r="R10339" s="9" t="s">
        <v>0</v>
      </c>
    </row>
    <row r="10340" spans="2:18" x14ac:dyDescent="0.2">
      <c r="B10340" s="25">
        <v>10110</v>
      </c>
      <c r="C10340" s="193">
        <v>0.58938610359030519</v>
      </c>
      <c r="D10340" s="19"/>
      <c r="E10340" s="19">
        <v>0.17043250455429065</v>
      </c>
      <c r="F10340" s="19"/>
      <c r="G10340" s="19">
        <v>9.5320526871115238E-2</v>
      </c>
      <c r="H10340" s="19"/>
      <c r="I10340" s="19"/>
      <c r="J10340" s="19">
        <v>0.16343000681486772</v>
      </c>
      <c r="K10340" s="19">
        <v>0.47641695287420144</v>
      </c>
      <c r="L10340" s="19"/>
      <c r="M10340" s="19">
        <v>0.91681505424066123</v>
      </c>
      <c r="N10340" s="19"/>
      <c r="O10340" s="19">
        <v>0.15640836757516413</v>
      </c>
      <c r="P10340" s="50"/>
      <c r="R10340" s="9" t="s">
        <v>0</v>
      </c>
    </row>
    <row r="10341" spans="2:18" x14ac:dyDescent="0.2">
      <c r="B10341" s="25">
        <v>10111</v>
      </c>
      <c r="C10341" s="193">
        <v>1.2713052292153066</v>
      </c>
      <c r="D10341" s="19"/>
      <c r="E10341" s="19">
        <v>0.71446966370808984</v>
      </c>
      <c r="F10341" s="19"/>
      <c r="G10341" s="19">
        <v>0.21602828036044669</v>
      </c>
      <c r="H10341" s="19"/>
      <c r="I10341" s="19">
        <v>0.52224553488499081</v>
      </c>
      <c r="J10341" s="19"/>
      <c r="K10341" s="19">
        <v>1.7318341420006063</v>
      </c>
      <c r="L10341" s="19"/>
      <c r="M10341" s="19">
        <v>1.1142091846783635</v>
      </c>
      <c r="N10341" s="19"/>
      <c r="O10341" s="19">
        <v>0.41607264702420821</v>
      </c>
      <c r="P10341" s="50"/>
      <c r="R10341" s="9" t="s">
        <v>0</v>
      </c>
    </row>
    <row r="10342" spans="2:18" x14ac:dyDescent="0.2">
      <c r="B10342" s="25">
        <v>10112</v>
      </c>
      <c r="C10342" s="193"/>
      <c r="D10342" s="19">
        <v>0.14892147078927978</v>
      </c>
      <c r="E10342" s="19">
        <v>8.2382070169090965E-2</v>
      </c>
      <c r="F10342" s="19"/>
      <c r="G10342" s="19"/>
      <c r="H10342" s="19">
        <v>0.90127874490876858</v>
      </c>
      <c r="I10342" s="19"/>
      <c r="J10342" s="19">
        <v>0.77724744724567207</v>
      </c>
      <c r="K10342" s="19"/>
      <c r="L10342" s="19">
        <v>0.22754982554477876</v>
      </c>
      <c r="M10342" s="19">
        <v>8.8368184101349057E-2</v>
      </c>
      <c r="N10342" s="19"/>
      <c r="O10342" s="19"/>
      <c r="P10342" s="50">
        <v>0.96356217504138764</v>
      </c>
      <c r="R10342" s="9" t="s">
        <v>0</v>
      </c>
    </row>
    <row r="10343" spans="2:18" x14ac:dyDescent="0.2">
      <c r="B10343" s="25">
        <v>10113</v>
      </c>
      <c r="C10343" s="193">
        <v>1.2435918383788924</v>
      </c>
      <c r="D10343" s="19"/>
      <c r="E10343" s="19">
        <v>0.52721878766858166</v>
      </c>
      <c r="F10343" s="19"/>
      <c r="G10343" s="19">
        <v>0.54794299930046131</v>
      </c>
      <c r="H10343" s="19"/>
      <c r="I10343" s="19">
        <v>0.53636055984014408</v>
      </c>
      <c r="J10343" s="19"/>
      <c r="K10343" s="19">
        <v>1.094112565323238</v>
      </c>
      <c r="L10343" s="19"/>
      <c r="M10343" s="19">
        <v>0.977763350724139</v>
      </c>
      <c r="N10343" s="19"/>
      <c r="O10343" s="19">
        <v>1.2284107408805847</v>
      </c>
      <c r="P10343" s="50"/>
      <c r="R10343" s="9" t="s">
        <v>0</v>
      </c>
    </row>
    <row r="10344" spans="2:18" x14ac:dyDescent="0.2">
      <c r="B10344" s="25">
        <v>10114</v>
      </c>
      <c r="C10344" s="193">
        <v>0.42615230244240676</v>
      </c>
      <c r="D10344" s="19"/>
      <c r="E10344" s="19">
        <v>1.7827281508403883</v>
      </c>
      <c r="F10344" s="19"/>
      <c r="G10344" s="19">
        <v>1.1744033084519852</v>
      </c>
      <c r="H10344" s="19"/>
      <c r="I10344" s="19">
        <v>1.6657184277535424</v>
      </c>
      <c r="J10344" s="19"/>
      <c r="K10344" s="19">
        <v>1.7394736778813369</v>
      </c>
      <c r="L10344" s="19"/>
      <c r="M10344" s="19">
        <v>1.5327905603398206</v>
      </c>
      <c r="N10344" s="19"/>
      <c r="O10344" s="19">
        <v>1.5726914146785005</v>
      </c>
      <c r="P10344" s="50"/>
      <c r="R10344" s="9" t="s">
        <v>0</v>
      </c>
    </row>
    <row r="10345" spans="2:18" x14ac:dyDescent="0.2">
      <c r="B10345" s="25">
        <v>10115</v>
      </c>
      <c r="C10345" s="193">
        <v>2.4019008947424454</v>
      </c>
      <c r="D10345" s="19"/>
      <c r="E10345" s="19">
        <v>2.6337128568226125</v>
      </c>
      <c r="F10345" s="19"/>
      <c r="G10345" s="19">
        <v>1.6175522718804827</v>
      </c>
      <c r="H10345" s="19"/>
      <c r="I10345" s="19">
        <v>2.3584388095701012</v>
      </c>
      <c r="J10345" s="19"/>
      <c r="K10345" s="19">
        <v>2.2247000644585051</v>
      </c>
      <c r="L10345" s="19"/>
      <c r="M10345" s="19">
        <v>2.3537809429544079</v>
      </c>
      <c r="N10345" s="19"/>
      <c r="O10345" s="19">
        <v>1.2308050230229837</v>
      </c>
      <c r="P10345" s="50"/>
      <c r="R10345" s="9" t="s">
        <v>0</v>
      </c>
    </row>
    <row r="10346" spans="2:18" x14ac:dyDescent="0.2">
      <c r="B10346" s="25">
        <v>10116</v>
      </c>
      <c r="C10346" s="193">
        <v>1.5457341007628609</v>
      </c>
      <c r="D10346" s="19"/>
      <c r="E10346" s="19">
        <v>0.49589858766762285</v>
      </c>
      <c r="F10346" s="19"/>
      <c r="G10346" s="19">
        <v>0.58652890857784701</v>
      </c>
      <c r="H10346" s="19"/>
      <c r="I10346" s="19">
        <v>0.34556883924463955</v>
      </c>
      <c r="J10346" s="19"/>
      <c r="K10346" s="19">
        <v>0.8863752298157479</v>
      </c>
      <c r="L10346" s="19"/>
      <c r="M10346" s="19">
        <v>0.55785888766679737</v>
      </c>
      <c r="N10346" s="19"/>
      <c r="O10346" s="19">
        <v>1.3803904605679533</v>
      </c>
      <c r="P10346" s="50"/>
      <c r="R10346" s="9" t="s">
        <v>0</v>
      </c>
    </row>
    <row r="10347" spans="2:18" x14ac:dyDescent="0.2">
      <c r="B10347" s="25">
        <v>10117</v>
      </c>
      <c r="C10347" s="193">
        <v>0.65995678671332825</v>
      </c>
      <c r="D10347" s="19"/>
      <c r="E10347" s="19">
        <v>0.36330029061801922</v>
      </c>
      <c r="F10347" s="19"/>
      <c r="G10347" s="19"/>
      <c r="H10347" s="19">
        <v>0.75612121778353769</v>
      </c>
      <c r="I10347" s="19"/>
      <c r="J10347" s="19">
        <v>0.17646716289767281</v>
      </c>
      <c r="K10347" s="19">
        <v>0.60128002601786956</v>
      </c>
      <c r="L10347" s="19"/>
      <c r="M10347" s="19"/>
      <c r="N10347" s="19">
        <v>0.1240498196954135</v>
      </c>
      <c r="O10347" s="19">
        <v>0.53043201512990434</v>
      </c>
      <c r="P10347" s="50"/>
      <c r="R10347" s="9" t="s">
        <v>0</v>
      </c>
    </row>
    <row r="10348" spans="2:18" x14ac:dyDescent="0.2">
      <c r="B10348" s="25">
        <v>10118</v>
      </c>
      <c r="C10348" s="193">
        <v>1.3134576626409009</v>
      </c>
      <c r="D10348" s="19"/>
      <c r="E10348" s="19">
        <v>0.72636566999748298</v>
      </c>
      <c r="F10348" s="19"/>
      <c r="G10348" s="19">
        <v>0.7888895258648666</v>
      </c>
      <c r="H10348" s="19"/>
      <c r="I10348" s="19">
        <v>1.7974931642036676</v>
      </c>
      <c r="J10348" s="19"/>
      <c r="K10348" s="19">
        <v>0.26765232983588438</v>
      </c>
      <c r="L10348" s="19"/>
      <c r="M10348" s="19">
        <v>0.47225912659835878</v>
      </c>
      <c r="N10348" s="19"/>
      <c r="O10348" s="19">
        <v>1.7179482417298062</v>
      </c>
      <c r="P10348" s="50"/>
      <c r="R10348" s="9" t="s">
        <v>0</v>
      </c>
    </row>
    <row r="10349" spans="2:18" x14ac:dyDescent="0.2">
      <c r="B10349" s="25">
        <v>10119</v>
      </c>
      <c r="C10349" s="193"/>
      <c r="D10349" s="19">
        <v>0.82261787394140606</v>
      </c>
      <c r="E10349" s="19"/>
      <c r="F10349" s="19">
        <v>1.0620791841430992</v>
      </c>
      <c r="G10349" s="19"/>
      <c r="H10349" s="19">
        <v>0.75365876399443132</v>
      </c>
      <c r="I10349" s="19">
        <v>6.053835341526851E-2</v>
      </c>
      <c r="J10349" s="19"/>
      <c r="K10349" s="19"/>
      <c r="L10349" s="19">
        <v>0.993819975617657</v>
      </c>
      <c r="M10349" s="19"/>
      <c r="N10349" s="19">
        <v>1.0562871510884138</v>
      </c>
      <c r="O10349" s="19"/>
      <c r="P10349" s="50">
        <v>0.41520249883488303</v>
      </c>
      <c r="R10349" s="9" t="s">
        <v>0</v>
      </c>
    </row>
    <row r="10350" spans="2:18" x14ac:dyDescent="0.2">
      <c r="B10350" s="25">
        <v>10120</v>
      </c>
      <c r="C10350" s="193"/>
      <c r="D10350" s="19">
        <v>1.9285298713015979</v>
      </c>
      <c r="E10350" s="19"/>
      <c r="F10350" s="19">
        <v>1.2351169556405097</v>
      </c>
      <c r="G10350" s="19"/>
      <c r="H10350" s="19">
        <v>0.45444522256893471</v>
      </c>
      <c r="I10350" s="19"/>
      <c r="J10350" s="19">
        <v>0.91140598150362728</v>
      </c>
      <c r="K10350" s="19"/>
      <c r="L10350" s="19">
        <v>0.94220398835288033</v>
      </c>
      <c r="M10350" s="19"/>
      <c r="N10350" s="19">
        <v>1.0920801810459733</v>
      </c>
      <c r="O10350" s="19"/>
      <c r="P10350" s="50">
        <v>1.7648879544134779</v>
      </c>
      <c r="R10350" s="9" t="s">
        <v>0</v>
      </c>
    </row>
    <row r="10351" spans="2:18" x14ac:dyDescent="0.2">
      <c r="B10351" s="25">
        <v>10121</v>
      </c>
      <c r="C10351" s="193">
        <v>0.25305986606917569</v>
      </c>
      <c r="D10351" s="19"/>
      <c r="E10351" s="19">
        <v>1.282785894205583</v>
      </c>
      <c r="F10351" s="19"/>
      <c r="G10351" s="19">
        <v>1.3458138605995991</v>
      </c>
      <c r="H10351" s="19"/>
      <c r="I10351" s="19">
        <v>0.96287058405844583</v>
      </c>
      <c r="J10351" s="19"/>
      <c r="K10351" s="19">
        <v>0.58154129770562613</v>
      </c>
      <c r="L10351" s="19"/>
      <c r="M10351" s="19">
        <v>1.4150425812010352</v>
      </c>
      <c r="N10351" s="19"/>
      <c r="O10351" s="19">
        <v>1.0194704155388703</v>
      </c>
      <c r="P10351" s="50"/>
      <c r="R10351" s="9" t="s">
        <v>0</v>
      </c>
    </row>
    <row r="10352" spans="2:18" x14ac:dyDescent="0.2">
      <c r="B10352" s="25">
        <v>10122</v>
      </c>
      <c r="C10352" s="193"/>
      <c r="D10352" s="19">
        <v>2.2604224863373844E-2</v>
      </c>
      <c r="E10352" s="19"/>
      <c r="F10352" s="19">
        <v>0.74763467657998561</v>
      </c>
      <c r="G10352" s="19"/>
      <c r="H10352" s="19">
        <v>0.7867337236624472</v>
      </c>
      <c r="I10352" s="19">
        <v>8.7755958417518098E-2</v>
      </c>
      <c r="J10352" s="19"/>
      <c r="K10352" s="19">
        <v>0.26860251317067668</v>
      </c>
      <c r="L10352" s="19"/>
      <c r="M10352" s="19"/>
      <c r="N10352" s="19">
        <v>0.43555526406577183</v>
      </c>
      <c r="O10352" s="19">
        <v>0.48934332202549374</v>
      </c>
      <c r="P10352" s="50"/>
      <c r="R10352" s="9" t="s">
        <v>0</v>
      </c>
    </row>
    <row r="10353" spans="2:18" x14ac:dyDescent="0.2">
      <c r="B10353" s="25">
        <v>10123</v>
      </c>
      <c r="C10353" s="193">
        <v>1.2507143440380524</v>
      </c>
      <c r="D10353" s="19"/>
      <c r="E10353" s="19">
        <v>0.36175346420373183</v>
      </c>
      <c r="F10353" s="19"/>
      <c r="G10353" s="19">
        <v>1.7988540399799862</v>
      </c>
      <c r="H10353" s="19"/>
      <c r="I10353" s="19">
        <v>1.0890460095028653</v>
      </c>
      <c r="J10353" s="19"/>
      <c r="K10353" s="19">
        <v>0.20994420043684611</v>
      </c>
      <c r="L10353" s="19"/>
      <c r="M10353" s="19">
        <v>1.2107719722562764</v>
      </c>
      <c r="N10353" s="19"/>
      <c r="O10353" s="19">
        <v>0.68593118570312828</v>
      </c>
      <c r="P10353" s="50"/>
      <c r="R10353" s="9" t="s">
        <v>0</v>
      </c>
    </row>
    <row r="10354" spans="2:18" x14ac:dyDescent="0.2">
      <c r="B10354" s="25">
        <v>10124</v>
      </c>
      <c r="C10354" s="193"/>
      <c r="D10354" s="19">
        <v>1.1601500802283606</v>
      </c>
      <c r="E10354" s="19"/>
      <c r="F10354" s="19">
        <v>1.2994811035557421</v>
      </c>
      <c r="G10354" s="19"/>
      <c r="H10354" s="19">
        <v>1.1884976258373872</v>
      </c>
      <c r="I10354" s="19"/>
      <c r="J10354" s="19">
        <v>0.85517574386037165</v>
      </c>
      <c r="K10354" s="19"/>
      <c r="L10354" s="19">
        <v>2.1177248511464271</v>
      </c>
      <c r="M10354" s="19"/>
      <c r="N10354" s="19">
        <v>2.3534352644477727</v>
      </c>
      <c r="O10354" s="19"/>
      <c r="P10354" s="50">
        <v>1.0758694226098504</v>
      </c>
      <c r="R10354" s="9" t="s">
        <v>0</v>
      </c>
    </row>
    <row r="10355" spans="2:18" x14ac:dyDescent="0.2">
      <c r="B10355" s="25">
        <v>10125</v>
      </c>
      <c r="C10355" s="193"/>
      <c r="D10355" s="19">
        <v>1.775141119585992E-2</v>
      </c>
      <c r="E10355" s="19"/>
      <c r="F10355" s="19">
        <v>0.76595506784993883</v>
      </c>
      <c r="G10355" s="19"/>
      <c r="H10355" s="19">
        <v>1.8069888020301217</v>
      </c>
      <c r="I10355" s="19"/>
      <c r="J10355" s="19">
        <v>0.79997738760181691</v>
      </c>
      <c r="K10355" s="19"/>
      <c r="L10355" s="19">
        <v>0.22761425802923363</v>
      </c>
      <c r="M10355" s="19"/>
      <c r="N10355" s="19">
        <v>1.1062229676526532</v>
      </c>
      <c r="O10355" s="19"/>
      <c r="P10355" s="50">
        <v>0.51572078676588429</v>
      </c>
      <c r="R10355" s="9" t="s">
        <v>0</v>
      </c>
    </row>
    <row r="10356" spans="2:18" x14ac:dyDescent="0.2">
      <c r="B10356" s="25">
        <v>10126</v>
      </c>
      <c r="C10356" s="193">
        <v>0.47917756362072295</v>
      </c>
      <c r="D10356" s="19"/>
      <c r="E10356" s="19">
        <v>3.839845146988833E-2</v>
      </c>
      <c r="F10356" s="19"/>
      <c r="G10356" s="19">
        <v>0.54065658074815304</v>
      </c>
      <c r="H10356" s="19"/>
      <c r="I10356" s="19">
        <v>0.57654209825999347</v>
      </c>
      <c r="J10356" s="19"/>
      <c r="K10356" s="19">
        <v>0.1030167312078841</v>
      </c>
      <c r="L10356" s="19"/>
      <c r="M10356" s="19"/>
      <c r="N10356" s="19">
        <v>0.31820548536323146</v>
      </c>
      <c r="O10356" s="19">
        <v>0.72355725438793439</v>
      </c>
      <c r="P10356" s="50"/>
      <c r="R10356" s="9" t="s">
        <v>0</v>
      </c>
    </row>
    <row r="10357" spans="2:18" x14ac:dyDescent="0.2">
      <c r="B10357" s="25">
        <v>10127</v>
      </c>
      <c r="C10357" s="193"/>
      <c r="D10357" s="19">
        <v>0.11438099724855616</v>
      </c>
      <c r="E10357" s="19">
        <v>1.0624476252182726</v>
      </c>
      <c r="F10357" s="19"/>
      <c r="G10357" s="19"/>
      <c r="H10357" s="19">
        <v>0.23716126592129952</v>
      </c>
      <c r="I10357" s="19">
        <v>0.20902884530191351</v>
      </c>
      <c r="J10357" s="19"/>
      <c r="K10357" s="19">
        <v>0.59303413775761138</v>
      </c>
      <c r="L10357" s="19"/>
      <c r="M10357" s="19">
        <v>0.63283878071895927</v>
      </c>
      <c r="N10357" s="19"/>
      <c r="O10357" s="19">
        <v>1.4932495455584116E-2</v>
      </c>
      <c r="P10357" s="50"/>
      <c r="R10357" s="9" t="s">
        <v>0</v>
      </c>
    </row>
    <row r="10358" spans="2:18" x14ac:dyDescent="0.2">
      <c r="B10358" s="25">
        <v>10128</v>
      </c>
      <c r="C10358" s="193">
        <v>0.99533486582173192</v>
      </c>
      <c r="D10358" s="19"/>
      <c r="E10358" s="19">
        <v>0.7844345594378338</v>
      </c>
      <c r="F10358" s="19"/>
      <c r="G10358" s="19">
        <v>0.37466472072832852</v>
      </c>
      <c r="H10358" s="19"/>
      <c r="I10358" s="19"/>
      <c r="J10358" s="19">
        <v>6.9816023967557359E-2</v>
      </c>
      <c r="K10358" s="19">
        <v>0.32496315001758674</v>
      </c>
      <c r="L10358" s="19"/>
      <c r="M10358" s="19">
        <v>0.54640213558590289</v>
      </c>
      <c r="N10358" s="19"/>
      <c r="O10358" s="19">
        <v>0.15381897012522985</v>
      </c>
      <c r="P10358" s="50"/>
      <c r="R10358" s="9" t="s">
        <v>0</v>
      </c>
    </row>
    <row r="10359" spans="2:18" x14ac:dyDescent="0.2">
      <c r="B10359" s="25">
        <v>10129</v>
      </c>
      <c r="C10359" s="193">
        <v>1.0146324726187059</v>
      </c>
      <c r="D10359" s="19"/>
      <c r="E10359" s="19">
        <v>0.30561746592510747</v>
      </c>
      <c r="F10359" s="19"/>
      <c r="G10359" s="19">
        <v>0.10074306262298263</v>
      </c>
      <c r="H10359" s="19"/>
      <c r="I10359" s="19">
        <v>1.6949572974512235</v>
      </c>
      <c r="J10359" s="19"/>
      <c r="K10359" s="19">
        <v>0.7242679534471419</v>
      </c>
      <c r="L10359" s="19"/>
      <c r="M10359" s="19">
        <v>0.68448851350840489</v>
      </c>
      <c r="N10359" s="19"/>
      <c r="O10359" s="19">
        <v>0.30617221353372892</v>
      </c>
      <c r="P10359" s="50"/>
      <c r="R10359" s="9" t="s">
        <v>0</v>
      </c>
    </row>
    <row r="10360" spans="2:18" x14ac:dyDescent="0.2">
      <c r="B10360" s="25">
        <v>10130</v>
      </c>
      <c r="C10360" s="193"/>
      <c r="D10360" s="19">
        <v>0.35564485226552767</v>
      </c>
      <c r="E10360" s="19"/>
      <c r="F10360" s="19">
        <v>1.0833058278752545</v>
      </c>
      <c r="G10360" s="19"/>
      <c r="H10360" s="19">
        <v>0.86762730660564136</v>
      </c>
      <c r="I10360" s="19"/>
      <c r="J10360" s="19">
        <v>0.77940302452532417</v>
      </c>
      <c r="K10360" s="19">
        <v>1.7467170261698268E-2</v>
      </c>
      <c r="L10360" s="19"/>
      <c r="M10360" s="19"/>
      <c r="N10360" s="19">
        <v>0.65953842017107278</v>
      </c>
      <c r="O10360" s="19"/>
      <c r="P10360" s="50">
        <v>1.0987761601922725</v>
      </c>
      <c r="R10360" s="9" t="s">
        <v>0</v>
      </c>
    </row>
    <row r="10361" spans="2:18" x14ac:dyDescent="0.2">
      <c r="B10361" s="25">
        <v>10131</v>
      </c>
      <c r="C10361" s="193">
        <v>0.25855547581518273</v>
      </c>
      <c r="D10361" s="19"/>
      <c r="E10361" s="19"/>
      <c r="F10361" s="19">
        <v>0.79665478750769325</v>
      </c>
      <c r="G10361" s="19">
        <v>0.18464316543555279</v>
      </c>
      <c r="H10361" s="19"/>
      <c r="I10361" s="19"/>
      <c r="J10361" s="19">
        <v>0.36500626363931837</v>
      </c>
      <c r="K10361" s="19"/>
      <c r="L10361" s="19">
        <v>0.75633663055447375</v>
      </c>
      <c r="M10361" s="19"/>
      <c r="N10361" s="19">
        <v>1.2077400193464607</v>
      </c>
      <c r="O10361" s="19"/>
      <c r="P10361" s="50">
        <v>0.34652848798620667</v>
      </c>
      <c r="R10361" s="9" t="s">
        <v>0</v>
      </c>
    </row>
    <row r="10362" spans="2:18" x14ac:dyDescent="0.2">
      <c r="B10362" s="25">
        <v>10132</v>
      </c>
      <c r="C10362" s="193">
        <v>0.21813823719711969</v>
      </c>
      <c r="D10362" s="19"/>
      <c r="E10362" s="19">
        <v>0.54227027871582512</v>
      </c>
      <c r="F10362" s="19"/>
      <c r="G10362" s="19">
        <v>0.65021695430719062</v>
      </c>
      <c r="H10362" s="19"/>
      <c r="I10362" s="19">
        <v>0.32073444031734427</v>
      </c>
      <c r="J10362" s="19"/>
      <c r="K10362" s="19"/>
      <c r="L10362" s="19">
        <v>0.35275433860499117</v>
      </c>
      <c r="M10362" s="19">
        <v>0.54704064636905025</v>
      </c>
      <c r="N10362" s="19"/>
      <c r="O10362" s="19">
        <v>0.60933895064478172</v>
      </c>
      <c r="P10362" s="50"/>
      <c r="R10362" s="9" t="s">
        <v>0</v>
      </c>
    </row>
    <row r="10363" spans="2:18" x14ac:dyDescent="0.2">
      <c r="B10363" s="25">
        <v>10133</v>
      </c>
      <c r="C10363" s="193">
        <v>0.26105566602036939</v>
      </c>
      <c r="D10363" s="19"/>
      <c r="E10363" s="19">
        <v>9.8595745817618194E-2</v>
      </c>
      <c r="F10363" s="19"/>
      <c r="G10363" s="19">
        <v>0.40674040146306889</v>
      </c>
      <c r="H10363" s="19"/>
      <c r="I10363" s="19"/>
      <c r="J10363" s="19">
        <v>9.0169902193130286E-3</v>
      </c>
      <c r="K10363" s="19"/>
      <c r="L10363" s="19">
        <v>0.33853080655781465</v>
      </c>
      <c r="M10363" s="19">
        <v>0.35422311181383909</v>
      </c>
      <c r="N10363" s="19"/>
      <c r="O10363" s="19">
        <v>0.43296699503573477</v>
      </c>
      <c r="P10363" s="50"/>
      <c r="R10363" s="9" t="s">
        <v>0</v>
      </c>
    </row>
    <row r="10364" spans="2:18" x14ac:dyDescent="0.2">
      <c r="B10364" s="25">
        <v>10134</v>
      </c>
      <c r="C10364" s="193">
        <v>0.1708824371896073</v>
      </c>
      <c r="D10364" s="19"/>
      <c r="E10364" s="19"/>
      <c r="F10364" s="19">
        <v>0.13665182627589889</v>
      </c>
      <c r="G10364" s="19"/>
      <c r="H10364" s="19">
        <v>0.41995501554779552</v>
      </c>
      <c r="I10364" s="19">
        <v>0.1123223015185747</v>
      </c>
      <c r="J10364" s="19"/>
      <c r="K10364" s="19"/>
      <c r="L10364" s="19">
        <v>0.32292527004815796</v>
      </c>
      <c r="M10364" s="19">
        <v>0.55199599682025891</v>
      </c>
      <c r="N10364" s="19"/>
      <c r="O10364" s="19">
        <v>0.9817450109254382</v>
      </c>
      <c r="P10364" s="50"/>
      <c r="R10364" s="9" t="s">
        <v>0</v>
      </c>
    </row>
    <row r="10365" spans="2:18" x14ac:dyDescent="0.2">
      <c r="B10365" s="25">
        <v>10135</v>
      </c>
      <c r="C10365" s="193">
        <v>0.46261634517484612</v>
      </c>
      <c r="D10365" s="19"/>
      <c r="E10365" s="19">
        <v>1.074621655480513</v>
      </c>
      <c r="F10365" s="19"/>
      <c r="G10365" s="19">
        <v>0.13577827234026252</v>
      </c>
      <c r="H10365" s="19"/>
      <c r="I10365" s="19">
        <v>0.76172123790828761</v>
      </c>
      <c r="J10365" s="19"/>
      <c r="K10365" s="19">
        <v>0.49886149398792307</v>
      </c>
      <c r="L10365" s="19"/>
      <c r="M10365" s="19">
        <v>0.67117696894233159</v>
      </c>
      <c r="N10365" s="19"/>
      <c r="O10365" s="19">
        <v>1.644749840900978</v>
      </c>
      <c r="P10365" s="50"/>
      <c r="R10365" s="9" t="s">
        <v>0</v>
      </c>
    </row>
    <row r="10366" spans="2:18" x14ac:dyDescent="0.2">
      <c r="B10366" s="25">
        <v>10136</v>
      </c>
      <c r="C10366" s="193">
        <v>0.20410686215099305</v>
      </c>
      <c r="D10366" s="19"/>
      <c r="E10366" s="19">
        <v>0.78373122910565018</v>
      </c>
      <c r="F10366" s="19"/>
      <c r="G10366" s="19"/>
      <c r="H10366" s="19">
        <v>1.006545401773171</v>
      </c>
      <c r="I10366" s="19">
        <v>5.5292192319056764E-2</v>
      </c>
      <c r="J10366" s="19"/>
      <c r="K10366" s="19">
        <v>0.45081084175134734</v>
      </c>
      <c r="L10366" s="19"/>
      <c r="M10366" s="19">
        <v>0.31532117781645796</v>
      </c>
      <c r="N10366" s="19"/>
      <c r="O10366" s="19"/>
      <c r="P10366" s="50">
        <v>0.34407857815320331</v>
      </c>
      <c r="R10366" s="9" t="s">
        <v>0</v>
      </c>
    </row>
    <row r="10367" spans="2:18" x14ac:dyDescent="0.2">
      <c r="B10367" s="25">
        <v>10137</v>
      </c>
      <c r="C10367" s="193"/>
      <c r="D10367" s="19">
        <v>0.36803416145120826</v>
      </c>
      <c r="E10367" s="19">
        <v>0.31694680673535613</v>
      </c>
      <c r="F10367" s="19"/>
      <c r="G10367" s="19">
        <v>0.41244119104376165</v>
      </c>
      <c r="H10367" s="19"/>
      <c r="I10367" s="19"/>
      <c r="J10367" s="19">
        <v>0.68267135751889163</v>
      </c>
      <c r="K10367" s="19">
        <v>7.7428596071348929E-2</v>
      </c>
      <c r="L10367" s="19"/>
      <c r="M10367" s="19">
        <v>0.19978627352067233</v>
      </c>
      <c r="N10367" s="19"/>
      <c r="O10367" s="19">
        <v>0.30220734470603378</v>
      </c>
      <c r="P10367" s="50"/>
      <c r="R10367" s="9" t="s">
        <v>0</v>
      </c>
    </row>
    <row r="10368" spans="2:18" x14ac:dyDescent="0.2">
      <c r="B10368" s="25">
        <v>10138</v>
      </c>
      <c r="C10368" s="193"/>
      <c r="D10368" s="19">
        <v>1.1776082022312373</v>
      </c>
      <c r="E10368" s="19"/>
      <c r="F10368" s="19">
        <v>1.2124854764086828</v>
      </c>
      <c r="G10368" s="19"/>
      <c r="H10368" s="19">
        <v>1.5337427494105964</v>
      </c>
      <c r="I10368" s="19"/>
      <c r="J10368" s="19">
        <v>1.8052853903655071</v>
      </c>
      <c r="K10368" s="19"/>
      <c r="L10368" s="19">
        <v>1.880593062311156</v>
      </c>
      <c r="M10368" s="19"/>
      <c r="N10368" s="19">
        <v>0.9547057318933172</v>
      </c>
      <c r="O10368" s="19"/>
      <c r="P10368" s="50">
        <v>1.4119788426128701</v>
      </c>
      <c r="R10368" s="9" t="s">
        <v>0</v>
      </c>
    </row>
    <row r="10369" spans="2:18" x14ac:dyDescent="0.2">
      <c r="B10369" s="25">
        <v>10139</v>
      </c>
      <c r="C10369" s="193"/>
      <c r="D10369" s="19">
        <v>0.1619888464624844</v>
      </c>
      <c r="E10369" s="19"/>
      <c r="F10369" s="19">
        <v>0.17613528158510705</v>
      </c>
      <c r="G10369" s="19"/>
      <c r="H10369" s="19">
        <v>0.48528047953513648</v>
      </c>
      <c r="I10369" s="19"/>
      <c r="J10369" s="19">
        <v>1.1181409925206787</v>
      </c>
      <c r="K10369" s="19"/>
      <c r="L10369" s="19">
        <v>1.4544273935643992</v>
      </c>
      <c r="M10369" s="19"/>
      <c r="N10369" s="19">
        <v>4.629214905312988E-2</v>
      </c>
      <c r="O10369" s="19"/>
      <c r="P10369" s="50">
        <v>0.66866104617200539</v>
      </c>
      <c r="R10369" s="9" t="s">
        <v>0</v>
      </c>
    </row>
    <row r="10370" spans="2:18" x14ac:dyDescent="0.2">
      <c r="B10370" s="25">
        <v>10140</v>
      </c>
      <c r="C10370" s="193"/>
      <c r="D10370" s="19">
        <v>6.165357388160702E-2</v>
      </c>
      <c r="E10370" s="19"/>
      <c r="F10370" s="19">
        <v>1.2688258804694839</v>
      </c>
      <c r="G10370" s="19"/>
      <c r="H10370" s="19">
        <v>0.20140919960072803</v>
      </c>
      <c r="I10370" s="19">
        <v>1.710457919011265E-2</v>
      </c>
      <c r="J10370" s="19"/>
      <c r="K10370" s="19"/>
      <c r="L10370" s="19">
        <v>0.92808069997323894</v>
      </c>
      <c r="M10370" s="19"/>
      <c r="N10370" s="19">
        <v>0.73561466966041744</v>
      </c>
      <c r="O10370" s="19"/>
      <c r="P10370" s="50">
        <v>1.1578526804707083</v>
      </c>
      <c r="R10370" s="9" t="s">
        <v>0</v>
      </c>
    </row>
    <row r="10371" spans="2:18" x14ac:dyDescent="0.2">
      <c r="B10371" s="25">
        <v>10141</v>
      </c>
      <c r="C10371" s="193"/>
      <c r="D10371" s="19">
        <v>1.1273203039438928</v>
      </c>
      <c r="E10371" s="19">
        <v>0.43921169001682875</v>
      </c>
      <c r="F10371" s="19"/>
      <c r="G10371" s="19"/>
      <c r="H10371" s="19">
        <v>0.88248879899294419</v>
      </c>
      <c r="I10371" s="19"/>
      <c r="J10371" s="19">
        <v>0.74317163212152793</v>
      </c>
      <c r="K10371" s="19"/>
      <c r="L10371" s="19">
        <v>0.93088141078149866</v>
      </c>
      <c r="M10371" s="19">
        <v>4.7389097717975386E-2</v>
      </c>
      <c r="N10371" s="19"/>
      <c r="O10371" s="19"/>
      <c r="P10371" s="50">
        <v>0.38248407825460695</v>
      </c>
      <c r="R10371" s="9" t="s">
        <v>0</v>
      </c>
    </row>
    <row r="10372" spans="2:18" x14ac:dyDescent="0.2">
      <c r="B10372" s="25">
        <v>10142</v>
      </c>
      <c r="C10372" s="193"/>
      <c r="D10372" s="19">
        <v>0.5787538199340645</v>
      </c>
      <c r="E10372" s="19"/>
      <c r="F10372" s="19">
        <v>0.62138164450332534</v>
      </c>
      <c r="G10372" s="19"/>
      <c r="H10372" s="19">
        <v>0.3514419093564482</v>
      </c>
      <c r="I10372" s="19"/>
      <c r="J10372" s="19">
        <v>0.63849723034256012</v>
      </c>
      <c r="K10372" s="19">
        <v>0.21110176068018199</v>
      </c>
      <c r="L10372" s="19"/>
      <c r="M10372" s="19"/>
      <c r="N10372" s="19">
        <v>0.87602753537362832</v>
      </c>
      <c r="O10372" s="19"/>
      <c r="P10372" s="50">
        <v>0.92012367781850968</v>
      </c>
      <c r="R10372" s="9" t="s">
        <v>0</v>
      </c>
    </row>
    <row r="10373" spans="2:18" x14ac:dyDescent="0.2">
      <c r="B10373" s="25">
        <v>10143</v>
      </c>
      <c r="C10373" s="193">
        <v>0.45098877265298948</v>
      </c>
      <c r="D10373" s="19"/>
      <c r="E10373" s="19">
        <v>0.36069286106300241</v>
      </c>
      <c r="F10373" s="19"/>
      <c r="G10373" s="19">
        <v>1.3176761684551375</v>
      </c>
      <c r="H10373" s="19"/>
      <c r="I10373" s="19"/>
      <c r="J10373" s="19">
        <v>0.67692545806203985</v>
      </c>
      <c r="K10373" s="19">
        <v>0.59326697210345591</v>
      </c>
      <c r="L10373" s="19"/>
      <c r="M10373" s="19">
        <v>0.98092897158141534</v>
      </c>
      <c r="N10373" s="19"/>
      <c r="O10373" s="19">
        <v>1.951620204024491</v>
      </c>
      <c r="P10373" s="50"/>
      <c r="R10373" s="9" t="s">
        <v>0</v>
      </c>
    </row>
    <row r="10374" spans="2:18" x14ac:dyDescent="0.2">
      <c r="B10374" s="25">
        <v>10144</v>
      </c>
      <c r="C10374" s="193">
        <v>0.29601958946592882</v>
      </c>
      <c r="D10374" s="19"/>
      <c r="E10374" s="19">
        <v>6.4417844557089335E-2</v>
      </c>
      <c r="F10374" s="19"/>
      <c r="G10374" s="19">
        <v>0.58621313982412815</v>
      </c>
      <c r="H10374" s="19"/>
      <c r="I10374" s="19"/>
      <c r="J10374" s="19">
        <v>0.22488591651474782</v>
      </c>
      <c r="K10374" s="19">
        <v>5.6164136837513791E-2</v>
      </c>
      <c r="L10374" s="19"/>
      <c r="M10374" s="19"/>
      <c r="N10374" s="19">
        <v>0.10441003330060106</v>
      </c>
      <c r="O10374" s="19">
        <v>0.43432349495977612</v>
      </c>
      <c r="P10374" s="50"/>
      <c r="R10374" s="9" t="s">
        <v>0</v>
      </c>
    </row>
    <row r="10375" spans="2:18" x14ac:dyDescent="0.2">
      <c r="B10375" s="25">
        <v>10145</v>
      </c>
      <c r="C10375" s="193">
        <v>1.6339600393097153</v>
      </c>
      <c r="D10375" s="19"/>
      <c r="E10375" s="19">
        <v>1.0904960032121669</v>
      </c>
      <c r="F10375" s="19"/>
      <c r="G10375" s="19">
        <v>1.5561915632713323</v>
      </c>
      <c r="H10375" s="19"/>
      <c r="I10375" s="19">
        <v>1.3307354610802247</v>
      </c>
      <c r="J10375" s="19"/>
      <c r="K10375" s="19">
        <v>1.473938763681587</v>
      </c>
      <c r="L10375" s="19"/>
      <c r="M10375" s="19">
        <v>1.5950731808842888</v>
      </c>
      <c r="N10375" s="19"/>
      <c r="O10375" s="19">
        <v>1.0281983090998419</v>
      </c>
      <c r="P10375" s="50"/>
      <c r="R10375" s="9" t="s">
        <v>0</v>
      </c>
    </row>
    <row r="10376" spans="2:18" x14ac:dyDescent="0.2">
      <c r="B10376" s="25">
        <v>10146</v>
      </c>
      <c r="C10376" s="193">
        <v>0.12459586547150484</v>
      </c>
      <c r="D10376" s="19"/>
      <c r="E10376" s="19">
        <v>1.0102404488247667</v>
      </c>
      <c r="F10376" s="19"/>
      <c r="G10376" s="19">
        <v>0.92092002020488939</v>
      </c>
      <c r="H10376" s="19"/>
      <c r="I10376" s="19">
        <v>0.96932395135417848</v>
      </c>
      <c r="J10376" s="19"/>
      <c r="K10376" s="19">
        <v>0.60127160792089196</v>
      </c>
      <c r="L10376" s="19"/>
      <c r="M10376" s="19">
        <v>0.26886563486372472</v>
      </c>
      <c r="N10376" s="19"/>
      <c r="O10376" s="19">
        <v>1.0700101343627435</v>
      </c>
      <c r="P10376" s="50"/>
      <c r="R10376" s="9" t="s">
        <v>0</v>
      </c>
    </row>
    <row r="10377" spans="2:18" x14ac:dyDescent="0.2">
      <c r="B10377" s="25">
        <v>10147</v>
      </c>
      <c r="C10377" s="193">
        <v>3.1630381161888314E-2</v>
      </c>
      <c r="D10377" s="19"/>
      <c r="E10377" s="19"/>
      <c r="F10377" s="19">
        <v>1.1056221742570276</v>
      </c>
      <c r="G10377" s="19">
        <v>0.27766833193887408</v>
      </c>
      <c r="H10377" s="19"/>
      <c r="I10377" s="19"/>
      <c r="J10377" s="19">
        <v>0.92100343230888138</v>
      </c>
      <c r="K10377" s="19"/>
      <c r="L10377" s="19">
        <v>1.3370986291240587</v>
      </c>
      <c r="M10377" s="19"/>
      <c r="N10377" s="19">
        <v>0.8020431672477637</v>
      </c>
      <c r="O10377" s="19"/>
      <c r="P10377" s="50">
        <v>0.34149475239377952</v>
      </c>
      <c r="R10377" s="9" t="s">
        <v>0</v>
      </c>
    </row>
    <row r="10378" spans="2:18" x14ac:dyDescent="0.2">
      <c r="B10378" s="25">
        <v>10148</v>
      </c>
      <c r="C10378" s="193"/>
      <c r="D10378" s="19">
        <v>0.13746891835711769</v>
      </c>
      <c r="E10378" s="19">
        <v>3.9641539499698675E-2</v>
      </c>
      <c r="F10378" s="19"/>
      <c r="G10378" s="19">
        <v>0.58745313098803686</v>
      </c>
      <c r="H10378" s="19"/>
      <c r="I10378" s="19">
        <v>0.52911675953572468</v>
      </c>
      <c r="J10378" s="19"/>
      <c r="K10378" s="19">
        <v>0.72145729054531138</v>
      </c>
      <c r="L10378" s="19"/>
      <c r="M10378" s="19"/>
      <c r="N10378" s="19">
        <v>0.38308519566278659</v>
      </c>
      <c r="O10378" s="19">
        <v>0.23606496680948769</v>
      </c>
      <c r="P10378" s="50"/>
      <c r="R10378" s="9" t="s">
        <v>0</v>
      </c>
    </row>
    <row r="10379" spans="2:18" x14ac:dyDescent="0.2">
      <c r="B10379" s="25">
        <v>10149</v>
      </c>
      <c r="C10379" s="193">
        <v>1.5279599747240376</v>
      </c>
      <c r="D10379" s="19"/>
      <c r="E10379" s="19">
        <v>7.3309937141344386E-2</v>
      </c>
      <c r="F10379" s="19"/>
      <c r="G10379" s="19">
        <v>0.68885415408742667</v>
      </c>
      <c r="H10379" s="19"/>
      <c r="I10379" s="19">
        <v>0.67976857290540549</v>
      </c>
      <c r="J10379" s="19"/>
      <c r="K10379" s="19">
        <v>0.11249896076104698</v>
      </c>
      <c r="L10379" s="19"/>
      <c r="M10379" s="19">
        <v>7.1160724020658941E-2</v>
      </c>
      <c r="N10379" s="19"/>
      <c r="O10379" s="19"/>
      <c r="P10379" s="50">
        <v>0.34918436573505535</v>
      </c>
      <c r="R10379" s="9" t="s">
        <v>0</v>
      </c>
    </row>
    <row r="10380" spans="2:18" x14ac:dyDescent="0.2">
      <c r="B10380" s="25">
        <v>10150</v>
      </c>
      <c r="C10380" s="193">
        <v>1.6320039999218414</v>
      </c>
      <c r="D10380" s="19"/>
      <c r="E10380" s="19">
        <v>2.3928925406566113</v>
      </c>
      <c r="F10380" s="19"/>
      <c r="G10380" s="19">
        <v>1.441411652942254</v>
      </c>
      <c r="H10380" s="19"/>
      <c r="I10380" s="19">
        <v>1.9682870098395104</v>
      </c>
      <c r="J10380" s="19"/>
      <c r="K10380" s="19">
        <v>1.2996451083055551</v>
      </c>
      <c r="L10380" s="19"/>
      <c r="M10380" s="19">
        <v>2.1234504227034039</v>
      </c>
      <c r="N10380" s="19"/>
      <c r="O10380" s="19">
        <v>1.6531570026981781</v>
      </c>
      <c r="P10380" s="50"/>
      <c r="R10380" s="9" t="s">
        <v>0</v>
      </c>
    </row>
    <row r="10381" spans="2:18" x14ac:dyDescent="0.2">
      <c r="B10381" s="25">
        <v>10151</v>
      </c>
      <c r="C10381" s="193">
        <v>7.2287245080713422E-2</v>
      </c>
      <c r="D10381" s="19"/>
      <c r="E10381" s="19"/>
      <c r="F10381" s="19">
        <v>0.31499680539109803</v>
      </c>
      <c r="G10381" s="19"/>
      <c r="H10381" s="19">
        <v>0.4783136745448171</v>
      </c>
      <c r="I10381" s="19"/>
      <c r="J10381" s="19">
        <v>8.237781839974026E-2</v>
      </c>
      <c r="K10381" s="19"/>
      <c r="L10381" s="19">
        <v>7.1009067752930033E-2</v>
      </c>
      <c r="M10381" s="19"/>
      <c r="N10381" s="19">
        <v>0.31130058237006492</v>
      </c>
      <c r="O10381" s="19">
        <v>0.42576109973544851</v>
      </c>
      <c r="P10381" s="50"/>
      <c r="R10381" s="9" t="s">
        <v>0</v>
      </c>
    </row>
    <row r="10382" spans="2:18" x14ac:dyDescent="0.2">
      <c r="B10382" s="25">
        <v>10152</v>
      </c>
      <c r="C10382" s="193">
        <v>0.15540097167644967</v>
      </c>
      <c r="D10382" s="19"/>
      <c r="E10382" s="19"/>
      <c r="F10382" s="19">
        <v>0.91834745212152225</v>
      </c>
      <c r="G10382" s="19"/>
      <c r="H10382" s="19">
        <v>1.013419902325545</v>
      </c>
      <c r="I10382" s="19"/>
      <c r="J10382" s="19">
        <v>1.5577986276735429</v>
      </c>
      <c r="K10382" s="19"/>
      <c r="L10382" s="19">
        <v>1.2846227680774209</v>
      </c>
      <c r="M10382" s="19">
        <v>0.70125642243746544</v>
      </c>
      <c r="N10382" s="19"/>
      <c r="O10382" s="19"/>
      <c r="P10382" s="50">
        <v>4.5286222267078048E-2</v>
      </c>
      <c r="R10382" s="9" t="s">
        <v>0</v>
      </c>
    </row>
    <row r="10383" spans="2:18" x14ac:dyDescent="0.2">
      <c r="B10383" s="25">
        <v>10153</v>
      </c>
      <c r="C10383" s="193">
        <v>1.217784208570412</v>
      </c>
      <c r="D10383" s="19"/>
      <c r="E10383" s="19">
        <v>1.0575604272129062</v>
      </c>
      <c r="F10383" s="19"/>
      <c r="G10383" s="19">
        <v>1.490196153466524</v>
      </c>
      <c r="H10383" s="19"/>
      <c r="I10383" s="19">
        <v>0.76969993227919309</v>
      </c>
      <c r="J10383" s="19"/>
      <c r="K10383" s="19">
        <v>0.22515298934732453</v>
      </c>
      <c r="L10383" s="19"/>
      <c r="M10383" s="19">
        <v>2.1970428825650927</v>
      </c>
      <c r="N10383" s="19"/>
      <c r="O10383" s="19">
        <v>1.2882133411845882</v>
      </c>
      <c r="P10383" s="50"/>
      <c r="R10383" s="9" t="s">
        <v>0</v>
      </c>
    </row>
    <row r="10384" spans="2:18" x14ac:dyDescent="0.2">
      <c r="B10384" s="25">
        <v>10154</v>
      </c>
      <c r="C10384" s="193"/>
      <c r="D10384" s="19">
        <v>0.26107526883502641</v>
      </c>
      <c r="E10384" s="19">
        <v>0.62172165078683539</v>
      </c>
      <c r="F10384" s="19"/>
      <c r="G10384" s="19"/>
      <c r="H10384" s="19">
        <v>0.56350767745833652</v>
      </c>
      <c r="I10384" s="19">
        <v>0.18125423311186878</v>
      </c>
      <c r="J10384" s="19"/>
      <c r="K10384" s="19">
        <v>0.46755419791871489</v>
      </c>
      <c r="L10384" s="19"/>
      <c r="M10384" s="19"/>
      <c r="N10384" s="19">
        <v>0.52003524302491466</v>
      </c>
      <c r="O10384" s="19"/>
      <c r="P10384" s="50">
        <v>0.47509864570471549</v>
      </c>
      <c r="R10384" s="9" t="s">
        <v>0</v>
      </c>
    </row>
    <row r="10385" spans="2:18" x14ac:dyDescent="0.2">
      <c r="B10385" s="25">
        <v>10155</v>
      </c>
      <c r="C10385" s="193"/>
      <c r="D10385" s="19">
        <v>0.59706913268198714</v>
      </c>
      <c r="E10385" s="19"/>
      <c r="F10385" s="19">
        <v>0.12177623379952747</v>
      </c>
      <c r="G10385" s="19">
        <v>0.38839078578844094</v>
      </c>
      <c r="H10385" s="19"/>
      <c r="I10385" s="19"/>
      <c r="J10385" s="19">
        <v>6.1895051091952428E-3</v>
      </c>
      <c r="K10385" s="19">
        <v>0.42928082672284579</v>
      </c>
      <c r="L10385" s="19"/>
      <c r="M10385" s="19"/>
      <c r="N10385" s="19">
        <v>0.44578049796394975</v>
      </c>
      <c r="O10385" s="19">
        <v>6.7192499359414196E-2</v>
      </c>
      <c r="P10385" s="50"/>
      <c r="R10385" s="9" t="s">
        <v>0</v>
      </c>
    </row>
    <row r="10386" spans="2:18" x14ac:dyDescent="0.2">
      <c r="B10386" s="25">
        <v>10156</v>
      </c>
      <c r="C10386" s="193"/>
      <c r="D10386" s="19">
        <v>0.53328231753672273</v>
      </c>
      <c r="E10386" s="19"/>
      <c r="F10386" s="19">
        <v>0.61417571176213681</v>
      </c>
      <c r="G10386" s="19">
        <v>0.92666568390975201</v>
      </c>
      <c r="H10386" s="19"/>
      <c r="I10386" s="19">
        <v>0.2811498002546749</v>
      </c>
      <c r="J10386" s="19"/>
      <c r="K10386" s="19"/>
      <c r="L10386" s="19">
        <v>1.04479459589942</v>
      </c>
      <c r="M10386" s="19"/>
      <c r="N10386" s="19">
        <v>0.43393506809678734</v>
      </c>
      <c r="O10386" s="19"/>
      <c r="P10386" s="50">
        <v>0.59558079280813636</v>
      </c>
      <c r="R10386" s="9" t="s">
        <v>0</v>
      </c>
    </row>
    <row r="10387" spans="2:18" x14ac:dyDescent="0.2">
      <c r="B10387" s="25">
        <v>10157</v>
      </c>
      <c r="C10387" s="193"/>
      <c r="D10387" s="19">
        <v>1.7317702946509297</v>
      </c>
      <c r="E10387" s="19"/>
      <c r="F10387" s="19">
        <v>1.0884984845203001</v>
      </c>
      <c r="G10387" s="19"/>
      <c r="H10387" s="19">
        <v>0.7848604056136792</v>
      </c>
      <c r="I10387" s="19"/>
      <c r="J10387" s="19">
        <v>1.0544509842311343</v>
      </c>
      <c r="K10387" s="19"/>
      <c r="L10387" s="19">
        <v>0.11136352785111374</v>
      </c>
      <c r="M10387" s="19">
        <v>0.51638004605707133</v>
      </c>
      <c r="N10387" s="19"/>
      <c r="O10387" s="19"/>
      <c r="P10387" s="50">
        <v>0.91885554554373183</v>
      </c>
      <c r="R10387" s="9" t="s">
        <v>0</v>
      </c>
    </row>
    <row r="10388" spans="2:18" x14ac:dyDescent="0.2">
      <c r="B10388" s="25">
        <v>10158</v>
      </c>
      <c r="C10388" s="193">
        <v>0.41401040627534791</v>
      </c>
      <c r="D10388" s="19"/>
      <c r="E10388" s="19">
        <v>0.43859181526872115</v>
      </c>
      <c r="F10388" s="19"/>
      <c r="G10388" s="19"/>
      <c r="H10388" s="19">
        <v>0.26476416835966093</v>
      </c>
      <c r="I10388" s="19"/>
      <c r="J10388" s="19">
        <v>0.51757083554971395</v>
      </c>
      <c r="K10388" s="19"/>
      <c r="L10388" s="19">
        <v>3.8866944644787058E-2</v>
      </c>
      <c r="M10388" s="19"/>
      <c r="N10388" s="19">
        <v>0.20459721787030108</v>
      </c>
      <c r="O10388" s="19">
        <v>0.29849375883638479</v>
      </c>
      <c r="P10388" s="50"/>
      <c r="R10388" s="9" t="s">
        <v>0</v>
      </c>
    </row>
    <row r="10389" spans="2:18" x14ac:dyDescent="0.2">
      <c r="B10389" s="25">
        <v>10159</v>
      </c>
      <c r="C10389" s="193"/>
      <c r="D10389" s="19">
        <v>0.94482646787363045</v>
      </c>
      <c r="E10389" s="19"/>
      <c r="F10389" s="19">
        <v>0.2604161871024479</v>
      </c>
      <c r="G10389" s="19"/>
      <c r="H10389" s="19">
        <v>0.44929286470797969</v>
      </c>
      <c r="I10389" s="19"/>
      <c r="J10389" s="19">
        <v>0.68907310720566461</v>
      </c>
      <c r="K10389" s="19"/>
      <c r="L10389" s="19">
        <v>1.3430410935895811</v>
      </c>
      <c r="M10389" s="19"/>
      <c r="N10389" s="19">
        <v>0.13702227420193089</v>
      </c>
      <c r="O10389" s="19"/>
      <c r="P10389" s="50">
        <v>1.3351095398915189</v>
      </c>
      <c r="R10389" s="9" t="s">
        <v>0</v>
      </c>
    </row>
    <row r="10390" spans="2:18" x14ac:dyDescent="0.2">
      <c r="B10390" s="25">
        <v>10160</v>
      </c>
      <c r="C10390" s="193"/>
      <c r="D10390" s="19">
        <v>1.5655348228203334</v>
      </c>
      <c r="E10390" s="19"/>
      <c r="F10390" s="19">
        <v>0.97053415503322205</v>
      </c>
      <c r="G10390" s="19"/>
      <c r="H10390" s="19">
        <v>0.80014667050171018</v>
      </c>
      <c r="I10390" s="19"/>
      <c r="J10390" s="19">
        <v>0.59760749269592628</v>
      </c>
      <c r="K10390" s="19"/>
      <c r="L10390" s="19">
        <v>1.2914243450202365</v>
      </c>
      <c r="M10390" s="19"/>
      <c r="N10390" s="19">
        <v>0.83304180452945431</v>
      </c>
      <c r="O10390" s="19"/>
      <c r="P10390" s="50">
        <v>1.3125888430178221</v>
      </c>
      <c r="R10390" s="9" t="s">
        <v>0</v>
      </c>
    </row>
    <row r="10391" spans="2:18" x14ac:dyDescent="0.2">
      <c r="B10391" s="25">
        <v>10161</v>
      </c>
      <c r="C10391" s="193"/>
      <c r="D10391" s="19">
        <v>0.22896263082750909</v>
      </c>
      <c r="E10391" s="19">
        <v>0.55130164228912537</v>
      </c>
      <c r="F10391" s="19"/>
      <c r="G10391" s="19">
        <v>0.90475715798851475</v>
      </c>
      <c r="H10391" s="19"/>
      <c r="I10391" s="19">
        <v>1.2522226179188687</v>
      </c>
      <c r="J10391" s="19"/>
      <c r="K10391" s="19"/>
      <c r="L10391" s="19">
        <v>0.53349185304276081</v>
      </c>
      <c r="M10391" s="19">
        <v>0.41977125996099834</v>
      </c>
      <c r="N10391" s="19"/>
      <c r="O10391" s="19">
        <v>0.59120477227802282</v>
      </c>
      <c r="P10391" s="50"/>
      <c r="R10391" s="9" t="s">
        <v>0</v>
      </c>
    </row>
    <row r="10392" spans="2:18" x14ac:dyDescent="0.2">
      <c r="B10392" s="25">
        <v>10162</v>
      </c>
      <c r="C10392" s="193">
        <v>1.1927597105732983</v>
      </c>
      <c r="D10392" s="19"/>
      <c r="E10392" s="19">
        <v>0.61430476507044696</v>
      </c>
      <c r="F10392" s="19"/>
      <c r="G10392" s="19">
        <v>0.34143075235436382</v>
      </c>
      <c r="H10392" s="19"/>
      <c r="I10392" s="19">
        <v>0.86777120259257789</v>
      </c>
      <c r="J10392" s="19"/>
      <c r="K10392" s="19">
        <v>1.6645785833246032</v>
      </c>
      <c r="L10392" s="19"/>
      <c r="M10392" s="19"/>
      <c r="N10392" s="19">
        <v>0.42779053264842787</v>
      </c>
      <c r="O10392" s="19">
        <v>0.75842557326042404</v>
      </c>
      <c r="P10392" s="50"/>
      <c r="R10392" s="9" t="s">
        <v>0</v>
      </c>
    </row>
    <row r="10393" spans="2:18" x14ac:dyDescent="0.2">
      <c r="B10393" s="25">
        <v>10163</v>
      </c>
      <c r="C10393" s="193">
        <v>0.53327244089055681</v>
      </c>
      <c r="D10393" s="19"/>
      <c r="E10393" s="19">
        <v>1.0863056117991503</v>
      </c>
      <c r="F10393" s="19"/>
      <c r="G10393" s="19">
        <v>8.3237163178701792E-2</v>
      </c>
      <c r="H10393" s="19"/>
      <c r="I10393" s="19">
        <v>0.72081380502938053</v>
      </c>
      <c r="J10393" s="19"/>
      <c r="K10393" s="19">
        <v>0.35355392839991379</v>
      </c>
      <c r="L10393" s="19"/>
      <c r="M10393" s="19">
        <v>1.2258630959641335</v>
      </c>
      <c r="N10393" s="19"/>
      <c r="O10393" s="19"/>
      <c r="P10393" s="50">
        <v>0.49269194118389864</v>
      </c>
      <c r="R10393" s="9" t="s">
        <v>0</v>
      </c>
    </row>
    <row r="10394" spans="2:18" x14ac:dyDescent="0.2">
      <c r="B10394" s="25">
        <v>10164</v>
      </c>
      <c r="C10394" s="193">
        <v>0.20894766405501916</v>
      </c>
      <c r="D10394" s="19"/>
      <c r="E10394" s="19">
        <v>0.20580931873553507</v>
      </c>
      <c r="F10394" s="19"/>
      <c r="G10394" s="19">
        <v>1.6731985869611528</v>
      </c>
      <c r="H10394" s="19"/>
      <c r="I10394" s="19"/>
      <c r="J10394" s="19">
        <v>0.40154489055830966</v>
      </c>
      <c r="K10394" s="19"/>
      <c r="L10394" s="19">
        <v>5.9738440845666214E-2</v>
      </c>
      <c r="M10394" s="19">
        <v>2.2509657316517055E-3</v>
      </c>
      <c r="N10394" s="19"/>
      <c r="O10394" s="19"/>
      <c r="P10394" s="50">
        <v>0.4384754091627962</v>
      </c>
      <c r="R10394" s="9" t="s">
        <v>0</v>
      </c>
    </row>
    <row r="10395" spans="2:18" x14ac:dyDescent="0.2">
      <c r="B10395" s="25">
        <v>10165</v>
      </c>
      <c r="C10395" s="193">
        <v>0.42296774000600146</v>
      </c>
      <c r="D10395" s="19"/>
      <c r="E10395" s="19">
        <v>0.80920605981614935</v>
      </c>
      <c r="F10395" s="19"/>
      <c r="G10395" s="19">
        <v>0.77408998649069494</v>
      </c>
      <c r="H10395" s="19"/>
      <c r="I10395" s="19"/>
      <c r="J10395" s="19">
        <v>6.0355270085400967E-2</v>
      </c>
      <c r="K10395" s="19"/>
      <c r="L10395" s="19">
        <v>0.43252916150968918</v>
      </c>
      <c r="M10395" s="19"/>
      <c r="N10395" s="19">
        <v>3.4614859728820301E-2</v>
      </c>
      <c r="O10395" s="19"/>
      <c r="P10395" s="50">
        <v>0.59263714111799259</v>
      </c>
      <c r="R10395" s="9" t="s">
        <v>0</v>
      </c>
    </row>
    <row r="10396" spans="2:18" x14ac:dyDescent="0.2">
      <c r="B10396" s="25">
        <v>10166</v>
      </c>
      <c r="C10396" s="193"/>
      <c r="D10396" s="19">
        <v>0.9623383079706922</v>
      </c>
      <c r="E10396" s="19"/>
      <c r="F10396" s="19">
        <v>1.1432979245438681</v>
      </c>
      <c r="G10396" s="19"/>
      <c r="H10396" s="19">
        <v>1.3421527257599639</v>
      </c>
      <c r="I10396" s="19"/>
      <c r="J10396" s="19">
        <v>1.4245009880932438</v>
      </c>
      <c r="K10396" s="19"/>
      <c r="L10396" s="19">
        <v>0.47121362840083442</v>
      </c>
      <c r="M10396" s="19"/>
      <c r="N10396" s="19">
        <v>0.17714302602557344</v>
      </c>
      <c r="O10396" s="19"/>
      <c r="P10396" s="50">
        <v>0.67622135364049984</v>
      </c>
      <c r="R10396" s="9" t="s">
        <v>0</v>
      </c>
    </row>
    <row r="10397" spans="2:18" x14ac:dyDescent="0.2">
      <c r="B10397" s="25">
        <v>10167</v>
      </c>
      <c r="C10397" s="193">
        <v>4.5354084066047337E-2</v>
      </c>
      <c r="D10397" s="19"/>
      <c r="E10397" s="19">
        <v>0.21899506915458394</v>
      </c>
      <c r="F10397" s="19"/>
      <c r="G10397" s="19"/>
      <c r="H10397" s="19">
        <v>0.94304183774357742</v>
      </c>
      <c r="I10397" s="19">
        <v>1.9285921371725155E-2</v>
      </c>
      <c r="J10397" s="19"/>
      <c r="K10397" s="19"/>
      <c r="L10397" s="19">
        <v>0.60206098578608602</v>
      </c>
      <c r="M10397" s="19"/>
      <c r="N10397" s="19">
        <v>0.40683542662604083</v>
      </c>
      <c r="O10397" s="19"/>
      <c r="P10397" s="50">
        <v>0.3049020246201376</v>
      </c>
      <c r="R10397" s="9" t="s">
        <v>0</v>
      </c>
    </row>
    <row r="10398" spans="2:18" x14ac:dyDescent="0.2">
      <c r="B10398" s="25">
        <v>10168</v>
      </c>
      <c r="C10398" s="193"/>
      <c r="D10398" s="19">
        <v>1.1018735534902409</v>
      </c>
      <c r="E10398" s="19"/>
      <c r="F10398" s="19">
        <v>1.3427334788238166</v>
      </c>
      <c r="G10398" s="19"/>
      <c r="H10398" s="19">
        <v>1.2740066285152591</v>
      </c>
      <c r="I10398" s="19">
        <v>0.4105663077133736</v>
      </c>
      <c r="J10398" s="19"/>
      <c r="K10398" s="19"/>
      <c r="L10398" s="19">
        <v>0.64193225074614713</v>
      </c>
      <c r="M10398" s="19"/>
      <c r="N10398" s="19">
        <v>1.3069346364981687</v>
      </c>
      <c r="O10398" s="19"/>
      <c r="P10398" s="50">
        <v>0.48736062479190112</v>
      </c>
      <c r="R10398" s="9" t="s">
        <v>0</v>
      </c>
    </row>
    <row r="10399" spans="2:18" x14ac:dyDescent="0.2">
      <c r="B10399" s="25">
        <v>10169</v>
      </c>
      <c r="C10399" s="193">
        <v>0.65744121266388977</v>
      </c>
      <c r="D10399" s="19"/>
      <c r="E10399" s="19">
        <v>0.70242961586967922</v>
      </c>
      <c r="F10399" s="19"/>
      <c r="G10399" s="19">
        <v>0.57100248400336429</v>
      </c>
      <c r="H10399" s="19"/>
      <c r="I10399" s="19">
        <v>1.7071221781952304</v>
      </c>
      <c r="J10399" s="19"/>
      <c r="K10399" s="19">
        <v>1.0503102669757012</v>
      </c>
      <c r="L10399" s="19"/>
      <c r="M10399" s="19">
        <v>0.95713984162017862</v>
      </c>
      <c r="N10399" s="19"/>
      <c r="O10399" s="19">
        <v>1.9323785020840971</v>
      </c>
      <c r="P10399" s="50"/>
      <c r="R10399" s="9" t="s">
        <v>0</v>
      </c>
    </row>
    <row r="10400" spans="2:18" x14ac:dyDescent="0.2">
      <c r="B10400" s="25">
        <v>10170</v>
      </c>
      <c r="C10400" s="193"/>
      <c r="D10400" s="19">
        <v>0.21241601459360601</v>
      </c>
      <c r="E10400" s="19"/>
      <c r="F10400" s="19">
        <v>1.3797132880111007E-2</v>
      </c>
      <c r="G10400" s="19"/>
      <c r="H10400" s="19">
        <v>1.2537574316857441</v>
      </c>
      <c r="I10400" s="19"/>
      <c r="J10400" s="19">
        <v>0.1548568154499998</v>
      </c>
      <c r="K10400" s="19"/>
      <c r="L10400" s="19">
        <v>0.45542075235255414</v>
      </c>
      <c r="M10400" s="19">
        <v>0.27870310903874557</v>
      </c>
      <c r="N10400" s="19"/>
      <c r="O10400" s="19"/>
      <c r="P10400" s="50">
        <v>0.90151229692847712</v>
      </c>
      <c r="R10400" s="9" t="s">
        <v>0</v>
      </c>
    </row>
    <row r="10401" spans="2:18" x14ac:dyDescent="0.2">
      <c r="B10401" s="25">
        <v>10171</v>
      </c>
      <c r="C10401" s="193"/>
      <c r="D10401" s="19">
        <v>1.8973629706109865</v>
      </c>
      <c r="E10401" s="19"/>
      <c r="F10401" s="19">
        <v>2.1257451568869343</v>
      </c>
      <c r="G10401" s="19"/>
      <c r="H10401" s="19">
        <v>1.8220725458783242</v>
      </c>
      <c r="I10401" s="19"/>
      <c r="J10401" s="19">
        <v>0.33739509583724925</v>
      </c>
      <c r="K10401" s="19"/>
      <c r="L10401" s="19">
        <v>1.3379626060759813</v>
      </c>
      <c r="M10401" s="19"/>
      <c r="N10401" s="19">
        <v>1.5116783011421435</v>
      </c>
      <c r="O10401" s="19"/>
      <c r="P10401" s="50">
        <v>1.3283041328162435</v>
      </c>
      <c r="R10401" s="9" t="s">
        <v>0</v>
      </c>
    </row>
    <row r="10402" spans="2:18" x14ac:dyDescent="0.2">
      <c r="B10402" s="25">
        <v>10172</v>
      </c>
      <c r="C10402" s="193">
        <v>1.1231823825264751</v>
      </c>
      <c r="D10402" s="19"/>
      <c r="E10402" s="19">
        <v>0.72949265242935724</v>
      </c>
      <c r="F10402" s="19"/>
      <c r="G10402" s="19">
        <v>0.84920032328823869</v>
      </c>
      <c r="H10402" s="19"/>
      <c r="I10402" s="19">
        <v>0.93717933532528042</v>
      </c>
      <c r="J10402" s="19"/>
      <c r="K10402" s="19">
        <v>0.47142107809716149</v>
      </c>
      <c r="L10402" s="19"/>
      <c r="M10402" s="19">
        <v>0.17397843449028713</v>
      </c>
      <c r="N10402" s="19"/>
      <c r="O10402" s="19">
        <v>0.28297470560440158</v>
      </c>
      <c r="P10402" s="50"/>
      <c r="R10402" s="9" t="s">
        <v>0</v>
      </c>
    </row>
    <row r="10403" spans="2:18" x14ac:dyDescent="0.2">
      <c r="B10403" s="25">
        <v>10173</v>
      </c>
      <c r="C10403" s="193"/>
      <c r="D10403" s="19">
        <v>1.3572616477370862</v>
      </c>
      <c r="E10403" s="19"/>
      <c r="F10403" s="19">
        <v>0.41998380019883697</v>
      </c>
      <c r="G10403" s="19"/>
      <c r="H10403" s="19">
        <v>1.6401811358734064</v>
      </c>
      <c r="I10403" s="19"/>
      <c r="J10403" s="19">
        <v>0.97913513262247454</v>
      </c>
      <c r="K10403" s="19"/>
      <c r="L10403" s="19">
        <v>1.3203167186433156</v>
      </c>
      <c r="M10403" s="19"/>
      <c r="N10403" s="19">
        <v>0.84235199355935186</v>
      </c>
      <c r="O10403" s="19"/>
      <c r="P10403" s="50">
        <v>0.65571495097392263</v>
      </c>
      <c r="R10403" s="9" t="s">
        <v>0</v>
      </c>
    </row>
    <row r="10404" spans="2:18" x14ac:dyDescent="0.2">
      <c r="B10404" s="25">
        <v>10174</v>
      </c>
      <c r="C10404" s="193"/>
      <c r="D10404" s="19">
        <v>1.5615541831081228</v>
      </c>
      <c r="E10404" s="19"/>
      <c r="F10404" s="19">
        <v>1.3038746260012315</v>
      </c>
      <c r="G10404" s="19"/>
      <c r="H10404" s="19">
        <v>2.1482944671374069</v>
      </c>
      <c r="I10404" s="19"/>
      <c r="J10404" s="19">
        <v>0.73294623801340886</v>
      </c>
      <c r="K10404" s="19"/>
      <c r="L10404" s="19">
        <v>1.630792908371401</v>
      </c>
      <c r="M10404" s="19"/>
      <c r="N10404" s="19">
        <v>2.3871448779849889</v>
      </c>
      <c r="O10404" s="19"/>
      <c r="P10404" s="50">
        <v>1.7547424707958985</v>
      </c>
      <c r="R10404" s="9" t="s">
        <v>0</v>
      </c>
    </row>
    <row r="10405" spans="2:18" x14ac:dyDescent="0.2">
      <c r="B10405" s="25">
        <v>10175</v>
      </c>
      <c r="C10405" s="193">
        <v>0.18551112171624343</v>
      </c>
      <c r="D10405" s="19"/>
      <c r="E10405" s="19">
        <v>1.2538609306057753</v>
      </c>
      <c r="F10405" s="19"/>
      <c r="G10405" s="19">
        <v>0.34951088937357794</v>
      </c>
      <c r="H10405" s="19"/>
      <c r="I10405" s="19">
        <v>1.0932801333561173</v>
      </c>
      <c r="J10405" s="19"/>
      <c r="K10405" s="19">
        <v>0.5569703833696884</v>
      </c>
      <c r="L10405" s="19"/>
      <c r="M10405" s="19">
        <v>0.4109744349773109</v>
      </c>
      <c r="N10405" s="19"/>
      <c r="O10405" s="19">
        <v>0.16712118035422319</v>
      </c>
      <c r="P10405" s="50"/>
      <c r="R10405" s="9" t="s">
        <v>0</v>
      </c>
    </row>
    <row r="10406" spans="2:18" x14ac:dyDescent="0.2">
      <c r="B10406" s="25">
        <v>10176</v>
      </c>
      <c r="C10406" s="193"/>
      <c r="D10406" s="19">
        <v>0.40251347014734618</v>
      </c>
      <c r="E10406" s="19">
        <v>0.52797087387493069</v>
      </c>
      <c r="F10406" s="19"/>
      <c r="G10406" s="19"/>
      <c r="H10406" s="19">
        <v>0.53690796018221576</v>
      </c>
      <c r="I10406" s="19"/>
      <c r="J10406" s="19">
        <v>0.13476917370325925</v>
      </c>
      <c r="K10406" s="19">
        <v>6.6843636491389385E-2</v>
      </c>
      <c r="L10406" s="19"/>
      <c r="M10406" s="19"/>
      <c r="N10406" s="19">
        <v>2.7763319914975944E-2</v>
      </c>
      <c r="O10406" s="19"/>
      <c r="P10406" s="50">
        <v>0.11701838608774927</v>
      </c>
      <c r="R10406" s="9" t="s">
        <v>0</v>
      </c>
    </row>
    <row r="10407" spans="2:18" x14ac:dyDescent="0.2">
      <c r="B10407" s="25">
        <v>10177</v>
      </c>
      <c r="C10407" s="193"/>
      <c r="D10407" s="19">
        <v>3.061265819789771E-2</v>
      </c>
      <c r="E10407" s="19"/>
      <c r="F10407" s="19">
        <v>0.44009087495053661</v>
      </c>
      <c r="G10407" s="19"/>
      <c r="H10407" s="19">
        <v>0.12866197455176562</v>
      </c>
      <c r="I10407" s="19">
        <v>0.39777531602455313</v>
      </c>
      <c r="J10407" s="19"/>
      <c r="K10407" s="19">
        <v>7.1317480765232824E-2</v>
      </c>
      <c r="L10407" s="19"/>
      <c r="M10407" s="19">
        <v>0.25680500552482416</v>
      </c>
      <c r="N10407" s="19"/>
      <c r="O10407" s="19">
        <v>0.86366876834318218</v>
      </c>
      <c r="P10407" s="50"/>
      <c r="R10407" s="9" t="s">
        <v>0</v>
      </c>
    </row>
    <row r="10408" spans="2:18" x14ac:dyDescent="0.2">
      <c r="B10408" s="25">
        <v>10178</v>
      </c>
      <c r="C10408" s="193"/>
      <c r="D10408" s="19">
        <v>1.931384969311263</v>
      </c>
      <c r="E10408" s="19"/>
      <c r="F10408" s="19">
        <v>2.1251654713866772</v>
      </c>
      <c r="G10408" s="19"/>
      <c r="H10408" s="19">
        <v>0.90673264662306996</v>
      </c>
      <c r="I10408" s="19"/>
      <c r="J10408" s="19">
        <v>1.245972045557747</v>
      </c>
      <c r="K10408" s="19"/>
      <c r="L10408" s="19">
        <v>1.4808467711813389</v>
      </c>
      <c r="M10408" s="19"/>
      <c r="N10408" s="19">
        <v>1.2579615048798616</v>
      </c>
      <c r="O10408" s="19"/>
      <c r="P10408" s="50">
        <v>1.8483972548477625</v>
      </c>
      <c r="R10408" s="9" t="s">
        <v>0</v>
      </c>
    </row>
    <row r="10409" spans="2:18" x14ac:dyDescent="0.2">
      <c r="B10409" s="25">
        <v>10179</v>
      </c>
      <c r="C10409" s="193"/>
      <c r="D10409" s="19">
        <v>0.98575100391574533</v>
      </c>
      <c r="E10409" s="19"/>
      <c r="F10409" s="19">
        <v>1.437997918420169</v>
      </c>
      <c r="G10409" s="19"/>
      <c r="H10409" s="19">
        <v>1.3389437262851416</v>
      </c>
      <c r="I10409" s="19"/>
      <c r="J10409" s="19">
        <v>1.8953686063003634</v>
      </c>
      <c r="K10409" s="19"/>
      <c r="L10409" s="19">
        <v>0.40252152951357617</v>
      </c>
      <c r="M10409" s="19"/>
      <c r="N10409" s="19">
        <v>0.92998464602090314</v>
      </c>
      <c r="O10409" s="19"/>
      <c r="P10409" s="50">
        <v>0.70782330839889585</v>
      </c>
      <c r="R10409" s="9" t="s">
        <v>0</v>
      </c>
    </row>
    <row r="10410" spans="2:18" x14ac:dyDescent="0.2">
      <c r="B10410" s="25">
        <v>10180</v>
      </c>
      <c r="C10410" s="193">
        <v>1.258678682369061</v>
      </c>
      <c r="D10410" s="19"/>
      <c r="E10410" s="19">
        <v>0.81098206881959356</v>
      </c>
      <c r="F10410" s="19"/>
      <c r="G10410" s="19">
        <v>0.78493139423730884</v>
      </c>
      <c r="H10410" s="19"/>
      <c r="I10410" s="19">
        <v>0.67124866773992142</v>
      </c>
      <c r="J10410" s="19"/>
      <c r="K10410" s="19">
        <v>9.9281100676375411E-2</v>
      </c>
      <c r="L10410" s="19"/>
      <c r="M10410" s="19">
        <v>0.69764895150863593</v>
      </c>
      <c r="N10410" s="19"/>
      <c r="O10410" s="19">
        <v>0.73760294314163877</v>
      </c>
      <c r="P10410" s="50"/>
      <c r="R10410" s="9" t="s">
        <v>0</v>
      </c>
    </row>
    <row r="10411" spans="2:18" x14ac:dyDescent="0.2">
      <c r="B10411" s="25">
        <v>10181</v>
      </c>
      <c r="C10411" s="193">
        <v>0.99238740642230583</v>
      </c>
      <c r="D10411" s="19"/>
      <c r="E10411" s="19">
        <v>0.570796736688717</v>
      </c>
      <c r="F10411" s="19"/>
      <c r="G10411" s="19">
        <v>0.94346331349821555</v>
      </c>
      <c r="H10411" s="19"/>
      <c r="I10411" s="19">
        <v>1.5085570614839019</v>
      </c>
      <c r="J10411" s="19"/>
      <c r="K10411" s="19">
        <v>0.54930004856415737</v>
      </c>
      <c r="L10411" s="19"/>
      <c r="M10411" s="19">
        <v>1.3946098371644271</v>
      </c>
      <c r="N10411" s="19"/>
      <c r="O10411" s="19">
        <v>0.77912135434810725</v>
      </c>
      <c r="P10411" s="50"/>
      <c r="R10411" s="9" t="s">
        <v>0</v>
      </c>
    </row>
    <row r="10412" spans="2:18" x14ac:dyDescent="0.2">
      <c r="B10412" s="25">
        <v>10182</v>
      </c>
      <c r="C10412" s="193">
        <v>0.33081520774892459</v>
      </c>
      <c r="D10412" s="19"/>
      <c r="E10412" s="19">
        <v>4.2731535819331312E-2</v>
      </c>
      <c r="F10412" s="19"/>
      <c r="G10412" s="19">
        <v>0.67331390942158376</v>
      </c>
      <c r="H10412" s="19"/>
      <c r="I10412" s="19">
        <v>1.1182291024615998</v>
      </c>
      <c r="J10412" s="19"/>
      <c r="K10412" s="19">
        <v>0.92098214034257653</v>
      </c>
      <c r="L10412" s="19"/>
      <c r="M10412" s="19">
        <v>0.40216102761231959</v>
      </c>
      <c r="N10412" s="19"/>
      <c r="O10412" s="19">
        <v>1.1789018398252269</v>
      </c>
      <c r="P10412" s="50"/>
      <c r="R10412" s="9" t="s">
        <v>0</v>
      </c>
    </row>
    <row r="10413" spans="2:18" x14ac:dyDescent="0.2">
      <c r="B10413" s="25">
        <v>10183</v>
      </c>
      <c r="C10413" s="193">
        <v>0.22374466707781437</v>
      </c>
      <c r="D10413" s="19"/>
      <c r="E10413" s="19"/>
      <c r="F10413" s="19">
        <v>0.71966298772665049</v>
      </c>
      <c r="G10413" s="19"/>
      <c r="H10413" s="19">
        <v>0.45937449479415465</v>
      </c>
      <c r="I10413" s="19">
        <v>0.54426535053814296</v>
      </c>
      <c r="J10413" s="19"/>
      <c r="K10413" s="19"/>
      <c r="L10413" s="19">
        <v>0.58125292364328141</v>
      </c>
      <c r="M10413" s="19"/>
      <c r="N10413" s="19">
        <v>0.33545140072870006</v>
      </c>
      <c r="O10413" s="19">
        <v>1.2770286903393713</v>
      </c>
      <c r="P10413" s="50"/>
      <c r="R10413" s="9" t="s">
        <v>0</v>
      </c>
    </row>
    <row r="10414" spans="2:18" x14ac:dyDescent="0.2">
      <c r="B10414" s="25">
        <v>10184</v>
      </c>
      <c r="C10414" s="193"/>
      <c r="D10414" s="19">
        <v>0.20857574218494454</v>
      </c>
      <c r="E10414" s="19"/>
      <c r="F10414" s="19">
        <v>0.69460712724413232</v>
      </c>
      <c r="G10414" s="19"/>
      <c r="H10414" s="19">
        <v>0.8498967824087833</v>
      </c>
      <c r="I10414" s="19"/>
      <c r="J10414" s="19">
        <v>1.2861383459391453</v>
      </c>
      <c r="K10414" s="19"/>
      <c r="L10414" s="19">
        <v>1.4807705523961963</v>
      </c>
      <c r="M10414" s="19"/>
      <c r="N10414" s="19">
        <v>0.83318146025319351</v>
      </c>
      <c r="O10414" s="19"/>
      <c r="P10414" s="50">
        <v>1.1123396876052307</v>
      </c>
      <c r="R10414" s="9" t="s">
        <v>0</v>
      </c>
    </row>
    <row r="10415" spans="2:18" x14ac:dyDescent="0.2">
      <c r="B10415" s="25">
        <v>10185</v>
      </c>
      <c r="C10415" s="193"/>
      <c r="D10415" s="19">
        <v>0.37160244222020639</v>
      </c>
      <c r="E10415" s="19">
        <v>0.15600584795528935</v>
      </c>
      <c r="F10415" s="19"/>
      <c r="G10415" s="19">
        <v>0.70205462501708893</v>
      </c>
      <c r="H10415" s="19"/>
      <c r="I10415" s="19">
        <v>0.34436331128138864</v>
      </c>
      <c r="J10415" s="19"/>
      <c r="K10415" s="19">
        <v>0.35760534555829115</v>
      </c>
      <c r="L10415" s="19"/>
      <c r="M10415" s="19">
        <v>0.4976447720400875</v>
      </c>
      <c r="N10415" s="19"/>
      <c r="O10415" s="19">
        <v>1.0357201329414494</v>
      </c>
      <c r="P10415" s="50"/>
      <c r="R10415" s="9" t="s">
        <v>0</v>
      </c>
    </row>
    <row r="10416" spans="2:18" x14ac:dyDescent="0.2">
      <c r="B10416" s="25">
        <v>10186</v>
      </c>
      <c r="C10416" s="193">
        <v>8.1522587479644412E-3</v>
      </c>
      <c r="D10416" s="19"/>
      <c r="E10416" s="19"/>
      <c r="F10416" s="19">
        <v>9.2866789709881298E-2</v>
      </c>
      <c r="G10416" s="19"/>
      <c r="H10416" s="19">
        <v>0.5816640582534095</v>
      </c>
      <c r="I10416" s="19"/>
      <c r="J10416" s="19">
        <v>0.61704454042710055</v>
      </c>
      <c r="K10416" s="19">
        <v>0.21869781860900758</v>
      </c>
      <c r="L10416" s="19"/>
      <c r="M10416" s="19"/>
      <c r="N10416" s="19">
        <v>0.42526425082919955</v>
      </c>
      <c r="O10416" s="19">
        <v>9.4528420128193805E-2</v>
      </c>
      <c r="P10416" s="50"/>
      <c r="R10416" s="9" t="s">
        <v>0</v>
      </c>
    </row>
    <row r="10417" spans="2:18" x14ac:dyDescent="0.2">
      <c r="B10417" s="25">
        <v>10187</v>
      </c>
      <c r="C10417" s="193">
        <v>7.7445577230149637E-4</v>
      </c>
      <c r="D10417" s="19"/>
      <c r="E10417" s="19"/>
      <c r="F10417" s="19">
        <v>0.52332268822739192</v>
      </c>
      <c r="G10417" s="19"/>
      <c r="H10417" s="19">
        <v>0.2771112515103849</v>
      </c>
      <c r="I10417" s="19">
        <v>0.17519759790182129</v>
      </c>
      <c r="J10417" s="19"/>
      <c r="K10417" s="19"/>
      <c r="L10417" s="19">
        <v>0.23042274872098939</v>
      </c>
      <c r="M10417" s="19"/>
      <c r="N10417" s="19">
        <v>2.2056498434899555E-2</v>
      </c>
      <c r="O10417" s="19">
        <v>0.30017662552830748</v>
      </c>
      <c r="P10417" s="50"/>
      <c r="R10417" s="9" t="s">
        <v>0</v>
      </c>
    </row>
    <row r="10418" spans="2:18" x14ac:dyDescent="0.2">
      <c r="B10418" s="25">
        <v>10188</v>
      </c>
      <c r="C10418" s="193">
        <v>0.21100987064089982</v>
      </c>
      <c r="D10418" s="19"/>
      <c r="E10418" s="19">
        <v>9.3419226702567262E-2</v>
      </c>
      <c r="F10418" s="19"/>
      <c r="G10418" s="19"/>
      <c r="H10418" s="19">
        <v>0.1367148739176694</v>
      </c>
      <c r="I10418" s="19">
        <v>0.61933419427392145</v>
      </c>
      <c r="J10418" s="19"/>
      <c r="K10418" s="19">
        <v>0.11824040058955466</v>
      </c>
      <c r="L10418" s="19"/>
      <c r="M10418" s="19"/>
      <c r="N10418" s="19">
        <v>0.30418759211351665</v>
      </c>
      <c r="O10418" s="19">
        <v>0.26678326381940076</v>
      </c>
      <c r="P10418" s="50"/>
      <c r="R10418" s="9" t="s">
        <v>0</v>
      </c>
    </row>
    <row r="10419" spans="2:18" x14ac:dyDescent="0.2">
      <c r="B10419" s="25">
        <v>10189</v>
      </c>
      <c r="C10419" s="193">
        <v>0.15285772757402646</v>
      </c>
      <c r="D10419" s="19"/>
      <c r="E10419" s="19">
        <v>1.0605355445712259</v>
      </c>
      <c r="F10419" s="19"/>
      <c r="G10419" s="19">
        <v>0.24519172464217434</v>
      </c>
      <c r="H10419" s="19"/>
      <c r="I10419" s="19"/>
      <c r="J10419" s="19">
        <v>0.10107827288259567</v>
      </c>
      <c r="K10419" s="19">
        <v>0.52266020833565552</v>
      </c>
      <c r="L10419" s="19"/>
      <c r="M10419" s="19"/>
      <c r="N10419" s="19">
        <v>0.33441485591537895</v>
      </c>
      <c r="O10419" s="19">
        <v>0.73759072390334612</v>
      </c>
      <c r="P10419" s="50"/>
      <c r="R10419" s="9" t="s">
        <v>0</v>
      </c>
    </row>
    <row r="10420" spans="2:18" x14ac:dyDescent="0.2">
      <c r="B10420" s="25">
        <v>10190</v>
      </c>
      <c r="C10420" s="193">
        <v>0.18849536618025195</v>
      </c>
      <c r="D10420" s="19"/>
      <c r="E10420" s="19">
        <v>0.73951246706030083</v>
      </c>
      <c r="F10420" s="19"/>
      <c r="G10420" s="19"/>
      <c r="H10420" s="19">
        <v>0.87230016725663218</v>
      </c>
      <c r="I10420" s="19">
        <v>0.30004584679267771</v>
      </c>
      <c r="J10420" s="19"/>
      <c r="K10420" s="19">
        <v>0.17360058596039743</v>
      </c>
      <c r="L10420" s="19"/>
      <c r="M10420" s="19"/>
      <c r="N10420" s="19">
        <v>0.81306842692549086</v>
      </c>
      <c r="O10420" s="19"/>
      <c r="P10420" s="50">
        <v>0.20744706893188014</v>
      </c>
      <c r="R10420" s="9" t="s">
        <v>0</v>
      </c>
    </row>
    <row r="10421" spans="2:18" x14ac:dyDescent="0.2">
      <c r="B10421" s="25">
        <v>10191</v>
      </c>
      <c r="C10421" s="193">
        <v>0.81442994449171058</v>
      </c>
      <c r="D10421" s="19"/>
      <c r="E10421" s="19">
        <v>1.2031088829111489</v>
      </c>
      <c r="F10421" s="19"/>
      <c r="G10421" s="19"/>
      <c r="H10421" s="19">
        <v>5.6071680853269169E-2</v>
      </c>
      <c r="I10421" s="19">
        <v>0.73262773982699192</v>
      </c>
      <c r="J10421" s="19"/>
      <c r="K10421" s="19">
        <v>0.88183940905538449</v>
      </c>
      <c r="L10421" s="19"/>
      <c r="M10421" s="19">
        <v>1.5366549129953411</v>
      </c>
      <c r="N10421" s="19"/>
      <c r="O10421" s="19">
        <v>0.88778498335460532</v>
      </c>
      <c r="P10421" s="50"/>
      <c r="R10421" s="9" t="s">
        <v>0</v>
      </c>
    </row>
    <row r="10422" spans="2:18" x14ac:dyDescent="0.2">
      <c r="B10422" s="25">
        <v>10192</v>
      </c>
      <c r="C10422" s="193">
        <v>0.17039469503063867</v>
      </c>
      <c r="D10422" s="19"/>
      <c r="E10422" s="19">
        <v>0.14733208845190079</v>
      </c>
      <c r="F10422" s="19"/>
      <c r="G10422" s="19">
        <v>0.95515445584493364</v>
      </c>
      <c r="H10422" s="19"/>
      <c r="I10422" s="19">
        <v>5.1271594555030005E-2</v>
      </c>
      <c r="J10422" s="19"/>
      <c r="K10422" s="19"/>
      <c r="L10422" s="19">
        <v>3.035337508381836E-2</v>
      </c>
      <c r="M10422" s="19"/>
      <c r="N10422" s="19">
        <v>3.1525752629577242E-2</v>
      </c>
      <c r="O10422" s="19">
        <v>6.8789460265647459E-2</v>
      </c>
      <c r="P10422" s="50"/>
      <c r="R10422" s="9" t="s">
        <v>0</v>
      </c>
    </row>
    <row r="10423" spans="2:18" x14ac:dyDescent="0.2">
      <c r="B10423" s="25">
        <v>10193</v>
      </c>
      <c r="C10423" s="193">
        <v>1.6907000661851912</v>
      </c>
      <c r="D10423" s="19"/>
      <c r="E10423" s="19">
        <v>1.6557291769885871</v>
      </c>
      <c r="F10423" s="19"/>
      <c r="G10423" s="19">
        <v>2.0122846130451593</v>
      </c>
      <c r="H10423" s="19"/>
      <c r="I10423" s="19">
        <v>1.822477133167377</v>
      </c>
      <c r="J10423" s="19"/>
      <c r="K10423" s="19">
        <v>2.0287908035853763</v>
      </c>
      <c r="L10423" s="19"/>
      <c r="M10423" s="19">
        <v>1.9826116929134245</v>
      </c>
      <c r="N10423" s="19"/>
      <c r="O10423" s="19">
        <v>2.2957497504757676</v>
      </c>
      <c r="P10423" s="50"/>
      <c r="R10423" s="9" t="s">
        <v>0</v>
      </c>
    </row>
    <row r="10424" spans="2:18" x14ac:dyDescent="0.2">
      <c r="B10424" s="25">
        <v>10194</v>
      </c>
      <c r="C10424" s="193">
        <v>1.6323991193259684</v>
      </c>
      <c r="D10424" s="19"/>
      <c r="E10424" s="19">
        <v>0.3963033621151586</v>
      </c>
      <c r="F10424" s="19"/>
      <c r="G10424" s="19">
        <v>1.7575188481203106</v>
      </c>
      <c r="H10424" s="19"/>
      <c r="I10424" s="19">
        <v>0.78566231806765185</v>
      </c>
      <c r="J10424" s="19"/>
      <c r="K10424" s="19">
        <v>1.1082802021450431</v>
      </c>
      <c r="L10424" s="19"/>
      <c r="M10424" s="19">
        <v>1.4821659485046816</v>
      </c>
      <c r="N10424" s="19"/>
      <c r="O10424" s="19">
        <v>1.5837576919576817</v>
      </c>
      <c r="P10424" s="50"/>
      <c r="R10424" s="9" t="s">
        <v>0</v>
      </c>
    </row>
    <row r="10425" spans="2:18" x14ac:dyDescent="0.2">
      <c r="B10425" s="25">
        <v>10195</v>
      </c>
      <c r="C10425" s="193"/>
      <c r="D10425" s="19">
        <v>1.1970172049812764</v>
      </c>
      <c r="E10425" s="19"/>
      <c r="F10425" s="19">
        <v>0.87120911009992208</v>
      </c>
      <c r="G10425" s="19"/>
      <c r="H10425" s="19">
        <v>1.4723260621406513</v>
      </c>
      <c r="I10425" s="19"/>
      <c r="J10425" s="19">
        <v>0.63523108964820507</v>
      </c>
      <c r="K10425" s="19"/>
      <c r="L10425" s="19">
        <v>1.6710201009833872</v>
      </c>
      <c r="M10425" s="19"/>
      <c r="N10425" s="19">
        <v>1.3186916450249189</v>
      </c>
      <c r="O10425" s="19"/>
      <c r="P10425" s="50">
        <v>0.70201513312029085</v>
      </c>
      <c r="R10425" s="9" t="s">
        <v>0</v>
      </c>
    </row>
    <row r="10426" spans="2:18" x14ac:dyDescent="0.2">
      <c r="B10426" s="25">
        <v>10196</v>
      </c>
      <c r="C10426" s="193">
        <v>1.5282523615173418</v>
      </c>
      <c r="D10426" s="19"/>
      <c r="E10426" s="19">
        <v>1.3950771572023271</v>
      </c>
      <c r="F10426" s="19"/>
      <c r="G10426" s="19">
        <v>1.1800222937644476</v>
      </c>
      <c r="H10426" s="19"/>
      <c r="I10426" s="19">
        <v>1.2988820438543227</v>
      </c>
      <c r="J10426" s="19"/>
      <c r="K10426" s="19">
        <v>0.70268512364128111</v>
      </c>
      <c r="L10426" s="19"/>
      <c r="M10426" s="19">
        <v>1.4517831304592039</v>
      </c>
      <c r="N10426" s="19"/>
      <c r="O10426" s="19">
        <v>0.42687535332992499</v>
      </c>
      <c r="P10426" s="50"/>
      <c r="R10426" s="9" t="s">
        <v>0</v>
      </c>
    </row>
    <row r="10427" spans="2:18" x14ac:dyDescent="0.2">
      <c r="B10427" s="25">
        <v>10197</v>
      </c>
      <c r="C10427" s="193">
        <v>8.6017389066406269E-2</v>
      </c>
      <c r="D10427" s="19"/>
      <c r="E10427" s="19"/>
      <c r="F10427" s="19">
        <v>4.5768920615683932E-2</v>
      </c>
      <c r="G10427" s="19">
        <v>0.11675821092671364</v>
      </c>
      <c r="H10427" s="19"/>
      <c r="I10427" s="19">
        <v>0.14577241214596601</v>
      </c>
      <c r="J10427" s="19"/>
      <c r="K10427" s="19"/>
      <c r="L10427" s="19">
        <v>0.54344561103192113</v>
      </c>
      <c r="M10427" s="19"/>
      <c r="N10427" s="19">
        <v>0.60235252367265901</v>
      </c>
      <c r="O10427" s="19"/>
      <c r="P10427" s="50">
        <v>0.44711098565399138</v>
      </c>
      <c r="R10427" s="9" t="s">
        <v>0</v>
      </c>
    </row>
    <row r="10428" spans="2:18" x14ac:dyDescent="0.2">
      <c r="B10428" s="25">
        <v>10198</v>
      </c>
      <c r="C10428" s="193"/>
      <c r="D10428" s="19">
        <v>0.75247113694344459</v>
      </c>
      <c r="E10428" s="19"/>
      <c r="F10428" s="19">
        <v>0.85570051795332336</v>
      </c>
      <c r="G10428" s="19"/>
      <c r="H10428" s="19">
        <v>0.44070072534860744</v>
      </c>
      <c r="I10428" s="19"/>
      <c r="J10428" s="19">
        <v>0.86709289534020595</v>
      </c>
      <c r="K10428" s="19">
        <v>0.52450711814544981</v>
      </c>
      <c r="L10428" s="19"/>
      <c r="M10428" s="19"/>
      <c r="N10428" s="19">
        <v>0.32290707518707823</v>
      </c>
      <c r="O10428" s="19">
        <v>0.37565452796086474</v>
      </c>
      <c r="P10428" s="50"/>
      <c r="R10428" s="9" t="s">
        <v>0</v>
      </c>
    </row>
    <row r="10429" spans="2:18" x14ac:dyDescent="0.2">
      <c r="B10429" s="25">
        <v>10199</v>
      </c>
      <c r="C10429" s="193">
        <v>0.82685833455934299</v>
      </c>
      <c r="D10429" s="19"/>
      <c r="E10429" s="19"/>
      <c r="F10429" s="19">
        <v>0.33074490342169527</v>
      </c>
      <c r="G10429" s="19">
        <v>0.62810443582001496</v>
      </c>
      <c r="H10429" s="19"/>
      <c r="I10429" s="19"/>
      <c r="J10429" s="19">
        <v>1.9459548420869662E-5</v>
      </c>
      <c r="K10429" s="19"/>
      <c r="L10429" s="19">
        <v>0.45313858365118637</v>
      </c>
      <c r="M10429" s="19"/>
      <c r="N10429" s="19">
        <v>0.38211448770426953</v>
      </c>
      <c r="O10429" s="19">
        <v>3.3688271524127983E-2</v>
      </c>
      <c r="P10429" s="50"/>
      <c r="R10429" s="9" t="s">
        <v>0</v>
      </c>
    </row>
    <row r="10430" spans="2:18" x14ac:dyDescent="0.2">
      <c r="B10430" s="25">
        <v>10200</v>
      </c>
      <c r="C10430" s="193">
        <v>1.0285131730991894</v>
      </c>
      <c r="D10430" s="19"/>
      <c r="E10430" s="19"/>
      <c r="F10430" s="19">
        <v>0.28978237888875291</v>
      </c>
      <c r="G10430" s="19">
        <v>0.52782221987217892</v>
      </c>
      <c r="H10430" s="19"/>
      <c r="I10430" s="19">
        <v>1.416291283776836</v>
      </c>
      <c r="J10430" s="19"/>
      <c r="K10430" s="19">
        <v>0.46244594562994262</v>
      </c>
      <c r="L10430" s="19"/>
      <c r="M10430" s="19">
        <v>0.4168723254821971</v>
      </c>
      <c r="N10430" s="19"/>
      <c r="O10430" s="19">
        <v>0.12438676769548072</v>
      </c>
      <c r="P10430" s="50"/>
      <c r="R10430" s="9" t="s">
        <v>0</v>
      </c>
    </row>
    <row r="10431" spans="2:18" x14ac:dyDescent="0.2">
      <c r="B10431" s="25">
        <v>10201</v>
      </c>
      <c r="C10431" s="193">
        <v>0.27937026337666043</v>
      </c>
      <c r="D10431" s="19"/>
      <c r="E10431" s="19">
        <v>0.55627589463196325</v>
      </c>
      <c r="F10431" s="19"/>
      <c r="G10431" s="19"/>
      <c r="H10431" s="19">
        <v>0.34786255886326811</v>
      </c>
      <c r="I10431" s="19">
        <v>0.34176143043607932</v>
      </c>
      <c r="J10431" s="19"/>
      <c r="K10431" s="19">
        <v>0.39223988362762946</v>
      </c>
      <c r="L10431" s="19"/>
      <c r="M10431" s="19">
        <v>0.43859861799460115</v>
      </c>
      <c r="N10431" s="19"/>
      <c r="O10431" s="19"/>
      <c r="P10431" s="50">
        <v>1.8323669729216167E-2</v>
      </c>
      <c r="R10431" s="9" t="s">
        <v>0</v>
      </c>
    </row>
    <row r="10432" spans="2:18" x14ac:dyDescent="0.2">
      <c r="B10432" s="25">
        <v>10202</v>
      </c>
      <c r="C10432" s="193"/>
      <c r="D10432" s="19">
        <v>2.2207459278642226E-2</v>
      </c>
      <c r="E10432" s="19"/>
      <c r="F10432" s="19">
        <v>1.6518419434363156</v>
      </c>
      <c r="G10432" s="19"/>
      <c r="H10432" s="19">
        <v>1.5285266245045479</v>
      </c>
      <c r="I10432" s="19"/>
      <c r="J10432" s="19">
        <v>0.16359604226017535</v>
      </c>
      <c r="K10432" s="19"/>
      <c r="L10432" s="19">
        <v>0.14793237878188423</v>
      </c>
      <c r="M10432" s="19"/>
      <c r="N10432" s="19">
        <v>0.74468713828591471</v>
      </c>
      <c r="O10432" s="19"/>
      <c r="P10432" s="50">
        <v>0.77258480499511117</v>
      </c>
      <c r="R10432" s="9" t="s">
        <v>0</v>
      </c>
    </row>
    <row r="10433" spans="2:18" x14ac:dyDescent="0.2">
      <c r="B10433" s="25">
        <v>10203</v>
      </c>
      <c r="C10433" s="193">
        <v>0.12862674401166085</v>
      </c>
      <c r="D10433" s="19"/>
      <c r="E10433" s="19"/>
      <c r="F10433" s="19">
        <v>2.438242264008502</v>
      </c>
      <c r="G10433" s="19"/>
      <c r="H10433" s="19">
        <v>0.59466281669335697</v>
      </c>
      <c r="I10433" s="19"/>
      <c r="J10433" s="19">
        <v>1.0035573340442028</v>
      </c>
      <c r="K10433" s="19"/>
      <c r="L10433" s="19">
        <v>0.98355648691219921</v>
      </c>
      <c r="M10433" s="19">
        <v>0.13822100564779063</v>
      </c>
      <c r="N10433" s="19"/>
      <c r="O10433" s="19"/>
      <c r="P10433" s="50">
        <v>0.426870020245181</v>
      </c>
      <c r="R10433" s="9" t="s">
        <v>0</v>
      </c>
    </row>
    <row r="10434" spans="2:18" x14ac:dyDescent="0.2">
      <c r="B10434" s="25">
        <v>10204</v>
      </c>
      <c r="C10434" s="193">
        <v>0.13967841271448603</v>
      </c>
      <c r="D10434" s="19"/>
      <c r="E10434" s="19">
        <v>0.76661621443306027</v>
      </c>
      <c r="F10434" s="19"/>
      <c r="G10434" s="19"/>
      <c r="H10434" s="19">
        <v>0.42649456848477735</v>
      </c>
      <c r="I10434" s="19"/>
      <c r="J10434" s="19">
        <v>6.5668114888361578E-2</v>
      </c>
      <c r="K10434" s="19"/>
      <c r="L10434" s="19">
        <v>5.2175902081057345E-2</v>
      </c>
      <c r="M10434" s="19"/>
      <c r="N10434" s="19">
        <v>0.13118460934755743</v>
      </c>
      <c r="O10434" s="19"/>
      <c r="P10434" s="50">
        <v>0.55451457727339781</v>
      </c>
      <c r="R10434" s="9" t="s">
        <v>0</v>
      </c>
    </row>
    <row r="10435" spans="2:18" x14ac:dyDescent="0.2">
      <c r="B10435" s="25">
        <v>10205</v>
      </c>
      <c r="C10435" s="193"/>
      <c r="D10435" s="19">
        <v>0.67246772169364444</v>
      </c>
      <c r="E10435" s="19"/>
      <c r="F10435" s="19">
        <v>1.2888958909694923</v>
      </c>
      <c r="G10435" s="19"/>
      <c r="H10435" s="19">
        <v>0.9011707236607811</v>
      </c>
      <c r="I10435" s="19"/>
      <c r="J10435" s="19">
        <v>1.0920832820483142</v>
      </c>
      <c r="K10435" s="19"/>
      <c r="L10435" s="19">
        <v>0.15517631141672447</v>
      </c>
      <c r="M10435" s="19"/>
      <c r="N10435" s="19">
        <v>0.21748559887183483</v>
      </c>
      <c r="O10435" s="19"/>
      <c r="P10435" s="50">
        <v>1.3155238227695387</v>
      </c>
      <c r="R10435" s="9" t="s">
        <v>0</v>
      </c>
    </row>
    <row r="10436" spans="2:18" x14ac:dyDescent="0.2">
      <c r="B10436" s="25">
        <v>10206</v>
      </c>
      <c r="C10436" s="193">
        <v>0.75119583868114792</v>
      </c>
      <c r="D10436" s="19"/>
      <c r="E10436" s="19"/>
      <c r="F10436" s="19">
        <v>0.48812570563066993</v>
      </c>
      <c r="G10436" s="19">
        <v>8.470933681638261E-2</v>
      </c>
      <c r="H10436" s="19"/>
      <c r="I10436" s="19">
        <v>0.1890452482354813</v>
      </c>
      <c r="J10436" s="19"/>
      <c r="K10436" s="19"/>
      <c r="L10436" s="19">
        <v>8.7638250576000651E-2</v>
      </c>
      <c r="M10436" s="19">
        <v>1.5823457485618515</v>
      </c>
      <c r="N10436" s="19"/>
      <c r="O10436" s="19"/>
      <c r="P10436" s="50">
        <v>0.12807867264722311</v>
      </c>
      <c r="R10436" s="9" t="s">
        <v>0</v>
      </c>
    </row>
    <row r="10437" spans="2:18" x14ac:dyDescent="0.2">
      <c r="B10437" s="25">
        <v>10207</v>
      </c>
      <c r="C10437" s="193"/>
      <c r="D10437" s="19">
        <v>0.66599733677412776</v>
      </c>
      <c r="E10437" s="19">
        <v>0.36033788753664614</v>
      </c>
      <c r="F10437" s="19"/>
      <c r="G10437" s="19">
        <v>0.16840730594603454</v>
      </c>
      <c r="H10437" s="19"/>
      <c r="I10437" s="19"/>
      <c r="J10437" s="19">
        <v>1.7099529002567635</v>
      </c>
      <c r="K10437" s="19">
        <v>0.28465572635714176</v>
      </c>
      <c r="L10437" s="19"/>
      <c r="M10437" s="19"/>
      <c r="N10437" s="19">
        <v>1.3692659492380121</v>
      </c>
      <c r="O10437" s="19"/>
      <c r="P10437" s="50">
        <v>0.12295537912706926</v>
      </c>
      <c r="R10437" s="9" t="s">
        <v>0</v>
      </c>
    </row>
    <row r="10438" spans="2:18" x14ac:dyDescent="0.2">
      <c r="B10438" s="25">
        <v>10208</v>
      </c>
      <c r="C10438" s="193"/>
      <c r="D10438" s="19">
        <v>2.0503294444369522</v>
      </c>
      <c r="E10438" s="19"/>
      <c r="F10438" s="19">
        <v>1.9137195312174136</v>
      </c>
      <c r="G10438" s="19"/>
      <c r="H10438" s="19">
        <v>1.2611705103193283</v>
      </c>
      <c r="I10438" s="19"/>
      <c r="J10438" s="19">
        <v>2.9528728579236461</v>
      </c>
      <c r="K10438" s="19"/>
      <c r="L10438" s="19">
        <v>1.6022635026135628</v>
      </c>
      <c r="M10438" s="19"/>
      <c r="N10438" s="19">
        <v>2.1815405197729723</v>
      </c>
      <c r="O10438" s="19"/>
      <c r="P10438" s="50">
        <v>2.5752439283182129</v>
      </c>
      <c r="R10438" s="9" t="s">
        <v>0</v>
      </c>
    </row>
    <row r="10439" spans="2:18" x14ac:dyDescent="0.2">
      <c r="B10439" s="25">
        <v>10209</v>
      </c>
      <c r="C10439" s="193"/>
      <c r="D10439" s="19">
        <v>0.56595982206498741</v>
      </c>
      <c r="E10439" s="19"/>
      <c r="F10439" s="19">
        <v>0.21653413304550403</v>
      </c>
      <c r="G10439" s="19"/>
      <c r="H10439" s="19">
        <v>0.20430088334630986</v>
      </c>
      <c r="I10439" s="19"/>
      <c r="J10439" s="19">
        <v>1.1653643994125258</v>
      </c>
      <c r="K10439" s="19">
        <v>0.22484487614914517</v>
      </c>
      <c r="L10439" s="19"/>
      <c r="M10439" s="19"/>
      <c r="N10439" s="19">
        <v>0.49013009736899943</v>
      </c>
      <c r="O10439" s="19"/>
      <c r="P10439" s="50">
        <v>0.11550002074576017</v>
      </c>
      <c r="R10439" s="9" t="s">
        <v>0</v>
      </c>
    </row>
    <row r="10440" spans="2:18" x14ac:dyDescent="0.2">
      <c r="B10440" s="25">
        <v>10210</v>
      </c>
      <c r="C10440" s="193"/>
      <c r="D10440" s="19">
        <v>1.7669607498364284</v>
      </c>
      <c r="E10440" s="19"/>
      <c r="F10440" s="19">
        <v>1.8798843496757971</v>
      </c>
      <c r="G10440" s="19"/>
      <c r="H10440" s="19">
        <v>0.4002405199604433</v>
      </c>
      <c r="I10440" s="19"/>
      <c r="J10440" s="19">
        <v>1.9204284666311022</v>
      </c>
      <c r="K10440" s="19"/>
      <c r="L10440" s="19">
        <v>0.82156702945900906</v>
      </c>
      <c r="M10440" s="19"/>
      <c r="N10440" s="19">
        <v>0.65852095154065715</v>
      </c>
      <c r="O10440" s="19"/>
      <c r="P10440" s="50">
        <v>1.3019530374059498</v>
      </c>
      <c r="R10440" s="9" t="s">
        <v>0</v>
      </c>
    </row>
    <row r="10441" spans="2:18" x14ac:dyDescent="0.2">
      <c r="B10441" s="25">
        <v>10211</v>
      </c>
      <c r="C10441" s="193"/>
      <c r="D10441" s="19">
        <v>1.7251241318007862</v>
      </c>
      <c r="E10441" s="19"/>
      <c r="F10441" s="19">
        <v>1.6350246730861904</v>
      </c>
      <c r="G10441" s="19"/>
      <c r="H10441" s="19">
        <v>1.4140499337132151</v>
      </c>
      <c r="I10441" s="19"/>
      <c r="J10441" s="19">
        <v>2.2641232052589526</v>
      </c>
      <c r="K10441" s="19"/>
      <c r="L10441" s="19">
        <v>1.372273901700622</v>
      </c>
      <c r="M10441" s="19"/>
      <c r="N10441" s="19">
        <v>1.5715658831495323</v>
      </c>
      <c r="O10441" s="19"/>
      <c r="P10441" s="50">
        <v>1.2053460061388417</v>
      </c>
      <c r="R10441" s="9" t="s">
        <v>0</v>
      </c>
    </row>
    <row r="10442" spans="2:18" x14ac:dyDescent="0.2">
      <c r="B10442" s="25">
        <v>10212</v>
      </c>
      <c r="C10442" s="193"/>
      <c r="D10442" s="19">
        <v>0.39590475003196846</v>
      </c>
      <c r="E10442" s="19"/>
      <c r="F10442" s="19">
        <v>0.72996998643984612</v>
      </c>
      <c r="G10442" s="19"/>
      <c r="H10442" s="19">
        <v>1.8494176441865748</v>
      </c>
      <c r="I10442" s="19"/>
      <c r="J10442" s="19">
        <v>0.26054797759707476</v>
      </c>
      <c r="K10442" s="19"/>
      <c r="L10442" s="19">
        <v>1.3213787930012835</v>
      </c>
      <c r="M10442" s="19"/>
      <c r="N10442" s="19">
        <v>1.2721080643289731</v>
      </c>
      <c r="O10442" s="19"/>
      <c r="P10442" s="50">
        <v>1.7602288119222993</v>
      </c>
      <c r="R10442" s="9" t="s">
        <v>0</v>
      </c>
    </row>
    <row r="10443" spans="2:18" x14ac:dyDescent="0.2">
      <c r="B10443" s="25">
        <v>10213</v>
      </c>
      <c r="C10443" s="193"/>
      <c r="D10443" s="19">
        <v>1.0761425450647675</v>
      </c>
      <c r="E10443" s="19"/>
      <c r="F10443" s="19">
        <v>0.37324788221426064</v>
      </c>
      <c r="G10443" s="19"/>
      <c r="H10443" s="19">
        <v>0.25976563289156113</v>
      </c>
      <c r="I10443" s="19"/>
      <c r="J10443" s="19">
        <v>0.66933156466022092</v>
      </c>
      <c r="K10443" s="19">
        <v>0.42940788703964822</v>
      </c>
      <c r="L10443" s="19"/>
      <c r="M10443" s="19">
        <v>8.1398009931970453E-2</v>
      </c>
      <c r="N10443" s="19"/>
      <c r="O10443" s="19"/>
      <c r="P10443" s="50">
        <v>0.65378320057705652</v>
      </c>
      <c r="R10443" s="9" t="s">
        <v>0</v>
      </c>
    </row>
    <row r="10444" spans="2:18" x14ac:dyDescent="0.2">
      <c r="B10444" s="25">
        <v>10214</v>
      </c>
      <c r="C10444" s="193"/>
      <c r="D10444" s="19">
        <v>0.14680056301840641</v>
      </c>
      <c r="E10444" s="19"/>
      <c r="F10444" s="19">
        <v>0.59373430399866967</v>
      </c>
      <c r="G10444" s="19"/>
      <c r="H10444" s="19">
        <v>0.83891134691056402</v>
      </c>
      <c r="I10444" s="19"/>
      <c r="J10444" s="19">
        <v>0.23167732917666661</v>
      </c>
      <c r="K10444" s="19"/>
      <c r="L10444" s="19">
        <v>0.4780936359492986</v>
      </c>
      <c r="M10444" s="19"/>
      <c r="N10444" s="19">
        <v>0.79035756735803919</v>
      </c>
      <c r="O10444" s="19"/>
      <c r="P10444" s="50">
        <v>0.82658831845172454</v>
      </c>
      <c r="R10444" s="9" t="s">
        <v>0</v>
      </c>
    </row>
    <row r="10445" spans="2:18" x14ac:dyDescent="0.2">
      <c r="B10445" s="25">
        <v>10215</v>
      </c>
      <c r="C10445" s="193">
        <v>0.387183885936982</v>
      </c>
      <c r="D10445" s="19"/>
      <c r="E10445" s="19">
        <v>0.37929490208192079</v>
      </c>
      <c r="F10445" s="19"/>
      <c r="G10445" s="19">
        <v>1.06924682884924</v>
      </c>
      <c r="H10445" s="19"/>
      <c r="I10445" s="19"/>
      <c r="J10445" s="19">
        <v>0.35026498413939361</v>
      </c>
      <c r="K10445" s="19"/>
      <c r="L10445" s="19">
        <v>1.0045375366480834E-2</v>
      </c>
      <c r="M10445" s="19">
        <v>1.431818567752436</v>
      </c>
      <c r="N10445" s="19"/>
      <c r="O10445" s="19">
        <v>0.14215415121757438</v>
      </c>
      <c r="P10445" s="50"/>
      <c r="R10445" s="9" t="s">
        <v>0</v>
      </c>
    </row>
    <row r="10446" spans="2:18" x14ac:dyDescent="0.2">
      <c r="B10446" s="25">
        <v>10216</v>
      </c>
      <c r="C10446" s="193">
        <v>0.3517285386166476</v>
      </c>
      <c r="D10446" s="19"/>
      <c r="E10446" s="19">
        <v>0.82655034285217488</v>
      </c>
      <c r="F10446" s="19"/>
      <c r="G10446" s="19">
        <v>0.64939454034048005</v>
      </c>
      <c r="H10446" s="19"/>
      <c r="I10446" s="19">
        <v>0.7028942146006959</v>
      </c>
      <c r="J10446" s="19"/>
      <c r="K10446" s="19">
        <v>1.5087738767434371</v>
      </c>
      <c r="L10446" s="19"/>
      <c r="M10446" s="19">
        <v>1.4331478051907915</v>
      </c>
      <c r="N10446" s="19"/>
      <c r="O10446" s="19">
        <v>1.0932718960725125</v>
      </c>
      <c r="P10446" s="50"/>
      <c r="R10446" s="9" t="s">
        <v>0</v>
      </c>
    </row>
    <row r="10447" spans="2:18" x14ac:dyDescent="0.2">
      <c r="B10447" s="25">
        <v>10217</v>
      </c>
      <c r="C10447" s="193">
        <v>0.75755041332569117</v>
      </c>
      <c r="D10447" s="19"/>
      <c r="E10447" s="19">
        <v>0.52523282424807893</v>
      </c>
      <c r="F10447" s="19"/>
      <c r="G10447" s="19">
        <v>1.3614745203518035</v>
      </c>
      <c r="H10447" s="19"/>
      <c r="I10447" s="19">
        <v>0.80312813584343379</v>
      </c>
      <c r="J10447" s="19"/>
      <c r="K10447" s="19">
        <v>2.2173573204381509</v>
      </c>
      <c r="L10447" s="19"/>
      <c r="M10447" s="19">
        <v>0.34865006135491411</v>
      </c>
      <c r="N10447" s="19"/>
      <c r="O10447" s="19">
        <v>1.044118320299702</v>
      </c>
      <c r="P10447" s="50"/>
      <c r="R10447" s="9" t="s">
        <v>0</v>
      </c>
    </row>
    <row r="10448" spans="2:18" x14ac:dyDescent="0.2">
      <c r="B10448" s="25">
        <v>10218</v>
      </c>
      <c r="C10448" s="193">
        <v>0.15537911722881903</v>
      </c>
      <c r="D10448" s="19"/>
      <c r="E10448" s="19">
        <v>0.99609453068778253</v>
      </c>
      <c r="F10448" s="19"/>
      <c r="G10448" s="19">
        <v>0.72301527164332602</v>
      </c>
      <c r="H10448" s="19"/>
      <c r="I10448" s="19">
        <v>1.5911262675142053</v>
      </c>
      <c r="J10448" s="19"/>
      <c r="K10448" s="19">
        <v>1.6920040564974455</v>
      </c>
      <c r="L10448" s="19"/>
      <c r="M10448" s="19">
        <v>1.4659348741281324</v>
      </c>
      <c r="N10448" s="19"/>
      <c r="O10448" s="19">
        <v>0.59196946426109698</v>
      </c>
      <c r="P10448" s="50"/>
      <c r="R10448" s="9" t="s">
        <v>0</v>
      </c>
    </row>
    <row r="10449" spans="2:18" x14ac:dyDescent="0.2">
      <c r="B10449" s="25">
        <v>10219</v>
      </c>
      <c r="C10449" s="193">
        <v>0.827390519560392</v>
      </c>
      <c r="D10449" s="19"/>
      <c r="E10449" s="19">
        <v>0.72806281365064629</v>
      </c>
      <c r="F10449" s="19"/>
      <c r="G10449" s="19">
        <v>1.1366061559961473</v>
      </c>
      <c r="H10449" s="19"/>
      <c r="I10449" s="19">
        <v>1.8825701209063137</v>
      </c>
      <c r="J10449" s="19"/>
      <c r="K10449" s="19">
        <v>0.48118330325634784</v>
      </c>
      <c r="L10449" s="19"/>
      <c r="M10449" s="19">
        <v>1.4478956975799435</v>
      </c>
      <c r="N10449" s="19"/>
      <c r="O10449" s="19">
        <v>1.4387049327846531</v>
      </c>
      <c r="P10449" s="50"/>
      <c r="R10449" s="9" t="s">
        <v>0</v>
      </c>
    </row>
    <row r="10450" spans="2:18" x14ac:dyDescent="0.2">
      <c r="B10450" s="25">
        <v>10220</v>
      </c>
      <c r="C10450" s="193">
        <v>0.51828631484626031</v>
      </c>
      <c r="D10450" s="19"/>
      <c r="E10450" s="19"/>
      <c r="F10450" s="19">
        <v>3.6091043354274654E-2</v>
      </c>
      <c r="G10450" s="19">
        <v>0.86374532825890815</v>
      </c>
      <c r="H10450" s="19"/>
      <c r="I10450" s="19">
        <v>0.42633503732149775</v>
      </c>
      <c r="J10450" s="19"/>
      <c r="K10450" s="19"/>
      <c r="L10450" s="19">
        <v>0.10884764494858286</v>
      </c>
      <c r="M10450" s="19">
        <v>0.92771705877687627</v>
      </c>
      <c r="N10450" s="19"/>
      <c r="O10450" s="19"/>
      <c r="P10450" s="50">
        <v>0.13927137331302092</v>
      </c>
      <c r="R10450" s="9" t="s">
        <v>0</v>
      </c>
    </row>
    <row r="10451" spans="2:18" x14ac:dyDescent="0.2">
      <c r="B10451" s="25">
        <v>10221</v>
      </c>
      <c r="C10451" s="193">
        <v>0.6987432366797961</v>
      </c>
      <c r="D10451" s="19"/>
      <c r="E10451" s="19"/>
      <c r="F10451" s="19">
        <v>1.1166358368842351</v>
      </c>
      <c r="G10451" s="19">
        <v>0.13819841698565932</v>
      </c>
      <c r="H10451" s="19"/>
      <c r="I10451" s="19"/>
      <c r="J10451" s="19">
        <v>0.21393289641053626</v>
      </c>
      <c r="K10451" s="19"/>
      <c r="L10451" s="19">
        <v>0.39563882941912792</v>
      </c>
      <c r="M10451" s="19"/>
      <c r="N10451" s="19">
        <v>0.52153198240084075</v>
      </c>
      <c r="O10451" s="19"/>
      <c r="P10451" s="50">
        <v>0.22119088372685666</v>
      </c>
      <c r="R10451" s="9" t="s">
        <v>0</v>
      </c>
    </row>
    <row r="10452" spans="2:18" x14ac:dyDescent="0.2">
      <c r="B10452" s="25">
        <v>10222</v>
      </c>
      <c r="C10452" s="193">
        <v>1.169847748018078</v>
      </c>
      <c r="D10452" s="19"/>
      <c r="E10452" s="19"/>
      <c r="F10452" s="19">
        <v>4.8728910989459313E-2</v>
      </c>
      <c r="G10452" s="19">
        <v>1.0968015078855944</v>
      </c>
      <c r="H10452" s="19"/>
      <c r="I10452" s="19">
        <v>0.15222930253720152</v>
      </c>
      <c r="J10452" s="19"/>
      <c r="K10452" s="19">
        <v>0.57624378535191101</v>
      </c>
      <c r="L10452" s="19"/>
      <c r="M10452" s="19">
        <v>0.91137714377294909</v>
      </c>
      <c r="N10452" s="19"/>
      <c r="O10452" s="19"/>
      <c r="P10452" s="50">
        <v>0.3286315598215413</v>
      </c>
      <c r="R10452" s="9" t="s">
        <v>0</v>
      </c>
    </row>
    <row r="10453" spans="2:18" x14ac:dyDescent="0.2">
      <c r="B10453" s="25">
        <v>10223</v>
      </c>
      <c r="C10453" s="193"/>
      <c r="D10453" s="19">
        <v>0.75255922433956102</v>
      </c>
      <c r="E10453" s="19"/>
      <c r="F10453" s="19">
        <v>6.1774903034643572E-2</v>
      </c>
      <c r="G10453" s="19"/>
      <c r="H10453" s="19">
        <v>0.62480461056637637</v>
      </c>
      <c r="I10453" s="19">
        <v>6.3536005591818365E-2</v>
      </c>
      <c r="J10453" s="19"/>
      <c r="K10453" s="19"/>
      <c r="L10453" s="19">
        <v>0.8258988342997633</v>
      </c>
      <c r="M10453" s="19"/>
      <c r="N10453" s="19">
        <v>0.50143684922498</v>
      </c>
      <c r="O10453" s="19"/>
      <c r="P10453" s="50">
        <v>0.49821727068738852</v>
      </c>
      <c r="R10453" s="9" t="s">
        <v>0</v>
      </c>
    </row>
    <row r="10454" spans="2:18" x14ac:dyDescent="0.2">
      <c r="B10454" s="25">
        <v>10224</v>
      </c>
      <c r="C10454" s="193"/>
      <c r="D10454" s="19">
        <v>0.6138741524859227</v>
      </c>
      <c r="E10454" s="19"/>
      <c r="F10454" s="19">
        <v>0.73021868492115227</v>
      </c>
      <c r="G10454" s="19"/>
      <c r="H10454" s="19">
        <v>1.0270754593442664</v>
      </c>
      <c r="I10454" s="19"/>
      <c r="J10454" s="19">
        <v>6.1560862723091102E-2</v>
      </c>
      <c r="K10454" s="19"/>
      <c r="L10454" s="19">
        <v>0.47964812581019051</v>
      </c>
      <c r="M10454" s="19">
        <v>2.1985519300504838E-2</v>
      </c>
      <c r="N10454" s="19"/>
      <c r="O10454" s="19"/>
      <c r="P10454" s="50">
        <v>0.55858837002180994</v>
      </c>
      <c r="R10454" s="9" t="s">
        <v>0</v>
      </c>
    </row>
    <row r="10455" spans="2:18" x14ac:dyDescent="0.2">
      <c r="B10455" s="25">
        <v>10225</v>
      </c>
      <c r="C10455" s="193">
        <v>9.4493597737612456E-2</v>
      </c>
      <c r="D10455" s="19"/>
      <c r="E10455" s="19">
        <v>0.21621830147231375</v>
      </c>
      <c r="F10455" s="19"/>
      <c r="G10455" s="19"/>
      <c r="H10455" s="19">
        <v>0.23446195361564898</v>
      </c>
      <c r="I10455" s="19"/>
      <c r="J10455" s="19">
        <v>0.14212012995267728</v>
      </c>
      <c r="K10455" s="19">
        <v>0.28781431159825011</v>
      </c>
      <c r="L10455" s="19"/>
      <c r="M10455" s="19">
        <v>0.56496528340816232</v>
      </c>
      <c r="N10455" s="19"/>
      <c r="O10455" s="19">
        <v>0.34468719491567423</v>
      </c>
      <c r="P10455" s="50"/>
      <c r="R10455" s="9" t="s">
        <v>0</v>
      </c>
    </row>
    <row r="10456" spans="2:18" x14ac:dyDescent="0.2">
      <c r="B10456" s="25">
        <v>10226</v>
      </c>
      <c r="C10456" s="193"/>
      <c r="D10456" s="19">
        <v>1.368750079359758</v>
      </c>
      <c r="E10456" s="19"/>
      <c r="F10456" s="19">
        <v>1.2669442520797904</v>
      </c>
      <c r="G10456" s="19"/>
      <c r="H10456" s="19">
        <v>1.1971287517739759</v>
      </c>
      <c r="I10456" s="19"/>
      <c r="J10456" s="19">
        <v>1.0936316319906747</v>
      </c>
      <c r="K10456" s="19"/>
      <c r="L10456" s="19">
        <v>1.2303878940320905</v>
      </c>
      <c r="M10456" s="19"/>
      <c r="N10456" s="19">
        <v>1.2526062217602769</v>
      </c>
      <c r="O10456" s="19"/>
      <c r="P10456" s="50">
        <v>1.6401265375551979</v>
      </c>
      <c r="R10456" s="9" t="s">
        <v>0</v>
      </c>
    </row>
    <row r="10457" spans="2:18" x14ac:dyDescent="0.2">
      <c r="B10457" s="25">
        <v>10227</v>
      </c>
      <c r="C10457" s="193">
        <v>2.5067238902423954E-2</v>
      </c>
      <c r="D10457" s="19"/>
      <c r="E10457" s="19"/>
      <c r="F10457" s="19">
        <v>5.0047489934294032E-2</v>
      </c>
      <c r="G10457" s="19">
        <v>0.61041791626111175</v>
      </c>
      <c r="H10457" s="19"/>
      <c r="I10457" s="19">
        <v>0.72390054800486769</v>
      </c>
      <c r="J10457" s="19"/>
      <c r="K10457" s="19"/>
      <c r="L10457" s="19">
        <v>4.3502284891220808E-2</v>
      </c>
      <c r="M10457" s="19">
        <v>0.42816467511823714</v>
      </c>
      <c r="N10457" s="19"/>
      <c r="O10457" s="19"/>
      <c r="P10457" s="50">
        <v>7.3764384355746809E-2</v>
      </c>
      <c r="R10457" s="9" t="s">
        <v>0</v>
      </c>
    </row>
    <row r="10458" spans="2:18" x14ac:dyDescent="0.2">
      <c r="B10458" s="25">
        <v>10228</v>
      </c>
      <c r="C10458" s="193">
        <v>1.3462119924158584</v>
      </c>
      <c r="D10458" s="19"/>
      <c r="E10458" s="19">
        <v>0.31239325199620499</v>
      </c>
      <c r="F10458" s="19"/>
      <c r="G10458" s="19">
        <v>9.1373776909656798E-2</v>
      </c>
      <c r="H10458" s="19"/>
      <c r="I10458" s="19">
        <v>0.98731019401020004</v>
      </c>
      <c r="J10458" s="19"/>
      <c r="K10458" s="19">
        <v>0.78062098756572229</v>
      </c>
      <c r="L10458" s="19"/>
      <c r="M10458" s="19">
        <v>0.8730354977315069</v>
      </c>
      <c r="N10458" s="19"/>
      <c r="O10458" s="19">
        <v>1.459791576882123</v>
      </c>
      <c r="P10458" s="50"/>
      <c r="R10458" s="9" t="s">
        <v>0</v>
      </c>
    </row>
    <row r="10459" spans="2:18" x14ac:dyDescent="0.2">
      <c r="B10459" s="25">
        <v>10229</v>
      </c>
      <c r="C10459" s="193"/>
      <c r="D10459" s="19">
        <v>0.8466562641041474</v>
      </c>
      <c r="E10459" s="19"/>
      <c r="F10459" s="19">
        <v>0.60505795437296672</v>
      </c>
      <c r="G10459" s="19"/>
      <c r="H10459" s="19">
        <v>1.1742707154395235</v>
      </c>
      <c r="I10459" s="19"/>
      <c r="J10459" s="19">
        <v>1.564816053663818</v>
      </c>
      <c r="K10459" s="19"/>
      <c r="L10459" s="19">
        <v>0.88125850906934344</v>
      </c>
      <c r="M10459" s="19"/>
      <c r="N10459" s="19">
        <v>0.71585071813826007</v>
      </c>
      <c r="O10459" s="19"/>
      <c r="P10459" s="50">
        <v>0.10295204440684229</v>
      </c>
      <c r="R10459" s="9" t="s">
        <v>0</v>
      </c>
    </row>
    <row r="10460" spans="2:18" x14ac:dyDescent="0.2">
      <c r="B10460" s="25">
        <v>10230</v>
      </c>
      <c r="C10460" s="193">
        <v>0.99382407082562696</v>
      </c>
      <c r="D10460" s="19"/>
      <c r="E10460" s="19">
        <v>0.78799035114940785</v>
      </c>
      <c r="F10460" s="19"/>
      <c r="G10460" s="19">
        <v>1.5036488773187067</v>
      </c>
      <c r="H10460" s="19"/>
      <c r="I10460" s="19">
        <v>1.4225813272675285</v>
      </c>
      <c r="J10460" s="19"/>
      <c r="K10460" s="19">
        <v>1.010500297792184</v>
      </c>
      <c r="L10460" s="19"/>
      <c r="M10460" s="19">
        <v>0.55106734906277111</v>
      </c>
      <c r="N10460" s="19"/>
      <c r="O10460" s="19">
        <v>1.2271207573100416</v>
      </c>
      <c r="P10460" s="50"/>
      <c r="R10460" s="9" t="s">
        <v>0</v>
      </c>
    </row>
    <row r="10461" spans="2:18" x14ac:dyDescent="0.2">
      <c r="B10461" s="25">
        <v>10231</v>
      </c>
      <c r="C10461" s="193"/>
      <c r="D10461" s="19">
        <v>0.56105989112820398</v>
      </c>
      <c r="E10461" s="19">
        <v>0.13835453507686218</v>
      </c>
      <c r="F10461" s="19"/>
      <c r="G10461" s="19"/>
      <c r="H10461" s="19">
        <v>9.4668963396781061E-2</v>
      </c>
      <c r="I10461" s="19"/>
      <c r="J10461" s="19">
        <v>1.1519173323809562</v>
      </c>
      <c r="K10461" s="19"/>
      <c r="L10461" s="19">
        <v>0.29626651433133633</v>
      </c>
      <c r="M10461" s="19"/>
      <c r="N10461" s="19">
        <v>0.90209558074721363</v>
      </c>
      <c r="O10461" s="19">
        <v>0.1073546677023715</v>
      </c>
      <c r="P10461" s="50"/>
      <c r="R10461" s="9" t="s">
        <v>0</v>
      </c>
    </row>
    <row r="10462" spans="2:18" x14ac:dyDescent="0.2">
      <c r="B10462" s="25">
        <v>10232</v>
      </c>
      <c r="C10462" s="193"/>
      <c r="D10462" s="19">
        <v>5.3736508180707152E-5</v>
      </c>
      <c r="E10462" s="19">
        <v>0.37921455620433248</v>
      </c>
      <c r="F10462" s="19"/>
      <c r="G10462" s="19">
        <v>9.7443897935856616E-2</v>
      </c>
      <c r="H10462" s="19"/>
      <c r="I10462" s="19"/>
      <c r="J10462" s="19">
        <v>0.1216275031976156</v>
      </c>
      <c r="K10462" s="19"/>
      <c r="L10462" s="19">
        <v>0.47066780766393518</v>
      </c>
      <c r="M10462" s="19">
        <v>0.22556323955376742</v>
      </c>
      <c r="N10462" s="19"/>
      <c r="O10462" s="19">
        <v>0.18645496743916254</v>
      </c>
      <c r="P10462" s="50"/>
      <c r="R10462" s="9" t="s">
        <v>0</v>
      </c>
    </row>
    <row r="10463" spans="2:18" x14ac:dyDescent="0.2">
      <c r="B10463" s="25">
        <v>10233</v>
      </c>
      <c r="C10463" s="193">
        <v>0.72567691481697894</v>
      </c>
      <c r="D10463" s="19"/>
      <c r="E10463" s="19">
        <v>0.71971898948840884</v>
      </c>
      <c r="F10463" s="19"/>
      <c r="G10463" s="19">
        <v>0.5875093200535596</v>
      </c>
      <c r="H10463" s="19"/>
      <c r="I10463" s="19">
        <v>0.39183619362996713</v>
      </c>
      <c r="J10463" s="19"/>
      <c r="K10463" s="19">
        <v>1.2361557266159739</v>
      </c>
      <c r="L10463" s="19"/>
      <c r="M10463" s="19">
        <v>0.65540535326355276</v>
      </c>
      <c r="N10463" s="19"/>
      <c r="O10463" s="19">
        <v>0.2439293745273261</v>
      </c>
      <c r="P10463" s="50"/>
      <c r="R10463" s="9" t="s">
        <v>0</v>
      </c>
    </row>
    <row r="10464" spans="2:18" x14ac:dyDescent="0.2">
      <c r="B10464" s="25">
        <v>10234</v>
      </c>
      <c r="C10464" s="193">
        <v>0.45523986508450659</v>
      </c>
      <c r="D10464" s="19"/>
      <c r="E10464" s="19"/>
      <c r="F10464" s="19">
        <v>1.4003331612165284</v>
      </c>
      <c r="G10464" s="19">
        <v>0.17270869632733907</v>
      </c>
      <c r="H10464" s="19"/>
      <c r="I10464" s="19"/>
      <c r="J10464" s="19">
        <v>0.58875588953441904</v>
      </c>
      <c r="K10464" s="19"/>
      <c r="L10464" s="19">
        <v>7.5280837917811178E-2</v>
      </c>
      <c r="M10464" s="19"/>
      <c r="N10464" s="19">
        <v>0.89656543336046757</v>
      </c>
      <c r="O10464" s="19"/>
      <c r="P10464" s="50">
        <v>0.28724960931749771</v>
      </c>
      <c r="R10464" s="9" t="s">
        <v>0</v>
      </c>
    </row>
    <row r="10465" spans="2:18" x14ac:dyDescent="0.2">
      <c r="B10465" s="25">
        <v>10235</v>
      </c>
      <c r="C10465" s="193"/>
      <c r="D10465" s="19">
        <v>0.34274750370083318</v>
      </c>
      <c r="E10465" s="19">
        <v>0.32395226956360107</v>
      </c>
      <c r="F10465" s="19"/>
      <c r="G10465" s="19"/>
      <c r="H10465" s="19">
        <v>0.35567750814044813</v>
      </c>
      <c r="I10465" s="19">
        <v>0.22769373468330908</v>
      </c>
      <c r="J10465" s="19"/>
      <c r="K10465" s="19">
        <v>7.5951604237280826E-2</v>
      </c>
      <c r="L10465" s="19"/>
      <c r="M10465" s="19"/>
      <c r="N10465" s="19">
        <v>0.71908787750887171</v>
      </c>
      <c r="O10465" s="19"/>
      <c r="P10465" s="50">
        <v>0.4598870393233041</v>
      </c>
      <c r="R10465" s="9" t="s">
        <v>0</v>
      </c>
    </row>
    <row r="10466" spans="2:18" x14ac:dyDescent="0.2">
      <c r="B10466" s="25">
        <v>10236</v>
      </c>
      <c r="C10466" s="193">
        <v>0.15283798614818822</v>
      </c>
      <c r="D10466" s="19"/>
      <c r="E10466" s="19"/>
      <c r="F10466" s="19">
        <v>1.115923368633239</v>
      </c>
      <c r="G10466" s="19"/>
      <c r="H10466" s="19">
        <v>0.66432580033133404</v>
      </c>
      <c r="I10466" s="19"/>
      <c r="J10466" s="19">
        <v>0.58168141028791487</v>
      </c>
      <c r="K10466" s="19"/>
      <c r="L10466" s="19">
        <v>0.53788118679341923</v>
      </c>
      <c r="M10466" s="19"/>
      <c r="N10466" s="19">
        <v>1.6013167378470663</v>
      </c>
      <c r="O10466" s="19"/>
      <c r="P10466" s="50">
        <v>1.4498838852813263</v>
      </c>
      <c r="R10466" s="9" t="s">
        <v>0</v>
      </c>
    </row>
    <row r="10467" spans="2:18" x14ac:dyDescent="0.2">
      <c r="B10467" s="25">
        <v>10237</v>
      </c>
      <c r="C10467" s="193"/>
      <c r="D10467" s="19">
        <v>0.16498983780873344</v>
      </c>
      <c r="E10467" s="19">
        <v>0.81328255282079209</v>
      </c>
      <c r="F10467" s="19"/>
      <c r="G10467" s="19"/>
      <c r="H10467" s="19">
        <v>0.21050000362129123</v>
      </c>
      <c r="I10467" s="19"/>
      <c r="J10467" s="19">
        <v>0.14684551220848538</v>
      </c>
      <c r="K10467" s="19"/>
      <c r="L10467" s="19">
        <v>0.18760554111825012</v>
      </c>
      <c r="M10467" s="19">
        <v>0.65666344613106165</v>
      </c>
      <c r="N10467" s="19"/>
      <c r="O10467" s="19"/>
      <c r="P10467" s="50">
        <v>0.52147809809389245</v>
      </c>
      <c r="R10467" s="9" t="s">
        <v>0</v>
      </c>
    </row>
    <row r="10468" spans="2:18" x14ac:dyDescent="0.2">
      <c r="B10468" s="25">
        <v>10238</v>
      </c>
      <c r="C10468" s="193"/>
      <c r="D10468" s="19">
        <v>0.36251491894190996</v>
      </c>
      <c r="E10468" s="19"/>
      <c r="F10468" s="19">
        <v>1.1458133472727448</v>
      </c>
      <c r="G10468" s="19"/>
      <c r="H10468" s="19">
        <v>1.1104021904583881</v>
      </c>
      <c r="I10468" s="19"/>
      <c r="J10468" s="19">
        <v>0.89695795229047204</v>
      </c>
      <c r="K10468" s="19"/>
      <c r="L10468" s="19">
        <v>0.76461866354408303</v>
      </c>
      <c r="M10468" s="19"/>
      <c r="N10468" s="19">
        <v>1.3578208742654958</v>
      </c>
      <c r="O10468" s="19"/>
      <c r="P10468" s="50">
        <v>0.13223643160662757</v>
      </c>
      <c r="R10468" s="9" t="s">
        <v>0</v>
      </c>
    </row>
    <row r="10469" spans="2:18" x14ac:dyDescent="0.2">
      <c r="B10469" s="25">
        <v>10239</v>
      </c>
      <c r="C10469" s="193"/>
      <c r="D10469" s="19">
        <v>0.61120989548720717</v>
      </c>
      <c r="E10469" s="19"/>
      <c r="F10469" s="19">
        <v>0.56747406402404532</v>
      </c>
      <c r="G10469" s="19"/>
      <c r="H10469" s="19">
        <v>0.4365304663304303</v>
      </c>
      <c r="I10469" s="19"/>
      <c r="J10469" s="19">
        <v>0.78524654328946042</v>
      </c>
      <c r="K10469" s="19">
        <v>0.14069017730768224</v>
      </c>
      <c r="L10469" s="19"/>
      <c r="M10469" s="19"/>
      <c r="N10469" s="19">
        <v>0.18981208590889015</v>
      </c>
      <c r="O10469" s="19">
        <v>0.61276468504366099</v>
      </c>
      <c r="P10469" s="50"/>
      <c r="R10469" s="9" t="s">
        <v>0</v>
      </c>
    </row>
    <row r="10470" spans="2:18" x14ac:dyDescent="0.2">
      <c r="B10470" s="25">
        <v>10240</v>
      </c>
      <c r="C10470" s="193"/>
      <c r="D10470" s="19">
        <v>0.24019267324521018</v>
      </c>
      <c r="E10470" s="19"/>
      <c r="F10470" s="19">
        <v>0.20009026876932742</v>
      </c>
      <c r="G10470" s="19">
        <v>0.52563433204700627</v>
      </c>
      <c r="H10470" s="19"/>
      <c r="I10470" s="19">
        <v>0.30651554067437775</v>
      </c>
      <c r="J10470" s="19"/>
      <c r="K10470" s="19">
        <v>0.28098255219081691</v>
      </c>
      <c r="L10470" s="19"/>
      <c r="M10470" s="19"/>
      <c r="N10470" s="19">
        <v>0.21459066831392185</v>
      </c>
      <c r="O10470" s="19">
        <v>0.133719792873745</v>
      </c>
      <c r="P10470" s="50"/>
      <c r="R10470" s="9" t="s">
        <v>0</v>
      </c>
    </row>
    <row r="10471" spans="2:18" x14ac:dyDescent="0.2">
      <c r="B10471" s="25">
        <v>10241</v>
      </c>
      <c r="C10471" s="193"/>
      <c r="D10471" s="19">
        <v>0.57556680506484603</v>
      </c>
      <c r="E10471" s="19">
        <v>0.40155259459369713</v>
      </c>
      <c r="F10471" s="19"/>
      <c r="G10471" s="19"/>
      <c r="H10471" s="19">
        <v>0.15709245621109319</v>
      </c>
      <c r="I10471" s="19"/>
      <c r="J10471" s="19">
        <v>0.29504242037998757</v>
      </c>
      <c r="K10471" s="19"/>
      <c r="L10471" s="19">
        <v>9.3018826593803658E-2</v>
      </c>
      <c r="M10471" s="19">
        <v>0.239958403202334</v>
      </c>
      <c r="N10471" s="19"/>
      <c r="O10471" s="19"/>
      <c r="P10471" s="50">
        <v>0.6038672319336722</v>
      </c>
      <c r="R10471" s="9" t="s">
        <v>0</v>
      </c>
    </row>
    <row r="10472" spans="2:18" x14ac:dyDescent="0.2">
      <c r="B10472" s="25">
        <v>10242</v>
      </c>
      <c r="C10472" s="193"/>
      <c r="D10472" s="19">
        <v>0.17545696875240765</v>
      </c>
      <c r="E10472" s="19">
        <v>0.23033053052335473</v>
      </c>
      <c r="F10472" s="19"/>
      <c r="G10472" s="19">
        <v>0.2287531021510727</v>
      </c>
      <c r="H10472" s="19"/>
      <c r="I10472" s="19"/>
      <c r="J10472" s="19">
        <v>0.26414582310397378</v>
      </c>
      <c r="K10472" s="19"/>
      <c r="L10472" s="19">
        <v>1.4963927868145316E-2</v>
      </c>
      <c r="M10472" s="19">
        <v>0.30862759902558617</v>
      </c>
      <c r="N10472" s="19"/>
      <c r="O10472" s="19"/>
      <c r="P10472" s="50">
        <v>0.76894074851437377</v>
      </c>
      <c r="R10472" s="9" t="s">
        <v>0</v>
      </c>
    </row>
    <row r="10473" spans="2:18" x14ac:dyDescent="0.2">
      <c r="B10473" s="25">
        <v>10243</v>
      </c>
      <c r="C10473" s="193"/>
      <c r="D10473" s="19">
        <v>0.1248949772111965</v>
      </c>
      <c r="E10473" s="19">
        <v>0.12489252309921758</v>
      </c>
      <c r="F10473" s="19"/>
      <c r="G10473" s="19"/>
      <c r="H10473" s="19">
        <v>4.7208030943747242E-3</v>
      </c>
      <c r="I10473" s="19"/>
      <c r="J10473" s="19">
        <v>0.97153148618084062</v>
      </c>
      <c r="K10473" s="19"/>
      <c r="L10473" s="19">
        <v>0.67778193777151596</v>
      </c>
      <c r="M10473" s="19">
        <v>0.25873965844207214</v>
      </c>
      <c r="N10473" s="19"/>
      <c r="O10473" s="19"/>
      <c r="P10473" s="50">
        <v>1.3168878392695647</v>
      </c>
      <c r="R10473" s="9" t="s">
        <v>0</v>
      </c>
    </row>
    <row r="10474" spans="2:18" x14ac:dyDescent="0.2">
      <c r="B10474" s="25">
        <v>10244</v>
      </c>
      <c r="C10474" s="193"/>
      <c r="D10474" s="19">
        <v>0.4964362897950817</v>
      </c>
      <c r="E10474" s="19"/>
      <c r="F10474" s="19">
        <v>0.73348587095518114</v>
      </c>
      <c r="G10474" s="19"/>
      <c r="H10474" s="19">
        <v>0.53374562148747684</v>
      </c>
      <c r="I10474" s="19"/>
      <c r="J10474" s="19">
        <v>1.201552310321524</v>
      </c>
      <c r="K10474" s="19"/>
      <c r="L10474" s="19">
        <v>0.44575791803101972</v>
      </c>
      <c r="M10474" s="19"/>
      <c r="N10474" s="19">
        <v>0.73564007550448096</v>
      </c>
      <c r="O10474" s="19"/>
      <c r="P10474" s="50">
        <v>1.0338604967328688</v>
      </c>
      <c r="R10474" s="9" t="s">
        <v>0</v>
      </c>
    </row>
    <row r="10475" spans="2:18" x14ac:dyDescent="0.2">
      <c r="B10475" s="25">
        <v>10245</v>
      </c>
      <c r="C10475" s="193">
        <v>1.0075681299189678</v>
      </c>
      <c r="D10475" s="19"/>
      <c r="E10475" s="19">
        <v>1.76727420979421</v>
      </c>
      <c r="F10475" s="19"/>
      <c r="G10475" s="19">
        <v>0.37925579131389642</v>
      </c>
      <c r="H10475" s="19"/>
      <c r="I10475" s="19">
        <v>1.9802849727289158</v>
      </c>
      <c r="J10475" s="19"/>
      <c r="K10475" s="19">
        <v>1.5468900888988368</v>
      </c>
      <c r="L10475" s="19"/>
      <c r="M10475" s="19">
        <v>1.2757734366937736</v>
      </c>
      <c r="N10475" s="19"/>
      <c r="O10475" s="19">
        <v>0.87669597888148842</v>
      </c>
      <c r="P10475" s="50"/>
      <c r="R10475" s="9" t="s">
        <v>0</v>
      </c>
    </row>
    <row r="10476" spans="2:18" x14ac:dyDescent="0.2">
      <c r="B10476" s="25">
        <v>10246</v>
      </c>
      <c r="C10476" s="193">
        <v>1.7241220964381696</v>
      </c>
      <c r="D10476" s="19"/>
      <c r="E10476" s="19">
        <v>1.3786246650488232</v>
      </c>
      <c r="F10476" s="19"/>
      <c r="G10476" s="19">
        <v>1.6821566148055618</v>
      </c>
      <c r="H10476" s="19"/>
      <c r="I10476" s="19">
        <v>1.8358428493062346</v>
      </c>
      <c r="J10476" s="19"/>
      <c r="K10476" s="19">
        <v>0.80717709861332376</v>
      </c>
      <c r="L10476" s="19"/>
      <c r="M10476" s="19">
        <v>1.2779652338404293</v>
      </c>
      <c r="N10476" s="19"/>
      <c r="O10476" s="19">
        <v>1.3362879863541912</v>
      </c>
      <c r="P10476" s="50"/>
      <c r="R10476" s="9" t="s">
        <v>0</v>
      </c>
    </row>
    <row r="10477" spans="2:18" x14ac:dyDescent="0.2">
      <c r="B10477" s="25">
        <v>10247</v>
      </c>
      <c r="C10477" s="193">
        <v>0.76636029189671462</v>
      </c>
      <c r="D10477" s="19"/>
      <c r="E10477" s="19">
        <v>1.2555499420909959</v>
      </c>
      <c r="F10477" s="19"/>
      <c r="G10477" s="19">
        <v>0.37116499368766853</v>
      </c>
      <c r="H10477" s="19"/>
      <c r="I10477" s="19">
        <v>1.2603834244767762</v>
      </c>
      <c r="J10477" s="19"/>
      <c r="K10477" s="19">
        <v>1.1141741182079896</v>
      </c>
      <c r="L10477" s="19"/>
      <c r="M10477" s="19">
        <v>0.39579563253960914</v>
      </c>
      <c r="N10477" s="19"/>
      <c r="O10477" s="19">
        <v>0.50827522127621438</v>
      </c>
      <c r="P10477" s="50"/>
      <c r="R10477" s="9" t="s">
        <v>0</v>
      </c>
    </row>
    <row r="10478" spans="2:18" x14ac:dyDescent="0.2">
      <c r="B10478" s="25">
        <v>10248</v>
      </c>
      <c r="C10478" s="193"/>
      <c r="D10478" s="19">
        <v>0.44557476583657762</v>
      </c>
      <c r="E10478" s="19"/>
      <c r="F10478" s="19">
        <v>0.72688702601440069</v>
      </c>
      <c r="G10478" s="19"/>
      <c r="H10478" s="19">
        <v>0.23293524699932816</v>
      </c>
      <c r="I10478" s="19">
        <v>0.24093491913962634</v>
      </c>
      <c r="J10478" s="19"/>
      <c r="K10478" s="19">
        <v>0.71249362594179011</v>
      </c>
      <c r="L10478" s="19"/>
      <c r="M10478" s="19"/>
      <c r="N10478" s="19">
        <v>9.3753426866066317E-2</v>
      </c>
      <c r="O10478" s="19">
        <v>0.13043816864913871</v>
      </c>
      <c r="P10478" s="50"/>
      <c r="R10478" s="9" t="s">
        <v>0</v>
      </c>
    </row>
    <row r="10479" spans="2:18" x14ac:dyDescent="0.2">
      <c r="B10479" s="25">
        <v>10249</v>
      </c>
      <c r="C10479" s="193">
        <v>0.91343340424681241</v>
      </c>
      <c r="D10479" s="19"/>
      <c r="E10479" s="19">
        <v>0.81081267939607427</v>
      </c>
      <c r="F10479" s="19"/>
      <c r="G10479" s="19">
        <v>0.37170114199318322</v>
      </c>
      <c r="H10479" s="19"/>
      <c r="I10479" s="19">
        <v>0.64122608999870379</v>
      </c>
      <c r="J10479" s="19"/>
      <c r="K10479" s="19">
        <v>0.60782907442688727</v>
      </c>
      <c r="L10479" s="19"/>
      <c r="M10479" s="19">
        <v>0.43521813463291548</v>
      </c>
      <c r="N10479" s="19"/>
      <c r="O10479" s="19">
        <v>0.56887066838758271</v>
      </c>
      <c r="P10479" s="50"/>
      <c r="R10479" s="9" t="s">
        <v>0</v>
      </c>
    </row>
    <row r="10480" spans="2:18" x14ac:dyDescent="0.2">
      <c r="B10480" s="25">
        <v>10250</v>
      </c>
      <c r="C10480" s="193"/>
      <c r="D10480" s="19">
        <v>2.5321938309275027</v>
      </c>
      <c r="E10480" s="19"/>
      <c r="F10480" s="19">
        <v>2.5079068862824894</v>
      </c>
      <c r="G10480" s="19"/>
      <c r="H10480" s="19">
        <v>2.7901291281684202</v>
      </c>
      <c r="I10480" s="19"/>
      <c r="J10480" s="19">
        <v>2.993032796437912</v>
      </c>
      <c r="K10480" s="19"/>
      <c r="L10480" s="19">
        <v>2.4830190194562438</v>
      </c>
      <c r="M10480" s="19"/>
      <c r="N10480" s="19">
        <v>2.1471256681019208</v>
      </c>
      <c r="O10480" s="19"/>
      <c r="P10480" s="50">
        <v>2.4736573187966138</v>
      </c>
      <c r="R10480" s="9" t="s">
        <v>0</v>
      </c>
    </row>
    <row r="10481" spans="2:18" x14ac:dyDescent="0.2">
      <c r="B10481" s="25">
        <v>10251</v>
      </c>
      <c r="C10481" s="193">
        <v>0.89420382300468726</v>
      </c>
      <c r="D10481" s="19"/>
      <c r="E10481" s="19">
        <v>0.36248604870809187</v>
      </c>
      <c r="F10481" s="19"/>
      <c r="G10481" s="19"/>
      <c r="H10481" s="19">
        <v>0.14485794384260378</v>
      </c>
      <c r="I10481" s="19">
        <v>0.80222753581776796</v>
      </c>
      <c r="J10481" s="19"/>
      <c r="K10481" s="19"/>
      <c r="L10481" s="19">
        <v>0.38927682481329334</v>
      </c>
      <c r="M10481" s="19">
        <v>1.0664487803909353</v>
      </c>
      <c r="N10481" s="19"/>
      <c r="O10481" s="19">
        <v>0.60492249187054681</v>
      </c>
      <c r="P10481" s="50"/>
      <c r="R10481" s="9" t="s">
        <v>0</v>
      </c>
    </row>
    <row r="10482" spans="2:18" x14ac:dyDescent="0.2">
      <c r="B10482" s="25">
        <v>10252</v>
      </c>
      <c r="C10482" s="193">
        <v>1.1048567332135593</v>
      </c>
      <c r="D10482" s="19"/>
      <c r="E10482" s="19">
        <v>8.4315700907768035E-2</v>
      </c>
      <c r="F10482" s="19"/>
      <c r="G10482" s="19">
        <v>1.1558174797026677</v>
      </c>
      <c r="H10482" s="19"/>
      <c r="I10482" s="19">
        <v>0.96726810010234132</v>
      </c>
      <c r="J10482" s="19"/>
      <c r="K10482" s="19">
        <v>1.1087058665194907</v>
      </c>
      <c r="L10482" s="19"/>
      <c r="M10482" s="19">
        <v>0.78801318932810638</v>
      </c>
      <c r="N10482" s="19"/>
      <c r="O10482" s="19">
        <v>0.46731728732047456</v>
      </c>
      <c r="P10482" s="50"/>
      <c r="R10482" s="9" t="s">
        <v>0</v>
      </c>
    </row>
    <row r="10483" spans="2:18" x14ac:dyDescent="0.2">
      <c r="B10483" s="25">
        <v>10253</v>
      </c>
      <c r="C10483" s="193"/>
      <c r="D10483" s="19">
        <v>1.9579275605082682</v>
      </c>
      <c r="E10483" s="19"/>
      <c r="F10483" s="19">
        <v>1.6621109436587558</v>
      </c>
      <c r="G10483" s="19"/>
      <c r="H10483" s="19">
        <v>1.1441941219404379</v>
      </c>
      <c r="I10483" s="19"/>
      <c r="J10483" s="19">
        <v>2.7832851017652067</v>
      </c>
      <c r="K10483" s="19"/>
      <c r="L10483" s="19">
        <v>2.1679104997238068</v>
      </c>
      <c r="M10483" s="19"/>
      <c r="N10483" s="19">
        <v>1.2455412429984958</v>
      </c>
      <c r="O10483" s="19"/>
      <c r="P10483" s="50">
        <v>2.1565610155933141</v>
      </c>
      <c r="R10483" s="9" t="s">
        <v>0</v>
      </c>
    </row>
    <row r="10484" spans="2:18" x14ac:dyDescent="0.2">
      <c r="B10484" s="25">
        <v>10254</v>
      </c>
      <c r="C10484" s="193">
        <v>0.16231031349387309</v>
      </c>
      <c r="D10484" s="19"/>
      <c r="E10484" s="19">
        <v>0.59338232655505241</v>
      </c>
      <c r="F10484" s="19"/>
      <c r="G10484" s="19">
        <v>1.248474335809864</v>
      </c>
      <c r="H10484" s="19"/>
      <c r="I10484" s="19">
        <v>0.13670838114410699</v>
      </c>
      <c r="J10484" s="19"/>
      <c r="K10484" s="19">
        <v>1.6369760788009022</v>
      </c>
      <c r="L10484" s="19"/>
      <c r="M10484" s="19">
        <v>1.1461840142162076</v>
      </c>
      <c r="N10484" s="19"/>
      <c r="O10484" s="19">
        <v>0.15707880337139085</v>
      </c>
      <c r="P10484" s="50"/>
      <c r="R10484" s="9" t="s">
        <v>0</v>
      </c>
    </row>
    <row r="10485" spans="2:18" x14ac:dyDescent="0.2">
      <c r="B10485" s="25">
        <v>10255</v>
      </c>
      <c r="C10485" s="193"/>
      <c r="D10485" s="19">
        <v>1.0289219268040544</v>
      </c>
      <c r="E10485" s="19"/>
      <c r="F10485" s="19">
        <v>0.82573287413577623</v>
      </c>
      <c r="G10485" s="19"/>
      <c r="H10485" s="19">
        <v>1.8488200034893685</v>
      </c>
      <c r="I10485" s="19"/>
      <c r="J10485" s="19">
        <v>0.98137836922619681</v>
      </c>
      <c r="K10485" s="19"/>
      <c r="L10485" s="19">
        <v>0.50649811364733344</v>
      </c>
      <c r="M10485" s="19"/>
      <c r="N10485" s="19">
        <v>1.3699344556589335</v>
      </c>
      <c r="O10485" s="19"/>
      <c r="P10485" s="50">
        <v>0.11031885755663062</v>
      </c>
      <c r="R10485" s="9" t="s">
        <v>0</v>
      </c>
    </row>
    <row r="10486" spans="2:18" x14ac:dyDescent="0.2">
      <c r="B10486" s="25">
        <v>10256</v>
      </c>
      <c r="C10486" s="193"/>
      <c r="D10486" s="19">
        <v>5.5018645514251771E-2</v>
      </c>
      <c r="E10486" s="19"/>
      <c r="F10486" s="19">
        <v>1.0850203811868391</v>
      </c>
      <c r="G10486" s="19"/>
      <c r="H10486" s="19">
        <v>0.6621965482898341</v>
      </c>
      <c r="I10486" s="19"/>
      <c r="J10486" s="19">
        <v>0.4569386431864253</v>
      </c>
      <c r="K10486" s="19"/>
      <c r="L10486" s="19">
        <v>1.1544863833814092</v>
      </c>
      <c r="M10486" s="19">
        <v>0.19826320539411199</v>
      </c>
      <c r="N10486" s="19"/>
      <c r="O10486" s="19">
        <v>0.90284155926428755</v>
      </c>
      <c r="P10486" s="50"/>
      <c r="R10486" s="9" t="s">
        <v>0</v>
      </c>
    </row>
    <row r="10487" spans="2:18" x14ac:dyDescent="0.2">
      <c r="B10487" s="25">
        <v>10257</v>
      </c>
      <c r="C10487" s="193">
        <v>1.2833695860415824</v>
      </c>
      <c r="D10487" s="19"/>
      <c r="E10487" s="19"/>
      <c r="F10487" s="19">
        <v>0.59780879178753932</v>
      </c>
      <c r="G10487" s="19">
        <v>0.95561767115158769</v>
      </c>
      <c r="H10487" s="19"/>
      <c r="I10487" s="19">
        <v>0.22795559502333437</v>
      </c>
      <c r="J10487" s="19"/>
      <c r="K10487" s="19">
        <v>0.75993623860114679</v>
      </c>
      <c r="L10487" s="19"/>
      <c r="M10487" s="19">
        <v>0.17953805930850061</v>
      </c>
      <c r="N10487" s="19"/>
      <c r="O10487" s="19">
        <v>1.0691402518717468</v>
      </c>
      <c r="P10487" s="50"/>
      <c r="R10487" s="9" t="s">
        <v>0</v>
      </c>
    </row>
    <row r="10488" spans="2:18" x14ac:dyDescent="0.2">
      <c r="B10488" s="25">
        <v>10258</v>
      </c>
      <c r="C10488" s="193">
        <v>0.63753851547112295</v>
      </c>
      <c r="D10488" s="19"/>
      <c r="E10488" s="19">
        <v>0.1946493698320616</v>
      </c>
      <c r="F10488" s="19"/>
      <c r="G10488" s="19">
        <v>0.88350525231293775</v>
      </c>
      <c r="H10488" s="19"/>
      <c r="I10488" s="19">
        <v>0.2005750623829414</v>
      </c>
      <c r="J10488" s="19"/>
      <c r="K10488" s="19">
        <v>0.30869982791119721</v>
      </c>
      <c r="L10488" s="19"/>
      <c r="M10488" s="19">
        <v>1.3001855485647493</v>
      </c>
      <c r="N10488" s="19"/>
      <c r="O10488" s="19"/>
      <c r="P10488" s="50">
        <v>0.29703582212668983</v>
      </c>
      <c r="R10488" s="9" t="s">
        <v>0</v>
      </c>
    </row>
    <row r="10489" spans="2:18" x14ac:dyDescent="0.2">
      <c r="B10489" s="25">
        <v>10259</v>
      </c>
      <c r="C10489" s="193"/>
      <c r="D10489" s="19">
        <v>2.1927595477334636</v>
      </c>
      <c r="E10489" s="19"/>
      <c r="F10489" s="19">
        <v>1.7567921932266244</v>
      </c>
      <c r="G10489" s="19"/>
      <c r="H10489" s="19">
        <v>1.3911870613705162</v>
      </c>
      <c r="I10489" s="19"/>
      <c r="J10489" s="19">
        <v>2.277491277909216</v>
      </c>
      <c r="K10489" s="19"/>
      <c r="L10489" s="19">
        <v>1.8630409840769289</v>
      </c>
      <c r="M10489" s="19"/>
      <c r="N10489" s="19">
        <v>1.6846107682977491</v>
      </c>
      <c r="O10489" s="19"/>
      <c r="P10489" s="50">
        <v>2.7070388132148051</v>
      </c>
      <c r="R10489" s="9" t="s">
        <v>0</v>
      </c>
    </row>
    <row r="10490" spans="2:18" x14ac:dyDescent="0.2">
      <c r="B10490" s="25">
        <v>10260</v>
      </c>
      <c r="C10490" s="193">
        <v>0.11301612184318199</v>
      </c>
      <c r="D10490" s="19"/>
      <c r="E10490" s="19">
        <v>0.28176869489512513</v>
      </c>
      <c r="F10490" s="19"/>
      <c r="G10490" s="19">
        <v>8.7976146768151534E-2</v>
      </c>
      <c r="H10490" s="19"/>
      <c r="I10490" s="19"/>
      <c r="J10490" s="19">
        <v>0.13511236939022123</v>
      </c>
      <c r="K10490" s="19"/>
      <c r="L10490" s="19">
        <v>0.21584981801082423</v>
      </c>
      <c r="M10490" s="19">
        <v>0.31287183059018309</v>
      </c>
      <c r="N10490" s="19"/>
      <c r="O10490" s="19">
        <v>0.78277518676663227</v>
      </c>
      <c r="P10490" s="50"/>
      <c r="R10490" s="9" t="s">
        <v>0</v>
      </c>
    </row>
    <row r="10491" spans="2:18" x14ac:dyDescent="0.2">
      <c r="B10491" s="25">
        <v>10261</v>
      </c>
      <c r="C10491" s="193">
        <v>0.24388712120102782</v>
      </c>
      <c r="D10491" s="19"/>
      <c r="E10491" s="19">
        <v>1.0366718845370169</v>
      </c>
      <c r="F10491" s="19"/>
      <c r="G10491" s="19">
        <v>1.5119385399633427</v>
      </c>
      <c r="H10491" s="19"/>
      <c r="I10491" s="19">
        <v>1.2100867405836533</v>
      </c>
      <c r="J10491" s="19"/>
      <c r="K10491" s="19">
        <v>1.433647070849732</v>
      </c>
      <c r="L10491" s="19"/>
      <c r="M10491" s="19">
        <v>1.0731478188169745</v>
      </c>
      <c r="N10491" s="19"/>
      <c r="O10491" s="19">
        <v>0.97060260483524774</v>
      </c>
      <c r="P10491" s="50"/>
      <c r="R10491" s="9" t="s">
        <v>0</v>
      </c>
    </row>
    <row r="10492" spans="2:18" x14ac:dyDescent="0.2">
      <c r="B10492" s="25">
        <v>10262</v>
      </c>
      <c r="C10492" s="193"/>
      <c r="D10492" s="19">
        <v>2.2647506944658926</v>
      </c>
      <c r="E10492" s="19"/>
      <c r="F10492" s="19">
        <v>1.3391598921660122</v>
      </c>
      <c r="G10492" s="19"/>
      <c r="H10492" s="19">
        <v>1.0423744992209409</v>
      </c>
      <c r="I10492" s="19"/>
      <c r="J10492" s="19">
        <v>1.405157987870822</v>
      </c>
      <c r="K10492" s="19"/>
      <c r="L10492" s="19">
        <v>1.8989577937014885</v>
      </c>
      <c r="M10492" s="19"/>
      <c r="N10492" s="19">
        <v>1.2521641994082304</v>
      </c>
      <c r="O10492" s="19"/>
      <c r="P10492" s="50">
        <v>2.1958993690065354</v>
      </c>
      <c r="R10492" s="9" t="s">
        <v>0</v>
      </c>
    </row>
    <row r="10493" spans="2:18" x14ac:dyDescent="0.2">
      <c r="B10493" s="25">
        <v>10263</v>
      </c>
      <c r="C10493" s="193">
        <v>1.9545020871472312</v>
      </c>
      <c r="D10493" s="19"/>
      <c r="E10493" s="19">
        <v>1.5153131890869753</v>
      </c>
      <c r="F10493" s="19"/>
      <c r="G10493" s="19">
        <v>2.4005081751270652</v>
      </c>
      <c r="H10493" s="19"/>
      <c r="I10493" s="19">
        <v>2.3652235069259948</v>
      </c>
      <c r="J10493" s="19"/>
      <c r="K10493" s="19">
        <v>2.7252541685126195</v>
      </c>
      <c r="L10493" s="19"/>
      <c r="M10493" s="19">
        <v>1.9008149182115461</v>
      </c>
      <c r="N10493" s="19"/>
      <c r="O10493" s="19">
        <v>2.1310951009951213</v>
      </c>
      <c r="P10493" s="50"/>
      <c r="R10493" s="9" t="s">
        <v>0</v>
      </c>
    </row>
    <row r="10494" spans="2:18" x14ac:dyDescent="0.2">
      <c r="B10494" s="25">
        <v>10264</v>
      </c>
      <c r="C10494" s="193">
        <v>0.80988447685568588</v>
      </c>
      <c r="D10494" s="19"/>
      <c r="E10494" s="19">
        <v>0.86698251054562547</v>
      </c>
      <c r="F10494" s="19"/>
      <c r="G10494" s="19"/>
      <c r="H10494" s="19">
        <v>0.23372968802294455</v>
      </c>
      <c r="I10494" s="19">
        <v>0.30990329582900905</v>
      </c>
      <c r="J10494" s="19"/>
      <c r="K10494" s="19">
        <v>0.33767939822666448</v>
      </c>
      <c r="L10494" s="19"/>
      <c r="M10494" s="19">
        <v>1.1207044174536323</v>
      </c>
      <c r="N10494" s="19"/>
      <c r="O10494" s="19"/>
      <c r="P10494" s="50">
        <v>1.8874363858570994E-2</v>
      </c>
      <c r="R10494" s="9" t="s">
        <v>0</v>
      </c>
    </row>
    <row r="10495" spans="2:18" x14ac:dyDescent="0.2">
      <c r="B10495" s="25">
        <v>10265</v>
      </c>
      <c r="C10495" s="193"/>
      <c r="D10495" s="19">
        <v>1.5628910170309773</v>
      </c>
      <c r="E10495" s="19"/>
      <c r="F10495" s="19">
        <v>0.86709697502190464</v>
      </c>
      <c r="G10495" s="19"/>
      <c r="H10495" s="19">
        <v>1.284754803497548</v>
      </c>
      <c r="I10495" s="19"/>
      <c r="J10495" s="19">
        <v>0.99576924502313435</v>
      </c>
      <c r="K10495" s="19"/>
      <c r="L10495" s="19">
        <v>2.1224829117660478</v>
      </c>
      <c r="M10495" s="19"/>
      <c r="N10495" s="19">
        <v>1.5569638009925806</v>
      </c>
      <c r="O10495" s="19"/>
      <c r="P10495" s="50">
        <v>1.0320648947419391</v>
      </c>
      <c r="R10495" s="9" t="s">
        <v>0</v>
      </c>
    </row>
    <row r="10496" spans="2:18" x14ac:dyDescent="0.2">
      <c r="B10496" s="25">
        <v>10266</v>
      </c>
      <c r="C10496" s="193">
        <v>1.9385211397527082</v>
      </c>
      <c r="D10496" s="19"/>
      <c r="E10496" s="19">
        <v>2.0697756985898472</v>
      </c>
      <c r="F10496" s="19"/>
      <c r="G10496" s="19">
        <v>1.8554391963853318</v>
      </c>
      <c r="H10496" s="19"/>
      <c r="I10496" s="19">
        <v>1.6024418667456752</v>
      </c>
      <c r="J10496" s="19"/>
      <c r="K10496" s="19">
        <v>1.4683234919247032</v>
      </c>
      <c r="L10496" s="19"/>
      <c r="M10496" s="19">
        <v>2.4593618942680755</v>
      </c>
      <c r="N10496" s="19"/>
      <c r="O10496" s="19">
        <v>1.465419652785922</v>
      </c>
      <c r="P10496" s="50"/>
      <c r="R10496" s="9" t="s">
        <v>0</v>
      </c>
    </row>
    <row r="10497" spans="2:18" x14ac:dyDescent="0.2">
      <c r="B10497" s="25">
        <v>10267</v>
      </c>
      <c r="C10497" s="193"/>
      <c r="D10497" s="19">
        <v>1.9115394034396911</v>
      </c>
      <c r="E10497" s="19"/>
      <c r="F10497" s="19">
        <v>1.5842554133363704</v>
      </c>
      <c r="G10497" s="19"/>
      <c r="H10497" s="19">
        <v>0.6194380461416874</v>
      </c>
      <c r="I10497" s="19"/>
      <c r="J10497" s="19">
        <v>0.53607666147507516</v>
      </c>
      <c r="K10497" s="19"/>
      <c r="L10497" s="19">
        <v>1.714980717818599</v>
      </c>
      <c r="M10497" s="19"/>
      <c r="N10497" s="19">
        <v>1.0181508162998427</v>
      </c>
      <c r="O10497" s="19"/>
      <c r="P10497" s="50">
        <v>1.2634830887969231</v>
      </c>
      <c r="R10497" s="9" t="s">
        <v>0</v>
      </c>
    </row>
    <row r="10498" spans="2:18" x14ac:dyDescent="0.2">
      <c r="B10498" s="25">
        <v>10268</v>
      </c>
      <c r="C10498" s="193"/>
      <c r="D10498" s="19">
        <v>0.39454253018927221</v>
      </c>
      <c r="E10498" s="19"/>
      <c r="F10498" s="19">
        <v>0.82234623266745321</v>
      </c>
      <c r="G10498" s="19"/>
      <c r="H10498" s="19">
        <v>0.28512095390518494</v>
      </c>
      <c r="I10498" s="19"/>
      <c r="J10498" s="19">
        <v>0.83808979920759419</v>
      </c>
      <c r="K10498" s="19"/>
      <c r="L10498" s="19">
        <v>0.27651351759436604</v>
      </c>
      <c r="M10498" s="19"/>
      <c r="N10498" s="19">
        <v>7.2462112012777746E-2</v>
      </c>
      <c r="O10498" s="19"/>
      <c r="P10498" s="50">
        <v>0.54457982339215816</v>
      </c>
      <c r="R10498" s="9" t="s">
        <v>0</v>
      </c>
    </row>
    <row r="10499" spans="2:18" x14ac:dyDescent="0.2">
      <c r="B10499" s="25">
        <v>10269</v>
      </c>
      <c r="C10499" s="193"/>
      <c r="D10499" s="19">
        <v>1.0449758540496181</v>
      </c>
      <c r="E10499" s="19"/>
      <c r="F10499" s="19">
        <v>0.68322165855331018</v>
      </c>
      <c r="G10499" s="19"/>
      <c r="H10499" s="19">
        <v>0.94767898618879387</v>
      </c>
      <c r="I10499" s="19"/>
      <c r="J10499" s="19">
        <v>2.3937088933935677</v>
      </c>
      <c r="K10499" s="19"/>
      <c r="L10499" s="19">
        <v>2.1451034906329443</v>
      </c>
      <c r="M10499" s="19"/>
      <c r="N10499" s="19">
        <v>0.98823038428008403</v>
      </c>
      <c r="O10499" s="19"/>
      <c r="P10499" s="50">
        <v>1.5694284525440509</v>
      </c>
      <c r="R10499" s="9" t="s">
        <v>0</v>
      </c>
    </row>
    <row r="10500" spans="2:18" x14ac:dyDescent="0.2">
      <c r="B10500" s="25">
        <v>10270</v>
      </c>
      <c r="C10500" s="193">
        <v>1.0451574487471142</v>
      </c>
      <c r="D10500" s="19"/>
      <c r="E10500" s="19">
        <v>0.59208650250891981</v>
      </c>
      <c r="F10500" s="19"/>
      <c r="G10500" s="19">
        <v>0.42517875278723821</v>
      </c>
      <c r="H10500" s="19"/>
      <c r="I10500" s="19"/>
      <c r="J10500" s="19">
        <v>0.63142572700337163</v>
      </c>
      <c r="K10500" s="19"/>
      <c r="L10500" s="19">
        <v>0.43700781727099697</v>
      </c>
      <c r="M10500" s="19"/>
      <c r="N10500" s="19">
        <v>0.44285949428594079</v>
      </c>
      <c r="O10500" s="19">
        <v>0.705764265261422</v>
      </c>
      <c r="P10500" s="50"/>
      <c r="R10500" s="9" t="s">
        <v>0</v>
      </c>
    </row>
    <row r="10501" spans="2:18" x14ac:dyDescent="0.2">
      <c r="B10501" s="25">
        <v>10271</v>
      </c>
      <c r="C10501" s="193"/>
      <c r="D10501" s="19">
        <v>0.21071320204719154</v>
      </c>
      <c r="E10501" s="19"/>
      <c r="F10501" s="19">
        <v>0.90486273345479007</v>
      </c>
      <c r="G10501" s="19"/>
      <c r="H10501" s="19">
        <v>1.5857242665809359</v>
      </c>
      <c r="I10501" s="19"/>
      <c r="J10501" s="19">
        <v>1.0974847587101337</v>
      </c>
      <c r="K10501" s="19"/>
      <c r="L10501" s="19">
        <v>0.8396953557949739</v>
      </c>
      <c r="M10501" s="19"/>
      <c r="N10501" s="19">
        <v>1.4977088639138338</v>
      </c>
      <c r="O10501" s="19"/>
      <c r="P10501" s="50">
        <v>1.6083676429473761</v>
      </c>
      <c r="R10501" s="9" t="s">
        <v>0</v>
      </c>
    </row>
    <row r="10502" spans="2:18" x14ac:dyDescent="0.2">
      <c r="B10502" s="25">
        <v>10272</v>
      </c>
      <c r="C10502" s="193">
        <v>5.4836903127447101E-2</v>
      </c>
      <c r="D10502" s="19"/>
      <c r="E10502" s="19">
        <v>0.54606565904135462</v>
      </c>
      <c r="F10502" s="19"/>
      <c r="G10502" s="19">
        <v>0.54215235990740984</v>
      </c>
      <c r="H10502" s="19"/>
      <c r="I10502" s="19">
        <v>0.65596083845441233</v>
      </c>
      <c r="J10502" s="19"/>
      <c r="K10502" s="19">
        <v>1.4781936208153112</v>
      </c>
      <c r="L10502" s="19"/>
      <c r="M10502" s="19">
        <v>0.26320251654899884</v>
      </c>
      <c r="N10502" s="19"/>
      <c r="O10502" s="19">
        <v>7.2499386807911986E-2</v>
      </c>
      <c r="P10502" s="50"/>
      <c r="R10502" s="9" t="s">
        <v>0</v>
      </c>
    </row>
    <row r="10503" spans="2:18" x14ac:dyDescent="0.2">
      <c r="B10503" s="25">
        <v>10273</v>
      </c>
      <c r="C10503" s="193">
        <v>1.5781796132395072</v>
      </c>
      <c r="D10503" s="19"/>
      <c r="E10503" s="19">
        <v>0.6349068056363909</v>
      </c>
      <c r="F10503" s="19"/>
      <c r="G10503" s="19">
        <v>0.37180833802193392</v>
      </c>
      <c r="H10503" s="19"/>
      <c r="I10503" s="19">
        <v>0.18670856279532283</v>
      </c>
      <c r="J10503" s="19"/>
      <c r="K10503" s="19">
        <v>0.44452966276104255</v>
      </c>
      <c r="L10503" s="19"/>
      <c r="M10503" s="19">
        <v>0.91677081278959416</v>
      </c>
      <c r="N10503" s="19"/>
      <c r="O10503" s="19">
        <v>0.17253154809530305</v>
      </c>
      <c r="P10503" s="50"/>
      <c r="R10503" s="9" t="s">
        <v>0</v>
      </c>
    </row>
    <row r="10504" spans="2:18" x14ac:dyDescent="0.2">
      <c r="B10504" s="25">
        <v>10274</v>
      </c>
      <c r="C10504" s="193">
        <v>0.38774229449873293</v>
      </c>
      <c r="D10504" s="19"/>
      <c r="E10504" s="19"/>
      <c r="F10504" s="19">
        <v>0.82389240470503511</v>
      </c>
      <c r="G10504" s="19">
        <v>0.12141199919305289</v>
      </c>
      <c r="H10504" s="19"/>
      <c r="I10504" s="19">
        <v>0.73511881317697814</v>
      </c>
      <c r="J10504" s="19"/>
      <c r="K10504" s="19">
        <v>0.71948293950692366</v>
      </c>
      <c r="L10504" s="19"/>
      <c r="M10504" s="19">
        <v>0.47373472319590115</v>
      </c>
      <c r="N10504" s="19"/>
      <c r="O10504" s="19">
        <v>0.49552113691500743</v>
      </c>
      <c r="P10504" s="50"/>
      <c r="R10504" s="9" t="s">
        <v>0</v>
      </c>
    </row>
    <row r="10505" spans="2:18" x14ac:dyDescent="0.2">
      <c r="B10505" s="25">
        <v>10275</v>
      </c>
      <c r="C10505" s="193">
        <v>0.10562376624311377</v>
      </c>
      <c r="D10505" s="19"/>
      <c r="E10505" s="19"/>
      <c r="F10505" s="19">
        <v>6.5723665811925791E-2</v>
      </c>
      <c r="G10505" s="19"/>
      <c r="H10505" s="19">
        <v>0.12101614818222463</v>
      </c>
      <c r="I10505" s="19">
        <v>0.145292998644868</v>
      </c>
      <c r="J10505" s="19"/>
      <c r="K10505" s="19"/>
      <c r="L10505" s="19">
        <v>0.2512555364140876</v>
      </c>
      <c r="M10505" s="19">
        <v>0.26398705123387506</v>
      </c>
      <c r="N10505" s="19"/>
      <c r="O10505" s="19"/>
      <c r="P10505" s="50">
        <v>0.13260224942498344</v>
      </c>
      <c r="R10505" s="9" t="s">
        <v>0</v>
      </c>
    </row>
    <row r="10506" spans="2:18" x14ac:dyDescent="0.2">
      <c r="B10506" s="25">
        <v>10276</v>
      </c>
      <c r="C10506" s="193">
        <v>0.41309512353166367</v>
      </c>
      <c r="D10506" s="19"/>
      <c r="E10506" s="19">
        <v>0.29828439051176198</v>
      </c>
      <c r="F10506" s="19"/>
      <c r="G10506" s="19">
        <v>2.912278091361473E-2</v>
      </c>
      <c r="H10506" s="19"/>
      <c r="I10506" s="19">
        <v>0.26646907158134597</v>
      </c>
      <c r="J10506" s="19"/>
      <c r="K10506" s="19">
        <v>7.4100869319228463E-2</v>
      </c>
      <c r="L10506" s="19"/>
      <c r="M10506" s="19"/>
      <c r="N10506" s="19">
        <v>4.4349247059791659E-2</v>
      </c>
      <c r="O10506" s="19">
        <v>1.2495636573179612</v>
      </c>
      <c r="P10506" s="50"/>
      <c r="R10506" s="9" t="s">
        <v>0</v>
      </c>
    </row>
    <row r="10507" spans="2:18" x14ac:dyDescent="0.2">
      <c r="B10507" s="25">
        <v>10277</v>
      </c>
      <c r="C10507" s="193">
        <v>0.6321790339191804</v>
      </c>
      <c r="D10507" s="19"/>
      <c r="E10507" s="19">
        <v>1.3613665170157709</v>
      </c>
      <c r="F10507" s="19"/>
      <c r="G10507" s="19">
        <v>0.9075177200349952</v>
      </c>
      <c r="H10507" s="19"/>
      <c r="I10507" s="19">
        <v>1.5604599014550671</v>
      </c>
      <c r="J10507" s="19"/>
      <c r="K10507" s="19">
        <v>0.91318876447235797</v>
      </c>
      <c r="L10507" s="19"/>
      <c r="M10507" s="19">
        <v>1.1858981842172713</v>
      </c>
      <c r="N10507" s="19"/>
      <c r="O10507" s="19">
        <v>2.2154330135398643</v>
      </c>
      <c r="P10507" s="50"/>
      <c r="R10507" s="9" t="s">
        <v>0</v>
      </c>
    </row>
    <row r="10508" spans="2:18" x14ac:dyDescent="0.2">
      <c r="B10508" s="25">
        <v>10278</v>
      </c>
      <c r="C10508" s="193"/>
      <c r="D10508" s="19">
        <v>6.6898198701411324E-2</v>
      </c>
      <c r="E10508" s="19">
        <v>0.33245748093210298</v>
      </c>
      <c r="F10508" s="19"/>
      <c r="G10508" s="19"/>
      <c r="H10508" s="19">
        <v>0.2471753935083284</v>
      </c>
      <c r="I10508" s="19">
        <v>0.56995496013625047</v>
      </c>
      <c r="J10508" s="19"/>
      <c r="K10508" s="19">
        <v>0.2254458039357766</v>
      </c>
      <c r="L10508" s="19"/>
      <c r="M10508" s="19">
        <v>0.13916876844511802</v>
      </c>
      <c r="N10508" s="19"/>
      <c r="O10508" s="19">
        <v>0.28958692014890375</v>
      </c>
      <c r="P10508" s="50"/>
      <c r="R10508" s="9" t="s">
        <v>0</v>
      </c>
    </row>
    <row r="10509" spans="2:18" x14ac:dyDescent="0.2">
      <c r="B10509" s="25">
        <v>10279</v>
      </c>
      <c r="C10509" s="193">
        <v>0.22527621319478616</v>
      </c>
      <c r="D10509" s="19"/>
      <c r="E10509" s="19">
        <v>0.58137973365965057</v>
      </c>
      <c r="F10509" s="19"/>
      <c r="G10509" s="19">
        <v>1.3834311553180545</v>
      </c>
      <c r="H10509" s="19"/>
      <c r="I10509" s="19">
        <v>1.3734441681467215</v>
      </c>
      <c r="J10509" s="19"/>
      <c r="K10509" s="19">
        <v>1.1327378824872856</v>
      </c>
      <c r="L10509" s="19"/>
      <c r="M10509" s="19">
        <v>1.5083933295176846</v>
      </c>
      <c r="N10509" s="19"/>
      <c r="O10509" s="19">
        <v>1.5063121839205169</v>
      </c>
      <c r="P10509" s="50"/>
      <c r="R10509" s="9" t="s">
        <v>0</v>
      </c>
    </row>
    <row r="10510" spans="2:18" x14ac:dyDescent="0.2">
      <c r="B10510" s="25">
        <v>10280</v>
      </c>
      <c r="C10510" s="193"/>
      <c r="D10510" s="19">
        <v>1.115857577567158</v>
      </c>
      <c r="E10510" s="19"/>
      <c r="F10510" s="19">
        <v>0.71344703257814079</v>
      </c>
      <c r="G10510" s="19">
        <v>0.12452753454457456</v>
      </c>
      <c r="H10510" s="19"/>
      <c r="I10510" s="19"/>
      <c r="J10510" s="19">
        <v>0.35558749050183014</v>
      </c>
      <c r="K10510" s="19"/>
      <c r="L10510" s="19">
        <v>0.2843284150068307</v>
      </c>
      <c r="M10510" s="19"/>
      <c r="N10510" s="19">
        <v>5.3318776799344388E-2</v>
      </c>
      <c r="O10510" s="19"/>
      <c r="P10510" s="50">
        <v>0.61968740633481412</v>
      </c>
      <c r="R10510" s="9" t="s">
        <v>0</v>
      </c>
    </row>
    <row r="10511" spans="2:18" x14ac:dyDescent="0.2">
      <c r="B10511" s="25">
        <v>10281</v>
      </c>
      <c r="C10511" s="193">
        <v>0.14658815222202545</v>
      </c>
      <c r="D10511" s="19"/>
      <c r="E10511" s="19"/>
      <c r="F10511" s="19">
        <v>0.98691534197855302</v>
      </c>
      <c r="G10511" s="19"/>
      <c r="H10511" s="19">
        <v>6.1128375466775624E-2</v>
      </c>
      <c r="I10511" s="19"/>
      <c r="J10511" s="19">
        <v>0.20616387998356689</v>
      </c>
      <c r="K10511" s="19"/>
      <c r="L10511" s="19">
        <v>0.59365874080321379</v>
      </c>
      <c r="M10511" s="19"/>
      <c r="N10511" s="19">
        <v>0.15214048674486796</v>
      </c>
      <c r="O10511" s="19">
        <v>2.7897201987064326E-2</v>
      </c>
      <c r="P10511" s="50"/>
      <c r="R10511" s="9" t="s">
        <v>0</v>
      </c>
    </row>
    <row r="10512" spans="2:18" x14ac:dyDescent="0.2">
      <c r="B10512" s="25">
        <v>10282</v>
      </c>
      <c r="C10512" s="193"/>
      <c r="D10512" s="19">
        <v>0.6989782124380185</v>
      </c>
      <c r="E10512" s="19"/>
      <c r="F10512" s="19">
        <v>0.47426803705054055</v>
      </c>
      <c r="G10512" s="19"/>
      <c r="H10512" s="19">
        <v>0.39374750417616383</v>
      </c>
      <c r="I10512" s="19"/>
      <c r="J10512" s="19">
        <v>0.57533123095357819</v>
      </c>
      <c r="K10512" s="19"/>
      <c r="L10512" s="19">
        <v>0.2966960795022337</v>
      </c>
      <c r="M10512" s="19"/>
      <c r="N10512" s="19">
        <v>4.4670095504436194E-2</v>
      </c>
      <c r="O10512" s="19">
        <v>0.44522451719263495</v>
      </c>
      <c r="P10512" s="50"/>
      <c r="R10512" s="9" t="s">
        <v>0</v>
      </c>
    </row>
    <row r="10513" spans="2:18" x14ac:dyDescent="0.2">
      <c r="B10513" s="25">
        <v>10283</v>
      </c>
      <c r="C10513" s="193">
        <v>0.38148400525256282</v>
      </c>
      <c r="D10513" s="19"/>
      <c r="E10513" s="19">
        <v>0.37561654982264997</v>
      </c>
      <c r="F10513" s="19"/>
      <c r="G10513" s="19"/>
      <c r="H10513" s="19">
        <v>0.71390148960348154</v>
      </c>
      <c r="I10513" s="19">
        <v>0.5761433658746915</v>
      </c>
      <c r="J10513" s="19"/>
      <c r="K10513" s="19">
        <v>0.58484795843386528</v>
      </c>
      <c r="L10513" s="19"/>
      <c r="M10513" s="19">
        <v>1.0133291443551791</v>
      </c>
      <c r="N10513" s="19"/>
      <c r="O10513" s="19"/>
      <c r="P10513" s="50">
        <v>0.40733576453643766</v>
      </c>
      <c r="R10513" s="9" t="s">
        <v>0</v>
      </c>
    </row>
    <row r="10514" spans="2:18" x14ac:dyDescent="0.2">
      <c r="B10514" s="25">
        <v>10284</v>
      </c>
      <c r="C10514" s="193"/>
      <c r="D10514" s="19">
        <v>0.98333086347670995</v>
      </c>
      <c r="E10514" s="19"/>
      <c r="F10514" s="19">
        <v>0.78604408620396393</v>
      </c>
      <c r="G10514" s="19"/>
      <c r="H10514" s="19">
        <v>0.35400347856824821</v>
      </c>
      <c r="I10514" s="19"/>
      <c r="J10514" s="19">
        <v>0.56822629759383381</v>
      </c>
      <c r="K10514" s="19"/>
      <c r="L10514" s="19">
        <v>1.2693650057094867</v>
      </c>
      <c r="M10514" s="19"/>
      <c r="N10514" s="19">
        <v>1.4077024643637965</v>
      </c>
      <c r="O10514" s="19">
        <v>0.1434374277079781</v>
      </c>
      <c r="P10514" s="50"/>
      <c r="R10514" s="9" t="s">
        <v>0</v>
      </c>
    </row>
    <row r="10515" spans="2:18" x14ac:dyDescent="0.2">
      <c r="B10515" s="25">
        <v>10285</v>
      </c>
      <c r="C10515" s="193">
        <v>0.30633001502092955</v>
      </c>
      <c r="D10515" s="19"/>
      <c r="E10515" s="19"/>
      <c r="F10515" s="19">
        <v>0.9693841684848703</v>
      </c>
      <c r="G10515" s="19">
        <v>0.34773062901756496</v>
      </c>
      <c r="H10515" s="19"/>
      <c r="I10515" s="19">
        <v>0.36397940900626535</v>
      </c>
      <c r="J10515" s="19"/>
      <c r="K10515" s="19">
        <v>6.5258513410622318E-2</v>
      </c>
      <c r="L10515" s="19"/>
      <c r="M10515" s="19"/>
      <c r="N10515" s="19">
        <v>0.31085963570405462</v>
      </c>
      <c r="O10515" s="19"/>
      <c r="P10515" s="50">
        <v>0.37103641780499619</v>
      </c>
      <c r="R10515" s="9" t="s">
        <v>0</v>
      </c>
    </row>
    <row r="10516" spans="2:18" x14ac:dyDescent="0.2">
      <c r="B10516" s="25">
        <v>10286</v>
      </c>
      <c r="C10516" s="193"/>
      <c r="D10516" s="19">
        <v>1.1521889353518739</v>
      </c>
      <c r="E10516" s="19"/>
      <c r="F10516" s="19">
        <v>0.71855902329554366</v>
      </c>
      <c r="G10516" s="19"/>
      <c r="H10516" s="19">
        <v>0.9761457316087937</v>
      </c>
      <c r="I10516" s="19"/>
      <c r="J10516" s="19">
        <v>0.98165718463235108</v>
      </c>
      <c r="K10516" s="19"/>
      <c r="L10516" s="19">
        <v>0.48570320234561282</v>
      </c>
      <c r="M10516" s="19"/>
      <c r="N10516" s="19">
        <v>1.3986531102241109</v>
      </c>
      <c r="O10516" s="19"/>
      <c r="P10516" s="50">
        <v>0.59500076216639242</v>
      </c>
      <c r="R10516" s="9" t="s">
        <v>0</v>
      </c>
    </row>
    <row r="10517" spans="2:18" x14ac:dyDescent="0.2">
      <c r="B10517" s="25">
        <v>10287</v>
      </c>
      <c r="C10517" s="193">
        <v>0.82892556944266849</v>
      </c>
      <c r="D10517" s="19"/>
      <c r="E10517" s="19">
        <v>1.6210349383650207</v>
      </c>
      <c r="F10517" s="19"/>
      <c r="G10517" s="19">
        <v>1.7328497062791761</v>
      </c>
      <c r="H10517" s="19"/>
      <c r="I10517" s="19">
        <v>1.9279723972938498</v>
      </c>
      <c r="J10517" s="19"/>
      <c r="K10517" s="19">
        <v>1.2967266675170266</v>
      </c>
      <c r="L10517" s="19"/>
      <c r="M10517" s="19">
        <v>1.5540163927037474</v>
      </c>
      <c r="N10517" s="19"/>
      <c r="O10517" s="19">
        <v>1.5767081410296626</v>
      </c>
      <c r="P10517" s="50"/>
      <c r="R10517" s="9" t="s">
        <v>0</v>
      </c>
    </row>
    <row r="10518" spans="2:18" x14ac:dyDescent="0.2">
      <c r="B10518" s="25">
        <v>10288</v>
      </c>
      <c r="C10518" s="193"/>
      <c r="D10518" s="19">
        <v>1.229186385770263</v>
      </c>
      <c r="E10518" s="19"/>
      <c r="F10518" s="19">
        <v>2.2089281422238196</v>
      </c>
      <c r="G10518" s="19"/>
      <c r="H10518" s="19">
        <v>0.9469908377552575</v>
      </c>
      <c r="I10518" s="19"/>
      <c r="J10518" s="19">
        <v>1.9416693850464648</v>
      </c>
      <c r="K10518" s="19"/>
      <c r="L10518" s="19">
        <v>1.3234023891991102</v>
      </c>
      <c r="M10518" s="19">
        <v>3.5682519689341631E-3</v>
      </c>
      <c r="N10518" s="19"/>
      <c r="O10518" s="19"/>
      <c r="P10518" s="50">
        <v>2.2064808996191556</v>
      </c>
      <c r="R10518" s="9" t="s">
        <v>0</v>
      </c>
    </row>
    <row r="10519" spans="2:18" x14ac:dyDescent="0.2">
      <c r="B10519" s="25">
        <v>10289</v>
      </c>
      <c r="C10519" s="193"/>
      <c r="D10519" s="19">
        <v>0.67623803959556938</v>
      </c>
      <c r="E10519" s="19"/>
      <c r="F10519" s="19">
        <v>1.1545173273243097</v>
      </c>
      <c r="G10519" s="19">
        <v>0.36902890620891632</v>
      </c>
      <c r="H10519" s="19"/>
      <c r="I10519" s="19"/>
      <c r="J10519" s="19">
        <v>0.95362695439868683</v>
      </c>
      <c r="K10519" s="19"/>
      <c r="L10519" s="19">
        <v>0.21656590884860702</v>
      </c>
      <c r="M10519" s="19"/>
      <c r="N10519" s="19">
        <v>0.13135686958274537</v>
      </c>
      <c r="O10519" s="19"/>
      <c r="P10519" s="50">
        <v>0.12090530351058469</v>
      </c>
      <c r="R10519" s="9" t="s">
        <v>0</v>
      </c>
    </row>
    <row r="10520" spans="2:18" x14ac:dyDescent="0.2">
      <c r="B10520" s="25">
        <v>10290</v>
      </c>
      <c r="C10520" s="193"/>
      <c r="D10520" s="19">
        <v>1.035928361846997</v>
      </c>
      <c r="E10520" s="19"/>
      <c r="F10520" s="19">
        <v>2.0170747942420624</v>
      </c>
      <c r="G10520" s="19"/>
      <c r="H10520" s="19">
        <v>0.86530046320029841</v>
      </c>
      <c r="I10520" s="19"/>
      <c r="J10520" s="19">
        <v>0.67995312210663461</v>
      </c>
      <c r="K10520" s="19"/>
      <c r="L10520" s="19">
        <v>1.1375061623243652</v>
      </c>
      <c r="M10520" s="19"/>
      <c r="N10520" s="19">
        <v>1.6537326031887583</v>
      </c>
      <c r="O10520" s="19"/>
      <c r="P10520" s="50">
        <v>0.84267038336551825</v>
      </c>
      <c r="R10520" s="9" t="s">
        <v>0</v>
      </c>
    </row>
    <row r="10521" spans="2:18" x14ac:dyDescent="0.2">
      <c r="B10521" s="25">
        <v>10291</v>
      </c>
      <c r="C10521" s="193"/>
      <c r="D10521" s="19">
        <v>0.18727887923534936</v>
      </c>
      <c r="E10521" s="19"/>
      <c r="F10521" s="19">
        <v>3.9107006446040531E-2</v>
      </c>
      <c r="G10521" s="19"/>
      <c r="H10521" s="19">
        <v>0.21501086264916419</v>
      </c>
      <c r="I10521" s="19"/>
      <c r="J10521" s="19">
        <v>0.21248056240761662</v>
      </c>
      <c r="K10521" s="19"/>
      <c r="L10521" s="19">
        <v>0.32361357904961335</v>
      </c>
      <c r="M10521" s="19">
        <v>3.9595862800046204E-3</v>
      </c>
      <c r="N10521" s="19"/>
      <c r="O10521" s="19">
        <v>9.6429378796397056E-3</v>
      </c>
      <c r="P10521" s="50"/>
      <c r="R10521" s="9" t="s">
        <v>0</v>
      </c>
    </row>
    <row r="10522" spans="2:18" x14ac:dyDescent="0.2">
      <c r="B10522" s="25">
        <v>10292</v>
      </c>
      <c r="C10522" s="193"/>
      <c r="D10522" s="19">
        <v>0.3963775063082961</v>
      </c>
      <c r="E10522" s="19"/>
      <c r="F10522" s="19">
        <v>1.0582078450100514</v>
      </c>
      <c r="G10522" s="19">
        <v>0.56843844102254626</v>
      </c>
      <c r="H10522" s="19"/>
      <c r="I10522" s="19"/>
      <c r="J10522" s="19">
        <v>0.19735041372888218</v>
      </c>
      <c r="K10522" s="19"/>
      <c r="L10522" s="19">
        <v>0.72234025666380464</v>
      </c>
      <c r="M10522" s="19"/>
      <c r="N10522" s="19">
        <v>0.56288702251747968</v>
      </c>
      <c r="O10522" s="19">
        <v>7.0729596002703787E-2</v>
      </c>
      <c r="P10522" s="50"/>
      <c r="R10522" s="9" t="s">
        <v>0</v>
      </c>
    </row>
    <row r="10523" spans="2:18" x14ac:dyDescent="0.2">
      <c r="B10523" s="25">
        <v>10293</v>
      </c>
      <c r="C10523" s="193"/>
      <c r="D10523" s="19">
        <v>0.53467207964538432</v>
      </c>
      <c r="E10523" s="19">
        <v>0.17196829042646322</v>
      </c>
      <c r="F10523" s="19"/>
      <c r="G10523" s="19"/>
      <c r="H10523" s="19">
        <v>0.85258948264798007</v>
      </c>
      <c r="I10523" s="19">
        <v>0.20651547677294493</v>
      </c>
      <c r="J10523" s="19"/>
      <c r="K10523" s="19"/>
      <c r="L10523" s="19">
        <v>0.78612827703342758</v>
      </c>
      <c r="M10523" s="19">
        <v>0.79749206628349811</v>
      </c>
      <c r="N10523" s="19"/>
      <c r="O10523" s="19">
        <v>1.1626064769456441</v>
      </c>
      <c r="P10523" s="50"/>
      <c r="R10523" s="9" t="s">
        <v>0</v>
      </c>
    </row>
    <row r="10524" spans="2:18" x14ac:dyDescent="0.2">
      <c r="B10524" s="25">
        <v>10294</v>
      </c>
      <c r="C10524" s="193"/>
      <c r="D10524" s="19">
        <v>2.9764715779473527</v>
      </c>
      <c r="E10524" s="19"/>
      <c r="F10524" s="19">
        <v>1.9240121216650081</v>
      </c>
      <c r="G10524" s="19"/>
      <c r="H10524" s="19">
        <v>2.7131352731863543</v>
      </c>
      <c r="I10524" s="19"/>
      <c r="J10524" s="19">
        <v>2.0693238154369413</v>
      </c>
      <c r="K10524" s="19"/>
      <c r="L10524" s="19">
        <v>1.6457230183420086</v>
      </c>
      <c r="M10524" s="19"/>
      <c r="N10524" s="19">
        <v>2.3674128960315084</v>
      </c>
      <c r="O10524" s="19"/>
      <c r="P10524" s="50">
        <v>2.8669877802378894</v>
      </c>
      <c r="R10524" s="9" t="s">
        <v>0</v>
      </c>
    </row>
    <row r="10525" spans="2:18" x14ac:dyDescent="0.2">
      <c r="B10525" s="25">
        <v>10295</v>
      </c>
      <c r="C10525" s="193"/>
      <c r="D10525" s="19">
        <v>1.4289117746238749</v>
      </c>
      <c r="E10525" s="19"/>
      <c r="F10525" s="19">
        <v>1.5338776648117083</v>
      </c>
      <c r="G10525" s="19"/>
      <c r="H10525" s="19">
        <v>1.3510552068117598</v>
      </c>
      <c r="I10525" s="19"/>
      <c r="J10525" s="19">
        <v>1.8192628656211427</v>
      </c>
      <c r="K10525" s="19"/>
      <c r="L10525" s="19">
        <v>1.0199231982830346</v>
      </c>
      <c r="M10525" s="19"/>
      <c r="N10525" s="19">
        <v>1.3211917299389389</v>
      </c>
      <c r="O10525" s="19"/>
      <c r="P10525" s="50">
        <v>0.75243197419711927</v>
      </c>
      <c r="R10525" s="9" t="s">
        <v>0</v>
      </c>
    </row>
    <row r="10526" spans="2:18" x14ac:dyDescent="0.2">
      <c r="B10526" s="25">
        <v>10296</v>
      </c>
      <c r="C10526" s="193"/>
      <c r="D10526" s="19">
        <v>1.1307934546001339</v>
      </c>
      <c r="E10526" s="19"/>
      <c r="F10526" s="19">
        <v>0.8030179486403779</v>
      </c>
      <c r="G10526" s="19"/>
      <c r="H10526" s="19">
        <v>1.6165102576867973</v>
      </c>
      <c r="I10526" s="19"/>
      <c r="J10526" s="19">
        <v>1.2075292930675554</v>
      </c>
      <c r="K10526" s="19"/>
      <c r="L10526" s="19">
        <v>1.1751790394600006</v>
      </c>
      <c r="M10526" s="19"/>
      <c r="N10526" s="19">
        <v>0.89913679936882229</v>
      </c>
      <c r="O10526" s="19"/>
      <c r="P10526" s="50">
        <v>2.3187842737129412</v>
      </c>
      <c r="R10526" s="9" t="s">
        <v>0</v>
      </c>
    </row>
    <row r="10527" spans="2:18" x14ac:dyDescent="0.2">
      <c r="B10527" s="25">
        <v>10297</v>
      </c>
      <c r="C10527" s="193">
        <v>0.19687533726162559</v>
      </c>
      <c r="D10527" s="19"/>
      <c r="E10527" s="19">
        <v>0.53039620665341503</v>
      </c>
      <c r="F10527" s="19"/>
      <c r="G10527" s="19"/>
      <c r="H10527" s="19">
        <v>0.23403208640659773</v>
      </c>
      <c r="I10527" s="19"/>
      <c r="J10527" s="19">
        <v>0.34686948024555919</v>
      </c>
      <c r="K10527" s="19">
        <v>0.33835869472995772</v>
      </c>
      <c r="L10527" s="19"/>
      <c r="M10527" s="19">
        <v>0.70569631338102379</v>
      </c>
      <c r="N10527" s="19"/>
      <c r="O10527" s="19">
        <v>0.50961364699920497</v>
      </c>
      <c r="P10527" s="50"/>
      <c r="R10527" s="9" t="s">
        <v>0</v>
      </c>
    </row>
    <row r="10528" spans="2:18" x14ac:dyDescent="0.2">
      <c r="B10528" s="25">
        <v>10298</v>
      </c>
      <c r="C10528" s="193">
        <v>0.95172167155240328</v>
      </c>
      <c r="D10528" s="19"/>
      <c r="E10528" s="19"/>
      <c r="F10528" s="19">
        <v>8.0435983813553047E-2</v>
      </c>
      <c r="G10528" s="19">
        <v>0.83175583392351349</v>
      </c>
      <c r="H10528" s="19"/>
      <c r="I10528" s="19"/>
      <c r="J10528" s="19">
        <v>2.1740123614993129E-2</v>
      </c>
      <c r="K10528" s="19"/>
      <c r="L10528" s="19">
        <v>7.2027487362281553E-2</v>
      </c>
      <c r="M10528" s="19">
        <v>0.34031033510258313</v>
      </c>
      <c r="N10528" s="19"/>
      <c r="O10528" s="19">
        <v>0.64921472731367769</v>
      </c>
      <c r="P10528" s="50"/>
      <c r="R10528" s="9" t="s">
        <v>0</v>
      </c>
    </row>
    <row r="10529" spans="2:18" x14ac:dyDescent="0.2">
      <c r="B10529" s="25">
        <v>10299</v>
      </c>
      <c r="C10529" s="193">
        <v>1.7063440279323225</v>
      </c>
      <c r="D10529" s="19"/>
      <c r="E10529" s="19">
        <v>1.5824701153566076</v>
      </c>
      <c r="F10529" s="19"/>
      <c r="G10529" s="19"/>
      <c r="H10529" s="19">
        <v>0.42403266299571363</v>
      </c>
      <c r="I10529" s="19">
        <v>1.0650562691493011</v>
      </c>
      <c r="J10529" s="19"/>
      <c r="K10529" s="19">
        <v>0.37685116238443622</v>
      </c>
      <c r="L10529" s="19"/>
      <c r="M10529" s="19">
        <v>0.91256069651406291</v>
      </c>
      <c r="N10529" s="19"/>
      <c r="O10529" s="19">
        <v>0.45662576018687923</v>
      </c>
      <c r="P10529" s="50"/>
      <c r="R10529" s="9" t="s">
        <v>0</v>
      </c>
    </row>
    <row r="10530" spans="2:18" x14ac:dyDescent="0.2">
      <c r="B10530" s="25">
        <v>10300</v>
      </c>
      <c r="C10530" s="193">
        <v>1.9982412548584041</v>
      </c>
      <c r="D10530" s="19"/>
      <c r="E10530" s="19">
        <v>1.2049010093092587</v>
      </c>
      <c r="F10530" s="19"/>
      <c r="G10530" s="19">
        <v>2.1889257700485252</v>
      </c>
      <c r="H10530" s="19"/>
      <c r="I10530" s="19">
        <v>3.0962157800619092</v>
      </c>
      <c r="J10530" s="19"/>
      <c r="K10530" s="19">
        <v>1.7876167009839257</v>
      </c>
      <c r="L10530" s="19"/>
      <c r="M10530" s="19">
        <v>2.542681389061296</v>
      </c>
      <c r="N10530" s="19"/>
      <c r="O10530" s="19">
        <v>0.72831657076070844</v>
      </c>
      <c r="P10530" s="50"/>
      <c r="R10530" s="9" t="s">
        <v>0</v>
      </c>
    </row>
    <row r="10531" spans="2:18" x14ac:dyDescent="0.2">
      <c r="B10531" s="25">
        <v>10301</v>
      </c>
      <c r="C10531" s="193">
        <v>0.32105013635878082</v>
      </c>
      <c r="D10531" s="19"/>
      <c r="E10531" s="19">
        <v>1.2977970460015829</v>
      </c>
      <c r="F10531" s="19"/>
      <c r="G10531" s="19">
        <v>2.0048196869985242</v>
      </c>
      <c r="H10531" s="19"/>
      <c r="I10531" s="19">
        <v>0.77262088609415502</v>
      </c>
      <c r="J10531" s="19"/>
      <c r="K10531" s="19">
        <v>1.5616501035963117</v>
      </c>
      <c r="L10531" s="19"/>
      <c r="M10531" s="19">
        <v>1.73387958329895</v>
      </c>
      <c r="N10531" s="19"/>
      <c r="O10531" s="19">
        <v>0.4502114889170889</v>
      </c>
      <c r="P10531" s="50"/>
      <c r="R10531" s="9" t="s">
        <v>0</v>
      </c>
    </row>
    <row r="10532" spans="2:18" x14ac:dyDescent="0.2">
      <c r="B10532" s="25">
        <v>10302</v>
      </c>
      <c r="C10532" s="193"/>
      <c r="D10532" s="19">
        <v>0.30886040084307753</v>
      </c>
      <c r="E10532" s="19"/>
      <c r="F10532" s="19">
        <v>0.35631631730709101</v>
      </c>
      <c r="G10532" s="19">
        <v>5.6206584123166176E-2</v>
      </c>
      <c r="H10532" s="19"/>
      <c r="I10532" s="19">
        <v>0.26545535557461875</v>
      </c>
      <c r="J10532" s="19"/>
      <c r="K10532" s="19"/>
      <c r="L10532" s="19">
        <v>0.25963801549410342</v>
      </c>
      <c r="M10532" s="19"/>
      <c r="N10532" s="19">
        <v>0.22367915899703369</v>
      </c>
      <c r="O10532" s="19"/>
      <c r="P10532" s="50">
        <v>0.60553154813037124</v>
      </c>
      <c r="R10532" s="9" t="s">
        <v>0</v>
      </c>
    </row>
    <row r="10533" spans="2:18" x14ac:dyDescent="0.2">
      <c r="B10533" s="25">
        <v>10303</v>
      </c>
      <c r="C10533" s="193">
        <v>1.3799861274036727</v>
      </c>
      <c r="D10533" s="19"/>
      <c r="E10533" s="19">
        <v>0.82740421085562232</v>
      </c>
      <c r="F10533" s="19"/>
      <c r="G10533" s="19">
        <v>7.200495053779403E-2</v>
      </c>
      <c r="H10533" s="19"/>
      <c r="I10533" s="19">
        <v>0.38599056358268152</v>
      </c>
      <c r="J10533" s="19"/>
      <c r="K10533" s="19"/>
      <c r="L10533" s="19">
        <v>9.3928468523251346E-2</v>
      </c>
      <c r="M10533" s="19"/>
      <c r="N10533" s="19">
        <v>0.17791523934047473</v>
      </c>
      <c r="O10533" s="19"/>
      <c r="P10533" s="50">
        <v>0.67074943885279292</v>
      </c>
      <c r="R10533" s="9" t="s">
        <v>0</v>
      </c>
    </row>
    <row r="10534" spans="2:18" x14ac:dyDescent="0.2">
      <c r="B10534" s="25">
        <v>10304</v>
      </c>
      <c r="C10534" s="193"/>
      <c r="D10534" s="19">
        <v>0.3077276962554682</v>
      </c>
      <c r="E10534" s="19">
        <v>8.7149668641907638E-2</v>
      </c>
      <c r="F10534" s="19"/>
      <c r="G10534" s="19"/>
      <c r="H10534" s="19">
        <v>0.71969954142147108</v>
      </c>
      <c r="I10534" s="19"/>
      <c r="J10534" s="19">
        <v>1.5550620147883221</v>
      </c>
      <c r="K10534" s="19"/>
      <c r="L10534" s="19">
        <v>0.51581526440868053</v>
      </c>
      <c r="M10534" s="19"/>
      <c r="N10534" s="19">
        <v>0.6663017318747968</v>
      </c>
      <c r="O10534" s="19"/>
      <c r="P10534" s="50">
        <v>1.3702271000841946</v>
      </c>
      <c r="R10534" s="9" t="s">
        <v>0</v>
      </c>
    </row>
    <row r="10535" spans="2:18" x14ac:dyDescent="0.2">
      <c r="B10535" s="25">
        <v>10305</v>
      </c>
      <c r="C10535" s="193">
        <v>0.57422453583557032</v>
      </c>
      <c r="D10535" s="19"/>
      <c r="E10535" s="19">
        <v>0.50454283524963683</v>
      </c>
      <c r="F10535" s="19"/>
      <c r="G10535" s="19">
        <v>0.99551968272891855</v>
      </c>
      <c r="H10535" s="19"/>
      <c r="I10535" s="19"/>
      <c r="J10535" s="19">
        <v>0.32434482118757008</v>
      </c>
      <c r="K10535" s="19">
        <v>0.6057168836854232</v>
      </c>
      <c r="L10535" s="19"/>
      <c r="M10535" s="19">
        <v>0.78480660441435857</v>
      </c>
      <c r="N10535" s="19"/>
      <c r="O10535" s="19">
        <v>0.6470331939923426</v>
      </c>
      <c r="P10535" s="50"/>
      <c r="R10535" s="9" t="s">
        <v>0</v>
      </c>
    </row>
    <row r="10536" spans="2:18" x14ac:dyDescent="0.2">
      <c r="B10536" s="25">
        <v>10306</v>
      </c>
      <c r="C10536" s="193"/>
      <c r="D10536" s="19">
        <v>2.2286571727429298</v>
      </c>
      <c r="E10536" s="19"/>
      <c r="F10536" s="19">
        <v>0.61466699858289875</v>
      </c>
      <c r="G10536" s="19"/>
      <c r="H10536" s="19">
        <v>1.4162798306124629</v>
      </c>
      <c r="I10536" s="19"/>
      <c r="J10536" s="19">
        <v>1.3345825326671035</v>
      </c>
      <c r="K10536" s="19"/>
      <c r="L10536" s="19">
        <v>1.6759265956497837</v>
      </c>
      <c r="M10536" s="19"/>
      <c r="N10536" s="19">
        <v>2.230434688155257</v>
      </c>
      <c r="O10536" s="19"/>
      <c r="P10536" s="50">
        <v>1.9345262679647555</v>
      </c>
      <c r="R10536" s="9" t="s">
        <v>0</v>
      </c>
    </row>
    <row r="10537" spans="2:18" x14ac:dyDescent="0.2">
      <c r="B10537" s="25">
        <v>10307</v>
      </c>
      <c r="C10537" s="193">
        <v>0.76681774615305842</v>
      </c>
      <c r="D10537" s="19"/>
      <c r="E10537" s="19">
        <v>0.74887453522008618</v>
      </c>
      <c r="F10537" s="19"/>
      <c r="G10537" s="19"/>
      <c r="H10537" s="19">
        <v>0.40821752257795363</v>
      </c>
      <c r="I10537" s="19"/>
      <c r="J10537" s="19">
        <v>0.42043925969774071</v>
      </c>
      <c r="K10537" s="19">
        <v>1.0072743863270148</v>
      </c>
      <c r="L10537" s="19"/>
      <c r="M10537" s="19">
        <v>0.57870726360716551</v>
      </c>
      <c r="N10537" s="19"/>
      <c r="O10537" s="19">
        <v>1.6942721624350128</v>
      </c>
      <c r="P10537" s="50"/>
      <c r="R10537" s="9" t="s">
        <v>0</v>
      </c>
    </row>
    <row r="10538" spans="2:18" x14ac:dyDescent="0.2">
      <c r="B10538" s="25">
        <v>10308</v>
      </c>
      <c r="C10538" s="193"/>
      <c r="D10538" s="19">
        <v>0.42474332743314497</v>
      </c>
      <c r="E10538" s="19"/>
      <c r="F10538" s="19">
        <v>0.24637057588858199</v>
      </c>
      <c r="G10538" s="19"/>
      <c r="H10538" s="19">
        <v>0.85218136203897965</v>
      </c>
      <c r="I10538" s="19"/>
      <c r="J10538" s="19">
        <v>1.167843750355734</v>
      </c>
      <c r="K10538" s="19"/>
      <c r="L10538" s="19">
        <v>0.84868983664928122</v>
      </c>
      <c r="M10538" s="19"/>
      <c r="N10538" s="19">
        <v>0.54570207004232274</v>
      </c>
      <c r="O10538" s="19"/>
      <c r="P10538" s="50">
        <v>1.1654417190888939</v>
      </c>
      <c r="R10538" s="9" t="s">
        <v>0</v>
      </c>
    </row>
    <row r="10539" spans="2:18" x14ac:dyDescent="0.2">
      <c r="B10539" s="25">
        <v>10309</v>
      </c>
      <c r="C10539" s="193">
        <v>0.27008839968625059</v>
      </c>
      <c r="D10539" s="19"/>
      <c r="E10539" s="19">
        <v>0.52257151123413847</v>
      </c>
      <c r="F10539" s="19"/>
      <c r="G10539" s="19"/>
      <c r="H10539" s="19">
        <v>0.68346374752258099</v>
      </c>
      <c r="I10539" s="19">
        <v>0.39594949871861823</v>
      </c>
      <c r="J10539" s="19"/>
      <c r="K10539" s="19">
        <v>0.47268761111677599</v>
      </c>
      <c r="L10539" s="19"/>
      <c r="M10539" s="19">
        <v>0.10472011891291998</v>
      </c>
      <c r="N10539" s="19"/>
      <c r="O10539" s="19">
        <v>0.90370428399037062</v>
      </c>
      <c r="P10539" s="50"/>
      <c r="R10539" s="9" t="s">
        <v>0</v>
      </c>
    </row>
    <row r="10540" spans="2:18" x14ac:dyDescent="0.2">
      <c r="B10540" s="25">
        <v>10310</v>
      </c>
      <c r="C10540" s="193"/>
      <c r="D10540" s="19">
        <v>0.72232076358401964</v>
      </c>
      <c r="E10540" s="19">
        <v>0.35718937660202571</v>
      </c>
      <c r="F10540" s="19"/>
      <c r="G10540" s="19"/>
      <c r="H10540" s="19">
        <v>1.4143134837606226</v>
      </c>
      <c r="I10540" s="19"/>
      <c r="J10540" s="19">
        <v>0.96837473786444783</v>
      </c>
      <c r="K10540" s="19"/>
      <c r="L10540" s="19">
        <v>7.7067068816292925E-2</v>
      </c>
      <c r="M10540" s="19">
        <v>0.33355065307103943</v>
      </c>
      <c r="N10540" s="19"/>
      <c r="O10540" s="19">
        <v>0.33081012522430431</v>
      </c>
      <c r="P10540" s="50"/>
      <c r="R10540" s="9" t="s">
        <v>0</v>
      </c>
    </row>
    <row r="10541" spans="2:18" x14ac:dyDescent="0.2">
      <c r="B10541" s="25">
        <v>10311</v>
      </c>
      <c r="C10541" s="193"/>
      <c r="D10541" s="19">
        <v>0.55639940474002103</v>
      </c>
      <c r="E10541" s="19"/>
      <c r="F10541" s="19">
        <v>0.32207547393208985</v>
      </c>
      <c r="G10541" s="19"/>
      <c r="H10541" s="19">
        <v>0.46058679188429297</v>
      </c>
      <c r="I10541" s="19"/>
      <c r="J10541" s="19">
        <v>5.8585573199945958E-2</v>
      </c>
      <c r="K10541" s="19"/>
      <c r="L10541" s="19">
        <v>0.95392080320212647</v>
      </c>
      <c r="M10541" s="19"/>
      <c r="N10541" s="19">
        <v>0.96690119938396224</v>
      </c>
      <c r="O10541" s="19"/>
      <c r="P10541" s="50">
        <v>3.3028050658516162E-2</v>
      </c>
      <c r="R10541" s="9" t="s">
        <v>0</v>
      </c>
    </row>
    <row r="10542" spans="2:18" x14ac:dyDescent="0.2">
      <c r="B10542" s="25">
        <v>10312</v>
      </c>
      <c r="C10542" s="193"/>
      <c r="D10542" s="19">
        <v>1.0098757477419646</v>
      </c>
      <c r="E10542" s="19"/>
      <c r="F10542" s="19">
        <v>1.4709980257123943E-2</v>
      </c>
      <c r="G10542" s="19"/>
      <c r="H10542" s="19">
        <v>0.54909257335595385</v>
      </c>
      <c r="I10542" s="19"/>
      <c r="J10542" s="19">
        <v>0.10550283266530111</v>
      </c>
      <c r="K10542" s="19"/>
      <c r="L10542" s="19">
        <v>0.77072283218703641</v>
      </c>
      <c r="M10542" s="19"/>
      <c r="N10542" s="19">
        <v>0.92890626447188995</v>
      </c>
      <c r="O10542" s="19"/>
      <c r="P10542" s="50">
        <v>1.8557911812086478</v>
      </c>
      <c r="R10542" s="9" t="s">
        <v>0</v>
      </c>
    </row>
    <row r="10543" spans="2:18" x14ac:dyDescent="0.2">
      <c r="B10543" s="25">
        <v>10313</v>
      </c>
      <c r="C10543" s="193"/>
      <c r="D10543" s="19">
        <v>1.1662404994046691</v>
      </c>
      <c r="E10543" s="19"/>
      <c r="F10543" s="19">
        <v>0.69810533192562829</v>
      </c>
      <c r="G10543" s="19"/>
      <c r="H10543" s="19">
        <v>0.90571052020592857</v>
      </c>
      <c r="I10543" s="19"/>
      <c r="J10543" s="19">
        <v>0.69344543678207149</v>
      </c>
      <c r="K10543" s="19"/>
      <c r="L10543" s="19">
        <v>0.10988475730779271</v>
      </c>
      <c r="M10543" s="19"/>
      <c r="N10543" s="19">
        <v>8.9027954007694879E-2</v>
      </c>
      <c r="O10543" s="19"/>
      <c r="P10543" s="50">
        <v>1.3142017061542781</v>
      </c>
      <c r="R10543" s="9" t="s">
        <v>0</v>
      </c>
    </row>
    <row r="10544" spans="2:18" x14ac:dyDescent="0.2">
      <c r="B10544" s="25">
        <v>10314</v>
      </c>
      <c r="C10544" s="193">
        <v>0.54467319080316923</v>
      </c>
      <c r="D10544" s="19"/>
      <c r="E10544" s="19">
        <v>0.80015681684095574</v>
      </c>
      <c r="F10544" s="19"/>
      <c r="G10544" s="19">
        <v>1.0831051406022969</v>
      </c>
      <c r="H10544" s="19"/>
      <c r="I10544" s="19">
        <v>0.7758162211413534</v>
      </c>
      <c r="J10544" s="19"/>
      <c r="K10544" s="19">
        <v>0.89417544785937997</v>
      </c>
      <c r="L10544" s="19"/>
      <c r="M10544" s="19">
        <v>1.2483726574673519</v>
      </c>
      <c r="N10544" s="19"/>
      <c r="O10544" s="19">
        <v>0.57728890123455889</v>
      </c>
      <c r="P10544" s="50"/>
      <c r="R10544" s="9" t="s">
        <v>0</v>
      </c>
    </row>
    <row r="10545" spans="2:18" x14ac:dyDescent="0.2">
      <c r="B10545" s="25">
        <v>10315</v>
      </c>
      <c r="C10545" s="193">
        <v>0.2019881754486948</v>
      </c>
      <c r="D10545" s="19"/>
      <c r="E10545" s="19"/>
      <c r="F10545" s="19">
        <v>0.16692682254027752</v>
      </c>
      <c r="G10545" s="19">
        <v>0.56745102583375828</v>
      </c>
      <c r="H10545" s="19"/>
      <c r="I10545" s="19">
        <v>0.4360667846653285</v>
      </c>
      <c r="J10545" s="19"/>
      <c r="K10545" s="19">
        <v>0.76045286646614985</v>
      </c>
      <c r="L10545" s="19"/>
      <c r="M10545" s="19"/>
      <c r="N10545" s="19">
        <v>2.3157619647380997E-2</v>
      </c>
      <c r="O10545" s="19"/>
      <c r="P10545" s="50">
        <v>0.3540710088844356</v>
      </c>
      <c r="R10545" s="9" t="s">
        <v>0</v>
      </c>
    </row>
    <row r="10546" spans="2:18" x14ac:dyDescent="0.2">
      <c r="B10546" s="25">
        <v>10316</v>
      </c>
      <c r="C10546" s="193">
        <v>1.4711081115260027</v>
      </c>
      <c r="D10546" s="19"/>
      <c r="E10546" s="19">
        <v>0.49349464217616129</v>
      </c>
      <c r="F10546" s="19"/>
      <c r="G10546" s="19">
        <v>0.80571924228684366</v>
      </c>
      <c r="H10546" s="19"/>
      <c r="I10546" s="19">
        <v>0.97630290437457123</v>
      </c>
      <c r="J10546" s="19"/>
      <c r="K10546" s="19">
        <v>0.92604214420157838</v>
      </c>
      <c r="L10546" s="19"/>
      <c r="M10546" s="19">
        <v>0.39678615899939951</v>
      </c>
      <c r="N10546" s="19"/>
      <c r="O10546" s="19">
        <v>1.3925590700846986</v>
      </c>
      <c r="P10546" s="50"/>
      <c r="R10546" s="9" t="s">
        <v>0</v>
      </c>
    </row>
    <row r="10547" spans="2:18" x14ac:dyDescent="0.2">
      <c r="B10547" s="25">
        <v>10317</v>
      </c>
      <c r="C10547" s="193"/>
      <c r="D10547" s="19">
        <v>1.5055880138094673</v>
      </c>
      <c r="E10547" s="19"/>
      <c r="F10547" s="19">
        <v>1.1332475348364655</v>
      </c>
      <c r="G10547" s="19"/>
      <c r="H10547" s="19">
        <v>1.976508948732306</v>
      </c>
      <c r="I10547" s="19"/>
      <c r="J10547" s="19">
        <v>1.9530836261085327</v>
      </c>
      <c r="K10547" s="19"/>
      <c r="L10547" s="19">
        <v>0.67585004867234932</v>
      </c>
      <c r="M10547" s="19"/>
      <c r="N10547" s="19">
        <v>1.4625378154077782</v>
      </c>
      <c r="O10547" s="19"/>
      <c r="P10547" s="50">
        <v>0.85979021461323268</v>
      </c>
      <c r="R10547" s="9" t="s">
        <v>0</v>
      </c>
    </row>
    <row r="10548" spans="2:18" x14ac:dyDescent="0.2">
      <c r="B10548" s="25">
        <v>10318</v>
      </c>
      <c r="C10548" s="193">
        <v>0.37958531350405444</v>
      </c>
      <c r="D10548" s="19"/>
      <c r="E10548" s="19">
        <v>8.7007466007592987E-2</v>
      </c>
      <c r="F10548" s="19"/>
      <c r="G10548" s="19">
        <v>6.9869428382402177E-2</v>
      </c>
      <c r="H10548" s="19"/>
      <c r="I10548" s="19">
        <v>0.2416497177289694</v>
      </c>
      <c r="J10548" s="19"/>
      <c r="K10548" s="19">
        <v>0.38350790531091872</v>
      </c>
      <c r="L10548" s="19"/>
      <c r="M10548" s="19">
        <v>1.0105412628392034</v>
      </c>
      <c r="N10548" s="19"/>
      <c r="O10548" s="19">
        <v>0.36097014582571424</v>
      </c>
      <c r="P10548" s="50"/>
      <c r="R10548" s="9" t="s">
        <v>0</v>
      </c>
    </row>
    <row r="10549" spans="2:18" x14ac:dyDescent="0.2">
      <c r="B10549" s="25">
        <v>10319</v>
      </c>
      <c r="C10549" s="193">
        <v>0.34721949388418183</v>
      </c>
      <c r="D10549" s="19"/>
      <c r="E10549" s="19">
        <v>7.1055633788454753E-2</v>
      </c>
      <c r="F10549" s="19"/>
      <c r="G10549" s="19"/>
      <c r="H10549" s="19">
        <v>0.16494724368404184</v>
      </c>
      <c r="I10549" s="19"/>
      <c r="J10549" s="19">
        <v>0.2972091709311071</v>
      </c>
      <c r="K10549" s="19"/>
      <c r="L10549" s="19">
        <v>0.74754288716139972</v>
      </c>
      <c r="M10549" s="19"/>
      <c r="N10549" s="19">
        <v>0.21078590886816556</v>
      </c>
      <c r="O10549" s="19">
        <v>7.6866395127427531E-2</v>
      </c>
      <c r="P10549" s="50"/>
      <c r="R10549" s="9" t="s">
        <v>0</v>
      </c>
    </row>
    <row r="10550" spans="2:18" x14ac:dyDescent="0.2">
      <c r="B10550" s="25">
        <v>10320</v>
      </c>
      <c r="C10550" s="193">
        <v>0.68685755789108882</v>
      </c>
      <c r="D10550" s="19"/>
      <c r="E10550" s="19">
        <v>1.0525404573345924</v>
      </c>
      <c r="F10550" s="19"/>
      <c r="G10550" s="19">
        <v>1.0713836855541869</v>
      </c>
      <c r="H10550" s="19"/>
      <c r="I10550" s="19">
        <v>1.0936595187603824</v>
      </c>
      <c r="J10550" s="19"/>
      <c r="K10550" s="19">
        <v>1.019567884474031</v>
      </c>
      <c r="L10550" s="19"/>
      <c r="M10550" s="19">
        <v>0.89696886000268261</v>
      </c>
      <c r="N10550" s="19"/>
      <c r="O10550" s="19">
        <v>0.55140002684850264</v>
      </c>
      <c r="P10550" s="50"/>
      <c r="R10550" s="9" t="s">
        <v>0</v>
      </c>
    </row>
    <row r="10551" spans="2:18" x14ac:dyDescent="0.2">
      <c r="B10551" s="25">
        <v>10321</v>
      </c>
      <c r="C10551" s="193">
        <v>0.84922016901256614</v>
      </c>
      <c r="D10551" s="19"/>
      <c r="E10551" s="19">
        <v>0.33753777414711128</v>
      </c>
      <c r="F10551" s="19"/>
      <c r="G10551" s="19">
        <v>0.48932648187517652</v>
      </c>
      <c r="H10551" s="19"/>
      <c r="I10551" s="19">
        <v>0.40331105427937824</v>
      </c>
      <c r="J10551" s="19"/>
      <c r="K10551" s="19">
        <v>1.6629628195249491E-2</v>
      </c>
      <c r="L10551" s="19"/>
      <c r="M10551" s="19">
        <v>0.6250547697188763</v>
      </c>
      <c r="N10551" s="19"/>
      <c r="O10551" s="19"/>
      <c r="P10551" s="50">
        <v>0.72813185386587731</v>
      </c>
      <c r="R10551" s="9" t="s">
        <v>0</v>
      </c>
    </row>
    <row r="10552" spans="2:18" x14ac:dyDescent="0.2">
      <c r="B10552" s="25">
        <v>10322</v>
      </c>
      <c r="C10552" s="193"/>
      <c r="D10552" s="19">
        <v>0.12715063787292608</v>
      </c>
      <c r="E10552" s="19"/>
      <c r="F10552" s="19">
        <v>0.55271689108567168</v>
      </c>
      <c r="G10552" s="19">
        <v>6.7940139226707913E-2</v>
      </c>
      <c r="H10552" s="19"/>
      <c r="I10552" s="19"/>
      <c r="J10552" s="19">
        <v>0.51486461123019989</v>
      </c>
      <c r="K10552" s="19"/>
      <c r="L10552" s="19">
        <v>0.23766774295153054</v>
      </c>
      <c r="M10552" s="19">
        <v>0.17289955352733244</v>
      </c>
      <c r="N10552" s="19"/>
      <c r="O10552" s="19">
        <v>0.84200722296111363</v>
      </c>
      <c r="P10552" s="50"/>
      <c r="R10552" s="9" t="s">
        <v>0</v>
      </c>
    </row>
    <row r="10553" spans="2:18" x14ac:dyDescent="0.2">
      <c r="B10553" s="25">
        <v>10323</v>
      </c>
      <c r="C10553" s="193"/>
      <c r="D10553" s="19">
        <v>0.16543334430476198</v>
      </c>
      <c r="E10553" s="19"/>
      <c r="F10553" s="19">
        <v>2.749670372599234E-2</v>
      </c>
      <c r="G10553" s="19">
        <v>0.18156419728829129</v>
      </c>
      <c r="H10553" s="19"/>
      <c r="I10553" s="19"/>
      <c r="J10553" s="19">
        <v>0.35222544986634258</v>
      </c>
      <c r="K10553" s="19">
        <v>0.5434951253055833</v>
      </c>
      <c r="L10553" s="19"/>
      <c r="M10553" s="19"/>
      <c r="N10553" s="19">
        <v>0.40301342669233076</v>
      </c>
      <c r="O10553" s="19">
        <v>5.2807640076577893E-2</v>
      </c>
      <c r="P10553" s="50"/>
      <c r="R10553" s="9" t="s">
        <v>0</v>
      </c>
    </row>
    <row r="10554" spans="2:18" x14ac:dyDescent="0.2">
      <c r="B10554" s="25">
        <v>10324</v>
      </c>
      <c r="C10554" s="193"/>
      <c r="D10554" s="19">
        <v>1.8504153883354177</v>
      </c>
      <c r="E10554" s="19"/>
      <c r="F10554" s="19">
        <v>0.71453877492369366</v>
      </c>
      <c r="G10554" s="19"/>
      <c r="H10554" s="19">
        <v>0.78691079946823694</v>
      </c>
      <c r="I10554" s="19"/>
      <c r="J10554" s="19">
        <v>1.0633730842793507</v>
      </c>
      <c r="K10554" s="19"/>
      <c r="L10554" s="19">
        <v>0.68804414644460365</v>
      </c>
      <c r="M10554" s="19"/>
      <c r="N10554" s="19">
        <v>0.92777340954872201</v>
      </c>
      <c r="O10554" s="19"/>
      <c r="P10554" s="50">
        <v>1.301525615354951</v>
      </c>
      <c r="R10554" s="9" t="s">
        <v>0</v>
      </c>
    </row>
    <row r="10555" spans="2:18" x14ac:dyDescent="0.2">
      <c r="B10555" s="25">
        <v>10325</v>
      </c>
      <c r="C10555" s="193">
        <v>0.56895293814576275</v>
      </c>
      <c r="D10555" s="19"/>
      <c r="E10555" s="19">
        <v>1.7620767538686224</v>
      </c>
      <c r="F10555" s="19"/>
      <c r="G10555" s="19">
        <v>1.2186207619051896</v>
      </c>
      <c r="H10555" s="19"/>
      <c r="I10555" s="19">
        <v>0.4989523043471738</v>
      </c>
      <c r="J10555" s="19"/>
      <c r="K10555" s="19">
        <v>1.8457104464853678</v>
      </c>
      <c r="L10555" s="19"/>
      <c r="M10555" s="19">
        <v>1.0097837955537849</v>
      </c>
      <c r="N10555" s="19"/>
      <c r="O10555" s="19">
        <v>1.0426338740962258</v>
      </c>
      <c r="P10555" s="50"/>
      <c r="R10555" s="9" t="s">
        <v>0</v>
      </c>
    </row>
    <row r="10556" spans="2:18" x14ac:dyDescent="0.2">
      <c r="B10556" s="25">
        <v>10326</v>
      </c>
      <c r="C10556" s="193">
        <v>0.94669896806754439</v>
      </c>
      <c r="D10556" s="19"/>
      <c r="E10556" s="19">
        <v>2.0676949760345709</v>
      </c>
      <c r="F10556" s="19"/>
      <c r="G10556" s="19">
        <v>0.77500063561791632</v>
      </c>
      <c r="H10556" s="19"/>
      <c r="I10556" s="19">
        <v>1.3184190014987118</v>
      </c>
      <c r="J10556" s="19"/>
      <c r="K10556" s="19">
        <v>1.3944910763923761</v>
      </c>
      <c r="L10556" s="19"/>
      <c r="M10556" s="19">
        <v>1.0300167924558548</v>
      </c>
      <c r="N10556" s="19"/>
      <c r="O10556" s="19">
        <v>1.8393679206912625</v>
      </c>
      <c r="P10556" s="50"/>
      <c r="R10556" s="9" t="s">
        <v>0</v>
      </c>
    </row>
    <row r="10557" spans="2:18" x14ac:dyDescent="0.2">
      <c r="B10557" s="25">
        <v>10327</v>
      </c>
      <c r="C10557" s="193">
        <v>0.95598836167438916</v>
      </c>
      <c r="D10557" s="19"/>
      <c r="E10557" s="19">
        <v>0.78861069555669427</v>
      </c>
      <c r="F10557" s="19"/>
      <c r="G10557" s="19">
        <v>0.47098526100157567</v>
      </c>
      <c r="H10557" s="19"/>
      <c r="I10557" s="19">
        <v>0.62332392643129941</v>
      </c>
      <c r="J10557" s="19"/>
      <c r="K10557" s="19"/>
      <c r="L10557" s="19">
        <v>0.20670108175853155</v>
      </c>
      <c r="M10557" s="19">
        <v>0.39082292968750565</v>
      </c>
      <c r="N10557" s="19"/>
      <c r="O10557" s="19">
        <v>0.52999100326335691</v>
      </c>
      <c r="P10557" s="50"/>
      <c r="R10557" s="9" t="s">
        <v>0</v>
      </c>
    </row>
    <row r="10558" spans="2:18" x14ac:dyDescent="0.2">
      <c r="B10558" s="25">
        <v>10328</v>
      </c>
      <c r="C10558" s="193">
        <v>0.6789933725135946</v>
      </c>
      <c r="D10558" s="19"/>
      <c r="E10558" s="19">
        <v>1.2140992194052598</v>
      </c>
      <c r="F10558" s="19"/>
      <c r="G10558" s="19">
        <v>0.75273821055372758</v>
      </c>
      <c r="H10558" s="19"/>
      <c r="I10558" s="19">
        <v>0.35787978678562871</v>
      </c>
      <c r="J10558" s="19"/>
      <c r="K10558" s="19">
        <v>0.49318756502681504</v>
      </c>
      <c r="L10558" s="19"/>
      <c r="M10558" s="19">
        <v>0.24235023673688857</v>
      </c>
      <c r="N10558" s="19"/>
      <c r="O10558" s="19">
        <v>1.0619023690246678</v>
      </c>
      <c r="P10558" s="50"/>
      <c r="R10558" s="9" t="s">
        <v>0</v>
      </c>
    </row>
    <row r="10559" spans="2:18" x14ac:dyDescent="0.2">
      <c r="B10559" s="25">
        <v>10329</v>
      </c>
      <c r="C10559" s="193">
        <v>0.45113785097882508</v>
      </c>
      <c r="D10559" s="19"/>
      <c r="E10559" s="19"/>
      <c r="F10559" s="19">
        <v>0.31142402741788811</v>
      </c>
      <c r="G10559" s="19">
        <v>0.27840173777741273</v>
      </c>
      <c r="H10559" s="19"/>
      <c r="I10559" s="19">
        <v>1.1113563420460071</v>
      </c>
      <c r="J10559" s="19"/>
      <c r="K10559" s="19">
        <v>1.051237561655102</v>
      </c>
      <c r="L10559" s="19"/>
      <c r="M10559" s="19">
        <v>1.335135331719344</v>
      </c>
      <c r="N10559" s="19"/>
      <c r="O10559" s="19">
        <v>0.46872927818921173</v>
      </c>
      <c r="P10559" s="50"/>
      <c r="R10559" s="9" t="s">
        <v>0</v>
      </c>
    </row>
    <row r="10560" spans="2:18" x14ac:dyDescent="0.2">
      <c r="B10560" s="25">
        <v>10330</v>
      </c>
      <c r="C10560" s="193">
        <v>4.0865077632249718E-2</v>
      </c>
      <c r="D10560" s="19"/>
      <c r="E10560" s="19">
        <v>0.72340295448515546</v>
      </c>
      <c r="F10560" s="19"/>
      <c r="G10560" s="19"/>
      <c r="H10560" s="19">
        <v>0.49196989111995765</v>
      </c>
      <c r="I10560" s="19"/>
      <c r="J10560" s="19">
        <v>0.33571015169112844</v>
      </c>
      <c r="K10560" s="19"/>
      <c r="L10560" s="19">
        <v>1.6509447103893666</v>
      </c>
      <c r="M10560" s="19"/>
      <c r="N10560" s="19">
        <v>0.27905924519242936</v>
      </c>
      <c r="O10560" s="19">
        <v>7.1029507291180613E-2</v>
      </c>
      <c r="P10560" s="50"/>
      <c r="R10560" s="9" t="s">
        <v>0</v>
      </c>
    </row>
    <row r="10561" spans="2:18" x14ac:dyDescent="0.2">
      <c r="B10561" s="25">
        <v>10331</v>
      </c>
      <c r="C10561" s="193">
        <v>0.58178315604959374</v>
      </c>
      <c r="D10561" s="19"/>
      <c r="E10561" s="19"/>
      <c r="F10561" s="19">
        <v>0.55225860222101553</v>
      </c>
      <c r="G10561" s="19">
        <v>0.64663200438205448</v>
      </c>
      <c r="H10561" s="19"/>
      <c r="I10561" s="19"/>
      <c r="J10561" s="19">
        <v>0.66987705093237238</v>
      </c>
      <c r="K10561" s="19"/>
      <c r="L10561" s="19">
        <v>1.0647735888037937</v>
      </c>
      <c r="M10561" s="19"/>
      <c r="N10561" s="19">
        <v>0.32274225841775867</v>
      </c>
      <c r="O10561" s="19">
        <v>0.30129039307926114</v>
      </c>
      <c r="P10561" s="50"/>
      <c r="R10561" s="9" t="s">
        <v>0</v>
      </c>
    </row>
    <row r="10562" spans="2:18" x14ac:dyDescent="0.2">
      <c r="B10562" s="25">
        <v>10332</v>
      </c>
      <c r="C10562" s="193"/>
      <c r="D10562" s="19">
        <v>0.39798549273947298</v>
      </c>
      <c r="E10562" s="19"/>
      <c r="F10562" s="19">
        <v>0.31293784318895218</v>
      </c>
      <c r="G10562" s="19"/>
      <c r="H10562" s="19">
        <v>0.3562047882378841</v>
      </c>
      <c r="I10562" s="19"/>
      <c r="J10562" s="19">
        <v>0.45290567234405943</v>
      </c>
      <c r="K10562" s="19"/>
      <c r="L10562" s="19">
        <v>1.5910726315922444E-2</v>
      </c>
      <c r="M10562" s="19">
        <v>8.4480886211463768E-2</v>
      </c>
      <c r="N10562" s="19"/>
      <c r="O10562" s="19"/>
      <c r="P10562" s="50">
        <v>0.66969501295840206</v>
      </c>
      <c r="R10562" s="9" t="s">
        <v>0</v>
      </c>
    </row>
    <row r="10563" spans="2:18" x14ac:dyDescent="0.2">
      <c r="B10563" s="25">
        <v>10333</v>
      </c>
      <c r="C10563" s="193">
        <v>0.89306353321178689</v>
      </c>
      <c r="D10563" s="19"/>
      <c r="E10563" s="19">
        <v>0.28762355318996846</v>
      </c>
      <c r="F10563" s="19"/>
      <c r="G10563" s="19">
        <v>0.71288759924681766</v>
      </c>
      <c r="H10563" s="19"/>
      <c r="I10563" s="19">
        <v>1.2984720860018739</v>
      </c>
      <c r="J10563" s="19"/>
      <c r="K10563" s="19">
        <v>0.79366051383191338</v>
      </c>
      <c r="L10563" s="19"/>
      <c r="M10563" s="19">
        <v>1.1515896163197621</v>
      </c>
      <c r="N10563" s="19"/>
      <c r="O10563" s="19">
        <v>0.71220527030379133</v>
      </c>
      <c r="P10563" s="50"/>
      <c r="R10563" s="9" t="s">
        <v>0</v>
      </c>
    </row>
    <row r="10564" spans="2:18" x14ac:dyDescent="0.2">
      <c r="B10564" s="25">
        <v>10334</v>
      </c>
      <c r="C10564" s="193"/>
      <c r="D10564" s="19">
        <v>1.7599570929633721</v>
      </c>
      <c r="E10564" s="19"/>
      <c r="F10564" s="19">
        <v>1.5577985759345467</v>
      </c>
      <c r="G10564" s="19"/>
      <c r="H10564" s="19">
        <v>1.9104958176847202</v>
      </c>
      <c r="I10564" s="19"/>
      <c r="J10564" s="19">
        <v>1.0220337771888599</v>
      </c>
      <c r="K10564" s="19"/>
      <c r="L10564" s="19">
        <v>2.1536216045623338</v>
      </c>
      <c r="M10564" s="19"/>
      <c r="N10564" s="19">
        <v>1.1649854283022509</v>
      </c>
      <c r="O10564" s="19"/>
      <c r="P10564" s="50">
        <v>1.6071214125692523</v>
      </c>
      <c r="R10564" s="9" t="s">
        <v>0</v>
      </c>
    </row>
    <row r="10565" spans="2:18" x14ac:dyDescent="0.2">
      <c r="B10565" s="25">
        <v>10335</v>
      </c>
      <c r="C10565" s="193"/>
      <c r="D10565" s="19">
        <v>0.15669795377946968</v>
      </c>
      <c r="E10565" s="19"/>
      <c r="F10565" s="19">
        <v>0.25651523139796578</v>
      </c>
      <c r="G10565" s="19">
        <v>0.61158554451705549</v>
      </c>
      <c r="H10565" s="19"/>
      <c r="I10565" s="19">
        <v>0.5113639873802156</v>
      </c>
      <c r="J10565" s="19"/>
      <c r="K10565" s="19"/>
      <c r="L10565" s="19">
        <v>1.5229501603700357</v>
      </c>
      <c r="M10565" s="19">
        <v>1.037183037353681</v>
      </c>
      <c r="N10565" s="19"/>
      <c r="O10565" s="19">
        <v>5.9236833228047875E-2</v>
      </c>
      <c r="P10565" s="50"/>
      <c r="R10565" s="9" t="s">
        <v>0</v>
      </c>
    </row>
    <row r="10566" spans="2:18" x14ac:dyDescent="0.2">
      <c r="B10566" s="25">
        <v>10336</v>
      </c>
      <c r="C10566" s="193">
        <v>1.8702120457651648</v>
      </c>
      <c r="D10566" s="19"/>
      <c r="E10566" s="19">
        <v>1.8087451642095167</v>
      </c>
      <c r="F10566" s="19"/>
      <c r="G10566" s="19">
        <v>1.6054473082763956</v>
      </c>
      <c r="H10566" s="19"/>
      <c r="I10566" s="19">
        <v>1.5705955745896729</v>
      </c>
      <c r="J10566" s="19"/>
      <c r="K10566" s="19">
        <v>1.4107261260298378</v>
      </c>
      <c r="L10566" s="19"/>
      <c r="M10566" s="19">
        <v>0.65019560710109969</v>
      </c>
      <c r="N10566" s="19"/>
      <c r="O10566" s="19">
        <v>0.71393667411601192</v>
      </c>
      <c r="P10566" s="50"/>
      <c r="R10566" s="9" t="s">
        <v>0</v>
      </c>
    </row>
    <row r="10567" spans="2:18" x14ac:dyDescent="0.2">
      <c r="B10567" s="25">
        <v>10337</v>
      </c>
      <c r="C10567" s="193">
        <v>1.1101717677492176</v>
      </c>
      <c r="D10567" s="19"/>
      <c r="E10567" s="19">
        <v>1.3580753963870562</v>
      </c>
      <c r="F10567" s="19"/>
      <c r="G10567" s="19">
        <v>0.51140029220511751</v>
      </c>
      <c r="H10567" s="19"/>
      <c r="I10567" s="19">
        <v>0.47893049769127999</v>
      </c>
      <c r="J10567" s="19"/>
      <c r="K10567" s="19">
        <v>0.4964237887177636</v>
      </c>
      <c r="L10567" s="19"/>
      <c r="M10567" s="19">
        <v>0.75498677131258218</v>
      </c>
      <c r="N10567" s="19"/>
      <c r="O10567" s="19">
        <v>0.8160497394906514</v>
      </c>
      <c r="P10567" s="50"/>
      <c r="R10567" s="9" t="s">
        <v>0</v>
      </c>
    </row>
    <row r="10568" spans="2:18" x14ac:dyDescent="0.2">
      <c r="B10568" s="25">
        <v>10338</v>
      </c>
      <c r="C10568" s="193"/>
      <c r="D10568" s="19">
        <v>0.81325189543779852</v>
      </c>
      <c r="E10568" s="19"/>
      <c r="F10568" s="19">
        <v>1.0103032871811193</v>
      </c>
      <c r="G10568" s="19"/>
      <c r="H10568" s="19">
        <v>0.36151929026331503</v>
      </c>
      <c r="I10568" s="19"/>
      <c r="J10568" s="19">
        <v>0.55832536340343975</v>
      </c>
      <c r="K10568" s="19"/>
      <c r="L10568" s="19">
        <v>4.3636061616668491E-2</v>
      </c>
      <c r="M10568" s="19"/>
      <c r="N10568" s="19">
        <v>0.8950908167737488</v>
      </c>
      <c r="O10568" s="19">
        <v>1.1990663762369358</v>
      </c>
      <c r="P10568" s="50"/>
      <c r="R10568" s="9" t="s">
        <v>0</v>
      </c>
    </row>
    <row r="10569" spans="2:18" x14ac:dyDescent="0.2">
      <c r="B10569" s="25">
        <v>10339</v>
      </c>
      <c r="C10569" s="193">
        <v>0.5588456476600554</v>
      </c>
      <c r="D10569" s="19"/>
      <c r="E10569" s="19">
        <v>0.12362257274855384</v>
      </c>
      <c r="F10569" s="19"/>
      <c r="G10569" s="19"/>
      <c r="H10569" s="19">
        <v>7.8717917099382598E-2</v>
      </c>
      <c r="I10569" s="19"/>
      <c r="J10569" s="19">
        <v>0.28229058736918794</v>
      </c>
      <c r="K10569" s="19"/>
      <c r="L10569" s="19">
        <v>0.55859739252708518</v>
      </c>
      <c r="M10569" s="19"/>
      <c r="N10569" s="19">
        <v>0.25803986150366431</v>
      </c>
      <c r="O10569" s="19"/>
      <c r="P10569" s="50">
        <v>0.35048991941489793</v>
      </c>
      <c r="R10569" s="9" t="s">
        <v>0</v>
      </c>
    </row>
    <row r="10570" spans="2:18" x14ac:dyDescent="0.2">
      <c r="B10570" s="25">
        <v>10340</v>
      </c>
      <c r="C10570" s="193"/>
      <c r="D10570" s="19">
        <v>1.2092646640518232</v>
      </c>
      <c r="E10570" s="19"/>
      <c r="F10570" s="19">
        <v>1.3117270511970214</v>
      </c>
      <c r="G10570" s="19"/>
      <c r="H10570" s="19">
        <v>1.2221114453740023</v>
      </c>
      <c r="I10570" s="19"/>
      <c r="J10570" s="19">
        <v>1.0238188595599769</v>
      </c>
      <c r="K10570" s="19"/>
      <c r="L10570" s="19">
        <v>1.4447712107601545</v>
      </c>
      <c r="M10570" s="19"/>
      <c r="N10570" s="19">
        <v>1.5713078128342552</v>
      </c>
      <c r="O10570" s="19"/>
      <c r="P10570" s="50">
        <v>1.4359245432014291</v>
      </c>
      <c r="R10570" s="9" t="s">
        <v>0</v>
      </c>
    </row>
    <row r="10571" spans="2:18" x14ac:dyDescent="0.2">
      <c r="B10571" s="25">
        <v>10341</v>
      </c>
      <c r="C10571" s="193"/>
      <c r="D10571" s="19">
        <v>0.22400862336310398</v>
      </c>
      <c r="E10571" s="19"/>
      <c r="F10571" s="19">
        <v>1.2632182549223201</v>
      </c>
      <c r="G10571" s="19"/>
      <c r="H10571" s="19">
        <v>0.80929116694714032</v>
      </c>
      <c r="I10571" s="19"/>
      <c r="J10571" s="19">
        <v>0.97873361200452247</v>
      </c>
      <c r="K10571" s="19"/>
      <c r="L10571" s="19">
        <v>1.9839026390944734</v>
      </c>
      <c r="M10571" s="19"/>
      <c r="N10571" s="19">
        <v>0.50908082503240049</v>
      </c>
      <c r="O10571" s="19"/>
      <c r="P10571" s="50">
        <v>1.0602817935463815</v>
      </c>
      <c r="R10571" s="9" t="s">
        <v>0</v>
      </c>
    </row>
    <row r="10572" spans="2:18" x14ac:dyDescent="0.2">
      <c r="B10572" s="25">
        <v>10342</v>
      </c>
      <c r="C10572" s="193"/>
      <c r="D10572" s="19">
        <v>0.24242501983790757</v>
      </c>
      <c r="E10572" s="19"/>
      <c r="F10572" s="19">
        <v>1.2520827492065509</v>
      </c>
      <c r="G10572" s="19"/>
      <c r="H10572" s="19">
        <v>1.018548843223122</v>
      </c>
      <c r="I10572" s="19"/>
      <c r="J10572" s="19">
        <v>0.77630867875855514</v>
      </c>
      <c r="K10572" s="19"/>
      <c r="L10572" s="19">
        <v>1.2654794307506543</v>
      </c>
      <c r="M10572" s="19">
        <v>6.4630025857274398E-2</v>
      </c>
      <c r="N10572" s="19"/>
      <c r="O10572" s="19"/>
      <c r="P10572" s="50">
        <v>1.0836326596251593</v>
      </c>
      <c r="R10572" s="9" t="s">
        <v>0</v>
      </c>
    </row>
    <row r="10573" spans="2:18" x14ac:dyDescent="0.2">
      <c r="B10573" s="25">
        <v>10343</v>
      </c>
      <c r="C10573" s="193"/>
      <c r="D10573" s="19">
        <v>0.70656721789007892</v>
      </c>
      <c r="E10573" s="19"/>
      <c r="F10573" s="19">
        <v>0.51907556453897097</v>
      </c>
      <c r="G10573" s="19"/>
      <c r="H10573" s="19">
        <v>1.2357878327124325</v>
      </c>
      <c r="I10573" s="19"/>
      <c r="J10573" s="19">
        <v>1.5505958236685895</v>
      </c>
      <c r="K10573" s="19"/>
      <c r="L10573" s="19">
        <v>0.77223207643867076</v>
      </c>
      <c r="M10573" s="19"/>
      <c r="N10573" s="19">
        <v>1.9653975228411804</v>
      </c>
      <c r="O10573" s="19"/>
      <c r="P10573" s="50">
        <v>0.73325137866880896</v>
      </c>
      <c r="R10573" s="9" t="s">
        <v>0</v>
      </c>
    </row>
    <row r="10574" spans="2:18" x14ac:dyDescent="0.2">
      <c r="B10574" s="25">
        <v>10344</v>
      </c>
      <c r="C10574" s="193">
        <v>0.58816941083770158</v>
      </c>
      <c r="D10574" s="19"/>
      <c r="E10574" s="19">
        <v>1.3417855314653664</v>
      </c>
      <c r="F10574" s="19"/>
      <c r="G10574" s="19">
        <v>0.76875571158018308</v>
      </c>
      <c r="H10574" s="19"/>
      <c r="I10574" s="19">
        <v>1.2853791638868366</v>
      </c>
      <c r="J10574" s="19"/>
      <c r="K10574" s="19">
        <v>1.441041201819814</v>
      </c>
      <c r="L10574" s="19"/>
      <c r="M10574" s="19">
        <v>0.51281486125437081</v>
      </c>
      <c r="N10574" s="19"/>
      <c r="O10574" s="19">
        <v>0.10926054524124139</v>
      </c>
      <c r="P10574" s="50"/>
      <c r="R10574" s="9" t="s">
        <v>0</v>
      </c>
    </row>
    <row r="10575" spans="2:18" x14ac:dyDescent="0.2">
      <c r="B10575" s="25">
        <v>10345</v>
      </c>
      <c r="C10575" s="193"/>
      <c r="D10575" s="19">
        <v>0.89229933466159006</v>
      </c>
      <c r="E10575" s="19"/>
      <c r="F10575" s="19">
        <v>1.5512926377350953</v>
      </c>
      <c r="G10575" s="19"/>
      <c r="H10575" s="19">
        <v>1.9313434591171907</v>
      </c>
      <c r="I10575" s="19"/>
      <c r="J10575" s="19">
        <v>0.89977565590477449</v>
      </c>
      <c r="K10575" s="19"/>
      <c r="L10575" s="19">
        <v>1.1340922355582048</v>
      </c>
      <c r="M10575" s="19"/>
      <c r="N10575" s="19">
        <v>1.1361525886128541</v>
      </c>
      <c r="O10575" s="19"/>
      <c r="P10575" s="50">
        <v>1.1793950542579248</v>
      </c>
      <c r="R10575" s="9" t="s">
        <v>0</v>
      </c>
    </row>
    <row r="10576" spans="2:18" x14ac:dyDescent="0.2">
      <c r="B10576" s="25">
        <v>10346</v>
      </c>
      <c r="C10576" s="193">
        <v>1.3620737389426893</v>
      </c>
      <c r="D10576" s="19"/>
      <c r="E10576" s="19">
        <v>0.69784545424017996</v>
      </c>
      <c r="F10576" s="19"/>
      <c r="G10576" s="19">
        <v>1.1522443232102773</v>
      </c>
      <c r="H10576" s="19"/>
      <c r="I10576" s="19">
        <v>0.8763997511398971</v>
      </c>
      <c r="J10576" s="19"/>
      <c r="K10576" s="19">
        <v>1.2732917163331143</v>
      </c>
      <c r="L10576" s="19"/>
      <c r="M10576" s="19">
        <v>0.66449314971392071</v>
      </c>
      <c r="N10576" s="19"/>
      <c r="O10576" s="19">
        <v>1.193685130811404</v>
      </c>
      <c r="P10576" s="50"/>
      <c r="R10576" s="9" t="s">
        <v>0</v>
      </c>
    </row>
    <row r="10577" spans="2:18" x14ac:dyDescent="0.2">
      <c r="B10577" s="25">
        <v>10347</v>
      </c>
      <c r="C10577" s="193">
        <v>0.57741120483167585</v>
      </c>
      <c r="D10577" s="19"/>
      <c r="E10577" s="19">
        <v>0.23081710412262219</v>
      </c>
      <c r="F10577" s="19"/>
      <c r="G10577" s="19">
        <v>3.0262264153018786E-2</v>
      </c>
      <c r="H10577" s="19"/>
      <c r="I10577" s="19">
        <v>0.25560981313129394</v>
      </c>
      <c r="J10577" s="19"/>
      <c r="K10577" s="19">
        <v>0.40463871842173427</v>
      </c>
      <c r="L10577" s="19"/>
      <c r="M10577" s="19">
        <v>1.5804438333854087</v>
      </c>
      <c r="N10577" s="19"/>
      <c r="O10577" s="19">
        <v>1.5753021946055452</v>
      </c>
      <c r="P10577" s="50"/>
      <c r="R10577" s="9" t="s">
        <v>0</v>
      </c>
    </row>
    <row r="10578" spans="2:18" x14ac:dyDescent="0.2">
      <c r="B10578" s="25">
        <v>10348</v>
      </c>
      <c r="C10578" s="193"/>
      <c r="D10578" s="19">
        <v>0.24358328676979993</v>
      </c>
      <c r="E10578" s="19"/>
      <c r="F10578" s="19">
        <v>0.28146063299569268</v>
      </c>
      <c r="G10578" s="19"/>
      <c r="H10578" s="19">
        <v>0.40593159404644108</v>
      </c>
      <c r="I10578" s="19">
        <v>8.1132859335882226E-2</v>
      </c>
      <c r="J10578" s="19"/>
      <c r="K10578" s="19">
        <v>0.13866504286974701</v>
      </c>
      <c r="L10578" s="19"/>
      <c r="M10578" s="19">
        <v>0.11577348230138704</v>
      </c>
      <c r="N10578" s="19"/>
      <c r="O10578" s="19"/>
      <c r="P10578" s="50">
        <v>0.22088304192912939</v>
      </c>
      <c r="R10578" s="9" t="s">
        <v>0</v>
      </c>
    </row>
    <row r="10579" spans="2:18" x14ac:dyDescent="0.2">
      <c r="B10579" s="25">
        <v>10349</v>
      </c>
      <c r="C10579" s="193">
        <v>2.2194872695443482</v>
      </c>
      <c r="D10579" s="19"/>
      <c r="E10579" s="19">
        <v>1.2127590886618793</v>
      </c>
      <c r="F10579" s="19"/>
      <c r="G10579" s="19">
        <v>1.1467256376851205</v>
      </c>
      <c r="H10579" s="19"/>
      <c r="I10579" s="19">
        <v>1.412829378415092</v>
      </c>
      <c r="J10579" s="19"/>
      <c r="K10579" s="19">
        <v>0.8003687022675221</v>
      </c>
      <c r="L10579" s="19"/>
      <c r="M10579" s="19">
        <v>1.3642903606359702</v>
      </c>
      <c r="N10579" s="19"/>
      <c r="O10579" s="19">
        <v>4.6272358976401008E-2</v>
      </c>
      <c r="P10579" s="50"/>
      <c r="R10579" s="9" t="s">
        <v>0</v>
      </c>
    </row>
    <row r="10580" spans="2:18" x14ac:dyDescent="0.2">
      <c r="B10580" s="25">
        <v>10350</v>
      </c>
      <c r="C10580" s="193"/>
      <c r="D10580" s="19">
        <v>0.12616925984451263</v>
      </c>
      <c r="E10580" s="19">
        <v>1.2593015097951492</v>
      </c>
      <c r="F10580" s="19"/>
      <c r="G10580" s="19">
        <v>0.88996704050750752</v>
      </c>
      <c r="H10580" s="19"/>
      <c r="I10580" s="19">
        <v>1.165857782271698</v>
      </c>
      <c r="J10580" s="19"/>
      <c r="K10580" s="19">
        <v>1.5870297542238154</v>
      </c>
      <c r="L10580" s="19"/>
      <c r="M10580" s="19">
        <v>1.2158033492987388</v>
      </c>
      <c r="N10580" s="19"/>
      <c r="O10580" s="19">
        <v>0.19255053279582635</v>
      </c>
      <c r="P10580" s="50"/>
      <c r="R10580" s="9" t="s">
        <v>0</v>
      </c>
    </row>
    <row r="10581" spans="2:18" x14ac:dyDescent="0.2">
      <c r="B10581" s="25">
        <v>10351</v>
      </c>
      <c r="C10581" s="193"/>
      <c r="D10581" s="19">
        <v>1.0521820031610025</v>
      </c>
      <c r="E10581" s="19"/>
      <c r="F10581" s="19">
        <v>1.162929472454322</v>
      </c>
      <c r="G10581" s="19"/>
      <c r="H10581" s="19">
        <v>2.1371853927965487</v>
      </c>
      <c r="I10581" s="19"/>
      <c r="J10581" s="19">
        <v>1.4676520807816797</v>
      </c>
      <c r="K10581" s="19"/>
      <c r="L10581" s="19">
        <v>1.1396554517508366</v>
      </c>
      <c r="M10581" s="19"/>
      <c r="N10581" s="19">
        <v>1.9390907979342051</v>
      </c>
      <c r="O10581" s="19"/>
      <c r="P10581" s="50">
        <v>0.68163495201733604</v>
      </c>
      <c r="R10581" s="9" t="s">
        <v>0</v>
      </c>
    </row>
    <row r="10582" spans="2:18" x14ac:dyDescent="0.2">
      <c r="B10582" s="25">
        <v>10352</v>
      </c>
      <c r="C10582" s="193">
        <v>0.33227759952412372</v>
      </c>
      <c r="D10582" s="19"/>
      <c r="E10582" s="19">
        <v>1.4404923335645963</v>
      </c>
      <c r="F10582" s="19"/>
      <c r="G10582" s="19">
        <v>0.52690558346154215</v>
      </c>
      <c r="H10582" s="19"/>
      <c r="I10582" s="19"/>
      <c r="J10582" s="19">
        <v>0.35022088199264978</v>
      </c>
      <c r="K10582" s="19">
        <v>0.77608957829257841</v>
      </c>
      <c r="L10582" s="19"/>
      <c r="M10582" s="19">
        <v>0.56889428678418397</v>
      </c>
      <c r="N10582" s="19"/>
      <c r="O10582" s="19"/>
      <c r="P10582" s="50">
        <v>0.24083067330766589</v>
      </c>
      <c r="R10582" s="9" t="s">
        <v>0</v>
      </c>
    </row>
    <row r="10583" spans="2:18" x14ac:dyDescent="0.2">
      <c r="B10583" s="25">
        <v>10353</v>
      </c>
      <c r="C10583" s="193"/>
      <c r="D10583" s="19">
        <v>1.0492689989071509</v>
      </c>
      <c r="E10583" s="19"/>
      <c r="F10583" s="19">
        <v>0.58352343321741729</v>
      </c>
      <c r="G10583" s="19"/>
      <c r="H10583" s="19">
        <v>1.063730040012693</v>
      </c>
      <c r="I10583" s="19"/>
      <c r="J10583" s="19">
        <v>0.73426614343819951</v>
      </c>
      <c r="K10583" s="19"/>
      <c r="L10583" s="19">
        <v>1.4982555488364955</v>
      </c>
      <c r="M10583" s="19"/>
      <c r="N10583" s="19">
        <v>0.30709251295766343</v>
      </c>
      <c r="O10583" s="19"/>
      <c r="P10583" s="50">
        <v>1.9315906875030926</v>
      </c>
      <c r="R10583" s="9" t="s">
        <v>0</v>
      </c>
    </row>
    <row r="10584" spans="2:18" x14ac:dyDescent="0.2">
      <c r="B10584" s="25">
        <v>10354</v>
      </c>
      <c r="C10584" s="193">
        <v>6.7848228754368037E-2</v>
      </c>
      <c r="D10584" s="19"/>
      <c r="E10584" s="19"/>
      <c r="F10584" s="19">
        <v>0.60011279157927733</v>
      </c>
      <c r="G10584" s="19">
        <v>0.21051035641468932</v>
      </c>
      <c r="H10584" s="19"/>
      <c r="I10584" s="19"/>
      <c r="J10584" s="19">
        <v>0.72414525511305028</v>
      </c>
      <c r="K10584" s="19">
        <v>0.74584166795946027</v>
      </c>
      <c r="L10584" s="19"/>
      <c r="M10584" s="19">
        <v>0.27203070356001491</v>
      </c>
      <c r="N10584" s="19"/>
      <c r="O10584" s="19"/>
      <c r="P10584" s="50">
        <v>0.26595272632166606</v>
      </c>
      <c r="R10584" s="9" t="s">
        <v>0</v>
      </c>
    </row>
    <row r="10585" spans="2:18" x14ac:dyDescent="0.2">
      <c r="B10585" s="25">
        <v>10355</v>
      </c>
      <c r="C10585" s="193">
        <v>1.5152792492392018</v>
      </c>
      <c r="D10585" s="19"/>
      <c r="E10585" s="19">
        <v>1.2079810070734922</v>
      </c>
      <c r="F10585" s="19"/>
      <c r="G10585" s="19">
        <v>2.2218706821856022</v>
      </c>
      <c r="H10585" s="19"/>
      <c r="I10585" s="19">
        <v>1.0398788479116428</v>
      </c>
      <c r="J10585" s="19"/>
      <c r="K10585" s="19">
        <v>1.3287575070568738</v>
      </c>
      <c r="L10585" s="19"/>
      <c r="M10585" s="19">
        <v>1.4742632488656455</v>
      </c>
      <c r="N10585" s="19"/>
      <c r="O10585" s="19">
        <v>0.93604653111764768</v>
      </c>
      <c r="P10585" s="50"/>
      <c r="R10585" s="9" t="s">
        <v>0</v>
      </c>
    </row>
    <row r="10586" spans="2:18" x14ac:dyDescent="0.2">
      <c r="B10586" s="25">
        <v>10356</v>
      </c>
      <c r="C10586" s="193"/>
      <c r="D10586" s="19">
        <v>0.16215466875703349</v>
      </c>
      <c r="E10586" s="19">
        <v>0.47380817684891258</v>
      </c>
      <c r="F10586" s="19"/>
      <c r="G10586" s="19">
        <v>0.3956122336824589</v>
      </c>
      <c r="H10586" s="19"/>
      <c r="I10586" s="19">
        <v>1.5362616772864421</v>
      </c>
      <c r="J10586" s="19"/>
      <c r="K10586" s="19">
        <v>0.99377884575672737</v>
      </c>
      <c r="L10586" s="19"/>
      <c r="M10586" s="19">
        <v>1.0871238455408925</v>
      </c>
      <c r="N10586" s="19"/>
      <c r="O10586" s="19">
        <v>1.6092437068607759</v>
      </c>
      <c r="P10586" s="50"/>
      <c r="R10586" s="9" t="s">
        <v>0</v>
      </c>
    </row>
    <row r="10587" spans="2:18" x14ac:dyDescent="0.2">
      <c r="B10587" s="25">
        <v>10357</v>
      </c>
      <c r="C10587" s="193">
        <v>0.70208425801487562</v>
      </c>
      <c r="D10587" s="19"/>
      <c r="E10587" s="19"/>
      <c r="F10587" s="19">
        <v>2.6933699777501496E-2</v>
      </c>
      <c r="G10587" s="19"/>
      <c r="H10587" s="19">
        <v>0.76058113233348401</v>
      </c>
      <c r="I10587" s="19">
        <v>0.29385864573338805</v>
      </c>
      <c r="J10587" s="19"/>
      <c r="K10587" s="19"/>
      <c r="L10587" s="19">
        <v>0.84094209166928668</v>
      </c>
      <c r="M10587" s="19">
        <v>0.43179302306158529</v>
      </c>
      <c r="N10587" s="19"/>
      <c r="O10587" s="19"/>
      <c r="P10587" s="50">
        <v>0.1417853097388995</v>
      </c>
      <c r="R10587" s="9" t="s">
        <v>0</v>
      </c>
    </row>
    <row r="10588" spans="2:18" x14ac:dyDescent="0.2">
      <c r="B10588" s="25">
        <v>10358</v>
      </c>
      <c r="C10588" s="193">
        <v>0.20408990275086389</v>
      </c>
      <c r="D10588" s="19"/>
      <c r="E10588" s="19">
        <v>6.5091963605324848E-2</v>
      </c>
      <c r="F10588" s="19"/>
      <c r="G10588" s="19"/>
      <c r="H10588" s="19">
        <v>0.30267886920502579</v>
      </c>
      <c r="I10588" s="19"/>
      <c r="J10588" s="19">
        <v>0.66741172436414431</v>
      </c>
      <c r="K10588" s="19"/>
      <c r="L10588" s="19">
        <v>0.26659609828871783</v>
      </c>
      <c r="M10588" s="19">
        <v>0.1838611090829734</v>
      </c>
      <c r="N10588" s="19"/>
      <c r="O10588" s="19">
        <v>0.16759569870974619</v>
      </c>
      <c r="P10588" s="50"/>
      <c r="R10588" s="9" t="s">
        <v>0</v>
      </c>
    </row>
    <row r="10589" spans="2:18" x14ac:dyDescent="0.2">
      <c r="B10589" s="25">
        <v>10359</v>
      </c>
      <c r="C10589" s="193">
        <v>1.040323331368912</v>
      </c>
      <c r="D10589" s="19"/>
      <c r="E10589" s="19">
        <v>0.60374674088509173</v>
      </c>
      <c r="F10589" s="19"/>
      <c r="G10589" s="19">
        <v>0.78821140676818302</v>
      </c>
      <c r="H10589" s="19"/>
      <c r="I10589" s="19">
        <v>0.44660728387635523</v>
      </c>
      <c r="J10589" s="19"/>
      <c r="K10589" s="19">
        <v>1.0918668854527962</v>
      </c>
      <c r="L10589" s="19"/>
      <c r="M10589" s="19"/>
      <c r="N10589" s="19">
        <v>0.51170463856120263</v>
      </c>
      <c r="O10589" s="19">
        <v>0.73972734588038658</v>
      </c>
      <c r="P10589" s="50"/>
      <c r="R10589" s="9" t="s">
        <v>0</v>
      </c>
    </row>
    <row r="10590" spans="2:18" x14ac:dyDescent="0.2">
      <c r="B10590" s="25">
        <v>10360</v>
      </c>
      <c r="C10590" s="193"/>
      <c r="D10590" s="19">
        <v>1.2437794635004038</v>
      </c>
      <c r="E10590" s="19">
        <v>7.0880198392668306E-2</v>
      </c>
      <c r="F10590" s="19"/>
      <c r="G10590" s="19">
        <v>0.69031831989667514</v>
      </c>
      <c r="H10590" s="19"/>
      <c r="I10590" s="19"/>
      <c r="J10590" s="19">
        <v>0.97266654614467207</v>
      </c>
      <c r="K10590" s="19"/>
      <c r="L10590" s="19">
        <v>1.4599780973998364</v>
      </c>
      <c r="M10590" s="19">
        <v>8.7650219977586027E-2</v>
      </c>
      <c r="N10590" s="19"/>
      <c r="O10590" s="19"/>
      <c r="P10590" s="50">
        <v>0.33401387093853324</v>
      </c>
      <c r="R10590" s="9" t="s">
        <v>0</v>
      </c>
    </row>
    <row r="10591" spans="2:18" x14ac:dyDescent="0.2">
      <c r="B10591" s="25">
        <v>10361</v>
      </c>
      <c r="C10591" s="193">
        <v>0.13660976258083268</v>
      </c>
      <c r="D10591" s="19"/>
      <c r="E10591" s="19">
        <v>0.62866367890150365</v>
      </c>
      <c r="F10591" s="19"/>
      <c r="G10591" s="19">
        <v>0.26287033289403389</v>
      </c>
      <c r="H10591" s="19"/>
      <c r="I10591" s="19">
        <v>1.0708600862579265</v>
      </c>
      <c r="J10591" s="19"/>
      <c r="K10591" s="19">
        <v>0.89181794102972056</v>
      </c>
      <c r="L10591" s="19"/>
      <c r="M10591" s="19"/>
      <c r="N10591" s="19">
        <v>3.0016233935187861E-2</v>
      </c>
      <c r="O10591" s="19"/>
      <c r="P10591" s="50">
        <v>0.13862725903663486</v>
      </c>
      <c r="R10591" s="9" t="s">
        <v>0</v>
      </c>
    </row>
    <row r="10592" spans="2:18" x14ac:dyDescent="0.2">
      <c r="B10592" s="25">
        <v>10362</v>
      </c>
      <c r="C10592" s="193"/>
      <c r="D10592" s="19">
        <v>0.75971836418895933</v>
      </c>
      <c r="E10592" s="19">
        <v>0.57008074303089873</v>
      </c>
      <c r="F10592" s="19"/>
      <c r="G10592" s="19"/>
      <c r="H10592" s="19">
        <v>0.76756000199435426</v>
      </c>
      <c r="I10592" s="19"/>
      <c r="J10592" s="19">
        <v>0.5995273355748425</v>
      </c>
      <c r="K10592" s="19"/>
      <c r="L10592" s="19">
        <v>1.2315864919200445</v>
      </c>
      <c r="M10592" s="19"/>
      <c r="N10592" s="19">
        <v>0.94654507862409076</v>
      </c>
      <c r="O10592" s="19"/>
      <c r="P10592" s="50">
        <v>0.482527265476346</v>
      </c>
      <c r="R10592" s="9" t="s">
        <v>0</v>
      </c>
    </row>
    <row r="10593" spans="2:18" x14ac:dyDescent="0.2">
      <c r="B10593" s="25">
        <v>10363</v>
      </c>
      <c r="C10593" s="193">
        <v>0.66402617525664154</v>
      </c>
      <c r="D10593" s="19"/>
      <c r="E10593" s="19"/>
      <c r="F10593" s="19">
        <v>0.33308979717953635</v>
      </c>
      <c r="G10593" s="19">
        <v>0.54250900552135195</v>
      </c>
      <c r="H10593" s="19"/>
      <c r="I10593" s="19">
        <v>0.39068599594077819</v>
      </c>
      <c r="J10593" s="19"/>
      <c r="K10593" s="19"/>
      <c r="L10593" s="19">
        <v>0.17223695783336537</v>
      </c>
      <c r="M10593" s="19">
        <v>0.23538327688375482</v>
      </c>
      <c r="N10593" s="19"/>
      <c r="O10593" s="19">
        <v>8.7653591665027397E-2</v>
      </c>
      <c r="P10593" s="50"/>
      <c r="R10593" s="9" t="s">
        <v>0</v>
      </c>
    </row>
    <row r="10594" spans="2:18" x14ac:dyDescent="0.2">
      <c r="B10594" s="25">
        <v>10364</v>
      </c>
      <c r="C10594" s="193">
        <v>0.37421861193670092</v>
      </c>
      <c r="D10594" s="19"/>
      <c r="E10594" s="19">
        <v>0.75028076360271567</v>
      </c>
      <c r="F10594" s="19"/>
      <c r="G10594" s="19">
        <v>1.5698916341899516</v>
      </c>
      <c r="H10594" s="19"/>
      <c r="I10594" s="19">
        <v>0.41909676637782323</v>
      </c>
      <c r="J10594" s="19"/>
      <c r="K10594" s="19">
        <v>0.39003975658262424</v>
      </c>
      <c r="L10594" s="19"/>
      <c r="M10594" s="19">
        <v>0.53944835913090905</v>
      </c>
      <c r="N10594" s="19"/>
      <c r="O10594" s="19">
        <v>0.53147507324028875</v>
      </c>
      <c r="P10594" s="50"/>
      <c r="R10594" s="9" t="s">
        <v>0</v>
      </c>
    </row>
    <row r="10595" spans="2:18" x14ac:dyDescent="0.2">
      <c r="B10595" s="25">
        <v>10365</v>
      </c>
      <c r="C10595" s="193">
        <v>1.389883026893074</v>
      </c>
      <c r="D10595" s="19"/>
      <c r="E10595" s="19">
        <v>1.4410244701608561</v>
      </c>
      <c r="F10595" s="19"/>
      <c r="G10595" s="19">
        <v>7.6855952821987927E-2</v>
      </c>
      <c r="H10595" s="19"/>
      <c r="I10595" s="19">
        <v>9.0765527897052978E-4</v>
      </c>
      <c r="J10595" s="19"/>
      <c r="K10595" s="19">
        <v>0.7883630000561247</v>
      </c>
      <c r="L10595" s="19"/>
      <c r="M10595" s="19">
        <v>0.45612655546751124</v>
      </c>
      <c r="N10595" s="19"/>
      <c r="O10595" s="19">
        <v>0.17073755099845106</v>
      </c>
      <c r="P10595" s="50"/>
      <c r="R10595" s="9" t="s">
        <v>0</v>
      </c>
    </row>
    <row r="10596" spans="2:18" x14ac:dyDescent="0.2">
      <c r="B10596" s="25">
        <v>10366</v>
      </c>
      <c r="C10596" s="193">
        <v>1.2745717763266817</v>
      </c>
      <c r="D10596" s="19"/>
      <c r="E10596" s="19">
        <v>1.0571067471724453</v>
      </c>
      <c r="F10596" s="19"/>
      <c r="G10596" s="19">
        <v>1.578368647043825</v>
      </c>
      <c r="H10596" s="19"/>
      <c r="I10596" s="19">
        <v>1.0716266165225319</v>
      </c>
      <c r="J10596" s="19"/>
      <c r="K10596" s="19">
        <v>0.39608696412043404</v>
      </c>
      <c r="L10596" s="19"/>
      <c r="M10596" s="19">
        <v>1.4609757271386739</v>
      </c>
      <c r="N10596" s="19"/>
      <c r="O10596" s="19">
        <v>0.50012071110907141</v>
      </c>
      <c r="P10596" s="50"/>
      <c r="R10596" s="9" t="s">
        <v>0</v>
      </c>
    </row>
    <row r="10597" spans="2:18" x14ac:dyDescent="0.2">
      <c r="B10597" s="25">
        <v>10367</v>
      </c>
      <c r="C10597" s="193"/>
      <c r="D10597" s="19">
        <v>1.4065956228196823</v>
      </c>
      <c r="E10597" s="19">
        <v>3.0293042063028734E-2</v>
      </c>
      <c r="F10597" s="19"/>
      <c r="G10597" s="19"/>
      <c r="H10597" s="19">
        <v>1.358776417333617</v>
      </c>
      <c r="I10597" s="19"/>
      <c r="J10597" s="19">
        <v>0.72970299658130611</v>
      </c>
      <c r="K10597" s="19"/>
      <c r="L10597" s="19">
        <v>1.170515944392593</v>
      </c>
      <c r="M10597" s="19"/>
      <c r="N10597" s="19">
        <v>0.61931121459785154</v>
      </c>
      <c r="O10597" s="19"/>
      <c r="P10597" s="50">
        <v>1.109155077003279</v>
      </c>
      <c r="R10597" s="9" t="s">
        <v>0</v>
      </c>
    </row>
    <row r="10598" spans="2:18" x14ac:dyDescent="0.2">
      <c r="B10598" s="25">
        <v>10368</v>
      </c>
      <c r="C10598" s="193"/>
      <c r="D10598" s="19">
        <v>0.45391270292526753</v>
      </c>
      <c r="E10598" s="19"/>
      <c r="F10598" s="19">
        <v>0.26847050289391494</v>
      </c>
      <c r="G10598" s="19">
        <v>1.0336023779614951</v>
      </c>
      <c r="H10598" s="19"/>
      <c r="I10598" s="19">
        <v>0.26725031275066058</v>
      </c>
      <c r="J10598" s="19"/>
      <c r="K10598" s="19"/>
      <c r="L10598" s="19">
        <v>0.76416529757754714</v>
      </c>
      <c r="M10598" s="19"/>
      <c r="N10598" s="19">
        <v>0.10699920358322716</v>
      </c>
      <c r="O10598" s="19">
        <v>5.385572648096402E-3</v>
      </c>
      <c r="P10598" s="50"/>
      <c r="R10598" s="9" t="s">
        <v>0</v>
      </c>
    </row>
    <row r="10599" spans="2:18" x14ac:dyDescent="0.2">
      <c r="B10599" s="25">
        <v>10369</v>
      </c>
      <c r="C10599" s="193"/>
      <c r="D10599" s="19">
        <v>0.87595788721622159</v>
      </c>
      <c r="E10599" s="19"/>
      <c r="F10599" s="19">
        <v>0.6260062652722268</v>
      </c>
      <c r="G10599" s="19"/>
      <c r="H10599" s="19">
        <v>1.2534504798017376</v>
      </c>
      <c r="I10599" s="19"/>
      <c r="J10599" s="19">
        <v>1.1527242205630173</v>
      </c>
      <c r="K10599" s="19"/>
      <c r="L10599" s="19">
        <v>0.80941569999374763</v>
      </c>
      <c r="M10599" s="19"/>
      <c r="N10599" s="19">
        <v>0.75786706454078157</v>
      </c>
      <c r="O10599" s="19"/>
      <c r="P10599" s="50">
        <v>0.60932691304697739</v>
      </c>
      <c r="R10599" s="9" t="s">
        <v>0</v>
      </c>
    </row>
    <row r="10600" spans="2:18" x14ac:dyDescent="0.2">
      <c r="B10600" s="25">
        <v>10370</v>
      </c>
      <c r="C10600" s="193">
        <v>0.52867555933337418</v>
      </c>
      <c r="D10600" s="19"/>
      <c r="E10600" s="19"/>
      <c r="F10600" s="19">
        <v>0.85869254394852745</v>
      </c>
      <c r="G10600" s="19"/>
      <c r="H10600" s="19">
        <v>0.22495080926025415</v>
      </c>
      <c r="I10600" s="19"/>
      <c r="J10600" s="19">
        <v>0.90059302035394162</v>
      </c>
      <c r="K10600" s="19"/>
      <c r="L10600" s="19">
        <v>1.9579414810127251</v>
      </c>
      <c r="M10600" s="19"/>
      <c r="N10600" s="19">
        <v>1.22121970283033</v>
      </c>
      <c r="O10600" s="19"/>
      <c r="P10600" s="50">
        <v>0.83310618256305913</v>
      </c>
      <c r="R10600" s="9" t="s">
        <v>0</v>
      </c>
    </row>
    <row r="10601" spans="2:18" x14ac:dyDescent="0.2">
      <c r="B10601" s="25">
        <v>10371</v>
      </c>
      <c r="C10601" s="193">
        <v>0.12546333850152167</v>
      </c>
      <c r="D10601" s="19"/>
      <c r="E10601" s="19">
        <v>0.36045527132415639</v>
      </c>
      <c r="F10601" s="19"/>
      <c r="G10601" s="19">
        <v>0.8126013509593466</v>
      </c>
      <c r="H10601" s="19"/>
      <c r="I10601" s="19">
        <v>0.16004592531966988</v>
      </c>
      <c r="J10601" s="19"/>
      <c r="K10601" s="19">
        <v>0.61091633620050212</v>
      </c>
      <c r="L10601" s="19"/>
      <c r="M10601" s="19">
        <v>0.26330211001456311</v>
      </c>
      <c r="N10601" s="19"/>
      <c r="O10601" s="19">
        <v>0.30702707078015939</v>
      </c>
      <c r="P10601" s="50"/>
      <c r="R10601" s="9" t="s">
        <v>0</v>
      </c>
    </row>
    <row r="10602" spans="2:18" x14ac:dyDescent="0.2">
      <c r="B10602" s="25">
        <v>10372</v>
      </c>
      <c r="C10602" s="193"/>
      <c r="D10602" s="19">
        <v>0.38446203811090512</v>
      </c>
      <c r="E10602" s="19"/>
      <c r="F10602" s="19">
        <v>0.71978080749989093</v>
      </c>
      <c r="G10602" s="19"/>
      <c r="H10602" s="19">
        <v>0.41408220038285931</v>
      </c>
      <c r="I10602" s="19"/>
      <c r="J10602" s="19">
        <v>1.1183288763830244</v>
      </c>
      <c r="K10602" s="19"/>
      <c r="L10602" s="19">
        <v>0.45401418946223715</v>
      </c>
      <c r="M10602" s="19"/>
      <c r="N10602" s="19">
        <v>0.45031631536923322</v>
      </c>
      <c r="O10602" s="19"/>
      <c r="P10602" s="50">
        <v>0.16833767065540153</v>
      </c>
      <c r="R10602" s="9" t="s">
        <v>0</v>
      </c>
    </row>
    <row r="10603" spans="2:18" x14ac:dyDescent="0.2">
      <c r="B10603" s="25">
        <v>10373</v>
      </c>
      <c r="C10603" s="193"/>
      <c r="D10603" s="19">
        <v>0.80380228874122017</v>
      </c>
      <c r="E10603" s="19"/>
      <c r="F10603" s="19">
        <v>0.14898789741522736</v>
      </c>
      <c r="G10603" s="19">
        <v>0.1602758287443041</v>
      </c>
      <c r="H10603" s="19"/>
      <c r="I10603" s="19"/>
      <c r="J10603" s="19">
        <v>0.75694995990292213</v>
      </c>
      <c r="K10603" s="19">
        <v>0.13696973340689528</v>
      </c>
      <c r="L10603" s="19"/>
      <c r="M10603" s="19"/>
      <c r="N10603" s="19">
        <v>0.42630373192537802</v>
      </c>
      <c r="O10603" s="19"/>
      <c r="P10603" s="50">
        <v>3.1127412275617099E-2</v>
      </c>
      <c r="R10603" s="9" t="s">
        <v>0</v>
      </c>
    </row>
    <row r="10604" spans="2:18" x14ac:dyDescent="0.2">
      <c r="B10604" s="25">
        <v>10374</v>
      </c>
      <c r="C10604" s="193"/>
      <c r="D10604" s="19">
        <v>1.2353871452069785</v>
      </c>
      <c r="E10604" s="19"/>
      <c r="F10604" s="19">
        <v>0.70889998590829806</v>
      </c>
      <c r="G10604" s="19"/>
      <c r="H10604" s="19">
        <v>1.230899813243254</v>
      </c>
      <c r="I10604" s="19"/>
      <c r="J10604" s="19">
        <v>0.46822417595570187</v>
      </c>
      <c r="K10604" s="19">
        <v>0.14369195435694881</v>
      </c>
      <c r="L10604" s="19"/>
      <c r="M10604" s="19"/>
      <c r="N10604" s="19">
        <v>1.9713452009183776</v>
      </c>
      <c r="O10604" s="19"/>
      <c r="P10604" s="50">
        <v>1.5963464023252047</v>
      </c>
      <c r="R10604" s="9" t="s">
        <v>0</v>
      </c>
    </row>
    <row r="10605" spans="2:18" x14ac:dyDescent="0.2">
      <c r="B10605" s="25">
        <v>10375</v>
      </c>
      <c r="C10605" s="193"/>
      <c r="D10605" s="19">
        <v>0.82632252032078968</v>
      </c>
      <c r="E10605" s="19"/>
      <c r="F10605" s="19">
        <v>1.8581199313969878</v>
      </c>
      <c r="G10605" s="19"/>
      <c r="H10605" s="19">
        <v>1.1259381837564559</v>
      </c>
      <c r="I10605" s="19"/>
      <c r="J10605" s="19">
        <v>0.78185370462403114</v>
      </c>
      <c r="K10605" s="19"/>
      <c r="L10605" s="19">
        <v>1.3914745831458</v>
      </c>
      <c r="M10605" s="19"/>
      <c r="N10605" s="19">
        <v>0.56482255524423275</v>
      </c>
      <c r="O10605" s="19"/>
      <c r="P10605" s="50">
        <v>1.0519648618469024</v>
      </c>
      <c r="R10605" s="9" t="s">
        <v>0</v>
      </c>
    </row>
    <row r="10606" spans="2:18" x14ac:dyDescent="0.2">
      <c r="B10606" s="25">
        <v>10376</v>
      </c>
      <c r="C10606" s="193">
        <v>0.50428649494055477</v>
      </c>
      <c r="D10606" s="19"/>
      <c r="E10606" s="19"/>
      <c r="F10606" s="19">
        <v>1.800403642939153E-2</v>
      </c>
      <c r="G10606" s="19">
        <v>0.35545326125437887</v>
      </c>
      <c r="H10606" s="19"/>
      <c r="I10606" s="19">
        <v>2.3513824475663154E-2</v>
      </c>
      <c r="J10606" s="19"/>
      <c r="K10606" s="19">
        <v>0.259436511558162</v>
      </c>
      <c r="L10606" s="19"/>
      <c r="M10606" s="19"/>
      <c r="N10606" s="19">
        <v>0.1064703533950946</v>
      </c>
      <c r="O10606" s="19"/>
      <c r="P10606" s="50">
        <v>0.52336614269416637</v>
      </c>
      <c r="R10606" s="9" t="s">
        <v>0</v>
      </c>
    </row>
    <row r="10607" spans="2:18" x14ac:dyDescent="0.2">
      <c r="B10607" s="25">
        <v>10377</v>
      </c>
      <c r="C10607" s="193"/>
      <c r="D10607" s="19">
        <v>0.90244528012603564</v>
      </c>
      <c r="E10607" s="19"/>
      <c r="F10607" s="19">
        <v>0.96106450996002646</v>
      </c>
      <c r="G10607" s="19"/>
      <c r="H10607" s="19">
        <v>0.2453734939159842</v>
      </c>
      <c r="I10607" s="19"/>
      <c r="J10607" s="19">
        <v>1.0996595467475871</v>
      </c>
      <c r="K10607" s="19"/>
      <c r="L10607" s="19">
        <v>1.0328534838752359</v>
      </c>
      <c r="M10607" s="19"/>
      <c r="N10607" s="19">
        <v>1.4466785920311658</v>
      </c>
      <c r="O10607" s="19"/>
      <c r="P10607" s="50">
        <v>1.6854607135742128</v>
      </c>
      <c r="R10607" s="9" t="s">
        <v>0</v>
      </c>
    </row>
    <row r="10608" spans="2:18" x14ac:dyDescent="0.2">
      <c r="B10608" s="25">
        <v>10378</v>
      </c>
      <c r="C10608" s="193">
        <v>0.39940621275597443</v>
      </c>
      <c r="D10608" s="19"/>
      <c r="E10608" s="19">
        <v>0.89187888582048536</v>
      </c>
      <c r="F10608" s="19"/>
      <c r="G10608" s="19"/>
      <c r="H10608" s="19">
        <v>1.4549691443716399E-2</v>
      </c>
      <c r="I10608" s="19">
        <v>0.63040457334290168</v>
      </c>
      <c r="J10608" s="19"/>
      <c r="K10608" s="19">
        <v>0.23072109463236476</v>
      </c>
      <c r="L10608" s="19"/>
      <c r="M10608" s="19">
        <v>0.13183560481326198</v>
      </c>
      <c r="N10608" s="19"/>
      <c r="O10608" s="19">
        <v>0.66576068611177663</v>
      </c>
      <c r="P10608" s="50"/>
      <c r="R10608" s="9" t="s">
        <v>0</v>
      </c>
    </row>
    <row r="10609" spans="2:18" x14ac:dyDescent="0.2">
      <c r="B10609" s="25">
        <v>10379</v>
      </c>
      <c r="C10609" s="193"/>
      <c r="D10609" s="19">
        <v>0.154412960256299</v>
      </c>
      <c r="E10609" s="19"/>
      <c r="F10609" s="19">
        <v>0.95495137834263177</v>
      </c>
      <c r="G10609" s="19"/>
      <c r="H10609" s="19">
        <v>3.1263001844125921E-2</v>
      </c>
      <c r="I10609" s="19"/>
      <c r="J10609" s="19">
        <v>0.84330289028760652</v>
      </c>
      <c r="K10609" s="19"/>
      <c r="L10609" s="19">
        <v>1.102626841494031</v>
      </c>
      <c r="M10609" s="19">
        <v>0.18340319057078747</v>
      </c>
      <c r="N10609" s="19"/>
      <c r="O10609" s="19"/>
      <c r="P10609" s="50">
        <v>0.14156317593411463</v>
      </c>
      <c r="R10609" s="9" t="s">
        <v>0</v>
      </c>
    </row>
    <row r="10610" spans="2:18" x14ac:dyDescent="0.2">
      <c r="B10610" s="25">
        <v>10380</v>
      </c>
      <c r="C10610" s="193"/>
      <c r="D10610" s="19">
        <v>0.9284142347693688</v>
      </c>
      <c r="E10610" s="19"/>
      <c r="F10610" s="19">
        <v>1.8997064823738861</v>
      </c>
      <c r="G10610" s="19"/>
      <c r="H10610" s="19">
        <v>1.4454753729605527</v>
      </c>
      <c r="I10610" s="19"/>
      <c r="J10610" s="19">
        <v>1.2566911664176199</v>
      </c>
      <c r="K10610" s="19"/>
      <c r="L10610" s="19">
        <v>1.3708211512395296</v>
      </c>
      <c r="M10610" s="19"/>
      <c r="N10610" s="19">
        <v>1.6975239060247072</v>
      </c>
      <c r="O10610" s="19"/>
      <c r="P10610" s="50">
        <v>0.84865464781515543</v>
      </c>
      <c r="R10610" s="9" t="s">
        <v>0</v>
      </c>
    </row>
    <row r="10611" spans="2:18" x14ac:dyDescent="0.2">
      <c r="B10611" s="25">
        <v>10381</v>
      </c>
      <c r="C10611" s="193">
        <v>0.67417317380028441</v>
      </c>
      <c r="D10611" s="19"/>
      <c r="E10611" s="19">
        <v>0.43649216720919837</v>
      </c>
      <c r="F10611" s="19"/>
      <c r="G10611" s="19"/>
      <c r="H10611" s="19">
        <v>0.18952039589676473</v>
      </c>
      <c r="I10611" s="19"/>
      <c r="J10611" s="19">
        <v>7.7351254890297413E-2</v>
      </c>
      <c r="K10611" s="19">
        <v>6.6009963827123694E-2</v>
      </c>
      <c r="L10611" s="19"/>
      <c r="M10611" s="19">
        <v>0.47893282907682949</v>
      </c>
      <c r="N10611" s="19"/>
      <c r="O10611" s="19">
        <v>0.93760614845189771</v>
      </c>
      <c r="P10611" s="50"/>
      <c r="R10611" s="9" t="s">
        <v>0</v>
      </c>
    </row>
    <row r="10612" spans="2:18" x14ac:dyDescent="0.2">
      <c r="B10612" s="25">
        <v>10382</v>
      </c>
      <c r="C10612" s="193">
        <v>0.63578098242025494</v>
      </c>
      <c r="D10612" s="19"/>
      <c r="E10612" s="19">
        <v>0.92127034828511389</v>
      </c>
      <c r="F10612" s="19"/>
      <c r="G10612" s="19">
        <v>1.5061340311401812</v>
      </c>
      <c r="H10612" s="19"/>
      <c r="I10612" s="19">
        <v>0.73844611947297267</v>
      </c>
      <c r="J10612" s="19"/>
      <c r="K10612" s="19">
        <v>0.37372219252341304</v>
      </c>
      <c r="L10612" s="19"/>
      <c r="M10612" s="19">
        <v>1.8337611365668136</v>
      </c>
      <c r="N10612" s="19"/>
      <c r="O10612" s="19">
        <v>1.7305300172494473</v>
      </c>
      <c r="P10612" s="50"/>
      <c r="R10612" s="9" t="s">
        <v>0</v>
      </c>
    </row>
    <row r="10613" spans="2:18" x14ac:dyDescent="0.2">
      <c r="B10613" s="25">
        <v>10383</v>
      </c>
      <c r="C10613" s="193">
        <v>0.85071374066679306</v>
      </c>
      <c r="D10613" s="19"/>
      <c r="E10613" s="19"/>
      <c r="F10613" s="19">
        <v>1.1289579544268041E-2</v>
      </c>
      <c r="G10613" s="19">
        <v>0.46577101891655315</v>
      </c>
      <c r="H10613" s="19"/>
      <c r="I10613" s="19">
        <v>0.12506193086258169</v>
      </c>
      <c r="J10613" s="19"/>
      <c r="K10613" s="19">
        <v>1.0703296167204308</v>
      </c>
      <c r="L10613" s="19"/>
      <c r="M10613" s="19">
        <v>0.1595188686087117</v>
      </c>
      <c r="N10613" s="19"/>
      <c r="O10613" s="19"/>
      <c r="P10613" s="50">
        <v>0.28943584206761103</v>
      </c>
      <c r="R10613" s="9" t="s">
        <v>0</v>
      </c>
    </row>
    <row r="10614" spans="2:18" x14ac:dyDescent="0.2">
      <c r="B10614" s="25">
        <v>10384</v>
      </c>
      <c r="C10614" s="193"/>
      <c r="D10614" s="19">
        <v>1.7981423585318488</v>
      </c>
      <c r="E10614" s="19"/>
      <c r="F10614" s="19">
        <v>2.5586657254293614</v>
      </c>
      <c r="G10614" s="19"/>
      <c r="H10614" s="19">
        <v>2.3504770036607687</v>
      </c>
      <c r="I10614" s="19"/>
      <c r="J10614" s="19">
        <v>2.962393184674144</v>
      </c>
      <c r="K10614" s="19"/>
      <c r="L10614" s="19">
        <v>2.0665280427672617</v>
      </c>
      <c r="M10614" s="19"/>
      <c r="N10614" s="19">
        <v>2.359616060078201</v>
      </c>
      <c r="O10614" s="19"/>
      <c r="P10614" s="50">
        <v>1.7711660469248094</v>
      </c>
      <c r="R10614" s="9" t="s">
        <v>0</v>
      </c>
    </row>
    <row r="10615" spans="2:18" x14ac:dyDescent="0.2">
      <c r="B10615" s="25">
        <v>10385</v>
      </c>
      <c r="C10615" s="193">
        <v>2.4201875140311104</v>
      </c>
      <c r="D10615" s="19"/>
      <c r="E10615" s="19">
        <v>1.5098690836599868</v>
      </c>
      <c r="F10615" s="19"/>
      <c r="G10615" s="19">
        <v>1.3439135323322522</v>
      </c>
      <c r="H10615" s="19"/>
      <c r="I10615" s="19">
        <v>1.4703430098482044</v>
      </c>
      <c r="J10615" s="19"/>
      <c r="K10615" s="19">
        <v>1.5800244002761161</v>
      </c>
      <c r="L10615" s="19"/>
      <c r="M10615" s="19">
        <v>1.7408314665151321</v>
      </c>
      <c r="N10615" s="19"/>
      <c r="O10615" s="19">
        <v>1.3740890425476771</v>
      </c>
      <c r="P10615" s="50"/>
      <c r="R10615" s="9" t="s">
        <v>0</v>
      </c>
    </row>
    <row r="10616" spans="2:18" x14ac:dyDescent="0.2">
      <c r="B10616" s="25">
        <v>10386</v>
      </c>
      <c r="C10616" s="193">
        <v>0.34302721406647757</v>
      </c>
      <c r="D10616" s="19"/>
      <c r="E10616" s="19"/>
      <c r="F10616" s="19">
        <v>0.21999446729089761</v>
      </c>
      <c r="G10616" s="19">
        <v>0.26490466503800719</v>
      </c>
      <c r="H10616" s="19"/>
      <c r="I10616" s="19">
        <v>0.34708728020651114</v>
      </c>
      <c r="J10616" s="19"/>
      <c r="K10616" s="19">
        <v>0.53885678974272411</v>
      </c>
      <c r="L10616" s="19"/>
      <c r="M10616" s="19"/>
      <c r="N10616" s="19">
        <v>0.3561593407562651</v>
      </c>
      <c r="O10616" s="19">
        <v>0.53026076103006936</v>
      </c>
      <c r="P10616" s="50"/>
      <c r="R10616" s="9" t="s">
        <v>0</v>
      </c>
    </row>
    <row r="10617" spans="2:18" x14ac:dyDescent="0.2">
      <c r="B10617" s="25">
        <v>10387</v>
      </c>
      <c r="C10617" s="193">
        <v>0.2943193605319564</v>
      </c>
      <c r="D10617" s="19"/>
      <c r="E10617" s="19">
        <v>0.57689597445040208</v>
      </c>
      <c r="F10617" s="19"/>
      <c r="G10617" s="19"/>
      <c r="H10617" s="19">
        <v>0.66127522797381655</v>
      </c>
      <c r="I10617" s="19">
        <v>0.34344431769915473</v>
      </c>
      <c r="J10617" s="19"/>
      <c r="K10617" s="19"/>
      <c r="L10617" s="19">
        <v>0.19351416356570517</v>
      </c>
      <c r="M10617" s="19">
        <v>0.10549504739991651</v>
      </c>
      <c r="N10617" s="19"/>
      <c r="O10617" s="19">
        <v>0.74962480103033469</v>
      </c>
      <c r="P10617" s="50"/>
      <c r="R10617" s="9" t="s">
        <v>0</v>
      </c>
    </row>
    <row r="10618" spans="2:18" x14ac:dyDescent="0.2">
      <c r="B10618" s="25">
        <v>10388</v>
      </c>
      <c r="C10618" s="193">
        <v>1.742096461072709</v>
      </c>
      <c r="D10618" s="19"/>
      <c r="E10618" s="19">
        <v>2.0761637263366102</v>
      </c>
      <c r="F10618" s="19"/>
      <c r="G10618" s="19">
        <v>1.4595232217723675</v>
      </c>
      <c r="H10618" s="19"/>
      <c r="I10618" s="19">
        <v>1.3516911325919647</v>
      </c>
      <c r="J10618" s="19"/>
      <c r="K10618" s="19">
        <v>2.4970913519649378</v>
      </c>
      <c r="L10618" s="19"/>
      <c r="M10618" s="19">
        <v>2.1225023704875139</v>
      </c>
      <c r="N10618" s="19"/>
      <c r="O10618" s="19">
        <v>1.9275573842906688</v>
      </c>
      <c r="P10618" s="50"/>
      <c r="R10618" s="9" t="s">
        <v>0</v>
      </c>
    </row>
    <row r="10619" spans="2:18" x14ac:dyDescent="0.2">
      <c r="B10619" s="25">
        <v>10389</v>
      </c>
      <c r="C10619" s="193">
        <v>0.58567259602143784</v>
      </c>
      <c r="D10619" s="19"/>
      <c r="E10619" s="19">
        <v>0.73167263415119244</v>
      </c>
      <c r="F10619" s="19"/>
      <c r="G10619" s="19">
        <v>0.86066338091333916</v>
      </c>
      <c r="H10619" s="19"/>
      <c r="I10619" s="19">
        <v>0.45599530709733604</v>
      </c>
      <c r="J10619" s="19"/>
      <c r="K10619" s="19">
        <v>0.42059024620133645</v>
      </c>
      <c r="L10619" s="19"/>
      <c r="M10619" s="19">
        <v>1.5612490130417638</v>
      </c>
      <c r="N10619" s="19"/>
      <c r="O10619" s="19">
        <v>0.18178316939882916</v>
      </c>
      <c r="P10619" s="50"/>
      <c r="R10619" s="9" t="s">
        <v>0</v>
      </c>
    </row>
    <row r="10620" spans="2:18" x14ac:dyDescent="0.2">
      <c r="B10620" s="25">
        <v>10390</v>
      </c>
      <c r="C10620" s="193"/>
      <c r="D10620" s="19">
        <v>1.2855703773470004</v>
      </c>
      <c r="E10620" s="19"/>
      <c r="F10620" s="19">
        <v>1.3411063271053751</v>
      </c>
      <c r="G10620" s="19"/>
      <c r="H10620" s="19">
        <v>0.54044785073786294</v>
      </c>
      <c r="I10620" s="19"/>
      <c r="J10620" s="19">
        <v>0.47794101690096025</v>
      </c>
      <c r="K10620" s="19"/>
      <c r="L10620" s="19">
        <v>1.0697908830659153</v>
      </c>
      <c r="M10620" s="19"/>
      <c r="N10620" s="19">
        <v>0.84166584453779392</v>
      </c>
      <c r="O10620" s="19"/>
      <c r="P10620" s="50">
        <v>5.0234808537801316E-2</v>
      </c>
      <c r="R10620" s="9" t="s">
        <v>0</v>
      </c>
    </row>
    <row r="10621" spans="2:18" x14ac:dyDescent="0.2">
      <c r="B10621" s="25">
        <v>10391</v>
      </c>
      <c r="C10621" s="193">
        <v>0.12122154753841054</v>
      </c>
      <c r="D10621" s="19"/>
      <c r="E10621" s="19">
        <v>0.22332937251551332</v>
      </c>
      <c r="F10621" s="19"/>
      <c r="G10621" s="19">
        <v>0.55035949554903185</v>
      </c>
      <c r="H10621" s="19"/>
      <c r="I10621" s="19"/>
      <c r="J10621" s="19">
        <v>0.27124197013363538</v>
      </c>
      <c r="K10621" s="19"/>
      <c r="L10621" s="19">
        <v>0.30471264960095451</v>
      </c>
      <c r="M10621" s="19"/>
      <c r="N10621" s="19">
        <v>0.68495916491904352</v>
      </c>
      <c r="O10621" s="19">
        <v>0.14859484795745612</v>
      </c>
      <c r="P10621" s="50"/>
      <c r="R10621" s="9" t="s">
        <v>0</v>
      </c>
    </row>
    <row r="10622" spans="2:18" x14ac:dyDescent="0.2">
      <c r="B10622" s="25">
        <v>10392</v>
      </c>
      <c r="C10622" s="193"/>
      <c r="D10622" s="19">
        <v>1.0451970391209369</v>
      </c>
      <c r="E10622" s="19"/>
      <c r="F10622" s="19">
        <v>1.0912946904510854</v>
      </c>
      <c r="G10622" s="19"/>
      <c r="H10622" s="19">
        <v>0.85422971874732123</v>
      </c>
      <c r="I10622" s="19">
        <v>1.815270189941014E-2</v>
      </c>
      <c r="J10622" s="19"/>
      <c r="K10622" s="19"/>
      <c r="L10622" s="19">
        <v>0.81055287787907992</v>
      </c>
      <c r="M10622" s="19"/>
      <c r="N10622" s="19">
        <v>1.2546838794813897</v>
      </c>
      <c r="O10622" s="19"/>
      <c r="P10622" s="50">
        <v>0.47386643471092266</v>
      </c>
      <c r="R10622" s="9" t="s">
        <v>0</v>
      </c>
    </row>
    <row r="10623" spans="2:18" x14ac:dyDescent="0.2">
      <c r="B10623" s="25">
        <v>10393</v>
      </c>
      <c r="C10623" s="193"/>
      <c r="D10623" s="19">
        <v>0.82314807551282887</v>
      </c>
      <c r="E10623" s="19"/>
      <c r="F10623" s="19">
        <v>1.1357644551968669</v>
      </c>
      <c r="G10623" s="19"/>
      <c r="H10623" s="19">
        <v>1.0076709552635794</v>
      </c>
      <c r="I10623" s="19"/>
      <c r="J10623" s="19">
        <v>0.69103273967517387</v>
      </c>
      <c r="K10623" s="19"/>
      <c r="L10623" s="19">
        <v>0.90901699662373081</v>
      </c>
      <c r="M10623" s="19"/>
      <c r="N10623" s="19">
        <v>0.30429271586693118</v>
      </c>
      <c r="O10623" s="19"/>
      <c r="P10623" s="50">
        <v>1.1775652458623964</v>
      </c>
      <c r="R10623" s="9" t="s">
        <v>0</v>
      </c>
    </row>
    <row r="10624" spans="2:18" x14ac:dyDescent="0.2">
      <c r="B10624" s="25">
        <v>10394</v>
      </c>
      <c r="C10624" s="193"/>
      <c r="D10624" s="19">
        <v>0.11263538924666976</v>
      </c>
      <c r="E10624" s="19"/>
      <c r="F10624" s="19">
        <v>6.5626966797635314E-2</v>
      </c>
      <c r="G10624" s="19">
        <v>0.7274932233153979</v>
      </c>
      <c r="H10624" s="19"/>
      <c r="I10624" s="19">
        <v>4.359773080089438E-2</v>
      </c>
      <c r="J10624" s="19"/>
      <c r="K10624" s="19"/>
      <c r="L10624" s="19">
        <v>0.79458427710772683</v>
      </c>
      <c r="M10624" s="19"/>
      <c r="N10624" s="19">
        <v>0.11400098840487322</v>
      </c>
      <c r="O10624" s="19">
        <v>0.60014201607893747</v>
      </c>
      <c r="P10624" s="50"/>
      <c r="R10624" s="9" t="s">
        <v>0</v>
      </c>
    </row>
    <row r="10625" spans="2:18" x14ac:dyDescent="0.2">
      <c r="B10625" s="25">
        <v>10395</v>
      </c>
      <c r="C10625" s="193">
        <v>0.16874867255649983</v>
      </c>
      <c r="D10625" s="19"/>
      <c r="E10625" s="19"/>
      <c r="F10625" s="19">
        <v>0.11278827023085074</v>
      </c>
      <c r="G10625" s="19"/>
      <c r="H10625" s="19">
        <v>7.6589937815020784E-2</v>
      </c>
      <c r="I10625" s="19">
        <v>1.2390437611617942</v>
      </c>
      <c r="J10625" s="19"/>
      <c r="K10625" s="19">
        <v>1.7422481696533731</v>
      </c>
      <c r="L10625" s="19"/>
      <c r="M10625" s="19">
        <v>0.19355117269729191</v>
      </c>
      <c r="N10625" s="19"/>
      <c r="O10625" s="19">
        <v>2.6667518577314586E-2</v>
      </c>
      <c r="P10625" s="50"/>
      <c r="R10625" s="9" t="s">
        <v>0</v>
      </c>
    </row>
    <row r="10626" spans="2:18" x14ac:dyDescent="0.2">
      <c r="B10626" s="25">
        <v>10396</v>
      </c>
      <c r="C10626" s="193">
        <v>0.2563462160046448</v>
      </c>
      <c r="D10626" s="19"/>
      <c r="E10626" s="19">
        <v>9.9913234135918419E-2</v>
      </c>
      <c r="F10626" s="19"/>
      <c r="G10626" s="19">
        <v>1.3123615517008376</v>
      </c>
      <c r="H10626" s="19"/>
      <c r="I10626" s="19">
        <v>0.58321411389472877</v>
      </c>
      <c r="J10626" s="19"/>
      <c r="K10626" s="19"/>
      <c r="L10626" s="19">
        <v>0.43778438117339452</v>
      </c>
      <c r="M10626" s="19">
        <v>0.80116280032458631</v>
      </c>
      <c r="N10626" s="19"/>
      <c r="O10626" s="19">
        <v>4.9636948168036904E-2</v>
      </c>
      <c r="P10626" s="50"/>
      <c r="R10626" s="9" t="s">
        <v>0</v>
      </c>
    </row>
    <row r="10627" spans="2:18" x14ac:dyDescent="0.2">
      <c r="B10627" s="25">
        <v>10397</v>
      </c>
      <c r="C10627" s="193">
        <v>0.8864812537428497</v>
      </c>
      <c r="D10627" s="19"/>
      <c r="E10627" s="19">
        <v>0.15338099961292467</v>
      </c>
      <c r="F10627" s="19"/>
      <c r="G10627" s="19">
        <v>0.84584604899467997</v>
      </c>
      <c r="H10627" s="19"/>
      <c r="I10627" s="19">
        <v>0.3473807826072281</v>
      </c>
      <c r="J10627" s="19"/>
      <c r="K10627" s="19">
        <v>1.2396038295716565</v>
      </c>
      <c r="L10627" s="19"/>
      <c r="M10627" s="19">
        <v>0.49911221451152432</v>
      </c>
      <c r="N10627" s="19"/>
      <c r="O10627" s="19">
        <v>0.69090829635606932</v>
      </c>
      <c r="P10627" s="50"/>
      <c r="R10627" s="9" t="s">
        <v>0</v>
      </c>
    </row>
    <row r="10628" spans="2:18" x14ac:dyDescent="0.2">
      <c r="B10628" s="25">
        <v>10398</v>
      </c>
      <c r="C10628" s="193"/>
      <c r="D10628" s="19">
        <v>0.13300720009809311</v>
      </c>
      <c r="E10628" s="19">
        <v>0.31261378700783488</v>
      </c>
      <c r="F10628" s="19"/>
      <c r="G10628" s="19">
        <v>1.094567904317727</v>
      </c>
      <c r="H10628" s="19"/>
      <c r="I10628" s="19">
        <v>1.9978047567269239</v>
      </c>
      <c r="J10628" s="19"/>
      <c r="K10628" s="19">
        <v>0.18892260228934515</v>
      </c>
      <c r="L10628" s="19"/>
      <c r="M10628" s="19">
        <v>0.27129400818140881</v>
      </c>
      <c r="N10628" s="19"/>
      <c r="O10628" s="19"/>
      <c r="P10628" s="50">
        <v>6.1954761458621506E-2</v>
      </c>
      <c r="R10628" s="9" t="s">
        <v>0</v>
      </c>
    </row>
    <row r="10629" spans="2:18" x14ac:dyDescent="0.2">
      <c r="B10629" s="25">
        <v>10399</v>
      </c>
      <c r="C10629" s="193"/>
      <c r="D10629" s="19">
        <v>0.58813315880514461</v>
      </c>
      <c r="E10629" s="19">
        <v>0.30059165744926686</v>
      </c>
      <c r="F10629" s="19"/>
      <c r="G10629" s="19"/>
      <c r="H10629" s="19">
        <v>0.58073579910331441</v>
      </c>
      <c r="I10629" s="19">
        <v>0.24642465706545522</v>
      </c>
      <c r="J10629" s="19"/>
      <c r="K10629" s="19"/>
      <c r="L10629" s="19">
        <v>0.87096469606104132</v>
      </c>
      <c r="M10629" s="19">
        <v>7.6651555975847385E-2</v>
      </c>
      <c r="N10629" s="19"/>
      <c r="O10629" s="19">
        <v>1.2434662791682869</v>
      </c>
      <c r="P10629" s="50"/>
      <c r="R10629" s="9" t="s">
        <v>0</v>
      </c>
    </row>
    <row r="10630" spans="2:18" x14ac:dyDescent="0.2">
      <c r="B10630" s="25">
        <v>10400</v>
      </c>
      <c r="C10630" s="193">
        <v>0.1120878371933697</v>
      </c>
      <c r="D10630" s="19"/>
      <c r="E10630" s="19"/>
      <c r="F10630" s="19">
        <v>4.5932049413084999E-2</v>
      </c>
      <c r="G10630" s="19">
        <v>0.30347802684197139</v>
      </c>
      <c r="H10630" s="19"/>
      <c r="I10630" s="19"/>
      <c r="J10630" s="19">
        <v>3.5759785810992463E-2</v>
      </c>
      <c r="K10630" s="19">
        <v>0.55080402653079985</v>
      </c>
      <c r="L10630" s="19"/>
      <c r="M10630" s="19">
        <v>0.38934111828671364</v>
      </c>
      <c r="N10630" s="19"/>
      <c r="O10630" s="19">
        <v>0.37105493316913485</v>
      </c>
      <c r="P10630" s="50"/>
      <c r="R10630" s="9" t="s">
        <v>0</v>
      </c>
    </row>
    <row r="10631" spans="2:18" x14ac:dyDescent="0.2">
      <c r="B10631" s="25">
        <v>10401</v>
      </c>
      <c r="C10631" s="193"/>
      <c r="D10631" s="19">
        <v>0.29339294873882649</v>
      </c>
      <c r="E10631" s="19"/>
      <c r="F10631" s="19">
        <v>0.76962190440910394</v>
      </c>
      <c r="G10631" s="19">
        <v>0.44057206123483689</v>
      </c>
      <c r="H10631" s="19"/>
      <c r="I10631" s="19"/>
      <c r="J10631" s="19">
        <v>0.64842249224366733</v>
      </c>
      <c r="K10631" s="19">
        <v>6.5157218907620551E-2</v>
      </c>
      <c r="L10631" s="19"/>
      <c r="M10631" s="19"/>
      <c r="N10631" s="19">
        <v>7.8059629824536111E-2</v>
      </c>
      <c r="O10631" s="19">
        <v>1.1172840188705286E-2</v>
      </c>
      <c r="P10631" s="50"/>
      <c r="R10631" s="9" t="s">
        <v>0</v>
      </c>
    </row>
    <row r="10632" spans="2:18" x14ac:dyDescent="0.2">
      <c r="B10632" s="25">
        <v>10402</v>
      </c>
      <c r="C10632" s="193">
        <v>0.85915847616753338</v>
      </c>
      <c r="D10632" s="19"/>
      <c r="E10632" s="19">
        <v>0.60473076950651783</v>
      </c>
      <c r="F10632" s="19"/>
      <c r="G10632" s="19"/>
      <c r="H10632" s="19">
        <v>0.17720489058463226</v>
      </c>
      <c r="I10632" s="19">
        <v>1.5666345591403279</v>
      </c>
      <c r="J10632" s="19"/>
      <c r="K10632" s="19">
        <v>0.58848239319984252</v>
      </c>
      <c r="L10632" s="19"/>
      <c r="M10632" s="19">
        <v>0.69922525542473002</v>
      </c>
      <c r="N10632" s="19"/>
      <c r="O10632" s="19">
        <v>0.32330308068381597</v>
      </c>
      <c r="P10632" s="50"/>
      <c r="R10632" s="9" t="s">
        <v>0</v>
      </c>
    </row>
    <row r="10633" spans="2:18" x14ac:dyDescent="0.2">
      <c r="B10633" s="25">
        <v>10403</v>
      </c>
      <c r="C10633" s="193">
        <v>0.23817695263842892</v>
      </c>
      <c r="D10633" s="19"/>
      <c r="E10633" s="19">
        <v>1.1958544964269622</v>
      </c>
      <c r="F10633" s="19"/>
      <c r="G10633" s="19">
        <v>1.235619598094166</v>
      </c>
      <c r="H10633" s="19"/>
      <c r="I10633" s="19">
        <v>0.52601241146621469</v>
      </c>
      <c r="J10633" s="19"/>
      <c r="K10633" s="19"/>
      <c r="L10633" s="19">
        <v>3.1145032946575866E-2</v>
      </c>
      <c r="M10633" s="19">
        <v>0.49979735335552045</v>
      </c>
      <c r="N10633" s="19"/>
      <c r="O10633" s="19">
        <v>0.55027740292376537</v>
      </c>
      <c r="P10633" s="50"/>
      <c r="R10633" s="9" t="s">
        <v>0</v>
      </c>
    </row>
    <row r="10634" spans="2:18" x14ac:dyDescent="0.2">
      <c r="B10634" s="25">
        <v>10404</v>
      </c>
      <c r="C10634" s="193">
        <v>0.39631108384087399</v>
      </c>
      <c r="D10634" s="19"/>
      <c r="E10634" s="19">
        <v>1.3523218882177457</v>
      </c>
      <c r="F10634" s="19"/>
      <c r="G10634" s="19">
        <v>1.457420666258328</v>
      </c>
      <c r="H10634" s="19"/>
      <c r="I10634" s="19">
        <v>1.5970955845950421</v>
      </c>
      <c r="J10634" s="19"/>
      <c r="K10634" s="19">
        <v>1.1105145631951305</v>
      </c>
      <c r="L10634" s="19"/>
      <c r="M10634" s="19">
        <v>1.0907892044486354</v>
      </c>
      <c r="N10634" s="19"/>
      <c r="O10634" s="19">
        <v>0.380346330856487</v>
      </c>
      <c r="P10634" s="50"/>
      <c r="R10634" s="9" t="s">
        <v>0</v>
      </c>
    </row>
    <row r="10635" spans="2:18" x14ac:dyDescent="0.2">
      <c r="B10635" s="25">
        <v>10405</v>
      </c>
      <c r="C10635" s="193"/>
      <c r="D10635" s="19">
        <v>1.0354611664407984</v>
      </c>
      <c r="E10635" s="19"/>
      <c r="F10635" s="19">
        <v>1.3565530169796636</v>
      </c>
      <c r="G10635" s="19"/>
      <c r="H10635" s="19">
        <v>0.46255981883239877</v>
      </c>
      <c r="I10635" s="19"/>
      <c r="J10635" s="19">
        <v>1.1918533619191227</v>
      </c>
      <c r="K10635" s="19"/>
      <c r="L10635" s="19">
        <v>1.3864167883560079</v>
      </c>
      <c r="M10635" s="19"/>
      <c r="N10635" s="19">
        <v>1.3541550035243672</v>
      </c>
      <c r="O10635" s="19"/>
      <c r="P10635" s="50">
        <v>0.83503781928836396</v>
      </c>
      <c r="R10635" s="9" t="s">
        <v>0</v>
      </c>
    </row>
    <row r="10636" spans="2:18" x14ac:dyDescent="0.2">
      <c r="B10636" s="25">
        <v>10406</v>
      </c>
      <c r="C10636" s="193">
        <v>0.18802947113051297</v>
      </c>
      <c r="D10636" s="19"/>
      <c r="E10636" s="19"/>
      <c r="F10636" s="19">
        <v>0.15865987162048678</v>
      </c>
      <c r="G10636" s="19"/>
      <c r="H10636" s="19">
        <v>0.21282467077623032</v>
      </c>
      <c r="I10636" s="19">
        <v>0.74578676304888714</v>
      </c>
      <c r="J10636" s="19"/>
      <c r="K10636" s="19">
        <v>1.4279998334698785</v>
      </c>
      <c r="L10636" s="19"/>
      <c r="M10636" s="19"/>
      <c r="N10636" s="19">
        <v>0.40525071371126825</v>
      </c>
      <c r="O10636" s="19">
        <v>1.1808330946942416</v>
      </c>
      <c r="P10636" s="50"/>
      <c r="R10636" s="9" t="s">
        <v>0</v>
      </c>
    </row>
    <row r="10637" spans="2:18" x14ac:dyDescent="0.2">
      <c r="B10637" s="25">
        <v>10407</v>
      </c>
      <c r="C10637" s="193"/>
      <c r="D10637" s="19">
        <v>0.68625412671624886</v>
      </c>
      <c r="E10637" s="19"/>
      <c r="F10637" s="19">
        <v>4.4786252749516524E-2</v>
      </c>
      <c r="G10637" s="19"/>
      <c r="H10637" s="19">
        <v>0.70943595511112711</v>
      </c>
      <c r="I10637" s="19">
        <v>8.8373266731496258E-2</v>
      </c>
      <c r="J10637" s="19"/>
      <c r="K10637" s="19"/>
      <c r="L10637" s="19">
        <v>0.70655974393079213</v>
      </c>
      <c r="M10637" s="19">
        <v>0.24883979499357808</v>
      </c>
      <c r="N10637" s="19"/>
      <c r="O10637" s="19"/>
      <c r="P10637" s="50">
        <v>0.15984626745368327</v>
      </c>
      <c r="R10637" s="9" t="s">
        <v>0</v>
      </c>
    </row>
    <row r="10638" spans="2:18" x14ac:dyDescent="0.2">
      <c r="B10638" s="25">
        <v>10408</v>
      </c>
      <c r="C10638" s="193">
        <v>0.96550713402417887</v>
      </c>
      <c r="D10638" s="19"/>
      <c r="E10638" s="19">
        <v>0.83060095253993982</v>
      </c>
      <c r="F10638" s="19"/>
      <c r="G10638" s="19">
        <v>1.0203311887288264</v>
      </c>
      <c r="H10638" s="19"/>
      <c r="I10638" s="19">
        <v>0.68879177167814409</v>
      </c>
      <c r="J10638" s="19"/>
      <c r="K10638" s="19">
        <v>1.6500761540115076</v>
      </c>
      <c r="L10638" s="19"/>
      <c r="M10638" s="19">
        <v>1.2429210283644434</v>
      </c>
      <c r="N10638" s="19"/>
      <c r="O10638" s="19">
        <v>1.477880849892202</v>
      </c>
      <c r="P10638" s="50"/>
      <c r="R10638" s="9" t="s">
        <v>0</v>
      </c>
    </row>
    <row r="10639" spans="2:18" x14ac:dyDescent="0.2">
      <c r="B10639" s="25">
        <v>10409</v>
      </c>
      <c r="C10639" s="193">
        <v>1.3749763253006129</v>
      </c>
      <c r="D10639" s="19"/>
      <c r="E10639" s="19">
        <v>0.31712058776041446</v>
      </c>
      <c r="F10639" s="19"/>
      <c r="G10639" s="19">
        <v>0.40340988343168349</v>
      </c>
      <c r="H10639" s="19"/>
      <c r="I10639" s="19">
        <v>1.3300971303069016</v>
      </c>
      <c r="J10639" s="19"/>
      <c r="K10639" s="19">
        <v>0.43609177276806299</v>
      </c>
      <c r="L10639" s="19"/>
      <c r="M10639" s="19">
        <v>0.44765629398728302</v>
      </c>
      <c r="N10639" s="19"/>
      <c r="O10639" s="19">
        <v>0.96704735691271992</v>
      </c>
      <c r="P10639" s="50"/>
      <c r="R10639" s="9" t="s">
        <v>0</v>
      </c>
    </row>
    <row r="10640" spans="2:18" x14ac:dyDescent="0.2">
      <c r="B10640" s="25">
        <v>10410</v>
      </c>
      <c r="C10640" s="193"/>
      <c r="D10640" s="19">
        <v>2.5379900507274442</v>
      </c>
      <c r="E10640" s="19"/>
      <c r="F10640" s="19">
        <v>1.5398016096875753</v>
      </c>
      <c r="G10640" s="19"/>
      <c r="H10640" s="19">
        <v>1.7994474821455888</v>
      </c>
      <c r="I10640" s="19"/>
      <c r="J10640" s="19">
        <v>1.9015330187631192</v>
      </c>
      <c r="K10640" s="19"/>
      <c r="L10640" s="19">
        <v>1.0267491766670902</v>
      </c>
      <c r="M10640" s="19"/>
      <c r="N10640" s="19">
        <v>1.0568725455420409</v>
      </c>
      <c r="O10640" s="19"/>
      <c r="P10640" s="50">
        <v>1.9330766325137834</v>
      </c>
      <c r="R10640" s="9" t="s">
        <v>0</v>
      </c>
    </row>
    <row r="10641" spans="2:18" x14ac:dyDescent="0.2">
      <c r="B10641" s="25">
        <v>10411</v>
      </c>
      <c r="C10641" s="193"/>
      <c r="D10641" s="19">
        <v>1.1400109073233995</v>
      </c>
      <c r="E10641" s="19">
        <v>0.2022802891069059</v>
      </c>
      <c r="F10641" s="19"/>
      <c r="G10641" s="19"/>
      <c r="H10641" s="19">
        <v>2.0071800616273356</v>
      </c>
      <c r="I10641" s="19">
        <v>0.41607525451756833</v>
      </c>
      <c r="J10641" s="19"/>
      <c r="K10641" s="19"/>
      <c r="L10641" s="19">
        <v>0.76125714220611007</v>
      </c>
      <c r="M10641" s="19"/>
      <c r="N10641" s="19">
        <v>0.22805351485542902</v>
      </c>
      <c r="O10641" s="19"/>
      <c r="P10641" s="50">
        <v>0.61907730223174995</v>
      </c>
      <c r="R10641" s="9" t="s">
        <v>0</v>
      </c>
    </row>
    <row r="10642" spans="2:18" x14ac:dyDescent="0.2">
      <c r="B10642" s="25">
        <v>10412</v>
      </c>
      <c r="C10642" s="193">
        <v>0.30708651240074875</v>
      </c>
      <c r="D10642" s="19"/>
      <c r="E10642" s="19">
        <v>0.25690665321778899</v>
      </c>
      <c r="F10642" s="19"/>
      <c r="G10642" s="19">
        <v>0.64459249540102381</v>
      </c>
      <c r="H10642" s="19"/>
      <c r="I10642" s="19">
        <v>0.23997669742559427</v>
      </c>
      <c r="J10642" s="19"/>
      <c r="K10642" s="19">
        <v>0.57976130167640483</v>
      </c>
      <c r="L10642" s="19"/>
      <c r="M10642" s="19">
        <v>0.64556137764169907</v>
      </c>
      <c r="N10642" s="19"/>
      <c r="O10642" s="19">
        <v>0.16292693766645641</v>
      </c>
      <c r="P10642" s="50"/>
      <c r="R10642" s="9" t="s">
        <v>0</v>
      </c>
    </row>
    <row r="10643" spans="2:18" x14ac:dyDescent="0.2">
      <c r="B10643" s="25">
        <v>10413</v>
      </c>
      <c r="C10643" s="193">
        <v>1.699549617916736</v>
      </c>
      <c r="D10643" s="19"/>
      <c r="E10643" s="19">
        <v>0.59598158588607963</v>
      </c>
      <c r="F10643" s="19"/>
      <c r="G10643" s="19">
        <v>1.1099962681455642</v>
      </c>
      <c r="H10643" s="19"/>
      <c r="I10643" s="19">
        <v>1.5528746002993901</v>
      </c>
      <c r="J10643" s="19"/>
      <c r="K10643" s="19">
        <v>1.0814257367629199</v>
      </c>
      <c r="L10643" s="19"/>
      <c r="M10643" s="19">
        <v>0.84989176811541367</v>
      </c>
      <c r="N10643" s="19"/>
      <c r="O10643" s="19">
        <v>1.0199120709320355</v>
      </c>
      <c r="P10643" s="50"/>
      <c r="R10643" s="9" t="s">
        <v>0</v>
      </c>
    </row>
    <row r="10644" spans="2:18" x14ac:dyDescent="0.2">
      <c r="B10644" s="25">
        <v>10414</v>
      </c>
      <c r="C10644" s="193">
        <v>7.2402888692880321E-2</v>
      </c>
      <c r="D10644" s="19"/>
      <c r="E10644" s="19">
        <v>0.3337829371409281</v>
      </c>
      <c r="F10644" s="19"/>
      <c r="G10644" s="19">
        <v>0.32221718647194775</v>
      </c>
      <c r="H10644" s="19"/>
      <c r="I10644" s="19">
        <v>0.27105946218868721</v>
      </c>
      <c r="J10644" s="19"/>
      <c r="K10644" s="19">
        <v>0.47173090955812397</v>
      </c>
      <c r="L10644" s="19"/>
      <c r="M10644" s="19">
        <v>2.3706598421178983E-2</v>
      </c>
      <c r="N10644" s="19"/>
      <c r="O10644" s="19"/>
      <c r="P10644" s="50">
        <v>0.68283988073365931</v>
      </c>
      <c r="R10644" s="9" t="s">
        <v>0</v>
      </c>
    </row>
    <row r="10645" spans="2:18" x14ac:dyDescent="0.2">
      <c r="B10645" s="25">
        <v>10415</v>
      </c>
      <c r="C10645" s="193"/>
      <c r="D10645" s="19">
        <v>0.77417016735110078</v>
      </c>
      <c r="E10645" s="19"/>
      <c r="F10645" s="19">
        <v>1.0264995727113089</v>
      </c>
      <c r="G10645" s="19"/>
      <c r="H10645" s="19">
        <v>0.11764716618857497</v>
      </c>
      <c r="I10645" s="19"/>
      <c r="J10645" s="19">
        <v>0.23878558987421486</v>
      </c>
      <c r="K10645" s="19"/>
      <c r="L10645" s="19">
        <v>1.2290365271246841</v>
      </c>
      <c r="M10645" s="19"/>
      <c r="N10645" s="19">
        <v>0.34589326159491579</v>
      </c>
      <c r="O10645" s="19">
        <v>0.47595542966241167</v>
      </c>
      <c r="P10645" s="50"/>
      <c r="R10645" s="9" t="s">
        <v>0</v>
      </c>
    </row>
    <row r="10646" spans="2:18" x14ac:dyDescent="0.2">
      <c r="B10646" s="25">
        <v>10416</v>
      </c>
      <c r="C10646" s="193">
        <v>0.13853821749317136</v>
      </c>
      <c r="D10646" s="19"/>
      <c r="E10646" s="19">
        <v>3.8935891245618512E-2</v>
      </c>
      <c r="F10646" s="19"/>
      <c r="G10646" s="19"/>
      <c r="H10646" s="19">
        <v>0.28991751014916939</v>
      </c>
      <c r="I10646" s="19">
        <v>0.10567350693129215</v>
      </c>
      <c r="J10646" s="19"/>
      <c r="K10646" s="19"/>
      <c r="L10646" s="19">
        <v>0.10474929311459263</v>
      </c>
      <c r="M10646" s="19"/>
      <c r="N10646" s="19">
        <v>0.42340009029393377</v>
      </c>
      <c r="O10646" s="19"/>
      <c r="P10646" s="50">
        <v>0.23151397804391413</v>
      </c>
      <c r="R10646" s="9" t="s">
        <v>0</v>
      </c>
    </row>
    <row r="10647" spans="2:18" x14ac:dyDescent="0.2">
      <c r="B10647" s="25">
        <v>10417</v>
      </c>
      <c r="C10647" s="193"/>
      <c r="D10647" s="19">
        <v>0.2068720340422408</v>
      </c>
      <c r="E10647" s="19"/>
      <c r="F10647" s="19">
        <v>0.41884109076960868</v>
      </c>
      <c r="G10647" s="19"/>
      <c r="H10647" s="19">
        <v>0.12781707123917746</v>
      </c>
      <c r="I10647" s="19">
        <v>0.48693276142297032</v>
      </c>
      <c r="J10647" s="19"/>
      <c r="K10647" s="19"/>
      <c r="L10647" s="19">
        <v>0.54686476552998575</v>
      </c>
      <c r="M10647" s="19">
        <v>0.65147557845034587</v>
      </c>
      <c r="N10647" s="19"/>
      <c r="O10647" s="19"/>
      <c r="P10647" s="50">
        <v>0.20293254199610228</v>
      </c>
      <c r="R10647" s="9" t="s">
        <v>0</v>
      </c>
    </row>
    <row r="10648" spans="2:18" x14ac:dyDescent="0.2">
      <c r="B10648" s="25">
        <v>10418</v>
      </c>
      <c r="C10648" s="193"/>
      <c r="D10648" s="19">
        <v>1.1364918535365847</v>
      </c>
      <c r="E10648" s="19"/>
      <c r="F10648" s="19">
        <v>1.1625390007951952</v>
      </c>
      <c r="G10648" s="19"/>
      <c r="H10648" s="19">
        <v>1.2542008731741037</v>
      </c>
      <c r="I10648" s="19"/>
      <c r="J10648" s="19">
        <v>1.4765921080651039</v>
      </c>
      <c r="K10648" s="19"/>
      <c r="L10648" s="19">
        <v>1.3545277434037077</v>
      </c>
      <c r="M10648" s="19"/>
      <c r="N10648" s="19">
        <v>1.232979773685698</v>
      </c>
      <c r="O10648" s="19"/>
      <c r="P10648" s="50">
        <v>0.14307880810930748</v>
      </c>
      <c r="R10648" s="9" t="s">
        <v>0</v>
      </c>
    </row>
    <row r="10649" spans="2:18" x14ac:dyDescent="0.2">
      <c r="B10649" s="25">
        <v>10419</v>
      </c>
      <c r="C10649" s="193"/>
      <c r="D10649" s="19">
        <v>7.956191231460373E-2</v>
      </c>
      <c r="E10649" s="19"/>
      <c r="F10649" s="19">
        <v>2.551715780909064E-2</v>
      </c>
      <c r="G10649" s="19">
        <v>0.20271209112351393</v>
      </c>
      <c r="H10649" s="19"/>
      <c r="I10649" s="19"/>
      <c r="J10649" s="19">
        <v>0.31730922726790711</v>
      </c>
      <c r="K10649" s="19"/>
      <c r="L10649" s="19">
        <v>5.1345165053463003E-2</v>
      </c>
      <c r="M10649" s="19"/>
      <c r="N10649" s="19">
        <v>0.26765368568578285</v>
      </c>
      <c r="O10649" s="19"/>
      <c r="P10649" s="50">
        <v>0.15707660227255879</v>
      </c>
      <c r="R10649" s="9" t="s">
        <v>0</v>
      </c>
    </row>
    <row r="10650" spans="2:18" x14ac:dyDescent="0.2">
      <c r="B10650" s="25">
        <v>10420</v>
      </c>
      <c r="C10650" s="193">
        <v>1.2667284595311368</v>
      </c>
      <c r="D10650" s="19"/>
      <c r="E10650" s="19">
        <v>1.6852569747637627</v>
      </c>
      <c r="F10650" s="19"/>
      <c r="G10650" s="19">
        <v>1.496736209343009</v>
      </c>
      <c r="H10650" s="19"/>
      <c r="I10650" s="19">
        <v>1.0032632154581316</v>
      </c>
      <c r="J10650" s="19"/>
      <c r="K10650" s="19">
        <v>1.1430359852773722</v>
      </c>
      <c r="L10650" s="19"/>
      <c r="M10650" s="19">
        <v>0.69323915060693164</v>
      </c>
      <c r="N10650" s="19"/>
      <c r="O10650" s="19">
        <v>1.1867534714059924</v>
      </c>
      <c r="P10650" s="50"/>
      <c r="R10650" s="9" t="s">
        <v>0</v>
      </c>
    </row>
    <row r="10651" spans="2:18" x14ac:dyDescent="0.2">
      <c r="B10651" s="25">
        <v>10421</v>
      </c>
      <c r="C10651" s="193">
        <v>2.3686118027352325</v>
      </c>
      <c r="D10651" s="19"/>
      <c r="E10651" s="19">
        <v>1.5911976962789975</v>
      </c>
      <c r="F10651" s="19"/>
      <c r="G10651" s="19">
        <v>2.7364846479806384</v>
      </c>
      <c r="H10651" s="19"/>
      <c r="I10651" s="19">
        <v>1.4462123421937478</v>
      </c>
      <c r="J10651" s="19"/>
      <c r="K10651" s="19">
        <v>1.9431002327235414</v>
      </c>
      <c r="L10651" s="19"/>
      <c r="M10651" s="19">
        <v>1.1440363507744016</v>
      </c>
      <c r="N10651" s="19"/>
      <c r="O10651" s="19">
        <v>2.8167223357186328</v>
      </c>
      <c r="P10651" s="50"/>
      <c r="R10651" s="9" t="s">
        <v>0</v>
      </c>
    </row>
    <row r="10652" spans="2:18" x14ac:dyDescent="0.2">
      <c r="B10652" s="25">
        <v>10422</v>
      </c>
      <c r="C10652" s="193">
        <v>0.61243975224756508</v>
      </c>
      <c r="D10652" s="19"/>
      <c r="E10652" s="19">
        <v>0.65186587353083381</v>
      </c>
      <c r="F10652" s="19"/>
      <c r="G10652" s="19">
        <v>0.95789620889584115</v>
      </c>
      <c r="H10652" s="19"/>
      <c r="I10652" s="19">
        <v>0.92707604139422284</v>
      </c>
      <c r="J10652" s="19"/>
      <c r="K10652" s="19">
        <v>1.3402689125739242</v>
      </c>
      <c r="L10652" s="19"/>
      <c r="M10652" s="19">
        <v>1.5558112078710724</v>
      </c>
      <c r="N10652" s="19"/>
      <c r="O10652" s="19">
        <v>0.7095177484847689</v>
      </c>
      <c r="P10652" s="50"/>
      <c r="R10652" s="9" t="s">
        <v>0</v>
      </c>
    </row>
    <row r="10653" spans="2:18" x14ac:dyDescent="0.2">
      <c r="B10653" s="25">
        <v>10423</v>
      </c>
      <c r="C10653" s="193">
        <v>5.1300017412744023E-2</v>
      </c>
      <c r="D10653" s="19"/>
      <c r="E10653" s="19">
        <v>0.20422773030353139</v>
      </c>
      <c r="F10653" s="19"/>
      <c r="G10653" s="19">
        <v>6.7830366835448699E-2</v>
      </c>
      <c r="H10653" s="19"/>
      <c r="I10653" s="19"/>
      <c r="J10653" s="19">
        <v>4.7287532454840263E-2</v>
      </c>
      <c r="K10653" s="19">
        <v>0.54857740822599732</v>
      </c>
      <c r="L10653" s="19"/>
      <c r="M10653" s="19"/>
      <c r="N10653" s="19">
        <v>0.13787179368607053</v>
      </c>
      <c r="O10653" s="19"/>
      <c r="P10653" s="50">
        <v>9.7800627356332673E-2</v>
      </c>
      <c r="R10653" s="9" t="s">
        <v>0</v>
      </c>
    </row>
    <row r="10654" spans="2:18" x14ac:dyDescent="0.2">
      <c r="B10654" s="25">
        <v>10424</v>
      </c>
      <c r="C10654" s="193"/>
      <c r="D10654" s="19">
        <v>0.69775599439834046</v>
      </c>
      <c r="E10654" s="19">
        <v>0.42592676839180327</v>
      </c>
      <c r="F10654" s="19"/>
      <c r="G10654" s="19">
        <v>0.66491711733821457</v>
      </c>
      <c r="H10654" s="19"/>
      <c r="I10654" s="19"/>
      <c r="J10654" s="19">
        <v>0.7176768885493463</v>
      </c>
      <c r="K10654" s="19"/>
      <c r="L10654" s="19">
        <v>0.47659255789816091</v>
      </c>
      <c r="M10654" s="19">
        <v>1.0225399754514193</v>
      </c>
      <c r="N10654" s="19"/>
      <c r="O10654" s="19">
        <v>0.48981740485531011</v>
      </c>
      <c r="P10654" s="50"/>
      <c r="R10654" s="9" t="s">
        <v>0</v>
      </c>
    </row>
    <row r="10655" spans="2:18" x14ac:dyDescent="0.2">
      <c r="B10655" s="25">
        <v>10425</v>
      </c>
      <c r="C10655" s="193">
        <v>1.6162085932131889</v>
      </c>
      <c r="D10655" s="19"/>
      <c r="E10655" s="19">
        <v>1.6040789182870456</v>
      </c>
      <c r="F10655" s="19"/>
      <c r="G10655" s="19">
        <v>1.0830734837007074</v>
      </c>
      <c r="H10655" s="19"/>
      <c r="I10655" s="19">
        <v>0.97283061638701274</v>
      </c>
      <c r="J10655" s="19"/>
      <c r="K10655" s="19">
        <v>0.28046426041179173</v>
      </c>
      <c r="L10655" s="19"/>
      <c r="M10655" s="19">
        <v>1.170684269436669</v>
      </c>
      <c r="N10655" s="19"/>
      <c r="O10655" s="19">
        <v>1.2519824834955908</v>
      </c>
      <c r="P10655" s="50"/>
      <c r="R10655" s="9" t="s">
        <v>0</v>
      </c>
    </row>
    <row r="10656" spans="2:18" x14ac:dyDescent="0.2">
      <c r="B10656" s="25">
        <v>10426</v>
      </c>
      <c r="C10656" s="193"/>
      <c r="D10656" s="19">
        <v>0.51956095542901803</v>
      </c>
      <c r="E10656" s="19">
        <v>0.12881420217669984</v>
      </c>
      <c r="F10656" s="19"/>
      <c r="G10656" s="19"/>
      <c r="H10656" s="19">
        <v>0.5594022597356727</v>
      </c>
      <c r="I10656" s="19"/>
      <c r="J10656" s="19">
        <v>3.4169281357372613E-2</v>
      </c>
      <c r="K10656" s="19">
        <v>0.45946474039770219</v>
      </c>
      <c r="L10656" s="19"/>
      <c r="M10656" s="19"/>
      <c r="N10656" s="19">
        <v>2.0011541622344534E-2</v>
      </c>
      <c r="O10656" s="19"/>
      <c r="P10656" s="50">
        <v>9.5989807012746342E-2</v>
      </c>
      <c r="R10656" s="9" t="s">
        <v>0</v>
      </c>
    </row>
    <row r="10657" spans="2:18" x14ac:dyDescent="0.2">
      <c r="B10657" s="25">
        <v>10427</v>
      </c>
      <c r="C10657" s="193"/>
      <c r="D10657" s="19">
        <v>0.8918351309640089</v>
      </c>
      <c r="E10657" s="19"/>
      <c r="F10657" s="19">
        <v>0.58630312486172964</v>
      </c>
      <c r="G10657" s="19"/>
      <c r="H10657" s="19">
        <v>0.19280813064132377</v>
      </c>
      <c r="I10657" s="19"/>
      <c r="J10657" s="19">
        <v>1.3301340318998778</v>
      </c>
      <c r="K10657" s="19"/>
      <c r="L10657" s="19">
        <v>0.73596359012262869</v>
      </c>
      <c r="M10657" s="19"/>
      <c r="N10657" s="19">
        <v>0.54599708287714011</v>
      </c>
      <c r="O10657" s="19"/>
      <c r="P10657" s="50">
        <v>0.73183325602302174</v>
      </c>
      <c r="R10657" s="9" t="s">
        <v>0</v>
      </c>
    </row>
    <row r="10658" spans="2:18" x14ac:dyDescent="0.2">
      <c r="B10658" s="25">
        <v>10428</v>
      </c>
      <c r="C10658" s="193"/>
      <c r="D10658" s="19">
        <v>2.3946963367324367E-2</v>
      </c>
      <c r="E10658" s="19">
        <v>0.14095932937934255</v>
      </c>
      <c r="F10658" s="19"/>
      <c r="G10658" s="19"/>
      <c r="H10658" s="19">
        <v>0.76704487889607664</v>
      </c>
      <c r="I10658" s="19"/>
      <c r="J10658" s="19">
        <v>0.14242600773735553</v>
      </c>
      <c r="K10658" s="19"/>
      <c r="L10658" s="19">
        <v>0.2911366449434194</v>
      </c>
      <c r="M10658" s="19"/>
      <c r="N10658" s="19">
        <v>0.73494426222566611</v>
      </c>
      <c r="O10658" s="19"/>
      <c r="P10658" s="50">
        <v>4.9751366829513144E-2</v>
      </c>
      <c r="R10658" s="9" t="s">
        <v>0</v>
      </c>
    </row>
    <row r="10659" spans="2:18" x14ac:dyDescent="0.2">
      <c r="B10659" s="25">
        <v>10429</v>
      </c>
      <c r="C10659" s="193">
        <v>0.17068812128216718</v>
      </c>
      <c r="D10659" s="19"/>
      <c r="E10659" s="19">
        <v>1.1449357039081194</v>
      </c>
      <c r="F10659" s="19"/>
      <c r="G10659" s="19"/>
      <c r="H10659" s="19">
        <v>1.3744106202487357E-2</v>
      </c>
      <c r="I10659" s="19">
        <v>0.57850048957868538</v>
      </c>
      <c r="J10659" s="19"/>
      <c r="K10659" s="19">
        <v>1.1500668338629616</v>
      </c>
      <c r="L10659" s="19"/>
      <c r="M10659" s="19">
        <v>0.22379336590103441</v>
      </c>
      <c r="N10659" s="19"/>
      <c r="O10659" s="19">
        <v>9.7539729143661394E-2</v>
      </c>
      <c r="P10659" s="50"/>
      <c r="R10659" s="9" t="s">
        <v>0</v>
      </c>
    </row>
    <row r="10660" spans="2:18" x14ac:dyDescent="0.2">
      <c r="B10660" s="25">
        <v>10430</v>
      </c>
      <c r="C10660" s="193">
        <v>0.88385653170543577</v>
      </c>
      <c r="D10660" s="19"/>
      <c r="E10660" s="19">
        <v>0.21437010891099434</v>
      </c>
      <c r="F10660" s="19"/>
      <c r="G10660" s="19">
        <v>8.8187187022357866E-3</v>
      </c>
      <c r="H10660" s="19"/>
      <c r="I10660" s="19">
        <v>0.79732203542821656</v>
      </c>
      <c r="J10660" s="19"/>
      <c r="K10660" s="19">
        <v>0.67396779318561428</v>
      </c>
      <c r="L10660" s="19"/>
      <c r="M10660" s="19">
        <v>0.95670011509745068</v>
      </c>
      <c r="N10660" s="19"/>
      <c r="O10660" s="19">
        <v>1.0331304351044448</v>
      </c>
      <c r="P10660" s="50"/>
      <c r="R10660" s="9" t="s">
        <v>0</v>
      </c>
    </row>
    <row r="10661" spans="2:18" x14ac:dyDescent="0.2">
      <c r="B10661" s="25">
        <v>10431</v>
      </c>
      <c r="C10661" s="193"/>
      <c r="D10661" s="19">
        <v>0.53159104155700498</v>
      </c>
      <c r="E10661" s="19"/>
      <c r="F10661" s="19">
        <v>5.5713661755232647E-3</v>
      </c>
      <c r="G10661" s="19">
        <v>1.0116944042850216</v>
      </c>
      <c r="H10661" s="19"/>
      <c r="I10661" s="19"/>
      <c r="J10661" s="19">
        <v>0.16188541150327673</v>
      </c>
      <c r="K10661" s="19">
        <v>5.0948869040650553E-2</v>
      </c>
      <c r="L10661" s="19"/>
      <c r="M10661" s="19"/>
      <c r="N10661" s="19">
        <v>0.93748767146907186</v>
      </c>
      <c r="O10661" s="19">
        <v>0.57965749345113482</v>
      </c>
      <c r="P10661" s="50"/>
      <c r="R10661" s="9" t="s">
        <v>0</v>
      </c>
    </row>
    <row r="10662" spans="2:18" x14ac:dyDescent="0.2">
      <c r="B10662" s="25">
        <v>10432</v>
      </c>
      <c r="C10662" s="193"/>
      <c r="D10662" s="19">
        <v>0.62745143082781041</v>
      </c>
      <c r="E10662" s="19"/>
      <c r="F10662" s="19">
        <v>0.56418817516019704</v>
      </c>
      <c r="G10662" s="19"/>
      <c r="H10662" s="19">
        <v>0.59357622951244238</v>
      </c>
      <c r="I10662" s="19">
        <v>0.10881704511795727</v>
      </c>
      <c r="J10662" s="19"/>
      <c r="K10662" s="19"/>
      <c r="L10662" s="19">
        <v>1.0996744160166785</v>
      </c>
      <c r="M10662" s="19">
        <v>0.15338415744035996</v>
      </c>
      <c r="N10662" s="19"/>
      <c r="O10662" s="19">
        <v>3.4462328105124077E-2</v>
      </c>
      <c r="P10662" s="50"/>
      <c r="R10662" s="9" t="s">
        <v>0</v>
      </c>
    </row>
    <row r="10663" spans="2:18" x14ac:dyDescent="0.2">
      <c r="B10663" s="25">
        <v>10433</v>
      </c>
      <c r="C10663" s="193"/>
      <c r="D10663" s="19">
        <v>0.46217078729888206</v>
      </c>
      <c r="E10663" s="19"/>
      <c r="F10663" s="19">
        <v>3.0097793179376303E-2</v>
      </c>
      <c r="G10663" s="19"/>
      <c r="H10663" s="19">
        <v>1.4074484269306333</v>
      </c>
      <c r="I10663" s="19"/>
      <c r="J10663" s="19">
        <v>0.77588041779989481</v>
      </c>
      <c r="K10663" s="19">
        <v>0.16104355239948506</v>
      </c>
      <c r="L10663" s="19"/>
      <c r="M10663" s="19"/>
      <c r="N10663" s="19">
        <v>1.6783847659061326</v>
      </c>
      <c r="O10663" s="19"/>
      <c r="P10663" s="50">
        <v>0.92622002632523082</v>
      </c>
      <c r="R10663" s="9" t="s">
        <v>0</v>
      </c>
    </row>
    <row r="10664" spans="2:18" x14ac:dyDescent="0.2">
      <c r="B10664" s="25">
        <v>10434</v>
      </c>
      <c r="C10664" s="193">
        <v>0.80921133647486498</v>
      </c>
      <c r="D10664" s="19"/>
      <c r="E10664" s="19">
        <v>1.0708425634734255</v>
      </c>
      <c r="F10664" s="19"/>
      <c r="G10664" s="19">
        <v>0.37194908621172401</v>
      </c>
      <c r="H10664" s="19"/>
      <c r="I10664" s="19"/>
      <c r="J10664" s="19">
        <v>0.15606451239019317</v>
      </c>
      <c r="K10664" s="19">
        <v>0.36318405105762186</v>
      </c>
      <c r="L10664" s="19"/>
      <c r="M10664" s="19">
        <v>1.6434484672896015</v>
      </c>
      <c r="N10664" s="19"/>
      <c r="O10664" s="19">
        <v>0.7725574404590605</v>
      </c>
      <c r="P10664" s="50"/>
      <c r="R10664" s="9" t="s">
        <v>0</v>
      </c>
    </row>
    <row r="10665" spans="2:18" x14ac:dyDescent="0.2">
      <c r="B10665" s="25">
        <v>10435</v>
      </c>
      <c r="C10665" s="193">
        <v>2.229324387821856</v>
      </c>
      <c r="D10665" s="19"/>
      <c r="E10665" s="19">
        <v>1.0372060631719835</v>
      </c>
      <c r="F10665" s="19"/>
      <c r="G10665" s="19">
        <v>0.12301924109720079</v>
      </c>
      <c r="H10665" s="19"/>
      <c r="I10665" s="19">
        <v>1.3928724472192866</v>
      </c>
      <c r="J10665" s="19"/>
      <c r="K10665" s="19">
        <v>1.1901450129993147</v>
      </c>
      <c r="L10665" s="19"/>
      <c r="M10665" s="19">
        <v>1.5777653493341521</v>
      </c>
      <c r="N10665" s="19"/>
      <c r="O10665" s="19">
        <v>1.6197954124913241</v>
      </c>
      <c r="P10665" s="50"/>
      <c r="R10665" s="9" t="s">
        <v>0</v>
      </c>
    </row>
    <row r="10666" spans="2:18" x14ac:dyDescent="0.2">
      <c r="B10666" s="25">
        <v>10436</v>
      </c>
      <c r="C10666" s="193">
        <v>0.70803932563657501</v>
      </c>
      <c r="D10666" s="19"/>
      <c r="E10666" s="19">
        <v>0.28300594070633928</v>
      </c>
      <c r="F10666" s="19"/>
      <c r="G10666" s="19"/>
      <c r="H10666" s="19">
        <v>0.75298515378117858</v>
      </c>
      <c r="I10666" s="19"/>
      <c r="J10666" s="19">
        <v>0.52691761289258499</v>
      </c>
      <c r="K10666" s="19">
        <v>2.4522648538290882E-2</v>
      </c>
      <c r="L10666" s="19"/>
      <c r="M10666" s="19"/>
      <c r="N10666" s="19">
        <v>1.456679093799035</v>
      </c>
      <c r="O10666" s="19"/>
      <c r="P10666" s="50">
        <v>8.6771634154941532E-2</v>
      </c>
      <c r="R10666" s="9" t="s">
        <v>0</v>
      </c>
    </row>
    <row r="10667" spans="2:18" x14ac:dyDescent="0.2">
      <c r="B10667" s="25">
        <v>10437</v>
      </c>
      <c r="C10667" s="193">
        <v>0.29457321145327614</v>
      </c>
      <c r="D10667" s="19"/>
      <c r="E10667" s="19"/>
      <c r="F10667" s="19">
        <v>0.32305943694001427</v>
      </c>
      <c r="G10667" s="19"/>
      <c r="H10667" s="19">
        <v>0.397674626543083</v>
      </c>
      <c r="I10667" s="19"/>
      <c r="J10667" s="19">
        <v>1.192897596543006</v>
      </c>
      <c r="K10667" s="19"/>
      <c r="L10667" s="19">
        <v>0.40111644653418493</v>
      </c>
      <c r="M10667" s="19"/>
      <c r="N10667" s="19">
        <v>0.70864163847410344</v>
      </c>
      <c r="O10667" s="19"/>
      <c r="P10667" s="50">
        <v>1.5885489892838576</v>
      </c>
      <c r="R10667" s="9" t="s">
        <v>0</v>
      </c>
    </row>
    <row r="10668" spans="2:18" x14ac:dyDescent="0.2">
      <c r="B10668" s="25">
        <v>10438</v>
      </c>
      <c r="C10668" s="193"/>
      <c r="D10668" s="19">
        <v>0.60215704427540084</v>
      </c>
      <c r="E10668" s="19"/>
      <c r="F10668" s="19">
        <v>1.1569764955989719</v>
      </c>
      <c r="G10668" s="19"/>
      <c r="H10668" s="19">
        <v>0.41933440565989444</v>
      </c>
      <c r="I10668" s="19">
        <v>6.7014886781396193E-2</v>
      </c>
      <c r="J10668" s="19"/>
      <c r="K10668" s="19">
        <v>0.24859182085728451</v>
      </c>
      <c r="L10668" s="19"/>
      <c r="M10668" s="19"/>
      <c r="N10668" s="19">
        <v>0.39944107424789344</v>
      </c>
      <c r="O10668" s="19"/>
      <c r="P10668" s="50">
        <v>0.55569573752188473</v>
      </c>
      <c r="R10668" s="9" t="s">
        <v>0</v>
      </c>
    </row>
    <row r="10669" spans="2:18" x14ac:dyDescent="0.2">
      <c r="B10669" s="25">
        <v>10439</v>
      </c>
      <c r="C10669" s="193">
        <v>0.40597891122966967</v>
      </c>
      <c r="D10669" s="19"/>
      <c r="E10669" s="19"/>
      <c r="F10669" s="19">
        <v>0.1714977503959868</v>
      </c>
      <c r="G10669" s="19">
        <v>0.56563247244711201</v>
      </c>
      <c r="H10669" s="19"/>
      <c r="I10669" s="19">
        <v>0.35183344382844667</v>
      </c>
      <c r="J10669" s="19"/>
      <c r="K10669" s="19">
        <v>0.65040164811326973</v>
      </c>
      <c r="L10669" s="19"/>
      <c r="M10669" s="19">
        <v>4.8700479462068583E-2</v>
      </c>
      <c r="N10669" s="19"/>
      <c r="O10669" s="19">
        <v>0.73726150483051911</v>
      </c>
      <c r="P10669" s="50"/>
      <c r="R10669" s="9" t="s">
        <v>0</v>
      </c>
    </row>
    <row r="10670" spans="2:18" x14ac:dyDescent="0.2">
      <c r="B10670" s="25">
        <v>10440</v>
      </c>
      <c r="C10670" s="193">
        <v>1.1106598836223691</v>
      </c>
      <c r="D10670" s="19"/>
      <c r="E10670" s="19">
        <v>1.6208313038420583</v>
      </c>
      <c r="F10670" s="19"/>
      <c r="G10670" s="19">
        <v>1.2953810601625295</v>
      </c>
      <c r="H10670" s="19"/>
      <c r="I10670" s="19">
        <v>1.0623599924443381</v>
      </c>
      <c r="J10670" s="19"/>
      <c r="K10670" s="19">
        <v>1.2705333687381171</v>
      </c>
      <c r="L10670" s="19"/>
      <c r="M10670" s="19">
        <v>1.2435725273460649</v>
      </c>
      <c r="N10670" s="19"/>
      <c r="O10670" s="19">
        <v>1.2505578136322331</v>
      </c>
      <c r="P10670" s="50"/>
      <c r="R10670" s="9" t="s">
        <v>0</v>
      </c>
    </row>
    <row r="10671" spans="2:18" x14ac:dyDescent="0.2">
      <c r="B10671" s="25">
        <v>10441</v>
      </c>
      <c r="C10671" s="193"/>
      <c r="D10671" s="19">
        <v>0.29466998779265269</v>
      </c>
      <c r="E10671" s="19"/>
      <c r="F10671" s="19">
        <v>4.0283617681131111E-2</v>
      </c>
      <c r="G10671" s="19"/>
      <c r="H10671" s="19">
        <v>0.27386577405717355</v>
      </c>
      <c r="I10671" s="19"/>
      <c r="J10671" s="19">
        <v>0.69900343833093759</v>
      </c>
      <c r="K10671" s="19"/>
      <c r="L10671" s="19">
        <v>4.9519466082197636E-2</v>
      </c>
      <c r="M10671" s="19"/>
      <c r="N10671" s="19">
        <v>0.40471250580577212</v>
      </c>
      <c r="O10671" s="19">
        <v>0.13021773352213295</v>
      </c>
      <c r="P10671" s="50"/>
      <c r="R10671" s="9" t="s">
        <v>0</v>
      </c>
    </row>
    <row r="10672" spans="2:18" x14ac:dyDescent="0.2">
      <c r="B10672" s="25">
        <v>10442</v>
      </c>
      <c r="C10672" s="193"/>
      <c r="D10672" s="19">
        <v>8.9360863893580597E-2</v>
      </c>
      <c r="E10672" s="19">
        <v>6.5456303080324116E-2</v>
      </c>
      <c r="F10672" s="19"/>
      <c r="G10672" s="19">
        <v>0.91050737505628099</v>
      </c>
      <c r="H10672" s="19"/>
      <c r="I10672" s="19">
        <v>0.56922088132184745</v>
      </c>
      <c r="J10672" s="19"/>
      <c r="K10672" s="19"/>
      <c r="L10672" s="19">
        <v>0.27192020662189914</v>
      </c>
      <c r="M10672" s="19">
        <v>0.928780973281635</v>
      </c>
      <c r="N10672" s="19"/>
      <c r="O10672" s="19">
        <v>1.9120617686256456</v>
      </c>
      <c r="P10672" s="50"/>
      <c r="R10672" s="9" t="s">
        <v>0</v>
      </c>
    </row>
    <row r="10673" spans="2:18" x14ac:dyDescent="0.2">
      <c r="B10673" s="25">
        <v>10443</v>
      </c>
      <c r="C10673" s="193">
        <v>1.6741239623855433</v>
      </c>
      <c r="D10673" s="19"/>
      <c r="E10673" s="19">
        <v>1.7588894280293512</v>
      </c>
      <c r="F10673" s="19"/>
      <c r="G10673" s="19">
        <v>0.98402866385793908</v>
      </c>
      <c r="H10673" s="19"/>
      <c r="I10673" s="19">
        <v>2.47975752132059</v>
      </c>
      <c r="J10673" s="19"/>
      <c r="K10673" s="19">
        <v>1.7082261242820533</v>
      </c>
      <c r="L10673" s="19"/>
      <c r="M10673" s="19">
        <v>1.4803831734384387</v>
      </c>
      <c r="N10673" s="19"/>
      <c r="O10673" s="19">
        <v>1.0429487629314442</v>
      </c>
      <c r="P10673" s="50"/>
      <c r="R10673" s="9" t="s">
        <v>0</v>
      </c>
    </row>
    <row r="10674" spans="2:18" x14ac:dyDescent="0.2">
      <c r="B10674" s="25">
        <v>10444</v>
      </c>
      <c r="C10674" s="193">
        <v>7.9576306687934764E-2</v>
      </c>
      <c r="D10674" s="19"/>
      <c r="E10674" s="19">
        <v>6.7683803395978043E-2</v>
      </c>
      <c r="F10674" s="19"/>
      <c r="G10674" s="19"/>
      <c r="H10674" s="19">
        <v>0.11967959495666625</v>
      </c>
      <c r="I10674" s="19"/>
      <c r="J10674" s="19">
        <v>0.2499446218084336</v>
      </c>
      <c r="K10674" s="19"/>
      <c r="L10674" s="19">
        <v>0.50206091905216899</v>
      </c>
      <c r="M10674" s="19">
        <v>1.2339868708679477E-2</v>
      </c>
      <c r="N10674" s="19"/>
      <c r="O10674" s="19"/>
      <c r="P10674" s="50">
        <v>5.6364140557731472E-2</v>
      </c>
      <c r="R10674" s="9" t="s">
        <v>0</v>
      </c>
    </row>
    <row r="10675" spans="2:18" x14ac:dyDescent="0.2">
      <c r="B10675" s="25">
        <v>10445</v>
      </c>
      <c r="C10675" s="193"/>
      <c r="D10675" s="19">
        <v>0.55642361035054499</v>
      </c>
      <c r="E10675" s="19"/>
      <c r="F10675" s="19">
        <v>0.8339200936567126</v>
      </c>
      <c r="G10675" s="19"/>
      <c r="H10675" s="19">
        <v>0.60644590209322058</v>
      </c>
      <c r="I10675" s="19"/>
      <c r="J10675" s="19">
        <v>1.1769791774823335</v>
      </c>
      <c r="K10675" s="19"/>
      <c r="L10675" s="19">
        <v>0.84349570934952156</v>
      </c>
      <c r="M10675" s="19"/>
      <c r="N10675" s="19">
        <v>0.15290398794459678</v>
      </c>
      <c r="O10675" s="19"/>
      <c r="P10675" s="50">
        <v>1.3306944454280778</v>
      </c>
      <c r="R10675" s="9" t="s">
        <v>0</v>
      </c>
    </row>
    <row r="10676" spans="2:18" x14ac:dyDescent="0.2">
      <c r="B10676" s="25">
        <v>10446</v>
      </c>
      <c r="C10676" s="193">
        <v>5.5191475947296648E-2</v>
      </c>
      <c r="D10676" s="19"/>
      <c r="E10676" s="19"/>
      <c r="F10676" s="19">
        <v>0.53975235216506534</v>
      </c>
      <c r="G10676" s="19">
        <v>0.29290445248582081</v>
      </c>
      <c r="H10676" s="19"/>
      <c r="I10676" s="19"/>
      <c r="J10676" s="19">
        <v>0.67505621207675792</v>
      </c>
      <c r="K10676" s="19">
        <v>0.69280752161060566</v>
      </c>
      <c r="L10676" s="19"/>
      <c r="M10676" s="19">
        <v>8.5938951314780285E-2</v>
      </c>
      <c r="N10676" s="19"/>
      <c r="O10676" s="19"/>
      <c r="P10676" s="50">
        <v>0.36806016456598406</v>
      </c>
      <c r="R10676" s="9" t="s">
        <v>0</v>
      </c>
    </row>
    <row r="10677" spans="2:18" x14ac:dyDescent="0.2">
      <c r="B10677" s="25">
        <v>10447</v>
      </c>
      <c r="C10677" s="193">
        <v>1.2519277749609516</v>
      </c>
      <c r="D10677" s="19"/>
      <c r="E10677" s="19">
        <v>0.45423929000393132</v>
      </c>
      <c r="F10677" s="19"/>
      <c r="G10677" s="19">
        <v>0.30001675469310063</v>
      </c>
      <c r="H10677" s="19"/>
      <c r="I10677" s="19">
        <v>0.66747050773271244</v>
      </c>
      <c r="J10677" s="19"/>
      <c r="K10677" s="19">
        <v>0.82069780534782322</v>
      </c>
      <c r="L10677" s="19"/>
      <c r="M10677" s="19"/>
      <c r="N10677" s="19">
        <v>0.12158709883123854</v>
      </c>
      <c r="O10677" s="19">
        <v>1.2592925300606226</v>
      </c>
      <c r="P10677" s="50"/>
      <c r="R10677" s="9" t="s">
        <v>0</v>
      </c>
    </row>
    <row r="10678" spans="2:18" x14ac:dyDescent="0.2">
      <c r="B10678" s="25">
        <v>10448</v>
      </c>
      <c r="C10678" s="193">
        <v>1.2259606555745874</v>
      </c>
      <c r="D10678" s="19"/>
      <c r="E10678" s="19">
        <v>1.1829872438676807</v>
      </c>
      <c r="F10678" s="19"/>
      <c r="G10678" s="19">
        <v>0.59360340758398078</v>
      </c>
      <c r="H10678" s="19"/>
      <c r="I10678" s="19">
        <v>0.48112771867323167</v>
      </c>
      <c r="J10678" s="19"/>
      <c r="K10678" s="19">
        <v>1.1500929179443089</v>
      </c>
      <c r="L10678" s="19"/>
      <c r="M10678" s="19">
        <v>0.80617220276650747</v>
      </c>
      <c r="N10678" s="19"/>
      <c r="O10678" s="19">
        <v>1.1871941610343579</v>
      </c>
      <c r="P10678" s="50"/>
      <c r="R10678" s="9" t="s">
        <v>0</v>
      </c>
    </row>
    <row r="10679" spans="2:18" x14ac:dyDescent="0.2">
      <c r="B10679" s="25">
        <v>10449</v>
      </c>
      <c r="C10679" s="193">
        <v>0.10003018129877947</v>
      </c>
      <c r="D10679" s="19"/>
      <c r="E10679" s="19">
        <v>0.38690517812009256</v>
      </c>
      <c r="F10679" s="19"/>
      <c r="G10679" s="19">
        <v>0.10574735122204189</v>
      </c>
      <c r="H10679" s="19"/>
      <c r="I10679" s="19">
        <v>1.061764330134862</v>
      </c>
      <c r="J10679" s="19"/>
      <c r="K10679" s="19"/>
      <c r="L10679" s="19">
        <v>0.30074495404798468</v>
      </c>
      <c r="M10679" s="19"/>
      <c r="N10679" s="19">
        <v>0.28607174647861683</v>
      </c>
      <c r="O10679" s="19"/>
      <c r="P10679" s="50">
        <v>0.26215055930128706</v>
      </c>
      <c r="R10679" s="9" t="s">
        <v>0</v>
      </c>
    </row>
    <row r="10680" spans="2:18" x14ac:dyDescent="0.2">
      <c r="B10680" s="25">
        <v>10450</v>
      </c>
      <c r="C10680" s="193">
        <v>1.4306665493332071</v>
      </c>
      <c r="D10680" s="19"/>
      <c r="E10680" s="19">
        <v>1.5460395041479775</v>
      </c>
      <c r="F10680" s="19"/>
      <c r="G10680" s="19">
        <v>1.5611451402906253</v>
      </c>
      <c r="H10680" s="19"/>
      <c r="I10680" s="19">
        <v>0.82319238590341448</v>
      </c>
      <c r="J10680" s="19"/>
      <c r="K10680" s="19">
        <v>2.1931180135639696</v>
      </c>
      <c r="L10680" s="19"/>
      <c r="M10680" s="19">
        <v>0.71656521295233566</v>
      </c>
      <c r="N10680" s="19"/>
      <c r="O10680" s="19">
        <v>2.6456362003055167</v>
      </c>
      <c r="P10680" s="50"/>
      <c r="R10680" s="9" t="s">
        <v>0</v>
      </c>
    </row>
    <row r="10681" spans="2:18" x14ac:dyDescent="0.2">
      <c r="B10681" s="25">
        <v>10451</v>
      </c>
      <c r="C10681" s="193">
        <v>1.284616941589747</v>
      </c>
      <c r="D10681" s="19"/>
      <c r="E10681" s="19"/>
      <c r="F10681" s="19">
        <v>0.20216880470327439</v>
      </c>
      <c r="G10681" s="19"/>
      <c r="H10681" s="19">
        <v>0.58411501014643386</v>
      </c>
      <c r="I10681" s="19">
        <v>3.5189395732049024E-3</v>
      </c>
      <c r="J10681" s="19"/>
      <c r="K10681" s="19"/>
      <c r="L10681" s="19">
        <v>0.57150300064453996</v>
      </c>
      <c r="M10681" s="19">
        <v>0.43405890082849313</v>
      </c>
      <c r="N10681" s="19"/>
      <c r="O10681" s="19">
        <v>0.12329023063132755</v>
      </c>
      <c r="P10681" s="50"/>
      <c r="R10681" s="9" t="s">
        <v>0</v>
      </c>
    </row>
    <row r="10682" spans="2:18" x14ac:dyDescent="0.2">
      <c r="B10682" s="25">
        <v>10452</v>
      </c>
      <c r="C10682" s="193"/>
      <c r="D10682" s="19">
        <v>0.65372820594807968</v>
      </c>
      <c r="E10682" s="19">
        <v>0.40199688666673566</v>
      </c>
      <c r="F10682" s="19"/>
      <c r="G10682" s="19"/>
      <c r="H10682" s="19">
        <v>1.4359951277627264E-2</v>
      </c>
      <c r="I10682" s="19"/>
      <c r="J10682" s="19">
        <v>0.67693056757371706</v>
      </c>
      <c r="K10682" s="19"/>
      <c r="L10682" s="19">
        <v>1.7729246107604533</v>
      </c>
      <c r="M10682" s="19">
        <v>0.71422330376374954</v>
      </c>
      <c r="N10682" s="19"/>
      <c r="O10682" s="19">
        <v>0.50704033844443619</v>
      </c>
      <c r="P10682" s="50"/>
      <c r="R10682" s="9" t="s">
        <v>0</v>
      </c>
    </row>
    <row r="10683" spans="2:18" x14ac:dyDescent="0.2">
      <c r="B10683" s="25">
        <v>10453</v>
      </c>
      <c r="C10683" s="193">
        <v>0.70307649768884684</v>
      </c>
      <c r="D10683" s="19"/>
      <c r="E10683" s="19">
        <v>0.95674576826416158</v>
      </c>
      <c r="F10683" s="19"/>
      <c r="G10683" s="19">
        <v>0.61927647524252483</v>
      </c>
      <c r="H10683" s="19"/>
      <c r="I10683" s="19">
        <v>0.84517787028417213</v>
      </c>
      <c r="J10683" s="19"/>
      <c r="K10683" s="19">
        <v>0.23122721219871759</v>
      </c>
      <c r="L10683" s="19"/>
      <c r="M10683" s="19"/>
      <c r="N10683" s="19">
        <v>0.25938524773749644</v>
      </c>
      <c r="O10683" s="19">
        <v>0.63381784320107204</v>
      </c>
      <c r="P10683" s="50"/>
      <c r="R10683" s="9" t="s">
        <v>0</v>
      </c>
    </row>
    <row r="10684" spans="2:18" x14ac:dyDescent="0.2">
      <c r="B10684" s="25">
        <v>10454</v>
      </c>
      <c r="C10684" s="193">
        <v>0.58200206603878513</v>
      </c>
      <c r="D10684" s="19"/>
      <c r="E10684" s="19">
        <v>1.3907822288813059</v>
      </c>
      <c r="F10684" s="19"/>
      <c r="G10684" s="19">
        <v>1.8095410172787951</v>
      </c>
      <c r="H10684" s="19"/>
      <c r="I10684" s="19">
        <v>1.2348494977863367</v>
      </c>
      <c r="J10684" s="19"/>
      <c r="K10684" s="19">
        <v>1.7818310440561405</v>
      </c>
      <c r="L10684" s="19"/>
      <c r="M10684" s="19">
        <v>0.57523712105643476</v>
      </c>
      <c r="N10684" s="19"/>
      <c r="O10684" s="19">
        <v>0.78173781097692341</v>
      </c>
      <c r="P10684" s="50"/>
      <c r="R10684" s="9" t="s">
        <v>0</v>
      </c>
    </row>
    <row r="10685" spans="2:18" x14ac:dyDescent="0.2">
      <c r="B10685" s="25">
        <v>10455</v>
      </c>
      <c r="C10685" s="193">
        <v>1.6125883674061479</v>
      </c>
      <c r="D10685" s="19"/>
      <c r="E10685" s="19">
        <v>0.2194826756079423</v>
      </c>
      <c r="F10685" s="19"/>
      <c r="G10685" s="19">
        <v>2.3166651347575371</v>
      </c>
      <c r="H10685" s="19"/>
      <c r="I10685" s="19">
        <v>2.4598174771923063</v>
      </c>
      <c r="J10685" s="19"/>
      <c r="K10685" s="19">
        <v>1.2121569861388757</v>
      </c>
      <c r="L10685" s="19"/>
      <c r="M10685" s="19">
        <v>1.8559617087736857</v>
      </c>
      <c r="N10685" s="19"/>
      <c r="O10685" s="19">
        <v>1.5956641645053862</v>
      </c>
      <c r="P10685" s="50"/>
      <c r="R10685" s="9" t="s">
        <v>0</v>
      </c>
    </row>
    <row r="10686" spans="2:18" x14ac:dyDescent="0.2">
      <c r="B10686" s="25">
        <v>10456</v>
      </c>
      <c r="C10686" s="193">
        <v>9.3267754470170716E-2</v>
      </c>
      <c r="D10686" s="19"/>
      <c r="E10686" s="19">
        <v>0.91749366014735512</v>
      </c>
      <c r="F10686" s="19"/>
      <c r="G10686" s="19">
        <v>0.14078784371532646</v>
      </c>
      <c r="H10686" s="19"/>
      <c r="I10686" s="19">
        <v>5.1470627394932744E-2</v>
      </c>
      <c r="J10686" s="19"/>
      <c r="K10686" s="19">
        <v>0.37466001169678831</v>
      </c>
      <c r="L10686" s="19"/>
      <c r="M10686" s="19">
        <v>1.1627005143717473</v>
      </c>
      <c r="N10686" s="19"/>
      <c r="O10686" s="19">
        <v>0.35941118475340916</v>
      </c>
      <c r="P10686" s="50"/>
      <c r="R10686" s="9" t="s">
        <v>0</v>
      </c>
    </row>
    <row r="10687" spans="2:18" x14ac:dyDescent="0.2">
      <c r="B10687" s="25">
        <v>10457</v>
      </c>
      <c r="C10687" s="193">
        <v>1.1454549699164256</v>
      </c>
      <c r="D10687" s="19"/>
      <c r="E10687" s="19">
        <v>1.1077912732802939</v>
      </c>
      <c r="F10687" s="19"/>
      <c r="G10687" s="19">
        <v>1.7676092270614077</v>
      </c>
      <c r="H10687" s="19"/>
      <c r="I10687" s="19">
        <v>1.406124896713469</v>
      </c>
      <c r="J10687" s="19"/>
      <c r="K10687" s="19">
        <v>0.94904855726699777</v>
      </c>
      <c r="L10687" s="19"/>
      <c r="M10687" s="19">
        <v>0.89130193868160346</v>
      </c>
      <c r="N10687" s="19"/>
      <c r="O10687" s="19"/>
      <c r="P10687" s="50">
        <v>0.23419816991343856</v>
      </c>
      <c r="R10687" s="9" t="s">
        <v>0</v>
      </c>
    </row>
    <row r="10688" spans="2:18" x14ac:dyDescent="0.2">
      <c r="B10688" s="25">
        <v>10458</v>
      </c>
      <c r="C10688" s="193">
        <v>1.092478424320209</v>
      </c>
      <c r="D10688" s="19"/>
      <c r="E10688" s="19">
        <v>0.40595285200798475</v>
      </c>
      <c r="F10688" s="19"/>
      <c r="G10688" s="19">
        <v>0.39088039564349691</v>
      </c>
      <c r="H10688" s="19"/>
      <c r="I10688" s="19">
        <v>0.12462446450985479</v>
      </c>
      <c r="J10688" s="19"/>
      <c r="K10688" s="19">
        <v>0.44013947733605091</v>
      </c>
      <c r="L10688" s="19"/>
      <c r="M10688" s="19"/>
      <c r="N10688" s="19">
        <v>1.1827257641903803E-2</v>
      </c>
      <c r="O10688" s="19">
        <v>0.93919414796682565</v>
      </c>
      <c r="P10688" s="50"/>
      <c r="R10688" s="9" t="s">
        <v>0</v>
      </c>
    </row>
    <row r="10689" spans="2:18" x14ac:dyDescent="0.2">
      <c r="B10689" s="25">
        <v>10459</v>
      </c>
      <c r="C10689" s="193">
        <v>0.60205041414651628</v>
      </c>
      <c r="D10689" s="19"/>
      <c r="E10689" s="19"/>
      <c r="F10689" s="19">
        <v>0.11406886260415036</v>
      </c>
      <c r="G10689" s="19"/>
      <c r="H10689" s="19">
        <v>0.10476090655953992</v>
      </c>
      <c r="I10689" s="19">
        <v>1.0935123994504627</v>
      </c>
      <c r="J10689" s="19"/>
      <c r="K10689" s="19"/>
      <c r="L10689" s="19">
        <v>0.21768374121671288</v>
      </c>
      <c r="M10689" s="19">
        <v>0.15711841568932139</v>
      </c>
      <c r="N10689" s="19"/>
      <c r="O10689" s="19"/>
      <c r="P10689" s="50">
        <v>0.19574295911056153</v>
      </c>
      <c r="R10689" s="9" t="s">
        <v>0</v>
      </c>
    </row>
    <row r="10690" spans="2:18" x14ac:dyDescent="0.2">
      <c r="B10690" s="25">
        <v>10460</v>
      </c>
      <c r="C10690" s="193">
        <v>0.44877226408562731</v>
      </c>
      <c r="D10690" s="19"/>
      <c r="E10690" s="19"/>
      <c r="F10690" s="19">
        <v>0.21699973783028439</v>
      </c>
      <c r="G10690" s="19">
        <v>0.25357792542283747</v>
      </c>
      <c r="H10690" s="19"/>
      <c r="I10690" s="19">
        <v>5.3416727573578682E-2</v>
      </c>
      <c r="J10690" s="19"/>
      <c r="K10690" s="19">
        <v>0.30101503762453047</v>
      </c>
      <c r="L10690" s="19"/>
      <c r="M10690" s="19">
        <v>0.38542466394120539</v>
      </c>
      <c r="N10690" s="19"/>
      <c r="O10690" s="19">
        <v>0.19694188638214344</v>
      </c>
      <c r="P10690" s="50"/>
      <c r="R10690" s="9" t="s">
        <v>0</v>
      </c>
    </row>
    <row r="10691" spans="2:18" x14ac:dyDescent="0.2">
      <c r="B10691" s="25">
        <v>10461</v>
      </c>
      <c r="C10691" s="193">
        <v>1.4647709935927005</v>
      </c>
      <c r="D10691" s="19"/>
      <c r="E10691" s="19">
        <v>1.032938927746218</v>
      </c>
      <c r="F10691" s="19"/>
      <c r="G10691" s="19">
        <v>1.1115272329113486</v>
      </c>
      <c r="H10691" s="19"/>
      <c r="I10691" s="19">
        <v>1.2198013883821097</v>
      </c>
      <c r="J10691" s="19"/>
      <c r="K10691" s="19">
        <v>1.1620723475740182</v>
      </c>
      <c r="L10691" s="19"/>
      <c r="M10691" s="19">
        <v>1.7629524812715152</v>
      </c>
      <c r="N10691" s="19"/>
      <c r="O10691" s="19">
        <v>1.3316920024826899</v>
      </c>
      <c r="P10691" s="50"/>
      <c r="R10691" s="9" t="s">
        <v>0</v>
      </c>
    </row>
    <row r="10692" spans="2:18" x14ac:dyDescent="0.2">
      <c r="B10692" s="25">
        <v>10462</v>
      </c>
      <c r="C10692" s="193"/>
      <c r="D10692" s="19">
        <v>0.16758602183465743</v>
      </c>
      <c r="E10692" s="19">
        <v>0.1593167508611753</v>
      </c>
      <c r="F10692" s="19"/>
      <c r="G10692" s="19"/>
      <c r="H10692" s="19">
        <v>0.11097967620895421</v>
      </c>
      <c r="I10692" s="19">
        <v>0.7151967169068929</v>
      </c>
      <c r="J10692" s="19"/>
      <c r="K10692" s="19">
        <v>9.3526153634968162E-2</v>
      </c>
      <c r="L10692" s="19"/>
      <c r="M10692" s="19">
        <v>0.13830554418190744</v>
      </c>
      <c r="N10692" s="19"/>
      <c r="O10692" s="19">
        <v>0.23075631455304108</v>
      </c>
      <c r="P10692" s="50"/>
      <c r="R10692" s="9" t="s">
        <v>0</v>
      </c>
    </row>
    <row r="10693" spans="2:18" x14ac:dyDescent="0.2">
      <c r="B10693" s="25">
        <v>10463</v>
      </c>
      <c r="C10693" s="193"/>
      <c r="D10693" s="19">
        <v>0.42634367950909219</v>
      </c>
      <c r="E10693" s="19">
        <v>0.39115892759979787</v>
      </c>
      <c r="F10693" s="19"/>
      <c r="G10693" s="19"/>
      <c r="H10693" s="19">
        <v>0.137780901956298</v>
      </c>
      <c r="I10693" s="19">
        <v>3.5121610604282705E-2</v>
      </c>
      <c r="J10693" s="19"/>
      <c r="K10693" s="19">
        <v>0.76935542591874384</v>
      </c>
      <c r="L10693" s="19"/>
      <c r="M10693" s="19"/>
      <c r="N10693" s="19">
        <v>0.10215985921911909</v>
      </c>
      <c r="O10693" s="19">
        <v>0.23315063968369576</v>
      </c>
      <c r="P10693" s="50"/>
      <c r="R10693" s="9" t="s">
        <v>0</v>
      </c>
    </row>
    <row r="10694" spans="2:18" x14ac:dyDescent="0.2">
      <c r="B10694" s="25">
        <v>10464</v>
      </c>
      <c r="C10694" s="193">
        <v>6.3501168971936597E-2</v>
      </c>
      <c r="D10694" s="19"/>
      <c r="E10694" s="19"/>
      <c r="F10694" s="19">
        <v>0.10227787186465304</v>
      </c>
      <c r="G10694" s="19"/>
      <c r="H10694" s="19">
        <v>0.79328884878578632</v>
      </c>
      <c r="I10694" s="19"/>
      <c r="J10694" s="19">
        <v>1.0866557398608223</v>
      </c>
      <c r="K10694" s="19">
        <v>5.9038707567248216E-2</v>
      </c>
      <c r="L10694" s="19"/>
      <c r="M10694" s="19"/>
      <c r="N10694" s="19">
        <v>0.70815727258616545</v>
      </c>
      <c r="O10694" s="19"/>
      <c r="P10694" s="50">
        <v>0.12639365672504527</v>
      </c>
      <c r="R10694" s="9" t="s">
        <v>0</v>
      </c>
    </row>
    <row r="10695" spans="2:18" x14ac:dyDescent="0.2">
      <c r="B10695" s="25">
        <v>10465</v>
      </c>
      <c r="C10695" s="193">
        <v>1.8829834002422645</v>
      </c>
      <c r="D10695" s="19"/>
      <c r="E10695" s="19">
        <v>1.8397430250335087</v>
      </c>
      <c r="F10695" s="19"/>
      <c r="G10695" s="19">
        <v>1.1885661416454174</v>
      </c>
      <c r="H10695" s="19"/>
      <c r="I10695" s="19">
        <v>1.9735852046780382</v>
      </c>
      <c r="J10695" s="19"/>
      <c r="K10695" s="19">
        <v>2.800463429079441</v>
      </c>
      <c r="L10695" s="19"/>
      <c r="M10695" s="19">
        <v>1.5845246195908496</v>
      </c>
      <c r="N10695" s="19"/>
      <c r="O10695" s="19">
        <v>1.5650250321288386</v>
      </c>
      <c r="P10695" s="50"/>
      <c r="R10695" s="9" t="s">
        <v>0</v>
      </c>
    </row>
    <row r="10696" spans="2:18" x14ac:dyDescent="0.2">
      <c r="B10696" s="25">
        <v>10466</v>
      </c>
      <c r="C10696" s="193">
        <v>0.23027692184124132</v>
      </c>
      <c r="D10696" s="19"/>
      <c r="E10696" s="19"/>
      <c r="F10696" s="19">
        <v>0.20562674923557586</v>
      </c>
      <c r="G10696" s="19"/>
      <c r="H10696" s="19">
        <v>0.23164809846715476</v>
      </c>
      <c r="I10696" s="19">
        <v>0.70087109134754089</v>
      </c>
      <c r="J10696" s="19"/>
      <c r="K10696" s="19">
        <v>0.91496940835134288</v>
      </c>
      <c r="L10696" s="19"/>
      <c r="M10696" s="19">
        <v>0.21658609478690838</v>
      </c>
      <c r="N10696" s="19"/>
      <c r="O10696" s="19"/>
      <c r="P10696" s="50">
        <v>4.9117359068303938E-2</v>
      </c>
      <c r="R10696" s="9" t="s">
        <v>0</v>
      </c>
    </row>
    <row r="10697" spans="2:18" x14ac:dyDescent="0.2">
      <c r="B10697" s="25">
        <v>10467</v>
      </c>
      <c r="C10697" s="193"/>
      <c r="D10697" s="19">
        <v>0.59514187715277578</v>
      </c>
      <c r="E10697" s="19"/>
      <c r="F10697" s="19">
        <v>1.3309764148436254</v>
      </c>
      <c r="G10697" s="19"/>
      <c r="H10697" s="19">
        <v>1.5043055843512616</v>
      </c>
      <c r="I10697" s="19"/>
      <c r="J10697" s="19">
        <v>1.190310848332957</v>
      </c>
      <c r="K10697" s="19"/>
      <c r="L10697" s="19">
        <v>1.685353297363924</v>
      </c>
      <c r="M10697" s="19"/>
      <c r="N10697" s="19">
        <v>0.45722394811421607</v>
      </c>
      <c r="O10697" s="19"/>
      <c r="P10697" s="50">
        <v>0.94369682169667912</v>
      </c>
      <c r="R10697" s="9" t="s">
        <v>0</v>
      </c>
    </row>
    <row r="10698" spans="2:18" x14ac:dyDescent="0.2">
      <c r="B10698" s="25">
        <v>10468</v>
      </c>
      <c r="C10698" s="193"/>
      <c r="D10698" s="19">
        <v>2.974347860224849</v>
      </c>
      <c r="E10698" s="19"/>
      <c r="F10698" s="19">
        <v>2.5414343890005746</v>
      </c>
      <c r="G10698" s="19"/>
      <c r="H10698" s="19">
        <v>1.4649058855115349</v>
      </c>
      <c r="I10698" s="19"/>
      <c r="J10698" s="19">
        <v>1.7992755203801787</v>
      </c>
      <c r="K10698" s="19"/>
      <c r="L10698" s="19">
        <v>2.4167935487878363</v>
      </c>
      <c r="M10698" s="19"/>
      <c r="N10698" s="19">
        <v>1.8563051856637156</v>
      </c>
      <c r="O10698" s="19"/>
      <c r="P10698" s="50">
        <v>2.5895678741337922</v>
      </c>
      <c r="R10698" s="9" t="s">
        <v>0</v>
      </c>
    </row>
    <row r="10699" spans="2:18" x14ac:dyDescent="0.2">
      <c r="B10699" s="25">
        <v>10469</v>
      </c>
      <c r="C10699" s="193"/>
      <c r="D10699" s="19">
        <v>0.47349121068144845</v>
      </c>
      <c r="E10699" s="19"/>
      <c r="F10699" s="19">
        <v>1.1790908169570835</v>
      </c>
      <c r="G10699" s="19"/>
      <c r="H10699" s="19">
        <v>0.32714928902858187</v>
      </c>
      <c r="I10699" s="19"/>
      <c r="J10699" s="19">
        <v>0.9108960530548742</v>
      </c>
      <c r="K10699" s="19"/>
      <c r="L10699" s="19">
        <v>1.4299041026857895</v>
      </c>
      <c r="M10699" s="19"/>
      <c r="N10699" s="19">
        <v>0.96664950960543228</v>
      </c>
      <c r="O10699" s="19"/>
      <c r="P10699" s="50">
        <v>0.66880385902340367</v>
      </c>
      <c r="R10699" s="9" t="s">
        <v>0</v>
      </c>
    </row>
    <row r="10700" spans="2:18" x14ac:dyDescent="0.2">
      <c r="B10700" s="25">
        <v>10470</v>
      </c>
      <c r="C10700" s="193"/>
      <c r="D10700" s="19">
        <v>0.95916083940370189</v>
      </c>
      <c r="E10700" s="19"/>
      <c r="F10700" s="19">
        <v>0.53581602133271178</v>
      </c>
      <c r="G10700" s="19"/>
      <c r="H10700" s="19">
        <v>1.1194405066957336</v>
      </c>
      <c r="I10700" s="19"/>
      <c r="J10700" s="19">
        <v>0.83871053724785116</v>
      </c>
      <c r="K10700" s="19"/>
      <c r="L10700" s="19">
        <v>0.30956580827425156</v>
      </c>
      <c r="M10700" s="19"/>
      <c r="N10700" s="19">
        <v>1.2332059803284039</v>
      </c>
      <c r="O10700" s="19"/>
      <c r="P10700" s="50">
        <v>1.0910956697843268</v>
      </c>
      <c r="R10700" s="9" t="s">
        <v>0</v>
      </c>
    </row>
    <row r="10701" spans="2:18" x14ac:dyDescent="0.2">
      <c r="B10701" s="25">
        <v>10471</v>
      </c>
      <c r="C10701" s="193"/>
      <c r="D10701" s="19">
        <v>1.3223444941744888</v>
      </c>
      <c r="E10701" s="19"/>
      <c r="F10701" s="19">
        <v>1.0591225782622142</v>
      </c>
      <c r="G10701" s="19"/>
      <c r="H10701" s="19">
        <v>0.96182952580906467</v>
      </c>
      <c r="I10701" s="19"/>
      <c r="J10701" s="19">
        <v>1.0469016726414841</v>
      </c>
      <c r="K10701" s="19"/>
      <c r="L10701" s="19">
        <v>1.0661774218210218</v>
      </c>
      <c r="M10701" s="19"/>
      <c r="N10701" s="19">
        <v>1.526279054062192</v>
      </c>
      <c r="O10701" s="19"/>
      <c r="P10701" s="50">
        <v>0.96258525480275847</v>
      </c>
      <c r="R10701" s="9" t="s">
        <v>0</v>
      </c>
    </row>
    <row r="10702" spans="2:18" x14ac:dyDescent="0.2">
      <c r="B10702" s="25">
        <v>10472</v>
      </c>
      <c r="C10702" s="193">
        <v>2.5415002721411719</v>
      </c>
      <c r="D10702" s="19"/>
      <c r="E10702" s="19">
        <v>1.8369543667664496</v>
      </c>
      <c r="F10702" s="19"/>
      <c r="G10702" s="19">
        <v>2.2371148494359034</v>
      </c>
      <c r="H10702" s="19"/>
      <c r="I10702" s="19">
        <v>1.5089062691506072</v>
      </c>
      <c r="J10702" s="19"/>
      <c r="K10702" s="19">
        <v>2.4042302288162816</v>
      </c>
      <c r="L10702" s="19"/>
      <c r="M10702" s="19">
        <v>2.1003969710423456</v>
      </c>
      <c r="N10702" s="19"/>
      <c r="O10702" s="19">
        <v>1.4422073988918915</v>
      </c>
      <c r="P10702" s="50"/>
      <c r="R10702" s="9" t="s">
        <v>0</v>
      </c>
    </row>
    <row r="10703" spans="2:18" x14ac:dyDescent="0.2">
      <c r="B10703" s="25">
        <v>10473</v>
      </c>
      <c r="C10703" s="193">
        <v>0.67872788121827876</v>
      </c>
      <c r="D10703" s="19"/>
      <c r="E10703" s="19">
        <v>1.3402931785789367</v>
      </c>
      <c r="F10703" s="19"/>
      <c r="G10703" s="19">
        <v>0.39112327550103937</v>
      </c>
      <c r="H10703" s="19"/>
      <c r="I10703" s="19">
        <v>0.75754511552567894</v>
      </c>
      <c r="J10703" s="19"/>
      <c r="K10703" s="19">
        <v>0.38772420949203928</v>
      </c>
      <c r="L10703" s="19"/>
      <c r="M10703" s="19">
        <v>0.74619545857362057</v>
      </c>
      <c r="N10703" s="19"/>
      <c r="O10703" s="19">
        <v>0.4358721098099308</v>
      </c>
      <c r="P10703" s="50"/>
      <c r="R10703" s="9" t="s">
        <v>0</v>
      </c>
    </row>
    <row r="10704" spans="2:18" x14ac:dyDescent="0.2">
      <c r="B10704" s="25">
        <v>10474</v>
      </c>
      <c r="C10704" s="193">
        <v>1.0532409577856585</v>
      </c>
      <c r="D10704" s="19"/>
      <c r="E10704" s="19">
        <v>0.31266488895346334</v>
      </c>
      <c r="F10704" s="19"/>
      <c r="G10704" s="19">
        <v>0.38519498668168911</v>
      </c>
      <c r="H10704" s="19"/>
      <c r="I10704" s="19">
        <v>0.72935699459862879</v>
      </c>
      <c r="J10704" s="19"/>
      <c r="K10704" s="19">
        <v>1.00251785809039</v>
      </c>
      <c r="L10704" s="19"/>
      <c r="M10704" s="19">
        <v>0.86948307118445156</v>
      </c>
      <c r="N10704" s="19"/>
      <c r="O10704" s="19">
        <v>0.32604604310425078</v>
      </c>
      <c r="P10704" s="50"/>
      <c r="R10704" s="9" t="s">
        <v>0</v>
      </c>
    </row>
    <row r="10705" spans="2:18" x14ac:dyDescent="0.2">
      <c r="B10705" s="25">
        <v>10475</v>
      </c>
      <c r="C10705" s="193"/>
      <c r="D10705" s="19">
        <v>0.52470310814180721</v>
      </c>
      <c r="E10705" s="19"/>
      <c r="F10705" s="19">
        <v>0.6370023260481521</v>
      </c>
      <c r="G10705" s="19"/>
      <c r="H10705" s="19">
        <v>0.47363692623747378</v>
      </c>
      <c r="I10705" s="19"/>
      <c r="J10705" s="19">
        <v>0.95101965899114094</v>
      </c>
      <c r="K10705" s="19"/>
      <c r="L10705" s="19">
        <v>0.33994670442778774</v>
      </c>
      <c r="M10705" s="19"/>
      <c r="N10705" s="19">
        <v>0.84770332793777847</v>
      </c>
      <c r="O10705" s="19"/>
      <c r="P10705" s="50">
        <v>1.3947942689254587</v>
      </c>
      <c r="R10705" s="9" t="s">
        <v>0</v>
      </c>
    </row>
    <row r="10706" spans="2:18" x14ac:dyDescent="0.2">
      <c r="B10706" s="25">
        <v>10476</v>
      </c>
      <c r="C10706" s="193">
        <v>1.2962049142452519</v>
      </c>
      <c r="D10706" s="19"/>
      <c r="E10706" s="19">
        <v>0.87755483748849983</v>
      </c>
      <c r="F10706" s="19"/>
      <c r="G10706" s="19">
        <v>1.240890605995526</v>
      </c>
      <c r="H10706" s="19"/>
      <c r="I10706" s="19">
        <v>1.2862964171863167</v>
      </c>
      <c r="J10706" s="19"/>
      <c r="K10706" s="19">
        <v>1.0510346565393627</v>
      </c>
      <c r="L10706" s="19"/>
      <c r="M10706" s="19">
        <v>0.128426776291196</v>
      </c>
      <c r="N10706" s="19"/>
      <c r="O10706" s="19">
        <v>0.52748648023777434</v>
      </c>
      <c r="P10706" s="50"/>
      <c r="R10706" s="9" t="s">
        <v>0</v>
      </c>
    </row>
    <row r="10707" spans="2:18" x14ac:dyDescent="0.2">
      <c r="B10707" s="25">
        <v>10477</v>
      </c>
      <c r="C10707" s="193"/>
      <c r="D10707" s="19">
        <v>0.57933313649825424</v>
      </c>
      <c r="E10707" s="19"/>
      <c r="F10707" s="19">
        <v>0.80674725512848577</v>
      </c>
      <c r="G10707" s="19"/>
      <c r="H10707" s="19">
        <v>1.2254295236914128</v>
      </c>
      <c r="I10707" s="19"/>
      <c r="J10707" s="19">
        <v>0.73330267016519513</v>
      </c>
      <c r="K10707" s="19"/>
      <c r="L10707" s="19">
        <v>0.54785061584485284</v>
      </c>
      <c r="M10707" s="19"/>
      <c r="N10707" s="19">
        <v>0.53081671430279898</v>
      </c>
      <c r="O10707" s="19"/>
      <c r="P10707" s="50">
        <v>0.45471724620028847</v>
      </c>
      <c r="R10707" s="9" t="s">
        <v>0</v>
      </c>
    </row>
    <row r="10708" spans="2:18" x14ac:dyDescent="0.2">
      <c r="B10708" s="25">
        <v>10478</v>
      </c>
      <c r="C10708" s="193">
        <v>1.2305155276317172</v>
      </c>
      <c r="D10708" s="19"/>
      <c r="E10708" s="19">
        <v>0.99136910390192423</v>
      </c>
      <c r="F10708" s="19"/>
      <c r="G10708" s="19">
        <v>0.36883873772308906</v>
      </c>
      <c r="H10708" s="19"/>
      <c r="I10708" s="19">
        <v>1.0332747914823921</v>
      </c>
      <c r="J10708" s="19"/>
      <c r="K10708" s="19">
        <v>1.6465408233598107</v>
      </c>
      <c r="L10708" s="19"/>
      <c r="M10708" s="19">
        <v>1.0231619135186474</v>
      </c>
      <c r="N10708" s="19"/>
      <c r="O10708" s="19">
        <v>1.484783414983905</v>
      </c>
      <c r="P10708" s="50"/>
      <c r="R10708" s="9" t="s">
        <v>0</v>
      </c>
    </row>
    <row r="10709" spans="2:18" x14ac:dyDescent="0.2">
      <c r="B10709" s="25">
        <v>10479</v>
      </c>
      <c r="C10709" s="193"/>
      <c r="D10709" s="19">
        <v>1.1609544006551904</v>
      </c>
      <c r="E10709" s="19"/>
      <c r="F10709" s="19">
        <v>0.91238180745964792</v>
      </c>
      <c r="G10709" s="19">
        <v>0.31128613646081588</v>
      </c>
      <c r="H10709" s="19"/>
      <c r="I10709" s="19"/>
      <c r="J10709" s="19">
        <v>0.68545254570558389</v>
      </c>
      <c r="K10709" s="19"/>
      <c r="L10709" s="19">
        <v>1.0772329467411998</v>
      </c>
      <c r="M10709" s="19"/>
      <c r="N10709" s="19">
        <v>6.4228069583227812E-2</v>
      </c>
      <c r="O10709" s="19"/>
      <c r="P10709" s="50">
        <v>9.9673467551554387E-2</v>
      </c>
      <c r="R10709" s="9" t="s">
        <v>0</v>
      </c>
    </row>
    <row r="10710" spans="2:18" x14ac:dyDescent="0.2">
      <c r="B10710" s="25">
        <v>10480</v>
      </c>
      <c r="C10710" s="193"/>
      <c r="D10710" s="19">
        <v>5.7015473756843287E-2</v>
      </c>
      <c r="E10710" s="19"/>
      <c r="F10710" s="19">
        <v>1.2393559602656743</v>
      </c>
      <c r="G10710" s="19"/>
      <c r="H10710" s="19">
        <v>1.5093244309322373</v>
      </c>
      <c r="I10710" s="19"/>
      <c r="J10710" s="19">
        <v>1.072811292752186</v>
      </c>
      <c r="K10710" s="19"/>
      <c r="L10710" s="19">
        <v>1.5046828812324458</v>
      </c>
      <c r="M10710" s="19"/>
      <c r="N10710" s="19">
        <v>0.74711860864060919</v>
      </c>
      <c r="O10710" s="19"/>
      <c r="P10710" s="50">
        <v>2.0494278365838432</v>
      </c>
      <c r="R10710" s="9" t="s">
        <v>0</v>
      </c>
    </row>
    <row r="10711" spans="2:18" x14ac:dyDescent="0.2">
      <c r="B10711" s="25">
        <v>10481</v>
      </c>
      <c r="C10711" s="193">
        <v>1.0111751034098693</v>
      </c>
      <c r="D10711" s="19"/>
      <c r="E10711" s="19"/>
      <c r="F10711" s="19">
        <v>0.56837915701195263</v>
      </c>
      <c r="G10711" s="19">
        <v>1.285077173092138</v>
      </c>
      <c r="H10711" s="19"/>
      <c r="I10711" s="19">
        <v>1.283278739569669</v>
      </c>
      <c r="J10711" s="19"/>
      <c r="K10711" s="19">
        <v>2.0785262153863036</v>
      </c>
      <c r="L10711" s="19"/>
      <c r="M10711" s="19">
        <v>0.85923791391662574</v>
      </c>
      <c r="N10711" s="19"/>
      <c r="O10711" s="19">
        <v>0.40462950944401227</v>
      </c>
      <c r="P10711" s="50"/>
      <c r="R10711" s="9" t="s">
        <v>0</v>
      </c>
    </row>
    <row r="10712" spans="2:18" x14ac:dyDescent="0.2">
      <c r="B10712" s="25">
        <v>10482</v>
      </c>
      <c r="C10712" s="193"/>
      <c r="D10712" s="19">
        <v>0.18545566522958729</v>
      </c>
      <c r="E10712" s="19">
        <v>0.56394109799405701</v>
      </c>
      <c r="F10712" s="19"/>
      <c r="G10712" s="19">
        <v>0.22294282768924972</v>
      </c>
      <c r="H10712" s="19"/>
      <c r="I10712" s="19">
        <v>0.16704380519562137</v>
      </c>
      <c r="J10712" s="19"/>
      <c r="K10712" s="19"/>
      <c r="L10712" s="19">
        <v>0.70257542076968627</v>
      </c>
      <c r="M10712" s="19"/>
      <c r="N10712" s="19">
        <v>9.6863978546693208E-2</v>
      </c>
      <c r="O10712" s="19">
        <v>0.3916186199020017</v>
      </c>
      <c r="P10712" s="50"/>
      <c r="R10712" s="9" t="s">
        <v>0</v>
      </c>
    </row>
    <row r="10713" spans="2:18" x14ac:dyDescent="0.2">
      <c r="B10713" s="25">
        <v>10483</v>
      </c>
      <c r="C10713" s="193">
        <v>1.0610757228934313</v>
      </c>
      <c r="D10713" s="19"/>
      <c r="E10713" s="19"/>
      <c r="F10713" s="19">
        <v>4.0821605049837971E-2</v>
      </c>
      <c r="G10713" s="19">
        <v>0.67554773597405249</v>
      </c>
      <c r="H10713" s="19"/>
      <c r="I10713" s="19"/>
      <c r="J10713" s="19">
        <v>2.4525657622840816E-2</v>
      </c>
      <c r="K10713" s="19">
        <v>0.45047622801894271</v>
      </c>
      <c r="L10713" s="19"/>
      <c r="M10713" s="19"/>
      <c r="N10713" s="19">
        <v>0.10544478750225469</v>
      </c>
      <c r="O10713" s="19">
        <v>1.3009401053612726</v>
      </c>
      <c r="P10713" s="50"/>
      <c r="R10713" s="9" t="s">
        <v>0</v>
      </c>
    </row>
    <row r="10714" spans="2:18" x14ac:dyDescent="0.2">
      <c r="B10714" s="25">
        <v>10484</v>
      </c>
      <c r="C10714" s="193">
        <v>0.19548207050939334</v>
      </c>
      <c r="D10714" s="19"/>
      <c r="E10714" s="19">
        <v>0.9725913913456149</v>
      </c>
      <c r="F10714" s="19"/>
      <c r="G10714" s="19">
        <v>0.120961366760829</v>
      </c>
      <c r="H10714" s="19"/>
      <c r="I10714" s="19">
        <v>0.93775475296829636</v>
      </c>
      <c r="J10714" s="19"/>
      <c r="K10714" s="19">
        <v>0.33476297890613393</v>
      </c>
      <c r="L10714" s="19"/>
      <c r="M10714" s="19">
        <v>0.33630214282549464</v>
      </c>
      <c r="N10714" s="19"/>
      <c r="O10714" s="19">
        <v>0.49865973970813493</v>
      </c>
      <c r="P10714" s="50"/>
      <c r="R10714" s="9" t="s">
        <v>0</v>
      </c>
    </row>
    <row r="10715" spans="2:18" x14ac:dyDescent="0.2">
      <c r="B10715" s="25">
        <v>10485</v>
      </c>
      <c r="C10715" s="193">
        <v>1.3294119487752907</v>
      </c>
      <c r="D10715" s="19"/>
      <c r="E10715" s="19">
        <v>2.6943095608109253</v>
      </c>
      <c r="F10715" s="19"/>
      <c r="G10715" s="19">
        <v>0.9286248655877013</v>
      </c>
      <c r="H10715" s="19"/>
      <c r="I10715" s="19">
        <v>1.8431708218610146</v>
      </c>
      <c r="J10715" s="19"/>
      <c r="K10715" s="19">
        <v>1.8492813115693802</v>
      </c>
      <c r="L10715" s="19"/>
      <c r="M10715" s="19">
        <v>1.5817244551092025</v>
      </c>
      <c r="N10715" s="19"/>
      <c r="O10715" s="19">
        <v>1.839763152294714</v>
      </c>
      <c r="P10715" s="50"/>
      <c r="R10715" s="9" t="s">
        <v>0</v>
      </c>
    </row>
    <row r="10716" spans="2:18" x14ac:dyDescent="0.2">
      <c r="B10716" s="25">
        <v>10486</v>
      </c>
      <c r="C10716" s="193">
        <v>0.10003933202352687</v>
      </c>
      <c r="D10716" s="19"/>
      <c r="E10716" s="19"/>
      <c r="F10716" s="19">
        <v>0.15078691482164125</v>
      </c>
      <c r="G10716" s="19"/>
      <c r="H10716" s="19">
        <v>1.0390785915781831</v>
      </c>
      <c r="I10716" s="19"/>
      <c r="J10716" s="19">
        <v>0.42180016321848796</v>
      </c>
      <c r="K10716" s="19"/>
      <c r="L10716" s="19">
        <v>0.25884810794926977</v>
      </c>
      <c r="M10716" s="19">
        <v>9.2871627329305068E-2</v>
      </c>
      <c r="N10716" s="19"/>
      <c r="O10716" s="19"/>
      <c r="P10716" s="50">
        <v>0.16678131901709983</v>
      </c>
      <c r="R10716" s="9" t="s">
        <v>0</v>
      </c>
    </row>
    <row r="10717" spans="2:18" x14ac:dyDescent="0.2">
      <c r="B10717" s="25">
        <v>10487</v>
      </c>
      <c r="C10717" s="193">
        <v>0.62411266563881318</v>
      </c>
      <c r="D10717" s="19"/>
      <c r="E10717" s="19">
        <v>0.3066934841155291</v>
      </c>
      <c r="F10717" s="19"/>
      <c r="G10717" s="19"/>
      <c r="H10717" s="19">
        <v>0.189177923630895</v>
      </c>
      <c r="I10717" s="19">
        <v>0.1428505148563706</v>
      </c>
      <c r="J10717" s="19"/>
      <c r="K10717" s="19">
        <v>0.33248705368972054</v>
      </c>
      <c r="L10717" s="19"/>
      <c r="M10717" s="19">
        <v>7.5031728499046366E-2</v>
      </c>
      <c r="N10717" s="19"/>
      <c r="O10717" s="19">
        <v>0.24887416736406362</v>
      </c>
      <c r="P10717" s="50"/>
      <c r="R10717" s="9" t="s">
        <v>0</v>
      </c>
    </row>
    <row r="10718" spans="2:18" x14ac:dyDescent="0.2">
      <c r="B10718" s="25">
        <v>10488</v>
      </c>
      <c r="C10718" s="193">
        <v>0.99504817682790159</v>
      </c>
      <c r="D10718" s="19"/>
      <c r="E10718" s="19">
        <v>1.4552930291477428</v>
      </c>
      <c r="F10718" s="19"/>
      <c r="G10718" s="19">
        <v>0.20193163639111042</v>
      </c>
      <c r="H10718" s="19"/>
      <c r="I10718" s="19">
        <v>0.36491824295361502</v>
      </c>
      <c r="J10718" s="19"/>
      <c r="K10718" s="19">
        <v>1.6381413319746589</v>
      </c>
      <c r="L10718" s="19"/>
      <c r="M10718" s="19">
        <v>1.7705970061553971</v>
      </c>
      <c r="N10718" s="19"/>
      <c r="O10718" s="19"/>
      <c r="P10718" s="50">
        <v>9.4030496717404481E-3</v>
      </c>
      <c r="R10718" s="9" t="s">
        <v>0</v>
      </c>
    </row>
    <row r="10719" spans="2:18" x14ac:dyDescent="0.2">
      <c r="B10719" s="25">
        <v>10489</v>
      </c>
      <c r="C10719" s="193"/>
      <c r="D10719" s="19">
        <v>0.60217771206637938</v>
      </c>
      <c r="E10719" s="19"/>
      <c r="F10719" s="19">
        <v>2.7084818323854825E-2</v>
      </c>
      <c r="G10719" s="19"/>
      <c r="H10719" s="19">
        <v>0.30287320238864823</v>
      </c>
      <c r="I10719" s="19"/>
      <c r="J10719" s="19">
        <v>0.51893507957444884</v>
      </c>
      <c r="K10719" s="19"/>
      <c r="L10719" s="19">
        <v>1.2024532572265492</v>
      </c>
      <c r="M10719" s="19"/>
      <c r="N10719" s="19">
        <v>0.47440182775381795</v>
      </c>
      <c r="O10719" s="19"/>
      <c r="P10719" s="50">
        <v>0.3314349347147601</v>
      </c>
      <c r="R10719" s="9" t="s">
        <v>0</v>
      </c>
    </row>
    <row r="10720" spans="2:18" x14ac:dyDescent="0.2">
      <c r="B10720" s="25">
        <v>10490</v>
      </c>
      <c r="C10720" s="193">
        <v>1.2349368490397614</v>
      </c>
      <c r="D10720" s="19"/>
      <c r="E10720" s="19">
        <v>1.3496946153489437</v>
      </c>
      <c r="F10720" s="19"/>
      <c r="G10720" s="19">
        <v>2.1105344797044681</v>
      </c>
      <c r="H10720" s="19"/>
      <c r="I10720" s="19">
        <v>1.630215409909338</v>
      </c>
      <c r="J10720" s="19"/>
      <c r="K10720" s="19">
        <v>0.56842777643436371</v>
      </c>
      <c r="L10720" s="19"/>
      <c r="M10720" s="19">
        <v>1.0768054864129941</v>
      </c>
      <c r="N10720" s="19"/>
      <c r="O10720" s="19">
        <v>1.6335856756182254</v>
      </c>
      <c r="P10720" s="50"/>
      <c r="R10720" s="9" t="s">
        <v>0</v>
      </c>
    </row>
    <row r="10721" spans="2:18" x14ac:dyDescent="0.2">
      <c r="B10721" s="25">
        <v>10491</v>
      </c>
      <c r="C10721" s="193">
        <v>0.69700268660456755</v>
      </c>
      <c r="D10721" s="19"/>
      <c r="E10721" s="19">
        <v>0.62310191350137689</v>
      </c>
      <c r="F10721" s="19"/>
      <c r="G10721" s="19"/>
      <c r="H10721" s="19">
        <v>0.34780141479759791</v>
      </c>
      <c r="I10721" s="19">
        <v>0.6715548759979405</v>
      </c>
      <c r="J10721" s="19"/>
      <c r="K10721" s="19"/>
      <c r="L10721" s="19">
        <v>9.9326332181796886E-2</v>
      </c>
      <c r="M10721" s="19"/>
      <c r="N10721" s="19">
        <v>7.9173072983370618E-3</v>
      </c>
      <c r="O10721" s="19"/>
      <c r="P10721" s="50">
        <v>0.28285295501898117</v>
      </c>
      <c r="R10721" s="9" t="s">
        <v>0</v>
      </c>
    </row>
    <row r="10722" spans="2:18" x14ac:dyDescent="0.2">
      <c r="B10722" s="25">
        <v>10492</v>
      </c>
      <c r="C10722" s="193">
        <v>1.9186125381623211</v>
      </c>
      <c r="D10722" s="19"/>
      <c r="E10722" s="19">
        <v>1.9152624123330866</v>
      </c>
      <c r="F10722" s="19"/>
      <c r="G10722" s="19">
        <v>1.194817245076784</v>
      </c>
      <c r="H10722" s="19"/>
      <c r="I10722" s="19">
        <v>2.2925835082571422</v>
      </c>
      <c r="J10722" s="19"/>
      <c r="K10722" s="19">
        <v>2.2244016285854853</v>
      </c>
      <c r="L10722" s="19"/>
      <c r="M10722" s="19">
        <v>0.93625563141651047</v>
      </c>
      <c r="N10722" s="19"/>
      <c r="O10722" s="19">
        <v>1.5067014401947576</v>
      </c>
      <c r="P10722" s="50"/>
      <c r="R10722" s="9" t="s">
        <v>0</v>
      </c>
    </row>
    <row r="10723" spans="2:18" x14ac:dyDescent="0.2">
      <c r="B10723" s="25">
        <v>10493</v>
      </c>
      <c r="C10723" s="193"/>
      <c r="D10723" s="19">
        <v>0.448120359123586</v>
      </c>
      <c r="E10723" s="19"/>
      <c r="F10723" s="19">
        <v>0.71119796250872036</v>
      </c>
      <c r="G10723" s="19"/>
      <c r="H10723" s="19">
        <v>0.72652580632090102</v>
      </c>
      <c r="I10723" s="19"/>
      <c r="J10723" s="19">
        <v>0.48417991306290875</v>
      </c>
      <c r="K10723" s="19"/>
      <c r="L10723" s="19">
        <v>0.57267131482777245</v>
      </c>
      <c r="M10723" s="19"/>
      <c r="N10723" s="19">
        <v>0.21734897842573056</v>
      </c>
      <c r="O10723" s="19">
        <v>0.55128944991020612</v>
      </c>
      <c r="P10723" s="50"/>
      <c r="R10723" s="9" t="s">
        <v>0</v>
      </c>
    </row>
    <row r="10724" spans="2:18" x14ac:dyDescent="0.2">
      <c r="B10724" s="25">
        <v>10494</v>
      </c>
      <c r="C10724" s="193"/>
      <c r="D10724" s="19">
        <v>0.92380438236335627</v>
      </c>
      <c r="E10724" s="19"/>
      <c r="F10724" s="19">
        <v>0.52864414848045982</v>
      </c>
      <c r="G10724" s="19"/>
      <c r="H10724" s="19">
        <v>0.79560509700235582</v>
      </c>
      <c r="I10724" s="19"/>
      <c r="J10724" s="19">
        <v>1.1994532505566697</v>
      </c>
      <c r="K10724" s="19"/>
      <c r="L10724" s="19">
        <v>1.1383198472620009</v>
      </c>
      <c r="M10724" s="19"/>
      <c r="N10724" s="19">
        <v>0.94435900791185745</v>
      </c>
      <c r="O10724" s="19"/>
      <c r="P10724" s="50">
        <v>0.53274147107225023</v>
      </c>
      <c r="R10724" s="9" t="s">
        <v>0</v>
      </c>
    </row>
    <row r="10725" spans="2:18" x14ac:dyDescent="0.2">
      <c r="B10725" s="25">
        <v>10495</v>
      </c>
      <c r="C10725" s="193"/>
      <c r="D10725" s="19">
        <v>0.92829905337111562</v>
      </c>
      <c r="E10725" s="19"/>
      <c r="F10725" s="19">
        <v>1.4074492011517685</v>
      </c>
      <c r="G10725" s="19">
        <v>0.38584943670886956</v>
      </c>
      <c r="H10725" s="19"/>
      <c r="I10725" s="19"/>
      <c r="J10725" s="19">
        <v>0.86473407705379579</v>
      </c>
      <c r="K10725" s="19"/>
      <c r="L10725" s="19">
        <v>0.55567228903396237</v>
      </c>
      <c r="M10725" s="19"/>
      <c r="N10725" s="19">
        <v>1.0031464740947591</v>
      </c>
      <c r="O10725" s="19">
        <v>0.20391022048175972</v>
      </c>
      <c r="P10725" s="50"/>
      <c r="R10725" s="9" t="s">
        <v>0</v>
      </c>
    </row>
    <row r="10726" spans="2:18" x14ac:dyDescent="0.2">
      <c r="B10726" s="25">
        <v>10496</v>
      </c>
      <c r="C10726" s="193">
        <v>3.5272427150313795E-3</v>
      </c>
      <c r="D10726" s="19"/>
      <c r="E10726" s="19"/>
      <c r="F10726" s="19">
        <v>0.2545797039891452</v>
      </c>
      <c r="G10726" s="19"/>
      <c r="H10726" s="19">
        <v>0.39384478705652765</v>
      </c>
      <c r="I10726" s="19">
        <v>0.31611297811804523</v>
      </c>
      <c r="J10726" s="19"/>
      <c r="K10726" s="19">
        <v>0.48373046081742632</v>
      </c>
      <c r="L10726" s="19"/>
      <c r="M10726" s="19"/>
      <c r="N10726" s="19">
        <v>0.40261979332543707</v>
      </c>
      <c r="O10726" s="19"/>
      <c r="P10726" s="50">
        <v>0.28971326604062125</v>
      </c>
      <c r="R10726" s="9" t="s">
        <v>0</v>
      </c>
    </row>
    <row r="10727" spans="2:18" x14ac:dyDescent="0.2">
      <c r="B10727" s="25">
        <v>10497</v>
      </c>
      <c r="C10727" s="193">
        <v>0.5513218381182633</v>
      </c>
      <c r="D10727" s="19"/>
      <c r="E10727" s="19">
        <v>0.9940204914347085</v>
      </c>
      <c r="F10727" s="19"/>
      <c r="G10727" s="19"/>
      <c r="H10727" s="19">
        <v>6.3032284540513184E-2</v>
      </c>
      <c r="I10727" s="19">
        <v>0.30963122822627476</v>
      </c>
      <c r="J10727" s="19"/>
      <c r="K10727" s="19">
        <v>1.082979905679532</v>
      </c>
      <c r="L10727" s="19"/>
      <c r="M10727" s="19">
        <v>0.47847912906344819</v>
      </c>
      <c r="N10727" s="19"/>
      <c r="O10727" s="19">
        <v>0.52350719416311176</v>
      </c>
      <c r="P10727" s="50"/>
      <c r="R10727" s="9" t="s">
        <v>0</v>
      </c>
    </row>
    <row r="10728" spans="2:18" x14ac:dyDescent="0.2">
      <c r="B10728" s="25">
        <v>10498</v>
      </c>
      <c r="C10728" s="193">
        <v>0.49338359433927648</v>
      </c>
      <c r="D10728" s="19"/>
      <c r="E10728" s="19"/>
      <c r="F10728" s="19">
        <v>0.5299123032516484</v>
      </c>
      <c r="G10728" s="19"/>
      <c r="H10728" s="19">
        <v>1.1561909693088532</v>
      </c>
      <c r="I10728" s="19"/>
      <c r="J10728" s="19">
        <v>0.61665393628376441</v>
      </c>
      <c r="K10728" s="19"/>
      <c r="L10728" s="19">
        <v>0.12893587004521617</v>
      </c>
      <c r="M10728" s="19"/>
      <c r="N10728" s="19">
        <v>0.58951631623009226</v>
      </c>
      <c r="O10728" s="19"/>
      <c r="P10728" s="50">
        <v>1.0607612486459013</v>
      </c>
      <c r="R10728" s="9" t="s">
        <v>0</v>
      </c>
    </row>
    <row r="10729" spans="2:18" x14ac:dyDescent="0.2">
      <c r="B10729" s="25">
        <v>10499</v>
      </c>
      <c r="C10729" s="193"/>
      <c r="D10729" s="19">
        <v>0.35327334861629173</v>
      </c>
      <c r="E10729" s="19"/>
      <c r="F10729" s="19">
        <v>0.35541796559773969</v>
      </c>
      <c r="G10729" s="19"/>
      <c r="H10729" s="19">
        <v>0.28646258226792137</v>
      </c>
      <c r="I10729" s="19"/>
      <c r="J10729" s="19">
        <v>0.4605298166785724</v>
      </c>
      <c r="K10729" s="19"/>
      <c r="L10729" s="19">
        <v>2.6838854560613499E-2</v>
      </c>
      <c r="M10729" s="19">
        <v>0.13601575837546209</v>
      </c>
      <c r="N10729" s="19"/>
      <c r="O10729" s="19">
        <v>0.11431036333397133</v>
      </c>
      <c r="P10729" s="50"/>
      <c r="R10729" s="9" t="s">
        <v>0</v>
      </c>
    </row>
    <row r="10730" spans="2:18" x14ac:dyDescent="0.2">
      <c r="B10730" s="25">
        <v>10500</v>
      </c>
      <c r="C10730" s="193">
        <v>0.83622901402927607</v>
      </c>
      <c r="D10730" s="19"/>
      <c r="E10730" s="19">
        <v>0.51122547665059825</v>
      </c>
      <c r="F10730" s="19"/>
      <c r="G10730" s="19">
        <v>7.8779122109068608E-2</v>
      </c>
      <c r="H10730" s="19"/>
      <c r="I10730" s="19">
        <v>1.0261466964851755</v>
      </c>
      <c r="J10730" s="19"/>
      <c r="K10730" s="19">
        <v>0.46402085330235554</v>
      </c>
      <c r="L10730" s="19"/>
      <c r="M10730" s="19">
        <v>0.32493514263594747</v>
      </c>
      <c r="N10730" s="19"/>
      <c r="O10730" s="19">
        <v>1.2206682393850716</v>
      </c>
      <c r="P10730" s="50"/>
      <c r="R10730" s="9" t="s">
        <v>0</v>
      </c>
    </row>
    <row r="10731" spans="2:18" x14ac:dyDescent="0.2">
      <c r="B10731" s="25">
        <v>10501</v>
      </c>
      <c r="C10731" s="193">
        <v>1.4077915511828352</v>
      </c>
      <c r="D10731" s="19"/>
      <c r="E10731" s="19">
        <v>1.0765848081259164</v>
      </c>
      <c r="F10731" s="19"/>
      <c r="G10731" s="19">
        <v>0.88121161936695847</v>
      </c>
      <c r="H10731" s="19"/>
      <c r="I10731" s="19">
        <v>1.3585052378408076</v>
      </c>
      <c r="J10731" s="19"/>
      <c r="K10731" s="19">
        <v>1.8226527388052034</v>
      </c>
      <c r="L10731" s="19"/>
      <c r="M10731" s="19">
        <v>0.27235491197058787</v>
      </c>
      <c r="N10731" s="19"/>
      <c r="O10731" s="19">
        <v>1.7741488460900001</v>
      </c>
      <c r="P10731" s="50"/>
      <c r="R10731" s="9" t="s">
        <v>0</v>
      </c>
    </row>
    <row r="10732" spans="2:18" x14ac:dyDescent="0.2">
      <c r="B10732" s="25">
        <v>10502</v>
      </c>
      <c r="C10732" s="193"/>
      <c r="D10732" s="19">
        <v>0.33564782559558748</v>
      </c>
      <c r="E10732" s="19"/>
      <c r="F10732" s="19">
        <v>0.62413698788064642</v>
      </c>
      <c r="G10732" s="19"/>
      <c r="H10732" s="19">
        <v>1.2761581944603684</v>
      </c>
      <c r="I10732" s="19"/>
      <c r="J10732" s="19">
        <v>0.50756418059650676</v>
      </c>
      <c r="K10732" s="19"/>
      <c r="L10732" s="19">
        <v>0.60006105920676822</v>
      </c>
      <c r="M10732" s="19"/>
      <c r="N10732" s="19">
        <v>1.4748109305398402</v>
      </c>
      <c r="O10732" s="19"/>
      <c r="P10732" s="50">
        <v>0.68522947972923942</v>
      </c>
      <c r="R10732" s="9" t="s">
        <v>0</v>
      </c>
    </row>
    <row r="10733" spans="2:18" x14ac:dyDescent="0.2">
      <c r="B10733" s="25">
        <v>10503</v>
      </c>
      <c r="C10733" s="193">
        <v>0.30056038015057113</v>
      </c>
      <c r="D10733" s="19"/>
      <c r="E10733" s="19">
        <v>0.47169601826454782</v>
      </c>
      <c r="F10733" s="19"/>
      <c r="G10733" s="19"/>
      <c r="H10733" s="19">
        <v>0.68145194651610608</v>
      </c>
      <c r="I10733" s="19"/>
      <c r="J10733" s="19">
        <v>0.28783981004915293</v>
      </c>
      <c r="K10733" s="19">
        <v>0.79602831191530155</v>
      </c>
      <c r="L10733" s="19"/>
      <c r="M10733" s="19">
        <v>0.64367708908403354</v>
      </c>
      <c r="N10733" s="19"/>
      <c r="O10733" s="19">
        <v>0.68632487937671793</v>
      </c>
      <c r="P10733" s="50"/>
      <c r="R10733" s="9" t="s">
        <v>0</v>
      </c>
    </row>
    <row r="10734" spans="2:18" x14ac:dyDescent="0.2">
      <c r="B10734" s="25">
        <v>10504</v>
      </c>
      <c r="C10734" s="193">
        <v>7.6290713037366745E-2</v>
      </c>
      <c r="D10734" s="19"/>
      <c r="E10734" s="19"/>
      <c r="F10734" s="19">
        <v>0.1420187294237906</v>
      </c>
      <c r="G10734" s="19">
        <v>0.55244738418911332</v>
      </c>
      <c r="H10734" s="19"/>
      <c r="I10734" s="19"/>
      <c r="J10734" s="19">
        <v>0.44980142289336605</v>
      </c>
      <c r="K10734" s="19">
        <v>0.33445268282750756</v>
      </c>
      <c r="L10734" s="19"/>
      <c r="M10734" s="19">
        <v>0.60617853938494737</v>
      </c>
      <c r="N10734" s="19"/>
      <c r="O10734" s="19">
        <v>0.52184603702709176</v>
      </c>
      <c r="P10734" s="50"/>
      <c r="R10734" s="9" t="s">
        <v>0</v>
      </c>
    </row>
    <row r="10735" spans="2:18" x14ac:dyDescent="0.2">
      <c r="B10735" s="25">
        <v>10505</v>
      </c>
      <c r="C10735" s="193"/>
      <c r="D10735" s="19">
        <v>0.95355438845505303</v>
      </c>
      <c r="E10735" s="19"/>
      <c r="F10735" s="19">
        <v>0.1497199339982988</v>
      </c>
      <c r="G10735" s="19">
        <v>0.39866316729808926</v>
      </c>
      <c r="H10735" s="19"/>
      <c r="I10735" s="19"/>
      <c r="J10735" s="19">
        <v>0.76411135497341776</v>
      </c>
      <c r="K10735" s="19"/>
      <c r="L10735" s="19">
        <v>0.21540761127267444</v>
      </c>
      <c r="M10735" s="19"/>
      <c r="N10735" s="19">
        <v>0.84085333237914273</v>
      </c>
      <c r="O10735" s="19"/>
      <c r="P10735" s="50">
        <v>1.1106319119728845</v>
      </c>
      <c r="R10735" s="9" t="s">
        <v>0</v>
      </c>
    </row>
    <row r="10736" spans="2:18" x14ac:dyDescent="0.2">
      <c r="B10736" s="25">
        <v>10506</v>
      </c>
      <c r="C10736" s="193"/>
      <c r="D10736" s="19">
        <v>0.9151342497488788</v>
      </c>
      <c r="E10736" s="19"/>
      <c r="F10736" s="19">
        <v>0.1625704629348223</v>
      </c>
      <c r="G10736" s="19">
        <v>3.9767598478535122E-2</v>
      </c>
      <c r="H10736" s="19"/>
      <c r="I10736" s="19">
        <v>0.36632944043205162</v>
      </c>
      <c r="J10736" s="19"/>
      <c r="K10736" s="19"/>
      <c r="L10736" s="19">
        <v>0.38152151763805242</v>
      </c>
      <c r="M10736" s="19">
        <v>0.45606181985195393</v>
      </c>
      <c r="N10736" s="19"/>
      <c r="O10736" s="19">
        <v>0.43772412590191778</v>
      </c>
      <c r="P10736" s="50"/>
      <c r="R10736" s="9" t="s">
        <v>0</v>
      </c>
    </row>
    <row r="10737" spans="2:18" x14ac:dyDescent="0.2">
      <c r="B10737" s="25">
        <v>10507</v>
      </c>
      <c r="C10737" s="193"/>
      <c r="D10737" s="19">
        <v>1.3057104358743161</v>
      </c>
      <c r="E10737" s="19"/>
      <c r="F10737" s="19">
        <v>1.5321268693902257</v>
      </c>
      <c r="G10737" s="19"/>
      <c r="H10737" s="19">
        <v>0.15409084204303891</v>
      </c>
      <c r="I10737" s="19"/>
      <c r="J10737" s="19">
        <v>0.9658503350137061</v>
      </c>
      <c r="K10737" s="19"/>
      <c r="L10737" s="19">
        <v>0.41770219153361166</v>
      </c>
      <c r="M10737" s="19"/>
      <c r="N10737" s="19">
        <v>0.71589260859406612</v>
      </c>
      <c r="O10737" s="19"/>
      <c r="P10737" s="50">
        <v>0.42929088196938919</v>
      </c>
      <c r="R10737" s="9" t="s">
        <v>0</v>
      </c>
    </row>
    <row r="10738" spans="2:18" x14ac:dyDescent="0.2">
      <c r="B10738" s="25">
        <v>10508</v>
      </c>
      <c r="C10738" s="193"/>
      <c r="D10738" s="19">
        <v>1.5501053830578997</v>
      </c>
      <c r="E10738" s="19"/>
      <c r="F10738" s="19">
        <v>1.5009333939769842</v>
      </c>
      <c r="G10738" s="19"/>
      <c r="H10738" s="19">
        <v>0.91837229225923123</v>
      </c>
      <c r="I10738" s="19"/>
      <c r="J10738" s="19">
        <v>1.6471253624436806</v>
      </c>
      <c r="K10738" s="19"/>
      <c r="L10738" s="19">
        <v>1.9425789319996647</v>
      </c>
      <c r="M10738" s="19"/>
      <c r="N10738" s="19">
        <v>2.2209304205825351</v>
      </c>
      <c r="O10738" s="19"/>
      <c r="P10738" s="50">
        <v>1.6856928670481086</v>
      </c>
      <c r="R10738" s="9" t="s">
        <v>0</v>
      </c>
    </row>
    <row r="10739" spans="2:18" x14ac:dyDescent="0.2">
      <c r="B10739" s="25">
        <v>10509</v>
      </c>
      <c r="C10739" s="193"/>
      <c r="D10739" s="19">
        <v>6.0783385923112714E-2</v>
      </c>
      <c r="E10739" s="19">
        <v>0.24640701734765569</v>
      </c>
      <c r="F10739" s="19"/>
      <c r="G10739" s="19">
        <v>0.25148762462384305</v>
      </c>
      <c r="H10739" s="19"/>
      <c r="I10739" s="19">
        <v>0.32782190315499393</v>
      </c>
      <c r="J10739" s="19"/>
      <c r="K10739" s="19">
        <v>0.66075513612211112</v>
      </c>
      <c r="L10739" s="19"/>
      <c r="M10739" s="19">
        <v>0.868491213622688</v>
      </c>
      <c r="N10739" s="19"/>
      <c r="O10739" s="19">
        <v>1.1186746278625019</v>
      </c>
      <c r="P10739" s="50"/>
      <c r="R10739" s="9" t="s">
        <v>0</v>
      </c>
    </row>
    <row r="10740" spans="2:18" x14ac:dyDescent="0.2">
      <c r="B10740" s="25">
        <v>10510</v>
      </c>
      <c r="C10740" s="193">
        <v>0.85815675710162098</v>
      </c>
      <c r="D10740" s="19"/>
      <c r="E10740" s="19">
        <v>0.2223824979927054</v>
      </c>
      <c r="F10740" s="19"/>
      <c r="G10740" s="19">
        <v>6.9533327197572367E-2</v>
      </c>
      <c r="H10740" s="19"/>
      <c r="I10740" s="19"/>
      <c r="J10740" s="19">
        <v>0.10517526089548741</v>
      </c>
      <c r="K10740" s="19">
        <v>0.55905729258360515</v>
      </c>
      <c r="L10740" s="19"/>
      <c r="M10740" s="19"/>
      <c r="N10740" s="19">
        <v>0.47904617506594099</v>
      </c>
      <c r="O10740" s="19"/>
      <c r="P10740" s="50">
        <v>0.29810069641537523</v>
      </c>
      <c r="R10740" s="9" t="s">
        <v>0</v>
      </c>
    </row>
    <row r="10741" spans="2:18" x14ac:dyDescent="0.2">
      <c r="B10741" s="25">
        <v>10511</v>
      </c>
      <c r="C10741" s="193">
        <v>0.41435865861064508</v>
      </c>
      <c r="D10741" s="19"/>
      <c r="E10741" s="19">
        <v>0.40164666580984865</v>
      </c>
      <c r="F10741" s="19"/>
      <c r="G10741" s="19">
        <v>1.1203599143628398</v>
      </c>
      <c r="H10741" s="19"/>
      <c r="I10741" s="19">
        <v>1.0232630504418756</v>
      </c>
      <c r="J10741" s="19"/>
      <c r="K10741" s="19">
        <v>0.46993238219633082</v>
      </c>
      <c r="L10741" s="19"/>
      <c r="M10741" s="19">
        <v>0.77324064058144126</v>
      </c>
      <c r="N10741" s="19"/>
      <c r="O10741" s="19">
        <v>0.83807855818805355</v>
      </c>
      <c r="P10741" s="50"/>
      <c r="R10741" s="9" t="s">
        <v>0</v>
      </c>
    </row>
    <row r="10742" spans="2:18" x14ac:dyDescent="0.2">
      <c r="B10742" s="25">
        <v>10512</v>
      </c>
      <c r="C10742" s="193">
        <v>0.92133493201887351</v>
      </c>
      <c r="D10742" s="19"/>
      <c r="E10742" s="19">
        <v>0.34606106304097123</v>
      </c>
      <c r="F10742" s="19"/>
      <c r="G10742" s="19">
        <v>0.69670739661148584</v>
      </c>
      <c r="H10742" s="19"/>
      <c r="I10742" s="19">
        <v>1.0649793291558785</v>
      </c>
      <c r="J10742" s="19"/>
      <c r="K10742" s="19">
        <v>1.2360276732115711</v>
      </c>
      <c r="L10742" s="19"/>
      <c r="M10742" s="19">
        <v>0.1870730215270274</v>
      </c>
      <c r="N10742" s="19"/>
      <c r="O10742" s="19">
        <v>1.6893547770891815</v>
      </c>
      <c r="P10742" s="50"/>
      <c r="R10742" s="9" t="s">
        <v>0</v>
      </c>
    </row>
    <row r="10743" spans="2:18" x14ac:dyDescent="0.2">
      <c r="B10743" s="25">
        <v>10513</v>
      </c>
      <c r="C10743" s="193"/>
      <c r="D10743" s="19">
        <v>0.77345623443596068</v>
      </c>
      <c r="E10743" s="19"/>
      <c r="F10743" s="19">
        <v>1.2253592841101921</v>
      </c>
      <c r="G10743" s="19"/>
      <c r="H10743" s="19">
        <v>1.784460808764549</v>
      </c>
      <c r="I10743" s="19"/>
      <c r="J10743" s="19">
        <v>1.5982011334070414</v>
      </c>
      <c r="K10743" s="19"/>
      <c r="L10743" s="19">
        <v>1.4737519707881697</v>
      </c>
      <c r="M10743" s="19"/>
      <c r="N10743" s="19">
        <v>1.4167140083809084</v>
      </c>
      <c r="O10743" s="19"/>
      <c r="P10743" s="50">
        <v>2.2699193046508586</v>
      </c>
      <c r="R10743" s="9" t="s">
        <v>0</v>
      </c>
    </row>
    <row r="10744" spans="2:18" x14ac:dyDescent="0.2">
      <c r="B10744" s="25">
        <v>10514</v>
      </c>
      <c r="C10744" s="193"/>
      <c r="D10744" s="19">
        <v>1.8925847386448837</v>
      </c>
      <c r="E10744" s="19"/>
      <c r="F10744" s="19">
        <v>0.94366635381252773</v>
      </c>
      <c r="G10744" s="19"/>
      <c r="H10744" s="19">
        <v>8.2122018915020703E-2</v>
      </c>
      <c r="I10744" s="19">
        <v>0.27616848941151168</v>
      </c>
      <c r="J10744" s="19"/>
      <c r="K10744" s="19"/>
      <c r="L10744" s="19">
        <v>1.1904769686571453</v>
      </c>
      <c r="M10744" s="19"/>
      <c r="N10744" s="19">
        <v>1.3122654029031682</v>
      </c>
      <c r="O10744" s="19"/>
      <c r="P10744" s="50">
        <v>1.0670011063680529</v>
      </c>
      <c r="R10744" s="9" t="s">
        <v>0</v>
      </c>
    </row>
    <row r="10745" spans="2:18" x14ac:dyDescent="0.2">
      <c r="B10745" s="25">
        <v>10515</v>
      </c>
      <c r="C10745" s="193">
        <v>1.3283426376951992</v>
      </c>
      <c r="D10745" s="19"/>
      <c r="E10745" s="19">
        <v>1.295320962683675</v>
      </c>
      <c r="F10745" s="19"/>
      <c r="G10745" s="19">
        <v>2.1303865553842281</v>
      </c>
      <c r="H10745" s="19"/>
      <c r="I10745" s="19">
        <v>0.26941358013370931</v>
      </c>
      <c r="J10745" s="19"/>
      <c r="K10745" s="19">
        <v>1.0749035984525386</v>
      </c>
      <c r="L10745" s="19"/>
      <c r="M10745" s="19">
        <v>0.79159111879933652</v>
      </c>
      <c r="N10745" s="19"/>
      <c r="O10745" s="19">
        <v>0.68472094477554213</v>
      </c>
      <c r="P10745" s="50"/>
      <c r="R10745" s="9" t="s">
        <v>0</v>
      </c>
    </row>
    <row r="10746" spans="2:18" x14ac:dyDescent="0.2">
      <c r="B10746" s="25">
        <v>10516</v>
      </c>
      <c r="C10746" s="193">
        <v>2.3081679859293498E-2</v>
      </c>
      <c r="D10746" s="19"/>
      <c r="E10746" s="19">
        <v>0.75338621420627294</v>
      </c>
      <c r="F10746" s="19"/>
      <c r="G10746" s="19">
        <v>0.43973881640126283</v>
      </c>
      <c r="H10746" s="19"/>
      <c r="I10746" s="19">
        <v>1.3782392605135718</v>
      </c>
      <c r="J10746" s="19"/>
      <c r="K10746" s="19">
        <v>0.15911465366154984</v>
      </c>
      <c r="L10746" s="19"/>
      <c r="M10746" s="19">
        <v>1.2743670765843633</v>
      </c>
      <c r="N10746" s="19"/>
      <c r="O10746" s="19"/>
      <c r="P10746" s="50">
        <v>0.19156259780513743</v>
      </c>
      <c r="R10746" s="9" t="s">
        <v>0</v>
      </c>
    </row>
    <row r="10747" spans="2:18" x14ac:dyDescent="0.2">
      <c r="B10747" s="25">
        <v>10517</v>
      </c>
      <c r="C10747" s="193">
        <v>1.2901448602139804</v>
      </c>
      <c r="D10747" s="19"/>
      <c r="E10747" s="19">
        <v>0.77603070352400183</v>
      </c>
      <c r="F10747" s="19"/>
      <c r="G10747" s="19">
        <v>0.11896247402253887</v>
      </c>
      <c r="H10747" s="19"/>
      <c r="I10747" s="19">
        <v>0.46385705377469783</v>
      </c>
      <c r="J10747" s="19"/>
      <c r="K10747" s="19">
        <v>0.95819571487195432</v>
      </c>
      <c r="L10747" s="19"/>
      <c r="M10747" s="19">
        <v>1.4213732178326755</v>
      </c>
      <c r="N10747" s="19"/>
      <c r="O10747" s="19">
        <v>0.89596260140584505</v>
      </c>
      <c r="P10747" s="50"/>
      <c r="R10747" s="9" t="s">
        <v>0</v>
      </c>
    </row>
    <row r="10748" spans="2:18" x14ac:dyDescent="0.2">
      <c r="B10748" s="25">
        <v>10518</v>
      </c>
      <c r="C10748" s="193"/>
      <c r="D10748" s="19">
        <v>0.60358802761715546</v>
      </c>
      <c r="E10748" s="19">
        <v>0.25409678395160157</v>
      </c>
      <c r="F10748" s="19"/>
      <c r="G10748" s="19"/>
      <c r="H10748" s="19">
        <v>0.77714264231372154</v>
      </c>
      <c r="I10748" s="19"/>
      <c r="J10748" s="19">
        <v>0.14389322021174247</v>
      </c>
      <c r="K10748" s="19">
        <v>0.24412510623932021</v>
      </c>
      <c r="L10748" s="19"/>
      <c r="M10748" s="19">
        <v>0.2582232642250441</v>
      </c>
      <c r="N10748" s="19"/>
      <c r="O10748" s="19">
        <v>0.16103921092773946</v>
      </c>
      <c r="P10748" s="50"/>
      <c r="R10748" s="9" t="s">
        <v>0</v>
      </c>
    </row>
    <row r="10749" spans="2:18" x14ac:dyDescent="0.2">
      <c r="B10749" s="25">
        <v>10519</v>
      </c>
      <c r="C10749" s="193"/>
      <c r="D10749" s="19">
        <v>1.4815529649976569</v>
      </c>
      <c r="E10749" s="19"/>
      <c r="F10749" s="19">
        <v>9.1266083093350284E-2</v>
      </c>
      <c r="G10749" s="19"/>
      <c r="H10749" s="19">
        <v>0.93313186542000548</v>
      </c>
      <c r="I10749" s="19"/>
      <c r="J10749" s="19">
        <v>0.75464430972167318</v>
      </c>
      <c r="K10749" s="19"/>
      <c r="L10749" s="19">
        <v>1.0825677369480819</v>
      </c>
      <c r="M10749" s="19"/>
      <c r="N10749" s="19">
        <v>1.0169061781705804</v>
      </c>
      <c r="O10749" s="19">
        <v>0.17515431035467618</v>
      </c>
      <c r="P10749" s="50"/>
      <c r="R10749" s="9" t="s">
        <v>0</v>
      </c>
    </row>
    <row r="10750" spans="2:18" x14ac:dyDescent="0.2">
      <c r="B10750" s="25">
        <v>10520</v>
      </c>
      <c r="C10750" s="193"/>
      <c r="D10750" s="19">
        <v>2.1751548445743203</v>
      </c>
      <c r="E10750" s="19"/>
      <c r="F10750" s="19">
        <v>0.98061383762123577</v>
      </c>
      <c r="G10750" s="19"/>
      <c r="H10750" s="19">
        <v>1.5025175162280766</v>
      </c>
      <c r="I10750" s="19"/>
      <c r="J10750" s="19">
        <v>2.1304962218288686</v>
      </c>
      <c r="K10750" s="19"/>
      <c r="L10750" s="19">
        <v>1.5260714649074689</v>
      </c>
      <c r="M10750" s="19"/>
      <c r="N10750" s="19">
        <v>1.2823842488074269</v>
      </c>
      <c r="O10750" s="19"/>
      <c r="P10750" s="50">
        <v>2.0740724739395096</v>
      </c>
      <c r="R10750" s="9" t="s">
        <v>0</v>
      </c>
    </row>
    <row r="10751" spans="2:18" x14ac:dyDescent="0.2">
      <c r="B10751" s="25">
        <v>10521</v>
      </c>
      <c r="C10751" s="193"/>
      <c r="D10751" s="19">
        <v>1.3102640802050276</v>
      </c>
      <c r="E10751" s="19"/>
      <c r="F10751" s="19">
        <v>1.0088630691141172</v>
      </c>
      <c r="G10751" s="19"/>
      <c r="H10751" s="19">
        <v>1.7672064095224123</v>
      </c>
      <c r="I10751" s="19"/>
      <c r="J10751" s="19">
        <v>1.1775713542630244</v>
      </c>
      <c r="K10751" s="19"/>
      <c r="L10751" s="19">
        <v>2.1268800226801514</v>
      </c>
      <c r="M10751" s="19"/>
      <c r="N10751" s="19">
        <v>1.6861568400401787</v>
      </c>
      <c r="O10751" s="19"/>
      <c r="P10751" s="50">
        <v>0.72552295563788471</v>
      </c>
      <c r="R10751" s="9" t="s">
        <v>0</v>
      </c>
    </row>
    <row r="10752" spans="2:18" x14ac:dyDescent="0.2">
      <c r="B10752" s="25">
        <v>10522</v>
      </c>
      <c r="C10752" s="193">
        <v>0.59484191848205348</v>
      </c>
      <c r="D10752" s="19"/>
      <c r="E10752" s="19">
        <v>0.84004408142621034</v>
      </c>
      <c r="F10752" s="19"/>
      <c r="G10752" s="19">
        <v>0.89988655894124092</v>
      </c>
      <c r="H10752" s="19"/>
      <c r="I10752" s="19">
        <v>1.2075199803296339</v>
      </c>
      <c r="J10752" s="19"/>
      <c r="K10752" s="19">
        <v>0.21389202898711121</v>
      </c>
      <c r="L10752" s="19"/>
      <c r="M10752" s="19">
        <v>0.36617250879055813</v>
      </c>
      <c r="N10752" s="19"/>
      <c r="O10752" s="19">
        <v>1.2998573869946737</v>
      </c>
      <c r="P10752" s="50"/>
      <c r="R10752" s="9" t="s">
        <v>0</v>
      </c>
    </row>
    <row r="10753" spans="2:18" x14ac:dyDescent="0.2">
      <c r="B10753" s="25">
        <v>10523</v>
      </c>
      <c r="C10753" s="193">
        <v>1.6532600137320452</v>
      </c>
      <c r="D10753" s="19"/>
      <c r="E10753" s="19">
        <v>1.3233741391946152</v>
      </c>
      <c r="F10753" s="19"/>
      <c r="G10753" s="19">
        <v>0.97356583378180384</v>
      </c>
      <c r="H10753" s="19"/>
      <c r="I10753" s="19">
        <v>0.81906564097236156</v>
      </c>
      <c r="J10753" s="19"/>
      <c r="K10753" s="19">
        <v>1.1249133571539986</v>
      </c>
      <c r="L10753" s="19"/>
      <c r="M10753" s="19">
        <v>0.70256434634131826</v>
      </c>
      <c r="N10753" s="19"/>
      <c r="O10753" s="19">
        <v>0.7227359845640281</v>
      </c>
      <c r="P10753" s="50"/>
      <c r="R10753" s="9" t="s">
        <v>0</v>
      </c>
    </row>
    <row r="10754" spans="2:18" x14ac:dyDescent="0.2">
      <c r="B10754" s="25">
        <v>10524</v>
      </c>
      <c r="C10754" s="193"/>
      <c r="D10754" s="19">
        <v>0.98359322242561997</v>
      </c>
      <c r="E10754" s="19"/>
      <c r="F10754" s="19">
        <v>0.46508671703982862</v>
      </c>
      <c r="G10754" s="19"/>
      <c r="H10754" s="19">
        <v>0.57490948536156949</v>
      </c>
      <c r="I10754" s="19"/>
      <c r="J10754" s="19">
        <v>0.41395386780099397</v>
      </c>
      <c r="K10754" s="19"/>
      <c r="L10754" s="19">
        <v>0.47387897841767029</v>
      </c>
      <c r="M10754" s="19"/>
      <c r="N10754" s="19">
        <v>0.97720730167802172</v>
      </c>
      <c r="O10754" s="19"/>
      <c r="P10754" s="50">
        <v>0.84033071613385724</v>
      </c>
      <c r="R10754" s="9" t="s">
        <v>0</v>
      </c>
    </row>
    <row r="10755" spans="2:18" x14ac:dyDescent="0.2">
      <c r="B10755" s="25">
        <v>10525</v>
      </c>
      <c r="C10755" s="193">
        <v>0.4335024134482745</v>
      </c>
      <c r="D10755" s="19"/>
      <c r="E10755" s="19"/>
      <c r="F10755" s="19">
        <v>0.75263213757377878</v>
      </c>
      <c r="G10755" s="19"/>
      <c r="H10755" s="19">
        <v>0.42280799679973391</v>
      </c>
      <c r="I10755" s="19"/>
      <c r="J10755" s="19">
        <v>0.22920794910564296</v>
      </c>
      <c r="K10755" s="19"/>
      <c r="L10755" s="19">
        <v>0.41522481121886645</v>
      </c>
      <c r="M10755" s="19"/>
      <c r="N10755" s="19">
        <v>0.38350975573088847</v>
      </c>
      <c r="O10755" s="19">
        <v>0.19772851778573117</v>
      </c>
      <c r="P10755" s="50"/>
      <c r="R10755" s="9" t="s">
        <v>0</v>
      </c>
    </row>
    <row r="10756" spans="2:18" x14ac:dyDescent="0.2">
      <c r="B10756" s="25">
        <v>10526</v>
      </c>
      <c r="C10756" s="193"/>
      <c r="D10756" s="19">
        <v>0.27622207452048464</v>
      </c>
      <c r="E10756" s="19">
        <v>0.12516514701691664</v>
      </c>
      <c r="F10756" s="19"/>
      <c r="G10756" s="19">
        <v>0.37917690028083195</v>
      </c>
      <c r="H10756" s="19"/>
      <c r="I10756" s="19"/>
      <c r="J10756" s="19">
        <v>0.95952393387834611</v>
      </c>
      <c r="K10756" s="19"/>
      <c r="L10756" s="19">
        <v>1.2244964182481328</v>
      </c>
      <c r="M10756" s="19"/>
      <c r="N10756" s="19">
        <v>0.83657316033317053</v>
      </c>
      <c r="O10756" s="19"/>
      <c r="P10756" s="50">
        <v>1.8166286049163192</v>
      </c>
      <c r="R10756" s="9" t="s">
        <v>0</v>
      </c>
    </row>
    <row r="10757" spans="2:18" x14ac:dyDescent="0.2">
      <c r="B10757" s="25">
        <v>10527</v>
      </c>
      <c r="C10757" s="193">
        <v>0.40675844818617751</v>
      </c>
      <c r="D10757" s="19"/>
      <c r="E10757" s="19">
        <v>0.41641443628938918</v>
      </c>
      <c r="F10757" s="19"/>
      <c r="G10757" s="19">
        <v>1.199035560949127</v>
      </c>
      <c r="H10757" s="19"/>
      <c r="I10757" s="19">
        <v>0.55920910315663852</v>
      </c>
      <c r="J10757" s="19"/>
      <c r="K10757" s="19">
        <v>1.575007602270903</v>
      </c>
      <c r="L10757" s="19"/>
      <c r="M10757" s="19">
        <v>3.0604978771622316E-2</v>
      </c>
      <c r="N10757" s="19"/>
      <c r="O10757" s="19">
        <v>0.16662251065798228</v>
      </c>
      <c r="P10757" s="50"/>
      <c r="R10757" s="9" t="s">
        <v>0</v>
      </c>
    </row>
    <row r="10758" spans="2:18" x14ac:dyDescent="0.2">
      <c r="B10758" s="25">
        <v>10528</v>
      </c>
      <c r="C10758" s="193"/>
      <c r="D10758" s="19">
        <v>0.60693799845717489</v>
      </c>
      <c r="E10758" s="19"/>
      <c r="F10758" s="19">
        <v>0.2905021628132255</v>
      </c>
      <c r="G10758" s="19"/>
      <c r="H10758" s="19">
        <v>0.29163194079094246</v>
      </c>
      <c r="I10758" s="19"/>
      <c r="J10758" s="19">
        <v>0.67460228192154681</v>
      </c>
      <c r="K10758" s="19"/>
      <c r="L10758" s="19">
        <v>0.15446098554467769</v>
      </c>
      <c r="M10758" s="19"/>
      <c r="N10758" s="19">
        <v>0.19888951057548926</v>
      </c>
      <c r="O10758" s="19"/>
      <c r="P10758" s="50">
        <v>0.38602302736414323</v>
      </c>
      <c r="R10758" s="9" t="s">
        <v>0</v>
      </c>
    </row>
    <row r="10759" spans="2:18" x14ac:dyDescent="0.2">
      <c r="B10759" s="25">
        <v>10529</v>
      </c>
      <c r="C10759" s="193">
        <v>0.89373053532701929</v>
      </c>
      <c r="D10759" s="19"/>
      <c r="E10759" s="19"/>
      <c r="F10759" s="19">
        <v>0.61142565084412903</v>
      </c>
      <c r="G10759" s="19">
        <v>0.32690912033762531</v>
      </c>
      <c r="H10759" s="19"/>
      <c r="I10759" s="19">
        <v>0.95663251035281438</v>
      </c>
      <c r="J10759" s="19"/>
      <c r="K10759" s="19">
        <v>1.2622157272815682</v>
      </c>
      <c r="L10759" s="19"/>
      <c r="M10759" s="19"/>
      <c r="N10759" s="19">
        <v>0.73630721288512191</v>
      </c>
      <c r="O10759" s="19">
        <v>0.41364379847024113</v>
      </c>
      <c r="P10759" s="50"/>
      <c r="R10759" s="9" t="s">
        <v>0</v>
      </c>
    </row>
    <row r="10760" spans="2:18" x14ac:dyDescent="0.2">
      <c r="B10760" s="25">
        <v>10530</v>
      </c>
      <c r="C10760" s="193">
        <v>0.53628645438198386</v>
      </c>
      <c r="D10760" s="19"/>
      <c r="E10760" s="19">
        <v>0.6270291422070573</v>
      </c>
      <c r="F10760" s="19"/>
      <c r="G10760" s="19"/>
      <c r="H10760" s="19">
        <v>0.22727344525193843</v>
      </c>
      <c r="I10760" s="19">
        <v>1.7098595368907381</v>
      </c>
      <c r="J10760" s="19"/>
      <c r="K10760" s="19">
        <v>1.1375980652047759</v>
      </c>
      <c r="L10760" s="19"/>
      <c r="M10760" s="19">
        <v>1.1050014036818079</v>
      </c>
      <c r="N10760" s="19"/>
      <c r="O10760" s="19">
        <v>1.1936581893902747</v>
      </c>
      <c r="P10760" s="50"/>
      <c r="R10760" s="9" t="s">
        <v>0</v>
      </c>
    </row>
    <row r="10761" spans="2:18" x14ac:dyDescent="0.2">
      <c r="B10761" s="25">
        <v>10531</v>
      </c>
      <c r="C10761" s="193">
        <v>0.64603992957970957</v>
      </c>
      <c r="D10761" s="19"/>
      <c r="E10761" s="19"/>
      <c r="F10761" s="19">
        <v>0.36327891799368184</v>
      </c>
      <c r="G10761" s="19">
        <v>0.64708588271910561</v>
      </c>
      <c r="H10761" s="19"/>
      <c r="I10761" s="19"/>
      <c r="J10761" s="19">
        <v>8.9624941085667834E-2</v>
      </c>
      <c r="K10761" s="19"/>
      <c r="L10761" s="19">
        <v>0.94474784439477844</v>
      </c>
      <c r="M10761" s="19"/>
      <c r="N10761" s="19">
        <v>9.9250773522064573E-2</v>
      </c>
      <c r="O10761" s="19">
        <v>9.0758382576605956E-2</v>
      </c>
      <c r="P10761" s="50"/>
      <c r="R10761" s="9" t="s">
        <v>0</v>
      </c>
    </row>
    <row r="10762" spans="2:18" x14ac:dyDescent="0.2">
      <c r="B10762" s="25">
        <v>10532</v>
      </c>
      <c r="C10762" s="193">
        <v>0.75604854046122372</v>
      </c>
      <c r="D10762" s="19"/>
      <c r="E10762" s="19">
        <v>0.11523836482615421</v>
      </c>
      <c r="F10762" s="19"/>
      <c r="G10762" s="19">
        <v>0.58631224147267513</v>
      </c>
      <c r="H10762" s="19"/>
      <c r="I10762" s="19">
        <v>0.69407045446250337</v>
      </c>
      <c r="J10762" s="19"/>
      <c r="K10762" s="19">
        <v>0.71049977010445875</v>
      </c>
      <c r="L10762" s="19"/>
      <c r="M10762" s="19">
        <v>1.3204495351318288</v>
      </c>
      <c r="N10762" s="19"/>
      <c r="O10762" s="19">
        <v>0.52744105800354846</v>
      </c>
      <c r="P10762" s="50"/>
      <c r="R10762" s="9" t="s">
        <v>0</v>
      </c>
    </row>
    <row r="10763" spans="2:18" x14ac:dyDescent="0.2">
      <c r="B10763" s="25">
        <v>10533</v>
      </c>
      <c r="C10763" s="193"/>
      <c r="D10763" s="19">
        <v>0.86312012086121137</v>
      </c>
      <c r="E10763" s="19"/>
      <c r="F10763" s="19">
        <v>0.43588015963180154</v>
      </c>
      <c r="G10763" s="19"/>
      <c r="H10763" s="19">
        <v>0.96448659767959799</v>
      </c>
      <c r="I10763" s="19"/>
      <c r="J10763" s="19">
        <v>1.1507161090393125</v>
      </c>
      <c r="K10763" s="19"/>
      <c r="L10763" s="19">
        <v>1.7456599420292265</v>
      </c>
      <c r="M10763" s="19"/>
      <c r="N10763" s="19">
        <v>1.1083543506888136</v>
      </c>
      <c r="O10763" s="19"/>
      <c r="P10763" s="50">
        <v>1.5142380763688221</v>
      </c>
      <c r="R10763" s="9" t="s">
        <v>0</v>
      </c>
    </row>
    <row r="10764" spans="2:18" x14ac:dyDescent="0.2">
      <c r="B10764" s="25">
        <v>10534</v>
      </c>
      <c r="C10764" s="193">
        <v>4.8527133580494777E-2</v>
      </c>
      <c r="D10764" s="19"/>
      <c r="E10764" s="19">
        <v>0.51536259383741456</v>
      </c>
      <c r="F10764" s="19"/>
      <c r="G10764" s="19">
        <v>0.36277366662454297</v>
      </c>
      <c r="H10764" s="19"/>
      <c r="I10764" s="19">
        <v>0.75846404002129153</v>
      </c>
      <c r="J10764" s="19"/>
      <c r="K10764" s="19">
        <v>0.73179553654591378</v>
      </c>
      <c r="L10764" s="19"/>
      <c r="M10764" s="19"/>
      <c r="N10764" s="19">
        <v>0.16263238674727282</v>
      </c>
      <c r="O10764" s="19">
        <v>0.23486999500788816</v>
      </c>
      <c r="P10764" s="50"/>
      <c r="R10764" s="9" t="s">
        <v>0</v>
      </c>
    </row>
    <row r="10765" spans="2:18" x14ac:dyDescent="0.2">
      <c r="B10765" s="25">
        <v>10535</v>
      </c>
      <c r="C10765" s="193">
        <v>1.6396275714779296</v>
      </c>
      <c r="D10765" s="19"/>
      <c r="E10765" s="19">
        <v>1.5667519769048059</v>
      </c>
      <c r="F10765" s="19"/>
      <c r="G10765" s="19">
        <v>1.5270860792033079</v>
      </c>
      <c r="H10765" s="19"/>
      <c r="I10765" s="19">
        <v>1.2021604913469355</v>
      </c>
      <c r="J10765" s="19"/>
      <c r="K10765" s="19">
        <v>2.0971653196594486</v>
      </c>
      <c r="L10765" s="19"/>
      <c r="M10765" s="19">
        <v>1.401599720345887</v>
      </c>
      <c r="N10765" s="19"/>
      <c r="O10765" s="19">
        <v>0.66916834833565697</v>
      </c>
      <c r="P10765" s="50"/>
      <c r="R10765" s="9" t="s">
        <v>0</v>
      </c>
    </row>
    <row r="10766" spans="2:18" x14ac:dyDescent="0.2">
      <c r="B10766" s="25">
        <v>10536</v>
      </c>
      <c r="C10766" s="193"/>
      <c r="D10766" s="19">
        <v>0.93551604320083304</v>
      </c>
      <c r="E10766" s="19"/>
      <c r="F10766" s="19">
        <v>2.3704158019096186</v>
      </c>
      <c r="G10766" s="19"/>
      <c r="H10766" s="19">
        <v>1.5394684800376448</v>
      </c>
      <c r="I10766" s="19"/>
      <c r="J10766" s="19">
        <v>1.7917867864128625</v>
      </c>
      <c r="K10766" s="19"/>
      <c r="L10766" s="19">
        <v>0.85101529692883249</v>
      </c>
      <c r="M10766" s="19"/>
      <c r="N10766" s="19">
        <v>0.68137097110282885</v>
      </c>
      <c r="O10766" s="19"/>
      <c r="P10766" s="50">
        <v>2.0389479572101581</v>
      </c>
      <c r="R10766" s="9" t="s">
        <v>0</v>
      </c>
    </row>
    <row r="10767" spans="2:18" x14ac:dyDescent="0.2">
      <c r="B10767" s="25">
        <v>10537</v>
      </c>
      <c r="C10767" s="193">
        <v>2.3467821553704988E-2</v>
      </c>
      <c r="D10767" s="19"/>
      <c r="E10767" s="19"/>
      <c r="F10767" s="19">
        <v>1.2154142707819942</v>
      </c>
      <c r="G10767" s="19"/>
      <c r="H10767" s="19">
        <v>0.56306030032281751</v>
      </c>
      <c r="I10767" s="19"/>
      <c r="J10767" s="19">
        <v>0.40814361892783529</v>
      </c>
      <c r="K10767" s="19">
        <v>1.2699047833666108</v>
      </c>
      <c r="L10767" s="19"/>
      <c r="M10767" s="19"/>
      <c r="N10767" s="19">
        <v>0.37821785603482994</v>
      </c>
      <c r="O10767" s="19"/>
      <c r="P10767" s="50">
        <v>2.423562309946492E-2</v>
      </c>
      <c r="R10767" s="9" t="s">
        <v>0</v>
      </c>
    </row>
    <row r="10768" spans="2:18" x14ac:dyDescent="0.2">
      <c r="B10768" s="25">
        <v>10538</v>
      </c>
      <c r="C10768" s="193"/>
      <c r="D10768" s="19">
        <v>0.27177669146791761</v>
      </c>
      <c r="E10768" s="19"/>
      <c r="F10768" s="19">
        <v>0.6450747699539936</v>
      </c>
      <c r="G10768" s="19"/>
      <c r="H10768" s="19">
        <v>0.80616255600248798</v>
      </c>
      <c r="I10768" s="19"/>
      <c r="J10768" s="19">
        <v>0.85611414841768707</v>
      </c>
      <c r="K10768" s="19"/>
      <c r="L10768" s="19">
        <v>0.87278725500614296</v>
      </c>
      <c r="M10768" s="19"/>
      <c r="N10768" s="19">
        <v>0.76113512205614076</v>
      </c>
      <c r="O10768" s="19"/>
      <c r="P10768" s="50">
        <v>0.80326097915820494</v>
      </c>
      <c r="R10768" s="9" t="s">
        <v>0</v>
      </c>
    </row>
    <row r="10769" spans="2:18" x14ac:dyDescent="0.2">
      <c r="B10769" s="25">
        <v>10539</v>
      </c>
      <c r="C10769" s="193">
        <v>3.4369455857828579E-2</v>
      </c>
      <c r="D10769" s="19"/>
      <c r="E10769" s="19"/>
      <c r="F10769" s="19">
        <v>0.39811287853355998</v>
      </c>
      <c r="G10769" s="19"/>
      <c r="H10769" s="19">
        <v>0.35761513869880912</v>
      </c>
      <c r="I10769" s="19"/>
      <c r="J10769" s="19">
        <v>0.11981415717635771</v>
      </c>
      <c r="K10769" s="19">
        <v>0.15362992100211748</v>
      </c>
      <c r="L10769" s="19"/>
      <c r="M10769" s="19"/>
      <c r="N10769" s="19">
        <v>2.9893341569969131E-2</v>
      </c>
      <c r="O10769" s="19">
        <v>1.7716440355229974E-2</v>
      </c>
      <c r="P10769" s="50"/>
      <c r="R10769" s="9" t="s">
        <v>0</v>
      </c>
    </row>
    <row r="10770" spans="2:18" x14ac:dyDescent="0.2">
      <c r="B10770" s="25">
        <v>10540</v>
      </c>
      <c r="C10770" s="193">
        <v>1.1306676257228954</v>
      </c>
      <c r="D10770" s="19"/>
      <c r="E10770" s="19">
        <v>2.3330886783452547</v>
      </c>
      <c r="F10770" s="19"/>
      <c r="G10770" s="19">
        <v>0.87010454436800322</v>
      </c>
      <c r="H10770" s="19"/>
      <c r="I10770" s="19">
        <v>1.4126711988448519</v>
      </c>
      <c r="J10770" s="19"/>
      <c r="K10770" s="19">
        <v>1.9121463802041685</v>
      </c>
      <c r="L10770" s="19"/>
      <c r="M10770" s="19">
        <v>0.94107047447018133</v>
      </c>
      <c r="N10770" s="19"/>
      <c r="O10770" s="19">
        <v>1.0534453050323334</v>
      </c>
      <c r="P10770" s="50"/>
      <c r="R10770" s="9" t="s">
        <v>0</v>
      </c>
    </row>
    <row r="10771" spans="2:18" x14ac:dyDescent="0.2">
      <c r="B10771" s="25">
        <v>10541</v>
      </c>
      <c r="C10771" s="193"/>
      <c r="D10771" s="19">
        <v>1.0639729985634774</v>
      </c>
      <c r="E10771" s="19"/>
      <c r="F10771" s="19">
        <v>0.95163913503091246</v>
      </c>
      <c r="G10771" s="19"/>
      <c r="H10771" s="19">
        <v>0.74537814920745804</v>
      </c>
      <c r="I10771" s="19"/>
      <c r="J10771" s="19">
        <v>0.67454089015655971</v>
      </c>
      <c r="K10771" s="19"/>
      <c r="L10771" s="19">
        <v>0.63897363620840264</v>
      </c>
      <c r="M10771" s="19"/>
      <c r="N10771" s="19">
        <v>0.40343403102013259</v>
      </c>
      <c r="O10771" s="19"/>
      <c r="P10771" s="50">
        <v>0.6127837757871335</v>
      </c>
      <c r="R10771" s="9" t="s">
        <v>0</v>
      </c>
    </row>
    <row r="10772" spans="2:18" x14ac:dyDescent="0.2">
      <c r="B10772" s="25">
        <v>10542</v>
      </c>
      <c r="C10772" s="193"/>
      <c r="D10772" s="19">
        <v>8.9345172036607814E-2</v>
      </c>
      <c r="E10772" s="19"/>
      <c r="F10772" s="19">
        <v>0.65018535550944556</v>
      </c>
      <c r="G10772" s="19"/>
      <c r="H10772" s="19">
        <v>0.21181755085062992</v>
      </c>
      <c r="I10772" s="19"/>
      <c r="J10772" s="19">
        <v>0.27528422102971029</v>
      </c>
      <c r="K10772" s="19"/>
      <c r="L10772" s="19">
        <v>0.79718322957504906</v>
      </c>
      <c r="M10772" s="19"/>
      <c r="N10772" s="19">
        <v>0.94841300665000805</v>
      </c>
      <c r="O10772" s="19"/>
      <c r="P10772" s="50">
        <v>1.5110028335941303</v>
      </c>
      <c r="R10772" s="9" t="s">
        <v>0</v>
      </c>
    </row>
    <row r="10773" spans="2:18" x14ac:dyDescent="0.2">
      <c r="B10773" s="25">
        <v>10543</v>
      </c>
      <c r="C10773" s="193"/>
      <c r="D10773" s="19">
        <v>1.0965863147807409</v>
      </c>
      <c r="E10773" s="19"/>
      <c r="F10773" s="19">
        <v>0.98113135640202553</v>
      </c>
      <c r="G10773" s="19"/>
      <c r="H10773" s="19">
        <v>0.19586796423985953</v>
      </c>
      <c r="I10773" s="19"/>
      <c r="J10773" s="19">
        <v>0.47823786711851118</v>
      </c>
      <c r="K10773" s="19"/>
      <c r="L10773" s="19">
        <v>0.57406141897592111</v>
      </c>
      <c r="M10773" s="19"/>
      <c r="N10773" s="19">
        <v>0.55981955835544894</v>
      </c>
      <c r="O10773" s="19"/>
      <c r="P10773" s="50">
        <v>0.56683078013360555</v>
      </c>
      <c r="R10773" s="9" t="s">
        <v>0</v>
      </c>
    </row>
    <row r="10774" spans="2:18" x14ac:dyDescent="0.2">
      <c r="B10774" s="25">
        <v>10544</v>
      </c>
      <c r="C10774" s="193">
        <v>0.99182735375604991</v>
      </c>
      <c r="D10774" s="19"/>
      <c r="E10774" s="19">
        <v>2.7109245814072123E-2</v>
      </c>
      <c r="F10774" s="19"/>
      <c r="G10774" s="19">
        <v>1.5741616781443699</v>
      </c>
      <c r="H10774" s="19"/>
      <c r="I10774" s="19">
        <v>4.6146298665515235E-2</v>
      </c>
      <c r="J10774" s="19"/>
      <c r="K10774" s="19">
        <v>1.3853171094917121</v>
      </c>
      <c r="L10774" s="19"/>
      <c r="M10774" s="19">
        <v>0.78949207345552308</v>
      </c>
      <c r="N10774" s="19"/>
      <c r="O10774" s="19">
        <v>0.35661444333585129</v>
      </c>
      <c r="P10774" s="50"/>
      <c r="R10774" s="9" t="s">
        <v>0</v>
      </c>
    </row>
    <row r="10775" spans="2:18" x14ac:dyDescent="0.2">
      <c r="B10775" s="25">
        <v>10545</v>
      </c>
      <c r="C10775" s="193"/>
      <c r="D10775" s="19">
        <v>0.57924740945605124</v>
      </c>
      <c r="E10775" s="19"/>
      <c r="F10775" s="19">
        <v>0.37265262166386187</v>
      </c>
      <c r="G10775" s="19"/>
      <c r="H10775" s="19">
        <v>0.10141388190506259</v>
      </c>
      <c r="I10775" s="19"/>
      <c r="J10775" s="19">
        <v>0.88593306346731826</v>
      </c>
      <c r="K10775" s="19">
        <v>0.11298100987329238</v>
      </c>
      <c r="L10775" s="19"/>
      <c r="M10775" s="19"/>
      <c r="N10775" s="19">
        <v>0.4689895986107856</v>
      </c>
      <c r="O10775" s="19">
        <v>0.14163552710116539</v>
      </c>
      <c r="P10775" s="50"/>
      <c r="R10775" s="9" t="s">
        <v>0</v>
      </c>
    </row>
    <row r="10776" spans="2:18" x14ac:dyDescent="0.2">
      <c r="B10776" s="25">
        <v>10546</v>
      </c>
      <c r="C10776" s="193">
        <v>0.78610182817946661</v>
      </c>
      <c r="D10776" s="19"/>
      <c r="E10776" s="19">
        <v>8.0397302901342046E-2</v>
      </c>
      <c r="F10776" s="19"/>
      <c r="G10776" s="19"/>
      <c r="H10776" s="19">
        <v>0.29360591285521304</v>
      </c>
      <c r="I10776" s="19"/>
      <c r="J10776" s="19">
        <v>0.91830545164263278</v>
      </c>
      <c r="K10776" s="19">
        <v>0.18332149123168706</v>
      </c>
      <c r="L10776" s="19"/>
      <c r="M10776" s="19">
        <v>0.10857948234021542</v>
      </c>
      <c r="N10776" s="19"/>
      <c r="O10776" s="19"/>
      <c r="P10776" s="50">
        <v>1.1423933659700916</v>
      </c>
      <c r="R10776" s="9" t="s">
        <v>0</v>
      </c>
    </row>
    <row r="10777" spans="2:18" x14ac:dyDescent="0.2">
      <c r="B10777" s="25">
        <v>10547</v>
      </c>
      <c r="C10777" s="193">
        <v>0.27121622024566705</v>
      </c>
      <c r="D10777" s="19"/>
      <c r="E10777" s="19">
        <v>0.4372595104280626</v>
      </c>
      <c r="F10777" s="19"/>
      <c r="G10777" s="19"/>
      <c r="H10777" s="19">
        <v>0.74532172874966385</v>
      </c>
      <c r="I10777" s="19"/>
      <c r="J10777" s="19">
        <v>0.12270191326397249</v>
      </c>
      <c r="K10777" s="19">
        <v>5.0356762747414838E-2</v>
      </c>
      <c r="L10777" s="19"/>
      <c r="M10777" s="19">
        <v>3.4703549440521134E-2</v>
      </c>
      <c r="N10777" s="19"/>
      <c r="O10777" s="19"/>
      <c r="P10777" s="50">
        <v>0.83267237352203516</v>
      </c>
      <c r="R10777" s="9" t="s">
        <v>0</v>
      </c>
    </row>
    <row r="10778" spans="2:18" x14ac:dyDescent="0.2">
      <c r="B10778" s="25">
        <v>10548</v>
      </c>
      <c r="C10778" s="193"/>
      <c r="D10778" s="19">
        <v>0.15201281254381097</v>
      </c>
      <c r="E10778" s="19">
        <v>8.242837630230769E-2</v>
      </c>
      <c r="F10778" s="19"/>
      <c r="G10778" s="19">
        <v>0.54181961568073667</v>
      </c>
      <c r="H10778" s="19"/>
      <c r="I10778" s="19"/>
      <c r="J10778" s="19">
        <v>0.55399865169595919</v>
      </c>
      <c r="K10778" s="19">
        <v>0.17187861257764642</v>
      </c>
      <c r="L10778" s="19"/>
      <c r="M10778" s="19">
        <v>0.68823424997052818</v>
      </c>
      <c r="N10778" s="19"/>
      <c r="O10778" s="19">
        <v>0.42247989268744041</v>
      </c>
      <c r="P10778" s="50"/>
      <c r="R10778" s="9" t="s">
        <v>0</v>
      </c>
    </row>
    <row r="10779" spans="2:18" x14ac:dyDescent="0.2">
      <c r="B10779" s="25">
        <v>10549</v>
      </c>
      <c r="C10779" s="193">
        <v>0.13288248925541257</v>
      </c>
      <c r="D10779" s="19"/>
      <c r="E10779" s="19">
        <v>1.0031584041519577</v>
      </c>
      <c r="F10779" s="19"/>
      <c r="G10779" s="19">
        <v>1.0653835667307736</v>
      </c>
      <c r="H10779" s="19"/>
      <c r="I10779" s="19">
        <v>0.63392584486249515</v>
      </c>
      <c r="J10779" s="19"/>
      <c r="K10779" s="19">
        <v>1.1937141018793886</v>
      </c>
      <c r="L10779" s="19"/>
      <c r="M10779" s="19">
        <v>0.40508396855419182</v>
      </c>
      <c r="N10779" s="19"/>
      <c r="O10779" s="19">
        <v>1.2395130584005538</v>
      </c>
      <c r="P10779" s="50"/>
      <c r="R10779" s="9" t="s">
        <v>0</v>
      </c>
    </row>
    <row r="10780" spans="2:18" x14ac:dyDescent="0.2">
      <c r="B10780" s="25">
        <v>10550</v>
      </c>
      <c r="C10780" s="193">
        <v>1.9731929527599674</v>
      </c>
      <c r="D10780" s="19"/>
      <c r="E10780" s="19">
        <v>0.96269775973316229</v>
      </c>
      <c r="F10780" s="19"/>
      <c r="G10780" s="19">
        <v>0.89183705996200768</v>
      </c>
      <c r="H10780" s="19"/>
      <c r="I10780" s="19">
        <v>2.2244243500205423</v>
      </c>
      <c r="J10780" s="19"/>
      <c r="K10780" s="19">
        <v>1.2829800747650566</v>
      </c>
      <c r="L10780" s="19"/>
      <c r="M10780" s="19">
        <v>0.78016419059971587</v>
      </c>
      <c r="N10780" s="19"/>
      <c r="O10780" s="19">
        <v>0.99873058910939105</v>
      </c>
      <c r="P10780" s="50"/>
      <c r="R10780" s="9" t="s">
        <v>0</v>
      </c>
    </row>
    <row r="10781" spans="2:18" x14ac:dyDescent="0.2">
      <c r="B10781" s="25">
        <v>10551</v>
      </c>
      <c r="C10781" s="193"/>
      <c r="D10781" s="19">
        <v>0.51293308774066659</v>
      </c>
      <c r="E10781" s="19">
        <v>0.83246580976290885</v>
      </c>
      <c r="F10781" s="19"/>
      <c r="G10781" s="19"/>
      <c r="H10781" s="19">
        <v>8.0866887677230506E-2</v>
      </c>
      <c r="I10781" s="19">
        <v>0.22769127090651178</v>
      </c>
      <c r="J10781" s="19"/>
      <c r="K10781" s="19">
        <v>9.1890777527208617E-2</v>
      </c>
      <c r="L10781" s="19"/>
      <c r="M10781" s="19"/>
      <c r="N10781" s="19">
        <v>0.43046495708297322</v>
      </c>
      <c r="O10781" s="19"/>
      <c r="P10781" s="50">
        <v>0.28733325949233718</v>
      </c>
      <c r="R10781" s="9" t="s">
        <v>0</v>
      </c>
    </row>
    <row r="10782" spans="2:18" x14ac:dyDescent="0.2">
      <c r="B10782" s="25">
        <v>10552</v>
      </c>
      <c r="C10782" s="193">
        <v>0.433729255020466</v>
      </c>
      <c r="D10782" s="19"/>
      <c r="E10782" s="19">
        <v>0.33318202144501069</v>
      </c>
      <c r="F10782" s="19"/>
      <c r="G10782" s="19">
        <v>0.96788787418080269</v>
      </c>
      <c r="H10782" s="19"/>
      <c r="I10782" s="19">
        <v>0.11503840323296889</v>
      </c>
      <c r="J10782" s="19"/>
      <c r="K10782" s="19">
        <v>1.27195407464945</v>
      </c>
      <c r="L10782" s="19"/>
      <c r="M10782" s="19">
        <v>1.5166782373455814</v>
      </c>
      <c r="N10782" s="19"/>
      <c r="O10782" s="19"/>
      <c r="P10782" s="50">
        <v>0.20940369314173554</v>
      </c>
      <c r="R10782" s="9" t="s">
        <v>0</v>
      </c>
    </row>
    <row r="10783" spans="2:18" x14ac:dyDescent="0.2">
      <c r="B10783" s="25">
        <v>10553</v>
      </c>
      <c r="C10783" s="193"/>
      <c r="D10783" s="19">
        <v>0.68350448551167031</v>
      </c>
      <c r="E10783" s="19">
        <v>0.46018057317128902</v>
      </c>
      <c r="F10783" s="19"/>
      <c r="G10783" s="19"/>
      <c r="H10783" s="19">
        <v>0.44257361408211243</v>
      </c>
      <c r="I10783" s="19"/>
      <c r="J10783" s="19">
        <v>8.6249348513459348E-2</v>
      </c>
      <c r="K10783" s="19"/>
      <c r="L10783" s="19">
        <v>0.98512019754160807</v>
      </c>
      <c r="M10783" s="19"/>
      <c r="N10783" s="19">
        <v>0.79185531360488293</v>
      </c>
      <c r="O10783" s="19">
        <v>0.71930634054458331</v>
      </c>
      <c r="P10783" s="50"/>
      <c r="R10783" s="9" t="s">
        <v>0</v>
      </c>
    </row>
    <row r="10784" spans="2:18" x14ac:dyDescent="0.2">
      <c r="B10784" s="25">
        <v>10554</v>
      </c>
      <c r="C10784" s="193"/>
      <c r="D10784" s="19">
        <v>1.1421985779125476</v>
      </c>
      <c r="E10784" s="19"/>
      <c r="F10784" s="19">
        <v>1.3295676169646997</v>
      </c>
      <c r="G10784" s="19"/>
      <c r="H10784" s="19">
        <v>1.8247496190424763</v>
      </c>
      <c r="I10784" s="19"/>
      <c r="J10784" s="19">
        <v>1.098839682112027</v>
      </c>
      <c r="K10784" s="19"/>
      <c r="L10784" s="19">
        <v>2.2491811263298374</v>
      </c>
      <c r="M10784" s="19"/>
      <c r="N10784" s="19">
        <v>1.720983990222182</v>
      </c>
      <c r="O10784" s="19"/>
      <c r="P10784" s="50">
        <v>1.6051745375052278</v>
      </c>
      <c r="R10784" s="9" t="s">
        <v>0</v>
      </c>
    </row>
    <row r="10785" spans="2:18" x14ac:dyDescent="0.2">
      <c r="B10785" s="25">
        <v>10555</v>
      </c>
      <c r="C10785" s="193"/>
      <c r="D10785" s="19">
        <v>0.66675780011166863</v>
      </c>
      <c r="E10785" s="19">
        <v>6.8804210445277472E-2</v>
      </c>
      <c r="F10785" s="19"/>
      <c r="G10785" s="19"/>
      <c r="H10785" s="19">
        <v>0.9156633445024146</v>
      </c>
      <c r="I10785" s="19"/>
      <c r="J10785" s="19">
        <v>0.30850754366407263</v>
      </c>
      <c r="K10785" s="19"/>
      <c r="L10785" s="19">
        <v>0.86059004581082033</v>
      </c>
      <c r="M10785" s="19"/>
      <c r="N10785" s="19">
        <v>0.50484362217598089</v>
      </c>
      <c r="O10785" s="19"/>
      <c r="P10785" s="50">
        <v>0.85365080271174909</v>
      </c>
      <c r="R10785" s="9" t="s">
        <v>0</v>
      </c>
    </row>
    <row r="10786" spans="2:18" x14ac:dyDescent="0.2">
      <c r="B10786" s="25">
        <v>10556</v>
      </c>
      <c r="C10786" s="193">
        <v>1.4365070827226809</v>
      </c>
      <c r="D10786" s="19"/>
      <c r="E10786" s="19">
        <v>1.5815757110168731</v>
      </c>
      <c r="F10786" s="19"/>
      <c r="G10786" s="19">
        <v>1.1863965556241163</v>
      </c>
      <c r="H10786" s="19"/>
      <c r="I10786" s="19">
        <v>0.92515776133245331</v>
      </c>
      <c r="J10786" s="19"/>
      <c r="K10786" s="19">
        <v>2.3615497219625761</v>
      </c>
      <c r="L10786" s="19"/>
      <c r="M10786" s="19">
        <v>1.7142821391572507</v>
      </c>
      <c r="N10786" s="19"/>
      <c r="O10786" s="19">
        <v>1.1884335875389358</v>
      </c>
      <c r="P10786" s="50"/>
      <c r="R10786" s="9" t="s">
        <v>0</v>
      </c>
    </row>
    <row r="10787" spans="2:18" x14ac:dyDescent="0.2">
      <c r="B10787" s="25">
        <v>10557</v>
      </c>
      <c r="C10787" s="193"/>
      <c r="D10787" s="19">
        <v>0.63227451931379808</v>
      </c>
      <c r="E10787" s="19">
        <v>0.80146091602783531</v>
      </c>
      <c r="F10787" s="19"/>
      <c r="G10787" s="19">
        <v>2.3484639154431608E-2</v>
      </c>
      <c r="H10787" s="19"/>
      <c r="I10787" s="19"/>
      <c r="J10787" s="19">
        <v>0.6045491021308973</v>
      </c>
      <c r="K10787" s="19"/>
      <c r="L10787" s="19">
        <v>0.29882857427925985</v>
      </c>
      <c r="M10787" s="19">
        <v>0.44278203903256641</v>
      </c>
      <c r="N10787" s="19"/>
      <c r="O10787" s="19"/>
      <c r="P10787" s="50">
        <v>2.6947923333201954E-2</v>
      </c>
      <c r="R10787" s="9" t="s">
        <v>0</v>
      </c>
    </row>
    <row r="10788" spans="2:18" x14ac:dyDescent="0.2">
      <c r="B10788" s="25">
        <v>10558</v>
      </c>
      <c r="C10788" s="193"/>
      <c r="D10788" s="19">
        <v>1.3496763089559491</v>
      </c>
      <c r="E10788" s="19">
        <v>0.1614429902550836</v>
      </c>
      <c r="F10788" s="19"/>
      <c r="G10788" s="19"/>
      <c r="H10788" s="19">
        <v>1.0853221176718124</v>
      </c>
      <c r="I10788" s="19">
        <v>0.24163593561236163</v>
      </c>
      <c r="J10788" s="19"/>
      <c r="K10788" s="19"/>
      <c r="L10788" s="19">
        <v>0.5976691597252809</v>
      </c>
      <c r="M10788" s="19"/>
      <c r="N10788" s="19">
        <v>0.62845734389266172</v>
      </c>
      <c r="O10788" s="19">
        <v>0.23348824287310579</v>
      </c>
      <c r="P10788" s="50"/>
      <c r="R10788" s="9" t="s">
        <v>0</v>
      </c>
    </row>
    <row r="10789" spans="2:18" x14ac:dyDescent="0.2">
      <c r="B10789" s="25">
        <v>10559</v>
      </c>
      <c r="C10789" s="193">
        <v>0.54844478661383345</v>
      </c>
      <c r="D10789" s="19"/>
      <c r="E10789" s="19"/>
      <c r="F10789" s="19">
        <v>1.0396054269136059</v>
      </c>
      <c r="G10789" s="19"/>
      <c r="H10789" s="19">
        <v>0.26541742470100094</v>
      </c>
      <c r="I10789" s="19"/>
      <c r="J10789" s="19">
        <v>0.52275260490763698</v>
      </c>
      <c r="K10789" s="19"/>
      <c r="L10789" s="19">
        <v>0.37367421392375538</v>
      </c>
      <c r="M10789" s="19"/>
      <c r="N10789" s="19">
        <v>0.86241974033501201</v>
      </c>
      <c r="O10789" s="19"/>
      <c r="P10789" s="50">
        <v>0.61522840127149914</v>
      </c>
      <c r="R10789" s="9" t="s">
        <v>0</v>
      </c>
    </row>
    <row r="10790" spans="2:18" x14ac:dyDescent="0.2">
      <c r="B10790" s="25">
        <v>10560</v>
      </c>
      <c r="C10790" s="193">
        <v>0.266118468944397</v>
      </c>
      <c r="D10790" s="19"/>
      <c r="E10790" s="19"/>
      <c r="F10790" s="19">
        <v>7.5577559309636042E-2</v>
      </c>
      <c r="G10790" s="19">
        <v>0.2070368491220019</v>
      </c>
      <c r="H10790" s="19"/>
      <c r="I10790" s="19"/>
      <c r="J10790" s="19">
        <v>0.4249553475657783</v>
      </c>
      <c r="K10790" s="19"/>
      <c r="L10790" s="19">
        <v>0.35063025346217319</v>
      </c>
      <c r="M10790" s="19">
        <v>0.21229872948474818</v>
      </c>
      <c r="N10790" s="19"/>
      <c r="O10790" s="19"/>
      <c r="P10790" s="50">
        <v>0.51596723011899559</v>
      </c>
      <c r="R10790" s="9" t="s">
        <v>0</v>
      </c>
    </row>
    <row r="10791" spans="2:18" x14ac:dyDescent="0.2">
      <c r="B10791" s="25">
        <v>10561</v>
      </c>
      <c r="C10791" s="193">
        <v>0.43981629168416919</v>
      </c>
      <c r="D10791" s="19"/>
      <c r="E10791" s="19">
        <v>0.98293898317105288</v>
      </c>
      <c r="F10791" s="19"/>
      <c r="G10791" s="19">
        <v>0.562582379230254</v>
      </c>
      <c r="H10791" s="19"/>
      <c r="I10791" s="19">
        <v>0.57057926409513438</v>
      </c>
      <c r="J10791" s="19"/>
      <c r="K10791" s="19">
        <v>1.3230499220987741</v>
      </c>
      <c r="L10791" s="19"/>
      <c r="M10791" s="19">
        <v>0.49561460535034146</v>
      </c>
      <c r="N10791" s="19"/>
      <c r="O10791" s="19"/>
      <c r="P10791" s="50">
        <v>9.4427842525679363E-3</v>
      </c>
      <c r="R10791" s="9" t="s">
        <v>0</v>
      </c>
    </row>
    <row r="10792" spans="2:18" x14ac:dyDescent="0.2">
      <c r="B10792" s="25">
        <v>10562</v>
      </c>
      <c r="C10792" s="193">
        <v>1.305606605742601</v>
      </c>
      <c r="D10792" s="19"/>
      <c r="E10792" s="19">
        <v>0.30295210177168314</v>
      </c>
      <c r="F10792" s="19"/>
      <c r="G10792" s="19">
        <v>0.11982440035580498</v>
      </c>
      <c r="H10792" s="19"/>
      <c r="I10792" s="19">
        <v>0.63517339928928418</v>
      </c>
      <c r="J10792" s="19"/>
      <c r="K10792" s="19">
        <v>1.2862395602019459</v>
      </c>
      <c r="L10792" s="19"/>
      <c r="M10792" s="19">
        <v>0.96272475558287984</v>
      </c>
      <c r="N10792" s="19"/>
      <c r="O10792" s="19">
        <v>0.44790085130391871</v>
      </c>
      <c r="P10792" s="50"/>
      <c r="R10792" s="9" t="s">
        <v>0</v>
      </c>
    </row>
    <row r="10793" spans="2:18" x14ac:dyDescent="0.2">
      <c r="B10793" s="25">
        <v>10563</v>
      </c>
      <c r="C10793" s="193">
        <v>1.2337729459131548</v>
      </c>
      <c r="D10793" s="19"/>
      <c r="E10793" s="19">
        <v>0.14921544866190531</v>
      </c>
      <c r="F10793" s="19"/>
      <c r="G10793" s="19"/>
      <c r="H10793" s="19">
        <v>0.44517744901912365</v>
      </c>
      <c r="I10793" s="19">
        <v>0.73120397684023031</v>
      </c>
      <c r="J10793" s="19"/>
      <c r="K10793" s="19">
        <v>0.57937828102798494</v>
      </c>
      <c r="L10793" s="19"/>
      <c r="M10793" s="19"/>
      <c r="N10793" s="19">
        <v>6.3514092694957197E-2</v>
      </c>
      <c r="O10793" s="19">
        <v>1.3420757405813544</v>
      </c>
      <c r="P10793" s="50"/>
      <c r="R10793" s="9" t="s">
        <v>0</v>
      </c>
    </row>
    <row r="10794" spans="2:18" x14ac:dyDescent="0.2">
      <c r="B10794" s="25">
        <v>10564</v>
      </c>
      <c r="C10794" s="193"/>
      <c r="D10794" s="19">
        <v>1.1801858284208007</v>
      </c>
      <c r="E10794" s="19"/>
      <c r="F10794" s="19">
        <v>1.2578544707531534</v>
      </c>
      <c r="G10794" s="19"/>
      <c r="H10794" s="19">
        <v>0.55773032355802243</v>
      </c>
      <c r="I10794" s="19"/>
      <c r="J10794" s="19">
        <v>0.95307947470150334</v>
      </c>
      <c r="K10794" s="19"/>
      <c r="L10794" s="19">
        <v>1.2780564578518976</v>
      </c>
      <c r="M10794" s="19"/>
      <c r="N10794" s="19">
        <v>0.96192860513259681</v>
      </c>
      <c r="O10794" s="19"/>
      <c r="P10794" s="50">
        <v>1.4536732425960515</v>
      </c>
      <c r="R10794" s="9" t="s">
        <v>0</v>
      </c>
    </row>
    <row r="10795" spans="2:18" x14ac:dyDescent="0.2">
      <c r="B10795" s="25">
        <v>10565</v>
      </c>
      <c r="C10795" s="193"/>
      <c r="D10795" s="19">
        <v>0.26517120682926631</v>
      </c>
      <c r="E10795" s="19"/>
      <c r="F10795" s="19">
        <v>7.5493549668775348E-2</v>
      </c>
      <c r="G10795" s="19">
        <v>0.61234911605835274</v>
      </c>
      <c r="H10795" s="19"/>
      <c r="I10795" s="19"/>
      <c r="J10795" s="19">
        <v>8.5750142534531497E-3</v>
      </c>
      <c r="K10795" s="19"/>
      <c r="L10795" s="19">
        <v>0.42693108083324632</v>
      </c>
      <c r="M10795" s="19"/>
      <c r="N10795" s="19">
        <v>0.28128560789025536</v>
      </c>
      <c r="O10795" s="19"/>
      <c r="P10795" s="50">
        <v>0.20820358384991836</v>
      </c>
      <c r="R10795" s="9" t="s">
        <v>0</v>
      </c>
    </row>
    <row r="10796" spans="2:18" x14ac:dyDescent="0.2">
      <c r="B10796" s="25">
        <v>10566</v>
      </c>
      <c r="C10796" s="193">
        <v>1.7980348131583106</v>
      </c>
      <c r="D10796" s="19"/>
      <c r="E10796" s="19">
        <v>2.0618126028717665</v>
      </c>
      <c r="F10796" s="19"/>
      <c r="G10796" s="19">
        <v>2.361452876164575</v>
      </c>
      <c r="H10796" s="19"/>
      <c r="I10796" s="19">
        <v>1.5747769717614746</v>
      </c>
      <c r="J10796" s="19"/>
      <c r="K10796" s="19">
        <v>2.3846360873197168</v>
      </c>
      <c r="L10796" s="19"/>
      <c r="M10796" s="19">
        <v>2.3786646993994109</v>
      </c>
      <c r="N10796" s="19"/>
      <c r="O10796" s="19">
        <v>1.5128894894839853</v>
      </c>
      <c r="P10796" s="50"/>
      <c r="R10796" s="9" t="s">
        <v>0</v>
      </c>
    </row>
    <row r="10797" spans="2:18" x14ac:dyDescent="0.2">
      <c r="B10797" s="25">
        <v>10567</v>
      </c>
      <c r="C10797" s="193"/>
      <c r="D10797" s="19">
        <v>0.78363971232591145</v>
      </c>
      <c r="E10797" s="19"/>
      <c r="F10797" s="19">
        <v>1.2034606449173832</v>
      </c>
      <c r="G10797" s="19"/>
      <c r="H10797" s="19">
        <v>0.64154496672065076</v>
      </c>
      <c r="I10797" s="19"/>
      <c r="J10797" s="19">
        <v>1.1025305555780329</v>
      </c>
      <c r="K10797" s="19"/>
      <c r="L10797" s="19">
        <v>0.57789100346475641</v>
      </c>
      <c r="M10797" s="19"/>
      <c r="N10797" s="19">
        <v>0.87598091294479963</v>
      </c>
      <c r="O10797" s="19"/>
      <c r="P10797" s="50">
        <v>0.39058550368856432</v>
      </c>
      <c r="R10797" s="9" t="s">
        <v>0</v>
      </c>
    </row>
    <row r="10798" spans="2:18" x14ac:dyDescent="0.2">
      <c r="B10798" s="25">
        <v>10568</v>
      </c>
      <c r="C10798" s="193">
        <v>1.239949564121154</v>
      </c>
      <c r="D10798" s="19"/>
      <c r="E10798" s="19">
        <v>2.7283923463428321</v>
      </c>
      <c r="F10798" s="19"/>
      <c r="G10798" s="19">
        <v>2.4260049598742528</v>
      </c>
      <c r="H10798" s="19"/>
      <c r="I10798" s="19">
        <v>1.3985975326294318</v>
      </c>
      <c r="J10798" s="19"/>
      <c r="K10798" s="19">
        <v>2.0002559882371767</v>
      </c>
      <c r="L10798" s="19"/>
      <c r="M10798" s="19">
        <v>1.2381224146335599</v>
      </c>
      <c r="N10798" s="19"/>
      <c r="O10798" s="19">
        <v>2.0671574333199465</v>
      </c>
      <c r="P10798" s="50"/>
      <c r="R10798" s="9" t="s">
        <v>0</v>
      </c>
    </row>
    <row r="10799" spans="2:18" x14ac:dyDescent="0.2">
      <c r="B10799" s="25">
        <v>10569</v>
      </c>
      <c r="C10799" s="193">
        <v>1.2576535965368614E-3</v>
      </c>
      <c r="D10799" s="19"/>
      <c r="E10799" s="19"/>
      <c r="F10799" s="19">
        <v>9.0166994359287531E-2</v>
      </c>
      <c r="G10799" s="19">
        <v>0.20269754236593454</v>
      </c>
      <c r="H10799" s="19"/>
      <c r="I10799" s="19">
        <v>0.97784052805982691</v>
      </c>
      <c r="J10799" s="19"/>
      <c r="K10799" s="19">
        <v>0.52341420721986132</v>
      </c>
      <c r="L10799" s="19"/>
      <c r="M10799" s="19">
        <v>0.14283212678269061</v>
      </c>
      <c r="N10799" s="19"/>
      <c r="O10799" s="19"/>
      <c r="P10799" s="50">
        <v>0.36924410036440369</v>
      </c>
      <c r="R10799" s="9" t="s">
        <v>0</v>
      </c>
    </row>
    <row r="10800" spans="2:18" x14ac:dyDescent="0.2">
      <c r="B10800" s="25">
        <v>10570</v>
      </c>
      <c r="C10800" s="193">
        <v>0.79814153184878456</v>
      </c>
      <c r="D10800" s="19"/>
      <c r="E10800" s="19">
        <v>1.0751272511200569</v>
      </c>
      <c r="F10800" s="19"/>
      <c r="G10800" s="19">
        <v>0.53081607278806642</v>
      </c>
      <c r="H10800" s="19"/>
      <c r="I10800" s="19">
        <v>0.88181965179921751</v>
      </c>
      <c r="J10800" s="19"/>
      <c r="K10800" s="19">
        <v>0.20494284240894278</v>
      </c>
      <c r="L10800" s="19"/>
      <c r="M10800" s="19">
        <v>0.80494771390365372</v>
      </c>
      <c r="N10800" s="19"/>
      <c r="O10800" s="19">
        <v>0.28926443696230081</v>
      </c>
      <c r="P10800" s="50"/>
      <c r="R10800" s="9" t="s">
        <v>0</v>
      </c>
    </row>
    <row r="10801" spans="2:18" x14ac:dyDescent="0.2">
      <c r="B10801" s="25">
        <v>10571</v>
      </c>
      <c r="C10801" s="193">
        <v>0.28173968298552415</v>
      </c>
      <c r="D10801" s="19"/>
      <c r="E10801" s="19">
        <v>0.53364283396489232</v>
      </c>
      <c r="F10801" s="19"/>
      <c r="G10801" s="19">
        <v>0.21894210671075484</v>
      </c>
      <c r="H10801" s="19"/>
      <c r="I10801" s="19">
        <v>0.86890831821023129</v>
      </c>
      <c r="J10801" s="19"/>
      <c r="K10801" s="19">
        <v>0.13710139907405428</v>
      </c>
      <c r="L10801" s="19"/>
      <c r="M10801" s="19">
        <v>0.5228939905083112</v>
      </c>
      <c r="N10801" s="19"/>
      <c r="O10801" s="19">
        <v>0.35592592560320857</v>
      </c>
      <c r="P10801" s="50"/>
      <c r="R10801" s="9" t="s">
        <v>0</v>
      </c>
    </row>
    <row r="10802" spans="2:18" x14ac:dyDescent="0.2">
      <c r="B10802" s="25">
        <v>10572</v>
      </c>
      <c r="C10802" s="193"/>
      <c r="D10802" s="19">
        <v>0.34398292282770054</v>
      </c>
      <c r="E10802" s="19">
        <v>0.40556667321190659</v>
      </c>
      <c r="F10802" s="19"/>
      <c r="G10802" s="19">
        <v>0.18953979342429708</v>
      </c>
      <c r="H10802" s="19"/>
      <c r="I10802" s="19">
        <v>0.29175798142796322</v>
      </c>
      <c r="J10802" s="19"/>
      <c r="K10802" s="19">
        <v>0.71537077420995721</v>
      </c>
      <c r="L10802" s="19"/>
      <c r="M10802" s="19">
        <v>0.44089823546227408</v>
      </c>
      <c r="N10802" s="19"/>
      <c r="O10802" s="19">
        <v>0.78487164582693592</v>
      </c>
      <c r="P10802" s="50"/>
      <c r="R10802" s="9" t="s">
        <v>0</v>
      </c>
    </row>
    <row r="10803" spans="2:18" x14ac:dyDescent="0.2">
      <c r="B10803" s="25">
        <v>10573</v>
      </c>
      <c r="C10803" s="193">
        <v>5.4181368756934023E-2</v>
      </c>
      <c r="D10803" s="19"/>
      <c r="E10803" s="19"/>
      <c r="F10803" s="19">
        <v>0.31219103048147362</v>
      </c>
      <c r="G10803" s="19"/>
      <c r="H10803" s="19">
        <v>0.13007445872183854</v>
      </c>
      <c r="I10803" s="19"/>
      <c r="J10803" s="19">
        <v>0.47984309530578706</v>
      </c>
      <c r="K10803" s="19">
        <v>0.64892118518890329</v>
      </c>
      <c r="L10803" s="19"/>
      <c r="M10803" s="19"/>
      <c r="N10803" s="19">
        <v>0.96619028472311708</v>
      </c>
      <c r="O10803" s="19"/>
      <c r="P10803" s="50">
        <v>7.4879625426692062E-2</v>
      </c>
      <c r="R10803" s="9" t="s">
        <v>0</v>
      </c>
    </row>
    <row r="10804" spans="2:18" x14ac:dyDescent="0.2">
      <c r="B10804" s="25">
        <v>10574</v>
      </c>
      <c r="C10804" s="193">
        <v>0.5993751424509145</v>
      </c>
      <c r="D10804" s="19"/>
      <c r="E10804" s="19">
        <v>8.0884199293441011E-2</v>
      </c>
      <c r="F10804" s="19"/>
      <c r="G10804" s="19"/>
      <c r="H10804" s="19">
        <v>0.37545725356119719</v>
      </c>
      <c r="I10804" s="19"/>
      <c r="J10804" s="19">
        <v>0.18081743664939642</v>
      </c>
      <c r="K10804" s="19"/>
      <c r="L10804" s="19">
        <v>0.24742609633747958</v>
      </c>
      <c r="M10804" s="19">
        <v>0.44334482285699933</v>
      </c>
      <c r="N10804" s="19"/>
      <c r="O10804" s="19">
        <v>0.13146406285602388</v>
      </c>
      <c r="P10804" s="50"/>
      <c r="R10804" s="9" t="s">
        <v>0</v>
      </c>
    </row>
    <row r="10805" spans="2:18" x14ac:dyDescent="0.2">
      <c r="B10805" s="25">
        <v>10575</v>
      </c>
      <c r="C10805" s="193">
        <v>0.16691888363828314</v>
      </c>
      <c r="D10805" s="19"/>
      <c r="E10805" s="19">
        <v>0.1831438338969027</v>
      </c>
      <c r="F10805" s="19"/>
      <c r="G10805" s="19"/>
      <c r="H10805" s="19">
        <v>1.2790848800225725</v>
      </c>
      <c r="I10805" s="19"/>
      <c r="J10805" s="19">
        <v>0.67329144054945245</v>
      </c>
      <c r="K10805" s="19">
        <v>0.88255559985263521</v>
      </c>
      <c r="L10805" s="19"/>
      <c r="M10805" s="19"/>
      <c r="N10805" s="19">
        <v>0.45850560290731296</v>
      </c>
      <c r="O10805" s="19"/>
      <c r="P10805" s="50">
        <v>5.2324911369257314E-2</v>
      </c>
      <c r="R10805" s="9" t="s">
        <v>0</v>
      </c>
    </row>
    <row r="10806" spans="2:18" x14ac:dyDescent="0.2">
      <c r="B10806" s="25">
        <v>10576</v>
      </c>
      <c r="C10806" s="193"/>
      <c r="D10806" s="19">
        <v>1.1615878295685054</v>
      </c>
      <c r="E10806" s="19"/>
      <c r="F10806" s="19">
        <v>1.1525243569804473</v>
      </c>
      <c r="G10806" s="19"/>
      <c r="H10806" s="19">
        <v>0.53305133781031855</v>
      </c>
      <c r="I10806" s="19"/>
      <c r="J10806" s="19">
        <v>1.1634401864401636</v>
      </c>
      <c r="K10806" s="19"/>
      <c r="L10806" s="19">
        <v>0.91396181974420942</v>
      </c>
      <c r="M10806" s="19"/>
      <c r="N10806" s="19">
        <v>0.89088577532358493</v>
      </c>
      <c r="O10806" s="19"/>
      <c r="P10806" s="50">
        <v>0.47605265790077439</v>
      </c>
      <c r="R10806" s="9" t="s">
        <v>0</v>
      </c>
    </row>
    <row r="10807" spans="2:18" x14ac:dyDescent="0.2">
      <c r="B10807" s="25">
        <v>10577</v>
      </c>
      <c r="C10807" s="193"/>
      <c r="D10807" s="19">
        <v>0.28019303743592433</v>
      </c>
      <c r="E10807" s="19">
        <v>5.3883744124331459E-2</v>
      </c>
      <c r="F10807" s="19"/>
      <c r="G10807" s="19">
        <v>8.1404241204554778E-2</v>
      </c>
      <c r="H10807" s="19"/>
      <c r="I10807" s="19">
        <v>0.38971475210008305</v>
      </c>
      <c r="J10807" s="19"/>
      <c r="K10807" s="19">
        <v>4.8031879338292741E-2</v>
      </c>
      <c r="L10807" s="19"/>
      <c r="M10807" s="19"/>
      <c r="N10807" s="19">
        <v>0.16232907551159667</v>
      </c>
      <c r="O10807" s="19">
        <v>0.52041428565046011</v>
      </c>
      <c r="P10807" s="50"/>
      <c r="R10807" s="9" t="s">
        <v>0</v>
      </c>
    </row>
    <row r="10808" spans="2:18" x14ac:dyDescent="0.2">
      <c r="B10808" s="25">
        <v>10578</v>
      </c>
      <c r="C10808" s="193"/>
      <c r="D10808" s="19">
        <v>0.82752227070646955</v>
      </c>
      <c r="E10808" s="19"/>
      <c r="F10808" s="19">
        <v>1.2088703925291548</v>
      </c>
      <c r="G10808" s="19"/>
      <c r="H10808" s="19">
        <v>3.3779481632671318E-2</v>
      </c>
      <c r="I10808" s="19"/>
      <c r="J10808" s="19">
        <v>0.86730288112595377</v>
      </c>
      <c r="K10808" s="19"/>
      <c r="L10808" s="19">
        <v>1.1268137448856173</v>
      </c>
      <c r="M10808" s="19"/>
      <c r="N10808" s="19">
        <v>0.25361332782149187</v>
      </c>
      <c r="O10808" s="19"/>
      <c r="P10808" s="50">
        <v>1.6504214648967475</v>
      </c>
      <c r="R10808" s="9" t="s">
        <v>0</v>
      </c>
    </row>
    <row r="10809" spans="2:18" x14ac:dyDescent="0.2">
      <c r="B10809" s="25">
        <v>10579</v>
      </c>
      <c r="C10809" s="193">
        <v>0.2719957326439329</v>
      </c>
      <c r="D10809" s="19"/>
      <c r="E10809" s="19">
        <v>0.97469548077783796</v>
      </c>
      <c r="F10809" s="19"/>
      <c r="G10809" s="19"/>
      <c r="H10809" s="19">
        <v>3.5912164827244151E-3</v>
      </c>
      <c r="I10809" s="19">
        <v>0.18982802228608742</v>
      </c>
      <c r="J10809" s="19"/>
      <c r="K10809" s="19"/>
      <c r="L10809" s="19">
        <v>0.45644972984354587</v>
      </c>
      <c r="M10809" s="19">
        <v>7.9066926266829859E-2</v>
      </c>
      <c r="N10809" s="19"/>
      <c r="O10809" s="19">
        <v>0.67949362543835734</v>
      </c>
      <c r="P10809" s="50"/>
      <c r="R10809" s="9" t="s">
        <v>0</v>
      </c>
    </row>
    <row r="10810" spans="2:18" x14ac:dyDescent="0.2">
      <c r="B10810" s="25">
        <v>10580</v>
      </c>
      <c r="C10810" s="193"/>
      <c r="D10810" s="19">
        <v>1.5593820526470035</v>
      </c>
      <c r="E10810" s="19"/>
      <c r="F10810" s="19">
        <v>1.2256593804017415</v>
      </c>
      <c r="G10810" s="19"/>
      <c r="H10810" s="19">
        <v>1.6003576236632175</v>
      </c>
      <c r="I10810" s="19"/>
      <c r="J10810" s="19">
        <v>1.7998708988331094</v>
      </c>
      <c r="K10810" s="19"/>
      <c r="L10810" s="19">
        <v>1.6013863281412035</v>
      </c>
      <c r="M10810" s="19"/>
      <c r="N10810" s="19">
        <v>1.1010265927599725</v>
      </c>
      <c r="O10810" s="19"/>
      <c r="P10810" s="50">
        <v>1.2467699647289536</v>
      </c>
      <c r="R10810" s="9" t="s">
        <v>0</v>
      </c>
    </row>
    <row r="10811" spans="2:18" x14ac:dyDescent="0.2">
      <c r="B10811" s="25">
        <v>10581</v>
      </c>
      <c r="C10811" s="193"/>
      <c r="D10811" s="19">
        <v>0.60576073344413806</v>
      </c>
      <c r="E10811" s="19">
        <v>0.1250716317472626</v>
      </c>
      <c r="F10811" s="19"/>
      <c r="G10811" s="19"/>
      <c r="H10811" s="19">
        <v>0.32571083507059445</v>
      </c>
      <c r="I10811" s="19"/>
      <c r="J10811" s="19">
        <v>0.27359950198368399</v>
      </c>
      <c r="K10811" s="19">
        <v>6.1726610641502998E-2</v>
      </c>
      <c r="L10811" s="19"/>
      <c r="M10811" s="19">
        <v>0.36430611388030371</v>
      </c>
      <c r="N10811" s="19"/>
      <c r="O10811" s="19">
        <v>0.59210558824125814</v>
      </c>
      <c r="P10811" s="50"/>
      <c r="R10811" s="9" t="s">
        <v>0</v>
      </c>
    </row>
    <row r="10812" spans="2:18" x14ac:dyDescent="0.2">
      <c r="B10812" s="25">
        <v>10582</v>
      </c>
      <c r="C10812" s="193">
        <v>0.16838040176076699</v>
      </c>
      <c r="D10812" s="19"/>
      <c r="E10812" s="19">
        <v>0.82357800792405178</v>
      </c>
      <c r="F10812" s="19"/>
      <c r="G10812" s="19">
        <v>0.35247900210932681</v>
      </c>
      <c r="H10812" s="19"/>
      <c r="I10812" s="19"/>
      <c r="J10812" s="19">
        <v>0.13609135730331406</v>
      </c>
      <c r="K10812" s="19">
        <v>1.3464669991656184</v>
      </c>
      <c r="L10812" s="19"/>
      <c r="M10812" s="19">
        <v>0.67089863818429762</v>
      </c>
      <c r="N10812" s="19"/>
      <c r="O10812" s="19"/>
      <c r="P10812" s="50">
        <v>0.38565669254372797</v>
      </c>
      <c r="R10812" s="9" t="s">
        <v>0</v>
      </c>
    </row>
    <row r="10813" spans="2:18" x14ac:dyDescent="0.2">
      <c r="B10813" s="25">
        <v>10583</v>
      </c>
      <c r="C10813" s="193">
        <v>0.28319652502172055</v>
      </c>
      <c r="D10813" s="19"/>
      <c r="E10813" s="19">
        <v>1.1476000579287202</v>
      </c>
      <c r="F10813" s="19"/>
      <c r="G10813" s="19">
        <v>1.8778180572421166</v>
      </c>
      <c r="H10813" s="19"/>
      <c r="I10813" s="19">
        <v>1.3062628472950057</v>
      </c>
      <c r="J10813" s="19"/>
      <c r="K10813" s="19"/>
      <c r="L10813" s="19">
        <v>0.51827406486853855</v>
      </c>
      <c r="M10813" s="19">
        <v>1.1530058325332699</v>
      </c>
      <c r="N10813" s="19"/>
      <c r="O10813" s="19">
        <v>1.2986903327550523</v>
      </c>
      <c r="P10813" s="50"/>
      <c r="R10813" s="9" t="s">
        <v>0</v>
      </c>
    </row>
    <row r="10814" spans="2:18" x14ac:dyDescent="0.2">
      <c r="B10814" s="25">
        <v>10584</v>
      </c>
      <c r="C10814" s="193">
        <v>0.8147679659730257</v>
      </c>
      <c r="D10814" s="19"/>
      <c r="E10814" s="19"/>
      <c r="F10814" s="19">
        <v>0.80984368103808002</v>
      </c>
      <c r="G10814" s="19">
        <v>0.26856389580229462</v>
      </c>
      <c r="H10814" s="19"/>
      <c r="I10814" s="19"/>
      <c r="J10814" s="19">
        <v>0.23406489177998238</v>
      </c>
      <c r="K10814" s="19">
        <v>0.50196724966761819</v>
      </c>
      <c r="L10814" s="19"/>
      <c r="M10814" s="19"/>
      <c r="N10814" s="19">
        <v>0.39662446570442667</v>
      </c>
      <c r="O10814" s="19"/>
      <c r="P10814" s="50">
        <v>0.18854429006978404</v>
      </c>
      <c r="R10814" s="9" t="s">
        <v>0</v>
      </c>
    </row>
    <row r="10815" spans="2:18" x14ac:dyDescent="0.2">
      <c r="B10815" s="25">
        <v>10585</v>
      </c>
      <c r="C10815" s="193">
        <v>0.43702418185282399</v>
      </c>
      <c r="D10815" s="19"/>
      <c r="E10815" s="19"/>
      <c r="F10815" s="19">
        <v>0.4213088593104134</v>
      </c>
      <c r="G10815" s="19"/>
      <c r="H10815" s="19">
        <v>0.45902055962203142</v>
      </c>
      <c r="I10815" s="19"/>
      <c r="J10815" s="19">
        <v>0.41346690707193084</v>
      </c>
      <c r="K10815" s="19"/>
      <c r="L10815" s="19">
        <v>0.366212348112116</v>
      </c>
      <c r="M10815" s="19"/>
      <c r="N10815" s="19">
        <v>0.99057105544294843</v>
      </c>
      <c r="O10815" s="19"/>
      <c r="P10815" s="50">
        <v>0.58329633292573069</v>
      </c>
      <c r="R10815" s="9" t="s">
        <v>0</v>
      </c>
    </row>
    <row r="10816" spans="2:18" x14ac:dyDescent="0.2">
      <c r="B10816" s="25">
        <v>10586</v>
      </c>
      <c r="C10816" s="193"/>
      <c r="D10816" s="19">
        <v>2.1496284777321613</v>
      </c>
      <c r="E10816" s="19"/>
      <c r="F10816" s="19">
        <v>1.2429664369400668</v>
      </c>
      <c r="G10816" s="19"/>
      <c r="H10816" s="19">
        <v>2.0726615979321856</v>
      </c>
      <c r="I10816" s="19"/>
      <c r="J10816" s="19">
        <v>1.7590158807284901</v>
      </c>
      <c r="K10816" s="19"/>
      <c r="L10816" s="19">
        <v>1.3014220763803583</v>
      </c>
      <c r="M10816" s="19"/>
      <c r="N10816" s="19">
        <v>1.0796133225322002</v>
      </c>
      <c r="O10816" s="19"/>
      <c r="P10816" s="50">
        <v>1.425510351617477</v>
      </c>
      <c r="R10816" s="9" t="s">
        <v>0</v>
      </c>
    </row>
    <row r="10817" spans="2:18" x14ac:dyDescent="0.2">
      <c r="B10817" s="25">
        <v>10587</v>
      </c>
      <c r="C10817" s="193">
        <v>1.4029905464775754</v>
      </c>
      <c r="D10817" s="19"/>
      <c r="E10817" s="19">
        <v>1.2806067487062125</v>
      </c>
      <c r="F10817" s="19"/>
      <c r="G10817" s="19">
        <v>0.41937428289408957</v>
      </c>
      <c r="H10817" s="19"/>
      <c r="I10817" s="19">
        <v>0.86698464545672493</v>
      </c>
      <c r="J10817" s="19"/>
      <c r="K10817" s="19">
        <v>1.4235514145972823</v>
      </c>
      <c r="L10817" s="19"/>
      <c r="M10817" s="19">
        <v>0.82592382462220792</v>
      </c>
      <c r="N10817" s="19"/>
      <c r="O10817" s="19">
        <v>1.5965376125084489</v>
      </c>
      <c r="P10817" s="50"/>
      <c r="R10817" s="9" t="s">
        <v>0</v>
      </c>
    </row>
    <row r="10818" spans="2:18" x14ac:dyDescent="0.2">
      <c r="B10818" s="25">
        <v>10588</v>
      </c>
      <c r="C10818" s="193">
        <v>1.1285974634816904</v>
      </c>
      <c r="D10818" s="19"/>
      <c r="E10818" s="19">
        <v>1.1794802702096889</v>
      </c>
      <c r="F10818" s="19"/>
      <c r="G10818" s="19">
        <v>1.5115503454231418</v>
      </c>
      <c r="H10818" s="19"/>
      <c r="I10818" s="19">
        <v>1.1948873134698148</v>
      </c>
      <c r="J10818" s="19"/>
      <c r="K10818" s="19">
        <v>1.8884195326769087</v>
      </c>
      <c r="L10818" s="19"/>
      <c r="M10818" s="19">
        <v>1.2447211909533296</v>
      </c>
      <c r="N10818" s="19"/>
      <c r="O10818" s="19">
        <v>0.74145586095786831</v>
      </c>
      <c r="P10818" s="50"/>
      <c r="R10818" s="9" t="s">
        <v>0</v>
      </c>
    </row>
    <row r="10819" spans="2:18" x14ac:dyDescent="0.2">
      <c r="B10819" s="25">
        <v>10589</v>
      </c>
      <c r="C10819" s="193">
        <v>0.85657655039540836</v>
      </c>
      <c r="D10819" s="19"/>
      <c r="E10819" s="19">
        <v>0.48217234242827001</v>
      </c>
      <c r="F10819" s="19"/>
      <c r="G10819" s="19">
        <v>1.1192867331125462</v>
      </c>
      <c r="H10819" s="19"/>
      <c r="I10819" s="19">
        <v>1.0012709483313424</v>
      </c>
      <c r="J10819" s="19"/>
      <c r="K10819" s="19">
        <v>1.01531489554087</v>
      </c>
      <c r="L10819" s="19"/>
      <c r="M10819" s="19">
        <v>0.56322767368841442</v>
      </c>
      <c r="N10819" s="19"/>
      <c r="O10819" s="19">
        <v>1.3115241053921265</v>
      </c>
      <c r="P10819" s="50"/>
      <c r="R10819" s="9" t="s">
        <v>0</v>
      </c>
    </row>
    <row r="10820" spans="2:18" x14ac:dyDescent="0.2">
      <c r="B10820" s="25">
        <v>10590</v>
      </c>
      <c r="C10820" s="193">
        <v>0.56525779337029736</v>
      </c>
      <c r="D10820" s="19"/>
      <c r="E10820" s="19">
        <v>0.6276996865491894</v>
      </c>
      <c r="F10820" s="19"/>
      <c r="G10820" s="19">
        <v>0.54268572346158017</v>
      </c>
      <c r="H10820" s="19"/>
      <c r="I10820" s="19">
        <v>2.1047126176997137</v>
      </c>
      <c r="J10820" s="19"/>
      <c r="K10820" s="19">
        <v>0.32795262776605372</v>
      </c>
      <c r="L10820" s="19"/>
      <c r="M10820" s="19">
        <v>1.1486356538968656</v>
      </c>
      <c r="N10820" s="19"/>
      <c r="O10820" s="19">
        <v>0.56925166614607958</v>
      </c>
      <c r="P10820" s="50"/>
      <c r="R10820" s="9" t="s">
        <v>0</v>
      </c>
    </row>
    <row r="10821" spans="2:18" x14ac:dyDescent="0.2">
      <c r="B10821" s="25">
        <v>10591</v>
      </c>
      <c r="C10821" s="193">
        <v>0.3166274154617853</v>
      </c>
      <c r="D10821" s="19"/>
      <c r="E10821" s="19">
        <v>0.60762084878811495</v>
      </c>
      <c r="F10821" s="19"/>
      <c r="G10821" s="19">
        <v>1.1817726050922326</v>
      </c>
      <c r="H10821" s="19"/>
      <c r="I10821" s="19"/>
      <c r="J10821" s="19">
        <v>0.75444741606560306</v>
      </c>
      <c r="K10821" s="19"/>
      <c r="L10821" s="19">
        <v>0.61538526227285439</v>
      </c>
      <c r="M10821" s="19">
        <v>1.5778630811257652</v>
      </c>
      <c r="N10821" s="19"/>
      <c r="O10821" s="19"/>
      <c r="P10821" s="50">
        <v>2.5932800021043489E-2</v>
      </c>
      <c r="R10821" s="9" t="s">
        <v>0</v>
      </c>
    </row>
    <row r="10822" spans="2:18" x14ac:dyDescent="0.2">
      <c r="B10822" s="25">
        <v>10592</v>
      </c>
      <c r="C10822" s="193"/>
      <c r="D10822" s="19">
        <v>0.50019276133084956</v>
      </c>
      <c r="E10822" s="19"/>
      <c r="F10822" s="19">
        <v>1.1099409703688621</v>
      </c>
      <c r="G10822" s="19"/>
      <c r="H10822" s="19">
        <v>0.80623828037859702</v>
      </c>
      <c r="I10822" s="19"/>
      <c r="J10822" s="19">
        <v>0.39611056727112776</v>
      </c>
      <c r="K10822" s="19"/>
      <c r="L10822" s="19">
        <v>1.2281305070724864</v>
      </c>
      <c r="M10822" s="19"/>
      <c r="N10822" s="19">
        <v>0.14521464144873847</v>
      </c>
      <c r="O10822" s="19"/>
      <c r="P10822" s="50">
        <v>0.24056486822994169</v>
      </c>
      <c r="R10822" s="9" t="s">
        <v>0</v>
      </c>
    </row>
    <row r="10823" spans="2:18" x14ac:dyDescent="0.2">
      <c r="B10823" s="25">
        <v>10593</v>
      </c>
      <c r="C10823" s="193"/>
      <c r="D10823" s="19">
        <v>0.58821711830285595</v>
      </c>
      <c r="E10823" s="19"/>
      <c r="F10823" s="19">
        <v>1.3215921645300515</v>
      </c>
      <c r="G10823" s="19">
        <v>9.008354854469032E-2</v>
      </c>
      <c r="H10823" s="19"/>
      <c r="I10823" s="19">
        <v>0.37638745827037928</v>
      </c>
      <c r="J10823" s="19"/>
      <c r="K10823" s="19">
        <v>0.40768207388084543</v>
      </c>
      <c r="L10823" s="19"/>
      <c r="M10823" s="19">
        <v>0.56073193617723216</v>
      </c>
      <c r="N10823" s="19"/>
      <c r="O10823" s="19">
        <v>0.19369257057830233</v>
      </c>
      <c r="P10823" s="50"/>
      <c r="R10823" s="9" t="s">
        <v>0</v>
      </c>
    </row>
    <row r="10824" spans="2:18" x14ac:dyDescent="0.2">
      <c r="B10824" s="25">
        <v>10594</v>
      </c>
      <c r="C10824" s="193">
        <v>2.9355783342433921</v>
      </c>
      <c r="D10824" s="19"/>
      <c r="E10824" s="19">
        <v>2.2518421459331712</v>
      </c>
      <c r="F10824" s="19"/>
      <c r="G10824" s="19">
        <v>2.2270190375539016</v>
      </c>
      <c r="H10824" s="19"/>
      <c r="I10824" s="19">
        <v>1.9974496908151105</v>
      </c>
      <c r="J10824" s="19"/>
      <c r="K10824" s="19">
        <v>1.5911340716606694</v>
      </c>
      <c r="L10824" s="19"/>
      <c r="M10824" s="19">
        <v>2.7460938323561281</v>
      </c>
      <c r="N10824" s="19"/>
      <c r="O10824" s="19">
        <v>1.6206680709057486</v>
      </c>
      <c r="P10824" s="50"/>
      <c r="R10824" s="9" t="s">
        <v>0</v>
      </c>
    </row>
    <row r="10825" spans="2:18" x14ac:dyDescent="0.2">
      <c r="B10825" s="25">
        <v>10595</v>
      </c>
      <c r="C10825" s="193">
        <v>1.761670021871113</v>
      </c>
      <c r="D10825" s="19"/>
      <c r="E10825" s="19">
        <v>1.7164672670234438</v>
      </c>
      <c r="F10825" s="19"/>
      <c r="G10825" s="19">
        <v>3.0955626220045862</v>
      </c>
      <c r="H10825" s="19"/>
      <c r="I10825" s="19">
        <v>2.1781756203048581</v>
      </c>
      <c r="J10825" s="19"/>
      <c r="K10825" s="19">
        <v>2.4617535485225575</v>
      </c>
      <c r="L10825" s="19"/>
      <c r="M10825" s="19">
        <v>1.555627662883009</v>
      </c>
      <c r="N10825" s="19"/>
      <c r="O10825" s="19">
        <v>2.4893612760625428</v>
      </c>
      <c r="P10825" s="50"/>
      <c r="R10825" s="9" t="s">
        <v>0</v>
      </c>
    </row>
    <row r="10826" spans="2:18" x14ac:dyDescent="0.2">
      <c r="B10826" s="25">
        <v>10596</v>
      </c>
      <c r="C10826" s="193"/>
      <c r="D10826" s="19">
        <v>0.2455686409378581</v>
      </c>
      <c r="E10826" s="19"/>
      <c r="F10826" s="19">
        <v>0.84739703914558739</v>
      </c>
      <c r="G10826" s="19"/>
      <c r="H10826" s="19">
        <v>0.24052964597532092</v>
      </c>
      <c r="I10826" s="19"/>
      <c r="J10826" s="19">
        <v>0.24627874681704776</v>
      </c>
      <c r="K10826" s="19"/>
      <c r="L10826" s="19">
        <v>1.0960661735487147</v>
      </c>
      <c r="M10826" s="19"/>
      <c r="N10826" s="19">
        <v>0.95052033201489372</v>
      </c>
      <c r="O10826" s="19"/>
      <c r="P10826" s="50">
        <v>0.88791397603940692</v>
      </c>
      <c r="R10826" s="9" t="s">
        <v>0</v>
      </c>
    </row>
    <row r="10827" spans="2:18" x14ac:dyDescent="0.2">
      <c r="B10827" s="25">
        <v>10597</v>
      </c>
      <c r="C10827" s="193">
        <v>0.78133654571660316</v>
      </c>
      <c r="D10827" s="19"/>
      <c r="E10827" s="19">
        <v>0.86469805556742219</v>
      </c>
      <c r="F10827" s="19"/>
      <c r="G10827" s="19">
        <v>0.53236225878107835</v>
      </c>
      <c r="H10827" s="19"/>
      <c r="I10827" s="19"/>
      <c r="J10827" s="19">
        <v>0.69847327804739767</v>
      </c>
      <c r="K10827" s="19"/>
      <c r="L10827" s="19">
        <v>3.0518470837694333E-2</v>
      </c>
      <c r="M10827" s="19">
        <v>0.71757633650163566</v>
      </c>
      <c r="N10827" s="19"/>
      <c r="O10827" s="19">
        <v>0.77204700535125903</v>
      </c>
      <c r="P10827" s="50"/>
      <c r="R10827" s="9" t="s">
        <v>0</v>
      </c>
    </row>
    <row r="10828" spans="2:18" x14ac:dyDescent="0.2">
      <c r="B10828" s="25">
        <v>10598</v>
      </c>
      <c r="C10828" s="193"/>
      <c r="D10828" s="19">
        <v>0.38902317614456017</v>
      </c>
      <c r="E10828" s="19">
        <v>0.31902320891839281</v>
      </c>
      <c r="F10828" s="19"/>
      <c r="G10828" s="19"/>
      <c r="H10828" s="19">
        <v>1.0769951230325647</v>
      </c>
      <c r="I10828" s="19"/>
      <c r="J10828" s="19">
        <v>1.344633212709339</v>
      </c>
      <c r="K10828" s="19"/>
      <c r="L10828" s="19">
        <v>0.4803565389190354</v>
      </c>
      <c r="M10828" s="19"/>
      <c r="N10828" s="19">
        <v>0.46535295978815239</v>
      </c>
      <c r="O10828" s="19"/>
      <c r="P10828" s="50">
        <v>0.26890864289675137</v>
      </c>
      <c r="R10828" s="9" t="s">
        <v>0</v>
      </c>
    </row>
    <row r="10829" spans="2:18" x14ac:dyDescent="0.2">
      <c r="B10829" s="25">
        <v>10599</v>
      </c>
      <c r="C10829" s="193"/>
      <c r="D10829" s="19">
        <v>0.77368541296883453</v>
      </c>
      <c r="E10829" s="19"/>
      <c r="F10829" s="19">
        <v>0.46117106087326643</v>
      </c>
      <c r="G10829" s="19"/>
      <c r="H10829" s="19">
        <v>1.1253502295006115</v>
      </c>
      <c r="I10829" s="19"/>
      <c r="J10829" s="19">
        <v>1.1024087814463457</v>
      </c>
      <c r="K10829" s="19"/>
      <c r="L10829" s="19">
        <v>0.84628717771015083</v>
      </c>
      <c r="M10829" s="19"/>
      <c r="N10829" s="19">
        <v>0.97012769932198006</v>
      </c>
      <c r="O10829" s="19"/>
      <c r="P10829" s="50">
        <v>6.9171057155381979E-2</v>
      </c>
      <c r="R10829" s="9" t="s">
        <v>0</v>
      </c>
    </row>
    <row r="10830" spans="2:18" x14ac:dyDescent="0.2">
      <c r="B10830" s="25">
        <v>10600</v>
      </c>
      <c r="C10830" s="193"/>
      <c r="D10830" s="19">
        <v>0.13036277702773913</v>
      </c>
      <c r="E10830" s="19">
        <v>1.487787942208848</v>
      </c>
      <c r="F10830" s="19"/>
      <c r="G10830" s="19">
        <v>1.2583051350993664</v>
      </c>
      <c r="H10830" s="19"/>
      <c r="I10830" s="19">
        <v>0.2219675966000948</v>
      </c>
      <c r="J10830" s="19"/>
      <c r="K10830" s="19">
        <v>0.90657231849184672</v>
      </c>
      <c r="L10830" s="19"/>
      <c r="M10830" s="19">
        <v>0.22737651395227956</v>
      </c>
      <c r="N10830" s="19"/>
      <c r="O10830" s="19">
        <v>1.1735292419168546</v>
      </c>
      <c r="P10830" s="50"/>
      <c r="R10830" s="9" t="s">
        <v>0</v>
      </c>
    </row>
    <row r="10831" spans="2:18" x14ac:dyDescent="0.2">
      <c r="B10831" s="25">
        <v>10601</v>
      </c>
      <c r="C10831" s="193"/>
      <c r="D10831" s="19">
        <v>9.2952182575768968E-2</v>
      </c>
      <c r="E10831" s="19">
        <v>7.1998176320693288E-2</v>
      </c>
      <c r="F10831" s="19"/>
      <c r="G10831" s="19">
        <v>0.54677235976785343</v>
      </c>
      <c r="H10831" s="19"/>
      <c r="I10831" s="19"/>
      <c r="J10831" s="19">
        <v>5.7097009689089886E-2</v>
      </c>
      <c r="K10831" s="19"/>
      <c r="L10831" s="19">
        <v>0.2988718795061085</v>
      </c>
      <c r="M10831" s="19">
        <v>7.6110452927103209E-2</v>
      </c>
      <c r="N10831" s="19"/>
      <c r="O10831" s="19"/>
      <c r="P10831" s="50">
        <v>0.16240516815329872</v>
      </c>
      <c r="R10831" s="9" t="s">
        <v>0</v>
      </c>
    </row>
    <row r="10832" spans="2:18" x14ac:dyDescent="0.2">
      <c r="B10832" s="25">
        <v>10602</v>
      </c>
      <c r="C10832" s="193"/>
      <c r="D10832" s="19">
        <v>1.2675346400071141</v>
      </c>
      <c r="E10832" s="19"/>
      <c r="F10832" s="19">
        <v>0.37203778275333488</v>
      </c>
      <c r="G10832" s="19"/>
      <c r="H10832" s="19">
        <v>0.57242814401358422</v>
      </c>
      <c r="I10832" s="19"/>
      <c r="J10832" s="19">
        <v>0.26076577227456327</v>
      </c>
      <c r="K10832" s="19"/>
      <c r="L10832" s="19">
        <v>0.94075366449089926</v>
      </c>
      <c r="M10832" s="19">
        <v>9.5925479463018173E-2</v>
      </c>
      <c r="N10832" s="19"/>
      <c r="O10832" s="19"/>
      <c r="P10832" s="50">
        <v>1.3865647520084636</v>
      </c>
      <c r="R10832" s="9" t="s">
        <v>0</v>
      </c>
    </row>
    <row r="10833" spans="2:18" x14ac:dyDescent="0.2">
      <c r="B10833" s="25">
        <v>10603</v>
      </c>
      <c r="C10833" s="193"/>
      <c r="D10833" s="19">
        <v>1.3168899565817631</v>
      </c>
      <c r="E10833" s="19">
        <v>6.5555338308149705E-2</v>
      </c>
      <c r="F10833" s="19"/>
      <c r="G10833" s="19">
        <v>0.60270309346576978</v>
      </c>
      <c r="H10833" s="19"/>
      <c r="I10833" s="19"/>
      <c r="J10833" s="19">
        <v>0.32738972573836467</v>
      </c>
      <c r="K10833" s="19"/>
      <c r="L10833" s="19">
        <v>0.54429083652076327</v>
      </c>
      <c r="M10833" s="19"/>
      <c r="N10833" s="19">
        <v>7.8759132236772486E-2</v>
      </c>
      <c r="O10833" s="19"/>
      <c r="P10833" s="50">
        <v>0.37115949519863262</v>
      </c>
      <c r="R10833" s="9" t="s">
        <v>0</v>
      </c>
    </row>
    <row r="10834" spans="2:18" x14ac:dyDescent="0.2">
      <c r="B10834" s="25">
        <v>10604</v>
      </c>
      <c r="C10834" s="193"/>
      <c r="D10834" s="19">
        <v>1.170727206132931</v>
      </c>
      <c r="E10834" s="19"/>
      <c r="F10834" s="19">
        <v>0.60627505643480084</v>
      </c>
      <c r="G10834" s="19"/>
      <c r="H10834" s="19">
        <v>1.0142099924128288E-2</v>
      </c>
      <c r="I10834" s="19"/>
      <c r="J10834" s="19">
        <v>1.1521508152032562</v>
      </c>
      <c r="K10834" s="19"/>
      <c r="L10834" s="19">
        <v>1.0273604782076697</v>
      </c>
      <c r="M10834" s="19"/>
      <c r="N10834" s="19">
        <v>1.1215922957078091</v>
      </c>
      <c r="O10834" s="19">
        <v>0.30079530545822314</v>
      </c>
      <c r="P10834" s="50"/>
      <c r="R10834" s="9" t="s">
        <v>0</v>
      </c>
    </row>
    <row r="10835" spans="2:18" x14ac:dyDescent="0.2">
      <c r="B10835" s="25">
        <v>10605</v>
      </c>
      <c r="C10835" s="193"/>
      <c r="D10835" s="19">
        <v>0.41746269853742424</v>
      </c>
      <c r="E10835" s="19"/>
      <c r="F10835" s="19">
        <v>0.36879372604304644</v>
      </c>
      <c r="G10835" s="19">
        <v>8.2792365837997983E-2</v>
      </c>
      <c r="H10835" s="19"/>
      <c r="I10835" s="19">
        <v>0.33495588054471193</v>
      </c>
      <c r="J10835" s="19"/>
      <c r="K10835" s="19">
        <v>0.12126963987712545</v>
      </c>
      <c r="L10835" s="19"/>
      <c r="M10835" s="19"/>
      <c r="N10835" s="19">
        <v>0.48964073400650415</v>
      </c>
      <c r="O10835" s="19">
        <v>0.64377567509582323</v>
      </c>
      <c r="P10835" s="50"/>
      <c r="R10835" s="9" t="s">
        <v>0</v>
      </c>
    </row>
    <row r="10836" spans="2:18" x14ac:dyDescent="0.2">
      <c r="B10836" s="25">
        <v>10606</v>
      </c>
      <c r="C10836" s="193"/>
      <c r="D10836" s="19">
        <v>2.1344555165193411</v>
      </c>
      <c r="E10836" s="19"/>
      <c r="F10836" s="19">
        <v>1.9487268629638306</v>
      </c>
      <c r="G10836" s="19"/>
      <c r="H10836" s="19">
        <v>1.9194789274092536</v>
      </c>
      <c r="I10836" s="19"/>
      <c r="J10836" s="19">
        <v>1.6108989041797939</v>
      </c>
      <c r="K10836" s="19"/>
      <c r="L10836" s="19">
        <v>1.3524821128736939</v>
      </c>
      <c r="M10836" s="19"/>
      <c r="N10836" s="19">
        <v>0.16923916251662693</v>
      </c>
      <c r="O10836" s="19"/>
      <c r="P10836" s="50">
        <v>1.3555363600284536</v>
      </c>
      <c r="R10836" s="9" t="s">
        <v>0</v>
      </c>
    </row>
    <row r="10837" spans="2:18" x14ac:dyDescent="0.2">
      <c r="B10837" s="25">
        <v>10607</v>
      </c>
      <c r="C10837" s="193"/>
      <c r="D10837" s="19">
        <v>1.1905341465858752</v>
      </c>
      <c r="E10837" s="19">
        <v>8.7257826886169426E-2</v>
      </c>
      <c r="F10837" s="19"/>
      <c r="G10837" s="19">
        <v>0.91213906547203438</v>
      </c>
      <c r="H10837" s="19"/>
      <c r="I10837" s="19"/>
      <c r="J10837" s="19">
        <v>5.5216153822684612E-2</v>
      </c>
      <c r="K10837" s="19"/>
      <c r="L10837" s="19">
        <v>6.319763972931948E-2</v>
      </c>
      <c r="M10837" s="19"/>
      <c r="N10837" s="19">
        <v>0.32042851673653361</v>
      </c>
      <c r="O10837" s="19">
        <v>0.68289606470592523</v>
      </c>
      <c r="P10837" s="50"/>
      <c r="R10837" s="9" t="s">
        <v>0</v>
      </c>
    </row>
    <row r="10838" spans="2:18" x14ac:dyDescent="0.2">
      <c r="B10838" s="25">
        <v>10608</v>
      </c>
      <c r="C10838" s="193">
        <v>0.20707052613932977</v>
      </c>
      <c r="D10838" s="19"/>
      <c r="E10838" s="19">
        <v>1.3881979786837322</v>
      </c>
      <c r="F10838" s="19"/>
      <c r="G10838" s="19">
        <v>0.43750302706887267</v>
      </c>
      <c r="H10838" s="19"/>
      <c r="I10838" s="19">
        <v>0.82923281863733811</v>
      </c>
      <c r="J10838" s="19"/>
      <c r="K10838" s="19">
        <v>1.1782351395393993</v>
      </c>
      <c r="L10838" s="19"/>
      <c r="M10838" s="19">
        <v>0.8227611122134374</v>
      </c>
      <c r="N10838" s="19"/>
      <c r="O10838" s="19">
        <v>0.19518320004758599</v>
      </c>
      <c r="P10838" s="50"/>
      <c r="R10838" s="9" t="s">
        <v>0</v>
      </c>
    </row>
    <row r="10839" spans="2:18" x14ac:dyDescent="0.2">
      <c r="B10839" s="25">
        <v>10609</v>
      </c>
      <c r="C10839" s="193"/>
      <c r="D10839" s="19">
        <v>1.2139337204817424</v>
      </c>
      <c r="E10839" s="19"/>
      <c r="F10839" s="19">
        <v>1.3333539111159158</v>
      </c>
      <c r="G10839" s="19">
        <v>0.38559073917509012</v>
      </c>
      <c r="H10839" s="19"/>
      <c r="I10839" s="19"/>
      <c r="J10839" s="19">
        <v>0.81062987685520738</v>
      </c>
      <c r="K10839" s="19"/>
      <c r="L10839" s="19">
        <v>0.56878437845041263</v>
      </c>
      <c r="M10839" s="19"/>
      <c r="N10839" s="19">
        <v>1.7172479970544732E-2</v>
      </c>
      <c r="O10839" s="19"/>
      <c r="P10839" s="50">
        <v>0.27486552699218686</v>
      </c>
      <c r="R10839" s="9" t="s">
        <v>0</v>
      </c>
    </row>
    <row r="10840" spans="2:18" x14ac:dyDescent="0.2">
      <c r="B10840" s="25">
        <v>10610</v>
      </c>
      <c r="C10840" s="193">
        <v>1.7826697117818375</v>
      </c>
      <c r="D10840" s="19"/>
      <c r="E10840" s="19">
        <v>0.70728698783722732</v>
      </c>
      <c r="F10840" s="19"/>
      <c r="G10840" s="19">
        <v>0.84945960587858638</v>
      </c>
      <c r="H10840" s="19"/>
      <c r="I10840" s="19">
        <v>0.91879848138703801</v>
      </c>
      <c r="J10840" s="19"/>
      <c r="K10840" s="19">
        <v>1.5311477985290238</v>
      </c>
      <c r="L10840" s="19"/>
      <c r="M10840" s="19">
        <v>1.5547337191357047</v>
      </c>
      <c r="N10840" s="19"/>
      <c r="O10840" s="19">
        <v>1.8993277513329072</v>
      </c>
      <c r="P10840" s="50"/>
      <c r="R10840" s="9" t="s">
        <v>0</v>
      </c>
    </row>
    <row r="10841" spans="2:18" x14ac:dyDescent="0.2">
      <c r="B10841" s="25">
        <v>10611</v>
      </c>
      <c r="C10841" s="193">
        <v>2.1341646967850405</v>
      </c>
      <c r="D10841" s="19"/>
      <c r="E10841" s="19">
        <v>2.4170651075219025</v>
      </c>
      <c r="F10841" s="19"/>
      <c r="G10841" s="19">
        <v>1.186143743670776</v>
      </c>
      <c r="H10841" s="19"/>
      <c r="I10841" s="19">
        <v>1.163182449606373</v>
      </c>
      <c r="J10841" s="19"/>
      <c r="K10841" s="19">
        <v>3.2641423408336596</v>
      </c>
      <c r="L10841" s="19"/>
      <c r="M10841" s="19">
        <v>1.8954016600909478</v>
      </c>
      <c r="N10841" s="19"/>
      <c r="O10841" s="19">
        <v>2.5206949048806893</v>
      </c>
      <c r="P10841" s="50"/>
      <c r="R10841" s="9" t="s">
        <v>0</v>
      </c>
    </row>
    <row r="10842" spans="2:18" x14ac:dyDescent="0.2">
      <c r="B10842" s="25">
        <v>10612</v>
      </c>
      <c r="C10842" s="193"/>
      <c r="D10842" s="19">
        <v>0.1240480460192591</v>
      </c>
      <c r="E10842" s="19"/>
      <c r="F10842" s="19">
        <v>1.5983189458283011</v>
      </c>
      <c r="G10842" s="19"/>
      <c r="H10842" s="19">
        <v>0.24106561283787106</v>
      </c>
      <c r="I10842" s="19"/>
      <c r="J10842" s="19">
        <v>0.20563375160559655</v>
      </c>
      <c r="K10842" s="19"/>
      <c r="L10842" s="19">
        <v>0.18248422447300722</v>
      </c>
      <c r="M10842" s="19"/>
      <c r="N10842" s="19">
        <v>1.3188124032700423</v>
      </c>
      <c r="O10842" s="19"/>
      <c r="P10842" s="50">
        <v>1.4369653050571636</v>
      </c>
      <c r="R10842" s="9" t="s">
        <v>0</v>
      </c>
    </row>
    <row r="10843" spans="2:18" x14ac:dyDescent="0.2">
      <c r="B10843" s="25">
        <v>10613</v>
      </c>
      <c r="C10843" s="193"/>
      <c r="D10843" s="19">
        <v>1.1129616548677395</v>
      </c>
      <c r="E10843" s="19">
        <v>3.9510292645384422E-2</v>
      </c>
      <c r="F10843" s="19"/>
      <c r="G10843" s="19">
        <v>0.3586087032035678</v>
      </c>
      <c r="H10843" s="19"/>
      <c r="I10843" s="19"/>
      <c r="J10843" s="19">
        <v>1.0089816650509631</v>
      </c>
      <c r="K10843" s="19"/>
      <c r="L10843" s="19">
        <v>0.27745041752026778</v>
      </c>
      <c r="M10843" s="19"/>
      <c r="N10843" s="19">
        <v>0.22719716106923996</v>
      </c>
      <c r="O10843" s="19"/>
      <c r="P10843" s="50">
        <v>0.43005145820872143</v>
      </c>
      <c r="R10843" s="9" t="s">
        <v>0</v>
      </c>
    </row>
    <row r="10844" spans="2:18" x14ac:dyDescent="0.2">
      <c r="B10844" s="25">
        <v>10614</v>
      </c>
      <c r="C10844" s="193"/>
      <c r="D10844" s="19">
        <v>1.9400624346371764</v>
      </c>
      <c r="E10844" s="19"/>
      <c r="F10844" s="19">
        <v>0.95737194453664076</v>
      </c>
      <c r="G10844" s="19">
        <v>9.426254745960734E-2</v>
      </c>
      <c r="H10844" s="19"/>
      <c r="I10844" s="19"/>
      <c r="J10844" s="19">
        <v>0.90795916443123159</v>
      </c>
      <c r="K10844" s="19"/>
      <c r="L10844" s="19">
        <v>0.67857802882828588</v>
      </c>
      <c r="M10844" s="19"/>
      <c r="N10844" s="19">
        <v>0.56333562683750782</v>
      </c>
      <c r="O10844" s="19"/>
      <c r="P10844" s="50">
        <v>1.5313687253594668</v>
      </c>
      <c r="R10844" s="9" t="s">
        <v>0</v>
      </c>
    </row>
    <row r="10845" spans="2:18" x14ac:dyDescent="0.2">
      <c r="B10845" s="25">
        <v>10615</v>
      </c>
      <c r="C10845" s="193"/>
      <c r="D10845" s="19">
        <v>1.3532223356397857</v>
      </c>
      <c r="E10845" s="19">
        <v>0.52746412902311446</v>
      </c>
      <c r="F10845" s="19"/>
      <c r="G10845" s="19"/>
      <c r="H10845" s="19">
        <v>0.76126020033243769</v>
      </c>
      <c r="I10845" s="19">
        <v>0.12944880265030639</v>
      </c>
      <c r="J10845" s="19"/>
      <c r="K10845" s="19"/>
      <c r="L10845" s="19">
        <v>0.90429698052034568</v>
      </c>
      <c r="M10845" s="19"/>
      <c r="N10845" s="19">
        <v>0.38055622526955207</v>
      </c>
      <c r="O10845" s="19"/>
      <c r="P10845" s="50">
        <v>0.97062115981488573</v>
      </c>
      <c r="R10845" s="9" t="s">
        <v>0</v>
      </c>
    </row>
    <row r="10846" spans="2:18" x14ac:dyDescent="0.2">
      <c r="B10846" s="25">
        <v>10616</v>
      </c>
      <c r="C10846" s="193"/>
      <c r="D10846" s="19">
        <v>0.58429550977414446</v>
      </c>
      <c r="E10846" s="19"/>
      <c r="F10846" s="19">
        <v>0.54772323119728394</v>
      </c>
      <c r="G10846" s="19"/>
      <c r="H10846" s="19">
        <v>0.47925585179785174</v>
      </c>
      <c r="I10846" s="19"/>
      <c r="J10846" s="19">
        <v>8.9753515164341047E-2</v>
      </c>
      <c r="K10846" s="19">
        <v>3.9532708453275965E-2</v>
      </c>
      <c r="L10846" s="19"/>
      <c r="M10846" s="19"/>
      <c r="N10846" s="19">
        <v>1.1601485705874421</v>
      </c>
      <c r="O10846" s="19"/>
      <c r="P10846" s="50">
        <v>6.4392306615057709E-2</v>
      </c>
      <c r="R10846" s="9" t="s">
        <v>0</v>
      </c>
    </row>
    <row r="10847" spans="2:18" x14ac:dyDescent="0.2">
      <c r="B10847" s="25">
        <v>10617</v>
      </c>
      <c r="C10847" s="193"/>
      <c r="D10847" s="19">
        <v>1.1448320650080936</v>
      </c>
      <c r="E10847" s="19">
        <v>0.37131130352240815</v>
      </c>
      <c r="F10847" s="19"/>
      <c r="G10847" s="19">
        <v>7.5318134896763783E-2</v>
      </c>
      <c r="H10847" s="19"/>
      <c r="I10847" s="19"/>
      <c r="J10847" s="19">
        <v>0.57499402048212989</v>
      </c>
      <c r="K10847" s="19"/>
      <c r="L10847" s="19">
        <v>0.22049145321760047</v>
      </c>
      <c r="M10847" s="19">
        <v>0.72808955519638918</v>
      </c>
      <c r="N10847" s="19"/>
      <c r="O10847" s="19"/>
      <c r="P10847" s="50">
        <v>1.0728090106848387</v>
      </c>
      <c r="R10847" s="9" t="s">
        <v>0</v>
      </c>
    </row>
    <row r="10848" spans="2:18" x14ac:dyDescent="0.2">
      <c r="B10848" s="25">
        <v>10618</v>
      </c>
      <c r="C10848" s="193"/>
      <c r="D10848" s="19">
        <v>0.35272069602115608</v>
      </c>
      <c r="E10848" s="19"/>
      <c r="F10848" s="19">
        <v>0.68235503848226142</v>
      </c>
      <c r="G10848" s="19">
        <v>2.9070082408915194E-3</v>
      </c>
      <c r="H10848" s="19"/>
      <c r="I10848" s="19">
        <v>0.32522278101605934</v>
      </c>
      <c r="J10848" s="19"/>
      <c r="K10848" s="19"/>
      <c r="L10848" s="19">
        <v>0.78170975867543357</v>
      </c>
      <c r="M10848" s="19">
        <v>7.9241109277494101E-2</v>
      </c>
      <c r="N10848" s="19"/>
      <c r="O10848" s="19"/>
      <c r="P10848" s="50">
        <v>0.38679655073170333</v>
      </c>
      <c r="R10848" s="9" t="s">
        <v>0</v>
      </c>
    </row>
    <row r="10849" spans="2:18" x14ac:dyDescent="0.2">
      <c r="B10849" s="25">
        <v>10619</v>
      </c>
      <c r="C10849" s="193"/>
      <c r="D10849" s="19">
        <v>1.1780772349979809</v>
      </c>
      <c r="E10849" s="19"/>
      <c r="F10849" s="19">
        <v>0.91638973400479928</v>
      </c>
      <c r="G10849" s="19"/>
      <c r="H10849" s="19">
        <v>1.4046034084714043</v>
      </c>
      <c r="I10849" s="19"/>
      <c r="J10849" s="19">
        <v>1.5902059919620883</v>
      </c>
      <c r="K10849" s="19"/>
      <c r="L10849" s="19">
        <v>0.56576369440429253</v>
      </c>
      <c r="M10849" s="19"/>
      <c r="N10849" s="19">
        <v>0.83627659228322648</v>
      </c>
      <c r="O10849" s="19"/>
      <c r="P10849" s="50">
        <v>1.4678225601617036</v>
      </c>
      <c r="R10849" s="9" t="s">
        <v>0</v>
      </c>
    </row>
    <row r="10850" spans="2:18" x14ac:dyDescent="0.2">
      <c r="B10850" s="25">
        <v>10620</v>
      </c>
      <c r="C10850" s="193"/>
      <c r="D10850" s="19">
        <v>0.51519328012228671</v>
      </c>
      <c r="E10850" s="19">
        <v>0.4569162415898112</v>
      </c>
      <c r="F10850" s="19"/>
      <c r="G10850" s="19">
        <v>1.0668405469902975</v>
      </c>
      <c r="H10850" s="19"/>
      <c r="I10850" s="19"/>
      <c r="J10850" s="19">
        <v>0.98783998323328959</v>
      </c>
      <c r="K10850" s="19">
        <v>0.66193376534086845</v>
      </c>
      <c r="L10850" s="19"/>
      <c r="M10850" s="19">
        <v>0.5804540223020721</v>
      </c>
      <c r="N10850" s="19"/>
      <c r="O10850" s="19"/>
      <c r="P10850" s="50">
        <v>0.59858228958272375</v>
      </c>
      <c r="R10850" s="9" t="s">
        <v>0</v>
      </c>
    </row>
    <row r="10851" spans="2:18" x14ac:dyDescent="0.2">
      <c r="B10851" s="25">
        <v>10621</v>
      </c>
      <c r="C10851" s="193"/>
      <c r="D10851" s="19">
        <v>3.0100714388637182</v>
      </c>
      <c r="E10851" s="19"/>
      <c r="F10851" s="19">
        <v>2.2831613527955175</v>
      </c>
      <c r="G10851" s="19"/>
      <c r="H10851" s="19">
        <v>2.1927847831587486</v>
      </c>
      <c r="I10851" s="19"/>
      <c r="J10851" s="19">
        <v>2.2917820126207697</v>
      </c>
      <c r="K10851" s="19"/>
      <c r="L10851" s="19">
        <v>1.5489378646072465</v>
      </c>
      <c r="M10851" s="19"/>
      <c r="N10851" s="19">
        <v>1.5823516980568706</v>
      </c>
      <c r="O10851" s="19"/>
      <c r="P10851" s="50">
        <v>0.61915753990448641</v>
      </c>
      <c r="R10851" s="9" t="s">
        <v>0</v>
      </c>
    </row>
    <row r="10852" spans="2:18" x14ac:dyDescent="0.2">
      <c r="B10852" s="25">
        <v>10622</v>
      </c>
      <c r="C10852" s="193"/>
      <c r="D10852" s="19">
        <v>0.51521640600131224</v>
      </c>
      <c r="E10852" s="19"/>
      <c r="F10852" s="19">
        <v>0.79256557925630589</v>
      </c>
      <c r="G10852" s="19"/>
      <c r="H10852" s="19">
        <v>0.66661932366125465</v>
      </c>
      <c r="I10852" s="19"/>
      <c r="J10852" s="19">
        <v>0.40306577671041932</v>
      </c>
      <c r="K10852" s="19"/>
      <c r="L10852" s="19">
        <v>0.27227984486473372</v>
      </c>
      <c r="M10852" s="19">
        <v>7.9677272987117104E-2</v>
      </c>
      <c r="N10852" s="19"/>
      <c r="O10852" s="19">
        <v>0.37223764972180351</v>
      </c>
      <c r="P10852" s="50"/>
      <c r="R10852" s="9" t="s">
        <v>0</v>
      </c>
    </row>
    <row r="10853" spans="2:18" x14ac:dyDescent="0.2">
      <c r="B10853" s="25">
        <v>10623</v>
      </c>
      <c r="C10853" s="193"/>
      <c r="D10853" s="19">
        <v>6.0521702456565851E-2</v>
      </c>
      <c r="E10853" s="19"/>
      <c r="F10853" s="19">
        <v>0.35126606891812462</v>
      </c>
      <c r="G10853" s="19"/>
      <c r="H10853" s="19">
        <v>0.45073637802495409</v>
      </c>
      <c r="I10853" s="19"/>
      <c r="J10853" s="19">
        <v>0.68459564340509294</v>
      </c>
      <c r="K10853" s="19">
        <v>0.57734901878215028</v>
      </c>
      <c r="L10853" s="19"/>
      <c r="M10853" s="19"/>
      <c r="N10853" s="19">
        <v>0.23748802567858879</v>
      </c>
      <c r="O10853" s="19"/>
      <c r="P10853" s="50">
        <v>0.34883248007120882</v>
      </c>
      <c r="R10853" s="9" t="s">
        <v>0</v>
      </c>
    </row>
    <row r="10854" spans="2:18" x14ac:dyDescent="0.2">
      <c r="B10854" s="25">
        <v>10624</v>
      </c>
      <c r="C10854" s="193"/>
      <c r="D10854" s="19">
        <v>1.5629392674484548</v>
      </c>
      <c r="E10854" s="19"/>
      <c r="F10854" s="19">
        <v>0.30850226522402846</v>
      </c>
      <c r="G10854" s="19"/>
      <c r="H10854" s="19">
        <v>1.0810316661505333</v>
      </c>
      <c r="I10854" s="19"/>
      <c r="J10854" s="19">
        <v>1.7995176100302277</v>
      </c>
      <c r="K10854" s="19"/>
      <c r="L10854" s="19">
        <v>1.0018210597056876</v>
      </c>
      <c r="M10854" s="19"/>
      <c r="N10854" s="19">
        <v>1.5437910217332158</v>
      </c>
      <c r="O10854" s="19"/>
      <c r="P10854" s="50">
        <v>0.9108653544742813</v>
      </c>
      <c r="R10854" s="9" t="s">
        <v>0</v>
      </c>
    </row>
    <row r="10855" spans="2:18" x14ac:dyDescent="0.2">
      <c r="B10855" s="25">
        <v>10625</v>
      </c>
      <c r="C10855" s="193"/>
      <c r="D10855" s="19">
        <v>0.57637974641683098</v>
      </c>
      <c r="E10855" s="19"/>
      <c r="F10855" s="19">
        <v>8.3764905552729779E-2</v>
      </c>
      <c r="G10855" s="19"/>
      <c r="H10855" s="19">
        <v>0.99268851161983929</v>
      </c>
      <c r="I10855" s="19"/>
      <c r="J10855" s="19">
        <v>1.0990044436678326</v>
      </c>
      <c r="K10855" s="19"/>
      <c r="L10855" s="19">
        <v>0.38643438018719206</v>
      </c>
      <c r="M10855" s="19"/>
      <c r="N10855" s="19">
        <v>0.63207998646833519</v>
      </c>
      <c r="O10855" s="19"/>
      <c r="P10855" s="50">
        <v>0.53958633083209129</v>
      </c>
      <c r="R10855" s="9" t="s">
        <v>0</v>
      </c>
    </row>
    <row r="10856" spans="2:18" x14ac:dyDescent="0.2">
      <c r="B10856" s="25">
        <v>10626</v>
      </c>
      <c r="C10856" s="193">
        <v>0.34599732963460206</v>
      </c>
      <c r="D10856" s="19"/>
      <c r="E10856" s="19">
        <v>0.66184876885964383</v>
      </c>
      <c r="F10856" s="19"/>
      <c r="G10856" s="19">
        <v>0.31205098822119026</v>
      </c>
      <c r="H10856" s="19"/>
      <c r="I10856" s="19">
        <v>0.91383164256150606</v>
      </c>
      <c r="J10856" s="19"/>
      <c r="K10856" s="19">
        <v>0.27345675647429785</v>
      </c>
      <c r="L10856" s="19"/>
      <c r="M10856" s="19">
        <v>0.54878932903663791</v>
      </c>
      <c r="N10856" s="19"/>
      <c r="O10856" s="19">
        <v>0.46298816394340014</v>
      </c>
      <c r="P10856" s="50"/>
      <c r="R10856" s="9" t="s">
        <v>0</v>
      </c>
    </row>
    <row r="10857" spans="2:18" x14ac:dyDescent="0.2">
      <c r="B10857" s="25">
        <v>10627</v>
      </c>
      <c r="C10857" s="193">
        <v>1.1866028549842429</v>
      </c>
      <c r="D10857" s="19"/>
      <c r="E10857" s="19">
        <v>0.22724474043362014</v>
      </c>
      <c r="F10857" s="19"/>
      <c r="G10857" s="19">
        <v>1.0635867423901448</v>
      </c>
      <c r="H10857" s="19"/>
      <c r="I10857" s="19">
        <v>0.53875107662104749</v>
      </c>
      <c r="J10857" s="19"/>
      <c r="K10857" s="19">
        <v>9.6706604023390513E-2</v>
      </c>
      <c r="L10857" s="19"/>
      <c r="M10857" s="19">
        <v>0.74538352369277883</v>
      </c>
      <c r="N10857" s="19"/>
      <c r="O10857" s="19">
        <v>0.57281133741587043</v>
      </c>
      <c r="P10857" s="50"/>
      <c r="R10857" s="9" t="s">
        <v>0</v>
      </c>
    </row>
    <row r="10858" spans="2:18" x14ac:dyDescent="0.2">
      <c r="B10858" s="25">
        <v>10628</v>
      </c>
      <c r="C10858" s="193"/>
      <c r="D10858" s="19">
        <v>0.60202559248269238</v>
      </c>
      <c r="E10858" s="19"/>
      <c r="F10858" s="19">
        <v>0.42115146945404164</v>
      </c>
      <c r="G10858" s="19"/>
      <c r="H10858" s="19">
        <v>0.56037116725186276</v>
      </c>
      <c r="I10858" s="19">
        <v>9.0250111770197594E-2</v>
      </c>
      <c r="J10858" s="19"/>
      <c r="K10858" s="19"/>
      <c r="L10858" s="19">
        <v>0.31946945725745718</v>
      </c>
      <c r="M10858" s="19">
        <v>0.20444015505001126</v>
      </c>
      <c r="N10858" s="19"/>
      <c r="O10858" s="19">
        <v>0.31485179793326817</v>
      </c>
      <c r="P10858" s="50"/>
      <c r="R10858" s="9" t="s">
        <v>0</v>
      </c>
    </row>
    <row r="10859" spans="2:18" x14ac:dyDescent="0.2">
      <c r="B10859" s="25">
        <v>10629</v>
      </c>
      <c r="C10859" s="193"/>
      <c r="D10859" s="19">
        <v>0.57057485311242895</v>
      </c>
      <c r="E10859" s="19"/>
      <c r="F10859" s="19">
        <v>0.65754670176960062</v>
      </c>
      <c r="G10859" s="19"/>
      <c r="H10859" s="19">
        <v>0.10784354551494113</v>
      </c>
      <c r="I10859" s="19"/>
      <c r="J10859" s="19">
        <v>0.1930927424979571</v>
      </c>
      <c r="K10859" s="19"/>
      <c r="L10859" s="19">
        <v>0.90431139709128594</v>
      </c>
      <c r="M10859" s="19"/>
      <c r="N10859" s="19">
        <v>1.1770142845564124</v>
      </c>
      <c r="O10859" s="19"/>
      <c r="P10859" s="50">
        <v>0.69516908935727684</v>
      </c>
      <c r="R10859" s="9" t="s">
        <v>0</v>
      </c>
    </row>
    <row r="10860" spans="2:18" x14ac:dyDescent="0.2">
      <c r="B10860" s="25">
        <v>10630</v>
      </c>
      <c r="C10860" s="193">
        <v>7.4353749348806231E-2</v>
      </c>
      <c r="D10860" s="19"/>
      <c r="E10860" s="19"/>
      <c r="F10860" s="19">
        <v>0.2953013694562871</v>
      </c>
      <c r="G10860" s="19"/>
      <c r="H10860" s="19">
        <v>0.5952833841138655</v>
      </c>
      <c r="I10860" s="19"/>
      <c r="J10860" s="19">
        <v>1.1914846296213351</v>
      </c>
      <c r="K10860" s="19"/>
      <c r="L10860" s="19">
        <v>0.18343047226610448</v>
      </c>
      <c r="M10860" s="19"/>
      <c r="N10860" s="19">
        <v>0.9909657373990941</v>
      </c>
      <c r="O10860" s="19"/>
      <c r="P10860" s="50">
        <v>1.3415502628230642</v>
      </c>
      <c r="R10860" s="9" t="s">
        <v>0</v>
      </c>
    </row>
    <row r="10861" spans="2:18" x14ac:dyDescent="0.2">
      <c r="B10861" s="25">
        <v>10631</v>
      </c>
      <c r="C10861" s="193">
        <v>0.2985760376150513</v>
      </c>
      <c r="D10861" s="19"/>
      <c r="E10861" s="19"/>
      <c r="F10861" s="19">
        <v>0.68493392609149906</v>
      </c>
      <c r="G10861" s="19"/>
      <c r="H10861" s="19">
        <v>1.5628432014796845</v>
      </c>
      <c r="I10861" s="19">
        <v>0.20476433694572257</v>
      </c>
      <c r="J10861" s="19"/>
      <c r="K10861" s="19"/>
      <c r="L10861" s="19">
        <v>0.79000410855909931</v>
      </c>
      <c r="M10861" s="19"/>
      <c r="N10861" s="19">
        <v>0.50820901033176424</v>
      </c>
      <c r="O10861" s="19">
        <v>3.7665534291739543E-2</v>
      </c>
      <c r="P10861" s="50"/>
      <c r="R10861" s="9" t="s">
        <v>0</v>
      </c>
    </row>
    <row r="10862" spans="2:18" x14ac:dyDescent="0.2">
      <c r="B10862" s="25">
        <v>10632</v>
      </c>
      <c r="C10862" s="193"/>
      <c r="D10862" s="19">
        <v>0.4631746004336757</v>
      </c>
      <c r="E10862" s="19"/>
      <c r="F10862" s="19">
        <v>1.7588145483431905</v>
      </c>
      <c r="G10862" s="19"/>
      <c r="H10862" s="19">
        <v>0.88173457015851842</v>
      </c>
      <c r="I10862" s="19"/>
      <c r="J10862" s="19">
        <v>0.46838790304740824</v>
      </c>
      <c r="K10862" s="19"/>
      <c r="L10862" s="19">
        <v>2.0703100200014775</v>
      </c>
      <c r="M10862" s="19"/>
      <c r="N10862" s="19">
        <v>0.17205914474916306</v>
      </c>
      <c r="O10862" s="19"/>
      <c r="P10862" s="50">
        <v>0.61673489560580907</v>
      </c>
      <c r="R10862" s="9" t="s">
        <v>0</v>
      </c>
    </row>
    <row r="10863" spans="2:18" x14ac:dyDescent="0.2">
      <c r="B10863" s="25">
        <v>10633</v>
      </c>
      <c r="C10863" s="193"/>
      <c r="D10863" s="19">
        <v>1.3811507123176816</v>
      </c>
      <c r="E10863" s="19"/>
      <c r="F10863" s="19">
        <v>0.86705926202831263</v>
      </c>
      <c r="G10863" s="19"/>
      <c r="H10863" s="19">
        <v>0.75140525113330203</v>
      </c>
      <c r="I10863" s="19"/>
      <c r="J10863" s="19">
        <v>0.60921816474849511</v>
      </c>
      <c r="K10863" s="19"/>
      <c r="L10863" s="19">
        <v>0.2767122745540439</v>
      </c>
      <c r="M10863" s="19"/>
      <c r="N10863" s="19">
        <v>0.31808967298692081</v>
      </c>
      <c r="O10863" s="19"/>
      <c r="P10863" s="50">
        <v>0.28679147075085876</v>
      </c>
      <c r="R10863" s="9" t="s">
        <v>0</v>
      </c>
    </row>
    <row r="10864" spans="2:18" x14ac:dyDescent="0.2">
      <c r="B10864" s="25">
        <v>10634</v>
      </c>
      <c r="C10864" s="193"/>
      <c r="D10864" s="19">
        <v>0.20838275270390444</v>
      </c>
      <c r="E10864" s="19">
        <v>0.52133855593136724</v>
      </c>
      <c r="F10864" s="19"/>
      <c r="G10864" s="19">
        <v>0.86929176029603483</v>
      </c>
      <c r="H10864" s="19"/>
      <c r="I10864" s="19">
        <v>1.218110624138073</v>
      </c>
      <c r="J10864" s="19"/>
      <c r="K10864" s="19">
        <v>0.21520384773227971</v>
      </c>
      <c r="L10864" s="19"/>
      <c r="M10864" s="19">
        <v>0.47624431267320766</v>
      </c>
      <c r="N10864" s="19"/>
      <c r="O10864" s="19">
        <v>0.81608483810950305</v>
      </c>
      <c r="P10864" s="50"/>
      <c r="R10864" s="9" t="s">
        <v>0</v>
      </c>
    </row>
    <row r="10865" spans="2:18" x14ac:dyDescent="0.2">
      <c r="B10865" s="25">
        <v>10635</v>
      </c>
      <c r="C10865" s="193">
        <v>0.71882958268126518</v>
      </c>
      <c r="D10865" s="19"/>
      <c r="E10865" s="19">
        <v>5.043729599147273E-2</v>
      </c>
      <c r="F10865" s="19"/>
      <c r="G10865" s="19">
        <v>0.34530108172373986</v>
      </c>
      <c r="H10865" s="19"/>
      <c r="I10865" s="19"/>
      <c r="J10865" s="19">
        <v>0.5501625668170057</v>
      </c>
      <c r="K10865" s="19">
        <v>1.6227487048561902</v>
      </c>
      <c r="L10865" s="19"/>
      <c r="M10865" s="19">
        <v>0.73438879110709609</v>
      </c>
      <c r="N10865" s="19"/>
      <c r="O10865" s="19">
        <v>4.7772843321434886E-3</v>
      </c>
      <c r="P10865" s="50"/>
      <c r="R10865" s="9" t="s">
        <v>0</v>
      </c>
    </row>
    <row r="10866" spans="2:18" x14ac:dyDescent="0.2">
      <c r="B10866" s="25">
        <v>10636</v>
      </c>
      <c r="C10866" s="193">
        <v>0.4249141992574853</v>
      </c>
      <c r="D10866" s="19"/>
      <c r="E10866" s="19">
        <v>0.36609646884821762</v>
      </c>
      <c r="F10866" s="19"/>
      <c r="G10866" s="19">
        <v>1.1211594356107601</v>
      </c>
      <c r="H10866" s="19"/>
      <c r="I10866" s="19">
        <v>5.9932981338585767E-2</v>
      </c>
      <c r="J10866" s="19"/>
      <c r="K10866" s="19">
        <v>0.44733347638409199</v>
      </c>
      <c r="L10866" s="19"/>
      <c r="M10866" s="19">
        <v>0.24294554475421176</v>
      </c>
      <c r="N10866" s="19"/>
      <c r="O10866" s="19">
        <v>0.42108260849417806</v>
      </c>
      <c r="P10866" s="50"/>
      <c r="R10866" s="9" t="s">
        <v>0</v>
      </c>
    </row>
    <row r="10867" spans="2:18" x14ac:dyDescent="0.2">
      <c r="B10867" s="25">
        <v>10637</v>
      </c>
      <c r="C10867" s="193"/>
      <c r="D10867" s="19">
        <v>1.6020716507068686</v>
      </c>
      <c r="E10867" s="19"/>
      <c r="F10867" s="19">
        <v>1.7945114041267445</v>
      </c>
      <c r="G10867" s="19"/>
      <c r="H10867" s="19">
        <v>2.0679653547747665</v>
      </c>
      <c r="I10867" s="19"/>
      <c r="J10867" s="19">
        <v>2.0685370438684845</v>
      </c>
      <c r="K10867" s="19"/>
      <c r="L10867" s="19">
        <v>1.0648645530045944</v>
      </c>
      <c r="M10867" s="19"/>
      <c r="N10867" s="19">
        <v>1.8619331274442676</v>
      </c>
      <c r="O10867" s="19"/>
      <c r="P10867" s="50">
        <v>2.4536447368935903</v>
      </c>
      <c r="R10867" s="9" t="s">
        <v>0</v>
      </c>
    </row>
    <row r="10868" spans="2:18" x14ac:dyDescent="0.2">
      <c r="B10868" s="25">
        <v>10638</v>
      </c>
      <c r="C10868" s="193">
        <v>1.0897271061757188</v>
      </c>
      <c r="D10868" s="19"/>
      <c r="E10868" s="19">
        <v>0.44535602278669761</v>
      </c>
      <c r="F10868" s="19"/>
      <c r="G10868" s="19">
        <v>1.3000056758655039</v>
      </c>
      <c r="H10868" s="19"/>
      <c r="I10868" s="19">
        <v>0.41323339532906789</v>
      </c>
      <c r="J10868" s="19"/>
      <c r="K10868" s="19">
        <v>1.2249202980905174</v>
      </c>
      <c r="L10868" s="19"/>
      <c r="M10868" s="19">
        <v>0.84944685864097036</v>
      </c>
      <c r="N10868" s="19"/>
      <c r="O10868" s="19">
        <v>0.89657879054360401</v>
      </c>
      <c r="P10868" s="50"/>
      <c r="R10868" s="9" t="s">
        <v>0</v>
      </c>
    </row>
    <row r="10869" spans="2:18" x14ac:dyDescent="0.2">
      <c r="B10869" s="25">
        <v>10639</v>
      </c>
      <c r="C10869" s="193"/>
      <c r="D10869" s="19">
        <v>1.2790605786322546</v>
      </c>
      <c r="E10869" s="19"/>
      <c r="F10869" s="19">
        <v>1.8182475467507215</v>
      </c>
      <c r="G10869" s="19"/>
      <c r="H10869" s="19">
        <v>0.76525522252795875</v>
      </c>
      <c r="I10869" s="19"/>
      <c r="J10869" s="19">
        <v>0.60752018367416039</v>
      </c>
      <c r="K10869" s="19"/>
      <c r="L10869" s="19">
        <v>0.73649050289389606</v>
      </c>
      <c r="M10869" s="19"/>
      <c r="N10869" s="19">
        <v>0.28411777087084822</v>
      </c>
      <c r="O10869" s="19"/>
      <c r="P10869" s="50">
        <v>0.69498044900999445</v>
      </c>
      <c r="R10869" s="9" t="s">
        <v>0</v>
      </c>
    </row>
    <row r="10870" spans="2:18" x14ac:dyDescent="0.2">
      <c r="B10870" s="25">
        <v>10640</v>
      </c>
      <c r="C10870" s="193">
        <v>1.891311594933216</v>
      </c>
      <c r="D10870" s="19"/>
      <c r="E10870" s="19">
        <v>1.9744135583720961</v>
      </c>
      <c r="F10870" s="19"/>
      <c r="G10870" s="19">
        <v>0.90226459037709139</v>
      </c>
      <c r="H10870" s="19"/>
      <c r="I10870" s="19">
        <v>0.76003985554302533</v>
      </c>
      <c r="J10870" s="19"/>
      <c r="K10870" s="19">
        <v>0.76695681589498355</v>
      </c>
      <c r="L10870" s="19"/>
      <c r="M10870" s="19">
        <v>1.2463095860684774</v>
      </c>
      <c r="N10870" s="19"/>
      <c r="O10870" s="19">
        <v>0.48952813151928354</v>
      </c>
      <c r="P10870" s="50"/>
      <c r="R10870" s="9" t="s">
        <v>0</v>
      </c>
    </row>
    <row r="10871" spans="2:18" x14ac:dyDescent="0.2">
      <c r="B10871" s="25">
        <v>10641</v>
      </c>
      <c r="C10871" s="193">
        <v>7.1944812683022094E-2</v>
      </c>
      <c r="D10871" s="19"/>
      <c r="E10871" s="19"/>
      <c r="F10871" s="19">
        <v>1.0408012107071001</v>
      </c>
      <c r="G10871" s="19"/>
      <c r="H10871" s="19">
        <v>0.17587824544808983</v>
      </c>
      <c r="I10871" s="19"/>
      <c r="J10871" s="19">
        <v>0.15419866405580818</v>
      </c>
      <c r="K10871" s="19">
        <v>0.31479282451175883</v>
      </c>
      <c r="L10871" s="19"/>
      <c r="M10871" s="19"/>
      <c r="N10871" s="19">
        <v>0.23510514218713055</v>
      </c>
      <c r="O10871" s="19">
        <v>0.54929890303491136</v>
      </c>
      <c r="P10871" s="50"/>
      <c r="R10871" s="9" t="s">
        <v>0</v>
      </c>
    </row>
    <row r="10872" spans="2:18" x14ac:dyDescent="0.2">
      <c r="B10872" s="25">
        <v>10642</v>
      </c>
      <c r="C10872" s="193">
        <v>0.62687154169127113</v>
      </c>
      <c r="D10872" s="19"/>
      <c r="E10872" s="19"/>
      <c r="F10872" s="19">
        <v>0.39794448665177301</v>
      </c>
      <c r="G10872" s="19"/>
      <c r="H10872" s="19">
        <v>0.17351573922460459</v>
      </c>
      <c r="I10872" s="19"/>
      <c r="J10872" s="19">
        <v>0.21183207757704439</v>
      </c>
      <c r="K10872" s="19"/>
      <c r="L10872" s="19">
        <v>0.24457064791212454</v>
      </c>
      <c r="M10872" s="19">
        <v>0.27116439577985196</v>
      </c>
      <c r="N10872" s="19"/>
      <c r="O10872" s="19"/>
      <c r="P10872" s="50">
        <v>0.49372022958133582</v>
      </c>
      <c r="R10872" s="9" t="s">
        <v>0</v>
      </c>
    </row>
    <row r="10873" spans="2:18" x14ac:dyDescent="0.2">
      <c r="B10873" s="25">
        <v>10643</v>
      </c>
      <c r="C10873" s="193">
        <v>0.68093327134558157</v>
      </c>
      <c r="D10873" s="19"/>
      <c r="E10873" s="19">
        <v>0.80446078455674008</v>
      </c>
      <c r="F10873" s="19"/>
      <c r="G10873" s="19"/>
      <c r="H10873" s="19">
        <v>0.39184281439172763</v>
      </c>
      <c r="I10873" s="19">
        <v>1.4825089904532274</v>
      </c>
      <c r="J10873" s="19"/>
      <c r="K10873" s="19">
        <v>1.1216932570745413</v>
      </c>
      <c r="L10873" s="19"/>
      <c r="M10873" s="19">
        <v>0.92780369177357103</v>
      </c>
      <c r="N10873" s="19"/>
      <c r="O10873" s="19">
        <v>0.80144517550948124</v>
      </c>
      <c r="P10873" s="50"/>
      <c r="R10873" s="9" t="s">
        <v>0</v>
      </c>
    </row>
    <row r="10874" spans="2:18" x14ac:dyDescent="0.2">
      <c r="B10874" s="25">
        <v>10644</v>
      </c>
      <c r="C10874" s="193"/>
      <c r="D10874" s="19">
        <v>0.22101924790239197</v>
      </c>
      <c r="E10874" s="19">
        <v>0.57777081984005918</v>
      </c>
      <c r="F10874" s="19"/>
      <c r="G10874" s="19"/>
      <c r="H10874" s="19">
        <v>0.92981042912939826</v>
      </c>
      <c r="I10874" s="19">
        <v>1.0681168358473188</v>
      </c>
      <c r="J10874" s="19"/>
      <c r="K10874" s="19">
        <v>0.29801942649455182</v>
      </c>
      <c r="L10874" s="19"/>
      <c r="M10874" s="19">
        <v>0.65620759327002443</v>
      </c>
      <c r="N10874" s="19"/>
      <c r="O10874" s="19">
        <v>0.1384597433618765</v>
      </c>
      <c r="P10874" s="50"/>
      <c r="R10874" s="9" t="s">
        <v>0</v>
      </c>
    </row>
    <row r="10875" spans="2:18" x14ac:dyDescent="0.2">
      <c r="B10875" s="25">
        <v>10645</v>
      </c>
      <c r="C10875" s="193"/>
      <c r="D10875" s="19">
        <v>0.34500291448297121</v>
      </c>
      <c r="E10875" s="19"/>
      <c r="F10875" s="19">
        <v>0.36097775930283471</v>
      </c>
      <c r="G10875" s="19">
        <v>0.66928461274890561</v>
      </c>
      <c r="H10875" s="19"/>
      <c r="I10875" s="19">
        <v>0.49093630635597696</v>
      </c>
      <c r="J10875" s="19"/>
      <c r="K10875" s="19">
        <v>0.73111262956284018</v>
      </c>
      <c r="L10875" s="19"/>
      <c r="M10875" s="19"/>
      <c r="N10875" s="19">
        <v>0.62468710196800481</v>
      </c>
      <c r="O10875" s="19">
        <v>0.1150205452739769</v>
      </c>
      <c r="P10875" s="50"/>
      <c r="R10875" s="9" t="s">
        <v>0</v>
      </c>
    </row>
    <row r="10876" spans="2:18" x14ac:dyDescent="0.2">
      <c r="B10876" s="25">
        <v>10646</v>
      </c>
      <c r="C10876" s="193"/>
      <c r="D10876" s="19">
        <v>0.88947172258931873</v>
      </c>
      <c r="E10876" s="19"/>
      <c r="F10876" s="19">
        <v>1.2982335735536361</v>
      </c>
      <c r="G10876" s="19"/>
      <c r="H10876" s="19">
        <v>1.0199812924672742</v>
      </c>
      <c r="I10876" s="19"/>
      <c r="J10876" s="19">
        <v>0.85214171552783757</v>
      </c>
      <c r="K10876" s="19"/>
      <c r="L10876" s="19">
        <v>1.222993241567742</v>
      </c>
      <c r="M10876" s="19"/>
      <c r="N10876" s="19">
        <v>0.69908845373152151</v>
      </c>
      <c r="O10876" s="19"/>
      <c r="P10876" s="50">
        <v>1.7185566234643332</v>
      </c>
      <c r="R10876" s="9" t="s">
        <v>0</v>
      </c>
    </row>
    <row r="10877" spans="2:18" x14ac:dyDescent="0.2">
      <c r="B10877" s="25">
        <v>10647</v>
      </c>
      <c r="C10877" s="193">
        <v>1.4706204286455642</v>
      </c>
      <c r="D10877" s="19"/>
      <c r="E10877" s="19">
        <v>0.52785960442530266</v>
      </c>
      <c r="F10877" s="19"/>
      <c r="G10877" s="19">
        <v>1.7425670718771742</v>
      </c>
      <c r="H10877" s="19"/>
      <c r="I10877" s="19">
        <v>1.1229302372128152</v>
      </c>
      <c r="J10877" s="19"/>
      <c r="K10877" s="19">
        <v>1.7818216051385314</v>
      </c>
      <c r="L10877" s="19"/>
      <c r="M10877" s="19">
        <v>1.3827678551698872</v>
      </c>
      <c r="N10877" s="19"/>
      <c r="O10877" s="19">
        <v>1.2986304863320783</v>
      </c>
      <c r="P10877" s="50"/>
      <c r="R10877" s="9" t="s">
        <v>0</v>
      </c>
    </row>
    <row r="10878" spans="2:18" x14ac:dyDescent="0.2">
      <c r="B10878" s="25">
        <v>10648</v>
      </c>
      <c r="C10878" s="193"/>
      <c r="D10878" s="19">
        <v>1.1787235339408224</v>
      </c>
      <c r="E10878" s="19"/>
      <c r="F10878" s="19">
        <v>1.4753812060080798</v>
      </c>
      <c r="G10878" s="19"/>
      <c r="H10878" s="19">
        <v>0.67271427101055359</v>
      </c>
      <c r="I10878" s="19"/>
      <c r="J10878" s="19">
        <v>1.1642181156678437</v>
      </c>
      <c r="K10878" s="19"/>
      <c r="L10878" s="19">
        <v>1.2325037824338114</v>
      </c>
      <c r="M10878" s="19"/>
      <c r="N10878" s="19">
        <v>1.0691767534647219</v>
      </c>
      <c r="O10878" s="19"/>
      <c r="P10878" s="50">
        <v>2.4792595927096985</v>
      </c>
      <c r="R10878" s="9" t="s">
        <v>0</v>
      </c>
    </row>
    <row r="10879" spans="2:18" x14ac:dyDescent="0.2">
      <c r="B10879" s="25">
        <v>10649</v>
      </c>
      <c r="C10879" s="193"/>
      <c r="D10879" s="19">
        <v>0.2651329540304655</v>
      </c>
      <c r="E10879" s="19"/>
      <c r="F10879" s="19">
        <v>0.54055987681493856</v>
      </c>
      <c r="G10879" s="19"/>
      <c r="H10879" s="19">
        <v>0.30124517573187592</v>
      </c>
      <c r="I10879" s="19"/>
      <c r="J10879" s="19">
        <v>1.3018197187599654</v>
      </c>
      <c r="K10879" s="19"/>
      <c r="L10879" s="19">
        <v>1.1625063365274215</v>
      </c>
      <c r="M10879" s="19"/>
      <c r="N10879" s="19">
        <v>1.4967488889708578</v>
      </c>
      <c r="O10879" s="19"/>
      <c r="P10879" s="50">
        <v>0.30635285442809917</v>
      </c>
      <c r="R10879" s="9" t="s">
        <v>0</v>
      </c>
    </row>
    <row r="10880" spans="2:18" x14ac:dyDescent="0.2">
      <c r="B10880" s="25">
        <v>10650</v>
      </c>
      <c r="C10880" s="193">
        <v>0.17489990842539518</v>
      </c>
      <c r="D10880" s="19"/>
      <c r="E10880" s="19">
        <v>1.6629442223980149</v>
      </c>
      <c r="F10880" s="19"/>
      <c r="G10880" s="19">
        <v>1.4041077192418794</v>
      </c>
      <c r="H10880" s="19"/>
      <c r="I10880" s="19">
        <v>1.7338471245777454</v>
      </c>
      <c r="J10880" s="19"/>
      <c r="K10880" s="19">
        <v>2.1270824288187149</v>
      </c>
      <c r="L10880" s="19"/>
      <c r="M10880" s="19">
        <v>1.9248612205766342</v>
      </c>
      <c r="N10880" s="19"/>
      <c r="O10880" s="19">
        <v>1.8853248001466489</v>
      </c>
      <c r="P10880" s="50"/>
      <c r="R10880" s="9" t="s">
        <v>0</v>
      </c>
    </row>
    <row r="10881" spans="2:18" x14ac:dyDescent="0.2">
      <c r="B10881" s="25">
        <v>10651</v>
      </c>
      <c r="C10881" s="193"/>
      <c r="D10881" s="19">
        <v>1.60025150798431</v>
      </c>
      <c r="E10881" s="19"/>
      <c r="F10881" s="19">
        <v>2.1024838050628931</v>
      </c>
      <c r="G10881" s="19"/>
      <c r="H10881" s="19">
        <v>2.1031451035950242</v>
      </c>
      <c r="I10881" s="19"/>
      <c r="J10881" s="19">
        <v>0.97598527964368775</v>
      </c>
      <c r="K10881" s="19"/>
      <c r="L10881" s="19">
        <v>1.7752458102023874</v>
      </c>
      <c r="M10881" s="19"/>
      <c r="N10881" s="19">
        <v>2.5686935826774109</v>
      </c>
      <c r="O10881" s="19"/>
      <c r="P10881" s="50">
        <v>1.6222119040081213</v>
      </c>
      <c r="R10881" s="9" t="s">
        <v>0</v>
      </c>
    </row>
    <row r="10882" spans="2:18" x14ac:dyDescent="0.2">
      <c r="B10882" s="25">
        <v>10652</v>
      </c>
      <c r="C10882" s="193"/>
      <c r="D10882" s="19">
        <v>0.95193177425690745</v>
      </c>
      <c r="E10882" s="19">
        <v>0.44321496113583331</v>
      </c>
      <c r="F10882" s="19"/>
      <c r="G10882" s="19"/>
      <c r="H10882" s="19">
        <v>0.13530170563412444</v>
      </c>
      <c r="I10882" s="19"/>
      <c r="J10882" s="19">
        <v>1.2867752858457497</v>
      </c>
      <c r="K10882" s="19"/>
      <c r="L10882" s="19">
        <v>0.50472221203275602</v>
      </c>
      <c r="M10882" s="19"/>
      <c r="N10882" s="19">
        <v>1.0753109984845213</v>
      </c>
      <c r="O10882" s="19"/>
      <c r="P10882" s="50">
        <v>0.19082435089591399</v>
      </c>
      <c r="R10882" s="9" t="s">
        <v>0</v>
      </c>
    </row>
    <row r="10883" spans="2:18" x14ac:dyDescent="0.2">
      <c r="B10883" s="25">
        <v>10653</v>
      </c>
      <c r="C10883" s="193"/>
      <c r="D10883" s="19">
        <v>0.12857793781847654</v>
      </c>
      <c r="E10883" s="19"/>
      <c r="F10883" s="19">
        <v>0.9474457227173797</v>
      </c>
      <c r="G10883" s="19"/>
      <c r="H10883" s="19">
        <v>0.59856203429197885</v>
      </c>
      <c r="I10883" s="19"/>
      <c r="J10883" s="19">
        <v>0.97982405653340265</v>
      </c>
      <c r="K10883" s="19"/>
      <c r="L10883" s="19">
        <v>0.29344693220475832</v>
      </c>
      <c r="M10883" s="19"/>
      <c r="N10883" s="19">
        <v>1.1742736595694503</v>
      </c>
      <c r="O10883" s="19"/>
      <c r="P10883" s="50">
        <v>0.97229352393227564</v>
      </c>
      <c r="R10883" s="9" t="s">
        <v>0</v>
      </c>
    </row>
    <row r="10884" spans="2:18" x14ac:dyDescent="0.2">
      <c r="B10884" s="25">
        <v>10654</v>
      </c>
      <c r="C10884" s="193">
        <v>0.70593045337092852</v>
      </c>
      <c r="D10884" s="19"/>
      <c r="E10884" s="19">
        <v>1.25134938012053</v>
      </c>
      <c r="F10884" s="19"/>
      <c r="G10884" s="19">
        <v>0.85441793202217886</v>
      </c>
      <c r="H10884" s="19"/>
      <c r="I10884" s="19">
        <v>0.82816123865997082</v>
      </c>
      <c r="J10884" s="19"/>
      <c r="K10884" s="19"/>
      <c r="L10884" s="19">
        <v>0.10779543559470446</v>
      </c>
      <c r="M10884" s="19"/>
      <c r="N10884" s="19">
        <v>0.82755919941751743</v>
      </c>
      <c r="O10884" s="19">
        <v>0.6172213022542955</v>
      </c>
      <c r="P10884" s="50"/>
      <c r="R10884" s="9" t="s">
        <v>0</v>
      </c>
    </row>
    <row r="10885" spans="2:18" x14ac:dyDescent="0.2">
      <c r="B10885" s="25">
        <v>10655</v>
      </c>
      <c r="C10885" s="193">
        <v>0.47290421262573779</v>
      </c>
      <c r="D10885" s="19"/>
      <c r="E10885" s="19"/>
      <c r="F10885" s="19">
        <v>1.529718428790243</v>
      </c>
      <c r="G10885" s="19">
        <v>0.92062426272979148</v>
      </c>
      <c r="H10885" s="19"/>
      <c r="I10885" s="19">
        <v>3.7355109387972527E-2</v>
      </c>
      <c r="J10885" s="19"/>
      <c r="K10885" s="19">
        <v>0.65432489897879587</v>
      </c>
      <c r="L10885" s="19"/>
      <c r="M10885" s="19"/>
      <c r="N10885" s="19">
        <v>0.14090052718676649</v>
      </c>
      <c r="O10885" s="19"/>
      <c r="P10885" s="50">
        <v>0.41738244788131101</v>
      </c>
      <c r="R10885" s="9" t="s">
        <v>0</v>
      </c>
    </row>
    <row r="10886" spans="2:18" x14ac:dyDescent="0.2">
      <c r="B10886" s="25">
        <v>10656</v>
      </c>
      <c r="C10886" s="193"/>
      <c r="D10886" s="19">
        <v>0.60446780641913211</v>
      </c>
      <c r="E10886" s="19"/>
      <c r="F10886" s="19">
        <v>2.6363853722872856</v>
      </c>
      <c r="G10886" s="19"/>
      <c r="H10886" s="19">
        <v>1.7963938209035972</v>
      </c>
      <c r="I10886" s="19"/>
      <c r="J10886" s="19">
        <v>2.0019616914971694</v>
      </c>
      <c r="K10886" s="19"/>
      <c r="L10886" s="19">
        <v>1.9337836620859918</v>
      </c>
      <c r="M10886" s="19"/>
      <c r="N10886" s="19">
        <v>1.6037464504542056</v>
      </c>
      <c r="O10886" s="19"/>
      <c r="P10886" s="50">
        <v>1.9255105884970063</v>
      </c>
      <c r="R10886" s="9" t="s">
        <v>0</v>
      </c>
    </row>
    <row r="10887" spans="2:18" x14ac:dyDescent="0.2">
      <c r="B10887" s="25">
        <v>10657</v>
      </c>
      <c r="C10887" s="193"/>
      <c r="D10887" s="19">
        <v>0.21542347353297051</v>
      </c>
      <c r="E10887" s="19"/>
      <c r="F10887" s="19">
        <v>0.29150461324133553</v>
      </c>
      <c r="G10887" s="19"/>
      <c r="H10887" s="19">
        <v>0.70453817618533565</v>
      </c>
      <c r="I10887" s="19"/>
      <c r="J10887" s="19">
        <v>0.33092622782431175</v>
      </c>
      <c r="K10887" s="19"/>
      <c r="L10887" s="19">
        <v>1.1007496666087782</v>
      </c>
      <c r="M10887" s="19"/>
      <c r="N10887" s="19">
        <v>0.18671685278136299</v>
      </c>
      <c r="O10887" s="19"/>
      <c r="P10887" s="50">
        <v>1.089978956804138</v>
      </c>
      <c r="R10887" s="9" t="s">
        <v>0</v>
      </c>
    </row>
    <row r="10888" spans="2:18" x14ac:dyDescent="0.2">
      <c r="B10888" s="25">
        <v>10658</v>
      </c>
      <c r="C10888" s="193">
        <v>9.9081392477212676E-2</v>
      </c>
      <c r="D10888" s="19"/>
      <c r="E10888" s="19">
        <v>0.67247129623702018</v>
      </c>
      <c r="F10888" s="19"/>
      <c r="G10888" s="19">
        <v>0.14086685655185452</v>
      </c>
      <c r="H10888" s="19"/>
      <c r="I10888" s="19">
        <v>0.47547237937029874</v>
      </c>
      <c r="J10888" s="19"/>
      <c r="K10888" s="19">
        <v>0.3934097687026864</v>
      </c>
      <c r="L10888" s="19"/>
      <c r="M10888" s="19">
        <v>0.92157150600068072</v>
      </c>
      <c r="N10888" s="19"/>
      <c r="O10888" s="19">
        <v>0.32934696102527772</v>
      </c>
      <c r="P10888" s="50"/>
      <c r="R10888" s="9" t="s">
        <v>0</v>
      </c>
    </row>
    <row r="10889" spans="2:18" x14ac:dyDescent="0.2">
      <c r="B10889" s="25">
        <v>10659</v>
      </c>
      <c r="C10889" s="193">
        <v>1.6065920992469677E-2</v>
      </c>
      <c r="D10889" s="19"/>
      <c r="E10889" s="19"/>
      <c r="F10889" s="19">
        <v>0.88215958970569308</v>
      </c>
      <c r="G10889" s="19"/>
      <c r="H10889" s="19">
        <v>0.11386230393853321</v>
      </c>
      <c r="I10889" s="19"/>
      <c r="J10889" s="19">
        <v>0.46671363181524406</v>
      </c>
      <c r="K10889" s="19">
        <v>0.30501127636387931</v>
      </c>
      <c r="L10889" s="19"/>
      <c r="M10889" s="19">
        <v>1.0327365666638852</v>
      </c>
      <c r="N10889" s="19"/>
      <c r="O10889" s="19"/>
      <c r="P10889" s="50">
        <v>0.54904021853807317</v>
      </c>
      <c r="R10889" s="9" t="s">
        <v>0</v>
      </c>
    </row>
    <row r="10890" spans="2:18" x14ac:dyDescent="0.2">
      <c r="B10890" s="25">
        <v>10660</v>
      </c>
      <c r="C10890" s="193">
        <v>0.21659886166454517</v>
      </c>
      <c r="D10890" s="19"/>
      <c r="E10890" s="19">
        <v>0.4303065866252242</v>
      </c>
      <c r="F10890" s="19"/>
      <c r="G10890" s="19">
        <v>0.17820871842834701</v>
      </c>
      <c r="H10890" s="19"/>
      <c r="I10890" s="19">
        <v>0.82806948517881063</v>
      </c>
      <c r="J10890" s="19"/>
      <c r="K10890" s="19"/>
      <c r="L10890" s="19">
        <v>0.44790102394814374</v>
      </c>
      <c r="M10890" s="19"/>
      <c r="N10890" s="19">
        <v>0.24314440577852209</v>
      </c>
      <c r="O10890" s="19"/>
      <c r="P10890" s="50">
        <v>0.18193834772607143</v>
      </c>
      <c r="R10890" s="9" t="s">
        <v>0</v>
      </c>
    </row>
    <row r="10891" spans="2:18" x14ac:dyDescent="0.2">
      <c r="B10891" s="25">
        <v>10661</v>
      </c>
      <c r="C10891" s="193">
        <v>6.6509120647867556E-2</v>
      </c>
      <c r="D10891" s="19"/>
      <c r="E10891" s="19"/>
      <c r="F10891" s="19">
        <v>0.62863854183422718</v>
      </c>
      <c r="G10891" s="19">
        <v>0.39152314475245742</v>
      </c>
      <c r="H10891" s="19"/>
      <c r="I10891" s="19">
        <v>0.1212525475643922</v>
      </c>
      <c r="J10891" s="19"/>
      <c r="K10891" s="19"/>
      <c r="L10891" s="19">
        <v>0.35015324553219923</v>
      </c>
      <c r="M10891" s="19">
        <v>0.7288468886513807</v>
      </c>
      <c r="N10891" s="19"/>
      <c r="O10891" s="19"/>
      <c r="P10891" s="50">
        <v>0.55426791670171183</v>
      </c>
      <c r="R10891" s="9" t="s">
        <v>0</v>
      </c>
    </row>
    <row r="10892" spans="2:18" x14ac:dyDescent="0.2">
      <c r="B10892" s="25">
        <v>10662</v>
      </c>
      <c r="C10892" s="193"/>
      <c r="D10892" s="19">
        <v>0.40629883532153543</v>
      </c>
      <c r="E10892" s="19">
        <v>0.51897834422936262</v>
      </c>
      <c r="F10892" s="19"/>
      <c r="G10892" s="19">
        <v>4.3880806321664634E-2</v>
      </c>
      <c r="H10892" s="19"/>
      <c r="I10892" s="19">
        <v>0.50297353220228069</v>
      </c>
      <c r="J10892" s="19"/>
      <c r="K10892" s="19"/>
      <c r="L10892" s="19">
        <v>0.26562862519776953</v>
      </c>
      <c r="M10892" s="19">
        <v>2.1787308217332265E-2</v>
      </c>
      <c r="N10892" s="19"/>
      <c r="O10892" s="19">
        <v>0.66394572766652338</v>
      </c>
      <c r="P10892" s="50"/>
      <c r="R10892" s="9" t="s">
        <v>0</v>
      </c>
    </row>
    <row r="10893" spans="2:18" x14ac:dyDescent="0.2">
      <c r="B10893" s="25">
        <v>10663</v>
      </c>
      <c r="C10893" s="193"/>
      <c r="D10893" s="19">
        <v>0.35042302754565285</v>
      </c>
      <c r="E10893" s="19"/>
      <c r="F10893" s="19">
        <v>0.25183807042023282</v>
      </c>
      <c r="G10893" s="19"/>
      <c r="H10893" s="19">
        <v>0.45812523376367043</v>
      </c>
      <c r="I10893" s="19"/>
      <c r="J10893" s="19">
        <v>1.387996571749551</v>
      </c>
      <c r="K10893" s="19"/>
      <c r="L10893" s="19">
        <v>0.39787211510562398</v>
      </c>
      <c r="M10893" s="19"/>
      <c r="N10893" s="19">
        <v>0.26066392126418619</v>
      </c>
      <c r="O10893" s="19"/>
      <c r="P10893" s="50">
        <v>1.3894999686478839</v>
      </c>
      <c r="R10893" s="9" t="s">
        <v>0</v>
      </c>
    </row>
    <row r="10894" spans="2:18" x14ac:dyDescent="0.2">
      <c r="B10894" s="25">
        <v>10664</v>
      </c>
      <c r="C10894" s="193"/>
      <c r="D10894" s="19">
        <v>4.9193071178788156E-3</v>
      </c>
      <c r="E10894" s="19">
        <v>0.13573688530958827</v>
      </c>
      <c r="F10894" s="19"/>
      <c r="G10894" s="19"/>
      <c r="H10894" s="19">
        <v>1.1006234096636089</v>
      </c>
      <c r="I10894" s="19"/>
      <c r="J10894" s="19">
        <v>0.42167508525524106</v>
      </c>
      <c r="K10894" s="19">
        <v>0.47511239704647712</v>
      </c>
      <c r="L10894" s="19"/>
      <c r="M10894" s="19"/>
      <c r="N10894" s="19">
        <v>0.1870345487618516</v>
      </c>
      <c r="O10894" s="19"/>
      <c r="P10894" s="50">
        <v>0.21281671209557831</v>
      </c>
      <c r="R10894" s="9" t="s">
        <v>0</v>
      </c>
    </row>
    <row r="10895" spans="2:18" x14ac:dyDescent="0.2">
      <c r="B10895" s="25">
        <v>10665</v>
      </c>
      <c r="C10895" s="193"/>
      <c r="D10895" s="19">
        <v>0.61740639726912394</v>
      </c>
      <c r="E10895" s="19">
        <v>0.20512778864511533</v>
      </c>
      <c r="F10895" s="19"/>
      <c r="G10895" s="19"/>
      <c r="H10895" s="19">
        <v>0.15360895444300957</v>
      </c>
      <c r="I10895" s="19"/>
      <c r="J10895" s="19">
        <v>0.10622881785233289</v>
      </c>
      <c r="K10895" s="19"/>
      <c r="L10895" s="19">
        <v>0.49315832990641478</v>
      </c>
      <c r="M10895" s="19"/>
      <c r="N10895" s="19">
        <v>0.35860021162214101</v>
      </c>
      <c r="O10895" s="19">
        <v>5.8801503848653493E-2</v>
      </c>
      <c r="P10895" s="50"/>
      <c r="R10895" s="9" t="s">
        <v>0</v>
      </c>
    </row>
    <row r="10896" spans="2:18" x14ac:dyDescent="0.2">
      <c r="B10896" s="25">
        <v>10666</v>
      </c>
      <c r="C10896" s="193"/>
      <c r="D10896" s="19">
        <v>0.65871810201913206</v>
      </c>
      <c r="E10896" s="19"/>
      <c r="F10896" s="19">
        <v>0.70257191631390103</v>
      </c>
      <c r="G10896" s="19">
        <v>0.15710749223541789</v>
      </c>
      <c r="H10896" s="19"/>
      <c r="I10896" s="19"/>
      <c r="J10896" s="19">
        <v>1.0603575592244152</v>
      </c>
      <c r="K10896" s="19"/>
      <c r="L10896" s="19">
        <v>0.62896786827742346</v>
      </c>
      <c r="M10896" s="19">
        <v>8.8687758557276355E-2</v>
      </c>
      <c r="N10896" s="19"/>
      <c r="O10896" s="19"/>
      <c r="P10896" s="50">
        <v>1.3290979640102074</v>
      </c>
      <c r="R10896" s="9" t="s">
        <v>0</v>
      </c>
    </row>
    <row r="10897" spans="2:18" x14ac:dyDescent="0.2">
      <c r="B10897" s="25">
        <v>10667</v>
      </c>
      <c r="C10897" s="193"/>
      <c r="D10897" s="19">
        <v>0.54460335956099193</v>
      </c>
      <c r="E10897" s="19"/>
      <c r="F10897" s="19">
        <v>0.89232009684295011</v>
      </c>
      <c r="G10897" s="19"/>
      <c r="H10897" s="19">
        <v>0.92110624716728373</v>
      </c>
      <c r="I10897" s="19"/>
      <c r="J10897" s="19">
        <v>1.2172326634107582</v>
      </c>
      <c r="K10897" s="19"/>
      <c r="L10897" s="19">
        <v>0.41553793518462978</v>
      </c>
      <c r="M10897" s="19"/>
      <c r="N10897" s="19">
        <v>0.65119523718016092</v>
      </c>
      <c r="O10897" s="19"/>
      <c r="P10897" s="50">
        <v>0.46594533898353241</v>
      </c>
      <c r="R10897" s="9" t="s">
        <v>0</v>
      </c>
    </row>
    <row r="10898" spans="2:18" x14ac:dyDescent="0.2">
      <c r="B10898" s="25">
        <v>10668</v>
      </c>
      <c r="C10898" s="193"/>
      <c r="D10898" s="19">
        <v>0.4068906761214936</v>
      </c>
      <c r="E10898" s="19">
        <v>0.59479759542474686</v>
      </c>
      <c r="F10898" s="19"/>
      <c r="G10898" s="19"/>
      <c r="H10898" s="19">
        <v>0.14962103128020199</v>
      </c>
      <c r="I10898" s="19">
        <v>0.28846511742169972</v>
      </c>
      <c r="J10898" s="19"/>
      <c r="K10898" s="19">
        <v>0.82031005876123164</v>
      </c>
      <c r="L10898" s="19"/>
      <c r="M10898" s="19"/>
      <c r="N10898" s="19">
        <v>0.59208593481193661</v>
      </c>
      <c r="O10898" s="19">
        <v>0.16879183246167473</v>
      </c>
      <c r="P10898" s="50"/>
      <c r="R10898" s="9" t="s">
        <v>0</v>
      </c>
    </row>
    <row r="10899" spans="2:18" x14ac:dyDescent="0.2">
      <c r="B10899" s="25">
        <v>10669</v>
      </c>
      <c r="C10899" s="193"/>
      <c r="D10899" s="19">
        <v>0.50074570176387023</v>
      </c>
      <c r="E10899" s="19"/>
      <c r="F10899" s="19">
        <v>0.60145257588919421</v>
      </c>
      <c r="G10899" s="19"/>
      <c r="H10899" s="19">
        <v>0.47934558231016239</v>
      </c>
      <c r="I10899" s="19"/>
      <c r="J10899" s="19">
        <v>0.95741214152558463</v>
      </c>
      <c r="K10899" s="19"/>
      <c r="L10899" s="19">
        <v>0.66297471284857579</v>
      </c>
      <c r="M10899" s="19"/>
      <c r="N10899" s="19">
        <v>1.4008523048850725</v>
      </c>
      <c r="O10899" s="19"/>
      <c r="P10899" s="50">
        <v>1.181989897924522</v>
      </c>
      <c r="R10899" s="9" t="s">
        <v>0</v>
      </c>
    </row>
    <row r="10900" spans="2:18" x14ac:dyDescent="0.2">
      <c r="B10900" s="25">
        <v>10670</v>
      </c>
      <c r="C10900" s="193"/>
      <c r="D10900" s="19">
        <v>0.68221707210914684</v>
      </c>
      <c r="E10900" s="19"/>
      <c r="F10900" s="19">
        <v>1.8464924549750275</v>
      </c>
      <c r="G10900" s="19"/>
      <c r="H10900" s="19">
        <v>1.9574438332727202</v>
      </c>
      <c r="I10900" s="19"/>
      <c r="J10900" s="19">
        <v>1.0786191074154869E-2</v>
      </c>
      <c r="K10900" s="19"/>
      <c r="L10900" s="19">
        <v>0.73406161264970593</v>
      </c>
      <c r="M10900" s="19"/>
      <c r="N10900" s="19">
        <v>1.4052257786200424</v>
      </c>
      <c r="O10900" s="19"/>
      <c r="P10900" s="50">
        <v>1.3137566360592703</v>
      </c>
      <c r="R10900" s="9" t="s">
        <v>0</v>
      </c>
    </row>
    <row r="10901" spans="2:18" x14ac:dyDescent="0.2">
      <c r="B10901" s="25">
        <v>10671</v>
      </c>
      <c r="C10901" s="193">
        <v>0.55506797869304914</v>
      </c>
      <c r="D10901" s="19"/>
      <c r="E10901" s="19">
        <v>0.16418065787369787</v>
      </c>
      <c r="F10901" s="19"/>
      <c r="G10901" s="19">
        <v>0.50932425501731615</v>
      </c>
      <c r="H10901" s="19"/>
      <c r="I10901" s="19">
        <v>0.37715340922345941</v>
      </c>
      <c r="J10901" s="19"/>
      <c r="K10901" s="19">
        <v>0.55945295733115619</v>
      </c>
      <c r="L10901" s="19"/>
      <c r="M10901" s="19">
        <v>0.45092294237219321</v>
      </c>
      <c r="N10901" s="19"/>
      <c r="O10901" s="19">
        <v>0.30154939011288423</v>
      </c>
      <c r="P10901" s="50"/>
      <c r="R10901" s="9" t="s">
        <v>0</v>
      </c>
    </row>
    <row r="10902" spans="2:18" x14ac:dyDescent="0.2">
      <c r="B10902" s="25">
        <v>10672</v>
      </c>
      <c r="C10902" s="193">
        <v>1.4136828407139057</v>
      </c>
      <c r="D10902" s="19"/>
      <c r="E10902" s="19">
        <v>2.0462068846574666</v>
      </c>
      <c r="F10902" s="19"/>
      <c r="G10902" s="19">
        <v>1.8023763338235907</v>
      </c>
      <c r="H10902" s="19"/>
      <c r="I10902" s="19">
        <v>1.1991913337117615</v>
      </c>
      <c r="J10902" s="19"/>
      <c r="K10902" s="19">
        <v>2.0082751865288313</v>
      </c>
      <c r="L10902" s="19"/>
      <c r="M10902" s="19">
        <v>0.5587773070112837</v>
      </c>
      <c r="N10902" s="19"/>
      <c r="O10902" s="19">
        <v>2.086554861350927</v>
      </c>
      <c r="P10902" s="50"/>
      <c r="R10902" s="9" t="s">
        <v>0</v>
      </c>
    </row>
    <row r="10903" spans="2:18" x14ac:dyDescent="0.2">
      <c r="B10903" s="25">
        <v>10673</v>
      </c>
      <c r="C10903" s="193"/>
      <c r="D10903" s="19">
        <v>0.32436769453541209</v>
      </c>
      <c r="E10903" s="19"/>
      <c r="F10903" s="19">
        <v>0.74861976847255252</v>
      </c>
      <c r="G10903" s="19">
        <v>0.35447143750255183</v>
      </c>
      <c r="H10903" s="19"/>
      <c r="I10903" s="19"/>
      <c r="J10903" s="19">
        <v>0.83667886750401188</v>
      </c>
      <c r="K10903" s="19"/>
      <c r="L10903" s="19">
        <v>0.8902893509148444</v>
      </c>
      <c r="M10903" s="19">
        <v>0.65281857577176006</v>
      </c>
      <c r="N10903" s="19"/>
      <c r="O10903" s="19"/>
      <c r="P10903" s="50">
        <v>0.58988271211394738</v>
      </c>
      <c r="R10903" s="9" t="s">
        <v>0</v>
      </c>
    </row>
    <row r="10904" spans="2:18" x14ac:dyDescent="0.2">
      <c r="B10904" s="25">
        <v>10674</v>
      </c>
      <c r="C10904" s="193">
        <v>1.2852716448059112</v>
      </c>
      <c r="D10904" s="19"/>
      <c r="E10904" s="19">
        <v>0.39013986377011206</v>
      </c>
      <c r="F10904" s="19"/>
      <c r="G10904" s="19">
        <v>0.93795940225969332</v>
      </c>
      <c r="H10904" s="19"/>
      <c r="I10904" s="19">
        <v>0.70415821016412039</v>
      </c>
      <c r="J10904" s="19"/>
      <c r="K10904" s="19"/>
      <c r="L10904" s="19">
        <v>0.56324189425916182</v>
      </c>
      <c r="M10904" s="19">
        <v>0.7289989395562726</v>
      </c>
      <c r="N10904" s="19"/>
      <c r="O10904" s="19"/>
      <c r="P10904" s="50">
        <v>0.12756519365532495</v>
      </c>
      <c r="R10904" s="9" t="s">
        <v>0</v>
      </c>
    </row>
    <row r="10905" spans="2:18" x14ac:dyDescent="0.2">
      <c r="B10905" s="25">
        <v>10675</v>
      </c>
      <c r="C10905" s="193"/>
      <c r="D10905" s="19">
        <v>6.0522152082965026E-2</v>
      </c>
      <c r="E10905" s="19">
        <v>1.0599911050860999E-2</v>
      </c>
      <c r="F10905" s="19"/>
      <c r="G10905" s="19">
        <v>0.88939591341394597</v>
      </c>
      <c r="H10905" s="19"/>
      <c r="I10905" s="19">
        <v>0.38819880042690341</v>
      </c>
      <c r="J10905" s="19"/>
      <c r="K10905" s="19">
        <v>0.62035103697800553</v>
      </c>
      <c r="L10905" s="19"/>
      <c r="M10905" s="19">
        <v>0.34658050671309742</v>
      </c>
      <c r="N10905" s="19"/>
      <c r="O10905" s="19">
        <v>0.11790458263047467</v>
      </c>
      <c r="P10905" s="50"/>
      <c r="R10905" s="9" t="s">
        <v>0</v>
      </c>
    </row>
    <row r="10906" spans="2:18" x14ac:dyDescent="0.2">
      <c r="B10906" s="25">
        <v>10676</v>
      </c>
      <c r="C10906" s="193">
        <v>3.4962253636339549</v>
      </c>
      <c r="D10906" s="19"/>
      <c r="E10906" s="19">
        <v>1.9649507222392013</v>
      </c>
      <c r="F10906" s="19"/>
      <c r="G10906" s="19">
        <v>2.0984542931649113</v>
      </c>
      <c r="H10906" s="19"/>
      <c r="I10906" s="19">
        <v>1.6881826433868869</v>
      </c>
      <c r="J10906" s="19"/>
      <c r="K10906" s="19">
        <v>2.5621682632941196</v>
      </c>
      <c r="L10906" s="19"/>
      <c r="M10906" s="19">
        <v>1.7371029128793154</v>
      </c>
      <c r="N10906" s="19"/>
      <c r="O10906" s="19">
        <v>1.9877565070582135</v>
      </c>
      <c r="P10906" s="50"/>
      <c r="R10906" s="9" t="s">
        <v>0</v>
      </c>
    </row>
    <row r="10907" spans="2:18" x14ac:dyDescent="0.2">
      <c r="B10907" s="25">
        <v>10677</v>
      </c>
      <c r="C10907" s="193">
        <v>1.0686568331453834</v>
      </c>
      <c r="D10907" s="19"/>
      <c r="E10907" s="19">
        <v>0.66024064316969111</v>
      </c>
      <c r="F10907" s="19"/>
      <c r="G10907" s="19">
        <v>0.31222178991958349</v>
      </c>
      <c r="H10907" s="19"/>
      <c r="I10907" s="19">
        <v>0.72364336197008494</v>
      </c>
      <c r="J10907" s="19"/>
      <c r="K10907" s="19">
        <v>0.13134298670642677</v>
      </c>
      <c r="L10907" s="19"/>
      <c r="M10907" s="19"/>
      <c r="N10907" s="19">
        <v>0.20685349034355513</v>
      </c>
      <c r="O10907" s="19">
        <v>0.19281945886389976</v>
      </c>
      <c r="P10907" s="50"/>
      <c r="R10907" s="9" t="s">
        <v>0</v>
      </c>
    </row>
    <row r="10908" spans="2:18" x14ac:dyDescent="0.2">
      <c r="B10908" s="25">
        <v>10678</v>
      </c>
      <c r="C10908" s="193">
        <v>1.0734149571697797</v>
      </c>
      <c r="D10908" s="19"/>
      <c r="E10908" s="19">
        <v>0.54719520467657945</v>
      </c>
      <c r="F10908" s="19"/>
      <c r="G10908" s="19">
        <v>1.4707949004243575</v>
      </c>
      <c r="H10908" s="19"/>
      <c r="I10908" s="19">
        <v>1.0294984055904544</v>
      </c>
      <c r="J10908" s="19"/>
      <c r="K10908" s="19"/>
      <c r="L10908" s="19">
        <v>0.15552394217074683</v>
      </c>
      <c r="M10908" s="19">
        <v>1.5991776265796265</v>
      </c>
      <c r="N10908" s="19"/>
      <c r="O10908" s="19">
        <v>0.31678109977832886</v>
      </c>
      <c r="P10908" s="50"/>
      <c r="R10908" s="9" t="s">
        <v>0</v>
      </c>
    </row>
    <row r="10909" spans="2:18" x14ac:dyDescent="0.2">
      <c r="B10909" s="25">
        <v>10679</v>
      </c>
      <c r="C10909" s="193"/>
      <c r="D10909" s="19">
        <v>1.8443843787479004</v>
      </c>
      <c r="E10909" s="19"/>
      <c r="F10909" s="19">
        <v>2.4709265390357342</v>
      </c>
      <c r="G10909" s="19"/>
      <c r="H10909" s="19">
        <v>3.7244544170833707</v>
      </c>
      <c r="I10909" s="19"/>
      <c r="J10909" s="19">
        <v>2.5571317952355472</v>
      </c>
      <c r="K10909" s="19"/>
      <c r="L10909" s="19">
        <v>1.1805811253996845</v>
      </c>
      <c r="M10909" s="19"/>
      <c r="N10909" s="19">
        <v>3.0477585188606136</v>
      </c>
      <c r="O10909" s="19"/>
      <c r="P10909" s="50">
        <v>2.2727733688086573</v>
      </c>
      <c r="R10909" s="9" t="s">
        <v>0</v>
      </c>
    </row>
    <row r="10910" spans="2:18" x14ac:dyDescent="0.2">
      <c r="B10910" s="25">
        <v>10680</v>
      </c>
      <c r="C10910" s="193">
        <v>0.9743643498792478</v>
      </c>
      <c r="D10910" s="19"/>
      <c r="E10910" s="19">
        <v>1.5745446311265525</v>
      </c>
      <c r="F10910" s="19"/>
      <c r="G10910" s="19">
        <v>0.91554816003094264</v>
      </c>
      <c r="H10910" s="19"/>
      <c r="I10910" s="19">
        <v>0.77066230217201803</v>
      </c>
      <c r="J10910" s="19"/>
      <c r="K10910" s="19">
        <v>0.90880576295678528</v>
      </c>
      <c r="L10910" s="19"/>
      <c r="M10910" s="19">
        <v>1.237272835633022</v>
      </c>
      <c r="N10910" s="19"/>
      <c r="O10910" s="19">
        <v>0.93054371228893573</v>
      </c>
      <c r="P10910" s="50"/>
      <c r="R10910" s="9" t="s">
        <v>0</v>
      </c>
    </row>
    <row r="10911" spans="2:18" x14ac:dyDescent="0.2">
      <c r="B10911" s="25">
        <v>10681</v>
      </c>
      <c r="C10911" s="193"/>
      <c r="D10911" s="19">
        <v>0.54607649093072808</v>
      </c>
      <c r="E10911" s="19"/>
      <c r="F10911" s="19">
        <v>1.2113125555256459</v>
      </c>
      <c r="G10911" s="19"/>
      <c r="H10911" s="19">
        <v>0.85031350477980427</v>
      </c>
      <c r="I10911" s="19"/>
      <c r="J10911" s="19">
        <v>1.3919108929108599</v>
      </c>
      <c r="K10911" s="19">
        <v>0.18453796525877833</v>
      </c>
      <c r="L10911" s="19"/>
      <c r="M10911" s="19"/>
      <c r="N10911" s="19">
        <v>1.1744903099488537</v>
      </c>
      <c r="O10911" s="19"/>
      <c r="P10911" s="50">
        <v>0.54012339672004595</v>
      </c>
      <c r="R10911" s="9" t="s">
        <v>0</v>
      </c>
    </row>
    <row r="10912" spans="2:18" x14ac:dyDescent="0.2">
      <c r="B10912" s="25">
        <v>10682</v>
      </c>
      <c r="C10912" s="193"/>
      <c r="D10912" s="19">
        <v>0.71941417500040905</v>
      </c>
      <c r="E10912" s="19"/>
      <c r="F10912" s="19">
        <v>1.0600039539130916E-2</v>
      </c>
      <c r="G10912" s="19"/>
      <c r="H10912" s="19">
        <v>0.415840461809386</v>
      </c>
      <c r="I10912" s="19">
        <v>0.9635218280027904</v>
      </c>
      <c r="J10912" s="19"/>
      <c r="K10912" s="19"/>
      <c r="L10912" s="19">
        <v>0.25623241033943167</v>
      </c>
      <c r="M10912" s="19"/>
      <c r="N10912" s="19">
        <v>0.44133494957422359</v>
      </c>
      <c r="O10912" s="19">
        <v>0.61328480048004907</v>
      </c>
      <c r="P10912" s="50"/>
      <c r="R10912" s="9" t="s">
        <v>0</v>
      </c>
    </row>
    <row r="10913" spans="2:18" x14ac:dyDescent="0.2">
      <c r="B10913" s="25">
        <v>10683</v>
      </c>
      <c r="C10913" s="193">
        <v>0.29255946660156218</v>
      </c>
      <c r="D10913" s="19"/>
      <c r="E10913" s="19">
        <v>8.7129787361568484E-2</v>
      </c>
      <c r="F10913" s="19"/>
      <c r="G10913" s="19">
        <v>0.90736195974738798</v>
      </c>
      <c r="H10913" s="19"/>
      <c r="I10913" s="19">
        <v>0.24856976151382129</v>
      </c>
      <c r="J10913" s="19"/>
      <c r="K10913" s="19">
        <v>0.90865956358229771</v>
      </c>
      <c r="L10913" s="19"/>
      <c r="M10913" s="19">
        <v>0.1443541338946471</v>
      </c>
      <c r="N10913" s="19"/>
      <c r="O10913" s="19">
        <v>0.16222987464033278</v>
      </c>
      <c r="P10913" s="50"/>
      <c r="R10913" s="9" t="s">
        <v>0</v>
      </c>
    </row>
    <row r="10914" spans="2:18" x14ac:dyDescent="0.2">
      <c r="B10914" s="25">
        <v>10684</v>
      </c>
      <c r="C10914" s="193"/>
      <c r="D10914" s="19">
        <v>0.42164405859839055</v>
      </c>
      <c r="E10914" s="19"/>
      <c r="F10914" s="19">
        <v>0.89997039954505709</v>
      </c>
      <c r="G10914" s="19"/>
      <c r="H10914" s="19">
        <v>1.0080694289083161</v>
      </c>
      <c r="I10914" s="19"/>
      <c r="J10914" s="19">
        <v>1.3028688868166622</v>
      </c>
      <c r="K10914" s="19"/>
      <c r="L10914" s="19">
        <v>0.55603403881281899</v>
      </c>
      <c r="M10914" s="19"/>
      <c r="N10914" s="19">
        <v>1.121080316804782</v>
      </c>
      <c r="O10914" s="19"/>
      <c r="P10914" s="50">
        <v>1.1265444649695389</v>
      </c>
      <c r="R10914" s="9" t="s">
        <v>0</v>
      </c>
    </row>
    <row r="10915" spans="2:18" x14ac:dyDescent="0.2">
      <c r="B10915" s="25">
        <v>10685</v>
      </c>
      <c r="C10915" s="193">
        <v>0.42074573567641382</v>
      </c>
      <c r="D10915" s="19"/>
      <c r="E10915" s="19">
        <v>0.21652064167823251</v>
      </c>
      <c r="F10915" s="19"/>
      <c r="G10915" s="19">
        <v>0.17701438280252155</v>
      </c>
      <c r="H10915" s="19"/>
      <c r="I10915" s="19">
        <v>0.2187357838127757</v>
      </c>
      <c r="J10915" s="19"/>
      <c r="K10915" s="19">
        <v>0.27320340087315131</v>
      </c>
      <c r="L10915" s="19"/>
      <c r="M10915" s="19">
        <v>0.85519924833598271</v>
      </c>
      <c r="N10915" s="19"/>
      <c r="O10915" s="19"/>
      <c r="P10915" s="50">
        <v>0.19066725777479615</v>
      </c>
      <c r="R10915" s="9" t="s">
        <v>0</v>
      </c>
    </row>
    <row r="10916" spans="2:18" x14ac:dyDescent="0.2">
      <c r="B10916" s="25">
        <v>10686</v>
      </c>
      <c r="C10916" s="193">
        <v>0.8031233752118484</v>
      </c>
      <c r="D10916" s="19"/>
      <c r="E10916" s="19"/>
      <c r="F10916" s="19">
        <v>0.33722721680326073</v>
      </c>
      <c r="G10916" s="19"/>
      <c r="H10916" s="19">
        <v>0.50803293278140871</v>
      </c>
      <c r="I10916" s="19"/>
      <c r="J10916" s="19">
        <v>0.18208854041902539</v>
      </c>
      <c r="K10916" s="19"/>
      <c r="L10916" s="19">
        <v>0.56043643981521385</v>
      </c>
      <c r="M10916" s="19">
        <v>0.20583002358753863</v>
      </c>
      <c r="N10916" s="19"/>
      <c r="O10916" s="19"/>
      <c r="P10916" s="50">
        <v>0.12659903819395055</v>
      </c>
      <c r="R10916" s="9" t="s">
        <v>0</v>
      </c>
    </row>
    <row r="10917" spans="2:18" x14ac:dyDescent="0.2">
      <c r="B10917" s="25">
        <v>10687</v>
      </c>
      <c r="C10917" s="193"/>
      <c r="D10917" s="19">
        <v>0.40137108386505949</v>
      </c>
      <c r="E10917" s="19"/>
      <c r="F10917" s="19">
        <v>0.31417795538473131</v>
      </c>
      <c r="G10917" s="19"/>
      <c r="H10917" s="19">
        <v>0.91796791297450442</v>
      </c>
      <c r="I10917" s="19">
        <v>0.19065336707328506</v>
      </c>
      <c r="J10917" s="19"/>
      <c r="K10917" s="19"/>
      <c r="L10917" s="19">
        <v>0.3419185358673783</v>
      </c>
      <c r="M10917" s="19"/>
      <c r="N10917" s="19">
        <v>0.73270750517314898</v>
      </c>
      <c r="O10917" s="19"/>
      <c r="P10917" s="50">
        <v>0.84615399667133717</v>
      </c>
      <c r="R10917" s="9" t="s">
        <v>0</v>
      </c>
    </row>
    <row r="10918" spans="2:18" x14ac:dyDescent="0.2">
      <c r="B10918" s="25">
        <v>10688</v>
      </c>
      <c r="C10918" s="193">
        <v>0.15254605406011412</v>
      </c>
      <c r="D10918" s="19"/>
      <c r="E10918" s="19">
        <v>0.59108682409433488</v>
      </c>
      <c r="F10918" s="19"/>
      <c r="G10918" s="19">
        <v>6.6975366029808941E-2</v>
      </c>
      <c r="H10918" s="19"/>
      <c r="I10918" s="19">
        <v>1.0111854981313577</v>
      </c>
      <c r="J10918" s="19"/>
      <c r="K10918" s="19">
        <v>0.13567717296630133</v>
      </c>
      <c r="L10918" s="19"/>
      <c r="M10918" s="19">
        <v>0.65129887001125308</v>
      </c>
      <c r="N10918" s="19"/>
      <c r="O10918" s="19"/>
      <c r="P10918" s="50">
        <v>0.24887278482531455</v>
      </c>
      <c r="R10918" s="9" t="s">
        <v>0</v>
      </c>
    </row>
    <row r="10919" spans="2:18" x14ac:dyDescent="0.2">
      <c r="B10919" s="25">
        <v>10689</v>
      </c>
      <c r="C10919" s="193">
        <v>0.75789893965792221</v>
      </c>
      <c r="D10919" s="19"/>
      <c r="E10919" s="19">
        <v>0.8048465887445333</v>
      </c>
      <c r="F10919" s="19"/>
      <c r="G10919" s="19">
        <v>1.1108870463063285</v>
      </c>
      <c r="H10919" s="19"/>
      <c r="I10919" s="19">
        <v>0.72578306705388318</v>
      </c>
      <c r="J10919" s="19"/>
      <c r="K10919" s="19">
        <v>1.7558129487170016</v>
      </c>
      <c r="L10919" s="19"/>
      <c r="M10919" s="19">
        <v>1.5379849789190791</v>
      </c>
      <c r="N10919" s="19"/>
      <c r="O10919" s="19">
        <v>1.07457114089675</v>
      </c>
      <c r="P10919" s="50"/>
      <c r="R10919" s="9" t="s">
        <v>0</v>
      </c>
    </row>
    <row r="10920" spans="2:18" x14ac:dyDescent="0.2">
      <c r="B10920" s="25">
        <v>10690</v>
      </c>
      <c r="C10920" s="193">
        <v>1.3476929188482081</v>
      </c>
      <c r="D10920" s="19"/>
      <c r="E10920" s="19">
        <v>1.9952075198605133</v>
      </c>
      <c r="F10920" s="19"/>
      <c r="G10920" s="19">
        <v>0.71110608394010988</v>
      </c>
      <c r="H10920" s="19"/>
      <c r="I10920" s="19">
        <v>1.2562553571824273</v>
      </c>
      <c r="J10920" s="19"/>
      <c r="K10920" s="19">
        <v>0.85519205838839862</v>
      </c>
      <c r="L10920" s="19"/>
      <c r="M10920" s="19">
        <v>0.60025150432665975</v>
      </c>
      <c r="N10920" s="19"/>
      <c r="O10920" s="19"/>
      <c r="P10920" s="50">
        <v>2.9307334665998688E-2</v>
      </c>
      <c r="R10920" s="9" t="s">
        <v>0</v>
      </c>
    </row>
    <row r="10921" spans="2:18" x14ac:dyDescent="0.2">
      <c r="B10921" s="25">
        <v>10691</v>
      </c>
      <c r="C10921" s="193"/>
      <c r="D10921" s="19">
        <v>0.42175972849802928</v>
      </c>
      <c r="E10921" s="19"/>
      <c r="F10921" s="19">
        <v>1.2464507887159431</v>
      </c>
      <c r="G10921" s="19"/>
      <c r="H10921" s="19">
        <v>1.1337995701851602</v>
      </c>
      <c r="I10921" s="19"/>
      <c r="J10921" s="19">
        <v>0.80204353068754064</v>
      </c>
      <c r="K10921" s="19"/>
      <c r="L10921" s="19">
        <v>0.12469598534117594</v>
      </c>
      <c r="M10921" s="19"/>
      <c r="N10921" s="19">
        <v>0.61479958223456499</v>
      </c>
      <c r="O10921" s="19"/>
      <c r="P10921" s="50">
        <v>1.4962736342225051</v>
      </c>
      <c r="R10921" s="9" t="s">
        <v>0</v>
      </c>
    </row>
    <row r="10922" spans="2:18" x14ac:dyDescent="0.2">
      <c r="B10922" s="25">
        <v>10692</v>
      </c>
      <c r="C10922" s="193"/>
      <c r="D10922" s="19">
        <v>0.17970503335174179</v>
      </c>
      <c r="E10922" s="19"/>
      <c r="F10922" s="19">
        <v>0.88159463953531014</v>
      </c>
      <c r="G10922" s="19"/>
      <c r="H10922" s="19">
        <v>0.47559395669176352</v>
      </c>
      <c r="I10922" s="19"/>
      <c r="J10922" s="19">
        <v>0.87624618475708882</v>
      </c>
      <c r="K10922" s="19"/>
      <c r="L10922" s="19">
        <v>0.72801579681678208</v>
      </c>
      <c r="M10922" s="19"/>
      <c r="N10922" s="19">
        <v>1.0599088480076264</v>
      </c>
      <c r="O10922" s="19"/>
      <c r="P10922" s="50">
        <v>0.54290078775041706</v>
      </c>
      <c r="R10922" s="9" t="s">
        <v>0</v>
      </c>
    </row>
    <row r="10923" spans="2:18" x14ac:dyDescent="0.2">
      <c r="B10923" s="25">
        <v>10693</v>
      </c>
      <c r="C10923" s="193">
        <v>1.4583352745226044</v>
      </c>
      <c r="D10923" s="19"/>
      <c r="E10923" s="19">
        <v>1.1870482361354282</v>
      </c>
      <c r="F10923" s="19"/>
      <c r="G10923" s="19">
        <v>0.72453911682030359</v>
      </c>
      <c r="H10923" s="19"/>
      <c r="I10923" s="19">
        <v>1.6988951343247989</v>
      </c>
      <c r="J10923" s="19"/>
      <c r="K10923" s="19">
        <v>1.7630316456813895</v>
      </c>
      <c r="L10923" s="19"/>
      <c r="M10923" s="19">
        <v>1.1757339717798314</v>
      </c>
      <c r="N10923" s="19"/>
      <c r="O10923" s="19">
        <v>1.0652742728950468</v>
      </c>
      <c r="P10923" s="50"/>
      <c r="R10923" s="9" t="s">
        <v>0</v>
      </c>
    </row>
    <row r="10924" spans="2:18" x14ac:dyDescent="0.2">
      <c r="B10924" s="25">
        <v>10694</v>
      </c>
      <c r="C10924" s="193">
        <v>1.7651813158332268</v>
      </c>
      <c r="D10924" s="19"/>
      <c r="E10924" s="19">
        <v>1.9528744163818204</v>
      </c>
      <c r="F10924" s="19"/>
      <c r="G10924" s="19">
        <v>1.5050311445680986</v>
      </c>
      <c r="H10924" s="19"/>
      <c r="I10924" s="19">
        <v>0.78084661624902729</v>
      </c>
      <c r="J10924" s="19"/>
      <c r="K10924" s="19">
        <v>1.711832620330928</v>
      </c>
      <c r="L10924" s="19"/>
      <c r="M10924" s="19">
        <v>2.2168029782783747</v>
      </c>
      <c r="N10924" s="19"/>
      <c r="O10924" s="19">
        <v>1.6639485705917165</v>
      </c>
      <c r="P10924" s="50"/>
      <c r="R10924" s="9" t="s">
        <v>0</v>
      </c>
    </row>
    <row r="10925" spans="2:18" x14ac:dyDescent="0.2">
      <c r="B10925" s="25">
        <v>10695</v>
      </c>
      <c r="C10925" s="193">
        <v>0.14452207863110014</v>
      </c>
      <c r="D10925" s="19"/>
      <c r="E10925" s="19">
        <v>1.2313505045285476</v>
      </c>
      <c r="F10925" s="19"/>
      <c r="G10925" s="19">
        <v>0.27232051888831021</v>
      </c>
      <c r="H10925" s="19"/>
      <c r="I10925" s="19">
        <v>1.3481459653435384</v>
      </c>
      <c r="J10925" s="19"/>
      <c r="K10925" s="19">
        <v>0.69448423012671989</v>
      </c>
      <c r="L10925" s="19"/>
      <c r="M10925" s="19">
        <v>0.26416543064065112</v>
      </c>
      <c r="N10925" s="19"/>
      <c r="O10925" s="19">
        <v>1.0707791468890546</v>
      </c>
      <c r="P10925" s="50"/>
      <c r="R10925" s="9" t="s">
        <v>0</v>
      </c>
    </row>
    <row r="10926" spans="2:18" x14ac:dyDescent="0.2">
      <c r="B10926" s="25">
        <v>10696</v>
      </c>
      <c r="C10926" s="193">
        <v>0.47653486877782236</v>
      </c>
      <c r="D10926" s="19"/>
      <c r="E10926" s="19">
        <v>0.68730549839047583</v>
      </c>
      <c r="F10926" s="19"/>
      <c r="G10926" s="19">
        <v>1.3606988614477413</v>
      </c>
      <c r="H10926" s="19"/>
      <c r="I10926" s="19">
        <v>1.0367675364396836</v>
      </c>
      <c r="J10926" s="19"/>
      <c r="K10926" s="19">
        <v>0.66145298401271835</v>
      </c>
      <c r="L10926" s="19"/>
      <c r="M10926" s="19">
        <v>0.76611670579393076</v>
      </c>
      <c r="N10926" s="19"/>
      <c r="O10926" s="19">
        <v>1.4274013120359688</v>
      </c>
      <c r="P10926" s="50"/>
      <c r="R10926" s="9" t="s">
        <v>0</v>
      </c>
    </row>
    <row r="10927" spans="2:18" x14ac:dyDescent="0.2">
      <c r="B10927" s="25">
        <v>10697</v>
      </c>
      <c r="C10927" s="193">
        <v>6.3027127932322108E-4</v>
      </c>
      <c r="D10927" s="19"/>
      <c r="E10927" s="19">
        <v>0.35577133708277681</v>
      </c>
      <c r="F10927" s="19"/>
      <c r="G10927" s="19"/>
      <c r="H10927" s="19">
        <v>0.61804370053451685</v>
      </c>
      <c r="I10927" s="19"/>
      <c r="J10927" s="19">
        <v>4.2308923444513459E-3</v>
      </c>
      <c r="K10927" s="19">
        <v>0.53500411692295913</v>
      </c>
      <c r="L10927" s="19"/>
      <c r="M10927" s="19"/>
      <c r="N10927" s="19">
        <v>0.57436701817737601</v>
      </c>
      <c r="O10927" s="19"/>
      <c r="P10927" s="50">
        <v>0.12720768970968796</v>
      </c>
      <c r="R10927" s="9" t="s">
        <v>0</v>
      </c>
    </row>
    <row r="10928" spans="2:18" x14ac:dyDescent="0.2">
      <c r="B10928" s="25">
        <v>10698</v>
      </c>
      <c r="C10928" s="193">
        <v>2.1005138499474438</v>
      </c>
      <c r="D10928" s="19"/>
      <c r="E10928" s="19">
        <v>0.57739477741409539</v>
      </c>
      <c r="F10928" s="19"/>
      <c r="G10928" s="19">
        <v>0.33713471795534949</v>
      </c>
      <c r="H10928" s="19"/>
      <c r="I10928" s="19">
        <v>0.20076900988493562</v>
      </c>
      <c r="J10928" s="19"/>
      <c r="K10928" s="19">
        <v>8.3104385569118658E-2</v>
      </c>
      <c r="L10928" s="19"/>
      <c r="M10928" s="19">
        <v>0.84228383227961401</v>
      </c>
      <c r="N10928" s="19"/>
      <c r="O10928" s="19"/>
      <c r="P10928" s="50">
        <v>5.3310286245780339E-2</v>
      </c>
      <c r="R10928" s="9" t="s">
        <v>0</v>
      </c>
    </row>
    <row r="10929" spans="2:18" x14ac:dyDescent="0.2">
      <c r="B10929" s="25">
        <v>10699</v>
      </c>
      <c r="C10929" s="193"/>
      <c r="D10929" s="19">
        <v>0.39741357838964514</v>
      </c>
      <c r="E10929" s="19">
        <v>0.32953597665949452</v>
      </c>
      <c r="F10929" s="19"/>
      <c r="G10929" s="19">
        <v>0.80341727528369111</v>
      </c>
      <c r="H10929" s="19"/>
      <c r="I10929" s="19"/>
      <c r="J10929" s="19">
        <v>0.34498874007619068</v>
      </c>
      <c r="K10929" s="19"/>
      <c r="L10929" s="19">
        <v>0.47117554527784861</v>
      </c>
      <c r="M10929" s="19">
        <v>0.15148974808442583</v>
      </c>
      <c r="N10929" s="19"/>
      <c r="O10929" s="19">
        <v>1.0946994665151182</v>
      </c>
      <c r="P10929" s="50"/>
      <c r="R10929" s="9" t="s">
        <v>0</v>
      </c>
    </row>
    <row r="10930" spans="2:18" x14ac:dyDescent="0.2">
      <c r="B10930" s="25">
        <v>10700</v>
      </c>
      <c r="C10930" s="193"/>
      <c r="D10930" s="19">
        <v>0.44914175432522324</v>
      </c>
      <c r="E10930" s="19">
        <v>0.16133080202040059</v>
      </c>
      <c r="F10930" s="19"/>
      <c r="G10930" s="19">
        <v>0.66705346047517922</v>
      </c>
      <c r="H10930" s="19"/>
      <c r="I10930" s="19"/>
      <c r="J10930" s="19">
        <v>6.3403095715742208E-2</v>
      </c>
      <c r="K10930" s="19">
        <v>8.4687256897042471E-2</v>
      </c>
      <c r="L10930" s="19"/>
      <c r="M10930" s="19">
        <v>1.3188219477000152</v>
      </c>
      <c r="N10930" s="19"/>
      <c r="O10930" s="19"/>
      <c r="P10930" s="50">
        <v>0.68545286774176717</v>
      </c>
      <c r="R10930" s="9" t="s">
        <v>0</v>
      </c>
    </row>
    <row r="10931" spans="2:18" x14ac:dyDescent="0.2">
      <c r="B10931" s="25">
        <v>10701</v>
      </c>
      <c r="C10931" s="193">
        <v>0.23071411220251439</v>
      </c>
      <c r="D10931" s="19"/>
      <c r="E10931" s="19"/>
      <c r="F10931" s="19">
        <v>0.68588764898985999</v>
      </c>
      <c r="G10931" s="19"/>
      <c r="H10931" s="19">
        <v>1.4200531907296692</v>
      </c>
      <c r="I10931" s="19">
        <v>2.813727062681378E-2</v>
      </c>
      <c r="J10931" s="19"/>
      <c r="K10931" s="19">
        <v>0.89267335722956875</v>
      </c>
      <c r="L10931" s="19"/>
      <c r="M10931" s="19"/>
      <c r="N10931" s="19">
        <v>0.29046513553336389</v>
      </c>
      <c r="O10931" s="19">
        <v>0.23145044948672602</v>
      </c>
      <c r="P10931" s="50"/>
      <c r="R10931" s="9" t="s">
        <v>0</v>
      </c>
    </row>
    <row r="10932" spans="2:18" x14ac:dyDescent="0.2">
      <c r="B10932" s="25">
        <v>10702</v>
      </c>
      <c r="C10932" s="193">
        <v>0.5806323613040435</v>
      </c>
      <c r="D10932" s="19"/>
      <c r="E10932" s="19">
        <v>0.97387659288193851</v>
      </c>
      <c r="F10932" s="19"/>
      <c r="G10932" s="19">
        <v>0.92025628404278759</v>
      </c>
      <c r="H10932" s="19"/>
      <c r="I10932" s="19">
        <v>1.0968205849986732</v>
      </c>
      <c r="J10932" s="19"/>
      <c r="K10932" s="19">
        <v>0.60919307411097279</v>
      </c>
      <c r="L10932" s="19"/>
      <c r="M10932" s="19">
        <v>0.7352714233110329</v>
      </c>
      <c r="N10932" s="19"/>
      <c r="O10932" s="19"/>
      <c r="P10932" s="50">
        <v>0.57071001285643341</v>
      </c>
      <c r="R10932" s="9" t="s">
        <v>0</v>
      </c>
    </row>
    <row r="10933" spans="2:18" x14ac:dyDescent="0.2">
      <c r="B10933" s="25">
        <v>10703</v>
      </c>
      <c r="C10933" s="193">
        <v>0.86700832519593507</v>
      </c>
      <c r="D10933" s="19"/>
      <c r="E10933" s="19">
        <v>1.5924059501407797</v>
      </c>
      <c r="F10933" s="19"/>
      <c r="G10933" s="19">
        <v>1.3110564461466601</v>
      </c>
      <c r="H10933" s="19"/>
      <c r="I10933" s="19">
        <v>1.2098631817500551</v>
      </c>
      <c r="J10933" s="19"/>
      <c r="K10933" s="19">
        <v>1.7596581607104693</v>
      </c>
      <c r="L10933" s="19"/>
      <c r="M10933" s="19">
        <v>0.89045378179793944</v>
      </c>
      <c r="N10933" s="19"/>
      <c r="O10933" s="19">
        <v>1.3546436741000636</v>
      </c>
      <c r="P10933" s="50"/>
      <c r="R10933" s="9" t="s">
        <v>0</v>
      </c>
    </row>
    <row r="10934" spans="2:18" x14ac:dyDescent="0.2">
      <c r="B10934" s="25">
        <v>10704</v>
      </c>
      <c r="C10934" s="193"/>
      <c r="D10934" s="19">
        <v>0.64844516333995772</v>
      </c>
      <c r="E10934" s="19"/>
      <c r="F10934" s="19">
        <v>0.22057406442399088</v>
      </c>
      <c r="G10934" s="19"/>
      <c r="H10934" s="19">
        <v>0.82692001225110801</v>
      </c>
      <c r="I10934" s="19">
        <v>0.31296531240262715</v>
      </c>
      <c r="J10934" s="19"/>
      <c r="K10934" s="19"/>
      <c r="L10934" s="19">
        <v>0.80081436811955031</v>
      </c>
      <c r="M10934" s="19"/>
      <c r="N10934" s="19">
        <v>0.36912610608401625</v>
      </c>
      <c r="O10934" s="19"/>
      <c r="P10934" s="50">
        <v>0.8977316169338464</v>
      </c>
      <c r="R10934" s="9" t="s">
        <v>0</v>
      </c>
    </row>
    <row r="10935" spans="2:18" x14ac:dyDescent="0.2">
      <c r="B10935" s="25">
        <v>10705</v>
      </c>
      <c r="C10935" s="193">
        <v>0.97666881569198294</v>
      </c>
      <c r="D10935" s="19"/>
      <c r="E10935" s="19">
        <v>0.82511478210395084</v>
      </c>
      <c r="F10935" s="19"/>
      <c r="G10935" s="19">
        <v>1.5482388584633335</v>
      </c>
      <c r="H10935" s="19"/>
      <c r="I10935" s="19">
        <v>1.1147662423272102</v>
      </c>
      <c r="J10935" s="19"/>
      <c r="K10935" s="19">
        <v>1.0606516430604167</v>
      </c>
      <c r="L10935" s="19"/>
      <c r="M10935" s="19">
        <v>0.21721133533959175</v>
      </c>
      <c r="N10935" s="19"/>
      <c r="O10935" s="19">
        <v>1.6379382918775485</v>
      </c>
      <c r="P10935" s="50"/>
      <c r="R10935" s="9" t="s">
        <v>0</v>
      </c>
    </row>
    <row r="10936" spans="2:18" x14ac:dyDescent="0.2">
      <c r="B10936" s="25">
        <v>10706</v>
      </c>
      <c r="C10936" s="193"/>
      <c r="D10936" s="19">
        <v>0.27303434061178744</v>
      </c>
      <c r="E10936" s="19"/>
      <c r="F10936" s="19">
        <v>0.87235424505677428</v>
      </c>
      <c r="G10936" s="19"/>
      <c r="H10936" s="19">
        <v>8.5845235665546124E-2</v>
      </c>
      <c r="I10936" s="19"/>
      <c r="J10936" s="19">
        <v>0.3246566064546012</v>
      </c>
      <c r="K10936" s="19">
        <v>0.38540304326857844</v>
      </c>
      <c r="L10936" s="19"/>
      <c r="M10936" s="19"/>
      <c r="N10936" s="19">
        <v>0.41369075210932554</v>
      </c>
      <c r="O10936" s="19">
        <v>0.22523752207076142</v>
      </c>
      <c r="P10936" s="50"/>
      <c r="R10936" s="9" t="s">
        <v>0</v>
      </c>
    </row>
    <row r="10937" spans="2:18" x14ac:dyDescent="0.2">
      <c r="B10937" s="25">
        <v>10707</v>
      </c>
      <c r="C10937" s="193">
        <v>0.14644802839507132</v>
      </c>
      <c r="D10937" s="19"/>
      <c r="E10937" s="19"/>
      <c r="F10937" s="19">
        <v>1.0867688667705495</v>
      </c>
      <c r="G10937" s="19"/>
      <c r="H10937" s="19">
        <v>1.0502528554761388</v>
      </c>
      <c r="I10937" s="19"/>
      <c r="J10937" s="19">
        <v>1.3243131014603868</v>
      </c>
      <c r="K10937" s="19"/>
      <c r="L10937" s="19">
        <v>0.54148284162782823</v>
      </c>
      <c r="M10937" s="19"/>
      <c r="N10937" s="19">
        <v>2.1110373488969736</v>
      </c>
      <c r="O10937" s="19"/>
      <c r="P10937" s="50">
        <v>0.50144367834643255</v>
      </c>
      <c r="R10937" s="9" t="s">
        <v>0</v>
      </c>
    </row>
    <row r="10938" spans="2:18" x14ac:dyDescent="0.2">
      <c r="B10938" s="25">
        <v>10708</v>
      </c>
      <c r="C10938" s="193"/>
      <c r="D10938" s="19">
        <v>1.027873153341005</v>
      </c>
      <c r="E10938" s="19"/>
      <c r="F10938" s="19">
        <v>0.5313940277037541</v>
      </c>
      <c r="G10938" s="19"/>
      <c r="H10938" s="19">
        <v>1.0236572448216339</v>
      </c>
      <c r="I10938" s="19"/>
      <c r="J10938" s="19">
        <v>1.0420756033972469</v>
      </c>
      <c r="K10938" s="19"/>
      <c r="L10938" s="19">
        <v>0.94208058461317856</v>
      </c>
      <c r="M10938" s="19"/>
      <c r="N10938" s="19">
        <v>0.64012908759523757</v>
      </c>
      <c r="O10938" s="19"/>
      <c r="P10938" s="50">
        <v>0.32830044877099468</v>
      </c>
      <c r="R10938" s="9" t="s">
        <v>0</v>
      </c>
    </row>
    <row r="10939" spans="2:18" x14ac:dyDescent="0.2">
      <c r="B10939" s="25">
        <v>10709</v>
      </c>
      <c r="C10939" s="193"/>
      <c r="D10939" s="19">
        <v>0.23502839633000969</v>
      </c>
      <c r="E10939" s="19">
        <v>0.64842552811538234</v>
      </c>
      <c r="F10939" s="19"/>
      <c r="G10939" s="19">
        <v>0.17307708107534689</v>
      </c>
      <c r="H10939" s="19"/>
      <c r="I10939" s="19">
        <v>1.1951155976449253</v>
      </c>
      <c r="J10939" s="19"/>
      <c r="K10939" s="19"/>
      <c r="L10939" s="19">
        <v>0.13426076770455514</v>
      </c>
      <c r="M10939" s="19"/>
      <c r="N10939" s="19">
        <v>0.69137430387552512</v>
      </c>
      <c r="O10939" s="19"/>
      <c r="P10939" s="50">
        <v>0.59594034773640125</v>
      </c>
      <c r="R10939" s="9" t="s">
        <v>0</v>
      </c>
    </row>
    <row r="10940" spans="2:18" x14ac:dyDescent="0.2">
      <c r="B10940" s="25">
        <v>10710</v>
      </c>
      <c r="C10940" s="193">
        <v>2.7411346072006149</v>
      </c>
      <c r="D10940" s="19"/>
      <c r="E10940" s="19">
        <v>1.1178870541527324</v>
      </c>
      <c r="F10940" s="19"/>
      <c r="G10940" s="19">
        <v>2.0059013381523361</v>
      </c>
      <c r="H10940" s="19"/>
      <c r="I10940" s="19">
        <v>1.5287957159094958</v>
      </c>
      <c r="J10940" s="19"/>
      <c r="K10940" s="19">
        <v>1.6941375027784999</v>
      </c>
      <c r="L10940" s="19"/>
      <c r="M10940" s="19">
        <v>2.0219832380222846</v>
      </c>
      <c r="N10940" s="19"/>
      <c r="O10940" s="19">
        <v>1.5790309478610278</v>
      </c>
      <c r="P10940" s="50"/>
      <c r="R10940" s="9" t="s">
        <v>0</v>
      </c>
    </row>
    <row r="10941" spans="2:18" x14ac:dyDescent="0.2">
      <c r="B10941" s="25">
        <v>10711</v>
      </c>
      <c r="C10941" s="193">
        <v>0.35439741104025091</v>
      </c>
      <c r="D10941" s="19"/>
      <c r="E10941" s="19">
        <v>1.0558999892501146</v>
      </c>
      <c r="F10941" s="19"/>
      <c r="G10941" s="19"/>
      <c r="H10941" s="19">
        <v>0.19590390636336222</v>
      </c>
      <c r="I10941" s="19">
        <v>0.37209783600769614</v>
      </c>
      <c r="J10941" s="19"/>
      <c r="K10941" s="19">
        <v>0.93039234793217418</v>
      </c>
      <c r="L10941" s="19"/>
      <c r="M10941" s="19"/>
      <c r="N10941" s="19">
        <v>1.690766142434872E-2</v>
      </c>
      <c r="O10941" s="19">
        <v>0.52152894265337046</v>
      </c>
      <c r="P10941" s="50"/>
      <c r="R10941" s="9" t="s">
        <v>0</v>
      </c>
    </row>
    <row r="10942" spans="2:18" x14ac:dyDescent="0.2">
      <c r="B10942" s="25">
        <v>10712</v>
      </c>
      <c r="C10942" s="193">
        <v>1.368308115447797</v>
      </c>
      <c r="D10942" s="19"/>
      <c r="E10942" s="19">
        <v>0.27613421870334121</v>
      </c>
      <c r="F10942" s="19"/>
      <c r="G10942" s="19"/>
      <c r="H10942" s="19">
        <v>0.40430576146321712</v>
      </c>
      <c r="I10942" s="19"/>
      <c r="J10942" s="19">
        <v>0.39715834219186585</v>
      </c>
      <c r="K10942" s="19">
        <v>0.40718177954258888</v>
      </c>
      <c r="L10942" s="19"/>
      <c r="M10942" s="19">
        <v>0.59207924292269642</v>
      </c>
      <c r="N10942" s="19"/>
      <c r="O10942" s="19">
        <v>0.65695578881190619</v>
      </c>
      <c r="P10942" s="50"/>
      <c r="R10942" s="9" t="s">
        <v>0</v>
      </c>
    </row>
    <row r="10943" spans="2:18" x14ac:dyDescent="0.2">
      <c r="B10943" s="25">
        <v>10713</v>
      </c>
      <c r="C10943" s="193"/>
      <c r="D10943" s="19">
        <v>1.6613630885770996</v>
      </c>
      <c r="E10943" s="19"/>
      <c r="F10943" s="19">
        <v>1.2257040759169042</v>
      </c>
      <c r="G10943" s="19"/>
      <c r="H10943" s="19">
        <v>1.3425842730716653</v>
      </c>
      <c r="I10943" s="19"/>
      <c r="J10943" s="19">
        <v>1.369230061568236</v>
      </c>
      <c r="K10943" s="19"/>
      <c r="L10943" s="19">
        <v>1.3612806802374193</v>
      </c>
      <c r="M10943" s="19"/>
      <c r="N10943" s="19">
        <v>1.1839496706120054</v>
      </c>
      <c r="O10943" s="19"/>
      <c r="P10943" s="50">
        <v>1.4550516756784502</v>
      </c>
      <c r="R10943" s="9" t="s">
        <v>0</v>
      </c>
    </row>
    <row r="10944" spans="2:18" x14ac:dyDescent="0.2">
      <c r="B10944" s="25">
        <v>10714</v>
      </c>
      <c r="C10944" s="193"/>
      <c r="D10944" s="19">
        <v>1.464843487268515</v>
      </c>
      <c r="E10944" s="19"/>
      <c r="F10944" s="19">
        <v>2.821244891275565</v>
      </c>
      <c r="G10944" s="19"/>
      <c r="H10944" s="19">
        <v>1.1924687442963711</v>
      </c>
      <c r="I10944" s="19"/>
      <c r="J10944" s="19">
        <v>1.9460613236700102</v>
      </c>
      <c r="K10944" s="19"/>
      <c r="L10944" s="19">
        <v>1.7399429341424906</v>
      </c>
      <c r="M10944" s="19"/>
      <c r="N10944" s="19">
        <v>1.8724380591702985</v>
      </c>
      <c r="O10944" s="19"/>
      <c r="P10944" s="50">
        <v>0.96996260464029083</v>
      </c>
      <c r="R10944" s="9" t="s">
        <v>0</v>
      </c>
    </row>
    <row r="10945" spans="2:18" x14ac:dyDescent="0.2">
      <c r="B10945" s="25">
        <v>10715</v>
      </c>
      <c r="C10945" s="193"/>
      <c r="D10945" s="19">
        <v>0.93882300319326317</v>
      </c>
      <c r="E10945" s="19"/>
      <c r="F10945" s="19">
        <v>0.63376475645363084</v>
      </c>
      <c r="G10945" s="19"/>
      <c r="H10945" s="19">
        <v>0.60092582166222241</v>
      </c>
      <c r="I10945" s="19"/>
      <c r="J10945" s="19">
        <v>0.14345158376765021</v>
      </c>
      <c r="K10945" s="19"/>
      <c r="L10945" s="19">
        <v>0.6907950713146076</v>
      </c>
      <c r="M10945" s="19"/>
      <c r="N10945" s="19">
        <v>0.79105609394122045</v>
      </c>
      <c r="O10945" s="19"/>
      <c r="P10945" s="50">
        <v>0.62987131700796539</v>
      </c>
      <c r="R10945" s="9" t="s">
        <v>0</v>
      </c>
    </row>
    <row r="10946" spans="2:18" x14ac:dyDescent="0.2">
      <c r="B10946" s="25">
        <v>10716</v>
      </c>
      <c r="C10946" s="193">
        <v>1.1279073296788258</v>
      </c>
      <c r="D10946" s="19"/>
      <c r="E10946" s="19">
        <v>0.93889927579172827</v>
      </c>
      <c r="F10946" s="19"/>
      <c r="G10946" s="19">
        <v>0.31088951115070856</v>
      </c>
      <c r="H10946" s="19"/>
      <c r="I10946" s="19"/>
      <c r="J10946" s="19">
        <v>0.18644534820418834</v>
      </c>
      <c r="K10946" s="19">
        <v>1.144668444753925</v>
      </c>
      <c r="L10946" s="19"/>
      <c r="M10946" s="19">
        <v>1.0172224476981544</v>
      </c>
      <c r="N10946" s="19"/>
      <c r="O10946" s="19">
        <v>0.98167301442844157</v>
      </c>
      <c r="P10946" s="50"/>
      <c r="R10946" s="9" t="s">
        <v>0</v>
      </c>
    </row>
    <row r="10947" spans="2:18" x14ac:dyDescent="0.2">
      <c r="B10947" s="25">
        <v>10717</v>
      </c>
      <c r="C10947" s="193"/>
      <c r="D10947" s="19">
        <v>7.4792255818561304E-2</v>
      </c>
      <c r="E10947" s="19"/>
      <c r="F10947" s="19">
        <v>0.45884990904054945</v>
      </c>
      <c r="G10947" s="19">
        <v>0.21228145258218481</v>
      </c>
      <c r="H10947" s="19"/>
      <c r="I10947" s="19"/>
      <c r="J10947" s="19">
        <v>6.263656306235206E-2</v>
      </c>
      <c r="K10947" s="19"/>
      <c r="L10947" s="19">
        <v>0.7013296862401478</v>
      </c>
      <c r="M10947" s="19"/>
      <c r="N10947" s="19">
        <v>0.49026308215221198</v>
      </c>
      <c r="O10947" s="19"/>
      <c r="P10947" s="50">
        <v>0.33059945163748194</v>
      </c>
      <c r="R10947" s="9" t="s">
        <v>0</v>
      </c>
    </row>
    <row r="10948" spans="2:18" x14ac:dyDescent="0.2">
      <c r="B10948" s="25">
        <v>10718</v>
      </c>
      <c r="C10948" s="193">
        <v>0.71207217108987342</v>
      </c>
      <c r="D10948" s="19"/>
      <c r="E10948" s="19">
        <v>0.45228137688278419</v>
      </c>
      <c r="F10948" s="19"/>
      <c r="G10948" s="19">
        <v>1.0678487021940619</v>
      </c>
      <c r="H10948" s="19"/>
      <c r="I10948" s="19">
        <v>0.12777325725333072</v>
      </c>
      <c r="J10948" s="19"/>
      <c r="K10948" s="19">
        <v>0.42091442323016387</v>
      </c>
      <c r="L10948" s="19"/>
      <c r="M10948" s="19">
        <v>0.1615476582387656</v>
      </c>
      <c r="N10948" s="19"/>
      <c r="O10948" s="19">
        <v>0.10477017654991425</v>
      </c>
      <c r="P10948" s="50"/>
      <c r="R10948" s="9" t="s">
        <v>0</v>
      </c>
    </row>
    <row r="10949" spans="2:18" x14ac:dyDescent="0.2">
      <c r="B10949" s="25">
        <v>10719</v>
      </c>
      <c r="C10949" s="193">
        <v>2.2854557380531322</v>
      </c>
      <c r="D10949" s="19"/>
      <c r="E10949" s="19">
        <v>2.3513372420017431</v>
      </c>
      <c r="F10949" s="19"/>
      <c r="G10949" s="19">
        <v>0.23441234915167267</v>
      </c>
      <c r="H10949" s="19"/>
      <c r="I10949" s="19">
        <v>1.3853441953866863</v>
      </c>
      <c r="J10949" s="19"/>
      <c r="K10949" s="19">
        <v>1.8563356163957494</v>
      </c>
      <c r="L10949" s="19"/>
      <c r="M10949" s="19">
        <v>1.3550612400542508</v>
      </c>
      <c r="N10949" s="19"/>
      <c r="O10949" s="19">
        <v>1.5936582965685444</v>
      </c>
      <c r="P10949" s="50"/>
      <c r="R10949" s="9" t="s">
        <v>0</v>
      </c>
    </row>
    <row r="10950" spans="2:18" x14ac:dyDescent="0.2">
      <c r="B10950" s="25">
        <v>10720</v>
      </c>
      <c r="C10950" s="193"/>
      <c r="D10950" s="19">
        <v>1.6314587539044885</v>
      </c>
      <c r="E10950" s="19"/>
      <c r="F10950" s="19">
        <v>1.5316555897855195</v>
      </c>
      <c r="G10950" s="19"/>
      <c r="H10950" s="19">
        <v>1.7824361248750544</v>
      </c>
      <c r="I10950" s="19"/>
      <c r="J10950" s="19">
        <v>1.9595565637809329</v>
      </c>
      <c r="K10950" s="19"/>
      <c r="L10950" s="19">
        <v>1.6997020504507063</v>
      </c>
      <c r="M10950" s="19"/>
      <c r="N10950" s="19">
        <v>0.8982939406917213</v>
      </c>
      <c r="O10950" s="19"/>
      <c r="P10950" s="50">
        <v>1.7205541807147018</v>
      </c>
      <c r="R10950" s="9" t="s">
        <v>0</v>
      </c>
    </row>
    <row r="10951" spans="2:18" x14ac:dyDescent="0.2">
      <c r="B10951" s="25">
        <v>10721</v>
      </c>
      <c r="C10951" s="193">
        <v>1.0535725651414074</v>
      </c>
      <c r="D10951" s="19"/>
      <c r="E10951" s="19">
        <v>0.85410632415628007</v>
      </c>
      <c r="F10951" s="19"/>
      <c r="G10951" s="19">
        <v>0.88575005249585148</v>
      </c>
      <c r="H10951" s="19"/>
      <c r="I10951" s="19">
        <v>0.29692451949628507</v>
      </c>
      <c r="J10951" s="19"/>
      <c r="K10951" s="19">
        <v>0.83219182465782005</v>
      </c>
      <c r="L10951" s="19"/>
      <c r="M10951" s="19">
        <v>0.58550270130415905</v>
      </c>
      <c r="N10951" s="19"/>
      <c r="O10951" s="19">
        <v>0.37351574079626643</v>
      </c>
      <c r="P10951" s="50"/>
      <c r="R10951" s="9" t="s">
        <v>0</v>
      </c>
    </row>
    <row r="10952" spans="2:18" x14ac:dyDescent="0.2">
      <c r="B10952" s="25">
        <v>10722</v>
      </c>
      <c r="C10952" s="193">
        <v>0.37291213752317492</v>
      </c>
      <c r="D10952" s="19"/>
      <c r="E10952" s="19">
        <v>1.2718064487023404</v>
      </c>
      <c r="F10952" s="19"/>
      <c r="G10952" s="19"/>
      <c r="H10952" s="19">
        <v>0.41425193656621911</v>
      </c>
      <c r="I10952" s="19"/>
      <c r="J10952" s="19">
        <v>0.55293747647562252</v>
      </c>
      <c r="K10952" s="19"/>
      <c r="L10952" s="19">
        <v>0.27777400827791754</v>
      </c>
      <c r="M10952" s="19">
        <v>0.32770607181660732</v>
      </c>
      <c r="N10952" s="19"/>
      <c r="O10952" s="19"/>
      <c r="P10952" s="50">
        <v>0.24703613290767554</v>
      </c>
      <c r="R10952" s="9" t="s">
        <v>0</v>
      </c>
    </row>
    <row r="10953" spans="2:18" x14ac:dyDescent="0.2">
      <c r="B10953" s="25">
        <v>10723</v>
      </c>
      <c r="C10953" s="193"/>
      <c r="D10953" s="19">
        <v>2.228675348669432</v>
      </c>
      <c r="E10953" s="19"/>
      <c r="F10953" s="19">
        <v>2.397569222271946</v>
      </c>
      <c r="G10953" s="19"/>
      <c r="H10953" s="19">
        <v>1.6024572884639523</v>
      </c>
      <c r="I10953" s="19"/>
      <c r="J10953" s="19">
        <v>3.1654541697608787</v>
      </c>
      <c r="K10953" s="19"/>
      <c r="L10953" s="19">
        <v>1.8935597284808598</v>
      </c>
      <c r="M10953" s="19"/>
      <c r="N10953" s="19">
        <v>1.8317249201937551</v>
      </c>
      <c r="O10953" s="19"/>
      <c r="P10953" s="50">
        <v>2.2334301865851041</v>
      </c>
      <c r="R10953" s="9" t="s">
        <v>0</v>
      </c>
    </row>
    <row r="10954" spans="2:18" x14ac:dyDescent="0.2">
      <c r="B10954" s="25">
        <v>10724</v>
      </c>
      <c r="C10954" s="193">
        <v>1.3909481906991874</v>
      </c>
      <c r="D10954" s="19"/>
      <c r="E10954" s="19">
        <v>0.88615392933012915</v>
      </c>
      <c r="F10954" s="19"/>
      <c r="G10954" s="19">
        <v>1.2907247593139459</v>
      </c>
      <c r="H10954" s="19"/>
      <c r="I10954" s="19">
        <v>0.56480445868850393</v>
      </c>
      <c r="J10954" s="19"/>
      <c r="K10954" s="19">
        <v>1.2735427691704255</v>
      </c>
      <c r="L10954" s="19"/>
      <c r="M10954" s="19">
        <v>1.4884852541108524</v>
      </c>
      <c r="N10954" s="19"/>
      <c r="O10954" s="19">
        <v>0.99751377723823287</v>
      </c>
      <c r="P10954" s="50"/>
      <c r="R10954" s="9" t="s">
        <v>0</v>
      </c>
    </row>
    <row r="10955" spans="2:18" x14ac:dyDescent="0.2">
      <c r="B10955" s="25">
        <v>10725</v>
      </c>
      <c r="C10955" s="193"/>
      <c r="D10955" s="19">
        <v>1.0176602102663375</v>
      </c>
      <c r="E10955" s="19">
        <v>0.15283438035971691</v>
      </c>
      <c r="F10955" s="19"/>
      <c r="G10955" s="19">
        <v>9.913812985650949E-3</v>
      </c>
      <c r="H10955" s="19"/>
      <c r="I10955" s="19">
        <v>0.26650872252720648</v>
      </c>
      <c r="J10955" s="19"/>
      <c r="K10955" s="19"/>
      <c r="L10955" s="19">
        <v>0.39252826746662645</v>
      </c>
      <c r="M10955" s="19">
        <v>0.10391798989649059</v>
      </c>
      <c r="N10955" s="19"/>
      <c r="O10955" s="19"/>
      <c r="P10955" s="50">
        <v>0.34152855788265624</v>
      </c>
      <c r="R10955" s="9" t="s">
        <v>0</v>
      </c>
    </row>
    <row r="10956" spans="2:18" x14ac:dyDescent="0.2">
      <c r="B10956" s="25">
        <v>10726</v>
      </c>
      <c r="C10956" s="193">
        <v>1.0683390571239018</v>
      </c>
      <c r="D10956" s="19"/>
      <c r="E10956" s="19">
        <v>0.11880154816200092</v>
      </c>
      <c r="F10956" s="19"/>
      <c r="G10956" s="19">
        <v>0.73184773232717937</v>
      </c>
      <c r="H10956" s="19"/>
      <c r="I10956" s="19">
        <v>1.5050891816140552</v>
      </c>
      <c r="J10956" s="19"/>
      <c r="K10956" s="19"/>
      <c r="L10956" s="19">
        <v>3.8804667800816034E-3</v>
      </c>
      <c r="M10956" s="19">
        <v>1.0699271045663341</v>
      </c>
      <c r="N10956" s="19"/>
      <c r="O10956" s="19">
        <v>0.53942988657011126</v>
      </c>
      <c r="P10956" s="50"/>
      <c r="R10956" s="9" t="s">
        <v>0</v>
      </c>
    </row>
    <row r="10957" spans="2:18" x14ac:dyDescent="0.2">
      <c r="B10957" s="25">
        <v>10727</v>
      </c>
      <c r="C10957" s="193">
        <v>0.40834608628437596</v>
      </c>
      <c r="D10957" s="19"/>
      <c r="E10957" s="19">
        <v>0.17582163347185414</v>
      </c>
      <c r="F10957" s="19"/>
      <c r="G10957" s="19"/>
      <c r="H10957" s="19">
        <v>0.38183285116559912</v>
      </c>
      <c r="I10957" s="19">
        <v>6.4597152705876765E-2</v>
      </c>
      <c r="J10957" s="19"/>
      <c r="K10957" s="19">
        <v>0.14824624073419668</v>
      </c>
      <c r="L10957" s="19"/>
      <c r="M10957" s="19"/>
      <c r="N10957" s="19">
        <v>0.1221172651113907</v>
      </c>
      <c r="O10957" s="19">
        <v>0.20304065696267862</v>
      </c>
      <c r="P10957" s="50"/>
      <c r="R10957" s="9" t="s">
        <v>0</v>
      </c>
    </row>
    <row r="10958" spans="2:18" x14ac:dyDescent="0.2">
      <c r="B10958" s="25">
        <v>10728</v>
      </c>
      <c r="C10958" s="193"/>
      <c r="D10958" s="19">
        <v>0.6136580516433281</v>
      </c>
      <c r="E10958" s="19"/>
      <c r="F10958" s="19">
        <v>0.28128768935870158</v>
      </c>
      <c r="G10958" s="19"/>
      <c r="H10958" s="19">
        <v>0.22416652643570009</v>
      </c>
      <c r="I10958" s="19">
        <v>0.88870478107697337</v>
      </c>
      <c r="J10958" s="19"/>
      <c r="K10958" s="19"/>
      <c r="L10958" s="19">
        <v>0.35150147547362681</v>
      </c>
      <c r="M10958" s="19">
        <v>6.6440609537599185E-2</v>
      </c>
      <c r="N10958" s="19"/>
      <c r="O10958" s="19">
        <v>0.33310212940325262</v>
      </c>
      <c r="P10958" s="50"/>
      <c r="R10958" s="9" t="s">
        <v>0</v>
      </c>
    </row>
    <row r="10959" spans="2:18" x14ac:dyDescent="0.2">
      <c r="B10959" s="25">
        <v>10729</v>
      </c>
      <c r="C10959" s="193"/>
      <c r="D10959" s="19">
        <v>0.5806265366834521</v>
      </c>
      <c r="E10959" s="19"/>
      <c r="F10959" s="19">
        <v>1.5083953647035977</v>
      </c>
      <c r="G10959" s="19"/>
      <c r="H10959" s="19">
        <v>0.9572854971476219</v>
      </c>
      <c r="I10959" s="19">
        <v>0.18420114604784396</v>
      </c>
      <c r="J10959" s="19"/>
      <c r="K10959" s="19"/>
      <c r="L10959" s="19">
        <v>0.72249711939062011</v>
      </c>
      <c r="M10959" s="19"/>
      <c r="N10959" s="19">
        <v>0.12472140264407144</v>
      </c>
      <c r="O10959" s="19"/>
      <c r="P10959" s="50">
        <v>0.22898596851972622</v>
      </c>
      <c r="R10959" s="9" t="s">
        <v>0</v>
      </c>
    </row>
    <row r="10960" spans="2:18" x14ac:dyDescent="0.2">
      <c r="B10960" s="25">
        <v>10730</v>
      </c>
      <c r="C10960" s="193"/>
      <c r="D10960" s="19">
        <v>1.7510726585961269</v>
      </c>
      <c r="E10960" s="19"/>
      <c r="F10960" s="19">
        <v>2.3505721902835113</v>
      </c>
      <c r="G10960" s="19"/>
      <c r="H10960" s="19">
        <v>1.8554751696013554</v>
      </c>
      <c r="I10960" s="19"/>
      <c r="J10960" s="19">
        <v>2.0821099123177453</v>
      </c>
      <c r="K10960" s="19"/>
      <c r="L10960" s="19">
        <v>2.4167765225283775</v>
      </c>
      <c r="M10960" s="19"/>
      <c r="N10960" s="19">
        <v>2.0338802428496909</v>
      </c>
      <c r="O10960" s="19"/>
      <c r="P10960" s="50">
        <v>1.3841341544417045</v>
      </c>
      <c r="R10960" s="9" t="s">
        <v>0</v>
      </c>
    </row>
    <row r="10961" spans="2:18" x14ac:dyDescent="0.2">
      <c r="B10961" s="25">
        <v>10731</v>
      </c>
      <c r="C10961" s="193"/>
      <c r="D10961" s="19">
        <v>2.4059768877365464</v>
      </c>
      <c r="E10961" s="19"/>
      <c r="F10961" s="19">
        <v>0.50410895055633365</v>
      </c>
      <c r="G10961" s="19"/>
      <c r="H10961" s="19">
        <v>1.3441111741470702</v>
      </c>
      <c r="I10961" s="19"/>
      <c r="J10961" s="19">
        <v>1.4625961282882174</v>
      </c>
      <c r="K10961" s="19"/>
      <c r="L10961" s="19">
        <v>1.4419604608250842</v>
      </c>
      <c r="M10961" s="19"/>
      <c r="N10961" s="19">
        <v>0.15916318037131927</v>
      </c>
      <c r="O10961" s="19"/>
      <c r="P10961" s="50">
        <v>1.4751966458011172</v>
      </c>
      <c r="R10961" s="9" t="s">
        <v>0</v>
      </c>
    </row>
    <row r="10962" spans="2:18" x14ac:dyDescent="0.2">
      <c r="B10962" s="25">
        <v>10732</v>
      </c>
      <c r="C10962" s="193"/>
      <c r="D10962" s="19">
        <v>1.5572575689623493</v>
      </c>
      <c r="E10962" s="19"/>
      <c r="F10962" s="19">
        <v>1.6247890388223345</v>
      </c>
      <c r="G10962" s="19"/>
      <c r="H10962" s="19">
        <v>1.3828345817504588</v>
      </c>
      <c r="I10962" s="19"/>
      <c r="J10962" s="19">
        <v>1.9669658775115162</v>
      </c>
      <c r="K10962" s="19"/>
      <c r="L10962" s="19">
        <v>0.23777749623644373</v>
      </c>
      <c r="M10962" s="19"/>
      <c r="N10962" s="19">
        <v>1.7955367775289197</v>
      </c>
      <c r="O10962" s="19"/>
      <c r="P10962" s="50">
        <v>1.2732917077032258</v>
      </c>
      <c r="R10962" s="9" t="s">
        <v>0</v>
      </c>
    </row>
    <row r="10963" spans="2:18" x14ac:dyDescent="0.2">
      <c r="B10963" s="25">
        <v>10733</v>
      </c>
      <c r="C10963" s="193"/>
      <c r="D10963" s="19">
        <v>0.9795834541292362</v>
      </c>
      <c r="E10963" s="19"/>
      <c r="F10963" s="19">
        <v>0.16216764591042068</v>
      </c>
      <c r="G10963" s="19"/>
      <c r="H10963" s="19">
        <v>0.31233263792587129</v>
      </c>
      <c r="I10963" s="19"/>
      <c r="J10963" s="19">
        <v>0.79807603021536566</v>
      </c>
      <c r="K10963" s="19"/>
      <c r="L10963" s="19">
        <v>1.5910897376877315</v>
      </c>
      <c r="M10963" s="19"/>
      <c r="N10963" s="19">
        <v>1.3132333427113516</v>
      </c>
      <c r="O10963" s="19"/>
      <c r="P10963" s="50">
        <v>0.6511603816857352</v>
      </c>
      <c r="R10963" s="9" t="s">
        <v>0</v>
      </c>
    </row>
    <row r="10964" spans="2:18" x14ac:dyDescent="0.2">
      <c r="B10964" s="25">
        <v>10734</v>
      </c>
      <c r="C10964" s="193">
        <v>1.2427470938539753</v>
      </c>
      <c r="D10964" s="19"/>
      <c r="E10964" s="19">
        <v>1.053993113273249</v>
      </c>
      <c r="F10964" s="19"/>
      <c r="G10964" s="19">
        <v>0.8103914843494</v>
      </c>
      <c r="H10964" s="19"/>
      <c r="I10964" s="19">
        <v>0.14376549673474193</v>
      </c>
      <c r="J10964" s="19"/>
      <c r="K10964" s="19"/>
      <c r="L10964" s="19">
        <v>1.4702833895856337E-3</v>
      </c>
      <c r="M10964" s="19">
        <v>0.57729553445824311</v>
      </c>
      <c r="N10964" s="19"/>
      <c r="O10964" s="19">
        <v>0.71624221966237456</v>
      </c>
      <c r="P10964" s="50"/>
      <c r="R10964" s="9" t="s">
        <v>0</v>
      </c>
    </row>
    <row r="10965" spans="2:18" x14ac:dyDescent="0.2">
      <c r="B10965" s="25">
        <v>10735</v>
      </c>
      <c r="C10965" s="193"/>
      <c r="D10965" s="19">
        <v>1.3670201306859542</v>
      </c>
      <c r="E10965" s="19"/>
      <c r="F10965" s="19">
        <v>1.3260219425244288</v>
      </c>
      <c r="G10965" s="19"/>
      <c r="H10965" s="19">
        <v>1.7077758985270031</v>
      </c>
      <c r="I10965" s="19"/>
      <c r="J10965" s="19">
        <v>1.5438304149270079</v>
      </c>
      <c r="K10965" s="19"/>
      <c r="L10965" s="19">
        <v>1.9294771475955559</v>
      </c>
      <c r="M10965" s="19"/>
      <c r="N10965" s="19">
        <v>1.7612967807094431</v>
      </c>
      <c r="O10965" s="19"/>
      <c r="P10965" s="50">
        <v>1.7475406744256794</v>
      </c>
      <c r="R10965" s="9" t="s">
        <v>0</v>
      </c>
    </row>
    <row r="10966" spans="2:18" x14ac:dyDescent="0.2">
      <c r="B10966" s="25">
        <v>10736</v>
      </c>
      <c r="C10966" s="193"/>
      <c r="D10966" s="19">
        <v>7.7226594878387081E-2</v>
      </c>
      <c r="E10966" s="19"/>
      <c r="F10966" s="19">
        <v>0.3386323026283376</v>
      </c>
      <c r="G10966" s="19">
        <v>8.791073031502844E-2</v>
      </c>
      <c r="H10966" s="19"/>
      <c r="I10966" s="19"/>
      <c r="J10966" s="19">
        <v>0.70722787427121159</v>
      </c>
      <c r="K10966" s="19"/>
      <c r="L10966" s="19">
        <v>8.4335912791905943E-2</v>
      </c>
      <c r="M10966" s="19">
        <v>0.20323662549678395</v>
      </c>
      <c r="N10966" s="19"/>
      <c r="O10966" s="19"/>
      <c r="P10966" s="50">
        <v>0.16651967715876995</v>
      </c>
      <c r="R10966" s="9" t="s">
        <v>0</v>
      </c>
    </row>
    <row r="10967" spans="2:18" x14ac:dyDescent="0.2">
      <c r="B10967" s="25">
        <v>10737</v>
      </c>
      <c r="C10967" s="193"/>
      <c r="D10967" s="19">
        <v>0.26701336584423391</v>
      </c>
      <c r="E10967" s="19">
        <v>0.6885403149072068</v>
      </c>
      <c r="F10967" s="19"/>
      <c r="G10967" s="19">
        <v>1.0238722449282969E-3</v>
      </c>
      <c r="H10967" s="19"/>
      <c r="I10967" s="19">
        <v>0.16641144132542515</v>
      </c>
      <c r="J10967" s="19"/>
      <c r="K10967" s="19">
        <v>0.20099823895441696</v>
      </c>
      <c r="L10967" s="19"/>
      <c r="M10967" s="19">
        <v>0.2227743426951278</v>
      </c>
      <c r="N10967" s="19"/>
      <c r="O10967" s="19"/>
      <c r="P10967" s="50">
        <v>0.42540024502069512</v>
      </c>
      <c r="R10967" s="9" t="s">
        <v>0</v>
      </c>
    </row>
    <row r="10968" spans="2:18" x14ac:dyDescent="0.2">
      <c r="B10968" s="25">
        <v>10738</v>
      </c>
      <c r="C10968" s="193"/>
      <c r="D10968" s="19">
        <v>1.4506598253702108</v>
      </c>
      <c r="E10968" s="19"/>
      <c r="F10968" s="19">
        <v>0.63931227717480044</v>
      </c>
      <c r="G10968" s="19"/>
      <c r="H10968" s="19">
        <v>1.0759757066297058</v>
      </c>
      <c r="I10968" s="19"/>
      <c r="J10968" s="19">
        <v>0.33325188869271677</v>
      </c>
      <c r="K10968" s="19"/>
      <c r="L10968" s="19">
        <v>0.71301388511212238</v>
      </c>
      <c r="M10968" s="19"/>
      <c r="N10968" s="19">
        <v>1.2374387699105915</v>
      </c>
      <c r="O10968" s="19"/>
      <c r="P10968" s="50">
        <v>0.21701011994868463</v>
      </c>
      <c r="R10968" s="9" t="s">
        <v>0</v>
      </c>
    </row>
    <row r="10969" spans="2:18" x14ac:dyDescent="0.2">
      <c r="B10969" s="25">
        <v>10739</v>
      </c>
      <c r="C10969" s="193"/>
      <c r="D10969" s="19">
        <v>0.59103667073515265</v>
      </c>
      <c r="E10969" s="19"/>
      <c r="F10969" s="19">
        <v>0.52201584699928893</v>
      </c>
      <c r="G10969" s="19"/>
      <c r="H10969" s="19">
        <v>0.33675867605662924</v>
      </c>
      <c r="I10969" s="19"/>
      <c r="J10969" s="19">
        <v>0.57744944822064381</v>
      </c>
      <c r="K10969" s="19">
        <v>0.50234642003374774</v>
      </c>
      <c r="L10969" s="19"/>
      <c r="M10969" s="19">
        <v>0.56472359033938546</v>
      </c>
      <c r="N10969" s="19"/>
      <c r="O10969" s="19"/>
      <c r="P10969" s="50">
        <v>0.70418658358012853</v>
      </c>
      <c r="R10969" s="9" t="s">
        <v>0</v>
      </c>
    </row>
    <row r="10970" spans="2:18" x14ac:dyDescent="0.2">
      <c r="B10970" s="25">
        <v>10740</v>
      </c>
      <c r="C10970" s="193">
        <v>0.64731607779953793</v>
      </c>
      <c r="D10970" s="19"/>
      <c r="E10970" s="19">
        <v>1.3855928548262206</v>
      </c>
      <c r="F10970" s="19"/>
      <c r="G10970" s="19">
        <v>0.36422361099710882</v>
      </c>
      <c r="H10970" s="19"/>
      <c r="I10970" s="19">
        <v>0.56605440191485501</v>
      </c>
      <c r="J10970" s="19"/>
      <c r="K10970" s="19">
        <v>1.4673910427033441</v>
      </c>
      <c r="L10970" s="19"/>
      <c r="M10970" s="19">
        <v>0.92450013922826368</v>
      </c>
      <c r="N10970" s="19"/>
      <c r="O10970" s="19">
        <v>0.60984252662871441</v>
      </c>
      <c r="P10970" s="50"/>
      <c r="R10970" s="9" t="s">
        <v>0</v>
      </c>
    </row>
    <row r="10971" spans="2:18" x14ac:dyDescent="0.2">
      <c r="B10971" s="25">
        <v>10741</v>
      </c>
      <c r="C10971" s="193"/>
      <c r="D10971" s="19">
        <v>0.33658720533081171</v>
      </c>
      <c r="E10971" s="19"/>
      <c r="F10971" s="19">
        <v>0.10085285822420102</v>
      </c>
      <c r="G10971" s="19">
        <v>0.1611399714013862</v>
      </c>
      <c r="H10971" s="19"/>
      <c r="I10971" s="19"/>
      <c r="J10971" s="19">
        <v>0.55635302638652917</v>
      </c>
      <c r="K10971" s="19">
        <v>5.7409369784752945E-2</v>
      </c>
      <c r="L10971" s="19"/>
      <c r="M10971" s="19">
        <v>0.31522244244344255</v>
      </c>
      <c r="N10971" s="19"/>
      <c r="O10971" s="19"/>
      <c r="P10971" s="50">
        <v>1.0939403410913784</v>
      </c>
      <c r="R10971" s="9" t="s">
        <v>0</v>
      </c>
    </row>
    <row r="10972" spans="2:18" x14ac:dyDescent="0.2">
      <c r="B10972" s="25">
        <v>10742</v>
      </c>
      <c r="C10972" s="193"/>
      <c r="D10972" s="19">
        <v>1.1679920022664276</v>
      </c>
      <c r="E10972" s="19"/>
      <c r="F10972" s="19">
        <v>8.7868384290192461E-2</v>
      </c>
      <c r="G10972" s="19">
        <v>0.58299298551341339</v>
      </c>
      <c r="H10972" s="19"/>
      <c r="I10972" s="19">
        <v>0.57150955855404495</v>
      </c>
      <c r="J10972" s="19"/>
      <c r="K10972" s="19"/>
      <c r="L10972" s="19">
        <v>0.1139840753943991</v>
      </c>
      <c r="M10972" s="19">
        <v>0.40858090502734007</v>
      </c>
      <c r="N10972" s="19"/>
      <c r="O10972" s="19">
        <v>0.27357999842179603</v>
      </c>
      <c r="P10972" s="50"/>
      <c r="R10972" s="9" t="s">
        <v>0</v>
      </c>
    </row>
    <row r="10973" spans="2:18" x14ac:dyDescent="0.2">
      <c r="B10973" s="25">
        <v>10743</v>
      </c>
      <c r="C10973" s="193">
        <v>0.14654138909747391</v>
      </c>
      <c r="D10973" s="19"/>
      <c r="E10973" s="19">
        <v>0.57805494239575561</v>
      </c>
      <c r="F10973" s="19"/>
      <c r="G10973" s="19">
        <v>0.48699575604676953</v>
      </c>
      <c r="H10973" s="19"/>
      <c r="I10973" s="19">
        <v>0.40974546058295119</v>
      </c>
      <c r="J10973" s="19"/>
      <c r="K10973" s="19">
        <v>0.39962589508517254</v>
      </c>
      <c r="L10973" s="19"/>
      <c r="M10973" s="19">
        <v>1.3898511200221213</v>
      </c>
      <c r="N10973" s="19"/>
      <c r="O10973" s="19">
        <v>0.64213884317319647</v>
      </c>
      <c r="P10973" s="50"/>
      <c r="R10973" s="9" t="s">
        <v>0</v>
      </c>
    </row>
    <row r="10974" spans="2:18" x14ac:dyDescent="0.2">
      <c r="B10974" s="25">
        <v>10744</v>
      </c>
      <c r="C10974" s="193"/>
      <c r="D10974" s="19">
        <v>2.3023203704563594E-2</v>
      </c>
      <c r="E10974" s="19">
        <v>0.7590809406506297</v>
      </c>
      <c r="F10974" s="19"/>
      <c r="G10974" s="19"/>
      <c r="H10974" s="19">
        <v>0.62920619099095465</v>
      </c>
      <c r="I10974" s="19">
        <v>0.40412848589198697</v>
      </c>
      <c r="J10974" s="19"/>
      <c r="K10974" s="19">
        <v>0.64937491239854606</v>
      </c>
      <c r="L10974" s="19"/>
      <c r="M10974" s="19">
        <v>0.61297431400051183</v>
      </c>
      <c r="N10974" s="19"/>
      <c r="O10974" s="19">
        <v>0.64210094574603926</v>
      </c>
      <c r="P10974" s="50"/>
      <c r="R10974" s="9" t="s">
        <v>0</v>
      </c>
    </row>
    <row r="10975" spans="2:18" x14ac:dyDescent="0.2">
      <c r="B10975" s="25">
        <v>10745</v>
      </c>
      <c r="C10975" s="193">
        <v>1.1269348687184448</v>
      </c>
      <c r="D10975" s="19"/>
      <c r="E10975" s="19">
        <v>0.19139695289078149</v>
      </c>
      <c r="F10975" s="19"/>
      <c r="G10975" s="19">
        <v>0.12945159924258595</v>
      </c>
      <c r="H10975" s="19"/>
      <c r="I10975" s="19">
        <v>0.93049866546502658</v>
      </c>
      <c r="J10975" s="19"/>
      <c r="K10975" s="19">
        <v>0.42844995530073821</v>
      </c>
      <c r="L10975" s="19"/>
      <c r="M10975" s="19">
        <v>1.1540506006857558</v>
      </c>
      <c r="N10975" s="19"/>
      <c r="O10975" s="19">
        <v>0.45021507314354309</v>
      </c>
      <c r="P10975" s="50"/>
      <c r="R10975" s="9" t="s">
        <v>0</v>
      </c>
    </row>
    <row r="10976" spans="2:18" x14ac:dyDescent="0.2">
      <c r="B10976" s="25">
        <v>10746</v>
      </c>
      <c r="C10976" s="193"/>
      <c r="D10976" s="19">
        <v>1.2405946077103014</v>
      </c>
      <c r="E10976" s="19"/>
      <c r="F10976" s="19">
        <v>0.67454492964189994</v>
      </c>
      <c r="G10976" s="19"/>
      <c r="H10976" s="19">
        <v>1.3069687162425608E-2</v>
      </c>
      <c r="I10976" s="19"/>
      <c r="J10976" s="19">
        <v>0.96916300107766706</v>
      </c>
      <c r="K10976" s="19"/>
      <c r="L10976" s="19">
        <v>0.45003062601990163</v>
      </c>
      <c r="M10976" s="19"/>
      <c r="N10976" s="19">
        <v>9.4192589150584677E-2</v>
      </c>
      <c r="O10976" s="19"/>
      <c r="P10976" s="50">
        <v>3.9851712450447982E-2</v>
      </c>
      <c r="R10976" s="9" t="s">
        <v>0</v>
      </c>
    </row>
    <row r="10977" spans="2:18" x14ac:dyDescent="0.2">
      <c r="B10977" s="25">
        <v>10747</v>
      </c>
      <c r="C10977" s="193"/>
      <c r="D10977" s="19">
        <v>0.55952935526095748</v>
      </c>
      <c r="E10977" s="19"/>
      <c r="F10977" s="19">
        <v>0.29617976284356723</v>
      </c>
      <c r="G10977" s="19"/>
      <c r="H10977" s="19">
        <v>0.54530332301234929</v>
      </c>
      <c r="I10977" s="19"/>
      <c r="J10977" s="19">
        <v>3.477240855843861E-3</v>
      </c>
      <c r="K10977" s="19"/>
      <c r="L10977" s="19">
        <v>0.73238397220004181</v>
      </c>
      <c r="M10977" s="19"/>
      <c r="N10977" s="19">
        <v>0.43348286122292717</v>
      </c>
      <c r="O10977" s="19"/>
      <c r="P10977" s="50">
        <v>0.10170710704103916</v>
      </c>
      <c r="R10977" s="9" t="s">
        <v>0</v>
      </c>
    </row>
    <row r="10978" spans="2:18" x14ac:dyDescent="0.2">
      <c r="B10978" s="25">
        <v>10748</v>
      </c>
      <c r="C10978" s="193">
        <v>1.1048829576662378</v>
      </c>
      <c r="D10978" s="19"/>
      <c r="E10978" s="19">
        <v>1.3993601314100017</v>
      </c>
      <c r="F10978" s="19"/>
      <c r="G10978" s="19">
        <v>1.4179493631454958</v>
      </c>
      <c r="H10978" s="19"/>
      <c r="I10978" s="19">
        <v>1.645082570078003</v>
      </c>
      <c r="J10978" s="19"/>
      <c r="K10978" s="19">
        <v>2.429905461125069</v>
      </c>
      <c r="L10978" s="19"/>
      <c r="M10978" s="19">
        <v>1.5482335944040873</v>
      </c>
      <c r="N10978" s="19"/>
      <c r="O10978" s="19">
        <v>2.0088684653211542</v>
      </c>
      <c r="P10978" s="50"/>
      <c r="R10978" s="9" t="s">
        <v>0</v>
      </c>
    </row>
    <row r="10979" spans="2:18" x14ac:dyDescent="0.2">
      <c r="B10979" s="25">
        <v>10749</v>
      </c>
      <c r="C10979" s="193">
        <v>0.22094262815908144</v>
      </c>
      <c r="D10979" s="19"/>
      <c r="E10979" s="19"/>
      <c r="F10979" s="19">
        <v>0.85021603982984206</v>
      </c>
      <c r="G10979" s="19"/>
      <c r="H10979" s="19">
        <v>0.40088662452331203</v>
      </c>
      <c r="I10979" s="19"/>
      <c r="J10979" s="19">
        <v>0.48334487071257803</v>
      </c>
      <c r="K10979" s="19">
        <v>0.27553001300016688</v>
      </c>
      <c r="L10979" s="19"/>
      <c r="M10979" s="19">
        <v>7.1293478645661504E-2</v>
      </c>
      <c r="N10979" s="19"/>
      <c r="O10979" s="19"/>
      <c r="P10979" s="50">
        <v>0.75294954687617544</v>
      </c>
      <c r="R10979" s="9" t="s">
        <v>0</v>
      </c>
    </row>
    <row r="10980" spans="2:18" x14ac:dyDescent="0.2">
      <c r="B10980" s="25">
        <v>10750</v>
      </c>
      <c r="C10980" s="193">
        <v>1.1304070627891356</v>
      </c>
      <c r="D10980" s="19"/>
      <c r="E10980" s="19">
        <v>0.51389528737394485</v>
      </c>
      <c r="F10980" s="19"/>
      <c r="G10980" s="19">
        <v>4.3210199169532601E-2</v>
      </c>
      <c r="H10980" s="19"/>
      <c r="I10980" s="19">
        <v>0.45069822644971375</v>
      </c>
      <c r="J10980" s="19"/>
      <c r="K10980" s="19"/>
      <c r="L10980" s="19">
        <v>0.14487009115256189</v>
      </c>
      <c r="M10980" s="19">
        <v>0.52370277862604431</v>
      </c>
      <c r="N10980" s="19"/>
      <c r="O10980" s="19">
        <v>0.40134941194428753</v>
      </c>
      <c r="P10980" s="50"/>
      <c r="R10980" s="9" t="s">
        <v>0</v>
      </c>
    </row>
    <row r="10981" spans="2:18" x14ac:dyDescent="0.2">
      <c r="B10981" s="25">
        <v>10751</v>
      </c>
      <c r="C10981" s="193">
        <v>8.3187575526863608E-2</v>
      </c>
      <c r="D10981" s="19"/>
      <c r="E10981" s="19"/>
      <c r="F10981" s="19">
        <v>0.72269745263524532</v>
      </c>
      <c r="G10981" s="19"/>
      <c r="H10981" s="19">
        <v>0.56998790640499486</v>
      </c>
      <c r="I10981" s="19">
        <v>0.24136514036329484</v>
      </c>
      <c r="J10981" s="19"/>
      <c r="K10981" s="19"/>
      <c r="L10981" s="19">
        <v>0.73333750323344338</v>
      </c>
      <c r="M10981" s="19"/>
      <c r="N10981" s="19">
        <v>1.8600013845608845</v>
      </c>
      <c r="O10981" s="19"/>
      <c r="P10981" s="50">
        <v>1.0169888586249118</v>
      </c>
      <c r="R10981" s="9" t="s">
        <v>0</v>
      </c>
    </row>
    <row r="10982" spans="2:18" x14ac:dyDescent="0.2">
      <c r="B10982" s="25">
        <v>10752</v>
      </c>
      <c r="C10982" s="193">
        <v>0.29271831103256296</v>
      </c>
      <c r="D10982" s="19"/>
      <c r="E10982" s="19">
        <v>9.8663925374279274E-2</v>
      </c>
      <c r="F10982" s="19"/>
      <c r="G10982" s="19">
        <v>0.5734636666577092</v>
      </c>
      <c r="H10982" s="19"/>
      <c r="I10982" s="19"/>
      <c r="J10982" s="19">
        <v>0.17178500919542727</v>
      </c>
      <c r="K10982" s="19">
        <v>0.43943394713918432</v>
      </c>
      <c r="L10982" s="19"/>
      <c r="M10982" s="19">
        <v>1.1937058924007244</v>
      </c>
      <c r="N10982" s="19"/>
      <c r="O10982" s="19">
        <v>0.10299586778980842</v>
      </c>
      <c r="P10982" s="50"/>
      <c r="R10982" s="9" t="s">
        <v>0</v>
      </c>
    </row>
    <row r="10983" spans="2:18" x14ac:dyDescent="0.2">
      <c r="B10983" s="25">
        <v>10753</v>
      </c>
      <c r="C10983" s="193">
        <v>0.53194631930627467</v>
      </c>
      <c r="D10983" s="19"/>
      <c r="E10983" s="19">
        <v>1.5141923350834263</v>
      </c>
      <c r="F10983" s="19"/>
      <c r="G10983" s="19">
        <v>1.4760766830061021</v>
      </c>
      <c r="H10983" s="19"/>
      <c r="I10983" s="19">
        <v>0.8096451324017413</v>
      </c>
      <c r="J10983" s="19"/>
      <c r="K10983" s="19">
        <v>0.65813362100323014</v>
      </c>
      <c r="L10983" s="19"/>
      <c r="M10983" s="19">
        <v>0.95247665589339114</v>
      </c>
      <c r="N10983" s="19"/>
      <c r="O10983" s="19">
        <v>1.1822883279511567</v>
      </c>
      <c r="P10983" s="50"/>
      <c r="R10983" s="9" t="s">
        <v>0</v>
      </c>
    </row>
    <row r="10984" spans="2:18" x14ac:dyDescent="0.2">
      <c r="B10984" s="25">
        <v>10754</v>
      </c>
      <c r="C10984" s="193"/>
      <c r="D10984" s="19">
        <v>0.302861665764807</v>
      </c>
      <c r="E10984" s="19"/>
      <c r="F10984" s="19">
        <v>0.19306553147821984</v>
      </c>
      <c r="G10984" s="19">
        <v>0.46013561626074267</v>
      </c>
      <c r="H10984" s="19"/>
      <c r="I10984" s="19">
        <v>0.10953908969092742</v>
      </c>
      <c r="J10984" s="19"/>
      <c r="K10984" s="19">
        <v>0.74777551797548569</v>
      </c>
      <c r="L10984" s="19"/>
      <c r="M10984" s="19">
        <v>6.4822859608877723E-2</v>
      </c>
      <c r="N10984" s="19"/>
      <c r="O10984" s="19">
        <v>0.14553080650572073</v>
      </c>
      <c r="P10984" s="50"/>
      <c r="R10984" s="9" t="s">
        <v>0</v>
      </c>
    </row>
    <row r="10985" spans="2:18" x14ac:dyDescent="0.2">
      <c r="B10985" s="25">
        <v>10755</v>
      </c>
      <c r="C10985" s="193">
        <v>1.3565536978217287</v>
      </c>
      <c r="D10985" s="19"/>
      <c r="E10985" s="19">
        <v>0.57513466077329889</v>
      </c>
      <c r="F10985" s="19"/>
      <c r="G10985" s="19"/>
      <c r="H10985" s="19">
        <v>0.35432244159784054</v>
      </c>
      <c r="I10985" s="19">
        <v>0.17211623997242004</v>
      </c>
      <c r="J10985" s="19"/>
      <c r="K10985" s="19">
        <v>0.17400984064863576</v>
      </c>
      <c r="L10985" s="19"/>
      <c r="M10985" s="19"/>
      <c r="N10985" s="19">
        <v>0.67895279143424725</v>
      </c>
      <c r="O10985" s="19">
        <v>0.38896884519633268</v>
      </c>
      <c r="P10985" s="50"/>
      <c r="R10985" s="9" t="s">
        <v>0</v>
      </c>
    </row>
    <row r="10986" spans="2:18" x14ac:dyDescent="0.2">
      <c r="B10986" s="25">
        <v>10756</v>
      </c>
      <c r="C10986" s="193">
        <v>0.31621838485196091</v>
      </c>
      <c r="D10986" s="19"/>
      <c r="E10986" s="19">
        <v>0.98247713556496574</v>
      </c>
      <c r="F10986" s="19"/>
      <c r="G10986" s="19">
        <v>0.16765349367870808</v>
      </c>
      <c r="H10986" s="19"/>
      <c r="I10986" s="19">
        <v>1.1570240774424005</v>
      </c>
      <c r="J10986" s="19"/>
      <c r="K10986" s="19">
        <v>0.63568970957231741</v>
      </c>
      <c r="L10986" s="19"/>
      <c r="M10986" s="19"/>
      <c r="N10986" s="19">
        <v>2.7468425142637996E-2</v>
      </c>
      <c r="O10986" s="19">
        <v>1.119419374275888</v>
      </c>
      <c r="P10986" s="50"/>
      <c r="R10986" s="9" t="s">
        <v>0</v>
      </c>
    </row>
    <row r="10987" spans="2:18" x14ac:dyDescent="0.2">
      <c r="B10987" s="25">
        <v>10757</v>
      </c>
      <c r="C10987" s="193"/>
      <c r="D10987" s="19">
        <v>9.3496373695324347E-2</v>
      </c>
      <c r="E10987" s="19">
        <v>6.8679098145586662E-2</v>
      </c>
      <c r="F10987" s="19"/>
      <c r="G10987" s="19"/>
      <c r="H10987" s="19">
        <v>0.22849726330250447</v>
      </c>
      <c r="I10987" s="19">
        <v>0.90953110506825641</v>
      </c>
      <c r="J10987" s="19"/>
      <c r="K10987" s="19"/>
      <c r="L10987" s="19">
        <v>0.84664700571584994</v>
      </c>
      <c r="M10987" s="19">
        <v>0.38744341504634638</v>
      </c>
      <c r="N10987" s="19"/>
      <c r="O10987" s="19"/>
      <c r="P10987" s="50">
        <v>0.26308931864075435</v>
      </c>
      <c r="R10987" s="9" t="s">
        <v>0</v>
      </c>
    </row>
    <row r="10988" spans="2:18" x14ac:dyDescent="0.2">
      <c r="B10988" s="25">
        <v>10758</v>
      </c>
      <c r="C10988" s="193">
        <v>0.19949849102111214</v>
      </c>
      <c r="D10988" s="19"/>
      <c r="E10988" s="19">
        <v>0.2331069481060345</v>
      </c>
      <c r="F10988" s="19"/>
      <c r="G10988" s="19"/>
      <c r="H10988" s="19">
        <v>5.2041339558327133E-2</v>
      </c>
      <c r="I10988" s="19">
        <v>0.12123292871010145</v>
      </c>
      <c r="J10988" s="19"/>
      <c r="K10988" s="19"/>
      <c r="L10988" s="19">
        <v>0.51548717776059638</v>
      </c>
      <c r="M10988" s="19">
        <v>0.28244532782064569</v>
      </c>
      <c r="N10988" s="19"/>
      <c r="O10988" s="19"/>
      <c r="P10988" s="50">
        <v>0.14061287993264371</v>
      </c>
      <c r="R10988" s="9" t="s">
        <v>0</v>
      </c>
    </row>
    <row r="10989" spans="2:18" x14ac:dyDescent="0.2">
      <c r="B10989" s="25">
        <v>10759</v>
      </c>
      <c r="C10989" s="193">
        <v>0.16634929629941497</v>
      </c>
      <c r="D10989" s="19"/>
      <c r="E10989" s="19"/>
      <c r="F10989" s="19">
        <v>9.9272519038365644E-3</v>
      </c>
      <c r="G10989" s="19">
        <v>0.52804971702575243</v>
      </c>
      <c r="H10989" s="19"/>
      <c r="I10989" s="19"/>
      <c r="J10989" s="19">
        <v>0.16870448957572381</v>
      </c>
      <c r="K10989" s="19">
        <v>0.67015189629471417</v>
      </c>
      <c r="L10989" s="19"/>
      <c r="M10989" s="19">
        <v>0.86536223317785155</v>
      </c>
      <c r="N10989" s="19"/>
      <c r="O10989" s="19">
        <v>0.68319094456747154</v>
      </c>
      <c r="P10989" s="50"/>
      <c r="R10989" s="9" t="s">
        <v>0</v>
      </c>
    </row>
    <row r="10990" spans="2:18" x14ac:dyDescent="0.2">
      <c r="B10990" s="25">
        <v>10760</v>
      </c>
      <c r="C10990" s="193">
        <v>0.56398383289911991</v>
      </c>
      <c r="D10990" s="19"/>
      <c r="E10990" s="19"/>
      <c r="F10990" s="19">
        <v>0.1264235706386313</v>
      </c>
      <c r="G10990" s="19">
        <v>0.2102966150509791</v>
      </c>
      <c r="H10990" s="19"/>
      <c r="I10990" s="19"/>
      <c r="J10990" s="19">
        <v>0.49733165585512346</v>
      </c>
      <c r="K10990" s="19"/>
      <c r="L10990" s="19">
        <v>7.2611614007025191E-2</v>
      </c>
      <c r="M10990" s="19">
        <v>0.6551464086601545</v>
      </c>
      <c r="N10990" s="19"/>
      <c r="O10990" s="19">
        <v>0.6932794476977624</v>
      </c>
      <c r="P10990" s="50"/>
      <c r="R10990" s="9" t="s">
        <v>0</v>
      </c>
    </row>
    <row r="10991" spans="2:18" x14ac:dyDescent="0.2">
      <c r="B10991" s="25">
        <v>10761</v>
      </c>
      <c r="C10991" s="193">
        <v>0.15776495843404423</v>
      </c>
      <c r="D10991" s="19"/>
      <c r="E10991" s="19">
        <v>0.243575291149185</v>
      </c>
      <c r="F10991" s="19"/>
      <c r="G10991" s="19"/>
      <c r="H10991" s="19">
        <v>1.286764034148548</v>
      </c>
      <c r="I10991" s="19"/>
      <c r="J10991" s="19">
        <v>0.65449910331328709</v>
      </c>
      <c r="K10991" s="19"/>
      <c r="L10991" s="19">
        <v>0.29496467750968081</v>
      </c>
      <c r="M10991" s="19"/>
      <c r="N10991" s="19">
        <v>0.59419369931913035</v>
      </c>
      <c r="O10991" s="19"/>
      <c r="P10991" s="50">
        <v>0.19928191864713843</v>
      </c>
      <c r="R10991" s="9" t="s">
        <v>0</v>
      </c>
    </row>
    <row r="10992" spans="2:18" x14ac:dyDescent="0.2">
      <c r="B10992" s="25">
        <v>10762</v>
      </c>
      <c r="C10992" s="193">
        <v>0.71778611990769547</v>
      </c>
      <c r="D10992" s="19"/>
      <c r="E10992" s="19">
        <v>0.67132470294182633</v>
      </c>
      <c r="F10992" s="19"/>
      <c r="G10992" s="19">
        <v>0.85797551051285514</v>
      </c>
      <c r="H10992" s="19"/>
      <c r="I10992" s="19">
        <v>0.57439557037009004</v>
      </c>
      <c r="J10992" s="19"/>
      <c r="K10992" s="19">
        <v>1.5905561531445693</v>
      </c>
      <c r="L10992" s="19"/>
      <c r="M10992" s="19">
        <v>0.25608139908160804</v>
      </c>
      <c r="N10992" s="19"/>
      <c r="O10992" s="19">
        <v>0.74584849705242995</v>
      </c>
      <c r="P10992" s="50"/>
      <c r="R10992" s="9" t="s">
        <v>0</v>
      </c>
    </row>
    <row r="10993" spans="2:18" x14ac:dyDescent="0.2">
      <c r="B10993" s="25">
        <v>10763</v>
      </c>
      <c r="C10993" s="193">
        <v>0.61099791428505867</v>
      </c>
      <c r="D10993" s="19"/>
      <c r="E10993" s="19">
        <v>9.1931839560679979E-3</v>
      </c>
      <c r="F10993" s="19"/>
      <c r="G10993" s="19">
        <v>0.91761705642344049</v>
      </c>
      <c r="H10993" s="19"/>
      <c r="I10993" s="19"/>
      <c r="J10993" s="19">
        <v>0.41571651058217396</v>
      </c>
      <c r="K10993" s="19"/>
      <c r="L10993" s="19">
        <v>0.66226468708351327</v>
      </c>
      <c r="M10993" s="19"/>
      <c r="N10993" s="19">
        <v>0.12179594245047537</v>
      </c>
      <c r="O10993" s="19">
        <v>0.47211979989542541</v>
      </c>
      <c r="P10993" s="50"/>
      <c r="R10993" s="9" t="s">
        <v>0</v>
      </c>
    </row>
    <row r="10994" spans="2:18" x14ac:dyDescent="0.2">
      <c r="B10994" s="25">
        <v>10764</v>
      </c>
      <c r="C10994" s="193">
        <v>0.71998834861843086</v>
      </c>
      <c r="D10994" s="19"/>
      <c r="E10994" s="19">
        <v>1.4079985989131383</v>
      </c>
      <c r="F10994" s="19"/>
      <c r="G10994" s="19">
        <v>1.5897641378677312</v>
      </c>
      <c r="H10994" s="19"/>
      <c r="I10994" s="19"/>
      <c r="J10994" s="19">
        <v>0.23995678678402405</v>
      </c>
      <c r="K10994" s="19">
        <v>0.28543306727946965</v>
      </c>
      <c r="L10994" s="19"/>
      <c r="M10994" s="19">
        <v>1.1711130574602997</v>
      </c>
      <c r="N10994" s="19"/>
      <c r="O10994" s="19">
        <v>0.41310044019418496</v>
      </c>
      <c r="P10994" s="50"/>
      <c r="R10994" s="9" t="s">
        <v>0</v>
      </c>
    </row>
    <row r="10995" spans="2:18" x14ac:dyDescent="0.2">
      <c r="B10995" s="25">
        <v>10765</v>
      </c>
      <c r="C10995" s="193"/>
      <c r="D10995" s="19">
        <v>2.3391148626275364</v>
      </c>
      <c r="E10995" s="19"/>
      <c r="F10995" s="19">
        <v>1.7665594271837697</v>
      </c>
      <c r="G10995" s="19"/>
      <c r="H10995" s="19">
        <v>1.3061067347215443</v>
      </c>
      <c r="I10995" s="19"/>
      <c r="J10995" s="19">
        <v>1.0347830938959839</v>
      </c>
      <c r="K10995" s="19"/>
      <c r="L10995" s="19">
        <v>1.0053964273602711</v>
      </c>
      <c r="M10995" s="19"/>
      <c r="N10995" s="19">
        <v>0.33564529989126868</v>
      </c>
      <c r="O10995" s="19">
        <v>0.49154304279937966</v>
      </c>
      <c r="P10995" s="50"/>
      <c r="R10995" s="9" t="s">
        <v>0</v>
      </c>
    </row>
    <row r="10996" spans="2:18" x14ac:dyDescent="0.2">
      <c r="B10996" s="25">
        <v>10766</v>
      </c>
      <c r="C10996" s="193">
        <v>1.0669648581742515</v>
      </c>
      <c r="D10996" s="19"/>
      <c r="E10996" s="19">
        <v>1.5571473341204778</v>
      </c>
      <c r="F10996" s="19"/>
      <c r="G10996" s="19">
        <v>0.40328366281932609</v>
      </c>
      <c r="H10996" s="19"/>
      <c r="I10996" s="19">
        <v>1.5132906116706577</v>
      </c>
      <c r="J10996" s="19"/>
      <c r="K10996" s="19">
        <v>0.86403817830776164</v>
      </c>
      <c r="L10996" s="19"/>
      <c r="M10996" s="19">
        <v>0.11583545506922993</v>
      </c>
      <c r="N10996" s="19"/>
      <c r="O10996" s="19">
        <v>0.79961034284239851</v>
      </c>
      <c r="P10996" s="50"/>
      <c r="R10996" s="9" t="s">
        <v>0</v>
      </c>
    </row>
    <row r="10997" spans="2:18" x14ac:dyDescent="0.2">
      <c r="B10997" s="25">
        <v>10767</v>
      </c>
      <c r="C10997" s="193">
        <v>1.3796117002659314</v>
      </c>
      <c r="D10997" s="19"/>
      <c r="E10997" s="19">
        <v>2.0957628399942685</v>
      </c>
      <c r="F10997" s="19"/>
      <c r="G10997" s="19">
        <v>0.81265449207896256</v>
      </c>
      <c r="H10997" s="19"/>
      <c r="I10997" s="19">
        <v>1.3346705351289059</v>
      </c>
      <c r="J10997" s="19"/>
      <c r="K10997" s="19">
        <v>2.0046829195385198</v>
      </c>
      <c r="L10997" s="19"/>
      <c r="M10997" s="19">
        <v>1.6250290657117961</v>
      </c>
      <c r="N10997" s="19"/>
      <c r="O10997" s="19">
        <v>2.1854729902627374</v>
      </c>
      <c r="P10997" s="50"/>
      <c r="R10997" s="9" t="s">
        <v>0</v>
      </c>
    </row>
    <row r="10998" spans="2:18" x14ac:dyDescent="0.2">
      <c r="B10998" s="25">
        <v>10768</v>
      </c>
      <c r="C10998" s="193">
        <v>0.2052125059460351</v>
      </c>
      <c r="D10998" s="19"/>
      <c r="E10998" s="19">
        <v>0.39880679887336695</v>
      </c>
      <c r="F10998" s="19"/>
      <c r="G10998" s="19">
        <v>0.76303348331462273</v>
      </c>
      <c r="H10998" s="19"/>
      <c r="I10998" s="19">
        <v>0.80954616383213651</v>
      </c>
      <c r="J10998" s="19"/>
      <c r="K10998" s="19">
        <v>0.77365898919939657</v>
      </c>
      <c r="L10998" s="19"/>
      <c r="M10998" s="19">
        <v>1.3394765587963953</v>
      </c>
      <c r="N10998" s="19"/>
      <c r="O10998" s="19">
        <v>1.2648347383142604</v>
      </c>
      <c r="P10998" s="50"/>
      <c r="R10998" s="9" t="s">
        <v>0</v>
      </c>
    </row>
    <row r="10999" spans="2:18" x14ac:dyDescent="0.2">
      <c r="B10999" s="25">
        <v>10769</v>
      </c>
      <c r="C10999" s="193">
        <v>0.2720099518525525</v>
      </c>
      <c r="D10999" s="19"/>
      <c r="E10999" s="19"/>
      <c r="F10999" s="19">
        <v>0.34673471972489306</v>
      </c>
      <c r="G10999" s="19">
        <v>0.79308364695169853</v>
      </c>
      <c r="H10999" s="19"/>
      <c r="I10999" s="19">
        <v>0.39596522654149169</v>
      </c>
      <c r="J10999" s="19"/>
      <c r="K10999" s="19"/>
      <c r="L10999" s="19">
        <v>0.27988227733154986</v>
      </c>
      <c r="M10999" s="19">
        <v>0.44300997318849966</v>
      </c>
      <c r="N10999" s="19"/>
      <c r="O10999" s="19">
        <v>9.585102537996032E-2</v>
      </c>
      <c r="P10999" s="50"/>
      <c r="R10999" s="9" t="s">
        <v>0</v>
      </c>
    </row>
    <row r="11000" spans="2:18" x14ac:dyDescent="0.2">
      <c r="B11000" s="25">
        <v>10770</v>
      </c>
      <c r="C11000" s="193"/>
      <c r="D11000" s="19">
        <v>0.23932704107822569</v>
      </c>
      <c r="E11000" s="19"/>
      <c r="F11000" s="19">
        <v>0.51051353563882029</v>
      </c>
      <c r="G11000" s="19"/>
      <c r="H11000" s="19">
        <v>0.80789200793756599</v>
      </c>
      <c r="I11000" s="19">
        <v>8.7171409274367881E-2</v>
      </c>
      <c r="J11000" s="19"/>
      <c r="K11000" s="19"/>
      <c r="L11000" s="19">
        <v>1.4858207755131914</v>
      </c>
      <c r="M11000" s="19"/>
      <c r="N11000" s="19">
        <v>3.2938943350291468E-2</v>
      </c>
      <c r="O11000" s="19"/>
      <c r="P11000" s="50">
        <v>0.70508298176092288</v>
      </c>
      <c r="R11000" s="9" t="s">
        <v>0</v>
      </c>
    </row>
    <row r="11001" spans="2:18" x14ac:dyDescent="0.2">
      <c r="B11001" s="25">
        <v>10771</v>
      </c>
      <c r="C11001" s="193">
        <v>0.60554140492255137</v>
      </c>
      <c r="D11001" s="19"/>
      <c r="E11001" s="19">
        <v>0.7582200825437827</v>
      </c>
      <c r="F11001" s="19"/>
      <c r="G11001" s="19">
        <v>0.58300289185163823</v>
      </c>
      <c r="H11001" s="19"/>
      <c r="I11001" s="19">
        <v>0.15548603736848807</v>
      </c>
      <c r="J11001" s="19"/>
      <c r="K11001" s="19">
        <v>0.62925599613296201</v>
      </c>
      <c r="L11001" s="19"/>
      <c r="M11001" s="19">
        <v>0.2731815050961649</v>
      </c>
      <c r="N11001" s="19"/>
      <c r="O11001" s="19">
        <v>0.4387476947789295</v>
      </c>
      <c r="P11001" s="50"/>
      <c r="R11001" s="9" t="s">
        <v>0</v>
      </c>
    </row>
    <row r="11002" spans="2:18" x14ac:dyDescent="0.2">
      <c r="B11002" s="25">
        <v>10772</v>
      </c>
      <c r="C11002" s="193"/>
      <c r="D11002" s="19">
        <v>0.75342600624307254</v>
      </c>
      <c r="E11002" s="19"/>
      <c r="F11002" s="19">
        <v>1.3375796301940386</v>
      </c>
      <c r="G11002" s="19"/>
      <c r="H11002" s="19">
        <v>1.0687895963165817</v>
      </c>
      <c r="I11002" s="19"/>
      <c r="J11002" s="19">
        <v>0.68823680151039679</v>
      </c>
      <c r="K11002" s="19"/>
      <c r="L11002" s="19">
        <v>0.86881759319451879</v>
      </c>
      <c r="M11002" s="19"/>
      <c r="N11002" s="19">
        <v>0.55581119692613545</v>
      </c>
      <c r="O11002" s="19">
        <v>0.38054497238799651</v>
      </c>
      <c r="P11002" s="50"/>
      <c r="R11002" s="9" t="s">
        <v>0</v>
      </c>
    </row>
    <row r="11003" spans="2:18" x14ac:dyDescent="0.2">
      <c r="B11003" s="25">
        <v>10773</v>
      </c>
      <c r="C11003" s="193">
        <v>1.5769704353375371</v>
      </c>
      <c r="D11003" s="19"/>
      <c r="E11003" s="19">
        <v>1.4448660217439049</v>
      </c>
      <c r="F11003" s="19"/>
      <c r="G11003" s="19">
        <v>1.2606811605057777</v>
      </c>
      <c r="H11003" s="19"/>
      <c r="I11003" s="19">
        <v>1.0468732597549488</v>
      </c>
      <c r="J11003" s="19"/>
      <c r="K11003" s="19">
        <v>1.7020016170499912</v>
      </c>
      <c r="L11003" s="19"/>
      <c r="M11003" s="19">
        <v>1.9524542956772031</v>
      </c>
      <c r="N11003" s="19"/>
      <c r="O11003" s="19">
        <v>1.6602027827027648</v>
      </c>
      <c r="P11003" s="50"/>
      <c r="R11003" s="9" t="s">
        <v>0</v>
      </c>
    </row>
    <row r="11004" spans="2:18" x14ac:dyDescent="0.2">
      <c r="B11004" s="25">
        <v>10774</v>
      </c>
      <c r="C11004" s="193">
        <v>1.1216677505507928</v>
      </c>
      <c r="D11004" s="19"/>
      <c r="E11004" s="19">
        <v>0.55643720843145794</v>
      </c>
      <c r="F11004" s="19"/>
      <c r="G11004" s="19">
        <v>0.45506131992293902</v>
      </c>
      <c r="H11004" s="19"/>
      <c r="I11004" s="19">
        <v>0.79329606244960038</v>
      </c>
      <c r="J11004" s="19"/>
      <c r="K11004" s="19">
        <v>1.3932385696362584</v>
      </c>
      <c r="L11004" s="19"/>
      <c r="M11004" s="19">
        <v>0.70353078899855037</v>
      </c>
      <c r="N11004" s="19"/>
      <c r="O11004" s="19">
        <v>0.37269678859948446</v>
      </c>
      <c r="P11004" s="50"/>
      <c r="R11004" s="9" t="s">
        <v>0</v>
      </c>
    </row>
    <row r="11005" spans="2:18" x14ac:dyDescent="0.2">
      <c r="B11005" s="25">
        <v>10775</v>
      </c>
      <c r="C11005" s="193">
        <v>0.28459731191898946</v>
      </c>
      <c r="D11005" s="19"/>
      <c r="E11005" s="19">
        <v>0.57877672690785864</v>
      </c>
      <c r="F11005" s="19"/>
      <c r="G11005" s="19"/>
      <c r="H11005" s="19">
        <v>3.3215521565682929E-2</v>
      </c>
      <c r="I11005" s="19">
        <v>0.2867406223734289</v>
      </c>
      <c r="J11005" s="19"/>
      <c r="K11005" s="19">
        <v>0.1517111004001811</v>
      </c>
      <c r="L11005" s="19"/>
      <c r="M11005" s="19">
        <v>0.5736346954880962</v>
      </c>
      <c r="N11005" s="19"/>
      <c r="O11005" s="19"/>
      <c r="P11005" s="50">
        <v>0.60665472940933729</v>
      </c>
      <c r="R11005" s="9" t="s">
        <v>0</v>
      </c>
    </row>
    <row r="11006" spans="2:18" x14ac:dyDescent="0.2">
      <c r="B11006" s="25">
        <v>10776</v>
      </c>
      <c r="C11006" s="193">
        <v>1.4137555552624372</v>
      </c>
      <c r="D11006" s="19"/>
      <c r="E11006" s="19">
        <v>1.921835735143832</v>
      </c>
      <c r="F11006" s="19"/>
      <c r="G11006" s="19">
        <v>1.8918625445215882</v>
      </c>
      <c r="H11006" s="19"/>
      <c r="I11006" s="19">
        <v>1.354527213376046</v>
      </c>
      <c r="J11006" s="19"/>
      <c r="K11006" s="19">
        <v>0.8775154384940993</v>
      </c>
      <c r="L11006" s="19"/>
      <c r="M11006" s="19">
        <v>0.84095041146694527</v>
      </c>
      <c r="N11006" s="19"/>
      <c r="O11006" s="19">
        <v>1.0807347834250232</v>
      </c>
      <c r="P11006" s="50"/>
      <c r="R11006" s="9" t="s">
        <v>0</v>
      </c>
    </row>
    <row r="11007" spans="2:18" x14ac:dyDescent="0.2">
      <c r="B11007" s="25">
        <v>10777</v>
      </c>
      <c r="C11007" s="193"/>
      <c r="D11007" s="19">
        <v>1.3000109704430847</v>
      </c>
      <c r="E11007" s="19"/>
      <c r="F11007" s="19">
        <v>0.52729352514927474</v>
      </c>
      <c r="G11007" s="19"/>
      <c r="H11007" s="19">
        <v>0.50639045663178506</v>
      </c>
      <c r="I11007" s="19"/>
      <c r="J11007" s="19">
        <v>0.69549743985733903</v>
      </c>
      <c r="K11007" s="19">
        <v>8.2187670952024866E-2</v>
      </c>
      <c r="L11007" s="19"/>
      <c r="M11007" s="19"/>
      <c r="N11007" s="19">
        <v>0.61206123151259995</v>
      </c>
      <c r="O11007" s="19"/>
      <c r="P11007" s="50">
        <v>0.59852758547635176</v>
      </c>
      <c r="R11007" s="9" t="s">
        <v>0</v>
      </c>
    </row>
    <row r="11008" spans="2:18" x14ac:dyDescent="0.2">
      <c r="B11008" s="25">
        <v>10778</v>
      </c>
      <c r="C11008" s="193">
        <v>1.0895299038431085</v>
      </c>
      <c r="D11008" s="19"/>
      <c r="E11008" s="19">
        <v>1.0650613778182643</v>
      </c>
      <c r="F11008" s="19"/>
      <c r="G11008" s="19"/>
      <c r="H11008" s="19">
        <v>0.36349841255770643</v>
      </c>
      <c r="I11008" s="19">
        <v>0.26443516420623253</v>
      </c>
      <c r="J11008" s="19"/>
      <c r="K11008" s="19">
        <v>0.31299945879719687</v>
      </c>
      <c r="L11008" s="19"/>
      <c r="M11008" s="19"/>
      <c r="N11008" s="19">
        <v>0.31705057337017295</v>
      </c>
      <c r="O11008" s="19"/>
      <c r="P11008" s="50">
        <v>0.19929620976649504</v>
      </c>
      <c r="R11008" s="9" t="s">
        <v>0</v>
      </c>
    </row>
    <row r="11009" spans="2:18" x14ac:dyDescent="0.2">
      <c r="B11009" s="25">
        <v>10779</v>
      </c>
      <c r="C11009" s="193"/>
      <c r="D11009" s="19">
        <v>0.54697710074413664</v>
      </c>
      <c r="E11009" s="19"/>
      <c r="F11009" s="19">
        <v>0.51517925050336721</v>
      </c>
      <c r="G11009" s="19"/>
      <c r="H11009" s="19">
        <v>1.6322629614859032</v>
      </c>
      <c r="I11009" s="19"/>
      <c r="J11009" s="19">
        <v>0.44022394968283174</v>
      </c>
      <c r="K11009" s="19"/>
      <c r="L11009" s="19">
        <v>1.4300577677823194</v>
      </c>
      <c r="M11009" s="19"/>
      <c r="N11009" s="19">
        <v>0.87238128949653215</v>
      </c>
      <c r="O11009" s="19"/>
      <c r="P11009" s="50">
        <v>1.7085233524494472</v>
      </c>
      <c r="R11009" s="9" t="s">
        <v>0</v>
      </c>
    </row>
    <row r="11010" spans="2:18" x14ac:dyDescent="0.2">
      <c r="B11010" s="25">
        <v>10780</v>
      </c>
      <c r="C11010" s="193">
        <v>0.43230568117741236</v>
      </c>
      <c r="D11010" s="19"/>
      <c r="E11010" s="19">
        <v>0.95951212091478266</v>
      </c>
      <c r="F11010" s="19"/>
      <c r="G11010" s="19">
        <v>0.34249584541297351</v>
      </c>
      <c r="H11010" s="19"/>
      <c r="I11010" s="19">
        <v>0.91044538672860853</v>
      </c>
      <c r="J11010" s="19"/>
      <c r="K11010" s="19">
        <v>1.2662170117085219</v>
      </c>
      <c r="L11010" s="19"/>
      <c r="M11010" s="19">
        <v>0.71654968796035323</v>
      </c>
      <c r="N11010" s="19"/>
      <c r="O11010" s="19">
        <v>1.3384666644917795</v>
      </c>
      <c r="P11010" s="50"/>
      <c r="R11010" s="9" t="s">
        <v>0</v>
      </c>
    </row>
    <row r="11011" spans="2:18" x14ac:dyDescent="0.2">
      <c r="B11011" s="25">
        <v>10781</v>
      </c>
      <c r="C11011" s="193"/>
      <c r="D11011" s="19">
        <v>1.437153472374755</v>
      </c>
      <c r="E11011" s="19"/>
      <c r="F11011" s="19">
        <v>1.1796267714636282</v>
      </c>
      <c r="G11011" s="19"/>
      <c r="H11011" s="19">
        <v>0.61405595751485864</v>
      </c>
      <c r="I11011" s="19"/>
      <c r="J11011" s="19">
        <v>1.4449256843246518</v>
      </c>
      <c r="K11011" s="19"/>
      <c r="L11011" s="19">
        <v>0.48886806401188193</v>
      </c>
      <c r="M11011" s="19"/>
      <c r="N11011" s="19">
        <v>2.1592712960502083</v>
      </c>
      <c r="O11011" s="19"/>
      <c r="P11011" s="50">
        <v>0.35627527046306778</v>
      </c>
      <c r="R11011" s="9" t="s">
        <v>0</v>
      </c>
    </row>
    <row r="11012" spans="2:18" x14ac:dyDescent="0.2">
      <c r="B11012" s="25">
        <v>10782</v>
      </c>
      <c r="C11012" s="193">
        <v>1.2699349356421366</v>
      </c>
      <c r="D11012" s="19"/>
      <c r="E11012" s="19">
        <v>0.68841106504659544</v>
      </c>
      <c r="F11012" s="19"/>
      <c r="G11012" s="19">
        <v>0.39536609534983569</v>
      </c>
      <c r="H11012" s="19"/>
      <c r="I11012" s="19">
        <v>5.7940391197909877E-2</v>
      </c>
      <c r="J11012" s="19"/>
      <c r="K11012" s="19">
        <v>0.57391508413464387</v>
      </c>
      <c r="L11012" s="19"/>
      <c r="M11012" s="19">
        <v>0.4449738062423288</v>
      </c>
      <c r="N11012" s="19"/>
      <c r="O11012" s="19">
        <v>0.5991005667207816</v>
      </c>
      <c r="P11012" s="50"/>
      <c r="R11012" s="9" t="s">
        <v>0</v>
      </c>
    </row>
    <row r="11013" spans="2:18" x14ac:dyDescent="0.2">
      <c r="B11013" s="25">
        <v>10783</v>
      </c>
      <c r="C11013" s="193">
        <v>0.90013002607980952</v>
      </c>
      <c r="D11013" s="19"/>
      <c r="E11013" s="19">
        <v>0.68580224115109101</v>
      </c>
      <c r="F11013" s="19"/>
      <c r="G11013" s="19">
        <v>0.17053462002709785</v>
      </c>
      <c r="H11013" s="19"/>
      <c r="I11013" s="19">
        <v>7.2309322893116423E-2</v>
      </c>
      <c r="J11013" s="19"/>
      <c r="K11013" s="19">
        <v>0.4073162456480231</v>
      </c>
      <c r="L11013" s="19"/>
      <c r="M11013" s="19"/>
      <c r="N11013" s="19">
        <v>0.49231471601443288</v>
      </c>
      <c r="O11013" s="19"/>
      <c r="P11013" s="50">
        <v>0.35802816917924857</v>
      </c>
      <c r="R11013" s="9" t="s">
        <v>0</v>
      </c>
    </row>
    <row r="11014" spans="2:18" x14ac:dyDescent="0.2">
      <c r="B11014" s="25">
        <v>10784</v>
      </c>
      <c r="C11014" s="193">
        <v>0.19741193228296192</v>
      </c>
      <c r="D11014" s="19"/>
      <c r="E11014" s="19"/>
      <c r="F11014" s="19">
        <v>2.180898386832392E-2</v>
      </c>
      <c r="G11014" s="19">
        <v>0.30221908208694304</v>
      </c>
      <c r="H11014" s="19"/>
      <c r="I11014" s="19"/>
      <c r="J11014" s="19">
        <v>0.31065552757682929</v>
      </c>
      <c r="K11014" s="19"/>
      <c r="L11014" s="19">
        <v>0.51976268229055378</v>
      </c>
      <c r="M11014" s="19"/>
      <c r="N11014" s="19">
        <v>0.50032603589580871</v>
      </c>
      <c r="O11014" s="19"/>
      <c r="P11014" s="50">
        <v>0.13749151569819254</v>
      </c>
      <c r="R11014" s="9" t="s">
        <v>0</v>
      </c>
    </row>
    <row r="11015" spans="2:18" x14ac:dyDescent="0.2">
      <c r="B11015" s="25">
        <v>10785</v>
      </c>
      <c r="C11015" s="193"/>
      <c r="D11015" s="19">
        <v>1.4056203584102287</v>
      </c>
      <c r="E11015" s="19"/>
      <c r="F11015" s="19">
        <v>1.818472419014687</v>
      </c>
      <c r="G11015" s="19"/>
      <c r="H11015" s="19">
        <v>2.3768139992801003</v>
      </c>
      <c r="I11015" s="19"/>
      <c r="J11015" s="19">
        <v>1.5328683978470603</v>
      </c>
      <c r="K11015" s="19"/>
      <c r="L11015" s="19">
        <v>0.93025558950652965</v>
      </c>
      <c r="M11015" s="19"/>
      <c r="N11015" s="19">
        <v>1.6525893361151061</v>
      </c>
      <c r="O11015" s="19"/>
      <c r="P11015" s="50">
        <v>0.79432827157914054</v>
      </c>
      <c r="R11015" s="9" t="s">
        <v>0</v>
      </c>
    </row>
    <row r="11016" spans="2:18" x14ac:dyDescent="0.2">
      <c r="B11016" s="25">
        <v>10786</v>
      </c>
      <c r="C11016" s="193"/>
      <c r="D11016" s="19">
        <v>0.56612567018589399</v>
      </c>
      <c r="E11016" s="19"/>
      <c r="F11016" s="19">
        <v>1.5809502803833162</v>
      </c>
      <c r="G11016" s="19"/>
      <c r="H11016" s="19">
        <v>0.41928657140849923</v>
      </c>
      <c r="I11016" s="19"/>
      <c r="J11016" s="19">
        <v>0.75722841940313301</v>
      </c>
      <c r="K11016" s="19"/>
      <c r="L11016" s="19">
        <v>5.8263015184029487E-2</v>
      </c>
      <c r="M11016" s="19"/>
      <c r="N11016" s="19">
        <v>1.2886229662445741</v>
      </c>
      <c r="O11016" s="19"/>
      <c r="P11016" s="50">
        <v>0.92548815022863551</v>
      </c>
      <c r="R11016" s="9" t="s">
        <v>0</v>
      </c>
    </row>
    <row r="11017" spans="2:18" x14ac:dyDescent="0.2">
      <c r="B11017" s="25">
        <v>10787</v>
      </c>
      <c r="C11017" s="193"/>
      <c r="D11017" s="19">
        <v>0.10926433072951722</v>
      </c>
      <c r="E11017" s="19"/>
      <c r="F11017" s="19">
        <v>1.0426691438344851</v>
      </c>
      <c r="G11017" s="19">
        <v>4.8478334495356136E-2</v>
      </c>
      <c r="H11017" s="19"/>
      <c r="I11017" s="19">
        <v>0.95501731208137963</v>
      </c>
      <c r="J11017" s="19"/>
      <c r="K11017" s="19"/>
      <c r="L11017" s="19">
        <v>5.6983680438870685E-2</v>
      </c>
      <c r="M11017" s="19"/>
      <c r="N11017" s="19">
        <v>0.81056498527326637</v>
      </c>
      <c r="O11017" s="19">
        <v>8.0162513512939612E-2</v>
      </c>
      <c r="P11017" s="50"/>
      <c r="R11017" s="9" t="s">
        <v>0</v>
      </c>
    </row>
    <row r="11018" spans="2:18" x14ac:dyDescent="0.2">
      <c r="B11018" s="25">
        <v>10788</v>
      </c>
      <c r="C11018" s="193"/>
      <c r="D11018" s="19">
        <v>1.5401072313930732E-2</v>
      </c>
      <c r="E11018" s="19">
        <v>0.22603102742469866</v>
      </c>
      <c r="F11018" s="19"/>
      <c r="G11018" s="19">
        <v>0.95599329219052998</v>
      </c>
      <c r="H11018" s="19"/>
      <c r="I11018" s="19">
        <v>0.92928874433585074</v>
      </c>
      <c r="J11018" s="19"/>
      <c r="K11018" s="19">
        <v>4.7448181260206342E-2</v>
      </c>
      <c r="L11018" s="19"/>
      <c r="M11018" s="19"/>
      <c r="N11018" s="19">
        <v>9.3980845403994553E-2</v>
      </c>
      <c r="O11018" s="19">
        <v>0.83625247810198577</v>
      </c>
      <c r="P11018" s="50"/>
      <c r="R11018" s="9" t="s">
        <v>0</v>
      </c>
    </row>
    <row r="11019" spans="2:18" x14ac:dyDescent="0.2">
      <c r="B11019" s="25">
        <v>10789</v>
      </c>
      <c r="C11019" s="193">
        <v>1.6571531554721441</v>
      </c>
      <c r="D11019" s="19"/>
      <c r="E11019" s="19">
        <v>0.92479437831250666</v>
      </c>
      <c r="F11019" s="19"/>
      <c r="G11019" s="19">
        <v>1.1968575096227496</v>
      </c>
      <c r="H11019" s="19"/>
      <c r="I11019" s="19">
        <v>0.21744900169815595</v>
      </c>
      <c r="J11019" s="19"/>
      <c r="K11019" s="19">
        <v>1.8171883081434299</v>
      </c>
      <c r="L11019" s="19"/>
      <c r="M11019" s="19">
        <v>0.47161650404319028</v>
      </c>
      <c r="N11019" s="19"/>
      <c r="O11019" s="19">
        <v>0.67363640931248059</v>
      </c>
      <c r="P11019" s="50"/>
      <c r="R11019" s="9" t="s">
        <v>0</v>
      </c>
    </row>
    <row r="11020" spans="2:18" x14ac:dyDescent="0.2">
      <c r="B11020" s="25">
        <v>10790</v>
      </c>
      <c r="C11020" s="193"/>
      <c r="D11020" s="19">
        <v>4.7293222709600312E-2</v>
      </c>
      <c r="E11020" s="19"/>
      <c r="F11020" s="19">
        <v>0.7461200501031946</v>
      </c>
      <c r="G11020" s="19"/>
      <c r="H11020" s="19">
        <v>0.40737061775678979</v>
      </c>
      <c r="I11020" s="19">
        <v>0.27708638349207748</v>
      </c>
      <c r="J11020" s="19"/>
      <c r="K11020" s="19">
        <v>6.1722417668181588E-2</v>
      </c>
      <c r="L11020" s="19"/>
      <c r="M11020" s="19"/>
      <c r="N11020" s="19">
        <v>0.26727596775766205</v>
      </c>
      <c r="O11020" s="19"/>
      <c r="P11020" s="50">
        <v>0.16006751022335666</v>
      </c>
      <c r="R11020" s="9" t="s">
        <v>0</v>
      </c>
    </row>
    <row r="11021" spans="2:18" x14ac:dyDescent="0.2">
      <c r="B11021" s="25">
        <v>10791</v>
      </c>
      <c r="C11021" s="193">
        <v>0.8853957832768854</v>
      </c>
      <c r="D11021" s="19"/>
      <c r="E11021" s="19"/>
      <c r="F11021" s="19">
        <v>0.59757988650873684</v>
      </c>
      <c r="G11021" s="19">
        <v>0.61868033003362488</v>
      </c>
      <c r="H11021" s="19"/>
      <c r="I11021" s="19"/>
      <c r="J11021" s="19">
        <v>0.27133654187590178</v>
      </c>
      <c r="K11021" s="19">
        <v>5.5979722768524462E-2</v>
      </c>
      <c r="L11021" s="19"/>
      <c r="M11021" s="19"/>
      <c r="N11021" s="19">
        <v>0.31299889943993198</v>
      </c>
      <c r="O11021" s="19">
        <v>0.1524731026725332</v>
      </c>
      <c r="P11021" s="50"/>
      <c r="R11021" s="9" t="s">
        <v>0</v>
      </c>
    </row>
    <row r="11022" spans="2:18" x14ac:dyDescent="0.2">
      <c r="B11022" s="25">
        <v>10792</v>
      </c>
      <c r="C11022" s="193"/>
      <c r="D11022" s="19">
        <v>0.47418603668088322</v>
      </c>
      <c r="E11022" s="19"/>
      <c r="F11022" s="19">
        <v>0.44059468508091515</v>
      </c>
      <c r="G11022" s="19"/>
      <c r="H11022" s="19">
        <v>0.57369030968281454</v>
      </c>
      <c r="I11022" s="19"/>
      <c r="J11022" s="19">
        <v>1.3640653545401378</v>
      </c>
      <c r="K11022" s="19"/>
      <c r="L11022" s="19">
        <v>2.2970529929656034</v>
      </c>
      <c r="M11022" s="19"/>
      <c r="N11022" s="19">
        <v>1.005864449073786</v>
      </c>
      <c r="O11022" s="19"/>
      <c r="P11022" s="50">
        <v>1.5560225085628725</v>
      </c>
      <c r="R11022" s="9" t="s">
        <v>0</v>
      </c>
    </row>
    <row r="11023" spans="2:18" x14ac:dyDescent="0.2">
      <c r="B11023" s="25">
        <v>10793</v>
      </c>
      <c r="C11023" s="193">
        <v>0.187414690622807</v>
      </c>
      <c r="D11023" s="19"/>
      <c r="E11023" s="19">
        <v>1.3931052574107001</v>
      </c>
      <c r="F11023" s="19"/>
      <c r="G11023" s="19">
        <v>1.0153406328532897</v>
      </c>
      <c r="H11023" s="19"/>
      <c r="I11023" s="19">
        <v>2.0073030176514859</v>
      </c>
      <c r="J11023" s="19"/>
      <c r="K11023" s="19"/>
      <c r="L11023" s="19">
        <v>0.11771432045046074</v>
      </c>
      <c r="M11023" s="19">
        <v>0.30652229374995155</v>
      </c>
      <c r="N11023" s="19"/>
      <c r="O11023" s="19">
        <v>0.95851744975077724</v>
      </c>
      <c r="P11023" s="50"/>
      <c r="R11023" s="9" t="s">
        <v>0</v>
      </c>
    </row>
    <row r="11024" spans="2:18" x14ac:dyDescent="0.2">
      <c r="B11024" s="25">
        <v>10794</v>
      </c>
      <c r="C11024" s="193"/>
      <c r="D11024" s="19">
        <v>0.69138083483080348</v>
      </c>
      <c r="E11024" s="19"/>
      <c r="F11024" s="19">
        <v>1.6689521541084065</v>
      </c>
      <c r="G11024" s="19"/>
      <c r="H11024" s="19">
        <v>1.0388669832678898</v>
      </c>
      <c r="I11024" s="19"/>
      <c r="J11024" s="19">
        <v>1.5316219784584761</v>
      </c>
      <c r="K11024" s="19"/>
      <c r="L11024" s="19">
        <v>1.3446569942686442</v>
      </c>
      <c r="M11024" s="19">
        <v>0.14701649301047112</v>
      </c>
      <c r="N11024" s="19"/>
      <c r="O11024" s="19"/>
      <c r="P11024" s="50">
        <v>0.42125056432567337</v>
      </c>
      <c r="R11024" s="9" t="s">
        <v>0</v>
      </c>
    </row>
    <row r="11025" spans="2:18" x14ac:dyDescent="0.2">
      <c r="B11025" s="25">
        <v>10795</v>
      </c>
      <c r="C11025" s="193">
        <v>0.52141224445445833</v>
      </c>
      <c r="D11025" s="19"/>
      <c r="E11025" s="19">
        <v>1.3797581341736058</v>
      </c>
      <c r="F11025" s="19"/>
      <c r="G11025" s="19">
        <v>0.3279014889123017</v>
      </c>
      <c r="H11025" s="19"/>
      <c r="I11025" s="19">
        <v>0.4194336744920712</v>
      </c>
      <c r="J11025" s="19"/>
      <c r="K11025" s="19">
        <v>0.46273352329114498</v>
      </c>
      <c r="L11025" s="19"/>
      <c r="M11025" s="19">
        <v>1.0209108781515732</v>
      </c>
      <c r="N11025" s="19"/>
      <c r="O11025" s="19">
        <v>1.7303496772535065E-2</v>
      </c>
      <c r="P11025" s="50"/>
      <c r="R11025" s="9" t="s">
        <v>0</v>
      </c>
    </row>
    <row r="11026" spans="2:18" x14ac:dyDescent="0.2">
      <c r="B11026" s="25">
        <v>10796</v>
      </c>
      <c r="C11026" s="193">
        <v>0.14782100417095848</v>
      </c>
      <c r="D11026" s="19"/>
      <c r="E11026" s="19"/>
      <c r="F11026" s="19">
        <v>3.3388684582302541E-2</v>
      </c>
      <c r="G11026" s="19">
        <v>0.78558658295142747</v>
      </c>
      <c r="H11026" s="19"/>
      <c r="I11026" s="19">
        <v>0.31736266080020448</v>
      </c>
      <c r="J11026" s="19"/>
      <c r="K11026" s="19">
        <v>0.52877318660710337</v>
      </c>
      <c r="L11026" s="19"/>
      <c r="M11026" s="19"/>
      <c r="N11026" s="19">
        <v>0.20431659189580773</v>
      </c>
      <c r="O11026" s="19"/>
      <c r="P11026" s="50">
        <v>0.63080676398753177</v>
      </c>
      <c r="R11026" s="9" t="s">
        <v>0</v>
      </c>
    </row>
    <row r="11027" spans="2:18" x14ac:dyDescent="0.2">
      <c r="B11027" s="25">
        <v>10797</v>
      </c>
      <c r="C11027" s="193">
        <v>9.7037186722172167E-2</v>
      </c>
      <c r="D11027" s="19"/>
      <c r="E11027" s="19">
        <v>0.3820906052581764</v>
      </c>
      <c r="F11027" s="19"/>
      <c r="G11027" s="19"/>
      <c r="H11027" s="19">
        <v>8.3469113114707671E-2</v>
      </c>
      <c r="I11027" s="19">
        <v>4.1163138960793925E-2</v>
      </c>
      <c r="J11027" s="19"/>
      <c r="K11027" s="19">
        <v>0.1701006976373208</v>
      </c>
      <c r="L11027" s="19"/>
      <c r="M11027" s="19">
        <v>0.29880030604091184</v>
      </c>
      <c r="N11027" s="19"/>
      <c r="O11027" s="19"/>
      <c r="P11027" s="50">
        <v>0.47384319430889466</v>
      </c>
      <c r="R11027" s="9" t="s">
        <v>0</v>
      </c>
    </row>
    <row r="11028" spans="2:18" x14ac:dyDescent="0.2">
      <c r="B11028" s="25">
        <v>10798</v>
      </c>
      <c r="C11028" s="193"/>
      <c r="D11028" s="19">
        <v>0.29890866447192926</v>
      </c>
      <c r="E11028" s="19"/>
      <c r="F11028" s="19">
        <v>0.46571516658068757</v>
      </c>
      <c r="G11028" s="19"/>
      <c r="H11028" s="19">
        <v>0.37709671227650066</v>
      </c>
      <c r="I11028" s="19"/>
      <c r="J11028" s="19">
        <v>0.22856237917636066</v>
      </c>
      <c r="K11028" s="19">
        <v>7.8952869779826143E-2</v>
      </c>
      <c r="L11028" s="19"/>
      <c r="M11028" s="19"/>
      <c r="N11028" s="19">
        <v>0.53456177618814638</v>
      </c>
      <c r="O11028" s="19"/>
      <c r="P11028" s="50">
        <v>0.96375119048051416</v>
      </c>
      <c r="R11028" s="9" t="s">
        <v>0</v>
      </c>
    </row>
    <row r="11029" spans="2:18" x14ac:dyDescent="0.2">
      <c r="B11029" s="25">
        <v>10799</v>
      </c>
      <c r="C11029" s="193">
        <v>0.6351860642377215</v>
      </c>
      <c r="D11029" s="19"/>
      <c r="E11029" s="19">
        <v>0.68791442179379969</v>
      </c>
      <c r="F11029" s="19"/>
      <c r="G11029" s="19">
        <v>1.0136819383036593</v>
      </c>
      <c r="H11029" s="19"/>
      <c r="I11029" s="19">
        <v>0.80567019578761045</v>
      </c>
      <c r="J11029" s="19"/>
      <c r="K11029" s="19">
        <v>0.3491228517684406</v>
      </c>
      <c r="L11029" s="19"/>
      <c r="M11029" s="19">
        <v>0.75697640201675198</v>
      </c>
      <c r="N11029" s="19"/>
      <c r="O11029" s="19">
        <v>0.39972936405393472</v>
      </c>
      <c r="P11029" s="50"/>
      <c r="R11029" s="9" t="s">
        <v>0</v>
      </c>
    </row>
    <row r="11030" spans="2:18" x14ac:dyDescent="0.2">
      <c r="B11030" s="25">
        <v>10800</v>
      </c>
      <c r="C11030" s="193"/>
      <c r="D11030" s="19">
        <v>6.1904953076472098E-2</v>
      </c>
      <c r="E11030" s="19"/>
      <c r="F11030" s="19">
        <v>0.69103645276815762</v>
      </c>
      <c r="G11030" s="19"/>
      <c r="H11030" s="19">
        <v>0.33932987916652341</v>
      </c>
      <c r="I11030" s="19"/>
      <c r="J11030" s="19">
        <v>0.76121557325268696</v>
      </c>
      <c r="K11030" s="19"/>
      <c r="L11030" s="19">
        <v>0.36128591332451038</v>
      </c>
      <c r="M11030" s="19"/>
      <c r="N11030" s="19">
        <v>1.1073512889499291</v>
      </c>
      <c r="O11030" s="19">
        <v>1.0318857955799319E-2</v>
      </c>
      <c r="P11030" s="50"/>
      <c r="R11030" s="9" t="s">
        <v>0</v>
      </c>
    </row>
    <row r="11031" spans="2:18" x14ac:dyDescent="0.2">
      <c r="B11031" s="25">
        <v>10801</v>
      </c>
      <c r="C11031" s="193"/>
      <c r="D11031" s="19">
        <v>0.2378172577565259</v>
      </c>
      <c r="E11031" s="19"/>
      <c r="F11031" s="19">
        <v>1.1289134161843226</v>
      </c>
      <c r="G11031" s="19">
        <v>1.7408278335463774E-2</v>
      </c>
      <c r="H11031" s="19"/>
      <c r="I11031" s="19">
        <v>3.4556559606837005E-2</v>
      </c>
      <c r="J11031" s="19"/>
      <c r="K11031" s="19"/>
      <c r="L11031" s="19">
        <v>0.56975147337169696</v>
      </c>
      <c r="M11031" s="19"/>
      <c r="N11031" s="19">
        <v>1.109899974403411</v>
      </c>
      <c r="O11031" s="19"/>
      <c r="P11031" s="50">
        <v>0.36339781060409909</v>
      </c>
      <c r="R11031" s="9" t="s">
        <v>0</v>
      </c>
    </row>
    <row r="11032" spans="2:18" x14ac:dyDescent="0.2">
      <c r="B11032" s="25">
        <v>10802</v>
      </c>
      <c r="C11032" s="193"/>
      <c r="D11032" s="19">
        <v>0.75664958132675919</v>
      </c>
      <c r="E11032" s="19">
        <v>0.66649282233605389</v>
      </c>
      <c r="F11032" s="19"/>
      <c r="G11032" s="19">
        <v>0.4816828040735725</v>
      </c>
      <c r="H11032" s="19"/>
      <c r="I11032" s="19"/>
      <c r="J11032" s="19">
        <v>0.26627130886732769</v>
      </c>
      <c r="K11032" s="19"/>
      <c r="L11032" s="19">
        <v>0.35815058780191411</v>
      </c>
      <c r="M11032" s="19">
        <v>0.19653189094574122</v>
      </c>
      <c r="N11032" s="19"/>
      <c r="O11032" s="19">
        <v>0.63373196038556801</v>
      </c>
      <c r="P11032" s="50"/>
      <c r="R11032" s="9" t="s">
        <v>0</v>
      </c>
    </row>
    <row r="11033" spans="2:18" x14ac:dyDescent="0.2">
      <c r="B11033" s="25">
        <v>10803</v>
      </c>
      <c r="C11033" s="193">
        <v>0.3169851321804103</v>
      </c>
      <c r="D11033" s="19"/>
      <c r="E11033" s="19"/>
      <c r="F11033" s="19">
        <v>0.34006625370630511</v>
      </c>
      <c r="G11033" s="19"/>
      <c r="H11033" s="19">
        <v>0.34439920112586364</v>
      </c>
      <c r="I11033" s="19"/>
      <c r="J11033" s="19">
        <v>1.3816116214295993</v>
      </c>
      <c r="K11033" s="19"/>
      <c r="L11033" s="19">
        <v>0.17852342563746884</v>
      </c>
      <c r="M11033" s="19"/>
      <c r="N11033" s="19">
        <v>1.5150039896965251E-2</v>
      </c>
      <c r="O11033" s="19">
        <v>0.46998608047610918</v>
      </c>
      <c r="P11033" s="50"/>
      <c r="R11033" s="9" t="s">
        <v>0</v>
      </c>
    </row>
    <row r="11034" spans="2:18" x14ac:dyDescent="0.2">
      <c r="B11034" s="25">
        <v>10804</v>
      </c>
      <c r="C11034" s="193">
        <v>1.4319218580070225</v>
      </c>
      <c r="D11034" s="19"/>
      <c r="E11034" s="19">
        <v>1.1036724902260737</v>
      </c>
      <c r="F11034" s="19"/>
      <c r="G11034" s="19">
        <v>1.5342100985581009</v>
      </c>
      <c r="H11034" s="19"/>
      <c r="I11034" s="19">
        <v>0.90596686048435993</v>
      </c>
      <c r="J11034" s="19"/>
      <c r="K11034" s="19">
        <v>1.7605890793550847</v>
      </c>
      <c r="L11034" s="19"/>
      <c r="M11034" s="19">
        <v>1.0844818219668382</v>
      </c>
      <c r="N11034" s="19"/>
      <c r="O11034" s="19">
        <v>1.8085209657020618</v>
      </c>
      <c r="P11034" s="50"/>
      <c r="R11034" s="9" t="s">
        <v>0</v>
      </c>
    </row>
    <row r="11035" spans="2:18" x14ac:dyDescent="0.2">
      <c r="B11035" s="25">
        <v>10805</v>
      </c>
      <c r="C11035" s="193"/>
      <c r="D11035" s="19">
        <v>1.0754542583970583</v>
      </c>
      <c r="E11035" s="19"/>
      <c r="F11035" s="19">
        <v>0.15258313335138055</v>
      </c>
      <c r="G11035" s="19">
        <v>0.24808713783798034</v>
      </c>
      <c r="H11035" s="19"/>
      <c r="I11035" s="19"/>
      <c r="J11035" s="19">
        <v>0.65218190571803591</v>
      </c>
      <c r="K11035" s="19">
        <v>1.0043831606393583</v>
      </c>
      <c r="L11035" s="19"/>
      <c r="M11035" s="19">
        <v>0.56864486940224213</v>
      </c>
      <c r="N11035" s="19"/>
      <c r="O11035" s="19">
        <v>0.98034111148019609</v>
      </c>
      <c r="P11035" s="50"/>
      <c r="R11035" s="9" t="s">
        <v>0</v>
      </c>
    </row>
    <row r="11036" spans="2:18" x14ac:dyDescent="0.2">
      <c r="B11036" s="25">
        <v>10806</v>
      </c>
      <c r="C11036" s="193">
        <v>0.79334256386902502</v>
      </c>
      <c r="D11036" s="19"/>
      <c r="E11036" s="19">
        <v>1.8593613625781309</v>
      </c>
      <c r="F11036" s="19"/>
      <c r="G11036" s="19">
        <v>1.7270078304242844</v>
      </c>
      <c r="H11036" s="19"/>
      <c r="I11036" s="19">
        <v>1.2382196395503557</v>
      </c>
      <c r="J11036" s="19"/>
      <c r="K11036" s="19">
        <v>1.5204352109401909</v>
      </c>
      <c r="L11036" s="19"/>
      <c r="M11036" s="19">
        <v>0.85178203793283036</v>
      </c>
      <c r="N11036" s="19"/>
      <c r="O11036" s="19">
        <v>0.32105146013154945</v>
      </c>
      <c r="P11036" s="50"/>
      <c r="R11036" s="9" t="s">
        <v>0</v>
      </c>
    </row>
    <row r="11037" spans="2:18" x14ac:dyDescent="0.2">
      <c r="B11037" s="25">
        <v>10807</v>
      </c>
      <c r="C11037" s="193"/>
      <c r="D11037" s="19">
        <v>1.8322639528338636</v>
      </c>
      <c r="E11037" s="19"/>
      <c r="F11037" s="19">
        <v>1.7671571020515717</v>
      </c>
      <c r="G11037" s="19"/>
      <c r="H11037" s="19">
        <v>1.2524738444236676</v>
      </c>
      <c r="I11037" s="19"/>
      <c r="J11037" s="19">
        <v>1.5332514802105024</v>
      </c>
      <c r="K11037" s="19"/>
      <c r="L11037" s="19">
        <v>2.2629547879989342</v>
      </c>
      <c r="M11037" s="19"/>
      <c r="N11037" s="19">
        <v>0.94798495338818423</v>
      </c>
      <c r="O11037" s="19"/>
      <c r="P11037" s="50">
        <v>1.7065196078846567</v>
      </c>
      <c r="R11037" s="9" t="s">
        <v>0</v>
      </c>
    </row>
    <row r="11038" spans="2:18" x14ac:dyDescent="0.2">
      <c r="B11038" s="25">
        <v>10808</v>
      </c>
      <c r="C11038" s="193"/>
      <c r="D11038" s="19">
        <v>0.36020318167046084</v>
      </c>
      <c r="E11038" s="19">
        <v>0.2475176982519364</v>
      </c>
      <c r="F11038" s="19"/>
      <c r="G11038" s="19">
        <v>0.56376796547754116</v>
      </c>
      <c r="H11038" s="19"/>
      <c r="I11038" s="19"/>
      <c r="J11038" s="19">
        <v>0.25572590018177743</v>
      </c>
      <c r="K11038" s="19"/>
      <c r="L11038" s="19">
        <v>0.27847550019063583</v>
      </c>
      <c r="M11038" s="19">
        <v>0.15546948404959235</v>
      </c>
      <c r="N11038" s="19"/>
      <c r="O11038" s="19">
        <v>0.21943644521883465</v>
      </c>
      <c r="P11038" s="50"/>
      <c r="R11038" s="9" t="s">
        <v>0</v>
      </c>
    </row>
    <row r="11039" spans="2:18" x14ac:dyDescent="0.2">
      <c r="B11039" s="25">
        <v>10809</v>
      </c>
      <c r="C11039" s="193"/>
      <c r="D11039" s="19">
        <v>1.4860127557343332</v>
      </c>
      <c r="E11039" s="19"/>
      <c r="F11039" s="19">
        <v>0.87436054311734579</v>
      </c>
      <c r="G11039" s="19"/>
      <c r="H11039" s="19">
        <v>0.17644826639939384</v>
      </c>
      <c r="I11039" s="19"/>
      <c r="J11039" s="19">
        <v>1.439141047852857</v>
      </c>
      <c r="K11039" s="19"/>
      <c r="L11039" s="19">
        <v>0.85626436663203309</v>
      </c>
      <c r="M11039" s="19"/>
      <c r="N11039" s="19">
        <v>0.8620775252714642</v>
      </c>
      <c r="O11039" s="19"/>
      <c r="P11039" s="50">
        <v>1.8223273920553249</v>
      </c>
      <c r="R11039" s="9" t="s">
        <v>0</v>
      </c>
    </row>
    <row r="11040" spans="2:18" x14ac:dyDescent="0.2">
      <c r="B11040" s="25">
        <v>10810</v>
      </c>
      <c r="C11040" s="193"/>
      <c r="D11040" s="19">
        <v>0.62525983566787757</v>
      </c>
      <c r="E11040" s="19"/>
      <c r="F11040" s="19">
        <v>0.69356550271207917</v>
      </c>
      <c r="G11040" s="19"/>
      <c r="H11040" s="19">
        <v>0.54811580140472893</v>
      </c>
      <c r="I11040" s="19"/>
      <c r="J11040" s="19">
        <v>1.7364296105986829</v>
      </c>
      <c r="K11040" s="19"/>
      <c r="L11040" s="19">
        <v>1.9439982071429873</v>
      </c>
      <c r="M11040" s="19"/>
      <c r="N11040" s="19">
        <v>1.7750220186939187</v>
      </c>
      <c r="O11040" s="19"/>
      <c r="P11040" s="50">
        <v>1.4538113613885664</v>
      </c>
      <c r="R11040" s="9" t="s">
        <v>0</v>
      </c>
    </row>
    <row r="11041" spans="2:18" x14ac:dyDescent="0.2">
      <c r="B11041" s="25">
        <v>10811</v>
      </c>
      <c r="C11041" s="193">
        <v>0.53020126542845858</v>
      </c>
      <c r="D11041" s="19"/>
      <c r="E11041" s="19"/>
      <c r="F11041" s="19">
        <v>0.17619482179004736</v>
      </c>
      <c r="G11041" s="19"/>
      <c r="H11041" s="19">
        <v>0.85492591779920846</v>
      </c>
      <c r="I11041" s="19"/>
      <c r="J11041" s="19">
        <v>0.52942442920191168</v>
      </c>
      <c r="K11041" s="19">
        <v>1.4062465587885653</v>
      </c>
      <c r="L11041" s="19"/>
      <c r="M11041" s="19"/>
      <c r="N11041" s="19">
        <v>0.27253805787049434</v>
      </c>
      <c r="O11041" s="19"/>
      <c r="P11041" s="50">
        <v>0.24452852408857798</v>
      </c>
      <c r="R11041" s="9" t="s">
        <v>0</v>
      </c>
    </row>
    <row r="11042" spans="2:18" x14ac:dyDescent="0.2">
      <c r="B11042" s="25">
        <v>10812</v>
      </c>
      <c r="C11042" s="193"/>
      <c r="D11042" s="19">
        <v>0.31428031176136761</v>
      </c>
      <c r="E11042" s="19">
        <v>5.1782517664476634E-2</v>
      </c>
      <c r="F11042" s="19"/>
      <c r="G11042" s="19"/>
      <c r="H11042" s="19">
        <v>0.12576579456160719</v>
      </c>
      <c r="I11042" s="19">
        <v>0.3649324538247925</v>
      </c>
      <c r="J11042" s="19"/>
      <c r="K11042" s="19"/>
      <c r="L11042" s="19">
        <v>0.51155293735273211</v>
      </c>
      <c r="M11042" s="19">
        <v>0.24514861395224294</v>
      </c>
      <c r="N11042" s="19"/>
      <c r="O11042" s="19">
        <v>0.13026137012604344</v>
      </c>
      <c r="P11042" s="50"/>
      <c r="R11042" s="9" t="s">
        <v>0</v>
      </c>
    </row>
    <row r="11043" spans="2:18" x14ac:dyDescent="0.2">
      <c r="B11043" s="25">
        <v>10813</v>
      </c>
      <c r="C11043" s="193"/>
      <c r="D11043" s="19">
        <v>1.6051179173226502</v>
      </c>
      <c r="E11043" s="19"/>
      <c r="F11043" s="19">
        <v>2.4681406639382253</v>
      </c>
      <c r="G11043" s="19"/>
      <c r="H11043" s="19">
        <v>0.7867645209523767</v>
      </c>
      <c r="I11043" s="19"/>
      <c r="J11043" s="19">
        <v>1.7610484667768225</v>
      </c>
      <c r="K11043" s="19"/>
      <c r="L11043" s="19">
        <v>1.1642567198868565</v>
      </c>
      <c r="M11043" s="19"/>
      <c r="N11043" s="19">
        <v>1.6102364306586092</v>
      </c>
      <c r="O11043" s="19"/>
      <c r="P11043" s="50">
        <v>1.8775646663858883</v>
      </c>
      <c r="R11043" s="9" t="s">
        <v>0</v>
      </c>
    </row>
    <row r="11044" spans="2:18" x14ac:dyDescent="0.2">
      <c r="B11044" s="25">
        <v>10814</v>
      </c>
      <c r="C11044" s="193"/>
      <c r="D11044" s="19">
        <v>1.0659251992197463</v>
      </c>
      <c r="E11044" s="19"/>
      <c r="F11044" s="19">
        <v>0.59236112086714987</v>
      </c>
      <c r="G11044" s="19"/>
      <c r="H11044" s="19">
        <v>2.4094054891633272</v>
      </c>
      <c r="I11044" s="19"/>
      <c r="J11044" s="19">
        <v>0.72331110820088129</v>
      </c>
      <c r="K11044" s="19"/>
      <c r="L11044" s="19">
        <v>0.49877344903556325</v>
      </c>
      <c r="M11044" s="19">
        <v>0.19903922766657797</v>
      </c>
      <c r="N11044" s="19"/>
      <c r="O11044" s="19"/>
      <c r="P11044" s="50">
        <v>1.9158233412516767</v>
      </c>
      <c r="R11044" s="9" t="s">
        <v>0</v>
      </c>
    </row>
    <row r="11045" spans="2:18" x14ac:dyDescent="0.2">
      <c r="B11045" s="25">
        <v>10815</v>
      </c>
      <c r="C11045" s="193">
        <v>0.41508657574445912</v>
      </c>
      <c r="D11045" s="19"/>
      <c r="E11045" s="19">
        <v>0.45544752797121801</v>
      </c>
      <c r="F11045" s="19"/>
      <c r="G11045" s="19">
        <v>0.58877102059946196</v>
      </c>
      <c r="H11045" s="19"/>
      <c r="I11045" s="19">
        <v>0.45727194971819657</v>
      </c>
      <c r="J11045" s="19"/>
      <c r="K11045" s="19"/>
      <c r="L11045" s="19">
        <v>5.4362675688397671E-2</v>
      </c>
      <c r="M11045" s="19">
        <v>0.37795657964764329</v>
      </c>
      <c r="N11045" s="19"/>
      <c r="O11045" s="19">
        <v>0.141842757717108</v>
      </c>
      <c r="P11045" s="50"/>
      <c r="R11045" s="9" t="s">
        <v>0</v>
      </c>
    </row>
    <row r="11046" spans="2:18" x14ac:dyDescent="0.2">
      <c r="B11046" s="25">
        <v>10816</v>
      </c>
      <c r="C11046" s="193">
        <v>0.88961636232747521</v>
      </c>
      <c r="D11046" s="19"/>
      <c r="E11046" s="19"/>
      <c r="F11046" s="19">
        <v>0.14744458353684281</v>
      </c>
      <c r="G11046" s="19">
        <v>0.33012620377469659</v>
      </c>
      <c r="H11046" s="19"/>
      <c r="I11046" s="19">
        <v>0.57573357621135768</v>
      </c>
      <c r="J11046" s="19"/>
      <c r="K11046" s="19">
        <v>1.2306279245133631</v>
      </c>
      <c r="L11046" s="19"/>
      <c r="M11046" s="19">
        <v>0.78221778643267792</v>
      </c>
      <c r="N11046" s="19"/>
      <c r="O11046" s="19">
        <v>0.15869707164526339</v>
      </c>
      <c r="P11046" s="50"/>
      <c r="R11046" s="9" t="s">
        <v>0</v>
      </c>
    </row>
    <row r="11047" spans="2:18" x14ac:dyDescent="0.2">
      <c r="B11047" s="25">
        <v>10817</v>
      </c>
      <c r="C11047" s="193">
        <v>0.27847757359849035</v>
      </c>
      <c r="D11047" s="19"/>
      <c r="E11047" s="19">
        <v>0.51103437370979832</v>
      </c>
      <c r="F11047" s="19"/>
      <c r="G11047" s="19">
        <v>0.69308574384214938</v>
      </c>
      <c r="H11047" s="19"/>
      <c r="I11047" s="19">
        <v>0.96267632194830755</v>
      </c>
      <c r="J11047" s="19"/>
      <c r="K11047" s="19">
        <v>0.62391185244439129</v>
      </c>
      <c r="L11047" s="19"/>
      <c r="M11047" s="19">
        <v>0.10949386669783449</v>
      </c>
      <c r="N11047" s="19"/>
      <c r="O11047" s="19">
        <v>0.39538604911873865</v>
      </c>
      <c r="P11047" s="50"/>
      <c r="R11047" s="9" t="s">
        <v>0</v>
      </c>
    </row>
    <row r="11048" spans="2:18" x14ac:dyDescent="0.2">
      <c r="B11048" s="25">
        <v>10818</v>
      </c>
      <c r="C11048" s="193">
        <v>1.3334209393739975</v>
      </c>
      <c r="D11048" s="19"/>
      <c r="E11048" s="19">
        <v>1.7990053805445867</v>
      </c>
      <c r="F11048" s="19"/>
      <c r="G11048" s="19">
        <v>0.66492453243726435</v>
      </c>
      <c r="H11048" s="19"/>
      <c r="I11048" s="19">
        <v>1.2037264282250628</v>
      </c>
      <c r="J11048" s="19"/>
      <c r="K11048" s="19">
        <v>2.0290489927218878</v>
      </c>
      <c r="L11048" s="19"/>
      <c r="M11048" s="19">
        <v>0.34897229605646402</v>
      </c>
      <c r="N11048" s="19"/>
      <c r="O11048" s="19">
        <v>0.90600407604915145</v>
      </c>
      <c r="P11048" s="50"/>
      <c r="R11048" s="9" t="s">
        <v>0</v>
      </c>
    </row>
    <row r="11049" spans="2:18" x14ac:dyDescent="0.2">
      <c r="B11049" s="25">
        <v>10819</v>
      </c>
      <c r="C11049" s="193"/>
      <c r="D11049" s="19">
        <v>0.58735547202530769</v>
      </c>
      <c r="E11049" s="19"/>
      <c r="F11049" s="19">
        <v>0.94128047443605889</v>
      </c>
      <c r="G11049" s="19"/>
      <c r="H11049" s="19">
        <v>1.0035672891686791</v>
      </c>
      <c r="I11049" s="19"/>
      <c r="J11049" s="19">
        <v>3.9549329234178573E-3</v>
      </c>
      <c r="K11049" s="19">
        <v>2.6382138429074612E-2</v>
      </c>
      <c r="L11049" s="19"/>
      <c r="M11049" s="19"/>
      <c r="N11049" s="19">
        <v>1.2369354542222182</v>
      </c>
      <c r="O11049" s="19"/>
      <c r="P11049" s="50">
        <v>0.75012199977656624</v>
      </c>
      <c r="R11049" s="9" t="s">
        <v>0</v>
      </c>
    </row>
    <row r="11050" spans="2:18" x14ac:dyDescent="0.2">
      <c r="B11050" s="25">
        <v>10820</v>
      </c>
      <c r="C11050" s="193"/>
      <c r="D11050" s="19">
        <v>3.1365363793632484</v>
      </c>
      <c r="E11050" s="19"/>
      <c r="F11050" s="19">
        <v>1.4260055975985131</v>
      </c>
      <c r="G11050" s="19"/>
      <c r="H11050" s="19">
        <v>1.4836635437454615</v>
      </c>
      <c r="I11050" s="19"/>
      <c r="J11050" s="19">
        <v>1.4330456909109313</v>
      </c>
      <c r="K11050" s="19"/>
      <c r="L11050" s="19">
        <v>2.1018577071328508</v>
      </c>
      <c r="M11050" s="19"/>
      <c r="N11050" s="19">
        <v>2.4767758873690373</v>
      </c>
      <c r="O11050" s="19"/>
      <c r="P11050" s="50">
        <v>2.0988294586978742</v>
      </c>
      <c r="R11050" s="9" t="s">
        <v>0</v>
      </c>
    </row>
    <row r="11051" spans="2:18" x14ac:dyDescent="0.2">
      <c r="B11051" s="25">
        <v>10821</v>
      </c>
      <c r="C11051" s="193"/>
      <c r="D11051" s="19">
        <v>0.18002972326863104</v>
      </c>
      <c r="E11051" s="19"/>
      <c r="F11051" s="19">
        <v>0.90436516804336275</v>
      </c>
      <c r="G11051" s="19"/>
      <c r="H11051" s="19">
        <v>0.8451778044814463</v>
      </c>
      <c r="I11051" s="19"/>
      <c r="J11051" s="19">
        <v>1.0978531129866511</v>
      </c>
      <c r="K11051" s="19"/>
      <c r="L11051" s="19">
        <v>0.99270026191115301</v>
      </c>
      <c r="M11051" s="19"/>
      <c r="N11051" s="19">
        <v>1.0848976924849394</v>
      </c>
      <c r="O11051" s="19"/>
      <c r="P11051" s="50">
        <v>1.4899120065140561</v>
      </c>
      <c r="R11051" s="9" t="s">
        <v>0</v>
      </c>
    </row>
    <row r="11052" spans="2:18" x14ac:dyDescent="0.2">
      <c r="B11052" s="25">
        <v>10822</v>
      </c>
      <c r="C11052" s="193"/>
      <c r="D11052" s="19">
        <v>0.15240086754598048</v>
      </c>
      <c r="E11052" s="19"/>
      <c r="F11052" s="19">
        <v>0.40602228020601211</v>
      </c>
      <c r="G11052" s="19"/>
      <c r="H11052" s="19">
        <v>0.17343381615695894</v>
      </c>
      <c r="I11052" s="19"/>
      <c r="J11052" s="19">
        <v>0.67276086061116047</v>
      </c>
      <c r="K11052" s="19"/>
      <c r="L11052" s="19">
        <v>0.53266646171167065</v>
      </c>
      <c r="M11052" s="19">
        <v>0.17942201141585462</v>
      </c>
      <c r="N11052" s="19"/>
      <c r="O11052" s="19"/>
      <c r="P11052" s="50">
        <v>3.7938469580987851E-2</v>
      </c>
      <c r="R11052" s="9" t="s">
        <v>0</v>
      </c>
    </row>
    <row r="11053" spans="2:18" x14ac:dyDescent="0.2">
      <c r="B11053" s="25">
        <v>10823</v>
      </c>
      <c r="C11053" s="193">
        <v>2.2459100650212322</v>
      </c>
      <c r="D11053" s="19"/>
      <c r="E11053" s="19">
        <v>0.33478766447516134</v>
      </c>
      <c r="F11053" s="19"/>
      <c r="G11053" s="19">
        <v>0.99248253252017049</v>
      </c>
      <c r="H11053" s="19"/>
      <c r="I11053" s="19"/>
      <c r="J11053" s="19">
        <v>0.39439002136951101</v>
      </c>
      <c r="K11053" s="19">
        <v>0.75180099822819135</v>
      </c>
      <c r="L11053" s="19"/>
      <c r="M11053" s="19">
        <v>0.24962728006527529</v>
      </c>
      <c r="N11053" s="19"/>
      <c r="O11053" s="19">
        <v>0.87073871472586006</v>
      </c>
      <c r="P11053" s="50"/>
      <c r="R11053" s="9" t="s">
        <v>0</v>
      </c>
    </row>
    <row r="11054" spans="2:18" x14ac:dyDescent="0.2">
      <c r="B11054" s="25">
        <v>10824</v>
      </c>
      <c r="C11054" s="193"/>
      <c r="D11054" s="19">
        <v>1.8471578992363529</v>
      </c>
      <c r="E11054" s="19"/>
      <c r="F11054" s="19">
        <v>1.3901080344847365</v>
      </c>
      <c r="G11054" s="19"/>
      <c r="H11054" s="19">
        <v>1.5162298327475838</v>
      </c>
      <c r="I11054" s="19"/>
      <c r="J11054" s="19">
        <v>0.74493447967614779</v>
      </c>
      <c r="K11054" s="19"/>
      <c r="L11054" s="19">
        <v>1.3303433270119573</v>
      </c>
      <c r="M11054" s="19"/>
      <c r="N11054" s="19">
        <v>0.7694041738834716</v>
      </c>
      <c r="O11054" s="19"/>
      <c r="P11054" s="50">
        <v>1.8511963836349337</v>
      </c>
      <c r="R11054" s="9" t="s">
        <v>0</v>
      </c>
    </row>
    <row r="11055" spans="2:18" x14ac:dyDescent="0.2">
      <c r="B11055" s="25">
        <v>10825</v>
      </c>
      <c r="C11055" s="193"/>
      <c r="D11055" s="19">
        <v>1.5538683369706472</v>
      </c>
      <c r="E11055" s="19"/>
      <c r="F11055" s="19">
        <v>0.70516015910044427</v>
      </c>
      <c r="G11055" s="19"/>
      <c r="H11055" s="19">
        <v>1.3133527646711516</v>
      </c>
      <c r="I11055" s="19"/>
      <c r="J11055" s="19">
        <v>1.4519813193340168</v>
      </c>
      <c r="K11055" s="19"/>
      <c r="L11055" s="19">
        <v>1.4174502032376903</v>
      </c>
      <c r="M11055" s="19"/>
      <c r="N11055" s="19">
        <v>1.6009258234192569</v>
      </c>
      <c r="O11055" s="19"/>
      <c r="P11055" s="50">
        <v>1.7914487391366252</v>
      </c>
      <c r="R11055" s="9" t="s">
        <v>0</v>
      </c>
    </row>
    <row r="11056" spans="2:18" x14ac:dyDescent="0.2">
      <c r="B11056" s="25">
        <v>10826</v>
      </c>
      <c r="C11056" s="193">
        <v>0.10207931419875144</v>
      </c>
      <c r="D11056" s="19"/>
      <c r="E11056" s="19">
        <v>0.60353008581945122</v>
      </c>
      <c r="F11056" s="19"/>
      <c r="G11056" s="19">
        <v>7.5186337630871958E-2</v>
      </c>
      <c r="H11056" s="19"/>
      <c r="I11056" s="19">
        <v>0.64739953027752339</v>
      </c>
      <c r="J11056" s="19"/>
      <c r="K11056" s="19">
        <v>0.19894055536775088</v>
      </c>
      <c r="L11056" s="19"/>
      <c r="M11056" s="19"/>
      <c r="N11056" s="19">
        <v>0.51606325769444128</v>
      </c>
      <c r="O11056" s="19"/>
      <c r="P11056" s="50">
        <v>0.33732445175111292</v>
      </c>
      <c r="R11056" s="9" t="s">
        <v>0</v>
      </c>
    </row>
    <row r="11057" spans="2:18" x14ac:dyDescent="0.2">
      <c r="B11057" s="25">
        <v>10827</v>
      </c>
      <c r="C11057" s="193">
        <v>0.33644559829893922</v>
      </c>
      <c r="D11057" s="19"/>
      <c r="E11057" s="19"/>
      <c r="F11057" s="19">
        <v>9.7930984318137598E-2</v>
      </c>
      <c r="G11057" s="19"/>
      <c r="H11057" s="19">
        <v>0.24090572106307348</v>
      </c>
      <c r="I11057" s="19"/>
      <c r="J11057" s="19">
        <v>0.93421609845077447</v>
      </c>
      <c r="K11057" s="19"/>
      <c r="L11057" s="19">
        <v>0.45621339710610737</v>
      </c>
      <c r="M11057" s="19"/>
      <c r="N11057" s="19">
        <v>1.148116431141545</v>
      </c>
      <c r="O11057" s="19"/>
      <c r="P11057" s="50">
        <v>0.22931252048665765</v>
      </c>
      <c r="R11057" s="9" t="s">
        <v>0</v>
      </c>
    </row>
    <row r="11058" spans="2:18" x14ac:dyDescent="0.2">
      <c r="B11058" s="25">
        <v>10828</v>
      </c>
      <c r="C11058" s="193">
        <v>0.79568545224033094</v>
      </c>
      <c r="D11058" s="19"/>
      <c r="E11058" s="19"/>
      <c r="F11058" s="19">
        <v>0.38625899658774993</v>
      </c>
      <c r="G11058" s="19"/>
      <c r="H11058" s="19">
        <v>0.83133125202918801</v>
      </c>
      <c r="I11058" s="19">
        <v>1.0423559517905343</v>
      </c>
      <c r="J11058" s="19"/>
      <c r="K11058" s="19">
        <v>0.79029588794334404</v>
      </c>
      <c r="L11058" s="19"/>
      <c r="M11058" s="19"/>
      <c r="N11058" s="19">
        <v>0.71086474521488474</v>
      </c>
      <c r="O11058" s="19">
        <v>1.0818213600135347</v>
      </c>
      <c r="P11058" s="50"/>
      <c r="R11058" s="9" t="s">
        <v>0</v>
      </c>
    </row>
    <row r="11059" spans="2:18" x14ac:dyDescent="0.2">
      <c r="B11059" s="25">
        <v>10829</v>
      </c>
      <c r="C11059" s="193">
        <v>0.95588437371053747</v>
      </c>
      <c r="D11059" s="19"/>
      <c r="E11059" s="19">
        <v>0.2865669918617178</v>
      </c>
      <c r="F11059" s="19"/>
      <c r="G11059" s="19">
        <v>0.21151648640944182</v>
      </c>
      <c r="H11059" s="19"/>
      <c r="I11059" s="19">
        <v>8.5277065462941309E-2</v>
      </c>
      <c r="J11059" s="19"/>
      <c r="K11059" s="19"/>
      <c r="L11059" s="19">
        <v>0.41147534565187766</v>
      </c>
      <c r="M11059" s="19"/>
      <c r="N11059" s="19">
        <v>1.0824811635874902</v>
      </c>
      <c r="O11059" s="19">
        <v>0.49480880560520196</v>
      </c>
      <c r="P11059" s="50"/>
      <c r="R11059" s="9" t="s">
        <v>0</v>
      </c>
    </row>
    <row r="11060" spans="2:18" x14ac:dyDescent="0.2">
      <c r="B11060" s="25">
        <v>10830</v>
      </c>
      <c r="C11060" s="193">
        <v>0.59568822592345005</v>
      </c>
      <c r="D11060" s="19"/>
      <c r="E11060" s="19">
        <v>1.0882719937374639E-3</v>
      </c>
      <c r="F11060" s="19"/>
      <c r="G11060" s="19">
        <v>0.83666794999858296</v>
      </c>
      <c r="H11060" s="19"/>
      <c r="I11060" s="19"/>
      <c r="J11060" s="19">
        <v>0.47729164500212468</v>
      </c>
      <c r="K11060" s="19">
        <v>0.32268853113647722</v>
      </c>
      <c r="L11060" s="19"/>
      <c r="M11060" s="19">
        <v>0.21920530781173003</v>
      </c>
      <c r="N11060" s="19"/>
      <c r="O11060" s="19"/>
      <c r="P11060" s="50">
        <v>0.71587243993113681</v>
      </c>
      <c r="R11060" s="9" t="s">
        <v>0</v>
      </c>
    </row>
    <row r="11061" spans="2:18" x14ac:dyDescent="0.2">
      <c r="B11061" s="25">
        <v>10831</v>
      </c>
      <c r="C11061" s="193">
        <v>1.1409490436093046</v>
      </c>
      <c r="D11061" s="19"/>
      <c r="E11061" s="19">
        <v>1.6183828604125183</v>
      </c>
      <c r="F11061" s="19"/>
      <c r="G11061" s="19">
        <v>2.4151036123673508</v>
      </c>
      <c r="H11061" s="19"/>
      <c r="I11061" s="19">
        <v>2.069579536313888</v>
      </c>
      <c r="J11061" s="19"/>
      <c r="K11061" s="19">
        <v>2.0268412914817184</v>
      </c>
      <c r="L11061" s="19"/>
      <c r="M11061" s="19">
        <v>1.5103634532259065</v>
      </c>
      <c r="N11061" s="19"/>
      <c r="O11061" s="19">
        <v>1.4080793354754899</v>
      </c>
      <c r="P11061" s="50"/>
      <c r="R11061" s="9" t="s">
        <v>0</v>
      </c>
    </row>
    <row r="11062" spans="2:18" x14ac:dyDescent="0.2">
      <c r="B11062" s="25">
        <v>10832</v>
      </c>
      <c r="C11062" s="193">
        <v>0.12251617754541465</v>
      </c>
      <c r="D11062" s="19"/>
      <c r="E11062" s="19">
        <v>0.50929212323807205</v>
      </c>
      <c r="F11062" s="19"/>
      <c r="G11062" s="19">
        <v>0.98178311430484866</v>
      </c>
      <c r="H11062" s="19"/>
      <c r="I11062" s="19"/>
      <c r="J11062" s="19">
        <v>0.19489637687236597</v>
      </c>
      <c r="K11062" s="19">
        <v>0.4321364865454857</v>
      </c>
      <c r="L11062" s="19"/>
      <c r="M11062" s="19">
        <v>0.57180221115534235</v>
      </c>
      <c r="N11062" s="19"/>
      <c r="O11062" s="19">
        <v>1.0412855806386319</v>
      </c>
      <c r="P11062" s="50"/>
      <c r="R11062" s="9" t="s">
        <v>0</v>
      </c>
    </row>
    <row r="11063" spans="2:18" x14ac:dyDescent="0.2">
      <c r="B11063" s="25">
        <v>10833</v>
      </c>
      <c r="C11063" s="193">
        <v>0.18626236428413234</v>
      </c>
      <c r="D11063" s="19"/>
      <c r="E11063" s="19"/>
      <c r="F11063" s="19">
        <v>1.0648978782708336</v>
      </c>
      <c r="G11063" s="19"/>
      <c r="H11063" s="19">
        <v>1.515684706639272</v>
      </c>
      <c r="I11063" s="19"/>
      <c r="J11063" s="19">
        <v>1.5154186774421374</v>
      </c>
      <c r="K11063" s="19"/>
      <c r="L11063" s="19">
        <v>0.61143513218050916</v>
      </c>
      <c r="M11063" s="19"/>
      <c r="N11063" s="19">
        <v>0.50225536071888455</v>
      </c>
      <c r="O11063" s="19"/>
      <c r="P11063" s="50">
        <v>1.438483103833651</v>
      </c>
      <c r="R11063" s="9" t="s">
        <v>0</v>
      </c>
    </row>
    <row r="11064" spans="2:18" x14ac:dyDescent="0.2">
      <c r="B11064" s="25">
        <v>10834</v>
      </c>
      <c r="C11064" s="193"/>
      <c r="D11064" s="19">
        <v>2.7707446225690506</v>
      </c>
      <c r="E11064" s="19"/>
      <c r="F11064" s="19">
        <v>3.1268616738753781</v>
      </c>
      <c r="G11064" s="19"/>
      <c r="H11064" s="19">
        <v>2.4844964235221956</v>
      </c>
      <c r="I11064" s="19"/>
      <c r="J11064" s="19">
        <v>2.9466425565685328</v>
      </c>
      <c r="K11064" s="19"/>
      <c r="L11064" s="19">
        <v>3.3304443903943257</v>
      </c>
      <c r="M11064" s="19"/>
      <c r="N11064" s="19">
        <v>3.1919316017567478</v>
      </c>
      <c r="O11064" s="19"/>
      <c r="P11064" s="50">
        <v>3.0604039321396708</v>
      </c>
      <c r="R11064" s="9" t="s">
        <v>0</v>
      </c>
    </row>
    <row r="11065" spans="2:18" x14ac:dyDescent="0.2">
      <c r="B11065" s="25">
        <v>10835</v>
      </c>
      <c r="C11065" s="193"/>
      <c r="D11065" s="19">
        <v>8.0497545291894304E-2</v>
      </c>
      <c r="E11065" s="19">
        <v>0.42560981112408675</v>
      </c>
      <c r="F11065" s="19"/>
      <c r="G11065" s="19">
        <v>0.79018992435176172</v>
      </c>
      <c r="H11065" s="19"/>
      <c r="I11065" s="19"/>
      <c r="J11065" s="19">
        <v>6.003454497066564E-2</v>
      </c>
      <c r="K11065" s="19"/>
      <c r="L11065" s="19">
        <v>0.15425626035702736</v>
      </c>
      <c r="M11065" s="19">
        <v>0.97007559986312009</v>
      </c>
      <c r="N11065" s="19"/>
      <c r="O11065" s="19"/>
      <c r="P11065" s="50">
        <v>0.43952855191353368</v>
      </c>
      <c r="R11065" s="9" t="s">
        <v>0</v>
      </c>
    </row>
    <row r="11066" spans="2:18" x14ac:dyDescent="0.2">
      <c r="B11066" s="25">
        <v>10836</v>
      </c>
      <c r="C11066" s="193"/>
      <c r="D11066" s="19">
        <v>0.11991715869271552</v>
      </c>
      <c r="E11066" s="19"/>
      <c r="F11066" s="19">
        <v>0.10470348794977069</v>
      </c>
      <c r="G11066" s="19"/>
      <c r="H11066" s="19">
        <v>0.42399322341082929</v>
      </c>
      <c r="I11066" s="19"/>
      <c r="J11066" s="19">
        <v>0.66131251323511109</v>
      </c>
      <c r="K11066" s="19"/>
      <c r="L11066" s="19">
        <v>1.2974857101222328</v>
      </c>
      <c r="M11066" s="19"/>
      <c r="N11066" s="19">
        <v>0.42200651472194484</v>
      </c>
      <c r="O11066" s="19"/>
      <c r="P11066" s="50">
        <v>0.34004722369347756</v>
      </c>
      <c r="R11066" s="9" t="s">
        <v>0</v>
      </c>
    </row>
    <row r="11067" spans="2:18" x14ac:dyDescent="0.2">
      <c r="B11067" s="25">
        <v>10837</v>
      </c>
      <c r="C11067" s="193"/>
      <c r="D11067" s="19">
        <v>2.2057426772871214</v>
      </c>
      <c r="E11067" s="19"/>
      <c r="F11067" s="19">
        <v>0.62531602642167738</v>
      </c>
      <c r="G11067" s="19"/>
      <c r="H11067" s="19">
        <v>1.6024638625343754</v>
      </c>
      <c r="I11067" s="19"/>
      <c r="J11067" s="19">
        <v>1.1812913145682753</v>
      </c>
      <c r="K11067" s="19"/>
      <c r="L11067" s="19">
        <v>1.49405265449131</v>
      </c>
      <c r="M11067" s="19"/>
      <c r="N11067" s="19">
        <v>1.4129819389942719</v>
      </c>
      <c r="O11067" s="19"/>
      <c r="P11067" s="50">
        <v>0.87368606764136436</v>
      </c>
      <c r="R11067" s="9" t="s">
        <v>0</v>
      </c>
    </row>
    <row r="11068" spans="2:18" x14ac:dyDescent="0.2">
      <c r="B11068" s="25">
        <v>10838</v>
      </c>
      <c r="C11068" s="193">
        <v>0.97264882902727823</v>
      </c>
      <c r="D11068" s="19"/>
      <c r="E11068" s="19">
        <v>0.5112741036046613</v>
      </c>
      <c r="F11068" s="19"/>
      <c r="G11068" s="19">
        <v>0.14435138751928248</v>
      </c>
      <c r="H11068" s="19"/>
      <c r="I11068" s="19"/>
      <c r="J11068" s="19">
        <v>8.4818075955024649E-2</v>
      </c>
      <c r="K11068" s="19"/>
      <c r="L11068" s="19">
        <v>0.32098746943183948</v>
      </c>
      <c r="M11068" s="19">
        <v>0.12910077113065593</v>
      </c>
      <c r="N11068" s="19"/>
      <c r="O11068" s="19">
        <v>0.50118601922908235</v>
      </c>
      <c r="P11068" s="50"/>
      <c r="R11068" s="9" t="s">
        <v>0</v>
      </c>
    </row>
    <row r="11069" spans="2:18" x14ac:dyDescent="0.2">
      <c r="B11069" s="25">
        <v>10839</v>
      </c>
      <c r="C11069" s="193"/>
      <c r="D11069" s="19">
        <v>0.5845244003076665</v>
      </c>
      <c r="E11069" s="19">
        <v>0.72152451490762703</v>
      </c>
      <c r="F11069" s="19"/>
      <c r="G11069" s="19"/>
      <c r="H11069" s="19">
        <v>0.21108179635640148</v>
      </c>
      <c r="I11069" s="19">
        <v>0.21315239611159173</v>
      </c>
      <c r="J11069" s="19"/>
      <c r="K11069" s="19"/>
      <c r="L11069" s="19">
        <v>0.4676172633335679</v>
      </c>
      <c r="M11069" s="19"/>
      <c r="N11069" s="19">
        <v>0.24633803222868222</v>
      </c>
      <c r="O11069" s="19">
        <v>0.18866212062977214</v>
      </c>
      <c r="P11069" s="50"/>
      <c r="R11069" s="9" t="s">
        <v>0</v>
      </c>
    </row>
    <row r="11070" spans="2:18" x14ac:dyDescent="0.2">
      <c r="B11070" s="25">
        <v>10840</v>
      </c>
      <c r="C11070" s="193"/>
      <c r="D11070" s="19">
        <v>0.32739733662003473</v>
      </c>
      <c r="E11070" s="19">
        <v>0.53585170438173524</v>
      </c>
      <c r="F11070" s="19"/>
      <c r="G11070" s="19">
        <v>0.76444920453239429</v>
      </c>
      <c r="H11070" s="19"/>
      <c r="I11070" s="19"/>
      <c r="J11070" s="19">
        <v>0.25883430232657706</v>
      </c>
      <c r="K11070" s="19"/>
      <c r="L11070" s="19">
        <v>0.16360751003047477</v>
      </c>
      <c r="M11070" s="19"/>
      <c r="N11070" s="19">
        <v>0.79956916558096192</v>
      </c>
      <c r="O11070" s="19"/>
      <c r="P11070" s="50">
        <v>0.83057843536925235</v>
      </c>
      <c r="R11070" s="9" t="s">
        <v>0</v>
      </c>
    </row>
    <row r="11071" spans="2:18" x14ac:dyDescent="0.2">
      <c r="B11071" s="25">
        <v>10841</v>
      </c>
      <c r="C11071" s="193">
        <v>0.1885171101715202</v>
      </c>
      <c r="D11071" s="19"/>
      <c r="E11071" s="19"/>
      <c r="F11071" s="19">
        <v>0.58628559467975772</v>
      </c>
      <c r="G11071" s="19">
        <v>7.1825580363094291E-2</v>
      </c>
      <c r="H11071" s="19"/>
      <c r="I11071" s="19">
        <v>0.61293386262302363</v>
      </c>
      <c r="J11071" s="19"/>
      <c r="K11071" s="19">
        <v>7.3017434822293781E-2</v>
      </c>
      <c r="L11071" s="19"/>
      <c r="M11071" s="19">
        <v>0.18525028541157895</v>
      </c>
      <c r="N11071" s="19"/>
      <c r="O11071" s="19"/>
      <c r="P11071" s="50">
        <v>0.17819492033991113</v>
      </c>
      <c r="R11071" s="9" t="s">
        <v>0</v>
      </c>
    </row>
    <row r="11072" spans="2:18" x14ac:dyDescent="0.2">
      <c r="B11072" s="25">
        <v>10842</v>
      </c>
      <c r="C11072" s="193">
        <v>7.6288723532248234E-2</v>
      </c>
      <c r="D11072" s="19"/>
      <c r="E11072" s="19">
        <v>1.3021059563035848</v>
      </c>
      <c r="F11072" s="19"/>
      <c r="G11072" s="19">
        <v>0.97686898091568408</v>
      </c>
      <c r="H11072" s="19"/>
      <c r="I11072" s="19">
        <v>1.0281035560005938</v>
      </c>
      <c r="J11072" s="19"/>
      <c r="K11072" s="19">
        <v>1.4968521849952678</v>
      </c>
      <c r="L11072" s="19"/>
      <c r="M11072" s="19">
        <v>0.61421081977449477</v>
      </c>
      <c r="N11072" s="19"/>
      <c r="O11072" s="19">
        <v>0.47594425739559731</v>
      </c>
      <c r="P11072" s="50"/>
      <c r="R11072" s="9" t="s">
        <v>0</v>
      </c>
    </row>
    <row r="11073" spans="2:18" x14ac:dyDescent="0.2">
      <c r="B11073" s="25">
        <v>10843</v>
      </c>
      <c r="C11073" s="193">
        <v>0.7783964998158881</v>
      </c>
      <c r="D11073" s="19"/>
      <c r="E11073" s="19"/>
      <c r="F11073" s="19">
        <v>0.48994679706257183</v>
      </c>
      <c r="G11073" s="19">
        <v>0.94008925658065134</v>
      </c>
      <c r="H11073" s="19"/>
      <c r="I11073" s="19">
        <v>0.50192784024174353</v>
      </c>
      <c r="J11073" s="19"/>
      <c r="K11073" s="19">
        <v>0.46044662275805492</v>
      </c>
      <c r="L11073" s="19"/>
      <c r="M11073" s="19">
        <v>0.46785529624847222</v>
      </c>
      <c r="N11073" s="19"/>
      <c r="O11073" s="19">
        <v>8.8331443097837387E-2</v>
      </c>
      <c r="P11073" s="50"/>
      <c r="R11073" s="9" t="s">
        <v>0</v>
      </c>
    </row>
    <row r="11074" spans="2:18" x14ac:dyDescent="0.2">
      <c r="B11074" s="25">
        <v>10844</v>
      </c>
      <c r="C11074" s="193">
        <v>7.8840276223122882E-2</v>
      </c>
      <c r="D11074" s="19"/>
      <c r="E11074" s="19">
        <v>0.4167549323412853</v>
      </c>
      <c r="F11074" s="19"/>
      <c r="G11074" s="19">
        <v>0.8225084785589899</v>
      </c>
      <c r="H11074" s="19"/>
      <c r="I11074" s="19">
        <v>0.58536845969424467</v>
      </c>
      <c r="J11074" s="19"/>
      <c r="K11074" s="19">
        <v>0.87133522377766082</v>
      </c>
      <c r="L11074" s="19"/>
      <c r="M11074" s="19">
        <v>0.42200988419350349</v>
      </c>
      <c r="N11074" s="19"/>
      <c r="O11074" s="19"/>
      <c r="P11074" s="50">
        <v>0.30606986488328963</v>
      </c>
      <c r="R11074" s="9" t="s">
        <v>0</v>
      </c>
    </row>
    <row r="11075" spans="2:18" x14ac:dyDescent="0.2">
      <c r="B11075" s="25">
        <v>10845</v>
      </c>
      <c r="C11075" s="193">
        <v>2.4194172106396472</v>
      </c>
      <c r="D11075" s="19"/>
      <c r="E11075" s="19">
        <v>2.8464258064055152</v>
      </c>
      <c r="F11075" s="19"/>
      <c r="G11075" s="19">
        <v>2.717104799848574</v>
      </c>
      <c r="H11075" s="19"/>
      <c r="I11075" s="19">
        <v>2.591191556751709</v>
      </c>
      <c r="J11075" s="19"/>
      <c r="K11075" s="19">
        <v>3.335549689839544</v>
      </c>
      <c r="L11075" s="19"/>
      <c r="M11075" s="19">
        <v>3.0911615666581249</v>
      </c>
      <c r="N11075" s="19"/>
      <c r="O11075" s="19">
        <v>2.6901793096743938</v>
      </c>
      <c r="P11075" s="50"/>
      <c r="R11075" s="9" t="s">
        <v>0</v>
      </c>
    </row>
    <row r="11076" spans="2:18" x14ac:dyDescent="0.2">
      <c r="B11076" s="25">
        <v>10846</v>
      </c>
      <c r="C11076" s="193">
        <v>0.78642009718148365</v>
      </c>
      <c r="D11076" s="19"/>
      <c r="E11076" s="19">
        <v>0.44488247037423567</v>
      </c>
      <c r="F11076" s="19"/>
      <c r="G11076" s="19"/>
      <c r="H11076" s="19">
        <v>0.31369437491268043</v>
      </c>
      <c r="I11076" s="19"/>
      <c r="J11076" s="19">
        <v>0.38431567816860884</v>
      </c>
      <c r="K11076" s="19">
        <v>0.10589496592579753</v>
      </c>
      <c r="L11076" s="19"/>
      <c r="M11076" s="19">
        <v>0.61157258688051763</v>
      </c>
      <c r="N11076" s="19"/>
      <c r="O11076" s="19">
        <v>0.27455110042510211</v>
      </c>
      <c r="P11076" s="50"/>
      <c r="R11076" s="9" t="s">
        <v>0</v>
      </c>
    </row>
    <row r="11077" spans="2:18" x14ac:dyDescent="0.2">
      <c r="B11077" s="25">
        <v>10847</v>
      </c>
      <c r="C11077" s="193"/>
      <c r="D11077" s="19">
        <v>1.0283251479040066E-2</v>
      </c>
      <c r="E11077" s="19">
        <v>0.8556832597783155</v>
      </c>
      <c r="F11077" s="19"/>
      <c r="G11077" s="19">
        <v>0.52992973605367344</v>
      </c>
      <c r="H11077" s="19"/>
      <c r="I11077" s="19">
        <v>0.38349585087912974</v>
      </c>
      <c r="J11077" s="19"/>
      <c r="K11077" s="19">
        <v>1.5666614229687563</v>
      </c>
      <c r="L11077" s="19"/>
      <c r="M11077" s="19">
        <v>1.6549773920609006</v>
      </c>
      <c r="N11077" s="19"/>
      <c r="O11077" s="19">
        <v>1.7515077359961413</v>
      </c>
      <c r="P11077" s="50"/>
      <c r="R11077" s="9" t="s">
        <v>0</v>
      </c>
    </row>
    <row r="11078" spans="2:18" x14ac:dyDescent="0.2">
      <c r="B11078" s="25">
        <v>10848</v>
      </c>
      <c r="C11078" s="193">
        <v>8.3714569292909647E-3</v>
      </c>
      <c r="D11078" s="19"/>
      <c r="E11078" s="19">
        <v>1.942915990332628E-2</v>
      </c>
      <c r="F11078" s="19"/>
      <c r="G11078" s="19">
        <v>0.40890651533783212</v>
      </c>
      <c r="H11078" s="19"/>
      <c r="I11078" s="19"/>
      <c r="J11078" s="19">
        <v>0.28323489940439189</v>
      </c>
      <c r="K11078" s="19">
        <v>2.6463656657617074E-2</v>
      </c>
      <c r="L11078" s="19"/>
      <c r="M11078" s="19"/>
      <c r="N11078" s="19">
        <v>4.8949114938751585E-2</v>
      </c>
      <c r="O11078" s="19"/>
      <c r="P11078" s="50">
        <v>8.0607905060436413E-2</v>
      </c>
      <c r="R11078" s="9" t="s">
        <v>0</v>
      </c>
    </row>
    <row r="11079" spans="2:18" x14ac:dyDescent="0.2">
      <c r="B11079" s="25">
        <v>10849</v>
      </c>
      <c r="C11079" s="193"/>
      <c r="D11079" s="19">
        <v>0.78263657021159128</v>
      </c>
      <c r="E11079" s="19"/>
      <c r="F11079" s="19">
        <v>0.27941164422582387</v>
      </c>
      <c r="G11079" s="19"/>
      <c r="H11079" s="19">
        <v>0.63074816831283997</v>
      </c>
      <c r="I11079" s="19"/>
      <c r="J11079" s="19">
        <v>0.11233717487001418</v>
      </c>
      <c r="K11079" s="19">
        <v>0.46439158120270052</v>
      </c>
      <c r="L11079" s="19"/>
      <c r="M11079" s="19">
        <v>0.22953755286565919</v>
      </c>
      <c r="N11079" s="19"/>
      <c r="O11079" s="19">
        <v>0.1291963052526679</v>
      </c>
      <c r="P11079" s="50"/>
      <c r="R11079" s="9" t="s">
        <v>0</v>
      </c>
    </row>
    <row r="11080" spans="2:18" x14ac:dyDescent="0.2">
      <c r="B11080" s="25">
        <v>10850</v>
      </c>
      <c r="C11080" s="193"/>
      <c r="D11080" s="19">
        <v>1.6372003571997158</v>
      </c>
      <c r="E11080" s="19"/>
      <c r="F11080" s="19">
        <v>1.8302680142268173</v>
      </c>
      <c r="G11080" s="19"/>
      <c r="H11080" s="19">
        <v>1.5108190054430075</v>
      </c>
      <c r="I11080" s="19"/>
      <c r="J11080" s="19">
        <v>1.4677880371982646</v>
      </c>
      <c r="K11080" s="19"/>
      <c r="L11080" s="19">
        <v>1.5239373056575234</v>
      </c>
      <c r="M11080" s="19"/>
      <c r="N11080" s="19">
        <v>2.426413190103593</v>
      </c>
      <c r="O11080" s="19"/>
      <c r="P11080" s="50">
        <v>0.86110710465578344</v>
      </c>
      <c r="R11080" s="9" t="s">
        <v>0</v>
      </c>
    </row>
    <row r="11081" spans="2:18" x14ac:dyDescent="0.2">
      <c r="B11081" s="25">
        <v>10851</v>
      </c>
      <c r="C11081" s="193">
        <v>0.12388601321637156</v>
      </c>
      <c r="D11081" s="19"/>
      <c r="E11081" s="19">
        <v>0.51603367228347585</v>
      </c>
      <c r="F11081" s="19"/>
      <c r="G11081" s="19">
        <v>0.47849985216904034</v>
      </c>
      <c r="H11081" s="19"/>
      <c r="I11081" s="19">
        <v>0.64342253071427968</v>
      </c>
      <c r="J11081" s="19"/>
      <c r="K11081" s="19">
        <v>2.0304203772774924E-2</v>
      </c>
      <c r="L11081" s="19"/>
      <c r="M11081" s="19"/>
      <c r="N11081" s="19">
        <v>0.45694871296005785</v>
      </c>
      <c r="O11081" s="19"/>
      <c r="P11081" s="50">
        <v>1.0018408924153139E-2</v>
      </c>
      <c r="R11081" s="9" t="s">
        <v>0</v>
      </c>
    </row>
    <row r="11082" spans="2:18" x14ac:dyDescent="0.2">
      <c r="B11082" s="25">
        <v>10852</v>
      </c>
      <c r="C11082" s="193">
        <v>0.85766038044480264</v>
      </c>
      <c r="D11082" s="19"/>
      <c r="E11082" s="19">
        <v>0.53884199306990599</v>
      </c>
      <c r="F11082" s="19"/>
      <c r="G11082" s="19">
        <v>0.85198000679365904</v>
      </c>
      <c r="H11082" s="19"/>
      <c r="I11082" s="19"/>
      <c r="J11082" s="19">
        <v>0.33971561800544908</v>
      </c>
      <c r="K11082" s="19">
        <v>0.61342416088298968</v>
      </c>
      <c r="L11082" s="19"/>
      <c r="M11082" s="19">
        <v>0.31215712400504564</v>
      </c>
      <c r="N11082" s="19"/>
      <c r="O11082" s="19">
        <v>0.21006036028014835</v>
      </c>
      <c r="P11082" s="50"/>
      <c r="R11082" s="9" t="s">
        <v>0</v>
      </c>
    </row>
    <row r="11083" spans="2:18" x14ac:dyDescent="0.2">
      <c r="B11083" s="25">
        <v>10853</v>
      </c>
      <c r="C11083" s="193">
        <v>0.48157580698837821</v>
      </c>
      <c r="D11083" s="19"/>
      <c r="E11083" s="19">
        <v>9.3734639708257569E-3</v>
      </c>
      <c r="F11083" s="19"/>
      <c r="G11083" s="19"/>
      <c r="H11083" s="19">
        <v>0.23301471812087965</v>
      </c>
      <c r="I11083" s="19"/>
      <c r="J11083" s="19">
        <v>1.3039958680229322</v>
      </c>
      <c r="K11083" s="19"/>
      <c r="L11083" s="19">
        <v>1.7144482376320562</v>
      </c>
      <c r="M11083" s="19"/>
      <c r="N11083" s="19">
        <v>0.3168256971277541</v>
      </c>
      <c r="O11083" s="19"/>
      <c r="P11083" s="50">
        <v>1.8789134911083287</v>
      </c>
      <c r="R11083" s="9" t="s">
        <v>0</v>
      </c>
    </row>
    <row r="11084" spans="2:18" x14ac:dyDescent="0.2">
      <c r="B11084" s="25">
        <v>10854</v>
      </c>
      <c r="C11084" s="193">
        <v>0.51711121387599568</v>
      </c>
      <c r="D11084" s="19"/>
      <c r="E11084" s="19">
        <v>0.33508567215021706</v>
      </c>
      <c r="F11084" s="19"/>
      <c r="G11084" s="19">
        <v>0.35875252240229188</v>
      </c>
      <c r="H11084" s="19"/>
      <c r="I11084" s="19"/>
      <c r="J11084" s="19">
        <v>0.55643874557744455</v>
      </c>
      <c r="K11084" s="19">
        <v>0.75568221825836457</v>
      </c>
      <c r="L11084" s="19"/>
      <c r="M11084" s="19">
        <v>0.973580191366195</v>
      </c>
      <c r="N11084" s="19"/>
      <c r="O11084" s="19">
        <v>0.14206126863718704</v>
      </c>
      <c r="P11084" s="50"/>
      <c r="R11084" s="9" t="s">
        <v>0</v>
      </c>
    </row>
    <row r="11085" spans="2:18" x14ac:dyDescent="0.2">
      <c r="B11085" s="25">
        <v>10855</v>
      </c>
      <c r="C11085" s="193">
        <v>0.33354117024579538</v>
      </c>
      <c r="D11085" s="19"/>
      <c r="E11085" s="19"/>
      <c r="F11085" s="19">
        <v>0.66817457303162942</v>
      </c>
      <c r="G11085" s="19"/>
      <c r="H11085" s="19">
        <v>8.0640599820595016E-2</v>
      </c>
      <c r="I11085" s="19"/>
      <c r="J11085" s="19">
        <v>0.48349200270097442</v>
      </c>
      <c r="K11085" s="19"/>
      <c r="L11085" s="19">
        <v>6.5735262110691549E-3</v>
      </c>
      <c r="M11085" s="19"/>
      <c r="N11085" s="19">
        <v>0.9117445171199704</v>
      </c>
      <c r="O11085" s="19"/>
      <c r="P11085" s="50">
        <v>0.61433454027884882</v>
      </c>
      <c r="R11085" s="9" t="s">
        <v>0</v>
      </c>
    </row>
    <row r="11086" spans="2:18" x14ac:dyDescent="0.2">
      <c r="B11086" s="25">
        <v>10856</v>
      </c>
      <c r="C11086" s="193"/>
      <c r="D11086" s="19">
        <v>0.11861501506657027</v>
      </c>
      <c r="E11086" s="19"/>
      <c r="F11086" s="19">
        <v>0.14655441288040891</v>
      </c>
      <c r="G11086" s="19">
        <v>1.0208156507253225</v>
      </c>
      <c r="H11086" s="19"/>
      <c r="I11086" s="19">
        <v>0.16818611059691221</v>
      </c>
      <c r="J11086" s="19"/>
      <c r="K11086" s="19"/>
      <c r="L11086" s="19">
        <v>0.63793734043780403</v>
      </c>
      <c r="M11086" s="19">
        <v>0.25476898655688346</v>
      </c>
      <c r="N11086" s="19"/>
      <c r="O11086" s="19"/>
      <c r="P11086" s="50">
        <v>4.3342305895923201E-2</v>
      </c>
      <c r="R11086" s="9" t="s">
        <v>0</v>
      </c>
    </row>
    <row r="11087" spans="2:18" x14ac:dyDescent="0.2">
      <c r="B11087" s="25">
        <v>10857</v>
      </c>
      <c r="C11087" s="193">
        <v>2.1981830484694016</v>
      </c>
      <c r="D11087" s="19"/>
      <c r="E11087" s="19">
        <v>1.4606959958717192</v>
      </c>
      <c r="F11087" s="19"/>
      <c r="G11087" s="19">
        <v>1.0882452339975428</v>
      </c>
      <c r="H11087" s="19"/>
      <c r="I11087" s="19">
        <v>1.2329166221201151</v>
      </c>
      <c r="J11087" s="19"/>
      <c r="K11087" s="19">
        <v>2.2037473360960398</v>
      </c>
      <c r="L11087" s="19"/>
      <c r="M11087" s="19">
        <v>1.0974805002394146</v>
      </c>
      <c r="N11087" s="19"/>
      <c r="O11087" s="19">
        <v>1.6780622111519137</v>
      </c>
      <c r="P11087" s="50"/>
      <c r="R11087" s="9" t="s">
        <v>0</v>
      </c>
    </row>
    <row r="11088" spans="2:18" x14ac:dyDescent="0.2">
      <c r="B11088" s="25">
        <v>10858</v>
      </c>
      <c r="C11088" s="193"/>
      <c r="D11088" s="19">
        <v>1.6232178817845766</v>
      </c>
      <c r="E11088" s="19"/>
      <c r="F11088" s="19">
        <v>2.1828441726236534</v>
      </c>
      <c r="G11088" s="19"/>
      <c r="H11088" s="19">
        <v>1.9594552554054097</v>
      </c>
      <c r="I11088" s="19"/>
      <c r="J11088" s="19">
        <v>0.52181707260771504</v>
      </c>
      <c r="K11088" s="19"/>
      <c r="L11088" s="19">
        <v>1.6623932404180957</v>
      </c>
      <c r="M11088" s="19"/>
      <c r="N11088" s="19">
        <v>0.85537531390080579</v>
      </c>
      <c r="O11088" s="19"/>
      <c r="P11088" s="50">
        <v>1.8549550982908498</v>
      </c>
      <c r="R11088" s="9" t="s">
        <v>0</v>
      </c>
    </row>
    <row r="11089" spans="2:18" x14ac:dyDescent="0.2">
      <c r="B11089" s="25">
        <v>10859</v>
      </c>
      <c r="C11089" s="193">
        <v>0.48980765516357144</v>
      </c>
      <c r="D11089" s="19"/>
      <c r="E11089" s="19">
        <v>0.19518247091301047</v>
      </c>
      <c r="F11089" s="19"/>
      <c r="G11089" s="19">
        <v>2.4767730691517165E-2</v>
      </c>
      <c r="H11089" s="19"/>
      <c r="I11089" s="19"/>
      <c r="J11089" s="19">
        <v>0.25551334339248355</v>
      </c>
      <c r="K11089" s="19">
        <v>0.72536027509137713</v>
      </c>
      <c r="L11089" s="19"/>
      <c r="M11089" s="19">
        <v>0.47117091217479845</v>
      </c>
      <c r="N11089" s="19"/>
      <c r="O11089" s="19">
        <v>0.31282735041357984</v>
      </c>
      <c r="P11089" s="50"/>
      <c r="R11089" s="9" t="s">
        <v>0</v>
      </c>
    </row>
    <row r="11090" spans="2:18" x14ac:dyDescent="0.2">
      <c r="B11090" s="25">
        <v>10860</v>
      </c>
      <c r="C11090" s="193"/>
      <c r="D11090" s="19">
        <v>0.21611287901095216</v>
      </c>
      <c r="E11090" s="19">
        <v>2.9775107148939484E-2</v>
      </c>
      <c r="F11090" s="19"/>
      <c r="G11090" s="19"/>
      <c r="H11090" s="19">
        <v>1.5506401252204711</v>
      </c>
      <c r="I11090" s="19"/>
      <c r="J11090" s="19">
        <v>1.2549803378740532</v>
      </c>
      <c r="K11090" s="19"/>
      <c r="L11090" s="19">
        <v>0.51841210163529439</v>
      </c>
      <c r="M11090" s="19"/>
      <c r="N11090" s="19">
        <v>0.70544297869366812</v>
      </c>
      <c r="O11090" s="19"/>
      <c r="P11090" s="50">
        <v>0.70119676790349927</v>
      </c>
      <c r="R11090" s="9" t="s">
        <v>0</v>
      </c>
    </row>
    <row r="11091" spans="2:18" x14ac:dyDescent="0.2">
      <c r="B11091" s="25">
        <v>10861</v>
      </c>
      <c r="C11091" s="193">
        <v>0.57949546071555436</v>
      </c>
      <c r="D11091" s="19"/>
      <c r="E11091" s="19">
        <v>0.99743625545252568</v>
      </c>
      <c r="F11091" s="19"/>
      <c r="G11091" s="19">
        <v>0.35275925232749916</v>
      </c>
      <c r="H11091" s="19"/>
      <c r="I11091" s="19">
        <v>1.3620850928717663</v>
      </c>
      <c r="J11091" s="19"/>
      <c r="K11091" s="19">
        <v>1.1087026270504692</v>
      </c>
      <c r="L11091" s="19"/>
      <c r="M11091" s="19">
        <v>1.9497568722779575</v>
      </c>
      <c r="N11091" s="19"/>
      <c r="O11091" s="19">
        <v>1.1979053674787901</v>
      </c>
      <c r="P11091" s="50"/>
      <c r="R11091" s="9" t="s">
        <v>0</v>
      </c>
    </row>
    <row r="11092" spans="2:18" x14ac:dyDescent="0.2">
      <c r="B11092" s="25">
        <v>10862</v>
      </c>
      <c r="C11092" s="193">
        <v>1.2191966892772883</v>
      </c>
      <c r="D11092" s="19"/>
      <c r="E11092" s="19">
        <v>0.78976882863418951</v>
      </c>
      <c r="F11092" s="19"/>
      <c r="G11092" s="19">
        <v>0.34725443945989731</v>
      </c>
      <c r="H11092" s="19"/>
      <c r="I11092" s="19"/>
      <c r="J11092" s="19">
        <v>0.29691586935444025</v>
      </c>
      <c r="K11092" s="19">
        <v>1.1007908555364652</v>
      </c>
      <c r="L11092" s="19"/>
      <c r="M11092" s="19">
        <v>0.22177595011628376</v>
      </c>
      <c r="N11092" s="19"/>
      <c r="O11092" s="19">
        <v>0.68249489856201728</v>
      </c>
      <c r="P11092" s="50"/>
      <c r="R11092" s="9" t="s">
        <v>0</v>
      </c>
    </row>
    <row r="11093" spans="2:18" x14ac:dyDescent="0.2">
      <c r="B11093" s="25">
        <v>10863</v>
      </c>
      <c r="C11093" s="193">
        <v>0.107693464344953</v>
      </c>
      <c r="D11093" s="19"/>
      <c r="E11093" s="19">
        <v>0.27751135530733628</v>
      </c>
      <c r="F11093" s="19"/>
      <c r="G11093" s="19"/>
      <c r="H11093" s="19">
        <v>6.7102241605638047E-2</v>
      </c>
      <c r="I11093" s="19">
        <v>0.30452547937876423</v>
      </c>
      <c r="J11093" s="19"/>
      <c r="K11093" s="19">
        <v>0.14170053370179012</v>
      </c>
      <c r="L11093" s="19"/>
      <c r="M11093" s="19"/>
      <c r="N11093" s="19">
        <v>0.11633938385621979</v>
      </c>
      <c r="O11093" s="19">
        <v>0.49940380275356316</v>
      </c>
      <c r="P11093" s="50"/>
      <c r="R11093" s="9" t="s">
        <v>0</v>
      </c>
    </row>
    <row r="11094" spans="2:18" x14ac:dyDescent="0.2">
      <c r="B11094" s="25">
        <v>10864</v>
      </c>
      <c r="C11094" s="193"/>
      <c r="D11094" s="19">
        <v>1.1101446726667554</v>
      </c>
      <c r="E11094" s="19">
        <v>0.75078858306919527</v>
      </c>
      <c r="F11094" s="19"/>
      <c r="G11094" s="19">
        <v>0.16606761820903529</v>
      </c>
      <c r="H11094" s="19"/>
      <c r="I11094" s="19"/>
      <c r="J11094" s="19">
        <v>0.70463349529954988</v>
      </c>
      <c r="K11094" s="19"/>
      <c r="L11094" s="19">
        <v>0.20261802644575719</v>
      </c>
      <c r="M11094" s="19"/>
      <c r="N11094" s="19">
        <v>0.36243846810248753</v>
      </c>
      <c r="O11094" s="19">
        <v>1.4268688796048805</v>
      </c>
      <c r="P11094" s="50"/>
      <c r="R11094" s="9" t="s">
        <v>0</v>
      </c>
    </row>
    <row r="11095" spans="2:18" x14ac:dyDescent="0.2">
      <c r="B11095" s="25">
        <v>10865</v>
      </c>
      <c r="C11095" s="193"/>
      <c r="D11095" s="19">
        <v>0.36351386002843167</v>
      </c>
      <c r="E11095" s="19">
        <v>0.31921333712923067</v>
      </c>
      <c r="F11095" s="19"/>
      <c r="G11095" s="19">
        <v>9.6098351897212678E-2</v>
      </c>
      <c r="H11095" s="19"/>
      <c r="I11095" s="19"/>
      <c r="J11095" s="19">
        <v>0.49147090625773021</v>
      </c>
      <c r="K11095" s="19">
        <v>0.41175409130380741</v>
      </c>
      <c r="L11095" s="19"/>
      <c r="M11095" s="19"/>
      <c r="N11095" s="19">
        <v>0.75706950041728915</v>
      </c>
      <c r="O11095" s="19">
        <v>0.26171276000661203</v>
      </c>
      <c r="P11095" s="50"/>
      <c r="R11095" s="9" t="s">
        <v>0</v>
      </c>
    </row>
    <row r="11096" spans="2:18" x14ac:dyDescent="0.2">
      <c r="B11096" s="25">
        <v>10866</v>
      </c>
      <c r="C11096" s="193"/>
      <c r="D11096" s="19">
        <v>1.2018879106162106</v>
      </c>
      <c r="E11096" s="19"/>
      <c r="F11096" s="19">
        <v>1.6302694941673983</v>
      </c>
      <c r="G11096" s="19"/>
      <c r="H11096" s="19">
        <v>1.5372213748372141</v>
      </c>
      <c r="I11096" s="19"/>
      <c r="J11096" s="19">
        <v>0.46498212793089994</v>
      </c>
      <c r="K11096" s="19"/>
      <c r="L11096" s="19">
        <v>1.1379590577700958</v>
      </c>
      <c r="M11096" s="19"/>
      <c r="N11096" s="19">
        <v>1.2049469066984106</v>
      </c>
      <c r="O11096" s="19"/>
      <c r="P11096" s="50">
        <v>1.3391532233539614</v>
      </c>
      <c r="R11096" s="9" t="s">
        <v>0</v>
      </c>
    </row>
    <row r="11097" spans="2:18" x14ac:dyDescent="0.2">
      <c r="B11097" s="25">
        <v>10867</v>
      </c>
      <c r="C11097" s="193">
        <v>0.79443992884612413</v>
      </c>
      <c r="D11097" s="19"/>
      <c r="E11097" s="19"/>
      <c r="F11097" s="19">
        <v>0.12787945247922594</v>
      </c>
      <c r="G11097" s="19">
        <v>0.79432395625816898</v>
      </c>
      <c r="H11097" s="19"/>
      <c r="I11097" s="19"/>
      <c r="J11097" s="19">
        <v>8.7361931498730533E-2</v>
      </c>
      <c r="K11097" s="19">
        <v>0.29270054896129921</v>
      </c>
      <c r="L11097" s="19"/>
      <c r="M11097" s="19">
        <v>0.18783637028803873</v>
      </c>
      <c r="N11097" s="19"/>
      <c r="O11097" s="19"/>
      <c r="P11097" s="50">
        <v>0.31609525981325892</v>
      </c>
      <c r="R11097" s="9" t="s">
        <v>0</v>
      </c>
    </row>
    <row r="11098" spans="2:18" x14ac:dyDescent="0.2">
      <c r="B11098" s="25">
        <v>10868</v>
      </c>
      <c r="C11098" s="193">
        <v>0.22941021554422492</v>
      </c>
      <c r="D11098" s="19"/>
      <c r="E11098" s="19">
        <v>5.5234733283051687E-2</v>
      </c>
      <c r="F11098" s="19"/>
      <c r="G11098" s="19"/>
      <c r="H11098" s="19">
        <v>0.28716455608333208</v>
      </c>
      <c r="I11098" s="19">
        <v>0.45642195701247168</v>
      </c>
      <c r="J11098" s="19"/>
      <c r="K11098" s="19">
        <v>0.13115570005651858</v>
      </c>
      <c r="L11098" s="19"/>
      <c r="M11098" s="19"/>
      <c r="N11098" s="19">
        <v>0.25524970459597895</v>
      </c>
      <c r="O11098" s="19"/>
      <c r="P11098" s="50">
        <v>0.341585808598245</v>
      </c>
      <c r="R11098" s="9" t="s">
        <v>0</v>
      </c>
    </row>
    <row r="11099" spans="2:18" x14ac:dyDescent="0.2">
      <c r="B11099" s="25">
        <v>10869</v>
      </c>
      <c r="C11099" s="193">
        <v>1.7833343797071162</v>
      </c>
      <c r="D11099" s="19"/>
      <c r="E11099" s="19">
        <v>0.79487871752238592</v>
      </c>
      <c r="F11099" s="19"/>
      <c r="G11099" s="19">
        <v>1.058907272060198</v>
      </c>
      <c r="H11099" s="19"/>
      <c r="I11099" s="19">
        <v>0.78409403270240674</v>
      </c>
      <c r="J11099" s="19"/>
      <c r="K11099" s="19">
        <v>1.8301261746404915</v>
      </c>
      <c r="L11099" s="19"/>
      <c r="M11099" s="19">
        <v>1.0922040737047976</v>
      </c>
      <c r="N11099" s="19"/>
      <c r="O11099" s="19">
        <v>1.3562762053486117</v>
      </c>
      <c r="P11099" s="50"/>
      <c r="R11099" s="9" t="s">
        <v>0</v>
      </c>
    </row>
    <row r="11100" spans="2:18" x14ac:dyDescent="0.2">
      <c r="B11100" s="25">
        <v>10870</v>
      </c>
      <c r="C11100" s="193"/>
      <c r="D11100" s="19">
        <v>0.82228779556923537</v>
      </c>
      <c r="E11100" s="19"/>
      <c r="F11100" s="19">
        <v>0.87786077542304009</v>
      </c>
      <c r="G11100" s="19"/>
      <c r="H11100" s="19">
        <v>1.8824220231320963</v>
      </c>
      <c r="I11100" s="19"/>
      <c r="J11100" s="19">
        <v>0.80892961357372173</v>
      </c>
      <c r="K11100" s="19"/>
      <c r="L11100" s="19">
        <v>2.0384616759832874</v>
      </c>
      <c r="M11100" s="19"/>
      <c r="N11100" s="19">
        <v>1.5602728445824938</v>
      </c>
      <c r="O11100" s="19"/>
      <c r="P11100" s="50">
        <v>0.90246892760006125</v>
      </c>
      <c r="R11100" s="9" t="s">
        <v>0</v>
      </c>
    </row>
    <row r="11101" spans="2:18" x14ac:dyDescent="0.2">
      <c r="B11101" s="25">
        <v>10871</v>
      </c>
      <c r="C11101" s="193">
        <v>0.5973351240741539</v>
      </c>
      <c r="D11101" s="19"/>
      <c r="E11101" s="19">
        <v>0.26869655950584082</v>
      </c>
      <c r="F11101" s="19"/>
      <c r="G11101" s="19">
        <v>0.45743752284096562</v>
      </c>
      <c r="H11101" s="19"/>
      <c r="I11101" s="19"/>
      <c r="J11101" s="19">
        <v>0.38889881612189325</v>
      </c>
      <c r="K11101" s="19">
        <v>0.21966343322644055</v>
      </c>
      <c r="L11101" s="19"/>
      <c r="M11101" s="19">
        <v>0.38224229848896391</v>
      </c>
      <c r="N11101" s="19"/>
      <c r="O11101" s="19">
        <v>0.72102970436106528</v>
      </c>
      <c r="P11101" s="50"/>
      <c r="R11101" s="9" t="s">
        <v>0</v>
      </c>
    </row>
    <row r="11102" spans="2:18" x14ac:dyDescent="0.2">
      <c r="B11102" s="25">
        <v>10872</v>
      </c>
      <c r="C11102" s="193">
        <v>0.11857227237289653</v>
      </c>
      <c r="D11102" s="19"/>
      <c r="E11102" s="19">
        <v>4.1608690025674848E-2</v>
      </c>
      <c r="F11102" s="19"/>
      <c r="G11102" s="19"/>
      <c r="H11102" s="19">
        <v>0.87090880077821142</v>
      </c>
      <c r="I11102" s="19">
        <v>0.75767883307720418</v>
      </c>
      <c r="J11102" s="19"/>
      <c r="K11102" s="19">
        <v>0.34768714767672343</v>
      </c>
      <c r="L11102" s="19"/>
      <c r="M11102" s="19">
        <v>1.055122263753024</v>
      </c>
      <c r="N11102" s="19"/>
      <c r="O11102" s="19">
        <v>0.76548640081897656</v>
      </c>
      <c r="P11102" s="50"/>
      <c r="R11102" s="9" t="s">
        <v>0</v>
      </c>
    </row>
    <row r="11103" spans="2:18" x14ac:dyDescent="0.2">
      <c r="B11103" s="25">
        <v>10873</v>
      </c>
      <c r="C11103" s="193"/>
      <c r="D11103" s="19">
        <v>1.1163377791918585</v>
      </c>
      <c r="E11103" s="19"/>
      <c r="F11103" s="19">
        <v>0.84468731763013072</v>
      </c>
      <c r="G11103" s="19"/>
      <c r="H11103" s="19">
        <v>0.58279338399690273</v>
      </c>
      <c r="I11103" s="19"/>
      <c r="J11103" s="19">
        <v>0.82076295423113665</v>
      </c>
      <c r="K11103" s="19"/>
      <c r="L11103" s="19">
        <v>0.59003654383596382</v>
      </c>
      <c r="M11103" s="19"/>
      <c r="N11103" s="19">
        <v>1.196515678649682</v>
      </c>
      <c r="O11103" s="19"/>
      <c r="P11103" s="50">
        <v>1.1122822936384811</v>
      </c>
      <c r="R11103" s="9" t="s">
        <v>0</v>
      </c>
    </row>
    <row r="11104" spans="2:18" x14ac:dyDescent="0.2">
      <c r="B11104" s="25">
        <v>10874</v>
      </c>
      <c r="C11104" s="193"/>
      <c r="D11104" s="19">
        <v>2.6309839582154053</v>
      </c>
      <c r="E11104" s="19"/>
      <c r="F11104" s="19">
        <v>2.7773231912677576</v>
      </c>
      <c r="G11104" s="19"/>
      <c r="H11104" s="19">
        <v>1.264941156504809</v>
      </c>
      <c r="I11104" s="19"/>
      <c r="J11104" s="19">
        <v>2.3059474968249725</v>
      </c>
      <c r="K11104" s="19"/>
      <c r="L11104" s="19">
        <v>1.8938515266120288</v>
      </c>
      <c r="M11104" s="19"/>
      <c r="N11104" s="19">
        <v>2.5541988375815912</v>
      </c>
      <c r="O11104" s="19"/>
      <c r="P11104" s="50">
        <v>3.3076043115164731</v>
      </c>
      <c r="R11104" s="9" t="s">
        <v>0</v>
      </c>
    </row>
    <row r="11105" spans="2:18" x14ac:dyDescent="0.2">
      <c r="B11105" s="25">
        <v>10875</v>
      </c>
      <c r="C11105" s="193">
        <v>1.2591649967973211</v>
      </c>
      <c r="D11105" s="19"/>
      <c r="E11105" s="19">
        <v>1.3666026415096793</v>
      </c>
      <c r="F11105" s="19"/>
      <c r="G11105" s="19">
        <v>1.5526383216053263</v>
      </c>
      <c r="H11105" s="19"/>
      <c r="I11105" s="19">
        <v>1.2069547394736697</v>
      </c>
      <c r="J11105" s="19"/>
      <c r="K11105" s="19">
        <v>1.3406289650673571</v>
      </c>
      <c r="L11105" s="19"/>
      <c r="M11105" s="19">
        <v>1.7278381074188975</v>
      </c>
      <c r="N11105" s="19"/>
      <c r="O11105" s="19">
        <v>1.6640717306104307</v>
      </c>
      <c r="P11105" s="50"/>
      <c r="R11105" s="9" t="s">
        <v>0</v>
      </c>
    </row>
    <row r="11106" spans="2:18" x14ac:dyDescent="0.2">
      <c r="B11106" s="25">
        <v>10876</v>
      </c>
      <c r="C11106" s="193"/>
      <c r="D11106" s="19">
        <v>1.4594136617087847</v>
      </c>
      <c r="E11106" s="19"/>
      <c r="F11106" s="19">
        <v>1.4832617123122243</v>
      </c>
      <c r="G11106" s="19"/>
      <c r="H11106" s="19">
        <v>1.5971268732668196</v>
      </c>
      <c r="I11106" s="19"/>
      <c r="J11106" s="19">
        <v>1.2382740723516019</v>
      </c>
      <c r="K11106" s="19"/>
      <c r="L11106" s="19">
        <v>0.76665069534464791</v>
      </c>
      <c r="M11106" s="19"/>
      <c r="N11106" s="19">
        <v>0.57518893022775819</v>
      </c>
      <c r="O11106" s="19"/>
      <c r="P11106" s="50">
        <v>0.19629760361966023</v>
      </c>
      <c r="R11106" s="9" t="s">
        <v>0</v>
      </c>
    </row>
    <row r="11107" spans="2:18" x14ac:dyDescent="0.2">
      <c r="B11107" s="25">
        <v>10877</v>
      </c>
      <c r="C11107" s="193"/>
      <c r="D11107" s="19">
        <v>8.041271282507495E-2</v>
      </c>
      <c r="E11107" s="19">
        <v>0.68307346714450401</v>
      </c>
      <c r="F11107" s="19"/>
      <c r="G11107" s="19"/>
      <c r="H11107" s="19">
        <v>0.1967472527696322</v>
      </c>
      <c r="I11107" s="19"/>
      <c r="J11107" s="19">
        <v>0.11431876714353782</v>
      </c>
      <c r="K11107" s="19"/>
      <c r="L11107" s="19">
        <v>0.16325508051303486</v>
      </c>
      <c r="M11107" s="19">
        <v>1.2729611732061434</v>
      </c>
      <c r="N11107" s="19"/>
      <c r="O11107" s="19">
        <v>1.5996206047948334</v>
      </c>
      <c r="P11107" s="50"/>
      <c r="R11107" s="9" t="s">
        <v>0</v>
      </c>
    </row>
    <row r="11108" spans="2:18" x14ac:dyDescent="0.2">
      <c r="B11108" s="25">
        <v>10878</v>
      </c>
      <c r="C11108" s="193"/>
      <c r="D11108" s="19">
        <v>1.6970817461307786</v>
      </c>
      <c r="E11108" s="19"/>
      <c r="F11108" s="19">
        <v>2.3198896360912244</v>
      </c>
      <c r="G11108" s="19"/>
      <c r="H11108" s="19">
        <v>1.5369075697200774</v>
      </c>
      <c r="I11108" s="19"/>
      <c r="J11108" s="19">
        <v>1.5663176721191239</v>
      </c>
      <c r="K11108" s="19"/>
      <c r="L11108" s="19">
        <v>1.958198540554597</v>
      </c>
      <c r="M11108" s="19"/>
      <c r="N11108" s="19">
        <v>1.2737950931746727</v>
      </c>
      <c r="O11108" s="19"/>
      <c r="P11108" s="50">
        <v>1.1220773008080671</v>
      </c>
      <c r="R11108" s="9" t="s">
        <v>0</v>
      </c>
    </row>
    <row r="11109" spans="2:18" x14ac:dyDescent="0.2">
      <c r="B11109" s="25">
        <v>10879</v>
      </c>
      <c r="C11109" s="193"/>
      <c r="D11109" s="19">
        <v>0.1969459690848587</v>
      </c>
      <c r="E11109" s="19"/>
      <c r="F11109" s="19">
        <v>0.293587721368823</v>
      </c>
      <c r="G11109" s="19">
        <v>0.23060462593395464</v>
      </c>
      <c r="H11109" s="19"/>
      <c r="I11109" s="19">
        <v>6.2299147109968991E-2</v>
      </c>
      <c r="J11109" s="19"/>
      <c r="K11109" s="19">
        <v>0.45496275304739692</v>
      </c>
      <c r="L11109" s="19"/>
      <c r="M11109" s="19"/>
      <c r="N11109" s="19">
        <v>0.57124118029916671</v>
      </c>
      <c r="O11109" s="19"/>
      <c r="P11109" s="50">
        <v>0.93303187585177705</v>
      </c>
      <c r="R11109" s="9" t="s">
        <v>0</v>
      </c>
    </row>
    <row r="11110" spans="2:18" x14ac:dyDescent="0.2">
      <c r="B11110" s="25">
        <v>10880</v>
      </c>
      <c r="C11110" s="193">
        <v>0.29796391827325369</v>
      </c>
      <c r="D11110" s="19"/>
      <c r="E11110" s="19">
        <v>1.3113347041013328</v>
      </c>
      <c r="F11110" s="19"/>
      <c r="G11110" s="19">
        <v>1.1255182045290399</v>
      </c>
      <c r="H11110" s="19"/>
      <c r="I11110" s="19">
        <v>0.47263414482445215</v>
      </c>
      <c r="J11110" s="19"/>
      <c r="K11110" s="19">
        <v>0.21320985113671309</v>
      </c>
      <c r="L11110" s="19"/>
      <c r="M11110" s="19">
        <v>1.1724809083904075</v>
      </c>
      <c r="N11110" s="19"/>
      <c r="O11110" s="19">
        <v>0.4136628414964304</v>
      </c>
      <c r="P11110" s="50"/>
      <c r="R11110" s="9" t="s">
        <v>0</v>
      </c>
    </row>
    <row r="11111" spans="2:18" x14ac:dyDescent="0.2">
      <c r="B11111" s="25">
        <v>10881</v>
      </c>
      <c r="C11111" s="193"/>
      <c r="D11111" s="19">
        <v>1.4698997329907681</v>
      </c>
      <c r="E11111" s="19"/>
      <c r="F11111" s="19">
        <v>1.0780172913775572</v>
      </c>
      <c r="G11111" s="19">
        <v>0.32344344726675106</v>
      </c>
      <c r="H11111" s="19"/>
      <c r="I11111" s="19"/>
      <c r="J11111" s="19">
        <v>0.75494483515703825</v>
      </c>
      <c r="K11111" s="19"/>
      <c r="L11111" s="19">
        <v>1.194683594754365</v>
      </c>
      <c r="M11111" s="19"/>
      <c r="N11111" s="19">
        <v>0.76089149184240179</v>
      </c>
      <c r="O11111" s="19"/>
      <c r="P11111" s="50">
        <v>1.2914802260054987</v>
      </c>
      <c r="R11111" s="9" t="s">
        <v>0</v>
      </c>
    </row>
    <row r="11112" spans="2:18" x14ac:dyDescent="0.2">
      <c r="B11112" s="25">
        <v>10882</v>
      </c>
      <c r="C11112" s="193"/>
      <c r="D11112" s="19">
        <v>0.86215907582991957</v>
      </c>
      <c r="E11112" s="19">
        <v>0.15150940817792488</v>
      </c>
      <c r="F11112" s="19"/>
      <c r="G11112" s="19">
        <v>0.19355553890311225</v>
      </c>
      <c r="H11112" s="19"/>
      <c r="I11112" s="19"/>
      <c r="J11112" s="19">
        <v>1.8752169753279146</v>
      </c>
      <c r="K11112" s="19"/>
      <c r="L11112" s="19">
        <v>1.0156394120521632</v>
      </c>
      <c r="M11112" s="19"/>
      <c r="N11112" s="19">
        <v>0.56639249619657395</v>
      </c>
      <c r="O11112" s="19"/>
      <c r="P11112" s="50">
        <v>0.51522964993091203</v>
      </c>
      <c r="R11112" s="9" t="s">
        <v>0</v>
      </c>
    </row>
    <row r="11113" spans="2:18" x14ac:dyDescent="0.2">
      <c r="B11113" s="25">
        <v>10883</v>
      </c>
      <c r="C11113" s="193">
        <v>0.61816041740031324</v>
      </c>
      <c r="D11113" s="19"/>
      <c r="E11113" s="19"/>
      <c r="F11113" s="19">
        <v>1.094253149818166</v>
      </c>
      <c r="G11113" s="19"/>
      <c r="H11113" s="19">
        <v>0.1637909592070074</v>
      </c>
      <c r="I11113" s="19"/>
      <c r="J11113" s="19">
        <v>0.57050703696268645</v>
      </c>
      <c r="K11113" s="19"/>
      <c r="L11113" s="19">
        <v>0.21560255627565475</v>
      </c>
      <c r="M11113" s="19"/>
      <c r="N11113" s="19">
        <v>0.10709444923707727</v>
      </c>
      <c r="O11113" s="19">
        <v>4.8200923555597783E-2</v>
      </c>
      <c r="P11113" s="50"/>
      <c r="R11113" s="9" t="s">
        <v>0</v>
      </c>
    </row>
    <row r="11114" spans="2:18" x14ac:dyDescent="0.2">
      <c r="B11114" s="25">
        <v>10884</v>
      </c>
      <c r="C11114" s="193"/>
      <c r="D11114" s="19">
        <v>0.5407069405129572</v>
      </c>
      <c r="E11114" s="19"/>
      <c r="F11114" s="19">
        <v>1.3653533602531385</v>
      </c>
      <c r="G11114" s="19"/>
      <c r="H11114" s="19">
        <v>1.6876148154172801</v>
      </c>
      <c r="I11114" s="19"/>
      <c r="J11114" s="19">
        <v>1.6136134028628333</v>
      </c>
      <c r="K11114" s="19"/>
      <c r="L11114" s="19">
        <v>0.45889179661845148</v>
      </c>
      <c r="M11114" s="19"/>
      <c r="N11114" s="19">
        <v>0.53253771703254393</v>
      </c>
      <c r="O11114" s="19"/>
      <c r="P11114" s="50">
        <v>1.2311638353478718</v>
      </c>
      <c r="R11114" s="9" t="s">
        <v>0</v>
      </c>
    </row>
    <row r="11115" spans="2:18" x14ac:dyDescent="0.2">
      <c r="B11115" s="25">
        <v>10885</v>
      </c>
      <c r="C11115" s="193">
        <v>7.706839475893788E-3</v>
      </c>
      <c r="D11115" s="19"/>
      <c r="E11115" s="19">
        <v>1.8490389572679269</v>
      </c>
      <c r="F11115" s="19"/>
      <c r="G11115" s="19">
        <v>0.64648005218153548</v>
      </c>
      <c r="H11115" s="19"/>
      <c r="I11115" s="19">
        <v>0.99902649428167989</v>
      </c>
      <c r="J11115" s="19"/>
      <c r="K11115" s="19">
        <v>0.8304183466602546</v>
      </c>
      <c r="L11115" s="19"/>
      <c r="M11115" s="19">
        <v>0.57723423464189505</v>
      </c>
      <c r="N11115" s="19"/>
      <c r="O11115" s="19"/>
      <c r="P11115" s="50">
        <v>0.63243446725412744</v>
      </c>
      <c r="R11115" s="9" t="s">
        <v>0</v>
      </c>
    </row>
    <row r="11116" spans="2:18" x14ac:dyDescent="0.2">
      <c r="B11116" s="25">
        <v>10886</v>
      </c>
      <c r="C11116" s="193"/>
      <c r="D11116" s="19">
        <v>0.4721049382533743</v>
      </c>
      <c r="E11116" s="19"/>
      <c r="F11116" s="19">
        <v>1.143586644741778</v>
      </c>
      <c r="G11116" s="19"/>
      <c r="H11116" s="19">
        <v>1.1720749111741398</v>
      </c>
      <c r="I11116" s="19"/>
      <c r="J11116" s="19">
        <v>0.34836207850191581</v>
      </c>
      <c r="K11116" s="19"/>
      <c r="L11116" s="19">
        <v>8.6308783330185074E-2</v>
      </c>
      <c r="M11116" s="19">
        <v>0.76029988075569688</v>
      </c>
      <c r="N11116" s="19"/>
      <c r="O11116" s="19"/>
      <c r="P11116" s="50">
        <v>0.8622881539989673</v>
      </c>
      <c r="R11116" s="9" t="s">
        <v>0</v>
      </c>
    </row>
    <row r="11117" spans="2:18" x14ac:dyDescent="0.2">
      <c r="B11117" s="25">
        <v>10887</v>
      </c>
      <c r="C11117" s="193"/>
      <c r="D11117" s="19">
        <v>2.698793659147452</v>
      </c>
      <c r="E11117" s="19"/>
      <c r="F11117" s="19">
        <v>1.6833190358563299</v>
      </c>
      <c r="G11117" s="19"/>
      <c r="H11117" s="19">
        <v>0.68224270873525106</v>
      </c>
      <c r="I11117" s="19"/>
      <c r="J11117" s="19">
        <v>1.9091519156129451</v>
      </c>
      <c r="K11117" s="19"/>
      <c r="L11117" s="19">
        <v>1.878610810923085</v>
      </c>
      <c r="M11117" s="19"/>
      <c r="N11117" s="19">
        <v>1.4092457805850565</v>
      </c>
      <c r="O11117" s="19"/>
      <c r="P11117" s="50">
        <v>0.87634014465381505</v>
      </c>
      <c r="R11117" s="9" t="s">
        <v>0</v>
      </c>
    </row>
    <row r="11118" spans="2:18" x14ac:dyDescent="0.2">
      <c r="B11118" s="25">
        <v>10888</v>
      </c>
      <c r="C11118" s="193"/>
      <c r="D11118" s="19">
        <v>1.5587120023888892</v>
      </c>
      <c r="E11118" s="19"/>
      <c r="F11118" s="19">
        <v>0.92262615550254201</v>
      </c>
      <c r="G11118" s="19"/>
      <c r="H11118" s="19">
        <v>2.0832076619014535</v>
      </c>
      <c r="I11118" s="19"/>
      <c r="J11118" s="19">
        <v>0.47276735964023819</v>
      </c>
      <c r="K11118" s="19"/>
      <c r="L11118" s="19">
        <v>5.0681865214322573E-2</v>
      </c>
      <c r="M11118" s="19"/>
      <c r="N11118" s="19">
        <v>0.83907229566200248</v>
      </c>
      <c r="O11118" s="19"/>
      <c r="P11118" s="50">
        <v>1.1015019390043925</v>
      </c>
      <c r="R11118" s="9" t="s">
        <v>0</v>
      </c>
    </row>
    <row r="11119" spans="2:18" x14ac:dyDescent="0.2">
      <c r="B11119" s="25">
        <v>10889</v>
      </c>
      <c r="C11119" s="193"/>
      <c r="D11119" s="19">
        <v>0.66925602018740815</v>
      </c>
      <c r="E11119" s="19"/>
      <c r="F11119" s="19">
        <v>0.67931246275598323</v>
      </c>
      <c r="G11119" s="19"/>
      <c r="H11119" s="19">
        <v>0.26666097999815014</v>
      </c>
      <c r="I11119" s="19"/>
      <c r="J11119" s="19">
        <v>0.89930003060260844</v>
      </c>
      <c r="K11119" s="19"/>
      <c r="L11119" s="19">
        <v>0.82614817432755316</v>
      </c>
      <c r="M11119" s="19"/>
      <c r="N11119" s="19">
        <v>0.48814394659949217</v>
      </c>
      <c r="O11119" s="19"/>
      <c r="P11119" s="50">
        <v>1.6569154576113256</v>
      </c>
      <c r="R11119" s="9" t="s">
        <v>0</v>
      </c>
    </row>
    <row r="11120" spans="2:18" x14ac:dyDescent="0.2">
      <c r="B11120" s="25">
        <v>10890</v>
      </c>
      <c r="C11120" s="193">
        <v>0.32293851462354878</v>
      </c>
      <c r="D11120" s="19"/>
      <c r="E11120" s="19">
        <v>0.67903252009322301</v>
      </c>
      <c r="F11120" s="19"/>
      <c r="G11120" s="19">
        <v>0.31152912952292688</v>
      </c>
      <c r="H11120" s="19"/>
      <c r="I11120" s="19">
        <v>0.30528840308851596</v>
      </c>
      <c r="J11120" s="19"/>
      <c r="K11120" s="19"/>
      <c r="L11120" s="19">
        <v>0.70744269604594834</v>
      </c>
      <c r="M11120" s="19">
        <v>0.75791142172146442</v>
      </c>
      <c r="N11120" s="19"/>
      <c r="O11120" s="19">
        <v>0.12898627321419229</v>
      </c>
      <c r="P11120" s="50"/>
      <c r="R11120" s="9" t="s">
        <v>0</v>
      </c>
    </row>
    <row r="11121" spans="2:18" x14ac:dyDescent="0.2">
      <c r="B11121" s="25">
        <v>10891</v>
      </c>
      <c r="C11121" s="193"/>
      <c r="D11121" s="19">
        <v>0.46815022777213611</v>
      </c>
      <c r="E11121" s="19"/>
      <c r="F11121" s="19">
        <v>0.11686050766236307</v>
      </c>
      <c r="G11121" s="19"/>
      <c r="H11121" s="19">
        <v>1.4305393072001797</v>
      </c>
      <c r="I11121" s="19"/>
      <c r="J11121" s="19">
        <v>1.5311785673734899</v>
      </c>
      <c r="K11121" s="19"/>
      <c r="L11121" s="19">
        <v>0.50277431640832326</v>
      </c>
      <c r="M11121" s="19"/>
      <c r="N11121" s="19">
        <v>0.68400192557015738</v>
      </c>
      <c r="O11121" s="19"/>
      <c r="P11121" s="50">
        <v>1.2195851563715441</v>
      </c>
      <c r="R11121" s="9" t="s">
        <v>0</v>
      </c>
    </row>
    <row r="11122" spans="2:18" x14ac:dyDescent="0.2">
      <c r="B11122" s="25">
        <v>10892</v>
      </c>
      <c r="C11122" s="193"/>
      <c r="D11122" s="19">
        <v>1.2788528056778887</v>
      </c>
      <c r="E11122" s="19"/>
      <c r="F11122" s="19">
        <v>0.31925052218640415</v>
      </c>
      <c r="G11122" s="19">
        <v>0.31465844455513198</v>
      </c>
      <c r="H11122" s="19"/>
      <c r="I11122" s="19"/>
      <c r="J11122" s="19">
        <v>0.44291671893447604</v>
      </c>
      <c r="K11122" s="19"/>
      <c r="L11122" s="19">
        <v>0.28201725458053911</v>
      </c>
      <c r="M11122" s="19"/>
      <c r="N11122" s="19">
        <v>0.76151607699698964</v>
      </c>
      <c r="O11122" s="19">
        <v>0.10589789342749552</v>
      </c>
      <c r="P11122" s="50"/>
      <c r="R11122" s="9" t="s">
        <v>0</v>
      </c>
    </row>
    <row r="11123" spans="2:18" x14ac:dyDescent="0.2">
      <c r="B11123" s="25">
        <v>10893</v>
      </c>
      <c r="C11123" s="193"/>
      <c r="D11123" s="19">
        <v>0.61926459603994499</v>
      </c>
      <c r="E11123" s="19"/>
      <c r="F11123" s="19">
        <v>0.79642342982892911</v>
      </c>
      <c r="G11123" s="19"/>
      <c r="H11123" s="19">
        <v>0.90303521463359204</v>
      </c>
      <c r="I11123" s="19"/>
      <c r="J11123" s="19">
        <v>0.9532141965992702</v>
      </c>
      <c r="K11123" s="19"/>
      <c r="L11123" s="19">
        <v>0.8056292811669622</v>
      </c>
      <c r="M11123" s="19"/>
      <c r="N11123" s="19">
        <v>1.1643261978661292</v>
      </c>
      <c r="O11123" s="19"/>
      <c r="P11123" s="50">
        <v>1.5033618755573577</v>
      </c>
      <c r="R11123" s="9" t="s">
        <v>0</v>
      </c>
    </row>
    <row r="11124" spans="2:18" x14ac:dyDescent="0.2">
      <c r="B11124" s="25">
        <v>10894</v>
      </c>
      <c r="C11124" s="193">
        <v>0.34778202189555696</v>
      </c>
      <c r="D11124" s="19"/>
      <c r="E11124" s="19">
        <v>0.20358393302890423</v>
      </c>
      <c r="F11124" s="19"/>
      <c r="G11124" s="19"/>
      <c r="H11124" s="19">
        <v>4.7896106148056965E-3</v>
      </c>
      <c r="I11124" s="19"/>
      <c r="J11124" s="19">
        <v>0.30266182968209449</v>
      </c>
      <c r="K11124" s="19"/>
      <c r="L11124" s="19">
        <v>0.69449206636548688</v>
      </c>
      <c r="M11124" s="19"/>
      <c r="N11124" s="19">
        <v>0.10803698397542899</v>
      </c>
      <c r="O11124" s="19"/>
      <c r="P11124" s="50">
        <v>0.47127933769067643</v>
      </c>
      <c r="R11124" s="9" t="s">
        <v>0</v>
      </c>
    </row>
    <row r="11125" spans="2:18" x14ac:dyDescent="0.2">
      <c r="B11125" s="25">
        <v>10895</v>
      </c>
      <c r="C11125" s="193"/>
      <c r="D11125" s="19">
        <v>7.2625697434060112E-3</v>
      </c>
      <c r="E11125" s="19">
        <v>1.2931955404591085</v>
      </c>
      <c r="F11125" s="19"/>
      <c r="G11125" s="19">
        <v>0.9917158582570258</v>
      </c>
      <c r="H11125" s="19"/>
      <c r="I11125" s="19">
        <v>1.2419655241496079</v>
      </c>
      <c r="J11125" s="19"/>
      <c r="K11125" s="19">
        <v>0.86587026496015251</v>
      </c>
      <c r="L11125" s="19"/>
      <c r="M11125" s="19">
        <v>0.64071577688074666</v>
      </c>
      <c r="N11125" s="19"/>
      <c r="O11125" s="19">
        <v>1.2761200694698771</v>
      </c>
      <c r="P11125" s="50"/>
      <c r="R11125" s="9" t="s">
        <v>0</v>
      </c>
    </row>
    <row r="11126" spans="2:18" x14ac:dyDescent="0.2">
      <c r="B11126" s="25">
        <v>10896</v>
      </c>
      <c r="C11126" s="193">
        <v>0.64396741851721173</v>
      </c>
      <c r="D11126" s="19"/>
      <c r="E11126" s="19">
        <v>0.33743845479905354</v>
      </c>
      <c r="F11126" s="19"/>
      <c r="G11126" s="19">
        <v>9.9471489292629139E-2</v>
      </c>
      <c r="H11126" s="19"/>
      <c r="I11126" s="19"/>
      <c r="J11126" s="19">
        <v>0.24248966207027206</v>
      </c>
      <c r="K11126" s="19"/>
      <c r="L11126" s="19">
        <v>0.14446431917028876</v>
      </c>
      <c r="M11126" s="19"/>
      <c r="N11126" s="19">
        <v>0.6164599752758656</v>
      </c>
      <c r="O11126" s="19">
        <v>0.47472777639398761</v>
      </c>
      <c r="P11126" s="50"/>
      <c r="R11126" s="9" t="s">
        <v>0</v>
      </c>
    </row>
    <row r="11127" spans="2:18" x14ac:dyDescent="0.2">
      <c r="B11127" s="25">
        <v>10897</v>
      </c>
      <c r="C11127" s="193"/>
      <c r="D11127" s="19">
        <v>0.18523913858326588</v>
      </c>
      <c r="E11127" s="19"/>
      <c r="F11127" s="19">
        <v>3.8790419593654542E-2</v>
      </c>
      <c r="G11127" s="19"/>
      <c r="H11127" s="19">
        <v>1.3115839708229537</v>
      </c>
      <c r="I11127" s="19"/>
      <c r="J11127" s="19">
        <v>0.68525962786348527</v>
      </c>
      <c r="K11127" s="19">
        <v>0.42479777224563531</v>
      </c>
      <c r="L11127" s="19"/>
      <c r="M11127" s="19">
        <v>0.37590862966716171</v>
      </c>
      <c r="N11127" s="19"/>
      <c r="O11127" s="19"/>
      <c r="P11127" s="50">
        <v>0.2023000692215747</v>
      </c>
      <c r="R11127" s="9" t="s">
        <v>0</v>
      </c>
    </row>
    <row r="11128" spans="2:18" x14ac:dyDescent="0.2">
      <c r="B11128" s="25">
        <v>10898</v>
      </c>
      <c r="C11128" s="193">
        <v>0.96983794158856895</v>
      </c>
      <c r="D11128" s="19"/>
      <c r="E11128" s="19">
        <v>0.78627403509209204</v>
      </c>
      <c r="F11128" s="19"/>
      <c r="G11128" s="19">
        <v>0.40468709844352307</v>
      </c>
      <c r="H11128" s="19"/>
      <c r="I11128" s="19">
        <v>0.2686473141902449</v>
      </c>
      <c r="J11128" s="19"/>
      <c r="K11128" s="19">
        <v>0.33280521530580431</v>
      </c>
      <c r="L11128" s="19"/>
      <c r="M11128" s="19">
        <v>0.7281785354936906</v>
      </c>
      <c r="N11128" s="19"/>
      <c r="O11128" s="19">
        <v>0.82697699230960797</v>
      </c>
      <c r="P11128" s="50"/>
      <c r="R11128" s="9" t="s">
        <v>0</v>
      </c>
    </row>
    <row r="11129" spans="2:18" x14ac:dyDescent="0.2">
      <c r="B11129" s="25">
        <v>10899</v>
      </c>
      <c r="C11129" s="193">
        <v>0.38626981621858808</v>
      </c>
      <c r="D11129" s="19"/>
      <c r="E11129" s="19"/>
      <c r="F11129" s="19">
        <v>0.25313623408521657</v>
      </c>
      <c r="G11129" s="19"/>
      <c r="H11129" s="19">
        <v>0.81052391006597524</v>
      </c>
      <c r="I11129" s="19"/>
      <c r="J11129" s="19">
        <v>0.80883854110402931</v>
      </c>
      <c r="K11129" s="19"/>
      <c r="L11129" s="19">
        <v>0.47663672035942745</v>
      </c>
      <c r="M11129" s="19"/>
      <c r="N11129" s="19">
        <v>0.28611881184675642</v>
      </c>
      <c r="O11129" s="19"/>
      <c r="P11129" s="50">
        <v>0.65207687489484434</v>
      </c>
      <c r="R11129" s="9" t="s">
        <v>0</v>
      </c>
    </row>
    <row r="11130" spans="2:18" x14ac:dyDescent="0.2">
      <c r="B11130" s="25">
        <v>10900</v>
      </c>
      <c r="C11130" s="193">
        <v>0.49981883483635903</v>
      </c>
      <c r="D11130" s="19"/>
      <c r="E11130" s="19"/>
      <c r="F11130" s="19">
        <v>0.42652484714572897</v>
      </c>
      <c r="G11130" s="19">
        <v>0.2407576634283875</v>
      </c>
      <c r="H11130" s="19"/>
      <c r="I11130" s="19">
        <v>1.9755374370413095E-2</v>
      </c>
      <c r="J11130" s="19"/>
      <c r="K11130" s="19"/>
      <c r="L11130" s="19">
        <v>0.73137720836696318</v>
      </c>
      <c r="M11130" s="19"/>
      <c r="N11130" s="19">
        <v>0.52870904469876778</v>
      </c>
      <c r="O11130" s="19">
        <v>0.43131046425282182</v>
      </c>
      <c r="P11130" s="50"/>
      <c r="R11130" s="9" t="s">
        <v>0</v>
      </c>
    </row>
    <row r="11131" spans="2:18" x14ac:dyDescent="0.2">
      <c r="B11131" s="25">
        <v>10901</v>
      </c>
      <c r="C11131" s="193">
        <v>0.37656810831303811</v>
      </c>
      <c r="D11131" s="19"/>
      <c r="E11131" s="19">
        <v>0.47615382397584843</v>
      </c>
      <c r="F11131" s="19"/>
      <c r="G11131" s="19"/>
      <c r="H11131" s="19">
        <v>8.3248701831804633E-2</v>
      </c>
      <c r="I11131" s="19">
        <v>8.9896123105946829E-2</v>
      </c>
      <c r="J11131" s="19"/>
      <c r="K11131" s="19">
        <v>0.72925493601630365</v>
      </c>
      <c r="L11131" s="19"/>
      <c r="M11131" s="19">
        <v>0.42133068071382773</v>
      </c>
      <c r="N11131" s="19"/>
      <c r="O11131" s="19">
        <v>0.18858600414409843</v>
      </c>
      <c r="P11131" s="50"/>
      <c r="R11131" s="9" t="s">
        <v>0</v>
      </c>
    </row>
    <row r="11132" spans="2:18" x14ac:dyDescent="0.2">
      <c r="B11132" s="25">
        <v>10902</v>
      </c>
      <c r="C11132" s="193"/>
      <c r="D11132" s="19">
        <v>0.50156206472655274</v>
      </c>
      <c r="E11132" s="19"/>
      <c r="F11132" s="19">
        <v>0.5857547359646279</v>
      </c>
      <c r="G11132" s="19">
        <v>0.38645525866924918</v>
      </c>
      <c r="H11132" s="19"/>
      <c r="I11132" s="19"/>
      <c r="J11132" s="19">
        <v>0.60325731868773425</v>
      </c>
      <c r="K11132" s="19"/>
      <c r="L11132" s="19">
        <v>0.32063674123477975</v>
      </c>
      <c r="M11132" s="19"/>
      <c r="N11132" s="19">
        <v>0.56136867763470499</v>
      </c>
      <c r="O11132" s="19"/>
      <c r="P11132" s="50">
        <v>0.36789852614166846</v>
      </c>
      <c r="R11132" s="9" t="s">
        <v>0</v>
      </c>
    </row>
    <row r="11133" spans="2:18" x14ac:dyDescent="0.2">
      <c r="B11133" s="25">
        <v>10903</v>
      </c>
      <c r="C11133" s="193"/>
      <c r="D11133" s="19">
        <v>1.9394998579330514E-2</v>
      </c>
      <c r="E11133" s="19"/>
      <c r="F11133" s="19">
        <v>1.4491509161788315E-2</v>
      </c>
      <c r="G11133" s="19">
        <v>3.3286692775664074E-2</v>
      </c>
      <c r="H11133" s="19"/>
      <c r="I11133" s="19"/>
      <c r="J11133" s="19">
        <v>7.9580005284803135E-2</v>
      </c>
      <c r="K11133" s="19"/>
      <c r="L11133" s="19">
        <v>0.61528209795612254</v>
      </c>
      <c r="M11133" s="19">
        <v>3.6382947774164384E-2</v>
      </c>
      <c r="N11133" s="19"/>
      <c r="O11133" s="19"/>
      <c r="P11133" s="50">
        <v>0.25196828331139365</v>
      </c>
      <c r="R11133" s="9" t="s">
        <v>0</v>
      </c>
    </row>
    <row r="11134" spans="2:18" x14ac:dyDescent="0.2">
      <c r="B11134" s="25">
        <v>10904</v>
      </c>
      <c r="C11134" s="193"/>
      <c r="D11134" s="19">
        <v>1.4818138954658568</v>
      </c>
      <c r="E11134" s="19"/>
      <c r="F11134" s="19">
        <v>0.33733096521281936</v>
      </c>
      <c r="G11134" s="19"/>
      <c r="H11134" s="19">
        <v>1.046224149204201</v>
      </c>
      <c r="I11134" s="19"/>
      <c r="J11134" s="19">
        <v>1.3769442597340757</v>
      </c>
      <c r="K11134" s="19"/>
      <c r="L11134" s="19">
        <v>1.087249060549496</v>
      </c>
      <c r="M11134" s="19"/>
      <c r="N11134" s="19">
        <v>0.50857399063750885</v>
      </c>
      <c r="O11134" s="19"/>
      <c r="P11134" s="50">
        <v>0.86184333298253091</v>
      </c>
      <c r="R11134" s="9" t="s">
        <v>0</v>
      </c>
    </row>
    <row r="11135" spans="2:18" x14ac:dyDescent="0.2">
      <c r="B11135" s="25">
        <v>10905</v>
      </c>
      <c r="C11135" s="193">
        <v>0.10051599895842293</v>
      </c>
      <c r="D11135" s="19"/>
      <c r="E11135" s="19"/>
      <c r="F11135" s="19">
        <v>0.21212882721556087</v>
      </c>
      <c r="G11135" s="19"/>
      <c r="H11135" s="19">
        <v>0.79849489362235937</v>
      </c>
      <c r="I11135" s="19">
        <v>0.61880513063706621</v>
      </c>
      <c r="J11135" s="19"/>
      <c r="K11135" s="19">
        <v>0.4005299275086997</v>
      </c>
      <c r="L11135" s="19"/>
      <c r="M11135" s="19"/>
      <c r="N11135" s="19">
        <v>0.19901683498026509</v>
      </c>
      <c r="O11135" s="19"/>
      <c r="P11135" s="50">
        <v>0.62498675918966073</v>
      </c>
      <c r="R11135" s="9" t="s">
        <v>0</v>
      </c>
    </row>
    <row r="11136" spans="2:18" x14ac:dyDescent="0.2">
      <c r="B11136" s="25">
        <v>10906</v>
      </c>
      <c r="C11136" s="193"/>
      <c r="D11136" s="19">
        <v>0.67306577426974723</v>
      </c>
      <c r="E11136" s="19">
        <v>0.33699960497532366</v>
      </c>
      <c r="F11136" s="19"/>
      <c r="G11136" s="19">
        <v>0.31542548759721917</v>
      </c>
      <c r="H11136" s="19"/>
      <c r="I11136" s="19">
        <v>0.58143255499252211</v>
      </c>
      <c r="J11136" s="19"/>
      <c r="K11136" s="19">
        <v>1.5717439914387767E-2</v>
      </c>
      <c r="L11136" s="19"/>
      <c r="M11136" s="19">
        <v>0.95024426908865889</v>
      </c>
      <c r="N11136" s="19"/>
      <c r="O11136" s="19">
        <v>0.36137991520353785</v>
      </c>
      <c r="P11136" s="50"/>
      <c r="R11136" s="9" t="s">
        <v>0</v>
      </c>
    </row>
    <row r="11137" spans="2:18" x14ac:dyDescent="0.2">
      <c r="B11137" s="25">
        <v>10907</v>
      </c>
      <c r="C11137" s="193"/>
      <c r="D11137" s="19">
        <v>2.6285063268475701</v>
      </c>
      <c r="E11137" s="19"/>
      <c r="F11137" s="19">
        <v>1.823026279644232</v>
      </c>
      <c r="G11137" s="19"/>
      <c r="H11137" s="19">
        <v>2.9587576626051635</v>
      </c>
      <c r="I11137" s="19"/>
      <c r="J11137" s="19">
        <v>3.2992819846512247</v>
      </c>
      <c r="K11137" s="19"/>
      <c r="L11137" s="19">
        <v>2.3973891020294418</v>
      </c>
      <c r="M11137" s="19"/>
      <c r="N11137" s="19">
        <v>1.7086970501381433</v>
      </c>
      <c r="O11137" s="19"/>
      <c r="P11137" s="50">
        <v>2.6173879443874686</v>
      </c>
      <c r="R11137" s="9" t="s">
        <v>0</v>
      </c>
    </row>
    <row r="11138" spans="2:18" x14ac:dyDescent="0.2">
      <c r="B11138" s="25">
        <v>10908</v>
      </c>
      <c r="C11138" s="193">
        <v>1.0034965604307246E-2</v>
      </c>
      <c r="D11138" s="19"/>
      <c r="E11138" s="19">
        <v>1.460635878228292</v>
      </c>
      <c r="F11138" s="19"/>
      <c r="G11138" s="19">
        <v>0.78624839817977921</v>
      </c>
      <c r="H11138" s="19"/>
      <c r="I11138" s="19">
        <v>0.54113774680446824</v>
      </c>
      <c r="J11138" s="19"/>
      <c r="K11138" s="19">
        <v>0.54738983711570011</v>
      </c>
      <c r="L11138" s="19"/>
      <c r="M11138" s="19">
        <v>1.4897977391395876</v>
      </c>
      <c r="N11138" s="19"/>
      <c r="O11138" s="19">
        <v>1.8226354273847551</v>
      </c>
      <c r="P11138" s="50"/>
      <c r="R11138" s="9" t="s">
        <v>0</v>
      </c>
    </row>
    <row r="11139" spans="2:18" x14ac:dyDescent="0.2">
      <c r="B11139" s="25">
        <v>10909</v>
      </c>
      <c r="C11139" s="193">
        <v>2.2526429044927108</v>
      </c>
      <c r="D11139" s="19"/>
      <c r="E11139" s="19">
        <v>3.1921577206713692</v>
      </c>
      <c r="F11139" s="19"/>
      <c r="G11139" s="19">
        <v>2.4568560942074931</v>
      </c>
      <c r="H11139" s="19"/>
      <c r="I11139" s="19">
        <v>2.9814512179843322</v>
      </c>
      <c r="J11139" s="19"/>
      <c r="K11139" s="19">
        <v>2.9508271629864082</v>
      </c>
      <c r="L11139" s="19"/>
      <c r="M11139" s="19">
        <v>2.9354596068050758</v>
      </c>
      <c r="N11139" s="19"/>
      <c r="O11139" s="19">
        <v>2.7038536440577019</v>
      </c>
      <c r="P11139" s="50"/>
      <c r="R11139" s="9" t="s">
        <v>0</v>
      </c>
    </row>
    <row r="11140" spans="2:18" x14ac:dyDescent="0.2">
      <c r="B11140" s="25">
        <v>10910</v>
      </c>
      <c r="C11140" s="193"/>
      <c r="D11140" s="19">
        <v>0.39021240624531905</v>
      </c>
      <c r="E11140" s="19"/>
      <c r="F11140" s="19">
        <v>0.35347406210341614</v>
      </c>
      <c r="G11140" s="19">
        <v>0.37051112777445377</v>
      </c>
      <c r="H11140" s="19"/>
      <c r="I11140" s="19"/>
      <c r="J11140" s="19">
        <v>0.67242961992776329</v>
      </c>
      <c r="K11140" s="19"/>
      <c r="L11140" s="19">
        <v>0.28006530207260588</v>
      </c>
      <c r="M11140" s="19">
        <v>0.83240568851393837</v>
      </c>
      <c r="N11140" s="19"/>
      <c r="O11140" s="19"/>
      <c r="P11140" s="50">
        <v>0.92999246853397777</v>
      </c>
      <c r="R11140" s="9" t="s">
        <v>0</v>
      </c>
    </row>
    <row r="11141" spans="2:18" x14ac:dyDescent="0.2">
      <c r="B11141" s="25">
        <v>10911</v>
      </c>
      <c r="C11141" s="193"/>
      <c r="D11141" s="19">
        <v>0.56217415875092369</v>
      </c>
      <c r="E11141" s="19">
        <v>0.14403787207918314</v>
      </c>
      <c r="F11141" s="19"/>
      <c r="G11141" s="19">
        <v>0.41728627850101774</v>
      </c>
      <c r="H11141" s="19"/>
      <c r="I11141" s="19"/>
      <c r="J11141" s="19">
        <v>0.86526163445631354</v>
      </c>
      <c r="K11141" s="19"/>
      <c r="L11141" s="19">
        <v>0.65253055897164081</v>
      </c>
      <c r="M11141" s="19">
        <v>0.11208951782740234</v>
      </c>
      <c r="N11141" s="19"/>
      <c r="O11141" s="19"/>
      <c r="P11141" s="50">
        <v>0.15031792520751464</v>
      </c>
      <c r="R11141" s="9" t="s">
        <v>0</v>
      </c>
    </row>
    <row r="11142" spans="2:18" x14ac:dyDescent="0.2">
      <c r="B11142" s="25">
        <v>10912</v>
      </c>
      <c r="C11142" s="193"/>
      <c r="D11142" s="19">
        <v>0.99025279456320536</v>
      </c>
      <c r="E11142" s="19"/>
      <c r="F11142" s="19">
        <v>1.2647560358289112</v>
      </c>
      <c r="G11142" s="19"/>
      <c r="H11142" s="19">
        <v>0.93177143452116484</v>
      </c>
      <c r="I11142" s="19"/>
      <c r="J11142" s="19">
        <v>0.35157700934135161</v>
      </c>
      <c r="K11142" s="19"/>
      <c r="L11142" s="19">
        <v>1.1143872777107522</v>
      </c>
      <c r="M11142" s="19"/>
      <c r="N11142" s="19">
        <v>1.1228981272631597</v>
      </c>
      <c r="O11142" s="19">
        <v>0.52359539115746823</v>
      </c>
      <c r="P11142" s="50"/>
      <c r="R11142" s="9" t="s">
        <v>0</v>
      </c>
    </row>
    <row r="11143" spans="2:18" x14ac:dyDescent="0.2">
      <c r="B11143" s="25">
        <v>10913</v>
      </c>
      <c r="C11143" s="193"/>
      <c r="D11143" s="19">
        <v>9.1116848169985831E-2</v>
      </c>
      <c r="E11143" s="19">
        <v>9.9299346793362109E-2</v>
      </c>
      <c r="F11143" s="19"/>
      <c r="G11143" s="19"/>
      <c r="H11143" s="19">
        <v>2.3715731642703904E-2</v>
      </c>
      <c r="I11143" s="19">
        <v>0.49271355136824135</v>
      </c>
      <c r="J11143" s="19"/>
      <c r="K11143" s="19"/>
      <c r="L11143" s="19">
        <v>0.3072227877734835</v>
      </c>
      <c r="M11143" s="19">
        <v>1.8271098484852235</v>
      </c>
      <c r="N11143" s="19"/>
      <c r="O11143" s="19">
        <v>1.4726586743215886E-2</v>
      </c>
      <c r="P11143" s="50"/>
      <c r="R11143" s="9" t="s">
        <v>0</v>
      </c>
    </row>
    <row r="11144" spans="2:18" x14ac:dyDescent="0.2">
      <c r="B11144" s="25">
        <v>10914</v>
      </c>
      <c r="C11144" s="193"/>
      <c r="D11144" s="19">
        <v>1.3350082690109404</v>
      </c>
      <c r="E11144" s="19"/>
      <c r="F11144" s="19">
        <v>2.0790809388598421</v>
      </c>
      <c r="G11144" s="19"/>
      <c r="H11144" s="19">
        <v>1.1393976538857078</v>
      </c>
      <c r="I11144" s="19"/>
      <c r="J11144" s="19">
        <v>1.4777859065410812</v>
      </c>
      <c r="K11144" s="19"/>
      <c r="L11144" s="19">
        <v>0.72448937806746916</v>
      </c>
      <c r="M11144" s="19"/>
      <c r="N11144" s="19">
        <v>0.98864243834578103</v>
      </c>
      <c r="O11144" s="19"/>
      <c r="P11144" s="50">
        <v>1.0931731540988614</v>
      </c>
      <c r="R11144" s="9" t="s">
        <v>0</v>
      </c>
    </row>
    <row r="11145" spans="2:18" x14ac:dyDescent="0.2">
      <c r="B11145" s="25">
        <v>10915</v>
      </c>
      <c r="C11145" s="193">
        <v>1.2291882827260241</v>
      </c>
      <c r="D11145" s="19"/>
      <c r="E11145" s="19">
        <v>1.0351761250594615</v>
      </c>
      <c r="F11145" s="19"/>
      <c r="G11145" s="19">
        <v>1.1157604788229332</v>
      </c>
      <c r="H11145" s="19"/>
      <c r="I11145" s="19">
        <v>0.91875573899929619</v>
      </c>
      <c r="J11145" s="19"/>
      <c r="K11145" s="19">
        <v>0.47230239718770151</v>
      </c>
      <c r="L11145" s="19"/>
      <c r="M11145" s="19">
        <v>1.876446580876121</v>
      </c>
      <c r="N11145" s="19"/>
      <c r="O11145" s="19">
        <v>2.0470097166461896</v>
      </c>
      <c r="P11145" s="50"/>
      <c r="R11145" s="9" t="s">
        <v>0</v>
      </c>
    </row>
    <row r="11146" spans="2:18" x14ac:dyDescent="0.2">
      <c r="B11146" s="25">
        <v>10916</v>
      </c>
      <c r="C11146" s="193"/>
      <c r="D11146" s="19">
        <v>0.20376354107115785</v>
      </c>
      <c r="E11146" s="19"/>
      <c r="F11146" s="19">
        <v>0.93524985251024917</v>
      </c>
      <c r="G11146" s="19">
        <v>0.11189386529520964</v>
      </c>
      <c r="H11146" s="19"/>
      <c r="I11146" s="19"/>
      <c r="J11146" s="19">
        <v>0.26069072899893725</v>
      </c>
      <c r="K11146" s="19"/>
      <c r="L11146" s="19">
        <v>0.52998005520958358</v>
      </c>
      <c r="M11146" s="19"/>
      <c r="N11146" s="19">
        <v>1.1364318042244856</v>
      </c>
      <c r="O11146" s="19">
        <v>3.2645369518560452E-2</v>
      </c>
      <c r="P11146" s="50"/>
      <c r="R11146" s="9" t="s">
        <v>0</v>
      </c>
    </row>
    <row r="11147" spans="2:18" x14ac:dyDescent="0.2">
      <c r="B11147" s="25">
        <v>10917</v>
      </c>
      <c r="C11147" s="193"/>
      <c r="D11147" s="19">
        <v>3.4559583653760396E-3</v>
      </c>
      <c r="E11147" s="19"/>
      <c r="F11147" s="19">
        <v>0.40759560461653327</v>
      </c>
      <c r="G11147" s="19">
        <v>0.4124159301646057</v>
      </c>
      <c r="H11147" s="19"/>
      <c r="I11147" s="19">
        <v>0.52955032124940526</v>
      </c>
      <c r="J11147" s="19"/>
      <c r="K11147" s="19">
        <v>0.78841546058230905</v>
      </c>
      <c r="L11147" s="19"/>
      <c r="M11147" s="19">
        <v>0.33610851196094194</v>
      </c>
      <c r="N11147" s="19"/>
      <c r="O11147" s="19"/>
      <c r="P11147" s="50">
        <v>2.1798688279660125E-2</v>
      </c>
      <c r="R11147" s="9" t="s">
        <v>0</v>
      </c>
    </row>
    <row r="11148" spans="2:18" x14ac:dyDescent="0.2">
      <c r="B11148" s="25">
        <v>10918</v>
      </c>
      <c r="C11148" s="193"/>
      <c r="D11148" s="19">
        <v>0.56471217861761958</v>
      </c>
      <c r="E11148" s="19"/>
      <c r="F11148" s="19">
        <v>0.73443125975382506</v>
      </c>
      <c r="G11148" s="19">
        <v>0.30962026035421236</v>
      </c>
      <c r="H11148" s="19"/>
      <c r="I11148" s="19"/>
      <c r="J11148" s="19">
        <v>2.2479107279202274E-2</v>
      </c>
      <c r="K11148" s="19">
        <v>0.48468686380003584</v>
      </c>
      <c r="L11148" s="19"/>
      <c r="M11148" s="19"/>
      <c r="N11148" s="19">
        <v>0.58321458534838611</v>
      </c>
      <c r="O11148" s="19"/>
      <c r="P11148" s="50">
        <v>0.70192225407625553</v>
      </c>
      <c r="R11148" s="9" t="s">
        <v>0</v>
      </c>
    </row>
    <row r="11149" spans="2:18" x14ac:dyDescent="0.2">
      <c r="B11149" s="25">
        <v>10919</v>
      </c>
      <c r="C11149" s="193">
        <v>0.27398134864099732</v>
      </c>
      <c r="D11149" s="19"/>
      <c r="E11149" s="19">
        <v>0.23126049670036219</v>
      </c>
      <c r="F11149" s="19"/>
      <c r="G11149" s="19">
        <v>0.30084663959387054</v>
      </c>
      <c r="H11149" s="19"/>
      <c r="I11149" s="19">
        <v>0.21743371154832428</v>
      </c>
      <c r="J11149" s="19"/>
      <c r="K11149" s="19">
        <v>0.45709685950290191</v>
      </c>
      <c r="L11149" s="19"/>
      <c r="M11149" s="19">
        <v>0.59346986702206239</v>
      </c>
      <c r="N11149" s="19"/>
      <c r="O11149" s="19"/>
      <c r="P11149" s="50">
        <v>0.39853792894726481</v>
      </c>
      <c r="R11149" s="9" t="s">
        <v>0</v>
      </c>
    </row>
    <row r="11150" spans="2:18" x14ac:dyDescent="0.2">
      <c r="B11150" s="25">
        <v>10920</v>
      </c>
      <c r="C11150" s="193"/>
      <c r="D11150" s="19">
        <v>0.21905044419693129</v>
      </c>
      <c r="E11150" s="19"/>
      <c r="F11150" s="19">
        <v>0.78767188062248972</v>
      </c>
      <c r="G11150" s="19"/>
      <c r="H11150" s="19">
        <v>0.99588654647879282</v>
      </c>
      <c r="I11150" s="19"/>
      <c r="J11150" s="19">
        <v>0.51338141240073476</v>
      </c>
      <c r="K11150" s="19"/>
      <c r="L11150" s="19">
        <v>1.3989019217609355</v>
      </c>
      <c r="M11150" s="19"/>
      <c r="N11150" s="19">
        <v>0.37051244112044684</v>
      </c>
      <c r="O11150" s="19"/>
      <c r="P11150" s="50">
        <v>0.36456313449451727</v>
      </c>
      <c r="R11150" s="9" t="s">
        <v>0</v>
      </c>
    </row>
    <row r="11151" spans="2:18" x14ac:dyDescent="0.2">
      <c r="B11151" s="25">
        <v>10921</v>
      </c>
      <c r="C11151" s="193">
        <v>1.9360787934387804</v>
      </c>
      <c r="D11151" s="19"/>
      <c r="E11151" s="19">
        <v>0.72151583163985433</v>
      </c>
      <c r="F11151" s="19"/>
      <c r="G11151" s="19">
        <v>1.1201663720052426</v>
      </c>
      <c r="H11151" s="19"/>
      <c r="I11151" s="19">
        <v>1.8880806152112692</v>
      </c>
      <c r="J11151" s="19"/>
      <c r="K11151" s="19">
        <v>0.61736528213971054</v>
      </c>
      <c r="L11151" s="19"/>
      <c r="M11151" s="19">
        <v>1.2057014599669436</v>
      </c>
      <c r="N11151" s="19"/>
      <c r="O11151" s="19">
        <v>0.75366162844526585</v>
      </c>
      <c r="P11151" s="50"/>
      <c r="R11151" s="9" t="s">
        <v>0</v>
      </c>
    </row>
    <row r="11152" spans="2:18" x14ac:dyDescent="0.2">
      <c r="B11152" s="25">
        <v>10922</v>
      </c>
      <c r="C11152" s="193"/>
      <c r="D11152" s="19">
        <v>0.31637934649195709</v>
      </c>
      <c r="E11152" s="19"/>
      <c r="F11152" s="19">
        <v>0.22891304328106751</v>
      </c>
      <c r="G11152" s="19"/>
      <c r="H11152" s="19">
        <v>1.3089073999147915</v>
      </c>
      <c r="I11152" s="19"/>
      <c r="J11152" s="19">
        <v>0.89265610018957553</v>
      </c>
      <c r="K11152" s="19">
        <v>0.36115008719561154</v>
      </c>
      <c r="L11152" s="19"/>
      <c r="M11152" s="19"/>
      <c r="N11152" s="19">
        <v>0.71735854306387692</v>
      </c>
      <c r="O11152" s="19"/>
      <c r="P11152" s="50">
        <v>0.72218100388745965</v>
      </c>
      <c r="R11152" s="9" t="s">
        <v>0</v>
      </c>
    </row>
    <row r="11153" spans="2:18" x14ac:dyDescent="0.2">
      <c r="B11153" s="25">
        <v>10923</v>
      </c>
      <c r="C11153" s="193">
        <v>1.3683261135663596</v>
      </c>
      <c r="D11153" s="19"/>
      <c r="E11153" s="19">
        <v>1.085636547898883</v>
      </c>
      <c r="F11153" s="19"/>
      <c r="G11153" s="19">
        <v>0.41102221932347732</v>
      </c>
      <c r="H11153" s="19"/>
      <c r="I11153" s="19">
        <v>1.068012039275136</v>
      </c>
      <c r="J11153" s="19"/>
      <c r="K11153" s="19"/>
      <c r="L11153" s="19">
        <v>3.3499456769498684E-2</v>
      </c>
      <c r="M11153" s="19">
        <v>1.7347171100264882</v>
      </c>
      <c r="N11153" s="19"/>
      <c r="O11153" s="19">
        <v>0.77330693428926012</v>
      </c>
      <c r="P11153" s="50"/>
      <c r="R11153" s="9" t="s">
        <v>0</v>
      </c>
    </row>
    <row r="11154" spans="2:18" x14ac:dyDescent="0.2">
      <c r="B11154" s="25">
        <v>10924</v>
      </c>
      <c r="C11154" s="193">
        <v>0.28949623123024304</v>
      </c>
      <c r="D11154" s="19"/>
      <c r="E11154" s="19">
        <v>0.24234482241415445</v>
      </c>
      <c r="F11154" s="19"/>
      <c r="G11154" s="19">
        <v>1.403794878981198</v>
      </c>
      <c r="H11154" s="19"/>
      <c r="I11154" s="19"/>
      <c r="J11154" s="19">
        <v>9.592279887672138E-2</v>
      </c>
      <c r="K11154" s="19">
        <v>0.26028071706084732</v>
      </c>
      <c r="L11154" s="19"/>
      <c r="M11154" s="19">
        <v>1.2514444270524707</v>
      </c>
      <c r="N11154" s="19"/>
      <c r="O11154" s="19">
        <v>0.98592799817873666</v>
      </c>
      <c r="P11154" s="50"/>
      <c r="R11154" s="9" t="s">
        <v>0</v>
      </c>
    </row>
    <row r="11155" spans="2:18" x14ac:dyDescent="0.2">
      <c r="B11155" s="25">
        <v>10925</v>
      </c>
      <c r="C11155" s="193">
        <v>0.98272434530702313</v>
      </c>
      <c r="D11155" s="19"/>
      <c r="E11155" s="19">
        <v>1.4190123041609928</v>
      </c>
      <c r="F11155" s="19"/>
      <c r="G11155" s="19">
        <v>1.3372528661638559</v>
      </c>
      <c r="H11155" s="19"/>
      <c r="I11155" s="19">
        <v>1.9901517595362908</v>
      </c>
      <c r="J11155" s="19"/>
      <c r="K11155" s="19">
        <v>1.1836818387535457</v>
      </c>
      <c r="L11155" s="19"/>
      <c r="M11155" s="19">
        <v>1.4451548841439497</v>
      </c>
      <c r="N11155" s="19"/>
      <c r="O11155" s="19">
        <v>1.1996922979602491</v>
      </c>
      <c r="P11155" s="50"/>
      <c r="R11155" s="9" t="s">
        <v>0</v>
      </c>
    </row>
    <row r="11156" spans="2:18" x14ac:dyDescent="0.2">
      <c r="B11156" s="25">
        <v>10926</v>
      </c>
      <c r="C11156" s="193"/>
      <c r="D11156" s="19">
        <v>0.62021209936338284</v>
      </c>
      <c r="E11156" s="19"/>
      <c r="F11156" s="19">
        <v>0.65551940114012897</v>
      </c>
      <c r="G11156" s="19">
        <v>0.83254339912256858</v>
      </c>
      <c r="H11156" s="19"/>
      <c r="I11156" s="19">
        <v>0.32176777435148213</v>
      </c>
      <c r="J11156" s="19"/>
      <c r="K11156" s="19"/>
      <c r="L11156" s="19">
        <v>0.5828391204790756</v>
      </c>
      <c r="M11156" s="19"/>
      <c r="N11156" s="19">
        <v>0.67139124421198748</v>
      </c>
      <c r="O11156" s="19">
        <v>0.24285071064984745</v>
      </c>
      <c r="P11156" s="50"/>
      <c r="R11156" s="9" t="s">
        <v>0</v>
      </c>
    </row>
    <row r="11157" spans="2:18" x14ac:dyDescent="0.2">
      <c r="B11157" s="25">
        <v>10927</v>
      </c>
      <c r="C11157" s="193"/>
      <c r="D11157" s="19">
        <v>1.6375722379265751</v>
      </c>
      <c r="E11157" s="19"/>
      <c r="F11157" s="19">
        <v>0.40891800101612885</v>
      </c>
      <c r="G11157" s="19"/>
      <c r="H11157" s="19">
        <v>0.4662590644537285</v>
      </c>
      <c r="I11157" s="19"/>
      <c r="J11157" s="19">
        <v>1.4513015109665708</v>
      </c>
      <c r="K11157" s="19"/>
      <c r="L11157" s="19">
        <v>1.0676042521266242</v>
      </c>
      <c r="M11157" s="19"/>
      <c r="N11157" s="19">
        <v>0.69534520573362346</v>
      </c>
      <c r="O11157" s="19"/>
      <c r="P11157" s="50">
        <v>1.2689012157324644</v>
      </c>
      <c r="R11157" s="9" t="s">
        <v>0</v>
      </c>
    </row>
    <row r="11158" spans="2:18" x14ac:dyDescent="0.2">
      <c r="B11158" s="25">
        <v>10928</v>
      </c>
      <c r="C11158" s="193">
        <v>0.6861555775962197</v>
      </c>
      <c r="D11158" s="19"/>
      <c r="E11158" s="19">
        <v>1.4257239582068362</v>
      </c>
      <c r="F11158" s="19"/>
      <c r="G11158" s="19">
        <v>0.85167118486893167</v>
      </c>
      <c r="H11158" s="19"/>
      <c r="I11158" s="19">
        <v>0.82410549399760058</v>
      </c>
      <c r="J11158" s="19"/>
      <c r="K11158" s="19">
        <v>0.61847480393338239</v>
      </c>
      <c r="L11158" s="19"/>
      <c r="M11158" s="19">
        <v>2.11040945508068</v>
      </c>
      <c r="N11158" s="19"/>
      <c r="O11158" s="19">
        <v>1.0372477485803209</v>
      </c>
      <c r="P11158" s="50"/>
      <c r="R11158" s="9" t="s">
        <v>0</v>
      </c>
    </row>
    <row r="11159" spans="2:18" x14ac:dyDescent="0.2">
      <c r="B11159" s="25">
        <v>10929</v>
      </c>
      <c r="C11159" s="193">
        <v>0.41031164714100149</v>
      </c>
      <c r="D11159" s="19"/>
      <c r="E11159" s="19">
        <v>0.64313850002869566</v>
      </c>
      <c r="F11159" s="19"/>
      <c r="G11159" s="19">
        <v>0.60268080095029319</v>
      </c>
      <c r="H11159" s="19"/>
      <c r="I11159" s="19">
        <v>0.79107270867264279</v>
      </c>
      <c r="J11159" s="19"/>
      <c r="K11159" s="19">
        <v>1.3684297465959405</v>
      </c>
      <c r="L11159" s="19"/>
      <c r="M11159" s="19"/>
      <c r="N11159" s="19">
        <v>6.6838586391375743E-2</v>
      </c>
      <c r="O11159" s="19"/>
      <c r="P11159" s="50">
        <v>0.28762741261308872</v>
      </c>
      <c r="R11159" s="9" t="s">
        <v>0</v>
      </c>
    </row>
    <row r="11160" spans="2:18" x14ac:dyDescent="0.2">
      <c r="B11160" s="25">
        <v>10930</v>
      </c>
      <c r="C11160" s="193"/>
      <c r="D11160" s="19">
        <v>0.79389085491878808</v>
      </c>
      <c r="E11160" s="19"/>
      <c r="F11160" s="19">
        <v>0.26894659255508468</v>
      </c>
      <c r="G11160" s="19"/>
      <c r="H11160" s="19">
        <v>0.51360111268571251</v>
      </c>
      <c r="I11160" s="19"/>
      <c r="J11160" s="19">
        <v>0.50381170608302561</v>
      </c>
      <c r="K11160" s="19"/>
      <c r="L11160" s="19">
        <v>0.97840798703663112</v>
      </c>
      <c r="M11160" s="19"/>
      <c r="N11160" s="19">
        <v>1.4135358130387723</v>
      </c>
      <c r="O11160" s="19"/>
      <c r="P11160" s="50">
        <v>0.35223691697756959</v>
      </c>
      <c r="R11160" s="9" t="s">
        <v>0</v>
      </c>
    </row>
    <row r="11161" spans="2:18" x14ac:dyDescent="0.2">
      <c r="B11161" s="25">
        <v>10931</v>
      </c>
      <c r="C11161" s="193"/>
      <c r="D11161" s="19">
        <v>1.5974046734904379</v>
      </c>
      <c r="E11161" s="19"/>
      <c r="F11161" s="19">
        <v>1.6003826214117389</v>
      </c>
      <c r="G11161" s="19"/>
      <c r="H11161" s="19">
        <v>1.3293011162669635</v>
      </c>
      <c r="I11161" s="19"/>
      <c r="J11161" s="19">
        <v>0.61697145746368309</v>
      </c>
      <c r="K11161" s="19"/>
      <c r="L11161" s="19">
        <v>1.1405244644092281</v>
      </c>
      <c r="M11161" s="19"/>
      <c r="N11161" s="19">
        <v>2.0765114439960199</v>
      </c>
      <c r="O11161" s="19"/>
      <c r="P11161" s="50">
        <v>1.7787428351612125</v>
      </c>
      <c r="R11161" s="9" t="s">
        <v>0</v>
      </c>
    </row>
    <row r="11162" spans="2:18" x14ac:dyDescent="0.2">
      <c r="B11162" s="25">
        <v>10932</v>
      </c>
      <c r="C11162" s="193"/>
      <c r="D11162" s="19">
        <v>0.92322463196527982</v>
      </c>
      <c r="E11162" s="19"/>
      <c r="F11162" s="19">
        <v>1.2408770748806608</v>
      </c>
      <c r="G11162" s="19"/>
      <c r="H11162" s="19">
        <v>1.801826114215783</v>
      </c>
      <c r="I11162" s="19"/>
      <c r="J11162" s="19">
        <v>2.234761915734961</v>
      </c>
      <c r="K11162" s="19"/>
      <c r="L11162" s="19">
        <v>0.99316801368296137</v>
      </c>
      <c r="M11162" s="19"/>
      <c r="N11162" s="19">
        <v>1.5636521862341359</v>
      </c>
      <c r="O11162" s="19"/>
      <c r="P11162" s="50">
        <v>2.3767657676896317</v>
      </c>
      <c r="R11162" s="9" t="s">
        <v>0</v>
      </c>
    </row>
    <row r="11163" spans="2:18" x14ac:dyDescent="0.2">
      <c r="B11163" s="25">
        <v>10933</v>
      </c>
      <c r="C11163" s="193"/>
      <c r="D11163" s="19">
        <v>0.2052338811404697</v>
      </c>
      <c r="E11163" s="19"/>
      <c r="F11163" s="19">
        <v>0.14689987069728089</v>
      </c>
      <c r="G11163" s="19">
        <v>1.7401232600726741</v>
      </c>
      <c r="H11163" s="19"/>
      <c r="I11163" s="19">
        <v>0.53341208370498372</v>
      </c>
      <c r="J11163" s="19"/>
      <c r="K11163" s="19">
        <v>0.79600837698257587</v>
      </c>
      <c r="L11163" s="19"/>
      <c r="M11163" s="19">
        <v>0.39098047850301604</v>
      </c>
      <c r="N11163" s="19"/>
      <c r="O11163" s="19">
        <v>0.75510088729336589</v>
      </c>
      <c r="P11163" s="50"/>
      <c r="R11163" s="9" t="s">
        <v>0</v>
      </c>
    </row>
    <row r="11164" spans="2:18" x14ac:dyDescent="0.2">
      <c r="B11164" s="25">
        <v>10934</v>
      </c>
      <c r="C11164" s="193"/>
      <c r="D11164" s="19">
        <v>2.1316917989317146</v>
      </c>
      <c r="E11164" s="19"/>
      <c r="F11164" s="19">
        <v>1.64883039422391</v>
      </c>
      <c r="G11164" s="19"/>
      <c r="H11164" s="19">
        <v>2.8222459328009748</v>
      </c>
      <c r="I11164" s="19"/>
      <c r="J11164" s="19">
        <v>1.591324894393259</v>
      </c>
      <c r="K11164" s="19"/>
      <c r="L11164" s="19">
        <v>1.4579302355110819</v>
      </c>
      <c r="M11164" s="19"/>
      <c r="N11164" s="19">
        <v>1.3288373337584591</v>
      </c>
      <c r="O11164" s="19"/>
      <c r="P11164" s="50">
        <v>2.9987607444599056</v>
      </c>
      <c r="R11164" s="9" t="s">
        <v>0</v>
      </c>
    </row>
    <row r="11165" spans="2:18" x14ac:dyDescent="0.2">
      <c r="B11165" s="25">
        <v>10935</v>
      </c>
      <c r="C11165" s="193"/>
      <c r="D11165" s="19">
        <v>0.23684639290442916</v>
      </c>
      <c r="E11165" s="19">
        <v>0.73763478511870317</v>
      </c>
      <c r="F11165" s="19"/>
      <c r="G11165" s="19">
        <v>0.41315198931519009</v>
      </c>
      <c r="H11165" s="19"/>
      <c r="I11165" s="19">
        <v>2.8311885078070066E-2</v>
      </c>
      <c r="J11165" s="19"/>
      <c r="K11165" s="19"/>
      <c r="L11165" s="19">
        <v>0.70490853667885245</v>
      </c>
      <c r="M11165" s="19"/>
      <c r="N11165" s="19">
        <v>8.4531430159096282E-2</v>
      </c>
      <c r="O11165" s="19"/>
      <c r="P11165" s="50">
        <v>0.180873873292904</v>
      </c>
      <c r="R11165" s="9" t="s">
        <v>0</v>
      </c>
    </row>
    <row r="11166" spans="2:18" x14ac:dyDescent="0.2">
      <c r="B11166" s="25">
        <v>10936</v>
      </c>
      <c r="C11166" s="193">
        <v>1.1880496247488646</v>
      </c>
      <c r="D11166" s="19"/>
      <c r="E11166" s="19">
        <v>0.61048817430475977</v>
      </c>
      <c r="F11166" s="19"/>
      <c r="G11166" s="19"/>
      <c r="H11166" s="19">
        <v>5.0550098540567828E-2</v>
      </c>
      <c r="I11166" s="19"/>
      <c r="J11166" s="19">
        <v>0.88381195403521529</v>
      </c>
      <c r="K11166" s="19">
        <v>7.510632590133412E-2</v>
      </c>
      <c r="L11166" s="19"/>
      <c r="M11166" s="19">
        <v>9.6538724833104078E-2</v>
      </c>
      <c r="N11166" s="19"/>
      <c r="O11166" s="19">
        <v>1.1387164212594432</v>
      </c>
      <c r="P11166" s="50"/>
      <c r="R11166" s="9" t="s">
        <v>0</v>
      </c>
    </row>
    <row r="11167" spans="2:18" x14ac:dyDescent="0.2">
      <c r="B11167" s="25">
        <v>10937</v>
      </c>
      <c r="C11167" s="193">
        <v>0.75546640817664945</v>
      </c>
      <c r="D11167" s="19"/>
      <c r="E11167" s="19"/>
      <c r="F11167" s="19">
        <v>0.33576686264132211</v>
      </c>
      <c r="G11167" s="19"/>
      <c r="H11167" s="19">
        <v>6.8433075421886688E-2</v>
      </c>
      <c r="I11167" s="19">
        <v>0.23761038225328601</v>
      </c>
      <c r="J11167" s="19"/>
      <c r="K11167" s="19">
        <v>0.43510222413912342</v>
      </c>
      <c r="L11167" s="19"/>
      <c r="M11167" s="19">
        <v>0.48385253513476661</v>
      </c>
      <c r="N11167" s="19"/>
      <c r="O11167" s="19"/>
      <c r="P11167" s="50">
        <v>0.35020857029583735</v>
      </c>
      <c r="R11167" s="9" t="s">
        <v>0</v>
      </c>
    </row>
    <row r="11168" spans="2:18" x14ac:dyDescent="0.2">
      <c r="B11168" s="25">
        <v>10938</v>
      </c>
      <c r="C11168" s="193"/>
      <c r="D11168" s="19">
        <v>2.4948643108001449</v>
      </c>
      <c r="E11168" s="19"/>
      <c r="F11168" s="19">
        <v>2.657840069376515</v>
      </c>
      <c r="G11168" s="19"/>
      <c r="H11168" s="19">
        <v>2.3400188282295522</v>
      </c>
      <c r="I11168" s="19"/>
      <c r="J11168" s="19">
        <v>3.1629746855137406</v>
      </c>
      <c r="K11168" s="19"/>
      <c r="L11168" s="19">
        <v>2.8050944885288733</v>
      </c>
      <c r="M11168" s="19"/>
      <c r="N11168" s="19">
        <v>1.7884619748970925</v>
      </c>
      <c r="O11168" s="19"/>
      <c r="P11168" s="50">
        <v>2.6586663169915719</v>
      </c>
      <c r="R11168" s="9" t="s">
        <v>0</v>
      </c>
    </row>
    <row r="11169" spans="2:18" x14ac:dyDescent="0.2">
      <c r="B11169" s="25">
        <v>10939</v>
      </c>
      <c r="C11169" s="193">
        <v>0.60964729472765389</v>
      </c>
      <c r="D11169" s="19"/>
      <c r="E11169" s="19">
        <v>1.0350607309504645</v>
      </c>
      <c r="F11169" s="19"/>
      <c r="G11169" s="19">
        <v>0.47701906341132982</v>
      </c>
      <c r="H11169" s="19"/>
      <c r="I11169" s="19">
        <v>0.29237896006790509</v>
      </c>
      <c r="J11169" s="19"/>
      <c r="K11169" s="19">
        <v>0.28017674810670345</v>
      </c>
      <c r="L11169" s="19"/>
      <c r="M11169" s="19">
        <v>0.97215623899992565</v>
      </c>
      <c r="N11169" s="19"/>
      <c r="O11169" s="19">
        <v>0.2471519720001116</v>
      </c>
      <c r="P11169" s="50"/>
      <c r="R11169" s="9" t="s">
        <v>0</v>
      </c>
    </row>
    <row r="11170" spans="2:18" x14ac:dyDescent="0.2">
      <c r="B11170" s="25">
        <v>10940</v>
      </c>
      <c r="C11170" s="193"/>
      <c r="D11170" s="19">
        <v>1.3209451140785984</v>
      </c>
      <c r="E11170" s="19"/>
      <c r="F11170" s="19">
        <v>0.89987578289854608</v>
      </c>
      <c r="G11170" s="19"/>
      <c r="H11170" s="19">
        <v>0.83029389801138365</v>
      </c>
      <c r="I11170" s="19"/>
      <c r="J11170" s="19">
        <v>0.73545414571782752</v>
      </c>
      <c r="K11170" s="19"/>
      <c r="L11170" s="19">
        <v>2.104695048226644</v>
      </c>
      <c r="M11170" s="19"/>
      <c r="N11170" s="19">
        <v>1.6758039610046691</v>
      </c>
      <c r="O11170" s="19"/>
      <c r="P11170" s="50">
        <v>0.71877821256091934</v>
      </c>
      <c r="R11170" s="9" t="s">
        <v>0</v>
      </c>
    </row>
    <row r="11171" spans="2:18" x14ac:dyDescent="0.2">
      <c r="B11171" s="25">
        <v>10941</v>
      </c>
      <c r="C11171" s="193"/>
      <c r="D11171" s="19">
        <v>0.75440609856613161</v>
      </c>
      <c r="E11171" s="19"/>
      <c r="F11171" s="19">
        <v>0.79739801020971524</v>
      </c>
      <c r="G11171" s="19"/>
      <c r="H11171" s="19">
        <v>0.58203816052589818</v>
      </c>
      <c r="I11171" s="19"/>
      <c r="J11171" s="19">
        <v>0.59771914534139403</v>
      </c>
      <c r="K11171" s="19"/>
      <c r="L11171" s="19">
        <v>0.50412653247084072</v>
      </c>
      <c r="M11171" s="19"/>
      <c r="N11171" s="19">
        <v>0.86457526622536685</v>
      </c>
      <c r="O11171" s="19"/>
      <c r="P11171" s="50">
        <v>1.654151109160664</v>
      </c>
      <c r="R11171" s="9" t="s">
        <v>0</v>
      </c>
    </row>
    <row r="11172" spans="2:18" x14ac:dyDescent="0.2">
      <c r="B11172" s="25">
        <v>10942</v>
      </c>
      <c r="C11172" s="193">
        <v>0.67188624242456674</v>
      </c>
      <c r="D11172" s="19"/>
      <c r="E11172" s="19">
        <v>0.36303825867547984</v>
      </c>
      <c r="F11172" s="19"/>
      <c r="G11172" s="19">
        <v>0.96227151387862531</v>
      </c>
      <c r="H11172" s="19"/>
      <c r="I11172" s="19">
        <v>0.87583275318035059</v>
      </c>
      <c r="J11172" s="19"/>
      <c r="K11172" s="19">
        <v>0.3579265435933347</v>
      </c>
      <c r="L11172" s="19"/>
      <c r="M11172" s="19"/>
      <c r="N11172" s="19">
        <v>6.8473673802725843E-2</v>
      </c>
      <c r="O11172" s="19">
        <v>0.89079657631049058</v>
      </c>
      <c r="P11172" s="50"/>
      <c r="R11172" s="9" t="s">
        <v>0</v>
      </c>
    </row>
    <row r="11173" spans="2:18" x14ac:dyDescent="0.2">
      <c r="B11173" s="25">
        <v>10943</v>
      </c>
      <c r="C11173" s="193"/>
      <c r="D11173" s="19">
        <v>1.1131116243580692</v>
      </c>
      <c r="E11173" s="19"/>
      <c r="F11173" s="19">
        <v>0.26430417442403803</v>
      </c>
      <c r="G11173" s="19"/>
      <c r="H11173" s="19">
        <v>0.11972032505634106</v>
      </c>
      <c r="I11173" s="19"/>
      <c r="J11173" s="19">
        <v>0.23720612342273512</v>
      </c>
      <c r="K11173" s="19"/>
      <c r="L11173" s="19">
        <v>0.57084207543287735</v>
      </c>
      <c r="M11173" s="19"/>
      <c r="N11173" s="19">
        <v>0.70250320069580063</v>
      </c>
      <c r="O11173" s="19"/>
      <c r="P11173" s="50">
        <v>1.4840390767326781</v>
      </c>
      <c r="R11173" s="9" t="s">
        <v>0</v>
      </c>
    </row>
    <row r="11174" spans="2:18" x14ac:dyDescent="0.2">
      <c r="B11174" s="25">
        <v>10944</v>
      </c>
      <c r="C11174" s="193"/>
      <c r="D11174" s="19">
        <v>0.68335714878838427</v>
      </c>
      <c r="E11174" s="19">
        <v>0.49273134926408102</v>
      </c>
      <c r="F11174" s="19"/>
      <c r="G11174" s="19">
        <v>0.9243111527878568</v>
      </c>
      <c r="H11174" s="19"/>
      <c r="I11174" s="19"/>
      <c r="J11174" s="19">
        <v>0.38516829444241796</v>
      </c>
      <c r="K11174" s="19"/>
      <c r="L11174" s="19">
        <v>0.38291014627640318</v>
      </c>
      <c r="M11174" s="19"/>
      <c r="N11174" s="19">
        <v>0.44056992774911258</v>
      </c>
      <c r="O11174" s="19">
        <v>0.66805234109341183</v>
      </c>
      <c r="P11174" s="50"/>
      <c r="R11174" s="9" t="s">
        <v>0</v>
      </c>
    </row>
    <row r="11175" spans="2:18" x14ac:dyDescent="0.2">
      <c r="B11175" s="25">
        <v>10945</v>
      </c>
      <c r="C11175" s="193">
        <v>1.0344544122181005</v>
      </c>
      <c r="D11175" s="19"/>
      <c r="E11175" s="19">
        <v>0.75288552951653709</v>
      </c>
      <c r="F11175" s="19"/>
      <c r="G11175" s="19">
        <v>0.86206405613818771</v>
      </c>
      <c r="H11175" s="19"/>
      <c r="I11175" s="19">
        <v>0.29811679700973592</v>
      </c>
      <c r="J11175" s="19"/>
      <c r="K11175" s="19">
        <v>1.5349368246593362</v>
      </c>
      <c r="L11175" s="19"/>
      <c r="M11175" s="19">
        <v>1.1715940054570453</v>
      </c>
      <c r="N11175" s="19"/>
      <c r="O11175" s="19">
        <v>1.1234350779202822</v>
      </c>
      <c r="P11175" s="50"/>
      <c r="R11175" s="9" t="s">
        <v>0</v>
      </c>
    </row>
    <row r="11176" spans="2:18" x14ac:dyDescent="0.2">
      <c r="B11176" s="25">
        <v>10946</v>
      </c>
      <c r="C11176" s="193">
        <v>0.25072670202323033</v>
      </c>
      <c r="D11176" s="19"/>
      <c r="E11176" s="19">
        <v>0.73518595574522283</v>
      </c>
      <c r="F11176" s="19"/>
      <c r="G11176" s="19">
        <v>0.35347798505621514</v>
      </c>
      <c r="H11176" s="19"/>
      <c r="I11176" s="19">
        <v>0.45959418776138677</v>
      </c>
      <c r="J11176" s="19"/>
      <c r="K11176" s="19">
        <v>0.61354001034548722</v>
      </c>
      <c r="L11176" s="19"/>
      <c r="M11176" s="19"/>
      <c r="N11176" s="19">
        <v>0.42746583145822969</v>
      </c>
      <c r="O11176" s="19">
        <v>0.54083917034353057</v>
      </c>
      <c r="P11176" s="50"/>
      <c r="R11176" s="9" t="s">
        <v>0</v>
      </c>
    </row>
    <row r="11177" spans="2:18" x14ac:dyDescent="0.2">
      <c r="B11177" s="25">
        <v>10947</v>
      </c>
      <c r="C11177" s="193">
        <v>1.0035398948430987</v>
      </c>
      <c r="D11177" s="19"/>
      <c r="E11177" s="19"/>
      <c r="F11177" s="19">
        <v>0.69668775900804181</v>
      </c>
      <c r="G11177" s="19">
        <v>1.6575541796381658E-2</v>
      </c>
      <c r="H11177" s="19"/>
      <c r="I11177" s="19"/>
      <c r="J11177" s="19">
        <v>0.9929339581510187</v>
      </c>
      <c r="K11177" s="19"/>
      <c r="L11177" s="19">
        <v>1.1606414567327406</v>
      </c>
      <c r="M11177" s="19">
        <v>0.53235029570978387</v>
      </c>
      <c r="N11177" s="19"/>
      <c r="O11177" s="19">
        <v>0.31407682503598772</v>
      </c>
      <c r="P11177" s="50"/>
      <c r="R11177" s="9" t="s">
        <v>0</v>
      </c>
    </row>
    <row r="11178" spans="2:18" x14ac:dyDescent="0.2">
      <c r="B11178" s="25">
        <v>10948</v>
      </c>
      <c r="C11178" s="193"/>
      <c r="D11178" s="19">
        <v>0.72040534871327055</v>
      </c>
      <c r="E11178" s="19"/>
      <c r="F11178" s="19">
        <v>1.4416185995000228</v>
      </c>
      <c r="G11178" s="19"/>
      <c r="H11178" s="19">
        <v>0.77803798146626757</v>
      </c>
      <c r="I11178" s="19"/>
      <c r="J11178" s="19">
        <v>0.57257644108650629</v>
      </c>
      <c r="K11178" s="19"/>
      <c r="L11178" s="19">
        <v>0.7487745845547451</v>
      </c>
      <c r="M11178" s="19"/>
      <c r="N11178" s="19">
        <v>1.4714656095994141</v>
      </c>
      <c r="O11178" s="19"/>
      <c r="P11178" s="50">
        <v>0.14077412786868798</v>
      </c>
      <c r="R11178" s="9" t="s">
        <v>0</v>
      </c>
    </row>
    <row r="11179" spans="2:18" x14ac:dyDescent="0.2">
      <c r="B11179" s="25">
        <v>10949</v>
      </c>
      <c r="C11179" s="193"/>
      <c r="D11179" s="19">
        <v>0.34174047530536672</v>
      </c>
      <c r="E11179" s="19"/>
      <c r="F11179" s="19">
        <v>0.5941950581084835</v>
      </c>
      <c r="G11179" s="19">
        <v>0.18967449005584311</v>
      </c>
      <c r="H11179" s="19"/>
      <c r="I11179" s="19">
        <v>0.64430646571849737</v>
      </c>
      <c r="J11179" s="19"/>
      <c r="K11179" s="19">
        <v>0.63860797464485786</v>
      </c>
      <c r="L11179" s="19"/>
      <c r="M11179" s="19">
        <v>0.57833266091389246</v>
      </c>
      <c r="N11179" s="19"/>
      <c r="O11179" s="19">
        <v>0.14355047935069115</v>
      </c>
      <c r="P11179" s="50"/>
      <c r="R11179" s="9" t="s">
        <v>0</v>
      </c>
    </row>
    <row r="11180" spans="2:18" x14ac:dyDescent="0.2">
      <c r="B11180" s="25">
        <v>10950</v>
      </c>
      <c r="C11180" s="193"/>
      <c r="D11180" s="19">
        <v>0.58679909472548208</v>
      </c>
      <c r="E11180" s="19"/>
      <c r="F11180" s="19">
        <v>0.3487485609158178</v>
      </c>
      <c r="G11180" s="19"/>
      <c r="H11180" s="19">
        <v>0.76049081332227308</v>
      </c>
      <c r="I11180" s="19"/>
      <c r="J11180" s="19">
        <v>0.81235625164658309</v>
      </c>
      <c r="K11180" s="19"/>
      <c r="L11180" s="19">
        <v>1.2254248267664498</v>
      </c>
      <c r="M11180" s="19"/>
      <c r="N11180" s="19">
        <v>0.85073860666221357</v>
      </c>
      <c r="O11180" s="19"/>
      <c r="P11180" s="50">
        <v>1.1768405003803479</v>
      </c>
      <c r="R11180" s="9" t="s">
        <v>0</v>
      </c>
    </row>
    <row r="11181" spans="2:18" x14ac:dyDescent="0.2">
      <c r="B11181" s="25">
        <v>10951</v>
      </c>
      <c r="C11181" s="193">
        <v>0.1067664056890783</v>
      </c>
      <c r="D11181" s="19"/>
      <c r="E11181" s="19">
        <v>0.70656004286313612</v>
      </c>
      <c r="F11181" s="19"/>
      <c r="G11181" s="19">
        <v>1.4685405491369321</v>
      </c>
      <c r="H11181" s="19"/>
      <c r="I11181" s="19">
        <v>1.2732289911083163</v>
      </c>
      <c r="J11181" s="19"/>
      <c r="K11181" s="19">
        <v>0.79263718880947553</v>
      </c>
      <c r="L11181" s="19"/>
      <c r="M11181" s="19">
        <v>1.3806765285290941</v>
      </c>
      <c r="N11181" s="19"/>
      <c r="O11181" s="19">
        <v>1.602061523926529</v>
      </c>
      <c r="P11181" s="50"/>
      <c r="R11181" s="9" t="s">
        <v>0</v>
      </c>
    </row>
    <row r="11182" spans="2:18" x14ac:dyDescent="0.2">
      <c r="B11182" s="25">
        <v>10952</v>
      </c>
      <c r="C11182" s="193"/>
      <c r="D11182" s="19">
        <v>0.4710118999988146</v>
      </c>
      <c r="E11182" s="19"/>
      <c r="F11182" s="19">
        <v>0.16969694343721736</v>
      </c>
      <c r="G11182" s="19">
        <v>0.23895921147368987</v>
      </c>
      <c r="H11182" s="19"/>
      <c r="I11182" s="19"/>
      <c r="J11182" s="19">
        <v>0.43441979674220077</v>
      </c>
      <c r="K11182" s="19"/>
      <c r="L11182" s="19">
        <v>1.0029517220028417</v>
      </c>
      <c r="M11182" s="19"/>
      <c r="N11182" s="19">
        <v>6.3888180613199647E-2</v>
      </c>
      <c r="O11182" s="19"/>
      <c r="P11182" s="50">
        <v>0.79421650474985828</v>
      </c>
      <c r="R11182" s="9" t="s">
        <v>0</v>
      </c>
    </row>
    <row r="11183" spans="2:18" x14ac:dyDescent="0.2">
      <c r="B11183" s="25">
        <v>10953</v>
      </c>
      <c r="C11183" s="193"/>
      <c r="D11183" s="19">
        <v>0.67028525243840664</v>
      </c>
      <c r="E11183" s="19"/>
      <c r="F11183" s="19">
        <v>1.6078795320216879</v>
      </c>
      <c r="G11183" s="19"/>
      <c r="H11183" s="19">
        <v>1.9332280534660347</v>
      </c>
      <c r="I11183" s="19"/>
      <c r="J11183" s="19">
        <v>0.80105384634755106</v>
      </c>
      <c r="K11183" s="19"/>
      <c r="L11183" s="19">
        <v>0.50153074042872814</v>
      </c>
      <c r="M11183" s="19"/>
      <c r="N11183" s="19">
        <v>1.1794412812989568</v>
      </c>
      <c r="O11183" s="19"/>
      <c r="P11183" s="50">
        <v>0.82389678265813748</v>
      </c>
      <c r="R11183" s="9" t="s">
        <v>0</v>
      </c>
    </row>
    <row r="11184" spans="2:18" x14ac:dyDescent="0.2">
      <c r="B11184" s="25">
        <v>10954</v>
      </c>
      <c r="C11184" s="193">
        <v>1.1989270836805126</v>
      </c>
      <c r="D11184" s="19"/>
      <c r="E11184" s="19">
        <v>1.0886239255463328</v>
      </c>
      <c r="F11184" s="19"/>
      <c r="G11184" s="19">
        <v>8.7921153201972135E-2</v>
      </c>
      <c r="H11184" s="19"/>
      <c r="I11184" s="19">
        <v>0.26652460320091398</v>
      </c>
      <c r="J11184" s="19"/>
      <c r="K11184" s="19">
        <v>0.56664971161547284</v>
      </c>
      <c r="L11184" s="19"/>
      <c r="M11184" s="19">
        <v>0.82202863368200829</v>
      </c>
      <c r="N11184" s="19"/>
      <c r="O11184" s="19">
        <v>0.15424330825166563</v>
      </c>
      <c r="P11184" s="50"/>
      <c r="R11184" s="9" t="s">
        <v>0</v>
      </c>
    </row>
    <row r="11185" spans="2:18" x14ac:dyDescent="0.2">
      <c r="B11185" s="25">
        <v>10955</v>
      </c>
      <c r="C11185" s="193">
        <v>1.145814471929717</v>
      </c>
      <c r="D11185" s="19"/>
      <c r="E11185" s="19">
        <v>0.13447573873965915</v>
      </c>
      <c r="F11185" s="19"/>
      <c r="G11185" s="19">
        <v>0.10210911822776844</v>
      </c>
      <c r="H11185" s="19"/>
      <c r="I11185" s="19">
        <v>0.76100724427256483</v>
      </c>
      <c r="J11185" s="19"/>
      <c r="K11185" s="19">
        <v>0.72033528022527671</v>
      </c>
      <c r="L11185" s="19"/>
      <c r="M11185" s="19">
        <v>1.4067826038689424</v>
      </c>
      <c r="N11185" s="19"/>
      <c r="O11185" s="19">
        <v>0.88577762684179739</v>
      </c>
      <c r="P11185" s="50"/>
      <c r="R11185" s="9" t="s">
        <v>0</v>
      </c>
    </row>
    <row r="11186" spans="2:18" x14ac:dyDescent="0.2">
      <c r="B11186" s="25">
        <v>10956</v>
      </c>
      <c r="C11186" s="193">
        <v>1.4911170120614157</v>
      </c>
      <c r="D11186" s="19"/>
      <c r="E11186" s="19">
        <v>1.8926288407118117</v>
      </c>
      <c r="F11186" s="19"/>
      <c r="G11186" s="19">
        <v>0.70087899528198638</v>
      </c>
      <c r="H11186" s="19"/>
      <c r="I11186" s="19"/>
      <c r="J11186" s="19">
        <v>0.11193571734373485</v>
      </c>
      <c r="K11186" s="19">
        <v>1.1231779174685503</v>
      </c>
      <c r="L11186" s="19"/>
      <c r="M11186" s="19">
        <v>0.49136296072871577</v>
      </c>
      <c r="N11186" s="19"/>
      <c r="O11186" s="19">
        <v>1.4834778818675176</v>
      </c>
      <c r="P11186" s="50"/>
      <c r="R11186" s="9" t="s">
        <v>0</v>
      </c>
    </row>
    <row r="11187" spans="2:18" x14ac:dyDescent="0.2">
      <c r="B11187" s="25">
        <v>10957</v>
      </c>
      <c r="C11187" s="193"/>
      <c r="D11187" s="19">
        <v>1.7499120680853493</v>
      </c>
      <c r="E11187" s="19"/>
      <c r="F11187" s="19">
        <v>0.63850274644106875</v>
      </c>
      <c r="G11187" s="19"/>
      <c r="H11187" s="19">
        <v>0.55894290697282756</v>
      </c>
      <c r="I11187" s="19"/>
      <c r="J11187" s="19">
        <v>1.1001284850370259</v>
      </c>
      <c r="K11187" s="19"/>
      <c r="L11187" s="19">
        <v>1.0424622313651335</v>
      </c>
      <c r="M11187" s="19">
        <v>0.15726779486419087</v>
      </c>
      <c r="N11187" s="19"/>
      <c r="O11187" s="19"/>
      <c r="P11187" s="50">
        <v>0.69373188220723803</v>
      </c>
      <c r="R11187" s="9" t="s">
        <v>0</v>
      </c>
    </row>
    <row r="11188" spans="2:18" x14ac:dyDescent="0.2">
      <c r="B11188" s="25">
        <v>10958</v>
      </c>
      <c r="C11188" s="193"/>
      <c r="D11188" s="19">
        <v>2.2696468089883579</v>
      </c>
      <c r="E11188" s="19"/>
      <c r="F11188" s="19">
        <v>3.0404050291286491</v>
      </c>
      <c r="G11188" s="19"/>
      <c r="H11188" s="19">
        <v>0.65366145415455523</v>
      </c>
      <c r="I11188" s="19"/>
      <c r="J11188" s="19">
        <v>1.8073447301555436</v>
      </c>
      <c r="K11188" s="19"/>
      <c r="L11188" s="19">
        <v>2.3582740014663077</v>
      </c>
      <c r="M11188" s="19"/>
      <c r="N11188" s="19">
        <v>1.9456796937309189</v>
      </c>
      <c r="O11188" s="19"/>
      <c r="P11188" s="50">
        <v>1.3852510606964881</v>
      </c>
      <c r="R11188" s="9" t="s">
        <v>0</v>
      </c>
    </row>
    <row r="11189" spans="2:18" x14ac:dyDescent="0.2">
      <c r="B11189" s="25">
        <v>10959</v>
      </c>
      <c r="C11189" s="193">
        <v>0.64202776236239467</v>
      </c>
      <c r="D11189" s="19"/>
      <c r="E11189" s="19">
        <v>0.26120225456830126</v>
      </c>
      <c r="F11189" s="19"/>
      <c r="G11189" s="19">
        <v>0.86266722886461666</v>
      </c>
      <c r="H11189" s="19"/>
      <c r="I11189" s="19"/>
      <c r="J11189" s="19">
        <v>0.57948076274584248</v>
      </c>
      <c r="K11189" s="19">
        <v>0.27677105644742939</v>
      </c>
      <c r="L11189" s="19"/>
      <c r="M11189" s="19">
        <v>0.63113710705961334</v>
      </c>
      <c r="N11189" s="19"/>
      <c r="O11189" s="19"/>
      <c r="P11189" s="50">
        <v>0.17419884651322212</v>
      </c>
      <c r="R11189" s="9" t="s">
        <v>0</v>
      </c>
    </row>
    <row r="11190" spans="2:18" x14ac:dyDescent="0.2">
      <c r="B11190" s="25">
        <v>10960</v>
      </c>
      <c r="C11190" s="193">
        <v>0.81375163681701812</v>
      </c>
      <c r="D11190" s="19"/>
      <c r="E11190" s="19">
        <v>0.26919015715942257</v>
      </c>
      <c r="F11190" s="19"/>
      <c r="G11190" s="19">
        <v>1.0585605177379833</v>
      </c>
      <c r="H11190" s="19"/>
      <c r="I11190" s="19">
        <v>0.25995959012388614</v>
      </c>
      <c r="J11190" s="19"/>
      <c r="K11190" s="19">
        <v>0.71983028634673263</v>
      </c>
      <c r="L11190" s="19"/>
      <c r="M11190" s="19">
        <v>0.49564782231335464</v>
      </c>
      <c r="N11190" s="19"/>
      <c r="O11190" s="19">
        <v>0.53967471969524894</v>
      </c>
      <c r="P11190" s="50"/>
      <c r="R11190" s="9" t="s">
        <v>0</v>
      </c>
    </row>
    <row r="11191" spans="2:18" x14ac:dyDescent="0.2">
      <c r="B11191" s="25">
        <v>10961</v>
      </c>
      <c r="C11191" s="193"/>
      <c r="D11191" s="19">
        <v>1.1037563714549652</v>
      </c>
      <c r="E11191" s="19"/>
      <c r="F11191" s="19">
        <v>7.9776703767676302E-2</v>
      </c>
      <c r="G11191" s="19"/>
      <c r="H11191" s="19">
        <v>0.28861677320015539</v>
      </c>
      <c r="I11191" s="19"/>
      <c r="J11191" s="19">
        <v>2.1350365314918682</v>
      </c>
      <c r="K11191" s="19"/>
      <c r="L11191" s="19">
        <v>0.93307436746356665</v>
      </c>
      <c r="M11191" s="19"/>
      <c r="N11191" s="19">
        <v>0.63067062457414746</v>
      </c>
      <c r="O11191" s="19"/>
      <c r="P11191" s="50">
        <v>6.8646802030458504E-2</v>
      </c>
      <c r="R11191" s="9" t="s">
        <v>0</v>
      </c>
    </row>
    <row r="11192" spans="2:18" x14ac:dyDescent="0.2">
      <c r="B11192" s="25">
        <v>10962</v>
      </c>
      <c r="C11192" s="193"/>
      <c r="D11192" s="19">
        <v>0.796879699923985</v>
      </c>
      <c r="E11192" s="19"/>
      <c r="F11192" s="19">
        <v>0.53879270036812055</v>
      </c>
      <c r="G11192" s="19"/>
      <c r="H11192" s="19">
        <v>0.33640675423164246</v>
      </c>
      <c r="I11192" s="19">
        <v>0.83768878001108427</v>
      </c>
      <c r="J11192" s="19"/>
      <c r="K11192" s="19"/>
      <c r="L11192" s="19">
        <v>0.68696751007305579</v>
      </c>
      <c r="M11192" s="19"/>
      <c r="N11192" s="19">
        <v>2.6475441278072578E-2</v>
      </c>
      <c r="O11192" s="19"/>
      <c r="P11192" s="50">
        <v>0.34036710684202659</v>
      </c>
      <c r="R11192" s="9" t="s">
        <v>0</v>
      </c>
    </row>
    <row r="11193" spans="2:18" x14ac:dyDescent="0.2">
      <c r="B11193" s="25">
        <v>10963</v>
      </c>
      <c r="C11193" s="193">
        <v>1.5519172751445902</v>
      </c>
      <c r="D11193" s="19"/>
      <c r="E11193" s="19">
        <v>1.0087802372676267</v>
      </c>
      <c r="F11193" s="19"/>
      <c r="G11193" s="19">
        <v>0.95612579415801813</v>
      </c>
      <c r="H11193" s="19"/>
      <c r="I11193" s="19">
        <v>0.96662314811957595</v>
      </c>
      <c r="J11193" s="19"/>
      <c r="K11193" s="19">
        <v>1.087987494208186</v>
      </c>
      <c r="L11193" s="19"/>
      <c r="M11193" s="19">
        <v>1.3084294303454445</v>
      </c>
      <c r="N11193" s="19"/>
      <c r="O11193" s="19">
        <v>1.8093894089327884</v>
      </c>
      <c r="P11193" s="50"/>
      <c r="R11193" s="9" t="s">
        <v>0</v>
      </c>
    </row>
    <row r="11194" spans="2:18" x14ac:dyDescent="0.2">
      <c r="B11194" s="25">
        <v>10964</v>
      </c>
      <c r="C11194" s="193">
        <v>0.40370017975687583</v>
      </c>
      <c r="D11194" s="19"/>
      <c r="E11194" s="19"/>
      <c r="F11194" s="19">
        <v>0.66048345011272847</v>
      </c>
      <c r="G11194" s="19"/>
      <c r="H11194" s="19">
        <v>0.16039165524276533</v>
      </c>
      <c r="I11194" s="19"/>
      <c r="J11194" s="19">
        <v>1.029132634248517</v>
      </c>
      <c r="K11194" s="19">
        <v>0.44010702470248175</v>
      </c>
      <c r="L11194" s="19"/>
      <c r="M11194" s="19">
        <v>6.0557455274182388E-2</v>
      </c>
      <c r="N11194" s="19"/>
      <c r="O11194" s="19"/>
      <c r="P11194" s="50">
        <v>0.54289355727560995</v>
      </c>
      <c r="R11194" s="9" t="s">
        <v>0</v>
      </c>
    </row>
    <row r="11195" spans="2:18" x14ac:dyDescent="0.2">
      <c r="B11195" s="25">
        <v>10965</v>
      </c>
      <c r="C11195" s="193"/>
      <c r="D11195" s="19">
        <v>0.69852219954143713</v>
      </c>
      <c r="E11195" s="19"/>
      <c r="F11195" s="19">
        <v>0.2727118480590997</v>
      </c>
      <c r="G11195" s="19">
        <v>0.44811681168158024</v>
      </c>
      <c r="H11195" s="19"/>
      <c r="I11195" s="19"/>
      <c r="J11195" s="19">
        <v>0.93537635417175891</v>
      </c>
      <c r="K11195" s="19"/>
      <c r="L11195" s="19">
        <v>0.53529634476430521</v>
      </c>
      <c r="M11195" s="19"/>
      <c r="N11195" s="19">
        <v>0.28447015501117684</v>
      </c>
      <c r="O11195" s="19"/>
      <c r="P11195" s="50">
        <v>0.92656703652804373</v>
      </c>
      <c r="R11195" s="9" t="s">
        <v>0</v>
      </c>
    </row>
    <row r="11196" spans="2:18" x14ac:dyDescent="0.2">
      <c r="B11196" s="25">
        <v>10966</v>
      </c>
      <c r="C11196" s="193"/>
      <c r="D11196" s="19">
        <v>1.4577646413852747</v>
      </c>
      <c r="E11196" s="19"/>
      <c r="F11196" s="19">
        <v>1.9057653044645348</v>
      </c>
      <c r="G11196" s="19"/>
      <c r="H11196" s="19">
        <v>0.5100431195775178</v>
      </c>
      <c r="I11196" s="19"/>
      <c r="J11196" s="19">
        <v>0.42637112512746261</v>
      </c>
      <c r="K11196" s="19"/>
      <c r="L11196" s="19">
        <v>1.7372448293757368</v>
      </c>
      <c r="M11196" s="19"/>
      <c r="N11196" s="19">
        <v>0.82642452397360722</v>
      </c>
      <c r="O11196" s="19"/>
      <c r="P11196" s="50">
        <v>1.0283208399452062</v>
      </c>
      <c r="R11196" s="9" t="s">
        <v>0</v>
      </c>
    </row>
    <row r="11197" spans="2:18" x14ac:dyDescent="0.2">
      <c r="B11197" s="25">
        <v>10967</v>
      </c>
      <c r="C11197" s="193"/>
      <c r="D11197" s="19">
        <v>1.0203885870054514</v>
      </c>
      <c r="E11197" s="19"/>
      <c r="F11197" s="19">
        <v>1.6711235560613571</v>
      </c>
      <c r="G11197" s="19"/>
      <c r="H11197" s="19">
        <v>0.74597572498131648</v>
      </c>
      <c r="I11197" s="19"/>
      <c r="J11197" s="19">
        <v>1.1016220558696284</v>
      </c>
      <c r="K11197" s="19"/>
      <c r="L11197" s="19">
        <v>0.45403301154242831</v>
      </c>
      <c r="M11197" s="19"/>
      <c r="N11197" s="19">
        <v>0.85378220598022692</v>
      </c>
      <c r="O11197" s="19"/>
      <c r="P11197" s="50">
        <v>1.4606502656732208</v>
      </c>
      <c r="R11197" s="9" t="s">
        <v>0</v>
      </c>
    </row>
    <row r="11198" spans="2:18" x14ac:dyDescent="0.2">
      <c r="B11198" s="25">
        <v>10968</v>
      </c>
      <c r="C11198" s="193"/>
      <c r="D11198" s="19">
        <v>2.3606561167770863</v>
      </c>
      <c r="E11198" s="19"/>
      <c r="F11198" s="19">
        <v>0.72217482955798995</v>
      </c>
      <c r="G11198" s="19"/>
      <c r="H11198" s="19">
        <v>1.4111080654510879</v>
      </c>
      <c r="I11198" s="19"/>
      <c r="J11198" s="19">
        <v>0.39485828776917831</v>
      </c>
      <c r="K11198" s="19"/>
      <c r="L11198" s="19">
        <v>1.6848664566352318</v>
      </c>
      <c r="M11198" s="19"/>
      <c r="N11198" s="19">
        <v>1.7790487453263206</v>
      </c>
      <c r="O11198" s="19"/>
      <c r="P11198" s="50">
        <v>0.91708765792560798</v>
      </c>
      <c r="R11198" s="9" t="s">
        <v>0</v>
      </c>
    </row>
    <row r="11199" spans="2:18" x14ac:dyDescent="0.2">
      <c r="B11199" s="25">
        <v>10969</v>
      </c>
      <c r="C11199" s="193"/>
      <c r="D11199" s="19">
        <v>1.003832594825578</v>
      </c>
      <c r="E11199" s="19"/>
      <c r="F11199" s="19">
        <v>0.74748849615986213</v>
      </c>
      <c r="G11199" s="19"/>
      <c r="H11199" s="19">
        <v>1.7517166250429876</v>
      </c>
      <c r="I11199" s="19"/>
      <c r="J11199" s="19">
        <v>1.033430936100725</v>
      </c>
      <c r="K11199" s="19"/>
      <c r="L11199" s="19">
        <v>0.71103293886227392</v>
      </c>
      <c r="M11199" s="19"/>
      <c r="N11199" s="19">
        <v>0.83146552037050936</v>
      </c>
      <c r="O11199" s="19"/>
      <c r="P11199" s="50">
        <v>0.95495853134573783</v>
      </c>
      <c r="R11199" s="9" t="s">
        <v>0</v>
      </c>
    </row>
    <row r="11200" spans="2:18" x14ac:dyDescent="0.2">
      <c r="B11200" s="25">
        <v>10970</v>
      </c>
      <c r="C11200" s="193"/>
      <c r="D11200" s="19">
        <v>1.5008146947378767</v>
      </c>
      <c r="E11200" s="19"/>
      <c r="F11200" s="19">
        <v>1.2002511793936643</v>
      </c>
      <c r="G11200" s="19"/>
      <c r="H11200" s="19">
        <v>0.6762292653680142</v>
      </c>
      <c r="I11200" s="19"/>
      <c r="J11200" s="19">
        <v>0.49755385529746265</v>
      </c>
      <c r="K11200" s="19"/>
      <c r="L11200" s="19">
        <v>1.0889658045045618</v>
      </c>
      <c r="M11200" s="19"/>
      <c r="N11200" s="19">
        <v>0.11672489537069206</v>
      </c>
      <c r="O11200" s="19">
        <v>0.32385164810606532</v>
      </c>
      <c r="P11200" s="50"/>
      <c r="R11200" s="9" t="s">
        <v>0</v>
      </c>
    </row>
    <row r="11201" spans="2:18" x14ac:dyDescent="0.2">
      <c r="B11201" s="25">
        <v>10971</v>
      </c>
      <c r="C11201" s="193">
        <v>0.12603130147176159</v>
      </c>
      <c r="D11201" s="19"/>
      <c r="E11201" s="19"/>
      <c r="F11201" s="19">
        <v>1.0610758092887136</v>
      </c>
      <c r="G11201" s="19">
        <v>0.9121967068168535</v>
      </c>
      <c r="H11201" s="19"/>
      <c r="I11201" s="19">
        <v>9.7956782782422355E-2</v>
      </c>
      <c r="J11201" s="19"/>
      <c r="K11201" s="19"/>
      <c r="L11201" s="19">
        <v>8.4359493095838081E-2</v>
      </c>
      <c r="M11201" s="19"/>
      <c r="N11201" s="19">
        <v>0.10914148576101823</v>
      </c>
      <c r="O11201" s="19">
        <v>9.2057150630606918E-3</v>
      </c>
      <c r="P11201" s="50"/>
      <c r="R11201" s="9" t="s">
        <v>0</v>
      </c>
    </row>
    <row r="11202" spans="2:18" x14ac:dyDescent="0.2">
      <c r="B11202" s="25">
        <v>10972</v>
      </c>
      <c r="C11202" s="193">
        <v>0.10718408214813453</v>
      </c>
      <c r="D11202" s="19"/>
      <c r="E11202" s="19"/>
      <c r="F11202" s="19">
        <v>7.2019869604306201E-3</v>
      </c>
      <c r="G11202" s="19">
        <v>0.40145484211097676</v>
      </c>
      <c r="H11202" s="19"/>
      <c r="I11202" s="19"/>
      <c r="J11202" s="19">
        <v>0.42769200387109635</v>
      </c>
      <c r="K11202" s="19">
        <v>0.18634244026578894</v>
      </c>
      <c r="L11202" s="19"/>
      <c r="M11202" s="19">
        <v>1.3286055103191996</v>
      </c>
      <c r="N11202" s="19"/>
      <c r="O11202" s="19"/>
      <c r="P11202" s="50">
        <v>0.30474694227122695</v>
      </c>
      <c r="R11202" s="9" t="s">
        <v>0</v>
      </c>
    </row>
    <row r="11203" spans="2:18" x14ac:dyDescent="0.2">
      <c r="B11203" s="25">
        <v>10973</v>
      </c>
      <c r="C11203" s="193"/>
      <c r="D11203" s="19">
        <v>0.36575828127264115</v>
      </c>
      <c r="E11203" s="19">
        <v>0.66113091031903626</v>
      </c>
      <c r="F11203" s="19"/>
      <c r="G11203" s="19">
        <v>1.4845759471378739</v>
      </c>
      <c r="H11203" s="19"/>
      <c r="I11203" s="19">
        <v>1.3862885796635231</v>
      </c>
      <c r="J11203" s="19"/>
      <c r="K11203" s="19">
        <v>0.56139013995513676</v>
      </c>
      <c r="L11203" s="19"/>
      <c r="M11203" s="19">
        <v>1.1152757075346362</v>
      </c>
      <c r="N11203" s="19"/>
      <c r="O11203" s="19">
        <v>2.2954651987114203</v>
      </c>
      <c r="P11203" s="50"/>
      <c r="R11203" s="9" t="s">
        <v>0</v>
      </c>
    </row>
    <row r="11204" spans="2:18" x14ac:dyDescent="0.2">
      <c r="B11204" s="25">
        <v>10974</v>
      </c>
      <c r="C11204" s="193">
        <v>0.78682424571451215</v>
      </c>
      <c r="D11204" s="19"/>
      <c r="E11204" s="19">
        <v>1.0018678948826694</v>
      </c>
      <c r="F11204" s="19"/>
      <c r="G11204" s="19">
        <v>0.50775269258110245</v>
      </c>
      <c r="H11204" s="19"/>
      <c r="I11204" s="19">
        <v>1.4004931237725744</v>
      </c>
      <c r="J11204" s="19"/>
      <c r="K11204" s="19">
        <v>0.15687722863365244</v>
      </c>
      <c r="L11204" s="19"/>
      <c r="M11204" s="19">
        <v>3.5039880638287585E-2</v>
      </c>
      <c r="N11204" s="19"/>
      <c r="O11204" s="19">
        <v>0.28715288947413803</v>
      </c>
      <c r="P11204" s="50"/>
      <c r="R11204" s="9" t="s">
        <v>0</v>
      </c>
    </row>
    <row r="11205" spans="2:18" x14ac:dyDescent="0.2">
      <c r="B11205" s="25">
        <v>10975</v>
      </c>
      <c r="C11205" s="193"/>
      <c r="D11205" s="19">
        <v>1.6297225907213511</v>
      </c>
      <c r="E11205" s="19"/>
      <c r="F11205" s="19">
        <v>1.8892041462340095</v>
      </c>
      <c r="G11205" s="19"/>
      <c r="H11205" s="19">
        <v>2.1903015531545345</v>
      </c>
      <c r="I11205" s="19"/>
      <c r="J11205" s="19">
        <v>1.4634449025272072</v>
      </c>
      <c r="K11205" s="19"/>
      <c r="L11205" s="19">
        <v>1.8197823989965192</v>
      </c>
      <c r="M11205" s="19"/>
      <c r="N11205" s="19">
        <v>1.3852347081720873</v>
      </c>
      <c r="O11205" s="19"/>
      <c r="P11205" s="50">
        <v>2.3138441801296641</v>
      </c>
      <c r="R11205" s="9" t="s">
        <v>0</v>
      </c>
    </row>
    <row r="11206" spans="2:18" x14ac:dyDescent="0.2">
      <c r="B11206" s="25">
        <v>10976</v>
      </c>
      <c r="C11206" s="193">
        <v>0.21030858447183751</v>
      </c>
      <c r="D11206" s="19"/>
      <c r="E11206" s="19">
        <v>0.77704315562243909</v>
      </c>
      <c r="F11206" s="19"/>
      <c r="G11206" s="19">
        <v>9.7845687320928049E-2</v>
      </c>
      <c r="H11206" s="19"/>
      <c r="I11206" s="19">
        <v>0.47834593835881623</v>
      </c>
      <c r="J11206" s="19"/>
      <c r="K11206" s="19">
        <v>0.88012196582395408</v>
      </c>
      <c r="L11206" s="19"/>
      <c r="M11206" s="19">
        <v>0.70322282746728648</v>
      </c>
      <c r="N11206" s="19"/>
      <c r="O11206" s="19">
        <v>0.26987684282116248</v>
      </c>
      <c r="P11206" s="50"/>
      <c r="R11206" s="9" t="s">
        <v>0</v>
      </c>
    </row>
    <row r="11207" spans="2:18" x14ac:dyDescent="0.2">
      <c r="B11207" s="25">
        <v>10977</v>
      </c>
      <c r="C11207" s="193">
        <v>1.1065206566275996</v>
      </c>
      <c r="D11207" s="19"/>
      <c r="E11207" s="19">
        <v>1.2403682524736894</v>
      </c>
      <c r="F11207" s="19"/>
      <c r="G11207" s="19">
        <v>0.10559003182640393</v>
      </c>
      <c r="H11207" s="19"/>
      <c r="I11207" s="19">
        <v>0.11933444008665602</v>
      </c>
      <c r="J11207" s="19"/>
      <c r="K11207" s="19">
        <v>1.7815086885750111</v>
      </c>
      <c r="L11207" s="19"/>
      <c r="M11207" s="19">
        <v>0.21713669204574193</v>
      </c>
      <c r="N11207" s="19"/>
      <c r="O11207" s="19">
        <v>0.20715413618420628</v>
      </c>
      <c r="P11207" s="50"/>
      <c r="R11207" s="9" t="s">
        <v>0</v>
      </c>
    </row>
    <row r="11208" spans="2:18" x14ac:dyDescent="0.2">
      <c r="B11208" s="25">
        <v>10978</v>
      </c>
      <c r="C11208" s="193"/>
      <c r="D11208" s="19">
        <v>0.27113832972371993</v>
      </c>
      <c r="E11208" s="19">
        <v>0.4111122069489434</v>
      </c>
      <c r="F11208" s="19"/>
      <c r="G11208" s="19"/>
      <c r="H11208" s="19">
        <v>7.1841865616279338E-2</v>
      </c>
      <c r="I11208" s="19">
        <v>0.22573255418693045</v>
      </c>
      <c r="J11208" s="19"/>
      <c r="K11208" s="19">
        <v>0.47289933284296259</v>
      </c>
      <c r="L11208" s="19"/>
      <c r="M11208" s="19"/>
      <c r="N11208" s="19">
        <v>0.98279829565924415</v>
      </c>
      <c r="O11208" s="19">
        <v>0.58621076858750154</v>
      </c>
      <c r="P11208" s="50"/>
      <c r="R11208" s="9" t="s">
        <v>0</v>
      </c>
    </row>
    <row r="11209" spans="2:18" x14ac:dyDescent="0.2">
      <c r="B11209" s="25">
        <v>10979</v>
      </c>
      <c r="C11209" s="193"/>
      <c r="D11209" s="19">
        <v>1.6860519574783319</v>
      </c>
      <c r="E11209" s="19"/>
      <c r="F11209" s="19">
        <v>1.0154380464351893</v>
      </c>
      <c r="G11209" s="19"/>
      <c r="H11209" s="19">
        <v>1.4136737621328204</v>
      </c>
      <c r="I11209" s="19"/>
      <c r="J11209" s="19">
        <v>0.91026919426068964</v>
      </c>
      <c r="K11209" s="19"/>
      <c r="L11209" s="19">
        <v>0.86180330328049282</v>
      </c>
      <c r="M11209" s="19"/>
      <c r="N11209" s="19">
        <v>1.1482339580790568</v>
      </c>
      <c r="O11209" s="19">
        <v>9.7450779232910595E-3</v>
      </c>
      <c r="P11209" s="50"/>
      <c r="R11209" s="9" t="s">
        <v>0</v>
      </c>
    </row>
    <row r="11210" spans="2:18" x14ac:dyDescent="0.2">
      <c r="B11210" s="25">
        <v>10980</v>
      </c>
      <c r="C11210" s="193"/>
      <c r="D11210" s="19">
        <v>1.9285719057796444</v>
      </c>
      <c r="E11210" s="19"/>
      <c r="F11210" s="19">
        <v>1.6401067762289048</v>
      </c>
      <c r="G11210" s="19"/>
      <c r="H11210" s="19">
        <v>2.3175328452538553</v>
      </c>
      <c r="I11210" s="19"/>
      <c r="J11210" s="19">
        <v>1.5503227586371686</v>
      </c>
      <c r="K11210" s="19"/>
      <c r="L11210" s="19">
        <v>4.5953713686571016E-2</v>
      </c>
      <c r="M11210" s="19"/>
      <c r="N11210" s="19">
        <v>1.110173595918108</v>
      </c>
      <c r="O11210" s="19"/>
      <c r="P11210" s="50">
        <v>1.0033551966754357</v>
      </c>
      <c r="R11210" s="9" t="s">
        <v>0</v>
      </c>
    </row>
    <row r="11211" spans="2:18" x14ac:dyDescent="0.2">
      <c r="B11211" s="25">
        <v>10981</v>
      </c>
      <c r="C11211" s="193"/>
      <c r="D11211" s="19">
        <v>0.15606434449446516</v>
      </c>
      <c r="E11211" s="19"/>
      <c r="F11211" s="19">
        <v>0.12602617696299287</v>
      </c>
      <c r="G11211" s="19"/>
      <c r="H11211" s="19">
        <v>0.10525524041801437</v>
      </c>
      <c r="I11211" s="19"/>
      <c r="J11211" s="19">
        <v>0.30402681466443787</v>
      </c>
      <c r="K11211" s="19">
        <v>5.7848354814659192E-2</v>
      </c>
      <c r="L11211" s="19"/>
      <c r="M11211" s="19"/>
      <c r="N11211" s="19">
        <v>0.41903781576045912</v>
      </c>
      <c r="O11211" s="19"/>
      <c r="P11211" s="50">
        <v>0.19118668357255109</v>
      </c>
      <c r="R11211" s="9" t="s">
        <v>0</v>
      </c>
    </row>
    <row r="11212" spans="2:18" x14ac:dyDescent="0.2">
      <c r="B11212" s="25">
        <v>10982</v>
      </c>
      <c r="C11212" s="193"/>
      <c r="D11212" s="19">
        <v>0.52288424949214274</v>
      </c>
      <c r="E11212" s="19"/>
      <c r="F11212" s="19">
        <v>0.10776381011797286</v>
      </c>
      <c r="G11212" s="19"/>
      <c r="H11212" s="19">
        <v>0.92697100187298787</v>
      </c>
      <c r="I11212" s="19"/>
      <c r="J11212" s="19">
        <v>1.3609756863304205</v>
      </c>
      <c r="K11212" s="19"/>
      <c r="L11212" s="19">
        <v>0.46952057230396038</v>
      </c>
      <c r="M11212" s="19"/>
      <c r="N11212" s="19">
        <v>8.9023490722935653E-2</v>
      </c>
      <c r="O11212" s="19"/>
      <c r="P11212" s="50">
        <v>1.5191764113399115</v>
      </c>
      <c r="R11212" s="9" t="s">
        <v>0</v>
      </c>
    </row>
    <row r="11213" spans="2:18" x14ac:dyDescent="0.2">
      <c r="B11213" s="25">
        <v>10983</v>
      </c>
      <c r="C11213" s="193"/>
      <c r="D11213" s="19">
        <v>0.41430020798513495</v>
      </c>
      <c r="E11213" s="19"/>
      <c r="F11213" s="19">
        <v>0.61649465553757643</v>
      </c>
      <c r="G11213" s="19"/>
      <c r="H11213" s="19">
        <v>0.7680775913968193</v>
      </c>
      <c r="I11213" s="19"/>
      <c r="J11213" s="19">
        <v>0.4396050499835164</v>
      </c>
      <c r="K11213" s="19">
        <v>0.59578842138447619</v>
      </c>
      <c r="L11213" s="19"/>
      <c r="M11213" s="19"/>
      <c r="N11213" s="19">
        <v>0.88303133002235512</v>
      </c>
      <c r="O11213" s="19"/>
      <c r="P11213" s="50">
        <v>0.61874920017515611</v>
      </c>
      <c r="R11213" s="9" t="s">
        <v>0</v>
      </c>
    </row>
    <row r="11214" spans="2:18" x14ac:dyDescent="0.2">
      <c r="B11214" s="25">
        <v>10984</v>
      </c>
      <c r="C11214" s="193"/>
      <c r="D11214" s="19">
        <v>0.15276871419050148</v>
      </c>
      <c r="E11214" s="19"/>
      <c r="F11214" s="19">
        <v>0.20900929000944657</v>
      </c>
      <c r="G11214" s="19">
        <v>0.79424894035073157</v>
      </c>
      <c r="H11214" s="19"/>
      <c r="I11214" s="19"/>
      <c r="J11214" s="19">
        <v>0.74482239397609185</v>
      </c>
      <c r="K11214" s="19">
        <v>0.54531747242443041</v>
      </c>
      <c r="L11214" s="19"/>
      <c r="M11214" s="19"/>
      <c r="N11214" s="19">
        <v>8.5455318732450936E-2</v>
      </c>
      <c r="O11214" s="19"/>
      <c r="P11214" s="50">
        <v>1.0769940019574817</v>
      </c>
      <c r="R11214" s="9" t="s">
        <v>0</v>
      </c>
    </row>
    <row r="11215" spans="2:18" x14ac:dyDescent="0.2">
      <c r="B11215" s="25">
        <v>10985</v>
      </c>
      <c r="C11215" s="193"/>
      <c r="D11215" s="19">
        <v>1.3070686463714913</v>
      </c>
      <c r="E11215" s="19"/>
      <c r="F11215" s="19">
        <v>0.42637060501926416</v>
      </c>
      <c r="G11215" s="19"/>
      <c r="H11215" s="19">
        <v>1.1323256677471156</v>
      </c>
      <c r="I11215" s="19"/>
      <c r="J11215" s="19">
        <v>1.5273198133867643</v>
      </c>
      <c r="K11215" s="19"/>
      <c r="L11215" s="19">
        <v>0.71532090942189253</v>
      </c>
      <c r="M11215" s="19"/>
      <c r="N11215" s="19">
        <v>1.6364321040679579</v>
      </c>
      <c r="O11215" s="19"/>
      <c r="P11215" s="50">
        <v>1.7164160550222372</v>
      </c>
      <c r="R11215" s="9" t="s">
        <v>0</v>
      </c>
    </row>
    <row r="11216" spans="2:18" x14ac:dyDescent="0.2">
      <c r="B11216" s="25">
        <v>10986</v>
      </c>
      <c r="C11216" s="193"/>
      <c r="D11216" s="19">
        <v>0.31275961299870469</v>
      </c>
      <c r="E11216" s="19"/>
      <c r="F11216" s="19">
        <v>0.8439540391238709</v>
      </c>
      <c r="G11216" s="19"/>
      <c r="H11216" s="19">
        <v>1.270294173793264</v>
      </c>
      <c r="I11216" s="19"/>
      <c r="J11216" s="19">
        <v>1.0381744073338355</v>
      </c>
      <c r="K11216" s="19"/>
      <c r="L11216" s="19">
        <v>1.0269264779927263</v>
      </c>
      <c r="M11216" s="19"/>
      <c r="N11216" s="19">
        <v>1.6088992847648407</v>
      </c>
      <c r="O11216" s="19"/>
      <c r="P11216" s="50">
        <v>1.9197936458723812</v>
      </c>
      <c r="R11216" s="9" t="s">
        <v>0</v>
      </c>
    </row>
    <row r="11217" spans="2:18" x14ac:dyDescent="0.2">
      <c r="B11217" s="25">
        <v>10987</v>
      </c>
      <c r="C11217" s="193"/>
      <c r="D11217" s="19">
        <v>0.45416765589461044</v>
      </c>
      <c r="E11217" s="19"/>
      <c r="F11217" s="19">
        <v>0.42327377470132471</v>
      </c>
      <c r="G11217" s="19"/>
      <c r="H11217" s="19">
        <v>0.1826176658750453</v>
      </c>
      <c r="I11217" s="19"/>
      <c r="J11217" s="19">
        <v>0.29777830919066445</v>
      </c>
      <c r="K11217" s="19"/>
      <c r="L11217" s="19">
        <v>0.3713310588941019</v>
      </c>
      <c r="M11217" s="19"/>
      <c r="N11217" s="19">
        <v>1.0386982664061106</v>
      </c>
      <c r="O11217" s="19"/>
      <c r="P11217" s="50">
        <v>1.137431795228278</v>
      </c>
      <c r="R11217" s="9" t="s">
        <v>0</v>
      </c>
    </row>
    <row r="11218" spans="2:18" x14ac:dyDescent="0.2">
      <c r="B11218" s="25">
        <v>10988</v>
      </c>
      <c r="C11218" s="193">
        <v>1.9371947303533688</v>
      </c>
      <c r="D11218" s="19"/>
      <c r="E11218" s="19">
        <v>1.9787144778199677</v>
      </c>
      <c r="F11218" s="19"/>
      <c r="G11218" s="19">
        <v>1.9116858499958851</v>
      </c>
      <c r="H11218" s="19"/>
      <c r="I11218" s="19">
        <v>0.80855822255517029</v>
      </c>
      <c r="J11218" s="19"/>
      <c r="K11218" s="19">
        <v>2.0907465906746401</v>
      </c>
      <c r="L11218" s="19"/>
      <c r="M11218" s="19">
        <v>2.1464025428369702</v>
      </c>
      <c r="N11218" s="19"/>
      <c r="O11218" s="19">
        <v>0.80380811000465591</v>
      </c>
      <c r="P11218" s="50"/>
      <c r="R11218" s="9" t="s">
        <v>0</v>
      </c>
    </row>
    <row r="11219" spans="2:18" x14ac:dyDescent="0.2">
      <c r="B11219" s="25">
        <v>10989</v>
      </c>
      <c r="C11219" s="193">
        <v>0.29742034044104543</v>
      </c>
      <c r="D11219" s="19"/>
      <c r="E11219" s="19"/>
      <c r="F11219" s="19">
        <v>0.43728230275055074</v>
      </c>
      <c r="G11219" s="19"/>
      <c r="H11219" s="19">
        <v>0.32780233266812009</v>
      </c>
      <c r="I11219" s="19"/>
      <c r="J11219" s="19">
        <v>0.32350732015832379</v>
      </c>
      <c r="K11219" s="19">
        <v>0.85749267127905515</v>
      </c>
      <c r="L11219" s="19"/>
      <c r="M11219" s="19"/>
      <c r="N11219" s="19">
        <v>0.52706024529942841</v>
      </c>
      <c r="O11219" s="19">
        <v>0.51548078451530088</v>
      </c>
      <c r="P11219" s="50"/>
      <c r="R11219" s="9" t="s">
        <v>0</v>
      </c>
    </row>
    <row r="11220" spans="2:18" x14ac:dyDescent="0.2">
      <c r="B11220" s="25">
        <v>10990</v>
      </c>
      <c r="C11220" s="193">
        <v>1.2996674685075778</v>
      </c>
      <c r="D11220" s="19"/>
      <c r="E11220" s="19"/>
      <c r="F11220" s="19">
        <v>0.81174063763686255</v>
      </c>
      <c r="G11220" s="19">
        <v>0.61221218963431157</v>
      </c>
      <c r="H11220" s="19"/>
      <c r="I11220" s="19">
        <v>1.2805780539303115</v>
      </c>
      <c r="J11220" s="19"/>
      <c r="K11220" s="19"/>
      <c r="L11220" s="19">
        <v>0.62742083583243546</v>
      </c>
      <c r="M11220" s="19"/>
      <c r="N11220" s="19">
        <v>8.7325309915855215E-2</v>
      </c>
      <c r="O11220" s="19">
        <v>0.66973144094094106</v>
      </c>
      <c r="P11220" s="50"/>
      <c r="R11220" s="9" t="s">
        <v>0</v>
      </c>
    </row>
    <row r="11221" spans="2:18" x14ac:dyDescent="0.2">
      <c r="B11221" s="25">
        <v>10991</v>
      </c>
      <c r="C11221" s="193">
        <v>0.85585608743106389</v>
      </c>
      <c r="D11221" s="19"/>
      <c r="E11221" s="19">
        <v>0.85408681062453984</v>
      </c>
      <c r="F11221" s="19"/>
      <c r="G11221" s="19">
        <v>1.3682165421542678</v>
      </c>
      <c r="H11221" s="19"/>
      <c r="I11221" s="19">
        <v>0.97998886814246811</v>
      </c>
      <c r="J11221" s="19"/>
      <c r="K11221" s="19"/>
      <c r="L11221" s="19">
        <v>0.21776460130025008</v>
      </c>
      <c r="M11221" s="19">
        <v>1.2930724488993313</v>
      </c>
      <c r="N11221" s="19"/>
      <c r="O11221" s="19">
        <v>0.50210689895827665</v>
      </c>
      <c r="P11221" s="50"/>
      <c r="R11221" s="9" t="s">
        <v>0</v>
      </c>
    </row>
    <row r="11222" spans="2:18" x14ac:dyDescent="0.2">
      <c r="B11222" s="25">
        <v>10992</v>
      </c>
      <c r="C11222" s="193"/>
      <c r="D11222" s="19">
        <v>0.96582271785763973</v>
      </c>
      <c r="E11222" s="19">
        <v>0.28384826820289344</v>
      </c>
      <c r="F11222" s="19"/>
      <c r="G11222" s="19">
        <v>0.62861034036725261</v>
      </c>
      <c r="H11222" s="19"/>
      <c r="I11222" s="19">
        <v>0.77722903716281388</v>
      </c>
      <c r="J11222" s="19"/>
      <c r="K11222" s="19"/>
      <c r="L11222" s="19">
        <v>0.1102489425591016</v>
      </c>
      <c r="M11222" s="19">
        <v>9.0342515876447205E-2</v>
      </c>
      <c r="N11222" s="19"/>
      <c r="O11222" s="19">
        <v>0.31863748914002993</v>
      </c>
      <c r="P11222" s="50"/>
      <c r="R11222" s="9" t="s">
        <v>0</v>
      </c>
    </row>
    <row r="11223" spans="2:18" x14ac:dyDescent="0.2">
      <c r="B11223" s="25">
        <v>10993</v>
      </c>
      <c r="C11223" s="193">
        <v>0.25947473216445205</v>
      </c>
      <c r="D11223" s="19"/>
      <c r="E11223" s="19">
        <v>0.47395995856592765</v>
      </c>
      <c r="F11223" s="19"/>
      <c r="G11223" s="19">
        <v>0.33940271223571239</v>
      </c>
      <c r="H11223" s="19"/>
      <c r="I11223" s="19">
        <v>0.98528376471139922</v>
      </c>
      <c r="J11223" s="19"/>
      <c r="K11223" s="19">
        <v>9.9506958259268207E-3</v>
      </c>
      <c r="L11223" s="19"/>
      <c r="M11223" s="19">
        <v>0.3748105676812824</v>
      </c>
      <c r="N11223" s="19"/>
      <c r="O11223" s="19">
        <v>0.11208644949007823</v>
      </c>
      <c r="P11223" s="50"/>
      <c r="R11223" s="9" t="s">
        <v>0</v>
      </c>
    </row>
    <row r="11224" spans="2:18" x14ac:dyDescent="0.2">
      <c r="B11224" s="25">
        <v>10994</v>
      </c>
      <c r="C11224" s="193">
        <v>2.6462761990269496E-2</v>
      </c>
      <c r="D11224" s="19"/>
      <c r="E11224" s="19">
        <v>7.0460412425432828E-2</v>
      </c>
      <c r="F11224" s="19"/>
      <c r="G11224" s="19"/>
      <c r="H11224" s="19">
        <v>0.23250078577915981</v>
      </c>
      <c r="I11224" s="19">
        <v>0.18522396908806893</v>
      </c>
      <c r="J11224" s="19"/>
      <c r="K11224" s="19">
        <v>0.26141016708091974</v>
      </c>
      <c r="L11224" s="19"/>
      <c r="M11224" s="19">
        <v>1.2314895774549226E-2</v>
      </c>
      <c r="N11224" s="19"/>
      <c r="O11224" s="19">
        <v>6.3635777654620571E-2</v>
      </c>
      <c r="P11224" s="50"/>
      <c r="R11224" s="9" t="s">
        <v>0</v>
      </c>
    </row>
    <row r="11225" spans="2:18" x14ac:dyDescent="0.2">
      <c r="B11225" s="25">
        <v>10995</v>
      </c>
      <c r="C11225" s="193">
        <v>0.69626258583363942</v>
      </c>
      <c r="D11225" s="19"/>
      <c r="E11225" s="19">
        <v>0.12702465110072769</v>
      </c>
      <c r="F11225" s="19"/>
      <c r="G11225" s="19">
        <v>1.3378213191316304</v>
      </c>
      <c r="H11225" s="19"/>
      <c r="I11225" s="19">
        <v>0.72030055205521315</v>
      </c>
      <c r="J11225" s="19"/>
      <c r="K11225" s="19">
        <v>1.2275384883017606</v>
      </c>
      <c r="L11225" s="19"/>
      <c r="M11225" s="19">
        <v>1.0587742776673357</v>
      </c>
      <c r="N11225" s="19"/>
      <c r="O11225" s="19">
        <v>1.7552948290707009</v>
      </c>
      <c r="P11225" s="50"/>
      <c r="R11225" s="9" t="s">
        <v>0</v>
      </c>
    </row>
    <row r="11226" spans="2:18" x14ac:dyDescent="0.2">
      <c r="B11226" s="25">
        <v>10996</v>
      </c>
      <c r="C11226" s="193"/>
      <c r="D11226" s="19">
        <v>0.23741268123393561</v>
      </c>
      <c r="E11226" s="19">
        <v>0.49980922755996887</v>
      </c>
      <c r="F11226" s="19"/>
      <c r="G11226" s="19">
        <v>5.9437858086176659E-2</v>
      </c>
      <c r="H11226" s="19"/>
      <c r="I11226" s="19"/>
      <c r="J11226" s="19">
        <v>0.22402143851890388</v>
      </c>
      <c r="K11226" s="19"/>
      <c r="L11226" s="19">
        <v>0.17347720491299648</v>
      </c>
      <c r="M11226" s="19">
        <v>0.51412554354411555</v>
      </c>
      <c r="N11226" s="19"/>
      <c r="O11226" s="19">
        <v>0.83284108380799371</v>
      </c>
      <c r="P11226" s="50"/>
      <c r="R11226" s="9" t="s">
        <v>0</v>
      </c>
    </row>
    <row r="11227" spans="2:18" x14ac:dyDescent="0.2">
      <c r="B11227" s="25">
        <v>10997</v>
      </c>
      <c r="C11227" s="193">
        <v>0.37183649368699057</v>
      </c>
      <c r="D11227" s="19"/>
      <c r="E11227" s="19">
        <v>0.80901815181726855</v>
      </c>
      <c r="F11227" s="19"/>
      <c r="G11227" s="19">
        <v>0.70957307950523296</v>
      </c>
      <c r="H11227" s="19"/>
      <c r="I11227" s="19">
        <v>0.6141677934074844</v>
      </c>
      <c r="J11227" s="19"/>
      <c r="K11227" s="19">
        <v>0.90056071725530018</v>
      </c>
      <c r="L11227" s="19"/>
      <c r="M11227" s="19">
        <v>0.72263526308735282</v>
      </c>
      <c r="N11227" s="19"/>
      <c r="O11227" s="19">
        <v>1.2482289601651717</v>
      </c>
      <c r="P11227" s="50"/>
      <c r="R11227" s="9" t="s">
        <v>0</v>
      </c>
    </row>
    <row r="11228" spans="2:18" x14ac:dyDescent="0.2">
      <c r="B11228" s="25">
        <v>10998</v>
      </c>
      <c r="C11228" s="193">
        <v>0.33300080096190243</v>
      </c>
      <c r="D11228" s="19"/>
      <c r="E11228" s="19"/>
      <c r="F11228" s="19">
        <v>0.4913858718365724</v>
      </c>
      <c r="G11228" s="19">
        <v>0.40455051780675677</v>
      </c>
      <c r="H11228" s="19"/>
      <c r="I11228" s="19"/>
      <c r="J11228" s="19">
        <v>0.82946930390382445</v>
      </c>
      <c r="K11228" s="19">
        <v>0.29203521216253464</v>
      </c>
      <c r="L11228" s="19"/>
      <c r="M11228" s="19"/>
      <c r="N11228" s="19">
        <v>0.23864197878112092</v>
      </c>
      <c r="O11228" s="19">
        <v>0.20426688620258079</v>
      </c>
      <c r="P11228" s="50"/>
      <c r="R11228" s="9" t="s">
        <v>0</v>
      </c>
    </row>
    <row r="11229" spans="2:18" x14ac:dyDescent="0.2">
      <c r="B11229" s="25">
        <v>10999</v>
      </c>
      <c r="C11229" s="193">
        <v>0.11502523765331303</v>
      </c>
      <c r="D11229" s="19"/>
      <c r="E11229" s="19">
        <v>0.37621806677678654</v>
      </c>
      <c r="F11229" s="19"/>
      <c r="G11229" s="19"/>
      <c r="H11229" s="19">
        <v>0.5328873984182485</v>
      </c>
      <c r="I11229" s="19"/>
      <c r="J11229" s="19">
        <v>0.6466794764443391</v>
      </c>
      <c r="K11229" s="19"/>
      <c r="L11229" s="19">
        <v>0.94134080356009164</v>
      </c>
      <c r="M11229" s="19"/>
      <c r="N11229" s="19">
        <v>1.2247191771293933</v>
      </c>
      <c r="O11229" s="19"/>
      <c r="P11229" s="50">
        <v>0.97353078932063541</v>
      </c>
      <c r="R11229" s="9" t="s">
        <v>0</v>
      </c>
    </row>
    <row r="11230" spans="2:18" x14ac:dyDescent="0.2">
      <c r="B11230" s="25">
        <v>11000</v>
      </c>
      <c r="C11230" s="193"/>
      <c r="D11230" s="19">
        <v>0.46425556431788284</v>
      </c>
      <c r="E11230" s="19"/>
      <c r="F11230" s="19">
        <v>0.70779113221417789</v>
      </c>
      <c r="G11230" s="19">
        <v>0.27739932799992362</v>
      </c>
      <c r="H11230" s="19"/>
      <c r="I11230" s="19"/>
      <c r="J11230" s="19">
        <v>0.29410574783860743</v>
      </c>
      <c r="K11230" s="19"/>
      <c r="L11230" s="19">
        <v>0.89444829040749674</v>
      </c>
      <c r="M11230" s="19">
        <v>9.5368343701360755E-2</v>
      </c>
      <c r="N11230" s="19"/>
      <c r="O11230" s="19">
        <v>0.38227808094690524</v>
      </c>
      <c r="P11230" s="50"/>
      <c r="R11230" s="9" t="s">
        <v>0</v>
      </c>
    </row>
    <row r="11231" spans="2:18" x14ac:dyDescent="0.2">
      <c r="B11231" s="25">
        <v>11001</v>
      </c>
      <c r="C11231" s="193"/>
      <c r="D11231" s="19">
        <v>5.9420067762094804E-2</v>
      </c>
      <c r="E11231" s="19"/>
      <c r="F11231" s="19">
        <v>0.12328419796252681</v>
      </c>
      <c r="G11231" s="19"/>
      <c r="H11231" s="19">
        <v>0.39229701330796263</v>
      </c>
      <c r="I11231" s="19"/>
      <c r="J11231" s="19">
        <v>1.9024027168537294</v>
      </c>
      <c r="K11231" s="19"/>
      <c r="L11231" s="19">
        <v>0.67555036235843458</v>
      </c>
      <c r="M11231" s="19"/>
      <c r="N11231" s="19">
        <v>0.1177118823529386</v>
      </c>
      <c r="O11231" s="19"/>
      <c r="P11231" s="50">
        <v>1.3245488241307484</v>
      </c>
      <c r="R11231" s="9" t="s">
        <v>0</v>
      </c>
    </row>
    <row r="11232" spans="2:18" x14ac:dyDescent="0.2">
      <c r="B11232" s="25">
        <v>11002</v>
      </c>
      <c r="C11232" s="193"/>
      <c r="D11232" s="19">
        <v>4.8536127242844937E-2</v>
      </c>
      <c r="E11232" s="19"/>
      <c r="F11232" s="19">
        <v>5.9369227881987161E-2</v>
      </c>
      <c r="G11232" s="19">
        <v>0.13453217221692798</v>
      </c>
      <c r="H11232" s="19"/>
      <c r="I11232" s="19"/>
      <c r="J11232" s="19">
        <v>0.50178216315187241</v>
      </c>
      <c r="K11232" s="19"/>
      <c r="L11232" s="19">
        <v>0.12802940154926495</v>
      </c>
      <c r="M11232" s="19">
        <v>0.58453841225630188</v>
      </c>
      <c r="N11232" s="19"/>
      <c r="O11232" s="19"/>
      <c r="P11232" s="50">
        <v>1.2407766609051185</v>
      </c>
      <c r="R11232" s="9" t="s">
        <v>0</v>
      </c>
    </row>
    <row r="11233" spans="2:18" x14ac:dyDescent="0.2">
      <c r="B11233" s="25">
        <v>11003</v>
      </c>
      <c r="C11233" s="193">
        <v>0.31894535769578686</v>
      </c>
      <c r="D11233" s="19"/>
      <c r="E11233" s="19">
        <v>7.3873226796343602E-2</v>
      </c>
      <c r="F11233" s="19"/>
      <c r="G11233" s="19"/>
      <c r="H11233" s="19">
        <v>0.34584325749261013</v>
      </c>
      <c r="I11233" s="19"/>
      <c r="J11233" s="19">
        <v>0.9397110717065551</v>
      </c>
      <c r="K11233" s="19"/>
      <c r="L11233" s="19">
        <v>0.33178458302393787</v>
      </c>
      <c r="M11233" s="19"/>
      <c r="N11233" s="19">
        <v>0.58864677753973527</v>
      </c>
      <c r="O11233" s="19"/>
      <c r="P11233" s="50">
        <v>0.49063842691591825</v>
      </c>
      <c r="R11233" s="9" t="s">
        <v>0</v>
      </c>
    </row>
    <row r="11234" spans="2:18" x14ac:dyDescent="0.2">
      <c r="B11234" s="25">
        <v>11004</v>
      </c>
      <c r="C11234" s="193"/>
      <c r="D11234" s="19">
        <v>0.33784721738036311</v>
      </c>
      <c r="E11234" s="19"/>
      <c r="F11234" s="19">
        <v>2.5553327059843443E-2</v>
      </c>
      <c r="G11234" s="19"/>
      <c r="H11234" s="19">
        <v>3.7271875123908033E-3</v>
      </c>
      <c r="I11234" s="19">
        <v>0.25295114653309997</v>
      </c>
      <c r="J11234" s="19"/>
      <c r="K11234" s="19">
        <v>0.93303000959512772</v>
      </c>
      <c r="L11234" s="19"/>
      <c r="M11234" s="19"/>
      <c r="N11234" s="19">
        <v>0.55904041603773647</v>
      </c>
      <c r="O11234" s="19">
        <v>1.6286801599063618</v>
      </c>
      <c r="P11234" s="50"/>
      <c r="R11234" s="9" t="s">
        <v>0</v>
      </c>
    </row>
    <row r="11235" spans="2:18" x14ac:dyDescent="0.2">
      <c r="B11235" s="25">
        <v>11005</v>
      </c>
      <c r="C11235" s="193"/>
      <c r="D11235" s="19">
        <v>1.8515454936626643</v>
      </c>
      <c r="E11235" s="19"/>
      <c r="F11235" s="19">
        <v>1.5046707664246515</v>
      </c>
      <c r="G11235" s="19"/>
      <c r="H11235" s="19">
        <v>0.77088175427457584</v>
      </c>
      <c r="I11235" s="19"/>
      <c r="J11235" s="19">
        <v>0.11541831369268579</v>
      </c>
      <c r="K11235" s="19"/>
      <c r="L11235" s="19">
        <v>1.2899920729414094</v>
      </c>
      <c r="M11235" s="19"/>
      <c r="N11235" s="19">
        <v>0.9451208690624</v>
      </c>
      <c r="O11235" s="19"/>
      <c r="P11235" s="50">
        <v>1.0700704266604115</v>
      </c>
      <c r="R11235" s="9" t="s">
        <v>0</v>
      </c>
    </row>
    <row r="11236" spans="2:18" x14ac:dyDescent="0.2">
      <c r="B11236" s="25">
        <v>11006</v>
      </c>
      <c r="C11236" s="193">
        <v>0.17059078602090461</v>
      </c>
      <c r="D11236" s="19"/>
      <c r="E11236" s="19"/>
      <c r="F11236" s="19">
        <v>1.0220315639404201</v>
      </c>
      <c r="G11236" s="19"/>
      <c r="H11236" s="19">
        <v>0.54228605460694579</v>
      </c>
      <c r="I11236" s="19">
        <v>8.2982243356868809E-3</v>
      </c>
      <c r="J11236" s="19"/>
      <c r="K11236" s="19"/>
      <c r="L11236" s="19">
        <v>0.70408805635704907</v>
      </c>
      <c r="M11236" s="19"/>
      <c r="N11236" s="19">
        <v>0.27808933713811751</v>
      </c>
      <c r="O11236" s="19"/>
      <c r="P11236" s="50">
        <v>0.97930712572361078</v>
      </c>
      <c r="R11236" s="9" t="s">
        <v>0</v>
      </c>
    </row>
    <row r="11237" spans="2:18" x14ac:dyDescent="0.2">
      <c r="B11237" s="25">
        <v>11007</v>
      </c>
      <c r="C11237" s="193">
        <v>1.3259015845511675</v>
      </c>
      <c r="D11237" s="19"/>
      <c r="E11237" s="19">
        <v>0.96888195424714885</v>
      </c>
      <c r="F11237" s="19"/>
      <c r="G11237" s="19">
        <v>0.88215313336403145</v>
      </c>
      <c r="H11237" s="19"/>
      <c r="I11237" s="19">
        <v>1.1925749763244653</v>
      </c>
      <c r="J11237" s="19"/>
      <c r="K11237" s="19">
        <v>1.1918348629997142</v>
      </c>
      <c r="L11237" s="19"/>
      <c r="M11237" s="19">
        <v>0.86005544014514002</v>
      </c>
      <c r="N11237" s="19"/>
      <c r="O11237" s="19">
        <v>0.87587796049551991</v>
      </c>
      <c r="P11237" s="50"/>
      <c r="R11237" s="9" t="s">
        <v>0</v>
      </c>
    </row>
    <row r="11238" spans="2:18" x14ac:dyDescent="0.2">
      <c r="B11238" s="25">
        <v>11008</v>
      </c>
      <c r="C11238" s="193">
        <v>1.2681940795268158E-2</v>
      </c>
      <c r="D11238" s="19"/>
      <c r="E11238" s="19"/>
      <c r="F11238" s="19">
        <v>0.1423731804441177</v>
      </c>
      <c r="G11238" s="19"/>
      <c r="H11238" s="19">
        <v>0.17909024273852975</v>
      </c>
      <c r="I11238" s="19"/>
      <c r="J11238" s="19">
        <v>1.6858095256922649</v>
      </c>
      <c r="K11238" s="19"/>
      <c r="L11238" s="19">
        <v>0.10142470176515879</v>
      </c>
      <c r="M11238" s="19">
        <v>0.24046033364486397</v>
      </c>
      <c r="N11238" s="19"/>
      <c r="O11238" s="19"/>
      <c r="P11238" s="50">
        <v>0.6877344336302188</v>
      </c>
      <c r="R11238" s="9" t="s">
        <v>0</v>
      </c>
    </row>
    <row r="11239" spans="2:18" x14ac:dyDescent="0.2">
      <c r="B11239" s="25">
        <v>11009</v>
      </c>
      <c r="C11239" s="193">
        <v>2.2787674294216025</v>
      </c>
      <c r="D11239" s="19"/>
      <c r="E11239" s="19">
        <v>2.0734098885335919</v>
      </c>
      <c r="F11239" s="19"/>
      <c r="G11239" s="19">
        <v>1.2012709387546601</v>
      </c>
      <c r="H11239" s="19"/>
      <c r="I11239" s="19">
        <v>2.1238909250908096</v>
      </c>
      <c r="J11239" s="19"/>
      <c r="K11239" s="19">
        <v>1.4162801103858003</v>
      </c>
      <c r="L11239" s="19"/>
      <c r="M11239" s="19">
        <v>2.0484411824542201</v>
      </c>
      <c r="N11239" s="19"/>
      <c r="O11239" s="19">
        <v>2.5292568824044572</v>
      </c>
      <c r="P11239" s="50"/>
      <c r="R11239" s="9" t="s">
        <v>0</v>
      </c>
    </row>
    <row r="11240" spans="2:18" x14ac:dyDescent="0.2">
      <c r="B11240" s="25">
        <v>11010</v>
      </c>
      <c r="C11240" s="193">
        <v>0.16926262413189347</v>
      </c>
      <c r="D11240" s="19"/>
      <c r="E11240" s="19"/>
      <c r="F11240" s="19">
        <v>0.10455346840624168</v>
      </c>
      <c r="G11240" s="19">
        <v>0.19438482482113112</v>
      </c>
      <c r="H11240" s="19"/>
      <c r="I11240" s="19">
        <v>0.43092885212810106</v>
      </c>
      <c r="J11240" s="19"/>
      <c r="K11240" s="19"/>
      <c r="L11240" s="19">
        <v>7.722151006933671E-2</v>
      </c>
      <c r="M11240" s="19">
        <v>0.90558987316995476</v>
      </c>
      <c r="N11240" s="19"/>
      <c r="O11240" s="19">
        <v>0.70755717363040282</v>
      </c>
      <c r="P11240" s="50"/>
      <c r="R11240" s="9" t="s">
        <v>0</v>
      </c>
    </row>
    <row r="11241" spans="2:18" x14ac:dyDescent="0.2">
      <c r="B11241" s="25">
        <v>11011</v>
      </c>
      <c r="C11241" s="193"/>
      <c r="D11241" s="19">
        <v>1.0689608821480761</v>
      </c>
      <c r="E11241" s="19"/>
      <c r="F11241" s="19">
        <v>1.5118821347224543</v>
      </c>
      <c r="G11241" s="19"/>
      <c r="H11241" s="19">
        <v>1.5377689181501863</v>
      </c>
      <c r="I11241" s="19"/>
      <c r="J11241" s="19">
        <v>1.3172529073532915</v>
      </c>
      <c r="K11241" s="19"/>
      <c r="L11241" s="19">
        <v>0.84524955942347435</v>
      </c>
      <c r="M11241" s="19"/>
      <c r="N11241" s="19">
        <v>1.7202574747206343</v>
      </c>
      <c r="O11241" s="19"/>
      <c r="P11241" s="50">
        <v>0.79969739761913194</v>
      </c>
      <c r="R11241" s="9" t="s">
        <v>0</v>
      </c>
    </row>
    <row r="11242" spans="2:18" x14ac:dyDescent="0.2">
      <c r="B11242" s="25">
        <v>11012</v>
      </c>
      <c r="C11242" s="193">
        <v>0.48116631142056138</v>
      </c>
      <c r="D11242" s="19"/>
      <c r="E11242" s="19">
        <v>0.81588549659036613</v>
      </c>
      <c r="F11242" s="19"/>
      <c r="G11242" s="19">
        <v>1.0457304690398883</v>
      </c>
      <c r="H11242" s="19"/>
      <c r="I11242" s="19"/>
      <c r="J11242" s="19">
        <v>5.1516938297185462E-2</v>
      </c>
      <c r="K11242" s="19">
        <v>1.7047461090517007</v>
      </c>
      <c r="L11242" s="19"/>
      <c r="M11242" s="19">
        <v>0.63731821965685964</v>
      </c>
      <c r="N11242" s="19"/>
      <c r="O11242" s="19">
        <v>0.73340909702156731</v>
      </c>
      <c r="P11242" s="50"/>
      <c r="R11242" s="9" t="s">
        <v>0</v>
      </c>
    </row>
    <row r="11243" spans="2:18" x14ac:dyDescent="0.2">
      <c r="B11243" s="25">
        <v>11013</v>
      </c>
      <c r="C11243" s="193">
        <v>0.14601264236804548</v>
      </c>
      <c r="D11243" s="19"/>
      <c r="E11243" s="19">
        <v>4.0808602555788068E-2</v>
      </c>
      <c r="F11243" s="19"/>
      <c r="G11243" s="19">
        <v>0.19133541701594547</v>
      </c>
      <c r="H11243" s="19"/>
      <c r="I11243" s="19">
        <v>7.7307276595013574E-2</v>
      </c>
      <c r="J11243" s="19"/>
      <c r="K11243" s="19"/>
      <c r="L11243" s="19">
        <v>0.31347313437360219</v>
      </c>
      <c r="M11243" s="19"/>
      <c r="N11243" s="19">
        <v>0.34710176331690001</v>
      </c>
      <c r="O11243" s="19">
        <v>0.46827910723686833</v>
      </c>
      <c r="P11243" s="50"/>
      <c r="R11243" s="9" t="s">
        <v>0</v>
      </c>
    </row>
    <row r="11244" spans="2:18" x14ac:dyDescent="0.2">
      <c r="B11244" s="25">
        <v>11014</v>
      </c>
      <c r="C11244" s="193"/>
      <c r="D11244" s="19">
        <v>0.85070368549388853</v>
      </c>
      <c r="E11244" s="19"/>
      <c r="F11244" s="19">
        <v>1.4337325003826333</v>
      </c>
      <c r="G11244" s="19"/>
      <c r="H11244" s="19">
        <v>1.21051707113128</v>
      </c>
      <c r="I11244" s="19"/>
      <c r="J11244" s="19">
        <v>2.1269041298993514</v>
      </c>
      <c r="K11244" s="19"/>
      <c r="L11244" s="19">
        <v>1.7804925784196375</v>
      </c>
      <c r="M11244" s="19"/>
      <c r="N11244" s="19">
        <v>1.5489324931376103</v>
      </c>
      <c r="O11244" s="19"/>
      <c r="P11244" s="50">
        <v>1.7590241482782147</v>
      </c>
      <c r="R11244" s="9" t="s">
        <v>0</v>
      </c>
    </row>
    <row r="11245" spans="2:18" x14ac:dyDescent="0.2">
      <c r="B11245" s="25">
        <v>11015</v>
      </c>
      <c r="C11245" s="193">
        <v>0.80553286940792768</v>
      </c>
      <c r="D11245" s="19"/>
      <c r="E11245" s="19">
        <v>0.36557224121851561</v>
      </c>
      <c r="F11245" s="19"/>
      <c r="G11245" s="19">
        <v>0.46241778194089039</v>
      </c>
      <c r="H11245" s="19"/>
      <c r="I11245" s="19">
        <v>0.61946243024662462</v>
      </c>
      <c r="J11245" s="19"/>
      <c r="K11245" s="19">
        <v>0.70869732976374822</v>
      </c>
      <c r="L11245" s="19"/>
      <c r="M11245" s="19">
        <v>0.47687674573001487</v>
      </c>
      <c r="N11245" s="19"/>
      <c r="O11245" s="19">
        <v>0.48075785266289317</v>
      </c>
      <c r="P11245" s="50"/>
      <c r="R11245" s="9" t="s">
        <v>0</v>
      </c>
    </row>
    <row r="11246" spans="2:18" x14ac:dyDescent="0.2">
      <c r="B11246" s="25">
        <v>11016</v>
      </c>
      <c r="C11246" s="193">
        <v>0.41436648698368939</v>
      </c>
      <c r="D11246" s="19"/>
      <c r="E11246" s="19">
        <v>0.61009348388615847</v>
      </c>
      <c r="F11246" s="19"/>
      <c r="G11246" s="19"/>
      <c r="H11246" s="19">
        <v>0.64760817950882932</v>
      </c>
      <c r="I11246" s="19">
        <v>0.88915460510041877</v>
      </c>
      <c r="J11246" s="19"/>
      <c r="K11246" s="19">
        <v>0.379607282840838</v>
      </c>
      <c r="L11246" s="19"/>
      <c r="M11246" s="19"/>
      <c r="N11246" s="19">
        <v>0.88033089797916253</v>
      </c>
      <c r="O11246" s="19"/>
      <c r="P11246" s="50">
        <v>0.24661537243589524</v>
      </c>
      <c r="R11246" s="9" t="s">
        <v>0</v>
      </c>
    </row>
    <row r="11247" spans="2:18" x14ac:dyDescent="0.2">
      <c r="B11247" s="25">
        <v>11017</v>
      </c>
      <c r="C11247" s="193"/>
      <c r="D11247" s="19">
        <v>0.93011084448122772</v>
      </c>
      <c r="E11247" s="19"/>
      <c r="F11247" s="19">
        <v>0.39524954637661724</v>
      </c>
      <c r="G11247" s="19">
        <v>0.11496640240092119</v>
      </c>
      <c r="H11247" s="19"/>
      <c r="I11247" s="19"/>
      <c r="J11247" s="19">
        <v>0.23981896664478186</v>
      </c>
      <c r="K11247" s="19"/>
      <c r="L11247" s="19">
        <v>0.75251494661328311</v>
      </c>
      <c r="M11247" s="19"/>
      <c r="N11247" s="19">
        <v>0.76979898595886254</v>
      </c>
      <c r="O11247" s="19"/>
      <c r="P11247" s="50">
        <v>0.99662062871961876</v>
      </c>
      <c r="R11247" s="9" t="s">
        <v>0</v>
      </c>
    </row>
    <row r="11248" spans="2:18" x14ac:dyDescent="0.2">
      <c r="B11248" s="25">
        <v>11018</v>
      </c>
      <c r="C11248" s="193">
        <v>0.82882996872711845</v>
      </c>
      <c r="D11248" s="19"/>
      <c r="E11248" s="19">
        <v>0.31731337836689705</v>
      </c>
      <c r="F11248" s="19"/>
      <c r="G11248" s="19">
        <v>7.3316125456394696E-2</v>
      </c>
      <c r="H11248" s="19"/>
      <c r="I11248" s="19">
        <v>9.2943783413275027E-2</v>
      </c>
      <c r="J11248" s="19"/>
      <c r="K11248" s="19"/>
      <c r="L11248" s="19">
        <v>0.42477749585322144</v>
      </c>
      <c r="M11248" s="19">
        <v>0.72760284314147727</v>
      </c>
      <c r="N11248" s="19"/>
      <c r="O11248" s="19"/>
      <c r="P11248" s="50">
        <v>0.26766071209860737</v>
      </c>
      <c r="R11248" s="9" t="s">
        <v>0</v>
      </c>
    </row>
    <row r="11249" spans="2:18" x14ac:dyDescent="0.2">
      <c r="B11249" s="25">
        <v>11019</v>
      </c>
      <c r="C11249" s="193"/>
      <c r="D11249" s="19">
        <v>0.27898355455086304</v>
      </c>
      <c r="E11249" s="19"/>
      <c r="F11249" s="19">
        <v>0.83619382075393811</v>
      </c>
      <c r="G11249" s="19"/>
      <c r="H11249" s="19">
        <v>1.0082423448043294</v>
      </c>
      <c r="I11249" s="19"/>
      <c r="J11249" s="19">
        <v>0.94838100851979923</v>
      </c>
      <c r="K11249" s="19"/>
      <c r="L11249" s="19">
        <v>0.60380550331414862</v>
      </c>
      <c r="M11249" s="19"/>
      <c r="N11249" s="19">
        <v>0.88674047555140634</v>
      </c>
      <c r="O11249" s="19"/>
      <c r="P11249" s="50">
        <v>1.0987746350856298</v>
      </c>
      <c r="R11249" s="9" t="s">
        <v>0</v>
      </c>
    </row>
    <row r="11250" spans="2:18" x14ac:dyDescent="0.2">
      <c r="B11250" s="25">
        <v>11020</v>
      </c>
      <c r="C11250" s="193">
        <v>2.7766696787415512E-2</v>
      </c>
      <c r="D11250" s="19"/>
      <c r="E11250" s="19"/>
      <c r="F11250" s="19">
        <v>0.50328247768250101</v>
      </c>
      <c r="G11250" s="19"/>
      <c r="H11250" s="19">
        <v>0.22315206506035024</v>
      </c>
      <c r="I11250" s="19"/>
      <c r="J11250" s="19">
        <v>1.5655209813319183E-2</v>
      </c>
      <c r="K11250" s="19">
        <v>0.39629036495050335</v>
      </c>
      <c r="L11250" s="19"/>
      <c r="M11250" s="19"/>
      <c r="N11250" s="19">
        <v>5.4649915329101274E-2</v>
      </c>
      <c r="O11250" s="19"/>
      <c r="P11250" s="50">
        <v>0.19244338359818106</v>
      </c>
      <c r="R11250" s="9" t="s">
        <v>0</v>
      </c>
    </row>
    <row r="11251" spans="2:18" x14ac:dyDescent="0.2">
      <c r="B11251" s="25">
        <v>11021</v>
      </c>
      <c r="C11251" s="193"/>
      <c r="D11251" s="19">
        <v>0.56371522188101542</v>
      </c>
      <c r="E11251" s="19">
        <v>0.64414361042281743</v>
      </c>
      <c r="F11251" s="19"/>
      <c r="G11251" s="19"/>
      <c r="H11251" s="19">
        <v>0.61305735438241371</v>
      </c>
      <c r="I11251" s="19"/>
      <c r="J11251" s="19">
        <v>5.9330514012226623E-2</v>
      </c>
      <c r="K11251" s="19">
        <v>9.8609915064303499E-2</v>
      </c>
      <c r="L11251" s="19"/>
      <c r="M11251" s="19">
        <v>0.39694046445336856</v>
      </c>
      <c r="N11251" s="19"/>
      <c r="O11251" s="19">
        <v>7.8071234258620226E-2</v>
      </c>
      <c r="P11251" s="50"/>
      <c r="R11251" s="9" t="s">
        <v>0</v>
      </c>
    </row>
    <row r="11252" spans="2:18" x14ac:dyDescent="0.2">
      <c r="B11252" s="25">
        <v>11022</v>
      </c>
      <c r="C11252" s="193"/>
      <c r="D11252" s="19">
        <v>0.2525571776120259</v>
      </c>
      <c r="E11252" s="19">
        <v>0.11106046232143083</v>
      </c>
      <c r="F11252" s="19"/>
      <c r="G11252" s="19"/>
      <c r="H11252" s="19">
        <v>1.0193040253226447E-2</v>
      </c>
      <c r="I11252" s="19"/>
      <c r="J11252" s="19">
        <v>0.73284070079712305</v>
      </c>
      <c r="K11252" s="19">
        <v>0.24913618353108258</v>
      </c>
      <c r="L11252" s="19"/>
      <c r="M11252" s="19"/>
      <c r="N11252" s="19">
        <v>1.0210276425914193</v>
      </c>
      <c r="O11252" s="19">
        <v>9.5577678839450342E-2</v>
      </c>
      <c r="P11252" s="50"/>
      <c r="R11252" s="9" t="s">
        <v>0</v>
      </c>
    </row>
    <row r="11253" spans="2:18" x14ac:dyDescent="0.2">
      <c r="B11253" s="25">
        <v>11023</v>
      </c>
      <c r="C11253" s="193">
        <v>1.5979084463929756</v>
      </c>
      <c r="D11253" s="19"/>
      <c r="E11253" s="19">
        <v>0.56146779105014422</v>
      </c>
      <c r="F11253" s="19"/>
      <c r="G11253" s="19">
        <v>0.75377327279704409</v>
      </c>
      <c r="H11253" s="19"/>
      <c r="I11253" s="19">
        <v>1.9186100660224281</v>
      </c>
      <c r="J11253" s="19"/>
      <c r="K11253" s="19">
        <v>0.1805375285847238</v>
      </c>
      <c r="L11253" s="19"/>
      <c r="M11253" s="19">
        <v>1.3048231624893831</v>
      </c>
      <c r="N11253" s="19"/>
      <c r="O11253" s="19">
        <v>1.6763480330535379</v>
      </c>
      <c r="P11253" s="50"/>
      <c r="R11253" s="9" t="s">
        <v>0</v>
      </c>
    </row>
    <row r="11254" spans="2:18" x14ac:dyDescent="0.2">
      <c r="B11254" s="25">
        <v>11024</v>
      </c>
      <c r="C11254" s="193">
        <v>1.953874706807178</v>
      </c>
      <c r="D11254" s="19"/>
      <c r="E11254" s="19">
        <v>0.98588401306572693</v>
      </c>
      <c r="F11254" s="19"/>
      <c r="G11254" s="19">
        <v>2.0488684190964377</v>
      </c>
      <c r="H11254" s="19"/>
      <c r="I11254" s="19">
        <v>1.7480778599747775</v>
      </c>
      <c r="J11254" s="19"/>
      <c r="K11254" s="19">
        <v>1.5773714048880816</v>
      </c>
      <c r="L11254" s="19"/>
      <c r="M11254" s="19">
        <v>1.7625667043839945</v>
      </c>
      <c r="N11254" s="19"/>
      <c r="O11254" s="19">
        <v>0.85719000402471535</v>
      </c>
      <c r="P11254" s="50"/>
      <c r="R11254" s="9" t="s">
        <v>0</v>
      </c>
    </row>
    <row r="11255" spans="2:18" x14ac:dyDescent="0.2">
      <c r="B11255" s="25">
        <v>11025</v>
      </c>
      <c r="C11255" s="193"/>
      <c r="D11255" s="19">
        <v>0.11946137617911605</v>
      </c>
      <c r="E11255" s="19"/>
      <c r="F11255" s="19">
        <v>2.7019102372803683E-2</v>
      </c>
      <c r="G11255" s="19"/>
      <c r="H11255" s="19">
        <v>0.10115013706842377</v>
      </c>
      <c r="I11255" s="19"/>
      <c r="J11255" s="19">
        <v>0.18470940001608505</v>
      </c>
      <c r="K11255" s="19"/>
      <c r="L11255" s="19">
        <v>0.23264959426292922</v>
      </c>
      <c r="M11255" s="19"/>
      <c r="N11255" s="19">
        <v>0.35441785060234215</v>
      </c>
      <c r="O11255" s="19">
        <v>0.62664475638488437</v>
      </c>
      <c r="P11255" s="50"/>
      <c r="R11255" s="9" t="s">
        <v>0</v>
      </c>
    </row>
    <row r="11256" spans="2:18" x14ac:dyDescent="0.2">
      <c r="B11256" s="25">
        <v>11026</v>
      </c>
      <c r="C11256" s="193">
        <v>0.46176072276199004</v>
      </c>
      <c r="D11256" s="19"/>
      <c r="E11256" s="19">
        <v>2.9801187874983332E-2</v>
      </c>
      <c r="F11256" s="19"/>
      <c r="G11256" s="19">
        <v>1.3694647161717726</v>
      </c>
      <c r="H11256" s="19"/>
      <c r="I11256" s="19"/>
      <c r="J11256" s="19">
        <v>0.25442855560125538</v>
      </c>
      <c r="K11256" s="19">
        <v>0.42400449425280529</v>
      </c>
      <c r="L11256" s="19"/>
      <c r="M11256" s="19">
        <v>0.33151447976347959</v>
      </c>
      <c r="N11256" s="19"/>
      <c r="O11256" s="19"/>
      <c r="P11256" s="50">
        <v>9.4550460517948409E-2</v>
      </c>
      <c r="R11256" s="9" t="s">
        <v>0</v>
      </c>
    </row>
    <row r="11257" spans="2:18" x14ac:dyDescent="0.2">
      <c r="B11257" s="25">
        <v>11027</v>
      </c>
      <c r="C11257" s="193"/>
      <c r="D11257" s="19">
        <v>0.22625995197241142</v>
      </c>
      <c r="E11257" s="19"/>
      <c r="F11257" s="19">
        <v>0.16687957550742624</v>
      </c>
      <c r="G11257" s="19"/>
      <c r="H11257" s="19">
        <v>1.123651883008169</v>
      </c>
      <c r="I11257" s="19">
        <v>0.15467749224803412</v>
      </c>
      <c r="J11257" s="19"/>
      <c r="K11257" s="19"/>
      <c r="L11257" s="19">
        <v>0.32845758712160961</v>
      </c>
      <c r="M11257" s="19"/>
      <c r="N11257" s="19">
        <v>1.0649026333523106</v>
      </c>
      <c r="O11257" s="19"/>
      <c r="P11257" s="50">
        <v>0.8354473510970124</v>
      </c>
      <c r="R11257" s="9" t="s">
        <v>0</v>
      </c>
    </row>
    <row r="11258" spans="2:18" x14ac:dyDescent="0.2">
      <c r="B11258" s="25">
        <v>11028</v>
      </c>
      <c r="C11258" s="193"/>
      <c r="D11258" s="19">
        <v>0.16440168943405509</v>
      </c>
      <c r="E11258" s="19">
        <v>1.0444482731552147</v>
      </c>
      <c r="F11258" s="19"/>
      <c r="G11258" s="19">
        <v>1.1921408260802093</v>
      </c>
      <c r="H11258" s="19"/>
      <c r="I11258" s="19">
        <v>0.96524771928215602</v>
      </c>
      <c r="J11258" s="19"/>
      <c r="K11258" s="19">
        <v>0.28371047129748839</v>
      </c>
      <c r="L11258" s="19"/>
      <c r="M11258" s="19">
        <v>0.71547135512502358</v>
      </c>
      <c r="N11258" s="19"/>
      <c r="O11258" s="19">
        <v>1.4845100420555937</v>
      </c>
      <c r="P11258" s="50"/>
      <c r="R11258" s="9" t="s">
        <v>0</v>
      </c>
    </row>
    <row r="11259" spans="2:18" x14ac:dyDescent="0.2">
      <c r="B11259" s="25">
        <v>11029</v>
      </c>
      <c r="C11259" s="193"/>
      <c r="D11259" s="19">
        <v>5.1145326927568804E-2</v>
      </c>
      <c r="E11259" s="19">
        <v>1.2268798551520532</v>
      </c>
      <c r="F11259" s="19"/>
      <c r="G11259" s="19">
        <v>0.58017237019231616</v>
      </c>
      <c r="H11259" s="19"/>
      <c r="I11259" s="19">
        <v>1.0202352796736178</v>
      </c>
      <c r="J11259" s="19"/>
      <c r="K11259" s="19">
        <v>1.0088451158181013</v>
      </c>
      <c r="L11259" s="19"/>
      <c r="M11259" s="19">
        <v>0.74791267807236583</v>
      </c>
      <c r="N11259" s="19"/>
      <c r="O11259" s="19">
        <v>0.92834455357816248</v>
      </c>
      <c r="P11259" s="50"/>
      <c r="R11259" s="9" t="s">
        <v>0</v>
      </c>
    </row>
    <row r="11260" spans="2:18" x14ac:dyDescent="0.2">
      <c r="B11260" s="25">
        <v>11030</v>
      </c>
      <c r="C11260" s="193"/>
      <c r="D11260" s="19">
        <v>0.65687665915485904</v>
      </c>
      <c r="E11260" s="19">
        <v>0.1021627140233847</v>
      </c>
      <c r="F11260" s="19"/>
      <c r="G11260" s="19">
        <v>1.0456529388004616</v>
      </c>
      <c r="H11260" s="19"/>
      <c r="I11260" s="19">
        <v>0.61466826752353831</v>
      </c>
      <c r="J11260" s="19"/>
      <c r="K11260" s="19"/>
      <c r="L11260" s="19">
        <v>0.33376611724051031</v>
      </c>
      <c r="M11260" s="19">
        <v>0.46036894855433219</v>
      </c>
      <c r="N11260" s="19"/>
      <c r="O11260" s="19"/>
      <c r="P11260" s="50">
        <v>0.21724278691499149</v>
      </c>
      <c r="R11260" s="9" t="s">
        <v>0</v>
      </c>
    </row>
    <row r="11261" spans="2:18" x14ac:dyDescent="0.2">
      <c r="B11261" s="25">
        <v>11031</v>
      </c>
      <c r="C11261" s="193">
        <v>1.5046167543330172E-2</v>
      </c>
      <c r="D11261" s="19"/>
      <c r="E11261" s="19">
        <v>1.1611779488224541</v>
      </c>
      <c r="F11261" s="19"/>
      <c r="G11261" s="19"/>
      <c r="H11261" s="19">
        <v>0.34144931469432449</v>
      </c>
      <c r="I11261" s="19">
        <v>1.4836797005053477</v>
      </c>
      <c r="J11261" s="19"/>
      <c r="K11261" s="19">
        <v>0.797424778097923</v>
      </c>
      <c r="L11261" s="19"/>
      <c r="M11261" s="19">
        <v>4.4881725763101434E-2</v>
      </c>
      <c r="N11261" s="19"/>
      <c r="O11261" s="19">
        <v>1.4848875867109728</v>
      </c>
      <c r="P11261" s="50"/>
      <c r="R11261" s="9" t="s">
        <v>0</v>
      </c>
    </row>
    <row r="11262" spans="2:18" x14ac:dyDescent="0.2">
      <c r="B11262" s="25">
        <v>11032</v>
      </c>
      <c r="C11262" s="193"/>
      <c r="D11262" s="19">
        <v>1.3416232667605001</v>
      </c>
      <c r="E11262" s="19"/>
      <c r="F11262" s="19">
        <v>0.44631446451366674</v>
      </c>
      <c r="G11262" s="19"/>
      <c r="H11262" s="19">
        <v>1.0420484130713554</v>
      </c>
      <c r="I11262" s="19"/>
      <c r="J11262" s="19">
        <v>1.5947710833425841</v>
      </c>
      <c r="K11262" s="19"/>
      <c r="L11262" s="19">
        <v>2.2561469495079343</v>
      </c>
      <c r="M11262" s="19"/>
      <c r="N11262" s="19">
        <v>0.5578935415042503</v>
      </c>
      <c r="O11262" s="19"/>
      <c r="P11262" s="50">
        <v>1.7822463686311028</v>
      </c>
      <c r="R11262" s="9" t="s">
        <v>0</v>
      </c>
    </row>
    <row r="11263" spans="2:18" x14ac:dyDescent="0.2">
      <c r="B11263" s="25">
        <v>11033</v>
      </c>
      <c r="C11263" s="193">
        <v>0.18647212712035199</v>
      </c>
      <c r="D11263" s="19"/>
      <c r="E11263" s="19">
        <v>8.2658551461250507E-2</v>
      </c>
      <c r="F11263" s="19"/>
      <c r="G11263" s="19">
        <v>0.87112089903285728</v>
      </c>
      <c r="H11263" s="19"/>
      <c r="I11263" s="19">
        <v>0.45364912656576967</v>
      </c>
      <c r="J11263" s="19"/>
      <c r="K11263" s="19">
        <v>7.0694732245174322E-2</v>
      </c>
      <c r="L11263" s="19"/>
      <c r="M11263" s="19">
        <v>0.22619529914819803</v>
      </c>
      <c r="N11263" s="19"/>
      <c r="O11263" s="19">
        <v>0.28121263229771842</v>
      </c>
      <c r="P11263" s="50"/>
      <c r="R11263" s="9" t="s">
        <v>0</v>
      </c>
    </row>
    <row r="11264" spans="2:18" x14ac:dyDescent="0.2">
      <c r="B11264" s="25">
        <v>11034</v>
      </c>
      <c r="C11264" s="193"/>
      <c r="D11264" s="19">
        <v>0.8311989467065295</v>
      </c>
      <c r="E11264" s="19"/>
      <c r="F11264" s="19">
        <v>0.85210100232190233</v>
      </c>
      <c r="G11264" s="19"/>
      <c r="H11264" s="19">
        <v>0.54721252401957166</v>
      </c>
      <c r="I11264" s="19"/>
      <c r="J11264" s="19">
        <v>0.62327264899226487</v>
      </c>
      <c r="K11264" s="19"/>
      <c r="L11264" s="19">
        <v>0.76365818771853666</v>
      </c>
      <c r="M11264" s="19"/>
      <c r="N11264" s="19">
        <v>1.9887786777345837</v>
      </c>
      <c r="O11264" s="19"/>
      <c r="P11264" s="50">
        <v>0.58651244994934448</v>
      </c>
      <c r="R11264" s="9" t="s">
        <v>0</v>
      </c>
    </row>
    <row r="11265" spans="2:18" x14ac:dyDescent="0.2">
      <c r="B11265" s="25">
        <v>11035</v>
      </c>
      <c r="C11265" s="193"/>
      <c r="D11265" s="19">
        <v>1.8511428504405989</v>
      </c>
      <c r="E11265" s="19"/>
      <c r="F11265" s="19">
        <v>1.9506012124103227</v>
      </c>
      <c r="G11265" s="19"/>
      <c r="H11265" s="19">
        <v>1.6873715022661373</v>
      </c>
      <c r="I11265" s="19"/>
      <c r="J11265" s="19">
        <v>1.3774777934478064</v>
      </c>
      <c r="K11265" s="19"/>
      <c r="L11265" s="19">
        <v>2.4093891477445757</v>
      </c>
      <c r="M11265" s="19"/>
      <c r="N11265" s="19">
        <v>2.0622325922905582</v>
      </c>
      <c r="O11265" s="19"/>
      <c r="P11265" s="50">
        <v>1.543310501647182</v>
      </c>
      <c r="R11265" s="9" t="s">
        <v>0</v>
      </c>
    </row>
    <row r="11266" spans="2:18" x14ac:dyDescent="0.2">
      <c r="B11266" s="25">
        <v>11036</v>
      </c>
      <c r="C11266" s="193"/>
      <c r="D11266" s="19">
        <v>1.1599200531034288</v>
      </c>
      <c r="E11266" s="19"/>
      <c r="F11266" s="19">
        <v>0.86333516658050713</v>
      </c>
      <c r="G11266" s="19"/>
      <c r="H11266" s="19">
        <v>0.93869864005468562</v>
      </c>
      <c r="I11266" s="19"/>
      <c r="J11266" s="19">
        <v>0.81348826410918607</v>
      </c>
      <c r="K11266" s="19"/>
      <c r="L11266" s="19">
        <v>0.94787219439970971</v>
      </c>
      <c r="M11266" s="19"/>
      <c r="N11266" s="19">
        <v>1.2539091051317433</v>
      </c>
      <c r="O11266" s="19">
        <v>0.14224273274990915</v>
      </c>
      <c r="P11266" s="50"/>
      <c r="R11266" s="9" t="s">
        <v>0</v>
      </c>
    </row>
    <row r="11267" spans="2:18" x14ac:dyDescent="0.2">
      <c r="B11267" s="25">
        <v>11037</v>
      </c>
      <c r="C11267" s="193"/>
      <c r="D11267" s="19">
        <v>1.0412737792669673</v>
      </c>
      <c r="E11267" s="19"/>
      <c r="F11267" s="19">
        <v>1.8394926942241551E-2</v>
      </c>
      <c r="G11267" s="19"/>
      <c r="H11267" s="19">
        <v>0.13545995589976162</v>
      </c>
      <c r="I11267" s="19"/>
      <c r="J11267" s="19">
        <v>0.27359280264718727</v>
      </c>
      <c r="K11267" s="19"/>
      <c r="L11267" s="19">
        <v>0.4554457976153074</v>
      </c>
      <c r="M11267" s="19">
        <v>0.21025265200080168</v>
      </c>
      <c r="N11267" s="19"/>
      <c r="O11267" s="19">
        <v>0.18869041621826499</v>
      </c>
      <c r="P11267" s="50"/>
      <c r="R11267" s="9" t="s">
        <v>0</v>
      </c>
    </row>
    <row r="11268" spans="2:18" x14ac:dyDescent="0.2">
      <c r="B11268" s="25">
        <v>11038</v>
      </c>
      <c r="C11268" s="193"/>
      <c r="D11268" s="19">
        <v>1.6741053282949958</v>
      </c>
      <c r="E11268" s="19"/>
      <c r="F11268" s="19">
        <v>1.3414531715510039</v>
      </c>
      <c r="G11268" s="19"/>
      <c r="H11268" s="19">
        <v>0.93785182286639857</v>
      </c>
      <c r="I11268" s="19"/>
      <c r="J11268" s="19">
        <v>0.88126543908290011</v>
      </c>
      <c r="K11268" s="19"/>
      <c r="L11268" s="19">
        <v>0.28181749075329809</v>
      </c>
      <c r="M11268" s="19"/>
      <c r="N11268" s="19">
        <v>1.0000888826829197</v>
      </c>
      <c r="O11268" s="19"/>
      <c r="P11268" s="50">
        <v>0.64742289066275982</v>
      </c>
      <c r="R11268" s="9" t="s">
        <v>0</v>
      </c>
    </row>
    <row r="11269" spans="2:18" x14ac:dyDescent="0.2">
      <c r="B11269" s="25">
        <v>11039</v>
      </c>
      <c r="C11269" s="193"/>
      <c r="D11269" s="19">
        <v>1.3397907915893361</v>
      </c>
      <c r="E11269" s="19"/>
      <c r="F11269" s="19">
        <v>1.2695005598332638</v>
      </c>
      <c r="G11269" s="19"/>
      <c r="H11269" s="19">
        <v>0.69177587868209189</v>
      </c>
      <c r="I11269" s="19"/>
      <c r="J11269" s="19">
        <v>1.0773570318416512</v>
      </c>
      <c r="K11269" s="19"/>
      <c r="L11269" s="19">
        <v>1.4815801325845974</v>
      </c>
      <c r="M11269" s="19"/>
      <c r="N11269" s="19">
        <v>0.63226367455156818</v>
      </c>
      <c r="O11269" s="19"/>
      <c r="P11269" s="50">
        <v>0.73846054167938524</v>
      </c>
      <c r="R11269" s="9" t="s">
        <v>0</v>
      </c>
    </row>
    <row r="11270" spans="2:18" x14ac:dyDescent="0.2">
      <c r="B11270" s="25">
        <v>11040</v>
      </c>
      <c r="C11270" s="193"/>
      <c r="D11270" s="19">
        <v>0.56765763612357145</v>
      </c>
      <c r="E11270" s="19"/>
      <c r="F11270" s="19">
        <v>1.6982204325811163</v>
      </c>
      <c r="G11270" s="19"/>
      <c r="H11270" s="19">
        <v>0.30411150960715416</v>
      </c>
      <c r="I11270" s="19"/>
      <c r="J11270" s="19">
        <v>0.68995621420359288</v>
      </c>
      <c r="K11270" s="19"/>
      <c r="L11270" s="19">
        <v>0.11414305857617603</v>
      </c>
      <c r="M11270" s="19"/>
      <c r="N11270" s="19">
        <v>1.4253512791206022</v>
      </c>
      <c r="O11270" s="19"/>
      <c r="P11270" s="50">
        <v>1.0407839525972726</v>
      </c>
      <c r="R11270" s="9" t="s">
        <v>0</v>
      </c>
    </row>
    <row r="11271" spans="2:18" x14ac:dyDescent="0.2">
      <c r="B11271" s="25">
        <v>11041</v>
      </c>
      <c r="C11271" s="193"/>
      <c r="D11271" s="19">
        <v>2.3390142005612571</v>
      </c>
      <c r="E11271" s="19"/>
      <c r="F11271" s="19">
        <v>0.89008230043217273</v>
      </c>
      <c r="G11271" s="19"/>
      <c r="H11271" s="19">
        <v>1.7185543737012747</v>
      </c>
      <c r="I11271" s="19"/>
      <c r="J11271" s="19">
        <v>2.0246871093591241</v>
      </c>
      <c r="K11271" s="19"/>
      <c r="L11271" s="19">
        <v>2.0844724023413548</v>
      </c>
      <c r="M11271" s="19"/>
      <c r="N11271" s="19">
        <v>1.8608701480313521</v>
      </c>
      <c r="O11271" s="19"/>
      <c r="P11271" s="50">
        <v>1.636825942756476</v>
      </c>
      <c r="R11271" s="9" t="s">
        <v>0</v>
      </c>
    </row>
    <row r="11272" spans="2:18" x14ac:dyDescent="0.2">
      <c r="B11272" s="25">
        <v>11042</v>
      </c>
      <c r="C11272" s="193">
        <v>0.29033334332496641</v>
      </c>
      <c r="D11272" s="19"/>
      <c r="E11272" s="19"/>
      <c r="F11272" s="19">
        <v>0.14341990650822606</v>
      </c>
      <c r="G11272" s="19">
        <v>8.4697073841575009E-3</v>
      </c>
      <c r="H11272" s="19"/>
      <c r="I11272" s="19"/>
      <c r="J11272" s="19">
        <v>0.60428098088308291</v>
      </c>
      <c r="K11272" s="19"/>
      <c r="L11272" s="19">
        <v>0.85301629092481723</v>
      </c>
      <c r="M11272" s="19"/>
      <c r="N11272" s="19">
        <v>0.21534936036726524</v>
      </c>
      <c r="O11272" s="19"/>
      <c r="P11272" s="50">
        <v>8.208230525762103E-2</v>
      </c>
      <c r="R11272" s="9" t="s">
        <v>0</v>
      </c>
    </row>
    <row r="11273" spans="2:18" x14ac:dyDescent="0.2">
      <c r="B11273" s="25">
        <v>11043</v>
      </c>
      <c r="C11273" s="193"/>
      <c r="D11273" s="19">
        <v>0.91371316653374923</v>
      </c>
      <c r="E11273" s="19"/>
      <c r="F11273" s="19">
        <v>1.6251045203145174</v>
      </c>
      <c r="G11273" s="19"/>
      <c r="H11273" s="19">
        <v>1.4283799168723006</v>
      </c>
      <c r="I11273" s="19"/>
      <c r="J11273" s="19">
        <v>1.1377352053395871</v>
      </c>
      <c r="K11273" s="19"/>
      <c r="L11273" s="19">
        <v>1.4189295438874008</v>
      </c>
      <c r="M11273" s="19"/>
      <c r="N11273" s="19">
        <v>1.3551379363944258</v>
      </c>
      <c r="O11273" s="19"/>
      <c r="P11273" s="50">
        <v>0.74464865240053613</v>
      </c>
      <c r="R11273" s="9" t="s">
        <v>0</v>
      </c>
    </row>
    <row r="11274" spans="2:18" x14ac:dyDescent="0.2">
      <c r="B11274" s="25">
        <v>11044</v>
      </c>
      <c r="C11274" s="193"/>
      <c r="D11274" s="19">
        <v>1.2021556846423447</v>
      </c>
      <c r="E11274" s="19"/>
      <c r="F11274" s="19">
        <v>0.95603970788733916</v>
      </c>
      <c r="G11274" s="19"/>
      <c r="H11274" s="19">
        <v>1.0101458607285916</v>
      </c>
      <c r="I11274" s="19"/>
      <c r="J11274" s="19">
        <v>1.2136747206557856</v>
      </c>
      <c r="K11274" s="19"/>
      <c r="L11274" s="19">
        <v>1.3146216113065936</v>
      </c>
      <c r="M11274" s="19"/>
      <c r="N11274" s="19">
        <v>2.1266151062658771</v>
      </c>
      <c r="O11274" s="19"/>
      <c r="P11274" s="50">
        <v>0.63047354386731225</v>
      </c>
      <c r="R11274" s="9" t="s">
        <v>0</v>
      </c>
    </row>
    <row r="11275" spans="2:18" x14ac:dyDescent="0.2">
      <c r="B11275" s="25">
        <v>11045</v>
      </c>
      <c r="C11275" s="193"/>
      <c r="D11275" s="19">
        <v>0.14557955548026322</v>
      </c>
      <c r="E11275" s="19">
        <v>0.3607287310995661</v>
      </c>
      <c r="F11275" s="19"/>
      <c r="G11275" s="19"/>
      <c r="H11275" s="19">
        <v>0.18429951208175785</v>
      </c>
      <c r="I11275" s="19"/>
      <c r="J11275" s="19">
        <v>0.26326451707194332</v>
      </c>
      <c r="K11275" s="19">
        <v>8.3676694673509799E-2</v>
      </c>
      <c r="L11275" s="19"/>
      <c r="M11275" s="19">
        <v>0.13569152348028535</v>
      </c>
      <c r="N11275" s="19"/>
      <c r="O11275" s="19">
        <v>0.14777239002975417</v>
      </c>
      <c r="P11275" s="50"/>
      <c r="R11275" s="9" t="s">
        <v>0</v>
      </c>
    </row>
    <row r="11276" spans="2:18" x14ac:dyDescent="0.2">
      <c r="B11276" s="25">
        <v>11046</v>
      </c>
      <c r="C11276" s="193"/>
      <c r="D11276" s="19">
        <v>1.1997801803737476</v>
      </c>
      <c r="E11276" s="19"/>
      <c r="F11276" s="19">
        <v>1.3997730266927235</v>
      </c>
      <c r="G11276" s="19"/>
      <c r="H11276" s="19">
        <v>1.3815197788740772</v>
      </c>
      <c r="I11276" s="19"/>
      <c r="J11276" s="19">
        <v>0.83089153635384594</v>
      </c>
      <c r="K11276" s="19"/>
      <c r="L11276" s="19">
        <v>1.5009822753853383</v>
      </c>
      <c r="M11276" s="19"/>
      <c r="N11276" s="19">
        <v>1.2731626971302843</v>
      </c>
      <c r="O11276" s="19"/>
      <c r="P11276" s="50">
        <v>0.39315376710712507</v>
      </c>
      <c r="R11276" s="9" t="s">
        <v>0</v>
      </c>
    </row>
    <row r="11277" spans="2:18" x14ac:dyDescent="0.2">
      <c r="B11277" s="25">
        <v>11047</v>
      </c>
      <c r="C11277" s="193"/>
      <c r="D11277" s="19">
        <v>6.5982715955149887E-2</v>
      </c>
      <c r="E11277" s="19">
        <v>0.59053804856289493</v>
      </c>
      <c r="F11277" s="19"/>
      <c r="G11277" s="19">
        <v>5.0981422624336976E-2</v>
      </c>
      <c r="H11277" s="19"/>
      <c r="I11277" s="19"/>
      <c r="J11277" s="19">
        <v>6.7083062194209175E-2</v>
      </c>
      <c r="K11277" s="19">
        <v>1.1219769820326915</v>
      </c>
      <c r="L11277" s="19"/>
      <c r="M11277" s="19">
        <v>0.40243494602940955</v>
      </c>
      <c r="N11277" s="19"/>
      <c r="O11277" s="19">
        <v>1.4435727063926951</v>
      </c>
      <c r="P11277" s="50"/>
      <c r="R11277" s="9" t="s">
        <v>0</v>
      </c>
    </row>
    <row r="11278" spans="2:18" x14ac:dyDescent="0.2">
      <c r="B11278" s="25">
        <v>11048</v>
      </c>
      <c r="C11278" s="193">
        <v>5.2200025564599968E-2</v>
      </c>
      <c r="D11278" s="19"/>
      <c r="E11278" s="19"/>
      <c r="F11278" s="19">
        <v>0.2881390403427066</v>
      </c>
      <c r="G11278" s="19"/>
      <c r="H11278" s="19">
        <v>0.7196753647827494</v>
      </c>
      <c r="I11278" s="19"/>
      <c r="J11278" s="19">
        <v>1.3775593204977035E-2</v>
      </c>
      <c r="K11278" s="19">
        <v>0.14069369301915574</v>
      </c>
      <c r="L11278" s="19"/>
      <c r="M11278" s="19">
        <v>0.20561434742088106</v>
      </c>
      <c r="N11278" s="19"/>
      <c r="O11278" s="19">
        <v>0.23912285606629113</v>
      </c>
      <c r="P11278" s="50"/>
      <c r="R11278" s="9" t="s">
        <v>0</v>
      </c>
    </row>
    <row r="11279" spans="2:18" x14ac:dyDescent="0.2">
      <c r="B11279" s="25">
        <v>11049</v>
      </c>
      <c r="C11279" s="193">
        <v>0.78621114799721492</v>
      </c>
      <c r="D11279" s="19"/>
      <c r="E11279" s="19"/>
      <c r="F11279" s="19">
        <v>0.33557447934142481</v>
      </c>
      <c r="G11279" s="19"/>
      <c r="H11279" s="19">
        <v>0.25977883796523904</v>
      </c>
      <c r="I11279" s="19"/>
      <c r="J11279" s="19">
        <v>1.0797163805611556</v>
      </c>
      <c r="K11279" s="19"/>
      <c r="L11279" s="19">
        <v>0.2670670592800366</v>
      </c>
      <c r="M11279" s="19">
        <v>0.10343405594491284</v>
      </c>
      <c r="N11279" s="19"/>
      <c r="O11279" s="19">
        <v>0.22677799290341474</v>
      </c>
      <c r="P11279" s="50"/>
      <c r="R11279" s="9" t="s">
        <v>0</v>
      </c>
    </row>
    <row r="11280" spans="2:18" x14ac:dyDescent="0.2">
      <c r="B11280" s="25">
        <v>11050</v>
      </c>
      <c r="C11280" s="193">
        <v>1.1765370503450412</v>
      </c>
      <c r="D11280" s="19"/>
      <c r="E11280" s="19">
        <v>0.18377391406700214</v>
      </c>
      <c r="F11280" s="19"/>
      <c r="G11280" s="19">
        <v>0.37351478794583942</v>
      </c>
      <c r="H11280" s="19"/>
      <c r="I11280" s="19">
        <v>8.3383204015853724E-2</v>
      </c>
      <c r="J11280" s="19"/>
      <c r="K11280" s="19"/>
      <c r="L11280" s="19">
        <v>4.6091825002106047E-2</v>
      </c>
      <c r="M11280" s="19"/>
      <c r="N11280" s="19">
        <v>0.10278019909810879</v>
      </c>
      <c r="O11280" s="19"/>
      <c r="P11280" s="50">
        <v>1.4644380383389195</v>
      </c>
      <c r="R11280" s="9" t="s">
        <v>0</v>
      </c>
    </row>
    <row r="11281" spans="2:18" x14ac:dyDescent="0.2">
      <c r="B11281" s="25">
        <v>11051</v>
      </c>
      <c r="C11281" s="193"/>
      <c r="D11281" s="19">
        <v>1.4665279812309049</v>
      </c>
      <c r="E11281" s="19">
        <v>0.417347124359018</v>
      </c>
      <c r="F11281" s="19"/>
      <c r="G11281" s="19"/>
      <c r="H11281" s="19">
        <v>4.3086510335637311E-2</v>
      </c>
      <c r="I11281" s="19"/>
      <c r="J11281" s="19">
        <v>0.60848007598593534</v>
      </c>
      <c r="K11281" s="19"/>
      <c r="L11281" s="19">
        <v>0.32290487787229794</v>
      </c>
      <c r="M11281" s="19">
        <v>0.11395634938384396</v>
      </c>
      <c r="N11281" s="19"/>
      <c r="O11281" s="19">
        <v>0.16879983047583763</v>
      </c>
      <c r="P11281" s="50"/>
      <c r="R11281" s="9" t="s">
        <v>0</v>
      </c>
    </row>
    <row r="11282" spans="2:18" x14ac:dyDescent="0.2">
      <c r="B11282" s="25">
        <v>11052</v>
      </c>
      <c r="C11282" s="193"/>
      <c r="D11282" s="19">
        <v>1.3987229235924101</v>
      </c>
      <c r="E11282" s="19"/>
      <c r="F11282" s="19">
        <v>1.0907554332313891</v>
      </c>
      <c r="G11282" s="19"/>
      <c r="H11282" s="19">
        <v>1.4316322650815649</v>
      </c>
      <c r="I11282" s="19"/>
      <c r="J11282" s="19">
        <v>1.6103262437214703</v>
      </c>
      <c r="K11282" s="19"/>
      <c r="L11282" s="19">
        <v>1.4299324125363857</v>
      </c>
      <c r="M11282" s="19"/>
      <c r="N11282" s="19">
        <v>1.8951296053474449</v>
      </c>
      <c r="O11282" s="19"/>
      <c r="P11282" s="50">
        <v>1.4728423091915148</v>
      </c>
      <c r="R11282" s="9" t="s">
        <v>0</v>
      </c>
    </row>
    <row r="11283" spans="2:18" x14ac:dyDescent="0.2">
      <c r="B11283" s="25">
        <v>11053</v>
      </c>
      <c r="C11283" s="193"/>
      <c r="D11283" s="19">
        <v>0.26479428617930251</v>
      </c>
      <c r="E11283" s="19">
        <v>0.5697732106803608</v>
      </c>
      <c r="F11283" s="19"/>
      <c r="G11283" s="19">
        <v>1.3522017205728356</v>
      </c>
      <c r="H11283" s="19"/>
      <c r="I11283" s="19">
        <v>0.23562621000838577</v>
      </c>
      <c r="J11283" s="19"/>
      <c r="K11283" s="19">
        <v>0.43203559125766422</v>
      </c>
      <c r="L11283" s="19"/>
      <c r="M11283" s="19">
        <v>0.3483899859661046</v>
      </c>
      <c r="N11283" s="19"/>
      <c r="O11283" s="19">
        <v>0.25585740886754227</v>
      </c>
      <c r="P11283" s="50"/>
      <c r="R11283" s="9" t="s">
        <v>0</v>
      </c>
    </row>
    <row r="11284" spans="2:18" x14ac:dyDescent="0.2">
      <c r="B11284" s="25">
        <v>11054</v>
      </c>
      <c r="C11284" s="193">
        <v>0.21707692616275276</v>
      </c>
      <c r="D11284" s="19"/>
      <c r="E11284" s="19"/>
      <c r="F11284" s="19">
        <v>0.13409536755752902</v>
      </c>
      <c r="G11284" s="19">
        <v>0.19847487703610731</v>
      </c>
      <c r="H11284" s="19"/>
      <c r="I11284" s="19">
        <v>0.808720929533427</v>
      </c>
      <c r="J11284" s="19"/>
      <c r="K11284" s="19"/>
      <c r="L11284" s="19">
        <v>0.53939185104486242</v>
      </c>
      <c r="M11284" s="19"/>
      <c r="N11284" s="19">
        <v>2.9253508638370004E-2</v>
      </c>
      <c r="O11284" s="19">
        <v>9.918714347046699E-3</v>
      </c>
      <c r="P11284" s="50"/>
      <c r="R11284" s="9" t="s">
        <v>0</v>
      </c>
    </row>
    <row r="11285" spans="2:18" x14ac:dyDescent="0.2">
      <c r="B11285" s="25">
        <v>11055</v>
      </c>
      <c r="C11285" s="193">
        <v>0.33809428354401022</v>
      </c>
      <c r="D11285" s="19"/>
      <c r="E11285" s="19">
        <v>0.96040915385597725</v>
      </c>
      <c r="F11285" s="19"/>
      <c r="G11285" s="19">
        <v>0.785310255575148</v>
      </c>
      <c r="H11285" s="19"/>
      <c r="I11285" s="19">
        <v>0.15992677244062839</v>
      </c>
      <c r="J11285" s="19"/>
      <c r="K11285" s="19">
        <v>0.49135335188851703</v>
      </c>
      <c r="L11285" s="19"/>
      <c r="M11285" s="19"/>
      <c r="N11285" s="19">
        <v>0.28530201752878376</v>
      </c>
      <c r="O11285" s="19"/>
      <c r="P11285" s="50">
        <v>1.6919811376179679</v>
      </c>
      <c r="R11285" s="9" t="s">
        <v>0</v>
      </c>
    </row>
    <row r="11286" spans="2:18" x14ac:dyDescent="0.2">
      <c r="B11286" s="25">
        <v>11056</v>
      </c>
      <c r="C11286" s="193">
        <v>1.2218939633611967</v>
      </c>
      <c r="D11286" s="19"/>
      <c r="E11286" s="19">
        <v>0.38246646857825395</v>
      </c>
      <c r="F11286" s="19"/>
      <c r="G11286" s="19">
        <v>0.72424231191203592</v>
      </c>
      <c r="H11286" s="19"/>
      <c r="I11286" s="19">
        <v>0.85559470603259791</v>
      </c>
      <c r="J11286" s="19"/>
      <c r="K11286" s="19">
        <v>0.73944095490911466</v>
      </c>
      <c r="L11286" s="19"/>
      <c r="M11286" s="19">
        <v>0.24518570717824051</v>
      </c>
      <c r="N11286" s="19"/>
      <c r="O11286" s="19">
        <v>0.71015509330660898</v>
      </c>
      <c r="P11286" s="50"/>
      <c r="R11286" s="9" t="s">
        <v>0</v>
      </c>
    </row>
    <row r="11287" spans="2:18" x14ac:dyDescent="0.2">
      <c r="B11287" s="25">
        <v>11057</v>
      </c>
      <c r="C11287" s="193"/>
      <c r="D11287" s="19">
        <v>0.3528524687419799</v>
      </c>
      <c r="E11287" s="19"/>
      <c r="F11287" s="19">
        <v>0.44164149391275137</v>
      </c>
      <c r="G11287" s="19"/>
      <c r="H11287" s="19">
        <v>0.40749904688198429</v>
      </c>
      <c r="I11287" s="19"/>
      <c r="J11287" s="19">
        <v>1.098202691871788</v>
      </c>
      <c r="K11287" s="19"/>
      <c r="L11287" s="19">
        <v>0.27519183073303277</v>
      </c>
      <c r="M11287" s="19">
        <v>7.7126757858609174E-2</v>
      </c>
      <c r="N11287" s="19"/>
      <c r="O11287" s="19"/>
      <c r="P11287" s="50">
        <v>1.4752174913193197</v>
      </c>
      <c r="R11287" s="9" t="s">
        <v>0</v>
      </c>
    </row>
    <row r="11288" spans="2:18" x14ac:dyDescent="0.2">
      <c r="B11288" s="25">
        <v>11058</v>
      </c>
      <c r="C11288" s="193">
        <v>0.73100051660534904</v>
      </c>
      <c r="D11288" s="19"/>
      <c r="E11288" s="19">
        <v>0.46179412338924541</v>
      </c>
      <c r="F11288" s="19"/>
      <c r="G11288" s="19">
        <v>1.1293047847832347</v>
      </c>
      <c r="H11288" s="19"/>
      <c r="I11288" s="19"/>
      <c r="J11288" s="19">
        <v>0.98427268246721522</v>
      </c>
      <c r="K11288" s="19">
        <v>0.23465203761997658</v>
      </c>
      <c r="L11288" s="19"/>
      <c r="M11288" s="19">
        <v>0.32782499370551998</v>
      </c>
      <c r="N11288" s="19"/>
      <c r="O11288" s="19">
        <v>0.14160001328931016</v>
      </c>
      <c r="P11288" s="50"/>
      <c r="R11288" s="9" t="s">
        <v>0</v>
      </c>
    </row>
    <row r="11289" spans="2:18" x14ac:dyDescent="0.2">
      <c r="B11289" s="25">
        <v>11059</v>
      </c>
      <c r="C11289" s="193"/>
      <c r="D11289" s="19">
        <v>0.41951824675047245</v>
      </c>
      <c r="E11289" s="19"/>
      <c r="F11289" s="19">
        <v>0.1864377499615216</v>
      </c>
      <c r="G11289" s="19"/>
      <c r="H11289" s="19">
        <v>0.61012148894581664</v>
      </c>
      <c r="I11289" s="19"/>
      <c r="J11289" s="19">
        <v>0.50947052799023163</v>
      </c>
      <c r="K11289" s="19">
        <v>2.9458002845207193E-2</v>
      </c>
      <c r="L11289" s="19"/>
      <c r="M11289" s="19">
        <v>1.3845513274804522</v>
      </c>
      <c r="N11289" s="19"/>
      <c r="O11289" s="19"/>
      <c r="P11289" s="50">
        <v>0.68862122926254354</v>
      </c>
      <c r="R11289" s="9" t="s">
        <v>0</v>
      </c>
    </row>
    <row r="11290" spans="2:18" x14ac:dyDescent="0.2">
      <c r="B11290" s="25">
        <v>11060</v>
      </c>
      <c r="C11290" s="193"/>
      <c r="D11290" s="19">
        <v>0.69580282389047321</v>
      </c>
      <c r="E11290" s="19"/>
      <c r="F11290" s="19">
        <v>0.58668469426759828</v>
      </c>
      <c r="G11290" s="19"/>
      <c r="H11290" s="19">
        <v>0.48301903913294036</v>
      </c>
      <c r="I11290" s="19"/>
      <c r="J11290" s="19">
        <v>6.195135846555027E-2</v>
      </c>
      <c r="K11290" s="19"/>
      <c r="L11290" s="19">
        <v>9.1704620361622094E-2</v>
      </c>
      <c r="M11290" s="19"/>
      <c r="N11290" s="19">
        <v>0.22907288193701283</v>
      </c>
      <c r="O11290" s="19">
        <v>0.52820225036129254</v>
      </c>
      <c r="P11290" s="50"/>
      <c r="R11290" s="9" t="s">
        <v>0</v>
      </c>
    </row>
    <row r="11291" spans="2:18" x14ac:dyDescent="0.2">
      <c r="B11291" s="25">
        <v>11061</v>
      </c>
      <c r="C11291" s="193">
        <v>2.6347806059028698</v>
      </c>
      <c r="D11291" s="19"/>
      <c r="E11291" s="19">
        <v>2.0197134219187829</v>
      </c>
      <c r="F11291" s="19"/>
      <c r="G11291" s="19">
        <v>1.6024223213612758</v>
      </c>
      <c r="H11291" s="19"/>
      <c r="I11291" s="19">
        <v>1.6496336001901697</v>
      </c>
      <c r="J11291" s="19"/>
      <c r="K11291" s="19">
        <v>1.0084145922581507</v>
      </c>
      <c r="L11291" s="19"/>
      <c r="M11291" s="19">
        <v>1.074883374867754</v>
      </c>
      <c r="N11291" s="19"/>
      <c r="O11291" s="19">
        <v>1.4289120642019</v>
      </c>
      <c r="P11291" s="50"/>
      <c r="R11291" s="9" t="s">
        <v>0</v>
      </c>
    </row>
    <row r="11292" spans="2:18" x14ac:dyDescent="0.2">
      <c r="B11292" s="25">
        <v>11062</v>
      </c>
      <c r="C11292" s="193"/>
      <c r="D11292" s="19">
        <v>1.2726804247524077</v>
      </c>
      <c r="E11292" s="19"/>
      <c r="F11292" s="19">
        <v>1.9475620135592717</v>
      </c>
      <c r="G11292" s="19"/>
      <c r="H11292" s="19">
        <v>2.3858920922440698</v>
      </c>
      <c r="I11292" s="19"/>
      <c r="J11292" s="19">
        <v>1.6606069784070452</v>
      </c>
      <c r="K11292" s="19"/>
      <c r="L11292" s="19">
        <v>1.3278500695391631</v>
      </c>
      <c r="M11292" s="19"/>
      <c r="N11292" s="19">
        <v>1.4203998028245628</v>
      </c>
      <c r="O11292" s="19"/>
      <c r="P11292" s="50">
        <v>1.2541782601613907</v>
      </c>
      <c r="R11292" s="9" t="s">
        <v>0</v>
      </c>
    </row>
    <row r="11293" spans="2:18" x14ac:dyDescent="0.2">
      <c r="B11293" s="25">
        <v>11063</v>
      </c>
      <c r="C11293" s="193"/>
      <c r="D11293" s="19">
        <v>0.13908031787610411</v>
      </c>
      <c r="E11293" s="19"/>
      <c r="F11293" s="19">
        <v>0.88760671401985081</v>
      </c>
      <c r="G11293" s="19">
        <v>0.10483581213668448</v>
      </c>
      <c r="H11293" s="19"/>
      <c r="I11293" s="19"/>
      <c r="J11293" s="19">
        <v>0.38451208916867208</v>
      </c>
      <c r="K11293" s="19"/>
      <c r="L11293" s="19">
        <v>0.48924434370222053</v>
      </c>
      <c r="M11293" s="19"/>
      <c r="N11293" s="19">
        <v>0.74342023036968141</v>
      </c>
      <c r="O11293" s="19"/>
      <c r="P11293" s="50">
        <v>0.58636787935427415</v>
      </c>
      <c r="R11293" s="9" t="s">
        <v>0</v>
      </c>
    </row>
    <row r="11294" spans="2:18" x14ac:dyDescent="0.2">
      <c r="B11294" s="25">
        <v>11064</v>
      </c>
      <c r="C11294" s="193">
        <v>0.62771896108491154</v>
      </c>
      <c r="D11294" s="19"/>
      <c r="E11294" s="19"/>
      <c r="F11294" s="19">
        <v>1.4577330226844022E-2</v>
      </c>
      <c r="G11294" s="19">
        <v>0.72559974156149698</v>
      </c>
      <c r="H11294" s="19"/>
      <c r="I11294" s="19"/>
      <c r="J11294" s="19">
        <v>0.19194135947494934</v>
      </c>
      <c r="K11294" s="19">
        <v>0.24657354419448929</v>
      </c>
      <c r="L11294" s="19"/>
      <c r="M11294" s="19"/>
      <c r="N11294" s="19">
        <v>0.53786612765853392</v>
      </c>
      <c r="O11294" s="19">
        <v>0.53360683022500688</v>
      </c>
      <c r="P11294" s="50"/>
      <c r="R11294" s="9" t="s">
        <v>0</v>
      </c>
    </row>
    <row r="11295" spans="2:18" x14ac:dyDescent="0.2">
      <c r="B11295" s="25">
        <v>11065</v>
      </c>
      <c r="C11295" s="193"/>
      <c r="D11295" s="19">
        <v>1.3056550302221523</v>
      </c>
      <c r="E11295" s="19"/>
      <c r="F11295" s="19">
        <v>1.0780126882749164</v>
      </c>
      <c r="G11295" s="19">
        <v>8.8997347380868341E-3</v>
      </c>
      <c r="H11295" s="19"/>
      <c r="I11295" s="19"/>
      <c r="J11295" s="19">
        <v>0.89110860844219331</v>
      </c>
      <c r="K11295" s="19"/>
      <c r="L11295" s="19">
        <v>0.87448131064973023</v>
      </c>
      <c r="M11295" s="19">
        <v>0.55910046163669225</v>
      </c>
      <c r="N11295" s="19"/>
      <c r="O11295" s="19"/>
      <c r="P11295" s="50">
        <v>0.37978579175180421</v>
      </c>
      <c r="R11295" s="9" t="s">
        <v>0</v>
      </c>
    </row>
    <row r="11296" spans="2:18" x14ac:dyDescent="0.2">
      <c r="B11296" s="25">
        <v>11066</v>
      </c>
      <c r="C11296" s="193"/>
      <c r="D11296" s="19">
        <v>0.90933791033281919</v>
      </c>
      <c r="E11296" s="19"/>
      <c r="F11296" s="19">
        <v>0.11217320210552703</v>
      </c>
      <c r="G11296" s="19"/>
      <c r="H11296" s="19">
        <v>0.44483486880621431</v>
      </c>
      <c r="I11296" s="19"/>
      <c r="J11296" s="19">
        <v>2.7613589900262796</v>
      </c>
      <c r="K11296" s="19"/>
      <c r="L11296" s="19">
        <v>1.536613282000078</v>
      </c>
      <c r="M11296" s="19"/>
      <c r="N11296" s="19">
        <v>0.67977674364428653</v>
      </c>
      <c r="O11296" s="19"/>
      <c r="P11296" s="50">
        <v>0.96362867897888882</v>
      </c>
      <c r="R11296" s="9" t="s">
        <v>0</v>
      </c>
    </row>
    <row r="11297" spans="2:18" x14ac:dyDescent="0.2">
      <c r="B11297" s="25">
        <v>11067</v>
      </c>
      <c r="C11297" s="193">
        <v>0.49261758101039171</v>
      </c>
      <c r="D11297" s="19"/>
      <c r="E11297" s="19">
        <v>0.5869047991137547</v>
      </c>
      <c r="F11297" s="19"/>
      <c r="G11297" s="19">
        <v>0.71569423883779881</v>
      </c>
      <c r="H11297" s="19"/>
      <c r="I11297" s="19">
        <v>0.69955711199833737</v>
      </c>
      <c r="J11297" s="19"/>
      <c r="K11297" s="19"/>
      <c r="L11297" s="19">
        <v>9.2163441396910142E-2</v>
      </c>
      <c r="M11297" s="19">
        <v>0.25521963774309281</v>
      </c>
      <c r="N11297" s="19"/>
      <c r="O11297" s="19">
        <v>0.74314342010314471</v>
      </c>
      <c r="P11297" s="50"/>
      <c r="R11297" s="9" t="s">
        <v>0</v>
      </c>
    </row>
    <row r="11298" spans="2:18" x14ac:dyDescent="0.2">
      <c r="B11298" s="25">
        <v>11068</v>
      </c>
      <c r="C11298" s="193">
        <v>0.4904253880235368</v>
      </c>
      <c r="D11298" s="19"/>
      <c r="E11298" s="19">
        <v>0.34423781613288462</v>
      </c>
      <c r="F11298" s="19"/>
      <c r="G11298" s="19"/>
      <c r="H11298" s="19">
        <v>0.1641857200104371</v>
      </c>
      <c r="I11298" s="19">
        <v>0.98078268806715918</v>
      </c>
      <c r="J11298" s="19"/>
      <c r="K11298" s="19">
        <v>1.1210689874929949</v>
      </c>
      <c r="L11298" s="19"/>
      <c r="M11298" s="19">
        <v>9.0266657503920728E-3</v>
      </c>
      <c r="N11298" s="19"/>
      <c r="O11298" s="19">
        <v>7.6790008624238196E-2</v>
      </c>
      <c r="P11298" s="50"/>
      <c r="R11298" s="9" t="s">
        <v>0</v>
      </c>
    </row>
    <row r="11299" spans="2:18" x14ac:dyDescent="0.2">
      <c r="B11299" s="25">
        <v>11069</v>
      </c>
      <c r="C11299" s="193">
        <v>1.7059357300645155E-2</v>
      </c>
      <c r="D11299" s="19"/>
      <c r="E11299" s="19"/>
      <c r="F11299" s="19">
        <v>0.72679464694433038</v>
      </c>
      <c r="G11299" s="19">
        <v>0.21897872826625928</v>
      </c>
      <c r="H11299" s="19"/>
      <c r="I11299" s="19"/>
      <c r="J11299" s="19">
        <v>0.98987904885292433</v>
      </c>
      <c r="K11299" s="19"/>
      <c r="L11299" s="19">
        <v>0.19865636551917767</v>
      </c>
      <c r="M11299" s="19"/>
      <c r="N11299" s="19">
        <v>0.32654861223920728</v>
      </c>
      <c r="O11299" s="19"/>
      <c r="P11299" s="50">
        <v>0.60611996774196553</v>
      </c>
      <c r="R11299" s="9" t="s">
        <v>0</v>
      </c>
    </row>
    <row r="11300" spans="2:18" x14ac:dyDescent="0.2">
      <c r="B11300" s="25">
        <v>11070</v>
      </c>
      <c r="C11300" s="193"/>
      <c r="D11300" s="19">
        <v>1.0588772099579966</v>
      </c>
      <c r="E11300" s="19"/>
      <c r="F11300" s="19">
        <v>1.5934953835192558</v>
      </c>
      <c r="G11300" s="19"/>
      <c r="H11300" s="19">
        <v>1.4157292740063945</v>
      </c>
      <c r="I11300" s="19"/>
      <c r="J11300" s="19">
        <v>1.801268167817822</v>
      </c>
      <c r="K11300" s="19"/>
      <c r="L11300" s="19">
        <v>1.1196716550996468</v>
      </c>
      <c r="M11300" s="19"/>
      <c r="N11300" s="19">
        <v>1.9906452939569053</v>
      </c>
      <c r="O11300" s="19"/>
      <c r="P11300" s="50">
        <v>1.8786599064794638</v>
      </c>
      <c r="R11300" s="9" t="s">
        <v>0</v>
      </c>
    </row>
    <row r="11301" spans="2:18" x14ac:dyDescent="0.2">
      <c r="B11301" s="25">
        <v>11071</v>
      </c>
      <c r="C11301" s="193">
        <v>0.13263701444615805</v>
      </c>
      <c r="D11301" s="19"/>
      <c r="E11301" s="19">
        <v>0.88186255478450315</v>
      </c>
      <c r="F11301" s="19"/>
      <c r="G11301" s="19">
        <v>1.4073520874408671</v>
      </c>
      <c r="H11301" s="19"/>
      <c r="I11301" s="19">
        <v>0.74917307821855417</v>
      </c>
      <c r="J11301" s="19"/>
      <c r="K11301" s="19">
        <v>0.9755464325955393</v>
      </c>
      <c r="L11301" s="19"/>
      <c r="M11301" s="19">
        <v>0.98943524566308716</v>
      </c>
      <c r="N11301" s="19"/>
      <c r="O11301" s="19"/>
      <c r="P11301" s="50">
        <v>0.1519497695053888</v>
      </c>
      <c r="R11301" s="9" t="s">
        <v>0</v>
      </c>
    </row>
    <row r="11302" spans="2:18" x14ac:dyDescent="0.2">
      <c r="B11302" s="25">
        <v>11072</v>
      </c>
      <c r="C11302" s="193"/>
      <c r="D11302" s="19">
        <v>0.31770829579419935</v>
      </c>
      <c r="E11302" s="19"/>
      <c r="F11302" s="19">
        <v>0.27383664135843228</v>
      </c>
      <c r="G11302" s="19"/>
      <c r="H11302" s="19">
        <v>0.10446207969265621</v>
      </c>
      <c r="I11302" s="19"/>
      <c r="J11302" s="19">
        <v>0.15413826239609435</v>
      </c>
      <c r="K11302" s="19"/>
      <c r="L11302" s="19">
        <v>0.14304754496663383</v>
      </c>
      <c r="M11302" s="19"/>
      <c r="N11302" s="19">
        <v>1.2130564734398466</v>
      </c>
      <c r="O11302" s="19"/>
      <c r="P11302" s="50">
        <v>0.30716322597282925</v>
      </c>
      <c r="R11302" s="9" t="s">
        <v>0</v>
      </c>
    </row>
    <row r="11303" spans="2:18" x14ac:dyDescent="0.2">
      <c r="B11303" s="25">
        <v>11073</v>
      </c>
      <c r="C11303" s="193"/>
      <c r="D11303" s="19">
        <v>0.31636055160656912</v>
      </c>
      <c r="E11303" s="19"/>
      <c r="F11303" s="19">
        <v>0.31406123428254223</v>
      </c>
      <c r="G11303" s="19"/>
      <c r="H11303" s="19">
        <v>4.9675464336728953E-2</v>
      </c>
      <c r="I11303" s="19"/>
      <c r="J11303" s="19">
        <v>0.77331307946611783</v>
      </c>
      <c r="K11303" s="19"/>
      <c r="L11303" s="19">
        <v>1.0907603168327924</v>
      </c>
      <c r="M11303" s="19"/>
      <c r="N11303" s="19">
        <v>7.7063503723702284E-2</v>
      </c>
      <c r="O11303" s="19"/>
      <c r="P11303" s="50">
        <v>0.6974642276199946</v>
      </c>
      <c r="R11303" s="9" t="s">
        <v>0</v>
      </c>
    </row>
    <row r="11304" spans="2:18" x14ac:dyDescent="0.2">
      <c r="B11304" s="25">
        <v>11074</v>
      </c>
      <c r="C11304" s="193">
        <v>1.1081998068208445</v>
      </c>
      <c r="D11304" s="19"/>
      <c r="E11304" s="19">
        <v>0.91570467081347828</v>
      </c>
      <c r="F11304" s="19"/>
      <c r="G11304" s="19">
        <v>0.80051091391303952</v>
      </c>
      <c r="H11304" s="19"/>
      <c r="I11304" s="19">
        <v>0.45154939898850083</v>
      </c>
      <c r="J11304" s="19"/>
      <c r="K11304" s="19"/>
      <c r="L11304" s="19">
        <v>0.34348082970679367</v>
      </c>
      <c r="M11304" s="19">
        <v>0.22617231030432061</v>
      </c>
      <c r="N11304" s="19"/>
      <c r="O11304" s="19">
        <v>1.1333769870852513</v>
      </c>
      <c r="P11304" s="50"/>
      <c r="R11304" s="9" t="s">
        <v>0</v>
      </c>
    </row>
    <row r="11305" spans="2:18" x14ac:dyDescent="0.2">
      <c r="B11305" s="25">
        <v>11075</v>
      </c>
      <c r="C11305" s="193"/>
      <c r="D11305" s="19">
        <v>0.24817620394509571</v>
      </c>
      <c r="E11305" s="19"/>
      <c r="F11305" s="19">
        <v>0.52898269520410313</v>
      </c>
      <c r="G11305" s="19"/>
      <c r="H11305" s="19">
        <v>0.90573617886962232</v>
      </c>
      <c r="I11305" s="19"/>
      <c r="J11305" s="19">
        <v>0.41245460935673023</v>
      </c>
      <c r="K11305" s="19">
        <v>0.44811055803781219</v>
      </c>
      <c r="L11305" s="19"/>
      <c r="M11305" s="19"/>
      <c r="N11305" s="19">
        <v>0.98877283749956879</v>
      </c>
      <c r="O11305" s="19"/>
      <c r="P11305" s="50">
        <v>0.3329599663097762</v>
      </c>
      <c r="R11305" s="9" t="s">
        <v>0</v>
      </c>
    </row>
    <row r="11306" spans="2:18" x14ac:dyDescent="0.2">
      <c r="B11306" s="25">
        <v>11076</v>
      </c>
      <c r="C11306" s="193">
        <v>0.10021417459156551</v>
      </c>
      <c r="D11306" s="19"/>
      <c r="E11306" s="19"/>
      <c r="F11306" s="19">
        <v>0.55867789409156876</v>
      </c>
      <c r="G11306" s="19">
        <v>0.23307135538398907</v>
      </c>
      <c r="H11306" s="19"/>
      <c r="I11306" s="19"/>
      <c r="J11306" s="19">
        <v>0.58149706256114253</v>
      </c>
      <c r="K11306" s="19"/>
      <c r="L11306" s="19">
        <v>0.27537112459497609</v>
      </c>
      <c r="M11306" s="19">
        <v>0.18574573354754959</v>
      </c>
      <c r="N11306" s="19"/>
      <c r="O11306" s="19"/>
      <c r="P11306" s="50">
        <v>0.44577113167237892</v>
      </c>
      <c r="R11306" s="9" t="s">
        <v>0</v>
      </c>
    </row>
    <row r="11307" spans="2:18" x14ac:dyDescent="0.2">
      <c r="B11307" s="25">
        <v>11077</v>
      </c>
      <c r="C11307" s="193"/>
      <c r="D11307" s="19">
        <v>0.48499939206097153</v>
      </c>
      <c r="E11307" s="19"/>
      <c r="F11307" s="19">
        <v>1.1468028703796718</v>
      </c>
      <c r="G11307" s="19"/>
      <c r="H11307" s="19">
        <v>0.87461215352425603</v>
      </c>
      <c r="I11307" s="19"/>
      <c r="J11307" s="19">
        <v>4.6799317317916471E-2</v>
      </c>
      <c r="K11307" s="19"/>
      <c r="L11307" s="19">
        <v>1.6811393635730412</v>
      </c>
      <c r="M11307" s="19"/>
      <c r="N11307" s="19">
        <v>0.9129708067279666</v>
      </c>
      <c r="O11307" s="19"/>
      <c r="P11307" s="50">
        <v>0.67179044695047307</v>
      </c>
      <c r="R11307" s="9" t="s">
        <v>0</v>
      </c>
    </row>
    <row r="11308" spans="2:18" x14ac:dyDescent="0.2">
      <c r="B11308" s="25">
        <v>11078</v>
      </c>
      <c r="C11308" s="193"/>
      <c r="D11308" s="19">
        <v>1.2096715302320236</v>
      </c>
      <c r="E11308" s="19"/>
      <c r="F11308" s="19">
        <v>1.0477197471369317</v>
      </c>
      <c r="G11308" s="19"/>
      <c r="H11308" s="19">
        <v>1.3140987055702054</v>
      </c>
      <c r="I11308" s="19"/>
      <c r="J11308" s="19">
        <v>0.75651943642947672</v>
      </c>
      <c r="K11308" s="19"/>
      <c r="L11308" s="19">
        <v>1.3071268495958788</v>
      </c>
      <c r="M11308" s="19"/>
      <c r="N11308" s="19">
        <v>0.20786952925543148</v>
      </c>
      <c r="O11308" s="19"/>
      <c r="P11308" s="50">
        <v>0.6636461123631745</v>
      </c>
      <c r="R11308" s="9" t="s">
        <v>0</v>
      </c>
    </row>
    <row r="11309" spans="2:18" x14ac:dyDescent="0.2">
      <c r="B11309" s="25">
        <v>11079</v>
      </c>
      <c r="C11309" s="193"/>
      <c r="D11309" s="19">
        <v>1.1525975182257873</v>
      </c>
      <c r="E11309" s="19"/>
      <c r="F11309" s="19">
        <v>0.96683125194258457</v>
      </c>
      <c r="G11309" s="19"/>
      <c r="H11309" s="19">
        <v>0.98123744475894081</v>
      </c>
      <c r="I11309" s="19"/>
      <c r="J11309" s="19">
        <v>2.2204841450558881</v>
      </c>
      <c r="K11309" s="19"/>
      <c r="L11309" s="19">
        <v>1.3644377812029316</v>
      </c>
      <c r="M11309" s="19"/>
      <c r="N11309" s="19">
        <v>1.4435719972516752</v>
      </c>
      <c r="O11309" s="19"/>
      <c r="P11309" s="50">
        <v>1.1511161699527015</v>
      </c>
      <c r="R11309" s="9" t="s">
        <v>0</v>
      </c>
    </row>
    <row r="11310" spans="2:18" x14ac:dyDescent="0.2">
      <c r="B11310" s="25">
        <v>11080</v>
      </c>
      <c r="C11310" s="193"/>
      <c r="D11310" s="19">
        <v>0.907041823750666</v>
      </c>
      <c r="E11310" s="19"/>
      <c r="F11310" s="19">
        <v>1.1590278992122627</v>
      </c>
      <c r="G11310" s="19"/>
      <c r="H11310" s="19">
        <v>0.10755374685705098</v>
      </c>
      <c r="I11310" s="19"/>
      <c r="J11310" s="19">
        <v>1.4355290908592635</v>
      </c>
      <c r="K11310" s="19"/>
      <c r="L11310" s="19">
        <v>1.2873649163583365</v>
      </c>
      <c r="M11310" s="19"/>
      <c r="N11310" s="19">
        <v>0.7388095183481147</v>
      </c>
      <c r="O11310" s="19">
        <v>0.29035318362924012</v>
      </c>
      <c r="P11310" s="50"/>
      <c r="R11310" s="9" t="s">
        <v>0</v>
      </c>
    </row>
    <row r="11311" spans="2:18" x14ac:dyDescent="0.2">
      <c r="B11311" s="25">
        <v>11081</v>
      </c>
      <c r="C11311" s="193">
        <v>0.65678313926611653</v>
      </c>
      <c r="D11311" s="19"/>
      <c r="E11311" s="19">
        <v>4.565749223352876E-2</v>
      </c>
      <c r="F11311" s="19"/>
      <c r="G11311" s="19"/>
      <c r="H11311" s="19">
        <v>0.14090397140931613</v>
      </c>
      <c r="I11311" s="19"/>
      <c r="J11311" s="19">
        <v>0.54397102705274336</v>
      </c>
      <c r="K11311" s="19"/>
      <c r="L11311" s="19">
        <v>0.24375967407735497</v>
      </c>
      <c r="M11311" s="19">
        <v>0.30935540023145708</v>
      </c>
      <c r="N11311" s="19"/>
      <c r="O11311" s="19"/>
      <c r="P11311" s="50">
        <v>0.23161618831784384</v>
      </c>
      <c r="R11311" s="9" t="s">
        <v>0</v>
      </c>
    </row>
    <row r="11312" spans="2:18" x14ac:dyDescent="0.2">
      <c r="B11312" s="25">
        <v>11082</v>
      </c>
      <c r="C11312" s="193">
        <v>0.86346994691980061</v>
      </c>
      <c r="D11312" s="19"/>
      <c r="E11312" s="19">
        <v>0.38365410927489213</v>
      </c>
      <c r="F11312" s="19"/>
      <c r="G11312" s="19">
        <v>1.0317147697185811</v>
      </c>
      <c r="H11312" s="19"/>
      <c r="I11312" s="19"/>
      <c r="J11312" s="19">
        <v>0.14241224378941311</v>
      </c>
      <c r="K11312" s="19">
        <v>0.59346444840764656</v>
      </c>
      <c r="L11312" s="19"/>
      <c r="M11312" s="19">
        <v>0.62067010135784995</v>
      </c>
      <c r="N11312" s="19"/>
      <c r="O11312" s="19">
        <v>1.6239615296235415</v>
      </c>
      <c r="P11312" s="50"/>
      <c r="R11312" s="9" t="s">
        <v>0</v>
      </c>
    </row>
    <row r="11313" spans="2:18" x14ac:dyDescent="0.2">
      <c r="B11313" s="25">
        <v>11083</v>
      </c>
      <c r="C11313" s="193"/>
      <c r="D11313" s="19">
        <v>0.49171280289614167</v>
      </c>
      <c r="E11313" s="19"/>
      <c r="F11313" s="19">
        <v>0.23679837793376066</v>
      </c>
      <c r="G11313" s="19"/>
      <c r="H11313" s="19">
        <v>1.2681865887785644</v>
      </c>
      <c r="I11313" s="19"/>
      <c r="J11313" s="19">
        <v>8.7344575350281187E-2</v>
      </c>
      <c r="K11313" s="19"/>
      <c r="L11313" s="19">
        <v>0.47767923279854235</v>
      </c>
      <c r="M11313" s="19"/>
      <c r="N11313" s="19">
        <v>1.1171208990397086</v>
      </c>
      <c r="O11313" s="19"/>
      <c r="P11313" s="50">
        <v>3.1946920573489482E-2</v>
      </c>
      <c r="R11313" s="9" t="s">
        <v>0</v>
      </c>
    </row>
    <row r="11314" spans="2:18" x14ac:dyDescent="0.2">
      <c r="B11314" s="25">
        <v>11084</v>
      </c>
      <c r="C11314" s="193">
        <v>0.32314464713444596</v>
      </c>
      <c r="D11314" s="19"/>
      <c r="E11314" s="19"/>
      <c r="F11314" s="19">
        <v>0.15555548861325505</v>
      </c>
      <c r="G11314" s="19">
        <v>0.26654783324711601</v>
      </c>
      <c r="H11314" s="19"/>
      <c r="I11314" s="19"/>
      <c r="J11314" s="19">
        <v>2.4972665995625556E-2</v>
      </c>
      <c r="K11314" s="19">
        <v>1.2142083082094031</v>
      </c>
      <c r="L11314" s="19"/>
      <c r="M11314" s="19">
        <v>0.25466885227200331</v>
      </c>
      <c r="N11314" s="19"/>
      <c r="O11314" s="19">
        <v>0.98446739113738813</v>
      </c>
      <c r="P11314" s="50"/>
      <c r="R11314" s="9" t="s">
        <v>0</v>
      </c>
    </row>
    <row r="11315" spans="2:18" x14ac:dyDescent="0.2">
      <c r="B11315" s="25">
        <v>11085</v>
      </c>
      <c r="C11315" s="193"/>
      <c r="D11315" s="19">
        <v>0.3201278098060204</v>
      </c>
      <c r="E11315" s="19"/>
      <c r="F11315" s="19">
        <v>1.3256302353141394</v>
      </c>
      <c r="G11315" s="19"/>
      <c r="H11315" s="19">
        <v>1.1063601451160912</v>
      </c>
      <c r="I11315" s="19"/>
      <c r="J11315" s="19">
        <v>0.76291459963807118</v>
      </c>
      <c r="K11315" s="19"/>
      <c r="L11315" s="19">
        <v>0.7866275823985367</v>
      </c>
      <c r="M11315" s="19"/>
      <c r="N11315" s="19">
        <v>0.69549583169480445</v>
      </c>
      <c r="O11315" s="19"/>
      <c r="P11315" s="50">
        <v>0.34464239482688325</v>
      </c>
      <c r="R11315" s="9" t="s">
        <v>0</v>
      </c>
    </row>
    <row r="11316" spans="2:18" x14ac:dyDescent="0.2">
      <c r="B11316" s="25">
        <v>11086</v>
      </c>
      <c r="C11316" s="193"/>
      <c r="D11316" s="19">
        <v>0.32698241440588677</v>
      </c>
      <c r="E11316" s="19">
        <v>0.21830166772634205</v>
      </c>
      <c r="F11316" s="19"/>
      <c r="G11316" s="19">
        <v>0.5770278811945172</v>
      </c>
      <c r="H11316" s="19"/>
      <c r="I11316" s="19"/>
      <c r="J11316" s="19">
        <v>0.14591874601928129</v>
      </c>
      <c r="K11316" s="19"/>
      <c r="L11316" s="19">
        <v>0.12170146944596033</v>
      </c>
      <c r="M11316" s="19"/>
      <c r="N11316" s="19">
        <v>0.17557727580236976</v>
      </c>
      <c r="O11316" s="19"/>
      <c r="P11316" s="50">
        <v>0.48885155256255974</v>
      </c>
      <c r="R11316" s="9" t="s">
        <v>0</v>
      </c>
    </row>
    <row r="11317" spans="2:18" x14ac:dyDescent="0.2">
      <c r="B11317" s="25">
        <v>11087</v>
      </c>
      <c r="C11317" s="193">
        <v>0.81863745370329433</v>
      </c>
      <c r="D11317" s="19"/>
      <c r="E11317" s="19">
        <v>0.1998663887214272</v>
      </c>
      <c r="F11317" s="19"/>
      <c r="G11317" s="19">
        <v>1.0777190686498005E-2</v>
      </c>
      <c r="H11317" s="19"/>
      <c r="I11317" s="19"/>
      <c r="J11317" s="19">
        <v>0.468577160564419</v>
      </c>
      <c r="K11317" s="19">
        <v>0.39863437629138654</v>
      </c>
      <c r="L11317" s="19"/>
      <c r="M11317" s="19"/>
      <c r="N11317" s="19">
        <v>0.26353015782472194</v>
      </c>
      <c r="O11317" s="19">
        <v>0.28731117441165938</v>
      </c>
      <c r="P11317" s="50"/>
      <c r="R11317" s="9" t="s">
        <v>0</v>
      </c>
    </row>
    <row r="11318" spans="2:18" x14ac:dyDescent="0.2">
      <c r="B11318" s="25">
        <v>11088</v>
      </c>
      <c r="C11318" s="193"/>
      <c r="D11318" s="19">
        <v>0.93507235473888728</v>
      </c>
      <c r="E11318" s="19">
        <v>0.3300426276145762</v>
      </c>
      <c r="F11318" s="19"/>
      <c r="G11318" s="19"/>
      <c r="H11318" s="19">
        <v>0.70635652058493548</v>
      </c>
      <c r="I11318" s="19"/>
      <c r="J11318" s="19">
        <v>0.34736063402141715</v>
      </c>
      <c r="K11318" s="19"/>
      <c r="L11318" s="19">
        <v>1.1362989977528888</v>
      </c>
      <c r="M11318" s="19"/>
      <c r="N11318" s="19">
        <v>0.97090032950214644</v>
      </c>
      <c r="O11318" s="19"/>
      <c r="P11318" s="50">
        <v>1.8930177871407243</v>
      </c>
      <c r="R11318" s="9" t="s">
        <v>0</v>
      </c>
    </row>
    <row r="11319" spans="2:18" x14ac:dyDescent="0.2">
      <c r="B11319" s="25">
        <v>11089</v>
      </c>
      <c r="C11319" s="193"/>
      <c r="D11319" s="19">
        <v>9.89014121096667E-2</v>
      </c>
      <c r="E11319" s="19">
        <v>9.8718796492458655E-2</v>
      </c>
      <c r="F11319" s="19"/>
      <c r="G11319" s="19"/>
      <c r="H11319" s="19">
        <v>0.9102820084059251</v>
      </c>
      <c r="I11319" s="19">
        <v>0.16734090423589451</v>
      </c>
      <c r="J11319" s="19"/>
      <c r="K11319" s="19"/>
      <c r="L11319" s="19">
        <v>9.5580640313824142E-2</v>
      </c>
      <c r="M11319" s="19">
        <v>0.17851750230218222</v>
      </c>
      <c r="N11319" s="19"/>
      <c r="O11319" s="19"/>
      <c r="P11319" s="50">
        <v>0.45809772021571382</v>
      </c>
      <c r="R11319" s="9" t="s">
        <v>0</v>
      </c>
    </row>
    <row r="11320" spans="2:18" x14ac:dyDescent="0.2">
      <c r="B11320" s="25">
        <v>11090</v>
      </c>
      <c r="C11320" s="193">
        <v>0.52865477581797649</v>
      </c>
      <c r="D11320" s="19"/>
      <c r="E11320" s="19">
        <v>0.57818077783515209</v>
      </c>
      <c r="F11320" s="19"/>
      <c r="G11320" s="19"/>
      <c r="H11320" s="19">
        <v>0.158850883662606</v>
      </c>
      <c r="I11320" s="19">
        <v>1.5349321274781721E-2</v>
      </c>
      <c r="J11320" s="19"/>
      <c r="K11320" s="19">
        <v>0.72402073818599322</v>
      </c>
      <c r="L11320" s="19"/>
      <c r="M11320" s="19">
        <v>0.46964212189794069</v>
      </c>
      <c r="N11320" s="19"/>
      <c r="O11320" s="19"/>
      <c r="P11320" s="50">
        <v>0.88639185819878286</v>
      </c>
      <c r="R11320" s="9" t="s">
        <v>0</v>
      </c>
    </row>
    <row r="11321" spans="2:18" x14ac:dyDescent="0.2">
      <c r="B11321" s="25">
        <v>11091</v>
      </c>
      <c r="C11321" s="193"/>
      <c r="D11321" s="19">
        <v>1.2992787616272989</v>
      </c>
      <c r="E11321" s="19"/>
      <c r="F11321" s="19">
        <v>1.1535364386850782</v>
      </c>
      <c r="G11321" s="19"/>
      <c r="H11321" s="19">
        <v>0.65172546886639859</v>
      </c>
      <c r="I11321" s="19"/>
      <c r="J11321" s="19">
        <v>1.6896854398008796</v>
      </c>
      <c r="K11321" s="19"/>
      <c r="L11321" s="19">
        <v>0.81363271650710289</v>
      </c>
      <c r="M11321" s="19"/>
      <c r="N11321" s="19">
        <v>0.24092526279474211</v>
      </c>
      <c r="O11321" s="19"/>
      <c r="P11321" s="50">
        <v>0.84305941338634005</v>
      </c>
      <c r="R11321" s="9" t="s">
        <v>0</v>
      </c>
    </row>
    <row r="11322" spans="2:18" x14ac:dyDescent="0.2">
      <c r="B11322" s="25">
        <v>11092</v>
      </c>
      <c r="C11322" s="193"/>
      <c r="D11322" s="19">
        <v>0.88923546823715482</v>
      </c>
      <c r="E11322" s="19"/>
      <c r="F11322" s="19">
        <v>1.7068549708963805</v>
      </c>
      <c r="G11322" s="19"/>
      <c r="H11322" s="19">
        <v>1.0920283305814722</v>
      </c>
      <c r="I11322" s="19"/>
      <c r="J11322" s="19">
        <v>1.3188127345434935</v>
      </c>
      <c r="K11322" s="19"/>
      <c r="L11322" s="19">
        <v>0.55674800647371281</v>
      </c>
      <c r="M11322" s="19"/>
      <c r="N11322" s="19">
        <v>0.24709346280359282</v>
      </c>
      <c r="O11322" s="19"/>
      <c r="P11322" s="50">
        <v>1.1074058838193401</v>
      </c>
      <c r="R11322" s="9" t="s">
        <v>0</v>
      </c>
    </row>
    <row r="11323" spans="2:18" x14ac:dyDescent="0.2">
      <c r="B11323" s="25">
        <v>11093</v>
      </c>
      <c r="C11323" s="193">
        <v>2.2221076829308837</v>
      </c>
      <c r="D11323" s="19"/>
      <c r="E11323" s="19">
        <v>0.28012857478485859</v>
      </c>
      <c r="F11323" s="19"/>
      <c r="G11323" s="19">
        <v>1.91797134188025</v>
      </c>
      <c r="H11323" s="19"/>
      <c r="I11323" s="19">
        <v>1.4614877484941524</v>
      </c>
      <c r="J11323" s="19"/>
      <c r="K11323" s="19">
        <v>2.7885220616177171</v>
      </c>
      <c r="L11323" s="19"/>
      <c r="M11323" s="19">
        <v>1.7040426823116634</v>
      </c>
      <c r="N11323" s="19"/>
      <c r="O11323" s="19">
        <v>3.1784388915313482</v>
      </c>
      <c r="P11323" s="50"/>
      <c r="R11323" s="9" t="s">
        <v>0</v>
      </c>
    </row>
    <row r="11324" spans="2:18" x14ac:dyDescent="0.2">
      <c r="B11324" s="25">
        <v>11094</v>
      </c>
      <c r="C11324" s="193"/>
      <c r="D11324" s="19">
        <v>0.60223994996993746</v>
      </c>
      <c r="E11324" s="19"/>
      <c r="F11324" s="19">
        <v>0.26038408816910397</v>
      </c>
      <c r="G11324" s="19"/>
      <c r="H11324" s="19">
        <v>1.2005535695333673</v>
      </c>
      <c r="I11324" s="19"/>
      <c r="J11324" s="19">
        <v>1.0601443233989856</v>
      </c>
      <c r="K11324" s="19"/>
      <c r="L11324" s="19">
        <v>9.8543841339359603E-2</v>
      </c>
      <c r="M11324" s="19"/>
      <c r="N11324" s="19">
        <v>0.85636181125146627</v>
      </c>
      <c r="O11324" s="19"/>
      <c r="P11324" s="50">
        <v>0.34910968309377094</v>
      </c>
      <c r="R11324" s="9" t="s">
        <v>0</v>
      </c>
    </row>
    <row r="11325" spans="2:18" x14ac:dyDescent="0.2">
      <c r="B11325" s="25">
        <v>11095</v>
      </c>
      <c r="C11325" s="193">
        <v>0.28860741500730686</v>
      </c>
      <c r="D11325" s="19"/>
      <c r="E11325" s="19">
        <v>0.316914983371683</v>
      </c>
      <c r="F11325" s="19"/>
      <c r="G11325" s="19">
        <v>8.3412051472602326E-3</v>
      </c>
      <c r="H11325" s="19"/>
      <c r="I11325" s="19"/>
      <c r="J11325" s="19">
        <v>0.66252859000503472</v>
      </c>
      <c r="K11325" s="19"/>
      <c r="L11325" s="19">
        <v>6.7332003518348657E-2</v>
      </c>
      <c r="M11325" s="19"/>
      <c r="N11325" s="19">
        <v>0.41518277008352489</v>
      </c>
      <c r="O11325" s="19"/>
      <c r="P11325" s="50">
        <v>0.89248439974579175</v>
      </c>
      <c r="R11325" s="9" t="s">
        <v>0</v>
      </c>
    </row>
    <row r="11326" spans="2:18" x14ac:dyDescent="0.2">
      <c r="B11326" s="25">
        <v>11096</v>
      </c>
      <c r="C11326" s="193">
        <v>0.95026478094994915</v>
      </c>
      <c r="D11326" s="19"/>
      <c r="E11326" s="19">
        <v>1.6497822534403603</v>
      </c>
      <c r="F11326" s="19"/>
      <c r="G11326" s="19">
        <v>1.3089565631750197</v>
      </c>
      <c r="H11326" s="19"/>
      <c r="I11326" s="19">
        <v>0.99021992490961863</v>
      </c>
      <c r="J11326" s="19"/>
      <c r="K11326" s="19">
        <v>1.078769135907006</v>
      </c>
      <c r="L11326" s="19"/>
      <c r="M11326" s="19">
        <v>1.1753623021901738</v>
      </c>
      <c r="N11326" s="19"/>
      <c r="O11326" s="19">
        <v>0.14811206663415424</v>
      </c>
      <c r="P11326" s="50"/>
      <c r="R11326" s="9" t="s">
        <v>0</v>
      </c>
    </row>
    <row r="11327" spans="2:18" x14ac:dyDescent="0.2">
      <c r="B11327" s="25">
        <v>11097</v>
      </c>
      <c r="C11327" s="193">
        <v>7.7591329639643436E-2</v>
      </c>
      <c r="D11327" s="19"/>
      <c r="E11327" s="19"/>
      <c r="F11327" s="19">
        <v>0.16775624669829867</v>
      </c>
      <c r="G11327" s="19"/>
      <c r="H11327" s="19">
        <v>0.5197468848759228</v>
      </c>
      <c r="I11327" s="19"/>
      <c r="J11327" s="19">
        <v>0.48503680313377634</v>
      </c>
      <c r="K11327" s="19">
        <v>1.293667476013469E-2</v>
      </c>
      <c r="L11327" s="19"/>
      <c r="M11327" s="19"/>
      <c r="N11327" s="19">
        <v>9.2777412516250352E-2</v>
      </c>
      <c r="O11327" s="19">
        <v>6.9889985039214473E-4</v>
      </c>
      <c r="P11327" s="50"/>
      <c r="R11327" s="9" t="s">
        <v>0</v>
      </c>
    </row>
    <row r="11328" spans="2:18" x14ac:dyDescent="0.2">
      <c r="B11328" s="25">
        <v>11098</v>
      </c>
      <c r="C11328" s="193">
        <v>3.7395502062074003E-2</v>
      </c>
      <c r="D11328" s="19"/>
      <c r="E11328" s="19">
        <v>0.98193465687919246</v>
      </c>
      <c r="F11328" s="19"/>
      <c r="G11328" s="19"/>
      <c r="H11328" s="19">
        <v>8.3098009805929657E-2</v>
      </c>
      <c r="I11328" s="19">
        <v>0.4955498692599139</v>
      </c>
      <c r="J11328" s="19"/>
      <c r="K11328" s="19">
        <v>0.52908213498034073</v>
      </c>
      <c r="L11328" s="19"/>
      <c r="M11328" s="19">
        <v>0.69322967789790324</v>
      </c>
      <c r="N11328" s="19"/>
      <c r="O11328" s="19"/>
      <c r="P11328" s="50">
        <v>0.14009551276859122</v>
      </c>
      <c r="R11328" s="9" t="s">
        <v>0</v>
      </c>
    </row>
    <row r="11329" spans="2:18" x14ac:dyDescent="0.2">
      <c r="B11329" s="25">
        <v>11099</v>
      </c>
      <c r="C11329" s="193"/>
      <c r="D11329" s="19">
        <v>0.46472214109807064</v>
      </c>
      <c r="E11329" s="19">
        <v>0.2092455627323786</v>
      </c>
      <c r="F11329" s="19"/>
      <c r="G11329" s="19"/>
      <c r="H11329" s="19">
        <v>0.44349289785207718</v>
      </c>
      <c r="I11329" s="19">
        <v>0.33795395340677831</v>
      </c>
      <c r="J11329" s="19"/>
      <c r="K11329" s="19">
        <v>0.51999844042796406</v>
      </c>
      <c r="L11329" s="19"/>
      <c r="M11329" s="19"/>
      <c r="N11329" s="19">
        <v>0.20241826909016583</v>
      </c>
      <c r="O11329" s="19">
        <v>0.59959803577987203</v>
      </c>
      <c r="P11329" s="50"/>
      <c r="R11329" s="9" t="s">
        <v>0</v>
      </c>
    </row>
    <row r="11330" spans="2:18" x14ac:dyDescent="0.2">
      <c r="B11330" s="25">
        <v>11100</v>
      </c>
      <c r="C11330" s="193"/>
      <c r="D11330" s="19">
        <v>2.0552404285671635</v>
      </c>
      <c r="E11330" s="19"/>
      <c r="F11330" s="19">
        <v>1.7654605575885913</v>
      </c>
      <c r="G11330" s="19"/>
      <c r="H11330" s="19">
        <v>2.4463126924909084</v>
      </c>
      <c r="I11330" s="19"/>
      <c r="J11330" s="19">
        <v>1.6913379484822533</v>
      </c>
      <c r="K11330" s="19"/>
      <c r="L11330" s="19">
        <v>2.2650131407354066</v>
      </c>
      <c r="M11330" s="19"/>
      <c r="N11330" s="19">
        <v>2.0187059774615008</v>
      </c>
      <c r="O11330" s="19"/>
      <c r="P11330" s="50">
        <v>2.547992429217425</v>
      </c>
      <c r="R11330" s="9" t="s">
        <v>0</v>
      </c>
    </row>
    <row r="11331" spans="2:18" x14ac:dyDescent="0.2">
      <c r="B11331" s="25">
        <v>11101</v>
      </c>
      <c r="C11331" s="193">
        <v>7.2484324481355278E-2</v>
      </c>
      <c r="D11331" s="19"/>
      <c r="E11331" s="19">
        <v>1.299544259781966</v>
      </c>
      <c r="F11331" s="19"/>
      <c r="G11331" s="19">
        <v>1.4374718036739802</v>
      </c>
      <c r="H11331" s="19"/>
      <c r="I11331" s="19">
        <v>1.3309643623261285</v>
      </c>
      <c r="J11331" s="19"/>
      <c r="K11331" s="19">
        <v>0.53095152002642476</v>
      </c>
      <c r="L11331" s="19"/>
      <c r="M11331" s="19"/>
      <c r="N11331" s="19">
        <v>0.30664820873312615</v>
      </c>
      <c r="O11331" s="19">
        <v>1.8192363717426034</v>
      </c>
      <c r="P11331" s="50"/>
      <c r="R11331" s="9" t="s">
        <v>0</v>
      </c>
    </row>
    <row r="11332" spans="2:18" x14ac:dyDescent="0.2">
      <c r="B11332" s="25">
        <v>11102</v>
      </c>
      <c r="C11332" s="193"/>
      <c r="D11332" s="19">
        <v>0.72742481983977336</v>
      </c>
      <c r="E11332" s="19"/>
      <c r="F11332" s="19">
        <v>1.2775087611811209</v>
      </c>
      <c r="G11332" s="19"/>
      <c r="H11332" s="19">
        <v>0.85980541532276433</v>
      </c>
      <c r="I11332" s="19">
        <v>0.14383556259385927</v>
      </c>
      <c r="J11332" s="19"/>
      <c r="K11332" s="19"/>
      <c r="L11332" s="19">
        <v>0.4094850183509634</v>
      </c>
      <c r="M11332" s="19"/>
      <c r="N11332" s="19">
        <v>1.1165129711895732</v>
      </c>
      <c r="O11332" s="19"/>
      <c r="P11332" s="50">
        <v>0.69549262549516633</v>
      </c>
      <c r="R11332" s="9" t="s">
        <v>0</v>
      </c>
    </row>
    <row r="11333" spans="2:18" x14ac:dyDescent="0.2">
      <c r="B11333" s="25">
        <v>11103</v>
      </c>
      <c r="C11333" s="193">
        <v>0.70287982746489941</v>
      </c>
      <c r="D11333" s="19"/>
      <c r="E11333" s="19">
        <v>0.96977954757645957</v>
      </c>
      <c r="F11333" s="19"/>
      <c r="G11333" s="19">
        <v>0.70276045119638997</v>
      </c>
      <c r="H11333" s="19"/>
      <c r="I11333" s="19">
        <v>1.5440421588370479</v>
      </c>
      <c r="J11333" s="19"/>
      <c r="K11333" s="19">
        <v>0.75336062900304723</v>
      </c>
      <c r="L11333" s="19"/>
      <c r="M11333" s="19">
        <v>0.27866511754762241</v>
      </c>
      <c r="N11333" s="19"/>
      <c r="O11333" s="19">
        <v>1.7844765335577482</v>
      </c>
      <c r="P11333" s="50"/>
      <c r="R11333" s="9" t="s">
        <v>0</v>
      </c>
    </row>
    <row r="11334" spans="2:18" x14ac:dyDescent="0.2">
      <c r="B11334" s="25">
        <v>11104</v>
      </c>
      <c r="C11334" s="193"/>
      <c r="D11334" s="19">
        <v>0.18771732421382473</v>
      </c>
      <c r="E11334" s="19"/>
      <c r="F11334" s="19">
        <v>0.43894915466616713</v>
      </c>
      <c r="G11334" s="19"/>
      <c r="H11334" s="19">
        <v>0.91605207241934572</v>
      </c>
      <c r="I11334" s="19"/>
      <c r="J11334" s="19">
        <v>0.55682517935920306</v>
      </c>
      <c r="K11334" s="19"/>
      <c r="L11334" s="19">
        <v>1.3441977713373403</v>
      </c>
      <c r="M11334" s="19"/>
      <c r="N11334" s="19">
        <v>0.76196654738478387</v>
      </c>
      <c r="O11334" s="19"/>
      <c r="P11334" s="50">
        <v>0.93626389522361952</v>
      </c>
      <c r="R11334" s="9" t="s">
        <v>0</v>
      </c>
    </row>
    <row r="11335" spans="2:18" x14ac:dyDescent="0.2">
      <c r="B11335" s="25">
        <v>11105</v>
      </c>
      <c r="C11335" s="193"/>
      <c r="D11335" s="19">
        <v>0.99874938510697742</v>
      </c>
      <c r="E11335" s="19"/>
      <c r="F11335" s="19">
        <v>0.80511544735229479</v>
      </c>
      <c r="G11335" s="19"/>
      <c r="H11335" s="19">
        <v>0.6655810864412639</v>
      </c>
      <c r="I11335" s="19"/>
      <c r="J11335" s="19">
        <v>0.93211434827681749</v>
      </c>
      <c r="K11335" s="19"/>
      <c r="L11335" s="19">
        <v>1.3355910225660963</v>
      </c>
      <c r="M11335" s="19"/>
      <c r="N11335" s="19">
        <v>1.4456914690667055</v>
      </c>
      <c r="O11335" s="19"/>
      <c r="P11335" s="50">
        <v>0.49655273903685959</v>
      </c>
      <c r="R11335" s="9" t="s">
        <v>0</v>
      </c>
    </row>
    <row r="11336" spans="2:18" x14ac:dyDescent="0.2">
      <c r="B11336" s="25">
        <v>11106</v>
      </c>
      <c r="C11336" s="193"/>
      <c r="D11336" s="19">
        <v>0.71642640816461978</v>
      </c>
      <c r="E11336" s="19"/>
      <c r="F11336" s="19">
        <v>0.52790075392031055</v>
      </c>
      <c r="G11336" s="19"/>
      <c r="H11336" s="19">
        <v>1.1754282567618113</v>
      </c>
      <c r="I11336" s="19"/>
      <c r="J11336" s="19">
        <v>1.3908226504422951</v>
      </c>
      <c r="K11336" s="19"/>
      <c r="L11336" s="19">
        <v>0.2969017661422963</v>
      </c>
      <c r="M11336" s="19"/>
      <c r="N11336" s="19">
        <v>0.85855173696522236</v>
      </c>
      <c r="O11336" s="19"/>
      <c r="P11336" s="50">
        <v>0.50802490215243934</v>
      </c>
      <c r="R11336" s="9" t="s">
        <v>0</v>
      </c>
    </row>
    <row r="11337" spans="2:18" x14ac:dyDescent="0.2">
      <c r="B11337" s="25">
        <v>11107</v>
      </c>
      <c r="C11337" s="193">
        <v>0.93824491709458346</v>
      </c>
      <c r="D11337" s="19"/>
      <c r="E11337" s="19"/>
      <c r="F11337" s="19">
        <v>0.32186067343530644</v>
      </c>
      <c r="G11337" s="19">
        <v>0.80197592208954038</v>
      </c>
      <c r="H11337" s="19"/>
      <c r="I11337" s="19">
        <v>0.57920889304762013</v>
      </c>
      <c r="J11337" s="19"/>
      <c r="K11337" s="19">
        <v>1.0427710210091592</v>
      </c>
      <c r="L11337" s="19"/>
      <c r="M11337" s="19">
        <v>0.69806481692134181</v>
      </c>
      <c r="N11337" s="19"/>
      <c r="O11337" s="19">
        <v>0.35001775666308121</v>
      </c>
      <c r="P11337" s="50"/>
      <c r="R11337" s="9" t="s">
        <v>0</v>
      </c>
    </row>
    <row r="11338" spans="2:18" x14ac:dyDescent="0.2">
      <c r="B11338" s="25">
        <v>11108</v>
      </c>
      <c r="C11338" s="193">
        <v>0.86849456568313843</v>
      </c>
      <c r="D11338" s="19"/>
      <c r="E11338" s="19">
        <v>1.7493422780240926</v>
      </c>
      <c r="F11338" s="19"/>
      <c r="G11338" s="19">
        <v>0.33433533265401694</v>
      </c>
      <c r="H11338" s="19"/>
      <c r="I11338" s="19">
        <v>0.76990445989883938</v>
      </c>
      <c r="J11338" s="19"/>
      <c r="K11338" s="19">
        <v>1.0637077170192399</v>
      </c>
      <c r="L11338" s="19"/>
      <c r="M11338" s="19">
        <v>1.4350695918612328</v>
      </c>
      <c r="N11338" s="19"/>
      <c r="O11338" s="19">
        <v>1.0699232146483033</v>
      </c>
      <c r="P11338" s="50"/>
      <c r="R11338" s="9" t="s">
        <v>0</v>
      </c>
    </row>
    <row r="11339" spans="2:18" x14ac:dyDescent="0.2">
      <c r="B11339" s="25">
        <v>11109</v>
      </c>
      <c r="C11339" s="193"/>
      <c r="D11339" s="19">
        <v>0.90489588066644544</v>
      </c>
      <c r="E11339" s="19"/>
      <c r="F11339" s="19">
        <v>1.679875164536373</v>
      </c>
      <c r="G11339" s="19"/>
      <c r="H11339" s="19">
        <v>1.2694685385425064</v>
      </c>
      <c r="I11339" s="19"/>
      <c r="J11339" s="19">
        <v>0.18264740597873375</v>
      </c>
      <c r="K11339" s="19"/>
      <c r="L11339" s="19">
        <v>0.96039550827700493</v>
      </c>
      <c r="M11339" s="19"/>
      <c r="N11339" s="19">
        <v>1.3717608159893468</v>
      </c>
      <c r="O11339" s="19"/>
      <c r="P11339" s="50">
        <v>0.51940505102795964</v>
      </c>
      <c r="R11339" s="9" t="s">
        <v>0</v>
      </c>
    </row>
    <row r="11340" spans="2:18" x14ac:dyDescent="0.2">
      <c r="B11340" s="25">
        <v>11110</v>
      </c>
      <c r="C11340" s="193">
        <v>8.2911171136629894E-2</v>
      </c>
      <c r="D11340" s="19"/>
      <c r="E11340" s="19"/>
      <c r="F11340" s="19">
        <v>0.58773668889609887</v>
      </c>
      <c r="G11340" s="19"/>
      <c r="H11340" s="19">
        <v>0.37538815023877925</v>
      </c>
      <c r="I11340" s="19">
        <v>0.78112817752665364</v>
      </c>
      <c r="J11340" s="19"/>
      <c r="K11340" s="19">
        <v>0.58533569163710431</v>
      </c>
      <c r="L11340" s="19"/>
      <c r="M11340" s="19">
        <v>0.27106932275716228</v>
      </c>
      <c r="N11340" s="19"/>
      <c r="O11340" s="19">
        <v>0.10433012766756843</v>
      </c>
      <c r="P11340" s="50"/>
      <c r="R11340" s="9" t="s">
        <v>0</v>
      </c>
    </row>
    <row r="11341" spans="2:18" x14ac:dyDescent="0.2">
      <c r="B11341" s="25">
        <v>11111</v>
      </c>
      <c r="C11341" s="193">
        <v>0.47025645483394241</v>
      </c>
      <c r="D11341" s="19"/>
      <c r="E11341" s="19"/>
      <c r="F11341" s="19">
        <v>0.86682693201040406</v>
      </c>
      <c r="G11341" s="19"/>
      <c r="H11341" s="19">
        <v>0.20452543195043846</v>
      </c>
      <c r="I11341" s="19">
        <v>0.30142135373486195</v>
      </c>
      <c r="J11341" s="19"/>
      <c r="K11341" s="19"/>
      <c r="L11341" s="19">
        <v>0.61379183943576821</v>
      </c>
      <c r="M11341" s="19"/>
      <c r="N11341" s="19">
        <v>0.37400238890152426</v>
      </c>
      <c r="O11341" s="19"/>
      <c r="P11341" s="50">
        <v>0.63066231457125033</v>
      </c>
      <c r="R11341" s="9" t="s">
        <v>0</v>
      </c>
    </row>
    <row r="11342" spans="2:18" x14ac:dyDescent="0.2">
      <c r="B11342" s="25">
        <v>11112</v>
      </c>
      <c r="C11342" s="193">
        <v>1.9898673086322938</v>
      </c>
      <c r="D11342" s="19"/>
      <c r="E11342" s="19">
        <v>1.3407518699460874</v>
      </c>
      <c r="F11342" s="19"/>
      <c r="G11342" s="19">
        <v>0.91501898421800776</v>
      </c>
      <c r="H11342" s="19"/>
      <c r="I11342" s="19">
        <v>1.8324775744389987</v>
      </c>
      <c r="J11342" s="19"/>
      <c r="K11342" s="19">
        <v>0.50099785253798679</v>
      </c>
      <c r="L11342" s="19"/>
      <c r="M11342" s="19">
        <v>0.87472535985899091</v>
      </c>
      <c r="N11342" s="19"/>
      <c r="O11342" s="19">
        <v>0.18073511100322756</v>
      </c>
      <c r="P11342" s="50"/>
      <c r="R11342" s="9" t="s">
        <v>0</v>
      </c>
    </row>
    <row r="11343" spans="2:18" x14ac:dyDescent="0.2">
      <c r="B11343" s="25">
        <v>11113</v>
      </c>
      <c r="C11343" s="193"/>
      <c r="D11343" s="19">
        <v>8.7627446667119913E-2</v>
      </c>
      <c r="E11343" s="19"/>
      <c r="F11343" s="19">
        <v>0.27946737630988139</v>
      </c>
      <c r="G11343" s="19"/>
      <c r="H11343" s="19">
        <v>0.38214240257283183</v>
      </c>
      <c r="I11343" s="19"/>
      <c r="J11343" s="19">
        <v>5.1958815107936367E-2</v>
      </c>
      <c r="K11343" s="19">
        <v>0.56842093008291916</v>
      </c>
      <c r="L11343" s="19"/>
      <c r="M11343" s="19"/>
      <c r="N11343" s="19">
        <v>1.1889973759002108</v>
      </c>
      <c r="O11343" s="19"/>
      <c r="P11343" s="50">
        <v>0.66683173505990756</v>
      </c>
      <c r="R11343" s="9" t="s">
        <v>0</v>
      </c>
    </row>
    <row r="11344" spans="2:18" x14ac:dyDescent="0.2">
      <c r="B11344" s="25">
        <v>11114</v>
      </c>
      <c r="C11344" s="193"/>
      <c r="D11344" s="19">
        <v>0.50253966630544389</v>
      </c>
      <c r="E11344" s="19">
        <v>0.11951609000318821</v>
      </c>
      <c r="F11344" s="19"/>
      <c r="G11344" s="19">
        <v>0.5036604618409275</v>
      </c>
      <c r="H11344" s="19"/>
      <c r="I11344" s="19"/>
      <c r="J11344" s="19">
        <v>0.77887504380320782</v>
      </c>
      <c r="K11344" s="19"/>
      <c r="L11344" s="19">
        <v>3.5524844310154409E-2</v>
      </c>
      <c r="M11344" s="19"/>
      <c r="N11344" s="19">
        <v>0.30887144431596419</v>
      </c>
      <c r="O11344" s="19"/>
      <c r="P11344" s="50">
        <v>1.2344446617155747</v>
      </c>
      <c r="R11344" s="9" t="s">
        <v>0</v>
      </c>
    </row>
    <row r="11345" spans="2:18" x14ac:dyDescent="0.2">
      <c r="B11345" s="25">
        <v>11115</v>
      </c>
      <c r="C11345" s="193"/>
      <c r="D11345" s="19">
        <v>0.14216155721621213</v>
      </c>
      <c r="E11345" s="19">
        <v>0.34309576358249794</v>
      </c>
      <c r="F11345" s="19"/>
      <c r="G11345" s="19">
        <v>0.43741129181002464</v>
      </c>
      <c r="H11345" s="19"/>
      <c r="I11345" s="19">
        <v>0.57147559347134835</v>
      </c>
      <c r="J11345" s="19"/>
      <c r="K11345" s="19"/>
      <c r="L11345" s="19">
        <v>0.73509490404781408</v>
      </c>
      <c r="M11345" s="19">
        <v>0.11525539780629294</v>
      </c>
      <c r="N11345" s="19"/>
      <c r="O11345" s="19">
        <v>4.3006379754779042E-2</v>
      </c>
      <c r="P11345" s="50"/>
      <c r="R11345" s="9" t="s">
        <v>0</v>
      </c>
    </row>
    <row r="11346" spans="2:18" x14ac:dyDescent="0.2">
      <c r="B11346" s="25">
        <v>11116</v>
      </c>
      <c r="C11346" s="193"/>
      <c r="D11346" s="19">
        <v>2.0889744989987449</v>
      </c>
      <c r="E11346" s="19"/>
      <c r="F11346" s="19">
        <v>0.87713414392948474</v>
      </c>
      <c r="G11346" s="19"/>
      <c r="H11346" s="19">
        <v>0.22944992118867422</v>
      </c>
      <c r="I11346" s="19"/>
      <c r="J11346" s="19">
        <v>0.39803733160788024</v>
      </c>
      <c r="K11346" s="19">
        <v>5.3184305179461544E-2</v>
      </c>
      <c r="L11346" s="19"/>
      <c r="M11346" s="19"/>
      <c r="N11346" s="19">
        <v>0.92170680604671773</v>
      </c>
      <c r="O11346" s="19">
        <v>6.4607788703929178E-2</v>
      </c>
      <c r="P11346" s="50"/>
      <c r="R11346" s="9" t="s">
        <v>0</v>
      </c>
    </row>
    <row r="11347" spans="2:18" x14ac:dyDescent="0.2">
      <c r="B11347" s="25">
        <v>11117</v>
      </c>
      <c r="C11347" s="193">
        <v>0.47397026602734871</v>
      </c>
      <c r="D11347" s="19"/>
      <c r="E11347" s="19"/>
      <c r="F11347" s="19">
        <v>7.0333588952293344E-2</v>
      </c>
      <c r="G11347" s="19">
        <v>0.328185161447829</v>
      </c>
      <c r="H11347" s="19"/>
      <c r="I11347" s="19"/>
      <c r="J11347" s="19">
        <v>0.70823214860349981</v>
      </c>
      <c r="K11347" s="19"/>
      <c r="L11347" s="19">
        <v>0.46965947737611741</v>
      </c>
      <c r="M11347" s="19"/>
      <c r="N11347" s="19">
        <v>0.63303276561834376</v>
      </c>
      <c r="O11347" s="19">
        <v>0.24556844435398484</v>
      </c>
      <c r="P11347" s="50"/>
      <c r="R11347" s="9" t="s">
        <v>0</v>
      </c>
    </row>
    <row r="11348" spans="2:18" x14ac:dyDescent="0.2">
      <c r="B11348" s="25">
        <v>11118</v>
      </c>
      <c r="C11348" s="193">
        <v>0.49776459379285182</v>
      </c>
      <c r="D11348" s="19"/>
      <c r="E11348" s="19"/>
      <c r="F11348" s="19">
        <v>0.22790833559654117</v>
      </c>
      <c r="G11348" s="19"/>
      <c r="H11348" s="19">
        <v>0.16753331333596735</v>
      </c>
      <c r="I11348" s="19">
        <v>8.9393564703602768E-2</v>
      </c>
      <c r="J11348" s="19"/>
      <c r="K11348" s="19">
        <v>0.47326489096715185</v>
      </c>
      <c r="L11348" s="19"/>
      <c r="M11348" s="19">
        <v>0.19254243729208509</v>
      </c>
      <c r="N11348" s="19"/>
      <c r="O11348" s="19"/>
      <c r="P11348" s="50">
        <v>0.48279284778568476</v>
      </c>
      <c r="R11348" s="9" t="s">
        <v>0</v>
      </c>
    </row>
    <row r="11349" spans="2:18" x14ac:dyDescent="0.2">
      <c r="B11349" s="25">
        <v>11119</v>
      </c>
      <c r="C11349" s="193">
        <v>0.49040878105417862</v>
      </c>
      <c r="D11349" s="19"/>
      <c r="E11349" s="19">
        <v>0.56599064272379951</v>
      </c>
      <c r="F11349" s="19"/>
      <c r="G11349" s="19">
        <v>0.49987899605019037</v>
      </c>
      <c r="H11349" s="19"/>
      <c r="I11349" s="19">
        <v>1.3731345551416054</v>
      </c>
      <c r="J11349" s="19"/>
      <c r="K11349" s="19">
        <v>0.48355489447316202</v>
      </c>
      <c r="L11349" s="19"/>
      <c r="M11349" s="19">
        <v>0.57910905835429227</v>
      </c>
      <c r="N11349" s="19"/>
      <c r="O11349" s="19">
        <v>0.28790368635664532</v>
      </c>
      <c r="P11349" s="50"/>
      <c r="R11349" s="9" t="s">
        <v>0</v>
      </c>
    </row>
    <row r="11350" spans="2:18" x14ac:dyDescent="0.2">
      <c r="B11350" s="25">
        <v>11120</v>
      </c>
      <c r="C11350" s="193"/>
      <c r="D11350" s="19">
        <v>0.6737487837829812</v>
      </c>
      <c r="E11350" s="19"/>
      <c r="F11350" s="19">
        <v>1.2134576181809319E-2</v>
      </c>
      <c r="G11350" s="19"/>
      <c r="H11350" s="19">
        <v>0.26351615946368234</v>
      </c>
      <c r="I11350" s="19"/>
      <c r="J11350" s="19">
        <v>1.1815581547625784</v>
      </c>
      <c r="K11350" s="19"/>
      <c r="L11350" s="19">
        <v>1.1925172316386081</v>
      </c>
      <c r="M11350" s="19"/>
      <c r="N11350" s="19">
        <v>0.29828864714759884</v>
      </c>
      <c r="O11350" s="19"/>
      <c r="P11350" s="50">
        <v>0.36933945420857422</v>
      </c>
      <c r="R11350" s="9" t="s">
        <v>0</v>
      </c>
    </row>
    <row r="11351" spans="2:18" x14ac:dyDescent="0.2">
      <c r="B11351" s="25">
        <v>11121</v>
      </c>
      <c r="C11351" s="193">
        <v>1.3714884395087203</v>
      </c>
      <c r="D11351" s="19"/>
      <c r="E11351" s="19">
        <v>1.6165772478045144</v>
      </c>
      <c r="F11351" s="19"/>
      <c r="G11351" s="19">
        <v>0.97776641872806724</v>
      </c>
      <c r="H11351" s="19"/>
      <c r="I11351" s="19">
        <v>1.4172605126551621</v>
      </c>
      <c r="J11351" s="19"/>
      <c r="K11351" s="19"/>
      <c r="L11351" s="19">
        <v>4.4806038532790374E-2</v>
      </c>
      <c r="M11351" s="19">
        <v>2.8749714807038154</v>
      </c>
      <c r="N11351" s="19"/>
      <c r="O11351" s="19">
        <v>2.3594777394950919</v>
      </c>
      <c r="P11351" s="50"/>
      <c r="R11351" s="9" t="s">
        <v>0</v>
      </c>
    </row>
    <row r="11352" spans="2:18" x14ac:dyDescent="0.2">
      <c r="B11352" s="25">
        <v>11122</v>
      </c>
      <c r="C11352" s="193">
        <v>3.8832342538531357E-2</v>
      </c>
      <c r="D11352" s="19"/>
      <c r="E11352" s="19"/>
      <c r="F11352" s="19">
        <v>0.20726149432485672</v>
      </c>
      <c r="G11352" s="19"/>
      <c r="H11352" s="19">
        <v>0.81712229215306642</v>
      </c>
      <c r="I11352" s="19">
        <v>0.12468514837308864</v>
      </c>
      <c r="J11352" s="19"/>
      <c r="K11352" s="19"/>
      <c r="L11352" s="19">
        <v>0.43338328255924685</v>
      </c>
      <c r="M11352" s="19"/>
      <c r="N11352" s="19">
        <v>0.57322806343153876</v>
      </c>
      <c r="O11352" s="19"/>
      <c r="P11352" s="50">
        <v>0.83073441537478587</v>
      </c>
      <c r="R11352" s="9" t="s">
        <v>0</v>
      </c>
    </row>
    <row r="11353" spans="2:18" x14ac:dyDescent="0.2">
      <c r="B11353" s="25">
        <v>11123</v>
      </c>
      <c r="C11353" s="193"/>
      <c r="D11353" s="19">
        <v>0.67202518926477806</v>
      </c>
      <c r="E11353" s="19"/>
      <c r="F11353" s="19">
        <v>0.77481930634029073</v>
      </c>
      <c r="G11353" s="19"/>
      <c r="H11353" s="19">
        <v>0.67682832361482381</v>
      </c>
      <c r="I11353" s="19"/>
      <c r="J11353" s="19">
        <v>0.26489749216977676</v>
      </c>
      <c r="K11353" s="19">
        <v>0.81621570596465343</v>
      </c>
      <c r="L11353" s="19"/>
      <c r="M11353" s="19">
        <v>0.62568805265697791</v>
      </c>
      <c r="N11353" s="19"/>
      <c r="O11353" s="19">
        <v>0.23505120931596729</v>
      </c>
      <c r="P11353" s="50"/>
      <c r="R11353" s="9" t="s">
        <v>0</v>
      </c>
    </row>
    <row r="11354" spans="2:18" x14ac:dyDescent="0.2">
      <c r="B11354" s="25">
        <v>11124</v>
      </c>
      <c r="C11354" s="193"/>
      <c r="D11354" s="19">
        <v>0.83779111386930116</v>
      </c>
      <c r="E11354" s="19"/>
      <c r="F11354" s="19">
        <v>0.56925549594066294</v>
      </c>
      <c r="G11354" s="19"/>
      <c r="H11354" s="19">
        <v>0.1779295135296956</v>
      </c>
      <c r="I11354" s="19"/>
      <c r="J11354" s="19">
        <v>1.1064131146214811</v>
      </c>
      <c r="K11354" s="19">
        <v>0.11034028204323607</v>
      </c>
      <c r="L11354" s="19"/>
      <c r="M11354" s="19"/>
      <c r="N11354" s="19">
        <v>0.62111996364179611</v>
      </c>
      <c r="O11354" s="19"/>
      <c r="P11354" s="50">
        <v>0.55771619128118466</v>
      </c>
      <c r="R11354" s="9" t="s">
        <v>0</v>
      </c>
    </row>
    <row r="11355" spans="2:18" x14ac:dyDescent="0.2">
      <c r="B11355" s="25">
        <v>11125</v>
      </c>
      <c r="C11355" s="193"/>
      <c r="D11355" s="19">
        <v>0.69336835300214761</v>
      </c>
      <c r="E11355" s="19">
        <v>0.22105084177118972</v>
      </c>
      <c r="F11355" s="19"/>
      <c r="G11355" s="19"/>
      <c r="H11355" s="19">
        <v>0.2195068486663278</v>
      </c>
      <c r="I11355" s="19">
        <v>0.43410552722081774</v>
      </c>
      <c r="J11355" s="19"/>
      <c r="K11355" s="19">
        <v>3.3220662408016938E-2</v>
      </c>
      <c r="L11355" s="19"/>
      <c r="M11355" s="19">
        <v>0.16052074534907448</v>
      </c>
      <c r="N11355" s="19"/>
      <c r="O11355" s="19">
        <v>4.3118167673164516E-2</v>
      </c>
      <c r="P11355" s="50"/>
      <c r="R11355" s="9" t="s">
        <v>0</v>
      </c>
    </row>
    <row r="11356" spans="2:18" x14ac:dyDescent="0.2">
      <c r="B11356" s="25">
        <v>11126</v>
      </c>
      <c r="C11356" s="193"/>
      <c r="D11356" s="19">
        <v>1.8588956386209441</v>
      </c>
      <c r="E11356" s="19"/>
      <c r="F11356" s="19">
        <v>1.3519351552843939</v>
      </c>
      <c r="G11356" s="19"/>
      <c r="H11356" s="19">
        <v>0.93341889752596685</v>
      </c>
      <c r="I11356" s="19"/>
      <c r="J11356" s="19">
        <v>1.7393821724790484</v>
      </c>
      <c r="K11356" s="19"/>
      <c r="L11356" s="19">
        <v>1.6797255578844466</v>
      </c>
      <c r="M11356" s="19"/>
      <c r="N11356" s="19">
        <v>1.7858033247611893</v>
      </c>
      <c r="O11356" s="19"/>
      <c r="P11356" s="50">
        <v>1.1233234353831794</v>
      </c>
      <c r="R11356" s="9" t="s">
        <v>0</v>
      </c>
    </row>
    <row r="11357" spans="2:18" x14ac:dyDescent="0.2">
      <c r="B11357" s="25">
        <v>11127</v>
      </c>
      <c r="C11357" s="193"/>
      <c r="D11357" s="19">
        <v>1.7452668054689787E-3</v>
      </c>
      <c r="E11357" s="19">
        <v>1.2180811346871745</v>
      </c>
      <c r="F11357" s="19"/>
      <c r="G11357" s="19">
        <v>1.1270372690412767</v>
      </c>
      <c r="H11357" s="19"/>
      <c r="I11357" s="19">
        <v>0.37662178837205745</v>
      </c>
      <c r="J11357" s="19"/>
      <c r="K11357" s="19">
        <v>1.2884163251107279</v>
      </c>
      <c r="L11357" s="19"/>
      <c r="M11357" s="19">
        <v>1.9531316992194976</v>
      </c>
      <c r="N11357" s="19"/>
      <c r="O11357" s="19">
        <v>1.4100876598476795</v>
      </c>
      <c r="P11357" s="50"/>
      <c r="R11357" s="9" t="s">
        <v>0</v>
      </c>
    </row>
    <row r="11358" spans="2:18" x14ac:dyDescent="0.2">
      <c r="B11358" s="25">
        <v>11128</v>
      </c>
      <c r="C11358" s="193"/>
      <c r="D11358" s="19">
        <v>0.40553934702735817</v>
      </c>
      <c r="E11358" s="19"/>
      <c r="F11358" s="19">
        <v>0.47119190986612752</v>
      </c>
      <c r="G11358" s="19"/>
      <c r="H11358" s="19">
        <v>0.37567147417712354</v>
      </c>
      <c r="I11358" s="19"/>
      <c r="J11358" s="19">
        <v>0.37571088296841826</v>
      </c>
      <c r="K11358" s="19">
        <v>8.8856645254963576E-2</v>
      </c>
      <c r="L11358" s="19"/>
      <c r="M11358" s="19"/>
      <c r="N11358" s="19">
        <v>0.50001510770570057</v>
      </c>
      <c r="O11358" s="19">
        <v>0.13117670907160725</v>
      </c>
      <c r="P11358" s="50"/>
      <c r="R11358" s="9" t="s">
        <v>0</v>
      </c>
    </row>
    <row r="11359" spans="2:18" x14ac:dyDescent="0.2">
      <c r="B11359" s="25">
        <v>11129</v>
      </c>
      <c r="C11359" s="193"/>
      <c r="D11359" s="19">
        <v>1.1496577253663967</v>
      </c>
      <c r="E11359" s="19"/>
      <c r="F11359" s="19">
        <v>0.68352424242243193</v>
      </c>
      <c r="G11359" s="19"/>
      <c r="H11359" s="19">
        <v>2.2725464386125998</v>
      </c>
      <c r="I11359" s="19"/>
      <c r="J11359" s="19">
        <v>0.67091781495935887</v>
      </c>
      <c r="K11359" s="19"/>
      <c r="L11359" s="19">
        <v>1.0323866471067011</v>
      </c>
      <c r="M11359" s="19"/>
      <c r="N11359" s="19">
        <v>1.2922936764924509</v>
      </c>
      <c r="O11359" s="19"/>
      <c r="P11359" s="50">
        <v>1.3935009487843624</v>
      </c>
      <c r="R11359" s="9" t="s">
        <v>0</v>
      </c>
    </row>
    <row r="11360" spans="2:18" x14ac:dyDescent="0.2">
      <c r="B11360" s="25">
        <v>11130</v>
      </c>
      <c r="C11360" s="193"/>
      <c r="D11360" s="19">
        <v>0.15288669236230648</v>
      </c>
      <c r="E11360" s="19">
        <v>0.23528704744416384</v>
      </c>
      <c r="F11360" s="19"/>
      <c r="G11360" s="19"/>
      <c r="H11360" s="19">
        <v>0.1233677074135454</v>
      </c>
      <c r="I11360" s="19"/>
      <c r="J11360" s="19">
        <v>2.8967121229710353E-2</v>
      </c>
      <c r="K11360" s="19"/>
      <c r="L11360" s="19">
        <v>0.26566637369940949</v>
      </c>
      <c r="M11360" s="19"/>
      <c r="N11360" s="19">
        <v>0.89161109454481469</v>
      </c>
      <c r="O11360" s="19"/>
      <c r="P11360" s="50">
        <v>0.30097363338411653</v>
      </c>
      <c r="R11360" s="9" t="s">
        <v>0</v>
      </c>
    </row>
    <row r="11361" spans="2:18" x14ac:dyDescent="0.2">
      <c r="B11361" s="25">
        <v>11131</v>
      </c>
      <c r="C11361" s="193">
        <v>0.38473324375182261</v>
      </c>
      <c r="D11361" s="19"/>
      <c r="E11361" s="19">
        <v>0.71640792054954328</v>
      </c>
      <c r="F11361" s="19"/>
      <c r="G11361" s="19"/>
      <c r="H11361" s="19">
        <v>0.22027232345225251</v>
      </c>
      <c r="I11361" s="19">
        <v>0.50185361173429965</v>
      </c>
      <c r="J11361" s="19"/>
      <c r="K11361" s="19">
        <v>0.24151850029686994</v>
      </c>
      <c r="L11361" s="19"/>
      <c r="M11361" s="19">
        <v>0.19484445929638775</v>
      </c>
      <c r="N11361" s="19"/>
      <c r="O11361" s="19">
        <v>0.33801322393469002</v>
      </c>
      <c r="P11361" s="50"/>
      <c r="R11361" s="9" t="s">
        <v>0</v>
      </c>
    </row>
    <row r="11362" spans="2:18" x14ac:dyDescent="0.2">
      <c r="B11362" s="25">
        <v>11132</v>
      </c>
      <c r="C11362" s="193"/>
      <c r="D11362" s="19">
        <v>0.56425737142338228</v>
      </c>
      <c r="E11362" s="19"/>
      <c r="F11362" s="19">
        <v>0.57826289232280326</v>
      </c>
      <c r="G11362" s="19">
        <v>0.11471452399215315</v>
      </c>
      <c r="H11362" s="19"/>
      <c r="I11362" s="19">
        <v>0.59260897257499978</v>
      </c>
      <c r="J11362" s="19"/>
      <c r="K11362" s="19"/>
      <c r="L11362" s="19">
        <v>0.27128801040972139</v>
      </c>
      <c r="M11362" s="19">
        <v>0.14811799664353054</v>
      </c>
      <c r="N11362" s="19"/>
      <c r="O11362" s="19"/>
      <c r="P11362" s="50">
        <v>0.10392886076551816</v>
      </c>
      <c r="R11362" s="9" t="s">
        <v>0</v>
      </c>
    </row>
    <row r="11363" spans="2:18" x14ac:dyDescent="0.2">
      <c r="B11363" s="25">
        <v>11133</v>
      </c>
      <c r="C11363" s="193"/>
      <c r="D11363" s="19">
        <v>1.5590407908389253E-2</v>
      </c>
      <c r="E11363" s="19"/>
      <c r="F11363" s="19">
        <v>0.26168187712216828</v>
      </c>
      <c r="G11363" s="19"/>
      <c r="H11363" s="19">
        <v>0.171055149564733</v>
      </c>
      <c r="I11363" s="19"/>
      <c r="J11363" s="19">
        <v>0.82071783691479039</v>
      </c>
      <c r="K11363" s="19"/>
      <c r="L11363" s="19">
        <v>0.13857343400551328</v>
      </c>
      <c r="M11363" s="19">
        <v>0.18279907244084459</v>
      </c>
      <c r="N11363" s="19"/>
      <c r="O11363" s="19"/>
      <c r="P11363" s="50">
        <v>0.54706903962698572</v>
      </c>
      <c r="R11363" s="9" t="s">
        <v>0</v>
      </c>
    </row>
    <row r="11364" spans="2:18" x14ac:dyDescent="0.2">
      <c r="B11364" s="25">
        <v>11134</v>
      </c>
      <c r="C11364" s="193"/>
      <c r="D11364" s="19">
        <v>1.2757873231582815</v>
      </c>
      <c r="E11364" s="19"/>
      <c r="F11364" s="19">
        <v>0.24664043108569386</v>
      </c>
      <c r="G11364" s="19"/>
      <c r="H11364" s="19">
        <v>0.18602306120743639</v>
      </c>
      <c r="I11364" s="19"/>
      <c r="J11364" s="19">
        <v>0.50212479616538608</v>
      </c>
      <c r="K11364" s="19"/>
      <c r="L11364" s="19">
        <v>0.4923538403128217</v>
      </c>
      <c r="M11364" s="19">
        <v>0.73844661069298101</v>
      </c>
      <c r="N11364" s="19"/>
      <c r="O11364" s="19"/>
      <c r="P11364" s="50">
        <v>0.44753578012449668</v>
      </c>
      <c r="R11364" s="9" t="s">
        <v>0</v>
      </c>
    </row>
    <row r="11365" spans="2:18" x14ac:dyDescent="0.2">
      <c r="B11365" s="25">
        <v>11135</v>
      </c>
      <c r="C11365" s="193">
        <v>0.13644322132746164</v>
      </c>
      <c r="D11365" s="19"/>
      <c r="E11365" s="19"/>
      <c r="F11365" s="19">
        <v>8.3216110963783715E-2</v>
      </c>
      <c r="G11365" s="19"/>
      <c r="H11365" s="19">
        <v>0.37496715677054754</v>
      </c>
      <c r="I11365" s="19"/>
      <c r="J11365" s="19">
        <v>0.59319155848492933</v>
      </c>
      <c r="K11365" s="19"/>
      <c r="L11365" s="19">
        <v>5.8611479075166908E-2</v>
      </c>
      <c r="M11365" s="19">
        <v>0.77380309867625208</v>
      </c>
      <c r="N11365" s="19"/>
      <c r="O11365" s="19">
        <v>0.24100856586386765</v>
      </c>
      <c r="P11365" s="50"/>
      <c r="R11365" s="9" t="s">
        <v>0</v>
      </c>
    </row>
    <row r="11366" spans="2:18" x14ac:dyDescent="0.2">
      <c r="B11366" s="25">
        <v>11136</v>
      </c>
      <c r="C11366" s="193">
        <v>0.60274489955143651</v>
      </c>
      <c r="D11366" s="19"/>
      <c r="E11366" s="19">
        <v>0.81058901932293592</v>
      </c>
      <c r="F11366" s="19"/>
      <c r="G11366" s="19">
        <v>0.15309469712182411</v>
      </c>
      <c r="H11366" s="19"/>
      <c r="I11366" s="19">
        <v>0.10751928638891332</v>
      </c>
      <c r="J11366" s="19"/>
      <c r="K11366" s="19">
        <v>0.55185642588967299</v>
      </c>
      <c r="L11366" s="19"/>
      <c r="M11366" s="19">
        <v>0.50537144035278947</v>
      </c>
      <c r="N11366" s="19"/>
      <c r="O11366" s="19">
        <v>1.1068457860742338</v>
      </c>
      <c r="P11366" s="50"/>
      <c r="R11366" s="9" t="s">
        <v>0</v>
      </c>
    </row>
    <row r="11367" spans="2:18" x14ac:dyDescent="0.2">
      <c r="B11367" s="25">
        <v>11137</v>
      </c>
      <c r="C11367" s="193">
        <v>1.1748963842129403</v>
      </c>
      <c r="D11367" s="19"/>
      <c r="E11367" s="19">
        <v>0.32853362328848146</v>
      </c>
      <c r="F11367" s="19"/>
      <c r="G11367" s="19">
        <v>7.0304381815650338E-3</v>
      </c>
      <c r="H11367" s="19"/>
      <c r="I11367" s="19">
        <v>1.2351761153993019</v>
      </c>
      <c r="J11367" s="19"/>
      <c r="K11367" s="19">
        <v>0.14773017300129379</v>
      </c>
      <c r="L11367" s="19"/>
      <c r="M11367" s="19">
        <v>0.87053985612566587</v>
      </c>
      <c r="N11367" s="19"/>
      <c r="O11367" s="19">
        <v>1.1983796463290735</v>
      </c>
      <c r="P11367" s="50"/>
      <c r="R11367" s="9" t="s">
        <v>0</v>
      </c>
    </row>
    <row r="11368" spans="2:18" x14ac:dyDescent="0.2">
      <c r="B11368" s="25">
        <v>11138</v>
      </c>
      <c r="C11368" s="193">
        <v>1.8364885265125328</v>
      </c>
      <c r="D11368" s="19"/>
      <c r="E11368" s="19">
        <v>0.62110852371999592</v>
      </c>
      <c r="F11368" s="19"/>
      <c r="G11368" s="19">
        <v>1.1889150775010995</v>
      </c>
      <c r="H11368" s="19"/>
      <c r="I11368" s="19">
        <v>1.9140992861076558</v>
      </c>
      <c r="J11368" s="19"/>
      <c r="K11368" s="19">
        <v>2.3857454926210266</v>
      </c>
      <c r="L11368" s="19"/>
      <c r="M11368" s="19">
        <v>1.3570996736887215</v>
      </c>
      <c r="N11368" s="19"/>
      <c r="O11368" s="19">
        <v>2.2697479736407833</v>
      </c>
      <c r="P11368" s="50"/>
      <c r="R11368" s="9" t="s">
        <v>0</v>
      </c>
    </row>
    <row r="11369" spans="2:18" x14ac:dyDescent="0.2">
      <c r="B11369" s="25">
        <v>11139</v>
      </c>
      <c r="C11369" s="193">
        <v>0.34215842049165868</v>
      </c>
      <c r="D11369" s="19"/>
      <c r="E11369" s="19">
        <v>0.27526638261850617</v>
      </c>
      <c r="F11369" s="19"/>
      <c r="G11369" s="19">
        <v>0.84320877184890175</v>
      </c>
      <c r="H11369" s="19"/>
      <c r="I11369" s="19">
        <v>1.6513097182436158</v>
      </c>
      <c r="J11369" s="19"/>
      <c r="K11369" s="19">
        <v>0.30637495545152732</v>
      </c>
      <c r="L11369" s="19"/>
      <c r="M11369" s="19">
        <v>0.75330351174956767</v>
      </c>
      <c r="N11369" s="19"/>
      <c r="O11369" s="19">
        <v>0.93175809437391932</v>
      </c>
      <c r="P11369" s="50"/>
      <c r="R11369" s="9" t="s">
        <v>0</v>
      </c>
    </row>
    <row r="11370" spans="2:18" x14ac:dyDescent="0.2">
      <c r="B11370" s="25">
        <v>11140</v>
      </c>
      <c r="C11370" s="193">
        <v>0.70676075434193109</v>
      </c>
      <c r="D11370" s="19"/>
      <c r="E11370" s="19"/>
      <c r="F11370" s="19">
        <v>0.2308942903237875</v>
      </c>
      <c r="G11370" s="19">
        <v>0.75152623159182674</v>
      </c>
      <c r="H11370" s="19"/>
      <c r="I11370" s="19">
        <v>0.46138984255609922</v>
      </c>
      <c r="J11370" s="19"/>
      <c r="K11370" s="19">
        <v>0.33037401572099617</v>
      </c>
      <c r="L11370" s="19"/>
      <c r="M11370" s="19"/>
      <c r="N11370" s="19">
        <v>7.3959175478722244E-2</v>
      </c>
      <c r="O11370" s="19">
        <v>0.65185133190738243</v>
      </c>
      <c r="P11370" s="50"/>
      <c r="R11370" s="9" t="s">
        <v>0</v>
      </c>
    </row>
    <row r="11371" spans="2:18" x14ac:dyDescent="0.2">
      <c r="B11371" s="25">
        <v>11141</v>
      </c>
      <c r="C11371" s="193">
        <v>0.27708651826050273</v>
      </c>
      <c r="D11371" s="19"/>
      <c r="E11371" s="19">
        <v>1.4092486014146219</v>
      </c>
      <c r="F11371" s="19"/>
      <c r="G11371" s="19">
        <v>0.44375876254919555</v>
      </c>
      <c r="H11371" s="19"/>
      <c r="I11371" s="19">
        <v>0.19272225656971878</v>
      </c>
      <c r="J11371" s="19"/>
      <c r="K11371" s="19"/>
      <c r="L11371" s="19">
        <v>0.67028049420683566</v>
      </c>
      <c r="M11371" s="19">
        <v>9.4487935047926921E-2</v>
      </c>
      <c r="N11371" s="19"/>
      <c r="O11371" s="19">
        <v>0.44762099508070097</v>
      </c>
      <c r="P11371" s="50"/>
      <c r="R11371" s="9" t="s">
        <v>0</v>
      </c>
    </row>
    <row r="11372" spans="2:18" x14ac:dyDescent="0.2">
      <c r="B11372" s="25">
        <v>11142</v>
      </c>
      <c r="C11372" s="193">
        <v>0.87906799787981282</v>
      </c>
      <c r="D11372" s="19"/>
      <c r="E11372" s="19">
        <v>0.18407398194616123</v>
      </c>
      <c r="F11372" s="19"/>
      <c r="G11372" s="19"/>
      <c r="H11372" s="19">
        <v>0.32587306488432694</v>
      </c>
      <c r="I11372" s="19">
        <v>0.68528963488744132</v>
      </c>
      <c r="J11372" s="19"/>
      <c r="K11372" s="19">
        <v>0.55938166298650482</v>
      </c>
      <c r="L11372" s="19"/>
      <c r="M11372" s="19">
        <v>0.32989001261868817</v>
      </c>
      <c r="N11372" s="19"/>
      <c r="O11372" s="19">
        <v>0.72139794252704081</v>
      </c>
      <c r="P11372" s="50"/>
      <c r="R11372" s="9" t="s">
        <v>0</v>
      </c>
    </row>
    <row r="11373" spans="2:18" x14ac:dyDescent="0.2">
      <c r="B11373" s="25">
        <v>11143</v>
      </c>
      <c r="C11373" s="193"/>
      <c r="D11373" s="19">
        <v>5.6860782918588945E-3</v>
      </c>
      <c r="E11373" s="19"/>
      <c r="F11373" s="19">
        <v>1.2933113485342611</v>
      </c>
      <c r="G11373" s="19"/>
      <c r="H11373" s="19">
        <v>0.82160558647993165</v>
      </c>
      <c r="I11373" s="19"/>
      <c r="J11373" s="19">
        <v>0.39107554315506321</v>
      </c>
      <c r="K11373" s="19"/>
      <c r="L11373" s="19">
        <v>1.1204888542728839</v>
      </c>
      <c r="M11373" s="19"/>
      <c r="N11373" s="19">
        <v>1.0522948167535509</v>
      </c>
      <c r="O11373" s="19">
        <v>0.40900512728688093</v>
      </c>
      <c r="P11373" s="50"/>
      <c r="R11373" s="9" t="s">
        <v>0</v>
      </c>
    </row>
    <row r="11374" spans="2:18" x14ac:dyDescent="0.2">
      <c r="B11374" s="25">
        <v>11144</v>
      </c>
      <c r="C11374" s="193"/>
      <c r="D11374" s="19">
        <v>0.75494435245785529</v>
      </c>
      <c r="E11374" s="19"/>
      <c r="F11374" s="19">
        <v>0.52357671525618898</v>
      </c>
      <c r="G11374" s="19"/>
      <c r="H11374" s="19">
        <v>0.20562952527695183</v>
      </c>
      <c r="I11374" s="19"/>
      <c r="J11374" s="19">
        <v>1.3140863558498468</v>
      </c>
      <c r="K11374" s="19"/>
      <c r="L11374" s="19">
        <v>0.55862883167220601</v>
      </c>
      <c r="M11374" s="19"/>
      <c r="N11374" s="19">
        <v>0.26033078618630828</v>
      </c>
      <c r="O11374" s="19"/>
      <c r="P11374" s="50">
        <v>0.55949047088125592</v>
      </c>
      <c r="R11374" s="9" t="s">
        <v>0</v>
      </c>
    </row>
    <row r="11375" spans="2:18" x14ac:dyDescent="0.2">
      <c r="B11375" s="25">
        <v>11145</v>
      </c>
      <c r="C11375" s="193"/>
      <c r="D11375" s="19">
        <v>0.81266535313135002</v>
      </c>
      <c r="E11375" s="19"/>
      <c r="F11375" s="19">
        <v>0.42607433040544179</v>
      </c>
      <c r="G11375" s="19"/>
      <c r="H11375" s="19">
        <v>2.7483008812769001E-2</v>
      </c>
      <c r="I11375" s="19"/>
      <c r="J11375" s="19">
        <v>1.4651986985020831</v>
      </c>
      <c r="K11375" s="19"/>
      <c r="L11375" s="19">
        <v>7.7384645960236156E-2</v>
      </c>
      <c r="M11375" s="19"/>
      <c r="N11375" s="19">
        <v>0.51479766591605824</v>
      </c>
      <c r="O11375" s="19"/>
      <c r="P11375" s="50">
        <v>0.58847618198988461</v>
      </c>
      <c r="R11375" s="9" t="s">
        <v>0</v>
      </c>
    </row>
    <row r="11376" spans="2:18" x14ac:dyDescent="0.2">
      <c r="B11376" s="25">
        <v>11146</v>
      </c>
      <c r="C11376" s="193">
        <v>1.1057290927303924</v>
      </c>
      <c r="D11376" s="19"/>
      <c r="E11376" s="19">
        <v>0.40049441667074104</v>
      </c>
      <c r="F11376" s="19"/>
      <c r="G11376" s="19">
        <v>1.4990570456027383</v>
      </c>
      <c r="H11376" s="19"/>
      <c r="I11376" s="19">
        <v>0.50245782097372582</v>
      </c>
      <c r="J11376" s="19"/>
      <c r="K11376" s="19">
        <v>0.47635329087091494</v>
      </c>
      <c r="L11376" s="19"/>
      <c r="M11376" s="19">
        <v>0.5150672346272781</v>
      </c>
      <c r="N11376" s="19"/>
      <c r="O11376" s="19">
        <v>1.5215605641856773</v>
      </c>
      <c r="P11376" s="50"/>
      <c r="R11376" s="9" t="s">
        <v>0</v>
      </c>
    </row>
    <row r="11377" spans="2:18" x14ac:dyDescent="0.2">
      <c r="B11377" s="25">
        <v>11147</v>
      </c>
      <c r="C11377" s="193">
        <v>1.6604561775725146</v>
      </c>
      <c r="D11377" s="19"/>
      <c r="E11377" s="19">
        <v>1.0514374571774168</v>
      </c>
      <c r="F11377" s="19"/>
      <c r="G11377" s="19">
        <v>1.3707895297191646</v>
      </c>
      <c r="H11377" s="19"/>
      <c r="I11377" s="19">
        <v>1.5288667286329247</v>
      </c>
      <c r="J11377" s="19"/>
      <c r="K11377" s="19">
        <v>0.53270781696634339</v>
      </c>
      <c r="L11377" s="19"/>
      <c r="M11377" s="19">
        <v>0.96414173057456287</v>
      </c>
      <c r="N11377" s="19"/>
      <c r="O11377" s="19">
        <v>1.3673141363939405</v>
      </c>
      <c r="P11377" s="50"/>
      <c r="R11377" s="9" t="s">
        <v>0</v>
      </c>
    </row>
    <row r="11378" spans="2:18" x14ac:dyDescent="0.2">
      <c r="B11378" s="25">
        <v>11148</v>
      </c>
      <c r="C11378" s="193">
        <v>0.94138347353267793</v>
      </c>
      <c r="D11378" s="19"/>
      <c r="E11378" s="19">
        <v>1.3088255433074945</v>
      </c>
      <c r="F11378" s="19"/>
      <c r="G11378" s="19">
        <v>0.77485455687570326</v>
      </c>
      <c r="H11378" s="19"/>
      <c r="I11378" s="19">
        <v>0.66964985748977579</v>
      </c>
      <c r="J11378" s="19"/>
      <c r="K11378" s="19">
        <v>1.1091178520109022</v>
      </c>
      <c r="L11378" s="19"/>
      <c r="M11378" s="19">
        <v>1.5903406090887586</v>
      </c>
      <c r="N11378" s="19"/>
      <c r="O11378" s="19">
        <v>1.1468708894872697</v>
      </c>
      <c r="P11378" s="50"/>
      <c r="R11378" s="9" t="s">
        <v>0</v>
      </c>
    </row>
    <row r="11379" spans="2:18" x14ac:dyDescent="0.2">
      <c r="B11379" s="25">
        <v>11149</v>
      </c>
      <c r="C11379" s="193">
        <v>2.5656963059332814</v>
      </c>
      <c r="D11379" s="19"/>
      <c r="E11379" s="19">
        <v>1.5921764041434912</v>
      </c>
      <c r="F11379" s="19"/>
      <c r="G11379" s="19">
        <v>1.822673418554422</v>
      </c>
      <c r="H11379" s="19"/>
      <c r="I11379" s="19">
        <v>2.1217596840366366</v>
      </c>
      <c r="J11379" s="19"/>
      <c r="K11379" s="19">
        <v>2.2001737208368777</v>
      </c>
      <c r="L11379" s="19"/>
      <c r="M11379" s="19">
        <v>2.8519136759195161</v>
      </c>
      <c r="N11379" s="19"/>
      <c r="O11379" s="19">
        <v>2.2301913850107513</v>
      </c>
      <c r="P11379" s="50"/>
      <c r="R11379" s="9" t="s">
        <v>0</v>
      </c>
    </row>
    <row r="11380" spans="2:18" x14ac:dyDescent="0.2">
      <c r="B11380" s="25">
        <v>11150</v>
      </c>
      <c r="C11380" s="193">
        <v>0.51202942563238096</v>
      </c>
      <c r="D11380" s="19"/>
      <c r="E11380" s="19">
        <v>0.44133636285416478</v>
      </c>
      <c r="F11380" s="19"/>
      <c r="G11380" s="19">
        <v>0.85292410948929265</v>
      </c>
      <c r="H11380" s="19"/>
      <c r="I11380" s="19"/>
      <c r="J11380" s="19">
        <v>0.78294892984747899</v>
      </c>
      <c r="K11380" s="19"/>
      <c r="L11380" s="19">
        <v>0.39574057439449645</v>
      </c>
      <c r="M11380" s="19">
        <v>0.39998858936224374</v>
      </c>
      <c r="N11380" s="19"/>
      <c r="O11380" s="19"/>
      <c r="P11380" s="50">
        <v>0.12856802208713092</v>
      </c>
      <c r="R11380" s="9" t="s">
        <v>0</v>
      </c>
    </row>
    <row r="11381" spans="2:18" x14ac:dyDescent="0.2">
      <c r="B11381" s="25">
        <v>11151</v>
      </c>
      <c r="C11381" s="193"/>
      <c r="D11381" s="19">
        <v>0.91736964507854502</v>
      </c>
      <c r="E11381" s="19"/>
      <c r="F11381" s="19">
        <v>0.36855909660917446</v>
      </c>
      <c r="G11381" s="19"/>
      <c r="H11381" s="19">
        <v>1.5015736990231907</v>
      </c>
      <c r="I11381" s="19"/>
      <c r="J11381" s="19">
        <v>2.2582266427876743</v>
      </c>
      <c r="K11381" s="19"/>
      <c r="L11381" s="19">
        <v>0.95232120671905951</v>
      </c>
      <c r="M11381" s="19"/>
      <c r="N11381" s="19">
        <v>0.82951292175050462</v>
      </c>
      <c r="O11381" s="19"/>
      <c r="P11381" s="50">
        <v>0.37726996603142726</v>
      </c>
      <c r="R11381" s="9" t="s">
        <v>0</v>
      </c>
    </row>
    <row r="11382" spans="2:18" x14ac:dyDescent="0.2">
      <c r="B11382" s="25">
        <v>11152</v>
      </c>
      <c r="C11382" s="193"/>
      <c r="D11382" s="19">
        <v>1.2700317490513848</v>
      </c>
      <c r="E11382" s="19"/>
      <c r="F11382" s="19">
        <v>0.76902804907170341</v>
      </c>
      <c r="G11382" s="19"/>
      <c r="H11382" s="19">
        <v>0.17880825418599658</v>
      </c>
      <c r="I11382" s="19">
        <v>4.5459179696760964E-2</v>
      </c>
      <c r="J11382" s="19"/>
      <c r="K11382" s="19"/>
      <c r="L11382" s="19">
        <v>0.93103932002543999</v>
      </c>
      <c r="M11382" s="19">
        <v>4.7144593002808509E-2</v>
      </c>
      <c r="N11382" s="19"/>
      <c r="O11382" s="19"/>
      <c r="P11382" s="50">
        <v>0.95195835515700222</v>
      </c>
      <c r="R11382" s="9" t="s">
        <v>0</v>
      </c>
    </row>
    <row r="11383" spans="2:18" x14ac:dyDescent="0.2">
      <c r="B11383" s="25">
        <v>11153</v>
      </c>
      <c r="C11383" s="193">
        <v>1.2132772963714789</v>
      </c>
      <c r="D11383" s="19"/>
      <c r="E11383" s="19">
        <v>1.5457946013485282</v>
      </c>
      <c r="F11383" s="19"/>
      <c r="G11383" s="19">
        <v>0.49133700462759056</v>
      </c>
      <c r="H11383" s="19"/>
      <c r="I11383" s="19">
        <v>0.97664126191719547</v>
      </c>
      <c r="J11383" s="19"/>
      <c r="K11383" s="19">
        <v>1.1077312204107805</v>
      </c>
      <c r="L11383" s="19"/>
      <c r="M11383" s="19">
        <v>0.38164602272192405</v>
      </c>
      <c r="N11383" s="19"/>
      <c r="O11383" s="19">
        <v>0.66894861195132771</v>
      </c>
      <c r="P11383" s="50"/>
      <c r="R11383" s="9" t="s">
        <v>0</v>
      </c>
    </row>
    <row r="11384" spans="2:18" x14ac:dyDescent="0.2">
      <c r="B11384" s="25">
        <v>11154</v>
      </c>
      <c r="C11384" s="193"/>
      <c r="D11384" s="19">
        <v>1.2944246491664477</v>
      </c>
      <c r="E11384" s="19"/>
      <c r="F11384" s="19">
        <v>1.2609465388105761</v>
      </c>
      <c r="G11384" s="19"/>
      <c r="H11384" s="19">
        <v>2.1098674668226596</v>
      </c>
      <c r="I11384" s="19"/>
      <c r="J11384" s="19">
        <v>0.12854562011710322</v>
      </c>
      <c r="K11384" s="19"/>
      <c r="L11384" s="19">
        <v>2.2863465496150899</v>
      </c>
      <c r="M11384" s="19"/>
      <c r="N11384" s="19">
        <v>2.9795074072131955</v>
      </c>
      <c r="O11384" s="19"/>
      <c r="P11384" s="50">
        <v>1.6154749448181314</v>
      </c>
      <c r="R11384" s="9" t="s">
        <v>0</v>
      </c>
    </row>
    <row r="11385" spans="2:18" x14ac:dyDescent="0.2">
      <c r="B11385" s="25">
        <v>11155</v>
      </c>
      <c r="C11385" s="193"/>
      <c r="D11385" s="19">
        <v>0.2659233364626078</v>
      </c>
      <c r="E11385" s="19"/>
      <c r="F11385" s="19">
        <v>1.4347925787579698</v>
      </c>
      <c r="G11385" s="19"/>
      <c r="H11385" s="19">
        <v>1.4493945885374138</v>
      </c>
      <c r="I11385" s="19"/>
      <c r="J11385" s="19">
        <v>1.7093319383649976</v>
      </c>
      <c r="K11385" s="19"/>
      <c r="L11385" s="19">
        <v>1.0671362818408221</v>
      </c>
      <c r="M11385" s="19"/>
      <c r="N11385" s="19">
        <v>1.7623884786955613</v>
      </c>
      <c r="O11385" s="19"/>
      <c r="P11385" s="50">
        <v>0.38977698511386166</v>
      </c>
      <c r="R11385" s="9" t="s">
        <v>0</v>
      </c>
    </row>
    <row r="11386" spans="2:18" x14ac:dyDescent="0.2">
      <c r="B11386" s="25">
        <v>11156</v>
      </c>
      <c r="C11386" s="193"/>
      <c r="D11386" s="19">
        <v>0.13608401637627737</v>
      </c>
      <c r="E11386" s="19">
        <v>0.30425866649347189</v>
      </c>
      <c r="F11386" s="19"/>
      <c r="G11386" s="19"/>
      <c r="H11386" s="19">
        <v>0.20755165018843943</v>
      </c>
      <c r="I11386" s="19"/>
      <c r="J11386" s="19">
        <v>0.1793408684405452</v>
      </c>
      <c r="K11386" s="19"/>
      <c r="L11386" s="19">
        <v>0.56544988550846564</v>
      </c>
      <c r="M11386" s="19">
        <v>0.17072593064535152</v>
      </c>
      <c r="N11386" s="19"/>
      <c r="O11386" s="19">
        <v>0.42736518321564565</v>
      </c>
      <c r="P11386" s="50"/>
      <c r="R11386" s="9" t="s">
        <v>0</v>
      </c>
    </row>
    <row r="11387" spans="2:18" x14ac:dyDescent="0.2">
      <c r="B11387" s="25">
        <v>11157</v>
      </c>
      <c r="C11387" s="193"/>
      <c r="D11387" s="19">
        <v>1.5360218296642492</v>
      </c>
      <c r="E11387" s="19"/>
      <c r="F11387" s="19">
        <v>2.5747470989100053E-2</v>
      </c>
      <c r="G11387" s="19"/>
      <c r="H11387" s="19">
        <v>0.45866946630819261</v>
      </c>
      <c r="I11387" s="19"/>
      <c r="J11387" s="19">
        <v>0.15904795731811469</v>
      </c>
      <c r="K11387" s="19"/>
      <c r="L11387" s="19">
        <v>1.4196246999662019</v>
      </c>
      <c r="M11387" s="19"/>
      <c r="N11387" s="19">
        <v>1.1226072136412122</v>
      </c>
      <c r="O11387" s="19"/>
      <c r="P11387" s="50">
        <v>0.90844367422426686</v>
      </c>
      <c r="R11387" s="9" t="s">
        <v>0</v>
      </c>
    </row>
    <row r="11388" spans="2:18" x14ac:dyDescent="0.2">
      <c r="B11388" s="25">
        <v>11158</v>
      </c>
      <c r="C11388" s="193"/>
      <c r="D11388" s="19">
        <v>0.14925100963725843</v>
      </c>
      <c r="E11388" s="19">
        <v>0.49410451750723949</v>
      </c>
      <c r="F11388" s="19"/>
      <c r="G11388" s="19">
        <v>0.64095221508341749</v>
      </c>
      <c r="H11388" s="19"/>
      <c r="I11388" s="19"/>
      <c r="J11388" s="19">
        <v>0.41002416220486348</v>
      </c>
      <c r="K11388" s="19"/>
      <c r="L11388" s="19">
        <v>0.14055167177401096</v>
      </c>
      <c r="M11388" s="19">
        <v>0.21900731686778543</v>
      </c>
      <c r="N11388" s="19"/>
      <c r="O11388" s="19"/>
      <c r="P11388" s="50">
        <v>0.63493119236333928</v>
      </c>
      <c r="R11388" s="9" t="s">
        <v>0</v>
      </c>
    </row>
    <row r="11389" spans="2:18" x14ac:dyDescent="0.2">
      <c r="B11389" s="25">
        <v>11159</v>
      </c>
      <c r="C11389" s="193"/>
      <c r="D11389" s="19">
        <v>1.7560942479647681</v>
      </c>
      <c r="E11389" s="19"/>
      <c r="F11389" s="19">
        <v>1.0407856966819327</v>
      </c>
      <c r="G11389" s="19"/>
      <c r="H11389" s="19">
        <v>1.6874380775688551</v>
      </c>
      <c r="I11389" s="19"/>
      <c r="J11389" s="19">
        <v>0.93321891769291687</v>
      </c>
      <c r="K11389" s="19"/>
      <c r="L11389" s="19">
        <v>1.1146526131152337</v>
      </c>
      <c r="M11389" s="19"/>
      <c r="N11389" s="19">
        <v>1.8162564028107746</v>
      </c>
      <c r="O11389" s="19"/>
      <c r="P11389" s="50">
        <v>1.6728936881550411</v>
      </c>
      <c r="R11389" s="9" t="s">
        <v>0</v>
      </c>
    </row>
    <row r="11390" spans="2:18" x14ac:dyDescent="0.2">
      <c r="B11390" s="25">
        <v>11160</v>
      </c>
      <c r="C11390" s="193">
        <v>1.087253796171892</v>
      </c>
      <c r="D11390" s="19"/>
      <c r="E11390" s="19">
        <v>1.4860618531779586</v>
      </c>
      <c r="F11390" s="19"/>
      <c r="G11390" s="19">
        <v>0.55361058823944231</v>
      </c>
      <c r="H11390" s="19"/>
      <c r="I11390" s="19">
        <v>1.2144905696883126</v>
      </c>
      <c r="J11390" s="19"/>
      <c r="K11390" s="19">
        <v>1.0295171242877488</v>
      </c>
      <c r="L11390" s="19"/>
      <c r="M11390" s="19">
        <v>0.82863847379373945</v>
      </c>
      <c r="N11390" s="19"/>
      <c r="O11390" s="19">
        <v>0.5630537689083801</v>
      </c>
      <c r="P11390" s="50"/>
      <c r="R11390" s="9" t="s">
        <v>0</v>
      </c>
    </row>
    <row r="11391" spans="2:18" x14ac:dyDescent="0.2">
      <c r="B11391" s="25">
        <v>11161</v>
      </c>
      <c r="C11391" s="193">
        <v>0.57476918852591319</v>
      </c>
      <c r="D11391" s="19"/>
      <c r="E11391" s="19">
        <v>0.78146713373739507</v>
      </c>
      <c r="F11391" s="19"/>
      <c r="G11391" s="19">
        <v>0.95248426208526615</v>
      </c>
      <c r="H11391" s="19"/>
      <c r="I11391" s="19">
        <v>1.5750641822943996</v>
      </c>
      <c r="J11391" s="19"/>
      <c r="K11391" s="19">
        <v>0.9866318424578232</v>
      </c>
      <c r="L11391" s="19"/>
      <c r="M11391" s="19">
        <v>1.4357331037700902</v>
      </c>
      <c r="N11391" s="19"/>
      <c r="O11391" s="19">
        <v>1.5634863347107977</v>
      </c>
      <c r="P11391" s="50"/>
      <c r="R11391" s="9" t="s">
        <v>0</v>
      </c>
    </row>
    <row r="11392" spans="2:18" x14ac:dyDescent="0.2">
      <c r="B11392" s="25">
        <v>11162</v>
      </c>
      <c r="C11392" s="193"/>
      <c r="D11392" s="19">
        <v>1.4097280323023589</v>
      </c>
      <c r="E11392" s="19"/>
      <c r="F11392" s="19">
        <v>1.4523801743114368</v>
      </c>
      <c r="G11392" s="19"/>
      <c r="H11392" s="19">
        <v>1.6445965137467111</v>
      </c>
      <c r="I11392" s="19"/>
      <c r="J11392" s="19">
        <v>1.8148854501055058</v>
      </c>
      <c r="K11392" s="19"/>
      <c r="L11392" s="19">
        <v>1.0696522844711194</v>
      </c>
      <c r="M11392" s="19"/>
      <c r="N11392" s="19">
        <v>1.2513271130830461</v>
      </c>
      <c r="O11392" s="19"/>
      <c r="P11392" s="50">
        <v>1.4833774046775836</v>
      </c>
      <c r="R11392" s="9" t="s">
        <v>0</v>
      </c>
    </row>
    <row r="11393" spans="2:18" x14ac:dyDescent="0.2">
      <c r="B11393" s="25">
        <v>11163</v>
      </c>
      <c r="C11393" s="193"/>
      <c r="D11393" s="19">
        <v>0.67670480507394848</v>
      </c>
      <c r="E11393" s="19"/>
      <c r="F11393" s="19">
        <v>0.18246414149018544</v>
      </c>
      <c r="G11393" s="19">
        <v>0.87786378512787555</v>
      </c>
      <c r="H11393" s="19"/>
      <c r="I11393" s="19"/>
      <c r="J11393" s="19">
        <v>0.86484227919409185</v>
      </c>
      <c r="K11393" s="19">
        <v>8.9423842000787332E-2</v>
      </c>
      <c r="L11393" s="19"/>
      <c r="M11393" s="19">
        <v>0.60318941130487025</v>
      </c>
      <c r="N11393" s="19"/>
      <c r="O11393" s="19"/>
      <c r="P11393" s="50">
        <v>0.39735651692206436</v>
      </c>
      <c r="R11393" s="9" t="s">
        <v>0</v>
      </c>
    </row>
    <row r="11394" spans="2:18" x14ac:dyDescent="0.2">
      <c r="B11394" s="25">
        <v>11164</v>
      </c>
      <c r="C11394" s="193"/>
      <c r="D11394" s="19">
        <v>1.1342906970726598</v>
      </c>
      <c r="E11394" s="19"/>
      <c r="F11394" s="19">
        <v>0.28246012039899859</v>
      </c>
      <c r="G11394" s="19"/>
      <c r="H11394" s="19">
        <v>1.1057131030525009</v>
      </c>
      <c r="I11394" s="19"/>
      <c r="J11394" s="19">
        <v>0.70362038153626527</v>
      </c>
      <c r="K11394" s="19">
        <v>0.10600085707991402</v>
      </c>
      <c r="L11394" s="19"/>
      <c r="M11394" s="19"/>
      <c r="N11394" s="19">
        <v>0.81204092189794108</v>
      </c>
      <c r="O11394" s="19">
        <v>0.21063842422041038</v>
      </c>
      <c r="P11394" s="50"/>
      <c r="R11394" s="9" t="s">
        <v>0</v>
      </c>
    </row>
    <row r="11395" spans="2:18" x14ac:dyDescent="0.2">
      <c r="B11395" s="25">
        <v>11165</v>
      </c>
      <c r="C11395" s="193"/>
      <c r="D11395" s="19">
        <v>1.4719847383424338</v>
      </c>
      <c r="E11395" s="19"/>
      <c r="F11395" s="19">
        <v>1.4192658229471153</v>
      </c>
      <c r="G11395" s="19"/>
      <c r="H11395" s="19">
        <v>0.45926490134472769</v>
      </c>
      <c r="I11395" s="19"/>
      <c r="J11395" s="19">
        <v>0.83624194090479687</v>
      </c>
      <c r="K11395" s="19"/>
      <c r="L11395" s="19">
        <v>0.45815942680856014</v>
      </c>
      <c r="M11395" s="19"/>
      <c r="N11395" s="19">
        <v>0.28500316197971653</v>
      </c>
      <c r="O11395" s="19"/>
      <c r="P11395" s="50">
        <v>0.34864638750310395</v>
      </c>
      <c r="R11395" s="9" t="s">
        <v>0</v>
      </c>
    </row>
    <row r="11396" spans="2:18" x14ac:dyDescent="0.2">
      <c r="B11396" s="25">
        <v>11166</v>
      </c>
      <c r="C11396" s="193"/>
      <c r="D11396" s="19">
        <v>0.35441843587152394</v>
      </c>
      <c r="E11396" s="19">
        <v>0.53638348911336453</v>
      </c>
      <c r="F11396" s="19"/>
      <c r="G11396" s="19">
        <v>0.39307154973825964</v>
      </c>
      <c r="H11396" s="19"/>
      <c r="I11396" s="19">
        <v>0.85862281757203129</v>
      </c>
      <c r="J11396" s="19"/>
      <c r="K11396" s="19"/>
      <c r="L11396" s="19">
        <v>0.6220538749041139</v>
      </c>
      <c r="M11396" s="19"/>
      <c r="N11396" s="19">
        <v>0.11561607942508889</v>
      </c>
      <c r="O11396" s="19"/>
      <c r="P11396" s="50">
        <v>0.91944884009410632</v>
      </c>
      <c r="R11396" s="9" t="s">
        <v>0</v>
      </c>
    </row>
    <row r="11397" spans="2:18" x14ac:dyDescent="0.2">
      <c r="B11397" s="25">
        <v>11167</v>
      </c>
      <c r="C11397" s="193">
        <v>0.30650615142595133</v>
      </c>
      <c r="D11397" s="19"/>
      <c r="E11397" s="19">
        <v>0.78652100628980892</v>
      </c>
      <c r="F11397" s="19"/>
      <c r="G11397" s="19">
        <v>0.38689084634276616</v>
      </c>
      <c r="H11397" s="19"/>
      <c r="I11397" s="19">
        <v>0.89146040676787663</v>
      </c>
      <c r="J11397" s="19"/>
      <c r="K11397" s="19">
        <v>0.30694321098890831</v>
      </c>
      <c r="L11397" s="19"/>
      <c r="M11397" s="19">
        <v>1.3221434738841298</v>
      </c>
      <c r="N11397" s="19"/>
      <c r="O11397" s="19">
        <v>0.78003199415722146</v>
      </c>
      <c r="P11397" s="50"/>
      <c r="R11397" s="9" t="s">
        <v>0</v>
      </c>
    </row>
    <row r="11398" spans="2:18" x14ac:dyDescent="0.2">
      <c r="B11398" s="25">
        <v>11168</v>
      </c>
      <c r="C11398" s="193"/>
      <c r="D11398" s="19">
        <v>0.28704262970793359</v>
      </c>
      <c r="E11398" s="19">
        <v>0.33939134397569876</v>
      </c>
      <c r="F11398" s="19"/>
      <c r="G11398" s="19"/>
      <c r="H11398" s="19">
        <v>8.0868004095745877E-2</v>
      </c>
      <c r="I11398" s="19">
        <v>1.4757831138448465</v>
      </c>
      <c r="J11398" s="19"/>
      <c r="K11398" s="19">
        <v>0.70877454041081878</v>
      </c>
      <c r="L11398" s="19"/>
      <c r="M11398" s="19">
        <v>0.92804859195628631</v>
      </c>
      <c r="N11398" s="19"/>
      <c r="O11398" s="19"/>
      <c r="P11398" s="50">
        <v>2.1008617083385504E-2</v>
      </c>
      <c r="R11398" s="9" t="s">
        <v>0</v>
      </c>
    </row>
    <row r="11399" spans="2:18" x14ac:dyDescent="0.2">
      <c r="B11399" s="25">
        <v>11169</v>
      </c>
      <c r="C11399" s="193"/>
      <c r="D11399" s="19">
        <v>0.41637913855108194</v>
      </c>
      <c r="E11399" s="19"/>
      <c r="F11399" s="19">
        <v>0.57973880515008702</v>
      </c>
      <c r="G11399" s="19"/>
      <c r="H11399" s="19">
        <v>0.22778977538391915</v>
      </c>
      <c r="I11399" s="19"/>
      <c r="J11399" s="19">
        <v>1.2208657206948925</v>
      </c>
      <c r="K11399" s="19"/>
      <c r="L11399" s="19">
        <v>1.1325922471700138</v>
      </c>
      <c r="M11399" s="19"/>
      <c r="N11399" s="19">
        <v>0.36282175539685974</v>
      </c>
      <c r="O11399" s="19"/>
      <c r="P11399" s="50">
        <v>0.36064059470332399</v>
      </c>
      <c r="R11399" s="9" t="s">
        <v>0</v>
      </c>
    </row>
    <row r="11400" spans="2:18" x14ac:dyDescent="0.2">
      <c r="B11400" s="25">
        <v>11170</v>
      </c>
      <c r="C11400" s="193"/>
      <c r="D11400" s="19">
        <v>0.39443804133760624</v>
      </c>
      <c r="E11400" s="19">
        <v>8.5284330280520904E-2</v>
      </c>
      <c r="F11400" s="19"/>
      <c r="G11400" s="19"/>
      <c r="H11400" s="19">
        <v>2.9666868974974878E-4</v>
      </c>
      <c r="I11400" s="19"/>
      <c r="J11400" s="19">
        <v>0.22805257645621629</v>
      </c>
      <c r="K11400" s="19">
        <v>0.219360950662497</v>
      </c>
      <c r="L11400" s="19"/>
      <c r="M11400" s="19">
        <v>0.68599428579307964</v>
      </c>
      <c r="N11400" s="19"/>
      <c r="O11400" s="19">
        <v>0.38506296865937822</v>
      </c>
      <c r="P11400" s="50"/>
      <c r="R11400" s="9" t="s">
        <v>0</v>
      </c>
    </row>
    <row r="11401" spans="2:18" x14ac:dyDescent="0.2">
      <c r="B11401" s="25">
        <v>11171</v>
      </c>
      <c r="C11401" s="193">
        <v>0.28106747547743466</v>
      </c>
      <c r="D11401" s="19"/>
      <c r="E11401" s="19">
        <v>1.2436658646932117</v>
      </c>
      <c r="F11401" s="19"/>
      <c r="G11401" s="19">
        <v>0.61684130714148111</v>
      </c>
      <c r="H11401" s="19"/>
      <c r="I11401" s="19">
        <v>0.24029984153359044</v>
      </c>
      <c r="J11401" s="19"/>
      <c r="K11401" s="19">
        <v>0.28434401610384846</v>
      </c>
      <c r="L11401" s="19"/>
      <c r="M11401" s="19">
        <v>0.76803684128701266</v>
      </c>
      <c r="N11401" s="19"/>
      <c r="O11401" s="19">
        <v>0.72470843700374288</v>
      </c>
      <c r="P11401" s="50"/>
      <c r="R11401" s="9" t="s">
        <v>0</v>
      </c>
    </row>
    <row r="11402" spans="2:18" x14ac:dyDescent="0.2">
      <c r="B11402" s="25">
        <v>11172</v>
      </c>
      <c r="C11402" s="193"/>
      <c r="D11402" s="19">
        <v>0.21542668353344474</v>
      </c>
      <c r="E11402" s="19">
        <v>1.8079885656440895</v>
      </c>
      <c r="F11402" s="19"/>
      <c r="G11402" s="19">
        <v>0.40280130877621867</v>
      </c>
      <c r="H11402" s="19"/>
      <c r="I11402" s="19">
        <v>0.34291246682988441</v>
      </c>
      <c r="J11402" s="19"/>
      <c r="K11402" s="19">
        <v>1.4796893855023503</v>
      </c>
      <c r="L11402" s="19"/>
      <c r="M11402" s="19">
        <v>1.2560109623975648</v>
      </c>
      <c r="N11402" s="19"/>
      <c r="O11402" s="19">
        <v>0.70878416987340831</v>
      </c>
      <c r="P11402" s="50"/>
      <c r="R11402" s="9" t="s">
        <v>0</v>
      </c>
    </row>
    <row r="11403" spans="2:18" x14ac:dyDescent="0.2">
      <c r="B11403" s="25">
        <v>11173</v>
      </c>
      <c r="C11403" s="193"/>
      <c r="D11403" s="19">
        <v>0.79933644971969764</v>
      </c>
      <c r="E11403" s="19"/>
      <c r="F11403" s="19">
        <v>1.0625833146843067</v>
      </c>
      <c r="G11403" s="19">
        <v>0.70461459792834902</v>
      </c>
      <c r="H11403" s="19"/>
      <c r="I11403" s="19"/>
      <c r="J11403" s="19">
        <v>3.2311784177328967E-2</v>
      </c>
      <c r="K11403" s="19"/>
      <c r="L11403" s="19">
        <v>1.1650365849686679</v>
      </c>
      <c r="M11403" s="19">
        <v>8.9360777495975902E-2</v>
      </c>
      <c r="N11403" s="19"/>
      <c r="O11403" s="19"/>
      <c r="P11403" s="50">
        <v>0.55698103278486499</v>
      </c>
      <c r="R11403" s="9" t="s">
        <v>0</v>
      </c>
    </row>
    <row r="11404" spans="2:18" x14ac:dyDescent="0.2">
      <c r="B11404" s="25">
        <v>11174</v>
      </c>
      <c r="C11404" s="193">
        <v>0.36146010896851544</v>
      </c>
      <c r="D11404" s="19"/>
      <c r="E11404" s="19">
        <v>0.23248724977662893</v>
      </c>
      <c r="F11404" s="19"/>
      <c r="G11404" s="19"/>
      <c r="H11404" s="19">
        <v>0.23052426376396606</v>
      </c>
      <c r="I11404" s="19">
        <v>0.27679121962337805</v>
      </c>
      <c r="J11404" s="19"/>
      <c r="K11404" s="19">
        <v>0.18095914480706357</v>
      </c>
      <c r="L11404" s="19"/>
      <c r="M11404" s="19"/>
      <c r="N11404" s="19">
        <v>0.11912875306809277</v>
      </c>
      <c r="O11404" s="19">
        <v>0.50936413566818473</v>
      </c>
      <c r="P11404" s="50"/>
      <c r="R11404" s="9" t="s">
        <v>0</v>
      </c>
    </row>
    <row r="11405" spans="2:18" x14ac:dyDescent="0.2">
      <c r="B11405" s="25">
        <v>11175</v>
      </c>
      <c r="C11405" s="193">
        <v>2.9119490462685529</v>
      </c>
      <c r="D11405" s="19"/>
      <c r="E11405" s="19">
        <v>0.63656247598487525</v>
      </c>
      <c r="F11405" s="19"/>
      <c r="G11405" s="19">
        <v>1.6816436236321142</v>
      </c>
      <c r="H11405" s="19"/>
      <c r="I11405" s="19">
        <v>1.5529306945089985</v>
      </c>
      <c r="J11405" s="19"/>
      <c r="K11405" s="19">
        <v>1.0851969323379591</v>
      </c>
      <c r="L11405" s="19"/>
      <c r="M11405" s="19">
        <v>1.078325577557312</v>
      </c>
      <c r="N11405" s="19"/>
      <c r="O11405" s="19">
        <v>1.7914509997258481</v>
      </c>
      <c r="P11405" s="50"/>
      <c r="R11405" s="9" t="s">
        <v>0</v>
      </c>
    </row>
    <row r="11406" spans="2:18" x14ac:dyDescent="0.2">
      <c r="B11406" s="25">
        <v>11176</v>
      </c>
      <c r="C11406" s="193"/>
      <c r="D11406" s="19">
        <v>2.8459652506384763</v>
      </c>
      <c r="E11406" s="19"/>
      <c r="F11406" s="19">
        <v>1.291347709558758</v>
      </c>
      <c r="G11406" s="19"/>
      <c r="H11406" s="19">
        <v>2.3011447124197737</v>
      </c>
      <c r="I11406" s="19"/>
      <c r="J11406" s="19">
        <v>1.8489666662282396</v>
      </c>
      <c r="K11406" s="19"/>
      <c r="L11406" s="19">
        <v>2.2922719408550649</v>
      </c>
      <c r="M11406" s="19"/>
      <c r="N11406" s="19">
        <v>2.4739758744623419</v>
      </c>
      <c r="O11406" s="19"/>
      <c r="P11406" s="50">
        <v>2.8286144635030004</v>
      </c>
      <c r="R11406" s="9" t="s">
        <v>0</v>
      </c>
    </row>
    <row r="11407" spans="2:18" x14ac:dyDescent="0.2">
      <c r="B11407" s="25">
        <v>11177</v>
      </c>
      <c r="C11407" s="193"/>
      <c r="D11407" s="19">
        <v>1.4371829406415459</v>
      </c>
      <c r="E11407" s="19"/>
      <c r="F11407" s="19">
        <v>0.56059444291614757</v>
      </c>
      <c r="G11407" s="19"/>
      <c r="H11407" s="19">
        <v>1.1751918182767522</v>
      </c>
      <c r="I11407" s="19"/>
      <c r="J11407" s="19">
        <v>0.78040824457084401</v>
      </c>
      <c r="K11407" s="19"/>
      <c r="L11407" s="19">
        <v>0.98414238916310381</v>
      </c>
      <c r="M11407" s="19"/>
      <c r="N11407" s="19">
        <v>1.118767437770831</v>
      </c>
      <c r="O11407" s="19"/>
      <c r="P11407" s="50">
        <v>1.086573676070107</v>
      </c>
      <c r="R11407" s="9" t="s">
        <v>0</v>
      </c>
    </row>
    <row r="11408" spans="2:18" x14ac:dyDescent="0.2">
      <c r="B11408" s="25">
        <v>11178</v>
      </c>
      <c r="C11408" s="193"/>
      <c r="D11408" s="19">
        <v>0.15227854431693255</v>
      </c>
      <c r="E11408" s="19"/>
      <c r="F11408" s="19">
        <v>4.6423616814789126E-2</v>
      </c>
      <c r="G11408" s="19"/>
      <c r="H11408" s="19">
        <v>0.11935300092642713</v>
      </c>
      <c r="I11408" s="19">
        <v>0.14607581660365485</v>
      </c>
      <c r="J11408" s="19"/>
      <c r="K11408" s="19"/>
      <c r="L11408" s="19">
        <v>0.73625735717493201</v>
      </c>
      <c r="M11408" s="19"/>
      <c r="N11408" s="19">
        <v>0.93548781628806388</v>
      </c>
      <c r="O11408" s="19"/>
      <c r="P11408" s="50">
        <v>0.38649326409867363</v>
      </c>
      <c r="R11408" s="9" t="s">
        <v>0</v>
      </c>
    </row>
    <row r="11409" spans="2:18" x14ac:dyDescent="0.2">
      <c r="B11409" s="25">
        <v>11179</v>
      </c>
      <c r="C11409" s="193"/>
      <c r="D11409" s="19">
        <v>0.7661114028568321</v>
      </c>
      <c r="E11409" s="19"/>
      <c r="F11409" s="19">
        <v>0.81665612175644176</v>
      </c>
      <c r="G11409" s="19"/>
      <c r="H11409" s="19">
        <v>0.63847668450879391</v>
      </c>
      <c r="I11409" s="19"/>
      <c r="J11409" s="19">
        <v>1.4873520510655607</v>
      </c>
      <c r="K11409" s="19"/>
      <c r="L11409" s="19">
        <v>0.8361160497102037</v>
      </c>
      <c r="M11409" s="19"/>
      <c r="N11409" s="19">
        <v>0.68915593809863251</v>
      </c>
      <c r="O11409" s="19"/>
      <c r="P11409" s="50">
        <v>0.30177672349979373</v>
      </c>
      <c r="R11409" s="9" t="s">
        <v>0</v>
      </c>
    </row>
    <row r="11410" spans="2:18" x14ac:dyDescent="0.2">
      <c r="B11410" s="25">
        <v>11180</v>
      </c>
      <c r="C11410" s="193">
        <v>1.6445876066585037</v>
      </c>
      <c r="D11410" s="19"/>
      <c r="E11410" s="19">
        <v>2.4466624282214813E-2</v>
      </c>
      <c r="F11410" s="19"/>
      <c r="G11410" s="19">
        <v>0.64555806294397799</v>
      </c>
      <c r="H11410" s="19"/>
      <c r="I11410" s="19">
        <v>1.3066685499558377</v>
      </c>
      <c r="J11410" s="19"/>
      <c r="K11410" s="19">
        <v>1.0799973631640538</v>
      </c>
      <c r="L11410" s="19"/>
      <c r="M11410" s="19">
        <v>0.86707543768071993</v>
      </c>
      <c r="N11410" s="19"/>
      <c r="O11410" s="19">
        <v>0.48907473465049706</v>
      </c>
      <c r="P11410" s="50"/>
      <c r="R11410" s="9" t="s">
        <v>0</v>
      </c>
    </row>
    <row r="11411" spans="2:18" x14ac:dyDescent="0.2">
      <c r="B11411" s="25">
        <v>11181</v>
      </c>
      <c r="C11411" s="193"/>
      <c r="D11411" s="19">
        <v>0.98021938929156971</v>
      </c>
      <c r="E11411" s="19"/>
      <c r="F11411" s="19">
        <v>1.7768032246021168</v>
      </c>
      <c r="G11411" s="19"/>
      <c r="H11411" s="19">
        <v>1.6499821826917405</v>
      </c>
      <c r="I11411" s="19"/>
      <c r="J11411" s="19">
        <v>2.0051089450044111</v>
      </c>
      <c r="K11411" s="19"/>
      <c r="L11411" s="19">
        <v>1.1751032733180362</v>
      </c>
      <c r="M11411" s="19"/>
      <c r="N11411" s="19">
        <v>0.85032782522533579</v>
      </c>
      <c r="O11411" s="19"/>
      <c r="P11411" s="50">
        <v>0.99195408135180307</v>
      </c>
      <c r="R11411" s="9" t="s">
        <v>0</v>
      </c>
    </row>
    <row r="11412" spans="2:18" x14ac:dyDescent="0.2">
      <c r="B11412" s="25">
        <v>11182</v>
      </c>
      <c r="C11412" s="193">
        <v>1.4514484532079639</v>
      </c>
      <c r="D11412" s="19"/>
      <c r="E11412" s="19">
        <v>0.73079666991424153</v>
      </c>
      <c r="F11412" s="19"/>
      <c r="G11412" s="19">
        <v>1.992209019714076</v>
      </c>
      <c r="H11412" s="19"/>
      <c r="I11412" s="19">
        <v>1.2848420130779095</v>
      </c>
      <c r="J11412" s="19"/>
      <c r="K11412" s="19">
        <v>1.8801835075265458</v>
      </c>
      <c r="L11412" s="19"/>
      <c r="M11412" s="19">
        <v>2.6751760940979525</v>
      </c>
      <c r="N11412" s="19"/>
      <c r="O11412" s="19">
        <v>1.145611384111642</v>
      </c>
      <c r="P11412" s="50"/>
      <c r="R11412" s="9" t="s">
        <v>0</v>
      </c>
    </row>
    <row r="11413" spans="2:18" x14ac:dyDescent="0.2">
      <c r="B11413" s="25">
        <v>11183</v>
      </c>
      <c r="C11413" s="193">
        <v>1.1426698782964577</v>
      </c>
      <c r="D11413" s="19"/>
      <c r="E11413" s="19">
        <v>1.549200113505661</v>
      </c>
      <c r="F11413" s="19"/>
      <c r="G11413" s="19">
        <v>2.0456310890505933</v>
      </c>
      <c r="H11413" s="19"/>
      <c r="I11413" s="19">
        <v>1.2238356625077955</v>
      </c>
      <c r="J11413" s="19"/>
      <c r="K11413" s="19">
        <v>1.2538072131226228</v>
      </c>
      <c r="L11413" s="19"/>
      <c r="M11413" s="19">
        <v>1.5070486333468869</v>
      </c>
      <c r="N11413" s="19"/>
      <c r="O11413" s="19">
        <v>1.3405348540039193</v>
      </c>
      <c r="P11413" s="50"/>
      <c r="R11413" s="9" t="s">
        <v>0</v>
      </c>
    </row>
    <row r="11414" spans="2:18" x14ac:dyDescent="0.2">
      <c r="B11414" s="25">
        <v>11184</v>
      </c>
      <c r="C11414" s="193"/>
      <c r="D11414" s="19">
        <v>1.6068467840587033</v>
      </c>
      <c r="E11414" s="19"/>
      <c r="F11414" s="19">
        <v>0.4570190595593035</v>
      </c>
      <c r="G11414" s="19"/>
      <c r="H11414" s="19">
        <v>1.4763055134093737</v>
      </c>
      <c r="I11414" s="19"/>
      <c r="J11414" s="19">
        <v>0.272904850871864</v>
      </c>
      <c r="K11414" s="19"/>
      <c r="L11414" s="19">
        <v>1.2556449370182843</v>
      </c>
      <c r="M11414" s="19"/>
      <c r="N11414" s="19">
        <v>0.71063612779185503</v>
      </c>
      <c r="O11414" s="19"/>
      <c r="P11414" s="50">
        <v>1.3630177086994335</v>
      </c>
      <c r="R11414" s="9" t="s">
        <v>0</v>
      </c>
    </row>
    <row r="11415" spans="2:18" x14ac:dyDescent="0.2">
      <c r="B11415" s="25">
        <v>11185</v>
      </c>
      <c r="C11415" s="193"/>
      <c r="D11415" s="19">
        <v>0.19739286579271703</v>
      </c>
      <c r="E11415" s="19">
        <v>0.24194425926795068</v>
      </c>
      <c r="F11415" s="19"/>
      <c r="G11415" s="19">
        <v>0.4431897947852273</v>
      </c>
      <c r="H11415" s="19"/>
      <c r="I11415" s="19"/>
      <c r="J11415" s="19">
        <v>0.962433620914385</v>
      </c>
      <c r="K11415" s="19">
        <v>0.44977695342211138</v>
      </c>
      <c r="L11415" s="19"/>
      <c r="M11415" s="19"/>
      <c r="N11415" s="19">
        <v>0.4270678300361006</v>
      </c>
      <c r="O11415" s="19">
        <v>0.30050219456243599</v>
      </c>
      <c r="P11415" s="50"/>
      <c r="R11415" s="9" t="s">
        <v>0</v>
      </c>
    </row>
    <row r="11416" spans="2:18" x14ac:dyDescent="0.2">
      <c r="B11416" s="25">
        <v>11186</v>
      </c>
      <c r="C11416" s="193"/>
      <c r="D11416" s="19">
        <v>1.0901063956906907</v>
      </c>
      <c r="E11416" s="19"/>
      <c r="F11416" s="19">
        <v>1.8976705701055074</v>
      </c>
      <c r="G11416" s="19"/>
      <c r="H11416" s="19">
        <v>0.10491555275425798</v>
      </c>
      <c r="I11416" s="19"/>
      <c r="J11416" s="19">
        <v>0.77065815252891645</v>
      </c>
      <c r="K11416" s="19">
        <v>0.20049662839182231</v>
      </c>
      <c r="L11416" s="19"/>
      <c r="M11416" s="19"/>
      <c r="N11416" s="19">
        <v>1.2877305237555436</v>
      </c>
      <c r="O11416" s="19"/>
      <c r="P11416" s="50">
        <v>0.80166101051598326</v>
      </c>
      <c r="R11416" s="9" t="s">
        <v>0</v>
      </c>
    </row>
    <row r="11417" spans="2:18" x14ac:dyDescent="0.2">
      <c r="B11417" s="25">
        <v>11187</v>
      </c>
      <c r="C11417" s="193"/>
      <c r="D11417" s="19">
        <v>3.8893843553918749E-2</v>
      </c>
      <c r="E11417" s="19">
        <v>1.0178397758493445</v>
      </c>
      <c r="F11417" s="19"/>
      <c r="G11417" s="19">
        <v>0.32766810886059961</v>
      </c>
      <c r="H11417" s="19"/>
      <c r="I11417" s="19">
        <v>0.12470289960144611</v>
      </c>
      <c r="J11417" s="19"/>
      <c r="K11417" s="19"/>
      <c r="L11417" s="19">
        <v>1.0234160544694126</v>
      </c>
      <c r="M11417" s="19">
        <v>0.27239062886605708</v>
      </c>
      <c r="N11417" s="19"/>
      <c r="O11417" s="19"/>
      <c r="P11417" s="50">
        <v>0.26773424613094565</v>
      </c>
      <c r="R11417" s="9" t="s">
        <v>0</v>
      </c>
    </row>
    <row r="11418" spans="2:18" x14ac:dyDescent="0.2">
      <c r="B11418" s="25">
        <v>11188</v>
      </c>
      <c r="C11418" s="193"/>
      <c r="D11418" s="19">
        <v>1.0131513540080286</v>
      </c>
      <c r="E11418" s="19"/>
      <c r="F11418" s="19">
        <v>0.57812952818454399</v>
      </c>
      <c r="G11418" s="19"/>
      <c r="H11418" s="19">
        <v>0.13768845844663155</v>
      </c>
      <c r="I11418" s="19">
        <v>0.1117952142015213</v>
      </c>
      <c r="J11418" s="19"/>
      <c r="K11418" s="19"/>
      <c r="L11418" s="19">
        <v>1.1548718002998317</v>
      </c>
      <c r="M11418" s="19"/>
      <c r="N11418" s="19">
        <v>0.91540696724597681</v>
      </c>
      <c r="O11418" s="19">
        <v>0.45826662925465156</v>
      </c>
      <c r="P11418" s="50"/>
      <c r="R11418" s="9" t="s">
        <v>0</v>
      </c>
    </row>
    <row r="11419" spans="2:18" x14ac:dyDescent="0.2">
      <c r="B11419" s="25">
        <v>11189</v>
      </c>
      <c r="C11419" s="193">
        <v>1.0163741874040626</v>
      </c>
      <c r="D11419" s="19"/>
      <c r="E11419" s="19"/>
      <c r="F11419" s="19">
        <v>0.3146077090079748</v>
      </c>
      <c r="G11419" s="19">
        <v>0.31165120800217722</v>
      </c>
      <c r="H11419" s="19"/>
      <c r="I11419" s="19">
        <v>0.10944341703806501</v>
      </c>
      <c r="J11419" s="19"/>
      <c r="K11419" s="19">
        <v>0.46933044540780428</v>
      </c>
      <c r="L11419" s="19"/>
      <c r="M11419" s="19">
        <v>1.016462922829511</v>
      </c>
      <c r="N11419" s="19"/>
      <c r="O11419" s="19">
        <v>0.34900246765891191</v>
      </c>
      <c r="P11419" s="50"/>
      <c r="R11419" s="9" t="s">
        <v>0</v>
      </c>
    </row>
    <row r="11420" spans="2:18" x14ac:dyDescent="0.2">
      <c r="B11420" s="25">
        <v>11190</v>
      </c>
      <c r="C11420" s="193">
        <v>0.40643221881338221</v>
      </c>
      <c r="D11420" s="19"/>
      <c r="E11420" s="19">
        <v>1.0050506748207664</v>
      </c>
      <c r="F11420" s="19"/>
      <c r="G11420" s="19"/>
      <c r="H11420" s="19">
        <v>6.0503560510740031E-2</v>
      </c>
      <c r="I11420" s="19">
        <v>0.35452271482002579</v>
      </c>
      <c r="J11420" s="19"/>
      <c r="K11420" s="19">
        <v>1.0234866472408926</v>
      </c>
      <c r="L11420" s="19"/>
      <c r="M11420" s="19">
        <v>1.0296004975128212</v>
      </c>
      <c r="N11420" s="19"/>
      <c r="O11420" s="19">
        <v>0.61476387616134132</v>
      </c>
      <c r="P11420" s="50"/>
      <c r="R11420" s="9" t="s">
        <v>0</v>
      </c>
    </row>
    <row r="11421" spans="2:18" x14ac:dyDescent="0.2">
      <c r="B11421" s="25">
        <v>11191</v>
      </c>
      <c r="C11421" s="193"/>
      <c r="D11421" s="19">
        <v>0.41093156500151845</v>
      </c>
      <c r="E11421" s="19">
        <v>0.31722886020029772</v>
      </c>
      <c r="F11421" s="19"/>
      <c r="G11421" s="19">
        <v>0.88054932959296428</v>
      </c>
      <c r="H11421" s="19"/>
      <c r="I11421" s="19">
        <v>1.7985972874656189</v>
      </c>
      <c r="J11421" s="19"/>
      <c r="K11421" s="19">
        <v>1.49089687135964</v>
      </c>
      <c r="L11421" s="19"/>
      <c r="M11421" s="19">
        <v>0.75394303474082847</v>
      </c>
      <c r="N11421" s="19"/>
      <c r="O11421" s="19">
        <v>0.9849714064402123</v>
      </c>
      <c r="P11421" s="50"/>
      <c r="R11421" s="9" t="s">
        <v>0</v>
      </c>
    </row>
    <row r="11422" spans="2:18" x14ac:dyDescent="0.2">
      <c r="B11422" s="25">
        <v>11192</v>
      </c>
      <c r="C11422" s="193"/>
      <c r="D11422" s="19">
        <v>1.5060235997245162</v>
      </c>
      <c r="E11422" s="19"/>
      <c r="F11422" s="19">
        <v>0.75286714350494266</v>
      </c>
      <c r="G11422" s="19"/>
      <c r="H11422" s="19">
        <v>1.7852197889395716</v>
      </c>
      <c r="I11422" s="19"/>
      <c r="J11422" s="19">
        <v>1.9316941716527609</v>
      </c>
      <c r="K11422" s="19"/>
      <c r="L11422" s="19">
        <v>1.995646263694802</v>
      </c>
      <c r="M11422" s="19"/>
      <c r="N11422" s="19">
        <v>1.1038509505732315</v>
      </c>
      <c r="O11422" s="19"/>
      <c r="P11422" s="50">
        <v>1.5289615243196999</v>
      </c>
      <c r="R11422" s="9" t="s">
        <v>0</v>
      </c>
    </row>
    <row r="11423" spans="2:18" x14ac:dyDescent="0.2">
      <c r="B11423" s="25">
        <v>11193</v>
      </c>
      <c r="C11423" s="193">
        <v>1.3033842736925576</v>
      </c>
      <c r="D11423" s="19"/>
      <c r="E11423" s="19">
        <v>1.3865512449196318</v>
      </c>
      <c r="F11423" s="19"/>
      <c r="G11423" s="19">
        <v>1.829110081352092</v>
      </c>
      <c r="H11423" s="19"/>
      <c r="I11423" s="19">
        <v>1.390036227769861</v>
      </c>
      <c r="J11423" s="19"/>
      <c r="K11423" s="19">
        <v>0.8758829210494925</v>
      </c>
      <c r="L11423" s="19"/>
      <c r="M11423" s="19">
        <v>1.2603659516115144</v>
      </c>
      <c r="N11423" s="19"/>
      <c r="O11423" s="19">
        <v>1.412271587637894</v>
      </c>
      <c r="P11423" s="50"/>
      <c r="R11423" s="9" t="s">
        <v>0</v>
      </c>
    </row>
    <row r="11424" spans="2:18" x14ac:dyDescent="0.2">
      <c r="B11424" s="25">
        <v>11194</v>
      </c>
      <c r="C11424" s="193">
        <v>0.57129249034334939</v>
      </c>
      <c r="D11424" s="19"/>
      <c r="E11424" s="19"/>
      <c r="F11424" s="19">
        <v>0.41202106022846696</v>
      </c>
      <c r="G11424" s="19"/>
      <c r="H11424" s="19">
        <v>0.47013895528290661</v>
      </c>
      <c r="I11424" s="19"/>
      <c r="J11424" s="19">
        <v>0.47378659164968556</v>
      </c>
      <c r="K11424" s="19"/>
      <c r="L11424" s="19">
        <v>0.18021094918031713</v>
      </c>
      <c r="M11424" s="19"/>
      <c r="N11424" s="19">
        <v>0.58215235584963332</v>
      </c>
      <c r="O11424" s="19">
        <v>0.1830752284594917</v>
      </c>
      <c r="P11424" s="50"/>
      <c r="R11424" s="9" t="s">
        <v>0</v>
      </c>
    </row>
    <row r="11425" spans="2:18" x14ac:dyDescent="0.2">
      <c r="B11425" s="25">
        <v>11195</v>
      </c>
      <c r="C11425" s="193"/>
      <c r="D11425" s="19">
        <v>0.44516774912624796</v>
      </c>
      <c r="E11425" s="19"/>
      <c r="F11425" s="19">
        <v>0.54974826154494005</v>
      </c>
      <c r="G11425" s="19"/>
      <c r="H11425" s="19">
        <v>1.0784342400706868</v>
      </c>
      <c r="I11425" s="19"/>
      <c r="J11425" s="19">
        <v>0.30461147704709968</v>
      </c>
      <c r="K11425" s="19">
        <v>0.1036835670767918</v>
      </c>
      <c r="L11425" s="19"/>
      <c r="M11425" s="19"/>
      <c r="N11425" s="19">
        <v>0.86280456142647055</v>
      </c>
      <c r="O11425" s="19"/>
      <c r="P11425" s="50">
        <v>0.31567246138514227</v>
      </c>
      <c r="R11425" s="9" t="s">
        <v>0</v>
      </c>
    </row>
    <row r="11426" spans="2:18" x14ac:dyDescent="0.2">
      <c r="B11426" s="25">
        <v>11196</v>
      </c>
      <c r="C11426" s="193"/>
      <c r="D11426" s="19">
        <v>1.7621751708742002</v>
      </c>
      <c r="E11426" s="19"/>
      <c r="F11426" s="19">
        <v>0.94372691901913808</v>
      </c>
      <c r="G11426" s="19"/>
      <c r="H11426" s="19">
        <v>1.7534069294997225</v>
      </c>
      <c r="I11426" s="19"/>
      <c r="J11426" s="19">
        <v>2.078554139371029</v>
      </c>
      <c r="K11426" s="19"/>
      <c r="L11426" s="19">
        <v>1.1039461086729554</v>
      </c>
      <c r="M11426" s="19"/>
      <c r="N11426" s="19">
        <v>1.6621280574588408</v>
      </c>
      <c r="O11426" s="19"/>
      <c r="P11426" s="50">
        <v>1.8340877717720983</v>
      </c>
      <c r="R11426" s="9" t="s">
        <v>0</v>
      </c>
    </row>
    <row r="11427" spans="2:18" x14ac:dyDescent="0.2">
      <c r="B11427" s="25">
        <v>11197</v>
      </c>
      <c r="C11427" s="193"/>
      <c r="D11427" s="19">
        <v>0.54590028544054048</v>
      </c>
      <c r="E11427" s="19"/>
      <c r="F11427" s="19">
        <v>0.93371841868343619</v>
      </c>
      <c r="G11427" s="19"/>
      <c r="H11427" s="19">
        <v>1.483478342386882</v>
      </c>
      <c r="I11427" s="19"/>
      <c r="J11427" s="19">
        <v>0.24447792487606293</v>
      </c>
      <c r="K11427" s="19"/>
      <c r="L11427" s="19">
        <v>1.0056854496775953</v>
      </c>
      <c r="M11427" s="19"/>
      <c r="N11427" s="19">
        <v>1.1983508667087046</v>
      </c>
      <c r="O11427" s="19"/>
      <c r="P11427" s="50">
        <v>1.32263102401318</v>
      </c>
      <c r="R11427" s="9" t="s">
        <v>0</v>
      </c>
    </row>
    <row r="11428" spans="2:18" x14ac:dyDescent="0.2">
      <c r="B11428" s="25">
        <v>11198</v>
      </c>
      <c r="C11428" s="193"/>
      <c r="D11428" s="19">
        <v>1.2887523172547539</v>
      </c>
      <c r="E11428" s="19"/>
      <c r="F11428" s="19">
        <v>0.63549403545968108</v>
      </c>
      <c r="G11428" s="19"/>
      <c r="H11428" s="19">
        <v>1.0936031523556065</v>
      </c>
      <c r="I11428" s="19"/>
      <c r="J11428" s="19">
        <v>1.0016195495151798</v>
      </c>
      <c r="K11428" s="19"/>
      <c r="L11428" s="19">
        <v>0.7724407043443855</v>
      </c>
      <c r="M11428" s="19"/>
      <c r="N11428" s="19">
        <v>0.48887360369948185</v>
      </c>
      <c r="O11428" s="19"/>
      <c r="P11428" s="50">
        <v>0.15953771367013264</v>
      </c>
      <c r="R11428" s="9" t="s">
        <v>0</v>
      </c>
    </row>
    <row r="11429" spans="2:18" x14ac:dyDescent="0.2">
      <c r="B11429" s="25">
        <v>11199</v>
      </c>
      <c r="C11429" s="193"/>
      <c r="D11429" s="19">
        <v>1.8859212236616523</v>
      </c>
      <c r="E11429" s="19"/>
      <c r="F11429" s="19">
        <v>0.11643171937927484</v>
      </c>
      <c r="G11429" s="19"/>
      <c r="H11429" s="19">
        <v>0.57930292858975097</v>
      </c>
      <c r="I11429" s="19"/>
      <c r="J11429" s="19">
        <v>0.16143938017509804</v>
      </c>
      <c r="K11429" s="19"/>
      <c r="L11429" s="19">
        <v>0.72689512353134844</v>
      </c>
      <c r="M11429" s="19"/>
      <c r="N11429" s="19">
        <v>0.76367037306416696</v>
      </c>
      <c r="O11429" s="19"/>
      <c r="P11429" s="50">
        <v>0.86406668427424138</v>
      </c>
      <c r="R11429" s="9" t="s">
        <v>0</v>
      </c>
    </row>
    <row r="11430" spans="2:18" x14ac:dyDescent="0.2">
      <c r="B11430" s="25">
        <v>11200</v>
      </c>
      <c r="C11430" s="193"/>
      <c r="D11430" s="19">
        <v>2.4508468855403671</v>
      </c>
      <c r="E11430" s="19"/>
      <c r="F11430" s="19">
        <v>2.1887885553130508</v>
      </c>
      <c r="G11430" s="19"/>
      <c r="H11430" s="19">
        <v>1.1117372987707008</v>
      </c>
      <c r="I11430" s="19"/>
      <c r="J11430" s="19">
        <v>1.9814254431245133</v>
      </c>
      <c r="K11430" s="19"/>
      <c r="L11430" s="19">
        <v>2.3270207213016705</v>
      </c>
      <c r="M11430" s="19"/>
      <c r="N11430" s="19">
        <v>1.4928254462226307</v>
      </c>
      <c r="O11430" s="19"/>
      <c r="P11430" s="50">
        <v>2.3620528652099662</v>
      </c>
      <c r="R11430" s="9" t="s">
        <v>0</v>
      </c>
    </row>
    <row r="11431" spans="2:18" x14ac:dyDescent="0.2">
      <c r="B11431" s="25">
        <v>11201</v>
      </c>
      <c r="C11431" s="193"/>
      <c r="D11431" s="19">
        <v>0.64234903636499352</v>
      </c>
      <c r="E11431" s="19">
        <v>7.0925350213683055E-2</v>
      </c>
      <c r="F11431" s="19"/>
      <c r="G11431" s="19">
        <v>0.43391857470725548</v>
      </c>
      <c r="H11431" s="19"/>
      <c r="I11431" s="19">
        <v>0.70235128680851422</v>
      </c>
      <c r="J11431" s="19"/>
      <c r="K11431" s="19">
        <v>1.6091228034515788</v>
      </c>
      <c r="L11431" s="19"/>
      <c r="M11431" s="19">
        <v>5.0228759326878314E-2</v>
      </c>
      <c r="N11431" s="19"/>
      <c r="O11431" s="19">
        <v>0.2423644899276301</v>
      </c>
      <c r="P11431" s="50"/>
      <c r="R11431" s="9" t="s">
        <v>0</v>
      </c>
    </row>
    <row r="11432" spans="2:18" x14ac:dyDescent="0.2">
      <c r="B11432" s="25">
        <v>11202</v>
      </c>
      <c r="C11432" s="193"/>
      <c r="D11432" s="19">
        <v>1.4532309370782674</v>
      </c>
      <c r="E11432" s="19"/>
      <c r="F11432" s="19">
        <v>0.71918387644495729</v>
      </c>
      <c r="G11432" s="19"/>
      <c r="H11432" s="19">
        <v>1.6085274499167448</v>
      </c>
      <c r="I11432" s="19"/>
      <c r="J11432" s="19">
        <v>1.19607464302026</v>
      </c>
      <c r="K11432" s="19"/>
      <c r="L11432" s="19">
        <v>0.56037571607980718</v>
      </c>
      <c r="M11432" s="19"/>
      <c r="N11432" s="19">
        <v>1.2806702838074069</v>
      </c>
      <c r="O11432" s="19"/>
      <c r="P11432" s="50">
        <v>1.4544291328220889</v>
      </c>
      <c r="R11432" s="9" t="s">
        <v>0</v>
      </c>
    </row>
    <row r="11433" spans="2:18" x14ac:dyDescent="0.2">
      <c r="B11433" s="25">
        <v>11203</v>
      </c>
      <c r="C11433" s="193"/>
      <c r="D11433" s="19">
        <v>0.93224419651471702</v>
      </c>
      <c r="E11433" s="19"/>
      <c r="F11433" s="19">
        <v>0.9648638123776625</v>
      </c>
      <c r="G11433" s="19"/>
      <c r="H11433" s="19">
        <v>1.3219969721518596</v>
      </c>
      <c r="I11433" s="19"/>
      <c r="J11433" s="19">
        <v>1.488076635285408</v>
      </c>
      <c r="K11433" s="19"/>
      <c r="L11433" s="19">
        <v>1.1194306229143483</v>
      </c>
      <c r="M11433" s="19"/>
      <c r="N11433" s="19">
        <v>1.0420857675901767</v>
      </c>
      <c r="O11433" s="19"/>
      <c r="P11433" s="50">
        <v>0.5291472365253399</v>
      </c>
      <c r="R11433" s="9" t="s">
        <v>0</v>
      </c>
    </row>
    <row r="11434" spans="2:18" x14ac:dyDescent="0.2">
      <c r="B11434" s="25">
        <v>11204</v>
      </c>
      <c r="C11434" s="193"/>
      <c r="D11434" s="19">
        <v>1.7931747062791219</v>
      </c>
      <c r="E11434" s="19"/>
      <c r="F11434" s="19">
        <v>1.6991424601791139</v>
      </c>
      <c r="G11434" s="19"/>
      <c r="H11434" s="19">
        <v>1.9549710312023734</v>
      </c>
      <c r="I11434" s="19"/>
      <c r="J11434" s="19">
        <v>0.94992446989000301</v>
      </c>
      <c r="K11434" s="19"/>
      <c r="L11434" s="19">
        <v>1.2547450111549387</v>
      </c>
      <c r="M11434" s="19"/>
      <c r="N11434" s="19">
        <v>0.27125805732835939</v>
      </c>
      <c r="O11434" s="19"/>
      <c r="P11434" s="50">
        <v>2.0943338215367469</v>
      </c>
      <c r="R11434" s="9" t="s">
        <v>0</v>
      </c>
    </row>
    <row r="11435" spans="2:18" x14ac:dyDescent="0.2">
      <c r="B11435" s="25">
        <v>11205</v>
      </c>
      <c r="C11435" s="193">
        <v>0.36250271186402044</v>
      </c>
      <c r="D11435" s="19"/>
      <c r="E11435" s="19">
        <v>0.60755367618842959</v>
      </c>
      <c r="F11435" s="19"/>
      <c r="G11435" s="19">
        <v>0.83662400673997561</v>
      </c>
      <c r="H11435" s="19"/>
      <c r="I11435" s="19">
        <v>1.2988947992257009</v>
      </c>
      <c r="J11435" s="19"/>
      <c r="K11435" s="19">
        <v>0.67702830688226623</v>
      </c>
      <c r="L11435" s="19"/>
      <c r="M11435" s="19">
        <v>0.43063079968522366</v>
      </c>
      <c r="N11435" s="19"/>
      <c r="O11435" s="19">
        <v>0.28916906201784848</v>
      </c>
      <c r="P11435" s="50"/>
      <c r="R11435" s="9" t="s">
        <v>0</v>
      </c>
    </row>
    <row r="11436" spans="2:18" x14ac:dyDescent="0.2">
      <c r="B11436" s="25">
        <v>11206</v>
      </c>
      <c r="C11436" s="193">
        <v>1.3358312331781126</v>
      </c>
      <c r="D11436" s="19"/>
      <c r="E11436" s="19">
        <v>1.0298845326441943</v>
      </c>
      <c r="F11436" s="19"/>
      <c r="G11436" s="19">
        <v>1.2586689299819898</v>
      </c>
      <c r="H11436" s="19"/>
      <c r="I11436" s="19">
        <v>1.0289363161227372</v>
      </c>
      <c r="J11436" s="19"/>
      <c r="K11436" s="19">
        <v>2.645239473480498</v>
      </c>
      <c r="L11436" s="19"/>
      <c r="M11436" s="19">
        <v>1.2016238351567941</v>
      </c>
      <c r="N11436" s="19"/>
      <c r="O11436" s="19">
        <v>1.1214565871464266</v>
      </c>
      <c r="P11436" s="50"/>
      <c r="R11436" s="9" t="s">
        <v>0</v>
      </c>
    </row>
    <row r="11437" spans="2:18" x14ac:dyDescent="0.2">
      <c r="B11437" s="25">
        <v>11207</v>
      </c>
      <c r="C11437" s="193">
        <v>2.2238037341251196</v>
      </c>
      <c r="D11437" s="19"/>
      <c r="E11437" s="19">
        <v>1.0499480818325255</v>
      </c>
      <c r="F11437" s="19"/>
      <c r="G11437" s="19">
        <v>1.1032445620689721</v>
      </c>
      <c r="H11437" s="19"/>
      <c r="I11437" s="19">
        <v>1.5740116714212733</v>
      </c>
      <c r="J11437" s="19"/>
      <c r="K11437" s="19">
        <v>0.57871235493018103</v>
      </c>
      <c r="L11437" s="19"/>
      <c r="M11437" s="19">
        <v>1.242498240261801</v>
      </c>
      <c r="N11437" s="19"/>
      <c r="O11437" s="19">
        <v>1.222925799897095</v>
      </c>
      <c r="P11437" s="50"/>
      <c r="R11437" s="9" t="s">
        <v>0</v>
      </c>
    </row>
    <row r="11438" spans="2:18" x14ac:dyDescent="0.2">
      <c r="B11438" s="25">
        <v>11208</v>
      </c>
      <c r="C11438" s="193"/>
      <c r="D11438" s="19">
        <v>0.84291646115154029</v>
      </c>
      <c r="E11438" s="19"/>
      <c r="F11438" s="19">
        <v>0.84215252772783733</v>
      </c>
      <c r="G11438" s="19"/>
      <c r="H11438" s="19">
        <v>1.561659817906452</v>
      </c>
      <c r="I11438" s="19"/>
      <c r="J11438" s="19">
        <v>0.82190187165202133</v>
      </c>
      <c r="K11438" s="19"/>
      <c r="L11438" s="19">
        <v>1.2703657928844794</v>
      </c>
      <c r="M11438" s="19"/>
      <c r="N11438" s="19">
        <v>0.86736164600437771</v>
      </c>
      <c r="O11438" s="19"/>
      <c r="P11438" s="50">
        <v>1.9832605752748096</v>
      </c>
      <c r="R11438" s="9" t="s">
        <v>0</v>
      </c>
    </row>
    <row r="11439" spans="2:18" x14ac:dyDescent="0.2">
      <c r="B11439" s="25">
        <v>11209</v>
      </c>
      <c r="C11439" s="193">
        <v>1.5066070505446085</v>
      </c>
      <c r="D11439" s="19"/>
      <c r="E11439" s="19">
        <v>0.85646283909041065</v>
      </c>
      <c r="F11439" s="19"/>
      <c r="G11439" s="19">
        <v>1.0386873008567594</v>
      </c>
      <c r="H11439" s="19"/>
      <c r="I11439" s="19"/>
      <c r="J11439" s="19">
        <v>0.59236233880061495</v>
      </c>
      <c r="K11439" s="19">
        <v>0.1330339497467079</v>
      </c>
      <c r="L11439" s="19"/>
      <c r="M11439" s="19"/>
      <c r="N11439" s="19">
        <v>0.21072859152246468</v>
      </c>
      <c r="O11439" s="19">
        <v>0.54796920220877643</v>
      </c>
      <c r="P11439" s="50"/>
      <c r="R11439" s="9" t="s">
        <v>0</v>
      </c>
    </row>
    <row r="11440" spans="2:18" x14ac:dyDescent="0.2">
      <c r="B11440" s="25">
        <v>11210</v>
      </c>
      <c r="C11440" s="193"/>
      <c r="D11440" s="19">
        <v>2.1536156950846017</v>
      </c>
      <c r="E11440" s="19"/>
      <c r="F11440" s="19">
        <v>2.8583293192001991</v>
      </c>
      <c r="G11440" s="19"/>
      <c r="H11440" s="19">
        <v>3.5568063083883068</v>
      </c>
      <c r="I11440" s="19"/>
      <c r="J11440" s="19">
        <v>4.1311120667399814</v>
      </c>
      <c r="K11440" s="19"/>
      <c r="L11440" s="19">
        <v>3.0895310079979863</v>
      </c>
      <c r="M11440" s="19"/>
      <c r="N11440" s="19">
        <v>3.1684001510465465</v>
      </c>
      <c r="O11440" s="19"/>
      <c r="P11440" s="50">
        <v>3.3321844965960037</v>
      </c>
      <c r="R11440" s="9" t="s">
        <v>0</v>
      </c>
    </row>
    <row r="11441" spans="2:18" x14ac:dyDescent="0.2">
      <c r="B11441" s="25">
        <v>11211</v>
      </c>
      <c r="C11441" s="193"/>
      <c r="D11441" s="19">
        <v>0.37517164674001968</v>
      </c>
      <c r="E11441" s="19"/>
      <c r="F11441" s="19">
        <v>0.51269867115910384</v>
      </c>
      <c r="G11441" s="19"/>
      <c r="H11441" s="19">
        <v>0.13126709148456836</v>
      </c>
      <c r="I11441" s="19"/>
      <c r="J11441" s="19">
        <v>0.71576312186192181</v>
      </c>
      <c r="K11441" s="19"/>
      <c r="L11441" s="19">
        <v>0.66374673702297138</v>
      </c>
      <c r="M11441" s="19"/>
      <c r="N11441" s="19">
        <v>0.61862446916566682</v>
      </c>
      <c r="O11441" s="19"/>
      <c r="P11441" s="50">
        <v>0.61322230781268439</v>
      </c>
      <c r="R11441" s="9" t="s">
        <v>0</v>
      </c>
    </row>
    <row r="11442" spans="2:18" x14ac:dyDescent="0.2">
      <c r="B11442" s="25">
        <v>11212</v>
      </c>
      <c r="C11442" s="193">
        <v>0.22503977354922233</v>
      </c>
      <c r="D11442" s="19"/>
      <c r="E11442" s="19">
        <v>9.9213570638067294E-2</v>
      </c>
      <c r="F11442" s="19"/>
      <c r="G11442" s="19"/>
      <c r="H11442" s="19">
        <v>0.35263091814221359</v>
      </c>
      <c r="I11442" s="19"/>
      <c r="J11442" s="19">
        <v>0.87541087028037645</v>
      </c>
      <c r="K11442" s="19"/>
      <c r="L11442" s="19">
        <v>0.70340941756089992</v>
      </c>
      <c r="M11442" s="19">
        <v>0.30416633103789031</v>
      </c>
      <c r="N11442" s="19"/>
      <c r="O11442" s="19"/>
      <c r="P11442" s="50">
        <v>0.18809125614921507</v>
      </c>
      <c r="R11442" s="9" t="s">
        <v>0</v>
      </c>
    </row>
    <row r="11443" spans="2:18" x14ac:dyDescent="0.2">
      <c r="B11443" s="25">
        <v>11213</v>
      </c>
      <c r="C11443" s="193"/>
      <c r="D11443" s="19">
        <v>1.744002091726748</v>
      </c>
      <c r="E11443" s="19"/>
      <c r="F11443" s="19">
        <v>1.0168274634223458</v>
      </c>
      <c r="G11443" s="19"/>
      <c r="H11443" s="19">
        <v>4.4813453529551878E-2</v>
      </c>
      <c r="I11443" s="19"/>
      <c r="J11443" s="19">
        <v>0.24803443907736344</v>
      </c>
      <c r="K11443" s="19"/>
      <c r="L11443" s="19">
        <v>0.5946079672038318</v>
      </c>
      <c r="M11443" s="19"/>
      <c r="N11443" s="19">
        <v>1.1628224834106422</v>
      </c>
      <c r="O11443" s="19"/>
      <c r="P11443" s="50">
        <v>1.6002220555362665</v>
      </c>
      <c r="R11443" s="9" t="s">
        <v>0</v>
      </c>
    </row>
    <row r="11444" spans="2:18" x14ac:dyDescent="0.2">
      <c r="B11444" s="25">
        <v>11214</v>
      </c>
      <c r="C11444" s="193">
        <v>0.9197140652724638</v>
      </c>
      <c r="D11444" s="19"/>
      <c r="E11444" s="19">
        <v>1.5602892697957937</v>
      </c>
      <c r="F11444" s="19"/>
      <c r="G11444" s="19">
        <v>2.0802603370741028</v>
      </c>
      <c r="H11444" s="19"/>
      <c r="I11444" s="19">
        <v>0.86960851873169953</v>
      </c>
      <c r="J11444" s="19"/>
      <c r="K11444" s="19">
        <v>1.5058022488716447</v>
      </c>
      <c r="L11444" s="19"/>
      <c r="M11444" s="19">
        <v>0.68735901935326094</v>
      </c>
      <c r="N11444" s="19"/>
      <c r="O11444" s="19">
        <v>1.5894192256519235</v>
      </c>
      <c r="P11444" s="50"/>
      <c r="R11444" s="9" t="s">
        <v>0</v>
      </c>
    </row>
    <row r="11445" spans="2:18" x14ac:dyDescent="0.2">
      <c r="B11445" s="25">
        <v>11215</v>
      </c>
      <c r="C11445" s="193"/>
      <c r="D11445" s="19">
        <v>0.69533504540214597</v>
      </c>
      <c r="E11445" s="19"/>
      <c r="F11445" s="19">
        <v>0.34462715016919127</v>
      </c>
      <c r="G11445" s="19"/>
      <c r="H11445" s="19">
        <v>1.4050573813821481</v>
      </c>
      <c r="I11445" s="19"/>
      <c r="J11445" s="19">
        <v>0.24190103928941767</v>
      </c>
      <c r="K11445" s="19">
        <v>0.71113866135119963</v>
      </c>
      <c r="L11445" s="19"/>
      <c r="M11445" s="19"/>
      <c r="N11445" s="19">
        <v>0.74336455062886031</v>
      </c>
      <c r="O11445" s="19">
        <v>3.8360919234485903E-2</v>
      </c>
      <c r="P11445" s="50"/>
      <c r="R11445" s="9" t="s">
        <v>0</v>
      </c>
    </row>
    <row r="11446" spans="2:18" x14ac:dyDescent="0.2">
      <c r="B11446" s="25">
        <v>11216</v>
      </c>
      <c r="C11446" s="193">
        <v>1.4252365837580323</v>
      </c>
      <c r="D11446" s="19"/>
      <c r="E11446" s="19">
        <v>0.66841977222481264</v>
      </c>
      <c r="F11446" s="19"/>
      <c r="G11446" s="19">
        <v>0.35841029848388839</v>
      </c>
      <c r="H11446" s="19"/>
      <c r="I11446" s="19"/>
      <c r="J11446" s="19">
        <v>3.0988224486049019E-2</v>
      </c>
      <c r="K11446" s="19">
        <v>1.3689157535027945</v>
      </c>
      <c r="L11446" s="19"/>
      <c r="M11446" s="19">
        <v>1.231974662428396</v>
      </c>
      <c r="N11446" s="19"/>
      <c r="O11446" s="19">
        <v>1.4385135878312205</v>
      </c>
      <c r="P11446" s="50"/>
      <c r="R11446" s="9" t="s">
        <v>0</v>
      </c>
    </row>
    <row r="11447" spans="2:18" x14ac:dyDescent="0.2">
      <c r="B11447" s="25">
        <v>11217</v>
      </c>
      <c r="C11447" s="193"/>
      <c r="D11447" s="19">
        <v>0.58272935231083534</v>
      </c>
      <c r="E11447" s="19"/>
      <c r="F11447" s="19">
        <v>0.17926913092105989</v>
      </c>
      <c r="G11447" s="19"/>
      <c r="H11447" s="19">
        <v>4.2445356537626031E-2</v>
      </c>
      <c r="I11447" s="19"/>
      <c r="J11447" s="19">
        <v>0.5497978658411693</v>
      </c>
      <c r="K11447" s="19"/>
      <c r="L11447" s="19">
        <v>0.16133414591877362</v>
      </c>
      <c r="M11447" s="19"/>
      <c r="N11447" s="19">
        <v>0.13014802343314974</v>
      </c>
      <c r="O11447" s="19">
        <v>4.9015941958090045E-2</v>
      </c>
      <c r="P11447" s="50"/>
      <c r="R11447" s="9" t="s">
        <v>0</v>
      </c>
    </row>
    <row r="11448" spans="2:18" x14ac:dyDescent="0.2">
      <c r="B11448" s="25">
        <v>11218</v>
      </c>
      <c r="C11448" s="193">
        <v>1.092558385212584</v>
      </c>
      <c r="D11448" s="19"/>
      <c r="E11448" s="19">
        <v>1.3972944480604519</v>
      </c>
      <c r="F11448" s="19"/>
      <c r="G11448" s="19">
        <v>1.8358945629163466</v>
      </c>
      <c r="H11448" s="19"/>
      <c r="I11448" s="19">
        <v>1.3715699705097324</v>
      </c>
      <c r="J11448" s="19"/>
      <c r="K11448" s="19">
        <v>2.2969181669532781</v>
      </c>
      <c r="L11448" s="19"/>
      <c r="M11448" s="19">
        <v>1.4601471400858062</v>
      </c>
      <c r="N11448" s="19"/>
      <c r="O11448" s="19">
        <v>2.6950402726626734</v>
      </c>
      <c r="P11448" s="50"/>
      <c r="R11448" s="9" t="s">
        <v>0</v>
      </c>
    </row>
    <row r="11449" spans="2:18" x14ac:dyDescent="0.2">
      <c r="B11449" s="25">
        <v>11219</v>
      </c>
      <c r="C11449" s="193">
        <v>0.56830960985548373</v>
      </c>
      <c r="D11449" s="19"/>
      <c r="E11449" s="19">
        <v>0.41398881050761427</v>
      </c>
      <c r="F11449" s="19"/>
      <c r="G11449" s="19"/>
      <c r="H11449" s="19">
        <v>0.27554738305998872</v>
      </c>
      <c r="I11449" s="19"/>
      <c r="J11449" s="19">
        <v>0.9251927486214474</v>
      </c>
      <c r="K11449" s="19">
        <v>0.39222778784560069</v>
      </c>
      <c r="L11449" s="19"/>
      <c r="M11449" s="19">
        <v>1.3253287656078094</v>
      </c>
      <c r="N11449" s="19"/>
      <c r="O11449" s="19">
        <v>0.73415772055292527</v>
      </c>
      <c r="P11449" s="50"/>
      <c r="R11449" s="9" t="s">
        <v>0</v>
      </c>
    </row>
    <row r="11450" spans="2:18" x14ac:dyDescent="0.2">
      <c r="B11450" s="25">
        <v>11220</v>
      </c>
      <c r="C11450" s="193"/>
      <c r="D11450" s="19">
        <v>1.5115137988629426</v>
      </c>
      <c r="E11450" s="19"/>
      <c r="F11450" s="19">
        <v>0.79734675406110733</v>
      </c>
      <c r="G11450" s="19"/>
      <c r="H11450" s="19">
        <v>9.5607207839537179E-3</v>
      </c>
      <c r="I11450" s="19"/>
      <c r="J11450" s="19">
        <v>0.38129367446312712</v>
      </c>
      <c r="K11450" s="19"/>
      <c r="L11450" s="19">
        <v>0.49599827547272884</v>
      </c>
      <c r="M11450" s="19"/>
      <c r="N11450" s="19">
        <v>0.98489983398739089</v>
      </c>
      <c r="O11450" s="19"/>
      <c r="P11450" s="50">
        <v>1.1959908174803995</v>
      </c>
      <c r="R11450" s="9" t="s">
        <v>0</v>
      </c>
    </row>
    <row r="11451" spans="2:18" x14ac:dyDescent="0.2">
      <c r="B11451" s="25">
        <v>11221</v>
      </c>
      <c r="C11451" s="193"/>
      <c r="D11451" s="19">
        <v>0.96925045419552602</v>
      </c>
      <c r="E11451" s="19"/>
      <c r="F11451" s="19">
        <v>1.5680503042887843</v>
      </c>
      <c r="G11451" s="19"/>
      <c r="H11451" s="19">
        <v>0.7859752426974399</v>
      </c>
      <c r="I11451" s="19"/>
      <c r="J11451" s="19">
        <v>1.8211481927611255</v>
      </c>
      <c r="K11451" s="19"/>
      <c r="L11451" s="19">
        <v>1.342508715670538</v>
      </c>
      <c r="M11451" s="19"/>
      <c r="N11451" s="19">
        <v>1.3279991805692242</v>
      </c>
      <c r="O11451" s="19"/>
      <c r="P11451" s="50">
        <v>0.3879824831297114</v>
      </c>
      <c r="R11451" s="9" t="s">
        <v>0</v>
      </c>
    </row>
    <row r="11452" spans="2:18" x14ac:dyDescent="0.2">
      <c r="B11452" s="25">
        <v>11222</v>
      </c>
      <c r="C11452" s="193"/>
      <c r="D11452" s="19">
        <v>0.66905893798352123</v>
      </c>
      <c r="E11452" s="19"/>
      <c r="F11452" s="19">
        <v>1.1884752748383771</v>
      </c>
      <c r="G11452" s="19"/>
      <c r="H11452" s="19">
        <v>0.5454722002620449</v>
      </c>
      <c r="I11452" s="19"/>
      <c r="J11452" s="19">
        <v>0.65290826057449203</v>
      </c>
      <c r="K11452" s="19"/>
      <c r="L11452" s="19">
        <v>0.78138004514807169</v>
      </c>
      <c r="M11452" s="19"/>
      <c r="N11452" s="19">
        <v>1.0474463466038917</v>
      </c>
      <c r="O11452" s="19"/>
      <c r="P11452" s="50">
        <v>1.8624372405120637</v>
      </c>
      <c r="R11452" s="9" t="s">
        <v>0</v>
      </c>
    </row>
    <row r="11453" spans="2:18" x14ac:dyDescent="0.2">
      <c r="B11453" s="25">
        <v>11223</v>
      </c>
      <c r="C11453" s="193"/>
      <c r="D11453" s="19">
        <v>1.1282646034625794</v>
      </c>
      <c r="E11453" s="19"/>
      <c r="F11453" s="19">
        <v>0.85808312670954145</v>
      </c>
      <c r="G11453" s="19"/>
      <c r="H11453" s="19">
        <v>1.2889741831390673</v>
      </c>
      <c r="I11453" s="19"/>
      <c r="J11453" s="19">
        <v>0.92489176214371005</v>
      </c>
      <c r="K11453" s="19"/>
      <c r="L11453" s="19">
        <v>1.1725320484072759</v>
      </c>
      <c r="M11453" s="19"/>
      <c r="N11453" s="19">
        <v>0.87316370489388018</v>
      </c>
      <c r="O11453" s="19"/>
      <c r="P11453" s="50">
        <v>1.5509902183202799</v>
      </c>
      <c r="R11453" s="9" t="s">
        <v>0</v>
      </c>
    </row>
    <row r="11454" spans="2:18" x14ac:dyDescent="0.2">
      <c r="B11454" s="25">
        <v>11224</v>
      </c>
      <c r="C11454" s="193"/>
      <c r="D11454" s="19">
        <v>1.2192910927015712</v>
      </c>
      <c r="E11454" s="19"/>
      <c r="F11454" s="19">
        <v>1.5312140329947308</v>
      </c>
      <c r="G11454" s="19"/>
      <c r="H11454" s="19">
        <v>0.56527346051396332</v>
      </c>
      <c r="I11454" s="19"/>
      <c r="J11454" s="19">
        <v>1.1796036382351427</v>
      </c>
      <c r="K11454" s="19"/>
      <c r="L11454" s="19">
        <v>0.46935812123481491</v>
      </c>
      <c r="M11454" s="19"/>
      <c r="N11454" s="19">
        <v>0.50810337922399285</v>
      </c>
      <c r="O11454" s="19"/>
      <c r="P11454" s="50">
        <v>0.49731062346349808</v>
      </c>
      <c r="R11454" s="9" t="s">
        <v>0</v>
      </c>
    </row>
    <row r="11455" spans="2:18" x14ac:dyDescent="0.2">
      <c r="B11455" s="25">
        <v>11225</v>
      </c>
      <c r="C11455" s="193">
        <v>9.1997699106233233E-2</v>
      </c>
      <c r="D11455" s="19"/>
      <c r="E11455" s="19">
        <v>0.46697169832660357</v>
      </c>
      <c r="F11455" s="19"/>
      <c r="G11455" s="19"/>
      <c r="H11455" s="19">
        <v>5.7563672440144258E-2</v>
      </c>
      <c r="I11455" s="19">
        <v>1.0845893229241192</v>
      </c>
      <c r="J11455" s="19"/>
      <c r="K11455" s="19">
        <v>1.420411435406925</v>
      </c>
      <c r="L11455" s="19"/>
      <c r="M11455" s="19">
        <v>0.49530666043610727</v>
      </c>
      <c r="N11455" s="19"/>
      <c r="O11455" s="19"/>
      <c r="P11455" s="50">
        <v>8.0645607173433859E-2</v>
      </c>
      <c r="R11455" s="9" t="s">
        <v>0</v>
      </c>
    </row>
    <row r="11456" spans="2:18" x14ac:dyDescent="0.2">
      <c r="B11456" s="25">
        <v>11226</v>
      </c>
      <c r="C11456" s="193"/>
      <c r="D11456" s="19">
        <v>0.6068329245947055</v>
      </c>
      <c r="E11456" s="19"/>
      <c r="F11456" s="19">
        <v>0.30453254157593518</v>
      </c>
      <c r="G11456" s="19"/>
      <c r="H11456" s="19">
        <v>0.39356125499362765</v>
      </c>
      <c r="I11456" s="19"/>
      <c r="J11456" s="19">
        <v>0.53999938417749882</v>
      </c>
      <c r="K11456" s="19"/>
      <c r="L11456" s="19">
        <v>0.13286693558259352</v>
      </c>
      <c r="M11456" s="19"/>
      <c r="N11456" s="19">
        <v>0.7917999218677203</v>
      </c>
      <c r="O11456" s="19"/>
      <c r="P11456" s="50">
        <v>0.62873812353681524</v>
      </c>
      <c r="R11456" s="9" t="s">
        <v>0</v>
      </c>
    </row>
    <row r="11457" spans="2:18" x14ac:dyDescent="0.2">
      <c r="B11457" s="25">
        <v>11227</v>
      </c>
      <c r="C11457" s="193"/>
      <c r="D11457" s="19">
        <v>0.20978673181634913</v>
      </c>
      <c r="E11457" s="19">
        <v>0.30894944832675697</v>
      </c>
      <c r="F11457" s="19"/>
      <c r="G11457" s="19">
        <v>6.9300214741850649E-2</v>
      </c>
      <c r="H11457" s="19"/>
      <c r="I11457" s="19"/>
      <c r="J11457" s="19">
        <v>0.60402097131599164</v>
      </c>
      <c r="K11457" s="19">
        <v>9.4096056832477237E-3</v>
      </c>
      <c r="L11457" s="19"/>
      <c r="M11457" s="19"/>
      <c r="N11457" s="19">
        <v>0.7909187143323656</v>
      </c>
      <c r="O11457" s="19">
        <v>0.43857394726559368</v>
      </c>
      <c r="P11457" s="50"/>
      <c r="R11457" s="9" t="s">
        <v>0</v>
      </c>
    </row>
    <row r="11458" spans="2:18" x14ac:dyDescent="0.2">
      <c r="B11458" s="25">
        <v>11228</v>
      </c>
      <c r="C11458" s="193"/>
      <c r="D11458" s="19">
        <v>1.6437355892267316</v>
      </c>
      <c r="E11458" s="19"/>
      <c r="F11458" s="19">
        <v>3.2059845117350636</v>
      </c>
      <c r="G11458" s="19"/>
      <c r="H11458" s="19">
        <v>1.8043238397136996</v>
      </c>
      <c r="I11458" s="19"/>
      <c r="J11458" s="19">
        <v>2.8957387297306907</v>
      </c>
      <c r="K11458" s="19"/>
      <c r="L11458" s="19">
        <v>2.7061757919857987</v>
      </c>
      <c r="M11458" s="19"/>
      <c r="N11458" s="19">
        <v>2.6439252468294381</v>
      </c>
      <c r="O11458" s="19"/>
      <c r="P11458" s="50">
        <v>1.8254314963903675</v>
      </c>
      <c r="R11458" s="9" t="s">
        <v>0</v>
      </c>
    </row>
    <row r="11459" spans="2:18" x14ac:dyDescent="0.2">
      <c r="B11459" s="25">
        <v>11229</v>
      </c>
      <c r="C11459" s="193">
        <v>0.38640558988600865</v>
      </c>
      <c r="D11459" s="19"/>
      <c r="E11459" s="19">
        <v>0.65668751329862951</v>
      </c>
      <c r="F11459" s="19"/>
      <c r="G11459" s="19">
        <v>0.31136400475426168</v>
      </c>
      <c r="H11459" s="19"/>
      <c r="I11459" s="19"/>
      <c r="J11459" s="19">
        <v>0.28370017231173145</v>
      </c>
      <c r="K11459" s="19">
        <v>1.0864617843328104</v>
      </c>
      <c r="L11459" s="19"/>
      <c r="M11459" s="19">
        <v>0.33665878006801553</v>
      </c>
      <c r="N11459" s="19"/>
      <c r="O11459" s="19"/>
      <c r="P11459" s="50">
        <v>0.11902568785165878</v>
      </c>
      <c r="R11459" s="9" t="s">
        <v>0</v>
      </c>
    </row>
    <row r="11460" spans="2:18" x14ac:dyDescent="0.2">
      <c r="B11460" s="25">
        <v>11230</v>
      </c>
      <c r="C11460" s="193">
        <v>0.92657466536224731</v>
      </c>
      <c r="D11460" s="19"/>
      <c r="E11460" s="19">
        <v>0.85238228212048217</v>
      </c>
      <c r="F11460" s="19"/>
      <c r="G11460" s="19">
        <v>0.11134058957731952</v>
      </c>
      <c r="H11460" s="19"/>
      <c r="I11460" s="19">
        <v>0.72207733340243285</v>
      </c>
      <c r="J11460" s="19"/>
      <c r="K11460" s="19">
        <v>0.68986830314285363</v>
      </c>
      <c r="L11460" s="19"/>
      <c r="M11460" s="19">
        <v>0.49351196316974333</v>
      </c>
      <c r="N11460" s="19"/>
      <c r="O11460" s="19"/>
      <c r="P11460" s="50">
        <v>0.12733205780998338</v>
      </c>
      <c r="R11460" s="9" t="s">
        <v>0</v>
      </c>
    </row>
    <row r="11461" spans="2:18" x14ac:dyDescent="0.2">
      <c r="B11461" s="25">
        <v>11231</v>
      </c>
      <c r="C11461" s="193"/>
      <c r="D11461" s="19">
        <v>0.50570038563989772</v>
      </c>
      <c r="E11461" s="19"/>
      <c r="F11461" s="19">
        <v>0.42062880998822272</v>
      </c>
      <c r="G11461" s="19">
        <v>8.2785521832792752E-2</v>
      </c>
      <c r="H11461" s="19"/>
      <c r="I11461" s="19"/>
      <c r="J11461" s="19">
        <v>0.38805937784221245</v>
      </c>
      <c r="K11461" s="19">
        <v>0.48156895169238556</v>
      </c>
      <c r="L11461" s="19"/>
      <c r="M11461" s="19"/>
      <c r="N11461" s="19">
        <v>0.80130110059798776</v>
      </c>
      <c r="O11461" s="19">
        <v>0.27290404252475586</v>
      </c>
      <c r="P11461" s="50"/>
      <c r="R11461" s="9" t="s">
        <v>0</v>
      </c>
    </row>
    <row r="11462" spans="2:18" x14ac:dyDescent="0.2">
      <c r="B11462" s="25">
        <v>11232</v>
      </c>
      <c r="C11462" s="193">
        <v>0.65079500234794196</v>
      </c>
      <c r="D11462" s="19"/>
      <c r="E11462" s="19">
        <v>0.30370617106535941</v>
      </c>
      <c r="F11462" s="19"/>
      <c r="G11462" s="19">
        <v>0.16964842998906024</v>
      </c>
      <c r="H11462" s="19"/>
      <c r="I11462" s="19">
        <v>1.1511722130447377</v>
      </c>
      <c r="J11462" s="19"/>
      <c r="K11462" s="19">
        <v>0.83247066923090496</v>
      </c>
      <c r="L11462" s="19"/>
      <c r="M11462" s="19">
        <v>1.2663974406601268</v>
      </c>
      <c r="N11462" s="19"/>
      <c r="O11462" s="19">
        <v>0.74711365232613591</v>
      </c>
      <c r="P11462" s="50"/>
      <c r="R11462" s="9" t="s">
        <v>0</v>
      </c>
    </row>
    <row r="11463" spans="2:18" x14ac:dyDescent="0.2">
      <c r="B11463" s="25">
        <v>11233</v>
      </c>
      <c r="C11463" s="193"/>
      <c r="D11463" s="19">
        <v>1.0858554263017894</v>
      </c>
      <c r="E11463" s="19">
        <v>0.28264646055524628</v>
      </c>
      <c r="F11463" s="19"/>
      <c r="G11463" s="19"/>
      <c r="H11463" s="19">
        <v>0.13991192012355508</v>
      </c>
      <c r="I11463" s="19"/>
      <c r="J11463" s="19">
        <v>1.2151643342395226</v>
      </c>
      <c r="K11463" s="19"/>
      <c r="L11463" s="19">
        <v>6.5063102312555077E-2</v>
      </c>
      <c r="M11463" s="19"/>
      <c r="N11463" s="19">
        <v>1.4812311805497509</v>
      </c>
      <c r="O11463" s="19"/>
      <c r="P11463" s="50">
        <v>1.6481570533093965</v>
      </c>
      <c r="R11463" s="9" t="s">
        <v>0</v>
      </c>
    </row>
    <row r="11464" spans="2:18" x14ac:dyDescent="0.2">
      <c r="B11464" s="25">
        <v>11234</v>
      </c>
      <c r="C11464" s="193"/>
      <c r="D11464" s="19">
        <v>2.248008697384634</v>
      </c>
      <c r="E11464" s="19"/>
      <c r="F11464" s="19">
        <v>0.42261667252315571</v>
      </c>
      <c r="G11464" s="19"/>
      <c r="H11464" s="19">
        <v>0.90106446161907749</v>
      </c>
      <c r="I11464" s="19"/>
      <c r="J11464" s="19">
        <v>1.8482691332722185</v>
      </c>
      <c r="K11464" s="19"/>
      <c r="L11464" s="19">
        <v>1.6242638752076921</v>
      </c>
      <c r="M11464" s="19"/>
      <c r="N11464" s="19">
        <v>1.2667935864464777</v>
      </c>
      <c r="O11464" s="19"/>
      <c r="P11464" s="50">
        <v>0.88692047411084118</v>
      </c>
      <c r="R11464" s="9" t="s">
        <v>0</v>
      </c>
    </row>
    <row r="11465" spans="2:18" x14ac:dyDescent="0.2">
      <c r="B11465" s="25">
        <v>11235</v>
      </c>
      <c r="C11465" s="193"/>
      <c r="D11465" s="19">
        <v>0.95480503612264966</v>
      </c>
      <c r="E11465" s="19"/>
      <c r="F11465" s="19">
        <v>0.37245267810136284</v>
      </c>
      <c r="G11465" s="19"/>
      <c r="H11465" s="19">
        <v>0.20376470641769009</v>
      </c>
      <c r="I11465" s="19"/>
      <c r="J11465" s="19">
        <v>0.491331829397602</v>
      </c>
      <c r="K11465" s="19"/>
      <c r="L11465" s="19">
        <v>0.49669755224425316</v>
      </c>
      <c r="M11465" s="19"/>
      <c r="N11465" s="19">
        <v>0.73133174770107057</v>
      </c>
      <c r="O11465" s="19">
        <v>0.26263885572943735</v>
      </c>
      <c r="P11465" s="50"/>
      <c r="R11465" s="9" t="s">
        <v>0</v>
      </c>
    </row>
    <row r="11466" spans="2:18" x14ac:dyDescent="0.2">
      <c r="B11466" s="25">
        <v>11236</v>
      </c>
      <c r="C11466" s="193">
        <v>0.58195320857374733</v>
      </c>
      <c r="D11466" s="19"/>
      <c r="E11466" s="19">
        <v>0.3531718705501295</v>
      </c>
      <c r="F11466" s="19"/>
      <c r="G11466" s="19">
        <v>1.4907288772575182</v>
      </c>
      <c r="H11466" s="19"/>
      <c r="I11466" s="19">
        <v>4.0504085460618511E-2</v>
      </c>
      <c r="J11466" s="19"/>
      <c r="K11466" s="19">
        <v>0.59884876491955108</v>
      </c>
      <c r="L11466" s="19"/>
      <c r="M11466" s="19">
        <v>1.5469600249808924</v>
      </c>
      <c r="N11466" s="19"/>
      <c r="O11466" s="19">
        <v>1.2841758650794759</v>
      </c>
      <c r="P11466" s="50"/>
      <c r="R11466" s="9" t="s">
        <v>0</v>
      </c>
    </row>
    <row r="11467" spans="2:18" x14ac:dyDescent="0.2">
      <c r="B11467" s="25">
        <v>11237</v>
      </c>
      <c r="C11467" s="193"/>
      <c r="D11467" s="19">
        <v>1.192490473198182</v>
      </c>
      <c r="E11467" s="19"/>
      <c r="F11467" s="19">
        <v>0.77658633160034318</v>
      </c>
      <c r="G11467" s="19">
        <v>0.17621648975140075</v>
      </c>
      <c r="H11467" s="19"/>
      <c r="I11467" s="19">
        <v>6.7373148923638188E-2</v>
      </c>
      <c r="J11467" s="19"/>
      <c r="K11467" s="19"/>
      <c r="L11467" s="19">
        <v>0.30454574719507227</v>
      </c>
      <c r="M11467" s="19"/>
      <c r="N11467" s="19">
        <v>0.4032764415788011</v>
      </c>
      <c r="O11467" s="19"/>
      <c r="P11467" s="50">
        <v>1.506116677558216</v>
      </c>
      <c r="R11467" s="9" t="s">
        <v>0</v>
      </c>
    </row>
    <row r="11468" spans="2:18" x14ac:dyDescent="0.2">
      <c r="B11468" s="25">
        <v>11238</v>
      </c>
      <c r="C11468" s="193">
        <v>0.40832040799319103</v>
      </c>
      <c r="D11468" s="19"/>
      <c r="E11468" s="19">
        <v>0.69625975007103369</v>
      </c>
      <c r="F11468" s="19"/>
      <c r="G11468" s="19">
        <v>0.26608662567685137</v>
      </c>
      <c r="H11468" s="19"/>
      <c r="I11468" s="19">
        <v>0.34365630834397215</v>
      </c>
      <c r="J11468" s="19"/>
      <c r="K11468" s="19">
        <v>1.0033744437914627</v>
      </c>
      <c r="L11468" s="19"/>
      <c r="M11468" s="19"/>
      <c r="N11468" s="19">
        <v>0.19915943170722888</v>
      </c>
      <c r="O11468" s="19">
        <v>0.39174930155300691</v>
      </c>
      <c r="P11468" s="50"/>
      <c r="R11468" s="9" t="s">
        <v>0</v>
      </c>
    </row>
    <row r="11469" spans="2:18" x14ac:dyDescent="0.2">
      <c r="B11469" s="25">
        <v>11239</v>
      </c>
      <c r="C11469" s="193">
        <v>0.44988441571779381</v>
      </c>
      <c r="D11469" s="19"/>
      <c r="E11469" s="19"/>
      <c r="F11469" s="19">
        <v>0.44396700373312858</v>
      </c>
      <c r="G11469" s="19">
        <v>0.20296964295495704</v>
      </c>
      <c r="H11469" s="19"/>
      <c r="I11469" s="19">
        <v>0.26683449463091846</v>
      </c>
      <c r="J11469" s="19"/>
      <c r="K11469" s="19">
        <v>0.40684569598143505</v>
      </c>
      <c r="L11469" s="19"/>
      <c r="M11469" s="19"/>
      <c r="N11469" s="19">
        <v>0.32128356865180974</v>
      </c>
      <c r="O11469" s="19"/>
      <c r="P11469" s="50">
        <v>0.4784112087306599</v>
      </c>
      <c r="R11469" s="9" t="s">
        <v>0</v>
      </c>
    </row>
    <row r="11470" spans="2:18" x14ac:dyDescent="0.2">
      <c r="B11470" s="25">
        <v>11240</v>
      </c>
      <c r="C11470" s="193"/>
      <c r="D11470" s="19">
        <v>1.7823681148667379</v>
      </c>
      <c r="E11470" s="19"/>
      <c r="F11470" s="19">
        <v>2.4245714403144554</v>
      </c>
      <c r="G11470" s="19"/>
      <c r="H11470" s="19">
        <v>1.0573280757399282</v>
      </c>
      <c r="I11470" s="19"/>
      <c r="J11470" s="19">
        <v>1.3799646929794316</v>
      </c>
      <c r="K11470" s="19"/>
      <c r="L11470" s="19">
        <v>1.179017981982962</v>
      </c>
      <c r="M11470" s="19"/>
      <c r="N11470" s="19">
        <v>0.70472098167213937</v>
      </c>
      <c r="O11470" s="19"/>
      <c r="P11470" s="50">
        <v>0.48740747785320987</v>
      </c>
      <c r="R11470" s="9" t="s">
        <v>0</v>
      </c>
    </row>
    <row r="11471" spans="2:18" x14ac:dyDescent="0.2">
      <c r="B11471" s="25">
        <v>11241</v>
      </c>
      <c r="C11471" s="193">
        <v>0.65671842477182019</v>
      </c>
      <c r="D11471" s="19"/>
      <c r="E11471" s="19">
        <v>0.7230548030275471</v>
      </c>
      <c r="F11471" s="19"/>
      <c r="G11471" s="19">
        <v>0.40625069942927677</v>
      </c>
      <c r="H11471" s="19"/>
      <c r="I11471" s="19">
        <v>0.4582777307432141</v>
      </c>
      <c r="J11471" s="19"/>
      <c r="K11471" s="19"/>
      <c r="L11471" s="19">
        <v>7.3530723219078315E-3</v>
      </c>
      <c r="M11471" s="19">
        <v>0.68700005371002659</v>
      </c>
      <c r="N11471" s="19"/>
      <c r="O11471" s="19"/>
      <c r="P11471" s="50">
        <v>0.48161759356628686</v>
      </c>
      <c r="R11471" s="9" t="s">
        <v>0</v>
      </c>
    </row>
    <row r="11472" spans="2:18" x14ac:dyDescent="0.2">
      <c r="B11472" s="25">
        <v>11242</v>
      </c>
      <c r="C11472" s="193"/>
      <c r="D11472" s="19">
        <v>0.31316530793017627</v>
      </c>
      <c r="E11472" s="19"/>
      <c r="F11472" s="19">
        <v>1.1474129431795967</v>
      </c>
      <c r="G11472" s="19"/>
      <c r="H11472" s="19">
        <v>0.91340506503978991</v>
      </c>
      <c r="I11472" s="19"/>
      <c r="J11472" s="19">
        <v>0.96922566029701096</v>
      </c>
      <c r="K11472" s="19"/>
      <c r="L11472" s="19">
        <v>1.0319574090294572</v>
      </c>
      <c r="M11472" s="19"/>
      <c r="N11472" s="19">
        <v>1.5484215831876533</v>
      </c>
      <c r="O11472" s="19"/>
      <c r="P11472" s="50">
        <v>1.830213156869829</v>
      </c>
      <c r="R11472" s="9" t="s">
        <v>0</v>
      </c>
    </row>
    <row r="11473" spans="2:18" x14ac:dyDescent="0.2">
      <c r="B11473" s="25">
        <v>11243</v>
      </c>
      <c r="C11473" s="193"/>
      <c r="D11473" s="19">
        <v>0.70419593512496181</v>
      </c>
      <c r="E11473" s="19"/>
      <c r="F11473" s="19">
        <v>1.2327132166438668</v>
      </c>
      <c r="G11473" s="19"/>
      <c r="H11473" s="19">
        <v>1.2294223323094069</v>
      </c>
      <c r="I11473" s="19"/>
      <c r="J11473" s="19">
        <v>1.9660359428573362</v>
      </c>
      <c r="K11473" s="19"/>
      <c r="L11473" s="19">
        <v>1.5749879400001601</v>
      </c>
      <c r="M11473" s="19"/>
      <c r="N11473" s="19">
        <v>0.62391322457826048</v>
      </c>
      <c r="O11473" s="19"/>
      <c r="P11473" s="50">
        <v>1.601783214704505</v>
      </c>
      <c r="R11473" s="9" t="s">
        <v>0</v>
      </c>
    </row>
    <row r="11474" spans="2:18" x14ac:dyDescent="0.2">
      <c r="B11474" s="25">
        <v>11244</v>
      </c>
      <c r="C11474" s="193"/>
      <c r="D11474" s="19">
        <v>9.7730228623128926E-2</v>
      </c>
      <c r="E11474" s="19"/>
      <c r="F11474" s="19">
        <v>0.60427822124560238</v>
      </c>
      <c r="G11474" s="19">
        <v>3.0742252917173935E-2</v>
      </c>
      <c r="H11474" s="19"/>
      <c r="I11474" s="19"/>
      <c r="J11474" s="19">
        <v>0.29908884425560756</v>
      </c>
      <c r="K11474" s="19"/>
      <c r="L11474" s="19">
        <v>2.8251601853067652E-2</v>
      </c>
      <c r="M11474" s="19"/>
      <c r="N11474" s="19">
        <v>0.88308799790203252</v>
      </c>
      <c r="O11474" s="19"/>
      <c r="P11474" s="50">
        <v>1.0711737515558715</v>
      </c>
      <c r="R11474" s="9" t="s">
        <v>0</v>
      </c>
    </row>
    <row r="11475" spans="2:18" x14ac:dyDescent="0.2">
      <c r="B11475" s="25">
        <v>11245</v>
      </c>
      <c r="C11475" s="193">
        <v>1.6456903327532402</v>
      </c>
      <c r="D11475" s="19"/>
      <c r="E11475" s="19">
        <v>1.8780904628882891</v>
      </c>
      <c r="F11475" s="19"/>
      <c r="G11475" s="19">
        <v>2.4086001917839419</v>
      </c>
      <c r="H11475" s="19"/>
      <c r="I11475" s="19">
        <v>2.4330116409953688</v>
      </c>
      <c r="J11475" s="19"/>
      <c r="K11475" s="19">
        <v>1.6097116629012078</v>
      </c>
      <c r="L11475" s="19"/>
      <c r="M11475" s="19">
        <v>1.7776407148408166</v>
      </c>
      <c r="N11475" s="19"/>
      <c r="O11475" s="19">
        <v>2.2342134947946719</v>
      </c>
      <c r="P11475" s="50"/>
      <c r="R11475" s="9" t="s">
        <v>0</v>
      </c>
    </row>
    <row r="11476" spans="2:18" x14ac:dyDescent="0.2">
      <c r="B11476" s="25">
        <v>11246</v>
      </c>
      <c r="C11476" s="193"/>
      <c r="D11476" s="19">
        <v>0.32172433882726548</v>
      </c>
      <c r="E11476" s="19">
        <v>0.29302705586783778</v>
      </c>
      <c r="F11476" s="19"/>
      <c r="G11476" s="19">
        <v>4.3725630247881356E-2</v>
      </c>
      <c r="H11476" s="19"/>
      <c r="I11476" s="19"/>
      <c r="J11476" s="19">
        <v>0.96887194101243335</v>
      </c>
      <c r="K11476" s="19"/>
      <c r="L11476" s="19">
        <v>0.84839023697097105</v>
      </c>
      <c r="M11476" s="19"/>
      <c r="N11476" s="19">
        <v>0.11324476428038519</v>
      </c>
      <c r="O11476" s="19"/>
      <c r="P11476" s="50">
        <v>0.11348803179946622</v>
      </c>
      <c r="R11476" s="9" t="s">
        <v>0</v>
      </c>
    </row>
    <row r="11477" spans="2:18" x14ac:dyDescent="0.2">
      <c r="B11477" s="25">
        <v>11247</v>
      </c>
      <c r="C11477" s="193">
        <v>0.77205159311741045</v>
      </c>
      <c r="D11477" s="19"/>
      <c r="E11477" s="19">
        <v>9.3371312737087028E-2</v>
      </c>
      <c r="F11477" s="19"/>
      <c r="G11477" s="19">
        <v>0.86027332900595321</v>
      </c>
      <c r="H11477" s="19"/>
      <c r="I11477" s="19">
        <v>0.74901102023250088</v>
      </c>
      <c r="J11477" s="19"/>
      <c r="K11477" s="19">
        <v>0.33532247164953</v>
      </c>
      <c r="L11477" s="19"/>
      <c r="M11477" s="19">
        <v>1.1667660842628917</v>
      </c>
      <c r="N11477" s="19"/>
      <c r="O11477" s="19">
        <v>1.2192370574139388</v>
      </c>
      <c r="P11477" s="50"/>
      <c r="R11477" s="9" t="s">
        <v>0</v>
      </c>
    </row>
    <row r="11478" spans="2:18" x14ac:dyDescent="0.2">
      <c r="B11478" s="25">
        <v>11248</v>
      </c>
      <c r="C11478" s="193"/>
      <c r="D11478" s="19">
        <v>0.22103453169802545</v>
      </c>
      <c r="E11478" s="19"/>
      <c r="F11478" s="19">
        <v>0.48229128887234246</v>
      </c>
      <c r="G11478" s="19">
        <v>0.27223154038056091</v>
      </c>
      <c r="H11478" s="19"/>
      <c r="I11478" s="19"/>
      <c r="J11478" s="19">
        <v>0.9109591020565182</v>
      </c>
      <c r="K11478" s="19">
        <v>0.59665723451592356</v>
      </c>
      <c r="L11478" s="19"/>
      <c r="M11478" s="19">
        <v>0.18124370976323162</v>
      </c>
      <c r="N11478" s="19"/>
      <c r="O11478" s="19"/>
      <c r="P11478" s="50">
        <v>0.22620173566457824</v>
      </c>
      <c r="R11478" s="9" t="s">
        <v>0</v>
      </c>
    </row>
    <row r="11479" spans="2:18" x14ac:dyDescent="0.2">
      <c r="B11479" s="25">
        <v>11249</v>
      </c>
      <c r="C11479" s="193"/>
      <c r="D11479" s="19">
        <v>2.4855094460699045</v>
      </c>
      <c r="E11479" s="19"/>
      <c r="F11479" s="19">
        <v>0.89932381718552679</v>
      </c>
      <c r="G11479" s="19"/>
      <c r="H11479" s="19">
        <v>0.46334960880987447</v>
      </c>
      <c r="I11479" s="19"/>
      <c r="J11479" s="19">
        <v>1.2292678608489696</v>
      </c>
      <c r="K11479" s="19"/>
      <c r="L11479" s="19">
        <v>1.7525625313628366</v>
      </c>
      <c r="M11479" s="19"/>
      <c r="N11479" s="19">
        <v>1.4862209052629654</v>
      </c>
      <c r="O11479" s="19"/>
      <c r="P11479" s="50">
        <v>1.0883613390985429</v>
      </c>
      <c r="R11479" s="9" t="s">
        <v>0</v>
      </c>
    </row>
    <row r="11480" spans="2:18" x14ac:dyDescent="0.2">
      <c r="B11480" s="25">
        <v>11250</v>
      </c>
      <c r="C11480" s="193">
        <v>4.2876696671848964E-2</v>
      </c>
      <c r="D11480" s="19"/>
      <c r="E11480" s="19"/>
      <c r="F11480" s="19">
        <v>0.47421288532987127</v>
      </c>
      <c r="G11480" s="19"/>
      <c r="H11480" s="19">
        <v>0.27969624748964883</v>
      </c>
      <c r="I11480" s="19"/>
      <c r="J11480" s="19">
        <v>0.13876951825950251</v>
      </c>
      <c r="K11480" s="19"/>
      <c r="L11480" s="19">
        <v>0.5353972577635826</v>
      </c>
      <c r="M11480" s="19">
        <v>0.4232773845019796</v>
      </c>
      <c r="N11480" s="19"/>
      <c r="O11480" s="19">
        <v>0.38983689451332215</v>
      </c>
      <c r="P11480" s="50"/>
      <c r="R11480" s="9" t="s">
        <v>0</v>
      </c>
    </row>
    <row r="11481" spans="2:18" x14ac:dyDescent="0.2">
      <c r="B11481" s="25">
        <v>11251</v>
      </c>
      <c r="C11481" s="193">
        <v>0.1891787806543134</v>
      </c>
      <c r="D11481" s="19"/>
      <c r="E11481" s="19">
        <v>0.51589141484866818</v>
      </c>
      <c r="F11481" s="19"/>
      <c r="G11481" s="19"/>
      <c r="H11481" s="19">
        <v>0.19668154268044516</v>
      </c>
      <c r="I11481" s="19"/>
      <c r="J11481" s="19">
        <v>0.6832586751175681</v>
      </c>
      <c r="K11481" s="19"/>
      <c r="L11481" s="19">
        <v>0.45480225516598222</v>
      </c>
      <c r="M11481" s="19">
        <v>0.90332383094320623</v>
      </c>
      <c r="N11481" s="19"/>
      <c r="O11481" s="19"/>
      <c r="P11481" s="50">
        <v>0.53666995577327525</v>
      </c>
      <c r="R11481" s="9" t="s">
        <v>0</v>
      </c>
    </row>
    <row r="11482" spans="2:18" x14ac:dyDescent="0.2">
      <c r="B11482" s="25">
        <v>11252</v>
      </c>
      <c r="C11482" s="193"/>
      <c r="D11482" s="19">
        <v>0.8487289911358844</v>
      </c>
      <c r="E11482" s="19"/>
      <c r="F11482" s="19">
        <v>1.1261668625755352</v>
      </c>
      <c r="G11482" s="19"/>
      <c r="H11482" s="19">
        <v>0.97444214422248687</v>
      </c>
      <c r="I11482" s="19"/>
      <c r="J11482" s="19">
        <v>0.50640584659113741</v>
      </c>
      <c r="K11482" s="19"/>
      <c r="L11482" s="19">
        <v>1.0920613353486432</v>
      </c>
      <c r="M11482" s="19"/>
      <c r="N11482" s="19">
        <v>1.2977187285845027</v>
      </c>
      <c r="O11482" s="19"/>
      <c r="P11482" s="50">
        <v>1.434676425880147</v>
      </c>
      <c r="R11482" s="9" t="s">
        <v>0</v>
      </c>
    </row>
    <row r="11483" spans="2:18" x14ac:dyDescent="0.2">
      <c r="B11483" s="25">
        <v>11253</v>
      </c>
      <c r="C11483" s="193">
        <v>0.32029948438170858</v>
      </c>
      <c r="D11483" s="19"/>
      <c r="E11483" s="19"/>
      <c r="F11483" s="19">
        <v>0.55599414371753109</v>
      </c>
      <c r="G11483" s="19"/>
      <c r="H11483" s="19">
        <v>0.67972436947467296</v>
      </c>
      <c r="I11483" s="19">
        <v>0.22754382039792126</v>
      </c>
      <c r="J11483" s="19"/>
      <c r="K11483" s="19">
        <v>0.47447424534665356</v>
      </c>
      <c r="L11483" s="19"/>
      <c r="M11483" s="19">
        <v>0.65670684218875419</v>
      </c>
      <c r="N11483" s="19"/>
      <c r="O11483" s="19">
        <v>0.31204438168522042</v>
      </c>
      <c r="P11483" s="50"/>
      <c r="R11483" s="9" t="s">
        <v>0</v>
      </c>
    </row>
    <row r="11484" spans="2:18" x14ac:dyDescent="0.2">
      <c r="B11484" s="25">
        <v>11254</v>
      </c>
      <c r="C11484" s="193"/>
      <c r="D11484" s="19">
        <v>0.39447105049983988</v>
      </c>
      <c r="E11484" s="19"/>
      <c r="F11484" s="19">
        <v>7.8192370583504173E-2</v>
      </c>
      <c r="G11484" s="19"/>
      <c r="H11484" s="19">
        <v>0.83714199953678126</v>
      </c>
      <c r="I11484" s="19">
        <v>0.2055198562698676</v>
      </c>
      <c r="J11484" s="19"/>
      <c r="K11484" s="19"/>
      <c r="L11484" s="19">
        <v>0.15670439939073791</v>
      </c>
      <c r="M11484" s="19"/>
      <c r="N11484" s="19">
        <v>0.29847692402826514</v>
      </c>
      <c r="O11484" s="19"/>
      <c r="P11484" s="50">
        <v>0.85902280133796616</v>
      </c>
      <c r="R11484" s="9" t="s">
        <v>0</v>
      </c>
    </row>
    <row r="11485" spans="2:18" x14ac:dyDescent="0.2">
      <c r="B11485" s="25">
        <v>11255</v>
      </c>
      <c r="C11485" s="193"/>
      <c r="D11485" s="19">
        <v>0.90850766643579384</v>
      </c>
      <c r="E11485" s="19"/>
      <c r="F11485" s="19">
        <v>1.6005388206484885</v>
      </c>
      <c r="G11485" s="19"/>
      <c r="H11485" s="19">
        <v>1.1366426041107969</v>
      </c>
      <c r="I11485" s="19"/>
      <c r="J11485" s="19">
        <v>0.92479109813521843</v>
      </c>
      <c r="K11485" s="19"/>
      <c r="L11485" s="19">
        <v>1.5454845240902539</v>
      </c>
      <c r="M11485" s="19"/>
      <c r="N11485" s="19">
        <v>1.0242060811611051</v>
      </c>
      <c r="O11485" s="19"/>
      <c r="P11485" s="50">
        <v>0.66204533623651629</v>
      </c>
      <c r="R11485" s="9" t="s">
        <v>0</v>
      </c>
    </row>
    <row r="11486" spans="2:18" x14ac:dyDescent="0.2">
      <c r="B11486" s="25">
        <v>11256</v>
      </c>
      <c r="C11486" s="193"/>
      <c r="D11486" s="19">
        <v>1.3525632323235663</v>
      </c>
      <c r="E11486" s="19"/>
      <c r="F11486" s="19">
        <v>1.024895208863877</v>
      </c>
      <c r="G11486" s="19"/>
      <c r="H11486" s="19">
        <v>1.1300254760745732</v>
      </c>
      <c r="I11486" s="19"/>
      <c r="J11486" s="19">
        <v>1.9503359758829186</v>
      </c>
      <c r="K11486" s="19"/>
      <c r="L11486" s="19">
        <v>1.115001858813069</v>
      </c>
      <c r="M11486" s="19"/>
      <c r="N11486" s="19">
        <v>1.4532441284934787</v>
      </c>
      <c r="O11486" s="19"/>
      <c r="P11486" s="50">
        <v>1.0037147603981864</v>
      </c>
      <c r="R11486" s="9" t="s">
        <v>0</v>
      </c>
    </row>
    <row r="11487" spans="2:18" x14ac:dyDescent="0.2">
      <c r="B11487" s="25">
        <v>11257</v>
      </c>
      <c r="C11487" s="193"/>
      <c r="D11487" s="19">
        <v>1.5454852787290576</v>
      </c>
      <c r="E11487" s="19"/>
      <c r="F11487" s="19">
        <v>1.619056471826035</v>
      </c>
      <c r="G11487" s="19"/>
      <c r="H11487" s="19">
        <v>1.2838237692185437</v>
      </c>
      <c r="I11487" s="19"/>
      <c r="J11487" s="19">
        <v>2.6338991986425766</v>
      </c>
      <c r="K11487" s="19"/>
      <c r="L11487" s="19">
        <v>1.5338012005963613</v>
      </c>
      <c r="M11487" s="19"/>
      <c r="N11487" s="19">
        <v>2.4213835092879217</v>
      </c>
      <c r="O11487" s="19"/>
      <c r="P11487" s="50">
        <v>1.8272932638606274</v>
      </c>
      <c r="R11487" s="9" t="s">
        <v>0</v>
      </c>
    </row>
    <row r="11488" spans="2:18" x14ac:dyDescent="0.2">
      <c r="B11488" s="25">
        <v>11258</v>
      </c>
      <c r="C11488" s="193">
        <v>0.54665480742596551</v>
      </c>
      <c r="D11488" s="19"/>
      <c r="E11488" s="19">
        <v>0.55710980947862032</v>
      </c>
      <c r="F11488" s="19"/>
      <c r="G11488" s="19"/>
      <c r="H11488" s="19">
        <v>1.0092894071793488</v>
      </c>
      <c r="I11488" s="19"/>
      <c r="J11488" s="19">
        <v>1.1629651211568639</v>
      </c>
      <c r="K11488" s="19"/>
      <c r="L11488" s="19">
        <v>1.1436843268238883</v>
      </c>
      <c r="M11488" s="19"/>
      <c r="N11488" s="19">
        <v>5.4116033478522403E-2</v>
      </c>
      <c r="O11488" s="19"/>
      <c r="P11488" s="50">
        <v>0.46980779402819611</v>
      </c>
      <c r="R11488" s="9" t="s">
        <v>0</v>
      </c>
    </row>
    <row r="11489" spans="2:18" x14ac:dyDescent="0.2">
      <c r="B11489" s="25">
        <v>11259</v>
      </c>
      <c r="C11489" s="193"/>
      <c r="D11489" s="19">
        <v>0.48052231047401545</v>
      </c>
      <c r="E11489" s="19">
        <v>0.19696062281685345</v>
      </c>
      <c r="F11489" s="19"/>
      <c r="G11489" s="19">
        <v>0.15274141091517884</v>
      </c>
      <c r="H11489" s="19"/>
      <c r="I11489" s="19">
        <v>1.1721041912322612</v>
      </c>
      <c r="J11489" s="19"/>
      <c r="K11489" s="19"/>
      <c r="L11489" s="19">
        <v>7.1061281896778072E-2</v>
      </c>
      <c r="M11489" s="19">
        <v>8.6246274521701735E-2</v>
      </c>
      <c r="N11489" s="19"/>
      <c r="O11489" s="19">
        <v>0.31848742164858523</v>
      </c>
      <c r="P11489" s="50"/>
      <c r="R11489" s="9" t="s">
        <v>0</v>
      </c>
    </row>
    <row r="11490" spans="2:18" x14ac:dyDescent="0.2">
      <c r="B11490" s="25">
        <v>11260</v>
      </c>
      <c r="C11490" s="193">
        <v>1.4606221116067666</v>
      </c>
      <c r="D11490" s="19"/>
      <c r="E11490" s="19">
        <v>1.7766111104694913</v>
      </c>
      <c r="F11490" s="19"/>
      <c r="G11490" s="19">
        <v>0.68377214156620281</v>
      </c>
      <c r="H11490" s="19"/>
      <c r="I11490" s="19">
        <v>0.94385181674065999</v>
      </c>
      <c r="J11490" s="19"/>
      <c r="K11490" s="19">
        <v>1.6051299731577282</v>
      </c>
      <c r="L11490" s="19"/>
      <c r="M11490" s="19">
        <v>2.2524643265164825</v>
      </c>
      <c r="N11490" s="19"/>
      <c r="O11490" s="19">
        <v>1.2538011789707657</v>
      </c>
      <c r="P11490" s="50"/>
      <c r="R11490" s="9" t="s">
        <v>0</v>
      </c>
    </row>
    <row r="11491" spans="2:18" x14ac:dyDescent="0.2">
      <c r="B11491" s="25">
        <v>11261</v>
      </c>
      <c r="C11491" s="193">
        <v>1.024661727846937</v>
      </c>
      <c r="D11491" s="19"/>
      <c r="E11491" s="19">
        <v>0.82658642263023363</v>
      </c>
      <c r="F11491" s="19"/>
      <c r="G11491" s="19">
        <v>1.2266143697201783</v>
      </c>
      <c r="H11491" s="19"/>
      <c r="I11491" s="19">
        <v>1.3038431108299686</v>
      </c>
      <c r="J11491" s="19"/>
      <c r="K11491" s="19">
        <v>0.61772624681095512</v>
      </c>
      <c r="L11491" s="19"/>
      <c r="M11491" s="19">
        <v>1.7818726310935646</v>
      </c>
      <c r="N11491" s="19"/>
      <c r="O11491" s="19">
        <v>1.4543393904338358</v>
      </c>
      <c r="P11491" s="50"/>
      <c r="R11491" s="9" t="s">
        <v>0</v>
      </c>
    </row>
    <row r="11492" spans="2:18" x14ac:dyDescent="0.2">
      <c r="B11492" s="25">
        <v>11262</v>
      </c>
      <c r="C11492" s="193">
        <v>0.41984999833424363</v>
      </c>
      <c r="D11492" s="19"/>
      <c r="E11492" s="19"/>
      <c r="F11492" s="19">
        <v>0.79858668372190211</v>
      </c>
      <c r="G11492" s="19">
        <v>0.99720390012676186</v>
      </c>
      <c r="H11492" s="19"/>
      <c r="I11492" s="19">
        <v>0.50538804836200646</v>
      </c>
      <c r="J11492" s="19"/>
      <c r="K11492" s="19">
        <v>0.15754014587112269</v>
      </c>
      <c r="L11492" s="19"/>
      <c r="M11492" s="19">
        <v>0.27137304360251974</v>
      </c>
      <c r="N11492" s="19"/>
      <c r="O11492" s="19">
        <v>0.34746208268271833</v>
      </c>
      <c r="P11492" s="50"/>
      <c r="R11492" s="9" t="s">
        <v>0</v>
      </c>
    </row>
    <row r="11493" spans="2:18" x14ac:dyDescent="0.2">
      <c r="B11493" s="25">
        <v>11263</v>
      </c>
      <c r="C11493" s="193">
        <v>1.7175610022755066</v>
      </c>
      <c r="D11493" s="19"/>
      <c r="E11493" s="19">
        <v>1.3676714681030582</v>
      </c>
      <c r="F11493" s="19"/>
      <c r="G11493" s="19">
        <v>1.0979505561054437</v>
      </c>
      <c r="H11493" s="19"/>
      <c r="I11493" s="19">
        <v>1.8854970909256801</v>
      </c>
      <c r="J11493" s="19"/>
      <c r="K11493" s="19">
        <v>0.49656274162961639</v>
      </c>
      <c r="L11493" s="19"/>
      <c r="M11493" s="19">
        <v>1.1120855213385743</v>
      </c>
      <c r="N11493" s="19"/>
      <c r="O11493" s="19">
        <v>2.0332635300681448</v>
      </c>
      <c r="P11493" s="50"/>
      <c r="R11493" s="9" t="s">
        <v>0</v>
      </c>
    </row>
    <row r="11494" spans="2:18" x14ac:dyDescent="0.2">
      <c r="B11494" s="25">
        <v>11264</v>
      </c>
      <c r="C11494" s="193">
        <v>1.3058431908689505</v>
      </c>
      <c r="D11494" s="19"/>
      <c r="E11494" s="19">
        <v>1.0513644817275503</v>
      </c>
      <c r="F11494" s="19"/>
      <c r="G11494" s="19">
        <v>1.3750180730028203</v>
      </c>
      <c r="H11494" s="19"/>
      <c r="I11494" s="19">
        <v>1.3737766936330804</v>
      </c>
      <c r="J11494" s="19"/>
      <c r="K11494" s="19">
        <v>1.1880251276416913</v>
      </c>
      <c r="L11494" s="19"/>
      <c r="M11494" s="19">
        <v>1.5512566183576144</v>
      </c>
      <c r="N11494" s="19"/>
      <c r="O11494" s="19">
        <v>0.45656433522551204</v>
      </c>
      <c r="P11494" s="50"/>
      <c r="R11494" s="9" t="s">
        <v>0</v>
      </c>
    </row>
    <row r="11495" spans="2:18" x14ac:dyDescent="0.2">
      <c r="B11495" s="25">
        <v>11265</v>
      </c>
      <c r="C11495" s="193">
        <v>1.1207693302402426</v>
      </c>
      <c r="D11495" s="19"/>
      <c r="E11495" s="19">
        <v>0.71827218991464115</v>
      </c>
      <c r="F11495" s="19"/>
      <c r="G11495" s="19">
        <v>0.52440272236727359</v>
      </c>
      <c r="H11495" s="19"/>
      <c r="I11495" s="19">
        <v>0.61090905269542584</v>
      </c>
      <c r="J11495" s="19"/>
      <c r="K11495" s="19">
        <v>1.2957177768261174</v>
      </c>
      <c r="L11495" s="19"/>
      <c r="M11495" s="19">
        <v>0.93706074344126811</v>
      </c>
      <c r="N11495" s="19"/>
      <c r="O11495" s="19">
        <v>0.76752661798448873</v>
      </c>
      <c r="P11495" s="50"/>
      <c r="R11495" s="9" t="s">
        <v>0</v>
      </c>
    </row>
    <row r="11496" spans="2:18" x14ac:dyDescent="0.2">
      <c r="B11496" s="25">
        <v>11266</v>
      </c>
      <c r="C11496" s="193">
        <v>0.40964051058517303</v>
      </c>
      <c r="D11496" s="19"/>
      <c r="E11496" s="19">
        <v>1.41151362513887</v>
      </c>
      <c r="F11496" s="19"/>
      <c r="G11496" s="19">
        <v>1.5513860526190648</v>
      </c>
      <c r="H11496" s="19"/>
      <c r="I11496" s="19">
        <v>1.5356361886494203</v>
      </c>
      <c r="J11496" s="19"/>
      <c r="K11496" s="19">
        <v>0.61750144698459786</v>
      </c>
      <c r="L11496" s="19"/>
      <c r="M11496" s="19">
        <v>0.40794882977557922</v>
      </c>
      <c r="N11496" s="19"/>
      <c r="O11496" s="19">
        <v>0.71009353170130018</v>
      </c>
      <c r="P11496" s="50"/>
      <c r="R11496" s="9" t="s">
        <v>0</v>
      </c>
    </row>
    <row r="11497" spans="2:18" x14ac:dyDescent="0.2">
      <c r="B11497" s="25">
        <v>11267</v>
      </c>
      <c r="C11497" s="193">
        <v>2.3274132927497648E-2</v>
      </c>
      <c r="D11497" s="19"/>
      <c r="E11497" s="19"/>
      <c r="F11497" s="19">
        <v>1.1980595061479411</v>
      </c>
      <c r="G11497" s="19"/>
      <c r="H11497" s="19">
        <v>0.70570078894298471</v>
      </c>
      <c r="I11497" s="19"/>
      <c r="J11497" s="19">
        <v>0.60793593232804632</v>
      </c>
      <c r="K11497" s="19"/>
      <c r="L11497" s="19">
        <v>1.0826712808067842</v>
      </c>
      <c r="M11497" s="19"/>
      <c r="N11497" s="19">
        <v>0.15472967334642426</v>
      </c>
      <c r="O11497" s="19"/>
      <c r="P11497" s="50">
        <v>0.71367638066115557</v>
      </c>
      <c r="R11497" s="9" t="s">
        <v>0</v>
      </c>
    </row>
    <row r="11498" spans="2:18" x14ac:dyDescent="0.2">
      <c r="B11498" s="25">
        <v>11268</v>
      </c>
      <c r="C11498" s="193"/>
      <c r="D11498" s="19">
        <v>0.18164133303391106</v>
      </c>
      <c r="E11498" s="19"/>
      <c r="F11498" s="19">
        <v>0.56421370959923123</v>
      </c>
      <c r="G11498" s="19"/>
      <c r="H11498" s="19">
        <v>2.3591734386300443E-2</v>
      </c>
      <c r="I11498" s="19">
        <v>0.51638462560310494</v>
      </c>
      <c r="J11498" s="19"/>
      <c r="K11498" s="19"/>
      <c r="L11498" s="19">
        <v>9.7471641699444583E-2</v>
      </c>
      <c r="M11498" s="19"/>
      <c r="N11498" s="19">
        <v>0.99559324340805433</v>
      </c>
      <c r="O11498" s="19"/>
      <c r="P11498" s="50">
        <v>0.12425875785277746</v>
      </c>
      <c r="R11498" s="9" t="s">
        <v>0</v>
      </c>
    </row>
    <row r="11499" spans="2:18" x14ac:dyDescent="0.2">
      <c r="B11499" s="25">
        <v>11269</v>
      </c>
      <c r="C11499" s="193"/>
      <c r="D11499" s="19">
        <v>0.30522499757387861</v>
      </c>
      <c r="E11499" s="19">
        <v>5.0592744179039528E-2</v>
      </c>
      <c r="F11499" s="19"/>
      <c r="G11499" s="19"/>
      <c r="H11499" s="19">
        <v>1.1795380849898509</v>
      </c>
      <c r="I11499" s="19"/>
      <c r="J11499" s="19">
        <v>0.5074153051166449</v>
      </c>
      <c r="K11499" s="19"/>
      <c r="L11499" s="19">
        <v>1.2715980211640492</v>
      </c>
      <c r="M11499" s="19"/>
      <c r="N11499" s="19">
        <v>0.1308430226109403</v>
      </c>
      <c r="O11499" s="19">
        <v>0.72343332095076651</v>
      </c>
      <c r="P11499" s="50"/>
      <c r="R11499" s="9" t="s">
        <v>0</v>
      </c>
    </row>
    <row r="11500" spans="2:18" x14ac:dyDescent="0.2">
      <c r="B11500" s="25">
        <v>11270</v>
      </c>
      <c r="C11500" s="193"/>
      <c r="D11500" s="19">
        <v>0.62960369945921368</v>
      </c>
      <c r="E11500" s="19"/>
      <c r="F11500" s="19">
        <v>1.2113350626052961</v>
      </c>
      <c r="G11500" s="19"/>
      <c r="H11500" s="19">
        <v>1.8784151517696781</v>
      </c>
      <c r="I11500" s="19"/>
      <c r="J11500" s="19">
        <v>0.83491198438813841</v>
      </c>
      <c r="K11500" s="19"/>
      <c r="L11500" s="19">
        <v>2.1462864962588633</v>
      </c>
      <c r="M11500" s="19"/>
      <c r="N11500" s="19">
        <v>1.3530379817071969</v>
      </c>
      <c r="O11500" s="19"/>
      <c r="P11500" s="50">
        <v>1.335176897033866</v>
      </c>
      <c r="R11500" s="9" t="s">
        <v>0</v>
      </c>
    </row>
    <row r="11501" spans="2:18" x14ac:dyDescent="0.2">
      <c r="B11501" s="25">
        <v>11271</v>
      </c>
      <c r="C11501" s="193"/>
      <c r="D11501" s="19">
        <v>0.70332630347613512</v>
      </c>
      <c r="E11501" s="19"/>
      <c r="F11501" s="19">
        <v>1.0938842913475932</v>
      </c>
      <c r="G11501" s="19"/>
      <c r="H11501" s="19">
        <v>1.1645810252715256</v>
      </c>
      <c r="I11501" s="19"/>
      <c r="J11501" s="19">
        <v>1.1826557421045467</v>
      </c>
      <c r="K11501" s="19"/>
      <c r="L11501" s="19">
        <v>1.5567863733748335</v>
      </c>
      <c r="M11501" s="19"/>
      <c r="N11501" s="19">
        <v>1.3898914457200748</v>
      </c>
      <c r="O11501" s="19"/>
      <c r="P11501" s="50">
        <v>0.85380213239837699</v>
      </c>
      <c r="R11501" s="9" t="s">
        <v>0</v>
      </c>
    </row>
    <row r="11502" spans="2:18" x14ac:dyDescent="0.2">
      <c r="B11502" s="25">
        <v>11272</v>
      </c>
      <c r="C11502" s="193"/>
      <c r="D11502" s="19">
        <v>0.57578804306164888</v>
      </c>
      <c r="E11502" s="19"/>
      <c r="F11502" s="19">
        <v>1.0017440063236385</v>
      </c>
      <c r="G11502" s="19"/>
      <c r="H11502" s="19">
        <v>0.63084793042795961</v>
      </c>
      <c r="I11502" s="19"/>
      <c r="J11502" s="19">
        <v>1.2025771168862858</v>
      </c>
      <c r="K11502" s="19"/>
      <c r="L11502" s="19">
        <v>0.15188172813790912</v>
      </c>
      <c r="M11502" s="19"/>
      <c r="N11502" s="19">
        <v>0.94480089561641922</v>
      </c>
      <c r="O11502" s="19"/>
      <c r="P11502" s="50">
        <v>0.48771133645789783</v>
      </c>
      <c r="R11502" s="9" t="s">
        <v>0</v>
      </c>
    </row>
    <row r="11503" spans="2:18" x14ac:dyDescent="0.2">
      <c r="B11503" s="25">
        <v>11273</v>
      </c>
      <c r="C11503" s="193">
        <v>3.0985731821370641</v>
      </c>
      <c r="D11503" s="19"/>
      <c r="E11503" s="19">
        <v>2.5319460892372643</v>
      </c>
      <c r="F11503" s="19"/>
      <c r="G11503" s="19">
        <v>2.9651841231364622</v>
      </c>
      <c r="H11503" s="19"/>
      <c r="I11503" s="19">
        <v>1.916031571946522</v>
      </c>
      <c r="J11503" s="19"/>
      <c r="K11503" s="19">
        <v>2.4615301702922308</v>
      </c>
      <c r="L11503" s="19"/>
      <c r="M11503" s="19">
        <v>2.8123788440734274</v>
      </c>
      <c r="N11503" s="19"/>
      <c r="O11503" s="19">
        <v>2.1380355076946156</v>
      </c>
      <c r="P11503" s="50"/>
      <c r="R11503" s="9" t="s">
        <v>0</v>
      </c>
    </row>
    <row r="11504" spans="2:18" x14ac:dyDescent="0.2">
      <c r="B11504" s="25">
        <v>11274</v>
      </c>
      <c r="C11504" s="193">
        <v>1.0737530437287861</v>
      </c>
      <c r="D11504" s="19"/>
      <c r="E11504" s="19">
        <v>0.77908091532064294</v>
      </c>
      <c r="F11504" s="19"/>
      <c r="G11504" s="19">
        <v>0.41535973233218859</v>
      </c>
      <c r="H11504" s="19"/>
      <c r="I11504" s="19">
        <v>1.3832435738755113</v>
      </c>
      <c r="J11504" s="19"/>
      <c r="K11504" s="19">
        <v>1.2840079816886558</v>
      </c>
      <c r="L11504" s="19"/>
      <c r="M11504" s="19">
        <v>0.33223101697811674</v>
      </c>
      <c r="N11504" s="19"/>
      <c r="O11504" s="19">
        <v>0.94538437969970901</v>
      </c>
      <c r="P11504" s="50"/>
      <c r="R11504" s="9" t="s">
        <v>0</v>
      </c>
    </row>
    <row r="11505" spans="2:18" x14ac:dyDescent="0.2">
      <c r="B11505" s="25">
        <v>11275</v>
      </c>
      <c r="C11505" s="193">
        <v>1.1798781154421598</v>
      </c>
      <c r="D11505" s="19"/>
      <c r="E11505" s="19">
        <v>1.7841291832549668</v>
      </c>
      <c r="F11505" s="19"/>
      <c r="G11505" s="19">
        <v>9.6869776084378634E-2</v>
      </c>
      <c r="H11505" s="19"/>
      <c r="I11505" s="19">
        <v>1.3334417197358108</v>
      </c>
      <c r="J11505" s="19"/>
      <c r="K11505" s="19">
        <v>0.98209869063068411</v>
      </c>
      <c r="L11505" s="19"/>
      <c r="M11505" s="19">
        <v>1.1139939569782489</v>
      </c>
      <c r="N11505" s="19"/>
      <c r="O11505" s="19"/>
      <c r="P11505" s="50">
        <v>3.1885571726180659E-2</v>
      </c>
      <c r="R11505" s="9" t="s">
        <v>0</v>
      </c>
    </row>
    <row r="11506" spans="2:18" x14ac:dyDescent="0.2">
      <c r="B11506" s="25">
        <v>11276</v>
      </c>
      <c r="C11506" s="193"/>
      <c r="D11506" s="19">
        <v>0.96985593364546563</v>
      </c>
      <c r="E11506" s="19">
        <v>9.9510929808958634E-2</v>
      </c>
      <c r="F11506" s="19"/>
      <c r="G11506" s="19"/>
      <c r="H11506" s="19">
        <v>0.43955724720338152</v>
      </c>
      <c r="I11506" s="19"/>
      <c r="J11506" s="19">
        <v>1.3447886128190776</v>
      </c>
      <c r="K11506" s="19"/>
      <c r="L11506" s="19">
        <v>0.77279334844826586</v>
      </c>
      <c r="M11506" s="19"/>
      <c r="N11506" s="19">
        <v>0.81040734519450008</v>
      </c>
      <c r="O11506" s="19"/>
      <c r="P11506" s="50">
        <v>0.58216827769769552</v>
      </c>
      <c r="R11506" s="9" t="s">
        <v>0</v>
      </c>
    </row>
    <row r="11507" spans="2:18" x14ac:dyDescent="0.2">
      <c r="B11507" s="25">
        <v>11277</v>
      </c>
      <c r="C11507" s="193">
        <v>6.2274488529142601E-2</v>
      </c>
      <c r="D11507" s="19"/>
      <c r="E11507" s="19"/>
      <c r="F11507" s="19">
        <v>0.62558149759869719</v>
      </c>
      <c r="G11507" s="19"/>
      <c r="H11507" s="19">
        <v>0.75160720201693898</v>
      </c>
      <c r="I11507" s="19"/>
      <c r="J11507" s="19">
        <v>0.46092953673370379</v>
      </c>
      <c r="K11507" s="19"/>
      <c r="L11507" s="19">
        <v>0.37250777592596507</v>
      </c>
      <c r="M11507" s="19">
        <v>0.25142551110375683</v>
      </c>
      <c r="N11507" s="19"/>
      <c r="O11507" s="19">
        <v>0.18181987529924182</v>
      </c>
      <c r="P11507" s="50"/>
      <c r="R11507" s="9" t="s">
        <v>0</v>
      </c>
    </row>
    <row r="11508" spans="2:18" x14ac:dyDescent="0.2">
      <c r="B11508" s="25">
        <v>11278</v>
      </c>
      <c r="C11508" s="193">
        <v>0.3484695541117353</v>
      </c>
      <c r="D11508" s="19"/>
      <c r="E11508" s="19">
        <v>1.5942840429990381</v>
      </c>
      <c r="F11508" s="19"/>
      <c r="G11508" s="19">
        <v>0.47741069914924161</v>
      </c>
      <c r="H11508" s="19"/>
      <c r="I11508" s="19">
        <v>0.85849999298804691</v>
      </c>
      <c r="J11508" s="19"/>
      <c r="K11508" s="19">
        <v>0.13794741968055663</v>
      </c>
      <c r="L11508" s="19"/>
      <c r="M11508" s="19"/>
      <c r="N11508" s="19">
        <v>0.38351854945959302</v>
      </c>
      <c r="O11508" s="19">
        <v>1.3079339316478544</v>
      </c>
      <c r="P11508" s="50"/>
      <c r="R11508" s="9" t="s">
        <v>0</v>
      </c>
    </row>
    <row r="11509" spans="2:18" x14ac:dyDescent="0.2">
      <c r="B11509" s="25">
        <v>11279</v>
      </c>
      <c r="C11509" s="193"/>
      <c r="D11509" s="19">
        <v>0.52959993968734609</v>
      </c>
      <c r="E11509" s="19"/>
      <c r="F11509" s="19">
        <v>0.49836450476175831</v>
      </c>
      <c r="G11509" s="19">
        <v>0.98573676435271707</v>
      </c>
      <c r="H11509" s="19"/>
      <c r="I11509" s="19"/>
      <c r="J11509" s="19">
        <v>0.27086217862730766</v>
      </c>
      <c r="K11509" s="19">
        <v>0.83638560483522673</v>
      </c>
      <c r="L11509" s="19"/>
      <c r="M11509" s="19">
        <v>0.23705977548336246</v>
      </c>
      <c r="N11509" s="19"/>
      <c r="O11509" s="19">
        <v>7.9831075566199491E-2</v>
      </c>
      <c r="P11509" s="50"/>
      <c r="R11509" s="9" t="s">
        <v>0</v>
      </c>
    </row>
    <row r="11510" spans="2:18" x14ac:dyDescent="0.2">
      <c r="B11510" s="25">
        <v>11280</v>
      </c>
      <c r="C11510" s="193">
        <v>2.4500255581032082</v>
      </c>
      <c r="D11510" s="19"/>
      <c r="E11510" s="19">
        <v>2.0857017987468831</v>
      </c>
      <c r="F11510" s="19"/>
      <c r="G11510" s="19">
        <v>2.523300514013048</v>
      </c>
      <c r="H11510" s="19"/>
      <c r="I11510" s="19">
        <v>2.570582771162329</v>
      </c>
      <c r="J11510" s="19"/>
      <c r="K11510" s="19">
        <v>2.2633935068514615</v>
      </c>
      <c r="L11510" s="19"/>
      <c r="M11510" s="19">
        <v>1.6126006344564257</v>
      </c>
      <c r="N11510" s="19"/>
      <c r="O11510" s="19">
        <v>2.0886502981411428</v>
      </c>
      <c r="P11510" s="50"/>
      <c r="R11510" s="9" t="s">
        <v>0</v>
      </c>
    </row>
    <row r="11511" spans="2:18" x14ac:dyDescent="0.2">
      <c r="B11511" s="25">
        <v>11281</v>
      </c>
      <c r="C11511" s="193">
        <v>1.4026482658340211</v>
      </c>
      <c r="D11511" s="19"/>
      <c r="E11511" s="19">
        <v>1.4621839652003332</v>
      </c>
      <c r="F11511" s="19"/>
      <c r="G11511" s="19">
        <v>0.80045827456739138</v>
      </c>
      <c r="H11511" s="19"/>
      <c r="I11511" s="19">
        <v>0.22706392159371463</v>
      </c>
      <c r="J11511" s="19"/>
      <c r="K11511" s="19">
        <v>0.40266274373961936</v>
      </c>
      <c r="L11511" s="19"/>
      <c r="M11511" s="19">
        <v>0.75879310797052235</v>
      </c>
      <c r="N11511" s="19"/>
      <c r="O11511" s="19">
        <v>0.57360045484086353</v>
      </c>
      <c r="P11511" s="50"/>
      <c r="R11511" s="9" t="s">
        <v>0</v>
      </c>
    </row>
    <row r="11512" spans="2:18" x14ac:dyDescent="0.2">
      <c r="B11512" s="25">
        <v>11282</v>
      </c>
      <c r="C11512" s="193"/>
      <c r="D11512" s="19">
        <v>1.4078428611594325</v>
      </c>
      <c r="E11512" s="19"/>
      <c r="F11512" s="19">
        <v>3.517470039122491E-2</v>
      </c>
      <c r="G11512" s="19"/>
      <c r="H11512" s="19">
        <v>0.57401902649989567</v>
      </c>
      <c r="I11512" s="19">
        <v>7.9262198044269025E-2</v>
      </c>
      <c r="J11512" s="19"/>
      <c r="K11512" s="19"/>
      <c r="L11512" s="19">
        <v>3.2769667356339202E-3</v>
      </c>
      <c r="M11512" s="19"/>
      <c r="N11512" s="19">
        <v>0.2253962608624788</v>
      </c>
      <c r="O11512" s="19">
        <v>0.60713373985235197</v>
      </c>
      <c r="P11512" s="50"/>
      <c r="R11512" s="9" t="s">
        <v>0</v>
      </c>
    </row>
    <row r="11513" spans="2:18" x14ac:dyDescent="0.2">
      <c r="B11513" s="25">
        <v>11283</v>
      </c>
      <c r="C11513" s="193">
        <v>0.24178114799180514</v>
      </c>
      <c r="D11513" s="19"/>
      <c r="E11513" s="19">
        <v>0.57838212489556229</v>
      </c>
      <c r="F11513" s="19"/>
      <c r="G11513" s="19">
        <v>1.0206992108756932</v>
      </c>
      <c r="H11513" s="19"/>
      <c r="I11513" s="19">
        <v>0.39686871071818175</v>
      </c>
      <c r="J11513" s="19"/>
      <c r="K11513" s="19">
        <v>1.1306767276088547</v>
      </c>
      <c r="L11513" s="19"/>
      <c r="M11513" s="19">
        <v>1.1831615149429828</v>
      </c>
      <c r="N11513" s="19"/>
      <c r="O11513" s="19">
        <v>1.0099565561426702</v>
      </c>
      <c r="P11513" s="50"/>
      <c r="R11513" s="9" t="s">
        <v>0</v>
      </c>
    </row>
    <row r="11514" spans="2:18" x14ac:dyDescent="0.2">
      <c r="B11514" s="25">
        <v>11284</v>
      </c>
      <c r="C11514" s="193"/>
      <c r="D11514" s="19">
        <v>1.6107614112972461</v>
      </c>
      <c r="E11514" s="19"/>
      <c r="F11514" s="19">
        <v>0.22544723251900889</v>
      </c>
      <c r="G11514" s="19">
        <v>0.37145170400192135</v>
      </c>
      <c r="H11514" s="19"/>
      <c r="I11514" s="19"/>
      <c r="J11514" s="19">
        <v>0.69555357726628675</v>
      </c>
      <c r="K11514" s="19"/>
      <c r="L11514" s="19">
        <v>0.59791618224533194</v>
      </c>
      <c r="M11514" s="19">
        <v>8.5811928805169455E-3</v>
      </c>
      <c r="N11514" s="19"/>
      <c r="O11514" s="19"/>
      <c r="P11514" s="50">
        <v>8.6292731942230222E-2</v>
      </c>
      <c r="R11514" s="9" t="s">
        <v>0</v>
      </c>
    </row>
    <row r="11515" spans="2:18" x14ac:dyDescent="0.2">
      <c r="B11515" s="25">
        <v>11285</v>
      </c>
      <c r="C11515" s="193"/>
      <c r="D11515" s="19">
        <v>1.5116533511832977</v>
      </c>
      <c r="E11515" s="19"/>
      <c r="F11515" s="19">
        <v>2.0889860460903735</v>
      </c>
      <c r="G11515" s="19"/>
      <c r="H11515" s="19">
        <v>0.7749570794902727</v>
      </c>
      <c r="I11515" s="19"/>
      <c r="J11515" s="19">
        <v>1.6677347789449175</v>
      </c>
      <c r="K11515" s="19"/>
      <c r="L11515" s="19">
        <v>0.66825408792944307</v>
      </c>
      <c r="M11515" s="19"/>
      <c r="N11515" s="19">
        <v>1.2050774103304778</v>
      </c>
      <c r="O11515" s="19"/>
      <c r="P11515" s="50">
        <v>1.8169646566481958</v>
      </c>
      <c r="R11515" s="9" t="s">
        <v>0</v>
      </c>
    </row>
    <row r="11516" spans="2:18" x14ac:dyDescent="0.2">
      <c r="B11516" s="25">
        <v>11286</v>
      </c>
      <c r="C11516" s="193">
        <v>0.15876744380282476</v>
      </c>
      <c r="D11516" s="19"/>
      <c r="E11516" s="19">
        <v>1.0091331810244422</v>
      </c>
      <c r="F11516" s="19"/>
      <c r="G11516" s="19">
        <v>0.90201951014755888</v>
      </c>
      <c r="H11516" s="19"/>
      <c r="I11516" s="19">
        <v>0.72876769912631889</v>
      </c>
      <c r="J11516" s="19"/>
      <c r="K11516" s="19">
        <v>0.46316479097550378</v>
      </c>
      <c r="L11516" s="19"/>
      <c r="M11516" s="19">
        <v>0.8871678340177227</v>
      </c>
      <c r="N11516" s="19"/>
      <c r="O11516" s="19">
        <v>0.74159476756596232</v>
      </c>
      <c r="P11516" s="50"/>
      <c r="R11516" s="9" t="s">
        <v>0</v>
      </c>
    </row>
    <row r="11517" spans="2:18" x14ac:dyDescent="0.2">
      <c r="B11517" s="25">
        <v>11287</v>
      </c>
      <c r="C11517" s="193"/>
      <c r="D11517" s="19">
        <v>0.63460988472259894</v>
      </c>
      <c r="E11517" s="19"/>
      <c r="F11517" s="19">
        <v>0.40609766560425181</v>
      </c>
      <c r="G11517" s="19">
        <v>0.72785166254314504</v>
      </c>
      <c r="H11517" s="19"/>
      <c r="I11517" s="19"/>
      <c r="J11517" s="19">
        <v>0.87444798567552307</v>
      </c>
      <c r="K11517" s="19">
        <v>0.43612659813270666</v>
      </c>
      <c r="L11517" s="19"/>
      <c r="M11517" s="19">
        <v>0.51945309130567952</v>
      </c>
      <c r="N11517" s="19"/>
      <c r="O11517" s="19">
        <v>0.14696508987798229</v>
      </c>
      <c r="P11517" s="50"/>
      <c r="R11517" s="9" t="s">
        <v>0</v>
      </c>
    </row>
    <row r="11518" spans="2:18" x14ac:dyDescent="0.2">
      <c r="B11518" s="25">
        <v>11288</v>
      </c>
      <c r="C11518" s="193"/>
      <c r="D11518" s="19">
        <v>4.2255119077580915E-2</v>
      </c>
      <c r="E11518" s="19"/>
      <c r="F11518" s="19">
        <v>0.44472055041390551</v>
      </c>
      <c r="G11518" s="19">
        <v>0.22981454754282563</v>
      </c>
      <c r="H11518" s="19"/>
      <c r="I11518" s="19"/>
      <c r="J11518" s="19">
        <v>1.0296726701764671</v>
      </c>
      <c r="K11518" s="19">
        <v>0.79612828480821496</v>
      </c>
      <c r="L11518" s="19"/>
      <c r="M11518" s="19">
        <v>0.51579955532041399</v>
      </c>
      <c r="N11518" s="19"/>
      <c r="O11518" s="19"/>
      <c r="P11518" s="50">
        <v>0.55612715835410187</v>
      </c>
      <c r="R11518" s="9" t="s">
        <v>0</v>
      </c>
    </row>
    <row r="11519" spans="2:18" x14ac:dyDescent="0.2">
      <c r="B11519" s="25">
        <v>11289</v>
      </c>
      <c r="C11519" s="193"/>
      <c r="D11519" s="19">
        <v>0.39701799012592726</v>
      </c>
      <c r="E11519" s="19"/>
      <c r="F11519" s="19">
        <v>0.69359492020483537</v>
      </c>
      <c r="G11519" s="19">
        <v>0.57182055358692818</v>
      </c>
      <c r="H11519" s="19"/>
      <c r="I11519" s="19">
        <v>0.11315333702577832</v>
      </c>
      <c r="J11519" s="19"/>
      <c r="K11519" s="19">
        <v>0.44617961240920095</v>
      </c>
      <c r="L11519" s="19"/>
      <c r="M11519" s="19"/>
      <c r="N11519" s="19">
        <v>0.97497640290894183</v>
      </c>
      <c r="O11519" s="19"/>
      <c r="P11519" s="50">
        <v>0.17923106835785874</v>
      </c>
      <c r="R11519" s="9" t="s">
        <v>0</v>
      </c>
    </row>
    <row r="11520" spans="2:18" x14ac:dyDescent="0.2">
      <c r="B11520" s="25">
        <v>11290</v>
      </c>
      <c r="C11520" s="193">
        <v>0.8919817148774597</v>
      </c>
      <c r="D11520" s="19"/>
      <c r="E11520" s="19">
        <v>0.48582242241296819</v>
      </c>
      <c r="F11520" s="19"/>
      <c r="G11520" s="19">
        <v>1.2031899907986523</v>
      </c>
      <c r="H11520" s="19"/>
      <c r="I11520" s="19">
        <v>0.53184480522496491</v>
      </c>
      <c r="J11520" s="19"/>
      <c r="K11520" s="19"/>
      <c r="L11520" s="19">
        <v>0.32078636562069468</v>
      </c>
      <c r="M11520" s="19">
        <v>0.10476571915133427</v>
      </c>
      <c r="N11520" s="19"/>
      <c r="O11520" s="19">
        <v>1.3611116245620112</v>
      </c>
      <c r="P11520" s="50"/>
      <c r="R11520" s="9" t="s">
        <v>0</v>
      </c>
    </row>
    <row r="11521" spans="2:18" x14ac:dyDescent="0.2">
      <c r="B11521" s="25">
        <v>11291</v>
      </c>
      <c r="C11521" s="193">
        <v>0.54373518923602282</v>
      </c>
      <c r="D11521" s="19"/>
      <c r="E11521" s="19">
        <v>0.14841277097344369</v>
      </c>
      <c r="F11521" s="19"/>
      <c r="G11521" s="19">
        <v>0.91674597315452067</v>
      </c>
      <c r="H11521" s="19"/>
      <c r="I11521" s="19"/>
      <c r="J11521" s="19">
        <v>2.6126199793046728E-2</v>
      </c>
      <c r="K11521" s="19">
        <v>0.30192185030028557</v>
      </c>
      <c r="L11521" s="19"/>
      <c r="M11521" s="19"/>
      <c r="N11521" s="19">
        <v>0.21016557511128209</v>
      </c>
      <c r="O11521" s="19">
        <v>0.81165887443168794</v>
      </c>
      <c r="P11521" s="50"/>
      <c r="R11521" s="9" t="s">
        <v>0</v>
      </c>
    </row>
    <row r="11522" spans="2:18" x14ac:dyDescent="0.2">
      <c r="B11522" s="25">
        <v>11292</v>
      </c>
      <c r="C11522" s="193"/>
      <c r="D11522" s="19">
        <v>0.51875231386234766</v>
      </c>
      <c r="E11522" s="19"/>
      <c r="F11522" s="19">
        <v>0.48480417821892885</v>
      </c>
      <c r="G11522" s="19"/>
      <c r="H11522" s="19">
        <v>0.60619578927913331</v>
      </c>
      <c r="I11522" s="19">
        <v>3.5511068200687883E-2</v>
      </c>
      <c r="J11522" s="19"/>
      <c r="K11522" s="19"/>
      <c r="L11522" s="19">
        <v>1.4062914046950004</v>
      </c>
      <c r="M11522" s="19"/>
      <c r="N11522" s="19">
        <v>0.53359536498272431</v>
      </c>
      <c r="O11522" s="19"/>
      <c r="P11522" s="50">
        <v>0.26970077954789345</v>
      </c>
      <c r="R11522" s="9" t="s">
        <v>0</v>
      </c>
    </row>
    <row r="11523" spans="2:18" x14ac:dyDescent="0.2">
      <c r="B11523" s="25">
        <v>11293</v>
      </c>
      <c r="C11523" s="193">
        <v>0.64827378050623785</v>
      </c>
      <c r="D11523" s="19"/>
      <c r="E11523" s="19">
        <v>1.5436079027095546</v>
      </c>
      <c r="F11523" s="19"/>
      <c r="G11523" s="19">
        <v>0.22726646611889584</v>
      </c>
      <c r="H11523" s="19"/>
      <c r="I11523" s="19">
        <v>0.40607490148438485</v>
      </c>
      <c r="J11523" s="19"/>
      <c r="K11523" s="19">
        <v>1.5952244303786807</v>
      </c>
      <c r="L11523" s="19"/>
      <c r="M11523" s="19">
        <v>1.3775698303702859</v>
      </c>
      <c r="N11523" s="19"/>
      <c r="O11523" s="19">
        <v>1.1349864646635126</v>
      </c>
      <c r="P11523" s="50"/>
      <c r="R11523" s="9" t="s">
        <v>0</v>
      </c>
    </row>
    <row r="11524" spans="2:18" x14ac:dyDescent="0.2">
      <c r="B11524" s="25">
        <v>11294</v>
      </c>
      <c r="C11524" s="193">
        <v>0.37273956604556702</v>
      </c>
      <c r="D11524" s="19"/>
      <c r="E11524" s="19">
        <v>0.41431306780724558</v>
      </c>
      <c r="F11524" s="19"/>
      <c r="G11524" s="19"/>
      <c r="H11524" s="19">
        <v>0.58993906393436335</v>
      </c>
      <c r="I11524" s="19"/>
      <c r="J11524" s="19">
        <v>0.44033167961392977</v>
      </c>
      <c r="K11524" s="19">
        <v>0.16941459040536105</v>
      </c>
      <c r="L11524" s="19"/>
      <c r="M11524" s="19"/>
      <c r="N11524" s="19">
        <v>1.1959033814544637</v>
      </c>
      <c r="O11524" s="19"/>
      <c r="P11524" s="50">
        <v>0.75349580380378367</v>
      </c>
      <c r="R11524" s="9" t="s">
        <v>0</v>
      </c>
    </row>
    <row r="11525" spans="2:18" x14ac:dyDescent="0.2">
      <c r="B11525" s="25">
        <v>11295</v>
      </c>
      <c r="C11525" s="193">
        <v>0.88352464542683595</v>
      </c>
      <c r="D11525" s="19"/>
      <c r="E11525" s="19">
        <v>0.34381592842669201</v>
      </c>
      <c r="F11525" s="19"/>
      <c r="G11525" s="19">
        <v>7.2558182734241666E-2</v>
      </c>
      <c r="H11525" s="19"/>
      <c r="I11525" s="19">
        <v>0.14715059740182557</v>
      </c>
      <c r="J11525" s="19"/>
      <c r="K11525" s="19"/>
      <c r="L11525" s="19">
        <v>0.12010972685568694</v>
      </c>
      <c r="M11525" s="19">
        <v>0.17339171906057668</v>
      </c>
      <c r="N11525" s="19"/>
      <c r="O11525" s="19">
        <v>5.2905985132308014E-2</v>
      </c>
      <c r="P11525" s="50"/>
      <c r="R11525" s="9" t="s">
        <v>0</v>
      </c>
    </row>
    <row r="11526" spans="2:18" x14ac:dyDescent="0.2">
      <c r="B11526" s="25">
        <v>11296</v>
      </c>
      <c r="C11526" s="193">
        <v>0.72246856465153442</v>
      </c>
      <c r="D11526" s="19"/>
      <c r="E11526" s="19">
        <v>1.724023073834559</v>
      </c>
      <c r="F11526" s="19"/>
      <c r="G11526" s="19">
        <v>1.5850160669472855</v>
      </c>
      <c r="H11526" s="19"/>
      <c r="I11526" s="19">
        <v>1.775879246005589</v>
      </c>
      <c r="J11526" s="19"/>
      <c r="K11526" s="19">
        <v>1.8449297580336943</v>
      </c>
      <c r="L11526" s="19"/>
      <c r="M11526" s="19">
        <v>2.0637194065726905</v>
      </c>
      <c r="N11526" s="19"/>
      <c r="O11526" s="19">
        <v>1.3501045171442705</v>
      </c>
      <c r="P11526" s="50"/>
      <c r="R11526" s="9" t="s">
        <v>0</v>
      </c>
    </row>
    <row r="11527" spans="2:18" x14ac:dyDescent="0.2">
      <c r="B11527" s="25">
        <v>11297</v>
      </c>
      <c r="C11527" s="193"/>
      <c r="D11527" s="19">
        <v>0.45372218906208728</v>
      </c>
      <c r="E11527" s="19"/>
      <c r="F11527" s="19">
        <v>0.39523929651430212</v>
      </c>
      <c r="G11527" s="19"/>
      <c r="H11527" s="19">
        <v>0.65330654318409664</v>
      </c>
      <c r="I11527" s="19">
        <v>0.14769883538952541</v>
      </c>
      <c r="J11527" s="19"/>
      <c r="K11527" s="19">
        <v>0.18239240996012437</v>
      </c>
      <c r="L11527" s="19"/>
      <c r="M11527" s="19">
        <v>0.30518000670614259</v>
      </c>
      <c r="N11527" s="19"/>
      <c r="O11527" s="19"/>
      <c r="P11527" s="50">
        <v>0.47007449410676971</v>
      </c>
      <c r="R11527" s="9" t="s">
        <v>0</v>
      </c>
    </row>
    <row r="11528" spans="2:18" x14ac:dyDescent="0.2">
      <c r="B11528" s="25">
        <v>11298</v>
      </c>
      <c r="C11528" s="193">
        <v>1.6984228152795082</v>
      </c>
      <c r="D11528" s="19"/>
      <c r="E11528" s="19">
        <v>1.5462003314640846</v>
      </c>
      <c r="F11528" s="19"/>
      <c r="G11528" s="19">
        <v>0.90422501699149405</v>
      </c>
      <c r="H11528" s="19"/>
      <c r="I11528" s="19">
        <v>1.2720379565523299</v>
      </c>
      <c r="J11528" s="19"/>
      <c r="K11528" s="19">
        <v>1.3773803825698814</v>
      </c>
      <c r="L11528" s="19"/>
      <c r="M11528" s="19">
        <v>1.4615323543804344</v>
      </c>
      <c r="N11528" s="19"/>
      <c r="O11528" s="19">
        <v>0.4022689869031898</v>
      </c>
      <c r="P11528" s="50"/>
      <c r="R11528" s="9" t="s">
        <v>0</v>
      </c>
    </row>
    <row r="11529" spans="2:18" x14ac:dyDescent="0.2">
      <c r="B11529" s="25">
        <v>11299</v>
      </c>
      <c r="C11529" s="193"/>
      <c r="D11529" s="19">
        <v>1.7460594325944927</v>
      </c>
      <c r="E11529" s="19"/>
      <c r="F11529" s="19">
        <v>1.5634141846275222</v>
      </c>
      <c r="G11529" s="19"/>
      <c r="H11529" s="19">
        <v>2.001821111022771</v>
      </c>
      <c r="I11529" s="19"/>
      <c r="J11529" s="19">
        <v>0.79684608585310812</v>
      </c>
      <c r="K11529" s="19"/>
      <c r="L11529" s="19">
        <v>1.3137287241476074</v>
      </c>
      <c r="M11529" s="19"/>
      <c r="N11529" s="19">
        <v>1.1000862665142914</v>
      </c>
      <c r="O11529" s="19"/>
      <c r="P11529" s="50">
        <v>1.1909936171305113</v>
      </c>
      <c r="R11529" s="9" t="s">
        <v>0</v>
      </c>
    </row>
    <row r="11530" spans="2:18" x14ac:dyDescent="0.2">
      <c r="B11530" s="25">
        <v>11300</v>
      </c>
      <c r="C11530" s="193">
        <v>0.164985111376556</v>
      </c>
      <c r="D11530" s="19"/>
      <c r="E11530" s="19">
        <v>9.3130804125036118E-2</v>
      </c>
      <c r="F11530" s="19"/>
      <c r="G11530" s="19">
        <v>0.67039316868176169</v>
      </c>
      <c r="H11530" s="19"/>
      <c r="I11530" s="19"/>
      <c r="J11530" s="19">
        <v>0.32820237246379619</v>
      </c>
      <c r="K11530" s="19"/>
      <c r="L11530" s="19">
        <v>0.59470586157976146</v>
      </c>
      <c r="M11530" s="19"/>
      <c r="N11530" s="19">
        <v>0.3770521561002842</v>
      </c>
      <c r="O11530" s="19"/>
      <c r="P11530" s="50">
        <v>0.52208534277472596</v>
      </c>
      <c r="R11530" s="9" t="s">
        <v>0</v>
      </c>
    </row>
    <row r="11531" spans="2:18" x14ac:dyDescent="0.2">
      <c r="B11531" s="25">
        <v>11301</v>
      </c>
      <c r="C11531" s="193">
        <v>0.13083956917176756</v>
      </c>
      <c r="D11531" s="19"/>
      <c r="E11531" s="19"/>
      <c r="F11531" s="19">
        <v>0.92986666883180058</v>
      </c>
      <c r="G11531" s="19">
        <v>0.10064310115019158</v>
      </c>
      <c r="H11531" s="19"/>
      <c r="I11531" s="19">
        <v>0.15427100371438346</v>
      </c>
      <c r="J11531" s="19"/>
      <c r="K11531" s="19">
        <v>0.71776198530018387</v>
      </c>
      <c r="L11531" s="19"/>
      <c r="M11531" s="19">
        <v>0.50658792429115895</v>
      </c>
      <c r="N11531" s="19"/>
      <c r="O11531" s="19"/>
      <c r="P11531" s="50">
        <v>0.19489929773463396</v>
      </c>
      <c r="R11531" s="9" t="s">
        <v>0</v>
      </c>
    </row>
    <row r="11532" spans="2:18" x14ac:dyDescent="0.2">
      <c r="B11532" s="25">
        <v>11302</v>
      </c>
      <c r="C11532" s="193"/>
      <c r="D11532" s="19">
        <v>7.4827492868531201E-2</v>
      </c>
      <c r="E11532" s="19"/>
      <c r="F11532" s="19">
        <v>0.21075968364998454</v>
      </c>
      <c r="G11532" s="19">
        <v>0.25684442029356297</v>
      </c>
      <c r="H11532" s="19"/>
      <c r="I11532" s="19"/>
      <c r="J11532" s="19">
        <v>0.24352031730467263</v>
      </c>
      <c r="K11532" s="19"/>
      <c r="L11532" s="19">
        <v>0.98259962810774926</v>
      </c>
      <c r="M11532" s="19">
        <v>0.47501738221735557</v>
      </c>
      <c r="N11532" s="19"/>
      <c r="O11532" s="19">
        <v>6.0642958290082302E-2</v>
      </c>
      <c r="P11532" s="50"/>
      <c r="R11532" s="9" t="s">
        <v>0</v>
      </c>
    </row>
    <row r="11533" spans="2:18" x14ac:dyDescent="0.2">
      <c r="B11533" s="25">
        <v>11303</v>
      </c>
      <c r="C11533" s="193"/>
      <c r="D11533" s="19">
        <v>0.84737171452641236</v>
      </c>
      <c r="E11533" s="19"/>
      <c r="F11533" s="19">
        <v>1.3038061499678635</v>
      </c>
      <c r="G11533" s="19"/>
      <c r="H11533" s="19">
        <v>2.0155981206676281</v>
      </c>
      <c r="I11533" s="19"/>
      <c r="J11533" s="19">
        <v>0.53701951581669105</v>
      </c>
      <c r="K11533" s="19"/>
      <c r="L11533" s="19">
        <v>1.0556572657454311</v>
      </c>
      <c r="M11533" s="19"/>
      <c r="N11533" s="19">
        <v>1.3121111631954943</v>
      </c>
      <c r="O11533" s="19"/>
      <c r="P11533" s="50">
        <v>1.6046103808640237</v>
      </c>
      <c r="R11533" s="9" t="s">
        <v>0</v>
      </c>
    </row>
    <row r="11534" spans="2:18" x14ac:dyDescent="0.2">
      <c r="B11534" s="25">
        <v>11304</v>
      </c>
      <c r="C11534" s="193"/>
      <c r="D11534" s="19">
        <v>0.55008937246020817</v>
      </c>
      <c r="E11534" s="19">
        <v>0.1702035057928428</v>
      </c>
      <c r="F11534" s="19"/>
      <c r="G11534" s="19"/>
      <c r="H11534" s="19">
        <v>1.1605563711723249E-2</v>
      </c>
      <c r="I11534" s="19">
        <v>0.31228145192954043</v>
      </c>
      <c r="J11534" s="19"/>
      <c r="K11534" s="19">
        <v>0.16055384437379774</v>
      </c>
      <c r="L11534" s="19"/>
      <c r="M11534" s="19"/>
      <c r="N11534" s="19">
        <v>1.0770899373241822</v>
      </c>
      <c r="O11534" s="19">
        <v>4.4896577571136617E-2</v>
      </c>
      <c r="P11534" s="50"/>
      <c r="R11534" s="9" t="s">
        <v>0</v>
      </c>
    </row>
    <row r="11535" spans="2:18" x14ac:dyDescent="0.2">
      <c r="B11535" s="25">
        <v>11305</v>
      </c>
      <c r="C11535" s="193">
        <v>0.30342541231814646</v>
      </c>
      <c r="D11535" s="19"/>
      <c r="E11535" s="19"/>
      <c r="F11535" s="19">
        <v>3.949288567975031E-2</v>
      </c>
      <c r="G11535" s="19"/>
      <c r="H11535" s="19">
        <v>4.0911713127085192E-2</v>
      </c>
      <c r="I11535" s="19"/>
      <c r="J11535" s="19">
        <v>0.41337999660699881</v>
      </c>
      <c r="K11535" s="19"/>
      <c r="L11535" s="19">
        <v>0.66506874119191361</v>
      </c>
      <c r="M11535" s="19"/>
      <c r="N11535" s="19">
        <v>4.0497447151658789E-2</v>
      </c>
      <c r="O11535" s="19"/>
      <c r="P11535" s="50">
        <v>0.50528196100607525</v>
      </c>
      <c r="R11535" s="9" t="s">
        <v>0</v>
      </c>
    </row>
    <row r="11536" spans="2:18" x14ac:dyDescent="0.2">
      <c r="B11536" s="25">
        <v>11306</v>
      </c>
      <c r="C11536" s="193">
        <v>0.48999690816037367</v>
      </c>
      <c r="D11536" s="19"/>
      <c r="E11536" s="19">
        <v>1.0667706583477694</v>
      </c>
      <c r="F11536" s="19"/>
      <c r="G11536" s="19">
        <v>0.60308798610669323</v>
      </c>
      <c r="H11536" s="19"/>
      <c r="I11536" s="19">
        <v>1.2018926251222288</v>
      </c>
      <c r="J11536" s="19"/>
      <c r="K11536" s="19">
        <v>1.0258296613735662</v>
      </c>
      <c r="L11536" s="19"/>
      <c r="M11536" s="19">
        <v>1.412772593831098</v>
      </c>
      <c r="N11536" s="19"/>
      <c r="O11536" s="19">
        <v>0.47845573426696442</v>
      </c>
      <c r="P11536" s="50"/>
      <c r="R11536" s="9" t="s">
        <v>0</v>
      </c>
    </row>
    <row r="11537" spans="2:18" x14ac:dyDescent="0.2">
      <c r="B11537" s="25">
        <v>11307</v>
      </c>
      <c r="C11537" s="193"/>
      <c r="D11537" s="19">
        <v>0.98607787173842665</v>
      </c>
      <c r="E11537" s="19"/>
      <c r="F11537" s="19">
        <v>3.8708082035004913E-2</v>
      </c>
      <c r="G11537" s="19"/>
      <c r="H11537" s="19">
        <v>0.89842127923123727</v>
      </c>
      <c r="I11537" s="19"/>
      <c r="J11537" s="19">
        <v>0.65687724158457428</v>
      </c>
      <c r="K11537" s="19"/>
      <c r="L11537" s="19">
        <v>1.7469002819819139</v>
      </c>
      <c r="M11537" s="19"/>
      <c r="N11537" s="19">
        <v>0.90683422899998589</v>
      </c>
      <c r="O11537" s="19"/>
      <c r="P11537" s="50">
        <v>0.92688507304562251</v>
      </c>
      <c r="R11537" s="9" t="s">
        <v>0</v>
      </c>
    </row>
    <row r="11538" spans="2:18" x14ac:dyDescent="0.2">
      <c r="B11538" s="25">
        <v>11308</v>
      </c>
      <c r="C11538" s="193"/>
      <c r="D11538" s="19">
        <v>0.6489785150576789</v>
      </c>
      <c r="E11538" s="19">
        <v>9.9786964254183055E-2</v>
      </c>
      <c r="F11538" s="19"/>
      <c r="G11538" s="19">
        <v>0.22701103069934919</v>
      </c>
      <c r="H11538" s="19"/>
      <c r="I11538" s="19"/>
      <c r="J11538" s="19">
        <v>0.11115807386163537</v>
      </c>
      <c r="K11538" s="19">
        <v>0.3850069208485758</v>
      </c>
      <c r="L11538" s="19"/>
      <c r="M11538" s="19"/>
      <c r="N11538" s="19">
        <v>0.10752293364523663</v>
      </c>
      <c r="O11538" s="19">
        <v>0.47530620386633088</v>
      </c>
      <c r="P11538" s="50"/>
      <c r="R11538" s="9" t="s">
        <v>0</v>
      </c>
    </row>
    <row r="11539" spans="2:18" x14ac:dyDescent="0.2">
      <c r="B11539" s="25">
        <v>11309</v>
      </c>
      <c r="C11539" s="193"/>
      <c r="D11539" s="19">
        <v>0.37782965598440538</v>
      </c>
      <c r="E11539" s="19"/>
      <c r="F11539" s="19">
        <v>4.4216739136923117E-2</v>
      </c>
      <c r="G11539" s="19"/>
      <c r="H11539" s="19">
        <v>0.10333192175740465</v>
      </c>
      <c r="I11539" s="19">
        <v>0.28524184613463827</v>
      </c>
      <c r="J11539" s="19"/>
      <c r="K11539" s="19"/>
      <c r="L11539" s="19">
        <v>4.2493557317634163E-2</v>
      </c>
      <c r="M11539" s="19">
        <v>0.24652912632853377</v>
      </c>
      <c r="N11539" s="19"/>
      <c r="O11539" s="19"/>
      <c r="P11539" s="50">
        <v>0.39912281642094544</v>
      </c>
      <c r="R11539" s="9" t="s">
        <v>0</v>
      </c>
    </row>
    <row r="11540" spans="2:18" x14ac:dyDescent="0.2">
      <c r="B11540" s="25">
        <v>11310</v>
      </c>
      <c r="C11540" s="193"/>
      <c r="D11540" s="19">
        <v>0.71893710691848722</v>
      </c>
      <c r="E11540" s="19"/>
      <c r="F11540" s="19">
        <v>0.61044591225807743</v>
      </c>
      <c r="G11540" s="19"/>
      <c r="H11540" s="19">
        <v>0.36026621133879105</v>
      </c>
      <c r="I11540" s="19">
        <v>0.34702079225546506</v>
      </c>
      <c r="J11540" s="19"/>
      <c r="K11540" s="19"/>
      <c r="L11540" s="19">
        <v>5.8654154103470212E-2</v>
      </c>
      <c r="M11540" s="19"/>
      <c r="N11540" s="19">
        <v>0.16996931114641911</v>
      </c>
      <c r="O11540" s="19">
        <v>0.36205200840515389</v>
      </c>
      <c r="P11540" s="50"/>
      <c r="R11540" s="9" t="s">
        <v>0</v>
      </c>
    </row>
    <row r="11541" spans="2:18" x14ac:dyDescent="0.2">
      <c r="B11541" s="25">
        <v>11311</v>
      </c>
      <c r="C11541" s="193"/>
      <c r="D11541" s="19">
        <v>0.36970005795235883</v>
      </c>
      <c r="E11541" s="19"/>
      <c r="F11541" s="19">
        <v>0.93825873386097935</v>
      </c>
      <c r="G11541" s="19"/>
      <c r="H11541" s="19">
        <v>0.34993868391598987</v>
      </c>
      <c r="I11541" s="19"/>
      <c r="J11541" s="19">
        <v>0.46319528896784462</v>
      </c>
      <c r="K11541" s="19">
        <v>5.3928940054177643E-2</v>
      </c>
      <c r="L11541" s="19"/>
      <c r="M11541" s="19"/>
      <c r="N11541" s="19">
        <v>1.4587554117446966</v>
      </c>
      <c r="O11541" s="19"/>
      <c r="P11541" s="50">
        <v>1.3000582220544774</v>
      </c>
      <c r="R11541" s="9" t="s">
        <v>0</v>
      </c>
    </row>
    <row r="11542" spans="2:18" x14ac:dyDescent="0.2">
      <c r="B11542" s="25">
        <v>11312</v>
      </c>
      <c r="C11542" s="193">
        <v>5.7367314326702626E-2</v>
      </c>
      <c r="D11542" s="19"/>
      <c r="E11542" s="19"/>
      <c r="F11542" s="19">
        <v>0.69076781293230571</v>
      </c>
      <c r="G11542" s="19"/>
      <c r="H11542" s="19">
        <v>0.39880844558910955</v>
      </c>
      <c r="I11542" s="19"/>
      <c r="J11542" s="19">
        <v>0.87139121565193178</v>
      </c>
      <c r="K11542" s="19"/>
      <c r="L11542" s="19">
        <v>0.84070409502717103</v>
      </c>
      <c r="M11542" s="19"/>
      <c r="N11542" s="19">
        <v>0.6786482216362687</v>
      </c>
      <c r="O11542" s="19"/>
      <c r="P11542" s="50">
        <v>0.25465691890030412</v>
      </c>
      <c r="R11542" s="9" t="s">
        <v>0</v>
      </c>
    </row>
    <row r="11543" spans="2:18" x14ac:dyDescent="0.2">
      <c r="B11543" s="25">
        <v>11313</v>
      </c>
      <c r="C11543" s="193"/>
      <c r="D11543" s="19">
        <v>9.069200176026479E-2</v>
      </c>
      <c r="E11543" s="19">
        <v>1.177270387079449</v>
      </c>
      <c r="F11543" s="19"/>
      <c r="G11543" s="19">
        <v>0.31237404038508831</v>
      </c>
      <c r="H11543" s="19"/>
      <c r="I11543" s="19">
        <v>0.21074231189461992</v>
      </c>
      <c r="J11543" s="19"/>
      <c r="K11543" s="19">
        <v>1.0918228862313939</v>
      </c>
      <c r="L11543" s="19"/>
      <c r="M11543" s="19">
        <v>0.55181755232898433</v>
      </c>
      <c r="N11543" s="19"/>
      <c r="O11543" s="19"/>
      <c r="P11543" s="50">
        <v>0.19470680764736872</v>
      </c>
      <c r="R11543" s="9" t="s">
        <v>0</v>
      </c>
    </row>
    <row r="11544" spans="2:18" x14ac:dyDescent="0.2">
      <c r="B11544" s="25">
        <v>11314</v>
      </c>
      <c r="C11544" s="193">
        <v>1.4570096097568301</v>
      </c>
      <c r="D11544" s="19"/>
      <c r="E11544" s="19">
        <v>0.21068840933155369</v>
      </c>
      <c r="F11544" s="19"/>
      <c r="G11544" s="19"/>
      <c r="H11544" s="19">
        <v>0.26144181101064834</v>
      </c>
      <c r="I11544" s="19">
        <v>0.39417136453923635</v>
      </c>
      <c r="J11544" s="19"/>
      <c r="K11544" s="19">
        <v>0.5329072542604808</v>
      </c>
      <c r="L11544" s="19"/>
      <c r="M11544" s="19"/>
      <c r="N11544" s="19">
        <v>0.69274119829004377</v>
      </c>
      <c r="O11544" s="19">
        <v>0.79016870970787745</v>
      </c>
      <c r="P11544" s="50"/>
      <c r="R11544" s="9" t="s">
        <v>0</v>
      </c>
    </row>
    <row r="11545" spans="2:18" x14ac:dyDescent="0.2">
      <c r="B11545" s="25">
        <v>11315</v>
      </c>
      <c r="C11545" s="193">
        <v>1.3065262535497686</v>
      </c>
      <c r="D11545" s="19"/>
      <c r="E11545" s="19">
        <v>0.87702536006444809</v>
      </c>
      <c r="F11545" s="19"/>
      <c r="G11545" s="19">
        <v>1.7096508380755917</v>
      </c>
      <c r="H11545" s="19"/>
      <c r="I11545" s="19">
        <v>1.4027677173227291</v>
      </c>
      <c r="J11545" s="19"/>
      <c r="K11545" s="19">
        <v>0.10640042127795468</v>
      </c>
      <c r="L11545" s="19"/>
      <c r="M11545" s="19">
        <v>1.6521090357253656</v>
      </c>
      <c r="N11545" s="19"/>
      <c r="O11545" s="19">
        <v>1.8418933753436149</v>
      </c>
      <c r="P11545" s="50"/>
      <c r="R11545" s="9" t="s">
        <v>0</v>
      </c>
    </row>
    <row r="11546" spans="2:18" x14ac:dyDescent="0.2">
      <c r="B11546" s="25">
        <v>11316</v>
      </c>
      <c r="C11546" s="193"/>
      <c r="D11546" s="19">
        <v>9.6603008703569498E-2</v>
      </c>
      <c r="E11546" s="19"/>
      <c r="F11546" s="19">
        <v>0.27264064173466568</v>
      </c>
      <c r="G11546" s="19">
        <v>0.1134914876061055</v>
      </c>
      <c r="H11546" s="19"/>
      <c r="I11546" s="19"/>
      <c r="J11546" s="19">
        <v>0.32911843463411988</v>
      </c>
      <c r="K11546" s="19">
        <v>0.37577409734072587</v>
      </c>
      <c r="L11546" s="19"/>
      <c r="M11546" s="19"/>
      <c r="N11546" s="19">
        <v>0.47003983776574904</v>
      </c>
      <c r="O11546" s="19">
        <v>0.52703842012183288</v>
      </c>
      <c r="P11546" s="50"/>
      <c r="R11546" s="9" t="s">
        <v>0</v>
      </c>
    </row>
    <row r="11547" spans="2:18" x14ac:dyDescent="0.2">
      <c r="B11547" s="25">
        <v>11317</v>
      </c>
      <c r="C11547" s="193"/>
      <c r="D11547" s="19">
        <v>0.92650055173358203</v>
      </c>
      <c r="E11547" s="19"/>
      <c r="F11547" s="19">
        <v>0.80548792206626718</v>
      </c>
      <c r="G11547" s="19"/>
      <c r="H11547" s="19">
        <v>2.0991396670007854</v>
      </c>
      <c r="I11547" s="19"/>
      <c r="J11547" s="19">
        <v>0.98078554608393687</v>
      </c>
      <c r="K11547" s="19"/>
      <c r="L11547" s="19">
        <v>1.6630627276588081</v>
      </c>
      <c r="M11547" s="19"/>
      <c r="N11547" s="19">
        <v>0.30381271713922114</v>
      </c>
      <c r="O11547" s="19"/>
      <c r="P11547" s="50">
        <v>0.49971192207773191</v>
      </c>
      <c r="R11547" s="9" t="s">
        <v>0</v>
      </c>
    </row>
    <row r="11548" spans="2:18" x14ac:dyDescent="0.2">
      <c r="B11548" s="25">
        <v>11318</v>
      </c>
      <c r="C11548" s="193"/>
      <c r="D11548" s="19">
        <v>0.10069705831890519</v>
      </c>
      <c r="E11548" s="19">
        <v>0.59883914246672565</v>
      </c>
      <c r="F11548" s="19"/>
      <c r="G11548" s="19">
        <v>0.48417727403643052</v>
      </c>
      <c r="H11548" s="19"/>
      <c r="I11548" s="19">
        <v>5.187259673425676E-2</v>
      </c>
      <c r="J11548" s="19"/>
      <c r="K11548" s="19">
        <v>0.31868752233104525</v>
      </c>
      <c r="L11548" s="19"/>
      <c r="M11548" s="19">
        <v>0.14628088991659927</v>
      </c>
      <c r="N11548" s="19"/>
      <c r="O11548" s="19">
        <v>0.9705462828414988</v>
      </c>
      <c r="P11548" s="50"/>
      <c r="R11548" s="9" t="s">
        <v>0</v>
      </c>
    </row>
    <row r="11549" spans="2:18" x14ac:dyDescent="0.2">
      <c r="B11549" s="25">
        <v>11319</v>
      </c>
      <c r="C11549" s="193"/>
      <c r="D11549" s="19">
        <v>1.5832907364910429</v>
      </c>
      <c r="E11549" s="19"/>
      <c r="F11549" s="19">
        <v>0.84248311493421835</v>
      </c>
      <c r="G11549" s="19"/>
      <c r="H11549" s="19">
        <v>1.784684514084159</v>
      </c>
      <c r="I11549" s="19"/>
      <c r="J11549" s="19">
        <v>0.75473736346985942</v>
      </c>
      <c r="K11549" s="19"/>
      <c r="L11549" s="19">
        <v>1.0701973214195486</v>
      </c>
      <c r="M11549" s="19"/>
      <c r="N11549" s="19">
        <v>0.24101146970649692</v>
      </c>
      <c r="O11549" s="19"/>
      <c r="P11549" s="50">
        <v>2.1474009963391754</v>
      </c>
      <c r="R11549" s="9" t="s">
        <v>0</v>
      </c>
    </row>
    <row r="11550" spans="2:18" x14ac:dyDescent="0.2">
      <c r="B11550" s="25">
        <v>11320</v>
      </c>
      <c r="C11550" s="193"/>
      <c r="D11550" s="19">
        <v>0.30716426174693018</v>
      </c>
      <c r="E11550" s="19"/>
      <c r="F11550" s="19">
        <v>0.17345784810789497</v>
      </c>
      <c r="G11550" s="19">
        <v>0.22218036960702553</v>
      </c>
      <c r="H11550" s="19"/>
      <c r="I11550" s="19">
        <v>0.33715805041727137</v>
      </c>
      <c r="J11550" s="19"/>
      <c r="K11550" s="19">
        <v>0.12962592489350205</v>
      </c>
      <c r="L11550" s="19"/>
      <c r="M11550" s="19">
        <v>0.42753500495603991</v>
      </c>
      <c r="N11550" s="19"/>
      <c r="O11550" s="19"/>
      <c r="P11550" s="50">
        <v>0.26316632521115063</v>
      </c>
      <c r="R11550" s="9" t="s">
        <v>0</v>
      </c>
    </row>
    <row r="11551" spans="2:18" x14ac:dyDescent="0.2">
      <c r="B11551" s="25">
        <v>11321</v>
      </c>
      <c r="C11551" s="193">
        <v>0.60642997728652626</v>
      </c>
      <c r="D11551" s="19"/>
      <c r="E11551" s="19"/>
      <c r="F11551" s="19">
        <v>0.19541383152842923</v>
      </c>
      <c r="G11551" s="19"/>
      <c r="H11551" s="19">
        <v>7.9071491191032836E-2</v>
      </c>
      <c r="I11551" s="19">
        <v>0.40684590986813768</v>
      </c>
      <c r="J11551" s="19"/>
      <c r="K11551" s="19">
        <v>7.2519243023544858E-2</v>
      </c>
      <c r="L11551" s="19"/>
      <c r="M11551" s="19"/>
      <c r="N11551" s="19">
        <v>0.21177734766097084</v>
      </c>
      <c r="O11551" s="19">
        <v>0.78722776516458781</v>
      </c>
      <c r="P11551" s="50"/>
      <c r="R11551" s="9" t="s">
        <v>0</v>
      </c>
    </row>
    <row r="11552" spans="2:18" x14ac:dyDescent="0.2">
      <c r="B11552" s="25">
        <v>11322</v>
      </c>
      <c r="C11552" s="193"/>
      <c r="D11552" s="19">
        <v>0.60444677586997075</v>
      </c>
      <c r="E11552" s="19"/>
      <c r="F11552" s="19">
        <v>1.4032000073004016</v>
      </c>
      <c r="G11552" s="19"/>
      <c r="H11552" s="19">
        <v>1.4824711079943866</v>
      </c>
      <c r="I11552" s="19"/>
      <c r="J11552" s="19">
        <v>0.76852122609365814</v>
      </c>
      <c r="K11552" s="19"/>
      <c r="L11552" s="19">
        <v>1.7567079115803919</v>
      </c>
      <c r="M11552" s="19"/>
      <c r="N11552" s="19">
        <v>0.96945966620224533</v>
      </c>
      <c r="O11552" s="19"/>
      <c r="P11552" s="50">
        <v>1.0759240606144143</v>
      </c>
      <c r="R11552" s="9" t="s">
        <v>0</v>
      </c>
    </row>
    <row r="11553" spans="2:18" x14ac:dyDescent="0.2">
      <c r="B11553" s="25">
        <v>11323</v>
      </c>
      <c r="C11553" s="193"/>
      <c r="D11553" s="19">
        <v>0.19936615774410224</v>
      </c>
      <c r="E11553" s="19"/>
      <c r="F11553" s="19">
        <v>0.64945576441513087</v>
      </c>
      <c r="G11553" s="19">
        <v>0.31178223889578655</v>
      </c>
      <c r="H11553" s="19"/>
      <c r="I11553" s="19"/>
      <c r="J11553" s="19">
        <v>0.65312922730234668</v>
      </c>
      <c r="K11553" s="19">
        <v>0.92448057433418296</v>
      </c>
      <c r="L11553" s="19"/>
      <c r="M11553" s="19">
        <v>0.57485528422671639</v>
      </c>
      <c r="N11553" s="19"/>
      <c r="O11553" s="19">
        <v>0.47989554529990558</v>
      </c>
      <c r="P11553" s="50"/>
      <c r="R11553" s="9" t="s">
        <v>0</v>
      </c>
    </row>
    <row r="11554" spans="2:18" x14ac:dyDescent="0.2">
      <c r="B11554" s="25">
        <v>11324</v>
      </c>
      <c r="C11554" s="193">
        <v>0.4497064433153769</v>
      </c>
      <c r="D11554" s="19"/>
      <c r="E11554" s="19">
        <v>1.1512675166583044</v>
      </c>
      <c r="F11554" s="19"/>
      <c r="G11554" s="19">
        <v>0.19032155122443323</v>
      </c>
      <c r="H11554" s="19"/>
      <c r="I11554" s="19"/>
      <c r="J11554" s="19">
        <v>0.23461669343228381</v>
      </c>
      <c r="K11554" s="19">
        <v>0.1902706730769603</v>
      </c>
      <c r="L11554" s="19"/>
      <c r="M11554" s="19"/>
      <c r="N11554" s="19">
        <v>0.73683343541070057</v>
      </c>
      <c r="O11554" s="19">
        <v>0.29106665236308943</v>
      </c>
      <c r="P11554" s="50"/>
      <c r="R11554" s="9" t="s">
        <v>0</v>
      </c>
    </row>
    <row r="11555" spans="2:18" x14ac:dyDescent="0.2">
      <c r="B11555" s="25">
        <v>11325</v>
      </c>
      <c r="C11555" s="193"/>
      <c r="D11555" s="19">
        <v>1.7985772633844748</v>
      </c>
      <c r="E11555" s="19"/>
      <c r="F11555" s="19">
        <v>0.51178402404991152</v>
      </c>
      <c r="G11555" s="19"/>
      <c r="H11555" s="19">
        <v>0.11425939355776284</v>
      </c>
      <c r="I11555" s="19"/>
      <c r="J11555" s="19">
        <v>1.1063110311298225</v>
      </c>
      <c r="K11555" s="19"/>
      <c r="L11555" s="19">
        <v>0.52389635459270367</v>
      </c>
      <c r="M11555" s="19"/>
      <c r="N11555" s="19">
        <v>0.61667434475459015</v>
      </c>
      <c r="O11555" s="19"/>
      <c r="P11555" s="50">
        <v>5.3640843340106908E-2</v>
      </c>
      <c r="R11555" s="9" t="s">
        <v>0</v>
      </c>
    </row>
    <row r="11556" spans="2:18" x14ac:dyDescent="0.2">
      <c r="B11556" s="25">
        <v>11326</v>
      </c>
      <c r="C11556" s="193">
        <v>0.56515706453492076</v>
      </c>
      <c r="D11556" s="19"/>
      <c r="E11556" s="19">
        <v>1.3431183798386099</v>
      </c>
      <c r="F11556" s="19"/>
      <c r="G11556" s="19">
        <v>0.63502681685590912</v>
      </c>
      <c r="H11556" s="19"/>
      <c r="I11556" s="19">
        <v>0.98846649072455728</v>
      </c>
      <c r="J11556" s="19"/>
      <c r="K11556" s="19">
        <v>0.23781069345028721</v>
      </c>
      <c r="L11556" s="19"/>
      <c r="M11556" s="19"/>
      <c r="N11556" s="19">
        <v>6.7134017240257811E-3</v>
      </c>
      <c r="O11556" s="19"/>
      <c r="P11556" s="50">
        <v>0.19884301184246106</v>
      </c>
      <c r="R11556" s="9" t="s">
        <v>0</v>
      </c>
    </row>
    <row r="11557" spans="2:18" x14ac:dyDescent="0.2">
      <c r="B11557" s="25">
        <v>11327</v>
      </c>
      <c r="C11557" s="193"/>
      <c r="D11557" s="19">
        <v>1.2319260985859053</v>
      </c>
      <c r="E11557" s="19"/>
      <c r="F11557" s="19">
        <v>0.17501912862254879</v>
      </c>
      <c r="G11557" s="19"/>
      <c r="H11557" s="19">
        <v>0.84250408714359559</v>
      </c>
      <c r="I11557" s="19"/>
      <c r="J11557" s="19">
        <v>0.91028516932184855</v>
      </c>
      <c r="K11557" s="19"/>
      <c r="L11557" s="19">
        <v>0.95138737606711254</v>
      </c>
      <c r="M11557" s="19"/>
      <c r="N11557" s="19">
        <v>0.30657217159287431</v>
      </c>
      <c r="O11557" s="19"/>
      <c r="P11557" s="50">
        <v>0.76475313064231321</v>
      </c>
      <c r="R11557" s="9" t="s">
        <v>0</v>
      </c>
    </row>
    <row r="11558" spans="2:18" x14ac:dyDescent="0.2">
      <c r="B11558" s="25">
        <v>11328</v>
      </c>
      <c r="C11558" s="193"/>
      <c r="D11558" s="19">
        <v>0.46972500412702933</v>
      </c>
      <c r="E11558" s="19">
        <v>0.51517929823796382</v>
      </c>
      <c r="F11558" s="19"/>
      <c r="G11558" s="19">
        <v>8.5416106041099671E-2</v>
      </c>
      <c r="H11558" s="19"/>
      <c r="I11558" s="19">
        <v>5.0162795533956764E-2</v>
      </c>
      <c r="J11558" s="19"/>
      <c r="K11558" s="19"/>
      <c r="L11558" s="19">
        <v>0.12422017005452454</v>
      </c>
      <c r="M11558" s="19">
        <v>0.75198643410615118</v>
      </c>
      <c r="N11558" s="19"/>
      <c r="O11558" s="19">
        <v>0.58272177239036627</v>
      </c>
      <c r="P11558" s="50"/>
      <c r="R11558" s="9" t="s">
        <v>0</v>
      </c>
    </row>
    <row r="11559" spans="2:18" x14ac:dyDescent="0.2">
      <c r="B11559" s="25">
        <v>11329</v>
      </c>
      <c r="C11559" s="193"/>
      <c r="D11559" s="19">
        <v>0.6270012693946081</v>
      </c>
      <c r="E11559" s="19"/>
      <c r="F11559" s="19">
        <v>1.8970838869397324</v>
      </c>
      <c r="G11559" s="19"/>
      <c r="H11559" s="19">
        <v>1.1464266163851862</v>
      </c>
      <c r="I11559" s="19"/>
      <c r="J11559" s="19">
        <v>1.7942358206335722</v>
      </c>
      <c r="K11559" s="19"/>
      <c r="L11559" s="19">
        <v>0.33747296928104331</v>
      </c>
      <c r="M11559" s="19"/>
      <c r="N11559" s="19">
        <v>1.4946950488063591</v>
      </c>
      <c r="O11559" s="19"/>
      <c r="P11559" s="50">
        <v>1.6155321656342976</v>
      </c>
      <c r="R11559" s="9" t="s">
        <v>0</v>
      </c>
    </row>
    <row r="11560" spans="2:18" x14ac:dyDescent="0.2">
      <c r="B11560" s="25">
        <v>11330</v>
      </c>
      <c r="C11560" s="193">
        <v>0.63197525608419369</v>
      </c>
      <c r="D11560" s="19"/>
      <c r="E11560" s="19">
        <v>0.71976044718100129</v>
      </c>
      <c r="F11560" s="19"/>
      <c r="G11560" s="19">
        <v>0.52319182583690771</v>
      </c>
      <c r="H11560" s="19"/>
      <c r="I11560" s="19">
        <v>1.1389312695054852</v>
      </c>
      <c r="J11560" s="19"/>
      <c r="K11560" s="19">
        <v>0.70131418144471502</v>
      </c>
      <c r="L11560" s="19"/>
      <c r="M11560" s="19">
        <v>7.6283205868619128E-2</v>
      </c>
      <c r="N11560" s="19"/>
      <c r="O11560" s="19">
        <v>1.1345862025261892</v>
      </c>
      <c r="P11560" s="50"/>
      <c r="R11560" s="9" t="s">
        <v>0</v>
      </c>
    </row>
    <row r="11561" spans="2:18" x14ac:dyDescent="0.2">
      <c r="B11561" s="25">
        <v>11331</v>
      </c>
      <c r="C11561" s="193"/>
      <c r="D11561" s="19">
        <v>1.1376951601534591</v>
      </c>
      <c r="E11561" s="19"/>
      <c r="F11561" s="19">
        <v>0.95305173525781262</v>
      </c>
      <c r="G11561" s="19"/>
      <c r="H11561" s="19">
        <v>0.65225934582677081</v>
      </c>
      <c r="I11561" s="19"/>
      <c r="J11561" s="19">
        <v>0.85684073080467082</v>
      </c>
      <c r="K11561" s="19"/>
      <c r="L11561" s="19">
        <v>0.72343942092649849</v>
      </c>
      <c r="M11561" s="19"/>
      <c r="N11561" s="19">
        <v>0.85165707651825184</v>
      </c>
      <c r="O11561" s="19">
        <v>4.9817193952959811E-2</v>
      </c>
      <c r="P11561" s="50"/>
      <c r="R11561" s="9" t="s">
        <v>0</v>
      </c>
    </row>
    <row r="11562" spans="2:18" x14ac:dyDescent="0.2">
      <c r="B11562" s="25">
        <v>11332</v>
      </c>
      <c r="C11562" s="193">
        <v>1.2378631223109053</v>
      </c>
      <c r="D11562" s="19"/>
      <c r="E11562" s="19">
        <v>1.4396658971330254</v>
      </c>
      <c r="F11562" s="19"/>
      <c r="G11562" s="19">
        <v>1.3297999411717814</v>
      </c>
      <c r="H11562" s="19"/>
      <c r="I11562" s="19">
        <v>0.90825322113055018</v>
      </c>
      <c r="J11562" s="19"/>
      <c r="K11562" s="19">
        <v>1.0847843862654791</v>
      </c>
      <c r="L11562" s="19"/>
      <c r="M11562" s="19">
        <v>0.78811260106557135</v>
      </c>
      <c r="N11562" s="19"/>
      <c r="O11562" s="19">
        <v>1.6899916836671405</v>
      </c>
      <c r="P11562" s="50"/>
      <c r="R11562" s="9" t="s">
        <v>0</v>
      </c>
    </row>
    <row r="11563" spans="2:18" x14ac:dyDescent="0.2">
      <c r="B11563" s="25">
        <v>11333</v>
      </c>
      <c r="C11563" s="193"/>
      <c r="D11563" s="19">
        <v>0.85248021116356354</v>
      </c>
      <c r="E11563" s="19"/>
      <c r="F11563" s="19">
        <v>0.24610976314880456</v>
      </c>
      <c r="G11563" s="19"/>
      <c r="H11563" s="19">
        <v>0.26659204173379081</v>
      </c>
      <c r="I11563" s="19">
        <v>0.17764711963306326</v>
      </c>
      <c r="J11563" s="19"/>
      <c r="K11563" s="19"/>
      <c r="L11563" s="19">
        <v>0.54724433229649039</v>
      </c>
      <c r="M11563" s="19"/>
      <c r="N11563" s="19">
        <v>5.0946684970137851E-2</v>
      </c>
      <c r="O11563" s="19"/>
      <c r="P11563" s="50">
        <v>1.2501146545288246</v>
      </c>
      <c r="R11563" s="9" t="s">
        <v>0</v>
      </c>
    </row>
    <row r="11564" spans="2:18" x14ac:dyDescent="0.2">
      <c r="B11564" s="25">
        <v>11334</v>
      </c>
      <c r="C11564" s="193"/>
      <c r="D11564" s="19">
        <v>1.1037440373892591</v>
      </c>
      <c r="E11564" s="19"/>
      <c r="F11564" s="19">
        <v>0.34692332903517753</v>
      </c>
      <c r="G11564" s="19"/>
      <c r="H11564" s="19">
        <v>0.1358227481372252</v>
      </c>
      <c r="I11564" s="19"/>
      <c r="J11564" s="19">
        <v>0.27171554624520056</v>
      </c>
      <c r="K11564" s="19"/>
      <c r="L11564" s="19">
        <v>0.41548817808780453</v>
      </c>
      <c r="M11564" s="19"/>
      <c r="N11564" s="19">
        <v>0.7563953604238316</v>
      </c>
      <c r="O11564" s="19"/>
      <c r="P11564" s="50">
        <v>0.88917453531582358</v>
      </c>
      <c r="R11564" s="9" t="s">
        <v>0</v>
      </c>
    </row>
    <row r="11565" spans="2:18" x14ac:dyDescent="0.2">
      <c r="B11565" s="25">
        <v>11335</v>
      </c>
      <c r="C11565" s="193"/>
      <c r="D11565" s="19">
        <v>0.29598715288600513</v>
      </c>
      <c r="E11565" s="19">
        <v>0.55307733539848991</v>
      </c>
      <c r="F11565" s="19"/>
      <c r="G11565" s="19"/>
      <c r="H11565" s="19">
        <v>0.38522807261741043</v>
      </c>
      <c r="I11565" s="19">
        <v>0.52115922067007181</v>
      </c>
      <c r="J11565" s="19"/>
      <c r="K11565" s="19">
        <v>0.67166468171362059</v>
      </c>
      <c r="L11565" s="19"/>
      <c r="M11565" s="19">
        <v>0.30687012995613411</v>
      </c>
      <c r="N11565" s="19"/>
      <c r="O11565" s="19"/>
      <c r="P11565" s="50">
        <v>0.36452364104784252</v>
      </c>
      <c r="R11565" s="9" t="s">
        <v>0</v>
      </c>
    </row>
    <row r="11566" spans="2:18" x14ac:dyDescent="0.2">
      <c r="B11566" s="25">
        <v>11336</v>
      </c>
      <c r="C11566" s="193"/>
      <c r="D11566" s="19">
        <v>0.70108189720415404</v>
      </c>
      <c r="E11566" s="19"/>
      <c r="F11566" s="19">
        <v>1.3451022035336737</v>
      </c>
      <c r="G11566" s="19"/>
      <c r="H11566" s="19">
        <v>0.91822686149927069</v>
      </c>
      <c r="I11566" s="19"/>
      <c r="J11566" s="19">
        <v>1.2166761526329233</v>
      </c>
      <c r="K11566" s="19"/>
      <c r="L11566" s="19">
        <v>1.8531293442567958</v>
      </c>
      <c r="M11566" s="19"/>
      <c r="N11566" s="19">
        <v>1.8301730848963005</v>
      </c>
      <c r="O11566" s="19"/>
      <c r="P11566" s="50">
        <v>1.2893608316391711</v>
      </c>
      <c r="R11566" s="9" t="s">
        <v>0</v>
      </c>
    </row>
    <row r="11567" spans="2:18" x14ac:dyDescent="0.2">
      <c r="B11567" s="25">
        <v>11337</v>
      </c>
      <c r="C11567" s="193">
        <v>0.61167406219837051</v>
      </c>
      <c r="D11567" s="19"/>
      <c r="E11567" s="19"/>
      <c r="F11567" s="19">
        <v>7.5632835168165519E-2</v>
      </c>
      <c r="G11567" s="19"/>
      <c r="H11567" s="19">
        <v>0.2336468311759014</v>
      </c>
      <c r="I11567" s="19">
        <v>0.35467804818119397</v>
      </c>
      <c r="J11567" s="19"/>
      <c r="K11567" s="19">
        <v>0.98863964283174344</v>
      </c>
      <c r="L11567" s="19"/>
      <c r="M11567" s="19">
        <v>6.5671420925123639E-2</v>
      </c>
      <c r="N11567" s="19"/>
      <c r="O11567" s="19"/>
      <c r="P11567" s="50">
        <v>0.44797009985869785</v>
      </c>
      <c r="R11567" s="9" t="s">
        <v>0</v>
      </c>
    </row>
    <row r="11568" spans="2:18" x14ac:dyDescent="0.2">
      <c r="B11568" s="25">
        <v>11338</v>
      </c>
      <c r="C11568" s="193"/>
      <c r="D11568" s="19">
        <v>0.10393307629743809</v>
      </c>
      <c r="E11568" s="19"/>
      <c r="F11568" s="19">
        <v>0.43274123154384314</v>
      </c>
      <c r="G11568" s="19">
        <v>0.68610720515551726</v>
      </c>
      <c r="H11568" s="19"/>
      <c r="I11568" s="19">
        <v>1.4807303084942054</v>
      </c>
      <c r="J11568" s="19"/>
      <c r="K11568" s="19">
        <v>0.72276661757050464</v>
      </c>
      <c r="L11568" s="19"/>
      <c r="M11568" s="19">
        <v>0.80192570705074229</v>
      </c>
      <c r="N11568" s="19"/>
      <c r="O11568" s="19">
        <v>1.2311597455775039</v>
      </c>
      <c r="P11568" s="50"/>
      <c r="R11568" s="9" t="s">
        <v>0</v>
      </c>
    </row>
    <row r="11569" spans="2:18" x14ac:dyDescent="0.2">
      <c r="B11569" s="25">
        <v>11339</v>
      </c>
      <c r="C11569" s="193"/>
      <c r="D11569" s="19">
        <v>0.914425541194271</v>
      </c>
      <c r="E11569" s="19"/>
      <c r="F11569" s="19">
        <v>1.1813862856644948</v>
      </c>
      <c r="G11569" s="19"/>
      <c r="H11569" s="19">
        <v>2.0641797409398341</v>
      </c>
      <c r="I11569" s="19"/>
      <c r="J11569" s="19">
        <v>0.92606179911671627</v>
      </c>
      <c r="K11569" s="19"/>
      <c r="L11569" s="19">
        <v>1.1306459053893267</v>
      </c>
      <c r="M11569" s="19"/>
      <c r="N11569" s="19">
        <v>1.397142700582813</v>
      </c>
      <c r="O11569" s="19"/>
      <c r="P11569" s="50">
        <v>0.7774815422770136</v>
      </c>
      <c r="R11569" s="9" t="s">
        <v>0</v>
      </c>
    </row>
    <row r="11570" spans="2:18" x14ac:dyDescent="0.2">
      <c r="B11570" s="25">
        <v>11340</v>
      </c>
      <c r="C11570" s="193">
        <v>0.42259072727106484</v>
      </c>
      <c r="D11570" s="19"/>
      <c r="E11570" s="19">
        <v>1.3887297498755324</v>
      </c>
      <c r="F11570" s="19"/>
      <c r="G11570" s="19">
        <v>8.3358211627896542E-2</v>
      </c>
      <c r="H11570" s="19"/>
      <c r="I11570" s="19"/>
      <c r="J11570" s="19">
        <v>3.5809722329729281E-2</v>
      </c>
      <c r="K11570" s="19">
        <v>0.80575428017197848</v>
      </c>
      <c r="L11570" s="19"/>
      <c r="M11570" s="19">
        <v>1.1880976650058948</v>
      </c>
      <c r="N11570" s="19"/>
      <c r="O11570" s="19">
        <v>1.532522233873107</v>
      </c>
      <c r="P11570" s="50"/>
      <c r="R11570" s="9" t="s">
        <v>0</v>
      </c>
    </row>
    <row r="11571" spans="2:18" x14ac:dyDescent="0.2">
      <c r="B11571" s="25">
        <v>11341</v>
      </c>
      <c r="C11571" s="193"/>
      <c r="D11571" s="19">
        <v>8.4514920050855036E-2</v>
      </c>
      <c r="E11571" s="19"/>
      <c r="F11571" s="19">
        <v>0.25486994836955962</v>
      </c>
      <c r="G11571" s="19">
        <v>0.71121958454728185</v>
      </c>
      <c r="H11571" s="19"/>
      <c r="I11571" s="19"/>
      <c r="J11571" s="19">
        <v>6.1850382212293824E-2</v>
      </c>
      <c r="K11571" s="19"/>
      <c r="L11571" s="19">
        <v>0.23625482345701396</v>
      </c>
      <c r="M11571" s="19"/>
      <c r="N11571" s="19">
        <v>0.86772118977535495</v>
      </c>
      <c r="O11571" s="19"/>
      <c r="P11571" s="50">
        <v>0.29970030574761458</v>
      </c>
      <c r="R11571" s="9" t="s">
        <v>0</v>
      </c>
    </row>
    <row r="11572" spans="2:18" x14ac:dyDescent="0.2">
      <c r="B11572" s="25">
        <v>11342</v>
      </c>
      <c r="C11572" s="193">
        <v>0.36214709114636989</v>
      </c>
      <c r="D11572" s="19"/>
      <c r="E11572" s="19">
        <v>1.9342189506073251</v>
      </c>
      <c r="F11572" s="19"/>
      <c r="G11572" s="19">
        <v>1.1115169740991606</v>
      </c>
      <c r="H11572" s="19"/>
      <c r="I11572" s="19">
        <v>0.65356928880124332</v>
      </c>
      <c r="J11572" s="19"/>
      <c r="K11572" s="19"/>
      <c r="L11572" s="19">
        <v>4.8133849355286799E-2</v>
      </c>
      <c r="M11572" s="19">
        <v>0.70965191286097884</v>
      </c>
      <c r="N11572" s="19"/>
      <c r="O11572" s="19">
        <v>0.23256220861372073</v>
      </c>
      <c r="P11572" s="50"/>
      <c r="R11572" s="9" t="s">
        <v>0</v>
      </c>
    </row>
    <row r="11573" spans="2:18" x14ac:dyDescent="0.2">
      <c r="B11573" s="25">
        <v>11343</v>
      </c>
      <c r="C11573" s="193"/>
      <c r="D11573" s="19">
        <v>2.2939966286548489E-2</v>
      </c>
      <c r="E11573" s="19">
        <v>0.38562436216014945</v>
      </c>
      <c r="F11573" s="19"/>
      <c r="G11573" s="19">
        <v>0.4811134857718346</v>
      </c>
      <c r="H11573" s="19"/>
      <c r="I11573" s="19">
        <v>0.25710301102156718</v>
      </c>
      <c r="J11573" s="19"/>
      <c r="K11573" s="19">
        <v>0.37581955487089569</v>
      </c>
      <c r="L11573" s="19"/>
      <c r="M11573" s="19"/>
      <c r="N11573" s="19">
        <v>0.1159617936512238</v>
      </c>
      <c r="O11573" s="19">
        <v>0.93563693140949011</v>
      </c>
      <c r="P11573" s="50"/>
      <c r="R11573" s="9" t="s">
        <v>0</v>
      </c>
    </row>
    <row r="11574" spans="2:18" x14ac:dyDescent="0.2">
      <c r="B11574" s="25">
        <v>11344</v>
      </c>
      <c r="C11574" s="193">
        <v>1.4078080917837641</v>
      </c>
      <c r="D11574" s="19"/>
      <c r="E11574" s="19">
        <v>0.71783796281411516</v>
      </c>
      <c r="F11574" s="19"/>
      <c r="G11574" s="19">
        <v>0.22656993497071534</v>
      </c>
      <c r="H11574" s="19"/>
      <c r="I11574" s="19">
        <v>0.55830181743351426</v>
      </c>
      <c r="J11574" s="19"/>
      <c r="K11574" s="19">
        <v>0.42418733113807566</v>
      </c>
      <c r="L11574" s="19"/>
      <c r="M11574" s="19">
        <v>0.88613284235009204</v>
      </c>
      <c r="N11574" s="19"/>
      <c r="O11574" s="19">
        <v>1.2863163164967908</v>
      </c>
      <c r="P11574" s="50"/>
      <c r="R11574" s="9" t="s">
        <v>0</v>
      </c>
    </row>
    <row r="11575" spans="2:18" x14ac:dyDescent="0.2">
      <c r="B11575" s="25">
        <v>11345</v>
      </c>
      <c r="C11575" s="193">
        <v>0.66545474552586892</v>
      </c>
      <c r="D11575" s="19"/>
      <c r="E11575" s="19"/>
      <c r="F11575" s="19">
        <v>0.29552930671764593</v>
      </c>
      <c r="G11575" s="19">
        <v>0.29732942530803985</v>
      </c>
      <c r="H11575" s="19"/>
      <c r="I11575" s="19">
        <v>0.91783328199731251</v>
      </c>
      <c r="J11575" s="19"/>
      <c r="K11575" s="19">
        <v>0.78950634821208188</v>
      </c>
      <c r="L11575" s="19"/>
      <c r="M11575" s="19">
        <v>0.56436875645494622</v>
      </c>
      <c r="N11575" s="19"/>
      <c r="O11575" s="19">
        <v>0.91504426797181238</v>
      </c>
      <c r="P11575" s="50"/>
      <c r="R11575" s="9" t="s">
        <v>0</v>
      </c>
    </row>
    <row r="11576" spans="2:18" x14ac:dyDescent="0.2">
      <c r="B11576" s="25">
        <v>11346</v>
      </c>
      <c r="C11576" s="193">
        <v>0.34806670155912456</v>
      </c>
      <c r="D11576" s="19"/>
      <c r="E11576" s="19">
        <v>1.7371321304674214</v>
      </c>
      <c r="F11576" s="19"/>
      <c r="G11576" s="19">
        <v>1.7653612221771529</v>
      </c>
      <c r="H11576" s="19"/>
      <c r="I11576" s="19">
        <v>0.94384586633122636</v>
      </c>
      <c r="J11576" s="19"/>
      <c r="K11576" s="19">
        <v>0.82737653880656614</v>
      </c>
      <c r="L11576" s="19"/>
      <c r="M11576" s="19">
        <v>1.4150572123822751</v>
      </c>
      <c r="N11576" s="19"/>
      <c r="O11576" s="19">
        <v>0.88109844863760156</v>
      </c>
      <c r="P11576" s="50"/>
      <c r="R11576" s="9" t="s">
        <v>0</v>
      </c>
    </row>
    <row r="11577" spans="2:18" x14ac:dyDescent="0.2">
      <c r="B11577" s="25">
        <v>11347</v>
      </c>
      <c r="C11577" s="193">
        <v>0.32519109234048066</v>
      </c>
      <c r="D11577" s="19"/>
      <c r="E11577" s="19">
        <v>1.7059219655813274</v>
      </c>
      <c r="F11577" s="19"/>
      <c r="G11577" s="19">
        <v>0.9585616894308393</v>
      </c>
      <c r="H11577" s="19"/>
      <c r="I11577" s="19">
        <v>0.15659346435373522</v>
      </c>
      <c r="J11577" s="19"/>
      <c r="K11577" s="19">
        <v>0.62578035323605774</v>
      </c>
      <c r="L11577" s="19"/>
      <c r="M11577" s="19">
        <v>0.17147000217242481</v>
      </c>
      <c r="N11577" s="19"/>
      <c r="O11577" s="19">
        <v>0.20939672407459339</v>
      </c>
      <c r="P11577" s="50"/>
      <c r="R11577" s="9" t="s">
        <v>0</v>
      </c>
    </row>
    <row r="11578" spans="2:18" x14ac:dyDescent="0.2">
      <c r="B11578" s="25">
        <v>11348</v>
      </c>
      <c r="C11578" s="193">
        <v>5.1706824907109705E-2</v>
      </c>
      <c r="D11578" s="19"/>
      <c r="E11578" s="19"/>
      <c r="F11578" s="19">
        <v>5.0444139195871159E-2</v>
      </c>
      <c r="G11578" s="19"/>
      <c r="H11578" s="19">
        <v>0.2154468193353804</v>
      </c>
      <c r="I11578" s="19"/>
      <c r="J11578" s="19">
        <v>0.72687197369870127</v>
      </c>
      <c r="K11578" s="19"/>
      <c r="L11578" s="19">
        <v>0.13224636010727719</v>
      </c>
      <c r="M11578" s="19"/>
      <c r="N11578" s="19">
        <v>0.61723128636857483</v>
      </c>
      <c r="O11578" s="19"/>
      <c r="P11578" s="50">
        <v>0.79850226852094086</v>
      </c>
      <c r="R11578" s="9" t="s">
        <v>0</v>
      </c>
    </row>
    <row r="11579" spans="2:18" x14ac:dyDescent="0.2">
      <c r="B11579" s="25">
        <v>11349</v>
      </c>
      <c r="C11579" s="193">
        <v>0.73648134808785837</v>
      </c>
      <c r="D11579" s="19"/>
      <c r="E11579" s="19">
        <v>1.065012886835583</v>
      </c>
      <c r="F11579" s="19"/>
      <c r="G11579" s="19">
        <v>0.64923156127686321</v>
      </c>
      <c r="H11579" s="19"/>
      <c r="I11579" s="19">
        <v>0.78681150768489805</v>
      </c>
      <c r="J11579" s="19"/>
      <c r="K11579" s="19"/>
      <c r="L11579" s="19">
        <v>0.45505765505108625</v>
      </c>
      <c r="M11579" s="19">
        <v>0.31711641277249286</v>
      </c>
      <c r="N11579" s="19"/>
      <c r="O11579" s="19">
        <v>1.3962456253125985</v>
      </c>
      <c r="P11579" s="50"/>
      <c r="R11579" s="9" t="s">
        <v>0</v>
      </c>
    </row>
    <row r="11580" spans="2:18" x14ac:dyDescent="0.2">
      <c r="B11580" s="25">
        <v>11350</v>
      </c>
      <c r="C11580" s="193">
        <v>1.8159389377384954</v>
      </c>
      <c r="D11580" s="19"/>
      <c r="E11580" s="19">
        <v>1.5559013817502603</v>
      </c>
      <c r="F11580" s="19"/>
      <c r="G11580" s="19">
        <v>0.97849309941581242</v>
      </c>
      <c r="H11580" s="19"/>
      <c r="I11580" s="19">
        <v>0.74738380385978709</v>
      </c>
      <c r="J11580" s="19"/>
      <c r="K11580" s="19">
        <v>3.7109054124738881E-2</v>
      </c>
      <c r="L11580" s="19"/>
      <c r="M11580" s="19">
        <v>0.93568970719355349</v>
      </c>
      <c r="N11580" s="19"/>
      <c r="O11580" s="19">
        <v>1.6352369965868412</v>
      </c>
      <c r="P11580" s="50"/>
      <c r="R11580" s="9" t="s">
        <v>0</v>
      </c>
    </row>
    <row r="11581" spans="2:18" x14ac:dyDescent="0.2">
      <c r="B11581" s="25">
        <v>11351</v>
      </c>
      <c r="C11581" s="193">
        <v>0.24510184843324326</v>
      </c>
      <c r="D11581" s="19"/>
      <c r="E11581" s="19">
        <v>0.15951585570970736</v>
      </c>
      <c r="F11581" s="19"/>
      <c r="G11581" s="19">
        <v>0.17981843356325947</v>
      </c>
      <c r="H11581" s="19"/>
      <c r="I11581" s="19"/>
      <c r="J11581" s="19">
        <v>0.6649997255311707</v>
      </c>
      <c r="K11581" s="19">
        <v>0.33417675327268048</v>
      </c>
      <c r="L11581" s="19"/>
      <c r="M11581" s="19">
        <v>0.15615337818763117</v>
      </c>
      <c r="N11581" s="19"/>
      <c r="O11581" s="19">
        <v>0.11232226918855272</v>
      </c>
      <c r="P11581" s="50"/>
      <c r="R11581" s="9" t="s">
        <v>0</v>
      </c>
    </row>
    <row r="11582" spans="2:18" x14ac:dyDescent="0.2">
      <c r="B11582" s="25">
        <v>11352</v>
      </c>
      <c r="C11582" s="193">
        <v>0.67550353639549854</v>
      </c>
      <c r="D11582" s="19"/>
      <c r="E11582" s="19">
        <v>0.38883092897130805</v>
      </c>
      <c r="F11582" s="19"/>
      <c r="G11582" s="19">
        <v>0.52413976272067242</v>
      </c>
      <c r="H11582" s="19"/>
      <c r="I11582" s="19">
        <v>0.59252717806722099</v>
      </c>
      <c r="J11582" s="19"/>
      <c r="K11582" s="19">
        <v>1.1871646731785406</v>
      </c>
      <c r="L11582" s="19"/>
      <c r="M11582" s="19">
        <v>1.0662727449498339</v>
      </c>
      <c r="N11582" s="19"/>
      <c r="O11582" s="19">
        <v>0.50190117184145522</v>
      </c>
      <c r="P11582" s="50"/>
      <c r="R11582" s="9" t="s">
        <v>0</v>
      </c>
    </row>
    <row r="11583" spans="2:18" x14ac:dyDescent="0.2">
      <c r="B11583" s="25">
        <v>11353</v>
      </c>
      <c r="C11583" s="193">
        <v>0.89076053056689108</v>
      </c>
      <c r="D11583" s="19"/>
      <c r="E11583" s="19">
        <v>0.74684564045438651</v>
      </c>
      <c r="F11583" s="19"/>
      <c r="G11583" s="19">
        <v>1.9100442598396343</v>
      </c>
      <c r="H11583" s="19"/>
      <c r="I11583" s="19">
        <v>0.6953459659639919</v>
      </c>
      <c r="J11583" s="19"/>
      <c r="K11583" s="19">
        <v>1.4456375108811645</v>
      </c>
      <c r="L11583" s="19"/>
      <c r="M11583" s="19">
        <v>1.5363254965551132</v>
      </c>
      <c r="N11583" s="19"/>
      <c r="O11583" s="19">
        <v>0.57892956556907471</v>
      </c>
      <c r="P11583" s="50"/>
      <c r="R11583" s="9" t="s">
        <v>0</v>
      </c>
    </row>
    <row r="11584" spans="2:18" x14ac:dyDescent="0.2">
      <c r="B11584" s="25">
        <v>11354</v>
      </c>
      <c r="C11584" s="193">
        <v>0.52247730778195056</v>
      </c>
      <c r="D11584" s="19"/>
      <c r="E11584" s="19">
        <v>0.46582967931107544</v>
      </c>
      <c r="F11584" s="19"/>
      <c r="G11584" s="19">
        <v>0.46552345256342981</v>
      </c>
      <c r="H11584" s="19"/>
      <c r="I11584" s="19">
        <v>0.50927601781705978</v>
      </c>
      <c r="J11584" s="19"/>
      <c r="K11584" s="19">
        <v>0.7443419946009856</v>
      </c>
      <c r="L11584" s="19"/>
      <c r="M11584" s="19"/>
      <c r="N11584" s="19">
        <v>0.10100272731883621</v>
      </c>
      <c r="O11584" s="19">
        <v>0.18235500407010713</v>
      </c>
      <c r="P11584" s="50"/>
      <c r="R11584" s="9" t="s">
        <v>0</v>
      </c>
    </row>
    <row r="11585" spans="2:18" x14ac:dyDescent="0.2">
      <c r="B11585" s="25">
        <v>11355</v>
      </c>
      <c r="C11585" s="193"/>
      <c r="D11585" s="19">
        <v>0.13094710386637723</v>
      </c>
      <c r="E11585" s="19"/>
      <c r="F11585" s="19">
        <v>1.2846190766288315</v>
      </c>
      <c r="G11585" s="19"/>
      <c r="H11585" s="19">
        <v>1.2473328730214386</v>
      </c>
      <c r="I11585" s="19"/>
      <c r="J11585" s="19">
        <v>1.1582762647358489</v>
      </c>
      <c r="K11585" s="19"/>
      <c r="L11585" s="19">
        <v>0.90203226065558229</v>
      </c>
      <c r="M11585" s="19"/>
      <c r="N11585" s="19">
        <v>0.3536871443137049</v>
      </c>
      <c r="O11585" s="19">
        <v>9.9351123963038246E-2</v>
      </c>
      <c r="P11585" s="50"/>
      <c r="R11585" s="9" t="s">
        <v>0</v>
      </c>
    </row>
    <row r="11586" spans="2:18" x14ac:dyDescent="0.2">
      <c r="B11586" s="25">
        <v>11356</v>
      </c>
      <c r="C11586" s="193">
        <v>0.2730215688866609</v>
      </c>
      <c r="D11586" s="19"/>
      <c r="E11586" s="19">
        <v>0.38354193153577493</v>
      </c>
      <c r="F11586" s="19"/>
      <c r="G11586" s="19">
        <v>0.86140532479214438</v>
      </c>
      <c r="H11586" s="19"/>
      <c r="I11586" s="19">
        <v>0.62291568754476279</v>
      </c>
      <c r="J11586" s="19"/>
      <c r="K11586" s="19">
        <v>0.27223137549823595</v>
      </c>
      <c r="L11586" s="19"/>
      <c r="M11586" s="19">
        <v>1.0542805931366732</v>
      </c>
      <c r="N11586" s="19"/>
      <c r="O11586" s="19">
        <v>0.84541570133830568</v>
      </c>
      <c r="P11586" s="50"/>
      <c r="R11586" s="9" t="s">
        <v>0</v>
      </c>
    </row>
    <row r="11587" spans="2:18" x14ac:dyDescent="0.2">
      <c r="B11587" s="25">
        <v>11357</v>
      </c>
      <c r="C11587" s="193"/>
      <c r="D11587" s="19">
        <v>1.7780355733384843</v>
      </c>
      <c r="E11587" s="19"/>
      <c r="F11587" s="19">
        <v>1.6301349482461973</v>
      </c>
      <c r="G11587" s="19"/>
      <c r="H11587" s="19">
        <v>1.3697659774291149</v>
      </c>
      <c r="I11587" s="19"/>
      <c r="J11587" s="19">
        <v>1.5991221304949585</v>
      </c>
      <c r="K11587" s="19"/>
      <c r="L11587" s="19">
        <v>1.9498937025151515</v>
      </c>
      <c r="M11587" s="19"/>
      <c r="N11587" s="19">
        <v>2.2752579199133605</v>
      </c>
      <c r="O11587" s="19"/>
      <c r="P11587" s="50">
        <v>1.6027327848708495</v>
      </c>
      <c r="R11587" s="9" t="s">
        <v>0</v>
      </c>
    </row>
    <row r="11588" spans="2:18" x14ac:dyDescent="0.2">
      <c r="B11588" s="25">
        <v>11358</v>
      </c>
      <c r="C11588" s="193"/>
      <c r="D11588" s="19">
        <v>0.71615173881163663</v>
      </c>
      <c r="E11588" s="19"/>
      <c r="F11588" s="19">
        <v>0.53197014590220693</v>
      </c>
      <c r="G11588" s="19"/>
      <c r="H11588" s="19">
        <v>0.80752792749454627</v>
      </c>
      <c r="I11588" s="19"/>
      <c r="J11588" s="19">
        <v>0.19672844791321134</v>
      </c>
      <c r="K11588" s="19"/>
      <c r="L11588" s="19">
        <v>0.51374450792773663</v>
      </c>
      <c r="M11588" s="19"/>
      <c r="N11588" s="19">
        <v>1.0777385687284924</v>
      </c>
      <c r="O11588" s="19"/>
      <c r="P11588" s="50">
        <v>1.2270883381656084</v>
      </c>
      <c r="R11588" s="9" t="s">
        <v>0</v>
      </c>
    </row>
    <row r="11589" spans="2:18" x14ac:dyDescent="0.2">
      <c r="B11589" s="25">
        <v>11359</v>
      </c>
      <c r="C11589" s="193">
        <v>2.4663447547725506</v>
      </c>
      <c r="D11589" s="19"/>
      <c r="E11589" s="19">
        <v>1.4951038865289705</v>
      </c>
      <c r="F11589" s="19"/>
      <c r="G11589" s="19">
        <v>1.9618084789300361</v>
      </c>
      <c r="H11589" s="19"/>
      <c r="I11589" s="19">
        <v>1.7919680913125642</v>
      </c>
      <c r="J11589" s="19"/>
      <c r="K11589" s="19">
        <v>1.9221448013106996</v>
      </c>
      <c r="L11589" s="19"/>
      <c r="M11589" s="19">
        <v>2.415645722361969</v>
      </c>
      <c r="N11589" s="19"/>
      <c r="O11589" s="19">
        <v>1.8759280222332269</v>
      </c>
      <c r="P11589" s="50"/>
      <c r="R11589" s="9" t="s">
        <v>0</v>
      </c>
    </row>
    <row r="11590" spans="2:18" x14ac:dyDescent="0.2">
      <c r="B11590" s="25">
        <v>11360</v>
      </c>
      <c r="C11590" s="193"/>
      <c r="D11590" s="19">
        <v>0.26952181225584992</v>
      </c>
      <c r="E11590" s="19"/>
      <c r="F11590" s="19">
        <v>0.39894314513942353</v>
      </c>
      <c r="G11590" s="19"/>
      <c r="H11590" s="19">
        <v>0.19661361727059024</v>
      </c>
      <c r="I11590" s="19">
        <v>0.21518163149309089</v>
      </c>
      <c r="J11590" s="19"/>
      <c r="K11590" s="19"/>
      <c r="L11590" s="19">
        <v>0.51638635829871904</v>
      </c>
      <c r="M11590" s="19"/>
      <c r="N11590" s="19">
        <v>0.28073571884883808</v>
      </c>
      <c r="O11590" s="19">
        <v>0.14781813625727938</v>
      </c>
      <c r="P11590" s="50"/>
      <c r="R11590" s="9" t="s">
        <v>0</v>
      </c>
    </row>
    <row r="11591" spans="2:18" x14ac:dyDescent="0.2">
      <c r="B11591" s="25">
        <v>11361</v>
      </c>
      <c r="C11591" s="193">
        <v>1.6686280868050576</v>
      </c>
      <c r="D11591" s="19"/>
      <c r="E11591" s="19">
        <v>1.2018263521228321</v>
      </c>
      <c r="F11591" s="19"/>
      <c r="G11591" s="19">
        <v>0.67221997094489805</v>
      </c>
      <c r="H11591" s="19"/>
      <c r="I11591" s="19">
        <v>1.0992439236652238</v>
      </c>
      <c r="J11591" s="19"/>
      <c r="K11591" s="19">
        <v>1.3632773877861637</v>
      </c>
      <c r="L11591" s="19"/>
      <c r="M11591" s="19">
        <v>1.8184181357145626</v>
      </c>
      <c r="N11591" s="19"/>
      <c r="O11591" s="19">
        <v>1.0346469368114926</v>
      </c>
      <c r="P11591" s="50"/>
      <c r="R11591" s="9" t="s">
        <v>0</v>
      </c>
    </row>
    <row r="11592" spans="2:18" x14ac:dyDescent="0.2">
      <c r="B11592" s="25">
        <v>11362</v>
      </c>
      <c r="C11592" s="193">
        <v>1.0720300977169308</v>
      </c>
      <c r="D11592" s="19"/>
      <c r="E11592" s="19">
        <v>0.38849882987748313</v>
      </c>
      <c r="F11592" s="19"/>
      <c r="G11592" s="19">
        <v>0.62524701828982399</v>
      </c>
      <c r="H11592" s="19"/>
      <c r="I11592" s="19">
        <v>1.9137003706580245</v>
      </c>
      <c r="J11592" s="19"/>
      <c r="K11592" s="19">
        <v>0.65529003016827281</v>
      </c>
      <c r="L11592" s="19"/>
      <c r="M11592" s="19">
        <v>1.589290447342715</v>
      </c>
      <c r="N11592" s="19"/>
      <c r="O11592" s="19">
        <v>0.7465461204838042</v>
      </c>
      <c r="P11592" s="50"/>
      <c r="R11592" s="9" t="s">
        <v>0</v>
      </c>
    </row>
    <row r="11593" spans="2:18" x14ac:dyDescent="0.2">
      <c r="B11593" s="25">
        <v>11363</v>
      </c>
      <c r="C11593" s="193">
        <v>1.1976029220663233</v>
      </c>
      <c r="D11593" s="19"/>
      <c r="E11593" s="19">
        <v>1.3614617558045681</v>
      </c>
      <c r="F11593" s="19"/>
      <c r="G11593" s="19">
        <v>0.44270849062941675</v>
      </c>
      <c r="H11593" s="19"/>
      <c r="I11593" s="19">
        <v>0.76623831638333273</v>
      </c>
      <c r="J11593" s="19"/>
      <c r="K11593" s="19">
        <v>0.46295782828246917</v>
      </c>
      <c r="L11593" s="19"/>
      <c r="M11593" s="19">
        <v>1.4205200108558305</v>
      </c>
      <c r="N11593" s="19"/>
      <c r="O11593" s="19"/>
      <c r="P11593" s="50">
        <v>3.2202248752098081E-2</v>
      </c>
      <c r="R11593" s="9" t="s">
        <v>0</v>
      </c>
    </row>
    <row r="11594" spans="2:18" x14ac:dyDescent="0.2">
      <c r="B11594" s="25">
        <v>11364</v>
      </c>
      <c r="C11594" s="193"/>
      <c r="D11594" s="19">
        <v>0.49895950505234965</v>
      </c>
      <c r="E11594" s="19"/>
      <c r="F11594" s="19">
        <v>0.56950290330272868</v>
      </c>
      <c r="G11594" s="19">
        <v>0.41594476025418409</v>
      </c>
      <c r="H11594" s="19"/>
      <c r="I11594" s="19"/>
      <c r="J11594" s="19">
        <v>0.78918910297250822</v>
      </c>
      <c r="K11594" s="19"/>
      <c r="L11594" s="19">
        <v>9.1736640908453973E-2</v>
      </c>
      <c r="M11594" s="19">
        <v>0.29951128547420053</v>
      </c>
      <c r="N11594" s="19"/>
      <c r="O11594" s="19"/>
      <c r="P11594" s="50">
        <v>6.5468279595422077E-3</v>
      </c>
      <c r="R11594" s="9" t="s">
        <v>0</v>
      </c>
    </row>
    <row r="11595" spans="2:18" x14ac:dyDescent="0.2">
      <c r="B11595" s="25">
        <v>11365</v>
      </c>
      <c r="C11595" s="193"/>
      <c r="D11595" s="19">
        <v>0.53750915782531805</v>
      </c>
      <c r="E11595" s="19"/>
      <c r="F11595" s="19">
        <v>1.4075404614210947</v>
      </c>
      <c r="G11595" s="19"/>
      <c r="H11595" s="19">
        <v>0.78475367547596198</v>
      </c>
      <c r="I11595" s="19"/>
      <c r="J11595" s="19">
        <v>1.579762263213031</v>
      </c>
      <c r="K11595" s="19"/>
      <c r="L11595" s="19">
        <v>0.73076632938935948</v>
      </c>
      <c r="M11595" s="19"/>
      <c r="N11595" s="19">
        <v>0.43871650271071821</v>
      </c>
      <c r="O11595" s="19"/>
      <c r="P11595" s="50">
        <v>3.7093325585547288E-2</v>
      </c>
      <c r="R11595" s="9" t="s">
        <v>0</v>
      </c>
    </row>
    <row r="11596" spans="2:18" x14ac:dyDescent="0.2">
      <c r="B11596" s="25">
        <v>11366</v>
      </c>
      <c r="C11596" s="193">
        <v>1.1665779505034866</v>
      </c>
      <c r="D11596" s="19"/>
      <c r="E11596" s="19">
        <v>1.1343618594928704</v>
      </c>
      <c r="F11596" s="19"/>
      <c r="G11596" s="19">
        <v>1.0230151640214213</v>
      </c>
      <c r="H11596" s="19"/>
      <c r="I11596" s="19">
        <v>0.4588104944793816</v>
      </c>
      <c r="J11596" s="19"/>
      <c r="K11596" s="19"/>
      <c r="L11596" s="19">
        <v>0.30109401533135921</v>
      </c>
      <c r="M11596" s="19">
        <v>0.57918700236469922</v>
      </c>
      <c r="N11596" s="19"/>
      <c r="O11596" s="19">
        <v>0.34775160009553113</v>
      </c>
      <c r="P11596" s="50"/>
      <c r="R11596" s="9" t="s">
        <v>0</v>
      </c>
    </row>
    <row r="11597" spans="2:18" x14ac:dyDescent="0.2">
      <c r="B11597" s="25">
        <v>11367</v>
      </c>
      <c r="C11597" s="193"/>
      <c r="D11597" s="19">
        <v>0.14566735802817865</v>
      </c>
      <c r="E11597" s="19"/>
      <c r="F11597" s="19">
        <v>0.99360512162940151</v>
      </c>
      <c r="G11597" s="19"/>
      <c r="H11597" s="19">
        <v>0.48117789739757599</v>
      </c>
      <c r="I11597" s="19"/>
      <c r="J11597" s="19">
        <v>0.89204105712579884</v>
      </c>
      <c r="K11597" s="19"/>
      <c r="L11597" s="19">
        <v>0.53716475576868095</v>
      </c>
      <c r="M11597" s="19">
        <v>0.15220967641292377</v>
      </c>
      <c r="N11597" s="19"/>
      <c r="O11597" s="19"/>
      <c r="P11597" s="50">
        <v>1.4493526703961417</v>
      </c>
      <c r="R11597" s="9" t="s">
        <v>0</v>
      </c>
    </row>
    <row r="11598" spans="2:18" x14ac:dyDescent="0.2">
      <c r="B11598" s="25">
        <v>11368</v>
      </c>
      <c r="C11598" s="193">
        <v>0.9547567511651861</v>
      </c>
      <c r="D11598" s="19"/>
      <c r="E11598" s="19">
        <v>1.9501191512156653</v>
      </c>
      <c r="F11598" s="19"/>
      <c r="G11598" s="19">
        <v>1.3337854652039505</v>
      </c>
      <c r="H11598" s="19"/>
      <c r="I11598" s="19">
        <v>2.15135652694243</v>
      </c>
      <c r="J11598" s="19"/>
      <c r="K11598" s="19">
        <v>1.6729787738574706</v>
      </c>
      <c r="L11598" s="19"/>
      <c r="M11598" s="19">
        <v>1.3209898750642557</v>
      </c>
      <c r="N11598" s="19"/>
      <c r="O11598" s="19">
        <v>1.9341248033115963</v>
      </c>
      <c r="P11598" s="50"/>
      <c r="R11598" s="9" t="s">
        <v>0</v>
      </c>
    </row>
    <row r="11599" spans="2:18" x14ac:dyDescent="0.2">
      <c r="B11599" s="25">
        <v>11369</v>
      </c>
      <c r="C11599" s="193">
        <v>0.89748909897556262</v>
      </c>
      <c r="D11599" s="19"/>
      <c r="E11599" s="19">
        <v>1.2445544243654407</v>
      </c>
      <c r="F11599" s="19"/>
      <c r="G11599" s="19">
        <v>0.93583496430156643</v>
      </c>
      <c r="H11599" s="19"/>
      <c r="I11599" s="19">
        <v>0.86218752118753639</v>
      </c>
      <c r="J11599" s="19"/>
      <c r="K11599" s="19">
        <v>1.4446881418201476</v>
      </c>
      <c r="L11599" s="19"/>
      <c r="M11599" s="19">
        <v>1.7897591272998368</v>
      </c>
      <c r="N11599" s="19"/>
      <c r="O11599" s="19">
        <v>1.4361771188120687</v>
      </c>
      <c r="P11599" s="50"/>
      <c r="R11599" s="9" t="s">
        <v>0</v>
      </c>
    </row>
    <row r="11600" spans="2:18" x14ac:dyDescent="0.2">
      <c r="B11600" s="25">
        <v>11370</v>
      </c>
      <c r="C11600" s="193"/>
      <c r="D11600" s="19">
        <v>1.6149871086412253</v>
      </c>
      <c r="E11600" s="19"/>
      <c r="F11600" s="19">
        <v>1.0622852817033406</v>
      </c>
      <c r="G11600" s="19"/>
      <c r="H11600" s="19">
        <v>1.4979329442132072</v>
      </c>
      <c r="I11600" s="19"/>
      <c r="J11600" s="19">
        <v>0.80005709999332852</v>
      </c>
      <c r="K11600" s="19"/>
      <c r="L11600" s="19">
        <v>0.65078858570143039</v>
      </c>
      <c r="M11600" s="19"/>
      <c r="N11600" s="19">
        <v>0.54326435274499019</v>
      </c>
      <c r="O11600" s="19"/>
      <c r="P11600" s="50">
        <v>1.58739766661423</v>
      </c>
      <c r="R11600" s="9" t="s">
        <v>0</v>
      </c>
    </row>
    <row r="11601" spans="2:18" x14ac:dyDescent="0.2">
      <c r="B11601" s="25">
        <v>11371</v>
      </c>
      <c r="C11601" s="193">
        <v>0.91202974302282735</v>
      </c>
      <c r="D11601" s="19"/>
      <c r="E11601" s="19">
        <v>0.28287120087671125</v>
      </c>
      <c r="F11601" s="19"/>
      <c r="G11601" s="19">
        <v>0.92951288634854945</v>
      </c>
      <c r="H11601" s="19"/>
      <c r="I11601" s="19">
        <v>0.26083670349918103</v>
      </c>
      <c r="J11601" s="19"/>
      <c r="K11601" s="19"/>
      <c r="L11601" s="19">
        <v>0.2488494834687256</v>
      </c>
      <c r="M11601" s="19">
        <v>0.22064432380235294</v>
      </c>
      <c r="N11601" s="19"/>
      <c r="O11601" s="19">
        <v>0.32559866024145856</v>
      </c>
      <c r="P11601" s="50"/>
      <c r="R11601" s="9" t="s">
        <v>0</v>
      </c>
    </row>
    <row r="11602" spans="2:18" x14ac:dyDescent="0.2">
      <c r="B11602" s="25">
        <v>11372</v>
      </c>
      <c r="C11602" s="193"/>
      <c r="D11602" s="19">
        <v>1.5553912105625436</v>
      </c>
      <c r="E11602" s="19"/>
      <c r="F11602" s="19">
        <v>1.1951877478579382</v>
      </c>
      <c r="G11602" s="19"/>
      <c r="H11602" s="19">
        <v>0.65305866378066191</v>
      </c>
      <c r="I11602" s="19"/>
      <c r="J11602" s="19">
        <v>0.44219298726224698</v>
      </c>
      <c r="K11602" s="19"/>
      <c r="L11602" s="19">
        <v>1.0826834771152984</v>
      </c>
      <c r="M11602" s="19"/>
      <c r="N11602" s="19">
        <v>1.4922429946736617</v>
      </c>
      <c r="O11602" s="19"/>
      <c r="P11602" s="50">
        <v>0.5155876884238354</v>
      </c>
      <c r="R11602" s="9" t="s">
        <v>0</v>
      </c>
    </row>
    <row r="11603" spans="2:18" x14ac:dyDescent="0.2">
      <c r="B11603" s="25">
        <v>11373</v>
      </c>
      <c r="C11603" s="193">
        <v>1.6452073854146565</v>
      </c>
      <c r="D11603" s="19"/>
      <c r="E11603" s="19">
        <v>0.81753209834705998</v>
      </c>
      <c r="F11603" s="19"/>
      <c r="G11603" s="19"/>
      <c r="H11603" s="19">
        <v>0.52755863585283935</v>
      </c>
      <c r="I11603" s="19"/>
      <c r="J11603" s="19">
        <v>7.1991593590417971E-2</v>
      </c>
      <c r="K11603" s="19">
        <v>0.12044381107765664</v>
      </c>
      <c r="L11603" s="19"/>
      <c r="M11603" s="19">
        <v>0.12402680053823417</v>
      </c>
      <c r="N11603" s="19"/>
      <c r="O11603" s="19"/>
      <c r="P11603" s="50">
        <v>0.17207013062664822</v>
      </c>
      <c r="R11603" s="9" t="s">
        <v>0</v>
      </c>
    </row>
    <row r="11604" spans="2:18" x14ac:dyDescent="0.2">
      <c r="B11604" s="25">
        <v>11374</v>
      </c>
      <c r="C11604" s="193"/>
      <c r="D11604" s="19">
        <v>0.40422797952995859</v>
      </c>
      <c r="E11604" s="19"/>
      <c r="F11604" s="19">
        <v>1.2944233554119891</v>
      </c>
      <c r="G11604" s="19"/>
      <c r="H11604" s="19">
        <v>0.10139003614093844</v>
      </c>
      <c r="I11604" s="19"/>
      <c r="J11604" s="19">
        <v>0.36344518823197319</v>
      </c>
      <c r="K11604" s="19"/>
      <c r="L11604" s="19">
        <v>0.31993469229443372</v>
      </c>
      <c r="M11604" s="19"/>
      <c r="N11604" s="19">
        <v>0.1767658272637492</v>
      </c>
      <c r="O11604" s="19">
        <v>0.12882688679090012</v>
      </c>
      <c r="P11604" s="50"/>
      <c r="R11604" s="9" t="s">
        <v>0</v>
      </c>
    </row>
    <row r="11605" spans="2:18" x14ac:dyDescent="0.2">
      <c r="B11605" s="25">
        <v>11375</v>
      </c>
      <c r="C11605" s="193">
        <v>2.9182947808508843</v>
      </c>
      <c r="D11605" s="19"/>
      <c r="E11605" s="19">
        <v>3.6858386107083869</v>
      </c>
      <c r="F11605" s="19"/>
      <c r="G11605" s="19">
        <v>2.7237911745460268</v>
      </c>
      <c r="H11605" s="19"/>
      <c r="I11605" s="19">
        <v>2.5542410315946475</v>
      </c>
      <c r="J11605" s="19"/>
      <c r="K11605" s="19">
        <v>2.8124624196133308</v>
      </c>
      <c r="L11605" s="19"/>
      <c r="M11605" s="19">
        <v>2.9242288019905009</v>
      </c>
      <c r="N11605" s="19"/>
      <c r="O11605" s="19">
        <v>2.9959891623580632</v>
      </c>
      <c r="P11605" s="50"/>
      <c r="R11605" s="9" t="s">
        <v>0</v>
      </c>
    </row>
    <row r="11606" spans="2:18" x14ac:dyDescent="0.2">
      <c r="B11606" s="25">
        <v>11376</v>
      </c>
      <c r="C11606" s="193"/>
      <c r="D11606" s="19">
        <v>1.2005116757931633</v>
      </c>
      <c r="E11606" s="19"/>
      <c r="F11606" s="19">
        <v>2.0710242419499751</v>
      </c>
      <c r="G11606" s="19"/>
      <c r="H11606" s="19">
        <v>1.4789621960516595</v>
      </c>
      <c r="I11606" s="19"/>
      <c r="J11606" s="19">
        <v>1.8495507794897361</v>
      </c>
      <c r="K11606" s="19"/>
      <c r="L11606" s="19">
        <v>1.2661468560657512</v>
      </c>
      <c r="M11606" s="19"/>
      <c r="N11606" s="19">
        <v>1.8541581125628219</v>
      </c>
      <c r="O11606" s="19"/>
      <c r="P11606" s="50">
        <v>1.6273837396642792</v>
      </c>
      <c r="R11606" s="9" t="s">
        <v>0</v>
      </c>
    </row>
    <row r="11607" spans="2:18" x14ac:dyDescent="0.2">
      <c r="B11607" s="25">
        <v>11377</v>
      </c>
      <c r="C11607" s="193">
        <v>0.84238581770268495</v>
      </c>
      <c r="D11607" s="19"/>
      <c r="E11607" s="19">
        <v>0.6351050987879896</v>
      </c>
      <c r="F11607" s="19"/>
      <c r="G11607" s="19">
        <v>0.92857370923783578</v>
      </c>
      <c r="H11607" s="19"/>
      <c r="I11607" s="19"/>
      <c r="J11607" s="19">
        <v>2.799125095554135E-2</v>
      </c>
      <c r="K11607" s="19">
        <v>0.19028835200698338</v>
      </c>
      <c r="L11607" s="19"/>
      <c r="M11607" s="19"/>
      <c r="N11607" s="19">
        <v>0.13699166134275781</v>
      </c>
      <c r="O11607" s="19"/>
      <c r="P11607" s="50">
        <v>0.26962967003552196</v>
      </c>
      <c r="R11607" s="9" t="s">
        <v>0</v>
      </c>
    </row>
    <row r="11608" spans="2:18" x14ac:dyDescent="0.2">
      <c r="B11608" s="25">
        <v>11378</v>
      </c>
      <c r="C11608" s="193">
        <v>0.50608330792772138</v>
      </c>
      <c r="D11608" s="19"/>
      <c r="E11608" s="19">
        <v>3.3011319042001885E-2</v>
      </c>
      <c r="F11608" s="19"/>
      <c r="G11608" s="19"/>
      <c r="H11608" s="19">
        <v>0.33766876585316435</v>
      </c>
      <c r="I11608" s="19"/>
      <c r="J11608" s="19">
        <v>0.30021768967368023</v>
      </c>
      <c r="K11608" s="19">
        <v>0.25670500603001833</v>
      </c>
      <c r="L11608" s="19"/>
      <c r="M11608" s="19">
        <v>0.25003708795011848</v>
      </c>
      <c r="N11608" s="19"/>
      <c r="O11608" s="19"/>
      <c r="P11608" s="50">
        <v>0.4617240193946921</v>
      </c>
      <c r="R11608" s="9" t="s">
        <v>0</v>
      </c>
    </row>
    <row r="11609" spans="2:18" x14ac:dyDescent="0.2">
      <c r="B11609" s="25">
        <v>11379</v>
      </c>
      <c r="C11609" s="193"/>
      <c r="D11609" s="19">
        <v>2.5480749393301783</v>
      </c>
      <c r="E11609" s="19"/>
      <c r="F11609" s="19">
        <v>1.2402976659713256</v>
      </c>
      <c r="G11609" s="19"/>
      <c r="H11609" s="19">
        <v>0.76597249333007555</v>
      </c>
      <c r="I11609" s="19"/>
      <c r="J11609" s="19">
        <v>1.8955076780214342</v>
      </c>
      <c r="K11609" s="19"/>
      <c r="L11609" s="19">
        <v>1.3495030644405663</v>
      </c>
      <c r="M11609" s="19"/>
      <c r="N11609" s="19">
        <v>1.6993766555828163</v>
      </c>
      <c r="O11609" s="19"/>
      <c r="P11609" s="50">
        <v>1.07036150017021</v>
      </c>
      <c r="R11609" s="9" t="s">
        <v>0</v>
      </c>
    </row>
    <row r="11610" spans="2:18" x14ac:dyDescent="0.2">
      <c r="B11610" s="25">
        <v>11380</v>
      </c>
      <c r="C11610" s="193">
        <v>0.36538906884134281</v>
      </c>
      <c r="D11610" s="19"/>
      <c r="E11610" s="19">
        <v>0.74042999068112825</v>
      </c>
      <c r="F11610" s="19"/>
      <c r="G11610" s="19">
        <v>1.7137824916201718</v>
      </c>
      <c r="H11610" s="19"/>
      <c r="I11610" s="19">
        <v>0.2764734722063984</v>
      </c>
      <c r="J11610" s="19"/>
      <c r="K11610" s="19">
        <v>1.5162030433520506</v>
      </c>
      <c r="L11610" s="19"/>
      <c r="M11610" s="19">
        <v>9.0058650407001298E-2</v>
      </c>
      <c r="N11610" s="19"/>
      <c r="O11610" s="19">
        <v>0.86293297823773008</v>
      </c>
      <c r="P11610" s="50"/>
      <c r="R11610" s="9" t="s">
        <v>0</v>
      </c>
    </row>
    <row r="11611" spans="2:18" x14ac:dyDescent="0.2">
      <c r="B11611" s="25">
        <v>11381</v>
      </c>
      <c r="C11611" s="193">
        <v>0.28945647130398389</v>
      </c>
      <c r="D11611" s="19"/>
      <c r="E11611" s="19">
        <v>0.17433262368636224</v>
      </c>
      <c r="F11611" s="19"/>
      <c r="G11611" s="19">
        <v>0.29460201248538426</v>
      </c>
      <c r="H11611" s="19"/>
      <c r="I11611" s="19">
        <v>0.4571270757307026</v>
      </c>
      <c r="J11611" s="19"/>
      <c r="K11611" s="19">
        <v>0.1115329236562931</v>
      </c>
      <c r="L11611" s="19"/>
      <c r="M11611" s="19"/>
      <c r="N11611" s="19">
        <v>6.1904558276024875E-2</v>
      </c>
      <c r="O11611" s="19">
        <v>0.65615840698354633</v>
      </c>
      <c r="P11611" s="50"/>
      <c r="R11611" s="9" t="s">
        <v>0</v>
      </c>
    </row>
    <row r="11612" spans="2:18" x14ac:dyDescent="0.2">
      <c r="B11612" s="25">
        <v>11382</v>
      </c>
      <c r="C11612" s="193">
        <v>0.73933532491568077</v>
      </c>
      <c r="D11612" s="19"/>
      <c r="E11612" s="19">
        <v>0.58733761830817921</v>
      </c>
      <c r="F11612" s="19"/>
      <c r="G11612" s="19">
        <v>1.5701190612317701</v>
      </c>
      <c r="H11612" s="19"/>
      <c r="I11612" s="19">
        <v>0.50697676159483396</v>
      </c>
      <c r="J11612" s="19"/>
      <c r="K11612" s="19">
        <v>1.2667557446431594</v>
      </c>
      <c r="L11612" s="19"/>
      <c r="M11612" s="19">
        <v>0.28758957298376309</v>
      </c>
      <c r="N11612" s="19"/>
      <c r="O11612" s="19">
        <v>0.74390522437410067</v>
      </c>
      <c r="P11612" s="50"/>
      <c r="R11612" s="9" t="s">
        <v>0</v>
      </c>
    </row>
    <row r="11613" spans="2:18" x14ac:dyDescent="0.2">
      <c r="B11613" s="25">
        <v>11383</v>
      </c>
      <c r="C11613" s="193"/>
      <c r="D11613" s="19">
        <v>0.37367035456839948</v>
      </c>
      <c r="E11613" s="19">
        <v>0.91498577857638241</v>
      </c>
      <c r="F11613" s="19"/>
      <c r="G11613" s="19">
        <v>0.90225951208075206</v>
      </c>
      <c r="H11613" s="19"/>
      <c r="I11613" s="19">
        <v>4.1866413375308768E-2</v>
      </c>
      <c r="J11613" s="19"/>
      <c r="K11613" s="19">
        <v>1.1441300028571528</v>
      </c>
      <c r="L11613" s="19"/>
      <c r="M11613" s="19">
        <v>0.88568861302493918</v>
      </c>
      <c r="N11613" s="19"/>
      <c r="O11613" s="19">
        <v>1.3398361777831027</v>
      </c>
      <c r="P11613" s="50"/>
      <c r="R11613" s="9" t="s">
        <v>0</v>
      </c>
    </row>
    <row r="11614" spans="2:18" x14ac:dyDescent="0.2">
      <c r="B11614" s="25">
        <v>11384</v>
      </c>
      <c r="C11614" s="193"/>
      <c r="D11614" s="19">
        <v>0.25975317312197899</v>
      </c>
      <c r="E11614" s="19">
        <v>0.66056218512499276</v>
      </c>
      <c r="F11614" s="19"/>
      <c r="G11614" s="19">
        <v>0.10002468005980567</v>
      </c>
      <c r="H11614" s="19"/>
      <c r="I11614" s="19"/>
      <c r="J11614" s="19">
        <v>0.18406052041228665</v>
      </c>
      <c r="K11614" s="19">
        <v>4.6019290287479371E-2</v>
      </c>
      <c r="L11614" s="19"/>
      <c r="M11614" s="19">
        <v>0.36676818877062534</v>
      </c>
      <c r="N11614" s="19"/>
      <c r="O11614" s="19"/>
      <c r="P11614" s="50">
        <v>0.42681488245118515</v>
      </c>
      <c r="R11614" s="9" t="s">
        <v>0</v>
      </c>
    </row>
    <row r="11615" spans="2:18" x14ac:dyDescent="0.2">
      <c r="B11615" s="25">
        <v>11385</v>
      </c>
      <c r="C11615" s="193">
        <v>1.4065904089956831</v>
      </c>
      <c r="D11615" s="19"/>
      <c r="E11615" s="19">
        <v>0.8905410719959731</v>
      </c>
      <c r="F11615" s="19"/>
      <c r="G11615" s="19">
        <v>0.41817800923331916</v>
      </c>
      <c r="H11615" s="19"/>
      <c r="I11615" s="19">
        <v>0.52000990056588703</v>
      </c>
      <c r="J11615" s="19"/>
      <c r="K11615" s="19">
        <v>0.50208233619299281</v>
      </c>
      <c r="L11615" s="19"/>
      <c r="M11615" s="19">
        <v>0.93366930837633477</v>
      </c>
      <c r="N11615" s="19"/>
      <c r="O11615" s="19">
        <v>1.0555325587504836</v>
      </c>
      <c r="P11615" s="50"/>
      <c r="R11615" s="9" t="s">
        <v>0</v>
      </c>
    </row>
    <row r="11616" spans="2:18" x14ac:dyDescent="0.2">
      <c r="B11616" s="25">
        <v>11386</v>
      </c>
      <c r="C11616" s="193"/>
      <c r="D11616" s="19">
        <v>1.4060491593752904</v>
      </c>
      <c r="E11616" s="19"/>
      <c r="F11616" s="19">
        <v>2.5795304929014828</v>
      </c>
      <c r="G11616" s="19"/>
      <c r="H11616" s="19">
        <v>2.0151356247640879</v>
      </c>
      <c r="I11616" s="19"/>
      <c r="J11616" s="19">
        <v>1.9314051306919877</v>
      </c>
      <c r="K11616" s="19"/>
      <c r="L11616" s="19">
        <v>1.473211726095651</v>
      </c>
      <c r="M11616" s="19"/>
      <c r="N11616" s="19">
        <v>1.9140659703572325</v>
      </c>
      <c r="O11616" s="19"/>
      <c r="P11616" s="50">
        <v>1.7823372810414941</v>
      </c>
      <c r="R11616" s="9" t="s">
        <v>0</v>
      </c>
    </row>
    <row r="11617" spans="2:18" x14ac:dyDescent="0.2">
      <c r="B11617" s="25">
        <v>11387</v>
      </c>
      <c r="C11617" s="193"/>
      <c r="D11617" s="19">
        <v>0.51571629492374327</v>
      </c>
      <c r="E11617" s="19">
        <v>1.4284895708789282</v>
      </c>
      <c r="F11617" s="19"/>
      <c r="G11617" s="19">
        <v>0.85731386416209465</v>
      </c>
      <c r="H11617" s="19"/>
      <c r="I11617" s="19">
        <v>0.78057565132660467</v>
      </c>
      <c r="J11617" s="19"/>
      <c r="K11617" s="19">
        <v>0.29123841936821743</v>
      </c>
      <c r="L11617" s="19"/>
      <c r="M11617" s="19">
        <v>0.17102771607274542</v>
      </c>
      <c r="N11617" s="19"/>
      <c r="O11617" s="19">
        <v>1.1041108924118757</v>
      </c>
      <c r="P11617" s="50"/>
      <c r="R11617" s="9" t="s">
        <v>0</v>
      </c>
    </row>
    <row r="11618" spans="2:18" x14ac:dyDescent="0.2">
      <c r="B11618" s="25">
        <v>11388</v>
      </c>
      <c r="C11618" s="193">
        <v>1.3207303936623871</v>
      </c>
      <c r="D11618" s="19"/>
      <c r="E11618" s="19">
        <v>1.441336737148841</v>
      </c>
      <c r="F11618" s="19"/>
      <c r="G11618" s="19">
        <v>0.8144842424451203</v>
      </c>
      <c r="H11618" s="19"/>
      <c r="I11618" s="19">
        <v>1.7505782765635587</v>
      </c>
      <c r="J11618" s="19"/>
      <c r="K11618" s="19">
        <v>1.4201711575625406</v>
      </c>
      <c r="L11618" s="19"/>
      <c r="M11618" s="19">
        <v>1.0015934189579443</v>
      </c>
      <c r="N11618" s="19"/>
      <c r="O11618" s="19">
        <v>1.779609288295698</v>
      </c>
      <c r="P11618" s="50"/>
      <c r="R11618" s="9" t="s">
        <v>0</v>
      </c>
    </row>
    <row r="11619" spans="2:18" x14ac:dyDescent="0.2">
      <c r="B11619" s="25">
        <v>11389</v>
      </c>
      <c r="C11619" s="193"/>
      <c r="D11619" s="19">
        <v>0.34295499036072674</v>
      </c>
      <c r="E11619" s="19">
        <v>0.35478558085562417</v>
      </c>
      <c r="F11619" s="19"/>
      <c r="G11619" s="19">
        <v>1.0996062539891724</v>
      </c>
      <c r="H11619" s="19"/>
      <c r="I11619" s="19"/>
      <c r="J11619" s="19">
        <v>0.32277638548941212</v>
      </c>
      <c r="K11619" s="19">
        <v>0.46641365012262148</v>
      </c>
      <c r="L11619" s="19"/>
      <c r="M11619" s="19">
        <v>0.81530555518886794</v>
      </c>
      <c r="N11619" s="19"/>
      <c r="O11619" s="19">
        <v>3.0455237155860498E-2</v>
      </c>
      <c r="P11619" s="50"/>
      <c r="R11619" s="9" t="s">
        <v>0</v>
      </c>
    </row>
    <row r="11620" spans="2:18" x14ac:dyDescent="0.2">
      <c r="B11620" s="25">
        <v>11390</v>
      </c>
      <c r="C11620" s="193">
        <v>0.97210043522996281</v>
      </c>
      <c r="D11620" s="19"/>
      <c r="E11620" s="19">
        <v>0.4252386246082368</v>
      </c>
      <c r="F11620" s="19"/>
      <c r="G11620" s="19"/>
      <c r="H11620" s="19">
        <v>0.20919005690098058</v>
      </c>
      <c r="I11620" s="19">
        <v>0.35649504707594609</v>
      </c>
      <c r="J11620" s="19"/>
      <c r="K11620" s="19">
        <v>0.97369105769678277</v>
      </c>
      <c r="L11620" s="19"/>
      <c r="M11620" s="19">
        <v>4.7356354244135597E-2</v>
      </c>
      <c r="N11620" s="19"/>
      <c r="O11620" s="19">
        <v>1.2263305461185754</v>
      </c>
      <c r="P11620" s="50"/>
      <c r="R11620" s="9" t="s">
        <v>0</v>
      </c>
    </row>
    <row r="11621" spans="2:18" x14ac:dyDescent="0.2">
      <c r="B11621" s="25">
        <v>11391</v>
      </c>
      <c r="C11621" s="193"/>
      <c r="D11621" s="19">
        <v>2.0846053914743861</v>
      </c>
      <c r="E11621" s="19"/>
      <c r="F11621" s="19">
        <v>0.99710015718603595</v>
      </c>
      <c r="G11621" s="19"/>
      <c r="H11621" s="19">
        <v>0.17684226823885607</v>
      </c>
      <c r="I11621" s="19"/>
      <c r="J11621" s="19">
        <v>0.76387608104169513</v>
      </c>
      <c r="K11621" s="19"/>
      <c r="L11621" s="19">
        <v>0.9009778734018079</v>
      </c>
      <c r="M11621" s="19"/>
      <c r="N11621" s="19">
        <v>1.2024372267161763</v>
      </c>
      <c r="O11621" s="19"/>
      <c r="P11621" s="50">
        <v>1.8296110717857987</v>
      </c>
      <c r="R11621" s="9" t="s">
        <v>0</v>
      </c>
    </row>
    <row r="11622" spans="2:18" x14ac:dyDescent="0.2">
      <c r="B11622" s="25">
        <v>11392</v>
      </c>
      <c r="C11622" s="193">
        <v>1.2922130016237123</v>
      </c>
      <c r="D11622" s="19"/>
      <c r="E11622" s="19">
        <v>0.80594332280660907</v>
      </c>
      <c r="F11622" s="19"/>
      <c r="G11622" s="19">
        <v>0.92225296264811507</v>
      </c>
      <c r="H11622" s="19"/>
      <c r="I11622" s="19"/>
      <c r="J11622" s="19">
        <v>0.70091464943214588</v>
      </c>
      <c r="K11622" s="19">
        <v>0.74667417737110053</v>
      </c>
      <c r="L11622" s="19"/>
      <c r="M11622" s="19"/>
      <c r="N11622" s="19">
        <v>0.6155374206808627</v>
      </c>
      <c r="O11622" s="19"/>
      <c r="P11622" s="50">
        <v>0.47197963473365184</v>
      </c>
      <c r="R11622" s="9" t="s">
        <v>0</v>
      </c>
    </row>
    <row r="11623" spans="2:18" x14ac:dyDescent="0.2">
      <c r="B11623" s="25">
        <v>11393</v>
      </c>
      <c r="C11623" s="193"/>
      <c r="D11623" s="19">
        <v>1.7149920627753457E-3</v>
      </c>
      <c r="E11623" s="19">
        <v>0.1783590715473731</v>
      </c>
      <c r="F11623" s="19"/>
      <c r="G11623" s="19">
        <v>0.86004776150462192</v>
      </c>
      <c r="H11623" s="19"/>
      <c r="I11623" s="19"/>
      <c r="J11623" s="19">
        <v>0.37665343800686663</v>
      </c>
      <c r="K11623" s="19">
        <v>0.7725933126852762</v>
      </c>
      <c r="L11623" s="19"/>
      <c r="M11623" s="19">
        <v>6.8701947341981541E-3</v>
      </c>
      <c r="N11623" s="19"/>
      <c r="O11623" s="19">
        <v>0.83959142937956432</v>
      </c>
      <c r="P11623" s="50"/>
      <c r="R11623" s="9" t="s">
        <v>0</v>
      </c>
    </row>
    <row r="11624" spans="2:18" x14ac:dyDescent="0.2">
      <c r="B11624" s="25">
        <v>11394</v>
      </c>
      <c r="C11624" s="193">
        <v>1.080290556889806</v>
      </c>
      <c r="D11624" s="19"/>
      <c r="E11624" s="19">
        <v>0.55628881676866793</v>
      </c>
      <c r="F11624" s="19"/>
      <c r="G11624" s="19">
        <v>0.92678282489858399</v>
      </c>
      <c r="H11624" s="19"/>
      <c r="I11624" s="19">
        <v>3.7148137257533249E-2</v>
      </c>
      <c r="J11624" s="19"/>
      <c r="K11624" s="19">
        <v>0.17669380168192764</v>
      </c>
      <c r="L11624" s="19"/>
      <c r="M11624" s="19">
        <v>0.42946389311847716</v>
      </c>
      <c r="N11624" s="19"/>
      <c r="O11624" s="19">
        <v>1.3160489165342928</v>
      </c>
      <c r="P11624" s="50"/>
      <c r="R11624" s="9" t="s">
        <v>0</v>
      </c>
    </row>
    <row r="11625" spans="2:18" x14ac:dyDescent="0.2">
      <c r="B11625" s="25">
        <v>11395</v>
      </c>
      <c r="C11625" s="193">
        <v>1.2644037973320588</v>
      </c>
      <c r="D11625" s="19"/>
      <c r="E11625" s="19"/>
      <c r="F11625" s="19">
        <v>0.30336104991174689</v>
      </c>
      <c r="G11625" s="19">
        <v>1.1447967996224451</v>
      </c>
      <c r="H11625" s="19"/>
      <c r="I11625" s="19"/>
      <c r="J11625" s="19">
        <v>0.49132245178116646</v>
      </c>
      <c r="K11625" s="19">
        <v>1.1024563205949425</v>
      </c>
      <c r="L11625" s="19"/>
      <c r="M11625" s="19">
        <v>7.7328942141049031E-2</v>
      </c>
      <c r="N11625" s="19"/>
      <c r="O11625" s="19">
        <v>0.19002667191967135</v>
      </c>
      <c r="P11625" s="50"/>
      <c r="R11625" s="9" t="s">
        <v>0</v>
      </c>
    </row>
    <row r="11626" spans="2:18" x14ac:dyDescent="0.2">
      <c r="B11626" s="25">
        <v>11396</v>
      </c>
      <c r="C11626" s="193">
        <v>0.72104716669915669</v>
      </c>
      <c r="D11626" s="19"/>
      <c r="E11626" s="19">
        <v>0.54265038946919986</v>
      </c>
      <c r="F11626" s="19"/>
      <c r="G11626" s="19">
        <v>1.0653911745360687</v>
      </c>
      <c r="H11626" s="19"/>
      <c r="I11626" s="19">
        <v>0.62434950238461828</v>
      </c>
      <c r="J11626" s="19"/>
      <c r="K11626" s="19">
        <v>0.50188745395082968</v>
      </c>
      <c r="L11626" s="19"/>
      <c r="M11626" s="19">
        <v>1.8131040927845126</v>
      </c>
      <c r="N11626" s="19"/>
      <c r="O11626" s="19">
        <v>1.2114585176059736</v>
      </c>
      <c r="P11626" s="50"/>
      <c r="R11626" s="9" t="s">
        <v>0</v>
      </c>
    </row>
    <row r="11627" spans="2:18" x14ac:dyDescent="0.2">
      <c r="B11627" s="25">
        <v>11397</v>
      </c>
      <c r="C11627" s="193">
        <v>3.4516365975637273E-2</v>
      </c>
      <c r="D11627" s="19"/>
      <c r="E11627" s="19"/>
      <c r="F11627" s="19">
        <v>0.34096404363051991</v>
      </c>
      <c r="G11627" s="19">
        <v>0.43641361474717083</v>
      </c>
      <c r="H11627" s="19"/>
      <c r="I11627" s="19"/>
      <c r="J11627" s="19">
        <v>0.21426518636828173</v>
      </c>
      <c r="K11627" s="19"/>
      <c r="L11627" s="19">
        <v>0.12821806709359643</v>
      </c>
      <c r="M11627" s="19">
        <v>0.34906672515284609</v>
      </c>
      <c r="N11627" s="19"/>
      <c r="O11627" s="19">
        <v>0.74360860107125992</v>
      </c>
      <c r="P11627" s="50"/>
      <c r="R11627" s="9" t="s">
        <v>0</v>
      </c>
    </row>
    <row r="11628" spans="2:18" x14ac:dyDescent="0.2">
      <c r="B11628" s="25">
        <v>11398</v>
      </c>
      <c r="C11628" s="193"/>
      <c r="D11628" s="19">
        <v>0.36150088522164447</v>
      </c>
      <c r="E11628" s="19"/>
      <c r="F11628" s="19">
        <v>0.22252763298433123</v>
      </c>
      <c r="G11628" s="19"/>
      <c r="H11628" s="19">
        <v>0.63319869588210365</v>
      </c>
      <c r="I11628" s="19"/>
      <c r="J11628" s="19">
        <v>0.71903211085907004</v>
      </c>
      <c r="K11628" s="19"/>
      <c r="L11628" s="19">
        <v>2.7193843017328984E-2</v>
      </c>
      <c r="M11628" s="19"/>
      <c r="N11628" s="19">
        <v>0.58287503899739135</v>
      </c>
      <c r="O11628" s="19"/>
      <c r="P11628" s="50">
        <v>9.4792377066107658E-2</v>
      </c>
      <c r="R11628" s="9" t="s">
        <v>0</v>
      </c>
    </row>
    <row r="11629" spans="2:18" x14ac:dyDescent="0.2">
      <c r="B11629" s="25">
        <v>11399</v>
      </c>
      <c r="C11629" s="193">
        <v>1.1096525797711991</v>
      </c>
      <c r="D11629" s="19"/>
      <c r="E11629" s="19">
        <v>0.25423152757214573</v>
      </c>
      <c r="F11629" s="19"/>
      <c r="G11629" s="19">
        <v>1.0036651010775741</v>
      </c>
      <c r="H11629" s="19"/>
      <c r="I11629" s="19">
        <v>0.68692007329542537</v>
      </c>
      <c r="J11629" s="19"/>
      <c r="K11629" s="19">
        <v>0.31599717606733674</v>
      </c>
      <c r="L11629" s="19"/>
      <c r="M11629" s="19">
        <v>0.83341574358870396</v>
      </c>
      <c r="N11629" s="19"/>
      <c r="O11629" s="19">
        <v>0.52207820283474649</v>
      </c>
      <c r="P11629" s="50"/>
      <c r="R11629" s="9" t="s">
        <v>0</v>
      </c>
    </row>
    <row r="11630" spans="2:18" x14ac:dyDescent="0.2">
      <c r="B11630" s="25">
        <v>11400</v>
      </c>
      <c r="C11630" s="193">
        <v>1.3324926670238419</v>
      </c>
      <c r="D11630" s="19"/>
      <c r="E11630" s="19">
        <v>0.40407261541947442</v>
      </c>
      <c r="F11630" s="19"/>
      <c r="G11630" s="19">
        <v>0.26182622808577349</v>
      </c>
      <c r="H11630" s="19"/>
      <c r="I11630" s="19"/>
      <c r="J11630" s="19">
        <v>1.2967652373624599</v>
      </c>
      <c r="K11630" s="19">
        <v>4.475748784332647E-2</v>
      </c>
      <c r="L11630" s="19"/>
      <c r="M11630" s="19">
        <v>0.45764805091562882</v>
      </c>
      <c r="N11630" s="19"/>
      <c r="O11630" s="19">
        <v>0.71553947468439794</v>
      </c>
      <c r="P11630" s="50"/>
      <c r="R11630" s="9" t="s">
        <v>0</v>
      </c>
    </row>
    <row r="11631" spans="2:18" x14ac:dyDescent="0.2">
      <c r="B11631" s="25">
        <v>11401</v>
      </c>
      <c r="C11631" s="193">
        <v>0.26622648742078486</v>
      </c>
      <c r="D11631" s="19"/>
      <c r="E11631" s="19">
        <v>0.79785128446434461</v>
      </c>
      <c r="F11631" s="19"/>
      <c r="G11631" s="19">
        <v>1.4358707606954784</v>
      </c>
      <c r="H11631" s="19"/>
      <c r="I11631" s="19">
        <v>1.0269484509911175</v>
      </c>
      <c r="J11631" s="19"/>
      <c r="K11631" s="19"/>
      <c r="L11631" s="19">
        <v>0.35398117388787881</v>
      </c>
      <c r="M11631" s="19">
        <v>0.56877413849363012</v>
      </c>
      <c r="N11631" s="19"/>
      <c r="O11631" s="19">
        <v>0.43872880555950911</v>
      </c>
      <c r="P11631" s="50"/>
      <c r="R11631" s="9" t="s">
        <v>0</v>
      </c>
    </row>
    <row r="11632" spans="2:18" x14ac:dyDescent="0.2">
      <c r="B11632" s="25">
        <v>11402</v>
      </c>
      <c r="C11632" s="193"/>
      <c r="D11632" s="19">
        <v>0.93445947630059567</v>
      </c>
      <c r="E11632" s="19"/>
      <c r="F11632" s="19">
        <v>0.62259807456858729</v>
      </c>
      <c r="G11632" s="19"/>
      <c r="H11632" s="19">
        <v>1.1000887619129338</v>
      </c>
      <c r="I11632" s="19"/>
      <c r="J11632" s="19">
        <v>0.36257622914615795</v>
      </c>
      <c r="K11632" s="19"/>
      <c r="L11632" s="19">
        <v>0.88238220637658893</v>
      </c>
      <c r="M11632" s="19"/>
      <c r="N11632" s="19">
        <v>0.63308960270915882</v>
      </c>
      <c r="O11632" s="19"/>
      <c r="P11632" s="50">
        <v>0.77543869482623562</v>
      </c>
      <c r="R11632" s="9" t="s">
        <v>0</v>
      </c>
    </row>
    <row r="11633" spans="2:18" x14ac:dyDescent="0.2">
      <c r="B11633" s="25">
        <v>11403</v>
      </c>
      <c r="C11633" s="193">
        <v>0.33493591500079828</v>
      </c>
      <c r="D11633" s="19"/>
      <c r="E11633" s="19"/>
      <c r="F11633" s="19">
        <v>1.21843173884154</v>
      </c>
      <c r="G11633" s="19">
        <v>6.3948402481215486E-2</v>
      </c>
      <c r="H11633" s="19"/>
      <c r="I11633" s="19"/>
      <c r="J11633" s="19">
        <v>0.25934989959452454</v>
      </c>
      <c r="K11633" s="19"/>
      <c r="L11633" s="19">
        <v>0.17168557270001072</v>
      </c>
      <c r="M11633" s="19">
        <v>1.3942035135189852</v>
      </c>
      <c r="N11633" s="19"/>
      <c r="O11633" s="19"/>
      <c r="P11633" s="50">
        <v>0.30705726461730076</v>
      </c>
      <c r="R11633" s="9" t="s">
        <v>0</v>
      </c>
    </row>
    <row r="11634" spans="2:18" x14ac:dyDescent="0.2">
      <c r="B11634" s="25">
        <v>11404</v>
      </c>
      <c r="C11634" s="193">
        <v>0.2713195464153263</v>
      </c>
      <c r="D11634" s="19"/>
      <c r="E11634" s="19"/>
      <c r="F11634" s="19">
        <v>0.7087532571177193</v>
      </c>
      <c r="G11634" s="19"/>
      <c r="H11634" s="19">
        <v>0.27348154207415681</v>
      </c>
      <c r="I11634" s="19">
        <v>0.42728001410400651</v>
      </c>
      <c r="J11634" s="19"/>
      <c r="K11634" s="19">
        <v>0.54000771132969971</v>
      </c>
      <c r="L11634" s="19"/>
      <c r="M11634" s="19">
        <v>3.1600706611149568E-2</v>
      </c>
      <c r="N11634" s="19"/>
      <c r="O11634" s="19"/>
      <c r="P11634" s="50">
        <v>0.30867811081036428</v>
      </c>
      <c r="R11634" s="9" t="s">
        <v>0</v>
      </c>
    </row>
    <row r="11635" spans="2:18" x14ac:dyDescent="0.2">
      <c r="B11635" s="25">
        <v>11405</v>
      </c>
      <c r="C11635" s="193">
        <v>4.5084237216474546E-2</v>
      </c>
      <c r="D11635" s="19"/>
      <c r="E11635" s="19">
        <v>0.23729092339438762</v>
      </c>
      <c r="F11635" s="19"/>
      <c r="G11635" s="19">
        <v>1.9282718446995539</v>
      </c>
      <c r="H11635" s="19"/>
      <c r="I11635" s="19">
        <v>0.59109776334831887</v>
      </c>
      <c r="J11635" s="19"/>
      <c r="K11635" s="19">
        <v>0.93946731826909768</v>
      </c>
      <c r="L11635" s="19"/>
      <c r="M11635" s="19"/>
      <c r="N11635" s="19">
        <v>0.47126871057588987</v>
      </c>
      <c r="O11635" s="19"/>
      <c r="P11635" s="50">
        <v>4.9069165100058425E-2</v>
      </c>
      <c r="R11635" s="9" t="s">
        <v>0</v>
      </c>
    </row>
    <row r="11636" spans="2:18" x14ac:dyDescent="0.2">
      <c r="B11636" s="25">
        <v>11406</v>
      </c>
      <c r="C11636" s="193"/>
      <c r="D11636" s="19">
        <v>0.5897184184926465</v>
      </c>
      <c r="E11636" s="19"/>
      <c r="F11636" s="19">
        <v>0.99207136137757779</v>
      </c>
      <c r="G11636" s="19"/>
      <c r="H11636" s="19">
        <v>0.35111753386768341</v>
      </c>
      <c r="I11636" s="19">
        <v>0.28990332160318161</v>
      </c>
      <c r="J11636" s="19"/>
      <c r="K11636" s="19"/>
      <c r="L11636" s="19">
        <v>0.33554605681820532</v>
      </c>
      <c r="M11636" s="19"/>
      <c r="N11636" s="19">
        <v>0.38954628960740495</v>
      </c>
      <c r="O11636" s="19"/>
      <c r="P11636" s="50">
        <v>7.5683467546926078E-2</v>
      </c>
      <c r="R11636" s="9" t="s">
        <v>0</v>
      </c>
    </row>
    <row r="11637" spans="2:18" x14ac:dyDescent="0.2">
      <c r="B11637" s="25">
        <v>11407</v>
      </c>
      <c r="C11637" s="193">
        <v>0.24152685052234074</v>
      </c>
      <c r="D11637" s="19"/>
      <c r="E11637" s="19"/>
      <c r="F11637" s="19">
        <v>0.45899460998091196</v>
      </c>
      <c r="G11637" s="19">
        <v>0.2099957397359126</v>
      </c>
      <c r="H11637" s="19"/>
      <c r="I11637" s="19"/>
      <c r="J11637" s="19">
        <v>0.96123271747977046</v>
      </c>
      <c r="K11637" s="19"/>
      <c r="L11637" s="19">
        <v>0.71143553953589167</v>
      </c>
      <c r="M11637" s="19"/>
      <c r="N11637" s="19">
        <v>0.98717522373044264</v>
      </c>
      <c r="O11637" s="19"/>
      <c r="P11637" s="50">
        <v>9.176598773477157E-2</v>
      </c>
      <c r="R11637" s="9" t="s">
        <v>0</v>
      </c>
    </row>
    <row r="11638" spans="2:18" x14ac:dyDescent="0.2">
      <c r="B11638" s="25">
        <v>11408</v>
      </c>
      <c r="C11638" s="193"/>
      <c r="D11638" s="19">
        <v>1.0566523382839945</v>
      </c>
      <c r="E11638" s="19"/>
      <c r="F11638" s="19">
        <v>0.75407292002501591</v>
      </c>
      <c r="G11638" s="19"/>
      <c r="H11638" s="19">
        <v>0.95308801928648668</v>
      </c>
      <c r="I11638" s="19"/>
      <c r="J11638" s="19">
        <v>0.5265297850220424</v>
      </c>
      <c r="K11638" s="19"/>
      <c r="L11638" s="19">
        <v>0.27795594421996606</v>
      </c>
      <c r="M11638" s="19"/>
      <c r="N11638" s="19">
        <v>0.51868345934555771</v>
      </c>
      <c r="O11638" s="19"/>
      <c r="P11638" s="50">
        <v>1.2287831744212778</v>
      </c>
      <c r="R11638" s="9" t="s">
        <v>0</v>
      </c>
    </row>
    <row r="11639" spans="2:18" x14ac:dyDescent="0.2">
      <c r="B11639" s="25">
        <v>11409</v>
      </c>
      <c r="C11639" s="193"/>
      <c r="D11639" s="19">
        <v>0.50657202340471397</v>
      </c>
      <c r="E11639" s="19"/>
      <c r="F11639" s="19">
        <v>0.16386964151882605</v>
      </c>
      <c r="G11639" s="19"/>
      <c r="H11639" s="19">
        <v>0.33693265824964508</v>
      </c>
      <c r="I11639" s="19"/>
      <c r="J11639" s="19">
        <v>0.11864143317063387</v>
      </c>
      <c r="K11639" s="19"/>
      <c r="L11639" s="19">
        <v>0.25010960505392527</v>
      </c>
      <c r="M11639" s="19"/>
      <c r="N11639" s="19">
        <v>0.20485404746080552</v>
      </c>
      <c r="O11639" s="19"/>
      <c r="P11639" s="50">
        <v>0.95850762945495649</v>
      </c>
      <c r="R11639" s="9" t="s">
        <v>0</v>
      </c>
    </row>
    <row r="11640" spans="2:18" x14ac:dyDescent="0.2">
      <c r="B11640" s="25">
        <v>11410</v>
      </c>
      <c r="C11640" s="193">
        <v>2.0123480927723021</v>
      </c>
      <c r="D11640" s="19"/>
      <c r="E11640" s="19">
        <v>1.709048020973819</v>
      </c>
      <c r="F11640" s="19"/>
      <c r="G11640" s="19">
        <v>1.8153651827636192</v>
      </c>
      <c r="H11640" s="19"/>
      <c r="I11640" s="19">
        <v>0.90556163853257532</v>
      </c>
      <c r="J11640" s="19"/>
      <c r="K11640" s="19">
        <v>1.6751915242039956</v>
      </c>
      <c r="L11640" s="19"/>
      <c r="M11640" s="19">
        <v>1.6232718642532875</v>
      </c>
      <c r="N11640" s="19"/>
      <c r="O11640" s="19">
        <v>1.5131919370015143</v>
      </c>
      <c r="P11640" s="50"/>
      <c r="R11640" s="9" t="s">
        <v>0</v>
      </c>
    </row>
    <row r="11641" spans="2:18" x14ac:dyDescent="0.2">
      <c r="B11641" s="25">
        <v>11411</v>
      </c>
      <c r="C11641" s="193">
        <v>0.56186831927504954</v>
      </c>
      <c r="D11641" s="19"/>
      <c r="E11641" s="19">
        <v>1.3190283491079573</v>
      </c>
      <c r="F11641" s="19"/>
      <c r="G11641" s="19">
        <v>0.68230517695845883</v>
      </c>
      <c r="H11641" s="19"/>
      <c r="I11641" s="19">
        <v>0.46622519730070516</v>
      </c>
      <c r="J11641" s="19"/>
      <c r="K11641" s="19">
        <v>0.40475236643611323</v>
      </c>
      <c r="L11641" s="19"/>
      <c r="M11641" s="19">
        <v>0.19737273228714317</v>
      </c>
      <c r="N11641" s="19"/>
      <c r="O11641" s="19"/>
      <c r="P11641" s="50">
        <v>0.29547552241662078</v>
      </c>
      <c r="R11641" s="9" t="s">
        <v>0</v>
      </c>
    </row>
    <row r="11642" spans="2:18" x14ac:dyDescent="0.2">
      <c r="B11642" s="25">
        <v>11412</v>
      </c>
      <c r="C11642" s="193"/>
      <c r="D11642" s="19">
        <v>2.8262704490876592E-2</v>
      </c>
      <c r="E11642" s="19">
        <v>0.69724704999154985</v>
      </c>
      <c r="F11642" s="19"/>
      <c r="G11642" s="19"/>
      <c r="H11642" s="19">
        <v>0.15577445566976378</v>
      </c>
      <c r="I11642" s="19"/>
      <c r="J11642" s="19">
        <v>0.12779334847511548</v>
      </c>
      <c r="K11642" s="19">
        <v>0.24978610804736467</v>
      </c>
      <c r="L11642" s="19"/>
      <c r="M11642" s="19">
        <v>1.1783079023032699</v>
      </c>
      <c r="N11642" s="19"/>
      <c r="O11642" s="19">
        <v>1.2436567971939907</v>
      </c>
      <c r="P11642" s="50"/>
      <c r="R11642" s="9" t="s">
        <v>0</v>
      </c>
    </row>
    <row r="11643" spans="2:18" x14ac:dyDescent="0.2">
      <c r="B11643" s="25">
        <v>11413</v>
      </c>
      <c r="C11643" s="193"/>
      <c r="D11643" s="19">
        <v>0.36814669253961324</v>
      </c>
      <c r="E11643" s="19">
        <v>8.5072787494983121E-2</v>
      </c>
      <c r="F11643" s="19"/>
      <c r="G11643" s="19">
        <v>5.0735853049715805E-2</v>
      </c>
      <c r="H11643" s="19"/>
      <c r="I11643" s="19"/>
      <c r="J11643" s="19">
        <v>4.9190838054383547E-2</v>
      </c>
      <c r="K11643" s="19">
        <v>0.13317849798353901</v>
      </c>
      <c r="L11643" s="19"/>
      <c r="M11643" s="19">
        <v>0.63853852367123765</v>
      </c>
      <c r="N11643" s="19"/>
      <c r="O11643" s="19"/>
      <c r="P11643" s="50">
        <v>0.33048745209797625</v>
      </c>
      <c r="R11643" s="9" t="s">
        <v>0</v>
      </c>
    </row>
    <row r="11644" spans="2:18" x14ac:dyDescent="0.2">
      <c r="B11644" s="25">
        <v>11414</v>
      </c>
      <c r="C11644" s="193"/>
      <c r="D11644" s="19">
        <v>0.69474427669788619</v>
      </c>
      <c r="E11644" s="19"/>
      <c r="F11644" s="19">
        <v>1.233007764144967</v>
      </c>
      <c r="G11644" s="19"/>
      <c r="H11644" s="19">
        <v>0.86050056464254865</v>
      </c>
      <c r="I11644" s="19"/>
      <c r="J11644" s="19">
        <v>0.16881757997034524</v>
      </c>
      <c r="K11644" s="19"/>
      <c r="L11644" s="19">
        <v>0.15301429563408633</v>
      </c>
      <c r="M11644" s="19"/>
      <c r="N11644" s="19">
        <v>1.4251817024383298</v>
      </c>
      <c r="O11644" s="19"/>
      <c r="P11644" s="50">
        <v>0.37011254443573255</v>
      </c>
      <c r="R11644" s="9" t="s">
        <v>0</v>
      </c>
    </row>
    <row r="11645" spans="2:18" x14ac:dyDescent="0.2">
      <c r="B11645" s="25">
        <v>11415</v>
      </c>
      <c r="C11645" s="193">
        <v>0.59101279347888258</v>
      </c>
      <c r="D11645" s="19"/>
      <c r="E11645" s="19">
        <v>0.49308485865409901</v>
      </c>
      <c r="F11645" s="19"/>
      <c r="G11645" s="19">
        <v>0.17015398707288296</v>
      </c>
      <c r="H11645" s="19"/>
      <c r="I11645" s="19"/>
      <c r="J11645" s="19">
        <v>0.27867169417181775</v>
      </c>
      <c r="K11645" s="19">
        <v>0.67873530162329854</v>
      </c>
      <c r="L11645" s="19"/>
      <c r="M11645" s="19">
        <v>0.22955705889300934</v>
      </c>
      <c r="N11645" s="19"/>
      <c r="O11645" s="19">
        <v>0.40564815125101122</v>
      </c>
      <c r="P11645" s="50"/>
      <c r="R11645" s="9" t="s">
        <v>0</v>
      </c>
    </row>
    <row r="11646" spans="2:18" x14ac:dyDescent="0.2">
      <c r="B11646" s="25">
        <v>11416</v>
      </c>
      <c r="C11646" s="193">
        <v>0.49669359562617488</v>
      </c>
      <c r="D11646" s="19"/>
      <c r="E11646" s="19">
        <v>1.5078800492058166</v>
      </c>
      <c r="F11646" s="19"/>
      <c r="G11646" s="19">
        <v>1.0733136233238914</v>
      </c>
      <c r="H11646" s="19"/>
      <c r="I11646" s="19">
        <v>0.74495296938007738</v>
      </c>
      <c r="J11646" s="19"/>
      <c r="K11646" s="19">
        <v>0.84318122871596013</v>
      </c>
      <c r="L11646" s="19"/>
      <c r="M11646" s="19">
        <v>0.46450968983265939</v>
      </c>
      <c r="N11646" s="19"/>
      <c r="O11646" s="19">
        <v>0.84473724707555009</v>
      </c>
      <c r="P11646" s="50"/>
      <c r="R11646" s="9" t="s">
        <v>0</v>
      </c>
    </row>
    <row r="11647" spans="2:18" x14ac:dyDescent="0.2">
      <c r="B11647" s="25">
        <v>11417</v>
      </c>
      <c r="C11647" s="193"/>
      <c r="D11647" s="19">
        <v>1.2309053455678136</v>
      </c>
      <c r="E11647" s="19"/>
      <c r="F11647" s="19">
        <v>0.78096317377303426</v>
      </c>
      <c r="G11647" s="19"/>
      <c r="H11647" s="19">
        <v>1.1887572140859333</v>
      </c>
      <c r="I11647" s="19"/>
      <c r="J11647" s="19">
        <v>1.4755817690255761</v>
      </c>
      <c r="K11647" s="19"/>
      <c r="L11647" s="19">
        <v>1.7307230788495043</v>
      </c>
      <c r="M11647" s="19"/>
      <c r="N11647" s="19">
        <v>1.0568448097123573</v>
      </c>
      <c r="O11647" s="19"/>
      <c r="P11647" s="50">
        <v>0.48575796983035319</v>
      </c>
      <c r="R11647" s="9" t="s">
        <v>0</v>
      </c>
    </row>
    <row r="11648" spans="2:18" x14ac:dyDescent="0.2">
      <c r="B11648" s="25">
        <v>11418</v>
      </c>
      <c r="C11648" s="193">
        <v>0.37325026439971776</v>
      </c>
      <c r="D11648" s="19"/>
      <c r="E11648" s="19">
        <v>1.3669397796053142</v>
      </c>
      <c r="F11648" s="19"/>
      <c r="G11648" s="19">
        <v>1.246386184847311</v>
      </c>
      <c r="H11648" s="19"/>
      <c r="I11648" s="19">
        <v>0.1822772665766732</v>
      </c>
      <c r="J11648" s="19"/>
      <c r="K11648" s="19">
        <v>1.161675432274812</v>
      </c>
      <c r="L11648" s="19"/>
      <c r="M11648" s="19">
        <v>1.0184052575558407</v>
      </c>
      <c r="N11648" s="19"/>
      <c r="O11648" s="19">
        <v>0.84941551323297382</v>
      </c>
      <c r="P11648" s="50"/>
      <c r="R11648" s="9" t="s">
        <v>0</v>
      </c>
    </row>
    <row r="11649" spans="2:18" x14ac:dyDescent="0.2">
      <c r="B11649" s="25">
        <v>11419</v>
      </c>
      <c r="C11649" s="193">
        <v>1.2540485929604603</v>
      </c>
      <c r="D11649" s="19"/>
      <c r="E11649" s="19">
        <v>1.5345814898581684</v>
      </c>
      <c r="F11649" s="19"/>
      <c r="G11649" s="19">
        <v>0.96968047512751387</v>
      </c>
      <c r="H11649" s="19"/>
      <c r="I11649" s="19">
        <v>1.5557011762581054</v>
      </c>
      <c r="J11649" s="19"/>
      <c r="K11649" s="19">
        <v>1.9094986353075447</v>
      </c>
      <c r="L11649" s="19"/>
      <c r="M11649" s="19">
        <v>0.44430975844935622</v>
      </c>
      <c r="N11649" s="19"/>
      <c r="O11649" s="19">
        <v>1.4442418247286708</v>
      </c>
      <c r="P11649" s="50"/>
      <c r="R11649" s="9" t="s">
        <v>0</v>
      </c>
    </row>
    <row r="11650" spans="2:18" x14ac:dyDescent="0.2">
      <c r="B11650" s="25">
        <v>11420</v>
      </c>
      <c r="C11650" s="193"/>
      <c r="D11650" s="19">
        <v>0.61742057495313885</v>
      </c>
      <c r="E11650" s="19"/>
      <c r="F11650" s="19">
        <v>1.2695415284681961</v>
      </c>
      <c r="G11650" s="19"/>
      <c r="H11650" s="19">
        <v>0.19650555714747395</v>
      </c>
      <c r="I11650" s="19"/>
      <c r="J11650" s="19">
        <v>0.88179788480092469</v>
      </c>
      <c r="K11650" s="19"/>
      <c r="L11650" s="19">
        <v>0.53573720576171291</v>
      </c>
      <c r="M11650" s="19"/>
      <c r="N11650" s="19">
        <v>0.36490869592541364</v>
      </c>
      <c r="O11650" s="19"/>
      <c r="P11650" s="50">
        <v>0.51186069593239081</v>
      </c>
      <c r="R11650" s="9" t="s">
        <v>0</v>
      </c>
    </row>
    <row r="11651" spans="2:18" x14ac:dyDescent="0.2">
      <c r="B11651" s="25">
        <v>11421</v>
      </c>
      <c r="C11651" s="193"/>
      <c r="D11651" s="19">
        <v>0.46123980517932778</v>
      </c>
      <c r="E11651" s="19">
        <v>1.3725296348642504</v>
      </c>
      <c r="F11651" s="19"/>
      <c r="G11651" s="19">
        <v>0.75030047643842102</v>
      </c>
      <c r="H11651" s="19"/>
      <c r="I11651" s="19">
        <v>0.45002200250174945</v>
      </c>
      <c r="J11651" s="19"/>
      <c r="K11651" s="19">
        <v>0.18732824724102692</v>
      </c>
      <c r="L11651" s="19"/>
      <c r="M11651" s="19">
        <v>0.50346221200802765</v>
      </c>
      <c r="N11651" s="19"/>
      <c r="O11651" s="19">
        <v>0.8746375436383953</v>
      </c>
      <c r="P11651" s="50"/>
      <c r="R11651" s="9" t="s">
        <v>0</v>
      </c>
    </row>
    <row r="11652" spans="2:18" x14ac:dyDescent="0.2">
      <c r="B11652" s="25">
        <v>11422</v>
      </c>
      <c r="C11652" s="193">
        <v>0.58011361487655599</v>
      </c>
      <c r="D11652" s="19"/>
      <c r="E11652" s="19">
        <v>1.6390932134682519E-2</v>
      </c>
      <c r="F11652" s="19"/>
      <c r="G11652" s="19">
        <v>0.85077550528779167</v>
      </c>
      <c r="H11652" s="19"/>
      <c r="I11652" s="19"/>
      <c r="J11652" s="19">
        <v>0.77318811035708268</v>
      </c>
      <c r="K11652" s="19">
        <v>0.88974976510496351</v>
      </c>
      <c r="L11652" s="19"/>
      <c r="M11652" s="19">
        <v>1.1893947039288566</v>
      </c>
      <c r="N11652" s="19"/>
      <c r="O11652" s="19"/>
      <c r="P11652" s="50">
        <v>7.9671149124433301E-3</v>
      </c>
      <c r="R11652" s="9" t="s">
        <v>0</v>
      </c>
    </row>
    <row r="11653" spans="2:18" x14ac:dyDescent="0.2">
      <c r="B11653" s="25">
        <v>11423</v>
      </c>
      <c r="C11653" s="193">
        <v>1.0633370273993372</v>
      </c>
      <c r="D11653" s="19"/>
      <c r="E11653" s="19">
        <v>0.60429125991418176</v>
      </c>
      <c r="F11653" s="19"/>
      <c r="G11653" s="19">
        <v>0.72420329195151967</v>
      </c>
      <c r="H11653" s="19"/>
      <c r="I11653" s="19">
        <v>0.2557475206076083</v>
      </c>
      <c r="J11653" s="19"/>
      <c r="K11653" s="19">
        <v>0.48519781229355236</v>
      </c>
      <c r="L11653" s="19"/>
      <c r="M11653" s="19">
        <v>0.79739907388647902</v>
      </c>
      <c r="N11653" s="19"/>
      <c r="O11653" s="19">
        <v>1.2577084248092834</v>
      </c>
      <c r="P11653" s="50"/>
      <c r="R11653" s="9" t="s">
        <v>0</v>
      </c>
    </row>
    <row r="11654" spans="2:18" x14ac:dyDescent="0.2">
      <c r="B11654" s="25">
        <v>11424</v>
      </c>
      <c r="C11654" s="193"/>
      <c r="D11654" s="19">
        <v>4.2123668164027513E-3</v>
      </c>
      <c r="E11654" s="19">
        <v>0.92160739766691713</v>
      </c>
      <c r="F11654" s="19"/>
      <c r="G11654" s="19"/>
      <c r="H11654" s="19">
        <v>0.21359834214287415</v>
      </c>
      <c r="I11654" s="19"/>
      <c r="J11654" s="19">
        <v>0.38591941101772059</v>
      </c>
      <c r="K11654" s="19"/>
      <c r="L11654" s="19">
        <v>0.20857306238772746</v>
      </c>
      <c r="M11654" s="19"/>
      <c r="N11654" s="19">
        <v>0.68367854966256281</v>
      </c>
      <c r="O11654" s="19">
        <v>1.1777453569331293</v>
      </c>
      <c r="P11654" s="50"/>
      <c r="R11654" s="9" t="s">
        <v>0</v>
      </c>
    </row>
    <row r="11655" spans="2:18" x14ac:dyDescent="0.2">
      <c r="B11655" s="25">
        <v>11425</v>
      </c>
      <c r="C11655" s="193">
        <v>1.4196244058697087</v>
      </c>
      <c r="D11655" s="19"/>
      <c r="E11655" s="19">
        <v>2.0840449952582012</v>
      </c>
      <c r="F11655" s="19"/>
      <c r="G11655" s="19">
        <v>2.0043953327775097</v>
      </c>
      <c r="H11655" s="19"/>
      <c r="I11655" s="19">
        <v>0.64364466086445404</v>
      </c>
      <c r="J11655" s="19"/>
      <c r="K11655" s="19">
        <v>1.9091453444809328</v>
      </c>
      <c r="L11655" s="19"/>
      <c r="M11655" s="19">
        <v>0.74235695351455699</v>
      </c>
      <c r="N11655" s="19"/>
      <c r="O11655" s="19">
        <v>1.4797267894605168</v>
      </c>
      <c r="P11655" s="50"/>
      <c r="R11655" s="9" t="s">
        <v>0</v>
      </c>
    </row>
    <row r="11656" spans="2:18" x14ac:dyDescent="0.2">
      <c r="B11656" s="25">
        <v>11426</v>
      </c>
      <c r="C11656" s="193">
        <v>3.2576071129015428E-2</v>
      </c>
      <c r="D11656" s="19"/>
      <c r="E11656" s="19"/>
      <c r="F11656" s="19">
        <v>0.43267103847676491</v>
      </c>
      <c r="G11656" s="19"/>
      <c r="H11656" s="19">
        <v>6.4252407852323043E-2</v>
      </c>
      <c r="I11656" s="19">
        <v>0.13623511693215415</v>
      </c>
      <c r="J11656" s="19"/>
      <c r="K11656" s="19">
        <v>0.22173718603995904</v>
      </c>
      <c r="L11656" s="19"/>
      <c r="M11656" s="19"/>
      <c r="N11656" s="19">
        <v>0.38802777385610793</v>
      </c>
      <c r="O11656" s="19">
        <v>0.1203058914675</v>
      </c>
      <c r="P11656" s="50"/>
      <c r="R11656" s="9" t="s">
        <v>0</v>
      </c>
    </row>
    <row r="11657" spans="2:18" x14ac:dyDescent="0.2">
      <c r="B11657" s="25">
        <v>11427</v>
      </c>
      <c r="C11657" s="193">
        <v>0.18118256098877211</v>
      </c>
      <c r="D11657" s="19"/>
      <c r="E11657" s="19">
        <v>6.0090687925500159E-2</v>
      </c>
      <c r="F11657" s="19"/>
      <c r="G11657" s="19">
        <v>6.0110557239169457E-2</v>
      </c>
      <c r="H11657" s="19"/>
      <c r="I11657" s="19"/>
      <c r="J11657" s="19">
        <v>0.29509228358783807</v>
      </c>
      <c r="K11657" s="19"/>
      <c r="L11657" s="19">
        <v>0.6084754195479305</v>
      </c>
      <c r="M11657" s="19"/>
      <c r="N11657" s="19">
        <v>0.88554962419034222</v>
      </c>
      <c r="O11657" s="19">
        <v>1.037990201408582</v>
      </c>
      <c r="P11657" s="50"/>
      <c r="R11657" s="9" t="s">
        <v>0</v>
      </c>
    </row>
    <row r="11658" spans="2:18" x14ac:dyDescent="0.2">
      <c r="B11658" s="25">
        <v>11428</v>
      </c>
      <c r="C11658" s="193"/>
      <c r="D11658" s="19">
        <v>0.53719974657099401</v>
      </c>
      <c r="E11658" s="19"/>
      <c r="F11658" s="19">
        <v>0.34416197545130095</v>
      </c>
      <c r="G11658" s="19"/>
      <c r="H11658" s="19">
        <v>0.17018352794336059</v>
      </c>
      <c r="I11658" s="19">
        <v>0.51833554279147898</v>
      </c>
      <c r="J11658" s="19"/>
      <c r="K11658" s="19"/>
      <c r="L11658" s="19">
        <v>0.15010288675431069</v>
      </c>
      <c r="M11658" s="19"/>
      <c r="N11658" s="19">
        <v>0.28118544032657289</v>
      </c>
      <c r="O11658" s="19">
        <v>0.13143029660553482</v>
      </c>
      <c r="P11658" s="50"/>
      <c r="R11658" s="9" t="s">
        <v>0</v>
      </c>
    </row>
    <row r="11659" spans="2:18" x14ac:dyDescent="0.2">
      <c r="B11659" s="25">
        <v>11429</v>
      </c>
      <c r="C11659" s="193"/>
      <c r="D11659" s="19">
        <v>1.3351431528942899</v>
      </c>
      <c r="E11659" s="19"/>
      <c r="F11659" s="19">
        <v>1.2883157349202934</v>
      </c>
      <c r="G11659" s="19"/>
      <c r="H11659" s="19">
        <v>0.14511374908140703</v>
      </c>
      <c r="I11659" s="19"/>
      <c r="J11659" s="19">
        <v>0.20575216057054158</v>
      </c>
      <c r="K11659" s="19"/>
      <c r="L11659" s="19">
        <v>0.95963721295771776</v>
      </c>
      <c r="M11659" s="19"/>
      <c r="N11659" s="19">
        <v>0.52520343390362645</v>
      </c>
      <c r="O11659" s="19">
        <v>0.21124122385808269</v>
      </c>
      <c r="P11659" s="50"/>
      <c r="R11659" s="9" t="s">
        <v>0</v>
      </c>
    </row>
    <row r="11660" spans="2:18" x14ac:dyDescent="0.2">
      <c r="B11660" s="25">
        <v>11430</v>
      </c>
      <c r="C11660" s="193"/>
      <c r="D11660" s="19">
        <v>0.49588357639136177</v>
      </c>
      <c r="E11660" s="19"/>
      <c r="F11660" s="19">
        <v>0.54061335992642201</v>
      </c>
      <c r="G11660" s="19"/>
      <c r="H11660" s="19">
        <v>1.2599203098902616</v>
      </c>
      <c r="I11660" s="19"/>
      <c r="J11660" s="19">
        <v>0.83511064918204825</v>
      </c>
      <c r="K11660" s="19"/>
      <c r="L11660" s="19">
        <v>0.22377246321712341</v>
      </c>
      <c r="M11660" s="19"/>
      <c r="N11660" s="19">
        <v>0.21385034897624597</v>
      </c>
      <c r="O11660" s="19"/>
      <c r="P11660" s="50">
        <v>0.65305689424538482</v>
      </c>
      <c r="R11660" s="9" t="s">
        <v>0</v>
      </c>
    </row>
    <row r="11661" spans="2:18" x14ac:dyDescent="0.2">
      <c r="B11661" s="25">
        <v>11431</v>
      </c>
      <c r="C11661" s="193"/>
      <c r="D11661" s="19">
        <v>0.31591310409244688</v>
      </c>
      <c r="E11661" s="19"/>
      <c r="F11661" s="19">
        <v>1.207856644553245</v>
      </c>
      <c r="G11661" s="19">
        <v>0.26196091232326518</v>
      </c>
      <c r="H11661" s="19"/>
      <c r="I11661" s="19"/>
      <c r="J11661" s="19">
        <v>0.60041659429481264</v>
      </c>
      <c r="K11661" s="19"/>
      <c r="L11661" s="19">
        <v>0.84759373055807341</v>
      </c>
      <c r="M11661" s="19">
        <v>0.1120233036769353</v>
      </c>
      <c r="N11661" s="19"/>
      <c r="O11661" s="19">
        <v>0.45219687987202384</v>
      </c>
      <c r="P11661" s="50"/>
      <c r="R11661" s="9" t="s">
        <v>0</v>
      </c>
    </row>
    <row r="11662" spans="2:18" x14ac:dyDescent="0.2">
      <c r="B11662" s="25">
        <v>11432</v>
      </c>
      <c r="C11662" s="193"/>
      <c r="D11662" s="19">
        <v>1.468618161411255</v>
      </c>
      <c r="E11662" s="19"/>
      <c r="F11662" s="19">
        <v>0.4402230415187216</v>
      </c>
      <c r="G11662" s="19"/>
      <c r="H11662" s="19">
        <v>0.28383370040249306</v>
      </c>
      <c r="I11662" s="19"/>
      <c r="J11662" s="19">
        <v>0.6460570962340082</v>
      </c>
      <c r="K11662" s="19"/>
      <c r="L11662" s="19">
        <v>1.296285741064088</v>
      </c>
      <c r="M11662" s="19"/>
      <c r="N11662" s="19">
        <v>0.62450885362905861</v>
      </c>
      <c r="O11662" s="19"/>
      <c r="P11662" s="50">
        <v>0.88194828207993636</v>
      </c>
      <c r="R11662" s="9" t="s">
        <v>0</v>
      </c>
    </row>
    <row r="11663" spans="2:18" x14ac:dyDescent="0.2">
      <c r="B11663" s="25">
        <v>11433</v>
      </c>
      <c r="C11663" s="193"/>
      <c r="D11663" s="19">
        <v>0.59970464884137709</v>
      </c>
      <c r="E11663" s="19">
        <v>0.10579363769162682</v>
      </c>
      <c r="F11663" s="19"/>
      <c r="G11663" s="19"/>
      <c r="H11663" s="19">
        <v>1.3875716477960306E-2</v>
      </c>
      <c r="I11663" s="19">
        <v>0.61217996905124272</v>
      </c>
      <c r="J11663" s="19"/>
      <c r="K11663" s="19">
        <v>0.66420106387766631</v>
      </c>
      <c r="L11663" s="19"/>
      <c r="M11663" s="19"/>
      <c r="N11663" s="19">
        <v>0.91414749513664184</v>
      </c>
      <c r="O11663" s="19"/>
      <c r="P11663" s="50">
        <v>0.25317592392157673</v>
      </c>
      <c r="R11663" s="9" t="s">
        <v>0</v>
      </c>
    </row>
    <row r="11664" spans="2:18" x14ac:dyDescent="0.2">
      <c r="B11664" s="25">
        <v>11434</v>
      </c>
      <c r="C11664" s="193"/>
      <c r="D11664" s="19">
        <v>2.0578006862228575</v>
      </c>
      <c r="E11664" s="19"/>
      <c r="F11664" s="19">
        <v>1.7414113490047081</v>
      </c>
      <c r="G11664" s="19"/>
      <c r="H11664" s="19">
        <v>2.3512809965703823</v>
      </c>
      <c r="I11664" s="19"/>
      <c r="J11664" s="19">
        <v>1.4926362639060091</v>
      </c>
      <c r="K11664" s="19"/>
      <c r="L11664" s="19">
        <v>1.1360573086976262</v>
      </c>
      <c r="M11664" s="19"/>
      <c r="N11664" s="19">
        <v>1.7991733635834357</v>
      </c>
      <c r="O11664" s="19"/>
      <c r="P11664" s="50">
        <v>2.3474360457600802</v>
      </c>
      <c r="R11664" s="9" t="s">
        <v>0</v>
      </c>
    </row>
    <row r="11665" spans="2:18" x14ac:dyDescent="0.2">
      <c r="B11665" s="25">
        <v>11435</v>
      </c>
      <c r="C11665" s="193"/>
      <c r="D11665" s="19">
        <v>0.44814880308099042</v>
      </c>
      <c r="E11665" s="19"/>
      <c r="F11665" s="19">
        <v>0.5186541224218657</v>
      </c>
      <c r="G11665" s="19"/>
      <c r="H11665" s="19">
        <v>1.5918912074088127</v>
      </c>
      <c r="I11665" s="19"/>
      <c r="J11665" s="19">
        <v>0.71990250282918922</v>
      </c>
      <c r="K11665" s="19"/>
      <c r="L11665" s="19">
        <v>1.1428553140369009</v>
      </c>
      <c r="M11665" s="19"/>
      <c r="N11665" s="19">
        <v>0.69163798994042358</v>
      </c>
      <c r="O11665" s="19"/>
      <c r="P11665" s="50">
        <v>1.4307863098034166</v>
      </c>
      <c r="R11665" s="9" t="s">
        <v>0</v>
      </c>
    </row>
    <row r="11666" spans="2:18" x14ac:dyDescent="0.2">
      <c r="B11666" s="25">
        <v>11436</v>
      </c>
      <c r="C11666" s="193">
        <v>1.0291966970905781</v>
      </c>
      <c r="D11666" s="19"/>
      <c r="E11666" s="19">
        <v>0.54076862402765002</v>
      </c>
      <c r="F11666" s="19"/>
      <c r="G11666" s="19">
        <v>0.44275269444857585</v>
      </c>
      <c r="H11666" s="19"/>
      <c r="I11666" s="19">
        <v>0.45773730403805257</v>
      </c>
      <c r="J11666" s="19"/>
      <c r="K11666" s="19">
        <v>0.1694002305319636</v>
      </c>
      <c r="L11666" s="19"/>
      <c r="M11666" s="19">
        <v>0.1901280655182663</v>
      </c>
      <c r="N11666" s="19"/>
      <c r="O11666" s="19">
        <v>0.3096664608740875</v>
      </c>
      <c r="P11666" s="50"/>
      <c r="R11666" s="9" t="s">
        <v>0</v>
      </c>
    </row>
    <row r="11667" spans="2:18" x14ac:dyDescent="0.2">
      <c r="B11667" s="25">
        <v>11437</v>
      </c>
      <c r="C11667" s="193">
        <v>1.9963291649384709</v>
      </c>
      <c r="D11667" s="19"/>
      <c r="E11667" s="19">
        <v>2.2291483578163742</v>
      </c>
      <c r="F11667" s="19"/>
      <c r="G11667" s="19">
        <v>1.4678221459532332</v>
      </c>
      <c r="H11667" s="19"/>
      <c r="I11667" s="19">
        <v>1.7180757016730073</v>
      </c>
      <c r="J11667" s="19"/>
      <c r="K11667" s="19">
        <v>1.4747739975176004</v>
      </c>
      <c r="L11667" s="19"/>
      <c r="M11667" s="19">
        <v>2.3720741294252483</v>
      </c>
      <c r="N11667" s="19"/>
      <c r="O11667" s="19">
        <v>0.98911988879703105</v>
      </c>
      <c r="P11667" s="50"/>
      <c r="R11667" s="9" t="s">
        <v>0</v>
      </c>
    </row>
    <row r="11668" spans="2:18" x14ac:dyDescent="0.2">
      <c r="B11668" s="25">
        <v>11438</v>
      </c>
      <c r="C11668" s="193"/>
      <c r="D11668" s="19">
        <v>5.3666162342052813E-3</v>
      </c>
      <c r="E11668" s="19"/>
      <c r="F11668" s="19">
        <v>0.66255310585642979</v>
      </c>
      <c r="G11668" s="19">
        <v>0.43838275520457493</v>
      </c>
      <c r="H11668" s="19"/>
      <c r="I11668" s="19"/>
      <c r="J11668" s="19">
        <v>8.6649478507769565E-2</v>
      </c>
      <c r="K11668" s="19"/>
      <c r="L11668" s="19">
        <v>0.45937650051702156</v>
      </c>
      <c r="M11668" s="19"/>
      <c r="N11668" s="19">
        <v>1.5392160511470883</v>
      </c>
      <c r="O11668" s="19">
        <v>8.2187731781881448E-2</v>
      </c>
      <c r="P11668" s="50"/>
      <c r="R11668" s="9" t="s">
        <v>0</v>
      </c>
    </row>
    <row r="11669" spans="2:18" x14ac:dyDescent="0.2">
      <c r="B11669" s="25">
        <v>11439</v>
      </c>
      <c r="C11669" s="193">
        <v>0.88360674597934319</v>
      </c>
      <c r="D11669" s="19"/>
      <c r="E11669" s="19">
        <v>0.9595951434487644</v>
      </c>
      <c r="F11669" s="19"/>
      <c r="G11669" s="19">
        <v>0.50084985395416615</v>
      </c>
      <c r="H11669" s="19"/>
      <c r="I11669" s="19">
        <v>0.18476710896082063</v>
      </c>
      <c r="J11669" s="19"/>
      <c r="K11669" s="19"/>
      <c r="L11669" s="19">
        <v>0.10551069914496822</v>
      </c>
      <c r="M11669" s="19"/>
      <c r="N11669" s="19">
        <v>0.26294159639917802</v>
      </c>
      <c r="O11669" s="19">
        <v>0.62903550356579896</v>
      </c>
      <c r="P11669" s="50"/>
      <c r="R11669" s="9" t="s">
        <v>0</v>
      </c>
    </row>
    <row r="11670" spans="2:18" x14ac:dyDescent="0.2">
      <c r="B11670" s="25">
        <v>11440</v>
      </c>
      <c r="C11670" s="193">
        <v>1.324302384917541</v>
      </c>
      <c r="D11670" s="19"/>
      <c r="E11670" s="19">
        <v>1.8747181934033168</v>
      </c>
      <c r="F11670" s="19"/>
      <c r="G11670" s="19">
        <v>2.4668806611702436</v>
      </c>
      <c r="H11670" s="19"/>
      <c r="I11670" s="19">
        <v>1.8915879869063601</v>
      </c>
      <c r="J11670" s="19"/>
      <c r="K11670" s="19">
        <v>2.1004247740417483</v>
      </c>
      <c r="L11670" s="19"/>
      <c r="M11670" s="19">
        <v>1.8183622435383864</v>
      </c>
      <c r="N11670" s="19"/>
      <c r="O11670" s="19">
        <v>2.5978575603869878</v>
      </c>
      <c r="P11670" s="50"/>
      <c r="R11670" s="9" t="s">
        <v>0</v>
      </c>
    </row>
    <row r="11671" spans="2:18" x14ac:dyDescent="0.2">
      <c r="B11671" s="25">
        <v>11441</v>
      </c>
      <c r="C11671" s="193">
        <v>0.95454322131577263</v>
      </c>
      <c r="D11671" s="19"/>
      <c r="E11671" s="19">
        <v>1.0664547784793044</v>
      </c>
      <c r="F11671" s="19"/>
      <c r="G11671" s="19">
        <v>1.4227437192524004</v>
      </c>
      <c r="H11671" s="19"/>
      <c r="I11671" s="19">
        <v>1.5453896120932857</v>
      </c>
      <c r="J11671" s="19"/>
      <c r="K11671" s="19">
        <v>2.068419507620217</v>
      </c>
      <c r="L11671" s="19"/>
      <c r="M11671" s="19">
        <v>2.0570028423528224</v>
      </c>
      <c r="N11671" s="19"/>
      <c r="O11671" s="19">
        <v>1.0346526255332475</v>
      </c>
      <c r="P11671" s="50"/>
      <c r="R11671" s="9" t="s">
        <v>0</v>
      </c>
    </row>
    <row r="11672" spans="2:18" x14ac:dyDescent="0.2">
      <c r="B11672" s="25">
        <v>11442</v>
      </c>
      <c r="C11672" s="193">
        <v>0.8006864080449797</v>
      </c>
      <c r="D11672" s="19"/>
      <c r="E11672" s="19">
        <v>1.1241856042987781</v>
      </c>
      <c r="F11672" s="19"/>
      <c r="G11672" s="19">
        <v>0.17857492410997181</v>
      </c>
      <c r="H11672" s="19"/>
      <c r="I11672" s="19">
        <v>0.56591805268756601</v>
      </c>
      <c r="J11672" s="19"/>
      <c r="K11672" s="19">
        <v>0.47528073920515451</v>
      </c>
      <c r="L11672" s="19"/>
      <c r="M11672" s="19">
        <v>0.76203339716154872</v>
      </c>
      <c r="N11672" s="19"/>
      <c r="O11672" s="19">
        <v>0.69483800196089862</v>
      </c>
      <c r="P11672" s="50"/>
      <c r="R11672" s="9" t="s">
        <v>0</v>
      </c>
    </row>
    <row r="11673" spans="2:18" x14ac:dyDescent="0.2">
      <c r="B11673" s="25">
        <v>11443</v>
      </c>
      <c r="C11673" s="193"/>
      <c r="D11673" s="19">
        <v>0.75384967180023565</v>
      </c>
      <c r="E11673" s="19"/>
      <c r="F11673" s="19">
        <v>0.85771021129149139</v>
      </c>
      <c r="G11673" s="19"/>
      <c r="H11673" s="19">
        <v>1.1000009807475597</v>
      </c>
      <c r="I11673" s="19"/>
      <c r="J11673" s="19">
        <v>1.4542925677892822</v>
      </c>
      <c r="K11673" s="19"/>
      <c r="L11673" s="19">
        <v>1.4076990047987943</v>
      </c>
      <c r="M11673" s="19"/>
      <c r="N11673" s="19">
        <v>1.0629029358436062</v>
      </c>
      <c r="O11673" s="19"/>
      <c r="P11673" s="50">
        <v>0.40651754700224846</v>
      </c>
      <c r="R11673" s="9" t="s">
        <v>0</v>
      </c>
    </row>
    <row r="11674" spans="2:18" x14ac:dyDescent="0.2">
      <c r="B11674" s="25">
        <v>11444</v>
      </c>
      <c r="C11674" s="193"/>
      <c r="D11674" s="19">
        <v>1.5977892164800547</v>
      </c>
      <c r="E11674" s="19"/>
      <c r="F11674" s="19">
        <v>0.33864543720815671</v>
      </c>
      <c r="G11674" s="19"/>
      <c r="H11674" s="19">
        <v>0.83623681664904614</v>
      </c>
      <c r="I11674" s="19"/>
      <c r="J11674" s="19">
        <v>0.89145400880216197</v>
      </c>
      <c r="K11674" s="19"/>
      <c r="L11674" s="19">
        <v>0.71322675427411231</v>
      </c>
      <c r="M11674" s="19"/>
      <c r="N11674" s="19">
        <v>0.30322733026529258</v>
      </c>
      <c r="O11674" s="19">
        <v>2.5692087824802586E-2</v>
      </c>
      <c r="P11674" s="50"/>
      <c r="R11674" s="9" t="s">
        <v>0</v>
      </c>
    </row>
    <row r="11675" spans="2:18" x14ac:dyDescent="0.2">
      <c r="B11675" s="25">
        <v>11445</v>
      </c>
      <c r="C11675" s="193"/>
      <c r="D11675" s="19">
        <v>0.34107042839889473</v>
      </c>
      <c r="E11675" s="19"/>
      <c r="F11675" s="19">
        <v>1.1023548063517565</v>
      </c>
      <c r="G11675" s="19"/>
      <c r="H11675" s="19">
        <v>0.45419907436766171</v>
      </c>
      <c r="I11675" s="19"/>
      <c r="J11675" s="19">
        <v>1.09729660113446</v>
      </c>
      <c r="K11675" s="19"/>
      <c r="L11675" s="19">
        <v>1.4152824508582031</v>
      </c>
      <c r="M11675" s="19"/>
      <c r="N11675" s="19">
        <v>0.8501505340499641</v>
      </c>
      <c r="O11675" s="19"/>
      <c r="P11675" s="50">
        <v>0.99315141432952336</v>
      </c>
      <c r="R11675" s="9" t="s">
        <v>0</v>
      </c>
    </row>
    <row r="11676" spans="2:18" x14ac:dyDescent="0.2">
      <c r="B11676" s="25">
        <v>11446</v>
      </c>
      <c r="C11676" s="193"/>
      <c r="D11676" s="19">
        <v>0.72194527360227845</v>
      </c>
      <c r="E11676" s="19"/>
      <c r="F11676" s="19">
        <v>2.2596940824712934</v>
      </c>
      <c r="G11676" s="19"/>
      <c r="H11676" s="19">
        <v>1.7585456859500901</v>
      </c>
      <c r="I11676" s="19"/>
      <c r="J11676" s="19">
        <v>1.1486281758739878</v>
      </c>
      <c r="K11676" s="19"/>
      <c r="L11676" s="19">
        <v>0.93385213965250824</v>
      </c>
      <c r="M11676" s="19"/>
      <c r="N11676" s="19">
        <v>0.95584085452423517</v>
      </c>
      <c r="O11676" s="19"/>
      <c r="P11676" s="50">
        <v>1.0090996911251287</v>
      </c>
      <c r="R11676" s="9" t="s">
        <v>0</v>
      </c>
    </row>
    <row r="11677" spans="2:18" x14ac:dyDescent="0.2">
      <c r="B11677" s="25">
        <v>11447</v>
      </c>
      <c r="C11677" s="193">
        <v>0.37797625728046669</v>
      </c>
      <c r="D11677" s="19"/>
      <c r="E11677" s="19"/>
      <c r="F11677" s="19">
        <v>0.7866309169442911</v>
      </c>
      <c r="G11677" s="19"/>
      <c r="H11677" s="19">
        <v>0.23768083586146907</v>
      </c>
      <c r="I11677" s="19">
        <v>0.44856265714164312</v>
      </c>
      <c r="J11677" s="19"/>
      <c r="K11677" s="19"/>
      <c r="L11677" s="19">
        <v>0.13028826348346051</v>
      </c>
      <c r="M11677" s="19">
        <v>0.32143856159359102</v>
      </c>
      <c r="N11677" s="19"/>
      <c r="O11677" s="19">
        <v>0.1580976920735308</v>
      </c>
      <c r="P11677" s="50"/>
      <c r="R11677" s="9" t="s">
        <v>0</v>
      </c>
    </row>
    <row r="11678" spans="2:18" x14ac:dyDescent="0.2">
      <c r="B11678" s="25">
        <v>11448</v>
      </c>
      <c r="C11678" s="193"/>
      <c r="D11678" s="19">
        <v>0.67543437563745112</v>
      </c>
      <c r="E11678" s="19"/>
      <c r="F11678" s="19">
        <v>0.65654650421227112</v>
      </c>
      <c r="G11678" s="19">
        <v>0.39057383991561545</v>
      </c>
      <c r="H11678" s="19"/>
      <c r="I11678" s="19"/>
      <c r="J11678" s="19">
        <v>0.20348749183215384</v>
      </c>
      <c r="K11678" s="19"/>
      <c r="L11678" s="19">
        <v>0.64066368602567236</v>
      </c>
      <c r="M11678" s="19"/>
      <c r="N11678" s="19">
        <v>0.90527765745169619</v>
      </c>
      <c r="O11678" s="19"/>
      <c r="P11678" s="50">
        <v>1.1964350587131292</v>
      </c>
      <c r="R11678" s="9" t="s">
        <v>0</v>
      </c>
    </row>
    <row r="11679" spans="2:18" x14ac:dyDescent="0.2">
      <c r="B11679" s="25">
        <v>11449</v>
      </c>
      <c r="C11679" s="193"/>
      <c r="D11679" s="19">
        <v>0.59079795850085792</v>
      </c>
      <c r="E11679" s="19"/>
      <c r="F11679" s="19">
        <v>0.56739325456473488</v>
      </c>
      <c r="G11679" s="19"/>
      <c r="H11679" s="19">
        <v>0.84013319461582803</v>
      </c>
      <c r="I11679" s="19"/>
      <c r="J11679" s="19">
        <v>0.22291267068723811</v>
      </c>
      <c r="K11679" s="19"/>
      <c r="L11679" s="19">
        <v>1.3638364281190765</v>
      </c>
      <c r="M11679" s="19"/>
      <c r="N11679" s="19">
        <v>0.69113342693155988</v>
      </c>
      <c r="O11679" s="19">
        <v>0.28540957748049323</v>
      </c>
      <c r="P11679" s="50"/>
      <c r="R11679" s="9" t="s">
        <v>0</v>
      </c>
    </row>
    <row r="11680" spans="2:18" x14ac:dyDescent="0.2">
      <c r="B11680" s="25">
        <v>11450</v>
      </c>
      <c r="C11680" s="193"/>
      <c r="D11680" s="19">
        <v>0.11040907020523402</v>
      </c>
      <c r="E11680" s="19">
        <v>0.896000294904025</v>
      </c>
      <c r="F11680" s="19"/>
      <c r="G11680" s="19">
        <v>1.4426223530690716</v>
      </c>
      <c r="H11680" s="19"/>
      <c r="I11680" s="19">
        <v>1.1041474920500576</v>
      </c>
      <c r="J11680" s="19"/>
      <c r="K11680" s="19">
        <v>0.71142983135862148</v>
      </c>
      <c r="L11680" s="19"/>
      <c r="M11680" s="19">
        <v>0.79282363604817141</v>
      </c>
      <c r="N11680" s="19"/>
      <c r="O11680" s="19">
        <v>1.8127358354423806</v>
      </c>
      <c r="P11680" s="50"/>
      <c r="R11680" s="9" t="s">
        <v>0</v>
      </c>
    </row>
    <row r="11681" spans="2:18" x14ac:dyDescent="0.2">
      <c r="B11681" s="25">
        <v>11451</v>
      </c>
      <c r="C11681" s="193"/>
      <c r="D11681" s="19">
        <v>1.4138191464568664E-6</v>
      </c>
      <c r="E11681" s="19"/>
      <c r="F11681" s="19">
        <v>2.5897763839690315E-2</v>
      </c>
      <c r="G11681" s="19"/>
      <c r="H11681" s="19">
        <v>0.42480907060762457</v>
      </c>
      <c r="I11681" s="19">
        <v>1.0744503392861553</v>
      </c>
      <c r="J11681" s="19"/>
      <c r="K11681" s="19"/>
      <c r="L11681" s="19">
        <v>0.24768394304324742</v>
      </c>
      <c r="M11681" s="19"/>
      <c r="N11681" s="19">
        <v>0.35735619718397865</v>
      </c>
      <c r="O11681" s="19">
        <v>1.6565196314749497</v>
      </c>
      <c r="P11681" s="50"/>
      <c r="R11681" s="9" t="s">
        <v>0</v>
      </c>
    </row>
    <row r="11682" spans="2:18" x14ac:dyDescent="0.2">
      <c r="B11682" s="25">
        <v>11452</v>
      </c>
      <c r="C11682" s="193">
        <v>1.2035037290364765</v>
      </c>
      <c r="D11682" s="19"/>
      <c r="E11682" s="19">
        <v>0.69540086957568437</v>
      </c>
      <c r="F11682" s="19"/>
      <c r="G11682" s="19">
        <v>1.7297253386948601</v>
      </c>
      <c r="H11682" s="19"/>
      <c r="I11682" s="19">
        <v>1.3794412402457878</v>
      </c>
      <c r="J11682" s="19"/>
      <c r="K11682" s="19">
        <v>1.6730587763479978</v>
      </c>
      <c r="L11682" s="19"/>
      <c r="M11682" s="19">
        <v>1.4665017929919639</v>
      </c>
      <c r="N11682" s="19"/>
      <c r="O11682" s="19">
        <v>1.7944216265929691</v>
      </c>
      <c r="P11682" s="50"/>
      <c r="R11682" s="9" t="s">
        <v>0</v>
      </c>
    </row>
    <row r="11683" spans="2:18" x14ac:dyDescent="0.2">
      <c r="B11683" s="25">
        <v>11453</v>
      </c>
      <c r="C11683" s="193">
        <v>0.7424069435012739</v>
      </c>
      <c r="D11683" s="19"/>
      <c r="E11683" s="19">
        <v>0.81867229398444752</v>
      </c>
      <c r="F11683" s="19"/>
      <c r="G11683" s="19">
        <v>0.15735763472090611</v>
      </c>
      <c r="H11683" s="19"/>
      <c r="I11683" s="19">
        <v>0.62281431907781959</v>
      </c>
      <c r="J11683" s="19"/>
      <c r="K11683" s="19"/>
      <c r="L11683" s="19">
        <v>0.5954559853484761</v>
      </c>
      <c r="M11683" s="19"/>
      <c r="N11683" s="19">
        <v>0.19291913623298776</v>
      </c>
      <c r="O11683" s="19">
        <v>0.47610021375627704</v>
      </c>
      <c r="P11683" s="50"/>
      <c r="R11683" s="9" t="s">
        <v>0</v>
      </c>
    </row>
    <row r="11684" spans="2:18" x14ac:dyDescent="0.2">
      <c r="B11684" s="25">
        <v>11454</v>
      </c>
      <c r="C11684" s="193"/>
      <c r="D11684" s="19">
        <v>0.35379570375519387</v>
      </c>
      <c r="E11684" s="19"/>
      <c r="F11684" s="19">
        <v>0.15042562773903026</v>
      </c>
      <c r="G11684" s="19"/>
      <c r="H11684" s="19">
        <v>0.49675502563635865</v>
      </c>
      <c r="I11684" s="19"/>
      <c r="J11684" s="19">
        <v>1.5861000933947076</v>
      </c>
      <c r="K11684" s="19"/>
      <c r="L11684" s="19">
        <v>0.5272748101924789</v>
      </c>
      <c r="M11684" s="19"/>
      <c r="N11684" s="19">
        <v>1.0562579501693026</v>
      </c>
      <c r="O11684" s="19">
        <v>0.38532980992198718</v>
      </c>
      <c r="P11684" s="50"/>
      <c r="R11684" s="9" t="s">
        <v>0</v>
      </c>
    </row>
    <row r="11685" spans="2:18" x14ac:dyDescent="0.2">
      <c r="B11685" s="25">
        <v>11455</v>
      </c>
      <c r="C11685" s="193">
        <v>0.54595003665847175</v>
      </c>
      <c r="D11685" s="19"/>
      <c r="E11685" s="19"/>
      <c r="F11685" s="19">
        <v>0.32290107139755247</v>
      </c>
      <c r="G11685" s="19">
        <v>0.12194742811664976</v>
      </c>
      <c r="H11685" s="19"/>
      <c r="I11685" s="19">
        <v>0.90887699194104921</v>
      </c>
      <c r="J11685" s="19"/>
      <c r="K11685" s="19"/>
      <c r="L11685" s="19">
        <v>0.3007521143034686</v>
      </c>
      <c r="M11685" s="19">
        <v>3.8365627630919413E-2</v>
      </c>
      <c r="N11685" s="19"/>
      <c r="O11685" s="19"/>
      <c r="P11685" s="50">
        <v>0.45861481362609463</v>
      </c>
      <c r="R11685" s="9" t="s">
        <v>0</v>
      </c>
    </row>
    <row r="11686" spans="2:18" x14ac:dyDescent="0.2">
      <c r="B11686" s="25">
        <v>11456</v>
      </c>
      <c r="C11686" s="193"/>
      <c r="D11686" s="19">
        <v>0.99556018461066442</v>
      </c>
      <c r="E11686" s="19"/>
      <c r="F11686" s="19">
        <v>0.7043722790012944</v>
      </c>
      <c r="G11686" s="19">
        <v>4.8886789627564486E-2</v>
      </c>
      <c r="H11686" s="19"/>
      <c r="I11686" s="19"/>
      <c r="J11686" s="19">
        <v>0.68864811769405965</v>
      </c>
      <c r="K11686" s="19"/>
      <c r="L11686" s="19">
        <v>0.66489733631730696</v>
      </c>
      <c r="M11686" s="19"/>
      <c r="N11686" s="19">
        <v>1.4460147218353046</v>
      </c>
      <c r="O11686" s="19"/>
      <c r="P11686" s="50">
        <v>0.31029342769062218</v>
      </c>
      <c r="R11686" s="9" t="s">
        <v>0</v>
      </c>
    </row>
    <row r="11687" spans="2:18" x14ac:dyDescent="0.2">
      <c r="B11687" s="25">
        <v>11457</v>
      </c>
      <c r="C11687" s="193"/>
      <c r="D11687" s="19">
        <v>1.0202721451867038</v>
      </c>
      <c r="E11687" s="19"/>
      <c r="F11687" s="19">
        <v>0.18632143902946852</v>
      </c>
      <c r="G11687" s="19">
        <v>6.8808212139438024E-2</v>
      </c>
      <c r="H11687" s="19"/>
      <c r="I11687" s="19"/>
      <c r="J11687" s="19">
        <v>0.66172105370007528</v>
      </c>
      <c r="K11687" s="19"/>
      <c r="L11687" s="19">
        <v>0.59015125005112479</v>
      </c>
      <c r="M11687" s="19"/>
      <c r="N11687" s="19">
        <v>0.2104958631376003</v>
      </c>
      <c r="O11687" s="19"/>
      <c r="P11687" s="50">
        <v>0.6665038138342978</v>
      </c>
      <c r="R11687" s="9" t="s">
        <v>0</v>
      </c>
    </row>
    <row r="11688" spans="2:18" x14ac:dyDescent="0.2">
      <c r="B11688" s="25">
        <v>11458</v>
      </c>
      <c r="C11688" s="193">
        <v>1.2556122351405354</v>
      </c>
      <c r="D11688" s="19"/>
      <c r="E11688" s="19">
        <v>0.4405208201215442</v>
      </c>
      <c r="F11688" s="19"/>
      <c r="G11688" s="19">
        <v>0.88160850700808935</v>
      </c>
      <c r="H11688" s="19"/>
      <c r="I11688" s="19">
        <v>1.3280426801301668</v>
      </c>
      <c r="J11688" s="19"/>
      <c r="K11688" s="19">
        <v>1.3924510988866385</v>
      </c>
      <c r="L11688" s="19"/>
      <c r="M11688" s="19">
        <v>0.66581803035165932</v>
      </c>
      <c r="N11688" s="19"/>
      <c r="O11688" s="19">
        <v>1.0284581815526528</v>
      </c>
      <c r="P11688" s="50"/>
      <c r="R11688" s="9" t="s">
        <v>0</v>
      </c>
    </row>
    <row r="11689" spans="2:18" x14ac:dyDescent="0.2">
      <c r="B11689" s="25">
        <v>11459</v>
      </c>
      <c r="C11689" s="193"/>
      <c r="D11689" s="19">
        <v>1.9081328930851296</v>
      </c>
      <c r="E11689" s="19"/>
      <c r="F11689" s="19">
        <v>1.1833195003360686</v>
      </c>
      <c r="G11689" s="19"/>
      <c r="H11689" s="19">
        <v>0.60963464565366665</v>
      </c>
      <c r="I11689" s="19"/>
      <c r="J11689" s="19">
        <v>0.9230753183296958</v>
      </c>
      <c r="K11689" s="19"/>
      <c r="L11689" s="19">
        <v>0.57107261379763863</v>
      </c>
      <c r="M11689" s="19"/>
      <c r="N11689" s="19">
        <v>1.7894901644165229</v>
      </c>
      <c r="O11689" s="19"/>
      <c r="P11689" s="50">
        <v>0.84936483631165982</v>
      </c>
      <c r="R11689" s="9" t="s">
        <v>0</v>
      </c>
    </row>
    <row r="11690" spans="2:18" x14ac:dyDescent="0.2">
      <c r="B11690" s="25">
        <v>11460</v>
      </c>
      <c r="C11690" s="193">
        <v>2.8731563770657099E-2</v>
      </c>
      <c r="D11690" s="19"/>
      <c r="E11690" s="19">
        <v>1.1017772366316314</v>
      </c>
      <c r="F11690" s="19"/>
      <c r="G11690" s="19">
        <v>0.55984037583569857</v>
      </c>
      <c r="H11690" s="19"/>
      <c r="I11690" s="19">
        <v>0.34605244993907275</v>
      </c>
      <c r="J11690" s="19"/>
      <c r="K11690" s="19">
        <v>0.40603079354836197</v>
      </c>
      <c r="L11690" s="19"/>
      <c r="M11690" s="19">
        <v>3.4954107756951E-2</v>
      </c>
      <c r="N11690" s="19"/>
      <c r="O11690" s="19">
        <v>0.24047898831152908</v>
      </c>
      <c r="P11690" s="50"/>
      <c r="R11690" s="9" t="s">
        <v>0</v>
      </c>
    </row>
    <row r="11691" spans="2:18" x14ac:dyDescent="0.2">
      <c r="B11691" s="25">
        <v>11461</v>
      </c>
      <c r="C11691" s="193"/>
      <c r="D11691" s="19">
        <v>0.33679540022553439</v>
      </c>
      <c r="E11691" s="19"/>
      <c r="F11691" s="19">
        <v>0.35659001203288904</v>
      </c>
      <c r="G11691" s="19">
        <v>0.51988612796537081</v>
      </c>
      <c r="H11691" s="19"/>
      <c r="I11691" s="19">
        <v>0.74592692259163251</v>
      </c>
      <c r="J11691" s="19"/>
      <c r="K11691" s="19">
        <v>0.2641226771686252</v>
      </c>
      <c r="L11691" s="19"/>
      <c r="M11691" s="19">
        <v>0.4228864252625526</v>
      </c>
      <c r="N11691" s="19"/>
      <c r="O11691" s="19">
        <v>0.50606298690696916</v>
      </c>
      <c r="P11691" s="50"/>
      <c r="R11691" s="9" t="s">
        <v>0</v>
      </c>
    </row>
    <row r="11692" spans="2:18" x14ac:dyDescent="0.2">
      <c r="B11692" s="25">
        <v>11462</v>
      </c>
      <c r="C11692" s="193"/>
      <c r="D11692" s="19">
        <v>1.8170657508830808</v>
      </c>
      <c r="E11692" s="19"/>
      <c r="F11692" s="19">
        <v>1.6395820796692442</v>
      </c>
      <c r="G11692" s="19"/>
      <c r="H11692" s="19">
        <v>0.75817331087993989</v>
      </c>
      <c r="I11692" s="19"/>
      <c r="J11692" s="19">
        <v>1.5405887695868568</v>
      </c>
      <c r="K11692" s="19"/>
      <c r="L11692" s="19">
        <v>1.5378371930831951</v>
      </c>
      <c r="M11692" s="19"/>
      <c r="N11692" s="19">
        <v>0.72837212335707768</v>
      </c>
      <c r="O11692" s="19"/>
      <c r="P11692" s="50">
        <v>1.6351115597021431</v>
      </c>
      <c r="R11692" s="9" t="s">
        <v>0</v>
      </c>
    </row>
    <row r="11693" spans="2:18" x14ac:dyDescent="0.2">
      <c r="B11693" s="25">
        <v>11463</v>
      </c>
      <c r="C11693" s="193">
        <v>1.9657458906636056</v>
      </c>
      <c r="D11693" s="19"/>
      <c r="E11693" s="19">
        <v>0.84100855662003171</v>
      </c>
      <c r="F11693" s="19"/>
      <c r="G11693" s="19">
        <v>2.0244153652997827</v>
      </c>
      <c r="H11693" s="19"/>
      <c r="I11693" s="19">
        <v>1.2921071795010315</v>
      </c>
      <c r="J11693" s="19"/>
      <c r="K11693" s="19">
        <v>2.1436875465034171</v>
      </c>
      <c r="L11693" s="19"/>
      <c r="M11693" s="19">
        <v>2.1721080248969709</v>
      </c>
      <c r="N11693" s="19"/>
      <c r="O11693" s="19">
        <v>1.9462291147516884</v>
      </c>
      <c r="P11693" s="50"/>
      <c r="R11693" s="9" t="s">
        <v>0</v>
      </c>
    </row>
    <row r="11694" spans="2:18" x14ac:dyDescent="0.2">
      <c r="B11694" s="25">
        <v>11464</v>
      </c>
      <c r="C11694" s="193">
        <v>2.1743738017367913</v>
      </c>
      <c r="D11694" s="19"/>
      <c r="E11694" s="19">
        <v>1.5021513369333372</v>
      </c>
      <c r="F11694" s="19"/>
      <c r="G11694" s="19">
        <v>1.2769790141661574</v>
      </c>
      <c r="H11694" s="19"/>
      <c r="I11694" s="19">
        <v>0.7371318907539145</v>
      </c>
      <c r="J11694" s="19"/>
      <c r="K11694" s="19">
        <v>0.60974502846926049</v>
      </c>
      <c r="L11694" s="19"/>
      <c r="M11694" s="19">
        <v>0.34168974987555206</v>
      </c>
      <c r="N11694" s="19"/>
      <c r="O11694" s="19">
        <v>0.46639637150631069</v>
      </c>
      <c r="P11694" s="50"/>
      <c r="R11694" s="9" t="s">
        <v>0</v>
      </c>
    </row>
    <row r="11695" spans="2:18" x14ac:dyDescent="0.2">
      <c r="B11695" s="25">
        <v>11465</v>
      </c>
      <c r="C11695" s="193">
        <v>0.50867410167149496</v>
      </c>
      <c r="D11695" s="19"/>
      <c r="E11695" s="19">
        <v>0.635376561026466</v>
      </c>
      <c r="F11695" s="19"/>
      <c r="G11695" s="19">
        <v>0.59787704378177831</v>
      </c>
      <c r="H11695" s="19"/>
      <c r="I11695" s="19">
        <v>0.87907791134500324</v>
      </c>
      <c r="J11695" s="19"/>
      <c r="K11695" s="19">
        <v>0.64248300521389257</v>
      </c>
      <c r="L11695" s="19"/>
      <c r="M11695" s="19">
        <v>0.54111865636079692</v>
      </c>
      <c r="N11695" s="19"/>
      <c r="O11695" s="19">
        <v>0.66709439087976574</v>
      </c>
      <c r="P11695" s="50"/>
      <c r="R11695" s="9" t="s">
        <v>0</v>
      </c>
    </row>
    <row r="11696" spans="2:18" x14ac:dyDescent="0.2">
      <c r="B11696" s="25">
        <v>11466</v>
      </c>
      <c r="C11696" s="193"/>
      <c r="D11696" s="19">
        <v>0.67942617941665939</v>
      </c>
      <c r="E11696" s="19"/>
      <c r="F11696" s="19">
        <v>0.50232919116889685</v>
      </c>
      <c r="G11696" s="19"/>
      <c r="H11696" s="19">
        <v>0.44523187951785886</v>
      </c>
      <c r="I11696" s="19"/>
      <c r="J11696" s="19">
        <v>1.291667324850643</v>
      </c>
      <c r="K11696" s="19"/>
      <c r="L11696" s="19">
        <v>0.33336965389016388</v>
      </c>
      <c r="M11696" s="19"/>
      <c r="N11696" s="19">
        <v>0.79858124908641726</v>
      </c>
      <c r="O11696" s="19"/>
      <c r="P11696" s="50">
        <v>0.44114706549291061</v>
      </c>
      <c r="R11696" s="9" t="s">
        <v>0</v>
      </c>
    </row>
    <row r="11697" spans="2:18" x14ac:dyDescent="0.2">
      <c r="B11697" s="25">
        <v>11467</v>
      </c>
      <c r="C11697" s="193">
        <v>1.713307589066317</v>
      </c>
      <c r="D11697" s="19"/>
      <c r="E11697" s="19">
        <v>0.22955517932387401</v>
      </c>
      <c r="F11697" s="19"/>
      <c r="G11697" s="19">
        <v>0.29838699430345977</v>
      </c>
      <c r="H11697" s="19"/>
      <c r="I11697" s="19">
        <v>1.2199924876887471</v>
      </c>
      <c r="J11697" s="19"/>
      <c r="K11697" s="19">
        <v>0.9045026655055004</v>
      </c>
      <c r="L11697" s="19"/>
      <c r="M11697" s="19">
        <v>1.4018505313106058</v>
      </c>
      <c r="N11697" s="19"/>
      <c r="O11697" s="19">
        <v>1.4995764031853034</v>
      </c>
      <c r="P11697" s="50"/>
      <c r="R11697" s="9" t="s">
        <v>0</v>
      </c>
    </row>
    <row r="11698" spans="2:18" x14ac:dyDescent="0.2">
      <c r="B11698" s="25">
        <v>11468</v>
      </c>
      <c r="C11698" s="193"/>
      <c r="D11698" s="19">
        <v>2.3762799964579608</v>
      </c>
      <c r="E11698" s="19"/>
      <c r="F11698" s="19">
        <v>2.602872281323525</v>
      </c>
      <c r="G11698" s="19"/>
      <c r="H11698" s="19">
        <v>2.6757716606924382</v>
      </c>
      <c r="I11698" s="19"/>
      <c r="J11698" s="19">
        <v>2.7370514071437508</v>
      </c>
      <c r="K11698" s="19"/>
      <c r="L11698" s="19">
        <v>1.9773140883180655</v>
      </c>
      <c r="M11698" s="19"/>
      <c r="N11698" s="19">
        <v>2.5299142477619143</v>
      </c>
      <c r="O11698" s="19"/>
      <c r="P11698" s="50">
        <v>1.7956794295490841</v>
      </c>
      <c r="R11698" s="9" t="s">
        <v>0</v>
      </c>
    </row>
    <row r="11699" spans="2:18" x14ac:dyDescent="0.2">
      <c r="B11699" s="25">
        <v>11469</v>
      </c>
      <c r="C11699" s="193"/>
      <c r="D11699" s="19">
        <v>0.19690439556270209</v>
      </c>
      <c r="E11699" s="19"/>
      <c r="F11699" s="19">
        <v>0.65542243091166574</v>
      </c>
      <c r="G11699" s="19"/>
      <c r="H11699" s="19">
        <v>0.3103036343885453</v>
      </c>
      <c r="I11699" s="19"/>
      <c r="J11699" s="19">
        <v>6.3570145803511238E-2</v>
      </c>
      <c r="K11699" s="19">
        <v>1.6026461400276493</v>
      </c>
      <c r="L11699" s="19"/>
      <c r="M11699" s="19"/>
      <c r="N11699" s="19">
        <v>0.40884600744232519</v>
      </c>
      <c r="O11699" s="19"/>
      <c r="P11699" s="50">
        <v>0.16710359343285436</v>
      </c>
      <c r="R11699" s="9" t="s">
        <v>0</v>
      </c>
    </row>
    <row r="11700" spans="2:18" x14ac:dyDescent="0.2">
      <c r="B11700" s="25">
        <v>11470</v>
      </c>
      <c r="C11700" s="193"/>
      <c r="D11700" s="19">
        <v>0.45617830589393665</v>
      </c>
      <c r="E11700" s="19">
        <v>0.39549841737193991</v>
      </c>
      <c r="F11700" s="19"/>
      <c r="G11700" s="19"/>
      <c r="H11700" s="19">
        <v>0.80002091981267698</v>
      </c>
      <c r="I11700" s="19">
        <v>0.45474511331703804</v>
      </c>
      <c r="J11700" s="19"/>
      <c r="K11700" s="19">
        <v>6.3918389212138257E-2</v>
      </c>
      <c r="L11700" s="19"/>
      <c r="M11700" s="19">
        <v>0.55975071266337972</v>
      </c>
      <c r="N11700" s="19"/>
      <c r="O11700" s="19"/>
      <c r="P11700" s="50">
        <v>0.18967468101844698</v>
      </c>
      <c r="R11700" s="9" t="s">
        <v>0</v>
      </c>
    </row>
    <row r="11701" spans="2:18" x14ac:dyDescent="0.2">
      <c r="B11701" s="25">
        <v>11471</v>
      </c>
      <c r="C11701" s="193">
        <v>0.81377028649408634</v>
      </c>
      <c r="D11701" s="19"/>
      <c r="E11701" s="19">
        <v>0.17047673338339375</v>
      </c>
      <c r="F11701" s="19"/>
      <c r="G11701" s="19">
        <v>0.53187426419552175</v>
      </c>
      <c r="H11701" s="19"/>
      <c r="I11701" s="19">
        <v>0.38398037520056938</v>
      </c>
      <c r="J11701" s="19"/>
      <c r="K11701" s="19">
        <v>0.77974286149993555</v>
      </c>
      <c r="L11701" s="19"/>
      <c r="M11701" s="19">
        <v>1.1832452398104634</v>
      </c>
      <c r="N11701" s="19"/>
      <c r="O11701" s="19">
        <v>1.1779410671240313</v>
      </c>
      <c r="P11701" s="50"/>
      <c r="R11701" s="9" t="s">
        <v>0</v>
      </c>
    </row>
    <row r="11702" spans="2:18" x14ac:dyDescent="0.2">
      <c r="B11702" s="25">
        <v>11472</v>
      </c>
      <c r="C11702" s="193">
        <v>1.2419551067272574</v>
      </c>
      <c r="D11702" s="19"/>
      <c r="E11702" s="19">
        <v>0.89180793988675422</v>
      </c>
      <c r="F11702" s="19"/>
      <c r="G11702" s="19">
        <v>2.0568191025264988</v>
      </c>
      <c r="H11702" s="19"/>
      <c r="I11702" s="19">
        <v>0.95821512076327742</v>
      </c>
      <c r="J11702" s="19"/>
      <c r="K11702" s="19">
        <v>1.2712953054309781</v>
      </c>
      <c r="L11702" s="19"/>
      <c r="M11702" s="19">
        <v>1.2925184562669851</v>
      </c>
      <c r="N11702" s="19"/>
      <c r="O11702" s="19">
        <v>0.74059182732749274</v>
      </c>
      <c r="P11702" s="50"/>
      <c r="R11702" s="9" t="s">
        <v>0</v>
      </c>
    </row>
    <row r="11703" spans="2:18" x14ac:dyDescent="0.2">
      <c r="B11703" s="25">
        <v>11473</v>
      </c>
      <c r="C11703" s="193">
        <v>1.3018897661263746</v>
      </c>
      <c r="D11703" s="19"/>
      <c r="E11703" s="19">
        <v>1.0314326960024289</v>
      </c>
      <c r="F11703" s="19"/>
      <c r="G11703" s="19">
        <v>0.11155119182848099</v>
      </c>
      <c r="H11703" s="19"/>
      <c r="I11703" s="19">
        <v>0.50306843690043301</v>
      </c>
      <c r="J11703" s="19"/>
      <c r="K11703" s="19">
        <v>0.74200026577075584</v>
      </c>
      <c r="L11703" s="19"/>
      <c r="M11703" s="19">
        <v>9.8761279057611118E-2</v>
      </c>
      <c r="N11703" s="19"/>
      <c r="O11703" s="19">
        <v>0.16040214610787148</v>
      </c>
      <c r="P11703" s="50"/>
      <c r="R11703" s="9" t="s">
        <v>0</v>
      </c>
    </row>
    <row r="11704" spans="2:18" x14ac:dyDescent="0.2">
      <c r="B11704" s="25">
        <v>11474</v>
      </c>
      <c r="C11704" s="193">
        <v>0.82701521950149304</v>
      </c>
      <c r="D11704" s="19"/>
      <c r="E11704" s="19">
        <v>1.0328534269002643</v>
      </c>
      <c r="F11704" s="19"/>
      <c r="G11704" s="19">
        <v>0.41263913035605604</v>
      </c>
      <c r="H11704" s="19"/>
      <c r="I11704" s="19">
        <v>0.27520036562669736</v>
      </c>
      <c r="J11704" s="19"/>
      <c r="K11704" s="19">
        <v>0.92758870045877229</v>
      </c>
      <c r="L11704" s="19"/>
      <c r="M11704" s="19">
        <v>1.1978301148636585</v>
      </c>
      <c r="N11704" s="19"/>
      <c r="O11704" s="19">
        <v>0.52240333169757458</v>
      </c>
      <c r="P11704" s="50"/>
      <c r="R11704" s="9" t="s">
        <v>0</v>
      </c>
    </row>
    <row r="11705" spans="2:18" x14ac:dyDescent="0.2">
      <c r="B11705" s="25">
        <v>11475</v>
      </c>
      <c r="C11705" s="193">
        <v>0.28923198063213568</v>
      </c>
      <c r="D11705" s="19"/>
      <c r="E11705" s="19"/>
      <c r="F11705" s="19">
        <v>6.2171338423608731E-2</v>
      </c>
      <c r="G11705" s="19"/>
      <c r="H11705" s="19">
        <v>9.7956247757535239E-2</v>
      </c>
      <c r="I11705" s="19"/>
      <c r="J11705" s="19">
        <v>0.90645934152497887</v>
      </c>
      <c r="K11705" s="19"/>
      <c r="L11705" s="19">
        <v>0.59852549972069724</v>
      </c>
      <c r="M11705" s="19">
        <v>0.51540226016808388</v>
      </c>
      <c r="N11705" s="19"/>
      <c r="O11705" s="19"/>
      <c r="P11705" s="50">
        <v>0.10141371654116943</v>
      </c>
      <c r="R11705" s="9" t="s">
        <v>0</v>
      </c>
    </row>
    <row r="11706" spans="2:18" x14ac:dyDescent="0.2">
      <c r="B11706" s="25">
        <v>11476</v>
      </c>
      <c r="C11706" s="193">
        <v>1.2282574288457064</v>
      </c>
      <c r="D11706" s="19"/>
      <c r="E11706" s="19">
        <v>1.8301580734118992</v>
      </c>
      <c r="F11706" s="19"/>
      <c r="G11706" s="19">
        <v>2.270503224271589</v>
      </c>
      <c r="H11706" s="19"/>
      <c r="I11706" s="19">
        <v>0.8949764728617231</v>
      </c>
      <c r="J11706" s="19"/>
      <c r="K11706" s="19">
        <v>0.81292032612843079</v>
      </c>
      <c r="L11706" s="19"/>
      <c r="M11706" s="19">
        <v>2.2276427970044823</v>
      </c>
      <c r="N11706" s="19"/>
      <c r="O11706" s="19">
        <v>1.0109780836019657</v>
      </c>
      <c r="P11706" s="50"/>
      <c r="R11706" s="9" t="s">
        <v>0</v>
      </c>
    </row>
    <row r="11707" spans="2:18" x14ac:dyDescent="0.2">
      <c r="B11707" s="25">
        <v>11477</v>
      </c>
      <c r="C11707" s="193"/>
      <c r="D11707" s="19">
        <v>1.0434063707115797</v>
      </c>
      <c r="E11707" s="19"/>
      <c r="F11707" s="19">
        <v>1.4536928530579165</v>
      </c>
      <c r="G11707" s="19"/>
      <c r="H11707" s="19">
        <v>1.1224304537119911</v>
      </c>
      <c r="I11707" s="19"/>
      <c r="J11707" s="19">
        <v>0.38602340177808897</v>
      </c>
      <c r="K11707" s="19"/>
      <c r="L11707" s="19">
        <v>0.88891293371188163</v>
      </c>
      <c r="M11707" s="19"/>
      <c r="N11707" s="19">
        <v>1.9721094401621904E-2</v>
      </c>
      <c r="O11707" s="19"/>
      <c r="P11707" s="50">
        <v>1.5351246646646741</v>
      </c>
      <c r="R11707" s="9" t="s">
        <v>0</v>
      </c>
    </row>
    <row r="11708" spans="2:18" x14ac:dyDescent="0.2">
      <c r="B11708" s="25">
        <v>11478</v>
      </c>
      <c r="C11708" s="193">
        <v>0.2623649916505415</v>
      </c>
      <c r="D11708" s="19"/>
      <c r="E11708" s="19">
        <v>0.26512831010720439</v>
      </c>
      <c r="F11708" s="19"/>
      <c r="G11708" s="19">
        <v>0.17643247955055286</v>
      </c>
      <c r="H11708" s="19"/>
      <c r="I11708" s="19"/>
      <c r="J11708" s="19">
        <v>0.33412821432351691</v>
      </c>
      <c r="K11708" s="19"/>
      <c r="L11708" s="19">
        <v>0.65916382130360818</v>
      </c>
      <c r="M11708" s="19">
        <v>0.44929417514068298</v>
      </c>
      <c r="N11708" s="19"/>
      <c r="O11708" s="19"/>
      <c r="P11708" s="50">
        <v>0.29850188039226705</v>
      </c>
      <c r="R11708" s="9" t="s">
        <v>0</v>
      </c>
    </row>
    <row r="11709" spans="2:18" x14ac:dyDescent="0.2">
      <c r="B11709" s="25">
        <v>11479</v>
      </c>
      <c r="C11709" s="193">
        <v>0.71824561661668629</v>
      </c>
      <c r="D11709" s="19"/>
      <c r="E11709" s="19"/>
      <c r="F11709" s="19">
        <v>0.35795237429020199</v>
      </c>
      <c r="G11709" s="19"/>
      <c r="H11709" s="19">
        <v>5.4740421002031282E-2</v>
      </c>
      <c r="I11709" s="19">
        <v>0.14213036975058724</v>
      </c>
      <c r="J11709" s="19"/>
      <c r="K11709" s="19"/>
      <c r="L11709" s="19">
        <v>0.28383677199634416</v>
      </c>
      <c r="M11709" s="19"/>
      <c r="N11709" s="19">
        <v>1.1740101949318295E-2</v>
      </c>
      <c r="O11709" s="19"/>
      <c r="P11709" s="50">
        <v>4.4625697956599174E-2</v>
      </c>
      <c r="R11709" s="9" t="s">
        <v>0</v>
      </c>
    </row>
    <row r="11710" spans="2:18" x14ac:dyDescent="0.2">
      <c r="B11710" s="25">
        <v>11480</v>
      </c>
      <c r="C11710" s="193">
        <v>0.67083879916689471</v>
      </c>
      <c r="D11710" s="19"/>
      <c r="E11710" s="19"/>
      <c r="F11710" s="19">
        <v>0.10370558186430619</v>
      </c>
      <c r="G11710" s="19">
        <v>0.69476430416687562</v>
      </c>
      <c r="H11710" s="19"/>
      <c r="I11710" s="19">
        <v>0.57224089015616098</v>
      </c>
      <c r="J11710" s="19"/>
      <c r="K11710" s="19">
        <v>1.8641395901408571E-2</v>
      </c>
      <c r="L11710" s="19"/>
      <c r="M11710" s="19"/>
      <c r="N11710" s="19">
        <v>0.56646711167329444</v>
      </c>
      <c r="O11710" s="19">
        <v>0.89644940520761296</v>
      </c>
      <c r="P11710" s="50"/>
      <c r="R11710" s="9" t="s">
        <v>0</v>
      </c>
    </row>
    <row r="11711" spans="2:18" x14ac:dyDescent="0.2">
      <c r="B11711" s="25">
        <v>11481</v>
      </c>
      <c r="C11711" s="193">
        <v>0.13512717792020021</v>
      </c>
      <c r="D11711" s="19"/>
      <c r="E11711" s="19"/>
      <c r="F11711" s="19">
        <v>0.51214822463889509</v>
      </c>
      <c r="G11711" s="19">
        <v>0.27689687414735503</v>
      </c>
      <c r="H11711" s="19"/>
      <c r="I11711" s="19"/>
      <c r="J11711" s="19">
        <v>0.10791788122503063</v>
      </c>
      <c r="K11711" s="19">
        <v>0.17655050881000892</v>
      </c>
      <c r="L11711" s="19"/>
      <c r="M11711" s="19">
        <v>0.4552736086346969</v>
      </c>
      <c r="N11711" s="19"/>
      <c r="O11711" s="19"/>
      <c r="P11711" s="50">
        <v>0.17186971455620689</v>
      </c>
      <c r="R11711" s="9" t="s">
        <v>0</v>
      </c>
    </row>
    <row r="11712" spans="2:18" x14ac:dyDescent="0.2">
      <c r="B11712" s="25">
        <v>11482</v>
      </c>
      <c r="C11712" s="193">
        <v>0.99884147376088961</v>
      </c>
      <c r="D11712" s="19"/>
      <c r="E11712" s="19">
        <v>0.67282963048018452</v>
      </c>
      <c r="F11712" s="19"/>
      <c r="G11712" s="19">
        <v>0.75024721850957998</v>
      </c>
      <c r="H11712" s="19"/>
      <c r="I11712" s="19">
        <v>1.469110966592063</v>
      </c>
      <c r="J11712" s="19"/>
      <c r="K11712" s="19">
        <v>1.4585168851264332</v>
      </c>
      <c r="L11712" s="19"/>
      <c r="M11712" s="19">
        <v>0.74603320938967421</v>
      </c>
      <c r="N11712" s="19"/>
      <c r="O11712" s="19">
        <v>0.1389094166585822</v>
      </c>
      <c r="P11712" s="50"/>
      <c r="R11712" s="9" t="s">
        <v>0</v>
      </c>
    </row>
    <row r="11713" spans="2:18" x14ac:dyDescent="0.2">
      <c r="B11713" s="25">
        <v>11483</v>
      </c>
      <c r="C11713" s="193">
        <v>0.63415637891794108</v>
      </c>
      <c r="D11713" s="19"/>
      <c r="E11713" s="19">
        <v>1.5415885167433363E-2</v>
      </c>
      <c r="F11713" s="19"/>
      <c r="G11713" s="19"/>
      <c r="H11713" s="19">
        <v>2.2351604848624827E-2</v>
      </c>
      <c r="I11713" s="19"/>
      <c r="J11713" s="19">
        <v>0.49990403061799693</v>
      </c>
      <c r="K11713" s="19">
        <v>1.1059108805921372</v>
      </c>
      <c r="L11713" s="19"/>
      <c r="M11713" s="19">
        <v>0.12541671358434128</v>
      </c>
      <c r="N11713" s="19"/>
      <c r="O11713" s="19">
        <v>0.7574898023170179</v>
      </c>
      <c r="P11713" s="50"/>
      <c r="R11713" s="9" t="s">
        <v>0</v>
      </c>
    </row>
    <row r="11714" spans="2:18" x14ac:dyDescent="0.2">
      <c r="B11714" s="25">
        <v>11484</v>
      </c>
      <c r="C11714" s="193">
        <v>3.0409048722934231</v>
      </c>
      <c r="D11714" s="19"/>
      <c r="E11714" s="19">
        <v>2.4199734278814744</v>
      </c>
      <c r="F11714" s="19"/>
      <c r="G11714" s="19">
        <v>2.3289631661835708</v>
      </c>
      <c r="H11714" s="19"/>
      <c r="I11714" s="19">
        <v>2.547510243833178</v>
      </c>
      <c r="J11714" s="19"/>
      <c r="K11714" s="19">
        <v>1.720435730201906</v>
      </c>
      <c r="L11714" s="19"/>
      <c r="M11714" s="19">
        <v>2.6557777968170173</v>
      </c>
      <c r="N11714" s="19"/>
      <c r="O11714" s="19">
        <v>2.4316547603218184</v>
      </c>
      <c r="P11714" s="50"/>
      <c r="R11714" s="9" t="s">
        <v>0</v>
      </c>
    </row>
    <row r="11715" spans="2:18" x14ac:dyDescent="0.2">
      <c r="B11715" s="25">
        <v>11485</v>
      </c>
      <c r="C11715" s="193"/>
      <c r="D11715" s="19">
        <v>1.3723522812962774</v>
      </c>
      <c r="E11715" s="19"/>
      <c r="F11715" s="19">
        <v>0.57924048655042715</v>
      </c>
      <c r="G11715" s="19"/>
      <c r="H11715" s="19">
        <v>0.68585975594594417</v>
      </c>
      <c r="I11715" s="19"/>
      <c r="J11715" s="19">
        <v>1.9978218528889533</v>
      </c>
      <c r="K11715" s="19"/>
      <c r="L11715" s="19">
        <v>1.8685270949025348</v>
      </c>
      <c r="M11715" s="19"/>
      <c r="N11715" s="19">
        <v>1.8355736534948699</v>
      </c>
      <c r="O11715" s="19"/>
      <c r="P11715" s="50">
        <v>1.4812467479391038</v>
      </c>
      <c r="R11715" s="9" t="s">
        <v>0</v>
      </c>
    </row>
    <row r="11716" spans="2:18" x14ac:dyDescent="0.2">
      <c r="B11716" s="25">
        <v>11486</v>
      </c>
      <c r="C11716" s="193">
        <v>1.0134362898219049</v>
      </c>
      <c r="D11716" s="19"/>
      <c r="E11716" s="19">
        <v>0.59363486702577917</v>
      </c>
      <c r="F11716" s="19"/>
      <c r="G11716" s="19"/>
      <c r="H11716" s="19">
        <v>0.90148355395263025</v>
      </c>
      <c r="I11716" s="19">
        <v>0.23975783970407369</v>
      </c>
      <c r="J11716" s="19"/>
      <c r="K11716" s="19">
        <v>0.3420861854164689</v>
      </c>
      <c r="L11716" s="19"/>
      <c r="M11716" s="19"/>
      <c r="N11716" s="19">
        <v>0.63246885467952862</v>
      </c>
      <c r="O11716" s="19">
        <v>0.65812943907359389</v>
      </c>
      <c r="P11716" s="50"/>
      <c r="R11716" s="9" t="s">
        <v>0</v>
      </c>
    </row>
    <row r="11717" spans="2:18" x14ac:dyDescent="0.2">
      <c r="B11717" s="25">
        <v>11487</v>
      </c>
      <c r="C11717" s="193"/>
      <c r="D11717" s="19">
        <v>1.6554274204763086</v>
      </c>
      <c r="E11717" s="19"/>
      <c r="F11717" s="19">
        <v>0.62281739358766597</v>
      </c>
      <c r="G11717" s="19"/>
      <c r="H11717" s="19">
        <v>1.7902437399649034</v>
      </c>
      <c r="I11717" s="19"/>
      <c r="J11717" s="19">
        <v>1.0720840219548875</v>
      </c>
      <c r="K11717" s="19"/>
      <c r="L11717" s="19">
        <v>1.8310585554889074</v>
      </c>
      <c r="M11717" s="19"/>
      <c r="N11717" s="19">
        <v>0.85715606197952732</v>
      </c>
      <c r="O11717" s="19"/>
      <c r="P11717" s="50">
        <v>1.4704192315297009</v>
      </c>
      <c r="R11717" s="9" t="s">
        <v>0</v>
      </c>
    </row>
    <row r="11718" spans="2:18" x14ac:dyDescent="0.2">
      <c r="B11718" s="25">
        <v>11488</v>
      </c>
      <c r="C11718" s="193"/>
      <c r="D11718" s="19">
        <v>0.47635053240892133</v>
      </c>
      <c r="E11718" s="19"/>
      <c r="F11718" s="19">
        <v>0.63399240261779677</v>
      </c>
      <c r="G11718" s="19"/>
      <c r="H11718" s="19">
        <v>0.43056852584416611</v>
      </c>
      <c r="I11718" s="19"/>
      <c r="J11718" s="19">
        <v>1.5205374127227038</v>
      </c>
      <c r="K11718" s="19"/>
      <c r="L11718" s="19">
        <v>0.18039079872146668</v>
      </c>
      <c r="M11718" s="19"/>
      <c r="N11718" s="19">
        <v>1.0228957340502525</v>
      </c>
      <c r="O11718" s="19"/>
      <c r="P11718" s="50">
        <v>0.75308947250927227</v>
      </c>
      <c r="R11718" s="9" t="s">
        <v>0</v>
      </c>
    </row>
    <row r="11719" spans="2:18" x14ac:dyDescent="0.2">
      <c r="B11719" s="25">
        <v>11489</v>
      </c>
      <c r="C11719" s="193">
        <v>0.40565248921147956</v>
      </c>
      <c r="D11719" s="19"/>
      <c r="E11719" s="19">
        <v>1.1615208265870756</v>
      </c>
      <c r="F11719" s="19"/>
      <c r="G11719" s="19">
        <v>0.75885487431044951</v>
      </c>
      <c r="H11719" s="19"/>
      <c r="I11719" s="19">
        <v>0.7335395538267252</v>
      </c>
      <c r="J11719" s="19"/>
      <c r="K11719" s="19">
        <v>0.79587315582478058</v>
      </c>
      <c r="L11719" s="19"/>
      <c r="M11719" s="19">
        <v>5.9121499746624499E-2</v>
      </c>
      <c r="N11719" s="19"/>
      <c r="O11719" s="19">
        <v>0.48081633948784802</v>
      </c>
      <c r="P11719" s="50"/>
      <c r="R11719" s="9" t="s">
        <v>0</v>
      </c>
    </row>
    <row r="11720" spans="2:18" x14ac:dyDescent="0.2">
      <c r="B11720" s="25">
        <v>11490</v>
      </c>
      <c r="C11720" s="193">
        <v>0.24968681981369575</v>
      </c>
      <c r="D11720" s="19"/>
      <c r="E11720" s="19">
        <v>0.46406668168606047</v>
      </c>
      <c r="F11720" s="19"/>
      <c r="G11720" s="19">
        <v>0.89500065746793001</v>
      </c>
      <c r="H11720" s="19"/>
      <c r="I11720" s="19">
        <v>0.97953138495992242</v>
      </c>
      <c r="J11720" s="19"/>
      <c r="K11720" s="19"/>
      <c r="L11720" s="19">
        <v>2.6091397363134762E-3</v>
      </c>
      <c r="M11720" s="19">
        <v>0.78925275189662758</v>
      </c>
      <c r="N11720" s="19"/>
      <c r="O11720" s="19">
        <v>1.3215234544356353</v>
      </c>
      <c r="P11720" s="50"/>
      <c r="R11720" s="9" t="s">
        <v>0</v>
      </c>
    </row>
    <row r="11721" spans="2:18" x14ac:dyDescent="0.2">
      <c r="B11721" s="25">
        <v>11491</v>
      </c>
      <c r="C11721" s="193">
        <v>0.71064565193358453</v>
      </c>
      <c r="D11721" s="19"/>
      <c r="E11721" s="19">
        <v>0.26937375639814604</v>
      </c>
      <c r="F11721" s="19"/>
      <c r="G11721" s="19">
        <v>1.1973935427164659</v>
      </c>
      <c r="H11721" s="19"/>
      <c r="I11721" s="19">
        <v>8.3062984547877056E-2</v>
      </c>
      <c r="J11721" s="19"/>
      <c r="K11721" s="19">
        <v>0.63657828749486556</v>
      </c>
      <c r="L11721" s="19"/>
      <c r="M11721" s="19"/>
      <c r="N11721" s="19">
        <v>0.44141022512041672</v>
      </c>
      <c r="O11721" s="19">
        <v>1.5130152610357288</v>
      </c>
      <c r="P11721" s="50"/>
      <c r="R11721" s="9" t="s">
        <v>0</v>
      </c>
    </row>
    <row r="11722" spans="2:18" x14ac:dyDescent="0.2">
      <c r="B11722" s="25">
        <v>11492</v>
      </c>
      <c r="C11722" s="193"/>
      <c r="D11722" s="19">
        <v>0.62645827873990956</v>
      </c>
      <c r="E11722" s="19"/>
      <c r="F11722" s="19">
        <v>1.1354714524555567</v>
      </c>
      <c r="G11722" s="19"/>
      <c r="H11722" s="19">
        <v>1.5150836402769494</v>
      </c>
      <c r="I11722" s="19"/>
      <c r="J11722" s="19">
        <v>1.2452807921004192</v>
      </c>
      <c r="K11722" s="19"/>
      <c r="L11722" s="19">
        <v>0.70270334737547269</v>
      </c>
      <c r="M11722" s="19"/>
      <c r="N11722" s="19">
        <v>1.1309591091109352</v>
      </c>
      <c r="O11722" s="19"/>
      <c r="P11722" s="50">
        <v>1.7328594039702878</v>
      </c>
      <c r="R11722" s="9" t="s">
        <v>0</v>
      </c>
    </row>
    <row r="11723" spans="2:18" x14ac:dyDescent="0.2">
      <c r="B11723" s="25">
        <v>11493</v>
      </c>
      <c r="C11723" s="193">
        <v>1.2225143883327239</v>
      </c>
      <c r="D11723" s="19"/>
      <c r="E11723" s="19">
        <v>2.538984900150167</v>
      </c>
      <c r="F11723" s="19"/>
      <c r="G11723" s="19">
        <v>1.6035773601784875</v>
      </c>
      <c r="H11723" s="19"/>
      <c r="I11723" s="19">
        <v>1.5745763357110556</v>
      </c>
      <c r="J11723" s="19"/>
      <c r="K11723" s="19">
        <v>1.2499677346472178</v>
      </c>
      <c r="L11723" s="19"/>
      <c r="M11723" s="19">
        <v>2.3480927252135642</v>
      </c>
      <c r="N11723" s="19"/>
      <c r="O11723" s="19">
        <v>1.3439541151230092</v>
      </c>
      <c r="P11723" s="50"/>
      <c r="R11723" s="9" t="s">
        <v>0</v>
      </c>
    </row>
    <row r="11724" spans="2:18" x14ac:dyDescent="0.2">
      <c r="B11724" s="25">
        <v>11494</v>
      </c>
      <c r="C11724" s="193"/>
      <c r="D11724" s="19">
        <v>1.1128097678561708</v>
      </c>
      <c r="E11724" s="19"/>
      <c r="F11724" s="19">
        <v>0.35509463238470423</v>
      </c>
      <c r="G11724" s="19"/>
      <c r="H11724" s="19">
        <v>0.84256177077430539</v>
      </c>
      <c r="I11724" s="19"/>
      <c r="J11724" s="19">
        <v>1.4000553253097547</v>
      </c>
      <c r="K11724" s="19"/>
      <c r="L11724" s="19">
        <v>0.5631414422843164</v>
      </c>
      <c r="M11724" s="19"/>
      <c r="N11724" s="19">
        <v>1.3010891097960229</v>
      </c>
      <c r="O11724" s="19">
        <v>8.6043777106567756E-2</v>
      </c>
      <c r="P11724" s="50"/>
      <c r="R11724" s="9" t="s">
        <v>0</v>
      </c>
    </row>
    <row r="11725" spans="2:18" x14ac:dyDescent="0.2">
      <c r="B11725" s="25">
        <v>11495</v>
      </c>
      <c r="C11725" s="193">
        <v>0.34311888000286023</v>
      </c>
      <c r="D11725" s="19"/>
      <c r="E11725" s="19">
        <v>0.38598433005018701</v>
      </c>
      <c r="F11725" s="19"/>
      <c r="G11725" s="19">
        <v>1.0888154578577007</v>
      </c>
      <c r="H11725" s="19"/>
      <c r="I11725" s="19">
        <v>0.17308279090650339</v>
      </c>
      <c r="J11725" s="19"/>
      <c r="K11725" s="19">
        <v>7.4042634068184785E-3</v>
      </c>
      <c r="L11725" s="19"/>
      <c r="M11725" s="19">
        <v>0.23810030694328707</v>
      </c>
      <c r="N11725" s="19"/>
      <c r="O11725" s="19">
        <v>0.70013907876060444</v>
      </c>
      <c r="P11725" s="50"/>
      <c r="R11725" s="9" t="s">
        <v>0</v>
      </c>
    </row>
    <row r="11726" spans="2:18" x14ac:dyDescent="0.2">
      <c r="B11726" s="25">
        <v>11496</v>
      </c>
      <c r="C11726" s="193"/>
      <c r="D11726" s="19">
        <v>0.10824411869503672</v>
      </c>
      <c r="E11726" s="19"/>
      <c r="F11726" s="19">
        <v>0.8086921827926935</v>
      </c>
      <c r="G11726" s="19">
        <v>0.48265748310226947</v>
      </c>
      <c r="H11726" s="19"/>
      <c r="I11726" s="19"/>
      <c r="J11726" s="19">
        <v>0.6299174145681733</v>
      </c>
      <c r="K11726" s="19"/>
      <c r="L11726" s="19">
        <v>0.41964479137884519</v>
      </c>
      <c r="M11726" s="19"/>
      <c r="N11726" s="19">
        <v>1.3377519532832622</v>
      </c>
      <c r="O11726" s="19"/>
      <c r="P11726" s="50">
        <v>0.95894478970091246</v>
      </c>
      <c r="R11726" s="9" t="s">
        <v>0</v>
      </c>
    </row>
    <row r="11727" spans="2:18" x14ac:dyDescent="0.2">
      <c r="B11727" s="25">
        <v>11497</v>
      </c>
      <c r="C11727" s="193">
        <v>1.1622620925537739</v>
      </c>
      <c r="D11727" s="19"/>
      <c r="E11727" s="19">
        <v>0.47775956463051877</v>
      </c>
      <c r="F11727" s="19"/>
      <c r="G11727" s="19"/>
      <c r="H11727" s="19">
        <v>0.15864001632170266</v>
      </c>
      <c r="I11727" s="19">
        <v>5.0727455611384149E-2</v>
      </c>
      <c r="J11727" s="19"/>
      <c r="K11727" s="19">
        <v>0.14420695668405389</v>
      </c>
      <c r="L11727" s="19"/>
      <c r="M11727" s="19">
        <v>0.54752410435179266</v>
      </c>
      <c r="N11727" s="19"/>
      <c r="O11727" s="19">
        <v>0.33628707681716619</v>
      </c>
      <c r="P11727" s="50"/>
      <c r="R11727" s="9" t="s">
        <v>0</v>
      </c>
    </row>
    <row r="11728" spans="2:18" x14ac:dyDescent="0.2">
      <c r="B11728" s="25">
        <v>11498</v>
      </c>
      <c r="C11728" s="193"/>
      <c r="D11728" s="19">
        <v>1.2200524533959014</v>
      </c>
      <c r="E11728" s="19"/>
      <c r="F11728" s="19">
        <v>0.42898836048749828</v>
      </c>
      <c r="G11728" s="19"/>
      <c r="H11728" s="19">
        <v>1.4613585736495576</v>
      </c>
      <c r="I11728" s="19"/>
      <c r="J11728" s="19">
        <v>1.3810378161865147</v>
      </c>
      <c r="K11728" s="19"/>
      <c r="L11728" s="19">
        <v>1.3560546440213259</v>
      </c>
      <c r="M11728" s="19"/>
      <c r="N11728" s="19">
        <v>0.9001013323895245</v>
      </c>
      <c r="O11728" s="19"/>
      <c r="P11728" s="50">
        <v>1.1345992880309719</v>
      </c>
      <c r="R11728" s="9" t="s">
        <v>0</v>
      </c>
    </row>
    <row r="11729" spans="2:18" x14ac:dyDescent="0.2">
      <c r="B11729" s="25">
        <v>11499</v>
      </c>
      <c r="C11729" s="193">
        <v>2.0022352938308408</v>
      </c>
      <c r="D11729" s="19"/>
      <c r="E11729" s="19">
        <v>2.0833823104946814</v>
      </c>
      <c r="F11729" s="19"/>
      <c r="G11729" s="19">
        <v>1.3154047398834965</v>
      </c>
      <c r="H11729" s="19"/>
      <c r="I11729" s="19">
        <v>2.362723505017053</v>
      </c>
      <c r="J11729" s="19"/>
      <c r="K11729" s="19">
        <v>0.90077518356485131</v>
      </c>
      <c r="L11729" s="19"/>
      <c r="M11729" s="19">
        <v>1.0805517829721238</v>
      </c>
      <c r="N11729" s="19"/>
      <c r="O11729" s="19">
        <v>0.67261659358562809</v>
      </c>
      <c r="P11729" s="50"/>
      <c r="R11729" s="9" t="s">
        <v>0</v>
      </c>
    </row>
    <row r="11730" spans="2:18" x14ac:dyDescent="0.2">
      <c r="B11730" s="25">
        <v>11500</v>
      </c>
      <c r="C11730" s="193"/>
      <c r="D11730" s="19">
        <v>0.20383670040250282</v>
      </c>
      <c r="E11730" s="19">
        <v>1.6372521755740957E-2</v>
      </c>
      <c r="F11730" s="19"/>
      <c r="G11730" s="19"/>
      <c r="H11730" s="19">
        <v>0.58590296603695957</v>
      </c>
      <c r="I11730" s="19"/>
      <c r="J11730" s="19">
        <v>1.0112855766661846</v>
      </c>
      <c r="K11730" s="19"/>
      <c r="L11730" s="19">
        <v>2.9112050908258944E-2</v>
      </c>
      <c r="M11730" s="19">
        <v>0.19575204263918564</v>
      </c>
      <c r="N11730" s="19"/>
      <c r="O11730" s="19">
        <v>2.4703007354648088E-3</v>
      </c>
      <c r="P11730" s="50"/>
      <c r="R11730" s="9" t="s">
        <v>0</v>
      </c>
    </row>
    <row r="11731" spans="2:18" x14ac:dyDescent="0.2">
      <c r="B11731" s="25">
        <v>11501</v>
      </c>
      <c r="C11731" s="193"/>
      <c r="D11731" s="19">
        <v>0.58154000157495112</v>
      </c>
      <c r="E11731" s="19"/>
      <c r="F11731" s="19">
        <v>1.1278650659634728</v>
      </c>
      <c r="G11731" s="19">
        <v>4.744939277767498E-2</v>
      </c>
      <c r="H11731" s="19"/>
      <c r="I11731" s="19"/>
      <c r="J11731" s="19">
        <v>0.44050853666053041</v>
      </c>
      <c r="K11731" s="19">
        <v>0.14452359554126645</v>
      </c>
      <c r="L11731" s="19"/>
      <c r="M11731" s="19"/>
      <c r="N11731" s="19">
        <v>0.61534274243797549</v>
      </c>
      <c r="O11731" s="19"/>
      <c r="P11731" s="50">
        <v>0.53325985338361548</v>
      </c>
      <c r="R11731" s="9" t="s">
        <v>0</v>
      </c>
    </row>
    <row r="11732" spans="2:18" x14ac:dyDescent="0.2">
      <c r="B11732" s="25">
        <v>11502</v>
      </c>
      <c r="C11732" s="193">
        <v>1.3434484557117907</v>
      </c>
      <c r="D11732" s="19"/>
      <c r="E11732" s="19">
        <v>1.3799652600247849</v>
      </c>
      <c r="F11732" s="19"/>
      <c r="G11732" s="19">
        <v>1.8219495872788019</v>
      </c>
      <c r="H11732" s="19"/>
      <c r="I11732" s="19">
        <v>2.6194826245320231</v>
      </c>
      <c r="J11732" s="19"/>
      <c r="K11732" s="19">
        <v>1.0096025843204801</v>
      </c>
      <c r="L11732" s="19"/>
      <c r="M11732" s="19">
        <v>1.3921849416115237</v>
      </c>
      <c r="N11732" s="19"/>
      <c r="O11732" s="19">
        <v>1.9927975639498989</v>
      </c>
      <c r="P11732" s="50"/>
      <c r="R11732" s="9" t="s">
        <v>0</v>
      </c>
    </row>
    <row r="11733" spans="2:18" x14ac:dyDescent="0.2">
      <c r="B11733" s="25">
        <v>11503</v>
      </c>
      <c r="C11733" s="193">
        <v>1.5097366585851417</v>
      </c>
      <c r="D11733" s="19"/>
      <c r="E11733" s="19">
        <v>0.95882366126543617</v>
      </c>
      <c r="F11733" s="19"/>
      <c r="G11733" s="19">
        <v>1.9115441252751508</v>
      </c>
      <c r="H11733" s="19"/>
      <c r="I11733" s="19">
        <v>0.17368197519408676</v>
      </c>
      <c r="J11733" s="19"/>
      <c r="K11733" s="19">
        <v>1.5666049585431681</v>
      </c>
      <c r="L11733" s="19"/>
      <c r="M11733" s="19">
        <v>1.1217493974165034</v>
      </c>
      <c r="N11733" s="19"/>
      <c r="O11733" s="19">
        <v>0.65033588943529275</v>
      </c>
      <c r="P11733" s="50"/>
      <c r="R11733" s="9" t="s">
        <v>0</v>
      </c>
    </row>
    <row r="11734" spans="2:18" x14ac:dyDescent="0.2">
      <c r="B11734" s="25">
        <v>11504</v>
      </c>
      <c r="C11734" s="193"/>
      <c r="D11734" s="19">
        <v>0.90960382257789452</v>
      </c>
      <c r="E11734" s="19"/>
      <c r="F11734" s="19">
        <v>0.53544718572186178</v>
      </c>
      <c r="G11734" s="19"/>
      <c r="H11734" s="19">
        <v>0.20102349829028252</v>
      </c>
      <c r="I11734" s="19"/>
      <c r="J11734" s="19">
        <v>9.4274203159358569E-2</v>
      </c>
      <c r="K11734" s="19"/>
      <c r="L11734" s="19">
        <v>0.99234161269916377</v>
      </c>
      <c r="M11734" s="19"/>
      <c r="N11734" s="19">
        <v>0.61809273753291927</v>
      </c>
      <c r="O11734" s="19"/>
      <c r="P11734" s="50">
        <v>0.53472763673073431</v>
      </c>
      <c r="R11734" s="9" t="s">
        <v>0</v>
      </c>
    </row>
    <row r="11735" spans="2:18" x14ac:dyDescent="0.2">
      <c r="B11735" s="25">
        <v>11505</v>
      </c>
      <c r="C11735" s="193">
        <v>0.72773124304121239</v>
      </c>
      <c r="D11735" s="19"/>
      <c r="E11735" s="19"/>
      <c r="F11735" s="19">
        <v>0.45421647951508387</v>
      </c>
      <c r="G11735" s="19">
        <v>0.68718461578304002</v>
      </c>
      <c r="H11735" s="19"/>
      <c r="I11735" s="19"/>
      <c r="J11735" s="19">
        <v>0.15118560746865353</v>
      </c>
      <c r="K11735" s="19"/>
      <c r="L11735" s="19">
        <v>0.64281219925950384</v>
      </c>
      <c r="M11735" s="19">
        <v>0.11249644339366389</v>
      </c>
      <c r="N11735" s="19"/>
      <c r="O11735" s="19"/>
      <c r="P11735" s="50">
        <v>0.45036335712229392</v>
      </c>
      <c r="R11735" s="9" t="s">
        <v>0</v>
      </c>
    </row>
    <row r="11736" spans="2:18" x14ac:dyDescent="0.2">
      <c r="B11736" s="25">
        <v>11506</v>
      </c>
      <c r="C11736" s="193"/>
      <c r="D11736" s="19">
        <v>1.1882324890515712</v>
      </c>
      <c r="E11736" s="19"/>
      <c r="F11736" s="19">
        <v>0.92163181066635436</v>
      </c>
      <c r="G11736" s="19"/>
      <c r="H11736" s="19">
        <v>0.69862535203872111</v>
      </c>
      <c r="I11736" s="19"/>
      <c r="J11736" s="19">
        <v>1.5914058490649365</v>
      </c>
      <c r="K11736" s="19"/>
      <c r="L11736" s="19">
        <v>0.98288464625062566</v>
      </c>
      <c r="M11736" s="19">
        <v>0.2754678768022239</v>
      </c>
      <c r="N11736" s="19"/>
      <c r="O11736" s="19"/>
      <c r="P11736" s="50">
        <v>1.3502450943119826</v>
      </c>
      <c r="R11736" s="9" t="s">
        <v>0</v>
      </c>
    </row>
    <row r="11737" spans="2:18" x14ac:dyDescent="0.2">
      <c r="B11737" s="25">
        <v>11507</v>
      </c>
      <c r="C11737" s="193">
        <v>1.0207570610900658</v>
      </c>
      <c r="D11737" s="19"/>
      <c r="E11737" s="19">
        <v>0.97600701950132107</v>
      </c>
      <c r="F11737" s="19"/>
      <c r="G11737" s="19">
        <v>1.5223052117010336</v>
      </c>
      <c r="H11737" s="19"/>
      <c r="I11737" s="19">
        <v>0.9159798018484423</v>
      </c>
      <c r="J11737" s="19"/>
      <c r="K11737" s="19">
        <v>0.50887215294618238</v>
      </c>
      <c r="L11737" s="19"/>
      <c r="M11737" s="19">
        <v>0.64962725057090698</v>
      </c>
      <c r="N11737" s="19"/>
      <c r="O11737" s="19">
        <v>0.65280911044767453</v>
      </c>
      <c r="P11737" s="50"/>
      <c r="R11737" s="9" t="s">
        <v>0</v>
      </c>
    </row>
    <row r="11738" spans="2:18" x14ac:dyDescent="0.2">
      <c r="B11738" s="25">
        <v>11508</v>
      </c>
      <c r="C11738" s="193">
        <v>1.1133184177748363</v>
      </c>
      <c r="D11738" s="19"/>
      <c r="E11738" s="19">
        <v>0.70105620921278344</v>
      </c>
      <c r="F11738" s="19"/>
      <c r="G11738" s="19">
        <v>0.27360859723919856</v>
      </c>
      <c r="H11738" s="19"/>
      <c r="I11738" s="19">
        <v>0.7479083525157556</v>
      </c>
      <c r="J11738" s="19"/>
      <c r="K11738" s="19"/>
      <c r="L11738" s="19">
        <v>6.1836011204509642E-2</v>
      </c>
      <c r="M11738" s="19">
        <v>0.39155098123967702</v>
      </c>
      <c r="N11738" s="19"/>
      <c r="O11738" s="19">
        <v>0.72584426028983406</v>
      </c>
      <c r="P11738" s="50"/>
      <c r="R11738" s="9" t="s">
        <v>0</v>
      </c>
    </row>
    <row r="11739" spans="2:18" x14ac:dyDescent="0.2">
      <c r="B11739" s="25">
        <v>11509</v>
      </c>
      <c r="C11739" s="193">
        <v>0.45716125707474342</v>
      </c>
      <c r="D11739" s="19"/>
      <c r="E11739" s="19">
        <v>0.12922599816876926</v>
      </c>
      <c r="F11739" s="19"/>
      <c r="G11739" s="19"/>
      <c r="H11739" s="19">
        <v>0.17787936081000713</v>
      </c>
      <c r="I11739" s="19"/>
      <c r="J11739" s="19">
        <v>0.21704192901188329</v>
      </c>
      <c r="K11739" s="19">
        <v>0.54038446873904578</v>
      </c>
      <c r="L11739" s="19"/>
      <c r="M11739" s="19">
        <v>0.22066161119643182</v>
      </c>
      <c r="N11739" s="19"/>
      <c r="O11739" s="19"/>
      <c r="P11739" s="50">
        <v>0.72973366078683732</v>
      </c>
      <c r="R11739" s="9" t="s">
        <v>0</v>
      </c>
    </row>
    <row r="11740" spans="2:18" x14ac:dyDescent="0.2">
      <c r="B11740" s="25">
        <v>11510</v>
      </c>
      <c r="C11740" s="193">
        <v>0.16870581744911198</v>
      </c>
      <c r="D11740" s="19"/>
      <c r="E11740" s="19"/>
      <c r="F11740" s="19">
        <v>0.13455367763898696</v>
      </c>
      <c r="G11740" s="19"/>
      <c r="H11740" s="19">
        <v>0.93405503339540485</v>
      </c>
      <c r="I11740" s="19"/>
      <c r="J11740" s="19">
        <v>0.57390224511135757</v>
      </c>
      <c r="K11740" s="19"/>
      <c r="L11740" s="19">
        <v>0.13716471141364825</v>
      </c>
      <c r="M11740" s="19"/>
      <c r="N11740" s="19">
        <v>0.11192393814590816</v>
      </c>
      <c r="O11740" s="19"/>
      <c r="P11740" s="50">
        <v>0.94381629451827997</v>
      </c>
      <c r="R11740" s="9" t="s">
        <v>0</v>
      </c>
    </row>
    <row r="11741" spans="2:18" x14ac:dyDescent="0.2">
      <c r="B11741" s="25">
        <v>11511</v>
      </c>
      <c r="C11741" s="193"/>
      <c r="D11741" s="19">
        <v>0.28493005942818284</v>
      </c>
      <c r="E11741" s="19"/>
      <c r="F11741" s="19">
        <v>0.57847679444031996</v>
      </c>
      <c r="G11741" s="19"/>
      <c r="H11741" s="19">
        <v>0.65344684288980692</v>
      </c>
      <c r="I11741" s="19"/>
      <c r="J11741" s="19">
        <v>1.1207731732447102</v>
      </c>
      <c r="K11741" s="19"/>
      <c r="L11741" s="19">
        <v>0.80908297188255185</v>
      </c>
      <c r="M11741" s="19"/>
      <c r="N11741" s="19">
        <v>0.87273889386554837</v>
      </c>
      <c r="O11741" s="19"/>
      <c r="P11741" s="50">
        <v>0.64271115772409937</v>
      </c>
      <c r="R11741" s="9" t="s">
        <v>0</v>
      </c>
    </row>
    <row r="11742" spans="2:18" x14ac:dyDescent="0.2">
      <c r="B11742" s="25">
        <v>11512</v>
      </c>
      <c r="C11742" s="193">
        <v>0.20285215045244395</v>
      </c>
      <c r="D11742" s="19"/>
      <c r="E11742" s="19"/>
      <c r="F11742" s="19">
        <v>0.41683177762024892</v>
      </c>
      <c r="G11742" s="19"/>
      <c r="H11742" s="19">
        <v>2.9120366376577472E-2</v>
      </c>
      <c r="I11742" s="19">
        <v>2.3940610464686457E-2</v>
      </c>
      <c r="J11742" s="19"/>
      <c r="K11742" s="19">
        <v>0.52952194379509998</v>
      </c>
      <c r="L11742" s="19"/>
      <c r="M11742" s="19">
        <v>0.63581398929177813</v>
      </c>
      <c r="N11742" s="19"/>
      <c r="O11742" s="19">
        <v>1.5562945492279556E-2</v>
      </c>
      <c r="P11742" s="50"/>
      <c r="R11742" s="9" t="s">
        <v>0</v>
      </c>
    </row>
    <row r="11743" spans="2:18" x14ac:dyDescent="0.2">
      <c r="B11743" s="25">
        <v>11513</v>
      </c>
      <c r="C11743" s="193"/>
      <c r="D11743" s="19">
        <v>1.3356872549843208</v>
      </c>
      <c r="E11743" s="19"/>
      <c r="F11743" s="19">
        <v>1.5622092195646757</v>
      </c>
      <c r="G11743" s="19"/>
      <c r="H11743" s="19">
        <v>1.6147182501283195</v>
      </c>
      <c r="I11743" s="19"/>
      <c r="J11743" s="19">
        <v>1.0347889926766476</v>
      </c>
      <c r="K11743" s="19"/>
      <c r="L11743" s="19">
        <v>1.9766701871935151</v>
      </c>
      <c r="M11743" s="19"/>
      <c r="N11743" s="19">
        <v>1.1433241078380834</v>
      </c>
      <c r="O11743" s="19"/>
      <c r="P11743" s="50">
        <v>1.2422287632071516</v>
      </c>
      <c r="R11743" s="9" t="s">
        <v>0</v>
      </c>
    </row>
    <row r="11744" spans="2:18" x14ac:dyDescent="0.2">
      <c r="B11744" s="25">
        <v>11514</v>
      </c>
      <c r="C11744" s="193"/>
      <c r="D11744" s="19">
        <v>0.77479684472307342</v>
      </c>
      <c r="E11744" s="19"/>
      <c r="F11744" s="19">
        <v>0.60672440437225594</v>
      </c>
      <c r="G11744" s="19"/>
      <c r="H11744" s="19">
        <v>0.69886901414851255</v>
      </c>
      <c r="I11744" s="19">
        <v>7.315197666712131E-2</v>
      </c>
      <c r="J11744" s="19"/>
      <c r="K11744" s="19">
        <v>0.23602456571748737</v>
      </c>
      <c r="L11744" s="19"/>
      <c r="M11744" s="19"/>
      <c r="N11744" s="19">
        <v>0.5099027040235492</v>
      </c>
      <c r="O11744" s="19"/>
      <c r="P11744" s="50">
        <v>2.2054426600062293E-2</v>
      </c>
      <c r="R11744" s="9" t="s">
        <v>0</v>
      </c>
    </row>
    <row r="11745" spans="2:18" x14ac:dyDescent="0.2">
      <c r="B11745" s="25">
        <v>11515</v>
      </c>
      <c r="C11745" s="193"/>
      <c r="D11745" s="19">
        <v>0.83608412170293966</v>
      </c>
      <c r="E11745" s="19"/>
      <c r="F11745" s="19">
        <v>0.30174519132655209</v>
      </c>
      <c r="G11745" s="19"/>
      <c r="H11745" s="19">
        <v>1.0385477395001301</v>
      </c>
      <c r="I11745" s="19"/>
      <c r="J11745" s="19">
        <v>0.41438078058915528</v>
      </c>
      <c r="K11745" s="19"/>
      <c r="L11745" s="19">
        <v>1.6948980446621595</v>
      </c>
      <c r="M11745" s="19"/>
      <c r="N11745" s="19">
        <v>0.60479428968382276</v>
      </c>
      <c r="O11745" s="19"/>
      <c r="P11745" s="50">
        <v>0.17705193933155652</v>
      </c>
      <c r="R11745" s="9" t="s">
        <v>0</v>
      </c>
    </row>
    <row r="11746" spans="2:18" x14ac:dyDescent="0.2">
      <c r="B11746" s="25">
        <v>11516</v>
      </c>
      <c r="C11746" s="193"/>
      <c r="D11746" s="19">
        <v>0.16753153423737213</v>
      </c>
      <c r="E11746" s="19"/>
      <c r="F11746" s="19">
        <v>0.97836432216835489</v>
      </c>
      <c r="G11746" s="19">
        <v>0.40593820739513775</v>
      </c>
      <c r="H11746" s="19"/>
      <c r="I11746" s="19"/>
      <c r="J11746" s="19">
        <v>6.1709130843529351E-2</v>
      </c>
      <c r="K11746" s="19">
        <v>0.3669301755126223</v>
      </c>
      <c r="L11746" s="19"/>
      <c r="M11746" s="19"/>
      <c r="N11746" s="19">
        <v>0.330154996732065</v>
      </c>
      <c r="O11746" s="19"/>
      <c r="P11746" s="50">
        <v>1.4274592772688117E-2</v>
      </c>
      <c r="R11746" s="9" t="s">
        <v>0</v>
      </c>
    </row>
    <row r="11747" spans="2:18" x14ac:dyDescent="0.2">
      <c r="B11747" s="25">
        <v>11517</v>
      </c>
      <c r="C11747" s="193">
        <v>2.2473674500811831</v>
      </c>
      <c r="D11747" s="19"/>
      <c r="E11747" s="19">
        <v>2.0643067659915371</v>
      </c>
      <c r="F11747" s="19"/>
      <c r="G11747" s="19">
        <v>1.1541220066676763</v>
      </c>
      <c r="H11747" s="19"/>
      <c r="I11747" s="19">
        <v>1.5935943295884645</v>
      </c>
      <c r="J11747" s="19"/>
      <c r="K11747" s="19">
        <v>1.0383475084160281</v>
      </c>
      <c r="L11747" s="19"/>
      <c r="M11747" s="19">
        <v>0.52117338047840944</v>
      </c>
      <c r="N11747" s="19"/>
      <c r="O11747" s="19">
        <v>1.0810289449734485</v>
      </c>
      <c r="P11747" s="50"/>
      <c r="R11747" s="9" t="s">
        <v>0</v>
      </c>
    </row>
    <row r="11748" spans="2:18" x14ac:dyDescent="0.2">
      <c r="B11748" s="25">
        <v>11518</v>
      </c>
      <c r="C11748" s="193">
        <v>0.75075675739206216</v>
      </c>
      <c r="D11748" s="19"/>
      <c r="E11748" s="19">
        <v>0.7027719371706761</v>
      </c>
      <c r="F11748" s="19"/>
      <c r="G11748" s="19">
        <v>0.8107529503617501</v>
      </c>
      <c r="H11748" s="19"/>
      <c r="I11748" s="19">
        <v>0.50991644149079307</v>
      </c>
      <c r="J11748" s="19"/>
      <c r="K11748" s="19">
        <v>0.50828240141139014</v>
      </c>
      <c r="L11748" s="19"/>
      <c r="M11748" s="19"/>
      <c r="N11748" s="19">
        <v>0.28644112649011416</v>
      </c>
      <c r="O11748" s="19">
        <v>0.19152346442129881</v>
      </c>
      <c r="P11748" s="50"/>
      <c r="R11748" s="9" t="s">
        <v>0</v>
      </c>
    </row>
    <row r="11749" spans="2:18" x14ac:dyDescent="0.2">
      <c r="B11749" s="25">
        <v>11519</v>
      </c>
      <c r="C11749" s="193"/>
      <c r="D11749" s="19">
        <v>1.1758811954165758</v>
      </c>
      <c r="E11749" s="19"/>
      <c r="F11749" s="19">
        <v>0.95619365988704086</v>
      </c>
      <c r="G11749" s="19"/>
      <c r="H11749" s="19">
        <v>1.0839852519379782</v>
      </c>
      <c r="I11749" s="19"/>
      <c r="J11749" s="19">
        <v>1.1949242838713992</v>
      </c>
      <c r="K11749" s="19"/>
      <c r="L11749" s="19">
        <v>0.28444866064461694</v>
      </c>
      <c r="M11749" s="19"/>
      <c r="N11749" s="19">
        <v>1.6528347220320112</v>
      </c>
      <c r="O11749" s="19"/>
      <c r="P11749" s="50">
        <v>0.19464123621926849</v>
      </c>
      <c r="R11749" s="9" t="s">
        <v>0</v>
      </c>
    </row>
    <row r="11750" spans="2:18" x14ac:dyDescent="0.2">
      <c r="B11750" s="25">
        <v>11520</v>
      </c>
      <c r="C11750" s="193"/>
      <c r="D11750" s="19">
        <v>0.98874265311605636</v>
      </c>
      <c r="E11750" s="19"/>
      <c r="F11750" s="19">
        <v>1.0322561781521047</v>
      </c>
      <c r="G11750" s="19"/>
      <c r="H11750" s="19">
        <v>1.3840123454140947</v>
      </c>
      <c r="I11750" s="19"/>
      <c r="J11750" s="19">
        <v>2.449196411860874</v>
      </c>
      <c r="K11750" s="19"/>
      <c r="L11750" s="19">
        <v>1.6117469850231745</v>
      </c>
      <c r="M11750" s="19"/>
      <c r="N11750" s="19">
        <v>0.79337206219614442</v>
      </c>
      <c r="O11750" s="19"/>
      <c r="P11750" s="50">
        <v>1.7094139133833699</v>
      </c>
      <c r="R11750" s="9" t="s">
        <v>0</v>
      </c>
    </row>
    <row r="11751" spans="2:18" x14ac:dyDescent="0.2">
      <c r="B11751" s="25">
        <v>11521</v>
      </c>
      <c r="C11751" s="193"/>
      <c r="D11751" s="19">
        <v>0.34057373571050487</v>
      </c>
      <c r="E11751" s="19">
        <v>0.69937811972520347</v>
      </c>
      <c r="F11751" s="19"/>
      <c r="G11751" s="19"/>
      <c r="H11751" s="19">
        <v>0.57914379915167058</v>
      </c>
      <c r="I11751" s="19">
        <v>0.43244133642994959</v>
      </c>
      <c r="J11751" s="19"/>
      <c r="K11751" s="19">
        <v>0.79549940882591086</v>
      </c>
      <c r="L11751" s="19"/>
      <c r="M11751" s="19">
        <v>0.49406644516381376</v>
      </c>
      <c r="N11751" s="19"/>
      <c r="O11751" s="19">
        <v>0.44919531102667504</v>
      </c>
      <c r="P11751" s="50"/>
      <c r="R11751" s="9" t="s">
        <v>0</v>
      </c>
    </row>
    <row r="11752" spans="2:18" x14ac:dyDescent="0.2">
      <c r="B11752" s="25">
        <v>11522</v>
      </c>
      <c r="C11752" s="193">
        <v>0.84888733004363903</v>
      </c>
      <c r="D11752" s="19"/>
      <c r="E11752" s="19">
        <v>0.70054044165984664</v>
      </c>
      <c r="F11752" s="19"/>
      <c r="G11752" s="19">
        <v>0.21464328485508691</v>
      </c>
      <c r="H11752" s="19"/>
      <c r="I11752" s="19">
        <v>0.94329790170145722</v>
      </c>
      <c r="J11752" s="19"/>
      <c r="K11752" s="19"/>
      <c r="L11752" s="19">
        <v>0.21165248532593439</v>
      </c>
      <c r="M11752" s="19">
        <v>1.8156478873848987</v>
      </c>
      <c r="N11752" s="19"/>
      <c r="O11752" s="19">
        <v>0.80101436419406957</v>
      </c>
      <c r="P11752" s="50"/>
      <c r="R11752" s="9" t="s">
        <v>0</v>
      </c>
    </row>
    <row r="11753" spans="2:18" x14ac:dyDescent="0.2">
      <c r="B11753" s="25">
        <v>11523</v>
      </c>
      <c r="C11753" s="193">
        <v>0.91157595229955313</v>
      </c>
      <c r="D11753" s="19"/>
      <c r="E11753" s="19">
        <v>1.3563048756655149</v>
      </c>
      <c r="F11753" s="19"/>
      <c r="G11753" s="19">
        <v>1.5415535261853031</v>
      </c>
      <c r="H11753" s="19"/>
      <c r="I11753" s="19">
        <v>0.9481549224993483</v>
      </c>
      <c r="J11753" s="19"/>
      <c r="K11753" s="19">
        <v>1.4310408551196916</v>
      </c>
      <c r="L11753" s="19"/>
      <c r="M11753" s="19">
        <v>0.56390565944157001</v>
      </c>
      <c r="N11753" s="19"/>
      <c r="O11753" s="19">
        <v>1.1234493752301773</v>
      </c>
      <c r="P11753" s="50"/>
      <c r="R11753" s="9" t="s">
        <v>0</v>
      </c>
    </row>
    <row r="11754" spans="2:18" x14ac:dyDescent="0.2">
      <c r="B11754" s="25">
        <v>11524</v>
      </c>
      <c r="C11754" s="193">
        <v>0.17888617621965089</v>
      </c>
      <c r="D11754" s="19"/>
      <c r="E11754" s="19">
        <v>1.7584896978995834</v>
      </c>
      <c r="F11754" s="19"/>
      <c r="G11754" s="19">
        <v>0.41997284272607127</v>
      </c>
      <c r="H11754" s="19"/>
      <c r="I11754" s="19">
        <v>1.2125532623508775</v>
      </c>
      <c r="J11754" s="19"/>
      <c r="K11754" s="19">
        <v>0.99501949113778587</v>
      </c>
      <c r="L11754" s="19"/>
      <c r="M11754" s="19">
        <v>0.38714405183495976</v>
      </c>
      <c r="N11754" s="19"/>
      <c r="O11754" s="19">
        <v>0.64728097630312276</v>
      </c>
      <c r="P11754" s="50"/>
      <c r="R11754" s="9" t="s">
        <v>0</v>
      </c>
    </row>
    <row r="11755" spans="2:18" x14ac:dyDescent="0.2">
      <c r="B11755" s="25">
        <v>11525</v>
      </c>
      <c r="C11755" s="193"/>
      <c r="D11755" s="19">
        <v>0.94020916916738118</v>
      </c>
      <c r="E11755" s="19"/>
      <c r="F11755" s="19">
        <v>2.0093094081900365</v>
      </c>
      <c r="G11755" s="19"/>
      <c r="H11755" s="19">
        <v>1.0079922602880009</v>
      </c>
      <c r="I11755" s="19">
        <v>0.22902049071724026</v>
      </c>
      <c r="J11755" s="19"/>
      <c r="K11755" s="19"/>
      <c r="L11755" s="19">
        <v>1.6540916991412211</v>
      </c>
      <c r="M11755" s="19"/>
      <c r="N11755" s="19">
        <v>1.4003381650047009</v>
      </c>
      <c r="O11755" s="19"/>
      <c r="P11755" s="50">
        <v>0.29843435915837674</v>
      </c>
      <c r="R11755" s="9" t="s">
        <v>0</v>
      </c>
    </row>
    <row r="11756" spans="2:18" x14ac:dyDescent="0.2">
      <c r="B11756" s="25">
        <v>11526</v>
      </c>
      <c r="C11756" s="193">
        <v>0.13021526112050355</v>
      </c>
      <c r="D11756" s="19"/>
      <c r="E11756" s="19">
        <v>0.55263643592788469</v>
      </c>
      <c r="F11756" s="19"/>
      <c r="G11756" s="19">
        <v>1.651306091462835</v>
      </c>
      <c r="H11756" s="19"/>
      <c r="I11756" s="19">
        <v>0.54318257871018294</v>
      </c>
      <c r="J11756" s="19"/>
      <c r="K11756" s="19"/>
      <c r="L11756" s="19">
        <v>8.3444747088799009E-2</v>
      </c>
      <c r="M11756" s="19">
        <v>1.1875493593033299</v>
      </c>
      <c r="N11756" s="19"/>
      <c r="O11756" s="19"/>
      <c r="P11756" s="50">
        <v>0.35023802894843581</v>
      </c>
      <c r="R11756" s="9" t="s">
        <v>0</v>
      </c>
    </row>
    <row r="11757" spans="2:18" x14ac:dyDescent="0.2">
      <c r="B11757" s="25">
        <v>11527</v>
      </c>
      <c r="C11757" s="193"/>
      <c r="D11757" s="19">
        <v>0.42004825311064475</v>
      </c>
      <c r="E11757" s="19"/>
      <c r="F11757" s="19">
        <v>1.3349048467183251</v>
      </c>
      <c r="G11757" s="19"/>
      <c r="H11757" s="19">
        <v>0.45342220237402042</v>
      </c>
      <c r="I11757" s="19"/>
      <c r="J11757" s="19">
        <v>0.16721683246284891</v>
      </c>
      <c r="K11757" s="19"/>
      <c r="L11757" s="19">
        <v>2.1234587510649487</v>
      </c>
      <c r="M11757" s="19"/>
      <c r="N11757" s="19">
        <v>0.70271532256913427</v>
      </c>
      <c r="O11757" s="19"/>
      <c r="P11757" s="50">
        <v>0.48006023642119244</v>
      </c>
      <c r="R11757" s="9" t="s">
        <v>0</v>
      </c>
    </row>
    <row r="11758" spans="2:18" x14ac:dyDescent="0.2">
      <c r="B11758" s="25">
        <v>11528</v>
      </c>
      <c r="C11758" s="193"/>
      <c r="D11758" s="19">
        <v>1.2791326638834479</v>
      </c>
      <c r="E11758" s="19"/>
      <c r="F11758" s="19">
        <v>1.0664016710166779</v>
      </c>
      <c r="G11758" s="19"/>
      <c r="H11758" s="19">
        <v>0.82597637161615389</v>
      </c>
      <c r="I11758" s="19"/>
      <c r="J11758" s="19">
        <v>0.53068871982872756</v>
      </c>
      <c r="K11758" s="19"/>
      <c r="L11758" s="19">
        <v>1.7104516188805552</v>
      </c>
      <c r="M11758" s="19"/>
      <c r="N11758" s="19">
        <v>0.36967530099096413</v>
      </c>
      <c r="O11758" s="19"/>
      <c r="P11758" s="50">
        <v>1.3889699290531878</v>
      </c>
      <c r="R11758" s="9" t="s">
        <v>0</v>
      </c>
    </row>
    <row r="11759" spans="2:18" x14ac:dyDescent="0.2">
      <c r="B11759" s="25">
        <v>11529</v>
      </c>
      <c r="C11759" s="193"/>
      <c r="D11759" s="19">
        <v>0.97443181668713774</v>
      </c>
      <c r="E11759" s="19"/>
      <c r="F11759" s="19">
        <v>0.32735392338327018</v>
      </c>
      <c r="G11759" s="19"/>
      <c r="H11759" s="19">
        <v>6.7400547526574969E-2</v>
      </c>
      <c r="I11759" s="19"/>
      <c r="J11759" s="19">
        <v>0.92801645979648262</v>
      </c>
      <c r="K11759" s="19"/>
      <c r="L11759" s="19">
        <v>0.8439561906564742</v>
      </c>
      <c r="M11759" s="19"/>
      <c r="N11759" s="19">
        <v>0.49243089743324509</v>
      </c>
      <c r="O11759" s="19"/>
      <c r="P11759" s="50">
        <v>0.54180435598658849</v>
      </c>
      <c r="R11759" s="9" t="s">
        <v>0</v>
      </c>
    </row>
    <row r="11760" spans="2:18" x14ac:dyDescent="0.2">
      <c r="B11760" s="25">
        <v>11530</v>
      </c>
      <c r="C11760" s="193">
        <v>1.009471550615658</v>
      </c>
      <c r="D11760" s="19"/>
      <c r="E11760" s="19">
        <v>0.67615426352495223</v>
      </c>
      <c r="F11760" s="19"/>
      <c r="G11760" s="19">
        <v>0.33818520815866732</v>
      </c>
      <c r="H11760" s="19"/>
      <c r="I11760" s="19">
        <v>1.2276188151055603</v>
      </c>
      <c r="J11760" s="19"/>
      <c r="K11760" s="19">
        <v>0.84237350358527885</v>
      </c>
      <c r="L11760" s="19"/>
      <c r="M11760" s="19">
        <v>1.3102477071895677</v>
      </c>
      <c r="N11760" s="19"/>
      <c r="O11760" s="19">
        <v>1.025937663912299</v>
      </c>
      <c r="P11760" s="50"/>
      <c r="R11760" s="9" t="s">
        <v>0</v>
      </c>
    </row>
    <row r="11761" spans="2:18" x14ac:dyDescent="0.2">
      <c r="B11761" s="25">
        <v>11531</v>
      </c>
      <c r="C11761" s="193">
        <v>1.0062120369427419</v>
      </c>
      <c r="D11761" s="19"/>
      <c r="E11761" s="19">
        <v>0.64116789882416281</v>
      </c>
      <c r="F11761" s="19"/>
      <c r="G11761" s="19">
        <v>0.53113331351880322</v>
      </c>
      <c r="H11761" s="19"/>
      <c r="I11761" s="19">
        <v>0.56071530197359276</v>
      </c>
      <c r="J11761" s="19"/>
      <c r="K11761" s="19">
        <v>0.23042721905293384</v>
      </c>
      <c r="L11761" s="19"/>
      <c r="M11761" s="19">
        <v>1.1744128499525899</v>
      </c>
      <c r="N11761" s="19"/>
      <c r="O11761" s="19"/>
      <c r="P11761" s="50">
        <v>7.6773387492968054E-2</v>
      </c>
      <c r="R11761" s="9" t="s">
        <v>0</v>
      </c>
    </row>
    <row r="11762" spans="2:18" x14ac:dyDescent="0.2">
      <c r="B11762" s="25">
        <v>11532</v>
      </c>
      <c r="C11762" s="193">
        <v>0.52384505369440038</v>
      </c>
      <c r="D11762" s="19"/>
      <c r="E11762" s="19"/>
      <c r="F11762" s="19">
        <v>0.56398826530916413</v>
      </c>
      <c r="G11762" s="19"/>
      <c r="H11762" s="19">
        <v>0.26912445780123773</v>
      </c>
      <c r="I11762" s="19">
        <v>0.6858084040477177</v>
      </c>
      <c r="J11762" s="19"/>
      <c r="K11762" s="19"/>
      <c r="L11762" s="19">
        <v>0.28250779196846187</v>
      </c>
      <c r="M11762" s="19">
        <v>3.544301300261795E-2</v>
      </c>
      <c r="N11762" s="19"/>
      <c r="O11762" s="19"/>
      <c r="P11762" s="50">
        <v>0.88391988507678343</v>
      </c>
      <c r="R11762" s="9" t="s">
        <v>0</v>
      </c>
    </row>
    <row r="11763" spans="2:18" x14ac:dyDescent="0.2">
      <c r="B11763" s="25">
        <v>11533</v>
      </c>
      <c r="C11763" s="193">
        <v>0.68637444254622193</v>
      </c>
      <c r="D11763" s="19"/>
      <c r="E11763" s="19"/>
      <c r="F11763" s="19">
        <v>8.8860961797770463E-2</v>
      </c>
      <c r="G11763" s="19">
        <v>0.27434368870195619</v>
      </c>
      <c r="H11763" s="19"/>
      <c r="I11763" s="19">
        <v>0.46176377851168943</v>
      </c>
      <c r="J11763" s="19"/>
      <c r="K11763" s="19">
        <v>1.6368749105788833E-3</v>
      </c>
      <c r="L11763" s="19"/>
      <c r="M11763" s="19">
        <v>0.57033971826192109</v>
      </c>
      <c r="N11763" s="19"/>
      <c r="O11763" s="19">
        <v>0.15281046921021071</v>
      </c>
      <c r="P11763" s="50"/>
      <c r="R11763" s="9" t="s">
        <v>0</v>
      </c>
    </row>
    <row r="11764" spans="2:18" x14ac:dyDescent="0.2">
      <c r="B11764" s="25">
        <v>11534</v>
      </c>
      <c r="C11764" s="193">
        <v>0.17246037239906264</v>
      </c>
      <c r="D11764" s="19"/>
      <c r="E11764" s="19">
        <v>0.25147385704730457</v>
      </c>
      <c r="F11764" s="19"/>
      <c r="G11764" s="19">
        <v>0.75294534694378124</v>
      </c>
      <c r="H11764" s="19"/>
      <c r="I11764" s="19">
        <v>0.33813933071776575</v>
      </c>
      <c r="J11764" s="19"/>
      <c r="K11764" s="19"/>
      <c r="L11764" s="19">
        <v>7.7109456664088472E-2</v>
      </c>
      <c r="M11764" s="19">
        <v>0.76120398937288669</v>
      </c>
      <c r="N11764" s="19"/>
      <c r="O11764" s="19">
        <v>0.80849008038680137</v>
      </c>
      <c r="P11764" s="50"/>
      <c r="R11764" s="9" t="s">
        <v>0</v>
      </c>
    </row>
    <row r="11765" spans="2:18" x14ac:dyDescent="0.2">
      <c r="B11765" s="25">
        <v>11535</v>
      </c>
      <c r="C11765" s="193"/>
      <c r="D11765" s="19">
        <v>1.3206399632402128</v>
      </c>
      <c r="E11765" s="19"/>
      <c r="F11765" s="19">
        <v>2.5838382462968359</v>
      </c>
      <c r="G11765" s="19"/>
      <c r="H11765" s="19">
        <v>2.2757890287043132</v>
      </c>
      <c r="I11765" s="19"/>
      <c r="J11765" s="19">
        <v>1.2994580141550782</v>
      </c>
      <c r="K11765" s="19"/>
      <c r="L11765" s="19">
        <v>2.4799552961238174</v>
      </c>
      <c r="M11765" s="19"/>
      <c r="N11765" s="19">
        <v>2.3192635220152997</v>
      </c>
      <c r="O11765" s="19"/>
      <c r="P11765" s="50">
        <v>2.4848989643212014</v>
      </c>
      <c r="R11765" s="9" t="s">
        <v>0</v>
      </c>
    </row>
    <row r="11766" spans="2:18" x14ac:dyDescent="0.2">
      <c r="B11766" s="25">
        <v>11536</v>
      </c>
      <c r="C11766" s="193">
        <v>1.0251073967879001</v>
      </c>
      <c r="D11766" s="19"/>
      <c r="E11766" s="19"/>
      <c r="F11766" s="19">
        <v>0.12159583070370722</v>
      </c>
      <c r="G11766" s="19">
        <v>0.76058587875938266</v>
      </c>
      <c r="H11766" s="19"/>
      <c r="I11766" s="19">
        <v>0.60324438554558535</v>
      </c>
      <c r="J11766" s="19"/>
      <c r="K11766" s="19"/>
      <c r="L11766" s="19">
        <v>0.65753696770295378</v>
      </c>
      <c r="M11766" s="19">
        <v>1.6656490544278362</v>
      </c>
      <c r="N11766" s="19"/>
      <c r="O11766" s="19">
        <v>0.90729866700818951</v>
      </c>
      <c r="P11766" s="50"/>
      <c r="R11766" s="9" t="s">
        <v>0</v>
      </c>
    </row>
    <row r="11767" spans="2:18" x14ac:dyDescent="0.2">
      <c r="B11767" s="25">
        <v>11537</v>
      </c>
      <c r="C11767" s="193"/>
      <c r="D11767" s="19">
        <v>0.2452578082770728</v>
      </c>
      <c r="E11767" s="19"/>
      <c r="F11767" s="19">
        <v>0.89836011972654206</v>
      </c>
      <c r="G11767" s="19">
        <v>0.19259723875462248</v>
      </c>
      <c r="H11767" s="19"/>
      <c r="I11767" s="19">
        <v>0.26584919395579243</v>
      </c>
      <c r="J11767" s="19"/>
      <c r="K11767" s="19">
        <v>0.48932397711425457</v>
      </c>
      <c r="L11767" s="19"/>
      <c r="M11767" s="19"/>
      <c r="N11767" s="19">
        <v>0.36330475075233865</v>
      </c>
      <c r="O11767" s="19">
        <v>0.48742772342228768</v>
      </c>
      <c r="P11767" s="50"/>
      <c r="R11767" s="9" t="s">
        <v>0</v>
      </c>
    </row>
    <row r="11768" spans="2:18" x14ac:dyDescent="0.2">
      <c r="B11768" s="25">
        <v>11538</v>
      </c>
      <c r="C11768" s="193">
        <v>0.75478789861934403</v>
      </c>
      <c r="D11768" s="19"/>
      <c r="E11768" s="19"/>
      <c r="F11768" s="19">
        <v>8.6627737781699896E-2</v>
      </c>
      <c r="G11768" s="19">
        <v>0.87326720855075446</v>
      </c>
      <c r="H11768" s="19"/>
      <c r="I11768" s="19">
        <v>0.39104804536153198</v>
      </c>
      <c r="J11768" s="19"/>
      <c r="K11768" s="19">
        <v>0.49995268888892069</v>
      </c>
      <c r="L11768" s="19"/>
      <c r="M11768" s="19">
        <v>0.99713979815401788</v>
      </c>
      <c r="N11768" s="19"/>
      <c r="O11768" s="19">
        <v>0.3065359696451202</v>
      </c>
      <c r="P11768" s="50"/>
      <c r="R11768" s="9" t="s">
        <v>0</v>
      </c>
    </row>
    <row r="11769" spans="2:18" x14ac:dyDescent="0.2">
      <c r="B11769" s="25">
        <v>11539</v>
      </c>
      <c r="C11769" s="193"/>
      <c r="D11769" s="19">
        <v>0.72099634921051936</v>
      </c>
      <c r="E11769" s="19"/>
      <c r="F11769" s="19">
        <v>1.2908383243498278</v>
      </c>
      <c r="G11769" s="19"/>
      <c r="H11769" s="19">
        <v>0.72784585920775657</v>
      </c>
      <c r="I11769" s="19"/>
      <c r="J11769" s="19">
        <v>0.4643476455331419</v>
      </c>
      <c r="K11769" s="19"/>
      <c r="L11769" s="19">
        <v>1.290798507311018</v>
      </c>
      <c r="M11769" s="19"/>
      <c r="N11769" s="19">
        <v>0.32246847990346245</v>
      </c>
      <c r="O11769" s="19"/>
      <c r="P11769" s="50">
        <v>1.1353327086425633</v>
      </c>
      <c r="R11769" s="9" t="s">
        <v>0</v>
      </c>
    </row>
    <row r="11770" spans="2:18" x14ac:dyDescent="0.2">
      <c r="B11770" s="25">
        <v>11540</v>
      </c>
      <c r="C11770" s="193"/>
      <c r="D11770" s="19">
        <v>0.82507166873798654</v>
      </c>
      <c r="E11770" s="19"/>
      <c r="F11770" s="19">
        <v>0.40285496973218926</v>
      </c>
      <c r="G11770" s="19"/>
      <c r="H11770" s="19">
        <v>0.62690891131243209</v>
      </c>
      <c r="I11770" s="19"/>
      <c r="J11770" s="19">
        <v>0.55916437482101922</v>
      </c>
      <c r="K11770" s="19"/>
      <c r="L11770" s="19">
        <v>0.729034577950185</v>
      </c>
      <c r="M11770" s="19"/>
      <c r="N11770" s="19">
        <v>1.0477053155875495</v>
      </c>
      <c r="O11770" s="19"/>
      <c r="P11770" s="50">
        <v>1.038818854645627</v>
      </c>
      <c r="R11770" s="9" t="s">
        <v>0</v>
      </c>
    </row>
    <row r="11771" spans="2:18" x14ac:dyDescent="0.2">
      <c r="B11771" s="25">
        <v>11541</v>
      </c>
      <c r="C11771" s="193">
        <v>0.87327977672648793</v>
      </c>
      <c r="D11771" s="19"/>
      <c r="E11771" s="19">
        <v>1.5890219959307257</v>
      </c>
      <c r="F11771" s="19"/>
      <c r="G11771" s="19">
        <v>1.3176430356819238</v>
      </c>
      <c r="H11771" s="19"/>
      <c r="I11771" s="19">
        <v>1.1639950381551509</v>
      </c>
      <c r="J11771" s="19"/>
      <c r="K11771" s="19">
        <v>0.82073853495871329</v>
      </c>
      <c r="L11771" s="19"/>
      <c r="M11771" s="19">
        <v>0.12395997072500069</v>
      </c>
      <c r="N11771" s="19"/>
      <c r="O11771" s="19">
        <v>1.5142282162315313</v>
      </c>
      <c r="P11771" s="50"/>
      <c r="R11771" s="9" t="s">
        <v>0</v>
      </c>
    </row>
    <row r="11772" spans="2:18" x14ac:dyDescent="0.2">
      <c r="B11772" s="25">
        <v>11542</v>
      </c>
      <c r="C11772" s="193"/>
      <c r="D11772" s="19">
        <v>0.21121782046670629</v>
      </c>
      <c r="E11772" s="19">
        <v>0.24249844649585142</v>
      </c>
      <c r="F11772" s="19"/>
      <c r="G11772" s="19">
        <v>0.10645752000248546</v>
      </c>
      <c r="H11772" s="19"/>
      <c r="I11772" s="19"/>
      <c r="J11772" s="19">
        <v>0.57192575908633037</v>
      </c>
      <c r="K11772" s="19"/>
      <c r="L11772" s="19">
        <v>0.47746370148664086</v>
      </c>
      <c r="M11772" s="19"/>
      <c r="N11772" s="19">
        <v>0.86570170291741766</v>
      </c>
      <c r="O11772" s="19"/>
      <c r="P11772" s="50">
        <v>8.5082102264509754E-2</v>
      </c>
      <c r="R11772" s="9" t="s">
        <v>0</v>
      </c>
    </row>
    <row r="11773" spans="2:18" x14ac:dyDescent="0.2">
      <c r="B11773" s="25">
        <v>11543</v>
      </c>
      <c r="C11773" s="193">
        <v>0.65012473730687104</v>
      </c>
      <c r="D11773" s="19"/>
      <c r="E11773" s="19">
        <v>0.7128428775714224</v>
      </c>
      <c r="F11773" s="19"/>
      <c r="G11773" s="19">
        <v>1.1514112392385585</v>
      </c>
      <c r="H11773" s="19"/>
      <c r="I11773" s="19">
        <v>0.86171328705492789</v>
      </c>
      <c r="J11773" s="19"/>
      <c r="K11773" s="19">
        <v>0.64520051797891775</v>
      </c>
      <c r="L11773" s="19"/>
      <c r="M11773" s="19"/>
      <c r="N11773" s="19">
        <v>4.7951903033740036E-2</v>
      </c>
      <c r="O11773" s="19">
        <v>1.0349685502718413</v>
      </c>
      <c r="P11773" s="50"/>
      <c r="R11773" s="9" t="s">
        <v>0</v>
      </c>
    </row>
    <row r="11774" spans="2:18" x14ac:dyDescent="0.2">
      <c r="B11774" s="25">
        <v>11544</v>
      </c>
      <c r="C11774" s="193">
        <v>0.88327743293743921</v>
      </c>
      <c r="D11774" s="19"/>
      <c r="E11774" s="19">
        <v>0.63166342089618022</v>
      </c>
      <c r="F11774" s="19"/>
      <c r="G11774" s="19">
        <v>1.5589515937677054E-2</v>
      </c>
      <c r="H11774" s="19"/>
      <c r="I11774" s="19">
        <v>1.3867970175131727</v>
      </c>
      <c r="J11774" s="19"/>
      <c r="K11774" s="19">
        <v>1.3013992298419466</v>
      </c>
      <c r="L11774" s="19"/>
      <c r="M11774" s="19"/>
      <c r="N11774" s="19">
        <v>0.13811280139684518</v>
      </c>
      <c r="O11774" s="19">
        <v>0.5153723875850752</v>
      </c>
      <c r="P11774" s="50"/>
      <c r="R11774" s="9" t="s">
        <v>0</v>
      </c>
    </row>
    <row r="11775" spans="2:18" x14ac:dyDescent="0.2">
      <c r="B11775" s="25">
        <v>11545</v>
      </c>
      <c r="C11775" s="193"/>
      <c r="D11775" s="19">
        <v>0.83246366254008364</v>
      </c>
      <c r="E11775" s="19"/>
      <c r="F11775" s="19">
        <v>0.90456465162790844</v>
      </c>
      <c r="G11775" s="19"/>
      <c r="H11775" s="19">
        <v>0.5233138660825517</v>
      </c>
      <c r="I11775" s="19">
        <v>0.34134925385170489</v>
      </c>
      <c r="J11775" s="19"/>
      <c r="K11775" s="19">
        <v>4.1557287423294162E-2</v>
      </c>
      <c r="L11775" s="19"/>
      <c r="M11775" s="19">
        <v>0.43969726001097093</v>
      </c>
      <c r="N11775" s="19"/>
      <c r="O11775" s="19">
        <v>0.13498829361405104</v>
      </c>
      <c r="P11775" s="50"/>
      <c r="R11775" s="9" t="s">
        <v>0</v>
      </c>
    </row>
    <row r="11776" spans="2:18" x14ac:dyDescent="0.2">
      <c r="B11776" s="25">
        <v>11546</v>
      </c>
      <c r="C11776" s="193"/>
      <c r="D11776" s="19">
        <v>1.0392651750225321</v>
      </c>
      <c r="E11776" s="19"/>
      <c r="F11776" s="19">
        <v>0.65531212650839121</v>
      </c>
      <c r="G11776" s="19"/>
      <c r="H11776" s="19">
        <v>0.45630402389094926</v>
      </c>
      <c r="I11776" s="19"/>
      <c r="J11776" s="19">
        <v>1.0313007271110763</v>
      </c>
      <c r="K11776" s="19"/>
      <c r="L11776" s="19">
        <v>0.5263362020804131</v>
      </c>
      <c r="M11776" s="19"/>
      <c r="N11776" s="19">
        <v>0.62343963699060101</v>
      </c>
      <c r="O11776" s="19"/>
      <c r="P11776" s="50">
        <v>0.49500250833970455</v>
      </c>
      <c r="R11776" s="9" t="s">
        <v>0</v>
      </c>
    </row>
    <row r="11777" spans="2:18" x14ac:dyDescent="0.2">
      <c r="B11777" s="25">
        <v>11547</v>
      </c>
      <c r="C11777" s="193">
        <v>0.92201842008913093</v>
      </c>
      <c r="D11777" s="19"/>
      <c r="E11777" s="19">
        <v>0.6608204401195451</v>
      </c>
      <c r="F11777" s="19"/>
      <c r="G11777" s="19">
        <v>0.35195345553046686</v>
      </c>
      <c r="H11777" s="19"/>
      <c r="I11777" s="19">
        <v>1.3990207795626475</v>
      </c>
      <c r="J11777" s="19"/>
      <c r="K11777" s="19">
        <v>0.54902243077703805</v>
      </c>
      <c r="L11777" s="19"/>
      <c r="M11777" s="19">
        <v>1.6117356664324078</v>
      </c>
      <c r="N11777" s="19"/>
      <c r="O11777" s="19"/>
      <c r="P11777" s="50">
        <v>0.38345652591380391</v>
      </c>
      <c r="R11777" s="9" t="s">
        <v>0</v>
      </c>
    </row>
    <row r="11778" spans="2:18" x14ac:dyDescent="0.2">
      <c r="B11778" s="25">
        <v>11548</v>
      </c>
      <c r="C11778" s="193"/>
      <c r="D11778" s="19">
        <v>0.76526121228543631</v>
      </c>
      <c r="E11778" s="19"/>
      <c r="F11778" s="19">
        <v>0.31424112147907796</v>
      </c>
      <c r="G11778" s="19"/>
      <c r="H11778" s="19">
        <v>0.66545254884289939</v>
      </c>
      <c r="I11778" s="19"/>
      <c r="J11778" s="19">
        <v>1.2911036790048487</v>
      </c>
      <c r="K11778" s="19"/>
      <c r="L11778" s="19">
        <v>1.1381665885567629</v>
      </c>
      <c r="M11778" s="19">
        <v>0.35911715212230449</v>
      </c>
      <c r="N11778" s="19"/>
      <c r="O11778" s="19"/>
      <c r="P11778" s="50">
        <v>0.81370649604338285</v>
      </c>
      <c r="R11778" s="9" t="s">
        <v>0</v>
      </c>
    </row>
    <row r="11779" spans="2:18" x14ac:dyDescent="0.2">
      <c r="B11779" s="25">
        <v>11549</v>
      </c>
      <c r="C11779" s="193"/>
      <c r="D11779" s="19">
        <v>0.56522298398484083</v>
      </c>
      <c r="E11779" s="19"/>
      <c r="F11779" s="19">
        <v>9.5649842508758617E-2</v>
      </c>
      <c r="G11779" s="19"/>
      <c r="H11779" s="19">
        <v>0.84651945001682538</v>
      </c>
      <c r="I11779" s="19">
        <v>0.31648946328048821</v>
      </c>
      <c r="J11779" s="19"/>
      <c r="K11779" s="19">
        <v>0.51291982461073238</v>
      </c>
      <c r="L11779" s="19"/>
      <c r="M11779" s="19"/>
      <c r="N11779" s="19">
        <v>0.54338097455853152</v>
      </c>
      <c r="O11779" s="19"/>
      <c r="P11779" s="50">
        <v>0.2569891625772166</v>
      </c>
      <c r="R11779" s="9" t="s">
        <v>0</v>
      </c>
    </row>
    <row r="11780" spans="2:18" x14ac:dyDescent="0.2">
      <c r="B11780" s="25">
        <v>11550</v>
      </c>
      <c r="C11780" s="193">
        <v>0.53476820607831344</v>
      </c>
      <c r="D11780" s="19"/>
      <c r="E11780" s="19">
        <v>6.7172474412598951E-2</v>
      </c>
      <c r="F11780" s="19"/>
      <c r="G11780" s="19">
        <v>0.86803973601301398</v>
      </c>
      <c r="H11780" s="19"/>
      <c r="I11780" s="19">
        <v>0.94191045484326175</v>
      </c>
      <c r="J11780" s="19"/>
      <c r="K11780" s="19">
        <v>0.51811438131621468</v>
      </c>
      <c r="L11780" s="19"/>
      <c r="M11780" s="19"/>
      <c r="N11780" s="19">
        <v>0.20939361210448809</v>
      </c>
      <c r="O11780" s="19">
        <v>0.82695365219242267</v>
      </c>
      <c r="P11780" s="50"/>
      <c r="R11780" s="9" t="s">
        <v>0</v>
      </c>
    </row>
    <row r="11781" spans="2:18" x14ac:dyDescent="0.2">
      <c r="B11781" s="25">
        <v>11551</v>
      </c>
      <c r="C11781" s="193">
        <v>2.0443388770544528</v>
      </c>
      <c r="D11781" s="19"/>
      <c r="E11781" s="19">
        <v>1.5898721431325984</v>
      </c>
      <c r="F11781" s="19"/>
      <c r="G11781" s="19">
        <v>2.1531022363473222</v>
      </c>
      <c r="H11781" s="19"/>
      <c r="I11781" s="19">
        <v>1.6153407296105879</v>
      </c>
      <c r="J11781" s="19"/>
      <c r="K11781" s="19">
        <v>1.2892916638228595</v>
      </c>
      <c r="L11781" s="19"/>
      <c r="M11781" s="19">
        <v>2.1413114317776762</v>
      </c>
      <c r="N11781" s="19"/>
      <c r="O11781" s="19">
        <v>1.3263700577243596</v>
      </c>
      <c r="P11781" s="50"/>
      <c r="R11781" s="9" t="s">
        <v>0</v>
      </c>
    </row>
    <row r="11782" spans="2:18" x14ac:dyDescent="0.2">
      <c r="B11782" s="25">
        <v>11552</v>
      </c>
      <c r="C11782" s="193">
        <v>0.27235025423534664</v>
      </c>
      <c r="D11782" s="19"/>
      <c r="E11782" s="19"/>
      <c r="F11782" s="19">
        <v>0.38625452775244373</v>
      </c>
      <c r="G11782" s="19"/>
      <c r="H11782" s="19">
        <v>0.4278565221170153</v>
      </c>
      <c r="I11782" s="19"/>
      <c r="J11782" s="19">
        <v>0.24654787323750932</v>
      </c>
      <c r="K11782" s="19">
        <v>0.51729682322654025</v>
      </c>
      <c r="L11782" s="19"/>
      <c r="M11782" s="19"/>
      <c r="N11782" s="19">
        <v>0.39159191290342171</v>
      </c>
      <c r="O11782" s="19">
        <v>0.73371029498159657</v>
      </c>
      <c r="P11782" s="50"/>
      <c r="R11782" s="9" t="s">
        <v>0</v>
      </c>
    </row>
    <row r="11783" spans="2:18" x14ac:dyDescent="0.2">
      <c r="B11783" s="25">
        <v>11553</v>
      </c>
      <c r="C11783" s="193">
        <v>0.82258546667568233</v>
      </c>
      <c r="D11783" s="19"/>
      <c r="E11783" s="19">
        <v>6.6364243114961474E-2</v>
      </c>
      <c r="F11783" s="19"/>
      <c r="G11783" s="19">
        <v>0.71166654467454049</v>
      </c>
      <c r="H11783" s="19"/>
      <c r="I11783" s="19">
        <v>0.62175275875717728</v>
      </c>
      <c r="J11783" s="19"/>
      <c r="K11783" s="19"/>
      <c r="L11783" s="19">
        <v>0.90251500645487959</v>
      </c>
      <c r="M11783" s="19">
        <v>1.5832623229080835E-2</v>
      </c>
      <c r="N11783" s="19"/>
      <c r="O11783" s="19"/>
      <c r="P11783" s="50">
        <v>0.19027552256210967</v>
      </c>
      <c r="R11783" s="9" t="s">
        <v>0</v>
      </c>
    </row>
    <row r="11784" spans="2:18" x14ac:dyDescent="0.2">
      <c r="B11784" s="25">
        <v>11554</v>
      </c>
      <c r="C11784" s="193"/>
      <c r="D11784" s="19">
        <v>0.3424959744453468</v>
      </c>
      <c r="E11784" s="19">
        <v>2.1345891473679168E-2</v>
      </c>
      <c r="F11784" s="19"/>
      <c r="G11784" s="19">
        <v>0.3691437141539286</v>
      </c>
      <c r="H11784" s="19"/>
      <c r="I11784" s="19">
        <v>0.42739695496358193</v>
      </c>
      <c r="J11784" s="19"/>
      <c r="K11784" s="19">
        <v>0.16981742367162481</v>
      </c>
      <c r="L11784" s="19"/>
      <c r="M11784" s="19">
        <v>0.18123136219186634</v>
      </c>
      <c r="N11784" s="19"/>
      <c r="O11784" s="19"/>
      <c r="P11784" s="50">
        <v>0.65628326360380329</v>
      </c>
      <c r="R11784" s="9" t="s">
        <v>0</v>
      </c>
    </row>
    <row r="11785" spans="2:18" x14ac:dyDescent="0.2">
      <c r="B11785" s="25">
        <v>11555</v>
      </c>
      <c r="C11785" s="193">
        <v>1.027191962125076</v>
      </c>
      <c r="D11785" s="19"/>
      <c r="E11785" s="19">
        <v>0.63671368697539821</v>
      </c>
      <c r="F11785" s="19"/>
      <c r="G11785" s="19">
        <v>2.1796712352145651</v>
      </c>
      <c r="H11785" s="19"/>
      <c r="I11785" s="19">
        <v>1.4567017782684923</v>
      </c>
      <c r="J11785" s="19"/>
      <c r="K11785" s="19">
        <v>1.0952592662020462</v>
      </c>
      <c r="L11785" s="19"/>
      <c r="M11785" s="19">
        <v>1.0061254426114346</v>
      </c>
      <c r="N11785" s="19"/>
      <c r="O11785" s="19">
        <v>0.22153657851829309</v>
      </c>
      <c r="P11785" s="50"/>
      <c r="R11785" s="9" t="s">
        <v>0</v>
      </c>
    </row>
    <row r="11786" spans="2:18" x14ac:dyDescent="0.2">
      <c r="B11786" s="25">
        <v>11556</v>
      </c>
      <c r="C11786" s="193"/>
      <c r="D11786" s="19">
        <v>9.6028643135834146E-2</v>
      </c>
      <c r="E11786" s="19"/>
      <c r="F11786" s="19">
        <v>0.76853407156928166</v>
      </c>
      <c r="G11786" s="19"/>
      <c r="H11786" s="19">
        <v>2.2610224595021183E-2</v>
      </c>
      <c r="I11786" s="19"/>
      <c r="J11786" s="19">
        <v>0.78564589251730466</v>
      </c>
      <c r="K11786" s="19"/>
      <c r="L11786" s="19">
        <v>0.39166476227368113</v>
      </c>
      <c r="M11786" s="19"/>
      <c r="N11786" s="19">
        <v>0.53252479430064292</v>
      </c>
      <c r="O11786" s="19"/>
      <c r="P11786" s="50">
        <v>0.46540870459616662</v>
      </c>
      <c r="R11786" s="9" t="s">
        <v>0</v>
      </c>
    </row>
    <row r="11787" spans="2:18" x14ac:dyDescent="0.2">
      <c r="B11787" s="25">
        <v>11557</v>
      </c>
      <c r="C11787" s="193">
        <v>0.76067534583212459</v>
      </c>
      <c r="D11787" s="19"/>
      <c r="E11787" s="19"/>
      <c r="F11787" s="19">
        <v>4.2733427528638478E-2</v>
      </c>
      <c r="G11787" s="19"/>
      <c r="H11787" s="19">
        <v>0.10842181975338623</v>
      </c>
      <c r="I11787" s="19">
        <v>0.2174911228706646</v>
      </c>
      <c r="J11787" s="19"/>
      <c r="K11787" s="19"/>
      <c r="L11787" s="19">
        <v>3.8057215755522983E-2</v>
      </c>
      <c r="M11787" s="19">
        <v>1.0151656794083019</v>
      </c>
      <c r="N11787" s="19"/>
      <c r="O11787" s="19">
        <v>0.62016319494557126</v>
      </c>
      <c r="P11787" s="50"/>
      <c r="R11787" s="9" t="s">
        <v>0</v>
      </c>
    </row>
    <row r="11788" spans="2:18" x14ac:dyDescent="0.2">
      <c r="B11788" s="25">
        <v>11558</v>
      </c>
      <c r="C11788" s="193">
        <v>0.50311607644554046</v>
      </c>
      <c r="D11788" s="19"/>
      <c r="E11788" s="19"/>
      <c r="F11788" s="19">
        <v>0.22331772737648126</v>
      </c>
      <c r="G11788" s="19">
        <v>0.72730800625287839</v>
      </c>
      <c r="H11788" s="19"/>
      <c r="I11788" s="19"/>
      <c r="J11788" s="19">
        <v>0.82186418493430902</v>
      </c>
      <c r="K11788" s="19"/>
      <c r="L11788" s="19">
        <v>0.63652077921351546</v>
      </c>
      <c r="M11788" s="19">
        <v>0.42112957624746128</v>
      </c>
      <c r="N11788" s="19"/>
      <c r="O11788" s="19">
        <v>0.41623366625969926</v>
      </c>
      <c r="P11788" s="50"/>
      <c r="R11788" s="9" t="s">
        <v>0</v>
      </c>
    </row>
    <row r="11789" spans="2:18" x14ac:dyDescent="0.2">
      <c r="B11789" s="25">
        <v>11559</v>
      </c>
      <c r="C11789" s="193"/>
      <c r="D11789" s="19">
        <v>7.0279911945103052E-2</v>
      </c>
      <c r="E11789" s="19">
        <v>0.15474891150638309</v>
      </c>
      <c r="F11789" s="19"/>
      <c r="G11789" s="19">
        <v>0.25088253547820871</v>
      </c>
      <c r="H11789" s="19"/>
      <c r="I11789" s="19">
        <v>0.55953169666417302</v>
      </c>
      <c r="J11789" s="19"/>
      <c r="K11789" s="19"/>
      <c r="L11789" s="19">
        <v>0.24914683744290259</v>
      </c>
      <c r="M11789" s="19">
        <v>0.88902480412585561</v>
      </c>
      <c r="N11789" s="19"/>
      <c r="O11789" s="19">
        <v>0.4645895949312166</v>
      </c>
      <c r="P11789" s="50"/>
      <c r="R11789" s="9" t="s">
        <v>0</v>
      </c>
    </row>
    <row r="11790" spans="2:18" x14ac:dyDescent="0.2">
      <c r="B11790" s="25">
        <v>11560</v>
      </c>
      <c r="C11790" s="193"/>
      <c r="D11790" s="19">
        <v>1.7344375932904703</v>
      </c>
      <c r="E11790" s="19"/>
      <c r="F11790" s="19">
        <v>0.35585697856957732</v>
      </c>
      <c r="G11790" s="19"/>
      <c r="H11790" s="19">
        <v>0.85328953342772962</v>
      </c>
      <c r="I11790" s="19"/>
      <c r="J11790" s="19">
        <v>0.72229824870572334</v>
      </c>
      <c r="K11790" s="19"/>
      <c r="L11790" s="19">
        <v>0.85631598214049132</v>
      </c>
      <c r="M11790" s="19"/>
      <c r="N11790" s="19">
        <v>1.6626767176681783</v>
      </c>
      <c r="O11790" s="19"/>
      <c r="P11790" s="50">
        <v>0.35460369189725977</v>
      </c>
      <c r="R11790" s="9" t="s">
        <v>0</v>
      </c>
    </row>
    <row r="11791" spans="2:18" x14ac:dyDescent="0.2">
      <c r="B11791" s="25">
        <v>11561</v>
      </c>
      <c r="C11791" s="193"/>
      <c r="D11791" s="19">
        <v>1.4109606016309566</v>
      </c>
      <c r="E11791" s="19"/>
      <c r="F11791" s="19">
        <v>0.80306138043422048</v>
      </c>
      <c r="G11791" s="19"/>
      <c r="H11791" s="19">
        <v>0.87231934565362856</v>
      </c>
      <c r="I11791" s="19"/>
      <c r="J11791" s="19">
        <v>1.2804581680404288</v>
      </c>
      <c r="K11791" s="19"/>
      <c r="L11791" s="19">
        <v>0.64081664986801834</v>
      </c>
      <c r="M11791" s="19"/>
      <c r="N11791" s="19">
        <v>0.53689474084791622</v>
      </c>
      <c r="O11791" s="19"/>
      <c r="P11791" s="50">
        <v>0.21521389937088292</v>
      </c>
      <c r="R11791" s="9" t="s">
        <v>0</v>
      </c>
    </row>
    <row r="11792" spans="2:18" x14ac:dyDescent="0.2">
      <c r="B11792" s="25">
        <v>11562</v>
      </c>
      <c r="C11792" s="193"/>
      <c r="D11792" s="19">
        <v>0.49174214576633757</v>
      </c>
      <c r="E11792" s="19">
        <v>0.46850899689395664</v>
      </c>
      <c r="F11792" s="19"/>
      <c r="G11792" s="19"/>
      <c r="H11792" s="19">
        <v>0.80916192414856858</v>
      </c>
      <c r="I11792" s="19"/>
      <c r="J11792" s="19">
        <v>1.233295874010313E-2</v>
      </c>
      <c r="K11792" s="19"/>
      <c r="L11792" s="19">
        <v>0.89696769597458714</v>
      </c>
      <c r="M11792" s="19"/>
      <c r="N11792" s="19">
        <v>0.11375683735390529</v>
      </c>
      <c r="O11792" s="19">
        <v>0.57657518852694734</v>
      </c>
      <c r="P11792" s="50"/>
      <c r="R11792" s="9" t="s">
        <v>0</v>
      </c>
    </row>
    <row r="11793" spans="2:18" x14ac:dyDescent="0.2">
      <c r="B11793" s="25">
        <v>11563</v>
      </c>
      <c r="C11793" s="193"/>
      <c r="D11793" s="19">
        <v>0.73244895690498701</v>
      </c>
      <c r="E11793" s="19">
        <v>0.23258661959150084</v>
      </c>
      <c r="F11793" s="19"/>
      <c r="G11793" s="19">
        <v>0.94350040132031698</v>
      </c>
      <c r="H11793" s="19"/>
      <c r="I11793" s="19">
        <v>1.3453898230655712</v>
      </c>
      <c r="J11793" s="19"/>
      <c r="K11793" s="19">
        <v>0.98717326309463305</v>
      </c>
      <c r="L11793" s="19"/>
      <c r="M11793" s="19">
        <v>0.56178922760627792</v>
      </c>
      <c r="N11793" s="19"/>
      <c r="O11793" s="19">
        <v>0.21898724682545692</v>
      </c>
      <c r="P11793" s="50"/>
      <c r="R11793" s="9" t="s">
        <v>0</v>
      </c>
    </row>
    <row r="11794" spans="2:18" x14ac:dyDescent="0.2">
      <c r="B11794" s="25">
        <v>11564</v>
      </c>
      <c r="C11794" s="193"/>
      <c r="D11794" s="19">
        <v>0.71036635480354482</v>
      </c>
      <c r="E11794" s="19"/>
      <c r="F11794" s="19">
        <v>1.1226199255772102</v>
      </c>
      <c r="G11794" s="19"/>
      <c r="H11794" s="19">
        <v>0.3338037541979319</v>
      </c>
      <c r="I11794" s="19"/>
      <c r="J11794" s="19">
        <v>1.2320465669704463</v>
      </c>
      <c r="K11794" s="19"/>
      <c r="L11794" s="19">
        <v>0.99010473171757685</v>
      </c>
      <c r="M11794" s="19"/>
      <c r="N11794" s="19">
        <v>1.4905874548374074</v>
      </c>
      <c r="O11794" s="19"/>
      <c r="P11794" s="50">
        <v>0.4006489143925433</v>
      </c>
      <c r="R11794" s="9" t="s">
        <v>0</v>
      </c>
    </row>
    <row r="11795" spans="2:18" x14ac:dyDescent="0.2">
      <c r="B11795" s="25">
        <v>11565</v>
      </c>
      <c r="C11795" s="193"/>
      <c r="D11795" s="19">
        <v>0.64157035217869607</v>
      </c>
      <c r="E11795" s="19"/>
      <c r="F11795" s="19">
        <v>0.71639270309149561</v>
      </c>
      <c r="G11795" s="19"/>
      <c r="H11795" s="19">
        <v>0.58840430778055897</v>
      </c>
      <c r="I11795" s="19">
        <v>0.19270656500718308</v>
      </c>
      <c r="J11795" s="19"/>
      <c r="K11795" s="19"/>
      <c r="L11795" s="19">
        <v>0.73615838669834954</v>
      </c>
      <c r="M11795" s="19"/>
      <c r="N11795" s="19">
        <v>0.44348893690327779</v>
      </c>
      <c r="O11795" s="19"/>
      <c r="P11795" s="50">
        <v>0.70973122485611784</v>
      </c>
      <c r="R11795" s="9" t="s">
        <v>0</v>
      </c>
    </row>
    <row r="11796" spans="2:18" x14ac:dyDescent="0.2">
      <c r="B11796" s="25">
        <v>11566</v>
      </c>
      <c r="C11796" s="193">
        <v>0.27068114333651383</v>
      </c>
      <c r="D11796" s="19"/>
      <c r="E11796" s="19"/>
      <c r="F11796" s="19">
        <v>0.26988546960222759</v>
      </c>
      <c r="G11796" s="19">
        <v>0.27203631970131747</v>
      </c>
      <c r="H11796" s="19"/>
      <c r="I11796" s="19"/>
      <c r="J11796" s="19">
        <v>0.59082244599091849</v>
      </c>
      <c r="K11796" s="19"/>
      <c r="L11796" s="19">
        <v>0.76867781532057544</v>
      </c>
      <c r="M11796" s="19"/>
      <c r="N11796" s="19">
        <v>0.67606721955004545</v>
      </c>
      <c r="O11796" s="19">
        <v>0.41590591577704789</v>
      </c>
      <c r="P11796" s="50"/>
      <c r="R11796" s="9" t="s">
        <v>0</v>
      </c>
    </row>
    <row r="11797" spans="2:18" x14ac:dyDescent="0.2">
      <c r="B11797" s="25">
        <v>11567</v>
      </c>
      <c r="C11797" s="193"/>
      <c r="D11797" s="19">
        <v>0.85354395348783796</v>
      </c>
      <c r="E11797" s="19">
        <v>0.64838650389773689</v>
      </c>
      <c r="F11797" s="19"/>
      <c r="G11797" s="19">
        <v>0.40393523529080083</v>
      </c>
      <c r="H11797" s="19"/>
      <c r="I11797" s="19"/>
      <c r="J11797" s="19">
        <v>1.9585173137136567</v>
      </c>
      <c r="K11797" s="19"/>
      <c r="L11797" s="19">
        <v>0.65458846702243501</v>
      </c>
      <c r="M11797" s="19"/>
      <c r="N11797" s="19">
        <v>0.40468888999122188</v>
      </c>
      <c r="O11797" s="19">
        <v>0.15331814332261259</v>
      </c>
      <c r="P11797" s="50"/>
      <c r="R11797" s="9" t="s">
        <v>0</v>
      </c>
    </row>
    <row r="11798" spans="2:18" x14ac:dyDescent="0.2">
      <c r="B11798" s="25">
        <v>11568</v>
      </c>
      <c r="C11798" s="193"/>
      <c r="D11798" s="19">
        <v>0.95531481723399903</v>
      </c>
      <c r="E11798" s="19"/>
      <c r="F11798" s="19">
        <v>1.6696886812597682</v>
      </c>
      <c r="G11798" s="19"/>
      <c r="H11798" s="19">
        <v>2.053101988569757</v>
      </c>
      <c r="I11798" s="19"/>
      <c r="J11798" s="19">
        <v>0.87581635100076505</v>
      </c>
      <c r="K11798" s="19"/>
      <c r="L11798" s="19">
        <v>1.2376495290543641</v>
      </c>
      <c r="M11798" s="19"/>
      <c r="N11798" s="19">
        <v>1.4152336020057183</v>
      </c>
      <c r="O11798" s="19"/>
      <c r="P11798" s="50">
        <v>1.2856997169539632</v>
      </c>
      <c r="R11798" s="9" t="s">
        <v>0</v>
      </c>
    </row>
    <row r="11799" spans="2:18" x14ac:dyDescent="0.2">
      <c r="B11799" s="25">
        <v>11569</v>
      </c>
      <c r="C11799" s="193"/>
      <c r="D11799" s="19">
        <v>0.13150221757013378</v>
      </c>
      <c r="E11799" s="19"/>
      <c r="F11799" s="19">
        <v>0.20006350832280839</v>
      </c>
      <c r="G11799" s="19"/>
      <c r="H11799" s="19">
        <v>9.3374819129138961E-2</v>
      </c>
      <c r="I11799" s="19">
        <v>0.6169997199683287</v>
      </c>
      <c r="J11799" s="19"/>
      <c r="K11799" s="19">
        <v>0.4950345657274014</v>
      </c>
      <c r="L11799" s="19"/>
      <c r="M11799" s="19">
        <v>0.27786551902933582</v>
      </c>
      <c r="N11799" s="19"/>
      <c r="O11799" s="19"/>
      <c r="P11799" s="50">
        <v>0.60302517020553903</v>
      </c>
      <c r="R11799" s="9" t="s">
        <v>0</v>
      </c>
    </row>
    <row r="11800" spans="2:18" x14ac:dyDescent="0.2">
      <c r="B11800" s="25">
        <v>11570</v>
      </c>
      <c r="C11800" s="193"/>
      <c r="D11800" s="19">
        <v>0.9643799513734429</v>
      </c>
      <c r="E11800" s="19"/>
      <c r="F11800" s="19">
        <v>0.66648036649420206</v>
      </c>
      <c r="G11800" s="19"/>
      <c r="H11800" s="19">
        <v>1.3543751793415972</v>
      </c>
      <c r="I11800" s="19"/>
      <c r="J11800" s="19">
        <v>1.4140802044547194</v>
      </c>
      <c r="K11800" s="19"/>
      <c r="L11800" s="19">
        <v>2.2087608347930576</v>
      </c>
      <c r="M11800" s="19"/>
      <c r="N11800" s="19">
        <v>0.63269344072579126</v>
      </c>
      <c r="O11800" s="19"/>
      <c r="P11800" s="50">
        <v>2.3036005688330987</v>
      </c>
      <c r="R11800" s="9" t="s">
        <v>0</v>
      </c>
    </row>
    <row r="11801" spans="2:18" x14ac:dyDescent="0.2">
      <c r="B11801" s="25">
        <v>11571</v>
      </c>
      <c r="C11801" s="193">
        <v>1.1157772764116558</v>
      </c>
      <c r="D11801" s="19"/>
      <c r="E11801" s="19">
        <v>2.3560528237683993</v>
      </c>
      <c r="F11801" s="19"/>
      <c r="G11801" s="19">
        <v>1.3751758990589003</v>
      </c>
      <c r="H11801" s="19"/>
      <c r="I11801" s="19">
        <v>1.6599483207492007</v>
      </c>
      <c r="J11801" s="19"/>
      <c r="K11801" s="19">
        <v>2.0195239350019838</v>
      </c>
      <c r="L11801" s="19"/>
      <c r="M11801" s="19">
        <v>0.52979735775158365</v>
      </c>
      <c r="N11801" s="19"/>
      <c r="O11801" s="19">
        <v>1.7211549274922189</v>
      </c>
      <c r="P11801" s="50"/>
      <c r="R11801" s="9" t="s">
        <v>0</v>
      </c>
    </row>
    <row r="11802" spans="2:18" x14ac:dyDescent="0.2">
      <c r="B11802" s="25">
        <v>11572</v>
      </c>
      <c r="C11802" s="193"/>
      <c r="D11802" s="19">
        <v>2.3311948742291984</v>
      </c>
      <c r="E11802" s="19"/>
      <c r="F11802" s="19">
        <v>1.7041049977776985</v>
      </c>
      <c r="G11802" s="19"/>
      <c r="H11802" s="19">
        <v>2.0119700595289176</v>
      </c>
      <c r="I11802" s="19"/>
      <c r="J11802" s="19">
        <v>1.8832653562198678</v>
      </c>
      <c r="K11802" s="19"/>
      <c r="L11802" s="19">
        <v>1.8808482167098339</v>
      </c>
      <c r="M11802" s="19"/>
      <c r="N11802" s="19">
        <v>1.7835310960338453</v>
      </c>
      <c r="O11802" s="19"/>
      <c r="P11802" s="50">
        <v>0.94965239333004636</v>
      </c>
      <c r="R11802" s="9" t="s">
        <v>0</v>
      </c>
    </row>
    <row r="11803" spans="2:18" x14ac:dyDescent="0.2">
      <c r="B11803" s="25">
        <v>11573</v>
      </c>
      <c r="C11803" s="193">
        <v>2.0683038593812557</v>
      </c>
      <c r="D11803" s="19"/>
      <c r="E11803" s="19">
        <v>0.74345683850137201</v>
      </c>
      <c r="F11803" s="19"/>
      <c r="G11803" s="19">
        <v>0.50562334522609453</v>
      </c>
      <c r="H11803" s="19"/>
      <c r="I11803" s="19">
        <v>1.5709007090914844</v>
      </c>
      <c r="J11803" s="19"/>
      <c r="K11803" s="19">
        <v>0.96911583506902543</v>
      </c>
      <c r="L11803" s="19"/>
      <c r="M11803" s="19">
        <v>0.26070737052323301</v>
      </c>
      <c r="N11803" s="19"/>
      <c r="O11803" s="19">
        <v>5.3602730130118799E-2</v>
      </c>
      <c r="P11803" s="50"/>
      <c r="R11803" s="9" t="s">
        <v>0</v>
      </c>
    </row>
    <row r="11804" spans="2:18" x14ac:dyDescent="0.2">
      <c r="B11804" s="25">
        <v>11574</v>
      </c>
      <c r="C11804" s="193"/>
      <c r="D11804" s="19">
        <v>0.90761955695488228</v>
      </c>
      <c r="E11804" s="19"/>
      <c r="F11804" s="19">
        <v>1.2892167144531537</v>
      </c>
      <c r="G11804" s="19"/>
      <c r="H11804" s="19">
        <v>0.66075177688941988</v>
      </c>
      <c r="I11804" s="19"/>
      <c r="J11804" s="19">
        <v>0.19190851664522607</v>
      </c>
      <c r="K11804" s="19"/>
      <c r="L11804" s="19">
        <v>1.185008709310583</v>
      </c>
      <c r="M11804" s="19"/>
      <c r="N11804" s="19">
        <v>1.2105763653766799</v>
      </c>
      <c r="O11804" s="19"/>
      <c r="P11804" s="50">
        <v>1.7657447515981879</v>
      </c>
      <c r="R11804" s="9" t="s">
        <v>0</v>
      </c>
    </row>
    <row r="11805" spans="2:18" x14ac:dyDescent="0.2">
      <c r="B11805" s="25">
        <v>11575</v>
      </c>
      <c r="C11805" s="193">
        <v>1.1486625211778987</v>
      </c>
      <c r="D11805" s="19"/>
      <c r="E11805" s="19">
        <v>0.6801715010300885</v>
      </c>
      <c r="F11805" s="19"/>
      <c r="G11805" s="19">
        <v>1.0200719580647302</v>
      </c>
      <c r="H11805" s="19"/>
      <c r="I11805" s="19">
        <v>1.5927244842305965</v>
      </c>
      <c r="J11805" s="19"/>
      <c r="K11805" s="19">
        <v>1.2418434562998177</v>
      </c>
      <c r="L11805" s="19"/>
      <c r="M11805" s="19">
        <v>1.5203911629180493</v>
      </c>
      <c r="N11805" s="19"/>
      <c r="O11805" s="19">
        <v>2.3247901588243987</v>
      </c>
      <c r="P11805" s="50"/>
      <c r="R11805" s="9" t="s">
        <v>0</v>
      </c>
    </row>
    <row r="11806" spans="2:18" x14ac:dyDescent="0.2">
      <c r="B11806" s="25">
        <v>11576</v>
      </c>
      <c r="C11806" s="193"/>
      <c r="D11806" s="19">
        <v>0.49884752421178002</v>
      </c>
      <c r="E11806" s="19">
        <v>0.70378586600946225</v>
      </c>
      <c r="F11806" s="19"/>
      <c r="G11806" s="19"/>
      <c r="H11806" s="19">
        <v>0.565548034129988</v>
      </c>
      <c r="I11806" s="19"/>
      <c r="J11806" s="19">
        <v>0.49521815071771735</v>
      </c>
      <c r="K11806" s="19"/>
      <c r="L11806" s="19">
        <v>0.13633323222426949</v>
      </c>
      <c r="M11806" s="19"/>
      <c r="N11806" s="19">
        <v>8.2859372356875835E-2</v>
      </c>
      <c r="O11806" s="19"/>
      <c r="P11806" s="50">
        <v>0.19418974583014836</v>
      </c>
      <c r="R11806" s="9" t="s">
        <v>0</v>
      </c>
    </row>
    <row r="11807" spans="2:18" x14ac:dyDescent="0.2">
      <c r="B11807" s="25">
        <v>11577</v>
      </c>
      <c r="C11807" s="193">
        <v>0.22883501415284704</v>
      </c>
      <c r="D11807" s="19"/>
      <c r="E11807" s="19"/>
      <c r="F11807" s="19">
        <v>0.10404712510841607</v>
      </c>
      <c r="G11807" s="19"/>
      <c r="H11807" s="19">
        <v>0.53702721414783861</v>
      </c>
      <c r="I11807" s="19"/>
      <c r="J11807" s="19">
        <v>0.19928138345073157</v>
      </c>
      <c r="K11807" s="19"/>
      <c r="L11807" s="19">
        <v>3.7095190156691146E-2</v>
      </c>
      <c r="M11807" s="19"/>
      <c r="N11807" s="19">
        <v>0.94774342479228513</v>
      </c>
      <c r="O11807" s="19">
        <v>0.28952535801331897</v>
      </c>
      <c r="P11807" s="50"/>
      <c r="R11807" s="9" t="s">
        <v>0</v>
      </c>
    </row>
    <row r="11808" spans="2:18" x14ac:dyDescent="0.2">
      <c r="B11808" s="25">
        <v>11578</v>
      </c>
      <c r="C11808" s="193"/>
      <c r="D11808" s="19">
        <v>0.24552236353468748</v>
      </c>
      <c r="E11808" s="19">
        <v>0.89877380053437994</v>
      </c>
      <c r="F11808" s="19"/>
      <c r="G11808" s="19"/>
      <c r="H11808" s="19">
        <v>5.8586402838593545E-2</v>
      </c>
      <c r="I11808" s="19"/>
      <c r="J11808" s="19">
        <v>2.9747298488132463E-2</v>
      </c>
      <c r="K11808" s="19">
        <v>0.26262497823502168</v>
      </c>
      <c r="L11808" s="19"/>
      <c r="M11808" s="19">
        <v>0.20154591198245922</v>
      </c>
      <c r="N11808" s="19"/>
      <c r="O11808" s="19">
        <v>0.44501146036661526</v>
      </c>
      <c r="P11808" s="50"/>
      <c r="R11808" s="9" t="s">
        <v>0</v>
      </c>
    </row>
    <row r="11809" spans="2:18" x14ac:dyDescent="0.2">
      <c r="B11809" s="25">
        <v>11579</v>
      </c>
      <c r="C11809" s="193">
        <v>8.3895653162489883E-2</v>
      </c>
      <c r="D11809" s="19"/>
      <c r="E11809" s="19">
        <v>0.53535103280437202</v>
      </c>
      <c r="F11809" s="19"/>
      <c r="G11809" s="19">
        <v>0.58641543311417621</v>
      </c>
      <c r="H11809" s="19"/>
      <c r="I11809" s="19">
        <v>0.67392334685483579</v>
      </c>
      <c r="J11809" s="19"/>
      <c r="K11809" s="19"/>
      <c r="L11809" s="19">
        <v>8.1041267571016165E-2</v>
      </c>
      <c r="M11809" s="19">
        <v>7.652184393809007E-2</v>
      </c>
      <c r="N11809" s="19"/>
      <c r="O11809" s="19">
        <v>0.29073903036045196</v>
      </c>
      <c r="P11809" s="50"/>
      <c r="R11809" s="9" t="s">
        <v>0</v>
      </c>
    </row>
    <row r="11810" spans="2:18" x14ac:dyDescent="0.2">
      <c r="B11810" s="25">
        <v>11580</v>
      </c>
      <c r="C11810" s="193"/>
      <c r="D11810" s="19">
        <v>0.71326068175647928</v>
      </c>
      <c r="E11810" s="19"/>
      <c r="F11810" s="19">
        <v>0.10710720783920061</v>
      </c>
      <c r="G11810" s="19">
        <v>7.9626216958274022E-3</v>
      </c>
      <c r="H11810" s="19"/>
      <c r="I11810" s="19"/>
      <c r="J11810" s="19">
        <v>9.5160087129360971E-2</v>
      </c>
      <c r="K11810" s="19"/>
      <c r="L11810" s="19">
        <v>0.86862452624890252</v>
      </c>
      <c r="M11810" s="19"/>
      <c r="N11810" s="19">
        <v>1.0925553489100139</v>
      </c>
      <c r="O11810" s="19"/>
      <c r="P11810" s="50">
        <v>0.88624343691727536</v>
      </c>
      <c r="R11810" s="9" t="s">
        <v>0</v>
      </c>
    </row>
    <row r="11811" spans="2:18" x14ac:dyDescent="0.2">
      <c r="B11811" s="25">
        <v>11581</v>
      </c>
      <c r="C11811" s="193"/>
      <c r="D11811" s="19">
        <v>1.2233283006647484</v>
      </c>
      <c r="E11811" s="19"/>
      <c r="F11811" s="19">
        <v>1.2947440681604718</v>
      </c>
      <c r="G11811" s="19"/>
      <c r="H11811" s="19">
        <v>0.68485609394823477</v>
      </c>
      <c r="I11811" s="19"/>
      <c r="J11811" s="19">
        <v>2.3284892285989272E-2</v>
      </c>
      <c r="K11811" s="19"/>
      <c r="L11811" s="19">
        <v>0.18017078172531437</v>
      </c>
      <c r="M11811" s="19"/>
      <c r="N11811" s="19">
        <v>0.51291718858001434</v>
      </c>
      <c r="O11811" s="19"/>
      <c r="P11811" s="50">
        <v>0.23045658011549539</v>
      </c>
      <c r="R11811" s="9" t="s">
        <v>0</v>
      </c>
    </row>
    <row r="11812" spans="2:18" x14ac:dyDescent="0.2">
      <c r="B11812" s="25">
        <v>11582</v>
      </c>
      <c r="C11812" s="193">
        <v>0.31809639393125066</v>
      </c>
      <c r="D11812" s="19"/>
      <c r="E11812" s="19">
        <v>0.25147033307440325</v>
      </c>
      <c r="F11812" s="19"/>
      <c r="G11812" s="19">
        <v>0.71775432518869431</v>
      </c>
      <c r="H11812" s="19"/>
      <c r="I11812" s="19">
        <v>0.21382228459796587</v>
      </c>
      <c r="J11812" s="19"/>
      <c r="K11812" s="19"/>
      <c r="L11812" s="19">
        <v>0.31123286263162003</v>
      </c>
      <c r="M11812" s="19">
        <v>0.22267779780556246</v>
      </c>
      <c r="N11812" s="19"/>
      <c r="O11812" s="19">
        <v>0.40109007138496455</v>
      </c>
      <c r="P11812" s="50"/>
      <c r="R11812" s="9" t="s">
        <v>0</v>
      </c>
    </row>
    <row r="11813" spans="2:18" x14ac:dyDescent="0.2">
      <c r="B11813" s="25">
        <v>11583</v>
      </c>
      <c r="C11813" s="193">
        <v>0.36634924361995086</v>
      </c>
      <c r="D11813" s="19"/>
      <c r="E11813" s="19">
        <v>0.18855944619590076</v>
      </c>
      <c r="F11813" s="19"/>
      <c r="G11813" s="19">
        <v>1.2236035003601431</v>
      </c>
      <c r="H11813" s="19"/>
      <c r="I11813" s="19">
        <v>0.44945297566397779</v>
      </c>
      <c r="J11813" s="19"/>
      <c r="K11813" s="19">
        <v>0.47059021150510211</v>
      </c>
      <c r="L11813" s="19"/>
      <c r="M11813" s="19"/>
      <c r="N11813" s="19">
        <v>0.80943060885942153</v>
      </c>
      <c r="O11813" s="19"/>
      <c r="P11813" s="50">
        <v>0.24223737447033744</v>
      </c>
      <c r="R11813" s="9" t="s">
        <v>0</v>
      </c>
    </row>
    <row r="11814" spans="2:18" x14ac:dyDescent="0.2">
      <c r="B11814" s="25">
        <v>11584</v>
      </c>
      <c r="C11814" s="193"/>
      <c r="D11814" s="19">
        <v>0.38561798339953041</v>
      </c>
      <c r="E11814" s="19"/>
      <c r="F11814" s="19">
        <v>0.24076838693142136</v>
      </c>
      <c r="G11814" s="19"/>
      <c r="H11814" s="19">
        <v>0.74823351778939529</v>
      </c>
      <c r="I11814" s="19"/>
      <c r="J11814" s="19">
        <v>1.3003846033909356</v>
      </c>
      <c r="K11814" s="19"/>
      <c r="L11814" s="19">
        <v>0.57391882002119821</v>
      </c>
      <c r="M11814" s="19"/>
      <c r="N11814" s="19">
        <v>1.0680812510579882</v>
      </c>
      <c r="O11814" s="19"/>
      <c r="P11814" s="50">
        <v>0.42729810541779228</v>
      </c>
      <c r="R11814" s="9" t="s">
        <v>0</v>
      </c>
    </row>
    <row r="11815" spans="2:18" x14ac:dyDescent="0.2">
      <c r="B11815" s="25">
        <v>11585</v>
      </c>
      <c r="C11815" s="193">
        <v>0.33231499356363237</v>
      </c>
      <c r="D11815" s="19"/>
      <c r="E11815" s="19">
        <v>0.3425240463147009</v>
      </c>
      <c r="F11815" s="19"/>
      <c r="G11815" s="19">
        <v>0.10542153023764138</v>
      </c>
      <c r="H11815" s="19"/>
      <c r="I11815" s="19">
        <v>1.0712238757122379</v>
      </c>
      <c r="J11815" s="19"/>
      <c r="K11815" s="19"/>
      <c r="L11815" s="19">
        <v>4.2532286968266775E-2</v>
      </c>
      <c r="M11815" s="19">
        <v>0.25240927018475307</v>
      </c>
      <c r="N11815" s="19"/>
      <c r="O11815" s="19">
        <v>0.24551184363341716</v>
      </c>
      <c r="P11815" s="50"/>
      <c r="R11815" s="9" t="s">
        <v>0</v>
      </c>
    </row>
    <row r="11816" spans="2:18" x14ac:dyDescent="0.2">
      <c r="B11816" s="25">
        <v>11586</v>
      </c>
      <c r="C11816" s="193"/>
      <c r="D11816" s="19">
        <v>2.1145501058485809</v>
      </c>
      <c r="E11816" s="19"/>
      <c r="F11816" s="19">
        <v>1.4600974953922343</v>
      </c>
      <c r="G11816" s="19"/>
      <c r="H11816" s="19">
        <v>1.3587814897677699</v>
      </c>
      <c r="I11816" s="19"/>
      <c r="J11816" s="19">
        <v>1.4334067494626004</v>
      </c>
      <c r="K11816" s="19"/>
      <c r="L11816" s="19">
        <v>0.89492685606028199</v>
      </c>
      <c r="M11816" s="19"/>
      <c r="N11816" s="19">
        <v>0.72683692552430601</v>
      </c>
      <c r="O11816" s="19"/>
      <c r="P11816" s="50">
        <v>1.0770291873711357</v>
      </c>
      <c r="R11816" s="9" t="s">
        <v>0</v>
      </c>
    </row>
    <row r="11817" spans="2:18" x14ac:dyDescent="0.2">
      <c r="B11817" s="25">
        <v>11587</v>
      </c>
      <c r="C11817" s="193">
        <v>1.4047841060176545</v>
      </c>
      <c r="D11817" s="19"/>
      <c r="E11817" s="19">
        <v>0.72854212911486493</v>
      </c>
      <c r="F11817" s="19"/>
      <c r="G11817" s="19">
        <v>0.89461693299850209</v>
      </c>
      <c r="H11817" s="19"/>
      <c r="I11817" s="19">
        <v>0.65330057490230964</v>
      </c>
      <c r="J11817" s="19"/>
      <c r="K11817" s="19">
        <v>3.7113035477350363E-2</v>
      </c>
      <c r="L11817" s="19"/>
      <c r="M11817" s="19">
        <v>0.76699892302857164</v>
      </c>
      <c r="N11817" s="19"/>
      <c r="O11817" s="19">
        <v>1.2682293075305773</v>
      </c>
      <c r="P11817" s="50"/>
      <c r="R11817" s="9" t="s">
        <v>0</v>
      </c>
    </row>
    <row r="11818" spans="2:18" x14ac:dyDescent="0.2">
      <c r="B11818" s="25">
        <v>11588</v>
      </c>
      <c r="C11818" s="193">
        <v>0.99083322742810709</v>
      </c>
      <c r="D11818" s="19"/>
      <c r="E11818" s="19">
        <v>0.4984584895826682</v>
      </c>
      <c r="F11818" s="19"/>
      <c r="G11818" s="19">
        <v>1.2982079963400113</v>
      </c>
      <c r="H11818" s="19"/>
      <c r="I11818" s="19">
        <v>1.395714594087615</v>
      </c>
      <c r="J11818" s="19"/>
      <c r="K11818" s="19">
        <v>0.8206921848204195</v>
      </c>
      <c r="L11818" s="19"/>
      <c r="M11818" s="19">
        <v>1.6317021747315807</v>
      </c>
      <c r="N11818" s="19"/>
      <c r="O11818" s="19">
        <v>0.33795904323377768</v>
      </c>
      <c r="P11818" s="50"/>
      <c r="R11818" s="9" t="s">
        <v>0</v>
      </c>
    </row>
    <row r="11819" spans="2:18" x14ac:dyDescent="0.2">
      <c r="B11819" s="25">
        <v>11589</v>
      </c>
      <c r="C11819" s="193"/>
      <c r="D11819" s="19">
        <v>8.9665586778901712E-2</v>
      </c>
      <c r="E11819" s="19">
        <v>0.31202110804493915</v>
      </c>
      <c r="F11819" s="19"/>
      <c r="G11819" s="19">
        <v>0.1456773830248341</v>
      </c>
      <c r="H11819" s="19"/>
      <c r="I11819" s="19">
        <v>0.38094797912897155</v>
      </c>
      <c r="J11819" s="19"/>
      <c r="K11819" s="19">
        <v>0.27753219405914953</v>
      </c>
      <c r="L11819" s="19"/>
      <c r="M11819" s="19">
        <v>0.39707991264162118</v>
      </c>
      <c r="N11819" s="19"/>
      <c r="O11819" s="19">
        <v>0.59664652532185147</v>
      </c>
      <c r="P11819" s="50"/>
      <c r="R11819" s="9" t="s">
        <v>0</v>
      </c>
    </row>
    <row r="11820" spans="2:18" x14ac:dyDescent="0.2">
      <c r="B11820" s="25">
        <v>11590</v>
      </c>
      <c r="C11820" s="193">
        <v>1.008614934757734</v>
      </c>
      <c r="D11820" s="19"/>
      <c r="E11820" s="19"/>
      <c r="F11820" s="19">
        <v>0.29313822781357773</v>
      </c>
      <c r="G11820" s="19">
        <v>0.81293709882560583</v>
      </c>
      <c r="H11820" s="19"/>
      <c r="I11820" s="19">
        <v>0.14395550993558484</v>
      </c>
      <c r="J11820" s="19"/>
      <c r="K11820" s="19"/>
      <c r="L11820" s="19">
        <v>0.15344834649903116</v>
      </c>
      <c r="M11820" s="19"/>
      <c r="N11820" s="19">
        <v>0.50088918675102823</v>
      </c>
      <c r="O11820" s="19">
        <v>0.63052531884036156</v>
      </c>
      <c r="P11820" s="50"/>
      <c r="R11820" s="9" t="s">
        <v>0</v>
      </c>
    </row>
    <row r="11821" spans="2:18" x14ac:dyDescent="0.2">
      <c r="B11821" s="25">
        <v>11591</v>
      </c>
      <c r="C11821" s="193">
        <v>1.6482860481747657</v>
      </c>
      <c r="D11821" s="19"/>
      <c r="E11821" s="19">
        <v>0.57356228124079556</v>
      </c>
      <c r="F11821" s="19"/>
      <c r="G11821" s="19">
        <v>1.3495791717909666</v>
      </c>
      <c r="H11821" s="19"/>
      <c r="I11821" s="19">
        <v>1.5187525357771265</v>
      </c>
      <c r="J11821" s="19"/>
      <c r="K11821" s="19">
        <v>0.86847373405560924</v>
      </c>
      <c r="L11821" s="19"/>
      <c r="M11821" s="19">
        <v>2.2568918274480012</v>
      </c>
      <c r="N11821" s="19"/>
      <c r="O11821" s="19">
        <v>0.84133626061799716</v>
      </c>
      <c r="P11821" s="50"/>
      <c r="R11821" s="9" t="s">
        <v>0</v>
      </c>
    </row>
    <row r="11822" spans="2:18" x14ac:dyDescent="0.2">
      <c r="B11822" s="25">
        <v>11592</v>
      </c>
      <c r="C11822" s="193"/>
      <c r="D11822" s="19">
        <v>0.47737203951474466</v>
      </c>
      <c r="E11822" s="19"/>
      <c r="F11822" s="19">
        <v>0.42899547698301732</v>
      </c>
      <c r="G11822" s="19"/>
      <c r="H11822" s="19">
        <v>0.83833827022172103</v>
      </c>
      <c r="I11822" s="19">
        <v>0.17346498640790384</v>
      </c>
      <c r="J11822" s="19"/>
      <c r="K11822" s="19">
        <v>0.95379795517833255</v>
      </c>
      <c r="L11822" s="19"/>
      <c r="M11822" s="19"/>
      <c r="N11822" s="19">
        <v>0.24034143387790474</v>
      </c>
      <c r="O11822" s="19">
        <v>6.663053187039647E-2</v>
      </c>
      <c r="P11822" s="50"/>
      <c r="R11822" s="9" t="s">
        <v>0</v>
      </c>
    </row>
    <row r="11823" spans="2:18" x14ac:dyDescent="0.2">
      <c r="B11823" s="25">
        <v>11593</v>
      </c>
      <c r="C11823" s="193"/>
      <c r="D11823" s="19">
        <v>0.20918618176481982</v>
      </c>
      <c r="E11823" s="19"/>
      <c r="F11823" s="19">
        <v>0.38877640717766054</v>
      </c>
      <c r="G11823" s="19"/>
      <c r="H11823" s="19">
        <v>1.7226309657475967</v>
      </c>
      <c r="I11823" s="19"/>
      <c r="J11823" s="19">
        <v>0.58598922612534032</v>
      </c>
      <c r="K11823" s="19"/>
      <c r="L11823" s="19">
        <v>0.76139753926873965</v>
      </c>
      <c r="M11823" s="19"/>
      <c r="N11823" s="19">
        <v>0.98990049180920114</v>
      </c>
      <c r="O11823" s="19"/>
      <c r="P11823" s="50">
        <v>1.2529565549317165</v>
      </c>
      <c r="R11823" s="9" t="s">
        <v>0</v>
      </c>
    </row>
    <row r="11824" spans="2:18" x14ac:dyDescent="0.2">
      <c r="B11824" s="25">
        <v>11594</v>
      </c>
      <c r="C11824" s="193"/>
      <c r="D11824" s="19">
        <v>2.4964713520511057</v>
      </c>
      <c r="E11824" s="19"/>
      <c r="F11824" s="19">
        <v>1.5506950756927249</v>
      </c>
      <c r="G11824" s="19"/>
      <c r="H11824" s="19">
        <v>2.1616658902516943</v>
      </c>
      <c r="I11824" s="19"/>
      <c r="J11824" s="19">
        <v>1.6652780059868852</v>
      </c>
      <c r="K11824" s="19"/>
      <c r="L11824" s="19">
        <v>2.4733577937805276</v>
      </c>
      <c r="M11824" s="19"/>
      <c r="N11824" s="19">
        <v>1.9341949524920476</v>
      </c>
      <c r="O11824" s="19"/>
      <c r="P11824" s="50">
        <v>2.4137603117104747</v>
      </c>
      <c r="R11824" s="9" t="s">
        <v>0</v>
      </c>
    </row>
    <row r="11825" spans="2:18" x14ac:dyDescent="0.2">
      <c r="B11825" s="25">
        <v>11595</v>
      </c>
      <c r="C11825" s="193"/>
      <c r="D11825" s="19">
        <v>0.5059877513221247</v>
      </c>
      <c r="E11825" s="19">
        <v>1.3822983444500432E-2</v>
      </c>
      <c r="F11825" s="19"/>
      <c r="G11825" s="19"/>
      <c r="H11825" s="19">
        <v>0.18411217664108107</v>
      </c>
      <c r="I11825" s="19">
        <v>0.48894872978434273</v>
      </c>
      <c r="J11825" s="19"/>
      <c r="K11825" s="19"/>
      <c r="L11825" s="19">
        <v>0.11984822855060807</v>
      </c>
      <c r="M11825" s="19">
        <v>0.65213640050360144</v>
      </c>
      <c r="N11825" s="19"/>
      <c r="O11825" s="19">
        <v>0.25885968990982977</v>
      </c>
      <c r="P11825" s="50"/>
      <c r="R11825" s="9" t="s">
        <v>0</v>
      </c>
    </row>
    <row r="11826" spans="2:18" x14ac:dyDescent="0.2">
      <c r="B11826" s="25">
        <v>11596</v>
      </c>
      <c r="C11826" s="193"/>
      <c r="D11826" s="19">
        <v>1.3148253336690237</v>
      </c>
      <c r="E11826" s="19"/>
      <c r="F11826" s="19">
        <v>0.91000445084759962</v>
      </c>
      <c r="G11826" s="19"/>
      <c r="H11826" s="19">
        <v>0.94160404749483506</v>
      </c>
      <c r="I11826" s="19"/>
      <c r="J11826" s="19">
        <v>1.3246403107280005</v>
      </c>
      <c r="K11826" s="19"/>
      <c r="L11826" s="19">
        <v>1.8836493437909227</v>
      </c>
      <c r="M11826" s="19"/>
      <c r="N11826" s="19">
        <v>0.34779721046241979</v>
      </c>
      <c r="O11826" s="19"/>
      <c r="P11826" s="50">
        <v>1.3869364234578294</v>
      </c>
      <c r="R11826" s="9" t="s">
        <v>0</v>
      </c>
    </row>
    <row r="11827" spans="2:18" x14ac:dyDescent="0.2">
      <c r="B11827" s="25">
        <v>11597</v>
      </c>
      <c r="C11827" s="193">
        <v>0.18027258153142472</v>
      </c>
      <c r="D11827" s="19"/>
      <c r="E11827" s="19">
        <v>0.31062181333171879</v>
      </c>
      <c r="F11827" s="19"/>
      <c r="G11827" s="19"/>
      <c r="H11827" s="19">
        <v>1.2187629690038382</v>
      </c>
      <c r="I11827" s="19"/>
      <c r="J11827" s="19">
        <v>0.20443860257492727</v>
      </c>
      <c r="K11827" s="19"/>
      <c r="L11827" s="19">
        <v>0.98409281196017273</v>
      </c>
      <c r="M11827" s="19"/>
      <c r="N11827" s="19">
        <v>0.21747204092682124</v>
      </c>
      <c r="O11827" s="19"/>
      <c r="P11827" s="50">
        <v>0.68407214492235646</v>
      </c>
      <c r="R11827" s="9" t="s">
        <v>0</v>
      </c>
    </row>
    <row r="11828" spans="2:18" x14ac:dyDescent="0.2">
      <c r="B11828" s="25">
        <v>11598</v>
      </c>
      <c r="C11828" s="193"/>
      <c r="D11828" s="19">
        <v>4.055644949625295E-2</v>
      </c>
      <c r="E11828" s="19">
        <v>0.57143067650658841</v>
      </c>
      <c r="F11828" s="19"/>
      <c r="G11828" s="19">
        <v>0.1891557802170013</v>
      </c>
      <c r="H11828" s="19"/>
      <c r="I11828" s="19"/>
      <c r="J11828" s="19">
        <v>0.13543383219105648</v>
      </c>
      <c r="K11828" s="19">
        <v>0.40388479691021056</v>
      </c>
      <c r="L11828" s="19"/>
      <c r="M11828" s="19"/>
      <c r="N11828" s="19">
        <v>0.84255240057323944</v>
      </c>
      <c r="O11828" s="19">
        <v>0.41882119455076555</v>
      </c>
      <c r="P11828" s="50"/>
      <c r="R11828" s="9" t="s">
        <v>0</v>
      </c>
    </row>
    <row r="11829" spans="2:18" x14ac:dyDescent="0.2">
      <c r="B11829" s="25">
        <v>11599</v>
      </c>
      <c r="C11829" s="193"/>
      <c r="D11829" s="19">
        <v>1.1014539255272418</v>
      </c>
      <c r="E11829" s="19"/>
      <c r="F11829" s="19">
        <v>1.1749863066494679</v>
      </c>
      <c r="G11829" s="19"/>
      <c r="H11829" s="19">
        <v>0.38532206672101649</v>
      </c>
      <c r="I11829" s="19"/>
      <c r="J11829" s="19">
        <v>0.79145294364165486</v>
      </c>
      <c r="K11829" s="19">
        <v>0.20302906949509483</v>
      </c>
      <c r="L11829" s="19"/>
      <c r="M11829" s="19"/>
      <c r="N11829" s="19">
        <v>0.54557702273217912</v>
      </c>
      <c r="O11829" s="19"/>
      <c r="P11829" s="50">
        <v>1.0490523577060487</v>
      </c>
      <c r="R11829" s="9" t="s">
        <v>0</v>
      </c>
    </row>
    <row r="11830" spans="2:18" x14ac:dyDescent="0.2">
      <c r="B11830" s="25">
        <v>11600</v>
      </c>
      <c r="C11830" s="193">
        <v>8.3779664418901167E-2</v>
      </c>
      <c r="D11830" s="19"/>
      <c r="E11830" s="19">
        <v>1.2776985260298872</v>
      </c>
      <c r="F11830" s="19"/>
      <c r="G11830" s="19">
        <v>0.70639843389882317</v>
      </c>
      <c r="H11830" s="19"/>
      <c r="I11830" s="19">
        <v>1.5278365045435383</v>
      </c>
      <c r="J11830" s="19"/>
      <c r="K11830" s="19">
        <v>1.2237054755327377</v>
      </c>
      <c r="L11830" s="19"/>
      <c r="M11830" s="19">
        <v>1.2781652611799499</v>
      </c>
      <c r="N11830" s="19"/>
      <c r="O11830" s="19">
        <v>1.2551416065853651</v>
      </c>
      <c r="P11830" s="50"/>
      <c r="R11830" s="9" t="s">
        <v>0</v>
      </c>
    </row>
    <row r="11831" spans="2:18" x14ac:dyDescent="0.2">
      <c r="B11831" s="25">
        <v>11601</v>
      </c>
      <c r="C11831" s="193"/>
      <c r="D11831" s="19">
        <v>3.0620113282517662E-4</v>
      </c>
      <c r="E11831" s="19"/>
      <c r="F11831" s="19">
        <v>0.58571169275714308</v>
      </c>
      <c r="G11831" s="19"/>
      <c r="H11831" s="19">
        <v>0.69563772797721224</v>
      </c>
      <c r="I11831" s="19"/>
      <c r="J11831" s="19">
        <v>0.72120936006721559</v>
      </c>
      <c r="K11831" s="19"/>
      <c r="L11831" s="19">
        <v>0.62890376042461793</v>
      </c>
      <c r="M11831" s="19">
        <v>4.932967925100732E-3</v>
      </c>
      <c r="N11831" s="19"/>
      <c r="O11831" s="19"/>
      <c r="P11831" s="50">
        <v>1.4142336738160919</v>
      </c>
      <c r="R11831" s="9" t="s">
        <v>0</v>
      </c>
    </row>
    <row r="11832" spans="2:18" x14ac:dyDescent="0.2">
      <c r="B11832" s="25">
        <v>11602</v>
      </c>
      <c r="C11832" s="193">
        <v>0.81763863083640853</v>
      </c>
      <c r="D11832" s="19"/>
      <c r="E11832" s="19">
        <v>0.77759202622804502</v>
      </c>
      <c r="F11832" s="19"/>
      <c r="G11832" s="19">
        <v>1.5881777568279576</v>
      </c>
      <c r="H11832" s="19"/>
      <c r="I11832" s="19"/>
      <c r="J11832" s="19">
        <v>9.5072509051000523E-3</v>
      </c>
      <c r="K11832" s="19">
        <v>0.6918676622315646</v>
      </c>
      <c r="L11832" s="19"/>
      <c r="M11832" s="19">
        <v>0.70496572528534918</v>
      </c>
      <c r="N11832" s="19"/>
      <c r="O11832" s="19">
        <v>0.11213032647820159</v>
      </c>
      <c r="P11832" s="50"/>
      <c r="R11832" s="9" t="s">
        <v>0</v>
      </c>
    </row>
    <row r="11833" spans="2:18" x14ac:dyDescent="0.2">
      <c r="B11833" s="25">
        <v>11603</v>
      </c>
      <c r="C11833" s="193"/>
      <c r="D11833" s="19">
        <v>1.0038597339222759</v>
      </c>
      <c r="E11833" s="19"/>
      <c r="F11833" s="19">
        <v>1.8807939603990931</v>
      </c>
      <c r="G11833" s="19"/>
      <c r="H11833" s="19">
        <v>1.3375817691468179</v>
      </c>
      <c r="I11833" s="19"/>
      <c r="J11833" s="19">
        <v>0.98048296790879064</v>
      </c>
      <c r="K11833" s="19"/>
      <c r="L11833" s="19">
        <v>1.73511092090324</v>
      </c>
      <c r="M11833" s="19"/>
      <c r="N11833" s="19">
        <v>3.2054696009210987E-2</v>
      </c>
      <c r="O11833" s="19"/>
      <c r="P11833" s="50">
        <v>1.0009218871013119</v>
      </c>
      <c r="R11833" s="9" t="s">
        <v>0</v>
      </c>
    </row>
    <row r="11834" spans="2:18" x14ac:dyDescent="0.2">
      <c r="B11834" s="25">
        <v>11604</v>
      </c>
      <c r="C11834" s="193"/>
      <c r="D11834" s="19">
        <v>0.25557482591201236</v>
      </c>
      <c r="E11834" s="19"/>
      <c r="F11834" s="19">
        <v>4.6023147138078653E-2</v>
      </c>
      <c r="G11834" s="19"/>
      <c r="H11834" s="19">
        <v>0.15410060519174076</v>
      </c>
      <c r="I11834" s="19">
        <v>0.39790649477772638</v>
      </c>
      <c r="J11834" s="19"/>
      <c r="K11834" s="19">
        <v>0.31736704465196208</v>
      </c>
      <c r="L11834" s="19"/>
      <c r="M11834" s="19">
        <v>0.27569769233869018</v>
      </c>
      <c r="N11834" s="19"/>
      <c r="O11834" s="19">
        <v>0.78026450478451648</v>
      </c>
      <c r="P11834" s="50"/>
      <c r="R11834" s="9" t="s">
        <v>0</v>
      </c>
    </row>
    <row r="11835" spans="2:18" x14ac:dyDescent="0.2">
      <c r="B11835" s="25">
        <v>11605</v>
      </c>
      <c r="C11835" s="193">
        <v>0.23352031427781855</v>
      </c>
      <c r="D11835" s="19"/>
      <c r="E11835" s="19">
        <v>1.520511672947281</v>
      </c>
      <c r="F11835" s="19"/>
      <c r="G11835" s="19">
        <v>1.9774989270739065</v>
      </c>
      <c r="H11835" s="19"/>
      <c r="I11835" s="19">
        <v>0.56706575680035898</v>
      </c>
      <c r="J11835" s="19"/>
      <c r="K11835" s="19">
        <v>0.76299798052833256</v>
      </c>
      <c r="L11835" s="19"/>
      <c r="M11835" s="19">
        <v>1.295485389056181</v>
      </c>
      <c r="N11835" s="19"/>
      <c r="O11835" s="19">
        <v>0.91597505897443099</v>
      </c>
      <c r="P11835" s="50"/>
      <c r="R11835" s="9" t="s">
        <v>0</v>
      </c>
    </row>
    <row r="11836" spans="2:18" x14ac:dyDescent="0.2">
      <c r="B11836" s="25">
        <v>11606</v>
      </c>
      <c r="C11836" s="193">
        <v>0.10503681772590957</v>
      </c>
      <c r="D11836" s="19"/>
      <c r="E11836" s="19">
        <v>1.0041740677936364</v>
      </c>
      <c r="F11836" s="19"/>
      <c r="G11836" s="19">
        <v>0.59617270548501589</v>
      </c>
      <c r="H11836" s="19"/>
      <c r="I11836" s="19">
        <v>0.83686181432729501</v>
      </c>
      <c r="J11836" s="19"/>
      <c r="K11836" s="19">
        <v>1.5226759592652976</v>
      </c>
      <c r="L11836" s="19"/>
      <c r="M11836" s="19">
        <v>0.20744128607512152</v>
      </c>
      <c r="N11836" s="19"/>
      <c r="O11836" s="19">
        <v>0.28645234609030418</v>
      </c>
      <c r="P11836" s="50"/>
      <c r="R11836" s="9" t="s">
        <v>0</v>
      </c>
    </row>
    <row r="11837" spans="2:18" x14ac:dyDescent="0.2">
      <c r="B11837" s="25">
        <v>11607</v>
      </c>
      <c r="C11837" s="193">
        <v>0.68858629844179686</v>
      </c>
      <c r="D11837" s="19"/>
      <c r="E11837" s="19">
        <v>0.76983890464825355</v>
      </c>
      <c r="F11837" s="19"/>
      <c r="G11837" s="19">
        <v>0.72032603269819906</v>
      </c>
      <c r="H11837" s="19"/>
      <c r="I11837" s="19">
        <v>0.77460456268926448</v>
      </c>
      <c r="J11837" s="19"/>
      <c r="K11837" s="19">
        <v>0.76813366771136526</v>
      </c>
      <c r="L11837" s="19"/>
      <c r="M11837" s="19">
        <v>0.90119927226624807</v>
      </c>
      <c r="N11837" s="19"/>
      <c r="O11837" s="19"/>
      <c r="P11837" s="50">
        <v>0.11715461514741445</v>
      </c>
      <c r="R11837" s="9" t="s">
        <v>0</v>
      </c>
    </row>
    <row r="11838" spans="2:18" x14ac:dyDescent="0.2">
      <c r="B11838" s="25">
        <v>11608</v>
      </c>
      <c r="C11838" s="193">
        <v>0.29929860200668174</v>
      </c>
      <c r="D11838" s="19"/>
      <c r="E11838" s="19"/>
      <c r="F11838" s="19">
        <v>0.60351888473307602</v>
      </c>
      <c r="G11838" s="19">
        <v>6.8510187497497876E-2</v>
      </c>
      <c r="H11838" s="19"/>
      <c r="I11838" s="19"/>
      <c r="J11838" s="19">
        <v>0.25116217117526102</v>
      </c>
      <c r="K11838" s="19">
        <v>0.15145691249950896</v>
      </c>
      <c r="L11838" s="19"/>
      <c r="M11838" s="19"/>
      <c r="N11838" s="19">
        <v>0.80998216227309261</v>
      </c>
      <c r="O11838" s="19">
        <v>1.9093100089348843E-2</v>
      </c>
      <c r="P11838" s="50"/>
      <c r="R11838" s="9" t="s">
        <v>0</v>
      </c>
    </row>
    <row r="11839" spans="2:18" x14ac:dyDescent="0.2">
      <c r="B11839" s="25">
        <v>11609</v>
      </c>
      <c r="C11839" s="193">
        <v>0.45363311361736725</v>
      </c>
      <c r="D11839" s="19"/>
      <c r="E11839" s="19"/>
      <c r="F11839" s="19">
        <v>0.35306146024032253</v>
      </c>
      <c r="G11839" s="19">
        <v>1.0594146634974992</v>
      </c>
      <c r="H11839" s="19"/>
      <c r="I11839" s="19">
        <v>0.75394741049480829</v>
      </c>
      <c r="J11839" s="19"/>
      <c r="K11839" s="19"/>
      <c r="L11839" s="19">
        <v>0.21585245537144765</v>
      </c>
      <c r="M11839" s="19">
        <v>0.62275476543725539</v>
      </c>
      <c r="N11839" s="19"/>
      <c r="O11839" s="19">
        <v>1.146689454016274</v>
      </c>
      <c r="P11839" s="50"/>
      <c r="R11839" s="9" t="s">
        <v>0</v>
      </c>
    </row>
    <row r="11840" spans="2:18" x14ac:dyDescent="0.2">
      <c r="B11840" s="25">
        <v>11610</v>
      </c>
      <c r="C11840" s="193"/>
      <c r="D11840" s="19">
        <v>1.0628140451441483</v>
      </c>
      <c r="E11840" s="19"/>
      <c r="F11840" s="19">
        <v>0.25654740073635668</v>
      </c>
      <c r="G11840" s="19"/>
      <c r="H11840" s="19">
        <v>0.24678312886867479</v>
      </c>
      <c r="I11840" s="19"/>
      <c r="J11840" s="19">
        <v>0.70586264842407809</v>
      </c>
      <c r="K11840" s="19"/>
      <c r="L11840" s="19">
        <v>0.76708676236336903</v>
      </c>
      <c r="M11840" s="19"/>
      <c r="N11840" s="19">
        <v>0.92900581425897943</v>
      </c>
      <c r="O11840" s="19"/>
      <c r="P11840" s="50">
        <v>4.3948298137507736E-3</v>
      </c>
      <c r="R11840" s="9" t="s">
        <v>0</v>
      </c>
    </row>
    <row r="11841" spans="2:18" x14ac:dyDescent="0.2">
      <c r="B11841" s="25">
        <v>11611</v>
      </c>
      <c r="C11841" s="193"/>
      <c r="D11841" s="19">
        <v>0.80445667546103783</v>
      </c>
      <c r="E11841" s="19"/>
      <c r="F11841" s="19">
        <v>0.85416228422074303</v>
      </c>
      <c r="G11841" s="19"/>
      <c r="H11841" s="19">
        <v>0.92267491806363722</v>
      </c>
      <c r="I11841" s="19"/>
      <c r="J11841" s="19">
        <v>4.2681063187201856E-2</v>
      </c>
      <c r="K11841" s="19"/>
      <c r="L11841" s="19">
        <v>1.1634211013167659</v>
      </c>
      <c r="M11841" s="19"/>
      <c r="N11841" s="19">
        <v>0.74735980670734692</v>
      </c>
      <c r="O11841" s="19"/>
      <c r="P11841" s="50">
        <v>0.57394320321567405</v>
      </c>
      <c r="R11841" s="9" t="s">
        <v>0</v>
      </c>
    </row>
    <row r="11842" spans="2:18" x14ac:dyDescent="0.2">
      <c r="B11842" s="25">
        <v>11612</v>
      </c>
      <c r="C11842" s="193">
        <v>0.408172294439693</v>
      </c>
      <c r="D11842" s="19"/>
      <c r="E11842" s="19">
        <v>1.6000761318927996</v>
      </c>
      <c r="F11842" s="19"/>
      <c r="G11842" s="19">
        <v>0.4360050237009559</v>
      </c>
      <c r="H11842" s="19"/>
      <c r="I11842" s="19">
        <v>0.14938160833528616</v>
      </c>
      <c r="J11842" s="19"/>
      <c r="K11842" s="19"/>
      <c r="L11842" s="19">
        <v>0.24793411661376469</v>
      </c>
      <c r="M11842" s="19">
        <v>0.84814889808443883</v>
      </c>
      <c r="N11842" s="19"/>
      <c r="O11842" s="19">
        <v>1.494945644448687</v>
      </c>
      <c r="P11842" s="50"/>
      <c r="R11842" s="9" t="s">
        <v>0</v>
      </c>
    </row>
    <row r="11843" spans="2:18" x14ac:dyDescent="0.2">
      <c r="B11843" s="25">
        <v>11613</v>
      </c>
      <c r="C11843" s="193"/>
      <c r="D11843" s="19">
        <v>0.95352438033657683</v>
      </c>
      <c r="E11843" s="19"/>
      <c r="F11843" s="19">
        <v>0.13585584980666573</v>
      </c>
      <c r="G11843" s="19">
        <v>2.6299921067812929E-2</v>
      </c>
      <c r="H11843" s="19"/>
      <c r="I11843" s="19">
        <v>6.4121528287319887E-2</v>
      </c>
      <c r="J11843" s="19"/>
      <c r="K11843" s="19">
        <v>0.504535124763686</v>
      </c>
      <c r="L11843" s="19"/>
      <c r="M11843" s="19"/>
      <c r="N11843" s="19">
        <v>0.40425708805699184</v>
      </c>
      <c r="O11843" s="19">
        <v>0.68186669435715497</v>
      </c>
      <c r="P11843" s="50"/>
      <c r="R11843" s="9" t="s">
        <v>0</v>
      </c>
    </row>
    <row r="11844" spans="2:18" x14ac:dyDescent="0.2">
      <c r="B11844" s="25">
        <v>11614</v>
      </c>
      <c r="C11844" s="193"/>
      <c r="D11844" s="19">
        <v>1.0109036407489307</v>
      </c>
      <c r="E11844" s="19"/>
      <c r="F11844" s="19">
        <v>1.1951354002311978</v>
      </c>
      <c r="G11844" s="19"/>
      <c r="H11844" s="19">
        <v>1.2955444367763926</v>
      </c>
      <c r="I11844" s="19"/>
      <c r="J11844" s="19">
        <v>0.57187574088940929</v>
      </c>
      <c r="K11844" s="19"/>
      <c r="L11844" s="19">
        <v>0.66188895357628297</v>
      </c>
      <c r="M11844" s="19"/>
      <c r="N11844" s="19">
        <v>1.9758508088362983</v>
      </c>
      <c r="O11844" s="19"/>
      <c r="P11844" s="50">
        <v>0.7096711619441215</v>
      </c>
      <c r="R11844" s="9" t="s">
        <v>0</v>
      </c>
    </row>
    <row r="11845" spans="2:18" x14ac:dyDescent="0.2">
      <c r="B11845" s="25">
        <v>11615</v>
      </c>
      <c r="C11845" s="193">
        <v>4.501246322265072E-2</v>
      </c>
      <c r="D11845" s="19"/>
      <c r="E11845" s="19"/>
      <c r="F11845" s="19">
        <v>0.77066767086700549</v>
      </c>
      <c r="G11845" s="19"/>
      <c r="H11845" s="19">
        <v>0.38393604299617806</v>
      </c>
      <c r="I11845" s="19"/>
      <c r="J11845" s="19">
        <v>1.0121134798924483</v>
      </c>
      <c r="K11845" s="19"/>
      <c r="L11845" s="19">
        <v>0.35286640774695144</v>
      </c>
      <c r="M11845" s="19"/>
      <c r="N11845" s="19">
        <v>0.60683623716063895</v>
      </c>
      <c r="O11845" s="19"/>
      <c r="P11845" s="50">
        <v>0.8488893436197833</v>
      </c>
      <c r="R11845" s="9" t="s">
        <v>0</v>
      </c>
    </row>
    <row r="11846" spans="2:18" x14ac:dyDescent="0.2">
      <c r="B11846" s="25">
        <v>11616</v>
      </c>
      <c r="C11846" s="193"/>
      <c r="D11846" s="19">
        <v>0.51841855388306668</v>
      </c>
      <c r="E11846" s="19"/>
      <c r="F11846" s="19">
        <v>0.72447195524499142</v>
      </c>
      <c r="G11846" s="19"/>
      <c r="H11846" s="19">
        <v>0.21819581975818436</v>
      </c>
      <c r="I11846" s="19"/>
      <c r="J11846" s="19">
        <v>1.8854369794361483</v>
      </c>
      <c r="K11846" s="19"/>
      <c r="L11846" s="19">
        <v>0.4701231159247703</v>
      </c>
      <c r="M11846" s="19"/>
      <c r="N11846" s="19">
        <v>0.77714720004704496</v>
      </c>
      <c r="O11846" s="19"/>
      <c r="P11846" s="50">
        <v>0.70693676185912391</v>
      </c>
      <c r="R11846" s="9" t="s">
        <v>0</v>
      </c>
    </row>
    <row r="11847" spans="2:18" x14ac:dyDescent="0.2">
      <c r="B11847" s="25">
        <v>11617</v>
      </c>
      <c r="C11847" s="193">
        <v>0.45569975956889558</v>
      </c>
      <c r="D11847" s="19"/>
      <c r="E11847" s="19">
        <v>0.77786254517460751</v>
      </c>
      <c r="F11847" s="19"/>
      <c r="G11847" s="19">
        <v>1.5387459864784838</v>
      </c>
      <c r="H11847" s="19"/>
      <c r="I11847" s="19">
        <v>0.55475148427351351</v>
      </c>
      <c r="J11847" s="19"/>
      <c r="K11847" s="19"/>
      <c r="L11847" s="19">
        <v>0.2524458693954364</v>
      </c>
      <c r="M11847" s="19">
        <v>0.34337367032652105</v>
      </c>
      <c r="N11847" s="19"/>
      <c r="O11847" s="19">
        <v>0.80810069786966554</v>
      </c>
      <c r="P11847" s="50"/>
      <c r="R11847" s="9" t="s">
        <v>0</v>
      </c>
    </row>
    <row r="11848" spans="2:18" x14ac:dyDescent="0.2">
      <c r="B11848" s="25">
        <v>11618</v>
      </c>
      <c r="C11848" s="193">
        <v>0.54352134939822661</v>
      </c>
      <c r="D11848" s="19"/>
      <c r="E11848" s="19">
        <v>0.90460037060405718</v>
      </c>
      <c r="F11848" s="19"/>
      <c r="G11848" s="19">
        <v>0.77775693104374444</v>
      </c>
      <c r="H11848" s="19"/>
      <c r="I11848" s="19">
        <v>0.50618767895602801</v>
      </c>
      <c r="J11848" s="19"/>
      <c r="K11848" s="19">
        <v>0.3569861805790096</v>
      </c>
      <c r="L11848" s="19"/>
      <c r="M11848" s="19">
        <v>0.38366419685597947</v>
      </c>
      <c r="N11848" s="19"/>
      <c r="O11848" s="19">
        <v>3.2463826652366787E-2</v>
      </c>
      <c r="P11848" s="50"/>
      <c r="R11848" s="9" t="s">
        <v>0</v>
      </c>
    </row>
    <row r="11849" spans="2:18" x14ac:dyDescent="0.2">
      <c r="B11849" s="25">
        <v>11619</v>
      </c>
      <c r="C11849" s="193"/>
      <c r="D11849" s="19">
        <v>0.26960526339930913</v>
      </c>
      <c r="E11849" s="19">
        <v>8.153536832378408E-2</v>
      </c>
      <c r="F11849" s="19"/>
      <c r="G11849" s="19"/>
      <c r="H11849" s="19">
        <v>0.4552433655460475</v>
      </c>
      <c r="I11849" s="19">
        <v>0.22252511007145229</v>
      </c>
      <c r="J11849" s="19"/>
      <c r="K11849" s="19">
        <v>0.60568819510665106</v>
      </c>
      <c r="L11849" s="19"/>
      <c r="M11849" s="19">
        <v>0.32124251015695138</v>
      </c>
      <c r="N11849" s="19"/>
      <c r="O11849" s="19">
        <v>1.1292986202222559</v>
      </c>
      <c r="P11849" s="50"/>
      <c r="R11849" s="9" t="s">
        <v>0</v>
      </c>
    </row>
    <row r="11850" spans="2:18" x14ac:dyDescent="0.2">
      <c r="B11850" s="25">
        <v>11620</v>
      </c>
      <c r="C11850" s="193"/>
      <c r="D11850" s="19">
        <v>0.20321729617600573</v>
      </c>
      <c r="E11850" s="19">
        <v>0.24812537674927512</v>
      </c>
      <c r="F11850" s="19"/>
      <c r="G11850" s="19">
        <v>0.50060383047819912</v>
      </c>
      <c r="H11850" s="19"/>
      <c r="I11850" s="19">
        <v>0.81528659367152667</v>
      </c>
      <c r="J11850" s="19"/>
      <c r="K11850" s="19">
        <v>0.30821305232999335</v>
      </c>
      <c r="L11850" s="19"/>
      <c r="M11850" s="19">
        <v>0.74530792053377959</v>
      </c>
      <c r="N11850" s="19"/>
      <c r="O11850" s="19">
        <v>1.2668841472800232</v>
      </c>
      <c r="P11850" s="50"/>
      <c r="R11850" s="9" t="s">
        <v>0</v>
      </c>
    </row>
    <row r="11851" spans="2:18" x14ac:dyDescent="0.2">
      <c r="B11851" s="25">
        <v>11621</v>
      </c>
      <c r="C11851" s="193"/>
      <c r="D11851" s="19">
        <v>1.2828598686682562</v>
      </c>
      <c r="E11851" s="19"/>
      <c r="F11851" s="19">
        <v>1.0747924915643903</v>
      </c>
      <c r="G11851" s="19"/>
      <c r="H11851" s="19">
        <v>1.0307122260396389</v>
      </c>
      <c r="I11851" s="19"/>
      <c r="J11851" s="19">
        <v>0.96737877430284835</v>
      </c>
      <c r="K11851" s="19"/>
      <c r="L11851" s="19">
        <v>0.98067010747695982</v>
      </c>
      <c r="M11851" s="19"/>
      <c r="N11851" s="19">
        <v>1.164860171437744</v>
      </c>
      <c r="O11851" s="19"/>
      <c r="P11851" s="50">
        <v>1.1968593367614568</v>
      </c>
      <c r="R11851" s="9" t="s">
        <v>0</v>
      </c>
    </row>
    <row r="11852" spans="2:18" x14ac:dyDescent="0.2">
      <c r="B11852" s="25">
        <v>11622</v>
      </c>
      <c r="C11852" s="193"/>
      <c r="D11852" s="19">
        <v>0.67847925491429473</v>
      </c>
      <c r="E11852" s="19"/>
      <c r="F11852" s="19">
        <v>0.1013789323465967</v>
      </c>
      <c r="G11852" s="19">
        <v>0.80826722992232525</v>
      </c>
      <c r="H11852" s="19"/>
      <c r="I11852" s="19">
        <v>0.17732630426553747</v>
      </c>
      <c r="J11852" s="19"/>
      <c r="K11852" s="19"/>
      <c r="L11852" s="19">
        <v>0.37831554056323852</v>
      </c>
      <c r="M11852" s="19">
        <v>0.58287032900637537</v>
      </c>
      <c r="N11852" s="19"/>
      <c r="O11852" s="19">
        <v>0.44244248960856863</v>
      </c>
      <c r="P11852" s="50"/>
      <c r="R11852" s="9" t="s">
        <v>0</v>
      </c>
    </row>
    <row r="11853" spans="2:18" x14ac:dyDescent="0.2">
      <c r="B11853" s="25">
        <v>11623</v>
      </c>
      <c r="C11853" s="193"/>
      <c r="D11853" s="19">
        <v>2.3719668249078643</v>
      </c>
      <c r="E11853" s="19"/>
      <c r="F11853" s="19">
        <v>1.436758075286499</v>
      </c>
      <c r="G11853" s="19"/>
      <c r="H11853" s="19">
        <v>2.0642334899449599</v>
      </c>
      <c r="I11853" s="19"/>
      <c r="J11853" s="19">
        <v>1.4730619139104517</v>
      </c>
      <c r="K11853" s="19"/>
      <c r="L11853" s="19">
        <v>1.9227373153320115</v>
      </c>
      <c r="M11853" s="19"/>
      <c r="N11853" s="19">
        <v>1.812341779311778</v>
      </c>
      <c r="O11853" s="19"/>
      <c r="P11853" s="50">
        <v>1.1605994083051672</v>
      </c>
      <c r="R11853" s="9" t="s">
        <v>0</v>
      </c>
    </row>
    <row r="11854" spans="2:18" x14ac:dyDescent="0.2">
      <c r="B11854" s="25">
        <v>11624</v>
      </c>
      <c r="C11854" s="193">
        <v>1.7609683148777433</v>
      </c>
      <c r="D11854" s="19"/>
      <c r="E11854" s="19">
        <v>2.4567574194938357</v>
      </c>
      <c r="F11854" s="19"/>
      <c r="G11854" s="19">
        <v>1.0797173205391808</v>
      </c>
      <c r="H11854" s="19"/>
      <c r="I11854" s="19">
        <v>1.8491231995249466</v>
      </c>
      <c r="J11854" s="19"/>
      <c r="K11854" s="19">
        <v>1.6404881428456406</v>
      </c>
      <c r="L11854" s="19"/>
      <c r="M11854" s="19">
        <v>1.0838202597409963</v>
      </c>
      <c r="N11854" s="19"/>
      <c r="O11854" s="19">
        <v>0.7790851332957075</v>
      </c>
      <c r="P11854" s="50"/>
      <c r="R11854" s="9" t="s">
        <v>0</v>
      </c>
    </row>
    <row r="11855" spans="2:18" x14ac:dyDescent="0.2">
      <c r="B11855" s="25">
        <v>11625</v>
      </c>
      <c r="C11855" s="193">
        <v>0.54337170180163974</v>
      </c>
      <c r="D11855" s="19"/>
      <c r="E11855" s="19"/>
      <c r="F11855" s="19">
        <v>0.11465139369250808</v>
      </c>
      <c r="G11855" s="19"/>
      <c r="H11855" s="19">
        <v>0.98871635914527989</v>
      </c>
      <c r="I11855" s="19"/>
      <c r="J11855" s="19">
        <v>0.25216577427921089</v>
      </c>
      <c r="K11855" s="19">
        <v>0.14765255974442809</v>
      </c>
      <c r="L11855" s="19"/>
      <c r="M11855" s="19">
        <v>0.73776184407496215</v>
      </c>
      <c r="N11855" s="19"/>
      <c r="O11855" s="19"/>
      <c r="P11855" s="50">
        <v>1.5162147374551667</v>
      </c>
      <c r="R11855" s="9" t="s">
        <v>0</v>
      </c>
    </row>
    <row r="11856" spans="2:18" x14ac:dyDescent="0.2">
      <c r="B11856" s="25">
        <v>11626</v>
      </c>
      <c r="C11856" s="193">
        <v>0.91997487432370129</v>
      </c>
      <c r="D11856" s="19"/>
      <c r="E11856" s="19">
        <v>1.9456409521175835</v>
      </c>
      <c r="F11856" s="19"/>
      <c r="G11856" s="19">
        <v>0.5357902189763778</v>
      </c>
      <c r="H11856" s="19"/>
      <c r="I11856" s="19">
        <v>1.01275225957723</v>
      </c>
      <c r="J11856" s="19"/>
      <c r="K11856" s="19">
        <v>0.91116249396917692</v>
      </c>
      <c r="L11856" s="19"/>
      <c r="M11856" s="19">
        <v>0.44193884634687242</v>
      </c>
      <c r="N11856" s="19"/>
      <c r="O11856" s="19">
        <v>1.3358787832906287</v>
      </c>
      <c r="P11856" s="50"/>
      <c r="R11856" s="9" t="s">
        <v>0</v>
      </c>
    </row>
    <row r="11857" spans="2:18" x14ac:dyDescent="0.2">
      <c r="B11857" s="25">
        <v>11627</v>
      </c>
      <c r="C11857" s="193">
        <v>0.49614197400975424</v>
      </c>
      <c r="D11857" s="19"/>
      <c r="E11857" s="19">
        <v>0.8786091503643737</v>
      </c>
      <c r="F11857" s="19"/>
      <c r="G11857" s="19">
        <v>2.590667493145626E-2</v>
      </c>
      <c r="H11857" s="19"/>
      <c r="I11857" s="19">
        <v>0.1020447675691203</v>
      </c>
      <c r="J11857" s="19"/>
      <c r="K11857" s="19">
        <v>0.32652826020393955</v>
      </c>
      <c r="L11857" s="19"/>
      <c r="M11857" s="19">
        <v>0.75802525241094076</v>
      </c>
      <c r="N11857" s="19"/>
      <c r="O11857" s="19">
        <v>0.99651394635118429</v>
      </c>
      <c r="P11857" s="50"/>
      <c r="R11857" s="9" t="s">
        <v>0</v>
      </c>
    </row>
    <row r="11858" spans="2:18" x14ac:dyDescent="0.2">
      <c r="B11858" s="25">
        <v>11628</v>
      </c>
      <c r="C11858" s="193">
        <v>0.54224942063930681</v>
      </c>
      <c r="D11858" s="19"/>
      <c r="E11858" s="19">
        <v>0.36573608854854894</v>
      </c>
      <c r="F11858" s="19"/>
      <c r="G11858" s="19">
        <v>9.0253410749196503E-2</v>
      </c>
      <c r="H11858" s="19"/>
      <c r="I11858" s="19">
        <v>0.23465653946076948</v>
      </c>
      <c r="J11858" s="19"/>
      <c r="K11858" s="19"/>
      <c r="L11858" s="19">
        <v>0.61813612063556589</v>
      </c>
      <c r="M11858" s="19"/>
      <c r="N11858" s="19">
        <v>0.1693961896703198</v>
      </c>
      <c r="O11858" s="19">
        <v>0.12098586439819978</v>
      </c>
      <c r="P11858" s="50"/>
      <c r="R11858" s="9" t="s">
        <v>0</v>
      </c>
    </row>
    <row r="11859" spans="2:18" x14ac:dyDescent="0.2">
      <c r="B11859" s="25">
        <v>11629</v>
      </c>
      <c r="C11859" s="193">
        <v>2.6617012177740821E-2</v>
      </c>
      <c r="D11859" s="19"/>
      <c r="E11859" s="19"/>
      <c r="F11859" s="19">
        <v>1.468116935347253</v>
      </c>
      <c r="G11859" s="19"/>
      <c r="H11859" s="19">
        <v>0.78513150477637383</v>
      </c>
      <c r="I11859" s="19"/>
      <c r="J11859" s="19">
        <v>0.11955119398577968</v>
      </c>
      <c r="K11859" s="19"/>
      <c r="L11859" s="19">
        <v>0.87212714316904494</v>
      </c>
      <c r="M11859" s="19"/>
      <c r="N11859" s="19">
        <v>0.54975479115256354</v>
      </c>
      <c r="O11859" s="19"/>
      <c r="P11859" s="50">
        <v>0.3928166080982386</v>
      </c>
      <c r="R11859" s="9" t="s">
        <v>0</v>
      </c>
    </row>
    <row r="11860" spans="2:18" x14ac:dyDescent="0.2">
      <c r="B11860" s="25">
        <v>11630</v>
      </c>
      <c r="C11860" s="193"/>
      <c r="D11860" s="19">
        <v>0.28002673594057603</v>
      </c>
      <c r="E11860" s="19">
        <v>1.5139246432681241</v>
      </c>
      <c r="F11860" s="19"/>
      <c r="G11860" s="19"/>
      <c r="H11860" s="19">
        <v>0.49505855619357786</v>
      </c>
      <c r="I11860" s="19">
        <v>0.29617301727793227</v>
      </c>
      <c r="J11860" s="19"/>
      <c r="K11860" s="19">
        <v>1.2366424367244606</v>
      </c>
      <c r="L11860" s="19"/>
      <c r="M11860" s="19">
        <v>0.18500485216605966</v>
      </c>
      <c r="N11860" s="19"/>
      <c r="O11860" s="19">
        <v>0.70551404004728713</v>
      </c>
      <c r="P11860" s="50"/>
      <c r="R11860" s="9" t="s">
        <v>0</v>
      </c>
    </row>
    <row r="11861" spans="2:18" x14ac:dyDescent="0.2">
      <c r="B11861" s="25">
        <v>11631</v>
      </c>
      <c r="C11861" s="193">
        <v>1.1481284716602171</v>
      </c>
      <c r="D11861" s="19"/>
      <c r="E11861" s="19">
        <v>2.1265700097960045</v>
      </c>
      <c r="F11861" s="19"/>
      <c r="G11861" s="19">
        <v>1.3265675647203383</v>
      </c>
      <c r="H11861" s="19"/>
      <c r="I11861" s="19">
        <v>1.5107993758556231</v>
      </c>
      <c r="J11861" s="19"/>
      <c r="K11861" s="19">
        <v>1.6535209964946931</v>
      </c>
      <c r="L11861" s="19"/>
      <c r="M11861" s="19">
        <v>1.9423153361057131</v>
      </c>
      <c r="N11861" s="19"/>
      <c r="O11861" s="19">
        <v>1.8009343115068255</v>
      </c>
      <c r="P11861" s="50"/>
      <c r="R11861" s="9" t="s">
        <v>0</v>
      </c>
    </row>
    <row r="11862" spans="2:18" x14ac:dyDescent="0.2">
      <c r="B11862" s="25">
        <v>11632</v>
      </c>
      <c r="C11862" s="193">
        <v>0.42264429757765276</v>
      </c>
      <c r="D11862" s="19"/>
      <c r="E11862" s="19">
        <v>1.8316332965490203E-2</v>
      </c>
      <c r="F11862" s="19"/>
      <c r="G11862" s="19"/>
      <c r="H11862" s="19">
        <v>3.5131852029763613E-2</v>
      </c>
      <c r="I11862" s="19"/>
      <c r="J11862" s="19">
        <v>0.65602193852939716</v>
      </c>
      <c r="K11862" s="19"/>
      <c r="L11862" s="19">
        <v>0.60922904914698106</v>
      </c>
      <c r="M11862" s="19">
        <v>4.1252849308297514E-2</v>
      </c>
      <c r="N11862" s="19"/>
      <c r="O11862" s="19">
        <v>0.5833395047367983</v>
      </c>
      <c r="P11862" s="50"/>
      <c r="R11862" s="9" t="s">
        <v>0</v>
      </c>
    </row>
    <row r="11863" spans="2:18" x14ac:dyDescent="0.2">
      <c r="B11863" s="25">
        <v>11633</v>
      </c>
      <c r="C11863" s="193">
        <v>0.22630571299023927</v>
      </c>
      <c r="D11863" s="19"/>
      <c r="E11863" s="19">
        <v>0.34932067131872313</v>
      </c>
      <c r="F11863" s="19"/>
      <c r="G11863" s="19"/>
      <c r="H11863" s="19">
        <v>0.56758449512355236</v>
      </c>
      <c r="I11863" s="19">
        <v>1.6590785707172044</v>
      </c>
      <c r="J11863" s="19"/>
      <c r="K11863" s="19">
        <v>0.4347253699053687</v>
      </c>
      <c r="L11863" s="19"/>
      <c r="M11863" s="19">
        <v>0.17967892648258252</v>
      </c>
      <c r="N11863" s="19"/>
      <c r="O11863" s="19"/>
      <c r="P11863" s="50">
        <v>6.6467703743697301E-2</v>
      </c>
      <c r="R11863" s="9" t="s">
        <v>0</v>
      </c>
    </row>
    <row r="11864" spans="2:18" x14ac:dyDescent="0.2">
      <c r="B11864" s="25">
        <v>11634</v>
      </c>
      <c r="C11864" s="193"/>
      <c r="D11864" s="19">
        <v>0.97273844080157046</v>
      </c>
      <c r="E11864" s="19"/>
      <c r="F11864" s="19">
        <v>1.6292634305315603</v>
      </c>
      <c r="G11864" s="19"/>
      <c r="H11864" s="19">
        <v>0.52921180216975794</v>
      </c>
      <c r="I11864" s="19"/>
      <c r="J11864" s="19">
        <v>0.46264929511043129</v>
      </c>
      <c r="K11864" s="19"/>
      <c r="L11864" s="19">
        <v>0.27172429037295909</v>
      </c>
      <c r="M11864" s="19"/>
      <c r="N11864" s="19">
        <v>0.96419983382141028</v>
      </c>
      <c r="O11864" s="19"/>
      <c r="P11864" s="50">
        <v>1.3835479879656762</v>
      </c>
      <c r="R11864" s="9" t="s">
        <v>0</v>
      </c>
    </row>
    <row r="11865" spans="2:18" x14ac:dyDescent="0.2">
      <c r="B11865" s="25">
        <v>11635</v>
      </c>
      <c r="C11865" s="193"/>
      <c r="D11865" s="19">
        <v>1.3557778233236817</v>
      </c>
      <c r="E11865" s="19"/>
      <c r="F11865" s="19">
        <v>1.5101183974253496</v>
      </c>
      <c r="G11865" s="19"/>
      <c r="H11865" s="19">
        <v>0.73240500702860112</v>
      </c>
      <c r="I11865" s="19"/>
      <c r="J11865" s="19">
        <v>0.51326046150778615</v>
      </c>
      <c r="K11865" s="19"/>
      <c r="L11865" s="19">
        <v>1.2658673588470977</v>
      </c>
      <c r="M11865" s="19"/>
      <c r="N11865" s="19">
        <v>0.49053423685588338</v>
      </c>
      <c r="O11865" s="19"/>
      <c r="P11865" s="50">
        <v>0.99316724637399501</v>
      </c>
      <c r="R11865" s="9" t="s">
        <v>0</v>
      </c>
    </row>
    <row r="11866" spans="2:18" x14ac:dyDescent="0.2">
      <c r="B11866" s="25">
        <v>11636</v>
      </c>
      <c r="C11866" s="193">
        <v>0.78012342598874551</v>
      </c>
      <c r="D11866" s="19"/>
      <c r="E11866" s="19">
        <v>0.74313901296229368</v>
      </c>
      <c r="F11866" s="19"/>
      <c r="G11866" s="19">
        <v>0.81116466236520535</v>
      </c>
      <c r="H11866" s="19"/>
      <c r="I11866" s="19">
        <v>0.83045057690221369</v>
      </c>
      <c r="J11866" s="19"/>
      <c r="K11866" s="19">
        <v>0.93222487705019752</v>
      </c>
      <c r="L11866" s="19"/>
      <c r="M11866" s="19">
        <v>0.31122927274018319</v>
      </c>
      <c r="N11866" s="19"/>
      <c r="O11866" s="19">
        <v>1.4172096381971282</v>
      </c>
      <c r="P11866" s="50"/>
      <c r="R11866" s="9" t="s">
        <v>0</v>
      </c>
    </row>
    <row r="11867" spans="2:18" x14ac:dyDescent="0.2">
      <c r="B11867" s="25">
        <v>11637</v>
      </c>
      <c r="C11867" s="193"/>
      <c r="D11867" s="19">
        <v>1.6047320809661112</v>
      </c>
      <c r="E11867" s="19"/>
      <c r="F11867" s="19">
        <v>0.77348105299495296</v>
      </c>
      <c r="G11867" s="19"/>
      <c r="H11867" s="19">
        <v>0.89940272930657916</v>
      </c>
      <c r="I11867" s="19"/>
      <c r="J11867" s="19">
        <v>0.61175685147412606</v>
      </c>
      <c r="K11867" s="19"/>
      <c r="L11867" s="19">
        <v>0.44287574744549141</v>
      </c>
      <c r="M11867" s="19"/>
      <c r="N11867" s="19">
        <v>1.2061926040067754</v>
      </c>
      <c r="O11867" s="19"/>
      <c r="P11867" s="50">
        <v>0.7065997250380881</v>
      </c>
      <c r="R11867" s="9" t="s">
        <v>0</v>
      </c>
    </row>
    <row r="11868" spans="2:18" x14ac:dyDescent="0.2">
      <c r="B11868" s="25">
        <v>11638</v>
      </c>
      <c r="C11868" s="193"/>
      <c r="D11868" s="19">
        <v>1.4614454299266508</v>
      </c>
      <c r="E11868" s="19"/>
      <c r="F11868" s="19">
        <v>1.7535007207506779</v>
      </c>
      <c r="G11868" s="19"/>
      <c r="H11868" s="19">
        <v>0.91371845273491514</v>
      </c>
      <c r="I11868" s="19"/>
      <c r="J11868" s="19">
        <v>0.56379523423887157</v>
      </c>
      <c r="K11868" s="19"/>
      <c r="L11868" s="19">
        <v>0.30125277591181554</v>
      </c>
      <c r="M11868" s="19"/>
      <c r="N11868" s="19">
        <v>1.7260246364182767</v>
      </c>
      <c r="O11868" s="19"/>
      <c r="P11868" s="50">
        <v>0.90509333964140515</v>
      </c>
      <c r="R11868" s="9" t="s">
        <v>0</v>
      </c>
    </row>
    <row r="11869" spans="2:18" x14ac:dyDescent="0.2">
      <c r="B11869" s="25">
        <v>11639</v>
      </c>
      <c r="C11869" s="193"/>
      <c r="D11869" s="19">
        <v>1.1169697678823158</v>
      </c>
      <c r="E11869" s="19">
        <v>0.38831391362161854</v>
      </c>
      <c r="F11869" s="19"/>
      <c r="G11869" s="19">
        <v>0.51549595756466904</v>
      </c>
      <c r="H11869" s="19"/>
      <c r="I11869" s="19">
        <v>0.15172947968659109</v>
      </c>
      <c r="J11869" s="19"/>
      <c r="K11869" s="19"/>
      <c r="L11869" s="19">
        <v>0.14743416856448055</v>
      </c>
      <c r="M11869" s="19"/>
      <c r="N11869" s="19">
        <v>0.76142094756676082</v>
      </c>
      <c r="O11869" s="19"/>
      <c r="P11869" s="50">
        <v>0.77150603152953545</v>
      </c>
      <c r="R11869" s="9" t="s">
        <v>0</v>
      </c>
    </row>
    <row r="11870" spans="2:18" x14ac:dyDescent="0.2">
      <c r="B11870" s="25">
        <v>11640</v>
      </c>
      <c r="C11870" s="193">
        <v>0.58394475308676241</v>
      </c>
      <c r="D11870" s="19"/>
      <c r="E11870" s="19">
        <v>0.74877754017978526</v>
      </c>
      <c r="F11870" s="19"/>
      <c r="G11870" s="19">
        <v>0.38606192789222121</v>
      </c>
      <c r="H11870" s="19"/>
      <c r="I11870" s="19">
        <v>0.84086360571759411</v>
      </c>
      <c r="J11870" s="19"/>
      <c r="K11870" s="19">
        <v>1.2300825508438327</v>
      </c>
      <c r="L11870" s="19"/>
      <c r="M11870" s="19">
        <v>0.64576855687322254</v>
      </c>
      <c r="N11870" s="19"/>
      <c r="O11870" s="19">
        <v>0.8548551470124468</v>
      </c>
      <c r="P11870" s="50"/>
      <c r="R11870" s="9" t="s">
        <v>0</v>
      </c>
    </row>
    <row r="11871" spans="2:18" x14ac:dyDescent="0.2">
      <c r="B11871" s="25">
        <v>11641</v>
      </c>
      <c r="C11871" s="193">
        <v>0.52029155031574581</v>
      </c>
      <c r="D11871" s="19"/>
      <c r="E11871" s="19"/>
      <c r="F11871" s="19">
        <v>4.2242750820041898E-2</v>
      </c>
      <c r="G11871" s="19">
        <v>0.37522967670174528</v>
      </c>
      <c r="H11871" s="19"/>
      <c r="I11871" s="19">
        <v>1.2899484870960811</v>
      </c>
      <c r="J11871" s="19"/>
      <c r="K11871" s="19">
        <v>1.0225455817481175</v>
      </c>
      <c r="L11871" s="19"/>
      <c r="M11871" s="19">
        <v>0.49110424605319292</v>
      </c>
      <c r="N11871" s="19"/>
      <c r="O11871" s="19">
        <v>0.4840627957762616</v>
      </c>
      <c r="P11871" s="50"/>
      <c r="R11871" s="9" t="s">
        <v>0</v>
      </c>
    </row>
    <row r="11872" spans="2:18" x14ac:dyDescent="0.2">
      <c r="B11872" s="25">
        <v>11642</v>
      </c>
      <c r="C11872" s="193">
        <v>1.0614293120191305</v>
      </c>
      <c r="D11872" s="19"/>
      <c r="E11872" s="19">
        <v>0.15775548851684762</v>
      </c>
      <c r="F11872" s="19"/>
      <c r="G11872" s="19">
        <v>0.69494168836168824</v>
      </c>
      <c r="H11872" s="19"/>
      <c r="I11872" s="19">
        <v>0.8983705380974002</v>
      </c>
      <c r="J11872" s="19"/>
      <c r="K11872" s="19">
        <v>1.098784987086513</v>
      </c>
      <c r="L11872" s="19"/>
      <c r="M11872" s="19">
        <v>1.1456739279452719</v>
      </c>
      <c r="N11872" s="19"/>
      <c r="O11872" s="19">
        <v>1.5611237059702976</v>
      </c>
      <c r="P11872" s="50"/>
      <c r="R11872" s="9" t="s">
        <v>0</v>
      </c>
    </row>
    <row r="11873" spans="2:18" x14ac:dyDescent="0.2">
      <c r="B11873" s="25">
        <v>11643</v>
      </c>
      <c r="C11873" s="193">
        <v>0.36950481426998305</v>
      </c>
      <c r="D11873" s="19"/>
      <c r="E11873" s="19"/>
      <c r="F11873" s="19">
        <v>0.60729799086337932</v>
      </c>
      <c r="G11873" s="19"/>
      <c r="H11873" s="19">
        <v>0.24209405512471521</v>
      </c>
      <c r="I11873" s="19">
        <v>8.1706137681899313E-2</v>
      </c>
      <c r="J11873" s="19"/>
      <c r="K11873" s="19"/>
      <c r="L11873" s="19">
        <v>0.33500025169167441</v>
      </c>
      <c r="M11873" s="19">
        <v>0.1936988984529788</v>
      </c>
      <c r="N11873" s="19"/>
      <c r="O11873" s="19">
        <v>7.973741043298728E-2</v>
      </c>
      <c r="P11873" s="50"/>
      <c r="R11873" s="9" t="s">
        <v>0</v>
      </c>
    </row>
    <row r="11874" spans="2:18" x14ac:dyDescent="0.2">
      <c r="B11874" s="25">
        <v>11644</v>
      </c>
      <c r="C11874" s="193">
        <v>1.1109111017486233</v>
      </c>
      <c r="D11874" s="19"/>
      <c r="E11874" s="19">
        <v>0.86645796810746412</v>
      </c>
      <c r="F11874" s="19"/>
      <c r="G11874" s="19">
        <v>1.4983873002517636</v>
      </c>
      <c r="H11874" s="19"/>
      <c r="I11874" s="19">
        <v>0.2211645967556517</v>
      </c>
      <c r="J11874" s="19"/>
      <c r="K11874" s="19">
        <v>1.4832158506142603</v>
      </c>
      <c r="L11874" s="19"/>
      <c r="M11874" s="19">
        <v>2.0259127393897112</v>
      </c>
      <c r="N11874" s="19"/>
      <c r="O11874" s="19">
        <v>1.8853169537229519</v>
      </c>
      <c r="P11874" s="50"/>
      <c r="R11874" s="9" t="s">
        <v>0</v>
      </c>
    </row>
    <row r="11875" spans="2:18" x14ac:dyDescent="0.2">
      <c r="B11875" s="25">
        <v>11645</v>
      </c>
      <c r="C11875" s="193">
        <v>1.7841210325422261</v>
      </c>
      <c r="D11875" s="19"/>
      <c r="E11875" s="19">
        <v>2.1342897018417717</v>
      </c>
      <c r="F11875" s="19"/>
      <c r="G11875" s="19">
        <v>1.1676060642710937</v>
      </c>
      <c r="H11875" s="19"/>
      <c r="I11875" s="19">
        <v>1.1815938044030976</v>
      </c>
      <c r="J11875" s="19"/>
      <c r="K11875" s="19">
        <v>1.799471594465941</v>
      </c>
      <c r="L11875" s="19"/>
      <c r="M11875" s="19">
        <v>1.7677064630630137</v>
      </c>
      <c r="N11875" s="19"/>
      <c r="O11875" s="19">
        <v>2.6785287512916676</v>
      </c>
      <c r="P11875" s="50"/>
      <c r="R11875" s="9" t="s">
        <v>0</v>
      </c>
    </row>
    <row r="11876" spans="2:18" x14ac:dyDescent="0.2">
      <c r="B11876" s="25">
        <v>11646</v>
      </c>
      <c r="C11876" s="193"/>
      <c r="D11876" s="19">
        <v>0.8485870616270409</v>
      </c>
      <c r="E11876" s="19">
        <v>0.10029330252828765</v>
      </c>
      <c r="F11876" s="19"/>
      <c r="G11876" s="19"/>
      <c r="H11876" s="19">
        <v>0.90863702005704261</v>
      </c>
      <c r="I11876" s="19"/>
      <c r="J11876" s="19">
        <v>0.22138513197553752</v>
      </c>
      <c r="K11876" s="19">
        <v>0.32056940907330983</v>
      </c>
      <c r="L11876" s="19"/>
      <c r="M11876" s="19"/>
      <c r="N11876" s="19">
        <v>0.11868573213305073</v>
      </c>
      <c r="O11876" s="19">
        <v>0.15738112893979747</v>
      </c>
      <c r="P11876" s="50"/>
      <c r="R11876" s="9" t="s">
        <v>0</v>
      </c>
    </row>
    <row r="11877" spans="2:18" x14ac:dyDescent="0.2">
      <c r="B11877" s="25">
        <v>11647</v>
      </c>
      <c r="C11877" s="193"/>
      <c r="D11877" s="19">
        <v>0.64159049172484062</v>
      </c>
      <c r="E11877" s="19"/>
      <c r="F11877" s="19">
        <v>1.2035344776816923</v>
      </c>
      <c r="G11877" s="19"/>
      <c r="H11877" s="19">
        <v>1.6880970198748719</v>
      </c>
      <c r="I11877" s="19"/>
      <c r="J11877" s="19">
        <v>1.7072813620278235</v>
      </c>
      <c r="K11877" s="19"/>
      <c r="L11877" s="19">
        <v>0.64902846094066535</v>
      </c>
      <c r="M11877" s="19"/>
      <c r="N11877" s="19">
        <v>0.72155444050979589</v>
      </c>
      <c r="O11877" s="19"/>
      <c r="P11877" s="50">
        <v>1.5268524804265424</v>
      </c>
      <c r="R11877" s="9" t="s">
        <v>0</v>
      </c>
    </row>
    <row r="11878" spans="2:18" x14ac:dyDescent="0.2">
      <c r="B11878" s="25">
        <v>11648</v>
      </c>
      <c r="C11878" s="193">
        <v>6.8386764173127543E-2</v>
      </c>
      <c r="D11878" s="19"/>
      <c r="E11878" s="19"/>
      <c r="F11878" s="19">
        <v>0.78797507214446338</v>
      </c>
      <c r="G11878" s="19"/>
      <c r="H11878" s="19">
        <v>0.69257037947233968</v>
      </c>
      <c r="I11878" s="19"/>
      <c r="J11878" s="19">
        <v>0.6022519855158639</v>
      </c>
      <c r="K11878" s="19"/>
      <c r="L11878" s="19">
        <v>0.57988216837799678</v>
      </c>
      <c r="M11878" s="19"/>
      <c r="N11878" s="19">
        <v>0.8632658835875221</v>
      </c>
      <c r="O11878" s="19"/>
      <c r="P11878" s="50">
        <v>0.44613794802001594</v>
      </c>
      <c r="R11878" s="9" t="s">
        <v>0</v>
      </c>
    </row>
    <row r="11879" spans="2:18" x14ac:dyDescent="0.2">
      <c r="B11879" s="25">
        <v>11649</v>
      </c>
      <c r="C11879" s="193">
        <v>1.2874007739568389</v>
      </c>
      <c r="D11879" s="19"/>
      <c r="E11879" s="19"/>
      <c r="F11879" s="19">
        <v>0.12200951561750295</v>
      </c>
      <c r="G11879" s="19">
        <v>0.87974076263121659</v>
      </c>
      <c r="H11879" s="19"/>
      <c r="I11879" s="19">
        <v>0.55641753885930001</v>
      </c>
      <c r="J11879" s="19"/>
      <c r="K11879" s="19">
        <v>0.48432706051223723</v>
      </c>
      <c r="L11879" s="19"/>
      <c r="M11879" s="19">
        <v>0.38144122097015465</v>
      </c>
      <c r="N11879" s="19"/>
      <c r="O11879" s="19">
        <v>0.11854235621178838</v>
      </c>
      <c r="P11879" s="50"/>
      <c r="R11879" s="9" t="s">
        <v>0</v>
      </c>
    </row>
    <row r="11880" spans="2:18" x14ac:dyDescent="0.2">
      <c r="B11880" s="25">
        <v>11650</v>
      </c>
      <c r="C11880" s="193">
        <v>8.2035467395316919E-2</v>
      </c>
      <c r="D11880" s="19"/>
      <c r="E11880" s="19"/>
      <c r="F11880" s="19">
        <v>0.34172517561732663</v>
      </c>
      <c r="G11880" s="19"/>
      <c r="H11880" s="19">
        <v>0.23513421724856515</v>
      </c>
      <c r="I11880" s="19"/>
      <c r="J11880" s="19">
        <v>0.19427322818152021</v>
      </c>
      <c r="K11880" s="19"/>
      <c r="L11880" s="19">
        <v>6.3308777269467167E-2</v>
      </c>
      <c r="M11880" s="19">
        <v>7.2734610944063111E-2</v>
      </c>
      <c r="N11880" s="19"/>
      <c r="O11880" s="19">
        <v>0.3885192967730563</v>
      </c>
      <c r="P11880" s="50"/>
      <c r="R11880" s="9" t="s">
        <v>0</v>
      </c>
    </row>
    <row r="11881" spans="2:18" x14ac:dyDescent="0.2">
      <c r="B11881" s="25">
        <v>11651</v>
      </c>
      <c r="C11881" s="193"/>
      <c r="D11881" s="19">
        <v>0.32865331555982596</v>
      </c>
      <c r="E11881" s="19">
        <v>1.2202757079875679</v>
      </c>
      <c r="F11881" s="19"/>
      <c r="G11881" s="19"/>
      <c r="H11881" s="19">
        <v>0.1896990379846171</v>
      </c>
      <c r="I11881" s="19"/>
      <c r="J11881" s="19">
        <v>0.58293108401708582</v>
      </c>
      <c r="K11881" s="19"/>
      <c r="L11881" s="19">
        <v>0.58515691032820893</v>
      </c>
      <c r="M11881" s="19">
        <v>0.44870840634900228</v>
      </c>
      <c r="N11881" s="19"/>
      <c r="O11881" s="19">
        <v>8.5655057842294186E-2</v>
      </c>
      <c r="P11881" s="50"/>
      <c r="R11881" s="9" t="s">
        <v>0</v>
      </c>
    </row>
    <row r="11882" spans="2:18" x14ac:dyDescent="0.2">
      <c r="B11882" s="25">
        <v>11652</v>
      </c>
      <c r="C11882" s="193">
        <v>0.15742355877163139</v>
      </c>
      <c r="D11882" s="19"/>
      <c r="E11882" s="19"/>
      <c r="F11882" s="19">
        <v>6.5662662286940884E-2</v>
      </c>
      <c r="G11882" s="19"/>
      <c r="H11882" s="19">
        <v>0.17692440485588573</v>
      </c>
      <c r="I11882" s="19"/>
      <c r="J11882" s="19">
        <v>0.87419335372065943</v>
      </c>
      <c r="K11882" s="19">
        <v>0.74074320266570981</v>
      </c>
      <c r="L11882" s="19"/>
      <c r="M11882" s="19">
        <v>0.56080768654151403</v>
      </c>
      <c r="N11882" s="19"/>
      <c r="O11882" s="19"/>
      <c r="P11882" s="50">
        <v>0.22810914282993405</v>
      </c>
      <c r="R11882" s="9" t="s">
        <v>0</v>
      </c>
    </row>
    <row r="11883" spans="2:18" x14ac:dyDescent="0.2">
      <c r="B11883" s="25">
        <v>11653</v>
      </c>
      <c r="C11883" s="193"/>
      <c r="D11883" s="19">
        <v>3.237493106113662</v>
      </c>
      <c r="E11883" s="19"/>
      <c r="F11883" s="19">
        <v>2.7505570290778127</v>
      </c>
      <c r="G11883" s="19"/>
      <c r="H11883" s="19">
        <v>3.5054313624633107</v>
      </c>
      <c r="I11883" s="19"/>
      <c r="J11883" s="19">
        <v>2.4493167213860398</v>
      </c>
      <c r="K11883" s="19"/>
      <c r="L11883" s="19">
        <v>1.9167124777688178</v>
      </c>
      <c r="M11883" s="19"/>
      <c r="N11883" s="19">
        <v>2.5784437039263199</v>
      </c>
      <c r="O11883" s="19"/>
      <c r="P11883" s="50">
        <v>2.4192744426287023</v>
      </c>
      <c r="R11883" s="9" t="s">
        <v>0</v>
      </c>
    </row>
    <row r="11884" spans="2:18" x14ac:dyDescent="0.2">
      <c r="B11884" s="25">
        <v>11654</v>
      </c>
      <c r="C11884" s="193"/>
      <c r="D11884" s="19">
        <v>1.4929488077866377</v>
      </c>
      <c r="E11884" s="19"/>
      <c r="F11884" s="19">
        <v>2.5654328195467633</v>
      </c>
      <c r="G11884" s="19"/>
      <c r="H11884" s="19">
        <v>1.5740427719794852</v>
      </c>
      <c r="I11884" s="19"/>
      <c r="J11884" s="19">
        <v>1.6267064437229559</v>
      </c>
      <c r="K11884" s="19"/>
      <c r="L11884" s="19">
        <v>1.588838747159905</v>
      </c>
      <c r="M11884" s="19"/>
      <c r="N11884" s="19">
        <v>1.2677373835031693</v>
      </c>
      <c r="O11884" s="19"/>
      <c r="P11884" s="50">
        <v>1.7179417200552487</v>
      </c>
      <c r="R11884" s="9" t="s">
        <v>0</v>
      </c>
    </row>
    <row r="11885" spans="2:18" x14ac:dyDescent="0.2">
      <c r="B11885" s="25">
        <v>11655</v>
      </c>
      <c r="C11885" s="193">
        <v>0.47991641781270861</v>
      </c>
      <c r="D11885" s="19"/>
      <c r="E11885" s="19">
        <v>0.64442469294032612</v>
      </c>
      <c r="F11885" s="19"/>
      <c r="G11885" s="19">
        <v>4.5140697970533473E-2</v>
      </c>
      <c r="H11885" s="19"/>
      <c r="I11885" s="19"/>
      <c r="J11885" s="19">
        <v>0.62437685504149842</v>
      </c>
      <c r="K11885" s="19">
        <v>0.89591204599783592</v>
      </c>
      <c r="L11885" s="19"/>
      <c r="M11885" s="19"/>
      <c r="N11885" s="19">
        <v>0.32489811309377969</v>
      </c>
      <c r="O11885" s="19">
        <v>0.35155776458353089</v>
      </c>
      <c r="P11885" s="50"/>
      <c r="R11885" s="9" t="s">
        <v>0</v>
      </c>
    </row>
    <row r="11886" spans="2:18" x14ac:dyDescent="0.2">
      <c r="B11886" s="25">
        <v>11656</v>
      </c>
      <c r="C11886" s="193"/>
      <c r="D11886" s="19">
        <v>1.0199599706547993</v>
      </c>
      <c r="E11886" s="19"/>
      <c r="F11886" s="19">
        <v>1.2814343659786795</v>
      </c>
      <c r="G11886" s="19"/>
      <c r="H11886" s="19">
        <v>1.2423025097198326</v>
      </c>
      <c r="I11886" s="19"/>
      <c r="J11886" s="19">
        <v>0.93469286816393282</v>
      </c>
      <c r="K11886" s="19"/>
      <c r="L11886" s="19">
        <v>0.13663809890449569</v>
      </c>
      <c r="M11886" s="19"/>
      <c r="N11886" s="19">
        <v>0.26826286229369106</v>
      </c>
      <c r="O11886" s="19"/>
      <c r="P11886" s="50">
        <v>0.4057213105828491</v>
      </c>
      <c r="R11886" s="9" t="s">
        <v>0</v>
      </c>
    </row>
    <row r="11887" spans="2:18" x14ac:dyDescent="0.2">
      <c r="B11887" s="25">
        <v>11657</v>
      </c>
      <c r="C11887" s="193"/>
      <c r="D11887" s="19">
        <v>0.78396608569109039</v>
      </c>
      <c r="E11887" s="19"/>
      <c r="F11887" s="19">
        <v>1.2924387848202223</v>
      </c>
      <c r="G11887" s="19"/>
      <c r="H11887" s="19">
        <v>0.88825101484861191</v>
      </c>
      <c r="I11887" s="19"/>
      <c r="J11887" s="19">
        <v>1.0568699948134699</v>
      </c>
      <c r="K11887" s="19"/>
      <c r="L11887" s="19">
        <v>1.0265201560261343</v>
      </c>
      <c r="M11887" s="19"/>
      <c r="N11887" s="19">
        <v>0.24936285167142347</v>
      </c>
      <c r="O11887" s="19"/>
      <c r="P11887" s="50">
        <v>1.6213822881520594</v>
      </c>
      <c r="R11887" s="9" t="s">
        <v>0</v>
      </c>
    </row>
    <row r="11888" spans="2:18" x14ac:dyDescent="0.2">
      <c r="B11888" s="25">
        <v>11658</v>
      </c>
      <c r="C11888" s="193">
        <v>0.18430257110155787</v>
      </c>
      <c r="D11888" s="19"/>
      <c r="E11888" s="19">
        <v>0.96785375107377147</v>
      </c>
      <c r="F11888" s="19"/>
      <c r="G11888" s="19"/>
      <c r="H11888" s="19">
        <v>0.41382900957823809</v>
      </c>
      <c r="I11888" s="19">
        <v>0.66937340540250845</v>
      </c>
      <c r="J11888" s="19"/>
      <c r="K11888" s="19">
        <v>0.46559065932263122</v>
      </c>
      <c r="L11888" s="19"/>
      <c r="M11888" s="19">
        <v>1.2831410053733197</v>
      </c>
      <c r="N11888" s="19"/>
      <c r="O11888" s="19"/>
      <c r="P11888" s="50">
        <v>0.86396791210063817</v>
      </c>
      <c r="R11888" s="9" t="s">
        <v>0</v>
      </c>
    </row>
    <row r="11889" spans="2:18" x14ac:dyDescent="0.2">
      <c r="B11889" s="25">
        <v>11659</v>
      </c>
      <c r="C11889" s="193"/>
      <c r="D11889" s="19">
        <v>0.75747885035716866</v>
      </c>
      <c r="E11889" s="19"/>
      <c r="F11889" s="19">
        <v>0.18658976673834038</v>
      </c>
      <c r="G11889" s="19"/>
      <c r="H11889" s="19">
        <v>1.1352319172045311</v>
      </c>
      <c r="I11889" s="19"/>
      <c r="J11889" s="19">
        <v>0.22742093995166926</v>
      </c>
      <c r="K11889" s="19"/>
      <c r="L11889" s="19">
        <v>0.55356995166466616</v>
      </c>
      <c r="M11889" s="19">
        <v>0.71313415867969521</v>
      </c>
      <c r="N11889" s="19"/>
      <c r="O11889" s="19"/>
      <c r="P11889" s="50">
        <v>0.73501203518408098</v>
      </c>
      <c r="R11889" s="9" t="s">
        <v>0</v>
      </c>
    </row>
    <row r="11890" spans="2:18" x14ac:dyDescent="0.2">
      <c r="B11890" s="25">
        <v>11660</v>
      </c>
      <c r="C11890" s="193">
        <v>0.8586135659267502</v>
      </c>
      <c r="D11890" s="19"/>
      <c r="E11890" s="19">
        <v>1.676538173837971</v>
      </c>
      <c r="F11890" s="19"/>
      <c r="G11890" s="19">
        <v>1.3848811812131889</v>
      </c>
      <c r="H11890" s="19"/>
      <c r="I11890" s="19">
        <v>1.5238263747545615</v>
      </c>
      <c r="J11890" s="19"/>
      <c r="K11890" s="19">
        <v>1.7069863271585466</v>
      </c>
      <c r="L11890" s="19"/>
      <c r="M11890" s="19">
        <v>1.0449387067157134</v>
      </c>
      <c r="N11890" s="19"/>
      <c r="O11890" s="19">
        <v>1.4668896497282127</v>
      </c>
      <c r="P11890" s="50"/>
      <c r="R11890" s="9" t="s">
        <v>0</v>
      </c>
    </row>
    <row r="11891" spans="2:18" x14ac:dyDescent="0.2">
      <c r="B11891" s="25">
        <v>11661</v>
      </c>
      <c r="C11891" s="193">
        <v>0.79217432419247202</v>
      </c>
      <c r="D11891" s="19"/>
      <c r="E11891" s="19">
        <v>1.5857744599974963</v>
      </c>
      <c r="F11891" s="19"/>
      <c r="G11891" s="19"/>
      <c r="H11891" s="19">
        <v>0.47942042025023668</v>
      </c>
      <c r="I11891" s="19">
        <v>1.1064974023243637</v>
      </c>
      <c r="J11891" s="19"/>
      <c r="K11891" s="19">
        <v>1.8004369831097895</v>
      </c>
      <c r="L11891" s="19"/>
      <c r="M11891" s="19">
        <v>1.6840353860856716</v>
      </c>
      <c r="N11891" s="19"/>
      <c r="O11891" s="19">
        <v>1.2150171894241624</v>
      </c>
      <c r="P11891" s="50"/>
      <c r="R11891" s="9" t="s">
        <v>0</v>
      </c>
    </row>
    <row r="11892" spans="2:18" x14ac:dyDescent="0.2">
      <c r="B11892" s="25">
        <v>11662</v>
      </c>
      <c r="C11892" s="193">
        <v>1.8372864756552856</v>
      </c>
      <c r="D11892" s="19"/>
      <c r="E11892" s="19">
        <v>0.5366778982632443</v>
      </c>
      <c r="F11892" s="19"/>
      <c r="G11892" s="19">
        <v>1.8379512155099453</v>
      </c>
      <c r="H11892" s="19"/>
      <c r="I11892" s="19">
        <v>1.6844062220057281</v>
      </c>
      <c r="J11892" s="19"/>
      <c r="K11892" s="19">
        <v>0.68681097352935383</v>
      </c>
      <c r="L11892" s="19"/>
      <c r="M11892" s="19">
        <v>1.5147300755843016</v>
      </c>
      <c r="N11892" s="19"/>
      <c r="O11892" s="19">
        <v>2.0482790332812635</v>
      </c>
      <c r="P11892" s="50"/>
      <c r="R11892" s="9" t="s">
        <v>0</v>
      </c>
    </row>
    <row r="11893" spans="2:18" x14ac:dyDescent="0.2">
      <c r="B11893" s="25">
        <v>11663</v>
      </c>
      <c r="C11893" s="193"/>
      <c r="D11893" s="19">
        <v>6.2572082437286444E-2</v>
      </c>
      <c r="E11893" s="19"/>
      <c r="F11893" s="19">
        <v>1.5670636743675564E-2</v>
      </c>
      <c r="G11893" s="19">
        <v>0.68430694448715401</v>
      </c>
      <c r="H11893" s="19"/>
      <c r="I11893" s="19"/>
      <c r="J11893" s="19">
        <v>0.17949693396245078</v>
      </c>
      <c r="K11893" s="19"/>
      <c r="L11893" s="19">
        <v>0.81589293591457968</v>
      </c>
      <c r="M11893" s="19"/>
      <c r="N11893" s="19">
        <v>0.9233372905749837</v>
      </c>
      <c r="O11893" s="19"/>
      <c r="P11893" s="50">
        <v>0.57725168859707876</v>
      </c>
      <c r="R11893" s="9" t="s">
        <v>0</v>
      </c>
    </row>
    <row r="11894" spans="2:18" x14ac:dyDescent="0.2">
      <c r="B11894" s="25">
        <v>11664</v>
      </c>
      <c r="C11894" s="193">
        <v>1.2035647738765238</v>
      </c>
      <c r="D11894" s="19"/>
      <c r="E11894" s="19">
        <v>0.48658608707355949</v>
      </c>
      <c r="F11894" s="19"/>
      <c r="G11894" s="19">
        <v>0.70158627401244078</v>
      </c>
      <c r="H11894" s="19"/>
      <c r="I11894" s="19">
        <v>0.33218395910972953</v>
      </c>
      <c r="J11894" s="19"/>
      <c r="K11894" s="19">
        <v>0.23320868413535745</v>
      </c>
      <c r="L11894" s="19"/>
      <c r="M11894" s="19"/>
      <c r="N11894" s="19">
        <v>0.76693137898721808</v>
      </c>
      <c r="O11894" s="19">
        <v>0.36788369010095617</v>
      </c>
      <c r="P11894" s="50"/>
      <c r="R11894" s="9" t="s">
        <v>0</v>
      </c>
    </row>
    <row r="11895" spans="2:18" x14ac:dyDescent="0.2">
      <c r="B11895" s="25">
        <v>11665</v>
      </c>
      <c r="C11895" s="193">
        <v>0.14434718672737137</v>
      </c>
      <c r="D11895" s="19"/>
      <c r="E11895" s="19">
        <v>0.16034088211549208</v>
      </c>
      <c r="F11895" s="19"/>
      <c r="G11895" s="19"/>
      <c r="H11895" s="19">
        <v>0.66437918027691056</v>
      </c>
      <c r="I11895" s="19"/>
      <c r="J11895" s="19">
        <v>0.22033625361556039</v>
      </c>
      <c r="K11895" s="19">
        <v>4.7726090245578813E-2</v>
      </c>
      <c r="L11895" s="19"/>
      <c r="M11895" s="19"/>
      <c r="N11895" s="19">
        <v>1.5451592356412445</v>
      </c>
      <c r="O11895" s="19"/>
      <c r="P11895" s="50">
        <v>2.8504880345568049E-3</v>
      </c>
      <c r="R11895" s="9" t="s">
        <v>0</v>
      </c>
    </row>
    <row r="11896" spans="2:18" x14ac:dyDescent="0.2">
      <c r="B11896" s="25">
        <v>11666</v>
      </c>
      <c r="C11896" s="193"/>
      <c r="D11896" s="19">
        <v>0.82671328125159327</v>
      </c>
      <c r="E11896" s="19"/>
      <c r="F11896" s="19">
        <v>0.56852228564028595</v>
      </c>
      <c r="G11896" s="19"/>
      <c r="H11896" s="19">
        <v>0.76069134495604929</v>
      </c>
      <c r="I11896" s="19"/>
      <c r="J11896" s="19">
        <v>1.8890975031121071</v>
      </c>
      <c r="K11896" s="19"/>
      <c r="L11896" s="19">
        <v>1.124221023581258</v>
      </c>
      <c r="M11896" s="19"/>
      <c r="N11896" s="19">
        <v>0.68684392496548718</v>
      </c>
      <c r="O11896" s="19"/>
      <c r="P11896" s="50">
        <v>0.82326514637109405</v>
      </c>
      <c r="R11896" s="9" t="s">
        <v>0</v>
      </c>
    </row>
    <row r="11897" spans="2:18" x14ac:dyDescent="0.2">
      <c r="B11897" s="25">
        <v>11667</v>
      </c>
      <c r="C11897" s="193"/>
      <c r="D11897" s="19">
        <v>0.32475785305182153</v>
      </c>
      <c r="E11897" s="19"/>
      <c r="F11897" s="19">
        <v>0.83507175347639329</v>
      </c>
      <c r="G11897" s="19"/>
      <c r="H11897" s="19">
        <v>0.37562663599194696</v>
      </c>
      <c r="I11897" s="19"/>
      <c r="J11897" s="19">
        <v>1.775254285922012</v>
      </c>
      <c r="K11897" s="19"/>
      <c r="L11897" s="19">
        <v>1.432336871542945</v>
      </c>
      <c r="M11897" s="19"/>
      <c r="N11897" s="19">
        <v>1.4943124850351379</v>
      </c>
      <c r="O11897" s="19"/>
      <c r="P11897" s="50">
        <v>1.6666243642522576</v>
      </c>
      <c r="R11897" s="9" t="s">
        <v>0</v>
      </c>
    </row>
    <row r="11898" spans="2:18" x14ac:dyDescent="0.2">
      <c r="B11898" s="25">
        <v>11668</v>
      </c>
      <c r="C11898" s="193">
        <v>0.25130275107264755</v>
      </c>
      <c r="D11898" s="19"/>
      <c r="E11898" s="19">
        <v>0.26158095558551492</v>
      </c>
      <c r="F11898" s="19"/>
      <c r="G11898" s="19">
        <v>0.76187542363972383</v>
      </c>
      <c r="H11898" s="19"/>
      <c r="I11898" s="19">
        <v>0.86467259920157902</v>
      </c>
      <c r="J11898" s="19"/>
      <c r="K11898" s="19">
        <v>0.11502353450710269</v>
      </c>
      <c r="L11898" s="19"/>
      <c r="M11898" s="19">
        <v>1.3292030615428692</v>
      </c>
      <c r="N11898" s="19"/>
      <c r="O11898" s="19">
        <v>0.9396328381775495</v>
      </c>
      <c r="P11898" s="50"/>
      <c r="R11898" s="9" t="s">
        <v>0</v>
      </c>
    </row>
    <row r="11899" spans="2:18" x14ac:dyDescent="0.2">
      <c r="B11899" s="25">
        <v>11669</v>
      </c>
      <c r="C11899" s="193">
        <v>1.2387361221364983</v>
      </c>
      <c r="D11899" s="19"/>
      <c r="E11899" s="19">
        <v>1.0476826571909574</v>
      </c>
      <c r="F11899" s="19"/>
      <c r="G11899" s="19">
        <v>0.28112020478139638</v>
      </c>
      <c r="H11899" s="19"/>
      <c r="I11899" s="19">
        <v>0.73083275539370118</v>
      </c>
      <c r="J11899" s="19"/>
      <c r="K11899" s="19">
        <v>0.49195294434153664</v>
      </c>
      <c r="L11899" s="19"/>
      <c r="M11899" s="19">
        <v>0.1634774199565267</v>
      </c>
      <c r="N11899" s="19"/>
      <c r="O11899" s="19">
        <v>1.2169910126709622</v>
      </c>
      <c r="P11899" s="50"/>
      <c r="R11899" s="9" t="s">
        <v>0</v>
      </c>
    </row>
    <row r="11900" spans="2:18" x14ac:dyDescent="0.2">
      <c r="B11900" s="25">
        <v>11670</v>
      </c>
      <c r="C11900" s="193">
        <v>9.5047884579301023E-2</v>
      </c>
      <c r="D11900" s="19"/>
      <c r="E11900" s="19">
        <v>0.42927072993428561</v>
      </c>
      <c r="F11900" s="19"/>
      <c r="G11900" s="19">
        <v>0.51706484857834334</v>
      </c>
      <c r="H11900" s="19"/>
      <c r="I11900" s="19"/>
      <c r="J11900" s="19">
        <v>5.7966371098807201E-2</v>
      </c>
      <c r="K11900" s="19"/>
      <c r="L11900" s="19">
        <v>0.2183593946931231</v>
      </c>
      <c r="M11900" s="19"/>
      <c r="N11900" s="19">
        <v>5.5992475573970898E-2</v>
      </c>
      <c r="O11900" s="19">
        <v>0.37342761011260017</v>
      </c>
      <c r="P11900" s="50"/>
      <c r="R11900" s="9" t="s">
        <v>0</v>
      </c>
    </row>
    <row r="11901" spans="2:18" x14ac:dyDescent="0.2">
      <c r="B11901" s="25">
        <v>11671</v>
      </c>
      <c r="C11901" s="193">
        <v>1.0168488377962821</v>
      </c>
      <c r="D11901" s="19"/>
      <c r="E11901" s="19">
        <v>0.59504350763350555</v>
      </c>
      <c r="F11901" s="19"/>
      <c r="G11901" s="19">
        <v>1.9923564876026727</v>
      </c>
      <c r="H11901" s="19"/>
      <c r="I11901" s="19">
        <v>2.1243602286995213</v>
      </c>
      <c r="J11901" s="19"/>
      <c r="K11901" s="19">
        <v>1.9519496247725998</v>
      </c>
      <c r="L11901" s="19"/>
      <c r="M11901" s="19">
        <v>0.27479048938546102</v>
      </c>
      <c r="N11901" s="19"/>
      <c r="O11901" s="19">
        <v>0.15120096263212351</v>
      </c>
      <c r="P11901" s="50"/>
      <c r="R11901" s="9" t="s">
        <v>0</v>
      </c>
    </row>
    <row r="11902" spans="2:18" x14ac:dyDescent="0.2">
      <c r="B11902" s="25">
        <v>11672</v>
      </c>
      <c r="C11902" s="193"/>
      <c r="D11902" s="19">
        <v>1.6769215025146942</v>
      </c>
      <c r="E11902" s="19"/>
      <c r="F11902" s="19">
        <v>1.5208504758066457</v>
      </c>
      <c r="G11902" s="19"/>
      <c r="H11902" s="19">
        <v>1.5902274538708217</v>
      </c>
      <c r="I11902" s="19"/>
      <c r="J11902" s="19">
        <v>1.6405125058328094</v>
      </c>
      <c r="K11902" s="19"/>
      <c r="L11902" s="19">
        <v>1.4177776345961912</v>
      </c>
      <c r="M11902" s="19"/>
      <c r="N11902" s="19">
        <v>0.77832084301025284</v>
      </c>
      <c r="O11902" s="19"/>
      <c r="P11902" s="50">
        <v>1.8705651798406484</v>
      </c>
      <c r="R11902" s="9" t="s">
        <v>0</v>
      </c>
    </row>
    <row r="11903" spans="2:18" x14ac:dyDescent="0.2">
      <c r="B11903" s="25">
        <v>11673</v>
      </c>
      <c r="C11903" s="193">
        <v>0.80906391140422795</v>
      </c>
      <c r="D11903" s="19"/>
      <c r="E11903" s="19">
        <v>0.26777953723250159</v>
      </c>
      <c r="F11903" s="19"/>
      <c r="G11903" s="19">
        <v>0.52042132485641457</v>
      </c>
      <c r="H11903" s="19"/>
      <c r="I11903" s="19"/>
      <c r="J11903" s="19">
        <v>0.21816466694069211</v>
      </c>
      <c r="K11903" s="19">
        <v>0.22531161447393716</v>
      </c>
      <c r="L11903" s="19"/>
      <c r="M11903" s="19">
        <v>1.0941064917208503</v>
      </c>
      <c r="N11903" s="19"/>
      <c r="O11903" s="19">
        <v>0.88415439560575626</v>
      </c>
      <c r="P11903" s="50"/>
      <c r="R11903" s="9" t="s">
        <v>0</v>
      </c>
    </row>
    <row r="11904" spans="2:18" x14ac:dyDescent="0.2">
      <c r="B11904" s="25">
        <v>11674</v>
      </c>
      <c r="C11904" s="193"/>
      <c r="D11904" s="19">
        <v>0.97006055349924414</v>
      </c>
      <c r="E11904" s="19"/>
      <c r="F11904" s="19">
        <v>0.69084303098712385</v>
      </c>
      <c r="G11904" s="19"/>
      <c r="H11904" s="19">
        <v>1.9099021329980561</v>
      </c>
      <c r="I11904" s="19"/>
      <c r="J11904" s="19">
        <v>0.70678588242102203</v>
      </c>
      <c r="K11904" s="19"/>
      <c r="L11904" s="19">
        <v>0.95283609134701996</v>
      </c>
      <c r="M11904" s="19"/>
      <c r="N11904" s="19">
        <v>1.2043233376132472</v>
      </c>
      <c r="O11904" s="19"/>
      <c r="P11904" s="50">
        <v>1.0095918052514889</v>
      </c>
      <c r="R11904" s="9" t="s">
        <v>0</v>
      </c>
    </row>
    <row r="11905" spans="2:18" x14ac:dyDescent="0.2">
      <c r="B11905" s="25">
        <v>11675</v>
      </c>
      <c r="C11905" s="193"/>
      <c r="D11905" s="19">
        <v>1.2781855782738567</v>
      </c>
      <c r="E11905" s="19"/>
      <c r="F11905" s="19">
        <v>0.26173723866397691</v>
      </c>
      <c r="G11905" s="19"/>
      <c r="H11905" s="19">
        <v>0.35330228672786851</v>
      </c>
      <c r="I11905" s="19">
        <v>0.12463568289666578</v>
      </c>
      <c r="J11905" s="19"/>
      <c r="K11905" s="19"/>
      <c r="L11905" s="19">
        <v>0.56494847598965015</v>
      </c>
      <c r="M11905" s="19">
        <v>0.29856230642522136</v>
      </c>
      <c r="N11905" s="19"/>
      <c r="O11905" s="19"/>
      <c r="P11905" s="50">
        <v>0.11706587103143984</v>
      </c>
      <c r="R11905" s="9" t="s">
        <v>0</v>
      </c>
    </row>
    <row r="11906" spans="2:18" x14ac:dyDescent="0.2">
      <c r="B11906" s="25">
        <v>11676</v>
      </c>
      <c r="C11906" s="193">
        <v>1.7566686626678472</v>
      </c>
      <c r="D11906" s="19"/>
      <c r="E11906" s="19">
        <v>1.7111750481241088</v>
      </c>
      <c r="F11906" s="19"/>
      <c r="G11906" s="19">
        <v>1.1421829934863053</v>
      </c>
      <c r="H11906" s="19"/>
      <c r="I11906" s="19">
        <v>1.4579189346223154</v>
      </c>
      <c r="J11906" s="19"/>
      <c r="K11906" s="19">
        <v>1.422037255487802</v>
      </c>
      <c r="L11906" s="19"/>
      <c r="M11906" s="19">
        <v>1.1973002651495668</v>
      </c>
      <c r="N11906" s="19"/>
      <c r="O11906" s="19">
        <v>1.5965823183390668</v>
      </c>
      <c r="P11906" s="50"/>
      <c r="R11906" s="9" t="s">
        <v>0</v>
      </c>
    </row>
    <row r="11907" spans="2:18" x14ac:dyDescent="0.2">
      <c r="B11907" s="25">
        <v>11677</v>
      </c>
      <c r="C11907" s="193">
        <v>2.9527955613728341E-2</v>
      </c>
      <c r="D11907" s="19"/>
      <c r="E11907" s="19">
        <v>0.38792925601869849</v>
      </c>
      <c r="F11907" s="19"/>
      <c r="G11907" s="19"/>
      <c r="H11907" s="19">
        <v>0.48793725255866088</v>
      </c>
      <c r="I11907" s="19">
        <v>0.24315781293613625</v>
      </c>
      <c r="J11907" s="19"/>
      <c r="K11907" s="19">
        <v>0.45651183273500279</v>
      </c>
      <c r="L11907" s="19"/>
      <c r="M11907" s="19">
        <v>0.77026566549098485</v>
      </c>
      <c r="N11907" s="19"/>
      <c r="O11907" s="19">
        <v>0.25518667985652443</v>
      </c>
      <c r="P11907" s="50"/>
      <c r="R11907" s="9" t="s">
        <v>0</v>
      </c>
    </row>
    <row r="11908" spans="2:18" x14ac:dyDescent="0.2">
      <c r="B11908" s="25">
        <v>11678</v>
      </c>
      <c r="C11908" s="193"/>
      <c r="D11908" s="19">
        <v>1.6086251260347348</v>
      </c>
      <c r="E11908" s="19"/>
      <c r="F11908" s="19">
        <v>1.6389480329070065</v>
      </c>
      <c r="G11908" s="19"/>
      <c r="H11908" s="19">
        <v>1.8225550376149156</v>
      </c>
      <c r="I11908" s="19"/>
      <c r="J11908" s="19">
        <v>0.8754792732695873</v>
      </c>
      <c r="K11908" s="19"/>
      <c r="L11908" s="19">
        <v>0.84792642504346905</v>
      </c>
      <c r="M11908" s="19"/>
      <c r="N11908" s="19">
        <v>2.0793129883020129</v>
      </c>
      <c r="O11908" s="19"/>
      <c r="P11908" s="50">
        <v>1.8554085356963215</v>
      </c>
      <c r="R11908" s="9" t="s">
        <v>0</v>
      </c>
    </row>
    <row r="11909" spans="2:18" x14ac:dyDescent="0.2">
      <c r="B11909" s="25">
        <v>11679</v>
      </c>
      <c r="C11909" s="193"/>
      <c r="D11909" s="19">
        <v>0.83777850845567958</v>
      </c>
      <c r="E11909" s="19"/>
      <c r="F11909" s="19">
        <v>0.62307252758396114</v>
      </c>
      <c r="G11909" s="19"/>
      <c r="H11909" s="19">
        <v>1.18779828617678</v>
      </c>
      <c r="I11909" s="19"/>
      <c r="J11909" s="19">
        <v>0.30863106571153892</v>
      </c>
      <c r="K11909" s="19"/>
      <c r="L11909" s="19">
        <v>1.2365929963525901</v>
      </c>
      <c r="M11909" s="19"/>
      <c r="N11909" s="19">
        <v>0.79904574519812144</v>
      </c>
      <c r="O11909" s="19">
        <v>0.11538376807265087</v>
      </c>
      <c r="P11909" s="50"/>
      <c r="R11909" s="9" t="s">
        <v>0</v>
      </c>
    </row>
    <row r="11910" spans="2:18" x14ac:dyDescent="0.2">
      <c r="B11910" s="25">
        <v>11680</v>
      </c>
      <c r="C11910" s="193"/>
      <c r="D11910" s="19">
        <v>1.6044204939810629</v>
      </c>
      <c r="E11910" s="19"/>
      <c r="F11910" s="19">
        <v>0.41271570917592165</v>
      </c>
      <c r="G11910" s="19"/>
      <c r="H11910" s="19">
        <v>1.9891417292727682</v>
      </c>
      <c r="I11910" s="19"/>
      <c r="J11910" s="19">
        <v>1.2234118651546813</v>
      </c>
      <c r="K11910" s="19"/>
      <c r="L11910" s="19">
        <v>0.60411916435945834</v>
      </c>
      <c r="M11910" s="19"/>
      <c r="N11910" s="19">
        <v>1.1052489864111521</v>
      </c>
      <c r="O11910" s="19"/>
      <c r="P11910" s="50">
        <v>1.3457955436719831</v>
      </c>
      <c r="R11910" s="9" t="s">
        <v>0</v>
      </c>
    </row>
    <row r="11911" spans="2:18" x14ac:dyDescent="0.2">
      <c r="B11911" s="25">
        <v>11681</v>
      </c>
      <c r="C11911" s="193">
        <v>0.10235993820333242</v>
      </c>
      <c r="D11911" s="19"/>
      <c r="E11911" s="19">
        <v>0.49444629197097123</v>
      </c>
      <c r="F11911" s="19"/>
      <c r="G11911" s="19">
        <v>0.16798170486030245</v>
      </c>
      <c r="H11911" s="19"/>
      <c r="I11911" s="19">
        <v>1.7607205405113355</v>
      </c>
      <c r="J11911" s="19"/>
      <c r="K11911" s="19">
        <v>1.0563692794109474</v>
      </c>
      <c r="L11911" s="19"/>
      <c r="M11911" s="19">
        <v>0.82323831652770663</v>
      </c>
      <c r="N11911" s="19"/>
      <c r="O11911" s="19">
        <v>0.92306803093459944</v>
      </c>
      <c r="P11911" s="50"/>
      <c r="R11911" s="9" t="s">
        <v>0</v>
      </c>
    </row>
    <row r="11912" spans="2:18" x14ac:dyDescent="0.2">
      <c r="B11912" s="25">
        <v>11682</v>
      </c>
      <c r="C11912" s="193"/>
      <c r="D11912" s="19">
        <v>0.79413128404277022</v>
      </c>
      <c r="E11912" s="19"/>
      <c r="F11912" s="19">
        <v>1.070967816956037</v>
      </c>
      <c r="G11912" s="19"/>
      <c r="H11912" s="19">
        <v>1.3208208356995015</v>
      </c>
      <c r="I11912" s="19"/>
      <c r="J11912" s="19">
        <v>0.3630937783534845</v>
      </c>
      <c r="K11912" s="19"/>
      <c r="L11912" s="19">
        <v>0.85249505637383993</v>
      </c>
      <c r="M11912" s="19"/>
      <c r="N11912" s="19">
        <v>1.1639314604873485</v>
      </c>
      <c r="O11912" s="19"/>
      <c r="P11912" s="50">
        <v>4.019782450720529E-3</v>
      </c>
      <c r="R11912" s="9" t="s">
        <v>0</v>
      </c>
    </row>
    <row r="11913" spans="2:18" x14ac:dyDescent="0.2">
      <c r="B11913" s="25">
        <v>11683</v>
      </c>
      <c r="C11913" s="193">
        <v>2.3451536937590829</v>
      </c>
      <c r="D11913" s="19"/>
      <c r="E11913" s="19">
        <v>1.7639714780279201</v>
      </c>
      <c r="F11913" s="19"/>
      <c r="G11913" s="19">
        <v>0.72083344528312621</v>
      </c>
      <c r="H11913" s="19"/>
      <c r="I11913" s="19">
        <v>1.0043614010763051</v>
      </c>
      <c r="J11913" s="19"/>
      <c r="K11913" s="19">
        <v>1.5548248296079583</v>
      </c>
      <c r="L11913" s="19"/>
      <c r="M11913" s="19">
        <v>0.93664535038860375</v>
      </c>
      <c r="N11913" s="19"/>
      <c r="O11913" s="19">
        <v>1.2776548351392314</v>
      </c>
      <c r="P11913" s="50"/>
      <c r="R11913" s="9" t="s">
        <v>0</v>
      </c>
    </row>
    <row r="11914" spans="2:18" x14ac:dyDescent="0.2">
      <c r="B11914" s="25">
        <v>11684</v>
      </c>
      <c r="C11914" s="193">
        <v>6.7239133903577997E-2</v>
      </c>
      <c r="D11914" s="19"/>
      <c r="E11914" s="19">
        <v>0.29367751479160736</v>
      </c>
      <c r="F11914" s="19"/>
      <c r="G11914" s="19"/>
      <c r="H11914" s="19">
        <v>0.35009380100899018</v>
      </c>
      <c r="I11914" s="19">
        <v>6.8125159774496402E-2</v>
      </c>
      <c r="J11914" s="19"/>
      <c r="K11914" s="19">
        <v>0.28798640112209895</v>
      </c>
      <c r="L11914" s="19"/>
      <c r="M11914" s="19"/>
      <c r="N11914" s="19">
        <v>0.88144120170717422</v>
      </c>
      <c r="O11914" s="19"/>
      <c r="P11914" s="50">
        <v>0.29747415097004298</v>
      </c>
      <c r="R11914" s="9" t="s">
        <v>0</v>
      </c>
    </row>
    <row r="11915" spans="2:18" x14ac:dyDescent="0.2">
      <c r="B11915" s="25">
        <v>11685</v>
      </c>
      <c r="C11915" s="193">
        <v>0.63950513750952487</v>
      </c>
      <c r="D11915" s="19"/>
      <c r="E11915" s="19">
        <v>0.1552824736459332</v>
      </c>
      <c r="F11915" s="19"/>
      <c r="G11915" s="19">
        <v>0.3369840141166871</v>
      </c>
      <c r="H11915" s="19"/>
      <c r="I11915" s="19">
        <v>0.22200092605650018</v>
      </c>
      <c r="J11915" s="19"/>
      <c r="K11915" s="19">
        <v>0.40747289935525843</v>
      </c>
      <c r="L11915" s="19"/>
      <c r="M11915" s="19"/>
      <c r="N11915" s="19">
        <v>0.13023523884089253</v>
      </c>
      <c r="O11915" s="19"/>
      <c r="P11915" s="50">
        <v>0.5066360373580332</v>
      </c>
      <c r="R11915" s="9" t="s">
        <v>0</v>
      </c>
    </row>
    <row r="11916" spans="2:18" x14ac:dyDescent="0.2">
      <c r="B11916" s="25">
        <v>11686</v>
      </c>
      <c r="C11916" s="193"/>
      <c r="D11916" s="19">
        <v>0.32732923335434649</v>
      </c>
      <c r="E11916" s="19">
        <v>0.4998620085955861</v>
      </c>
      <c r="F11916" s="19"/>
      <c r="G11916" s="19"/>
      <c r="H11916" s="19">
        <v>0.18329820999337035</v>
      </c>
      <c r="I11916" s="19"/>
      <c r="J11916" s="19">
        <v>0.65876441009918107</v>
      </c>
      <c r="K11916" s="19">
        <v>5.9396445211216189E-2</v>
      </c>
      <c r="L11916" s="19"/>
      <c r="M11916" s="19"/>
      <c r="N11916" s="19">
        <v>0.50866894078907443</v>
      </c>
      <c r="O11916" s="19"/>
      <c r="P11916" s="50">
        <v>0.36830087334140521</v>
      </c>
      <c r="R11916" s="9" t="s">
        <v>0</v>
      </c>
    </row>
    <row r="11917" spans="2:18" x14ac:dyDescent="0.2">
      <c r="B11917" s="25">
        <v>11687</v>
      </c>
      <c r="C11917" s="193">
        <v>0.27583956712538477</v>
      </c>
      <c r="D11917" s="19"/>
      <c r="E11917" s="19">
        <v>1.6707342111870749</v>
      </c>
      <c r="F11917" s="19"/>
      <c r="G11917" s="19">
        <v>0.77059482377293465</v>
      </c>
      <c r="H11917" s="19"/>
      <c r="I11917" s="19">
        <v>0.55098002657</v>
      </c>
      <c r="J11917" s="19"/>
      <c r="K11917" s="19">
        <v>0.68680344999669085</v>
      </c>
      <c r="L11917" s="19"/>
      <c r="M11917" s="19">
        <v>0.40768986624395681</v>
      </c>
      <c r="N11917" s="19"/>
      <c r="O11917" s="19"/>
      <c r="P11917" s="50">
        <v>0.29291900574765706</v>
      </c>
      <c r="R11917" s="9" t="s">
        <v>0</v>
      </c>
    </row>
    <row r="11918" spans="2:18" x14ac:dyDescent="0.2">
      <c r="B11918" s="25">
        <v>11688</v>
      </c>
      <c r="C11918" s="193"/>
      <c r="D11918" s="19">
        <v>0.16863188021192793</v>
      </c>
      <c r="E11918" s="19">
        <v>1.3363744914295679</v>
      </c>
      <c r="F11918" s="19"/>
      <c r="G11918" s="19">
        <v>0.20192124008159457</v>
      </c>
      <c r="H11918" s="19"/>
      <c r="I11918" s="19">
        <v>0.28215703236318801</v>
      </c>
      <c r="J11918" s="19"/>
      <c r="K11918" s="19">
        <v>0.59182842215783116</v>
      </c>
      <c r="L11918" s="19"/>
      <c r="M11918" s="19">
        <v>1.0709026612267092</v>
      </c>
      <c r="N11918" s="19"/>
      <c r="O11918" s="19">
        <v>0.55277822213848171</v>
      </c>
      <c r="P11918" s="50"/>
      <c r="R11918" s="9" t="s">
        <v>0</v>
      </c>
    </row>
    <row r="11919" spans="2:18" x14ac:dyDescent="0.2">
      <c r="B11919" s="25">
        <v>11689</v>
      </c>
      <c r="C11919" s="193"/>
      <c r="D11919" s="19">
        <v>0.27856104900674517</v>
      </c>
      <c r="E11919" s="19"/>
      <c r="F11919" s="19">
        <v>0.36244319588506246</v>
      </c>
      <c r="G11919" s="19"/>
      <c r="H11919" s="19">
        <v>0.1887921880501417</v>
      </c>
      <c r="I11919" s="19"/>
      <c r="J11919" s="19">
        <v>3.7133164281401197E-2</v>
      </c>
      <c r="K11919" s="19"/>
      <c r="L11919" s="19">
        <v>1.6773592605126758E-2</v>
      </c>
      <c r="M11919" s="19">
        <v>0.21990056379870623</v>
      </c>
      <c r="N11919" s="19"/>
      <c r="O11919" s="19"/>
      <c r="P11919" s="50">
        <v>0.20946750280138454</v>
      </c>
      <c r="R11919" s="9" t="s">
        <v>0</v>
      </c>
    </row>
    <row r="11920" spans="2:18" x14ac:dyDescent="0.2">
      <c r="B11920" s="25">
        <v>11690</v>
      </c>
      <c r="C11920" s="193"/>
      <c r="D11920" s="19">
        <v>0.62262892283315285</v>
      </c>
      <c r="E11920" s="19"/>
      <c r="F11920" s="19">
        <v>0.34214268572617434</v>
      </c>
      <c r="G11920" s="19">
        <v>0.1337716636588786</v>
      </c>
      <c r="H11920" s="19"/>
      <c r="I11920" s="19"/>
      <c r="J11920" s="19">
        <v>0.27097636017139393</v>
      </c>
      <c r="K11920" s="19"/>
      <c r="L11920" s="19">
        <v>1.6219474113086316</v>
      </c>
      <c r="M11920" s="19"/>
      <c r="N11920" s="19">
        <v>0.74251134980883882</v>
      </c>
      <c r="O11920" s="19"/>
      <c r="P11920" s="50">
        <v>0.86678492155303388</v>
      </c>
      <c r="R11920" s="9" t="s">
        <v>0</v>
      </c>
    </row>
    <row r="11921" spans="2:18" x14ac:dyDescent="0.2">
      <c r="B11921" s="25">
        <v>11691</v>
      </c>
      <c r="C11921" s="193"/>
      <c r="D11921" s="19">
        <v>0.53076135338010466</v>
      </c>
      <c r="E11921" s="19"/>
      <c r="F11921" s="19">
        <v>0.27110861796959007</v>
      </c>
      <c r="G11921" s="19"/>
      <c r="H11921" s="19">
        <v>1.4612837891568491</v>
      </c>
      <c r="I11921" s="19"/>
      <c r="J11921" s="19">
        <v>0.36104203403767865</v>
      </c>
      <c r="K11921" s="19"/>
      <c r="L11921" s="19">
        <v>0.76040969089096433</v>
      </c>
      <c r="M11921" s="19"/>
      <c r="N11921" s="19">
        <v>0.22258748033672482</v>
      </c>
      <c r="O11921" s="19"/>
      <c r="P11921" s="50">
        <v>1.3965844506127472</v>
      </c>
      <c r="R11921" s="9" t="s">
        <v>0</v>
      </c>
    </row>
    <row r="11922" spans="2:18" x14ac:dyDescent="0.2">
      <c r="B11922" s="25">
        <v>11692</v>
      </c>
      <c r="C11922" s="193"/>
      <c r="D11922" s="19">
        <v>0.86932535007093581</v>
      </c>
      <c r="E11922" s="19"/>
      <c r="F11922" s="19">
        <v>0.10276190151543234</v>
      </c>
      <c r="G11922" s="19"/>
      <c r="H11922" s="19">
        <v>0.69959144782963689</v>
      </c>
      <c r="I11922" s="19"/>
      <c r="J11922" s="19">
        <v>0.82462035499270891</v>
      </c>
      <c r="K11922" s="19"/>
      <c r="L11922" s="19">
        <v>0.24033990724559745</v>
      </c>
      <c r="M11922" s="19"/>
      <c r="N11922" s="19">
        <v>0.61733215399491259</v>
      </c>
      <c r="O11922" s="19"/>
      <c r="P11922" s="50">
        <v>0.81014206832390123</v>
      </c>
      <c r="R11922" s="9" t="s">
        <v>0</v>
      </c>
    </row>
    <row r="11923" spans="2:18" x14ac:dyDescent="0.2">
      <c r="B11923" s="25">
        <v>11693</v>
      </c>
      <c r="C11923" s="193"/>
      <c r="D11923" s="19">
        <v>1.1333583321394789</v>
      </c>
      <c r="E11923" s="19"/>
      <c r="F11923" s="19">
        <v>0.94037560274897458</v>
      </c>
      <c r="G11923" s="19"/>
      <c r="H11923" s="19">
        <v>1.7980950713605828</v>
      </c>
      <c r="I11923" s="19"/>
      <c r="J11923" s="19">
        <v>2.3034984378455956</v>
      </c>
      <c r="K11923" s="19"/>
      <c r="L11923" s="19">
        <v>2.227217752235751</v>
      </c>
      <c r="M11923" s="19"/>
      <c r="N11923" s="19">
        <v>1.3461848457343426</v>
      </c>
      <c r="O11923" s="19"/>
      <c r="P11923" s="50">
        <v>0.7064426504845045</v>
      </c>
      <c r="R11923" s="9" t="s">
        <v>0</v>
      </c>
    </row>
    <row r="11924" spans="2:18" x14ac:dyDescent="0.2">
      <c r="B11924" s="25">
        <v>11694</v>
      </c>
      <c r="C11924" s="193"/>
      <c r="D11924" s="19">
        <v>0.39408835897192496</v>
      </c>
      <c r="E11924" s="19">
        <v>0.40794895397987202</v>
      </c>
      <c r="F11924" s="19"/>
      <c r="G11924" s="19">
        <v>0.35087074207218832</v>
      </c>
      <c r="H11924" s="19"/>
      <c r="I11924" s="19">
        <v>0.21562606710256405</v>
      </c>
      <c r="J11924" s="19"/>
      <c r="K11924" s="19">
        <v>0.41845957757048358</v>
      </c>
      <c r="L11924" s="19"/>
      <c r="M11924" s="19"/>
      <c r="N11924" s="19">
        <v>0.28278225756462977</v>
      </c>
      <c r="O11924" s="19">
        <v>0.5501470137275225</v>
      </c>
      <c r="P11924" s="50"/>
      <c r="R11924" s="9" t="s">
        <v>0</v>
      </c>
    </row>
    <row r="11925" spans="2:18" x14ac:dyDescent="0.2">
      <c r="B11925" s="25">
        <v>11695</v>
      </c>
      <c r="C11925" s="193">
        <v>0.64234298270765211</v>
      </c>
      <c r="D11925" s="19"/>
      <c r="E11925" s="19"/>
      <c r="F11925" s="19">
        <v>0.90818179912282038</v>
      </c>
      <c r="G11925" s="19"/>
      <c r="H11925" s="19">
        <v>1.2662307940060982</v>
      </c>
      <c r="I11925" s="19"/>
      <c r="J11925" s="19">
        <v>1.4076277500506096</v>
      </c>
      <c r="K11925" s="19"/>
      <c r="L11925" s="19">
        <v>1.1596301418949393</v>
      </c>
      <c r="M11925" s="19"/>
      <c r="N11925" s="19">
        <v>1.9943809704877957</v>
      </c>
      <c r="O11925" s="19"/>
      <c r="P11925" s="50">
        <v>1.1389152608222302</v>
      </c>
      <c r="R11925" s="9" t="s">
        <v>0</v>
      </c>
    </row>
    <row r="11926" spans="2:18" x14ac:dyDescent="0.2">
      <c r="B11926" s="25">
        <v>11696</v>
      </c>
      <c r="C11926" s="193">
        <v>0.67574503821901377</v>
      </c>
      <c r="D11926" s="19"/>
      <c r="E11926" s="19">
        <v>0.58801099827558967</v>
      </c>
      <c r="F11926" s="19"/>
      <c r="G11926" s="19">
        <v>1.1825072041002782</v>
      </c>
      <c r="H11926" s="19"/>
      <c r="I11926" s="19">
        <v>1.5901649663996389</v>
      </c>
      <c r="J11926" s="19"/>
      <c r="K11926" s="19">
        <v>0.75341075094340959</v>
      </c>
      <c r="L11926" s="19"/>
      <c r="M11926" s="19">
        <v>0.85840902163163524</v>
      </c>
      <c r="N11926" s="19"/>
      <c r="O11926" s="19">
        <v>1.1143758361898888E-2</v>
      </c>
      <c r="P11926" s="50"/>
      <c r="R11926" s="9" t="s">
        <v>0</v>
      </c>
    </row>
    <row r="11927" spans="2:18" x14ac:dyDescent="0.2">
      <c r="B11927" s="25">
        <v>11697</v>
      </c>
      <c r="C11927" s="193">
        <v>0.52718621467837379</v>
      </c>
      <c r="D11927" s="19"/>
      <c r="E11927" s="19">
        <v>0.72254351477252132</v>
      </c>
      <c r="F11927" s="19"/>
      <c r="G11927" s="19">
        <v>0.84040855093582101</v>
      </c>
      <c r="H11927" s="19"/>
      <c r="I11927" s="19">
        <v>1.2108749287082001</v>
      </c>
      <c r="J11927" s="19"/>
      <c r="K11927" s="19">
        <v>0.95989322065184968</v>
      </c>
      <c r="L11927" s="19"/>
      <c r="M11927" s="19">
        <v>1.0851623898741301</v>
      </c>
      <c r="N11927" s="19"/>
      <c r="O11927" s="19">
        <v>0.65550438186667048</v>
      </c>
      <c r="P11927" s="50"/>
      <c r="R11927" s="9" t="s">
        <v>0</v>
      </c>
    </row>
    <row r="11928" spans="2:18" x14ac:dyDescent="0.2">
      <c r="B11928" s="25">
        <v>11698</v>
      </c>
      <c r="C11928" s="193">
        <v>1.2694914081851054</v>
      </c>
      <c r="D11928" s="19"/>
      <c r="E11928" s="19">
        <v>4.6826057321179872E-2</v>
      </c>
      <c r="F11928" s="19"/>
      <c r="G11928" s="19"/>
      <c r="H11928" s="19">
        <v>0.63669628117335364</v>
      </c>
      <c r="I11928" s="19"/>
      <c r="J11928" s="19">
        <v>0.56020736547371863</v>
      </c>
      <c r="K11928" s="19"/>
      <c r="L11928" s="19">
        <v>8.0610734089027206E-2</v>
      </c>
      <c r="M11928" s="19">
        <v>0.60187160966781739</v>
      </c>
      <c r="N11928" s="19"/>
      <c r="O11928" s="19"/>
      <c r="P11928" s="50">
        <v>0.42662767071498431</v>
      </c>
      <c r="R11928" s="9" t="s">
        <v>0</v>
      </c>
    </row>
    <row r="11929" spans="2:18" x14ac:dyDescent="0.2">
      <c r="B11929" s="25">
        <v>11699</v>
      </c>
      <c r="C11929" s="193">
        <v>0.56741876633020882</v>
      </c>
      <c r="D11929" s="19"/>
      <c r="E11929" s="19"/>
      <c r="F11929" s="19">
        <v>0.25995925051911378</v>
      </c>
      <c r="G11929" s="19">
        <v>0.67913932403408228</v>
      </c>
      <c r="H11929" s="19"/>
      <c r="I11929" s="19">
        <v>0.67228223327848735</v>
      </c>
      <c r="J11929" s="19"/>
      <c r="K11929" s="19">
        <v>0.42496533450315288</v>
      </c>
      <c r="L11929" s="19"/>
      <c r="M11929" s="19">
        <v>1.2292769744407259</v>
      </c>
      <c r="N11929" s="19"/>
      <c r="O11929" s="19">
        <v>1.7324468834360063</v>
      </c>
      <c r="P11929" s="50"/>
      <c r="R11929" s="9" t="s">
        <v>0</v>
      </c>
    </row>
    <row r="11930" spans="2:18" x14ac:dyDescent="0.2">
      <c r="B11930" s="25">
        <v>11700</v>
      </c>
      <c r="C11930" s="193"/>
      <c r="D11930" s="19">
        <v>0.62439105381067128</v>
      </c>
      <c r="E11930" s="19"/>
      <c r="F11930" s="19">
        <v>0.82687624381758928</v>
      </c>
      <c r="G11930" s="19"/>
      <c r="H11930" s="19">
        <v>8.0297526176704978E-2</v>
      </c>
      <c r="I11930" s="19"/>
      <c r="J11930" s="19">
        <v>0.67942489519014371</v>
      </c>
      <c r="K11930" s="19">
        <v>0.45731067344967841</v>
      </c>
      <c r="L11930" s="19"/>
      <c r="M11930" s="19"/>
      <c r="N11930" s="19">
        <v>0.51462411757329185</v>
      </c>
      <c r="O11930" s="19"/>
      <c r="P11930" s="50">
        <v>0.39876404291772172</v>
      </c>
      <c r="R11930" s="9" t="s">
        <v>0</v>
      </c>
    </row>
    <row r="11931" spans="2:18" x14ac:dyDescent="0.2">
      <c r="B11931" s="25">
        <v>11701</v>
      </c>
      <c r="C11931" s="193"/>
      <c r="D11931" s="19">
        <v>1.4270243985453768</v>
      </c>
      <c r="E11931" s="19"/>
      <c r="F11931" s="19">
        <v>0.64156101314118008</v>
      </c>
      <c r="G11931" s="19"/>
      <c r="H11931" s="19">
        <v>1.7267399044413212</v>
      </c>
      <c r="I11931" s="19"/>
      <c r="J11931" s="19">
        <v>1.1309269430657465</v>
      </c>
      <c r="K11931" s="19"/>
      <c r="L11931" s="19">
        <v>1.0587568053211187</v>
      </c>
      <c r="M11931" s="19">
        <v>6.7922419096209163E-2</v>
      </c>
      <c r="N11931" s="19"/>
      <c r="O11931" s="19"/>
      <c r="P11931" s="50">
        <v>1.3112608495793863</v>
      </c>
      <c r="R11931" s="9" t="s">
        <v>0</v>
      </c>
    </row>
    <row r="11932" spans="2:18" x14ac:dyDescent="0.2">
      <c r="B11932" s="25">
        <v>11702</v>
      </c>
      <c r="C11932" s="193"/>
      <c r="D11932" s="19">
        <v>0.97202079449174483</v>
      </c>
      <c r="E11932" s="19"/>
      <c r="F11932" s="19">
        <v>1.1239474913200218</v>
      </c>
      <c r="G11932" s="19"/>
      <c r="H11932" s="19">
        <v>1.0622372273053724</v>
      </c>
      <c r="I11932" s="19"/>
      <c r="J11932" s="19">
        <v>1.0776633951953831</v>
      </c>
      <c r="K11932" s="19"/>
      <c r="L11932" s="19">
        <v>0.4913297114416999</v>
      </c>
      <c r="M11932" s="19"/>
      <c r="N11932" s="19">
        <v>1.1157081655730636</v>
      </c>
      <c r="O11932" s="19"/>
      <c r="P11932" s="50">
        <v>1.2414718089972212</v>
      </c>
      <c r="R11932" s="9" t="s">
        <v>0</v>
      </c>
    </row>
    <row r="11933" spans="2:18" x14ac:dyDescent="0.2">
      <c r="B11933" s="25">
        <v>11703</v>
      </c>
      <c r="C11933" s="193"/>
      <c r="D11933" s="19">
        <v>0.20418926982036031</v>
      </c>
      <c r="E11933" s="19"/>
      <c r="F11933" s="19">
        <v>0.52442198524497285</v>
      </c>
      <c r="G11933" s="19">
        <v>0.42633908434443485</v>
      </c>
      <c r="H11933" s="19"/>
      <c r="I11933" s="19">
        <v>0.3474137346199907</v>
      </c>
      <c r="J11933" s="19"/>
      <c r="K11933" s="19">
        <v>0.40810568579895995</v>
      </c>
      <c r="L11933" s="19"/>
      <c r="M11933" s="19">
        <v>0.92202353692100258</v>
      </c>
      <c r="N11933" s="19"/>
      <c r="O11933" s="19">
        <v>0.22518171080110325</v>
      </c>
      <c r="P11933" s="50"/>
      <c r="R11933" s="9" t="s">
        <v>0</v>
      </c>
    </row>
    <row r="11934" spans="2:18" x14ac:dyDescent="0.2">
      <c r="B11934" s="25">
        <v>11704</v>
      </c>
      <c r="C11934" s="193"/>
      <c r="D11934" s="19">
        <v>0.10815628308220167</v>
      </c>
      <c r="E11934" s="19"/>
      <c r="F11934" s="19">
        <v>1.3261694009390979</v>
      </c>
      <c r="G11934" s="19">
        <v>0.26767355866029541</v>
      </c>
      <c r="H11934" s="19"/>
      <c r="I11934" s="19">
        <v>0.20276093358257113</v>
      </c>
      <c r="J11934" s="19"/>
      <c r="K11934" s="19"/>
      <c r="L11934" s="19">
        <v>0.79600094162306112</v>
      </c>
      <c r="M11934" s="19"/>
      <c r="N11934" s="19">
        <v>0.86944352045118112</v>
      </c>
      <c r="O11934" s="19"/>
      <c r="P11934" s="50">
        <v>0.75430645216469694</v>
      </c>
      <c r="R11934" s="9" t="s">
        <v>0</v>
      </c>
    </row>
    <row r="11935" spans="2:18" x14ac:dyDescent="0.2">
      <c r="B11935" s="25">
        <v>11705</v>
      </c>
      <c r="C11935" s="193"/>
      <c r="D11935" s="19">
        <v>2.2971162917761432</v>
      </c>
      <c r="E11935" s="19"/>
      <c r="F11935" s="19">
        <v>2.0783938755651961</v>
      </c>
      <c r="G11935" s="19"/>
      <c r="H11935" s="19">
        <v>2.3316398206107567</v>
      </c>
      <c r="I11935" s="19"/>
      <c r="J11935" s="19">
        <v>2.0722985207888427</v>
      </c>
      <c r="K11935" s="19"/>
      <c r="L11935" s="19">
        <v>2.1450830322716197</v>
      </c>
      <c r="M11935" s="19"/>
      <c r="N11935" s="19">
        <v>1.7676154496292311</v>
      </c>
      <c r="O11935" s="19"/>
      <c r="P11935" s="50">
        <v>2.2766396793838495</v>
      </c>
      <c r="R11935" s="9" t="s">
        <v>0</v>
      </c>
    </row>
    <row r="11936" spans="2:18" x14ac:dyDescent="0.2">
      <c r="B11936" s="25">
        <v>11706</v>
      </c>
      <c r="C11936" s="193">
        <v>0.73976066308265886</v>
      </c>
      <c r="D11936" s="19"/>
      <c r="E11936" s="19">
        <v>0.43573350394853444</v>
      </c>
      <c r="F11936" s="19"/>
      <c r="G11936" s="19"/>
      <c r="H11936" s="19">
        <v>0.44602928569686384</v>
      </c>
      <c r="I11936" s="19"/>
      <c r="J11936" s="19">
        <v>0.14093932965836603</v>
      </c>
      <c r="K11936" s="19">
        <v>0.46546863637186003</v>
      </c>
      <c r="L11936" s="19"/>
      <c r="M11936" s="19">
        <v>0.56741915440247159</v>
      </c>
      <c r="N11936" s="19"/>
      <c r="O11936" s="19">
        <v>0.17370803037693269</v>
      </c>
      <c r="P11936" s="50"/>
      <c r="R11936" s="9" t="s">
        <v>0</v>
      </c>
    </row>
    <row r="11937" spans="2:18" x14ac:dyDescent="0.2">
      <c r="B11937" s="25">
        <v>11707</v>
      </c>
      <c r="C11937" s="193">
        <v>0.25926927245146236</v>
      </c>
      <c r="D11937" s="19"/>
      <c r="E11937" s="19"/>
      <c r="F11937" s="19">
        <v>4.8166848475580851E-2</v>
      </c>
      <c r="G11937" s="19"/>
      <c r="H11937" s="19">
        <v>0.61047743387229658</v>
      </c>
      <c r="I11937" s="19">
        <v>1.9769168013631156E-3</v>
      </c>
      <c r="J11937" s="19"/>
      <c r="K11937" s="19"/>
      <c r="L11937" s="19">
        <v>0.28962853246749526</v>
      </c>
      <c r="M11937" s="19">
        <v>0.24275629946842234</v>
      </c>
      <c r="N11937" s="19"/>
      <c r="O11937" s="19">
        <v>0.39164537220358575</v>
      </c>
      <c r="P11937" s="50"/>
      <c r="R11937" s="9" t="s">
        <v>0</v>
      </c>
    </row>
    <row r="11938" spans="2:18" x14ac:dyDescent="0.2">
      <c r="B11938" s="25">
        <v>11708</v>
      </c>
      <c r="C11938" s="193">
        <v>2.0922305086825732</v>
      </c>
      <c r="D11938" s="19"/>
      <c r="E11938" s="19">
        <v>1.9371466925771077</v>
      </c>
      <c r="F11938" s="19"/>
      <c r="G11938" s="19">
        <v>2.1216457606387249</v>
      </c>
      <c r="H11938" s="19"/>
      <c r="I11938" s="19">
        <v>1.9298406583381025</v>
      </c>
      <c r="J11938" s="19"/>
      <c r="K11938" s="19">
        <v>1.0373925354329452</v>
      </c>
      <c r="L11938" s="19"/>
      <c r="M11938" s="19">
        <v>2.1737683877232512</v>
      </c>
      <c r="N11938" s="19"/>
      <c r="O11938" s="19">
        <v>1.4938471299626199</v>
      </c>
      <c r="P11938" s="50"/>
      <c r="R11938" s="9" t="s">
        <v>0</v>
      </c>
    </row>
    <row r="11939" spans="2:18" x14ac:dyDescent="0.2">
      <c r="B11939" s="25">
        <v>11709</v>
      </c>
      <c r="C11939" s="193">
        <v>0.46345121423540853</v>
      </c>
      <c r="D11939" s="19"/>
      <c r="E11939" s="19"/>
      <c r="F11939" s="19">
        <v>0.6592942388263886</v>
      </c>
      <c r="G11939" s="19"/>
      <c r="H11939" s="19">
        <v>0.4054776915901307</v>
      </c>
      <c r="I11939" s="19">
        <v>0.36083138272784854</v>
      </c>
      <c r="J11939" s="19"/>
      <c r="K11939" s="19"/>
      <c r="L11939" s="19">
        <v>0.31042079959488444</v>
      </c>
      <c r="M11939" s="19">
        <v>0.12883507877432854</v>
      </c>
      <c r="N11939" s="19"/>
      <c r="O11939" s="19"/>
      <c r="P11939" s="50">
        <v>0.29963342938393783</v>
      </c>
      <c r="R11939" s="9" t="s">
        <v>0</v>
      </c>
    </row>
    <row r="11940" spans="2:18" x14ac:dyDescent="0.2">
      <c r="B11940" s="25">
        <v>11710</v>
      </c>
      <c r="C11940" s="193"/>
      <c r="D11940" s="19">
        <v>0.93828858941983018</v>
      </c>
      <c r="E11940" s="19"/>
      <c r="F11940" s="19">
        <v>1.4440370802790139</v>
      </c>
      <c r="G11940" s="19">
        <v>0.19208679205890355</v>
      </c>
      <c r="H11940" s="19"/>
      <c r="I11940" s="19"/>
      <c r="J11940" s="19">
        <v>0.42733210411589673</v>
      </c>
      <c r="K11940" s="19"/>
      <c r="L11940" s="19">
        <v>0.97591365981385847</v>
      </c>
      <c r="M11940" s="19"/>
      <c r="N11940" s="19">
        <v>0.95288417493943234</v>
      </c>
      <c r="O11940" s="19"/>
      <c r="P11940" s="50">
        <v>1.2935167048993652</v>
      </c>
      <c r="R11940" s="9" t="s">
        <v>0</v>
      </c>
    </row>
    <row r="11941" spans="2:18" x14ac:dyDescent="0.2">
      <c r="B11941" s="25">
        <v>11711</v>
      </c>
      <c r="C11941" s="193"/>
      <c r="D11941" s="19">
        <v>1.0218719038302384</v>
      </c>
      <c r="E11941" s="19"/>
      <c r="F11941" s="19">
        <v>2.1056014442878874</v>
      </c>
      <c r="G11941" s="19"/>
      <c r="H11941" s="19">
        <v>1.3836995775734626</v>
      </c>
      <c r="I11941" s="19"/>
      <c r="J11941" s="19">
        <v>1.2914005706653586</v>
      </c>
      <c r="K11941" s="19"/>
      <c r="L11941" s="19">
        <v>1.4253220983432788</v>
      </c>
      <c r="M11941" s="19"/>
      <c r="N11941" s="19">
        <v>1.3677126874630132</v>
      </c>
      <c r="O11941" s="19"/>
      <c r="P11941" s="50">
        <v>0.900557655284979</v>
      </c>
      <c r="R11941" s="9" t="s">
        <v>0</v>
      </c>
    </row>
    <row r="11942" spans="2:18" x14ac:dyDescent="0.2">
      <c r="B11942" s="25">
        <v>11712</v>
      </c>
      <c r="C11942" s="193">
        <v>7.4368287773773759E-2</v>
      </c>
      <c r="D11942" s="19"/>
      <c r="E11942" s="19"/>
      <c r="F11942" s="19">
        <v>0.34855426875232387</v>
      </c>
      <c r="G11942" s="19"/>
      <c r="H11942" s="19">
        <v>0.21575125668140527</v>
      </c>
      <c r="I11942" s="19">
        <v>0.20677768657427917</v>
      </c>
      <c r="J11942" s="19"/>
      <c r="K11942" s="19">
        <v>0.61687178694271261</v>
      </c>
      <c r="L11942" s="19"/>
      <c r="M11942" s="19"/>
      <c r="N11942" s="19">
        <v>1.2626128365543343</v>
      </c>
      <c r="O11942" s="19"/>
      <c r="P11942" s="50">
        <v>0.41301410280799539</v>
      </c>
      <c r="R11942" s="9" t="s">
        <v>0</v>
      </c>
    </row>
    <row r="11943" spans="2:18" x14ac:dyDescent="0.2">
      <c r="B11943" s="25">
        <v>11713</v>
      </c>
      <c r="C11943" s="193"/>
      <c r="D11943" s="19">
        <v>1.6089597706584757</v>
      </c>
      <c r="E11943" s="19"/>
      <c r="F11943" s="19">
        <v>1.2087552437753271</v>
      </c>
      <c r="G11943" s="19"/>
      <c r="H11943" s="19">
        <v>0.47187671693677458</v>
      </c>
      <c r="I11943" s="19"/>
      <c r="J11943" s="19">
        <v>1.1354130476483155</v>
      </c>
      <c r="K11943" s="19"/>
      <c r="L11943" s="19">
        <v>0.48308305986561534</v>
      </c>
      <c r="M11943" s="19"/>
      <c r="N11943" s="19">
        <v>1.5003990445910442</v>
      </c>
      <c r="O11943" s="19"/>
      <c r="P11943" s="50">
        <v>0.7976603352847208</v>
      </c>
      <c r="R11943" s="9" t="s">
        <v>0</v>
      </c>
    </row>
    <row r="11944" spans="2:18" x14ac:dyDescent="0.2">
      <c r="B11944" s="25">
        <v>11714</v>
      </c>
      <c r="C11944" s="193"/>
      <c r="D11944" s="19">
        <v>1.6324213560972338</v>
      </c>
      <c r="E11944" s="19"/>
      <c r="F11944" s="19">
        <v>1.0684870652163327</v>
      </c>
      <c r="G11944" s="19"/>
      <c r="H11944" s="19">
        <v>1.6260219024483196</v>
      </c>
      <c r="I11944" s="19"/>
      <c r="J11944" s="19">
        <v>1.6747209709622002</v>
      </c>
      <c r="K11944" s="19"/>
      <c r="L11944" s="19">
        <v>0.63830747742886873</v>
      </c>
      <c r="M11944" s="19"/>
      <c r="N11944" s="19">
        <v>1.5000475169571257</v>
      </c>
      <c r="O11944" s="19"/>
      <c r="P11944" s="50">
        <v>0.63957250832642953</v>
      </c>
      <c r="R11944" s="9" t="s">
        <v>0</v>
      </c>
    </row>
    <row r="11945" spans="2:18" x14ac:dyDescent="0.2">
      <c r="B11945" s="25">
        <v>11715</v>
      </c>
      <c r="C11945" s="193"/>
      <c r="D11945" s="19">
        <v>0.37662975429934359</v>
      </c>
      <c r="E11945" s="19"/>
      <c r="F11945" s="19">
        <v>0.24087548950879364</v>
      </c>
      <c r="G11945" s="19"/>
      <c r="H11945" s="19">
        <v>1.1021160300875779</v>
      </c>
      <c r="I11945" s="19"/>
      <c r="J11945" s="19">
        <v>0.31164408361798568</v>
      </c>
      <c r="K11945" s="19"/>
      <c r="L11945" s="19">
        <v>0.96102993586431207</v>
      </c>
      <c r="M11945" s="19"/>
      <c r="N11945" s="19">
        <v>0.70403019226958352</v>
      </c>
      <c r="O11945" s="19">
        <v>0.42099803275516717</v>
      </c>
      <c r="P11945" s="50"/>
      <c r="R11945" s="9" t="s">
        <v>0</v>
      </c>
    </row>
    <row r="11946" spans="2:18" x14ac:dyDescent="0.2">
      <c r="B11946" s="25">
        <v>11716</v>
      </c>
      <c r="C11946" s="193">
        <v>4.9690755982511221E-2</v>
      </c>
      <c r="D11946" s="19"/>
      <c r="E11946" s="19"/>
      <c r="F11946" s="19">
        <v>0.78595436402214813</v>
      </c>
      <c r="G11946" s="19">
        <v>0.62727628343676589</v>
      </c>
      <c r="H11946" s="19"/>
      <c r="I11946" s="19"/>
      <c r="J11946" s="19">
        <v>0.60495746396235373</v>
      </c>
      <c r="K11946" s="19"/>
      <c r="L11946" s="19">
        <v>0.46624237846921246</v>
      </c>
      <c r="M11946" s="19"/>
      <c r="N11946" s="19">
        <v>0.37548151752252662</v>
      </c>
      <c r="O11946" s="19">
        <v>0.28771616892637686</v>
      </c>
      <c r="P11946" s="50"/>
      <c r="R11946" s="9" t="s">
        <v>0</v>
      </c>
    </row>
    <row r="11947" spans="2:18" x14ac:dyDescent="0.2">
      <c r="B11947" s="25">
        <v>11717</v>
      </c>
      <c r="C11947" s="193">
        <v>0.28974070114761036</v>
      </c>
      <c r="D11947" s="19"/>
      <c r="E11947" s="19">
        <v>0.37046803960999025</v>
      </c>
      <c r="F11947" s="19"/>
      <c r="G11947" s="19"/>
      <c r="H11947" s="19">
        <v>0.64940221468912218</v>
      </c>
      <c r="I11947" s="19"/>
      <c r="J11947" s="19">
        <v>0.95314254135126242</v>
      </c>
      <c r="K11947" s="19">
        <v>0.54786549570246112</v>
      </c>
      <c r="L11947" s="19"/>
      <c r="M11947" s="19"/>
      <c r="N11947" s="19">
        <v>1.0031966350963639</v>
      </c>
      <c r="O11947" s="19"/>
      <c r="P11947" s="50">
        <v>0.72700141802701834</v>
      </c>
      <c r="R11947" s="9" t="s">
        <v>0</v>
      </c>
    </row>
    <row r="11948" spans="2:18" x14ac:dyDescent="0.2">
      <c r="B11948" s="25">
        <v>11718</v>
      </c>
      <c r="C11948" s="193">
        <v>1.1019749749694325</v>
      </c>
      <c r="D11948" s="19"/>
      <c r="E11948" s="19">
        <v>1.9807404216512403</v>
      </c>
      <c r="F11948" s="19"/>
      <c r="G11948" s="19">
        <v>1.036464465137922</v>
      </c>
      <c r="H11948" s="19"/>
      <c r="I11948" s="19">
        <v>0.79934387732553769</v>
      </c>
      <c r="J11948" s="19"/>
      <c r="K11948" s="19">
        <v>1.50670938684457</v>
      </c>
      <c r="L11948" s="19"/>
      <c r="M11948" s="19">
        <v>1.2293214264903132</v>
      </c>
      <c r="N11948" s="19"/>
      <c r="O11948" s="19">
        <v>0.45168553859281374</v>
      </c>
      <c r="P11948" s="50"/>
      <c r="R11948" s="9" t="s">
        <v>0</v>
      </c>
    </row>
    <row r="11949" spans="2:18" x14ac:dyDescent="0.2">
      <c r="B11949" s="25">
        <v>11719</v>
      </c>
      <c r="C11949" s="193">
        <v>2.9631794908541859E-2</v>
      </c>
      <c r="D11949" s="19"/>
      <c r="E11949" s="19">
        <v>0.45061440204976794</v>
      </c>
      <c r="F11949" s="19"/>
      <c r="G11949" s="19">
        <v>0.56978369524183148</v>
      </c>
      <c r="H11949" s="19"/>
      <c r="I11949" s="19"/>
      <c r="J11949" s="19">
        <v>0.50622291962173449</v>
      </c>
      <c r="K11949" s="19"/>
      <c r="L11949" s="19">
        <v>0.47837000232358312</v>
      </c>
      <c r="M11949" s="19">
        <v>0.45268591095075233</v>
      </c>
      <c r="N11949" s="19"/>
      <c r="O11949" s="19">
        <v>0.54221147352250831</v>
      </c>
      <c r="P11949" s="50"/>
      <c r="R11949" s="9" t="s">
        <v>0</v>
      </c>
    </row>
    <row r="11950" spans="2:18" x14ac:dyDescent="0.2">
      <c r="B11950" s="25">
        <v>11720</v>
      </c>
      <c r="C11950" s="193"/>
      <c r="D11950" s="19">
        <v>0.93373879317272557</v>
      </c>
      <c r="E11950" s="19"/>
      <c r="F11950" s="19">
        <v>1.7094840726289349</v>
      </c>
      <c r="G11950" s="19"/>
      <c r="H11950" s="19">
        <v>0.78429250660126393</v>
      </c>
      <c r="I11950" s="19"/>
      <c r="J11950" s="19">
        <v>0.60416320820478564</v>
      </c>
      <c r="K11950" s="19"/>
      <c r="L11950" s="19">
        <v>0.84547276059735998</v>
      </c>
      <c r="M11950" s="19"/>
      <c r="N11950" s="19">
        <v>1.4200534200141051</v>
      </c>
      <c r="O11950" s="19"/>
      <c r="P11950" s="50">
        <v>0.88704996754117116</v>
      </c>
      <c r="R11950" s="9" t="s">
        <v>0</v>
      </c>
    </row>
    <row r="11951" spans="2:18" x14ac:dyDescent="0.2">
      <c r="B11951" s="25">
        <v>11721</v>
      </c>
      <c r="C11951" s="193"/>
      <c r="D11951" s="19">
        <v>0.16335978975884319</v>
      </c>
      <c r="E11951" s="19">
        <v>9.6655625213164006E-3</v>
      </c>
      <c r="F11951" s="19"/>
      <c r="G11951" s="19">
        <v>0.17395694144357751</v>
      </c>
      <c r="H11951" s="19"/>
      <c r="I11951" s="19">
        <v>0.31043212933703435</v>
      </c>
      <c r="J11951" s="19"/>
      <c r="K11951" s="19">
        <v>0.687030804515808</v>
      </c>
      <c r="L11951" s="19"/>
      <c r="M11951" s="19">
        <v>7.2558958952258792E-2</v>
      </c>
      <c r="N11951" s="19"/>
      <c r="O11951" s="19">
        <v>0.95956581060406154</v>
      </c>
      <c r="P11951" s="50"/>
      <c r="R11951" s="9" t="s">
        <v>0</v>
      </c>
    </row>
    <row r="11952" spans="2:18" x14ac:dyDescent="0.2">
      <c r="B11952" s="25">
        <v>11722</v>
      </c>
      <c r="C11952" s="193">
        <v>0.11272448352588946</v>
      </c>
      <c r="D11952" s="19"/>
      <c r="E11952" s="19"/>
      <c r="F11952" s="19">
        <v>0.29938434188280771</v>
      </c>
      <c r="G11952" s="19"/>
      <c r="H11952" s="19">
        <v>1.4387126378223045</v>
      </c>
      <c r="I11952" s="19">
        <v>0.34441338035435881</v>
      </c>
      <c r="J11952" s="19"/>
      <c r="K11952" s="19"/>
      <c r="L11952" s="19">
        <v>0.96066805240177289</v>
      </c>
      <c r="M11952" s="19"/>
      <c r="N11952" s="19">
        <v>1.2746801972528965</v>
      </c>
      <c r="O11952" s="19">
        <v>1.7759077143320087E-2</v>
      </c>
      <c r="P11952" s="50"/>
      <c r="R11952" s="9" t="s">
        <v>0</v>
      </c>
    </row>
    <row r="11953" spans="2:18" x14ac:dyDescent="0.2">
      <c r="B11953" s="25">
        <v>11723</v>
      </c>
      <c r="C11953" s="193"/>
      <c r="D11953" s="19">
        <v>1.3094333958598081</v>
      </c>
      <c r="E11953" s="19"/>
      <c r="F11953" s="19">
        <v>0.94791413893040655</v>
      </c>
      <c r="G11953" s="19"/>
      <c r="H11953" s="19">
        <v>1.4288322818137338</v>
      </c>
      <c r="I11953" s="19"/>
      <c r="J11953" s="19">
        <v>1.2048418099422915</v>
      </c>
      <c r="K11953" s="19"/>
      <c r="L11953" s="19">
        <v>0.67322303448284182</v>
      </c>
      <c r="M11953" s="19"/>
      <c r="N11953" s="19">
        <v>0.66105312100003089</v>
      </c>
      <c r="O11953" s="19"/>
      <c r="P11953" s="50">
        <v>0.63167532728478248</v>
      </c>
      <c r="R11953" s="9" t="s">
        <v>0</v>
      </c>
    </row>
    <row r="11954" spans="2:18" x14ac:dyDescent="0.2">
      <c r="B11954" s="25">
        <v>11724</v>
      </c>
      <c r="C11954" s="193"/>
      <c r="D11954" s="19">
        <v>0.40990091969838188</v>
      </c>
      <c r="E11954" s="19"/>
      <c r="F11954" s="19">
        <v>0.50902650101641544</v>
      </c>
      <c r="G11954" s="19">
        <v>0.71564319601963022</v>
      </c>
      <c r="H11954" s="19"/>
      <c r="I11954" s="19"/>
      <c r="J11954" s="19">
        <v>0.1379351739181375</v>
      </c>
      <c r="K11954" s="19">
        <v>0.88131800187604681</v>
      </c>
      <c r="L11954" s="19"/>
      <c r="M11954" s="19"/>
      <c r="N11954" s="19">
        <v>9.7759606096554808E-3</v>
      </c>
      <c r="O11954" s="19">
        <v>0.17465043923702289</v>
      </c>
      <c r="P11954" s="50"/>
      <c r="R11954" s="9" t="s">
        <v>0</v>
      </c>
    </row>
    <row r="11955" spans="2:18" x14ac:dyDescent="0.2">
      <c r="B11955" s="25">
        <v>11725</v>
      </c>
      <c r="C11955" s="193">
        <v>1.30743978324357</v>
      </c>
      <c r="D11955" s="19"/>
      <c r="E11955" s="19"/>
      <c r="F11955" s="19">
        <v>0.92417092015193003</v>
      </c>
      <c r="G11955" s="19">
        <v>0.6003664989593035</v>
      </c>
      <c r="H11955" s="19"/>
      <c r="I11955" s="19">
        <v>0.11186127468490097</v>
      </c>
      <c r="J11955" s="19"/>
      <c r="K11955" s="19"/>
      <c r="L11955" s="19">
        <v>0.36861054551838507</v>
      </c>
      <c r="M11955" s="19">
        <v>1.545650300177895E-2</v>
      </c>
      <c r="N11955" s="19"/>
      <c r="O11955" s="19">
        <v>0.73398235983748727</v>
      </c>
      <c r="P11955" s="50"/>
      <c r="R11955" s="9" t="s">
        <v>0</v>
      </c>
    </row>
    <row r="11956" spans="2:18" x14ac:dyDescent="0.2">
      <c r="B11956" s="25">
        <v>11726</v>
      </c>
      <c r="C11956" s="193">
        <v>0.36188319534344482</v>
      </c>
      <c r="D11956" s="19"/>
      <c r="E11956" s="19"/>
      <c r="F11956" s="19">
        <v>0.82229307038154331</v>
      </c>
      <c r="G11956" s="19">
        <v>0.19710062181953975</v>
      </c>
      <c r="H11956" s="19"/>
      <c r="I11956" s="19">
        <v>0.24785119858866581</v>
      </c>
      <c r="J11956" s="19"/>
      <c r="K11956" s="19">
        <v>1.0771214940257423</v>
      </c>
      <c r="L11956" s="19"/>
      <c r="M11956" s="19">
        <v>0.38180674186530078</v>
      </c>
      <c r="N11956" s="19"/>
      <c r="O11956" s="19"/>
      <c r="P11956" s="50">
        <v>0.96041291062758738</v>
      </c>
      <c r="R11956" s="9" t="s">
        <v>0</v>
      </c>
    </row>
    <row r="11957" spans="2:18" x14ac:dyDescent="0.2">
      <c r="B11957" s="25">
        <v>11727</v>
      </c>
      <c r="C11957" s="193">
        <v>0.24318254735099798</v>
      </c>
      <c r="D11957" s="19"/>
      <c r="E11957" s="19"/>
      <c r="F11957" s="19">
        <v>0.18197970809122863</v>
      </c>
      <c r="G11957" s="19">
        <v>0.22991972710103695</v>
      </c>
      <c r="H11957" s="19"/>
      <c r="I11957" s="19">
        <v>1.1483863074951512</v>
      </c>
      <c r="J11957" s="19"/>
      <c r="K11957" s="19">
        <v>0.64268394061184286</v>
      </c>
      <c r="L11957" s="19"/>
      <c r="M11957" s="19"/>
      <c r="N11957" s="19">
        <v>0.22144579726611441</v>
      </c>
      <c r="O11957" s="19">
        <v>0.50975268589838119</v>
      </c>
      <c r="P11957" s="50"/>
      <c r="R11957" s="9" t="s">
        <v>0</v>
      </c>
    </row>
    <row r="11958" spans="2:18" x14ac:dyDescent="0.2">
      <c r="B11958" s="25">
        <v>11728</v>
      </c>
      <c r="C11958" s="193">
        <v>1.2414860739260221</v>
      </c>
      <c r="D11958" s="19"/>
      <c r="E11958" s="19">
        <v>0.94078262411341518</v>
      </c>
      <c r="F11958" s="19"/>
      <c r="G11958" s="19">
        <v>0.74272633916063746</v>
      </c>
      <c r="H11958" s="19"/>
      <c r="I11958" s="19">
        <v>0.12599710961685859</v>
      </c>
      <c r="J11958" s="19"/>
      <c r="K11958" s="19">
        <v>1.1277522566718614</v>
      </c>
      <c r="L11958" s="19"/>
      <c r="M11958" s="19">
        <v>0.58868066914792561</v>
      </c>
      <c r="N11958" s="19"/>
      <c r="O11958" s="19">
        <v>0.73085727502299347</v>
      </c>
      <c r="P11958" s="50"/>
      <c r="R11958" s="9" t="s">
        <v>0</v>
      </c>
    </row>
    <row r="11959" spans="2:18" x14ac:dyDescent="0.2">
      <c r="B11959" s="25">
        <v>11729</v>
      </c>
      <c r="C11959" s="193">
        <v>1.1312900321987824</v>
      </c>
      <c r="D11959" s="19"/>
      <c r="E11959" s="19">
        <v>0.90041243412437522</v>
      </c>
      <c r="F11959" s="19"/>
      <c r="G11959" s="19">
        <v>1.0322334516437137</v>
      </c>
      <c r="H11959" s="19"/>
      <c r="I11959" s="19">
        <v>0.16944295943066104</v>
      </c>
      <c r="J11959" s="19"/>
      <c r="K11959" s="19">
        <v>1.4635513889583187</v>
      </c>
      <c r="L11959" s="19"/>
      <c r="M11959" s="19">
        <v>0.6084044184497972</v>
      </c>
      <c r="N11959" s="19"/>
      <c r="O11959" s="19">
        <v>0.69278461042784878</v>
      </c>
      <c r="P11959" s="50"/>
      <c r="R11959" s="9" t="s">
        <v>0</v>
      </c>
    </row>
    <row r="11960" spans="2:18" x14ac:dyDescent="0.2">
      <c r="B11960" s="25">
        <v>11730</v>
      </c>
      <c r="C11960" s="193"/>
      <c r="D11960" s="19">
        <v>1.0856529881007804</v>
      </c>
      <c r="E11960" s="19"/>
      <c r="F11960" s="19">
        <v>1.0968387215095075</v>
      </c>
      <c r="G11960" s="19"/>
      <c r="H11960" s="19">
        <v>2.4860278307332035</v>
      </c>
      <c r="I11960" s="19"/>
      <c r="J11960" s="19">
        <v>1.1839479390235199</v>
      </c>
      <c r="K11960" s="19"/>
      <c r="L11960" s="19">
        <v>1.1282990046594221</v>
      </c>
      <c r="M11960" s="19"/>
      <c r="N11960" s="19">
        <v>1.8071904374094394</v>
      </c>
      <c r="O11960" s="19"/>
      <c r="P11960" s="50">
        <v>1.259370800939952</v>
      </c>
      <c r="R11960" s="9" t="s">
        <v>0</v>
      </c>
    </row>
    <row r="11961" spans="2:18" x14ac:dyDescent="0.2">
      <c r="B11961" s="25">
        <v>11731</v>
      </c>
      <c r="C11961" s="193"/>
      <c r="D11961" s="19">
        <v>0.31550083381224209</v>
      </c>
      <c r="E11961" s="19">
        <v>5.5120529993194264E-2</v>
      </c>
      <c r="F11961" s="19"/>
      <c r="G11961" s="19"/>
      <c r="H11961" s="19">
        <v>1.4374455451960233</v>
      </c>
      <c r="I11961" s="19"/>
      <c r="J11961" s="19">
        <v>0.54740237860540375</v>
      </c>
      <c r="K11961" s="19"/>
      <c r="L11961" s="19">
        <v>0.85188430793570336</v>
      </c>
      <c r="M11961" s="19"/>
      <c r="N11961" s="19">
        <v>1.0439478736236518</v>
      </c>
      <c r="O11961" s="19"/>
      <c r="P11961" s="50">
        <v>0.36268654697792785</v>
      </c>
      <c r="R11961" s="9" t="s">
        <v>0</v>
      </c>
    </row>
    <row r="11962" spans="2:18" x14ac:dyDescent="0.2">
      <c r="B11962" s="25">
        <v>11732</v>
      </c>
      <c r="C11962" s="193">
        <v>0.84987609800483521</v>
      </c>
      <c r="D11962" s="19"/>
      <c r="E11962" s="19"/>
      <c r="F11962" s="19">
        <v>0.59401304522274001</v>
      </c>
      <c r="G11962" s="19"/>
      <c r="H11962" s="19">
        <v>4.3279793666121447E-2</v>
      </c>
      <c r="I11962" s="19"/>
      <c r="J11962" s="19">
        <v>0.36070597810010274</v>
      </c>
      <c r="K11962" s="19"/>
      <c r="L11962" s="19">
        <v>5.1680604309014944E-2</v>
      </c>
      <c r="M11962" s="19"/>
      <c r="N11962" s="19">
        <v>0.38730606323126082</v>
      </c>
      <c r="O11962" s="19">
        <v>0.43496612078381675</v>
      </c>
      <c r="P11962" s="50"/>
      <c r="R11962" s="9" t="s">
        <v>0</v>
      </c>
    </row>
    <row r="11963" spans="2:18" x14ac:dyDescent="0.2">
      <c r="B11963" s="25">
        <v>11733</v>
      </c>
      <c r="C11963" s="193"/>
      <c r="D11963" s="19">
        <v>2.1841681677045015</v>
      </c>
      <c r="E11963" s="19"/>
      <c r="F11963" s="19">
        <v>2.0612064254744156</v>
      </c>
      <c r="G11963" s="19"/>
      <c r="H11963" s="19">
        <v>1.3759924536464403</v>
      </c>
      <c r="I11963" s="19"/>
      <c r="J11963" s="19">
        <v>1.5036377860785024</v>
      </c>
      <c r="K11963" s="19"/>
      <c r="L11963" s="19">
        <v>2.1986551744441978</v>
      </c>
      <c r="M11963" s="19"/>
      <c r="N11963" s="19">
        <v>1.4989840148719125</v>
      </c>
      <c r="O11963" s="19"/>
      <c r="P11963" s="50">
        <v>1.5618545174223073</v>
      </c>
      <c r="R11963" s="9" t="s">
        <v>0</v>
      </c>
    </row>
    <row r="11964" spans="2:18" x14ac:dyDescent="0.2">
      <c r="B11964" s="25">
        <v>11734</v>
      </c>
      <c r="C11964" s="193">
        <v>0.44275441293550077</v>
      </c>
      <c r="D11964" s="19"/>
      <c r="E11964" s="19">
        <v>0.61948947632114115</v>
      </c>
      <c r="F11964" s="19"/>
      <c r="G11964" s="19">
        <v>0.78093954461270876</v>
      </c>
      <c r="H11964" s="19"/>
      <c r="I11964" s="19">
        <v>0.38238645768636464</v>
      </c>
      <c r="J11964" s="19"/>
      <c r="K11964" s="19">
        <v>0.91200144027940921</v>
      </c>
      <c r="L11964" s="19"/>
      <c r="M11964" s="19">
        <v>1.5206525556732871</v>
      </c>
      <c r="N11964" s="19"/>
      <c r="O11964" s="19">
        <v>2.0056437853496778</v>
      </c>
      <c r="P11964" s="50"/>
      <c r="R11964" s="9" t="s">
        <v>0</v>
      </c>
    </row>
    <row r="11965" spans="2:18" x14ac:dyDescent="0.2">
      <c r="B11965" s="25">
        <v>11735</v>
      </c>
      <c r="C11965" s="193">
        <v>0.35981339420671726</v>
      </c>
      <c r="D11965" s="19"/>
      <c r="E11965" s="19">
        <v>0.60324329358461737</v>
      </c>
      <c r="F11965" s="19"/>
      <c r="G11965" s="19">
        <v>0.63318684200276876</v>
      </c>
      <c r="H11965" s="19"/>
      <c r="I11965" s="19">
        <v>0.76983479660342635</v>
      </c>
      <c r="J11965" s="19"/>
      <c r="K11965" s="19"/>
      <c r="L11965" s="19">
        <v>0.2282498330579511</v>
      </c>
      <c r="M11965" s="19"/>
      <c r="N11965" s="19">
        <v>0.13955791832824047</v>
      </c>
      <c r="O11965" s="19">
        <v>2.7230675219850665E-2</v>
      </c>
      <c r="P11965" s="50"/>
      <c r="R11965" s="9" t="s">
        <v>0</v>
      </c>
    </row>
    <row r="11966" spans="2:18" x14ac:dyDescent="0.2">
      <c r="B11966" s="25">
        <v>11736</v>
      </c>
      <c r="C11966" s="193">
        <v>2.319907529270183</v>
      </c>
      <c r="D11966" s="19"/>
      <c r="E11966" s="19">
        <v>2.494786920527658</v>
      </c>
      <c r="F11966" s="19"/>
      <c r="G11966" s="19">
        <v>3.1867626294809015</v>
      </c>
      <c r="H11966" s="19"/>
      <c r="I11966" s="19">
        <v>2.9176159574460931</v>
      </c>
      <c r="J11966" s="19"/>
      <c r="K11966" s="19">
        <v>2.0601251697415361</v>
      </c>
      <c r="L11966" s="19"/>
      <c r="M11966" s="19">
        <v>2.8777520838360893</v>
      </c>
      <c r="N11966" s="19"/>
      <c r="O11966" s="19">
        <v>2.1215432818882047</v>
      </c>
      <c r="P11966" s="50"/>
      <c r="R11966" s="9" t="s">
        <v>0</v>
      </c>
    </row>
    <row r="11967" spans="2:18" x14ac:dyDescent="0.2">
      <c r="B11967" s="25">
        <v>11737</v>
      </c>
      <c r="C11967" s="193">
        <v>0.53366582393989725</v>
      </c>
      <c r="D11967" s="19"/>
      <c r="E11967" s="19">
        <v>0.31670941316068341</v>
      </c>
      <c r="F11967" s="19"/>
      <c r="G11967" s="19">
        <v>0.34380415366691441</v>
      </c>
      <c r="H11967" s="19"/>
      <c r="I11967" s="19"/>
      <c r="J11967" s="19">
        <v>9.6497530412598828E-2</v>
      </c>
      <c r="K11967" s="19">
        <v>0.71364404407850113</v>
      </c>
      <c r="L11967" s="19"/>
      <c r="M11967" s="19">
        <v>0.27008459706331406</v>
      </c>
      <c r="N11967" s="19"/>
      <c r="O11967" s="19">
        <v>0.52452373092437787</v>
      </c>
      <c r="P11967" s="50"/>
      <c r="R11967" s="9" t="s">
        <v>0</v>
      </c>
    </row>
    <row r="11968" spans="2:18" x14ac:dyDescent="0.2">
      <c r="B11968" s="25">
        <v>11738</v>
      </c>
      <c r="C11968" s="193">
        <v>1.2006683267836142</v>
      </c>
      <c r="D11968" s="19"/>
      <c r="E11968" s="19">
        <v>0.43496030381872286</v>
      </c>
      <c r="F11968" s="19"/>
      <c r="G11968" s="19">
        <v>1.7729981044283691</v>
      </c>
      <c r="H11968" s="19"/>
      <c r="I11968" s="19">
        <v>1.2102431204757966</v>
      </c>
      <c r="J11968" s="19"/>
      <c r="K11968" s="19">
        <v>1.4474123714928122</v>
      </c>
      <c r="L11968" s="19"/>
      <c r="M11968" s="19">
        <v>0.57946827569679971</v>
      </c>
      <c r="N11968" s="19"/>
      <c r="O11968" s="19">
        <v>1.2272805687112289</v>
      </c>
      <c r="P11968" s="50"/>
      <c r="R11968" s="9" t="s">
        <v>0</v>
      </c>
    </row>
    <row r="11969" spans="2:18" x14ac:dyDescent="0.2">
      <c r="B11969" s="25">
        <v>11739</v>
      </c>
      <c r="C11969" s="193">
        <v>1.2782688110372584</v>
      </c>
      <c r="D11969" s="19"/>
      <c r="E11969" s="19">
        <v>0.33545376173775465</v>
      </c>
      <c r="F11969" s="19"/>
      <c r="G11969" s="19">
        <v>0.60336507053377875</v>
      </c>
      <c r="H11969" s="19"/>
      <c r="I11969" s="19">
        <v>0.25727241168311726</v>
      </c>
      <c r="J11969" s="19"/>
      <c r="K11969" s="19">
        <v>0.64205711072202676</v>
      </c>
      <c r="L11969" s="19"/>
      <c r="M11969" s="19"/>
      <c r="N11969" s="19">
        <v>0.43560223141141213</v>
      </c>
      <c r="O11969" s="19">
        <v>0.4710137484720211</v>
      </c>
      <c r="P11969" s="50"/>
      <c r="R11969" s="9" t="s">
        <v>0</v>
      </c>
    </row>
    <row r="11970" spans="2:18" x14ac:dyDescent="0.2">
      <c r="B11970" s="25">
        <v>11740</v>
      </c>
      <c r="C11970" s="193"/>
      <c r="D11970" s="19">
        <v>1.3334039443407754E-2</v>
      </c>
      <c r="E11970" s="19"/>
      <c r="F11970" s="19">
        <v>0.22262168812423608</v>
      </c>
      <c r="G11970" s="19">
        <v>0.40554115364071641</v>
      </c>
      <c r="H11970" s="19"/>
      <c r="I11970" s="19"/>
      <c r="J11970" s="19">
        <v>9.6093397124815919E-2</v>
      </c>
      <c r="K11970" s="19">
        <v>0.551020097958968</v>
      </c>
      <c r="L11970" s="19"/>
      <c r="M11970" s="19">
        <v>0.22412628771929682</v>
      </c>
      <c r="N11970" s="19"/>
      <c r="O11970" s="19">
        <v>0.42874691520814789</v>
      </c>
      <c r="P11970" s="50"/>
      <c r="R11970" s="9" t="s">
        <v>0</v>
      </c>
    </row>
    <row r="11971" spans="2:18" x14ac:dyDescent="0.2">
      <c r="B11971" s="25">
        <v>11741</v>
      </c>
      <c r="C11971" s="193"/>
      <c r="D11971" s="19">
        <v>1.2161239203055778</v>
      </c>
      <c r="E11971" s="19"/>
      <c r="F11971" s="19">
        <v>1.2329675183365481</v>
      </c>
      <c r="G11971" s="19"/>
      <c r="H11971" s="19">
        <v>0.67900733740492147</v>
      </c>
      <c r="I11971" s="19"/>
      <c r="J11971" s="19">
        <v>0.50840115088839499</v>
      </c>
      <c r="K11971" s="19"/>
      <c r="L11971" s="19">
        <v>1.6459320673111806</v>
      </c>
      <c r="M11971" s="19"/>
      <c r="N11971" s="19">
        <v>0.60640310704817635</v>
      </c>
      <c r="O11971" s="19"/>
      <c r="P11971" s="50">
        <v>2.1083632427202397</v>
      </c>
      <c r="R11971" s="9" t="s">
        <v>0</v>
      </c>
    </row>
    <row r="11972" spans="2:18" x14ac:dyDescent="0.2">
      <c r="B11972" s="25">
        <v>11742</v>
      </c>
      <c r="C11972" s="193"/>
      <c r="D11972" s="19">
        <v>0.55979825483917323</v>
      </c>
      <c r="E11972" s="19"/>
      <c r="F11972" s="19">
        <v>0.4546750286102143</v>
      </c>
      <c r="G11972" s="19">
        <v>0.79867791351129647</v>
      </c>
      <c r="H11972" s="19"/>
      <c r="I11972" s="19"/>
      <c r="J11972" s="19">
        <v>0.12720265458915841</v>
      </c>
      <c r="K11972" s="19"/>
      <c r="L11972" s="19">
        <v>1.0233828983605489</v>
      </c>
      <c r="M11972" s="19"/>
      <c r="N11972" s="19">
        <v>0.48409401216195808</v>
      </c>
      <c r="O11972" s="19">
        <v>1.0896320949879108</v>
      </c>
      <c r="P11972" s="50"/>
      <c r="R11972" s="9" t="s">
        <v>0</v>
      </c>
    </row>
    <row r="11973" spans="2:18" x14ac:dyDescent="0.2">
      <c r="B11973" s="25">
        <v>11743</v>
      </c>
      <c r="C11973" s="193"/>
      <c r="D11973" s="19">
        <v>1.6579658417379257</v>
      </c>
      <c r="E11973" s="19"/>
      <c r="F11973" s="19">
        <v>0.72026479908130825</v>
      </c>
      <c r="G11973" s="19"/>
      <c r="H11973" s="19">
        <v>1.4987292533465457</v>
      </c>
      <c r="I11973" s="19"/>
      <c r="J11973" s="19">
        <v>0.65144691312455782</v>
      </c>
      <c r="K11973" s="19"/>
      <c r="L11973" s="19">
        <v>1.5864453915442001</v>
      </c>
      <c r="M11973" s="19"/>
      <c r="N11973" s="19">
        <v>1.7682861733092103</v>
      </c>
      <c r="O11973" s="19"/>
      <c r="P11973" s="50">
        <v>1.5263624489658978</v>
      </c>
      <c r="R11973" s="9" t="s">
        <v>0</v>
      </c>
    </row>
    <row r="11974" spans="2:18" x14ac:dyDescent="0.2">
      <c r="B11974" s="25">
        <v>11744</v>
      </c>
      <c r="C11974" s="193">
        <v>0.94051610085792958</v>
      </c>
      <c r="D11974" s="19"/>
      <c r="E11974" s="19">
        <v>1.0935460214035722</v>
      </c>
      <c r="F11974" s="19"/>
      <c r="G11974" s="19">
        <v>0.60402295368501846</v>
      </c>
      <c r="H11974" s="19"/>
      <c r="I11974" s="19">
        <v>1.0485040085709987</v>
      </c>
      <c r="J11974" s="19"/>
      <c r="K11974" s="19">
        <v>0.43821831274965434</v>
      </c>
      <c r="L11974" s="19"/>
      <c r="M11974" s="19">
        <v>1.6178520422964653</v>
      </c>
      <c r="N11974" s="19"/>
      <c r="O11974" s="19">
        <v>0.43375877684524128</v>
      </c>
      <c r="P11974" s="50"/>
      <c r="R11974" s="9" t="s">
        <v>0</v>
      </c>
    </row>
    <row r="11975" spans="2:18" x14ac:dyDescent="0.2">
      <c r="B11975" s="25">
        <v>11745</v>
      </c>
      <c r="C11975" s="193">
        <v>0.4390371033019877</v>
      </c>
      <c r="D11975" s="19"/>
      <c r="E11975" s="19"/>
      <c r="F11975" s="19">
        <v>0.10018102664646815</v>
      </c>
      <c r="G11975" s="19"/>
      <c r="H11975" s="19">
        <v>0.85361071984896841</v>
      </c>
      <c r="I11975" s="19"/>
      <c r="J11975" s="19">
        <v>0.46944312797169796</v>
      </c>
      <c r="K11975" s="19"/>
      <c r="L11975" s="19">
        <v>0.83139809080739235</v>
      </c>
      <c r="M11975" s="19"/>
      <c r="N11975" s="19">
        <v>6.8191844923854342E-2</v>
      </c>
      <c r="O11975" s="19">
        <v>0.57111233129769767</v>
      </c>
      <c r="P11975" s="50"/>
      <c r="R11975" s="9" t="s">
        <v>0</v>
      </c>
    </row>
    <row r="11976" spans="2:18" x14ac:dyDescent="0.2">
      <c r="B11976" s="25">
        <v>11746</v>
      </c>
      <c r="C11976" s="193">
        <v>0.53423648882655039</v>
      </c>
      <c r="D11976" s="19"/>
      <c r="E11976" s="19">
        <v>2.9731105695322675E-2</v>
      </c>
      <c r="F11976" s="19"/>
      <c r="G11976" s="19">
        <v>0.15480715921436389</v>
      </c>
      <c r="H11976" s="19"/>
      <c r="I11976" s="19">
        <v>0.69667393054389315</v>
      </c>
      <c r="J11976" s="19"/>
      <c r="K11976" s="19"/>
      <c r="L11976" s="19">
        <v>0.27446461584440318</v>
      </c>
      <c r="M11976" s="19">
        <v>0.83022813078448077</v>
      </c>
      <c r="N11976" s="19"/>
      <c r="O11976" s="19">
        <v>0.19780961009289946</v>
      </c>
      <c r="P11976" s="50"/>
      <c r="R11976" s="9" t="s">
        <v>0</v>
      </c>
    </row>
    <row r="11977" spans="2:18" x14ac:dyDescent="0.2">
      <c r="B11977" s="25">
        <v>11747</v>
      </c>
      <c r="C11977" s="193"/>
      <c r="D11977" s="19">
        <v>0.90059255774923863</v>
      </c>
      <c r="E11977" s="19"/>
      <c r="F11977" s="19">
        <v>0.25817883072975306</v>
      </c>
      <c r="G11977" s="19">
        <v>6.1394279817035199E-2</v>
      </c>
      <c r="H11977" s="19"/>
      <c r="I11977" s="19">
        <v>0.77446364013588564</v>
      </c>
      <c r="J11977" s="19"/>
      <c r="K11977" s="19"/>
      <c r="L11977" s="19">
        <v>0.13373320312773748</v>
      </c>
      <c r="M11977" s="19">
        <v>0.38581267981443179</v>
      </c>
      <c r="N11977" s="19"/>
      <c r="O11977" s="19">
        <v>0.83291340939445246</v>
      </c>
      <c r="P11977" s="50"/>
      <c r="R11977" s="9" t="s">
        <v>0</v>
      </c>
    </row>
    <row r="11978" spans="2:18" x14ac:dyDescent="0.2">
      <c r="B11978" s="25">
        <v>11748</v>
      </c>
      <c r="C11978" s="193"/>
      <c r="D11978" s="19">
        <v>1.5482091282681798</v>
      </c>
      <c r="E11978" s="19"/>
      <c r="F11978" s="19">
        <v>0.41541736658321227</v>
      </c>
      <c r="G11978" s="19"/>
      <c r="H11978" s="19">
        <v>0.6647408611204072</v>
      </c>
      <c r="I11978" s="19"/>
      <c r="J11978" s="19">
        <v>1.1828532600902224</v>
      </c>
      <c r="K11978" s="19"/>
      <c r="L11978" s="19">
        <v>0.69555453314528026</v>
      </c>
      <c r="M11978" s="19"/>
      <c r="N11978" s="19">
        <v>1.7108025714236761</v>
      </c>
      <c r="O11978" s="19"/>
      <c r="P11978" s="50">
        <v>0.31526965974794191</v>
      </c>
      <c r="R11978" s="9" t="s">
        <v>0</v>
      </c>
    </row>
    <row r="11979" spans="2:18" x14ac:dyDescent="0.2">
      <c r="B11979" s="25">
        <v>11749</v>
      </c>
      <c r="C11979" s="193">
        <v>1.192326528428165</v>
      </c>
      <c r="D11979" s="19"/>
      <c r="E11979" s="19">
        <v>1.6151881517184667</v>
      </c>
      <c r="F11979" s="19"/>
      <c r="G11979" s="19">
        <v>1.9613688037487302</v>
      </c>
      <c r="H11979" s="19"/>
      <c r="I11979" s="19">
        <v>0.79099527438028649</v>
      </c>
      <c r="J11979" s="19"/>
      <c r="K11979" s="19">
        <v>1.7851928663963403</v>
      </c>
      <c r="L11979" s="19"/>
      <c r="M11979" s="19">
        <v>1.0619122204383873</v>
      </c>
      <c r="N11979" s="19"/>
      <c r="O11979" s="19">
        <v>1.7654850381378338</v>
      </c>
      <c r="P11979" s="50"/>
      <c r="R11979" s="9" t="s">
        <v>0</v>
      </c>
    </row>
    <row r="11980" spans="2:18" x14ac:dyDescent="0.2">
      <c r="B11980" s="25">
        <v>11750</v>
      </c>
      <c r="C11980" s="193">
        <v>0.28559833611944474</v>
      </c>
      <c r="D11980" s="19"/>
      <c r="E11980" s="19"/>
      <c r="F11980" s="19">
        <v>0.36703415827873215</v>
      </c>
      <c r="G11980" s="19">
        <v>0.24342111239716352</v>
      </c>
      <c r="H11980" s="19"/>
      <c r="I11980" s="19">
        <v>1.3562966028958623</v>
      </c>
      <c r="J11980" s="19"/>
      <c r="K11980" s="19">
        <v>0.59825696028634923</v>
      </c>
      <c r="L11980" s="19"/>
      <c r="M11980" s="19">
        <v>0.52089168756974846</v>
      </c>
      <c r="N11980" s="19"/>
      <c r="O11980" s="19">
        <v>0.43254302115043036</v>
      </c>
      <c r="P11980" s="50"/>
      <c r="R11980" s="9" t="s">
        <v>0</v>
      </c>
    </row>
    <row r="11981" spans="2:18" x14ac:dyDescent="0.2">
      <c r="B11981" s="25">
        <v>11751</v>
      </c>
      <c r="C11981" s="193">
        <v>0.21641514029208245</v>
      </c>
      <c r="D11981" s="19"/>
      <c r="E11981" s="19">
        <v>0.35350805117021683</v>
      </c>
      <c r="F11981" s="19"/>
      <c r="G11981" s="19">
        <v>0.89767633026754712</v>
      </c>
      <c r="H11981" s="19"/>
      <c r="I11981" s="19">
        <v>1.3511986551483246</v>
      </c>
      <c r="J11981" s="19"/>
      <c r="K11981" s="19">
        <v>0.86154627611351742</v>
      </c>
      <c r="L11981" s="19"/>
      <c r="M11981" s="19">
        <v>0.94484153794341308</v>
      </c>
      <c r="N11981" s="19"/>
      <c r="O11981" s="19">
        <v>0.50525407367983977</v>
      </c>
      <c r="P11981" s="50"/>
      <c r="R11981" s="9" t="s">
        <v>0</v>
      </c>
    </row>
    <row r="11982" spans="2:18" x14ac:dyDescent="0.2">
      <c r="B11982" s="25">
        <v>11752</v>
      </c>
      <c r="C11982" s="193"/>
      <c r="D11982" s="19">
        <v>0.27739797667694499</v>
      </c>
      <c r="E11982" s="19"/>
      <c r="F11982" s="19">
        <v>0.13123156634402688</v>
      </c>
      <c r="G11982" s="19"/>
      <c r="H11982" s="19">
        <v>5.3486217236993872E-2</v>
      </c>
      <c r="I11982" s="19"/>
      <c r="J11982" s="19">
        <v>0.46588379975781924</v>
      </c>
      <c r="K11982" s="19"/>
      <c r="L11982" s="19">
        <v>0.85392622377748129</v>
      </c>
      <c r="M11982" s="19"/>
      <c r="N11982" s="19">
        <v>8.8080590139656828E-2</v>
      </c>
      <c r="O11982" s="19">
        <v>0.22096852080766324</v>
      </c>
      <c r="P11982" s="50"/>
      <c r="R11982" s="9" t="s">
        <v>0</v>
      </c>
    </row>
    <row r="11983" spans="2:18" x14ac:dyDescent="0.2">
      <c r="B11983" s="25">
        <v>11753</v>
      </c>
      <c r="C11983" s="193"/>
      <c r="D11983" s="19">
        <v>0.27743688888421203</v>
      </c>
      <c r="E11983" s="19"/>
      <c r="F11983" s="19">
        <v>1.5455731153498637</v>
      </c>
      <c r="G11983" s="19"/>
      <c r="H11983" s="19">
        <v>0.29364949296421233</v>
      </c>
      <c r="I11983" s="19"/>
      <c r="J11983" s="19">
        <v>0.45645402858588557</v>
      </c>
      <c r="K11983" s="19">
        <v>2.3518468084153281E-3</v>
      </c>
      <c r="L11983" s="19"/>
      <c r="M11983" s="19"/>
      <c r="N11983" s="19">
        <v>0.27201014836869786</v>
      </c>
      <c r="O11983" s="19"/>
      <c r="P11983" s="50">
        <v>0.13642343984936003</v>
      </c>
      <c r="R11983" s="9" t="s">
        <v>0</v>
      </c>
    </row>
    <row r="11984" spans="2:18" x14ac:dyDescent="0.2">
      <c r="B11984" s="25">
        <v>11754</v>
      </c>
      <c r="C11984" s="193">
        <v>1.1985729053263525</v>
      </c>
      <c r="D11984" s="19"/>
      <c r="E11984" s="19">
        <v>1.1073175969215829</v>
      </c>
      <c r="F11984" s="19"/>
      <c r="G11984" s="19">
        <v>1.6389822782397816</v>
      </c>
      <c r="H11984" s="19"/>
      <c r="I11984" s="19">
        <v>0.75267586673755771</v>
      </c>
      <c r="J11984" s="19"/>
      <c r="K11984" s="19"/>
      <c r="L11984" s="19">
        <v>8.6863352125886778E-2</v>
      </c>
      <c r="M11984" s="19">
        <v>1.1456564026139033</v>
      </c>
      <c r="N11984" s="19"/>
      <c r="O11984" s="19">
        <v>1.0395302516763876</v>
      </c>
      <c r="P11984" s="50"/>
      <c r="R11984" s="9" t="s">
        <v>0</v>
      </c>
    </row>
    <row r="11985" spans="2:18" x14ac:dyDescent="0.2">
      <c r="B11985" s="25">
        <v>11755</v>
      </c>
      <c r="C11985" s="193">
        <v>0.10592668625378034</v>
      </c>
      <c r="D11985" s="19"/>
      <c r="E11985" s="19">
        <v>1.1180825871688935</v>
      </c>
      <c r="F11985" s="19"/>
      <c r="G11985" s="19"/>
      <c r="H11985" s="19">
        <v>0.56061552448892216</v>
      </c>
      <c r="I11985" s="19"/>
      <c r="J11985" s="19">
        <v>0.10249709885144319</v>
      </c>
      <c r="K11985" s="19">
        <v>0.92294322850136135</v>
      </c>
      <c r="L11985" s="19"/>
      <c r="M11985" s="19">
        <v>0.58060277911379898</v>
      </c>
      <c r="N11985" s="19"/>
      <c r="O11985" s="19">
        <v>0.8266255733187865</v>
      </c>
      <c r="P11985" s="50"/>
      <c r="R11985" s="9" t="s">
        <v>0</v>
      </c>
    </row>
    <row r="11986" spans="2:18" x14ac:dyDescent="0.2">
      <c r="B11986" s="25">
        <v>11756</v>
      </c>
      <c r="C11986" s="193"/>
      <c r="D11986" s="19">
        <v>0.69226467081972964</v>
      </c>
      <c r="E11986" s="19"/>
      <c r="F11986" s="19">
        <v>1.1479094436833668</v>
      </c>
      <c r="G11986" s="19"/>
      <c r="H11986" s="19">
        <v>0.48272900716651151</v>
      </c>
      <c r="I11986" s="19"/>
      <c r="J11986" s="19">
        <v>0.37563136764018656</v>
      </c>
      <c r="K11986" s="19"/>
      <c r="L11986" s="19">
        <v>6.3148928527139575E-2</v>
      </c>
      <c r="M11986" s="19"/>
      <c r="N11986" s="19">
        <v>1.8359890790516495</v>
      </c>
      <c r="O11986" s="19"/>
      <c r="P11986" s="50">
        <v>0.97035150432906947</v>
      </c>
      <c r="R11986" s="9" t="s">
        <v>0</v>
      </c>
    </row>
    <row r="11987" spans="2:18" x14ac:dyDescent="0.2">
      <c r="B11987" s="25">
        <v>11757</v>
      </c>
      <c r="C11987" s="193"/>
      <c r="D11987" s="19">
        <v>1.8731692635063815</v>
      </c>
      <c r="E11987" s="19"/>
      <c r="F11987" s="19">
        <v>0.98671631270370519</v>
      </c>
      <c r="G11987" s="19"/>
      <c r="H11987" s="19">
        <v>0.81506624110377068</v>
      </c>
      <c r="I11987" s="19"/>
      <c r="J11987" s="19">
        <v>0.80778107249242359</v>
      </c>
      <c r="K11987" s="19"/>
      <c r="L11987" s="19">
        <v>0.98588066084313231</v>
      </c>
      <c r="M11987" s="19"/>
      <c r="N11987" s="19">
        <v>0.78534096659973696</v>
      </c>
      <c r="O11987" s="19"/>
      <c r="P11987" s="50">
        <v>0.93754320520454637</v>
      </c>
      <c r="R11987" s="9" t="s">
        <v>0</v>
      </c>
    </row>
    <row r="11988" spans="2:18" x14ac:dyDescent="0.2">
      <c r="B11988" s="25">
        <v>11758</v>
      </c>
      <c r="C11988" s="193">
        <v>0.60563111469120889</v>
      </c>
      <c r="D11988" s="19"/>
      <c r="E11988" s="19">
        <v>3.6168832542492521E-2</v>
      </c>
      <c r="F11988" s="19"/>
      <c r="G11988" s="19">
        <v>0.82949641192850898</v>
      </c>
      <c r="H11988" s="19"/>
      <c r="I11988" s="19">
        <v>2.5558136217052357E-2</v>
      </c>
      <c r="J11988" s="19"/>
      <c r="K11988" s="19">
        <v>0.64501890364663528</v>
      </c>
      <c r="L11988" s="19"/>
      <c r="M11988" s="19">
        <v>0.99800088032600776</v>
      </c>
      <c r="N11988" s="19"/>
      <c r="O11988" s="19"/>
      <c r="P11988" s="50">
        <v>0.36372519836334377</v>
      </c>
      <c r="R11988" s="9" t="s">
        <v>0</v>
      </c>
    </row>
    <row r="11989" spans="2:18" x14ac:dyDescent="0.2">
      <c r="B11989" s="25">
        <v>11759</v>
      </c>
      <c r="C11989" s="193"/>
      <c r="D11989" s="19">
        <v>1.2730967846713344</v>
      </c>
      <c r="E11989" s="19"/>
      <c r="F11989" s="19">
        <v>1.6313019137046476</v>
      </c>
      <c r="G11989" s="19"/>
      <c r="H11989" s="19">
        <v>1.4815909108329335</v>
      </c>
      <c r="I11989" s="19"/>
      <c r="J11989" s="19">
        <v>1.7554087058049339</v>
      </c>
      <c r="K11989" s="19"/>
      <c r="L11989" s="19">
        <v>1.6724938801579661</v>
      </c>
      <c r="M11989" s="19"/>
      <c r="N11989" s="19">
        <v>0.96912470986213106</v>
      </c>
      <c r="O11989" s="19"/>
      <c r="P11989" s="50">
        <v>1.6293064364457439</v>
      </c>
      <c r="R11989" s="9" t="s">
        <v>0</v>
      </c>
    </row>
    <row r="11990" spans="2:18" x14ac:dyDescent="0.2">
      <c r="B11990" s="25">
        <v>11760</v>
      </c>
      <c r="C11990" s="193"/>
      <c r="D11990" s="19">
        <v>0.36789831484626911</v>
      </c>
      <c r="E11990" s="19">
        <v>1.3724931300911414</v>
      </c>
      <c r="F11990" s="19"/>
      <c r="G11990" s="19"/>
      <c r="H11990" s="19">
        <v>0.1357615483028505</v>
      </c>
      <c r="I11990" s="19">
        <v>0.15643376645172416</v>
      </c>
      <c r="J11990" s="19"/>
      <c r="K11990" s="19"/>
      <c r="L11990" s="19">
        <v>0.3487625242931835</v>
      </c>
      <c r="M11990" s="19"/>
      <c r="N11990" s="19">
        <v>6.9651264435209781E-3</v>
      </c>
      <c r="O11990" s="19">
        <v>0.45033773913404723</v>
      </c>
      <c r="P11990" s="50"/>
      <c r="R11990" s="9" t="s">
        <v>0</v>
      </c>
    </row>
    <row r="11991" spans="2:18" x14ac:dyDescent="0.2">
      <c r="B11991" s="25">
        <v>11761</v>
      </c>
      <c r="C11991" s="193"/>
      <c r="D11991" s="19">
        <v>0.44019060684655525</v>
      </c>
      <c r="E11991" s="19"/>
      <c r="F11991" s="19">
        <v>0.1182914451541352</v>
      </c>
      <c r="G11991" s="19">
        <v>0.42018399408383206</v>
      </c>
      <c r="H11991" s="19"/>
      <c r="I11991" s="19"/>
      <c r="J11991" s="19">
        <v>0.15717352674796728</v>
      </c>
      <c r="K11991" s="19">
        <v>0.18110036743848426</v>
      </c>
      <c r="L11991" s="19"/>
      <c r="M11991" s="19"/>
      <c r="N11991" s="19">
        <v>0.25836272844457381</v>
      </c>
      <c r="O11991" s="19"/>
      <c r="P11991" s="50">
        <v>8.1055883205259679E-2</v>
      </c>
      <c r="R11991" s="9" t="s">
        <v>0</v>
      </c>
    </row>
    <row r="11992" spans="2:18" x14ac:dyDescent="0.2">
      <c r="B11992" s="25">
        <v>11762</v>
      </c>
      <c r="C11992" s="193"/>
      <c r="D11992" s="19">
        <v>0.83421898069399947</v>
      </c>
      <c r="E11992" s="19"/>
      <c r="F11992" s="19">
        <v>1.4725235201795359</v>
      </c>
      <c r="G11992" s="19"/>
      <c r="H11992" s="19">
        <v>1.1874624006721426</v>
      </c>
      <c r="I11992" s="19"/>
      <c r="J11992" s="19">
        <v>0.71933113388269421</v>
      </c>
      <c r="K11992" s="19"/>
      <c r="L11992" s="19">
        <v>0.93211562597482678</v>
      </c>
      <c r="M11992" s="19"/>
      <c r="N11992" s="19">
        <v>0.79960416114702404</v>
      </c>
      <c r="O11992" s="19"/>
      <c r="P11992" s="50">
        <v>1.9761047406296592</v>
      </c>
      <c r="R11992" s="9" t="s">
        <v>0</v>
      </c>
    </row>
    <row r="11993" spans="2:18" x14ac:dyDescent="0.2">
      <c r="B11993" s="25">
        <v>11763</v>
      </c>
      <c r="C11993" s="193"/>
      <c r="D11993" s="19">
        <v>1.4652362465353266</v>
      </c>
      <c r="E11993" s="19"/>
      <c r="F11993" s="19">
        <v>0.13542273684966205</v>
      </c>
      <c r="G11993" s="19"/>
      <c r="H11993" s="19">
        <v>0.66357984950278059</v>
      </c>
      <c r="I11993" s="19"/>
      <c r="J11993" s="19">
        <v>0.5998639682103164</v>
      </c>
      <c r="K11993" s="19"/>
      <c r="L11993" s="19">
        <v>1.0399981101046065</v>
      </c>
      <c r="M11993" s="19"/>
      <c r="N11993" s="19">
        <v>0.60228576478850637</v>
      </c>
      <c r="O11993" s="19"/>
      <c r="P11993" s="50">
        <v>0.78878285652584501</v>
      </c>
      <c r="R11993" s="9" t="s">
        <v>0</v>
      </c>
    </row>
    <row r="11994" spans="2:18" x14ac:dyDescent="0.2">
      <c r="B11994" s="25">
        <v>11764</v>
      </c>
      <c r="C11994" s="193">
        <v>9.2183349757311905E-2</v>
      </c>
      <c r="D11994" s="19"/>
      <c r="E11994" s="19">
        <v>0.47897332078778149</v>
      </c>
      <c r="F11994" s="19"/>
      <c r="G11994" s="19"/>
      <c r="H11994" s="19">
        <v>0.16005479070710402</v>
      </c>
      <c r="I11994" s="19">
        <v>0.25545880372703594</v>
      </c>
      <c r="J11994" s="19"/>
      <c r="K11994" s="19">
        <v>0.14890632181745186</v>
      </c>
      <c r="L11994" s="19"/>
      <c r="M11994" s="19"/>
      <c r="N11994" s="19">
        <v>0.32698165282250785</v>
      </c>
      <c r="O11994" s="19"/>
      <c r="P11994" s="50">
        <v>0.30782111093714115</v>
      </c>
      <c r="R11994" s="9" t="s">
        <v>0</v>
      </c>
    </row>
    <row r="11995" spans="2:18" x14ac:dyDescent="0.2">
      <c r="B11995" s="25">
        <v>11765</v>
      </c>
      <c r="C11995" s="193">
        <v>0.36913087419193985</v>
      </c>
      <c r="D11995" s="19"/>
      <c r="E11995" s="19">
        <v>0.47793457362170461</v>
      </c>
      <c r="F11995" s="19"/>
      <c r="G11995" s="19">
        <v>0.54686463212905889</v>
      </c>
      <c r="H11995" s="19"/>
      <c r="I11995" s="19">
        <v>0.46868043000027509</v>
      </c>
      <c r="J11995" s="19"/>
      <c r="K11995" s="19">
        <v>0.97994947979649272</v>
      </c>
      <c r="L11995" s="19"/>
      <c r="M11995" s="19">
        <v>0.15992589193950826</v>
      </c>
      <c r="N11995" s="19"/>
      <c r="O11995" s="19">
        <v>0.34203606121670554</v>
      </c>
      <c r="P11995" s="50"/>
      <c r="R11995" s="9" t="s">
        <v>0</v>
      </c>
    </row>
    <row r="11996" spans="2:18" x14ac:dyDescent="0.2">
      <c r="B11996" s="25">
        <v>11766</v>
      </c>
      <c r="C11996" s="193">
        <v>1.9468509408778465</v>
      </c>
      <c r="D11996" s="19"/>
      <c r="E11996" s="19">
        <v>2.387146729774531</v>
      </c>
      <c r="F11996" s="19"/>
      <c r="G11996" s="19">
        <v>2.0946947268444589</v>
      </c>
      <c r="H11996" s="19"/>
      <c r="I11996" s="19">
        <v>1.9911485620598028</v>
      </c>
      <c r="J11996" s="19"/>
      <c r="K11996" s="19">
        <v>2.114462520622435</v>
      </c>
      <c r="L11996" s="19"/>
      <c r="M11996" s="19">
        <v>1.6456328045142687</v>
      </c>
      <c r="N11996" s="19"/>
      <c r="O11996" s="19">
        <v>1.1667772810046801</v>
      </c>
      <c r="P11996" s="50"/>
      <c r="R11996" s="9" t="s">
        <v>0</v>
      </c>
    </row>
    <row r="11997" spans="2:18" x14ac:dyDescent="0.2">
      <c r="B11997" s="25">
        <v>11767</v>
      </c>
      <c r="C11997" s="193"/>
      <c r="D11997" s="19">
        <v>1.1683882524886768</v>
      </c>
      <c r="E11997" s="19"/>
      <c r="F11997" s="19">
        <v>2.0531782975779089</v>
      </c>
      <c r="G11997" s="19"/>
      <c r="H11997" s="19">
        <v>1.3001880636073813</v>
      </c>
      <c r="I11997" s="19"/>
      <c r="J11997" s="19">
        <v>1.5171794803495859</v>
      </c>
      <c r="K11997" s="19"/>
      <c r="L11997" s="19">
        <v>1.5209295705656458</v>
      </c>
      <c r="M11997" s="19"/>
      <c r="N11997" s="19">
        <v>2.1774061797125039</v>
      </c>
      <c r="O11997" s="19"/>
      <c r="P11997" s="50">
        <v>1.7425507072946052</v>
      </c>
      <c r="R11997" s="9" t="s">
        <v>0</v>
      </c>
    </row>
    <row r="11998" spans="2:18" x14ac:dyDescent="0.2">
      <c r="B11998" s="25">
        <v>11768</v>
      </c>
      <c r="C11998" s="193">
        <v>1.3552207879490852</v>
      </c>
      <c r="D11998" s="19"/>
      <c r="E11998" s="19">
        <v>1.0549531718733507</v>
      </c>
      <c r="F11998" s="19"/>
      <c r="G11998" s="19">
        <v>0.73243840128399207</v>
      </c>
      <c r="H11998" s="19"/>
      <c r="I11998" s="19">
        <v>1.5863980344717092</v>
      </c>
      <c r="J11998" s="19"/>
      <c r="K11998" s="19">
        <v>0.26174008234821161</v>
      </c>
      <c r="L11998" s="19"/>
      <c r="M11998" s="19">
        <v>0.83252501718406013</v>
      </c>
      <c r="N11998" s="19"/>
      <c r="O11998" s="19">
        <v>0.62922289297802447</v>
      </c>
      <c r="P11998" s="50"/>
      <c r="R11998" s="9" t="s">
        <v>0</v>
      </c>
    </row>
    <row r="11999" spans="2:18" x14ac:dyDescent="0.2">
      <c r="B11999" s="25">
        <v>11769</v>
      </c>
      <c r="C11999" s="193">
        <v>1.3819739346162045</v>
      </c>
      <c r="D11999" s="19"/>
      <c r="E11999" s="19">
        <v>0.80197499603308553</v>
      </c>
      <c r="F11999" s="19"/>
      <c r="G11999" s="19">
        <v>1.006662873400529</v>
      </c>
      <c r="H11999" s="19"/>
      <c r="I11999" s="19">
        <v>1.427217476839971</v>
      </c>
      <c r="J11999" s="19"/>
      <c r="K11999" s="19">
        <v>0.90618190500789941</v>
      </c>
      <c r="L11999" s="19"/>
      <c r="M11999" s="19">
        <v>1.2771625215275084</v>
      </c>
      <c r="N11999" s="19"/>
      <c r="O11999" s="19">
        <v>1.1719749483101374</v>
      </c>
      <c r="P11999" s="50"/>
      <c r="R11999" s="9" t="s">
        <v>0</v>
      </c>
    </row>
    <row r="12000" spans="2:18" x14ac:dyDescent="0.2">
      <c r="B12000" s="25">
        <v>11770</v>
      </c>
      <c r="C12000" s="193">
        <v>1.0872655837419896</v>
      </c>
      <c r="D12000" s="19"/>
      <c r="E12000" s="19">
        <v>0.44931424498899492</v>
      </c>
      <c r="F12000" s="19"/>
      <c r="G12000" s="19">
        <v>1.1630478439187237</v>
      </c>
      <c r="H12000" s="19"/>
      <c r="I12000" s="19">
        <v>0.63703815519115836</v>
      </c>
      <c r="J12000" s="19"/>
      <c r="K12000" s="19">
        <v>0.89980759758042206</v>
      </c>
      <c r="L12000" s="19"/>
      <c r="M12000" s="19">
        <v>6.7940626881049793E-2</v>
      </c>
      <c r="N12000" s="19"/>
      <c r="O12000" s="19">
        <v>0.7642355902407123</v>
      </c>
      <c r="P12000" s="50"/>
      <c r="R12000" s="9" t="s">
        <v>0</v>
      </c>
    </row>
    <row r="12001" spans="2:18" x14ac:dyDescent="0.2">
      <c r="B12001" s="25">
        <v>11771</v>
      </c>
      <c r="C12001" s="193">
        <v>3.4082300231162974E-2</v>
      </c>
      <c r="D12001" s="19"/>
      <c r="E12001" s="19">
        <v>1.2012801563854891</v>
      </c>
      <c r="F12001" s="19"/>
      <c r="G12001" s="19"/>
      <c r="H12001" s="19">
        <v>9.7276738629483675E-2</v>
      </c>
      <c r="I12001" s="19">
        <v>0.91874973196950882</v>
      </c>
      <c r="J12001" s="19"/>
      <c r="K12001" s="19">
        <v>0.62555678980974028</v>
      </c>
      <c r="L12001" s="19"/>
      <c r="M12001" s="19">
        <v>0.66257722703845223</v>
      </c>
      <c r="N12001" s="19"/>
      <c r="O12001" s="19">
        <v>9.8617870155168957E-2</v>
      </c>
      <c r="P12001" s="50"/>
      <c r="R12001" s="9" t="s">
        <v>0</v>
      </c>
    </row>
    <row r="12002" spans="2:18" x14ac:dyDescent="0.2">
      <c r="B12002" s="25">
        <v>11772</v>
      </c>
      <c r="C12002" s="193">
        <v>1.4812346208179996</v>
      </c>
      <c r="D12002" s="19"/>
      <c r="E12002" s="19">
        <v>1.6648685894395603</v>
      </c>
      <c r="F12002" s="19"/>
      <c r="G12002" s="19">
        <v>0.48024824500684127</v>
      </c>
      <c r="H12002" s="19"/>
      <c r="I12002" s="19">
        <v>0.59412996526266515</v>
      </c>
      <c r="J12002" s="19"/>
      <c r="K12002" s="19">
        <v>1.222215291501763</v>
      </c>
      <c r="L12002" s="19"/>
      <c r="M12002" s="19">
        <v>0.83415572971181706</v>
      </c>
      <c r="N12002" s="19"/>
      <c r="O12002" s="19">
        <v>2.3592667976951011E-2</v>
      </c>
      <c r="P12002" s="50"/>
      <c r="R12002" s="9" t="s">
        <v>0</v>
      </c>
    </row>
    <row r="12003" spans="2:18" x14ac:dyDescent="0.2">
      <c r="B12003" s="25">
        <v>11773</v>
      </c>
      <c r="C12003" s="193">
        <v>0.73644570502575324</v>
      </c>
      <c r="D12003" s="19"/>
      <c r="E12003" s="19">
        <v>0.60072436754656577</v>
      </c>
      <c r="F12003" s="19"/>
      <c r="G12003" s="19">
        <v>0.58984295264536768</v>
      </c>
      <c r="H12003" s="19"/>
      <c r="I12003" s="19">
        <v>0.58926310704490048</v>
      </c>
      <c r="J12003" s="19"/>
      <c r="K12003" s="19">
        <v>0.79612807661162077</v>
      </c>
      <c r="L12003" s="19"/>
      <c r="M12003" s="19">
        <v>1.300625281018863</v>
      </c>
      <c r="N12003" s="19"/>
      <c r="O12003" s="19">
        <v>1.3914322604536766</v>
      </c>
      <c r="P12003" s="50"/>
      <c r="R12003" s="9" t="s">
        <v>0</v>
      </c>
    </row>
    <row r="12004" spans="2:18" x14ac:dyDescent="0.2">
      <c r="B12004" s="25">
        <v>11774</v>
      </c>
      <c r="C12004" s="193"/>
      <c r="D12004" s="19">
        <v>0.65112137889539212</v>
      </c>
      <c r="E12004" s="19"/>
      <c r="F12004" s="19">
        <v>0.8148354477577715</v>
      </c>
      <c r="G12004" s="19"/>
      <c r="H12004" s="19">
        <v>0.75291812010396986</v>
      </c>
      <c r="I12004" s="19"/>
      <c r="J12004" s="19">
        <v>1.6764300914446946</v>
      </c>
      <c r="K12004" s="19"/>
      <c r="L12004" s="19">
        <v>2.4679170739060905</v>
      </c>
      <c r="M12004" s="19"/>
      <c r="N12004" s="19">
        <v>0.4041445655970754</v>
      </c>
      <c r="O12004" s="19"/>
      <c r="P12004" s="50">
        <v>0.46671697994693229</v>
      </c>
      <c r="R12004" s="9" t="s">
        <v>0</v>
      </c>
    </row>
    <row r="12005" spans="2:18" x14ac:dyDescent="0.2">
      <c r="B12005" s="25">
        <v>11775</v>
      </c>
      <c r="C12005" s="193">
        <v>0.18091143120102107</v>
      </c>
      <c r="D12005" s="19"/>
      <c r="E12005" s="19"/>
      <c r="F12005" s="19">
        <v>0.37951634050934263</v>
      </c>
      <c r="G12005" s="19">
        <v>0.58494813548152635</v>
      </c>
      <c r="H12005" s="19"/>
      <c r="I12005" s="19"/>
      <c r="J12005" s="19">
        <v>5.1250049591623145E-2</v>
      </c>
      <c r="K12005" s="19">
        <v>0.75497321358172775</v>
      </c>
      <c r="L12005" s="19"/>
      <c r="M12005" s="19">
        <v>0.964990903756209</v>
      </c>
      <c r="N12005" s="19"/>
      <c r="O12005" s="19"/>
      <c r="P12005" s="50">
        <v>0.59098106693893981</v>
      </c>
      <c r="R12005" s="9" t="s">
        <v>0</v>
      </c>
    </row>
    <row r="12006" spans="2:18" x14ac:dyDescent="0.2">
      <c r="B12006" s="25">
        <v>11776</v>
      </c>
      <c r="C12006" s="193">
        <v>0.68335117967641767</v>
      </c>
      <c r="D12006" s="19"/>
      <c r="E12006" s="19">
        <v>0.69303050813396161</v>
      </c>
      <c r="F12006" s="19"/>
      <c r="G12006" s="19">
        <v>1.1700815174895134</v>
      </c>
      <c r="H12006" s="19"/>
      <c r="I12006" s="19">
        <v>0.56108174246804388</v>
      </c>
      <c r="J12006" s="19"/>
      <c r="K12006" s="19">
        <v>1.5034767712976609</v>
      </c>
      <c r="L12006" s="19"/>
      <c r="M12006" s="19">
        <v>1.3410897296144946</v>
      </c>
      <c r="N12006" s="19"/>
      <c r="O12006" s="19">
        <v>1.6183627059642669</v>
      </c>
      <c r="P12006" s="50"/>
      <c r="R12006" s="9" t="s">
        <v>0</v>
      </c>
    </row>
    <row r="12007" spans="2:18" x14ac:dyDescent="0.2">
      <c r="B12007" s="25">
        <v>11777</v>
      </c>
      <c r="C12007" s="193"/>
      <c r="D12007" s="19">
        <v>0.27482185913353907</v>
      </c>
      <c r="E12007" s="19">
        <v>0.39084233919667977</v>
      </c>
      <c r="F12007" s="19"/>
      <c r="G12007" s="19"/>
      <c r="H12007" s="19">
        <v>0.1790764953375997</v>
      </c>
      <c r="I12007" s="19"/>
      <c r="J12007" s="19">
        <v>0.25486538427639599</v>
      </c>
      <c r="K12007" s="19"/>
      <c r="L12007" s="19">
        <v>9.2537957714536004E-2</v>
      </c>
      <c r="M12007" s="19">
        <v>8.1168937845180839E-2</v>
      </c>
      <c r="N12007" s="19"/>
      <c r="O12007" s="19">
        <v>0.2626620979068347</v>
      </c>
      <c r="P12007" s="50"/>
      <c r="R12007" s="9" t="s">
        <v>0</v>
      </c>
    </row>
    <row r="12008" spans="2:18" x14ac:dyDescent="0.2">
      <c r="B12008" s="25">
        <v>11778</v>
      </c>
      <c r="C12008" s="193"/>
      <c r="D12008" s="19">
        <v>0.4275602988886833</v>
      </c>
      <c r="E12008" s="19"/>
      <c r="F12008" s="19">
        <v>0.4722911354413194</v>
      </c>
      <c r="G12008" s="19">
        <v>3.6850623600592214E-2</v>
      </c>
      <c r="H12008" s="19"/>
      <c r="I12008" s="19">
        <v>0.1083248879159483</v>
      </c>
      <c r="J12008" s="19"/>
      <c r="K12008" s="19"/>
      <c r="L12008" s="19">
        <v>0.15049595214426278</v>
      </c>
      <c r="M12008" s="19"/>
      <c r="N12008" s="19">
        <v>0.39492069127952883</v>
      </c>
      <c r="O12008" s="19">
        <v>0.20661263080586142</v>
      </c>
      <c r="P12008" s="50"/>
      <c r="R12008" s="9" t="s">
        <v>0</v>
      </c>
    </row>
    <row r="12009" spans="2:18" x14ac:dyDescent="0.2">
      <c r="B12009" s="25">
        <v>11779</v>
      </c>
      <c r="C12009" s="193"/>
      <c r="D12009" s="19">
        <v>0.64446980761858286</v>
      </c>
      <c r="E12009" s="19"/>
      <c r="F12009" s="19">
        <v>1.3704016332231452</v>
      </c>
      <c r="G12009" s="19"/>
      <c r="H12009" s="19">
        <v>0.94179398263343683</v>
      </c>
      <c r="I12009" s="19"/>
      <c r="J12009" s="19">
        <v>0.99666766929590445</v>
      </c>
      <c r="K12009" s="19"/>
      <c r="L12009" s="19">
        <v>1.9539365492581742</v>
      </c>
      <c r="M12009" s="19"/>
      <c r="N12009" s="19">
        <v>0.90885438773929417</v>
      </c>
      <c r="O12009" s="19">
        <v>8.7052696906868232E-2</v>
      </c>
      <c r="P12009" s="50"/>
      <c r="R12009" s="9" t="s">
        <v>0</v>
      </c>
    </row>
    <row r="12010" spans="2:18" x14ac:dyDescent="0.2">
      <c r="B12010" s="25">
        <v>11780</v>
      </c>
      <c r="C12010" s="193"/>
      <c r="D12010" s="19">
        <v>1.0654842891918634</v>
      </c>
      <c r="E12010" s="19"/>
      <c r="F12010" s="19">
        <v>1.6692877001863402</v>
      </c>
      <c r="G12010" s="19"/>
      <c r="H12010" s="19">
        <v>0.69709013392055608</v>
      </c>
      <c r="I12010" s="19"/>
      <c r="J12010" s="19">
        <v>2.297655324669531</v>
      </c>
      <c r="K12010" s="19"/>
      <c r="L12010" s="19">
        <v>0.79698280868050686</v>
      </c>
      <c r="M12010" s="19"/>
      <c r="N12010" s="19">
        <v>1.5251851853223419</v>
      </c>
      <c r="O12010" s="19"/>
      <c r="P12010" s="50">
        <v>1.3756886250863305</v>
      </c>
      <c r="R12010" s="9" t="s">
        <v>0</v>
      </c>
    </row>
    <row r="12011" spans="2:18" x14ac:dyDescent="0.2">
      <c r="B12011" s="25">
        <v>11781</v>
      </c>
      <c r="C12011" s="193"/>
      <c r="D12011" s="19">
        <v>0.41105011647594675</v>
      </c>
      <c r="E12011" s="19">
        <v>0.72518438156371656</v>
      </c>
      <c r="F12011" s="19"/>
      <c r="G12011" s="19">
        <v>0.25319404931555345</v>
      </c>
      <c r="H12011" s="19"/>
      <c r="I12011" s="19">
        <v>7.5940862221139924E-2</v>
      </c>
      <c r="J12011" s="19"/>
      <c r="K12011" s="19">
        <v>1.0113940431584001</v>
      </c>
      <c r="L12011" s="19"/>
      <c r="M12011" s="19">
        <v>0.49869560332188267</v>
      </c>
      <c r="N12011" s="19"/>
      <c r="O12011" s="19"/>
      <c r="P12011" s="50">
        <v>0.59075391823873635</v>
      </c>
      <c r="R12011" s="9" t="s">
        <v>0</v>
      </c>
    </row>
    <row r="12012" spans="2:18" x14ac:dyDescent="0.2">
      <c r="B12012" s="25">
        <v>11782</v>
      </c>
      <c r="C12012" s="193">
        <v>2.8182540835098542</v>
      </c>
      <c r="D12012" s="19"/>
      <c r="E12012" s="19">
        <v>2.6255338638264325</v>
      </c>
      <c r="F12012" s="19"/>
      <c r="G12012" s="19">
        <v>1.4601652516501149</v>
      </c>
      <c r="H12012" s="19"/>
      <c r="I12012" s="19">
        <v>2.4507831475585493</v>
      </c>
      <c r="J12012" s="19"/>
      <c r="K12012" s="19">
        <v>2.6355615247071484</v>
      </c>
      <c r="L12012" s="19"/>
      <c r="M12012" s="19">
        <v>2.5360487876365032</v>
      </c>
      <c r="N12012" s="19"/>
      <c r="O12012" s="19">
        <v>3.0184217091732517</v>
      </c>
      <c r="P12012" s="50"/>
      <c r="R12012" s="9" t="s">
        <v>0</v>
      </c>
    </row>
    <row r="12013" spans="2:18" x14ac:dyDescent="0.2">
      <c r="B12013" s="25">
        <v>11783</v>
      </c>
      <c r="C12013" s="193">
        <v>0.86755497784190683</v>
      </c>
      <c r="D12013" s="19"/>
      <c r="E12013" s="19">
        <v>1.0441835777865756</v>
      </c>
      <c r="F12013" s="19"/>
      <c r="G12013" s="19">
        <v>0.64055308287065793</v>
      </c>
      <c r="H12013" s="19"/>
      <c r="I12013" s="19">
        <v>1.993133633986139</v>
      </c>
      <c r="J12013" s="19"/>
      <c r="K12013" s="19">
        <v>0.16361480471979034</v>
      </c>
      <c r="L12013" s="19"/>
      <c r="M12013" s="19">
        <v>0.70893313966374005</v>
      </c>
      <c r="N12013" s="19"/>
      <c r="O12013" s="19"/>
      <c r="P12013" s="50">
        <v>0.49704973320296758</v>
      </c>
      <c r="R12013" s="9" t="s">
        <v>0</v>
      </c>
    </row>
    <row r="12014" spans="2:18" x14ac:dyDescent="0.2">
      <c r="B12014" s="25">
        <v>11784</v>
      </c>
      <c r="C12014" s="193">
        <v>0.83066013311690978</v>
      </c>
      <c r="D12014" s="19"/>
      <c r="E12014" s="19">
        <v>0.56473303670164543</v>
      </c>
      <c r="F12014" s="19"/>
      <c r="G12014" s="19"/>
      <c r="H12014" s="19">
        <v>0.74133145377962062</v>
      </c>
      <c r="I12014" s="19"/>
      <c r="J12014" s="19">
        <v>8.8888821276964167E-2</v>
      </c>
      <c r="K12014" s="19">
        <v>0.51842205979003475</v>
      </c>
      <c r="L12014" s="19"/>
      <c r="M12014" s="19">
        <v>0.24619540041981672</v>
      </c>
      <c r="N12014" s="19"/>
      <c r="O12014" s="19"/>
      <c r="P12014" s="50">
        <v>0.71688617374135888</v>
      </c>
      <c r="R12014" s="9" t="s">
        <v>0</v>
      </c>
    </row>
    <row r="12015" spans="2:18" x14ac:dyDescent="0.2">
      <c r="B12015" s="25">
        <v>11785</v>
      </c>
      <c r="C12015" s="193">
        <v>0.53548761246612586</v>
      </c>
      <c r="D12015" s="19"/>
      <c r="E12015" s="19">
        <v>0.96905803916522237</v>
      </c>
      <c r="F12015" s="19"/>
      <c r="G12015" s="19"/>
      <c r="H12015" s="19">
        <v>7.1600497947684638E-2</v>
      </c>
      <c r="I12015" s="19">
        <v>0.2859622462584312</v>
      </c>
      <c r="J12015" s="19"/>
      <c r="K12015" s="19"/>
      <c r="L12015" s="19">
        <v>0.40390651719959103</v>
      </c>
      <c r="M12015" s="19">
        <v>2.3704831803773273E-3</v>
      </c>
      <c r="N12015" s="19"/>
      <c r="O12015" s="19">
        <v>1.188875511870535</v>
      </c>
      <c r="P12015" s="50"/>
      <c r="R12015" s="9" t="s">
        <v>0</v>
      </c>
    </row>
    <row r="12016" spans="2:18" x14ac:dyDescent="0.2">
      <c r="B12016" s="25">
        <v>11786</v>
      </c>
      <c r="C12016" s="193"/>
      <c r="D12016" s="19">
        <v>1.754669667574499</v>
      </c>
      <c r="E12016" s="19"/>
      <c r="F12016" s="19">
        <v>1.1718784278598786</v>
      </c>
      <c r="G12016" s="19"/>
      <c r="H12016" s="19">
        <v>2.0955995512216328</v>
      </c>
      <c r="I12016" s="19"/>
      <c r="J12016" s="19">
        <v>1.4471537798788401</v>
      </c>
      <c r="K12016" s="19"/>
      <c r="L12016" s="19">
        <v>1.9243714069728446</v>
      </c>
      <c r="M12016" s="19"/>
      <c r="N12016" s="19">
        <v>2.9187076837943149</v>
      </c>
      <c r="O12016" s="19"/>
      <c r="P12016" s="50">
        <v>2.0625136501733503</v>
      </c>
      <c r="R12016" s="9" t="s">
        <v>0</v>
      </c>
    </row>
    <row r="12017" spans="2:18" x14ac:dyDescent="0.2">
      <c r="B12017" s="25">
        <v>11787</v>
      </c>
      <c r="C12017" s="193"/>
      <c r="D12017" s="19">
        <v>9.2993337179437655E-2</v>
      </c>
      <c r="E12017" s="19">
        <v>0.13448770951333394</v>
      </c>
      <c r="F12017" s="19"/>
      <c r="G12017" s="19">
        <v>0.10021713257387052</v>
      </c>
      <c r="H12017" s="19"/>
      <c r="I12017" s="19"/>
      <c r="J12017" s="19">
        <v>9.431100716815155E-2</v>
      </c>
      <c r="K12017" s="19"/>
      <c r="L12017" s="19">
        <v>0.42940344754908827</v>
      </c>
      <c r="M12017" s="19">
        <v>0.16092713057869423</v>
      </c>
      <c r="N12017" s="19"/>
      <c r="O12017" s="19"/>
      <c r="P12017" s="50">
        <v>0.83269029319520482</v>
      </c>
      <c r="R12017" s="9" t="s">
        <v>0</v>
      </c>
    </row>
    <row r="12018" spans="2:18" x14ac:dyDescent="0.2">
      <c r="B12018" s="25">
        <v>11788</v>
      </c>
      <c r="C12018" s="193">
        <v>1.1292039401525469</v>
      </c>
      <c r="D12018" s="19"/>
      <c r="E12018" s="19">
        <v>0.40791723075865099</v>
      </c>
      <c r="F12018" s="19"/>
      <c r="G12018" s="19">
        <v>0.49380290637379759</v>
      </c>
      <c r="H12018" s="19"/>
      <c r="I12018" s="19">
        <v>0.22462889463101379</v>
      </c>
      <c r="J12018" s="19"/>
      <c r="K12018" s="19">
        <v>0.32957825570645394</v>
      </c>
      <c r="L12018" s="19"/>
      <c r="M12018" s="19">
        <v>0.35202703514349665</v>
      </c>
      <c r="N12018" s="19"/>
      <c r="O12018" s="19">
        <v>0.60101823956872991</v>
      </c>
      <c r="P12018" s="50"/>
      <c r="R12018" s="9" t="s">
        <v>0</v>
      </c>
    </row>
    <row r="12019" spans="2:18" x14ac:dyDescent="0.2">
      <c r="B12019" s="25">
        <v>11789</v>
      </c>
      <c r="C12019" s="193"/>
      <c r="D12019" s="19">
        <v>0.46400211159372373</v>
      </c>
      <c r="E12019" s="19">
        <v>0.46737318211744594</v>
      </c>
      <c r="F12019" s="19"/>
      <c r="G12019" s="19">
        <v>0.22066882841894608</v>
      </c>
      <c r="H12019" s="19"/>
      <c r="I12019" s="19">
        <v>0.45981077807311038</v>
      </c>
      <c r="J12019" s="19"/>
      <c r="K12019" s="19">
        <v>0.35635957348486386</v>
      </c>
      <c r="L12019" s="19"/>
      <c r="M12019" s="19"/>
      <c r="N12019" s="19">
        <v>0.36986024152072633</v>
      </c>
      <c r="O12019" s="19">
        <v>0.34724038353020831</v>
      </c>
      <c r="P12019" s="50"/>
      <c r="R12019" s="9" t="s">
        <v>0</v>
      </c>
    </row>
    <row r="12020" spans="2:18" x14ac:dyDescent="0.2">
      <c r="B12020" s="25">
        <v>11790</v>
      </c>
      <c r="C12020" s="193">
        <v>0.24895694978706032</v>
      </c>
      <c r="D12020" s="19"/>
      <c r="E12020" s="19"/>
      <c r="F12020" s="19">
        <v>0.54164687091368557</v>
      </c>
      <c r="G12020" s="19"/>
      <c r="H12020" s="19">
        <v>1.9385368405478101</v>
      </c>
      <c r="I12020" s="19">
        <v>0.25589524696322719</v>
      </c>
      <c r="J12020" s="19"/>
      <c r="K12020" s="19">
        <v>0.24054022249848112</v>
      </c>
      <c r="L12020" s="19"/>
      <c r="M12020" s="19"/>
      <c r="N12020" s="19">
        <v>0.14516831759247567</v>
      </c>
      <c r="O12020" s="19">
        <v>0.10720641895810061</v>
      </c>
      <c r="P12020" s="50"/>
      <c r="R12020" s="9" t="s">
        <v>0</v>
      </c>
    </row>
    <row r="12021" spans="2:18" x14ac:dyDescent="0.2">
      <c r="B12021" s="25">
        <v>11791</v>
      </c>
      <c r="C12021" s="193"/>
      <c r="D12021" s="19">
        <v>0.67526962605516538</v>
      </c>
      <c r="E12021" s="19">
        <v>0.42617333339811525</v>
      </c>
      <c r="F12021" s="19"/>
      <c r="G12021" s="19"/>
      <c r="H12021" s="19">
        <v>0.32722679296546336</v>
      </c>
      <c r="I12021" s="19"/>
      <c r="J12021" s="19">
        <v>0.86220637209864115</v>
      </c>
      <c r="K12021" s="19"/>
      <c r="L12021" s="19">
        <v>0.13932354794674584</v>
      </c>
      <c r="M12021" s="19"/>
      <c r="N12021" s="19">
        <v>3.9902178338337403E-2</v>
      </c>
      <c r="O12021" s="19"/>
      <c r="P12021" s="50">
        <v>0.13156971729598471</v>
      </c>
      <c r="R12021" s="9" t="s">
        <v>0</v>
      </c>
    </row>
    <row r="12022" spans="2:18" x14ac:dyDescent="0.2">
      <c r="B12022" s="25">
        <v>11792</v>
      </c>
      <c r="C12022" s="193">
        <v>0.75537876717121377</v>
      </c>
      <c r="D12022" s="19"/>
      <c r="E12022" s="19">
        <v>1.1017364445339213</v>
      </c>
      <c r="F12022" s="19"/>
      <c r="G12022" s="19">
        <v>0.55061206465643375</v>
      </c>
      <c r="H12022" s="19"/>
      <c r="I12022" s="19">
        <v>0.88030411096951822</v>
      </c>
      <c r="J12022" s="19"/>
      <c r="K12022" s="19">
        <v>1.2712187521921892</v>
      </c>
      <c r="L12022" s="19"/>
      <c r="M12022" s="19">
        <v>0.37860520315857477</v>
      </c>
      <c r="N12022" s="19"/>
      <c r="O12022" s="19">
        <v>0.91227517516685142</v>
      </c>
      <c r="P12022" s="50"/>
      <c r="R12022" s="9" t="s">
        <v>0</v>
      </c>
    </row>
    <row r="12023" spans="2:18" x14ac:dyDescent="0.2">
      <c r="B12023" s="25">
        <v>11793</v>
      </c>
      <c r="C12023" s="193"/>
      <c r="D12023" s="19">
        <v>3.1000469110362188</v>
      </c>
      <c r="E12023" s="19"/>
      <c r="F12023" s="19">
        <v>2.8405792479170238</v>
      </c>
      <c r="G12023" s="19"/>
      <c r="H12023" s="19">
        <v>2.0744672616459789</v>
      </c>
      <c r="I12023" s="19"/>
      <c r="J12023" s="19">
        <v>2.3738260842626149</v>
      </c>
      <c r="K12023" s="19"/>
      <c r="L12023" s="19">
        <v>2.7669809721472913</v>
      </c>
      <c r="M12023" s="19"/>
      <c r="N12023" s="19">
        <v>2.5188175471455381</v>
      </c>
      <c r="O12023" s="19"/>
      <c r="P12023" s="50">
        <v>1.7738420711293044</v>
      </c>
      <c r="R12023" s="9" t="s">
        <v>0</v>
      </c>
    </row>
    <row r="12024" spans="2:18" x14ac:dyDescent="0.2">
      <c r="B12024" s="25">
        <v>11794</v>
      </c>
      <c r="C12024" s="193">
        <v>0.62630878942499368</v>
      </c>
      <c r="D12024" s="19"/>
      <c r="E12024" s="19">
        <v>1.0532218513451732</v>
      </c>
      <c r="F12024" s="19"/>
      <c r="G12024" s="19">
        <v>0.75580911494808956</v>
      </c>
      <c r="H12024" s="19"/>
      <c r="I12024" s="19">
        <v>1.2365210342923572</v>
      </c>
      <c r="J12024" s="19"/>
      <c r="K12024" s="19">
        <v>0.21702748022721924</v>
      </c>
      <c r="L12024" s="19"/>
      <c r="M12024" s="19">
        <v>1.1565618191165872</v>
      </c>
      <c r="N12024" s="19"/>
      <c r="O12024" s="19">
        <v>1.0379334936716473</v>
      </c>
      <c r="P12024" s="50"/>
      <c r="R12024" s="9" t="s">
        <v>0</v>
      </c>
    </row>
    <row r="12025" spans="2:18" x14ac:dyDescent="0.2">
      <c r="B12025" s="25">
        <v>11795</v>
      </c>
      <c r="C12025" s="193"/>
      <c r="D12025" s="19">
        <v>0.86749751592777136</v>
      </c>
      <c r="E12025" s="19"/>
      <c r="F12025" s="19">
        <v>0.60036937702750892</v>
      </c>
      <c r="G12025" s="19"/>
      <c r="H12025" s="19">
        <v>1.7323703010987646</v>
      </c>
      <c r="I12025" s="19"/>
      <c r="J12025" s="19">
        <v>0.97559148210240665</v>
      </c>
      <c r="K12025" s="19">
        <v>0.23603670362787216</v>
      </c>
      <c r="L12025" s="19"/>
      <c r="M12025" s="19"/>
      <c r="N12025" s="19">
        <v>0.57765791120128596</v>
      </c>
      <c r="O12025" s="19"/>
      <c r="P12025" s="50">
        <v>0.71764316049878707</v>
      </c>
      <c r="R12025" s="9" t="s">
        <v>0</v>
      </c>
    </row>
    <row r="12026" spans="2:18" x14ac:dyDescent="0.2">
      <c r="B12026" s="25">
        <v>11796</v>
      </c>
      <c r="C12026" s="193"/>
      <c r="D12026" s="19">
        <v>1.265793170590265</v>
      </c>
      <c r="E12026" s="19">
        <v>0.35942920898726177</v>
      </c>
      <c r="F12026" s="19"/>
      <c r="G12026" s="19"/>
      <c r="H12026" s="19">
        <v>0.79214653155791692</v>
      </c>
      <c r="I12026" s="19">
        <v>0.1070159253074308</v>
      </c>
      <c r="J12026" s="19"/>
      <c r="K12026" s="19"/>
      <c r="L12026" s="19">
        <v>0.67686726146601017</v>
      </c>
      <c r="M12026" s="19"/>
      <c r="N12026" s="19">
        <v>0.2496634311523992</v>
      </c>
      <c r="O12026" s="19"/>
      <c r="P12026" s="50">
        <v>0.77365524367240524</v>
      </c>
      <c r="R12026" s="9" t="s">
        <v>0</v>
      </c>
    </row>
    <row r="12027" spans="2:18" x14ac:dyDescent="0.2">
      <c r="B12027" s="25">
        <v>11797</v>
      </c>
      <c r="C12027" s="193"/>
      <c r="D12027" s="19">
        <v>0.56963850439569541</v>
      </c>
      <c r="E12027" s="19"/>
      <c r="F12027" s="19">
        <v>1.1069838469654014</v>
      </c>
      <c r="G12027" s="19"/>
      <c r="H12027" s="19">
        <v>1.5812022860713426</v>
      </c>
      <c r="I12027" s="19">
        <v>0.39392431818409651</v>
      </c>
      <c r="J12027" s="19"/>
      <c r="K12027" s="19"/>
      <c r="L12027" s="19">
        <v>0.23276800256729679</v>
      </c>
      <c r="M12027" s="19"/>
      <c r="N12027" s="19">
        <v>0.88525215127205759</v>
      </c>
      <c r="O12027" s="19">
        <v>5.7397110342738075E-3</v>
      </c>
      <c r="P12027" s="50"/>
      <c r="R12027" s="9" t="s">
        <v>0</v>
      </c>
    </row>
    <row r="12028" spans="2:18" x14ac:dyDescent="0.2">
      <c r="B12028" s="25">
        <v>11798</v>
      </c>
      <c r="C12028" s="193"/>
      <c r="D12028" s="19">
        <v>0.11190110669301989</v>
      </c>
      <c r="E12028" s="19">
        <v>0.74928254947264694</v>
      </c>
      <c r="F12028" s="19"/>
      <c r="G12028" s="19">
        <v>0.38617127748668545</v>
      </c>
      <c r="H12028" s="19"/>
      <c r="I12028" s="19">
        <v>3.3951571608256528E-2</v>
      </c>
      <c r="J12028" s="19"/>
      <c r="K12028" s="19"/>
      <c r="L12028" s="19">
        <v>0.50867083790525958</v>
      </c>
      <c r="M12028" s="19">
        <v>0.32549279570929496</v>
      </c>
      <c r="N12028" s="19"/>
      <c r="O12028" s="19">
        <v>1.3774921384887702</v>
      </c>
      <c r="P12028" s="50"/>
      <c r="R12028" s="9" t="s">
        <v>0</v>
      </c>
    </row>
    <row r="12029" spans="2:18" x14ac:dyDescent="0.2">
      <c r="B12029" s="25">
        <v>11799</v>
      </c>
      <c r="C12029" s="193"/>
      <c r="D12029" s="19">
        <v>1.0151312226417839</v>
      </c>
      <c r="E12029" s="19"/>
      <c r="F12029" s="19">
        <v>0.90631744939485437</v>
      </c>
      <c r="G12029" s="19"/>
      <c r="H12029" s="19">
        <v>0.19851550042637595</v>
      </c>
      <c r="I12029" s="19"/>
      <c r="J12029" s="19">
        <v>0.91110879999820293</v>
      </c>
      <c r="K12029" s="19"/>
      <c r="L12029" s="19">
        <v>0.33434778374195989</v>
      </c>
      <c r="M12029" s="19"/>
      <c r="N12029" s="19">
        <v>0.61430567352765475</v>
      </c>
      <c r="O12029" s="19"/>
      <c r="P12029" s="50">
        <v>0.22085531395587069</v>
      </c>
      <c r="R12029" s="9" t="s">
        <v>0</v>
      </c>
    </row>
    <row r="12030" spans="2:18" x14ac:dyDescent="0.2">
      <c r="B12030" s="25">
        <v>11800</v>
      </c>
      <c r="C12030" s="193">
        <v>0.67889343077210407</v>
      </c>
      <c r="D12030" s="19"/>
      <c r="E12030" s="19">
        <v>0.15187998543228595</v>
      </c>
      <c r="F12030" s="19"/>
      <c r="G12030" s="19"/>
      <c r="H12030" s="19">
        <v>0.30734743875138998</v>
      </c>
      <c r="I12030" s="19">
        <v>0.49734308732233234</v>
      </c>
      <c r="J12030" s="19"/>
      <c r="K12030" s="19"/>
      <c r="L12030" s="19">
        <v>0.2117604518968135</v>
      </c>
      <c r="M12030" s="19"/>
      <c r="N12030" s="19">
        <v>4.4285474607274528E-2</v>
      </c>
      <c r="O12030" s="19"/>
      <c r="P12030" s="50">
        <v>0.24700975627810998</v>
      </c>
      <c r="R12030" s="9" t="s">
        <v>0</v>
      </c>
    </row>
    <row r="12031" spans="2:18" x14ac:dyDescent="0.2">
      <c r="B12031" s="25">
        <v>11801</v>
      </c>
      <c r="C12031" s="193"/>
      <c r="D12031" s="19">
        <v>0.37861422381025739</v>
      </c>
      <c r="E12031" s="19"/>
      <c r="F12031" s="19">
        <v>0.18972582581479036</v>
      </c>
      <c r="G12031" s="19"/>
      <c r="H12031" s="19">
        <v>0.48369699436083058</v>
      </c>
      <c r="I12031" s="19">
        <v>0.18061293551186722</v>
      </c>
      <c r="J12031" s="19"/>
      <c r="K12031" s="19"/>
      <c r="L12031" s="19">
        <v>0.52810068201359273</v>
      </c>
      <c r="M12031" s="19"/>
      <c r="N12031" s="19">
        <v>3.3063447721119951E-2</v>
      </c>
      <c r="O12031" s="19"/>
      <c r="P12031" s="50">
        <v>0.8353925751449548</v>
      </c>
      <c r="R12031" s="9" t="s">
        <v>0</v>
      </c>
    </row>
    <row r="12032" spans="2:18" x14ac:dyDescent="0.2">
      <c r="B12032" s="25">
        <v>11802</v>
      </c>
      <c r="C12032" s="193"/>
      <c r="D12032" s="19">
        <v>1.3240150043107541</v>
      </c>
      <c r="E12032" s="19"/>
      <c r="F12032" s="19">
        <v>1.2428671782066467</v>
      </c>
      <c r="G12032" s="19"/>
      <c r="H12032" s="19">
        <v>0.38599438523604501</v>
      </c>
      <c r="I12032" s="19"/>
      <c r="J12032" s="19">
        <v>0.99804691396473988</v>
      </c>
      <c r="K12032" s="19"/>
      <c r="L12032" s="19">
        <v>0.664547270966799</v>
      </c>
      <c r="M12032" s="19"/>
      <c r="N12032" s="19">
        <v>0.11928447553782047</v>
      </c>
      <c r="O12032" s="19"/>
      <c r="P12032" s="50">
        <v>1.1803121333232027</v>
      </c>
      <c r="R12032" s="9" t="s">
        <v>0</v>
      </c>
    </row>
    <row r="12033" spans="2:18" x14ac:dyDescent="0.2">
      <c r="B12033" s="25">
        <v>11803</v>
      </c>
      <c r="C12033" s="193">
        <v>1.1645521692642509</v>
      </c>
      <c r="D12033" s="19"/>
      <c r="E12033" s="19"/>
      <c r="F12033" s="19">
        <v>0.10588539315252743</v>
      </c>
      <c r="G12033" s="19">
        <v>0.87723166748643477</v>
      </c>
      <c r="H12033" s="19"/>
      <c r="I12033" s="19">
        <v>1.215213367860525</v>
      </c>
      <c r="J12033" s="19"/>
      <c r="K12033" s="19">
        <v>0.70126220395717087</v>
      </c>
      <c r="L12033" s="19"/>
      <c r="M12033" s="19"/>
      <c r="N12033" s="19">
        <v>1.1952589707624759E-2</v>
      </c>
      <c r="O12033" s="19">
        <v>0.24067645630545745</v>
      </c>
      <c r="P12033" s="50"/>
      <c r="R12033" s="9" t="s">
        <v>0</v>
      </c>
    </row>
    <row r="12034" spans="2:18" x14ac:dyDescent="0.2">
      <c r="B12034" s="25">
        <v>11804</v>
      </c>
      <c r="C12034" s="193"/>
      <c r="D12034" s="19">
        <v>1.2113308848343027</v>
      </c>
      <c r="E12034" s="19"/>
      <c r="F12034" s="19">
        <v>0.77339509604074042</v>
      </c>
      <c r="G12034" s="19"/>
      <c r="H12034" s="19">
        <v>1.4576715606880672</v>
      </c>
      <c r="I12034" s="19"/>
      <c r="J12034" s="19">
        <v>1.215636975312899</v>
      </c>
      <c r="K12034" s="19"/>
      <c r="L12034" s="19">
        <v>1.4006522937109838</v>
      </c>
      <c r="M12034" s="19"/>
      <c r="N12034" s="19">
        <v>0.71648946309398964</v>
      </c>
      <c r="O12034" s="19"/>
      <c r="P12034" s="50">
        <v>0.80583724006049784</v>
      </c>
      <c r="R12034" s="9" t="s">
        <v>0</v>
      </c>
    </row>
    <row r="12035" spans="2:18" x14ac:dyDescent="0.2">
      <c r="B12035" s="25">
        <v>11805</v>
      </c>
      <c r="C12035" s="193">
        <v>1.7825637238080609</v>
      </c>
      <c r="D12035" s="19"/>
      <c r="E12035" s="19">
        <v>1.412572526479855</v>
      </c>
      <c r="F12035" s="19"/>
      <c r="G12035" s="19">
        <v>0.60433751206233766</v>
      </c>
      <c r="H12035" s="19"/>
      <c r="I12035" s="19">
        <v>1.707069306779514</v>
      </c>
      <c r="J12035" s="19"/>
      <c r="K12035" s="19">
        <v>0.95936399154515828</v>
      </c>
      <c r="L12035" s="19"/>
      <c r="M12035" s="19">
        <v>1.2925255227129366</v>
      </c>
      <c r="N12035" s="19"/>
      <c r="O12035" s="19"/>
      <c r="P12035" s="50">
        <v>1.4384099168643682E-3</v>
      </c>
      <c r="R12035" s="9" t="s">
        <v>0</v>
      </c>
    </row>
    <row r="12036" spans="2:18" x14ac:dyDescent="0.2">
      <c r="B12036" s="25">
        <v>11806</v>
      </c>
      <c r="C12036" s="193"/>
      <c r="D12036" s="19">
        <v>0.11014872067986074</v>
      </c>
      <c r="E12036" s="19"/>
      <c r="F12036" s="19">
        <v>1.4064291350082658</v>
      </c>
      <c r="G12036" s="19"/>
      <c r="H12036" s="19">
        <v>1.4267266519594568</v>
      </c>
      <c r="I12036" s="19"/>
      <c r="J12036" s="19">
        <v>0.93864063761374006</v>
      </c>
      <c r="K12036" s="19"/>
      <c r="L12036" s="19">
        <v>0.48361100593865247</v>
      </c>
      <c r="M12036" s="19"/>
      <c r="N12036" s="19">
        <v>0.62341482998997855</v>
      </c>
      <c r="O12036" s="19"/>
      <c r="P12036" s="50">
        <v>0.21360427593379253</v>
      </c>
      <c r="R12036" s="9" t="s">
        <v>0</v>
      </c>
    </row>
    <row r="12037" spans="2:18" x14ac:dyDescent="0.2">
      <c r="B12037" s="25">
        <v>11807</v>
      </c>
      <c r="C12037" s="193">
        <v>0.52335208537743949</v>
      </c>
      <c r="D12037" s="19"/>
      <c r="E12037" s="19">
        <v>0.48253405263666177</v>
      </c>
      <c r="F12037" s="19"/>
      <c r="G12037" s="19">
        <v>0.70784916496325179</v>
      </c>
      <c r="H12037" s="19"/>
      <c r="I12037" s="19">
        <v>0.64492009451411669</v>
      </c>
      <c r="J12037" s="19"/>
      <c r="K12037" s="19"/>
      <c r="L12037" s="19">
        <v>0.14451075257008331</v>
      </c>
      <c r="M12037" s="19">
        <v>1.1387641314267567</v>
      </c>
      <c r="N12037" s="19"/>
      <c r="O12037" s="19">
        <v>1.1414883843943326</v>
      </c>
      <c r="P12037" s="50"/>
      <c r="R12037" s="9" t="s">
        <v>0</v>
      </c>
    </row>
    <row r="12038" spans="2:18" x14ac:dyDescent="0.2">
      <c r="B12038" s="25">
        <v>11808</v>
      </c>
      <c r="C12038" s="193">
        <v>0.31918701557907675</v>
      </c>
      <c r="D12038" s="19"/>
      <c r="E12038" s="19"/>
      <c r="F12038" s="19">
        <v>0.15342212146745451</v>
      </c>
      <c r="G12038" s="19">
        <v>0.42708934542179577</v>
      </c>
      <c r="H12038" s="19"/>
      <c r="I12038" s="19">
        <v>1.159787515989358</v>
      </c>
      <c r="J12038" s="19"/>
      <c r="K12038" s="19"/>
      <c r="L12038" s="19">
        <v>0.84236616113114371</v>
      </c>
      <c r="M12038" s="19"/>
      <c r="N12038" s="19">
        <v>0.65978704521605036</v>
      </c>
      <c r="O12038" s="19">
        <v>3.4575442802584393E-2</v>
      </c>
      <c r="P12038" s="50"/>
      <c r="R12038" s="9" t="s">
        <v>0</v>
      </c>
    </row>
    <row r="12039" spans="2:18" x14ac:dyDescent="0.2">
      <c r="B12039" s="25">
        <v>11809</v>
      </c>
      <c r="C12039" s="193">
        <v>1.3311731865128391</v>
      </c>
      <c r="D12039" s="19"/>
      <c r="E12039" s="19"/>
      <c r="F12039" s="19">
        <v>0.6810445351273523</v>
      </c>
      <c r="G12039" s="19">
        <v>2.3124396115896784</v>
      </c>
      <c r="H12039" s="19"/>
      <c r="I12039" s="19">
        <v>1.5611219305801238</v>
      </c>
      <c r="J12039" s="19"/>
      <c r="K12039" s="19">
        <v>2.1889210371678613</v>
      </c>
      <c r="L12039" s="19"/>
      <c r="M12039" s="19">
        <v>0.9076678027387387</v>
      </c>
      <c r="N12039" s="19"/>
      <c r="O12039" s="19">
        <v>0.6457746993496849</v>
      </c>
      <c r="P12039" s="50"/>
      <c r="R12039" s="9" t="s">
        <v>0</v>
      </c>
    </row>
    <row r="12040" spans="2:18" x14ac:dyDescent="0.2">
      <c r="B12040" s="25">
        <v>11810</v>
      </c>
      <c r="C12040" s="193"/>
      <c r="D12040" s="19">
        <v>0.20709463030307418</v>
      </c>
      <c r="E12040" s="19"/>
      <c r="F12040" s="19">
        <v>0.33296429193834304</v>
      </c>
      <c r="G12040" s="19"/>
      <c r="H12040" s="19">
        <v>0.95654666185885362</v>
      </c>
      <c r="I12040" s="19"/>
      <c r="J12040" s="19">
        <v>0.57872355627579819</v>
      </c>
      <c r="K12040" s="19"/>
      <c r="L12040" s="19">
        <v>0.76918093572408608</v>
      </c>
      <c r="M12040" s="19"/>
      <c r="N12040" s="19">
        <v>0.54776450749071004</v>
      </c>
      <c r="O12040" s="19"/>
      <c r="P12040" s="50">
        <v>0.5678849334988807</v>
      </c>
      <c r="R12040" s="9" t="s">
        <v>0</v>
      </c>
    </row>
    <row r="12041" spans="2:18" x14ac:dyDescent="0.2">
      <c r="B12041" s="25">
        <v>11811</v>
      </c>
      <c r="C12041" s="193"/>
      <c r="D12041" s="19">
        <v>6.5069324977180529E-2</v>
      </c>
      <c r="E12041" s="19">
        <v>0.64690547190879311</v>
      </c>
      <c r="F12041" s="19"/>
      <c r="G12041" s="19">
        <v>1.0095142726401503</v>
      </c>
      <c r="H12041" s="19"/>
      <c r="I12041" s="19">
        <v>0.66151040225487934</v>
      </c>
      <c r="J12041" s="19"/>
      <c r="K12041" s="19"/>
      <c r="L12041" s="19">
        <v>0.37076809332685484</v>
      </c>
      <c r="M12041" s="19"/>
      <c r="N12041" s="19">
        <v>0.42672121290397691</v>
      </c>
      <c r="O12041" s="19"/>
      <c r="P12041" s="50">
        <v>8.5138888190776484E-3</v>
      </c>
      <c r="R12041" s="9" t="s">
        <v>0</v>
      </c>
    </row>
    <row r="12042" spans="2:18" x14ac:dyDescent="0.2">
      <c r="B12042" s="25">
        <v>11812</v>
      </c>
      <c r="C12042" s="193"/>
      <c r="D12042" s="19">
        <v>1.8518995844309147</v>
      </c>
      <c r="E12042" s="19"/>
      <c r="F12042" s="19">
        <v>0.44465916224857388</v>
      </c>
      <c r="G12042" s="19"/>
      <c r="H12042" s="19">
        <v>0.97035664712342407</v>
      </c>
      <c r="I12042" s="19"/>
      <c r="J12042" s="19">
        <v>1.2472651231027538</v>
      </c>
      <c r="K12042" s="19"/>
      <c r="L12042" s="19">
        <v>1.7896649422113142</v>
      </c>
      <c r="M12042" s="19"/>
      <c r="N12042" s="19">
        <v>1.5849948230573943</v>
      </c>
      <c r="O12042" s="19"/>
      <c r="P12042" s="50">
        <v>1.6639477236490321</v>
      </c>
      <c r="R12042" s="9" t="s">
        <v>0</v>
      </c>
    </row>
    <row r="12043" spans="2:18" x14ac:dyDescent="0.2">
      <c r="B12043" s="25">
        <v>11813</v>
      </c>
      <c r="C12043" s="193">
        <v>1.1856806235091681</v>
      </c>
      <c r="D12043" s="19"/>
      <c r="E12043" s="19">
        <v>1.6675114956039587</v>
      </c>
      <c r="F12043" s="19"/>
      <c r="G12043" s="19">
        <v>1.6599439128202036</v>
      </c>
      <c r="H12043" s="19"/>
      <c r="I12043" s="19">
        <v>1.1653727715249669</v>
      </c>
      <c r="J12043" s="19"/>
      <c r="K12043" s="19">
        <v>1.2039223362950533</v>
      </c>
      <c r="L12043" s="19"/>
      <c r="M12043" s="19"/>
      <c r="N12043" s="19">
        <v>0.2497715210507104</v>
      </c>
      <c r="O12043" s="19">
        <v>0.13145769854598893</v>
      </c>
      <c r="P12043" s="50"/>
      <c r="R12043" s="9" t="s">
        <v>0</v>
      </c>
    </row>
    <row r="12044" spans="2:18" x14ac:dyDescent="0.2">
      <c r="B12044" s="25">
        <v>11814</v>
      </c>
      <c r="C12044" s="193">
        <v>1.8245371252694695</v>
      </c>
      <c r="D12044" s="19"/>
      <c r="E12044" s="19">
        <v>1.8430857584732872</v>
      </c>
      <c r="F12044" s="19"/>
      <c r="G12044" s="19">
        <v>1.944987758823125</v>
      </c>
      <c r="H12044" s="19"/>
      <c r="I12044" s="19">
        <v>3.2572328246674882</v>
      </c>
      <c r="J12044" s="19"/>
      <c r="K12044" s="19">
        <v>1.9781144818257288</v>
      </c>
      <c r="L12044" s="19"/>
      <c r="M12044" s="19">
        <v>2.7229429375227499</v>
      </c>
      <c r="N12044" s="19"/>
      <c r="O12044" s="19">
        <v>1.5322377313596325</v>
      </c>
      <c r="P12044" s="50"/>
      <c r="R12044" s="9" t="s">
        <v>0</v>
      </c>
    </row>
    <row r="12045" spans="2:18" x14ac:dyDescent="0.2">
      <c r="B12045" s="25">
        <v>11815</v>
      </c>
      <c r="C12045" s="193">
        <v>0.17604383336187826</v>
      </c>
      <c r="D12045" s="19"/>
      <c r="E12045" s="19"/>
      <c r="F12045" s="19">
        <v>1.2715544998083768</v>
      </c>
      <c r="G12045" s="19"/>
      <c r="H12045" s="19">
        <v>1.3694633163133725</v>
      </c>
      <c r="I12045" s="19"/>
      <c r="J12045" s="19">
        <v>0.45653685716599851</v>
      </c>
      <c r="K12045" s="19"/>
      <c r="L12045" s="19">
        <v>1.9466022729459396</v>
      </c>
      <c r="M12045" s="19"/>
      <c r="N12045" s="19">
        <v>0.92591351800803556</v>
      </c>
      <c r="O12045" s="19"/>
      <c r="P12045" s="50">
        <v>0.86139054368488421</v>
      </c>
      <c r="R12045" s="9" t="s">
        <v>0</v>
      </c>
    </row>
    <row r="12046" spans="2:18" x14ac:dyDescent="0.2">
      <c r="B12046" s="25">
        <v>11816</v>
      </c>
      <c r="C12046" s="193">
        <v>0.91850888250979457</v>
      </c>
      <c r="D12046" s="19"/>
      <c r="E12046" s="19">
        <v>1.987350334276992</v>
      </c>
      <c r="F12046" s="19"/>
      <c r="G12046" s="19">
        <v>0.86258185809713439</v>
      </c>
      <c r="H12046" s="19"/>
      <c r="I12046" s="19">
        <v>0.45539343015007328</v>
      </c>
      <c r="J12046" s="19"/>
      <c r="K12046" s="19">
        <v>1.5418702989420723</v>
      </c>
      <c r="L12046" s="19"/>
      <c r="M12046" s="19">
        <v>1.3152374505565627</v>
      </c>
      <c r="N12046" s="19"/>
      <c r="O12046" s="19">
        <v>0.89746767814999695</v>
      </c>
      <c r="P12046" s="50"/>
      <c r="R12046" s="9" t="s">
        <v>0</v>
      </c>
    </row>
    <row r="12047" spans="2:18" x14ac:dyDescent="0.2">
      <c r="B12047" s="25">
        <v>11817</v>
      </c>
      <c r="C12047" s="193">
        <v>0.26894282057378471</v>
      </c>
      <c r="D12047" s="19"/>
      <c r="E12047" s="19"/>
      <c r="F12047" s="19">
        <v>0.31908754679224899</v>
      </c>
      <c r="G12047" s="19"/>
      <c r="H12047" s="19">
        <v>0.29711911463592583</v>
      </c>
      <c r="I12047" s="19">
        <v>0.7419372541317163</v>
      </c>
      <c r="J12047" s="19"/>
      <c r="K12047" s="19"/>
      <c r="L12047" s="19">
        <v>0.932657601783207</v>
      </c>
      <c r="M12047" s="19"/>
      <c r="N12047" s="19">
        <v>0.66567757206600053</v>
      </c>
      <c r="O12047" s="19">
        <v>0.43129130596136411</v>
      </c>
      <c r="P12047" s="50"/>
      <c r="R12047" s="9" t="s">
        <v>0</v>
      </c>
    </row>
    <row r="12048" spans="2:18" x14ac:dyDescent="0.2">
      <c r="B12048" s="25">
        <v>11818</v>
      </c>
      <c r="C12048" s="193"/>
      <c r="D12048" s="19">
        <v>1.691740358779263</v>
      </c>
      <c r="E12048" s="19"/>
      <c r="F12048" s="19">
        <v>0.98473030071841117</v>
      </c>
      <c r="G12048" s="19"/>
      <c r="H12048" s="19">
        <v>1.5647199647194741</v>
      </c>
      <c r="I12048" s="19">
        <v>9.7231103885767015E-2</v>
      </c>
      <c r="J12048" s="19"/>
      <c r="K12048" s="19">
        <v>0.62886267563780318</v>
      </c>
      <c r="L12048" s="19"/>
      <c r="M12048" s="19"/>
      <c r="N12048" s="19">
        <v>0.94302441114431956</v>
      </c>
      <c r="O12048" s="19"/>
      <c r="P12048" s="50">
        <v>0.30884725792988621</v>
      </c>
      <c r="R12048" s="9" t="s">
        <v>0</v>
      </c>
    </row>
    <row r="12049" spans="2:18" x14ac:dyDescent="0.2">
      <c r="B12049" s="25">
        <v>11819</v>
      </c>
      <c r="C12049" s="193"/>
      <c r="D12049" s="19">
        <v>0.22229863388587712</v>
      </c>
      <c r="E12049" s="19"/>
      <c r="F12049" s="19">
        <v>0.17953374104841879</v>
      </c>
      <c r="G12049" s="19"/>
      <c r="H12049" s="19">
        <v>0.61603481647791192</v>
      </c>
      <c r="I12049" s="19"/>
      <c r="J12049" s="19">
        <v>0.6302711743709416</v>
      </c>
      <c r="K12049" s="19"/>
      <c r="L12049" s="19">
        <v>0.19082410665110894</v>
      </c>
      <c r="M12049" s="19"/>
      <c r="N12049" s="19">
        <v>0.80243042128282249</v>
      </c>
      <c r="O12049" s="19"/>
      <c r="P12049" s="50">
        <v>0.96786918895026286</v>
      </c>
      <c r="R12049" s="9" t="s">
        <v>0</v>
      </c>
    </row>
    <row r="12050" spans="2:18" x14ac:dyDescent="0.2">
      <c r="B12050" s="25">
        <v>11820</v>
      </c>
      <c r="C12050" s="193">
        <v>1.0523386103221708</v>
      </c>
      <c r="D12050" s="19"/>
      <c r="E12050" s="19">
        <v>0.2190364658029271</v>
      </c>
      <c r="F12050" s="19"/>
      <c r="G12050" s="19">
        <v>0.28767164693710356</v>
      </c>
      <c r="H12050" s="19"/>
      <c r="I12050" s="19">
        <v>0.63575763453882606</v>
      </c>
      <c r="J12050" s="19"/>
      <c r="K12050" s="19">
        <v>1.1709129469508743</v>
      </c>
      <c r="L12050" s="19"/>
      <c r="M12050" s="19">
        <v>0.70757371897418364</v>
      </c>
      <c r="N12050" s="19"/>
      <c r="O12050" s="19">
        <v>0.59098100919805585</v>
      </c>
      <c r="P12050" s="50"/>
      <c r="R12050" s="9" t="s">
        <v>0</v>
      </c>
    </row>
    <row r="12051" spans="2:18" x14ac:dyDescent="0.2">
      <c r="B12051" s="25">
        <v>11821</v>
      </c>
      <c r="C12051" s="193"/>
      <c r="D12051" s="19">
        <v>1.6134443573993742</v>
      </c>
      <c r="E12051" s="19"/>
      <c r="F12051" s="19">
        <v>1.359118471052934</v>
      </c>
      <c r="G12051" s="19"/>
      <c r="H12051" s="19">
        <v>1.7532224350156973</v>
      </c>
      <c r="I12051" s="19"/>
      <c r="J12051" s="19">
        <v>1.30385089076327</v>
      </c>
      <c r="K12051" s="19"/>
      <c r="L12051" s="19">
        <v>1.6193205902151604</v>
      </c>
      <c r="M12051" s="19"/>
      <c r="N12051" s="19">
        <v>0.82750872213833571</v>
      </c>
      <c r="O12051" s="19"/>
      <c r="P12051" s="50">
        <v>1.6654589334909309</v>
      </c>
      <c r="R12051" s="9" t="s">
        <v>0</v>
      </c>
    </row>
    <row r="12052" spans="2:18" x14ac:dyDescent="0.2">
      <c r="B12052" s="25">
        <v>11822</v>
      </c>
      <c r="C12052" s="193">
        <v>1.3388285507211888</v>
      </c>
      <c r="D12052" s="19"/>
      <c r="E12052" s="19">
        <v>0.74451074533947903</v>
      </c>
      <c r="F12052" s="19"/>
      <c r="G12052" s="19">
        <v>0.86158721649905212</v>
      </c>
      <c r="H12052" s="19"/>
      <c r="I12052" s="19">
        <v>0.92196999795439427</v>
      </c>
      <c r="J12052" s="19"/>
      <c r="K12052" s="19">
        <v>1.934190127564883</v>
      </c>
      <c r="L12052" s="19"/>
      <c r="M12052" s="19">
        <v>0.88201006139214633</v>
      </c>
      <c r="N12052" s="19"/>
      <c r="O12052" s="19">
        <v>1.7761253016262615</v>
      </c>
      <c r="P12052" s="50"/>
      <c r="R12052" s="9" t="s">
        <v>0</v>
      </c>
    </row>
    <row r="12053" spans="2:18" x14ac:dyDescent="0.2">
      <c r="B12053" s="25">
        <v>11823</v>
      </c>
      <c r="C12053" s="193">
        <v>0.64384994751217173</v>
      </c>
      <c r="D12053" s="19"/>
      <c r="E12053" s="19"/>
      <c r="F12053" s="19">
        <v>0.16472064568047637</v>
      </c>
      <c r="G12053" s="19">
        <v>1.3373006172657262</v>
      </c>
      <c r="H12053" s="19"/>
      <c r="I12053" s="19">
        <v>0.98033530897413268</v>
      </c>
      <c r="J12053" s="19"/>
      <c r="K12053" s="19">
        <v>5.4860069530009617E-2</v>
      </c>
      <c r="L12053" s="19"/>
      <c r="M12053" s="19">
        <v>1.5267480623814749</v>
      </c>
      <c r="N12053" s="19"/>
      <c r="O12053" s="19">
        <v>1.1005690195961821</v>
      </c>
      <c r="P12053" s="50"/>
      <c r="R12053" s="9" t="s">
        <v>0</v>
      </c>
    </row>
    <row r="12054" spans="2:18" x14ac:dyDescent="0.2">
      <c r="B12054" s="25">
        <v>11824</v>
      </c>
      <c r="C12054" s="193">
        <v>0.41141908426761586</v>
      </c>
      <c r="D12054" s="19"/>
      <c r="E12054" s="19">
        <v>1.3047893741389165</v>
      </c>
      <c r="F12054" s="19"/>
      <c r="G12054" s="19">
        <v>0.64280735052408566</v>
      </c>
      <c r="H12054" s="19"/>
      <c r="I12054" s="19">
        <v>0.69929607629656909</v>
      </c>
      <c r="J12054" s="19"/>
      <c r="K12054" s="19">
        <v>0.85558883927760654</v>
      </c>
      <c r="L12054" s="19"/>
      <c r="M12054" s="19">
        <v>0.42050768090307428</v>
      </c>
      <c r="N12054" s="19"/>
      <c r="O12054" s="19"/>
      <c r="P12054" s="50">
        <v>0.64169199776331154</v>
      </c>
      <c r="R12054" s="9" t="s">
        <v>0</v>
      </c>
    </row>
    <row r="12055" spans="2:18" x14ac:dyDescent="0.2">
      <c r="B12055" s="25">
        <v>11825</v>
      </c>
      <c r="C12055" s="193"/>
      <c r="D12055" s="19">
        <v>2.0333576578301251</v>
      </c>
      <c r="E12055" s="19"/>
      <c r="F12055" s="19">
        <v>1.5385471033315425</v>
      </c>
      <c r="G12055" s="19"/>
      <c r="H12055" s="19">
        <v>1.8421944281985698</v>
      </c>
      <c r="I12055" s="19"/>
      <c r="J12055" s="19">
        <v>0.27054005481342519</v>
      </c>
      <c r="K12055" s="19"/>
      <c r="L12055" s="19">
        <v>0.5898409182281048</v>
      </c>
      <c r="M12055" s="19"/>
      <c r="N12055" s="19">
        <v>1.2302201546797862</v>
      </c>
      <c r="O12055" s="19"/>
      <c r="P12055" s="50">
        <v>0.41002059152532838</v>
      </c>
      <c r="R12055" s="9" t="s">
        <v>0</v>
      </c>
    </row>
    <row r="12056" spans="2:18" x14ac:dyDescent="0.2">
      <c r="B12056" s="25">
        <v>11826</v>
      </c>
      <c r="C12056" s="193">
        <v>0.79653687707572463</v>
      </c>
      <c r="D12056" s="19"/>
      <c r="E12056" s="19">
        <v>2.4764045009364688</v>
      </c>
      <c r="F12056" s="19"/>
      <c r="G12056" s="19">
        <v>1.9738021362580302</v>
      </c>
      <c r="H12056" s="19"/>
      <c r="I12056" s="19">
        <v>1.7558061675260432</v>
      </c>
      <c r="J12056" s="19"/>
      <c r="K12056" s="19">
        <v>0.97796085019874979</v>
      </c>
      <c r="L12056" s="19"/>
      <c r="M12056" s="19">
        <v>2.6964747144949497</v>
      </c>
      <c r="N12056" s="19"/>
      <c r="O12056" s="19">
        <v>2.2310561491699823</v>
      </c>
      <c r="P12056" s="50"/>
      <c r="R12056" s="9" t="s">
        <v>0</v>
      </c>
    </row>
    <row r="12057" spans="2:18" x14ac:dyDescent="0.2">
      <c r="B12057" s="25">
        <v>11827</v>
      </c>
      <c r="C12057" s="193">
        <v>2.1851774146623679</v>
      </c>
      <c r="D12057" s="19"/>
      <c r="E12057" s="19">
        <v>1.7036902924632078</v>
      </c>
      <c r="F12057" s="19"/>
      <c r="G12057" s="19">
        <v>2.9430575243555883</v>
      </c>
      <c r="H12057" s="19"/>
      <c r="I12057" s="19">
        <v>2.822135604907114</v>
      </c>
      <c r="J12057" s="19"/>
      <c r="K12057" s="19">
        <v>1.8132102749939087</v>
      </c>
      <c r="L12057" s="19"/>
      <c r="M12057" s="19">
        <v>2.4830778607355497</v>
      </c>
      <c r="N12057" s="19"/>
      <c r="O12057" s="19">
        <v>2.4324280646671674</v>
      </c>
      <c r="P12057" s="50"/>
      <c r="R12057" s="9" t="s">
        <v>0</v>
      </c>
    </row>
    <row r="12058" spans="2:18" x14ac:dyDescent="0.2">
      <c r="B12058" s="25">
        <v>11828</v>
      </c>
      <c r="C12058" s="193"/>
      <c r="D12058" s="19">
        <v>0.15233076888197009</v>
      </c>
      <c r="E12058" s="19"/>
      <c r="F12058" s="19">
        <v>1.0439313972497049</v>
      </c>
      <c r="G12058" s="19"/>
      <c r="H12058" s="19">
        <v>1.1596651030776148</v>
      </c>
      <c r="I12058" s="19"/>
      <c r="J12058" s="19">
        <v>0.20660922722885539</v>
      </c>
      <c r="K12058" s="19">
        <v>0.34925171738790911</v>
      </c>
      <c r="L12058" s="19"/>
      <c r="M12058" s="19"/>
      <c r="N12058" s="19">
        <v>0.71629068782594252</v>
      </c>
      <c r="O12058" s="19"/>
      <c r="P12058" s="50">
        <v>0.21155414761079319</v>
      </c>
      <c r="R12058" s="9" t="s">
        <v>0</v>
      </c>
    </row>
    <row r="12059" spans="2:18" x14ac:dyDescent="0.2">
      <c r="B12059" s="25">
        <v>11829</v>
      </c>
      <c r="C12059" s="193"/>
      <c r="D12059" s="19">
        <v>1.3780502932735739</v>
      </c>
      <c r="E12059" s="19"/>
      <c r="F12059" s="19">
        <v>1.761573128308541</v>
      </c>
      <c r="G12059" s="19"/>
      <c r="H12059" s="19">
        <v>1.8663169139464286</v>
      </c>
      <c r="I12059" s="19"/>
      <c r="J12059" s="19">
        <v>1.5525894311858282</v>
      </c>
      <c r="K12059" s="19"/>
      <c r="L12059" s="19">
        <v>1.2038099335980896</v>
      </c>
      <c r="M12059" s="19"/>
      <c r="N12059" s="19">
        <v>1.3559870586524707</v>
      </c>
      <c r="O12059" s="19"/>
      <c r="P12059" s="50">
        <v>1.0199756716043213</v>
      </c>
      <c r="R12059" s="9" t="s">
        <v>0</v>
      </c>
    </row>
    <row r="12060" spans="2:18" x14ac:dyDescent="0.2">
      <c r="B12060" s="25">
        <v>11830</v>
      </c>
      <c r="C12060" s="193">
        <v>2.4396762206706115</v>
      </c>
      <c r="D12060" s="19"/>
      <c r="E12060" s="19">
        <v>0.69305506777255133</v>
      </c>
      <c r="F12060" s="19"/>
      <c r="G12060" s="19">
        <v>1.0288190748276735</v>
      </c>
      <c r="H12060" s="19"/>
      <c r="I12060" s="19">
        <v>0.43696356924739693</v>
      </c>
      <c r="J12060" s="19"/>
      <c r="K12060" s="19">
        <v>1.4788773687468986</v>
      </c>
      <c r="L12060" s="19"/>
      <c r="M12060" s="19">
        <v>0.50773093438560735</v>
      </c>
      <c r="N12060" s="19"/>
      <c r="O12060" s="19">
        <v>0.92055570317797797</v>
      </c>
      <c r="P12060" s="50"/>
      <c r="R12060" s="9" t="s">
        <v>0</v>
      </c>
    </row>
    <row r="12061" spans="2:18" x14ac:dyDescent="0.2">
      <c r="B12061" s="25">
        <v>11831</v>
      </c>
      <c r="C12061" s="193">
        <v>1.0677799389072635</v>
      </c>
      <c r="D12061" s="19"/>
      <c r="E12061" s="19">
        <v>0.82082980843794018</v>
      </c>
      <c r="F12061" s="19"/>
      <c r="G12061" s="19">
        <v>0.71208740194568232</v>
      </c>
      <c r="H12061" s="19"/>
      <c r="I12061" s="19"/>
      <c r="J12061" s="19">
        <v>0.13702079507070422</v>
      </c>
      <c r="K12061" s="19">
        <v>0.22482084944995348</v>
      </c>
      <c r="L12061" s="19"/>
      <c r="M12061" s="19">
        <v>0.32172898541654688</v>
      </c>
      <c r="N12061" s="19"/>
      <c r="O12061" s="19">
        <v>1.3845754925433251</v>
      </c>
      <c r="P12061" s="50"/>
      <c r="R12061" s="9" t="s">
        <v>0</v>
      </c>
    </row>
    <row r="12062" spans="2:18" x14ac:dyDescent="0.2">
      <c r="B12062" s="25">
        <v>11832</v>
      </c>
      <c r="C12062" s="193"/>
      <c r="D12062" s="19">
        <v>1.0310535641019787</v>
      </c>
      <c r="E12062" s="19"/>
      <c r="F12062" s="19">
        <v>0.93095503848019323</v>
      </c>
      <c r="G12062" s="19"/>
      <c r="H12062" s="19">
        <v>0.15071398469679861</v>
      </c>
      <c r="I12062" s="19"/>
      <c r="J12062" s="19">
        <v>1.4370116635627328</v>
      </c>
      <c r="K12062" s="19"/>
      <c r="L12062" s="19">
        <v>1.8492526708390487</v>
      </c>
      <c r="M12062" s="19"/>
      <c r="N12062" s="19">
        <v>0.40001293978560637</v>
      </c>
      <c r="O12062" s="19">
        <v>0.65840996216994208</v>
      </c>
      <c r="P12062" s="50"/>
      <c r="R12062" s="9" t="s">
        <v>0</v>
      </c>
    </row>
    <row r="12063" spans="2:18" x14ac:dyDescent="0.2">
      <c r="B12063" s="25">
        <v>11833</v>
      </c>
      <c r="C12063" s="193">
        <v>0.42118227722058738</v>
      </c>
      <c r="D12063" s="19"/>
      <c r="E12063" s="19">
        <v>0.39961298072403317</v>
      </c>
      <c r="F12063" s="19"/>
      <c r="G12063" s="19">
        <v>0.88891182849823103</v>
      </c>
      <c r="H12063" s="19"/>
      <c r="I12063" s="19">
        <v>0.88142255708076267</v>
      </c>
      <c r="J12063" s="19"/>
      <c r="K12063" s="19">
        <v>4.9643391958293752E-3</v>
      </c>
      <c r="L12063" s="19"/>
      <c r="M12063" s="19"/>
      <c r="N12063" s="19">
        <v>0.13256871065654557</v>
      </c>
      <c r="O12063" s="19">
        <v>0.81959659934666296</v>
      </c>
      <c r="P12063" s="50"/>
      <c r="R12063" s="9" t="s">
        <v>0</v>
      </c>
    </row>
    <row r="12064" spans="2:18" x14ac:dyDescent="0.2">
      <c r="B12064" s="25">
        <v>11834</v>
      </c>
      <c r="C12064" s="193"/>
      <c r="D12064" s="19">
        <v>0.29123019501990199</v>
      </c>
      <c r="E12064" s="19"/>
      <c r="F12064" s="19">
        <v>0.20952546899421612</v>
      </c>
      <c r="G12064" s="19">
        <v>8.849529061884305E-2</v>
      </c>
      <c r="H12064" s="19"/>
      <c r="I12064" s="19"/>
      <c r="J12064" s="19">
        <v>0.6523887500945128</v>
      </c>
      <c r="K12064" s="19"/>
      <c r="L12064" s="19">
        <v>1.481994971862967</v>
      </c>
      <c r="M12064" s="19"/>
      <c r="N12064" s="19">
        <v>1.0556447274291128</v>
      </c>
      <c r="O12064" s="19"/>
      <c r="P12064" s="50">
        <v>7.617290884294383E-3</v>
      </c>
      <c r="R12064" s="9" t="s">
        <v>0</v>
      </c>
    </row>
    <row r="12065" spans="2:18" x14ac:dyDescent="0.2">
      <c r="B12065" s="25">
        <v>11835</v>
      </c>
      <c r="C12065" s="193">
        <v>0.59204375749787708</v>
      </c>
      <c r="D12065" s="19"/>
      <c r="E12065" s="19">
        <v>0.89037228567991467</v>
      </c>
      <c r="F12065" s="19"/>
      <c r="G12065" s="19">
        <v>1.2400828100600885</v>
      </c>
      <c r="H12065" s="19"/>
      <c r="I12065" s="19">
        <v>1.5807728143061703</v>
      </c>
      <c r="J12065" s="19"/>
      <c r="K12065" s="19">
        <v>1.7461372920201319</v>
      </c>
      <c r="L12065" s="19"/>
      <c r="M12065" s="19">
        <v>0.41647888383099335</v>
      </c>
      <c r="N12065" s="19"/>
      <c r="O12065" s="19">
        <v>1.8374159992577872</v>
      </c>
      <c r="P12065" s="50"/>
      <c r="R12065" s="9" t="s">
        <v>0</v>
      </c>
    </row>
    <row r="12066" spans="2:18" x14ac:dyDescent="0.2">
      <c r="B12066" s="25">
        <v>11836</v>
      </c>
      <c r="C12066" s="193">
        <v>5.9348160508667924E-2</v>
      </c>
      <c r="D12066" s="19"/>
      <c r="E12066" s="19">
        <v>0.28938462634893775</v>
      </c>
      <c r="F12066" s="19"/>
      <c r="G12066" s="19">
        <v>8.6471616465864334E-2</v>
      </c>
      <c r="H12066" s="19"/>
      <c r="I12066" s="19"/>
      <c r="J12066" s="19">
        <v>7.5072369324190119E-2</v>
      </c>
      <c r="K12066" s="19">
        <v>0.22661742233688575</v>
      </c>
      <c r="L12066" s="19"/>
      <c r="M12066" s="19">
        <v>0.4136841897456916</v>
      </c>
      <c r="N12066" s="19"/>
      <c r="O12066" s="19">
        <v>0.55134968917886806</v>
      </c>
      <c r="P12066" s="50"/>
      <c r="R12066" s="9" t="s">
        <v>0</v>
      </c>
    </row>
    <row r="12067" spans="2:18" x14ac:dyDescent="0.2">
      <c r="B12067" s="25">
        <v>11837</v>
      </c>
      <c r="C12067" s="193">
        <v>0.97412276951607069</v>
      </c>
      <c r="D12067" s="19"/>
      <c r="E12067" s="19">
        <v>1.4539010656432059</v>
      </c>
      <c r="F12067" s="19"/>
      <c r="G12067" s="19">
        <v>1.2978069053142631</v>
      </c>
      <c r="H12067" s="19"/>
      <c r="I12067" s="19">
        <v>0.82814512493885584</v>
      </c>
      <c r="J12067" s="19"/>
      <c r="K12067" s="19">
        <v>0.97015424777869608</v>
      </c>
      <c r="L12067" s="19"/>
      <c r="M12067" s="19">
        <v>0.31631952898846832</v>
      </c>
      <c r="N12067" s="19"/>
      <c r="O12067" s="19">
        <v>0.50130070447884789</v>
      </c>
      <c r="P12067" s="50"/>
      <c r="R12067" s="9" t="s">
        <v>0</v>
      </c>
    </row>
    <row r="12068" spans="2:18" x14ac:dyDescent="0.2">
      <c r="B12068" s="25">
        <v>11838</v>
      </c>
      <c r="C12068" s="193">
        <v>0.27436087837232431</v>
      </c>
      <c r="D12068" s="19"/>
      <c r="E12068" s="19">
        <v>0.7550346189784205</v>
      </c>
      <c r="F12068" s="19"/>
      <c r="G12068" s="19">
        <v>0.29072222174701018</v>
      </c>
      <c r="H12068" s="19"/>
      <c r="I12068" s="19">
        <v>0.86150994034893125</v>
      </c>
      <c r="J12068" s="19"/>
      <c r="K12068" s="19">
        <v>0.7698779403631657</v>
      </c>
      <c r="L12068" s="19"/>
      <c r="M12068" s="19">
        <v>0.52594926108385098</v>
      </c>
      <c r="N12068" s="19"/>
      <c r="O12068" s="19"/>
      <c r="P12068" s="50">
        <v>0.18862284949872637</v>
      </c>
      <c r="R12068" s="9" t="s">
        <v>0</v>
      </c>
    </row>
    <row r="12069" spans="2:18" x14ac:dyDescent="0.2">
      <c r="B12069" s="25">
        <v>11839</v>
      </c>
      <c r="C12069" s="193"/>
      <c r="D12069" s="19">
        <v>1.9421299109332588E-2</v>
      </c>
      <c r="E12069" s="19">
        <v>0.78195280147417168</v>
      </c>
      <c r="F12069" s="19"/>
      <c r="G12069" s="19">
        <v>0.5151022151742799</v>
      </c>
      <c r="H12069" s="19"/>
      <c r="I12069" s="19">
        <v>0.68237494486943495</v>
      </c>
      <c r="J12069" s="19"/>
      <c r="K12069" s="19">
        <v>0.27091575765365367</v>
      </c>
      <c r="L12069" s="19"/>
      <c r="M12069" s="19"/>
      <c r="N12069" s="19">
        <v>0.68114241005162002</v>
      </c>
      <c r="O12069" s="19"/>
      <c r="P12069" s="50">
        <v>0.13906282338051645</v>
      </c>
      <c r="R12069" s="9" t="s">
        <v>0</v>
      </c>
    </row>
    <row r="12070" spans="2:18" x14ac:dyDescent="0.2">
      <c r="B12070" s="25">
        <v>11840</v>
      </c>
      <c r="C12070" s="193">
        <v>1.9945439622569179</v>
      </c>
      <c r="D12070" s="19"/>
      <c r="E12070" s="19">
        <v>1.5803645328376501</v>
      </c>
      <c r="F12070" s="19"/>
      <c r="G12070" s="19">
        <v>1.7933165714131467</v>
      </c>
      <c r="H12070" s="19"/>
      <c r="I12070" s="19">
        <v>1.9906512530447955</v>
      </c>
      <c r="J12070" s="19"/>
      <c r="K12070" s="19">
        <v>2.8513746082310241</v>
      </c>
      <c r="L12070" s="19"/>
      <c r="M12070" s="19">
        <v>2.708139053989898</v>
      </c>
      <c r="N12070" s="19"/>
      <c r="O12070" s="19">
        <v>1.8886010783722491</v>
      </c>
      <c r="P12070" s="50"/>
      <c r="R12070" s="9" t="s">
        <v>0</v>
      </c>
    </row>
    <row r="12071" spans="2:18" x14ac:dyDescent="0.2">
      <c r="B12071" s="25">
        <v>11841</v>
      </c>
      <c r="C12071" s="193">
        <v>2.6277105047714362</v>
      </c>
      <c r="D12071" s="19"/>
      <c r="E12071" s="19">
        <v>1.9701127652481378</v>
      </c>
      <c r="F12071" s="19"/>
      <c r="G12071" s="19">
        <v>2.3215873370239546</v>
      </c>
      <c r="H12071" s="19"/>
      <c r="I12071" s="19">
        <v>1.5914044592174559</v>
      </c>
      <c r="J12071" s="19"/>
      <c r="K12071" s="19">
        <v>2.3283157646353763</v>
      </c>
      <c r="L12071" s="19"/>
      <c r="M12071" s="19">
        <v>1.4698356190322794</v>
      </c>
      <c r="N12071" s="19"/>
      <c r="O12071" s="19">
        <v>2.1714392677714112</v>
      </c>
      <c r="P12071" s="50"/>
      <c r="R12071" s="9" t="s">
        <v>0</v>
      </c>
    </row>
    <row r="12072" spans="2:18" x14ac:dyDescent="0.2">
      <c r="B12072" s="25">
        <v>11842</v>
      </c>
      <c r="C12072" s="193"/>
      <c r="D12072" s="19">
        <v>0.75046175922772185</v>
      </c>
      <c r="E12072" s="19"/>
      <c r="F12072" s="19">
        <v>0.63189853807568441</v>
      </c>
      <c r="G12072" s="19"/>
      <c r="H12072" s="19">
        <v>0.37507038610937865</v>
      </c>
      <c r="I12072" s="19"/>
      <c r="J12072" s="19">
        <v>0.94549154111691724</v>
      </c>
      <c r="K12072" s="19"/>
      <c r="L12072" s="19">
        <v>0.63711364225329847</v>
      </c>
      <c r="M12072" s="19"/>
      <c r="N12072" s="19">
        <v>0.87750393598955201</v>
      </c>
      <c r="O12072" s="19"/>
      <c r="P12072" s="50">
        <v>0.63972736309833156</v>
      </c>
      <c r="R12072" s="9" t="s">
        <v>0</v>
      </c>
    </row>
    <row r="12073" spans="2:18" x14ac:dyDescent="0.2">
      <c r="B12073" s="25">
        <v>11843</v>
      </c>
      <c r="C12073" s="193"/>
      <c r="D12073" s="19">
        <v>3.0051316088921025</v>
      </c>
      <c r="E12073" s="19"/>
      <c r="F12073" s="19">
        <v>1.2357146684777069</v>
      </c>
      <c r="G12073" s="19"/>
      <c r="H12073" s="19">
        <v>2.4886217876787482</v>
      </c>
      <c r="I12073" s="19"/>
      <c r="J12073" s="19">
        <v>1.0216605510069894</v>
      </c>
      <c r="K12073" s="19"/>
      <c r="L12073" s="19">
        <v>2.2758480761781406</v>
      </c>
      <c r="M12073" s="19"/>
      <c r="N12073" s="19">
        <v>1.5963189304239838</v>
      </c>
      <c r="O12073" s="19"/>
      <c r="P12073" s="50">
        <v>2.1767162060157896</v>
      </c>
      <c r="R12073" s="9" t="s">
        <v>0</v>
      </c>
    </row>
    <row r="12074" spans="2:18" x14ac:dyDescent="0.2">
      <c r="B12074" s="25">
        <v>11844</v>
      </c>
      <c r="C12074" s="193"/>
      <c r="D12074" s="19">
        <v>6.3308561159814439E-2</v>
      </c>
      <c r="E12074" s="19"/>
      <c r="F12074" s="19">
        <v>1.0606907467878828</v>
      </c>
      <c r="G12074" s="19"/>
      <c r="H12074" s="19">
        <v>0.59138402328299733</v>
      </c>
      <c r="I12074" s="19"/>
      <c r="J12074" s="19">
        <v>0.36551361990268072</v>
      </c>
      <c r="K12074" s="19"/>
      <c r="L12074" s="19">
        <v>1.1090177182288425</v>
      </c>
      <c r="M12074" s="19"/>
      <c r="N12074" s="19">
        <v>0.89965257578685642</v>
      </c>
      <c r="O12074" s="19"/>
      <c r="P12074" s="50">
        <v>0.79578229528295319</v>
      </c>
      <c r="R12074" s="9" t="s">
        <v>0</v>
      </c>
    </row>
    <row r="12075" spans="2:18" x14ac:dyDescent="0.2">
      <c r="B12075" s="25">
        <v>11845</v>
      </c>
      <c r="C12075" s="193"/>
      <c r="D12075" s="19">
        <v>1.3741821681821369</v>
      </c>
      <c r="E12075" s="19"/>
      <c r="F12075" s="19">
        <v>1.3847000536693053</v>
      </c>
      <c r="G12075" s="19"/>
      <c r="H12075" s="19">
        <v>1.0079670964650527</v>
      </c>
      <c r="I12075" s="19"/>
      <c r="J12075" s="19">
        <v>2.0480290128307419</v>
      </c>
      <c r="K12075" s="19"/>
      <c r="L12075" s="19">
        <v>2.1226987053800781</v>
      </c>
      <c r="M12075" s="19"/>
      <c r="N12075" s="19">
        <v>1.5459482981391328</v>
      </c>
      <c r="O12075" s="19"/>
      <c r="P12075" s="50">
        <v>1.6321387380832288</v>
      </c>
      <c r="R12075" s="9" t="s">
        <v>0</v>
      </c>
    </row>
    <row r="12076" spans="2:18" x14ac:dyDescent="0.2">
      <c r="B12076" s="25">
        <v>11846</v>
      </c>
      <c r="C12076" s="193">
        <v>0.80504439347348711</v>
      </c>
      <c r="D12076" s="19"/>
      <c r="E12076" s="19">
        <v>0.98247894219365439</v>
      </c>
      <c r="F12076" s="19"/>
      <c r="G12076" s="19">
        <v>0.46059286541632222</v>
      </c>
      <c r="H12076" s="19"/>
      <c r="I12076" s="19">
        <v>0.77893682590503022</v>
      </c>
      <c r="J12076" s="19"/>
      <c r="K12076" s="19">
        <v>0.31798185782653321</v>
      </c>
      <c r="L12076" s="19"/>
      <c r="M12076" s="19">
        <v>0.46357961038777051</v>
      </c>
      <c r="N12076" s="19"/>
      <c r="O12076" s="19"/>
      <c r="P12076" s="50">
        <v>4.2890587922014285E-2</v>
      </c>
      <c r="R12076" s="9" t="s">
        <v>0</v>
      </c>
    </row>
    <row r="12077" spans="2:18" x14ac:dyDescent="0.2">
      <c r="B12077" s="25">
        <v>11847</v>
      </c>
      <c r="C12077" s="193">
        <v>0.72831610298805749</v>
      </c>
      <c r="D12077" s="19"/>
      <c r="E12077" s="19"/>
      <c r="F12077" s="19">
        <v>0.40933955140471823</v>
      </c>
      <c r="G12077" s="19">
        <v>0.68785054139019108</v>
      </c>
      <c r="H12077" s="19"/>
      <c r="I12077" s="19"/>
      <c r="J12077" s="19">
        <v>0.15143606851181848</v>
      </c>
      <c r="K12077" s="19">
        <v>1.2201494044982961</v>
      </c>
      <c r="L12077" s="19"/>
      <c r="M12077" s="19">
        <v>0.83476419608994867</v>
      </c>
      <c r="N12077" s="19"/>
      <c r="O12077" s="19"/>
      <c r="P12077" s="50">
        <v>0.62777853595390043</v>
      </c>
      <c r="R12077" s="9" t="s">
        <v>0</v>
      </c>
    </row>
    <row r="12078" spans="2:18" x14ac:dyDescent="0.2">
      <c r="B12078" s="25">
        <v>11848</v>
      </c>
      <c r="C12078" s="193"/>
      <c r="D12078" s="19">
        <v>0.34161011454802676</v>
      </c>
      <c r="E12078" s="19"/>
      <c r="F12078" s="19">
        <v>0.65994696867903813</v>
      </c>
      <c r="G12078" s="19"/>
      <c r="H12078" s="19">
        <v>6.636205793785796E-2</v>
      </c>
      <c r="I12078" s="19"/>
      <c r="J12078" s="19">
        <v>0.35011091948834883</v>
      </c>
      <c r="K12078" s="19">
        <v>0.67707283839163301</v>
      </c>
      <c r="L12078" s="19"/>
      <c r="M12078" s="19"/>
      <c r="N12078" s="19">
        <v>6.3011441949735555E-2</v>
      </c>
      <c r="O12078" s="19"/>
      <c r="P12078" s="50">
        <v>0.43488403523175317</v>
      </c>
      <c r="R12078" s="9" t="s">
        <v>0</v>
      </c>
    </row>
    <row r="12079" spans="2:18" x14ac:dyDescent="0.2">
      <c r="B12079" s="25">
        <v>11849</v>
      </c>
      <c r="C12079" s="193">
        <v>0.81949855786363901</v>
      </c>
      <c r="D12079" s="19"/>
      <c r="E12079" s="19"/>
      <c r="F12079" s="19">
        <v>0.16831654466123569</v>
      </c>
      <c r="G12079" s="19">
        <v>1.0914420418233981</v>
      </c>
      <c r="H12079" s="19"/>
      <c r="I12079" s="19">
        <v>0.90033990725902324</v>
      </c>
      <c r="J12079" s="19"/>
      <c r="K12079" s="19">
        <v>0.80324299835838175</v>
      </c>
      <c r="L12079" s="19"/>
      <c r="M12079" s="19">
        <v>0.99369315830608052</v>
      </c>
      <c r="N12079" s="19"/>
      <c r="O12079" s="19">
        <v>1.6498703046116694</v>
      </c>
      <c r="P12079" s="50"/>
      <c r="R12079" s="9" t="s">
        <v>0</v>
      </c>
    </row>
    <row r="12080" spans="2:18" x14ac:dyDescent="0.2">
      <c r="B12080" s="25">
        <v>11850</v>
      </c>
      <c r="C12080" s="193"/>
      <c r="D12080" s="19">
        <v>0.46646167986225678</v>
      </c>
      <c r="E12080" s="19"/>
      <c r="F12080" s="19">
        <v>1.2350441896158928</v>
      </c>
      <c r="G12080" s="19"/>
      <c r="H12080" s="19">
        <v>0.44380655599911523</v>
      </c>
      <c r="I12080" s="19"/>
      <c r="J12080" s="19">
        <v>0.25085651280274979</v>
      </c>
      <c r="K12080" s="19"/>
      <c r="L12080" s="19">
        <v>1.1192068128950279</v>
      </c>
      <c r="M12080" s="19"/>
      <c r="N12080" s="19">
        <v>0.77543792787129551</v>
      </c>
      <c r="O12080" s="19"/>
      <c r="P12080" s="50">
        <v>0.49368352963753775</v>
      </c>
      <c r="R12080" s="9" t="s">
        <v>0</v>
      </c>
    </row>
    <row r="12081" spans="2:18" x14ac:dyDescent="0.2">
      <c r="B12081" s="25">
        <v>11851</v>
      </c>
      <c r="C12081" s="193"/>
      <c r="D12081" s="19">
        <v>0.24604816713713434</v>
      </c>
      <c r="E12081" s="19"/>
      <c r="F12081" s="19">
        <v>0.30674459796194092</v>
      </c>
      <c r="G12081" s="19"/>
      <c r="H12081" s="19">
        <v>0.71296863345911465</v>
      </c>
      <c r="I12081" s="19"/>
      <c r="J12081" s="19">
        <v>5.2143251256558401E-2</v>
      </c>
      <c r="K12081" s="19"/>
      <c r="L12081" s="19">
        <v>1.225283150666689</v>
      </c>
      <c r="M12081" s="19"/>
      <c r="N12081" s="19">
        <v>0.45544802210567598</v>
      </c>
      <c r="O12081" s="19"/>
      <c r="P12081" s="50">
        <v>0.61027593098348731</v>
      </c>
      <c r="R12081" s="9" t="s">
        <v>0</v>
      </c>
    </row>
    <row r="12082" spans="2:18" x14ac:dyDescent="0.2">
      <c r="B12082" s="25">
        <v>11852</v>
      </c>
      <c r="C12082" s="193"/>
      <c r="D12082" s="19">
        <v>1.2585974200867891</v>
      </c>
      <c r="E12082" s="19"/>
      <c r="F12082" s="19">
        <v>0.4144268177113431</v>
      </c>
      <c r="G12082" s="19"/>
      <c r="H12082" s="19">
        <v>1.7417358222822874</v>
      </c>
      <c r="I12082" s="19"/>
      <c r="J12082" s="19">
        <v>0.77502887978908575</v>
      </c>
      <c r="K12082" s="19"/>
      <c r="L12082" s="19">
        <v>0.45918165980120973</v>
      </c>
      <c r="M12082" s="19"/>
      <c r="N12082" s="19">
        <v>1.3162543149314607</v>
      </c>
      <c r="O12082" s="19"/>
      <c r="P12082" s="50">
        <v>1.1681643435628783</v>
      </c>
      <c r="R12082" s="9" t="s">
        <v>0</v>
      </c>
    </row>
    <row r="12083" spans="2:18" x14ac:dyDescent="0.2">
      <c r="B12083" s="25">
        <v>11853</v>
      </c>
      <c r="C12083" s="193">
        <v>0.60555587551610424</v>
      </c>
      <c r="D12083" s="19"/>
      <c r="E12083" s="19">
        <v>0.4735608361238362</v>
      </c>
      <c r="F12083" s="19"/>
      <c r="G12083" s="19">
        <v>1.4948316120983243</v>
      </c>
      <c r="H12083" s="19"/>
      <c r="I12083" s="19">
        <v>1.1241629109688291</v>
      </c>
      <c r="J12083" s="19"/>
      <c r="K12083" s="19">
        <v>1.0356299440849064</v>
      </c>
      <c r="L12083" s="19"/>
      <c r="M12083" s="19">
        <v>0.71060123391168939</v>
      </c>
      <c r="N12083" s="19"/>
      <c r="O12083" s="19">
        <v>1.2173278208259137</v>
      </c>
      <c r="P12083" s="50"/>
      <c r="R12083" s="9" t="s">
        <v>0</v>
      </c>
    </row>
    <row r="12084" spans="2:18" x14ac:dyDescent="0.2">
      <c r="B12084" s="25">
        <v>11854</v>
      </c>
      <c r="C12084" s="193">
        <v>0.44143488780844303</v>
      </c>
      <c r="D12084" s="19"/>
      <c r="E12084" s="19">
        <v>0.94049520931825881</v>
      </c>
      <c r="F12084" s="19"/>
      <c r="G12084" s="19">
        <v>0.19530028727358464</v>
      </c>
      <c r="H12084" s="19"/>
      <c r="I12084" s="19">
        <v>0.71936790404691853</v>
      </c>
      <c r="J12084" s="19"/>
      <c r="K12084" s="19">
        <v>1.4254873887038928</v>
      </c>
      <c r="L12084" s="19"/>
      <c r="M12084" s="19">
        <v>0.37689755181723389</v>
      </c>
      <c r="N12084" s="19"/>
      <c r="O12084" s="19"/>
      <c r="P12084" s="50">
        <v>0.33830352800717334</v>
      </c>
      <c r="R12084" s="9" t="s">
        <v>0</v>
      </c>
    </row>
    <row r="12085" spans="2:18" x14ac:dyDescent="0.2">
      <c r="B12085" s="25">
        <v>11855</v>
      </c>
      <c r="C12085" s="193"/>
      <c r="D12085" s="19">
        <v>1.6499783627961155</v>
      </c>
      <c r="E12085" s="19"/>
      <c r="F12085" s="19">
        <v>0.10766313055560607</v>
      </c>
      <c r="G12085" s="19"/>
      <c r="H12085" s="19">
        <v>0.90493703490226363</v>
      </c>
      <c r="I12085" s="19"/>
      <c r="J12085" s="19">
        <v>1.276039026065622</v>
      </c>
      <c r="K12085" s="19"/>
      <c r="L12085" s="19">
        <v>1.4430463087708714</v>
      </c>
      <c r="M12085" s="19"/>
      <c r="N12085" s="19">
        <v>0.78654363513315162</v>
      </c>
      <c r="O12085" s="19"/>
      <c r="P12085" s="50">
        <v>1.1450825294605111</v>
      </c>
      <c r="R12085" s="9" t="s">
        <v>0</v>
      </c>
    </row>
    <row r="12086" spans="2:18" x14ac:dyDescent="0.2">
      <c r="B12086" s="25">
        <v>11856</v>
      </c>
      <c r="C12086" s="193">
        <v>0.83959381399313338</v>
      </c>
      <c r="D12086" s="19"/>
      <c r="E12086" s="19">
        <v>1.0871656272414869</v>
      </c>
      <c r="F12086" s="19"/>
      <c r="G12086" s="19">
        <v>0.52722383920238636</v>
      </c>
      <c r="H12086" s="19"/>
      <c r="I12086" s="19">
        <v>0.80240119512955832</v>
      </c>
      <c r="J12086" s="19"/>
      <c r="K12086" s="19"/>
      <c r="L12086" s="19">
        <v>0.33519489609414466</v>
      </c>
      <c r="M12086" s="19">
        <v>6.0840418812849413E-2</v>
      </c>
      <c r="N12086" s="19"/>
      <c r="O12086" s="19">
        <v>0.29593966319029097</v>
      </c>
      <c r="P12086" s="50"/>
      <c r="R12086" s="9" t="s">
        <v>0</v>
      </c>
    </row>
    <row r="12087" spans="2:18" x14ac:dyDescent="0.2">
      <c r="B12087" s="25">
        <v>11857</v>
      </c>
      <c r="C12087" s="193">
        <v>1.1871792705703699</v>
      </c>
      <c r="D12087" s="19"/>
      <c r="E12087" s="19">
        <v>7.4151423932024729E-2</v>
      </c>
      <c r="F12087" s="19"/>
      <c r="G12087" s="19">
        <v>0.79274391482367013</v>
      </c>
      <c r="H12087" s="19"/>
      <c r="I12087" s="19">
        <v>0.79137117665661016</v>
      </c>
      <c r="J12087" s="19"/>
      <c r="K12087" s="19">
        <v>0.38841890249112099</v>
      </c>
      <c r="L12087" s="19"/>
      <c r="M12087" s="19">
        <v>1.1754125477197785</v>
      </c>
      <c r="N12087" s="19"/>
      <c r="O12087" s="19">
        <v>0.25951344744314209</v>
      </c>
      <c r="P12087" s="50"/>
      <c r="R12087" s="9" t="s">
        <v>0</v>
      </c>
    </row>
    <row r="12088" spans="2:18" x14ac:dyDescent="0.2">
      <c r="B12088" s="25">
        <v>11858</v>
      </c>
      <c r="C12088" s="193">
        <v>0.31743734969296233</v>
      </c>
      <c r="D12088" s="19"/>
      <c r="E12088" s="19"/>
      <c r="F12088" s="19">
        <v>0.74205047286464665</v>
      </c>
      <c r="G12088" s="19"/>
      <c r="H12088" s="19">
        <v>0.47517441539627125</v>
      </c>
      <c r="I12088" s="19">
        <v>6.5802369971091235E-2</v>
      </c>
      <c r="J12088" s="19"/>
      <c r="K12088" s="19"/>
      <c r="L12088" s="19">
        <v>0.28665045209579687</v>
      </c>
      <c r="M12088" s="19"/>
      <c r="N12088" s="19">
        <v>0.23323501937255001</v>
      </c>
      <c r="O12088" s="19"/>
      <c r="P12088" s="50">
        <v>0.72907768868048461</v>
      </c>
      <c r="R12088" s="9" t="s">
        <v>0</v>
      </c>
    </row>
    <row r="12089" spans="2:18" x14ac:dyDescent="0.2">
      <c r="B12089" s="25">
        <v>11859</v>
      </c>
      <c r="C12089" s="193">
        <v>0.1845553496090129</v>
      </c>
      <c r="D12089" s="19"/>
      <c r="E12089" s="19"/>
      <c r="F12089" s="19">
        <v>0.92374182750858502</v>
      </c>
      <c r="G12089" s="19"/>
      <c r="H12089" s="19">
        <v>0.24605529687285702</v>
      </c>
      <c r="I12089" s="19"/>
      <c r="J12089" s="19">
        <v>0.67715848706079007</v>
      </c>
      <c r="K12089" s="19"/>
      <c r="L12089" s="19">
        <v>0.53954190266812452</v>
      </c>
      <c r="M12089" s="19"/>
      <c r="N12089" s="19">
        <v>0.11864825005497971</v>
      </c>
      <c r="O12089" s="19"/>
      <c r="P12089" s="50">
        <v>1.3330339451503779</v>
      </c>
      <c r="R12089" s="9" t="s">
        <v>0</v>
      </c>
    </row>
    <row r="12090" spans="2:18" x14ac:dyDescent="0.2">
      <c r="B12090" s="25">
        <v>11860</v>
      </c>
      <c r="C12090" s="193">
        <v>0.27730031317468889</v>
      </c>
      <c r="D12090" s="19"/>
      <c r="E12090" s="19">
        <v>0.75351522542683247</v>
      </c>
      <c r="F12090" s="19"/>
      <c r="G12090" s="19">
        <v>1.0561672756805731</v>
      </c>
      <c r="H12090" s="19"/>
      <c r="I12090" s="19">
        <v>0.8746935947988983</v>
      </c>
      <c r="J12090" s="19"/>
      <c r="K12090" s="19">
        <v>0.19386843477268678</v>
      </c>
      <c r="L12090" s="19"/>
      <c r="M12090" s="19">
        <v>0.23664225904247421</v>
      </c>
      <c r="N12090" s="19"/>
      <c r="O12090" s="19">
        <v>0.27920897602588385</v>
      </c>
      <c r="P12090" s="50"/>
      <c r="R12090" s="9" t="s">
        <v>0</v>
      </c>
    </row>
    <row r="12091" spans="2:18" x14ac:dyDescent="0.2">
      <c r="B12091" s="25">
        <v>11861</v>
      </c>
      <c r="C12091" s="193"/>
      <c r="D12091" s="19">
        <v>0.17906849650715442</v>
      </c>
      <c r="E12091" s="19">
        <v>1.166699936788091</v>
      </c>
      <c r="F12091" s="19"/>
      <c r="G12091" s="19">
        <v>5.544762094093823E-3</v>
      </c>
      <c r="H12091" s="19"/>
      <c r="I12091" s="19"/>
      <c r="J12091" s="19">
        <v>0.53592495650995964</v>
      </c>
      <c r="K12091" s="19"/>
      <c r="L12091" s="19">
        <v>0.45869452178909709</v>
      </c>
      <c r="M12091" s="19"/>
      <c r="N12091" s="19">
        <v>0.54060364365813585</v>
      </c>
      <c r="O12091" s="19"/>
      <c r="P12091" s="50">
        <v>0.58215825782544128</v>
      </c>
      <c r="R12091" s="9" t="s">
        <v>0</v>
      </c>
    </row>
    <row r="12092" spans="2:18" x14ac:dyDescent="0.2">
      <c r="B12092" s="25">
        <v>11862</v>
      </c>
      <c r="C12092" s="193">
        <v>0.59945788035350711</v>
      </c>
      <c r="D12092" s="19"/>
      <c r="E12092" s="19"/>
      <c r="F12092" s="19">
        <v>0.94095389470558632</v>
      </c>
      <c r="G12092" s="19">
        <v>0.21113393911299119</v>
      </c>
      <c r="H12092" s="19"/>
      <c r="I12092" s="19"/>
      <c r="J12092" s="19">
        <v>0.33070528846610697</v>
      </c>
      <c r="K12092" s="19"/>
      <c r="L12092" s="19">
        <v>0.7732806430098047</v>
      </c>
      <c r="M12092" s="19">
        <v>0.59474317909387264</v>
      </c>
      <c r="N12092" s="19"/>
      <c r="O12092" s="19"/>
      <c r="P12092" s="50">
        <v>0.44370820963487906</v>
      </c>
      <c r="R12092" s="9" t="s">
        <v>0</v>
      </c>
    </row>
    <row r="12093" spans="2:18" x14ac:dyDescent="0.2">
      <c r="B12093" s="25">
        <v>11863</v>
      </c>
      <c r="C12093" s="193">
        <v>0.15239464906679781</v>
      </c>
      <c r="D12093" s="19"/>
      <c r="E12093" s="19">
        <v>0.99054149077395282</v>
      </c>
      <c r="F12093" s="19"/>
      <c r="G12093" s="19">
        <v>0.96625500483293336</v>
      </c>
      <c r="H12093" s="19"/>
      <c r="I12093" s="19"/>
      <c r="J12093" s="19">
        <v>0.53765860887233907</v>
      </c>
      <c r="K12093" s="19"/>
      <c r="L12093" s="19">
        <v>0.76771669690539812</v>
      </c>
      <c r="M12093" s="19"/>
      <c r="N12093" s="19">
        <v>0.27718246512385025</v>
      </c>
      <c r="O12093" s="19">
        <v>0.58136615422350135</v>
      </c>
      <c r="P12093" s="50"/>
      <c r="R12093" s="9" t="s">
        <v>0</v>
      </c>
    </row>
    <row r="12094" spans="2:18" x14ac:dyDescent="0.2">
      <c r="B12094" s="25">
        <v>11864</v>
      </c>
      <c r="C12094" s="193"/>
      <c r="D12094" s="19">
        <v>0.16441575202467043</v>
      </c>
      <c r="E12094" s="19"/>
      <c r="F12094" s="19">
        <v>0.38476322904226212</v>
      </c>
      <c r="G12094" s="19"/>
      <c r="H12094" s="19">
        <v>1.356887601973563E-2</v>
      </c>
      <c r="I12094" s="19"/>
      <c r="J12094" s="19">
        <v>0.92528652006230439</v>
      </c>
      <c r="K12094" s="19"/>
      <c r="L12094" s="19">
        <v>4.6710914104227267E-3</v>
      </c>
      <c r="M12094" s="19">
        <v>0.19998931986669591</v>
      </c>
      <c r="N12094" s="19"/>
      <c r="O12094" s="19"/>
      <c r="P12094" s="50">
        <v>0.35307756552465352</v>
      </c>
      <c r="R12094" s="9" t="s">
        <v>0</v>
      </c>
    </row>
    <row r="12095" spans="2:18" x14ac:dyDescent="0.2">
      <c r="B12095" s="25">
        <v>11865</v>
      </c>
      <c r="C12095" s="193">
        <v>1.1768435132005444</v>
      </c>
      <c r="D12095" s="19"/>
      <c r="E12095" s="19">
        <v>1.0905670758122246</v>
      </c>
      <c r="F12095" s="19"/>
      <c r="G12095" s="19">
        <v>0.94796411354633192</v>
      </c>
      <c r="H12095" s="19"/>
      <c r="I12095" s="19">
        <v>1.4806672142253103</v>
      </c>
      <c r="J12095" s="19"/>
      <c r="K12095" s="19"/>
      <c r="L12095" s="19">
        <v>0.23250619557418414</v>
      </c>
      <c r="M12095" s="19">
        <v>0.74557577792317331</v>
      </c>
      <c r="N12095" s="19"/>
      <c r="O12095" s="19"/>
      <c r="P12095" s="50">
        <v>0.24937445015767348</v>
      </c>
      <c r="R12095" s="9" t="s">
        <v>0</v>
      </c>
    </row>
    <row r="12096" spans="2:18" x14ac:dyDescent="0.2">
      <c r="B12096" s="25">
        <v>11866</v>
      </c>
      <c r="C12096" s="193">
        <v>0.85137952199903799</v>
      </c>
      <c r="D12096" s="19"/>
      <c r="E12096" s="19">
        <v>1.1601290914524751</v>
      </c>
      <c r="F12096" s="19"/>
      <c r="G12096" s="19">
        <v>0.49912919924928145</v>
      </c>
      <c r="H12096" s="19"/>
      <c r="I12096" s="19">
        <v>1.0728497270319803</v>
      </c>
      <c r="J12096" s="19"/>
      <c r="K12096" s="19">
        <v>1.4910153033415996</v>
      </c>
      <c r="L12096" s="19"/>
      <c r="M12096" s="19">
        <v>0.6342389949611551</v>
      </c>
      <c r="N12096" s="19"/>
      <c r="O12096" s="19">
        <v>0.44670869551424713</v>
      </c>
      <c r="P12096" s="50"/>
      <c r="R12096" s="9" t="s">
        <v>0</v>
      </c>
    </row>
    <row r="12097" spans="2:18" x14ac:dyDescent="0.2">
      <c r="B12097" s="25">
        <v>11867</v>
      </c>
      <c r="C12097" s="193"/>
      <c r="D12097" s="19">
        <v>0.15519954874563699</v>
      </c>
      <c r="E12097" s="19"/>
      <c r="F12097" s="19">
        <v>1.0157904294100497</v>
      </c>
      <c r="G12097" s="19"/>
      <c r="H12097" s="19">
        <v>0.77167437085162383</v>
      </c>
      <c r="I12097" s="19"/>
      <c r="J12097" s="19">
        <v>1.2231040426514246</v>
      </c>
      <c r="K12097" s="19"/>
      <c r="L12097" s="19">
        <v>0.38894248230911432</v>
      </c>
      <c r="M12097" s="19"/>
      <c r="N12097" s="19">
        <v>0.1098866689210711</v>
      </c>
      <c r="O12097" s="19"/>
      <c r="P12097" s="50">
        <v>0.71750646944567864</v>
      </c>
      <c r="R12097" s="9" t="s">
        <v>0</v>
      </c>
    </row>
    <row r="12098" spans="2:18" x14ac:dyDescent="0.2">
      <c r="B12098" s="25">
        <v>11868</v>
      </c>
      <c r="C12098" s="193"/>
      <c r="D12098" s="19">
        <v>1.6577883099733866</v>
      </c>
      <c r="E12098" s="19"/>
      <c r="F12098" s="19">
        <v>1.9277560583461926</v>
      </c>
      <c r="G12098" s="19"/>
      <c r="H12098" s="19">
        <v>1.2085320726468107</v>
      </c>
      <c r="I12098" s="19"/>
      <c r="J12098" s="19">
        <v>1.1655049721135531</v>
      </c>
      <c r="K12098" s="19"/>
      <c r="L12098" s="19">
        <v>0.84868291004151608</v>
      </c>
      <c r="M12098" s="19"/>
      <c r="N12098" s="19">
        <v>0.50274101763041834</v>
      </c>
      <c r="O12098" s="19">
        <v>4.9792613737328482E-2</v>
      </c>
      <c r="P12098" s="50"/>
      <c r="R12098" s="9" t="s">
        <v>0</v>
      </c>
    </row>
    <row r="12099" spans="2:18" x14ac:dyDescent="0.2">
      <c r="B12099" s="25">
        <v>11869</v>
      </c>
      <c r="C12099" s="193"/>
      <c r="D12099" s="19">
        <v>0.52820114104266846</v>
      </c>
      <c r="E12099" s="19"/>
      <c r="F12099" s="19">
        <v>0.68774520136996453</v>
      </c>
      <c r="G12099" s="19"/>
      <c r="H12099" s="19">
        <v>0.43744763842909007</v>
      </c>
      <c r="I12099" s="19"/>
      <c r="J12099" s="19">
        <v>1.2452752527857944</v>
      </c>
      <c r="K12099" s="19"/>
      <c r="L12099" s="19">
        <v>1.744404758763535</v>
      </c>
      <c r="M12099" s="19"/>
      <c r="N12099" s="19">
        <v>0.37382426976484234</v>
      </c>
      <c r="O12099" s="19"/>
      <c r="P12099" s="50">
        <v>1.5567771968745641</v>
      </c>
      <c r="R12099" s="9" t="s">
        <v>0</v>
      </c>
    </row>
    <row r="12100" spans="2:18" x14ac:dyDescent="0.2">
      <c r="B12100" s="25">
        <v>11870</v>
      </c>
      <c r="C12100" s="193">
        <v>0.14242772101334369</v>
      </c>
      <c r="D12100" s="19"/>
      <c r="E12100" s="19">
        <v>0.8002654025352417</v>
      </c>
      <c r="F12100" s="19"/>
      <c r="G12100" s="19">
        <v>1.3510516000142698</v>
      </c>
      <c r="H12100" s="19"/>
      <c r="I12100" s="19">
        <v>0.25803549231353073</v>
      </c>
      <c r="J12100" s="19"/>
      <c r="K12100" s="19">
        <v>0.37813614379419525</v>
      </c>
      <c r="L12100" s="19"/>
      <c r="M12100" s="19">
        <v>0.67348748272612569</v>
      </c>
      <c r="N12100" s="19"/>
      <c r="O12100" s="19"/>
      <c r="P12100" s="50">
        <v>1.0606702908583305</v>
      </c>
      <c r="R12100" s="9" t="s">
        <v>0</v>
      </c>
    </row>
    <row r="12101" spans="2:18" x14ac:dyDescent="0.2">
      <c r="B12101" s="25">
        <v>11871</v>
      </c>
      <c r="C12101" s="193"/>
      <c r="D12101" s="19">
        <v>0.6711061152564054</v>
      </c>
      <c r="E12101" s="19"/>
      <c r="F12101" s="19">
        <v>2.9830771429269474E-3</v>
      </c>
      <c r="G12101" s="19"/>
      <c r="H12101" s="19">
        <v>0.17218162578689422</v>
      </c>
      <c r="I12101" s="19"/>
      <c r="J12101" s="19">
        <v>0.98791840004588116</v>
      </c>
      <c r="K12101" s="19">
        <v>0.18036801257129034</v>
      </c>
      <c r="L12101" s="19"/>
      <c r="M12101" s="19"/>
      <c r="N12101" s="19">
        <v>0.44561126966478054</v>
      </c>
      <c r="O12101" s="19"/>
      <c r="P12101" s="50">
        <v>0.45589427871556787</v>
      </c>
      <c r="R12101" s="9" t="s">
        <v>0</v>
      </c>
    </row>
    <row r="12102" spans="2:18" x14ac:dyDescent="0.2">
      <c r="B12102" s="25">
        <v>11872</v>
      </c>
      <c r="C12102" s="193"/>
      <c r="D12102" s="19">
        <v>0.5677789359199249</v>
      </c>
      <c r="E12102" s="19"/>
      <c r="F12102" s="19">
        <v>0.52962793068176783</v>
      </c>
      <c r="G12102" s="19"/>
      <c r="H12102" s="19">
        <v>0.83713054490743688</v>
      </c>
      <c r="I12102" s="19">
        <v>0.29832502216454926</v>
      </c>
      <c r="J12102" s="19"/>
      <c r="K12102" s="19"/>
      <c r="L12102" s="19">
        <v>0.50357481408624405</v>
      </c>
      <c r="M12102" s="19"/>
      <c r="N12102" s="19">
        <v>0.83124075864080404</v>
      </c>
      <c r="O12102" s="19"/>
      <c r="P12102" s="50">
        <v>0.68370199681404886</v>
      </c>
      <c r="R12102" s="9" t="s">
        <v>0</v>
      </c>
    </row>
    <row r="12103" spans="2:18" x14ac:dyDescent="0.2">
      <c r="B12103" s="25">
        <v>11873</v>
      </c>
      <c r="C12103" s="193"/>
      <c r="D12103" s="19">
        <v>0.26705820054658808</v>
      </c>
      <c r="E12103" s="19">
        <v>1.0427947407687725</v>
      </c>
      <c r="F12103" s="19"/>
      <c r="G12103" s="19">
        <v>1.4752118232562503</v>
      </c>
      <c r="H12103" s="19"/>
      <c r="I12103" s="19">
        <v>0.70050283558018267</v>
      </c>
      <c r="J12103" s="19"/>
      <c r="K12103" s="19">
        <v>0.10316036420215631</v>
      </c>
      <c r="L12103" s="19"/>
      <c r="M12103" s="19"/>
      <c r="N12103" s="19">
        <v>0.24954376425790006</v>
      </c>
      <c r="O12103" s="19">
        <v>0.39135908997988045</v>
      </c>
      <c r="P12103" s="50"/>
      <c r="R12103" s="9" t="s">
        <v>0</v>
      </c>
    </row>
    <row r="12104" spans="2:18" x14ac:dyDescent="0.2">
      <c r="B12104" s="25">
        <v>11874</v>
      </c>
      <c r="C12104" s="193"/>
      <c r="D12104" s="19">
        <v>1.6982372421271044</v>
      </c>
      <c r="E12104" s="19"/>
      <c r="F12104" s="19">
        <v>2.1048758984440186</v>
      </c>
      <c r="G12104" s="19"/>
      <c r="H12104" s="19">
        <v>1.0095267071204157</v>
      </c>
      <c r="I12104" s="19"/>
      <c r="J12104" s="19">
        <v>1.748095236359329</v>
      </c>
      <c r="K12104" s="19"/>
      <c r="L12104" s="19">
        <v>1.475198283253337</v>
      </c>
      <c r="M12104" s="19"/>
      <c r="N12104" s="19">
        <v>1.4029891992047536</v>
      </c>
      <c r="O12104" s="19"/>
      <c r="P12104" s="50">
        <v>1.930031140847603</v>
      </c>
      <c r="R12104" s="9" t="s">
        <v>0</v>
      </c>
    </row>
    <row r="12105" spans="2:18" x14ac:dyDescent="0.2">
      <c r="B12105" s="25">
        <v>11875</v>
      </c>
      <c r="C12105" s="193">
        <v>1.0552528060290522</v>
      </c>
      <c r="D12105" s="19"/>
      <c r="E12105" s="19">
        <v>1.2216986324283812</v>
      </c>
      <c r="F12105" s="19"/>
      <c r="G12105" s="19">
        <v>1.7064505043315052</v>
      </c>
      <c r="H12105" s="19"/>
      <c r="I12105" s="19">
        <v>0.66922894655179255</v>
      </c>
      <c r="J12105" s="19"/>
      <c r="K12105" s="19">
        <v>0.39193907880816503</v>
      </c>
      <c r="L12105" s="19"/>
      <c r="M12105" s="19">
        <v>1.6623812930030677</v>
      </c>
      <c r="N12105" s="19"/>
      <c r="O12105" s="19">
        <v>0.96930550156546846</v>
      </c>
      <c r="P12105" s="50"/>
      <c r="R12105" s="9" t="s">
        <v>0</v>
      </c>
    </row>
    <row r="12106" spans="2:18" x14ac:dyDescent="0.2">
      <c r="B12106" s="25">
        <v>11876</v>
      </c>
      <c r="C12106" s="193"/>
      <c r="D12106" s="19">
        <v>1.3086240675252923</v>
      </c>
      <c r="E12106" s="19"/>
      <c r="F12106" s="19">
        <v>0.4132216023899985</v>
      </c>
      <c r="G12106" s="19"/>
      <c r="H12106" s="19">
        <v>0.49409533527089072</v>
      </c>
      <c r="I12106" s="19"/>
      <c r="J12106" s="19">
        <v>0.11719433199694398</v>
      </c>
      <c r="K12106" s="19"/>
      <c r="L12106" s="19">
        <v>0.75518769608498781</v>
      </c>
      <c r="M12106" s="19"/>
      <c r="N12106" s="19">
        <v>1.4850552699415933</v>
      </c>
      <c r="O12106" s="19"/>
      <c r="P12106" s="50">
        <v>2.302738348547026E-2</v>
      </c>
      <c r="R12106" s="9" t="s">
        <v>0</v>
      </c>
    </row>
    <row r="12107" spans="2:18" x14ac:dyDescent="0.2">
      <c r="B12107" s="25">
        <v>11877</v>
      </c>
      <c r="C12107" s="193"/>
      <c r="D12107" s="19">
        <v>1.1484688056915207</v>
      </c>
      <c r="E12107" s="19"/>
      <c r="F12107" s="19">
        <v>1.3790369115694212</v>
      </c>
      <c r="G12107" s="19"/>
      <c r="H12107" s="19">
        <v>1.9033049378156315</v>
      </c>
      <c r="I12107" s="19"/>
      <c r="J12107" s="19">
        <v>1.0253492794217511</v>
      </c>
      <c r="K12107" s="19"/>
      <c r="L12107" s="19">
        <v>0.68370137644459283</v>
      </c>
      <c r="M12107" s="19"/>
      <c r="N12107" s="19">
        <v>1.952873591872512</v>
      </c>
      <c r="O12107" s="19"/>
      <c r="P12107" s="50">
        <v>1.5439539782937146</v>
      </c>
      <c r="R12107" s="9" t="s">
        <v>0</v>
      </c>
    </row>
    <row r="12108" spans="2:18" x14ac:dyDescent="0.2">
      <c r="B12108" s="25">
        <v>11878</v>
      </c>
      <c r="C12108" s="193">
        <v>0.10404622761837333</v>
      </c>
      <c r="D12108" s="19"/>
      <c r="E12108" s="19"/>
      <c r="F12108" s="19">
        <v>0.40829808285921948</v>
      </c>
      <c r="G12108" s="19">
        <v>9.4079073226234308E-2</v>
      </c>
      <c r="H12108" s="19"/>
      <c r="I12108" s="19">
        <v>0.77374458514552324</v>
      </c>
      <c r="J12108" s="19"/>
      <c r="K12108" s="19">
        <v>0.61844415172572187</v>
      </c>
      <c r="L12108" s="19"/>
      <c r="M12108" s="19"/>
      <c r="N12108" s="19">
        <v>0.22932155538461291</v>
      </c>
      <c r="O12108" s="19"/>
      <c r="P12108" s="50">
        <v>0.35937113216487021</v>
      </c>
      <c r="R12108" s="9" t="s">
        <v>0</v>
      </c>
    </row>
    <row r="12109" spans="2:18" x14ac:dyDescent="0.2">
      <c r="B12109" s="25">
        <v>11879</v>
      </c>
      <c r="C12109" s="193">
        <v>0.82342517712376617</v>
      </c>
      <c r="D12109" s="19"/>
      <c r="E12109" s="19">
        <v>0.58559386091463694</v>
      </c>
      <c r="F12109" s="19"/>
      <c r="G12109" s="19"/>
      <c r="H12109" s="19">
        <v>8.7000600337173287E-2</v>
      </c>
      <c r="I12109" s="19">
        <v>1.0682937314366963</v>
      </c>
      <c r="J12109" s="19"/>
      <c r="K12109" s="19">
        <v>0.40302319092655275</v>
      </c>
      <c r="L12109" s="19"/>
      <c r="M12109" s="19">
        <v>0.47231156802041657</v>
      </c>
      <c r="N12109" s="19"/>
      <c r="O12109" s="19"/>
      <c r="P12109" s="50">
        <v>0.31239327189914956</v>
      </c>
      <c r="R12109" s="9" t="s">
        <v>0</v>
      </c>
    </row>
    <row r="12110" spans="2:18" x14ac:dyDescent="0.2">
      <c r="B12110" s="25">
        <v>11880</v>
      </c>
      <c r="C12110" s="193">
        <v>0.70770141881180004</v>
      </c>
      <c r="D12110" s="19"/>
      <c r="E12110" s="19">
        <v>0.49497611041671846</v>
      </c>
      <c r="F12110" s="19"/>
      <c r="G12110" s="19">
        <v>1.1766449461166089</v>
      </c>
      <c r="H12110" s="19"/>
      <c r="I12110" s="19">
        <v>1.3916788743763189</v>
      </c>
      <c r="J12110" s="19"/>
      <c r="K12110" s="19">
        <v>0.87333951775906349</v>
      </c>
      <c r="L12110" s="19"/>
      <c r="M12110" s="19">
        <v>1.5896723800525212</v>
      </c>
      <c r="N12110" s="19"/>
      <c r="O12110" s="19">
        <v>1.5274269864672507</v>
      </c>
      <c r="P12110" s="50"/>
      <c r="R12110" s="9" t="s">
        <v>0</v>
      </c>
    </row>
    <row r="12111" spans="2:18" x14ac:dyDescent="0.2">
      <c r="B12111" s="25">
        <v>11881</v>
      </c>
      <c r="C12111" s="193"/>
      <c r="D12111" s="19">
        <v>1.1748083465869212</v>
      </c>
      <c r="E12111" s="19"/>
      <c r="F12111" s="19">
        <v>0.68784877795900046</v>
      </c>
      <c r="G12111" s="19"/>
      <c r="H12111" s="19">
        <v>1.0275294543523237</v>
      </c>
      <c r="I12111" s="19"/>
      <c r="J12111" s="19">
        <v>9.531272640079147E-2</v>
      </c>
      <c r="K12111" s="19"/>
      <c r="L12111" s="19">
        <v>0.74257267986409137</v>
      </c>
      <c r="M12111" s="19">
        <v>2.081943468785933E-3</v>
      </c>
      <c r="N12111" s="19"/>
      <c r="O12111" s="19"/>
      <c r="P12111" s="50">
        <v>0.57314453600678128</v>
      </c>
      <c r="R12111" s="9" t="s">
        <v>0</v>
      </c>
    </row>
    <row r="12112" spans="2:18" x14ac:dyDescent="0.2">
      <c r="B12112" s="25">
        <v>11882</v>
      </c>
      <c r="C12112" s="193">
        <v>0.95443566144621494</v>
      </c>
      <c r="D12112" s="19"/>
      <c r="E12112" s="19">
        <v>0.72445626608285918</v>
      </c>
      <c r="F12112" s="19"/>
      <c r="G12112" s="19">
        <v>0.57412279962654533</v>
      </c>
      <c r="H12112" s="19"/>
      <c r="I12112" s="19">
        <v>0.29879122515256001</v>
      </c>
      <c r="J12112" s="19"/>
      <c r="K12112" s="19">
        <v>0.17928693143088811</v>
      </c>
      <c r="L12112" s="19"/>
      <c r="M12112" s="19">
        <v>0.75945423151141778</v>
      </c>
      <c r="N12112" s="19"/>
      <c r="O12112" s="19">
        <v>0.69399907885935697</v>
      </c>
      <c r="P12112" s="50"/>
      <c r="R12112" s="9" t="s">
        <v>0</v>
      </c>
    </row>
    <row r="12113" spans="2:18" x14ac:dyDescent="0.2">
      <c r="B12113" s="25">
        <v>11883</v>
      </c>
      <c r="C12113" s="193">
        <v>0.52829123042151194</v>
      </c>
      <c r="D12113" s="19"/>
      <c r="E12113" s="19"/>
      <c r="F12113" s="19">
        <v>0.3304218745252604</v>
      </c>
      <c r="G12113" s="19">
        <v>0.37830774735164807</v>
      </c>
      <c r="H12113" s="19"/>
      <c r="I12113" s="19"/>
      <c r="J12113" s="19">
        <v>0.26285887228440802</v>
      </c>
      <c r="K12113" s="19">
        <v>0.56005464959808093</v>
      </c>
      <c r="L12113" s="19"/>
      <c r="M12113" s="19"/>
      <c r="N12113" s="19">
        <v>0.41244720279240121</v>
      </c>
      <c r="O12113" s="19">
        <v>1.0784180674759412</v>
      </c>
      <c r="P12113" s="50"/>
      <c r="R12113" s="9" t="s">
        <v>0</v>
      </c>
    </row>
    <row r="12114" spans="2:18" x14ac:dyDescent="0.2">
      <c r="B12114" s="25">
        <v>11884</v>
      </c>
      <c r="C12114" s="193"/>
      <c r="D12114" s="19">
        <v>0.80935170316979665</v>
      </c>
      <c r="E12114" s="19"/>
      <c r="F12114" s="19">
        <v>0.77235641925281218</v>
      </c>
      <c r="G12114" s="19"/>
      <c r="H12114" s="19">
        <v>1.0707585056460756</v>
      </c>
      <c r="I12114" s="19"/>
      <c r="J12114" s="19">
        <v>0.95965300516934227</v>
      </c>
      <c r="K12114" s="19"/>
      <c r="L12114" s="19">
        <v>0.20802709593557853</v>
      </c>
      <c r="M12114" s="19"/>
      <c r="N12114" s="19">
        <v>0.76419420546418981</v>
      </c>
      <c r="O12114" s="19"/>
      <c r="P12114" s="50">
        <v>1.0871224351172806</v>
      </c>
      <c r="R12114" s="9" t="s">
        <v>0</v>
      </c>
    </row>
    <row r="12115" spans="2:18" x14ac:dyDescent="0.2">
      <c r="B12115" s="25">
        <v>11885</v>
      </c>
      <c r="C12115" s="193">
        <v>0.66524044700495299</v>
      </c>
      <c r="D12115" s="19"/>
      <c r="E12115" s="19">
        <v>0.45147747867068988</v>
      </c>
      <c r="F12115" s="19"/>
      <c r="G12115" s="19">
        <v>0.6063218523929641</v>
      </c>
      <c r="H12115" s="19"/>
      <c r="I12115" s="19">
        <v>0.8263288942272381</v>
      </c>
      <c r="J12115" s="19"/>
      <c r="K12115" s="19">
        <v>0.6808293462225492</v>
      </c>
      <c r="L12115" s="19"/>
      <c r="M12115" s="19">
        <v>1.3911385807562151</v>
      </c>
      <c r="N12115" s="19"/>
      <c r="O12115" s="19">
        <v>0.50685045879759427</v>
      </c>
      <c r="P12115" s="50"/>
      <c r="R12115" s="9" t="s">
        <v>0</v>
      </c>
    </row>
    <row r="12116" spans="2:18" x14ac:dyDescent="0.2">
      <c r="B12116" s="25">
        <v>11886</v>
      </c>
      <c r="C12116" s="193">
        <v>0.93012277958222556</v>
      </c>
      <c r="D12116" s="19"/>
      <c r="E12116" s="19">
        <v>0.64264840585744776</v>
      </c>
      <c r="F12116" s="19"/>
      <c r="G12116" s="19">
        <v>0.31133709932611603</v>
      </c>
      <c r="H12116" s="19"/>
      <c r="I12116" s="19"/>
      <c r="J12116" s="19">
        <v>0.29594271883362872</v>
      </c>
      <c r="K12116" s="19">
        <v>0.51078730456540145</v>
      </c>
      <c r="L12116" s="19"/>
      <c r="M12116" s="19"/>
      <c r="N12116" s="19">
        <v>0.17391514383646606</v>
      </c>
      <c r="O12116" s="19">
        <v>1.2090181331502481</v>
      </c>
      <c r="P12116" s="50"/>
      <c r="R12116" s="9" t="s">
        <v>0</v>
      </c>
    </row>
    <row r="12117" spans="2:18" x14ac:dyDescent="0.2">
      <c r="B12117" s="25">
        <v>11887</v>
      </c>
      <c r="C12117" s="193">
        <v>1.5961019319330159</v>
      </c>
      <c r="D12117" s="19"/>
      <c r="E12117" s="19">
        <v>0.871913275923487</v>
      </c>
      <c r="F12117" s="19"/>
      <c r="G12117" s="19">
        <v>0.83282229036689348</v>
      </c>
      <c r="H12117" s="19"/>
      <c r="I12117" s="19"/>
      <c r="J12117" s="19">
        <v>0.10614505389305376</v>
      </c>
      <c r="K12117" s="19">
        <v>1.8783057303399788</v>
      </c>
      <c r="L12117" s="19"/>
      <c r="M12117" s="19">
        <v>1.5650036417821511</v>
      </c>
      <c r="N12117" s="19"/>
      <c r="O12117" s="19">
        <v>1.4210615362845187</v>
      </c>
      <c r="P12117" s="50"/>
      <c r="R12117" s="9" t="s">
        <v>0</v>
      </c>
    </row>
    <row r="12118" spans="2:18" x14ac:dyDescent="0.2">
      <c r="B12118" s="25">
        <v>11888</v>
      </c>
      <c r="C12118" s="193"/>
      <c r="D12118" s="19">
        <v>0.39189918767490728</v>
      </c>
      <c r="E12118" s="19">
        <v>1.4862461187486404</v>
      </c>
      <c r="F12118" s="19"/>
      <c r="G12118" s="19">
        <v>0.61685119320564197</v>
      </c>
      <c r="H12118" s="19"/>
      <c r="I12118" s="19"/>
      <c r="J12118" s="19">
        <v>0.60177533679452078</v>
      </c>
      <c r="K12118" s="19"/>
      <c r="L12118" s="19">
        <v>0.15048362083707958</v>
      </c>
      <c r="M12118" s="19">
        <v>0.12307731426903847</v>
      </c>
      <c r="N12118" s="19"/>
      <c r="O12118" s="19"/>
      <c r="P12118" s="50">
        <v>0.27921878337944961</v>
      </c>
      <c r="R12118" s="9" t="s">
        <v>0</v>
      </c>
    </row>
    <row r="12119" spans="2:18" x14ac:dyDescent="0.2">
      <c r="B12119" s="25">
        <v>11889</v>
      </c>
      <c r="C12119" s="193"/>
      <c r="D12119" s="19">
        <v>5.2481227941606284E-2</v>
      </c>
      <c r="E12119" s="19">
        <v>0.13461296951353932</v>
      </c>
      <c r="F12119" s="19"/>
      <c r="G12119" s="19">
        <v>0.76809060066107415</v>
      </c>
      <c r="H12119" s="19"/>
      <c r="I12119" s="19">
        <v>6.615786611223291E-3</v>
      </c>
      <c r="J12119" s="19"/>
      <c r="K12119" s="19">
        <v>0.73312936840635545</v>
      </c>
      <c r="L12119" s="19"/>
      <c r="M12119" s="19">
        <v>0.37878139106260722</v>
      </c>
      <c r="N12119" s="19"/>
      <c r="O12119" s="19">
        <v>0.16320960843027621</v>
      </c>
      <c r="P12119" s="50"/>
      <c r="R12119" s="9" t="s">
        <v>0</v>
      </c>
    </row>
    <row r="12120" spans="2:18" x14ac:dyDescent="0.2">
      <c r="B12120" s="25">
        <v>11890</v>
      </c>
      <c r="C12120" s="193">
        <v>0.54438755266298788</v>
      </c>
      <c r="D12120" s="19"/>
      <c r="E12120" s="19">
        <v>0.35498154033776874</v>
      </c>
      <c r="F12120" s="19"/>
      <c r="G12120" s="19">
        <v>0.14656212238048374</v>
      </c>
      <c r="H12120" s="19"/>
      <c r="I12120" s="19"/>
      <c r="J12120" s="19">
        <v>0.1925525122771469</v>
      </c>
      <c r="K12120" s="19">
        <v>0.28465558991460188</v>
      </c>
      <c r="L12120" s="19"/>
      <c r="M12120" s="19">
        <v>7.4647608772521926E-2</v>
      </c>
      <c r="N12120" s="19"/>
      <c r="O12120" s="19">
        <v>0.26929346869836557</v>
      </c>
      <c r="P12120" s="50"/>
      <c r="R12120" s="9" t="s">
        <v>0</v>
      </c>
    </row>
    <row r="12121" spans="2:18" x14ac:dyDescent="0.2">
      <c r="B12121" s="25">
        <v>11891</v>
      </c>
      <c r="C12121" s="193">
        <v>0.26950832342234471</v>
      </c>
      <c r="D12121" s="19"/>
      <c r="E12121" s="19"/>
      <c r="F12121" s="19">
        <v>0.25086258079972273</v>
      </c>
      <c r="G12121" s="19">
        <v>0.38942294842081721</v>
      </c>
      <c r="H12121" s="19"/>
      <c r="I12121" s="19">
        <v>0.22841838002701995</v>
      </c>
      <c r="J12121" s="19"/>
      <c r="K12121" s="19">
        <v>0.29918779230538056</v>
      </c>
      <c r="L12121" s="19"/>
      <c r="M12121" s="19"/>
      <c r="N12121" s="19">
        <v>1.0424559851297133</v>
      </c>
      <c r="O12121" s="19"/>
      <c r="P12121" s="50">
        <v>0.73802812782867189</v>
      </c>
      <c r="R12121" s="9" t="s">
        <v>0</v>
      </c>
    </row>
    <row r="12122" spans="2:18" x14ac:dyDescent="0.2">
      <c r="B12122" s="25">
        <v>11892</v>
      </c>
      <c r="C12122" s="193"/>
      <c r="D12122" s="19">
        <v>9.8454866957773349E-2</v>
      </c>
      <c r="E12122" s="19"/>
      <c r="F12122" s="19">
        <v>3.1968696773885141E-2</v>
      </c>
      <c r="G12122" s="19">
        <v>0.42392586013607286</v>
      </c>
      <c r="H12122" s="19"/>
      <c r="I12122" s="19"/>
      <c r="J12122" s="19">
        <v>0.26649205373817797</v>
      </c>
      <c r="K12122" s="19">
        <v>0.31846561806097545</v>
      </c>
      <c r="L12122" s="19"/>
      <c r="M12122" s="19">
        <v>0.28817612625196221</v>
      </c>
      <c r="N12122" s="19"/>
      <c r="O12122" s="19">
        <v>0.8156010216767946</v>
      </c>
      <c r="P12122" s="50"/>
      <c r="R12122" s="9" t="s">
        <v>0</v>
      </c>
    </row>
    <row r="12123" spans="2:18" x14ac:dyDescent="0.2">
      <c r="B12123" s="25">
        <v>11893</v>
      </c>
      <c r="C12123" s="193"/>
      <c r="D12123" s="19">
        <v>1.1121523349854721</v>
      </c>
      <c r="E12123" s="19"/>
      <c r="F12123" s="19">
        <v>2.3893149808214065</v>
      </c>
      <c r="G12123" s="19"/>
      <c r="H12123" s="19">
        <v>1.8668953983721508</v>
      </c>
      <c r="I12123" s="19"/>
      <c r="J12123" s="19">
        <v>2.4841299900364895</v>
      </c>
      <c r="K12123" s="19"/>
      <c r="L12123" s="19">
        <v>2.0559202541740458</v>
      </c>
      <c r="M12123" s="19"/>
      <c r="N12123" s="19">
        <v>1.2002247384670917</v>
      </c>
      <c r="O12123" s="19"/>
      <c r="P12123" s="50">
        <v>1.1019977864459296</v>
      </c>
      <c r="R12123" s="9" t="s">
        <v>0</v>
      </c>
    </row>
    <row r="12124" spans="2:18" x14ac:dyDescent="0.2">
      <c r="B12124" s="25">
        <v>11894</v>
      </c>
      <c r="C12124" s="193"/>
      <c r="D12124" s="19">
        <v>0.21867965897030778</v>
      </c>
      <c r="E12124" s="19"/>
      <c r="F12124" s="19">
        <v>0.76749202898153124</v>
      </c>
      <c r="G12124" s="19"/>
      <c r="H12124" s="19">
        <v>0.68180843491069476</v>
      </c>
      <c r="I12124" s="19"/>
      <c r="J12124" s="19">
        <v>0.40071713017821586</v>
      </c>
      <c r="K12124" s="19"/>
      <c r="L12124" s="19">
        <v>7.3591890225489023E-2</v>
      </c>
      <c r="M12124" s="19"/>
      <c r="N12124" s="19">
        <v>1.2513157753065998</v>
      </c>
      <c r="O12124" s="19">
        <v>0.32802994588068324</v>
      </c>
      <c r="P12124" s="50"/>
      <c r="R12124" s="9" t="s">
        <v>0</v>
      </c>
    </row>
    <row r="12125" spans="2:18" x14ac:dyDescent="0.2">
      <c r="B12125" s="25">
        <v>11895</v>
      </c>
      <c r="C12125" s="193"/>
      <c r="D12125" s="19">
        <v>0.23745920246674418</v>
      </c>
      <c r="E12125" s="19"/>
      <c r="F12125" s="19">
        <v>1.0867606937545382</v>
      </c>
      <c r="G12125" s="19">
        <v>0.77694621647593276</v>
      </c>
      <c r="H12125" s="19"/>
      <c r="I12125" s="19"/>
      <c r="J12125" s="19">
        <v>0.4098925700342802</v>
      </c>
      <c r="K12125" s="19"/>
      <c r="L12125" s="19">
        <v>1.3194228301756539</v>
      </c>
      <c r="M12125" s="19"/>
      <c r="N12125" s="19">
        <v>0.7275835846460712</v>
      </c>
      <c r="O12125" s="19"/>
      <c r="P12125" s="50">
        <v>1.1946546293990548</v>
      </c>
      <c r="R12125" s="9" t="s">
        <v>0</v>
      </c>
    </row>
    <row r="12126" spans="2:18" x14ac:dyDescent="0.2">
      <c r="B12126" s="25">
        <v>11896</v>
      </c>
      <c r="C12126" s="193">
        <v>0.14999772738721157</v>
      </c>
      <c r="D12126" s="19"/>
      <c r="E12126" s="19">
        <v>1.4255344839205375</v>
      </c>
      <c r="F12126" s="19"/>
      <c r="G12126" s="19">
        <v>0.82604631224372582</v>
      </c>
      <c r="H12126" s="19"/>
      <c r="I12126" s="19">
        <v>0.47709392595922839</v>
      </c>
      <c r="J12126" s="19"/>
      <c r="K12126" s="19">
        <v>0.32035771249298173</v>
      </c>
      <c r="L12126" s="19"/>
      <c r="M12126" s="19">
        <v>1.0386193467952869</v>
      </c>
      <c r="N12126" s="19"/>
      <c r="O12126" s="19">
        <v>0.50511235483368022</v>
      </c>
      <c r="P12126" s="50"/>
      <c r="R12126" s="9" t="s">
        <v>0</v>
      </c>
    </row>
    <row r="12127" spans="2:18" x14ac:dyDescent="0.2">
      <c r="B12127" s="25">
        <v>11897</v>
      </c>
      <c r="C12127" s="193"/>
      <c r="D12127" s="19">
        <v>0.58338616704490909</v>
      </c>
      <c r="E12127" s="19">
        <v>0.35083221207725435</v>
      </c>
      <c r="F12127" s="19"/>
      <c r="G12127" s="19"/>
      <c r="H12127" s="19">
        <v>0.70638117007180412</v>
      </c>
      <c r="I12127" s="19"/>
      <c r="J12127" s="19">
        <v>0.73841680768799756</v>
      </c>
      <c r="K12127" s="19">
        <v>0.31756965900705775</v>
      </c>
      <c r="L12127" s="19"/>
      <c r="M12127" s="19"/>
      <c r="N12127" s="19">
        <v>0.37365606893646847</v>
      </c>
      <c r="O12127" s="19">
        <v>0.432501677611702</v>
      </c>
      <c r="P12127" s="50"/>
      <c r="R12127" s="9" t="s">
        <v>0</v>
      </c>
    </row>
    <row r="12128" spans="2:18" x14ac:dyDescent="0.2">
      <c r="B12128" s="25">
        <v>11898</v>
      </c>
      <c r="C12128" s="193"/>
      <c r="D12128" s="19">
        <v>0.49290469930745578</v>
      </c>
      <c r="E12128" s="19">
        <v>0.29623756432594534</v>
      </c>
      <c r="F12128" s="19"/>
      <c r="G12128" s="19">
        <v>0.40987591314605892</v>
      </c>
      <c r="H12128" s="19"/>
      <c r="I12128" s="19"/>
      <c r="J12128" s="19">
        <v>0.96257963056154117</v>
      </c>
      <c r="K12128" s="19">
        <v>0.47805377700521978</v>
      </c>
      <c r="L12128" s="19"/>
      <c r="M12128" s="19">
        <v>0.54636561260094452</v>
      </c>
      <c r="N12128" s="19"/>
      <c r="O12128" s="19"/>
      <c r="P12128" s="50">
        <v>1.2466551692835925</v>
      </c>
      <c r="R12128" s="9" t="s">
        <v>0</v>
      </c>
    </row>
    <row r="12129" spans="2:18" x14ac:dyDescent="0.2">
      <c r="B12129" s="25">
        <v>11899</v>
      </c>
      <c r="C12129" s="193"/>
      <c r="D12129" s="19">
        <v>0.24991317503700072</v>
      </c>
      <c r="E12129" s="19"/>
      <c r="F12129" s="19">
        <v>0.58313151741711788</v>
      </c>
      <c r="G12129" s="19"/>
      <c r="H12129" s="19">
        <v>0.16967068477371469</v>
      </c>
      <c r="I12129" s="19"/>
      <c r="J12129" s="19">
        <v>0.75421769786622184</v>
      </c>
      <c r="K12129" s="19"/>
      <c r="L12129" s="19">
        <v>0.5574696578665993</v>
      </c>
      <c r="M12129" s="19"/>
      <c r="N12129" s="19">
        <v>0.1818521137709502</v>
      </c>
      <c r="O12129" s="19">
        <v>0.75685812760944482</v>
      </c>
      <c r="P12129" s="50"/>
      <c r="R12129" s="9" t="s">
        <v>0</v>
      </c>
    </row>
    <row r="12130" spans="2:18" x14ac:dyDescent="0.2">
      <c r="B12130" s="25">
        <v>11900</v>
      </c>
      <c r="C12130" s="193"/>
      <c r="D12130" s="19">
        <v>0.22522751644273403</v>
      </c>
      <c r="E12130" s="19">
        <v>0.67514738805467256</v>
      </c>
      <c r="F12130" s="19"/>
      <c r="G12130" s="19">
        <v>0.34603068967435979</v>
      </c>
      <c r="H12130" s="19"/>
      <c r="I12130" s="19"/>
      <c r="J12130" s="19">
        <v>3.3699997287100894E-2</v>
      </c>
      <c r="K12130" s="19">
        <v>0.81638800663448663</v>
      </c>
      <c r="L12130" s="19"/>
      <c r="M12130" s="19">
        <v>0.68771295126391307</v>
      </c>
      <c r="N12130" s="19"/>
      <c r="O12130" s="19">
        <v>1.1821866855757073</v>
      </c>
      <c r="P12130" s="50"/>
      <c r="R12130" s="9" t="s">
        <v>0</v>
      </c>
    </row>
    <row r="12131" spans="2:18" x14ac:dyDescent="0.2">
      <c r="B12131" s="25">
        <v>11901</v>
      </c>
      <c r="C12131" s="193"/>
      <c r="D12131" s="19">
        <v>1.4252657341699657</v>
      </c>
      <c r="E12131" s="19"/>
      <c r="F12131" s="19">
        <v>1.2116473078004499</v>
      </c>
      <c r="G12131" s="19"/>
      <c r="H12131" s="19">
        <v>0.78168821774488995</v>
      </c>
      <c r="I12131" s="19"/>
      <c r="J12131" s="19">
        <v>1.3036021660065698</v>
      </c>
      <c r="K12131" s="19"/>
      <c r="L12131" s="19">
        <v>1.5408440412502611</v>
      </c>
      <c r="M12131" s="19"/>
      <c r="N12131" s="19">
        <v>1.4186984253434956</v>
      </c>
      <c r="O12131" s="19"/>
      <c r="P12131" s="50">
        <v>1.8281383819642911</v>
      </c>
      <c r="R12131" s="9" t="s">
        <v>0</v>
      </c>
    </row>
    <row r="12132" spans="2:18" x14ac:dyDescent="0.2">
      <c r="B12132" s="25">
        <v>11902</v>
      </c>
      <c r="C12132" s="193"/>
      <c r="D12132" s="19">
        <v>0.81068950585073896</v>
      </c>
      <c r="E12132" s="19"/>
      <c r="F12132" s="19">
        <v>1.6559537674008464</v>
      </c>
      <c r="G12132" s="19"/>
      <c r="H12132" s="19">
        <v>1.6165071665593702</v>
      </c>
      <c r="I12132" s="19"/>
      <c r="J12132" s="19">
        <v>1.0037430120424615</v>
      </c>
      <c r="K12132" s="19"/>
      <c r="L12132" s="19">
        <v>1.2522170079766419</v>
      </c>
      <c r="M12132" s="19"/>
      <c r="N12132" s="19">
        <v>2.4911790269150043</v>
      </c>
      <c r="O12132" s="19"/>
      <c r="P12132" s="50">
        <v>0.57596204522880867</v>
      </c>
      <c r="R12132" s="9" t="s">
        <v>0</v>
      </c>
    </row>
    <row r="12133" spans="2:18" x14ac:dyDescent="0.2">
      <c r="B12133" s="25">
        <v>11903</v>
      </c>
      <c r="C12133" s="193">
        <v>0.86091617105030915</v>
      </c>
      <c r="D12133" s="19"/>
      <c r="E12133" s="19">
        <v>0.43825312750361484</v>
      </c>
      <c r="F12133" s="19"/>
      <c r="G12133" s="19">
        <v>1.1509032225319025</v>
      </c>
      <c r="H12133" s="19"/>
      <c r="I12133" s="19">
        <v>0.40519487889245448</v>
      </c>
      <c r="J12133" s="19"/>
      <c r="K12133" s="19">
        <v>0.62713408641172286</v>
      </c>
      <c r="L12133" s="19"/>
      <c r="M12133" s="19">
        <v>0.92713338217688446</v>
      </c>
      <c r="N12133" s="19"/>
      <c r="O12133" s="19">
        <v>0.16308307417401929</v>
      </c>
      <c r="P12133" s="50"/>
      <c r="R12133" s="9" t="s">
        <v>0</v>
      </c>
    </row>
    <row r="12134" spans="2:18" x14ac:dyDescent="0.2">
      <c r="B12134" s="25">
        <v>11904</v>
      </c>
      <c r="C12134" s="193">
        <v>1.0014074873942151</v>
      </c>
      <c r="D12134" s="19"/>
      <c r="E12134" s="19">
        <v>0.49455950677288563</v>
      </c>
      <c r="F12134" s="19"/>
      <c r="G12134" s="19">
        <v>0.88339822193680828</v>
      </c>
      <c r="H12134" s="19"/>
      <c r="I12134" s="19">
        <v>1.6235758231776267</v>
      </c>
      <c r="J12134" s="19"/>
      <c r="K12134" s="19">
        <v>0.44433990145200825</v>
      </c>
      <c r="L12134" s="19"/>
      <c r="M12134" s="19">
        <v>2.0285891870970767</v>
      </c>
      <c r="N12134" s="19"/>
      <c r="O12134" s="19">
        <v>0.79174428356768201</v>
      </c>
      <c r="P12134" s="50"/>
      <c r="R12134" s="9" t="s">
        <v>0</v>
      </c>
    </row>
    <row r="12135" spans="2:18" x14ac:dyDescent="0.2">
      <c r="B12135" s="25">
        <v>11905</v>
      </c>
      <c r="C12135" s="193"/>
      <c r="D12135" s="19">
        <v>0.57727947939124058</v>
      </c>
      <c r="E12135" s="19"/>
      <c r="F12135" s="19">
        <v>1.5655390373515776</v>
      </c>
      <c r="G12135" s="19"/>
      <c r="H12135" s="19">
        <v>2.126548825004575</v>
      </c>
      <c r="I12135" s="19"/>
      <c r="J12135" s="19">
        <v>1.8175492774893298</v>
      </c>
      <c r="K12135" s="19"/>
      <c r="L12135" s="19">
        <v>1.9567576581625905</v>
      </c>
      <c r="M12135" s="19"/>
      <c r="N12135" s="19">
        <v>1.5463507191415018</v>
      </c>
      <c r="O12135" s="19"/>
      <c r="P12135" s="50">
        <v>2.2156137407566354</v>
      </c>
      <c r="R12135" s="9" t="s">
        <v>0</v>
      </c>
    </row>
    <row r="12136" spans="2:18" x14ac:dyDescent="0.2">
      <c r="B12136" s="25">
        <v>11906</v>
      </c>
      <c r="C12136" s="193">
        <v>0.4201478683007776</v>
      </c>
      <c r="D12136" s="19"/>
      <c r="E12136" s="19">
        <v>0.87520191196636532</v>
      </c>
      <c r="F12136" s="19"/>
      <c r="G12136" s="19"/>
      <c r="H12136" s="19">
        <v>0.42702918755585428</v>
      </c>
      <c r="I12136" s="19"/>
      <c r="J12136" s="19">
        <v>0.63853433454461839</v>
      </c>
      <c r="K12136" s="19"/>
      <c r="L12136" s="19">
        <v>0.32371702717332951</v>
      </c>
      <c r="M12136" s="19"/>
      <c r="N12136" s="19">
        <v>0.17544612584490757</v>
      </c>
      <c r="O12136" s="19">
        <v>0.10227073196303445</v>
      </c>
      <c r="P12136" s="50"/>
      <c r="R12136" s="9" t="s">
        <v>0</v>
      </c>
    </row>
    <row r="12137" spans="2:18" x14ac:dyDescent="0.2">
      <c r="B12137" s="25">
        <v>11907</v>
      </c>
      <c r="C12137" s="193"/>
      <c r="D12137" s="19">
        <v>1.0812634665278697E-2</v>
      </c>
      <c r="E12137" s="19">
        <v>4.5172412066923087E-2</v>
      </c>
      <c r="F12137" s="19"/>
      <c r="G12137" s="19"/>
      <c r="H12137" s="19">
        <v>0.75212516199602175</v>
      </c>
      <c r="I12137" s="19">
        <v>0.61358792768052806</v>
      </c>
      <c r="J12137" s="19"/>
      <c r="K12137" s="19">
        <v>0.86610949409870241</v>
      </c>
      <c r="L12137" s="19"/>
      <c r="M12137" s="19">
        <v>1.005982148676194E-2</v>
      </c>
      <c r="N12137" s="19"/>
      <c r="O12137" s="19">
        <v>0.78117388212898375</v>
      </c>
      <c r="P12137" s="50"/>
      <c r="R12137" s="9" t="s">
        <v>0</v>
      </c>
    </row>
    <row r="12138" spans="2:18" x14ac:dyDescent="0.2">
      <c r="B12138" s="25">
        <v>11908</v>
      </c>
      <c r="C12138" s="193">
        <v>1.4913593918299375</v>
      </c>
      <c r="D12138" s="19"/>
      <c r="E12138" s="19">
        <v>0.79504965723705312</v>
      </c>
      <c r="F12138" s="19"/>
      <c r="G12138" s="19">
        <v>0.70275540734317077</v>
      </c>
      <c r="H12138" s="19"/>
      <c r="I12138" s="19">
        <v>1.6397174198010611</v>
      </c>
      <c r="J12138" s="19"/>
      <c r="K12138" s="19">
        <v>0.48475045920136517</v>
      </c>
      <c r="L12138" s="19"/>
      <c r="M12138" s="19">
        <v>0.92189768074269773</v>
      </c>
      <c r="N12138" s="19"/>
      <c r="O12138" s="19">
        <v>0.5976907558869452</v>
      </c>
      <c r="P12138" s="50"/>
      <c r="R12138" s="9" t="s">
        <v>0</v>
      </c>
    </row>
    <row r="12139" spans="2:18" x14ac:dyDescent="0.2">
      <c r="B12139" s="25">
        <v>11909</v>
      </c>
      <c r="C12139" s="193"/>
      <c r="D12139" s="19">
        <v>0.15971206148182282</v>
      </c>
      <c r="E12139" s="19">
        <v>0.37054371118555485</v>
      </c>
      <c r="F12139" s="19"/>
      <c r="G12139" s="19"/>
      <c r="H12139" s="19">
        <v>0.11546876084919112</v>
      </c>
      <c r="I12139" s="19">
        <v>0.15405863096824801</v>
      </c>
      <c r="J12139" s="19"/>
      <c r="K12139" s="19">
        <v>0.45531856638179269</v>
      </c>
      <c r="L12139" s="19"/>
      <c r="M12139" s="19">
        <v>0.737177160174872</v>
      </c>
      <c r="N12139" s="19"/>
      <c r="O12139" s="19"/>
      <c r="P12139" s="50">
        <v>0.13398713739968104</v>
      </c>
      <c r="R12139" s="9" t="s">
        <v>0</v>
      </c>
    </row>
    <row r="12140" spans="2:18" x14ac:dyDescent="0.2">
      <c r="B12140" s="25">
        <v>11910</v>
      </c>
      <c r="C12140" s="193">
        <v>6.9851011063733634E-2</v>
      </c>
      <c r="D12140" s="19"/>
      <c r="E12140" s="19"/>
      <c r="F12140" s="19">
        <v>0.60910251990538022</v>
      </c>
      <c r="G12140" s="19"/>
      <c r="H12140" s="19">
        <v>0.15228550898926399</v>
      </c>
      <c r="I12140" s="19">
        <v>0.17264632815153164</v>
      </c>
      <c r="J12140" s="19"/>
      <c r="K12140" s="19"/>
      <c r="L12140" s="19">
        <v>0.34224775814185038</v>
      </c>
      <c r="M12140" s="19">
        <v>0.64211313699608008</v>
      </c>
      <c r="N12140" s="19"/>
      <c r="O12140" s="19"/>
      <c r="P12140" s="50">
        <v>0.32496973913892607</v>
      </c>
      <c r="R12140" s="9" t="s">
        <v>0</v>
      </c>
    </row>
    <row r="12141" spans="2:18" x14ac:dyDescent="0.2">
      <c r="B12141" s="25">
        <v>11911</v>
      </c>
      <c r="C12141" s="193"/>
      <c r="D12141" s="19">
        <v>1.5935973249133362</v>
      </c>
      <c r="E12141" s="19"/>
      <c r="F12141" s="19">
        <v>0.50043034540983977</v>
      </c>
      <c r="G12141" s="19"/>
      <c r="H12141" s="19">
        <v>0.8168515306878722</v>
      </c>
      <c r="I12141" s="19">
        <v>5.2285110545286347E-2</v>
      </c>
      <c r="J12141" s="19"/>
      <c r="K12141" s="19">
        <v>0.3506125875011275</v>
      </c>
      <c r="L12141" s="19"/>
      <c r="M12141" s="19"/>
      <c r="N12141" s="19">
        <v>0.8538273107394988</v>
      </c>
      <c r="O12141" s="19"/>
      <c r="P12141" s="50">
        <v>0.95764458139579245</v>
      </c>
      <c r="R12141" s="9" t="s">
        <v>0</v>
      </c>
    </row>
    <row r="12142" spans="2:18" x14ac:dyDescent="0.2">
      <c r="B12142" s="25">
        <v>11912</v>
      </c>
      <c r="C12142" s="193"/>
      <c r="D12142" s="19">
        <v>1.6084335430896912</v>
      </c>
      <c r="E12142" s="19"/>
      <c r="F12142" s="19">
        <v>1.6492001491369133</v>
      </c>
      <c r="G12142" s="19"/>
      <c r="H12142" s="19">
        <v>1.7513611863447123</v>
      </c>
      <c r="I12142" s="19"/>
      <c r="J12142" s="19">
        <v>0.75501308469320949</v>
      </c>
      <c r="K12142" s="19"/>
      <c r="L12142" s="19">
        <v>1.1690396201676332</v>
      </c>
      <c r="M12142" s="19"/>
      <c r="N12142" s="19">
        <v>1.208116598171211</v>
      </c>
      <c r="O12142" s="19"/>
      <c r="P12142" s="50">
        <v>0.60162738269935012</v>
      </c>
      <c r="R12142" s="9" t="s">
        <v>0</v>
      </c>
    </row>
    <row r="12143" spans="2:18" x14ac:dyDescent="0.2">
      <c r="B12143" s="25">
        <v>11913</v>
      </c>
      <c r="C12143" s="193"/>
      <c r="D12143" s="19">
        <v>0.86788356509671161</v>
      </c>
      <c r="E12143" s="19">
        <v>0.18489147202763062</v>
      </c>
      <c r="F12143" s="19"/>
      <c r="G12143" s="19"/>
      <c r="H12143" s="19">
        <v>0.12839434019815049</v>
      </c>
      <c r="I12143" s="19"/>
      <c r="J12143" s="19">
        <v>0.28833485977548484</v>
      </c>
      <c r="K12143" s="19"/>
      <c r="L12143" s="19">
        <v>0.19639947624186158</v>
      </c>
      <c r="M12143" s="19"/>
      <c r="N12143" s="19">
        <v>0.41394772263307594</v>
      </c>
      <c r="O12143" s="19"/>
      <c r="P12143" s="50">
        <v>0.29931374717281933</v>
      </c>
      <c r="R12143" s="9" t="s">
        <v>0</v>
      </c>
    </row>
    <row r="12144" spans="2:18" x14ac:dyDescent="0.2">
      <c r="B12144" s="25">
        <v>11914</v>
      </c>
      <c r="C12144" s="193">
        <v>0.67717750869509663</v>
      </c>
      <c r="D12144" s="19"/>
      <c r="E12144" s="19">
        <v>0.79750093283049928</v>
      </c>
      <c r="F12144" s="19"/>
      <c r="G12144" s="19">
        <v>1.5592819144130623</v>
      </c>
      <c r="H12144" s="19"/>
      <c r="I12144" s="19">
        <v>1.3623784022333578</v>
      </c>
      <c r="J12144" s="19"/>
      <c r="K12144" s="19">
        <v>0.97841634968345925</v>
      </c>
      <c r="L12144" s="19"/>
      <c r="M12144" s="19">
        <v>1.5704160391965558</v>
      </c>
      <c r="N12144" s="19"/>
      <c r="O12144" s="19">
        <v>1.184240324323669</v>
      </c>
      <c r="P12144" s="50"/>
      <c r="R12144" s="9" t="s">
        <v>0</v>
      </c>
    </row>
    <row r="12145" spans="2:18" x14ac:dyDescent="0.2">
      <c r="B12145" s="25">
        <v>11915</v>
      </c>
      <c r="C12145" s="193">
        <v>0.52232632022785075</v>
      </c>
      <c r="D12145" s="19"/>
      <c r="E12145" s="19">
        <v>0.45926178048286581</v>
      </c>
      <c r="F12145" s="19"/>
      <c r="G12145" s="19"/>
      <c r="H12145" s="19">
        <v>0.51511824448899868</v>
      </c>
      <c r="I12145" s="19"/>
      <c r="J12145" s="19">
        <v>0.14426877187073045</v>
      </c>
      <c r="K12145" s="19">
        <v>1.0501710636230428</v>
      </c>
      <c r="L12145" s="19"/>
      <c r="M12145" s="19">
        <v>0.16978773151832938</v>
      </c>
      <c r="N12145" s="19"/>
      <c r="O12145" s="19">
        <v>0.1861694214974651</v>
      </c>
      <c r="P12145" s="50"/>
      <c r="R12145" s="9" t="s">
        <v>0</v>
      </c>
    </row>
    <row r="12146" spans="2:18" x14ac:dyDescent="0.2">
      <c r="B12146" s="25">
        <v>11916</v>
      </c>
      <c r="C12146" s="193"/>
      <c r="D12146" s="19">
        <v>1.4033387018396459</v>
      </c>
      <c r="E12146" s="19"/>
      <c r="F12146" s="19">
        <v>0.68348408525734461</v>
      </c>
      <c r="G12146" s="19"/>
      <c r="H12146" s="19">
        <v>2.1062805169255916</v>
      </c>
      <c r="I12146" s="19">
        <v>0.4386631694544218</v>
      </c>
      <c r="J12146" s="19"/>
      <c r="K12146" s="19"/>
      <c r="L12146" s="19">
        <v>0.57715666840526081</v>
      </c>
      <c r="M12146" s="19"/>
      <c r="N12146" s="19">
        <v>0.95170528404994847</v>
      </c>
      <c r="O12146" s="19">
        <v>5.9368963517909136E-2</v>
      </c>
      <c r="P12146" s="50"/>
      <c r="R12146" s="9" t="s">
        <v>0</v>
      </c>
    </row>
    <row r="12147" spans="2:18" x14ac:dyDescent="0.2">
      <c r="B12147" s="25">
        <v>11917</v>
      </c>
      <c r="C12147" s="193">
        <v>1.0604523871677911</v>
      </c>
      <c r="D12147" s="19"/>
      <c r="E12147" s="19">
        <v>0.89819397533826695</v>
      </c>
      <c r="F12147" s="19"/>
      <c r="G12147" s="19">
        <v>0.6543288588937185</v>
      </c>
      <c r="H12147" s="19"/>
      <c r="I12147" s="19">
        <v>1.0301329058600099</v>
      </c>
      <c r="J12147" s="19"/>
      <c r="K12147" s="19">
        <v>0.74741065608316293</v>
      </c>
      <c r="L12147" s="19"/>
      <c r="M12147" s="19">
        <v>0.73801716547649443</v>
      </c>
      <c r="N12147" s="19"/>
      <c r="O12147" s="19">
        <v>0.5511205177822055</v>
      </c>
      <c r="P12147" s="50"/>
      <c r="R12147" s="9" t="s">
        <v>0</v>
      </c>
    </row>
    <row r="12148" spans="2:18" x14ac:dyDescent="0.2">
      <c r="B12148" s="25">
        <v>11918</v>
      </c>
      <c r="C12148" s="193">
        <v>0.56841943475536771</v>
      </c>
      <c r="D12148" s="19"/>
      <c r="E12148" s="19">
        <v>0.56634299921222309</v>
      </c>
      <c r="F12148" s="19"/>
      <c r="G12148" s="19">
        <v>1.3961160037397942</v>
      </c>
      <c r="H12148" s="19"/>
      <c r="I12148" s="19">
        <v>1.5303602173273447</v>
      </c>
      <c r="J12148" s="19"/>
      <c r="K12148" s="19">
        <v>0.51659302459843115</v>
      </c>
      <c r="L12148" s="19"/>
      <c r="M12148" s="19">
        <v>0.52613041736844868</v>
      </c>
      <c r="N12148" s="19"/>
      <c r="O12148" s="19"/>
      <c r="P12148" s="50">
        <v>0.60359264763042153</v>
      </c>
      <c r="R12148" s="9" t="s">
        <v>0</v>
      </c>
    </row>
    <row r="12149" spans="2:18" x14ac:dyDescent="0.2">
      <c r="B12149" s="25">
        <v>11919</v>
      </c>
      <c r="C12149" s="193">
        <v>2.5983071483319993</v>
      </c>
      <c r="D12149" s="19"/>
      <c r="E12149" s="19">
        <v>1.2835851702656804</v>
      </c>
      <c r="F12149" s="19"/>
      <c r="G12149" s="19">
        <v>1.8728060433796658</v>
      </c>
      <c r="H12149" s="19"/>
      <c r="I12149" s="19">
        <v>2.0044090852355585</v>
      </c>
      <c r="J12149" s="19"/>
      <c r="K12149" s="19">
        <v>1.6792322252728276</v>
      </c>
      <c r="L12149" s="19"/>
      <c r="M12149" s="19">
        <v>1.6421526355833671</v>
      </c>
      <c r="N12149" s="19"/>
      <c r="O12149" s="19">
        <v>1.8195467884914684</v>
      </c>
      <c r="P12149" s="50"/>
      <c r="R12149" s="9" t="s">
        <v>0</v>
      </c>
    </row>
    <row r="12150" spans="2:18" x14ac:dyDescent="0.2">
      <c r="B12150" s="25">
        <v>11920</v>
      </c>
      <c r="C12150" s="193">
        <v>0.94932891035088829</v>
      </c>
      <c r="D12150" s="19"/>
      <c r="E12150" s="19">
        <v>1.4316890150844219</v>
      </c>
      <c r="F12150" s="19"/>
      <c r="G12150" s="19">
        <v>0.76986666827126837</v>
      </c>
      <c r="H12150" s="19"/>
      <c r="I12150" s="19">
        <v>0.55252446009686884</v>
      </c>
      <c r="J12150" s="19"/>
      <c r="K12150" s="19">
        <v>1.0669189898885056</v>
      </c>
      <c r="L12150" s="19"/>
      <c r="M12150" s="19">
        <v>0.90684106772637652</v>
      </c>
      <c r="N12150" s="19"/>
      <c r="O12150" s="19">
        <v>1.1090117040143641</v>
      </c>
      <c r="P12150" s="50"/>
      <c r="R12150" s="9" t="s">
        <v>0</v>
      </c>
    </row>
    <row r="12151" spans="2:18" x14ac:dyDescent="0.2">
      <c r="B12151" s="25">
        <v>11921</v>
      </c>
      <c r="C12151" s="193"/>
      <c r="D12151" s="19">
        <v>2.0910555866848255</v>
      </c>
      <c r="E12151" s="19"/>
      <c r="F12151" s="19">
        <v>0.72227201299892629</v>
      </c>
      <c r="G12151" s="19"/>
      <c r="H12151" s="19">
        <v>1.1893156074824764</v>
      </c>
      <c r="I12151" s="19"/>
      <c r="J12151" s="19">
        <v>0.28742203640554453</v>
      </c>
      <c r="K12151" s="19"/>
      <c r="L12151" s="19">
        <v>1.2755555732528356</v>
      </c>
      <c r="M12151" s="19"/>
      <c r="N12151" s="19">
        <v>2.0898172949327876</v>
      </c>
      <c r="O12151" s="19"/>
      <c r="P12151" s="50">
        <v>1.0098032893901141</v>
      </c>
      <c r="R12151" s="9" t="s">
        <v>0</v>
      </c>
    </row>
    <row r="12152" spans="2:18" x14ac:dyDescent="0.2">
      <c r="B12152" s="25">
        <v>11922</v>
      </c>
      <c r="C12152" s="193"/>
      <c r="D12152" s="19">
        <v>0.14343240955761016</v>
      </c>
      <c r="E12152" s="19">
        <v>0.22590689504902875</v>
      </c>
      <c r="F12152" s="19"/>
      <c r="G12152" s="19"/>
      <c r="H12152" s="19">
        <v>0.13102102897722617</v>
      </c>
      <c r="I12152" s="19"/>
      <c r="J12152" s="19">
        <v>0.61483950230880957</v>
      </c>
      <c r="K12152" s="19"/>
      <c r="L12152" s="19">
        <v>1.4838560838718799</v>
      </c>
      <c r="M12152" s="19"/>
      <c r="N12152" s="19">
        <v>0.20757035768093024</v>
      </c>
      <c r="O12152" s="19"/>
      <c r="P12152" s="50">
        <v>0.48709086146462455</v>
      </c>
      <c r="R12152" s="9" t="s">
        <v>0</v>
      </c>
    </row>
    <row r="12153" spans="2:18" x14ac:dyDescent="0.2">
      <c r="B12153" s="25">
        <v>11923</v>
      </c>
      <c r="C12153" s="193">
        <v>0.22944426056530537</v>
      </c>
      <c r="D12153" s="19"/>
      <c r="E12153" s="19">
        <v>1.0404419214621428</v>
      </c>
      <c r="F12153" s="19"/>
      <c r="G12153" s="19">
        <v>0.52249290099694334</v>
      </c>
      <c r="H12153" s="19"/>
      <c r="I12153" s="19">
        <v>8.1064604928806017E-2</v>
      </c>
      <c r="J12153" s="19"/>
      <c r="K12153" s="19">
        <v>0.65117534871525029</v>
      </c>
      <c r="L12153" s="19"/>
      <c r="M12153" s="19">
        <v>0.32278377518055823</v>
      </c>
      <c r="N12153" s="19"/>
      <c r="O12153" s="19">
        <v>7.3052727612050547E-2</v>
      </c>
      <c r="P12153" s="50"/>
      <c r="R12153" s="9" t="s">
        <v>0</v>
      </c>
    </row>
    <row r="12154" spans="2:18" x14ac:dyDescent="0.2">
      <c r="B12154" s="25">
        <v>11924</v>
      </c>
      <c r="C12154" s="193"/>
      <c r="D12154" s="19">
        <v>0.77932214307823799</v>
      </c>
      <c r="E12154" s="19"/>
      <c r="F12154" s="19">
        <v>1.033000529665316</v>
      </c>
      <c r="G12154" s="19"/>
      <c r="H12154" s="19">
        <v>0.56804426689768606</v>
      </c>
      <c r="I12154" s="19"/>
      <c r="J12154" s="19">
        <v>0.28414107659050225</v>
      </c>
      <c r="K12154" s="19"/>
      <c r="L12154" s="19">
        <v>1.9019891286009845</v>
      </c>
      <c r="M12154" s="19"/>
      <c r="N12154" s="19">
        <v>0.96978176031527197</v>
      </c>
      <c r="O12154" s="19"/>
      <c r="P12154" s="50">
        <v>1.5126197921821671</v>
      </c>
      <c r="R12154" s="9" t="s">
        <v>0</v>
      </c>
    </row>
    <row r="12155" spans="2:18" x14ac:dyDescent="0.2">
      <c r="B12155" s="25">
        <v>11925</v>
      </c>
      <c r="C12155" s="193"/>
      <c r="D12155" s="19">
        <v>0.4860021498886502</v>
      </c>
      <c r="E12155" s="19">
        <v>0.42385612666317746</v>
      </c>
      <c r="F12155" s="19"/>
      <c r="G12155" s="19"/>
      <c r="H12155" s="19">
        <v>0.46066620941913167</v>
      </c>
      <c r="I12155" s="19"/>
      <c r="J12155" s="19">
        <v>0.47488895064171399</v>
      </c>
      <c r="K12155" s="19"/>
      <c r="L12155" s="19">
        <v>0.20236079105286034</v>
      </c>
      <c r="M12155" s="19">
        <v>0.62163666002325746</v>
      </c>
      <c r="N12155" s="19"/>
      <c r="O12155" s="19"/>
      <c r="P12155" s="50">
        <v>1.1632088909497336</v>
      </c>
      <c r="R12155" s="9" t="s">
        <v>0</v>
      </c>
    </row>
    <row r="12156" spans="2:18" x14ac:dyDescent="0.2">
      <c r="B12156" s="25">
        <v>11926</v>
      </c>
      <c r="C12156" s="193"/>
      <c r="D12156" s="19">
        <v>0.18146630536578767</v>
      </c>
      <c r="E12156" s="19">
        <v>0.63911909298303871</v>
      </c>
      <c r="F12156" s="19"/>
      <c r="G12156" s="19"/>
      <c r="H12156" s="19">
        <v>0.61089230163330821</v>
      </c>
      <c r="I12156" s="19">
        <v>0.43403957413930111</v>
      </c>
      <c r="J12156" s="19"/>
      <c r="K12156" s="19">
        <v>6.2106827768666592E-2</v>
      </c>
      <c r="L12156" s="19"/>
      <c r="M12156" s="19"/>
      <c r="N12156" s="19">
        <v>9.4042579087472475E-2</v>
      </c>
      <c r="O12156" s="19"/>
      <c r="P12156" s="50">
        <v>1.3592646657393655E-2</v>
      </c>
      <c r="R12156" s="9" t="s">
        <v>0</v>
      </c>
    </row>
    <row r="12157" spans="2:18" x14ac:dyDescent="0.2">
      <c r="B12157" s="25">
        <v>11927</v>
      </c>
      <c r="C12157" s="193">
        <v>0.31981409838882363</v>
      </c>
      <c r="D12157" s="19"/>
      <c r="E12157" s="19"/>
      <c r="F12157" s="19">
        <v>0.13992914453626293</v>
      </c>
      <c r="G12157" s="19"/>
      <c r="H12157" s="19">
        <v>0.62984069784735197</v>
      </c>
      <c r="I12157" s="19">
        <v>1.4062652793142288E-2</v>
      </c>
      <c r="J12157" s="19"/>
      <c r="K12157" s="19"/>
      <c r="L12157" s="19">
        <v>0.75971088217440319</v>
      </c>
      <c r="M12157" s="19"/>
      <c r="N12157" s="19">
        <v>8.5061757232754914E-2</v>
      </c>
      <c r="O12157" s="19">
        <v>0.3248710007021976</v>
      </c>
      <c r="P12157" s="50"/>
      <c r="R12157" s="9" t="s">
        <v>0</v>
      </c>
    </row>
    <row r="12158" spans="2:18" x14ac:dyDescent="0.2">
      <c r="B12158" s="25">
        <v>11928</v>
      </c>
      <c r="C12158" s="193"/>
      <c r="D12158" s="19">
        <v>9.1706630121024299E-2</v>
      </c>
      <c r="E12158" s="19"/>
      <c r="F12158" s="19">
        <v>0.48353953310648817</v>
      </c>
      <c r="G12158" s="19">
        <v>0.14198603737401405</v>
      </c>
      <c r="H12158" s="19"/>
      <c r="I12158" s="19"/>
      <c r="J12158" s="19">
        <v>0.23286339573836684</v>
      </c>
      <c r="K12158" s="19"/>
      <c r="L12158" s="19">
        <v>0.44714851698921965</v>
      </c>
      <c r="M12158" s="19"/>
      <c r="N12158" s="19">
        <v>0.6183022308888716</v>
      </c>
      <c r="O12158" s="19"/>
      <c r="P12158" s="50">
        <v>0.36893769678802241</v>
      </c>
      <c r="R12158" s="9" t="s">
        <v>0</v>
      </c>
    </row>
    <row r="12159" spans="2:18" x14ac:dyDescent="0.2">
      <c r="B12159" s="25">
        <v>11929</v>
      </c>
      <c r="C12159" s="193">
        <v>1.9188305236250129</v>
      </c>
      <c r="D12159" s="19"/>
      <c r="E12159" s="19"/>
      <c r="F12159" s="19">
        <v>0.18633852048806443</v>
      </c>
      <c r="G12159" s="19">
        <v>0.82025317616849591</v>
      </c>
      <c r="H12159" s="19"/>
      <c r="I12159" s="19">
        <v>1.2699235061178178</v>
      </c>
      <c r="J12159" s="19"/>
      <c r="K12159" s="19">
        <v>1.8073065124675884</v>
      </c>
      <c r="L12159" s="19"/>
      <c r="M12159" s="19">
        <v>1.0123832492929685</v>
      </c>
      <c r="N12159" s="19"/>
      <c r="O12159" s="19">
        <v>0.91896280130558194</v>
      </c>
      <c r="P12159" s="50"/>
      <c r="R12159" s="9" t="s">
        <v>0</v>
      </c>
    </row>
    <row r="12160" spans="2:18" x14ac:dyDescent="0.2">
      <c r="B12160" s="25">
        <v>11930</v>
      </c>
      <c r="C12160" s="193"/>
      <c r="D12160" s="19">
        <v>1.8564921167353053E-2</v>
      </c>
      <c r="E12160" s="19"/>
      <c r="F12160" s="19">
        <v>0.75340244851110216</v>
      </c>
      <c r="G12160" s="19">
        <v>3.186033029077355E-2</v>
      </c>
      <c r="H12160" s="19"/>
      <c r="I12160" s="19"/>
      <c r="J12160" s="19">
        <v>0.71320497788664472</v>
      </c>
      <c r="K12160" s="19"/>
      <c r="L12160" s="19">
        <v>0.76216380951720819</v>
      </c>
      <c r="M12160" s="19"/>
      <c r="N12160" s="19">
        <v>0.33235449603031791</v>
      </c>
      <c r="O12160" s="19">
        <v>0.25448253313301383</v>
      </c>
      <c r="P12160" s="50"/>
      <c r="R12160" s="9" t="s">
        <v>0</v>
      </c>
    </row>
    <row r="12161" spans="2:18" x14ac:dyDescent="0.2">
      <c r="B12161" s="25">
        <v>11931</v>
      </c>
      <c r="C12161" s="193"/>
      <c r="D12161" s="19">
        <v>5.0231366205954538E-2</v>
      </c>
      <c r="E12161" s="19"/>
      <c r="F12161" s="19">
        <v>1.0544989178262754</v>
      </c>
      <c r="G12161" s="19"/>
      <c r="H12161" s="19">
        <v>0.58192382692403832</v>
      </c>
      <c r="I12161" s="19"/>
      <c r="J12161" s="19">
        <v>0.48953793262747425</v>
      </c>
      <c r="K12161" s="19"/>
      <c r="L12161" s="19">
        <v>9.9270387427285983E-3</v>
      </c>
      <c r="M12161" s="19">
        <v>1.0165085685473036</v>
      </c>
      <c r="N12161" s="19"/>
      <c r="O12161" s="19"/>
      <c r="P12161" s="50">
        <v>0.42087461127031617</v>
      </c>
      <c r="R12161" s="9" t="s">
        <v>0</v>
      </c>
    </row>
    <row r="12162" spans="2:18" x14ac:dyDescent="0.2">
      <c r="B12162" s="25">
        <v>11932</v>
      </c>
      <c r="C12162" s="193">
        <v>1.0711837597596765</v>
      </c>
      <c r="D12162" s="19"/>
      <c r="E12162" s="19">
        <v>0.71972946940884053</v>
      </c>
      <c r="F12162" s="19"/>
      <c r="G12162" s="19">
        <v>1.0110384615261556</v>
      </c>
      <c r="H12162" s="19"/>
      <c r="I12162" s="19">
        <v>0.25600811027834802</v>
      </c>
      <c r="J12162" s="19"/>
      <c r="K12162" s="19">
        <v>0.44565032846362634</v>
      </c>
      <c r="L12162" s="19"/>
      <c r="M12162" s="19"/>
      <c r="N12162" s="19">
        <v>0.26109303812741291</v>
      </c>
      <c r="O12162" s="19">
        <v>0.93133681928669476</v>
      </c>
      <c r="P12162" s="50"/>
      <c r="R12162" s="9" t="s">
        <v>0</v>
      </c>
    </row>
    <row r="12163" spans="2:18" x14ac:dyDescent="0.2">
      <c r="B12163" s="25">
        <v>11933</v>
      </c>
      <c r="C12163" s="193">
        <v>2.0806619522018441</v>
      </c>
      <c r="D12163" s="19"/>
      <c r="E12163" s="19">
        <v>1.5816936007101847</v>
      </c>
      <c r="F12163" s="19"/>
      <c r="G12163" s="19">
        <v>1.6941700679002654</v>
      </c>
      <c r="H12163" s="19"/>
      <c r="I12163" s="19">
        <v>1.8776631857589832</v>
      </c>
      <c r="J12163" s="19"/>
      <c r="K12163" s="19">
        <v>2.2223977363051377</v>
      </c>
      <c r="L12163" s="19"/>
      <c r="M12163" s="19">
        <v>1.173710492444662</v>
      </c>
      <c r="N12163" s="19"/>
      <c r="O12163" s="19">
        <v>2.6642858049486215</v>
      </c>
      <c r="P12163" s="50"/>
      <c r="R12163" s="9" t="s">
        <v>0</v>
      </c>
    </row>
    <row r="12164" spans="2:18" x14ac:dyDescent="0.2">
      <c r="B12164" s="25">
        <v>11934</v>
      </c>
      <c r="C12164" s="193">
        <v>0.29634193927082353</v>
      </c>
      <c r="D12164" s="19"/>
      <c r="E12164" s="19">
        <v>0.14310967723225246</v>
      </c>
      <c r="F12164" s="19"/>
      <c r="G12164" s="19"/>
      <c r="H12164" s="19">
        <v>0.27906329997911888</v>
      </c>
      <c r="I12164" s="19"/>
      <c r="J12164" s="19">
        <v>6.6509723634061838E-2</v>
      </c>
      <c r="K12164" s="19">
        <v>0.75029285630785048</v>
      </c>
      <c r="L12164" s="19"/>
      <c r="M12164" s="19"/>
      <c r="N12164" s="19">
        <v>0.45535573855298045</v>
      </c>
      <c r="O12164" s="19">
        <v>0.24908683643088816</v>
      </c>
      <c r="P12164" s="50"/>
      <c r="R12164" s="9" t="s">
        <v>0</v>
      </c>
    </row>
    <row r="12165" spans="2:18" x14ac:dyDescent="0.2">
      <c r="B12165" s="25">
        <v>11935</v>
      </c>
      <c r="C12165" s="193"/>
      <c r="D12165" s="19">
        <v>6.3407337281848997E-2</v>
      </c>
      <c r="E12165" s="19"/>
      <c r="F12165" s="19">
        <v>0.81099840262964407</v>
      </c>
      <c r="G12165" s="19"/>
      <c r="H12165" s="19">
        <v>0.31339093246597299</v>
      </c>
      <c r="I12165" s="19"/>
      <c r="J12165" s="19">
        <v>1.4995825210034539</v>
      </c>
      <c r="K12165" s="19"/>
      <c r="L12165" s="19">
        <v>1.4017520626693056</v>
      </c>
      <c r="M12165" s="19"/>
      <c r="N12165" s="19">
        <v>0.91005768058873338</v>
      </c>
      <c r="O12165" s="19"/>
      <c r="P12165" s="50">
        <v>0.167922999548203</v>
      </c>
      <c r="R12165" s="9" t="s">
        <v>0</v>
      </c>
    </row>
    <row r="12166" spans="2:18" x14ac:dyDescent="0.2">
      <c r="B12166" s="25">
        <v>11936</v>
      </c>
      <c r="C12166" s="193"/>
      <c r="D12166" s="19">
        <v>0.14499476795827071</v>
      </c>
      <c r="E12166" s="19">
        <v>0.44308093588690128</v>
      </c>
      <c r="F12166" s="19"/>
      <c r="G12166" s="19">
        <v>0.96305958268239078</v>
      </c>
      <c r="H12166" s="19"/>
      <c r="I12166" s="19">
        <v>0.30471407510312765</v>
      </c>
      <c r="J12166" s="19"/>
      <c r="K12166" s="19">
        <v>0.28816757556111972</v>
      </c>
      <c r="L12166" s="19"/>
      <c r="M12166" s="19">
        <v>0.4509873874439923</v>
      </c>
      <c r="N12166" s="19"/>
      <c r="O12166" s="19"/>
      <c r="P12166" s="50">
        <v>0.40511416679151369</v>
      </c>
      <c r="R12166" s="9" t="s">
        <v>0</v>
      </c>
    </row>
    <row r="12167" spans="2:18" x14ac:dyDescent="0.2">
      <c r="B12167" s="25">
        <v>11937</v>
      </c>
      <c r="C12167" s="193"/>
      <c r="D12167" s="19">
        <v>0.17577002296966271</v>
      </c>
      <c r="E12167" s="19"/>
      <c r="F12167" s="19">
        <v>0.82946321004943446</v>
      </c>
      <c r="G12167" s="19">
        <v>0.38394125560437548</v>
      </c>
      <c r="H12167" s="19"/>
      <c r="I12167" s="19"/>
      <c r="J12167" s="19">
        <v>0.66838523949233775</v>
      </c>
      <c r="K12167" s="19"/>
      <c r="L12167" s="19">
        <v>0.52203769412897483</v>
      </c>
      <c r="M12167" s="19"/>
      <c r="N12167" s="19">
        <v>0.69574946739422205</v>
      </c>
      <c r="O12167" s="19"/>
      <c r="P12167" s="50">
        <v>6.1175290096140603E-2</v>
      </c>
      <c r="R12167" s="9" t="s">
        <v>0</v>
      </c>
    </row>
    <row r="12168" spans="2:18" x14ac:dyDescent="0.2">
      <c r="B12168" s="25">
        <v>11938</v>
      </c>
      <c r="C12168" s="193">
        <v>0.5970281930035044</v>
      </c>
      <c r="D12168" s="19"/>
      <c r="E12168" s="19">
        <v>0.69692103773719161</v>
      </c>
      <c r="F12168" s="19"/>
      <c r="G12168" s="19">
        <v>0.82379038908469671</v>
      </c>
      <c r="H12168" s="19"/>
      <c r="I12168" s="19">
        <v>0.72489871987890131</v>
      </c>
      <c r="J12168" s="19"/>
      <c r="K12168" s="19">
        <v>0.96250740309165428</v>
      </c>
      <c r="L12168" s="19"/>
      <c r="M12168" s="19">
        <v>0.31307654546228547</v>
      </c>
      <c r="N12168" s="19"/>
      <c r="O12168" s="19">
        <v>0.39489093032183831</v>
      </c>
      <c r="P12168" s="50"/>
      <c r="R12168" s="9" t="s">
        <v>0</v>
      </c>
    </row>
    <row r="12169" spans="2:18" x14ac:dyDescent="0.2">
      <c r="B12169" s="25">
        <v>11939</v>
      </c>
      <c r="C12169" s="193">
        <v>0.23378163646979042</v>
      </c>
      <c r="D12169" s="19"/>
      <c r="E12169" s="19">
        <v>0.3709471374705513</v>
      </c>
      <c r="F12169" s="19"/>
      <c r="G12169" s="19"/>
      <c r="H12169" s="19">
        <v>0.76151136931430918</v>
      </c>
      <c r="I12169" s="19"/>
      <c r="J12169" s="19">
        <v>3.3069970784356036E-2</v>
      </c>
      <c r="K12169" s="19">
        <v>1.0563652436465119</v>
      </c>
      <c r="L12169" s="19"/>
      <c r="M12169" s="19">
        <v>0.26717396970265556</v>
      </c>
      <c r="N12169" s="19"/>
      <c r="O12169" s="19"/>
      <c r="P12169" s="50">
        <v>0.57843768659373962</v>
      </c>
      <c r="R12169" s="9" t="s">
        <v>0</v>
      </c>
    </row>
    <row r="12170" spans="2:18" x14ac:dyDescent="0.2">
      <c r="B12170" s="25">
        <v>11940</v>
      </c>
      <c r="C12170" s="193"/>
      <c r="D12170" s="19">
        <v>1.5226062690888265</v>
      </c>
      <c r="E12170" s="19"/>
      <c r="F12170" s="19">
        <v>1.9143446319408577</v>
      </c>
      <c r="G12170" s="19"/>
      <c r="H12170" s="19">
        <v>1.6421651466198706</v>
      </c>
      <c r="I12170" s="19"/>
      <c r="J12170" s="19">
        <v>1.8721865664900164</v>
      </c>
      <c r="K12170" s="19"/>
      <c r="L12170" s="19">
        <v>2.0249540783347149</v>
      </c>
      <c r="M12170" s="19"/>
      <c r="N12170" s="19">
        <v>1.5216040991278954</v>
      </c>
      <c r="O12170" s="19"/>
      <c r="P12170" s="50">
        <v>1.8229540249993674</v>
      </c>
      <c r="R12170" s="9" t="s">
        <v>0</v>
      </c>
    </row>
    <row r="12171" spans="2:18" x14ac:dyDescent="0.2">
      <c r="B12171" s="25">
        <v>11941</v>
      </c>
      <c r="C12171" s="193">
        <v>0.48446944992996727</v>
      </c>
      <c r="D12171" s="19"/>
      <c r="E12171" s="19">
        <v>0.79001673474668921</v>
      </c>
      <c r="F12171" s="19"/>
      <c r="G12171" s="19">
        <v>0.31888502771477284</v>
      </c>
      <c r="H12171" s="19"/>
      <c r="I12171" s="19">
        <v>1.2321850966577705</v>
      </c>
      <c r="J12171" s="19"/>
      <c r="K12171" s="19">
        <v>0.63601397066156407</v>
      </c>
      <c r="L12171" s="19"/>
      <c r="M12171" s="19">
        <v>0.19739239121851787</v>
      </c>
      <c r="N12171" s="19"/>
      <c r="O12171" s="19">
        <v>0.30682099833827176</v>
      </c>
      <c r="P12171" s="50"/>
      <c r="R12171" s="9" t="s">
        <v>0</v>
      </c>
    </row>
    <row r="12172" spans="2:18" x14ac:dyDescent="0.2">
      <c r="B12172" s="25">
        <v>11942</v>
      </c>
      <c r="C12172" s="193">
        <v>0.17853207972882507</v>
      </c>
      <c r="D12172" s="19"/>
      <c r="E12172" s="19">
        <v>0.58015541056915021</v>
      </c>
      <c r="F12172" s="19"/>
      <c r="G12172" s="19">
        <v>0.24111125300642511</v>
      </c>
      <c r="H12172" s="19"/>
      <c r="I12172" s="19">
        <v>0.38802290860696204</v>
      </c>
      <c r="J12172" s="19"/>
      <c r="K12172" s="19">
        <v>0.4357907399185153</v>
      </c>
      <c r="L12172" s="19"/>
      <c r="M12172" s="19">
        <v>0.51054958828535335</v>
      </c>
      <c r="N12172" s="19"/>
      <c r="O12172" s="19">
        <v>0.86144337474445232</v>
      </c>
      <c r="P12172" s="50"/>
      <c r="R12172" s="9" t="s">
        <v>0</v>
      </c>
    </row>
    <row r="12173" spans="2:18" x14ac:dyDescent="0.2">
      <c r="B12173" s="25">
        <v>11943</v>
      </c>
      <c r="C12173" s="193"/>
      <c r="D12173" s="19">
        <v>0.923384364215181</v>
      </c>
      <c r="E12173" s="19"/>
      <c r="F12173" s="19">
        <v>0.89748837483149002</v>
      </c>
      <c r="G12173" s="19"/>
      <c r="H12173" s="19">
        <v>0.18287801664712119</v>
      </c>
      <c r="I12173" s="19"/>
      <c r="J12173" s="19">
        <v>1.7378974274801295</v>
      </c>
      <c r="K12173" s="19"/>
      <c r="L12173" s="19">
        <v>0.38059299527625151</v>
      </c>
      <c r="M12173" s="19"/>
      <c r="N12173" s="19">
        <v>0.65995398191623111</v>
      </c>
      <c r="O12173" s="19"/>
      <c r="P12173" s="50">
        <v>0.74027207943468731</v>
      </c>
      <c r="R12173" s="9" t="s">
        <v>0</v>
      </c>
    </row>
    <row r="12174" spans="2:18" x14ac:dyDescent="0.2">
      <c r="B12174" s="25">
        <v>11944</v>
      </c>
      <c r="C12174" s="193">
        <v>6.703114449304283E-2</v>
      </c>
      <c r="D12174" s="19"/>
      <c r="E12174" s="19">
        <v>0.42934865831178487</v>
      </c>
      <c r="F12174" s="19"/>
      <c r="G12174" s="19">
        <v>0.11790835622851166</v>
      </c>
      <c r="H12174" s="19"/>
      <c r="I12174" s="19">
        <v>3.9253237042370138E-3</v>
      </c>
      <c r="J12174" s="19"/>
      <c r="K12174" s="19"/>
      <c r="L12174" s="19">
        <v>0.20966478427605684</v>
      </c>
      <c r="M12174" s="19"/>
      <c r="N12174" s="19">
        <v>0.38340179824461457</v>
      </c>
      <c r="O12174" s="19">
        <v>0.27984693114180448</v>
      </c>
      <c r="P12174" s="50"/>
      <c r="R12174" s="9" t="s">
        <v>0</v>
      </c>
    </row>
    <row r="12175" spans="2:18" x14ac:dyDescent="0.2">
      <c r="B12175" s="25">
        <v>11945</v>
      </c>
      <c r="C12175" s="193">
        <v>0.12077845307841148</v>
      </c>
      <c r="D12175" s="19"/>
      <c r="E12175" s="19">
        <v>0.20582583937258314</v>
      </c>
      <c r="F12175" s="19"/>
      <c r="G12175" s="19">
        <v>0.68948208707059877</v>
      </c>
      <c r="H12175" s="19"/>
      <c r="I12175" s="19">
        <v>0.67289112109577609</v>
      </c>
      <c r="J12175" s="19"/>
      <c r="K12175" s="19">
        <v>0.92945184109389867</v>
      </c>
      <c r="L12175" s="19"/>
      <c r="M12175" s="19">
        <v>0.98665774864969402</v>
      </c>
      <c r="N12175" s="19"/>
      <c r="O12175" s="19">
        <v>0.45066134524920032</v>
      </c>
      <c r="P12175" s="50"/>
      <c r="R12175" s="9" t="s">
        <v>0</v>
      </c>
    </row>
    <row r="12176" spans="2:18" x14ac:dyDescent="0.2">
      <c r="B12176" s="25">
        <v>11946</v>
      </c>
      <c r="C12176" s="193"/>
      <c r="D12176" s="19">
        <v>0.81261353435060923</v>
      </c>
      <c r="E12176" s="19">
        <v>0.88337261857067551</v>
      </c>
      <c r="F12176" s="19"/>
      <c r="G12176" s="19"/>
      <c r="H12176" s="19">
        <v>0.49212386991778506</v>
      </c>
      <c r="I12176" s="19">
        <v>0.95347280982511284</v>
      </c>
      <c r="J12176" s="19"/>
      <c r="K12176" s="19"/>
      <c r="L12176" s="19">
        <v>0.13865002553666153</v>
      </c>
      <c r="M12176" s="19">
        <v>0.16121176480731766</v>
      </c>
      <c r="N12176" s="19"/>
      <c r="O12176" s="19"/>
      <c r="P12176" s="50">
        <v>0.47776087075671975</v>
      </c>
      <c r="R12176" s="9" t="s">
        <v>0</v>
      </c>
    </row>
    <row r="12177" spans="2:18" x14ac:dyDescent="0.2">
      <c r="B12177" s="25">
        <v>11947</v>
      </c>
      <c r="C12177" s="193"/>
      <c r="D12177" s="19">
        <v>0.48279923555200654</v>
      </c>
      <c r="E12177" s="19">
        <v>0.16073238907745205</v>
      </c>
      <c r="F12177" s="19"/>
      <c r="G12177" s="19"/>
      <c r="H12177" s="19">
        <v>0.93567868307942836</v>
      </c>
      <c r="I12177" s="19"/>
      <c r="J12177" s="19">
        <v>2.5396210894954013E-2</v>
      </c>
      <c r="K12177" s="19"/>
      <c r="L12177" s="19">
        <v>5.7477110835318181E-2</v>
      </c>
      <c r="M12177" s="19"/>
      <c r="N12177" s="19">
        <v>0.41872264062371095</v>
      </c>
      <c r="O12177" s="19"/>
      <c r="P12177" s="50">
        <v>0.4565934491293111</v>
      </c>
      <c r="R12177" s="9" t="s">
        <v>0</v>
      </c>
    </row>
    <row r="12178" spans="2:18" x14ac:dyDescent="0.2">
      <c r="B12178" s="25">
        <v>11948</v>
      </c>
      <c r="C12178" s="193"/>
      <c r="D12178" s="19">
        <v>0.30611212253241493</v>
      </c>
      <c r="E12178" s="19"/>
      <c r="F12178" s="19">
        <v>1.0349925367849524</v>
      </c>
      <c r="G12178" s="19"/>
      <c r="H12178" s="19">
        <v>1.1902559021775532</v>
      </c>
      <c r="I12178" s="19"/>
      <c r="J12178" s="19">
        <v>0.85494857861715157</v>
      </c>
      <c r="K12178" s="19"/>
      <c r="L12178" s="19">
        <v>1.3873965349674175</v>
      </c>
      <c r="M12178" s="19"/>
      <c r="N12178" s="19">
        <v>1.0526567905630118</v>
      </c>
      <c r="O12178" s="19"/>
      <c r="P12178" s="50">
        <v>1.3498237619644391</v>
      </c>
      <c r="R12178" s="9" t="s">
        <v>0</v>
      </c>
    </row>
    <row r="12179" spans="2:18" x14ac:dyDescent="0.2">
      <c r="B12179" s="25">
        <v>11949</v>
      </c>
      <c r="C12179" s="193">
        <v>0.77316792561024317</v>
      </c>
      <c r="D12179" s="19"/>
      <c r="E12179" s="19">
        <v>0.59428628209534273</v>
      </c>
      <c r="F12179" s="19"/>
      <c r="G12179" s="19">
        <v>1.1269174033547071</v>
      </c>
      <c r="H12179" s="19"/>
      <c r="I12179" s="19">
        <v>0.65090481138069034</v>
      </c>
      <c r="J12179" s="19"/>
      <c r="K12179" s="19">
        <v>1.2785732937361538</v>
      </c>
      <c r="L12179" s="19"/>
      <c r="M12179" s="19">
        <v>1.5852153788991823</v>
      </c>
      <c r="N12179" s="19"/>
      <c r="O12179" s="19">
        <v>0.36523258171109801</v>
      </c>
      <c r="P12179" s="50"/>
      <c r="R12179" s="9" t="s">
        <v>0</v>
      </c>
    </row>
    <row r="12180" spans="2:18" x14ac:dyDescent="0.2">
      <c r="B12180" s="25">
        <v>11950</v>
      </c>
      <c r="C12180" s="193"/>
      <c r="D12180" s="19">
        <v>0.82295919442491017</v>
      </c>
      <c r="E12180" s="19"/>
      <c r="F12180" s="19">
        <v>0.50771867084679756</v>
      </c>
      <c r="G12180" s="19"/>
      <c r="H12180" s="19">
        <v>0.82048272130734334</v>
      </c>
      <c r="I12180" s="19"/>
      <c r="J12180" s="19">
        <v>0.21462636137404068</v>
      </c>
      <c r="K12180" s="19">
        <v>0.27726476930785998</v>
      </c>
      <c r="L12180" s="19"/>
      <c r="M12180" s="19"/>
      <c r="N12180" s="19">
        <v>1.0320350059340795</v>
      </c>
      <c r="O12180" s="19"/>
      <c r="P12180" s="50">
        <v>1.1824704953110163</v>
      </c>
      <c r="R12180" s="9" t="s">
        <v>0</v>
      </c>
    </row>
    <row r="12181" spans="2:18" x14ac:dyDescent="0.2">
      <c r="B12181" s="25">
        <v>11951</v>
      </c>
      <c r="C12181" s="193">
        <v>0.74901119254424797</v>
      </c>
      <c r="D12181" s="19"/>
      <c r="E12181" s="19">
        <v>0.47505671363047741</v>
      </c>
      <c r="F12181" s="19"/>
      <c r="G12181" s="19"/>
      <c r="H12181" s="19">
        <v>0.46788313483183586</v>
      </c>
      <c r="I12181" s="19">
        <v>1.549483179975945</v>
      </c>
      <c r="J12181" s="19"/>
      <c r="K12181" s="19">
        <v>1.2496305244508522E-2</v>
      </c>
      <c r="L12181" s="19"/>
      <c r="M12181" s="19"/>
      <c r="N12181" s="19">
        <v>8.0271918555804983E-3</v>
      </c>
      <c r="O12181" s="19">
        <v>0.57610034542594268</v>
      </c>
      <c r="P12181" s="50"/>
      <c r="R12181" s="9" t="s">
        <v>0</v>
      </c>
    </row>
    <row r="12182" spans="2:18" x14ac:dyDescent="0.2">
      <c r="B12182" s="25">
        <v>11952</v>
      </c>
      <c r="C12182" s="193"/>
      <c r="D12182" s="19">
        <v>6.2831423651250273E-2</v>
      </c>
      <c r="E12182" s="19"/>
      <c r="F12182" s="19">
        <v>0.34554629216412014</v>
      </c>
      <c r="G12182" s="19">
        <v>0.15960956483381292</v>
      </c>
      <c r="H12182" s="19"/>
      <c r="I12182" s="19">
        <v>0.20614930375160984</v>
      </c>
      <c r="J12182" s="19"/>
      <c r="K12182" s="19"/>
      <c r="L12182" s="19">
        <v>0.20032596884975035</v>
      </c>
      <c r="M12182" s="19">
        <v>0.59756178172207919</v>
      </c>
      <c r="N12182" s="19"/>
      <c r="O12182" s="19"/>
      <c r="P12182" s="50">
        <v>0.14916577998417135</v>
      </c>
      <c r="R12182" s="9" t="s">
        <v>0</v>
      </c>
    </row>
    <row r="12183" spans="2:18" x14ac:dyDescent="0.2">
      <c r="B12183" s="25">
        <v>11953</v>
      </c>
      <c r="C12183" s="193"/>
      <c r="D12183" s="19">
        <v>0.68172978118014838</v>
      </c>
      <c r="E12183" s="19"/>
      <c r="F12183" s="19">
        <v>9.6859741191044735E-2</v>
      </c>
      <c r="G12183" s="19"/>
      <c r="H12183" s="19">
        <v>0.21137242555168739</v>
      </c>
      <c r="I12183" s="19">
        <v>0.17502338728629094</v>
      </c>
      <c r="J12183" s="19"/>
      <c r="K12183" s="19"/>
      <c r="L12183" s="19">
        <v>0.30733370177444991</v>
      </c>
      <c r="M12183" s="19">
        <v>0.30033613652559854</v>
      </c>
      <c r="N12183" s="19"/>
      <c r="O12183" s="19">
        <v>0.65185550579435925</v>
      </c>
      <c r="P12183" s="50"/>
      <c r="R12183" s="9" t="s">
        <v>0</v>
      </c>
    </row>
    <row r="12184" spans="2:18" x14ac:dyDescent="0.2">
      <c r="B12184" s="25">
        <v>11954</v>
      </c>
      <c r="C12184" s="193"/>
      <c r="D12184" s="19">
        <v>1.905861492808592</v>
      </c>
      <c r="E12184" s="19"/>
      <c r="F12184" s="19">
        <v>2.1942983234032289</v>
      </c>
      <c r="G12184" s="19"/>
      <c r="H12184" s="19">
        <v>1.1315221148086252</v>
      </c>
      <c r="I12184" s="19"/>
      <c r="J12184" s="19">
        <v>1.8761645918294438</v>
      </c>
      <c r="K12184" s="19"/>
      <c r="L12184" s="19">
        <v>1.7658168494455821</v>
      </c>
      <c r="M12184" s="19"/>
      <c r="N12184" s="19">
        <v>0.83853137838897307</v>
      </c>
      <c r="O12184" s="19"/>
      <c r="P12184" s="50">
        <v>1.2325905164825048</v>
      </c>
      <c r="R12184" s="9" t="s">
        <v>0</v>
      </c>
    </row>
    <row r="12185" spans="2:18" x14ac:dyDescent="0.2">
      <c r="B12185" s="25">
        <v>11955</v>
      </c>
      <c r="C12185" s="193">
        <v>0.79167096976495677</v>
      </c>
      <c r="D12185" s="19"/>
      <c r="E12185" s="19">
        <v>1.7898103634968996</v>
      </c>
      <c r="F12185" s="19"/>
      <c r="G12185" s="19">
        <v>0.61748243350697241</v>
      </c>
      <c r="H12185" s="19"/>
      <c r="I12185" s="19">
        <v>9.9512843556575012E-2</v>
      </c>
      <c r="J12185" s="19"/>
      <c r="K12185" s="19"/>
      <c r="L12185" s="19">
        <v>1.6652801797398597E-2</v>
      </c>
      <c r="M12185" s="19"/>
      <c r="N12185" s="19">
        <v>8.1358215819290744E-2</v>
      </c>
      <c r="O12185" s="19">
        <v>0.24333070041856814</v>
      </c>
      <c r="P12185" s="50"/>
      <c r="R12185" s="9" t="s">
        <v>0</v>
      </c>
    </row>
    <row r="12186" spans="2:18" x14ac:dyDescent="0.2">
      <c r="B12186" s="25">
        <v>11956</v>
      </c>
      <c r="C12186" s="193"/>
      <c r="D12186" s="19">
        <v>6.8366322046261568E-3</v>
      </c>
      <c r="E12186" s="19">
        <v>0.81362845567773412</v>
      </c>
      <c r="F12186" s="19"/>
      <c r="G12186" s="19">
        <v>0.63898751069906945</v>
      </c>
      <c r="H12186" s="19"/>
      <c r="I12186" s="19"/>
      <c r="J12186" s="19">
        <v>8.2284076697513989E-2</v>
      </c>
      <c r="K12186" s="19">
        <v>0.76228847081587836</v>
      </c>
      <c r="L12186" s="19"/>
      <c r="M12186" s="19">
        <v>0.18478450223598628</v>
      </c>
      <c r="N12186" s="19"/>
      <c r="O12186" s="19">
        <v>0.28463745023086795</v>
      </c>
      <c r="P12186" s="50"/>
      <c r="R12186" s="9" t="s">
        <v>0</v>
      </c>
    </row>
    <row r="12187" spans="2:18" x14ac:dyDescent="0.2">
      <c r="B12187" s="25">
        <v>11957</v>
      </c>
      <c r="C12187" s="193">
        <v>7.8408315126958117E-2</v>
      </c>
      <c r="D12187" s="19"/>
      <c r="E12187" s="19">
        <v>0.30729917132611939</v>
      </c>
      <c r="F12187" s="19"/>
      <c r="G12187" s="19">
        <v>0.35564023689685459</v>
      </c>
      <c r="H12187" s="19"/>
      <c r="I12187" s="19"/>
      <c r="J12187" s="19">
        <v>0.57794040283689685</v>
      </c>
      <c r="K12187" s="19"/>
      <c r="L12187" s="19">
        <v>0.34484419201899386</v>
      </c>
      <c r="M12187" s="19"/>
      <c r="N12187" s="19">
        <v>4.5007257020779909E-3</v>
      </c>
      <c r="O12187" s="19"/>
      <c r="P12187" s="50">
        <v>0.97653005852394847</v>
      </c>
      <c r="R12187" s="9" t="s">
        <v>0</v>
      </c>
    </row>
    <row r="12188" spans="2:18" x14ac:dyDescent="0.2">
      <c r="B12188" s="25">
        <v>11958</v>
      </c>
      <c r="C12188" s="193"/>
      <c r="D12188" s="19">
        <v>0.47585914066898155</v>
      </c>
      <c r="E12188" s="19"/>
      <c r="F12188" s="19">
        <v>0.54044081973399383</v>
      </c>
      <c r="G12188" s="19">
        <v>0.10480613982960639</v>
      </c>
      <c r="H12188" s="19"/>
      <c r="I12188" s="19"/>
      <c r="J12188" s="19">
        <v>9.0270967093663713E-3</v>
      </c>
      <c r="K12188" s="19"/>
      <c r="L12188" s="19">
        <v>0.26021030493552427</v>
      </c>
      <c r="M12188" s="19"/>
      <c r="N12188" s="19">
        <v>0.70183752872296512</v>
      </c>
      <c r="O12188" s="19"/>
      <c r="P12188" s="50">
        <v>0.95232877616582989</v>
      </c>
      <c r="R12188" s="9" t="s">
        <v>0</v>
      </c>
    </row>
    <row r="12189" spans="2:18" x14ac:dyDescent="0.2">
      <c r="B12189" s="25">
        <v>11959</v>
      </c>
      <c r="C12189" s="193">
        <v>2.0665930382647626</v>
      </c>
      <c r="D12189" s="19"/>
      <c r="E12189" s="19">
        <v>1.5850072678630336</v>
      </c>
      <c r="F12189" s="19"/>
      <c r="G12189" s="19">
        <v>0.33076270053072593</v>
      </c>
      <c r="H12189" s="19"/>
      <c r="I12189" s="19"/>
      <c r="J12189" s="19">
        <v>0.68516368419627982</v>
      </c>
      <c r="K12189" s="19">
        <v>0.45585318084605142</v>
      </c>
      <c r="L12189" s="19"/>
      <c r="M12189" s="19">
        <v>0.79937416619327917</v>
      </c>
      <c r="N12189" s="19"/>
      <c r="O12189" s="19">
        <v>0.4716960800155659</v>
      </c>
      <c r="P12189" s="50"/>
      <c r="R12189" s="9" t="s">
        <v>0</v>
      </c>
    </row>
    <row r="12190" spans="2:18" x14ac:dyDescent="0.2">
      <c r="B12190" s="25">
        <v>11960</v>
      </c>
      <c r="C12190" s="193"/>
      <c r="D12190" s="19">
        <v>1.1729772152528652</v>
      </c>
      <c r="E12190" s="19"/>
      <c r="F12190" s="19">
        <v>0.78177759744468145</v>
      </c>
      <c r="G12190" s="19"/>
      <c r="H12190" s="19">
        <v>1.0313477222777692</v>
      </c>
      <c r="I12190" s="19"/>
      <c r="J12190" s="19">
        <v>1.1020864919711717</v>
      </c>
      <c r="K12190" s="19"/>
      <c r="L12190" s="19">
        <v>1.4586528751734469</v>
      </c>
      <c r="M12190" s="19"/>
      <c r="N12190" s="19">
        <v>0.38644204105653646</v>
      </c>
      <c r="O12190" s="19"/>
      <c r="P12190" s="50">
        <v>1.3801396081857447</v>
      </c>
      <c r="R12190" s="9" t="s">
        <v>0</v>
      </c>
    </row>
    <row r="12191" spans="2:18" x14ac:dyDescent="0.2">
      <c r="B12191" s="25">
        <v>11961</v>
      </c>
      <c r="C12191" s="193">
        <v>1.1125819767922718</v>
      </c>
      <c r="D12191" s="19"/>
      <c r="E12191" s="19">
        <v>1.507937933145528</v>
      </c>
      <c r="F12191" s="19"/>
      <c r="G12191" s="19">
        <v>0.64492588776539295</v>
      </c>
      <c r="H12191" s="19"/>
      <c r="I12191" s="19">
        <v>1.277082651533801</v>
      </c>
      <c r="J12191" s="19"/>
      <c r="K12191" s="19">
        <v>1.2227620278791889</v>
      </c>
      <c r="L12191" s="19"/>
      <c r="M12191" s="19">
        <v>1.144579099130774</v>
      </c>
      <c r="N12191" s="19"/>
      <c r="O12191" s="19">
        <v>0.37147139408577706</v>
      </c>
      <c r="P12191" s="50"/>
      <c r="R12191" s="9" t="s">
        <v>0</v>
      </c>
    </row>
    <row r="12192" spans="2:18" x14ac:dyDescent="0.2">
      <c r="B12192" s="25">
        <v>11962</v>
      </c>
      <c r="C12192" s="193"/>
      <c r="D12192" s="19">
        <v>1.9813674873687308</v>
      </c>
      <c r="E12192" s="19"/>
      <c r="F12192" s="19">
        <v>1.8855678615476228</v>
      </c>
      <c r="G12192" s="19"/>
      <c r="H12192" s="19">
        <v>2.0710371203115936</v>
      </c>
      <c r="I12192" s="19"/>
      <c r="J12192" s="19">
        <v>1.0158697453335599</v>
      </c>
      <c r="K12192" s="19"/>
      <c r="L12192" s="19">
        <v>0.92185188673143481</v>
      </c>
      <c r="M12192" s="19"/>
      <c r="N12192" s="19">
        <v>0.95886345238625259</v>
      </c>
      <c r="O12192" s="19"/>
      <c r="P12192" s="50">
        <v>1.3133969420827689</v>
      </c>
      <c r="R12192" s="9" t="s">
        <v>0</v>
      </c>
    </row>
    <row r="12193" spans="2:18" x14ac:dyDescent="0.2">
      <c r="B12193" s="25">
        <v>11963</v>
      </c>
      <c r="C12193" s="193">
        <v>1.3503037964288316</v>
      </c>
      <c r="D12193" s="19"/>
      <c r="E12193" s="19">
        <v>1.6780093778402372</v>
      </c>
      <c r="F12193" s="19"/>
      <c r="G12193" s="19">
        <v>1.4071740911462527</v>
      </c>
      <c r="H12193" s="19"/>
      <c r="I12193" s="19">
        <v>0.65488900515630577</v>
      </c>
      <c r="J12193" s="19"/>
      <c r="K12193" s="19">
        <v>1.8406910605962312</v>
      </c>
      <c r="L12193" s="19"/>
      <c r="M12193" s="19">
        <v>1.2323869394827589</v>
      </c>
      <c r="N12193" s="19"/>
      <c r="O12193" s="19">
        <v>1.9506614721859963</v>
      </c>
      <c r="P12193" s="50"/>
      <c r="R12193" s="9" t="s">
        <v>0</v>
      </c>
    </row>
    <row r="12194" spans="2:18" x14ac:dyDescent="0.2">
      <c r="B12194" s="25">
        <v>11964</v>
      </c>
      <c r="C12194" s="193">
        <v>1.110430744217991</v>
      </c>
      <c r="D12194" s="19"/>
      <c r="E12194" s="19">
        <v>1.7096042352572796</v>
      </c>
      <c r="F12194" s="19"/>
      <c r="G12194" s="19">
        <v>2.5015319128909579</v>
      </c>
      <c r="H12194" s="19"/>
      <c r="I12194" s="19">
        <v>1.9837022427760027</v>
      </c>
      <c r="J12194" s="19"/>
      <c r="K12194" s="19">
        <v>1.4050596441153129</v>
      </c>
      <c r="L12194" s="19"/>
      <c r="M12194" s="19">
        <v>2.3501498393389109</v>
      </c>
      <c r="N12194" s="19"/>
      <c r="O12194" s="19">
        <v>2.420075237741059</v>
      </c>
      <c r="P12194" s="50"/>
      <c r="R12194" s="9" t="s">
        <v>0</v>
      </c>
    </row>
    <row r="12195" spans="2:18" x14ac:dyDescent="0.2">
      <c r="B12195" s="25">
        <v>11965</v>
      </c>
      <c r="C12195" s="193">
        <v>0.23027614754470829</v>
      </c>
      <c r="D12195" s="19"/>
      <c r="E12195" s="19">
        <v>0.38688890642801521</v>
      </c>
      <c r="F12195" s="19"/>
      <c r="G12195" s="19">
        <v>0.72706754288918507</v>
      </c>
      <c r="H12195" s="19"/>
      <c r="I12195" s="19">
        <v>0.92846997956670152</v>
      </c>
      <c r="J12195" s="19"/>
      <c r="K12195" s="19">
        <v>0.38538158754797641</v>
      </c>
      <c r="L12195" s="19"/>
      <c r="M12195" s="19">
        <v>0.82618627741031703</v>
      </c>
      <c r="N12195" s="19"/>
      <c r="O12195" s="19"/>
      <c r="P12195" s="50">
        <v>0.25350227314087531</v>
      </c>
      <c r="R12195" s="9" t="s">
        <v>0</v>
      </c>
    </row>
    <row r="12196" spans="2:18" x14ac:dyDescent="0.2">
      <c r="B12196" s="25">
        <v>11966</v>
      </c>
      <c r="C12196" s="193">
        <v>0.83225503227252706</v>
      </c>
      <c r="D12196" s="19"/>
      <c r="E12196" s="19">
        <v>0.9536870562392884</v>
      </c>
      <c r="F12196" s="19"/>
      <c r="G12196" s="19">
        <v>0.4691107713554824</v>
      </c>
      <c r="H12196" s="19"/>
      <c r="I12196" s="19">
        <v>1.4192030682294698</v>
      </c>
      <c r="J12196" s="19"/>
      <c r="K12196" s="19">
        <v>0.73456851493866571</v>
      </c>
      <c r="L12196" s="19"/>
      <c r="M12196" s="19">
        <v>9.8623764804137592E-2</v>
      </c>
      <c r="N12196" s="19"/>
      <c r="O12196" s="19">
        <v>0.60875844906646748</v>
      </c>
      <c r="P12196" s="50"/>
      <c r="R12196" s="9" t="s">
        <v>0</v>
      </c>
    </row>
    <row r="12197" spans="2:18" x14ac:dyDescent="0.2">
      <c r="B12197" s="25">
        <v>11967</v>
      </c>
      <c r="C12197" s="193">
        <v>0.368079434753317</v>
      </c>
      <c r="D12197" s="19"/>
      <c r="E12197" s="19">
        <v>0.32149892170196021</v>
      </c>
      <c r="F12197" s="19"/>
      <c r="G12197" s="19">
        <v>0.70227209152996894</v>
      </c>
      <c r="H12197" s="19"/>
      <c r="I12197" s="19">
        <v>9.7398078705466559E-2</v>
      </c>
      <c r="J12197" s="19"/>
      <c r="K12197" s="19">
        <v>0.55140732206102305</v>
      </c>
      <c r="L12197" s="19"/>
      <c r="M12197" s="19">
        <v>0.12207965629885965</v>
      </c>
      <c r="N12197" s="19"/>
      <c r="O12197" s="19">
        <v>0.64330732646279976</v>
      </c>
      <c r="P12197" s="50"/>
      <c r="R12197" s="9" t="s">
        <v>0</v>
      </c>
    </row>
    <row r="12198" spans="2:18" x14ac:dyDescent="0.2">
      <c r="B12198" s="25">
        <v>11968</v>
      </c>
      <c r="C12198" s="193">
        <v>1.1606671641824269</v>
      </c>
      <c r="D12198" s="19"/>
      <c r="E12198" s="19"/>
      <c r="F12198" s="19">
        <v>0.18709871734330163</v>
      </c>
      <c r="G12198" s="19">
        <v>0.67926694720852865</v>
      </c>
      <c r="H12198" s="19"/>
      <c r="I12198" s="19">
        <v>1.3981156573396698</v>
      </c>
      <c r="J12198" s="19"/>
      <c r="K12198" s="19">
        <v>1.0517618491929868</v>
      </c>
      <c r="L12198" s="19"/>
      <c r="M12198" s="19">
        <v>0.33246883711866937</v>
      </c>
      <c r="N12198" s="19"/>
      <c r="O12198" s="19">
        <v>0.33599466134656258</v>
      </c>
      <c r="P12198" s="50"/>
      <c r="R12198" s="9" t="s">
        <v>0</v>
      </c>
    </row>
    <row r="12199" spans="2:18" x14ac:dyDescent="0.2">
      <c r="B12199" s="25">
        <v>11969</v>
      </c>
      <c r="C12199" s="193"/>
      <c r="D12199" s="19">
        <v>1.5527712156698874</v>
      </c>
      <c r="E12199" s="19"/>
      <c r="F12199" s="19">
        <v>0.72962806952630066</v>
      </c>
      <c r="G12199" s="19"/>
      <c r="H12199" s="19">
        <v>0.63545833971297949</v>
      </c>
      <c r="I12199" s="19"/>
      <c r="J12199" s="19">
        <v>1.3859460130596706</v>
      </c>
      <c r="K12199" s="19"/>
      <c r="L12199" s="19">
        <v>1.5785851000845179</v>
      </c>
      <c r="M12199" s="19"/>
      <c r="N12199" s="19">
        <v>1.9393226612703718</v>
      </c>
      <c r="O12199" s="19"/>
      <c r="P12199" s="50">
        <v>1.18999075068673</v>
      </c>
      <c r="R12199" s="9" t="s">
        <v>0</v>
      </c>
    </row>
    <row r="12200" spans="2:18" x14ac:dyDescent="0.2">
      <c r="B12200" s="25">
        <v>11970</v>
      </c>
      <c r="C12200" s="193">
        <v>0.84578232451102509</v>
      </c>
      <c r="D12200" s="19"/>
      <c r="E12200" s="19">
        <v>1.820394209983246</v>
      </c>
      <c r="F12200" s="19"/>
      <c r="G12200" s="19">
        <v>0.60975776611225319</v>
      </c>
      <c r="H12200" s="19"/>
      <c r="I12200" s="19">
        <v>1.3123927622775069</v>
      </c>
      <c r="J12200" s="19"/>
      <c r="K12200" s="19">
        <v>0.810998629335274</v>
      </c>
      <c r="L12200" s="19"/>
      <c r="M12200" s="19">
        <v>1.3716731973945244</v>
      </c>
      <c r="N12200" s="19"/>
      <c r="O12200" s="19">
        <v>1.1384727995741655</v>
      </c>
      <c r="P12200" s="50"/>
      <c r="R12200" s="9" t="s">
        <v>0</v>
      </c>
    </row>
    <row r="12201" spans="2:18" x14ac:dyDescent="0.2">
      <c r="B12201" s="25">
        <v>11971</v>
      </c>
      <c r="C12201" s="193">
        <v>1.0117914598278068</v>
      </c>
      <c r="D12201" s="19"/>
      <c r="E12201" s="19"/>
      <c r="F12201" s="19">
        <v>4.0397535653793136E-2</v>
      </c>
      <c r="G12201" s="19">
        <v>0.48474792680304851</v>
      </c>
      <c r="H12201" s="19"/>
      <c r="I12201" s="19">
        <v>1.7331081191187687</v>
      </c>
      <c r="J12201" s="19"/>
      <c r="K12201" s="19">
        <v>0.4427241355882412</v>
      </c>
      <c r="L12201" s="19"/>
      <c r="M12201" s="19">
        <v>0.10563523724562875</v>
      </c>
      <c r="N12201" s="19"/>
      <c r="O12201" s="19">
        <v>0.72442693714435114</v>
      </c>
      <c r="P12201" s="50"/>
      <c r="R12201" s="9" t="s">
        <v>0</v>
      </c>
    </row>
    <row r="12202" spans="2:18" x14ac:dyDescent="0.2">
      <c r="B12202" s="25">
        <v>11972</v>
      </c>
      <c r="C12202" s="193"/>
      <c r="D12202" s="19">
        <v>1.3306219328114974</v>
      </c>
      <c r="E12202" s="19"/>
      <c r="F12202" s="19">
        <v>1.1049189652435008</v>
      </c>
      <c r="G12202" s="19"/>
      <c r="H12202" s="19">
        <v>1.7261264618958705</v>
      </c>
      <c r="I12202" s="19"/>
      <c r="J12202" s="19">
        <v>1.4067841189625685</v>
      </c>
      <c r="K12202" s="19"/>
      <c r="L12202" s="19">
        <v>1.2084622022005591</v>
      </c>
      <c r="M12202" s="19"/>
      <c r="N12202" s="19">
        <v>1.2081743678381827</v>
      </c>
      <c r="O12202" s="19"/>
      <c r="P12202" s="50">
        <v>1.2965438950080153</v>
      </c>
      <c r="R12202" s="9" t="s">
        <v>0</v>
      </c>
    </row>
    <row r="12203" spans="2:18" x14ac:dyDescent="0.2">
      <c r="B12203" s="25">
        <v>11973</v>
      </c>
      <c r="C12203" s="193">
        <v>0.79650914146356711</v>
      </c>
      <c r="D12203" s="19"/>
      <c r="E12203" s="19">
        <v>0.41882429242981656</v>
      </c>
      <c r="F12203" s="19"/>
      <c r="G12203" s="19">
        <v>0.16148953274698782</v>
      </c>
      <c r="H12203" s="19"/>
      <c r="I12203" s="19">
        <v>0.58701760938185943</v>
      </c>
      <c r="J12203" s="19"/>
      <c r="K12203" s="19">
        <v>0.78712881710231131</v>
      </c>
      <c r="L12203" s="19"/>
      <c r="M12203" s="19">
        <v>0.47683972744765118</v>
      </c>
      <c r="N12203" s="19"/>
      <c r="O12203" s="19">
        <v>0.53437149789187766</v>
      </c>
      <c r="P12203" s="50"/>
      <c r="R12203" s="9" t="s">
        <v>0</v>
      </c>
    </row>
    <row r="12204" spans="2:18" x14ac:dyDescent="0.2">
      <c r="B12204" s="25">
        <v>11974</v>
      </c>
      <c r="C12204" s="193">
        <v>1.3930395410025751</v>
      </c>
      <c r="D12204" s="19"/>
      <c r="E12204" s="19"/>
      <c r="F12204" s="19">
        <v>1.1848103835159768E-2</v>
      </c>
      <c r="G12204" s="19">
        <v>0.74917573563839746</v>
      </c>
      <c r="H12204" s="19"/>
      <c r="I12204" s="19">
        <v>1.2913769071972638</v>
      </c>
      <c r="J12204" s="19"/>
      <c r="K12204" s="19">
        <v>0.84455326053304991</v>
      </c>
      <c r="L12204" s="19"/>
      <c r="M12204" s="19">
        <v>0.43670137587408014</v>
      </c>
      <c r="N12204" s="19"/>
      <c r="O12204" s="19">
        <v>1.2488902941255697</v>
      </c>
      <c r="P12204" s="50"/>
      <c r="R12204" s="9" t="s">
        <v>0</v>
      </c>
    </row>
    <row r="12205" spans="2:18" x14ac:dyDescent="0.2">
      <c r="B12205" s="25">
        <v>11975</v>
      </c>
      <c r="C12205" s="193">
        <v>0.4064030324551911</v>
      </c>
      <c r="D12205" s="19"/>
      <c r="E12205" s="19">
        <v>0.64141522689009189</v>
      </c>
      <c r="F12205" s="19"/>
      <c r="G12205" s="19">
        <v>1.142210668074028</v>
      </c>
      <c r="H12205" s="19"/>
      <c r="I12205" s="19">
        <v>1.0211466242714078</v>
      </c>
      <c r="J12205" s="19"/>
      <c r="K12205" s="19">
        <v>0.24601882246262458</v>
      </c>
      <c r="L12205" s="19"/>
      <c r="M12205" s="19">
        <v>1.0004704110412395</v>
      </c>
      <c r="N12205" s="19"/>
      <c r="O12205" s="19">
        <v>0.41754946699871143</v>
      </c>
      <c r="P12205" s="50"/>
      <c r="R12205" s="9" t="s">
        <v>0</v>
      </c>
    </row>
    <row r="12206" spans="2:18" x14ac:dyDescent="0.2">
      <c r="B12206" s="25">
        <v>11976</v>
      </c>
      <c r="C12206" s="193"/>
      <c r="D12206" s="19">
        <v>0.18070694677008795</v>
      </c>
      <c r="E12206" s="19">
        <v>0.59230865793710341</v>
      </c>
      <c r="F12206" s="19"/>
      <c r="G12206" s="19">
        <v>0.79572613776972556</v>
      </c>
      <c r="H12206" s="19"/>
      <c r="I12206" s="19">
        <v>1.3443916404208893</v>
      </c>
      <c r="J12206" s="19"/>
      <c r="K12206" s="19">
        <v>1.3593015378551441</v>
      </c>
      <c r="L12206" s="19"/>
      <c r="M12206" s="19">
        <v>1.0738012006085369</v>
      </c>
      <c r="N12206" s="19"/>
      <c r="O12206" s="19">
        <v>1.3269778599409985</v>
      </c>
      <c r="P12206" s="50"/>
      <c r="R12206" s="9" t="s">
        <v>0</v>
      </c>
    </row>
    <row r="12207" spans="2:18" x14ac:dyDescent="0.2">
      <c r="B12207" s="25">
        <v>11977</v>
      </c>
      <c r="C12207" s="193">
        <v>1.1636925456156832</v>
      </c>
      <c r="D12207" s="19"/>
      <c r="E12207" s="19">
        <v>0.28224110165768596</v>
      </c>
      <c r="F12207" s="19"/>
      <c r="G12207" s="19">
        <v>0.98442032356312292</v>
      </c>
      <c r="H12207" s="19"/>
      <c r="I12207" s="19">
        <v>1.3790584975799478</v>
      </c>
      <c r="J12207" s="19"/>
      <c r="K12207" s="19">
        <v>0.60900556374486359</v>
      </c>
      <c r="L12207" s="19"/>
      <c r="M12207" s="19"/>
      <c r="N12207" s="19">
        <v>0.70862469310017662</v>
      </c>
      <c r="O12207" s="19"/>
      <c r="P12207" s="50">
        <v>0.22434834860632916</v>
      </c>
      <c r="R12207" s="9" t="s">
        <v>0</v>
      </c>
    </row>
    <row r="12208" spans="2:18" x14ac:dyDescent="0.2">
      <c r="B12208" s="25">
        <v>11978</v>
      </c>
      <c r="C12208" s="193">
        <v>0.56296741988583721</v>
      </c>
      <c r="D12208" s="19"/>
      <c r="E12208" s="19">
        <v>0.19596994856965569</v>
      </c>
      <c r="F12208" s="19"/>
      <c r="G12208" s="19"/>
      <c r="H12208" s="19">
        <v>0.16320113141301312</v>
      </c>
      <c r="I12208" s="19">
        <v>0.67949956996008487</v>
      </c>
      <c r="J12208" s="19"/>
      <c r="K12208" s="19">
        <v>6.0304347462069037E-2</v>
      </c>
      <c r="L12208" s="19"/>
      <c r="M12208" s="19"/>
      <c r="N12208" s="19">
        <v>0.7785342214602281</v>
      </c>
      <c r="O12208" s="19">
        <v>0.16957694938185155</v>
      </c>
      <c r="P12208" s="50"/>
      <c r="R12208" s="9" t="s">
        <v>0</v>
      </c>
    </row>
    <row r="12209" spans="2:18" x14ac:dyDescent="0.2">
      <c r="B12209" s="25">
        <v>11979</v>
      </c>
      <c r="C12209" s="193">
        <v>1.0888043216978907</v>
      </c>
      <c r="D12209" s="19"/>
      <c r="E12209" s="19">
        <v>0.34566235641804893</v>
      </c>
      <c r="F12209" s="19"/>
      <c r="G12209" s="19">
        <v>1.3133734165575743</v>
      </c>
      <c r="H12209" s="19"/>
      <c r="I12209" s="19">
        <v>1.3840329499219663</v>
      </c>
      <c r="J12209" s="19"/>
      <c r="K12209" s="19">
        <v>1.2755451148967478</v>
      </c>
      <c r="L12209" s="19"/>
      <c r="M12209" s="19">
        <v>1.5903793522927951</v>
      </c>
      <c r="N12209" s="19"/>
      <c r="O12209" s="19">
        <v>1.3966374459504951</v>
      </c>
      <c r="P12209" s="50"/>
      <c r="R12209" s="9" t="s">
        <v>0</v>
      </c>
    </row>
    <row r="12210" spans="2:18" x14ac:dyDescent="0.2">
      <c r="B12210" s="25">
        <v>11980</v>
      </c>
      <c r="C12210" s="193">
        <v>2.6188634437267453</v>
      </c>
      <c r="D12210" s="19"/>
      <c r="E12210" s="19">
        <v>1.4269545074343211</v>
      </c>
      <c r="F12210" s="19"/>
      <c r="G12210" s="19">
        <v>2.2881701562069607</v>
      </c>
      <c r="H12210" s="19"/>
      <c r="I12210" s="19">
        <v>1.0654653760304993</v>
      </c>
      <c r="J12210" s="19"/>
      <c r="K12210" s="19">
        <v>2.6825158942631302</v>
      </c>
      <c r="L12210" s="19"/>
      <c r="M12210" s="19">
        <v>1.5294593294994376</v>
      </c>
      <c r="N12210" s="19"/>
      <c r="O12210" s="19">
        <v>1.1787920124788842</v>
      </c>
      <c r="P12210" s="50"/>
      <c r="R12210" s="9" t="s">
        <v>0</v>
      </c>
    </row>
    <row r="12211" spans="2:18" x14ac:dyDescent="0.2">
      <c r="B12211" s="25">
        <v>11981</v>
      </c>
      <c r="C12211" s="193"/>
      <c r="D12211" s="19">
        <v>1.0433465037868452</v>
      </c>
      <c r="E12211" s="19">
        <v>8.555190256890742E-2</v>
      </c>
      <c r="F12211" s="19"/>
      <c r="G12211" s="19"/>
      <c r="H12211" s="19">
        <v>0.57607241436612477</v>
      </c>
      <c r="I12211" s="19"/>
      <c r="J12211" s="19">
        <v>0.65154632737407325</v>
      </c>
      <c r="K12211" s="19">
        <v>0.44188307192875403</v>
      </c>
      <c r="L12211" s="19"/>
      <c r="M12211" s="19"/>
      <c r="N12211" s="19">
        <v>0.53491419419645925</v>
      </c>
      <c r="O12211" s="19"/>
      <c r="P12211" s="50">
        <v>0.19005850125453053</v>
      </c>
      <c r="R12211" s="9" t="s">
        <v>0</v>
      </c>
    </row>
    <row r="12212" spans="2:18" x14ac:dyDescent="0.2">
      <c r="B12212" s="25">
        <v>11982</v>
      </c>
      <c r="C12212" s="193"/>
      <c r="D12212" s="19">
        <v>0.39458924633125297</v>
      </c>
      <c r="E12212" s="19">
        <v>1.0827887210434668E-2</v>
      </c>
      <c r="F12212" s="19"/>
      <c r="G12212" s="19"/>
      <c r="H12212" s="19">
        <v>0.81497066584148337</v>
      </c>
      <c r="I12212" s="19">
        <v>0.28257626412555326</v>
      </c>
      <c r="J12212" s="19"/>
      <c r="K12212" s="19"/>
      <c r="L12212" s="19">
        <v>0.42032693246207692</v>
      </c>
      <c r="M12212" s="19"/>
      <c r="N12212" s="19">
        <v>0.32335413507442373</v>
      </c>
      <c r="O12212" s="19"/>
      <c r="P12212" s="50">
        <v>1.0935175491374884</v>
      </c>
      <c r="R12212" s="9" t="s">
        <v>0</v>
      </c>
    </row>
    <row r="12213" spans="2:18" x14ac:dyDescent="0.2">
      <c r="B12213" s="25">
        <v>11983</v>
      </c>
      <c r="C12213" s="193"/>
      <c r="D12213" s="19">
        <v>0.32479958078861265</v>
      </c>
      <c r="E12213" s="19"/>
      <c r="F12213" s="19">
        <v>0.44735872582193581</v>
      </c>
      <c r="G12213" s="19">
        <v>0.22278112673961614</v>
      </c>
      <c r="H12213" s="19"/>
      <c r="I12213" s="19"/>
      <c r="J12213" s="19">
        <v>1.0704099897647885</v>
      </c>
      <c r="K12213" s="19"/>
      <c r="L12213" s="19">
        <v>1.0975187968617457</v>
      </c>
      <c r="M12213" s="19"/>
      <c r="N12213" s="19">
        <v>0.37125029001140269</v>
      </c>
      <c r="O12213" s="19">
        <v>0.68570240583014108</v>
      </c>
      <c r="P12213" s="50"/>
      <c r="R12213" s="9" t="s">
        <v>0</v>
      </c>
    </row>
    <row r="12214" spans="2:18" x14ac:dyDescent="0.2">
      <c r="B12214" s="25">
        <v>11984</v>
      </c>
      <c r="C12214" s="193">
        <v>1.6831667942532567</v>
      </c>
      <c r="D12214" s="19"/>
      <c r="E12214" s="19">
        <v>1.7374116579966934</v>
      </c>
      <c r="F12214" s="19"/>
      <c r="G12214" s="19">
        <v>2.5989463650876754</v>
      </c>
      <c r="H12214" s="19"/>
      <c r="I12214" s="19">
        <v>2.7983730577237917</v>
      </c>
      <c r="J12214" s="19"/>
      <c r="K12214" s="19">
        <v>1.66723187800795</v>
      </c>
      <c r="L12214" s="19"/>
      <c r="M12214" s="19">
        <v>0.55984717199429479</v>
      </c>
      <c r="N12214" s="19"/>
      <c r="O12214" s="19">
        <v>1.3682310760627563</v>
      </c>
      <c r="P12214" s="50"/>
      <c r="R12214" s="9" t="s">
        <v>0</v>
      </c>
    </row>
    <row r="12215" spans="2:18" x14ac:dyDescent="0.2">
      <c r="B12215" s="25">
        <v>11985</v>
      </c>
      <c r="C12215" s="193"/>
      <c r="D12215" s="19">
        <v>1.6967273563371585</v>
      </c>
      <c r="E12215" s="19"/>
      <c r="F12215" s="19">
        <v>0.93466895901851854</v>
      </c>
      <c r="G12215" s="19"/>
      <c r="H12215" s="19">
        <v>1.4781762066909587</v>
      </c>
      <c r="I12215" s="19"/>
      <c r="J12215" s="19">
        <v>1.3863091257423668</v>
      </c>
      <c r="K12215" s="19"/>
      <c r="L12215" s="19">
        <v>1.3556256990908913</v>
      </c>
      <c r="M12215" s="19"/>
      <c r="N12215" s="19">
        <v>1.2670732969031786</v>
      </c>
      <c r="O12215" s="19"/>
      <c r="P12215" s="50">
        <v>0.47765580692134346</v>
      </c>
      <c r="R12215" s="9" t="s">
        <v>0</v>
      </c>
    </row>
    <row r="12216" spans="2:18" x14ac:dyDescent="0.2">
      <c r="B12216" s="25">
        <v>11986</v>
      </c>
      <c r="C12216" s="193">
        <v>0.59554549977607296</v>
      </c>
      <c r="D12216" s="19"/>
      <c r="E12216" s="19">
        <v>1.2144299588731713</v>
      </c>
      <c r="F12216" s="19"/>
      <c r="G12216" s="19">
        <v>0.58090120196208295</v>
      </c>
      <c r="H12216" s="19"/>
      <c r="I12216" s="19">
        <v>6.2448638518314427E-2</v>
      </c>
      <c r="J12216" s="19"/>
      <c r="K12216" s="19">
        <v>0.45771097150852963</v>
      </c>
      <c r="L12216" s="19"/>
      <c r="M12216" s="19">
        <v>0.59348254271098055</v>
      </c>
      <c r="N12216" s="19"/>
      <c r="O12216" s="19">
        <v>0.36413941281069739</v>
      </c>
      <c r="P12216" s="50"/>
      <c r="R12216" s="9" t="s">
        <v>0</v>
      </c>
    </row>
    <row r="12217" spans="2:18" x14ac:dyDescent="0.2">
      <c r="B12217" s="25">
        <v>11987</v>
      </c>
      <c r="C12217" s="193">
        <v>6.3178114210190761E-2</v>
      </c>
      <c r="D12217" s="19"/>
      <c r="E12217" s="19"/>
      <c r="F12217" s="19">
        <v>0.2420170427720571</v>
      </c>
      <c r="G12217" s="19">
        <v>0.17705587956874871</v>
      </c>
      <c r="H12217" s="19"/>
      <c r="I12217" s="19"/>
      <c r="J12217" s="19">
        <v>0.93682370949260529</v>
      </c>
      <c r="K12217" s="19"/>
      <c r="L12217" s="19">
        <v>0.41770925276499538</v>
      </c>
      <c r="M12217" s="19"/>
      <c r="N12217" s="19">
        <v>0.32210965480725806</v>
      </c>
      <c r="O12217" s="19"/>
      <c r="P12217" s="50">
        <v>0.41305600404395182</v>
      </c>
      <c r="R12217" s="9" t="s">
        <v>0</v>
      </c>
    </row>
    <row r="12218" spans="2:18" x14ac:dyDescent="0.2">
      <c r="B12218" s="25">
        <v>11988</v>
      </c>
      <c r="C12218" s="193"/>
      <c r="D12218" s="19">
        <v>0.3435072585656947</v>
      </c>
      <c r="E12218" s="19">
        <v>0.34560130619059465</v>
      </c>
      <c r="F12218" s="19"/>
      <c r="G12218" s="19">
        <v>2.1729370144920251E-2</v>
      </c>
      <c r="H12218" s="19"/>
      <c r="I12218" s="19"/>
      <c r="J12218" s="19">
        <v>9.996226552721732E-2</v>
      </c>
      <c r="K12218" s="19">
        <v>0.45956618769394203</v>
      </c>
      <c r="L12218" s="19"/>
      <c r="M12218" s="19">
        <v>0.14354423472090472</v>
      </c>
      <c r="N12218" s="19"/>
      <c r="O12218" s="19">
        <v>3.2465578681220728E-2</v>
      </c>
      <c r="P12218" s="50"/>
      <c r="R12218" s="9" t="s">
        <v>0</v>
      </c>
    </row>
    <row r="12219" spans="2:18" x14ac:dyDescent="0.2">
      <c r="B12219" s="25">
        <v>11989</v>
      </c>
      <c r="C12219" s="193">
        <v>0.84359179453145205</v>
      </c>
      <c r="D12219" s="19"/>
      <c r="E12219" s="19"/>
      <c r="F12219" s="19">
        <v>0.24146597087383173</v>
      </c>
      <c r="G12219" s="19">
        <v>0.47397115156745889</v>
      </c>
      <c r="H12219" s="19"/>
      <c r="I12219" s="19">
        <v>1.4217164375273375</v>
      </c>
      <c r="J12219" s="19"/>
      <c r="K12219" s="19">
        <v>0.32037855387052411</v>
      </c>
      <c r="L12219" s="19"/>
      <c r="M12219" s="19">
        <v>0.11834156881836563</v>
      </c>
      <c r="N12219" s="19"/>
      <c r="O12219" s="19">
        <v>3.1607802697174961E-2</v>
      </c>
      <c r="P12219" s="50"/>
      <c r="R12219" s="9" t="s">
        <v>0</v>
      </c>
    </row>
    <row r="12220" spans="2:18" x14ac:dyDescent="0.2">
      <c r="B12220" s="25">
        <v>11990</v>
      </c>
      <c r="C12220" s="193">
        <v>0.67355626987800543</v>
      </c>
      <c r="D12220" s="19"/>
      <c r="E12220" s="19">
        <v>0.80047119962327928</v>
      </c>
      <c r="F12220" s="19"/>
      <c r="G12220" s="19">
        <v>0.51746372910263239</v>
      </c>
      <c r="H12220" s="19"/>
      <c r="I12220" s="19">
        <v>1.4983865621638039</v>
      </c>
      <c r="J12220" s="19"/>
      <c r="K12220" s="19"/>
      <c r="L12220" s="19">
        <v>0.51941334962992103</v>
      </c>
      <c r="M12220" s="19">
        <v>0.11610420859308157</v>
      </c>
      <c r="N12220" s="19"/>
      <c r="O12220" s="19">
        <v>0.54500342914771671</v>
      </c>
      <c r="P12220" s="50"/>
      <c r="R12220" s="9" t="s">
        <v>0</v>
      </c>
    </row>
    <row r="12221" spans="2:18" x14ac:dyDescent="0.2">
      <c r="B12221" s="25">
        <v>11991</v>
      </c>
      <c r="C12221" s="193">
        <v>0.50702557549041549</v>
      </c>
      <c r="D12221" s="19"/>
      <c r="E12221" s="19"/>
      <c r="F12221" s="19">
        <v>0.13779441563738345</v>
      </c>
      <c r="G12221" s="19">
        <v>0.98119313706330091</v>
      </c>
      <c r="H12221" s="19"/>
      <c r="I12221" s="19">
        <v>0.20514813377878083</v>
      </c>
      <c r="J12221" s="19"/>
      <c r="K12221" s="19">
        <v>0.32622732267425258</v>
      </c>
      <c r="L12221" s="19"/>
      <c r="M12221" s="19">
        <v>1.2288815003261462</v>
      </c>
      <c r="N12221" s="19"/>
      <c r="O12221" s="19">
        <v>0.88554589538400541</v>
      </c>
      <c r="P12221" s="50"/>
      <c r="R12221" s="9" t="s">
        <v>0</v>
      </c>
    </row>
    <row r="12222" spans="2:18" x14ac:dyDescent="0.2">
      <c r="B12222" s="25">
        <v>11992</v>
      </c>
      <c r="C12222" s="193"/>
      <c r="D12222" s="19">
        <v>0.57485331185904687</v>
      </c>
      <c r="E12222" s="19"/>
      <c r="F12222" s="19">
        <v>1.3072236116814666</v>
      </c>
      <c r="G12222" s="19"/>
      <c r="H12222" s="19">
        <v>0.37440429184284196</v>
      </c>
      <c r="I12222" s="19"/>
      <c r="J12222" s="19">
        <v>1.0412201257956459</v>
      </c>
      <c r="K12222" s="19"/>
      <c r="L12222" s="19">
        <v>0.81080391895813264</v>
      </c>
      <c r="M12222" s="19"/>
      <c r="N12222" s="19">
        <v>0.79456516198809146</v>
      </c>
      <c r="O12222" s="19"/>
      <c r="P12222" s="50">
        <v>0.72730615370035534</v>
      </c>
      <c r="R12222" s="9" t="s">
        <v>0</v>
      </c>
    </row>
    <row r="12223" spans="2:18" x14ac:dyDescent="0.2">
      <c r="B12223" s="25">
        <v>11993</v>
      </c>
      <c r="C12223" s="193">
        <v>1.3042435238142793</v>
      </c>
      <c r="D12223" s="19"/>
      <c r="E12223" s="19">
        <v>1.3703405437737213</v>
      </c>
      <c r="F12223" s="19"/>
      <c r="G12223" s="19">
        <v>0.59878705582802361</v>
      </c>
      <c r="H12223" s="19"/>
      <c r="I12223" s="19">
        <v>0.80892670410544099</v>
      </c>
      <c r="J12223" s="19"/>
      <c r="K12223" s="19">
        <v>0.5914875360207229</v>
      </c>
      <c r="L12223" s="19"/>
      <c r="M12223" s="19">
        <v>0.75994349370582381</v>
      </c>
      <c r="N12223" s="19"/>
      <c r="O12223" s="19">
        <v>0.28346178433600117</v>
      </c>
      <c r="P12223" s="50"/>
      <c r="R12223" s="9" t="s">
        <v>0</v>
      </c>
    </row>
    <row r="12224" spans="2:18" x14ac:dyDescent="0.2">
      <c r="B12224" s="25">
        <v>11994</v>
      </c>
      <c r="C12224" s="193">
        <v>0.87184787474407066</v>
      </c>
      <c r="D12224" s="19"/>
      <c r="E12224" s="19">
        <v>1.8212348948579862</v>
      </c>
      <c r="F12224" s="19"/>
      <c r="G12224" s="19">
        <v>0.69363662392506575</v>
      </c>
      <c r="H12224" s="19"/>
      <c r="I12224" s="19">
        <v>2.0099765471648436</v>
      </c>
      <c r="J12224" s="19"/>
      <c r="K12224" s="19">
        <v>0.3053857752069602</v>
      </c>
      <c r="L12224" s="19"/>
      <c r="M12224" s="19">
        <v>1.8468121589797784</v>
      </c>
      <c r="N12224" s="19"/>
      <c r="O12224" s="19">
        <v>2.0257900393951895</v>
      </c>
      <c r="P12224" s="50"/>
      <c r="R12224" s="9" t="s">
        <v>0</v>
      </c>
    </row>
    <row r="12225" spans="2:18" x14ac:dyDescent="0.2">
      <c r="B12225" s="25">
        <v>11995</v>
      </c>
      <c r="C12225" s="193"/>
      <c r="D12225" s="19">
        <v>0.88866731567517521</v>
      </c>
      <c r="E12225" s="19">
        <v>0.31720656266606839</v>
      </c>
      <c r="F12225" s="19"/>
      <c r="G12225" s="19">
        <v>0.44389051011387282</v>
      </c>
      <c r="H12225" s="19"/>
      <c r="I12225" s="19"/>
      <c r="J12225" s="19">
        <v>1.2558574204863726</v>
      </c>
      <c r="K12225" s="19"/>
      <c r="L12225" s="19">
        <v>0.37403802170494038</v>
      </c>
      <c r="M12225" s="19"/>
      <c r="N12225" s="19">
        <v>0.43884088980202057</v>
      </c>
      <c r="O12225" s="19"/>
      <c r="P12225" s="50">
        <v>0.14734792526417428</v>
      </c>
      <c r="R12225" s="9" t="s">
        <v>0</v>
      </c>
    </row>
    <row r="12226" spans="2:18" x14ac:dyDescent="0.2">
      <c r="B12226" s="25">
        <v>11996</v>
      </c>
      <c r="C12226" s="193">
        <v>0.42321578437469914</v>
      </c>
      <c r="D12226" s="19"/>
      <c r="E12226" s="19">
        <v>0.60905222983761964</v>
      </c>
      <c r="F12226" s="19"/>
      <c r="G12226" s="19">
        <v>1.312335079149934</v>
      </c>
      <c r="H12226" s="19"/>
      <c r="I12226" s="19">
        <v>0.77478996705092917</v>
      </c>
      <c r="J12226" s="19"/>
      <c r="K12226" s="19">
        <v>0.73005758473351623</v>
      </c>
      <c r="L12226" s="19"/>
      <c r="M12226" s="19">
        <v>0.41686426592893872</v>
      </c>
      <c r="N12226" s="19"/>
      <c r="O12226" s="19">
        <v>1.0531315689405563</v>
      </c>
      <c r="P12226" s="50"/>
      <c r="R12226" s="9" t="s">
        <v>0</v>
      </c>
    </row>
    <row r="12227" spans="2:18" x14ac:dyDescent="0.2">
      <c r="B12227" s="25">
        <v>11997</v>
      </c>
      <c r="C12227" s="193">
        <v>0.16773057085684079</v>
      </c>
      <c r="D12227" s="19"/>
      <c r="E12227" s="19"/>
      <c r="F12227" s="19">
        <v>0.1962105129696998</v>
      </c>
      <c r="G12227" s="19">
        <v>0.5631471432664924</v>
      </c>
      <c r="H12227" s="19"/>
      <c r="I12227" s="19">
        <v>0.67790773078752875</v>
      </c>
      <c r="J12227" s="19"/>
      <c r="K12227" s="19">
        <v>1.5664122473803546</v>
      </c>
      <c r="L12227" s="19"/>
      <c r="M12227" s="19">
        <v>0.67388352464717671</v>
      </c>
      <c r="N12227" s="19"/>
      <c r="O12227" s="19">
        <v>0.32926706797405758</v>
      </c>
      <c r="P12227" s="50"/>
      <c r="R12227" s="9" t="s">
        <v>0</v>
      </c>
    </row>
    <row r="12228" spans="2:18" x14ac:dyDescent="0.2">
      <c r="B12228" s="25">
        <v>11998</v>
      </c>
      <c r="C12228" s="193"/>
      <c r="D12228" s="19">
        <v>1.4236979324666985</v>
      </c>
      <c r="E12228" s="19"/>
      <c r="F12228" s="19">
        <v>0.60742659074592942</v>
      </c>
      <c r="G12228" s="19"/>
      <c r="H12228" s="19">
        <v>1.7079559264375057</v>
      </c>
      <c r="I12228" s="19"/>
      <c r="J12228" s="19">
        <v>0.64646816702635157</v>
      </c>
      <c r="K12228" s="19"/>
      <c r="L12228" s="19">
        <v>1.0022988971536213</v>
      </c>
      <c r="M12228" s="19"/>
      <c r="N12228" s="19">
        <v>1.0501711949067907</v>
      </c>
      <c r="O12228" s="19"/>
      <c r="P12228" s="50">
        <v>6.4491899767555073E-3</v>
      </c>
      <c r="R12228" s="9" t="s">
        <v>0</v>
      </c>
    </row>
    <row r="12229" spans="2:18" x14ac:dyDescent="0.2">
      <c r="B12229" s="25">
        <v>11999</v>
      </c>
      <c r="C12229" s="193"/>
      <c r="D12229" s="19">
        <v>1.1010996743587325</v>
      </c>
      <c r="E12229" s="19"/>
      <c r="F12229" s="19">
        <v>0.47520058927614206</v>
      </c>
      <c r="G12229" s="19"/>
      <c r="H12229" s="19">
        <v>0.96096798773500602</v>
      </c>
      <c r="I12229" s="19"/>
      <c r="J12229" s="19">
        <v>1.7641840787870229</v>
      </c>
      <c r="K12229" s="19">
        <v>0.54956112112405453</v>
      </c>
      <c r="L12229" s="19"/>
      <c r="M12229" s="19"/>
      <c r="N12229" s="19">
        <v>0.97003423491918561</v>
      </c>
      <c r="O12229" s="19"/>
      <c r="P12229" s="50">
        <v>0.28465620242655848</v>
      </c>
      <c r="R12229" s="9" t="s">
        <v>0</v>
      </c>
    </row>
    <row r="12230" spans="2:18" x14ac:dyDescent="0.2">
      <c r="B12230" s="25">
        <v>12000</v>
      </c>
      <c r="C12230" s="193"/>
      <c r="D12230" s="19">
        <v>0.66825162270235727</v>
      </c>
      <c r="E12230" s="19"/>
      <c r="F12230" s="19">
        <v>0.1673471062818086</v>
      </c>
      <c r="G12230" s="19">
        <v>7.9457915592462056E-2</v>
      </c>
      <c r="H12230" s="19"/>
      <c r="I12230" s="19"/>
      <c r="J12230" s="19">
        <v>0.48765638375437753</v>
      </c>
      <c r="K12230" s="19"/>
      <c r="L12230" s="19">
        <v>0.19301143379276989</v>
      </c>
      <c r="M12230" s="19">
        <v>5.5149683522769839E-2</v>
      </c>
      <c r="N12230" s="19"/>
      <c r="O12230" s="19"/>
      <c r="P12230" s="50">
        <v>0.74211465421129841</v>
      </c>
      <c r="R12230" s="9" t="s">
        <v>0</v>
      </c>
    </row>
    <row r="12231" spans="2:18" x14ac:dyDescent="0.2">
      <c r="B12231" s="25">
        <v>12001</v>
      </c>
      <c r="C12231" s="193"/>
      <c r="D12231" s="19">
        <v>0.8898255859358738</v>
      </c>
      <c r="E12231" s="19"/>
      <c r="F12231" s="19">
        <v>0.46925955631179017</v>
      </c>
      <c r="G12231" s="19"/>
      <c r="H12231" s="19">
        <v>2.7586918641461892E-2</v>
      </c>
      <c r="I12231" s="19">
        <v>0.33532438063764336</v>
      </c>
      <c r="J12231" s="19"/>
      <c r="K12231" s="19">
        <v>0.27374290385669214</v>
      </c>
      <c r="L12231" s="19"/>
      <c r="M12231" s="19"/>
      <c r="N12231" s="19">
        <v>7.0548592800205132E-2</v>
      </c>
      <c r="O12231" s="19"/>
      <c r="P12231" s="50">
        <v>0.20762170341154582</v>
      </c>
      <c r="R12231" s="9" t="s">
        <v>0</v>
      </c>
    </row>
    <row r="12232" spans="2:18" x14ac:dyDescent="0.2">
      <c r="B12232" s="25">
        <v>12002</v>
      </c>
      <c r="C12232" s="193">
        <v>1.1492783159249884</v>
      </c>
      <c r="D12232" s="19"/>
      <c r="E12232" s="19">
        <v>1.1307200110382116</v>
      </c>
      <c r="F12232" s="19"/>
      <c r="G12232" s="19">
        <v>1.8991281302807035</v>
      </c>
      <c r="H12232" s="19"/>
      <c r="I12232" s="19">
        <v>1.3064247103571971</v>
      </c>
      <c r="J12232" s="19"/>
      <c r="K12232" s="19">
        <v>1.5875848201621581</v>
      </c>
      <c r="L12232" s="19"/>
      <c r="M12232" s="19">
        <v>1.105044768719482</v>
      </c>
      <c r="N12232" s="19"/>
      <c r="O12232" s="19">
        <v>1.1839312670611071</v>
      </c>
      <c r="P12232" s="50"/>
      <c r="R12232" s="9" t="s">
        <v>0</v>
      </c>
    </row>
    <row r="12233" spans="2:18" x14ac:dyDescent="0.2">
      <c r="B12233" s="25">
        <v>12003</v>
      </c>
      <c r="C12233" s="193">
        <v>0.69649023103448671</v>
      </c>
      <c r="D12233" s="19"/>
      <c r="E12233" s="19">
        <v>1.3448804172571485</v>
      </c>
      <c r="F12233" s="19"/>
      <c r="G12233" s="19"/>
      <c r="H12233" s="19">
        <v>0.67274733732020908</v>
      </c>
      <c r="I12233" s="19">
        <v>0.49167590511488657</v>
      </c>
      <c r="J12233" s="19"/>
      <c r="K12233" s="19">
        <v>4.9977392035084285E-2</v>
      </c>
      <c r="L12233" s="19"/>
      <c r="M12233" s="19">
        <v>0.42634308624147038</v>
      </c>
      <c r="N12233" s="19"/>
      <c r="O12233" s="19">
        <v>0.85538871680556183</v>
      </c>
      <c r="P12233" s="50"/>
      <c r="R12233" s="9" t="s">
        <v>0</v>
      </c>
    </row>
    <row r="12234" spans="2:18" x14ac:dyDescent="0.2">
      <c r="B12234" s="25">
        <v>12004</v>
      </c>
      <c r="C12234" s="193">
        <v>0.69731687251181507</v>
      </c>
      <c r="D12234" s="19"/>
      <c r="E12234" s="19">
        <v>0.61486158016072512</v>
      </c>
      <c r="F12234" s="19"/>
      <c r="G12234" s="19">
        <v>0.2608284523161245</v>
      </c>
      <c r="H12234" s="19"/>
      <c r="I12234" s="19">
        <v>0.99179090644662793</v>
      </c>
      <c r="J12234" s="19"/>
      <c r="K12234" s="19">
        <v>1.5394539128741671</v>
      </c>
      <c r="L12234" s="19"/>
      <c r="M12234" s="19">
        <v>2.7692203504726041E-2</v>
      </c>
      <c r="N12234" s="19"/>
      <c r="O12234" s="19">
        <v>0.86757230134852104</v>
      </c>
      <c r="P12234" s="50"/>
      <c r="R12234" s="9" t="s">
        <v>0</v>
      </c>
    </row>
    <row r="12235" spans="2:18" x14ac:dyDescent="0.2">
      <c r="B12235" s="25">
        <v>12005</v>
      </c>
      <c r="C12235" s="193">
        <v>0.97590019984220377</v>
      </c>
      <c r="D12235" s="19"/>
      <c r="E12235" s="19">
        <v>0.74062902723602919</v>
      </c>
      <c r="F12235" s="19"/>
      <c r="G12235" s="19">
        <v>0.81098546861060783</v>
      </c>
      <c r="H12235" s="19"/>
      <c r="I12235" s="19">
        <v>1.2789189435332304</v>
      </c>
      <c r="J12235" s="19"/>
      <c r="K12235" s="19">
        <v>1.2298126344009173</v>
      </c>
      <c r="L12235" s="19"/>
      <c r="M12235" s="19">
        <v>1.1768192057055153</v>
      </c>
      <c r="N12235" s="19"/>
      <c r="O12235" s="19">
        <v>0.89864295414527218</v>
      </c>
      <c r="P12235" s="50"/>
      <c r="R12235" s="9" t="s">
        <v>0</v>
      </c>
    </row>
    <row r="12236" spans="2:18" x14ac:dyDescent="0.2">
      <c r="B12236" s="25">
        <v>12006</v>
      </c>
      <c r="C12236" s="193">
        <v>1.4521103957165102</v>
      </c>
      <c r="D12236" s="19"/>
      <c r="E12236" s="19">
        <v>0.62868235630648539</v>
      </c>
      <c r="F12236" s="19"/>
      <c r="G12236" s="19">
        <v>1.818790172103586</v>
      </c>
      <c r="H12236" s="19"/>
      <c r="I12236" s="19">
        <v>2.2364602832352771</v>
      </c>
      <c r="J12236" s="19"/>
      <c r="K12236" s="19">
        <v>1.6805317503623505</v>
      </c>
      <c r="L12236" s="19"/>
      <c r="M12236" s="19">
        <v>1.9511568582665668</v>
      </c>
      <c r="N12236" s="19"/>
      <c r="O12236" s="19">
        <v>0.16336659754622518</v>
      </c>
      <c r="P12236" s="50"/>
      <c r="R12236" s="9" t="s">
        <v>0</v>
      </c>
    </row>
    <row r="12237" spans="2:18" x14ac:dyDescent="0.2">
      <c r="B12237" s="25">
        <v>12007</v>
      </c>
      <c r="C12237" s="193">
        <v>1.5757116756572103</v>
      </c>
      <c r="D12237" s="19"/>
      <c r="E12237" s="19">
        <v>1.1689801969042644</v>
      </c>
      <c r="F12237" s="19"/>
      <c r="G12237" s="19">
        <v>1.7830381828469644</v>
      </c>
      <c r="H12237" s="19"/>
      <c r="I12237" s="19">
        <v>1.125220701589122</v>
      </c>
      <c r="J12237" s="19"/>
      <c r="K12237" s="19">
        <v>1.0827093032830291</v>
      </c>
      <c r="L12237" s="19"/>
      <c r="M12237" s="19">
        <v>0.40049188450146</v>
      </c>
      <c r="N12237" s="19"/>
      <c r="O12237" s="19">
        <v>0.87260289516534995</v>
      </c>
      <c r="P12237" s="50"/>
      <c r="R12237" s="9" t="s">
        <v>0</v>
      </c>
    </row>
    <row r="12238" spans="2:18" x14ac:dyDescent="0.2">
      <c r="B12238" s="25">
        <v>12008</v>
      </c>
      <c r="C12238" s="193">
        <v>1.0757007535773706</v>
      </c>
      <c r="D12238" s="19"/>
      <c r="E12238" s="19">
        <v>1.7255708440617674</v>
      </c>
      <c r="F12238" s="19"/>
      <c r="G12238" s="19">
        <v>0.8950789551068058</v>
      </c>
      <c r="H12238" s="19"/>
      <c r="I12238" s="19">
        <v>0.97418605869476504</v>
      </c>
      <c r="J12238" s="19"/>
      <c r="K12238" s="19">
        <v>1.4572164876457627</v>
      </c>
      <c r="L12238" s="19"/>
      <c r="M12238" s="19">
        <v>0.79525513827830818</v>
      </c>
      <c r="N12238" s="19"/>
      <c r="O12238" s="19">
        <v>1.8060641955827175</v>
      </c>
      <c r="P12238" s="50"/>
      <c r="R12238" s="9" t="s">
        <v>0</v>
      </c>
    </row>
    <row r="12239" spans="2:18" x14ac:dyDescent="0.2">
      <c r="B12239" s="25">
        <v>12009</v>
      </c>
      <c r="C12239" s="193">
        <v>2.0478323097555329</v>
      </c>
      <c r="D12239" s="19"/>
      <c r="E12239" s="19">
        <v>1.8650786580587608</v>
      </c>
      <c r="F12239" s="19"/>
      <c r="G12239" s="19">
        <v>1.5525303916386239</v>
      </c>
      <c r="H12239" s="19"/>
      <c r="I12239" s="19">
        <v>1.6942945561926612</v>
      </c>
      <c r="J12239" s="19"/>
      <c r="K12239" s="19">
        <v>1.8976546090352813</v>
      </c>
      <c r="L12239" s="19"/>
      <c r="M12239" s="19">
        <v>1.5502854458454851</v>
      </c>
      <c r="N12239" s="19"/>
      <c r="O12239" s="19">
        <v>2.9386541429266004</v>
      </c>
      <c r="P12239" s="50"/>
      <c r="R12239" s="9" t="s">
        <v>0</v>
      </c>
    </row>
    <row r="12240" spans="2:18" x14ac:dyDescent="0.2">
      <c r="B12240" s="25">
        <v>12010</v>
      </c>
      <c r="C12240" s="193"/>
      <c r="D12240" s="19">
        <v>0.83787715936222484</v>
      </c>
      <c r="E12240" s="19">
        <v>0.26795151728806305</v>
      </c>
      <c r="F12240" s="19"/>
      <c r="G12240" s="19"/>
      <c r="H12240" s="19">
        <v>1.3969630484310467</v>
      </c>
      <c r="I12240" s="19"/>
      <c r="J12240" s="19">
        <v>0.33121673826928633</v>
      </c>
      <c r="K12240" s="19"/>
      <c r="L12240" s="19">
        <v>0.76038455088071821</v>
      </c>
      <c r="M12240" s="19"/>
      <c r="N12240" s="19">
        <v>6.3217824085913324E-2</v>
      </c>
      <c r="O12240" s="19"/>
      <c r="P12240" s="50">
        <v>0.5016999254130694</v>
      </c>
      <c r="R12240" s="9" t="s">
        <v>0</v>
      </c>
    </row>
    <row r="12241" spans="2:18" x14ac:dyDescent="0.2">
      <c r="B12241" s="25">
        <v>12011</v>
      </c>
      <c r="C12241" s="193">
        <v>1.5797533348437016</v>
      </c>
      <c r="D12241" s="19"/>
      <c r="E12241" s="19">
        <v>1.4468823297557212</v>
      </c>
      <c r="F12241" s="19"/>
      <c r="G12241" s="19">
        <v>0.73054578830340111</v>
      </c>
      <c r="H12241" s="19"/>
      <c r="I12241" s="19">
        <v>1.3691842697534728</v>
      </c>
      <c r="J12241" s="19"/>
      <c r="K12241" s="19">
        <v>1.5759947895661546</v>
      </c>
      <c r="L12241" s="19"/>
      <c r="M12241" s="19">
        <v>0.86101777609957131</v>
      </c>
      <c r="N12241" s="19"/>
      <c r="O12241" s="19">
        <v>2.1269803048945897</v>
      </c>
      <c r="P12241" s="50"/>
      <c r="R12241" s="9" t="s">
        <v>0</v>
      </c>
    </row>
    <row r="12242" spans="2:18" x14ac:dyDescent="0.2">
      <c r="B12242" s="25">
        <v>12012</v>
      </c>
      <c r="C12242" s="193">
        <v>0.10133538567621109</v>
      </c>
      <c r="D12242" s="19"/>
      <c r="E12242" s="19"/>
      <c r="F12242" s="19">
        <v>0.16312769542443575</v>
      </c>
      <c r="G12242" s="19"/>
      <c r="H12242" s="19">
        <v>0.20308499264158897</v>
      </c>
      <c r="I12242" s="19">
        <v>0.16897652495151624</v>
      </c>
      <c r="J12242" s="19"/>
      <c r="K12242" s="19">
        <v>3.7772433504394756E-2</v>
      </c>
      <c r="L12242" s="19"/>
      <c r="M12242" s="19">
        <v>0.19994657760526618</v>
      </c>
      <c r="N12242" s="19"/>
      <c r="O12242" s="19"/>
      <c r="P12242" s="50">
        <v>1.0727801744355425</v>
      </c>
      <c r="R12242" s="9" t="s">
        <v>0</v>
      </c>
    </row>
    <row r="12243" spans="2:18" x14ac:dyDescent="0.2">
      <c r="B12243" s="25">
        <v>12013</v>
      </c>
      <c r="C12243" s="193"/>
      <c r="D12243" s="19">
        <v>1.7528071803180603</v>
      </c>
      <c r="E12243" s="19"/>
      <c r="F12243" s="19">
        <v>1.2313247352126018</v>
      </c>
      <c r="G12243" s="19"/>
      <c r="H12243" s="19">
        <v>1.194118421202452</v>
      </c>
      <c r="I12243" s="19"/>
      <c r="J12243" s="19">
        <v>1.5240028723061525</v>
      </c>
      <c r="K12243" s="19"/>
      <c r="L12243" s="19">
        <v>1.6488035986684304</v>
      </c>
      <c r="M12243" s="19"/>
      <c r="N12243" s="19">
        <v>0.65828961044674728</v>
      </c>
      <c r="O12243" s="19"/>
      <c r="P12243" s="50">
        <v>1.9553034317128337</v>
      </c>
      <c r="R12243" s="9" t="s">
        <v>0</v>
      </c>
    </row>
    <row r="12244" spans="2:18" x14ac:dyDescent="0.2">
      <c r="B12244" s="25">
        <v>12014</v>
      </c>
      <c r="C12244" s="193"/>
      <c r="D12244" s="19">
        <v>6.6938151628711792E-2</v>
      </c>
      <c r="E12244" s="19">
        <v>0.45060273044371657</v>
      </c>
      <c r="F12244" s="19"/>
      <c r="G12244" s="19"/>
      <c r="H12244" s="19">
        <v>0.61839228588396566</v>
      </c>
      <c r="I12244" s="19"/>
      <c r="J12244" s="19">
        <v>0.57293446672436066</v>
      </c>
      <c r="K12244" s="19"/>
      <c r="L12244" s="19">
        <v>1.2724837998775294</v>
      </c>
      <c r="M12244" s="19"/>
      <c r="N12244" s="19">
        <v>0.60095669790539019</v>
      </c>
      <c r="O12244" s="19">
        <v>0.6966133935208203</v>
      </c>
      <c r="P12244" s="50"/>
      <c r="R12244" s="9" t="s">
        <v>0</v>
      </c>
    </row>
    <row r="12245" spans="2:18" x14ac:dyDescent="0.2">
      <c r="B12245" s="25">
        <v>12015</v>
      </c>
      <c r="C12245" s="193">
        <v>0.31126072785651687</v>
      </c>
      <c r="D12245" s="19"/>
      <c r="E12245" s="19">
        <v>0.59080231224717639</v>
      </c>
      <c r="F12245" s="19"/>
      <c r="G12245" s="19">
        <v>0.98786084773346206</v>
      </c>
      <c r="H12245" s="19"/>
      <c r="I12245" s="19"/>
      <c r="J12245" s="19">
        <v>0.40013497327754843</v>
      </c>
      <c r="K12245" s="19"/>
      <c r="L12245" s="19">
        <v>0.25952040582029429</v>
      </c>
      <c r="M12245" s="19">
        <v>0.14300204967689631</v>
      </c>
      <c r="N12245" s="19"/>
      <c r="O12245" s="19">
        <v>0.279872786417245</v>
      </c>
      <c r="P12245" s="50"/>
      <c r="R12245" s="9" t="s">
        <v>0</v>
      </c>
    </row>
    <row r="12246" spans="2:18" x14ac:dyDescent="0.2">
      <c r="B12246" s="25">
        <v>12016</v>
      </c>
      <c r="C12246" s="193"/>
      <c r="D12246" s="19">
        <v>0.63278095891001618</v>
      </c>
      <c r="E12246" s="19"/>
      <c r="F12246" s="19">
        <v>0.65670033416392282</v>
      </c>
      <c r="G12246" s="19"/>
      <c r="H12246" s="19">
        <v>1.185161698003478</v>
      </c>
      <c r="I12246" s="19"/>
      <c r="J12246" s="19">
        <v>1.1968102941534269</v>
      </c>
      <c r="K12246" s="19"/>
      <c r="L12246" s="19">
        <v>0.31119883695519585</v>
      </c>
      <c r="M12246" s="19"/>
      <c r="N12246" s="19">
        <v>0.11496996602047251</v>
      </c>
      <c r="O12246" s="19"/>
      <c r="P12246" s="50">
        <v>1.6757986429988572</v>
      </c>
      <c r="R12246" s="9" t="s">
        <v>0</v>
      </c>
    </row>
    <row r="12247" spans="2:18" x14ac:dyDescent="0.2">
      <c r="B12247" s="25">
        <v>12017</v>
      </c>
      <c r="C12247" s="193">
        <v>0.2241889232592659</v>
      </c>
      <c r="D12247" s="19"/>
      <c r="E12247" s="19"/>
      <c r="F12247" s="19">
        <v>0.2798067618070525</v>
      </c>
      <c r="G12247" s="19"/>
      <c r="H12247" s="19">
        <v>2.3631089650710226E-2</v>
      </c>
      <c r="I12247" s="19">
        <v>0.11436885992275153</v>
      </c>
      <c r="J12247" s="19"/>
      <c r="K12247" s="19"/>
      <c r="L12247" s="19">
        <v>0.35306340625894855</v>
      </c>
      <c r="M12247" s="19">
        <v>0.17179334399680743</v>
      </c>
      <c r="N12247" s="19"/>
      <c r="O12247" s="19">
        <v>5.036817916823412E-2</v>
      </c>
      <c r="P12247" s="50"/>
      <c r="R12247" s="9" t="s">
        <v>0</v>
      </c>
    </row>
    <row r="12248" spans="2:18" x14ac:dyDescent="0.2">
      <c r="B12248" s="25">
        <v>12018</v>
      </c>
      <c r="C12248" s="193"/>
      <c r="D12248" s="19">
        <v>0.23002035976587049</v>
      </c>
      <c r="E12248" s="19"/>
      <c r="F12248" s="19">
        <v>0.4541543086418337</v>
      </c>
      <c r="G12248" s="19"/>
      <c r="H12248" s="19">
        <v>0.30099076262316737</v>
      </c>
      <c r="I12248" s="19"/>
      <c r="J12248" s="19">
        <v>1.369566484158615</v>
      </c>
      <c r="K12248" s="19">
        <v>1.5922220532398789E-2</v>
      </c>
      <c r="L12248" s="19"/>
      <c r="M12248" s="19"/>
      <c r="N12248" s="19">
        <v>0.94232039961296754</v>
      </c>
      <c r="O12248" s="19"/>
      <c r="P12248" s="50">
        <v>0.94164205677488266</v>
      </c>
      <c r="R12248" s="9" t="s">
        <v>0</v>
      </c>
    </row>
    <row r="12249" spans="2:18" x14ac:dyDescent="0.2">
      <c r="B12249" s="25">
        <v>12019</v>
      </c>
      <c r="C12249" s="193">
        <v>4.9847006410878456E-2</v>
      </c>
      <c r="D12249" s="19"/>
      <c r="E12249" s="19"/>
      <c r="F12249" s="19">
        <v>0.14619962281248378</v>
      </c>
      <c r="G12249" s="19"/>
      <c r="H12249" s="19">
        <v>0.34376396734238646</v>
      </c>
      <c r="I12249" s="19"/>
      <c r="J12249" s="19">
        <v>0.52294367372513473</v>
      </c>
      <c r="K12249" s="19"/>
      <c r="L12249" s="19">
        <v>1.1025618975874463</v>
      </c>
      <c r="M12249" s="19"/>
      <c r="N12249" s="19">
        <v>8.4983299215580926E-3</v>
      </c>
      <c r="O12249" s="19"/>
      <c r="P12249" s="50">
        <v>0.21518663419167758</v>
      </c>
      <c r="R12249" s="9" t="s">
        <v>0</v>
      </c>
    </row>
    <row r="12250" spans="2:18" x14ac:dyDescent="0.2">
      <c r="B12250" s="25">
        <v>12020</v>
      </c>
      <c r="C12250" s="193"/>
      <c r="D12250" s="19">
        <v>0.29553126333408919</v>
      </c>
      <c r="E12250" s="19"/>
      <c r="F12250" s="19">
        <v>0.55352238248544339</v>
      </c>
      <c r="G12250" s="19"/>
      <c r="H12250" s="19">
        <v>0.32455025769870505</v>
      </c>
      <c r="I12250" s="19"/>
      <c r="J12250" s="19">
        <v>1.2072796494418361</v>
      </c>
      <c r="K12250" s="19"/>
      <c r="L12250" s="19">
        <v>0.41938608460371196</v>
      </c>
      <c r="M12250" s="19"/>
      <c r="N12250" s="19">
        <v>0.48902937762761944</v>
      </c>
      <c r="O12250" s="19"/>
      <c r="P12250" s="50">
        <v>0.24517823126012092</v>
      </c>
      <c r="R12250" s="9" t="s">
        <v>0</v>
      </c>
    </row>
    <row r="12251" spans="2:18" x14ac:dyDescent="0.2">
      <c r="B12251" s="25">
        <v>12021</v>
      </c>
      <c r="C12251" s="193">
        <v>1.5950300200244341</v>
      </c>
      <c r="D12251" s="19"/>
      <c r="E12251" s="19"/>
      <c r="F12251" s="19">
        <v>0.15626174688887318</v>
      </c>
      <c r="G12251" s="19">
        <v>1.0787295978020011</v>
      </c>
      <c r="H12251" s="19"/>
      <c r="I12251" s="19">
        <v>1.0113189549563366</v>
      </c>
      <c r="J12251" s="19"/>
      <c r="K12251" s="19">
        <v>1.5333820744431463</v>
      </c>
      <c r="L12251" s="19"/>
      <c r="M12251" s="19">
        <v>0.86659294085392913</v>
      </c>
      <c r="N12251" s="19"/>
      <c r="O12251" s="19">
        <v>0.70261837018165285</v>
      </c>
      <c r="P12251" s="50"/>
      <c r="R12251" s="9" t="s">
        <v>0</v>
      </c>
    </row>
    <row r="12252" spans="2:18" x14ac:dyDescent="0.2">
      <c r="B12252" s="25">
        <v>12022</v>
      </c>
      <c r="C12252" s="193"/>
      <c r="D12252" s="19">
        <v>0.64459754738213504</v>
      </c>
      <c r="E12252" s="19"/>
      <c r="F12252" s="19">
        <v>0.63467646110344278</v>
      </c>
      <c r="G12252" s="19"/>
      <c r="H12252" s="19">
        <v>0.90569750117264125</v>
      </c>
      <c r="I12252" s="19"/>
      <c r="J12252" s="19">
        <v>0.72075074832079844</v>
      </c>
      <c r="K12252" s="19"/>
      <c r="L12252" s="19">
        <v>0.7534922597302165</v>
      </c>
      <c r="M12252" s="19"/>
      <c r="N12252" s="19">
        <v>1.3119121095264825</v>
      </c>
      <c r="O12252" s="19"/>
      <c r="P12252" s="50">
        <v>0.75048997465287504</v>
      </c>
      <c r="R12252" s="9" t="s">
        <v>0</v>
      </c>
    </row>
    <row r="12253" spans="2:18" x14ac:dyDescent="0.2">
      <c r="B12253" s="25">
        <v>12023</v>
      </c>
      <c r="C12253" s="193">
        <v>0.41968080191920737</v>
      </c>
      <c r="D12253" s="19"/>
      <c r="E12253" s="19">
        <v>1.7958894218796626</v>
      </c>
      <c r="F12253" s="19"/>
      <c r="G12253" s="19">
        <v>0.71119097128243536</v>
      </c>
      <c r="H12253" s="19"/>
      <c r="I12253" s="19">
        <v>0.68769414805661133</v>
      </c>
      <c r="J12253" s="19"/>
      <c r="K12253" s="19">
        <v>1.5505004525537456</v>
      </c>
      <c r="L12253" s="19"/>
      <c r="M12253" s="19">
        <v>1.3434475311912748</v>
      </c>
      <c r="N12253" s="19"/>
      <c r="O12253" s="19">
        <v>1.0924088691267597</v>
      </c>
      <c r="P12253" s="50"/>
      <c r="R12253" s="9" t="s">
        <v>0</v>
      </c>
    </row>
    <row r="12254" spans="2:18" x14ac:dyDescent="0.2">
      <c r="B12254" s="25">
        <v>12024</v>
      </c>
      <c r="C12254" s="193"/>
      <c r="D12254" s="19">
        <v>0.10453694939598429</v>
      </c>
      <c r="E12254" s="19"/>
      <c r="F12254" s="19">
        <v>0.97442563754669365</v>
      </c>
      <c r="G12254" s="19"/>
      <c r="H12254" s="19">
        <v>0.78705381743398795</v>
      </c>
      <c r="I12254" s="19"/>
      <c r="J12254" s="19">
        <v>1.0971824494842299</v>
      </c>
      <c r="K12254" s="19">
        <v>4.2970954203227968E-2</v>
      </c>
      <c r="L12254" s="19"/>
      <c r="M12254" s="19"/>
      <c r="N12254" s="19">
        <v>0.39969740960345723</v>
      </c>
      <c r="O12254" s="19"/>
      <c r="P12254" s="50">
        <v>0.72328143939167044</v>
      </c>
      <c r="R12254" s="9" t="s">
        <v>0</v>
      </c>
    </row>
    <row r="12255" spans="2:18" x14ac:dyDescent="0.2">
      <c r="B12255" s="25">
        <v>12025</v>
      </c>
      <c r="C12255" s="193"/>
      <c r="D12255" s="19">
        <v>6.8683386775350908E-2</v>
      </c>
      <c r="E12255" s="19">
        <v>1.1209776722628677</v>
      </c>
      <c r="F12255" s="19"/>
      <c r="G12255" s="19">
        <v>0.68355860453200401</v>
      </c>
      <c r="H12255" s="19"/>
      <c r="I12255" s="19">
        <v>0.69434664665029411</v>
      </c>
      <c r="J12255" s="19"/>
      <c r="K12255" s="19">
        <v>0.82137115113169856</v>
      </c>
      <c r="L12255" s="19"/>
      <c r="M12255" s="19">
        <v>0.54632110122304312</v>
      </c>
      <c r="N12255" s="19"/>
      <c r="O12255" s="19">
        <v>0.83449635636528952</v>
      </c>
      <c r="P12255" s="50"/>
      <c r="R12255" s="9" t="s">
        <v>0</v>
      </c>
    </row>
    <row r="12256" spans="2:18" x14ac:dyDescent="0.2">
      <c r="B12256" s="25">
        <v>12026</v>
      </c>
      <c r="C12256" s="193">
        <v>0.66930138071356815</v>
      </c>
      <c r="D12256" s="19"/>
      <c r="E12256" s="19">
        <v>9.5501757770912021E-2</v>
      </c>
      <c r="F12256" s="19"/>
      <c r="G12256" s="19">
        <v>0.64104456204373395</v>
      </c>
      <c r="H12256" s="19"/>
      <c r="I12256" s="19">
        <v>1.1200869661001662</v>
      </c>
      <c r="J12256" s="19"/>
      <c r="K12256" s="19">
        <v>0.86748223039372074</v>
      </c>
      <c r="L12256" s="19"/>
      <c r="M12256" s="19"/>
      <c r="N12256" s="19">
        <v>0.18867272253279771</v>
      </c>
      <c r="O12256" s="19"/>
      <c r="P12256" s="50">
        <v>0.23782820496384943</v>
      </c>
      <c r="R12256" s="9" t="s">
        <v>0</v>
      </c>
    </row>
    <row r="12257" spans="2:18" x14ac:dyDescent="0.2">
      <c r="B12257" s="25">
        <v>12027</v>
      </c>
      <c r="C12257" s="193"/>
      <c r="D12257" s="19">
        <v>0.45803242317909215</v>
      </c>
      <c r="E12257" s="19">
        <v>7.4819114693438563E-2</v>
      </c>
      <c r="F12257" s="19"/>
      <c r="G12257" s="19"/>
      <c r="H12257" s="19">
        <v>3.2268260936850611E-2</v>
      </c>
      <c r="I12257" s="19"/>
      <c r="J12257" s="19">
        <v>2.823189075597235E-2</v>
      </c>
      <c r="K12257" s="19"/>
      <c r="L12257" s="19">
        <v>6.0927620148009079E-2</v>
      </c>
      <c r="M12257" s="19"/>
      <c r="N12257" s="19">
        <v>0.87005550621139194</v>
      </c>
      <c r="O12257" s="19"/>
      <c r="P12257" s="50">
        <v>0.14488028000772979</v>
      </c>
      <c r="R12257" s="9" t="s">
        <v>0</v>
      </c>
    </row>
    <row r="12258" spans="2:18" x14ac:dyDescent="0.2">
      <c r="B12258" s="25">
        <v>12028</v>
      </c>
      <c r="C12258" s="193"/>
      <c r="D12258" s="19">
        <v>0.13394343046464918</v>
      </c>
      <c r="E12258" s="19">
        <v>0.10441503732811068</v>
      </c>
      <c r="F12258" s="19"/>
      <c r="G12258" s="19">
        <v>0.1427713000302008</v>
      </c>
      <c r="H12258" s="19"/>
      <c r="I12258" s="19">
        <v>0.28640519098519845</v>
      </c>
      <c r="J12258" s="19"/>
      <c r="K12258" s="19">
        <v>0.876233203223031</v>
      </c>
      <c r="L12258" s="19"/>
      <c r="M12258" s="19"/>
      <c r="N12258" s="19">
        <v>0.16029654593994316</v>
      </c>
      <c r="O12258" s="19">
        <v>0.50239511333038345</v>
      </c>
      <c r="P12258" s="50"/>
      <c r="R12258" s="9" t="s">
        <v>0</v>
      </c>
    </row>
    <row r="12259" spans="2:18" x14ac:dyDescent="0.2">
      <c r="B12259" s="25">
        <v>12029</v>
      </c>
      <c r="C12259" s="193">
        <v>2.2936051042237122</v>
      </c>
      <c r="D12259" s="19"/>
      <c r="E12259" s="19">
        <v>1.920969002260573</v>
      </c>
      <c r="F12259" s="19"/>
      <c r="G12259" s="19">
        <v>1.4643625277013814</v>
      </c>
      <c r="H12259" s="19"/>
      <c r="I12259" s="19">
        <v>1.9597205294904601</v>
      </c>
      <c r="J12259" s="19"/>
      <c r="K12259" s="19">
        <v>1.2633079697141048</v>
      </c>
      <c r="L12259" s="19"/>
      <c r="M12259" s="19">
        <v>1.7922874049622008</v>
      </c>
      <c r="N12259" s="19"/>
      <c r="O12259" s="19">
        <v>2.1225387904738025</v>
      </c>
      <c r="P12259" s="50"/>
      <c r="R12259" s="9" t="s">
        <v>0</v>
      </c>
    </row>
    <row r="12260" spans="2:18" x14ac:dyDescent="0.2">
      <c r="B12260" s="25">
        <v>12030</v>
      </c>
      <c r="C12260" s="193">
        <v>0.51548558084724805</v>
      </c>
      <c r="D12260" s="19"/>
      <c r="E12260" s="19"/>
      <c r="F12260" s="19">
        <v>0.19491046896818714</v>
      </c>
      <c r="G12260" s="19">
        <v>0.8482930400189409</v>
      </c>
      <c r="H12260" s="19"/>
      <c r="I12260" s="19">
        <v>8.3929079167892745E-2</v>
      </c>
      <c r="J12260" s="19"/>
      <c r="K12260" s="19">
        <v>0.81298110281870284</v>
      </c>
      <c r="L12260" s="19"/>
      <c r="M12260" s="19">
        <v>0.20255053080550217</v>
      </c>
      <c r="N12260" s="19"/>
      <c r="O12260" s="19"/>
      <c r="P12260" s="50">
        <v>0.7251327028133866</v>
      </c>
      <c r="R12260" s="9" t="s">
        <v>0</v>
      </c>
    </row>
    <row r="12261" spans="2:18" x14ac:dyDescent="0.2">
      <c r="B12261" s="25">
        <v>12031</v>
      </c>
      <c r="C12261" s="193"/>
      <c r="D12261" s="19">
        <v>1.0704351202416647</v>
      </c>
      <c r="E12261" s="19"/>
      <c r="F12261" s="19">
        <v>1.2494458600073515</v>
      </c>
      <c r="G12261" s="19"/>
      <c r="H12261" s="19">
        <v>1.5444674617536833</v>
      </c>
      <c r="I12261" s="19"/>
      <c r="J12261" s="19">
        <v>0.74592592388833268</v>
      </c>
      <c r="K12261" s="19"/>
      <c r="L12261" s="19">
        <v>1.6779776794099568</v>
      </c>
      <c r="M12261" s="19"/>
      <c r="N12261" s="19">
        <v>0.99157184433139389</v>
      </c>
      <c r="O12261" s="19"/>
      <c r="P12261" s="50">
        <v>0.73592845495198544</v>
      </c>
      <c r="R12261" s="9" t="s">
        <v>0</v>
      </c>
    </row>
    <row r="12262" spans="2:18" x14ac:dyDescent="0.2">
      <c r="B12262" s="25">
        <v>12032</v>
      </c>
      <c r="C12262" s="193"/>
      <c r="D12262" s="19">
        <v>0.751975424900717</v>
      </c>
      <c r="E12262" s="19"/>
      <c r="F12262" s="19">
        <v>0.11225143712974481</v>
      </c>
      <c r="G12262" s="19">
        <v>0.24301491527429142</v>
      </c>
      <c r="H12262" s="19"/>
      <c r="I12262" s="19"/>
      <c r="J12262" s="19">
        <v>0.65738761663308121</v>
      </c>
      <c r="K12262" s="19"/>
      <c r="L12262" s="19">
        <v>0.1211911726614765</v>
      </c>
      <c r="M12262" s="19">
        <v>0.49137162874240164</v>
      </c>
      <c r="N12262" s="19"/>
      <c r="O12262" s="19"/>
      <c r="P12262" s="50">
        <v>0.75336582808325414</v>
      </c>
      <c r="R12262" s="9" t="s">
        <v>0</v>
      </c>
    </row>
    <row r="12263" spans="2:18" x14ac:dyDescent="0.2">
      <c r="B12263" s="25">
        <v>12033</v>
      </c>
      <c r="C12263" s="193">
        <v>0.65701126940719357</v>
      </c>
      <c r="D12263" s="19"/>
      <c r="E12263" s="19">
        <v>0.88688964082365151</v>
      </c>
      <c r="F12263" s="19"/>
      <c r="G12263" s="19">
        <v>1.2788184332111494</v>
      </c>
      <c r="H12263" s="19"/>
      <c r="I12263" s="19">
        <v>0.87803508821556731</v>
      </c>
      <c r="J12263" s="19"/>
      <c r="K12263" s="19">
        <v>0.89479373765372316</v>
      </c>
      <c r="L12263" s="19"/>
      <c r="M12263" s="19"/>
      <c r="N12263" s="19">
        <v>0.19491454252688811</v>
      </c>
      <c r="O12263" s="19">
        <v>9.3215510629573714E-2</v>
      </c>
      <c r="P12263" s="50"/>
      <c r="R12263" s="9" t="s">
        <v>0</v>
      </c>
    </row>
    <row r="12264" spans="2:18" x14ac:dyDescent="0.2">
      <c r="B12264" s="25">
        <v>12034</v>
      </c>
      <c r="C12264" s="193"/>
      <c r="D12264" s="19">
        <v>2.1041756212706519</v>
      </c>
      <c r="E12264" s="19"/>
      <c r="F12264" s="19">
        <v>2.101262888622041</v>
      </c>
      <c r="G12264" s="19"/>
      <c r="H12264" s="19">
        <v>2.295554647196743</v>
      </c>
      <c r="I12264" s="19"/>
      <c r="J12264" s="19">
        <v>1.7902584506226937</v>
      </c>
      <c r="K12264" s="19"/>
      <c r="L12264" s="19">
        <v>1.5830411860507387</v>
      </c>
      <c r="M12264" s="19"/>
      <c r="N12264" s="19">
        <v>2.731064696139113</v>
      </c>
      <c r="O12264" s="19"/>
      <c r="P12264" s="50">
        <v>1.2285919182656186</v>
      </c>
      <c r="R12264" s="9" t="s">
        <v>0</v>
      </c>
    </row>
    <row r="12265" spans="2:18" x14ac:dyDescent="0.2">
      <c r="B12265" s="25">
        <v>12035</v>
      </c>
      <c r="C12265" s="193">
        <v>9.340657830555267E-2</v>
      </c>
      <c r="D12265" s="19"/>
      <c r="E12265" s="19"/>
      <c r="F12265" s="19">
        <v>1.2413805960607436E-2</v>
      </c>
      <c r="G12265" s="19">
        <v>0.72431020940358937</v>
      </c>
      <c r="H12265" s="19"/>
      <c r="I12265" s="19"/>
      <c r="J12265" s="19">
        <v>0.39895731860798062</v>
      </c>
      <c r="K12265" s="19"/>
      <c r="L12265" s="19">
        <v>0.24310648463891008</v>
      </c>
      <c r="M12265" s="19"/>
      <c r="N12265" s="19">
        <v>6.7614403908770021E-2</v>
      </c>
      <c r="O12265" s="19"/>
      <c r="P12265" s="50">
        <v>1.4268503781755071</v>
      </c>
      <c r="R12265" s="9" t="s">
        <v>0</v>
      </c>
    </row>
    <row r="12266" spans="2:18" x14ac:dyDescent="0.2">
      <c r="B12266" s="25">
        <v>12036</v>
      </c>
      <c r="C12266" s="193"/>
      <c r="D12266" s="19">
        <v>1.4370578340963209</v>
      </c>
      <c r="E12266" s="19"/>
      <c r="F12266" s="19">
        <v>2.1359289677215192</v>
      </c>
      <c r="G12266" s="19"/>
      <c r="H12266" s="19">
        <v>1.2959092976563384</v>
      </c>
      <c r="I12266" s="19"/>
      <c r="J12266" s="19">
        <v>1.2997459065257064</v>
      </c>
      <c r="K12266" s="19"/>
      <c r="L12266" s="19">
        <v>0.82441172958445152</v>
      </c>
      <c r="M12266" s="19"/>
      <c r="N12266" s="19">
        <v>2.852721592887884</v>
      </c>
      <c r="O12266" s="19"/>
      <c r="P12266" s="50">
        <v>1.7539395074223239</v>
      </c>
      <c r="R12266" s="9" t="s">
        <v>0</v>
      </c>
    </row>
    <row r="12267" spans="2:18" x14ac:dyDescent="0.2">
      <c r="B12267" s="25">
        <v>12037</v>
      </c>
      <c r="C12267" s="193">
        <v>1.5191918867039829</v>
      </c>
      <c r="D12267" s="19"/>
      <c r="E12267" s="19">
        <v>0.96784498924409357</v>
      </c>
      <c r="F12267" s="19"/>
      <c r="G12267" s="19"/>
      <c r="H12267" s="19">
        <v>0.24308851636540241</v>
      </c>
      <c r="I12267" s="19">
        <v>0.97371562735331441</v>
      </c>
      <c r="J12267" s="19"/>
      <c r="K12267" s="19">
        <v>0.3699800726577302</v>
      </c>
      <c r="L12267" s="19"/>
      <c r="M12267" s="19">
        <v>0.22118709023833538</v>
      </c>
      <c r="N12267" s="19"/>
      <c r="O12267" s="19">
        <v>1.0929861432449872</v>
      </c>
      <c r="P12267" s="50"/>
      <c r="R12267" s="9" t="s">
        <v>0</v>
      </c>
    </row>
    <row r="12268" spans="2:18" x14ac:dyDescent="0.2">
      <c r="B12268" s="25">
        <v>12038</v>
      </c>
      <c r="C12268" s="193">
        <v>0.19949054667520025</v>
      </c>
      <c r="D12268" s="19"/>
      <c r="E12268" s="19">
        <v>0.12471818958015787</v>
      </c>
      <c r="F12268" s="19"/>
      <c r="G12268" s="19">
        <v>0.63929456271721385</v>
      </c>
      <c r="H12268" s="19"/>
      <c r="I12268" s="19">
        <v>0.57481447619894499</v>
      </c>
      <c r="J12268" s="19"/>
      <c r="K12268" s="19">
        <v>0.95727124004629693</v>
      </c>
      <c r="L12268" s="19"/>
      <c r="M12268" s="19"/>
      <c r="N12268" s="19">
        <v>0.22676958751489409</v>
      </c>
      <c r="O12268" s="19">
        <v>0.43875923820699531</v>
      </c>
      <c r="P12268" s="50"/>
      <c r="R12268" s="9" t="s">
        <v>0</v>
      </c>
    </row>
    <row r="12269" spans="2:18" x14ac:dyDescent="0.2">
      <c r="B12269" s="25">
        <v>12039</v>
      </c>
      <c r="C12269" s="193">
        <v>0.66770737291328941</v>
      </c>
      <c r="D12269" s="19"/>
      <c r="E12269" s="19">
        <v>7.6440921073257603E-2</v>
      </c>
      <c r="F12269" s="19"/>
      <c r="G12269" s="19"/>
      <c r="H12269" s="19">
        <v>0.13605011081037366</v>
      </c>
      <c r="I12269" s="19"/>
      <c r="J12269" s="19">
        <v>1.2258349542382811</v>
      </c>
      <c r="K12269" s="19">
        <v>0.51156721992064524</v>
      </c>
      <c r="L12269" s="19"/>
      <c r="M12269" s="19">
        <v>9.0755685684442734E-3</v>
      </c>
      <c r="N12269" s="19"/>
      <c r="O12269" s="19"/>
      <c r="P12269" s="50">
        <v>0.57197741452796724</v>
      </c>
      <c r="R12269" s="9" t="s">
        <v>0</v>
      </c>
    </row>
    <row r="12270" spans="2:18" x14ac:dyDescent="0.2">
      <c r="B12270" s="25">
        <v>12040</v>
      </c>
      <c r="C12270" s="193">
        <v>6.7005913450921911E-2</v>
      </c>
      <c r="D12270" s="19"/>
      <c r="E12270" s="19"/>
      <c r="F12270" s="19">
        <v>0.685091965568009</v>
      </c>
      <c r="G12270" s="19"/>
      <c r="H12270" s="19">
        <v>0.17320853594323957</v>
      </c>
      <c r="I12270" s="19"/>
      <c r="J12270" s="19">
        <v>1.2841047388957518</v>
      </c>
      <c r="K12270" s="19"/>
      <c r="L12270" s="19">
        <v>1.0041210734341366</v>
      </c>
      <c r="M12270" s="19"/>
      <c r="N12270" s="19">
        <v>0.60406338295610751</v>
      </c>
      <c r="O12270" s="19"/>
      <c r="P12270" s="50">
        <v>0.24408106468811555</v>
      </c>
      <c r="R12270" s="9" t="s">
        <v>0</v>
      </c>
    </row>
    <row r="12271" spans="2:18" x14ac:dyDescent="0.2">
      <c r="B12271" s="25">
        <v>12041</v>
      </c>
      <c r="C12271" s="193"/>
      <c r="D12271" s="19">
        <v>0.11809118455365632</v>
      </c>
      <c r="E12271" s="19">
        <v>4.0238547614148704E-2</v>
      </c>
      <c r="F12271" s="19"/>
      <c r="G12271" s="19">
        <v>0.10686037561975105</v>
      </c>
      <c r="H12271" s="19"/>
      <c r="I12271" s="19"/>
      <c r="J12271" s="19">
        <v>2.3282516635803399E-2</v>
      </c>
      <c r="K12271" s="19"/>
      <c r="L12271" s="19">
        <v>0.34834846336776165</v>
      </c>
      <c r="M12271" s="19"/>
      <c r="N12271" s="19">
        <v>0.42464822155058607</v>
      </c>
      <c r="O12271" s="19">
        <v>3.10353279596381E-2</v>
      </c>
      <c r="P12271" s="50"/>
      <c r="R12271" s="9" t="s">
        <v>0</v>
      </c>
    </row>
    <row r="12272" spans="2:18" x14ac:dyDescent="0.2">
      <c r="B12272" s="25">
        <v>12042</v>
      </c>
      <c r="C12272" s="193"/>
      <c r="D12272" s="19">
        <v>0.18346053010979324</v>
      </c>
      <c r="E12272" s="19">
        <v>0.47617777253148014</v>
      </c>
      <c r="F12272" s="19"/>
      <c r="G12272" s="19">
        <v>1.0622468320035454E-2</v>
      </c>
      <c r="H12272" s="19"/>
      <c r="I12272" s="19"/>
      <c r="J12272" s="19">
        <v>1.8307081458321293</v>
      </c>
      <c r="K12272" s="19"/>
      <c r="L12272" s="19">
        <v>0.20836093579940004</v>
      </c>
      <c r="M12272" s="19">
        <v>0.1177571652350469</v>
      </c>
      <c r="N12272" s="19"/>
      <c r="O12272" s="19"/>
      <c r="P12272" s="50">
        <v>0.62362812247808086</v>
      </c>
      <c r="R12272" s="9" t="s">
        <v>0</v>
      </c>
    </row>
    <row r="12273" spans="2:18" x14ac:dyDescent="0.2">
      <c r="B12273" s="25">
        <v>12043</v>
      </c>
      <c r="C12273" s="193"/>
      <c r="D12273" s="19">
        <v>1.7240397612780636</v>
      </c>
      <c r="E12273" s="19"/>
      <c r="F12273" s="19">
        <v>0.90765477941558181</v>
      </c>
      <c r="G12273" s="19"/>
      <c r="H12273" s="19">
        <v>0.59863263343524986</v>
      </c>
      <c r="I12273" s="19"/>
      <c r="J12273" s="19">
        <v>0.57548159503269114</v>
      </c>
      <c r="K12273" s="19"/>
      <c r="L12273" s="19">
        <v>0.63473100324375153</v>
      </c>
      <c r="M12273" s="19"/>
      <c r="N12273" s="19">
        <v>1.5017878721194189</v>
      </c>
      <c r="O12273" s="19"/>
      <c r="P12273" s="50">
        <v>0.55879867101400227</v>
      </c>
      <c r="R12273" s="9" t="s">
        <v>0</v>
      </c>
    </row>
    <row r="12274" spans="2:18" x14ac:dyDescent="0.2">
      <c r="B12274" s="25">
        <v>12044</v>
      </c>
      <c r="C12274" s="193">
        <v>1.3214152983424559</v>
      </c>
      <c r="D12274" s="19"/>
      <c r="E12274" s="19">
        <v>1.7592558518442911</v>
      </c>
      <c r="F12274" s="19"/>
      <c r="G12274" s="19">
        <v>1.3222306119878064</v>
      </c>
      <c r="H12274" s="19"/>
      <c r="I12274" s="19">
        <v>0.90302522759752168</v>
      </c>
      <c r="J12274" s="19"/>
      <c r="K12274" s="19">
        <v>0.68530698245962163</v>
      </c>
      <c r="L12274" s="19"/>
      <c r="M12274" s="19">
        <v>0.63078329984108772</v>
      </c>
      <c r="N12274" s="19"/>
      <c r="O12274" s="19">
        <v>0.97053909806377814</v>
      </c>
      <c r="P12274" s="50"/>
      <c r="R12274" s="9" t="s">
        <v>0</v>
      </c>
    </row>
    <row r="12275" spans="2:18" x14ac:dyDescent="0.2">
      <c r="B12275" s="25">
        <v>12045</v>
      </c>
      <c r="C12275" s="193">
        <v>1.1154903241077996</v>
      </c>
      <c r="D12275" s="19"/>
      <c r="E12275" s="19">
        <v>0.81107812539306656</v>
      </c>
      <c r="F12275" s="19"/>
      <c r="G12275" s="19">
        <v>1.668899990991255</v>
      </c>
      <c r="H12275" s="19"/>
      <c r="I12275" s="19">
        <v>0.6763797224430369</v>
      </c>
      <c r="J12275" s="19"/>
      <c r="K12275" s="19">
        <v>0.87560054749069438</v>
      </c>
      <c r="L12275" s="19"/>
      <c r="M12275" s="19">
        <v>0.61587804862921702</v>
      </c>
      <c r="N12275" s="19"/>
      <c r="O12275" s="19">
        <v>0.85044765342086226</v>
      </c>
      <c r="P12275" s="50"/>
      <c r="R12275" s="9" t="s">
        <v>0</v>
      </c>
    </row>
    <row r="12276" spans="2:18" x14ac:dyDescent="0.2">
      <c r="B12276" s="25">
        <v>12046</v>
      </c>
      <c r="C12276" s="193">
        <v>0.96152876429148182</v>
      </c>
      <c r="D12276" s="19"/>
      <c r="E12276" s="19">
        <v>0.70799039784296791</v>
      </c>
      <c r="F12276" s="19"/>
      <c r="G12276" s="19">
        <v>1.0964852776231599</v>
      </c>
      <c r="H12276" s="19"/>
      <c r="I12276" s="19">
        <v>0.96404983208482242</v>
      </c>
      <c r="J12276" s="19"/>
      <c r="K12276" s="19">
        <v>0.43165550942620706</v>
      </c>
      <c r="L12276" s="19"/>
      <c r="M12276" s="19">
        <v>1.1804036954599633</v>
      </c>
      <c r="N12276" s="19"/>
      <c r="O12276" s="19">
        <v>0.1879245952923205</v>
      </c>
      <c r="P12276" s="50"/>
      <c r="R12276" s="9" t="s">
        <v>0</v>
      </c>
    </row>
    <row r="12277" spans="2:18" x14ac:dyDescent="0.2">
      <c r="B12277" s="25">
        <v>12047</v>
      </c>
      <c r="C12277" s="193"/>
      <c r="D12277" s="19">
        <v>1.0612186096512835</v>
      </c>
      <c r="E12277" s="19"/>
      <c r="F12277" s="19">
        <v>1.0957333595606642</v>
      </c>
      <c r="G12277" s="19"/>
      <c r="H12277" s="19">
        <v>0.90226425915310426</v>
      </c>
      <c r="I12277" s="19"/>
      <c r="J12277" s="19">
        <v>1.0552292684211617</v>
      </c>
      <c r="K12277" s="19"/>
      <c r="L12277" s="19">
        <v>0.7150903859917096</v>
      </c>
      <c r="M12277" s="19"/>
      <c r="N12277" s="19">
        <v>0.63839980337872648</v>
      </c>
      <c r="O12277" s="19">
        <v>0.27842777541359237</v>
      </c>
      <c r="P12277" s="50"/>
      <c r="R12277" s="9" t="s">
        <v>0</v>
      </c>
    </row>
    <row r="12278" spans="2:18" x14ac:dyDescent="0.2">
      <c r="B12278" s="25">
        <v>12048</v>
      </c>
      <c r="C12278" s="193">
        <v>0.40174840881227031</v>
      </c>
      <c r="D12278" s="19"/>
      <c r="E12278" s="19">
        <v>0.10424667017158032</v>
      </c>
      <c r="F12278" s="19"/>
      <c r="G12278" s="19">
        <v>0.32453472687107465</v>
      </c>
      <c r="H12278" s="19"/>
      <c r="I12278" s="19">
        <v>0.3761514983968734</v>
      </c>
      <c r="J12278" s="19"/>
      <c r="K12278" s="19">
        <v>0.81805327991052257</v>
      </c>
      <c r="L12278" s="19"/>
      <c r="M12278" s="19">
        <v>0.87511162429773515</v>
      </c>
      <c r="N12278" s="19"/>
      <c r="O12278" s="19">
        <v>5.9670406658997789E-2</v>
      </c>
      <c r="P12278" s="50"/>
      <c r="R12278" s="9" t="s">
        <v>0</v>
      </c>
    </row>
    <row r="12279" spans="2:18" x14ac:dyDescent="0.2">
      <c r="B12279" s="25">
        <v>12049</v>
      </c>
      <c r="C12279" s="193"/>
      <c r="D12279" s="19">
        <v>0.5532824404419866</v>
      </c>
      <c r="E12279" s="19">
        <v>0.41611080214304608</v>
      </c>
      <c r="F12279" s="19"/>
      <c r="G12279" s="19"/>
      <c r="H12279" s="19">
        <v>0.50743809402661111</v>
      </c>
      <c r="I12279" s="19"/>
      <c r="J12279" s="19">
        <v>0.21967838688475452</v>
      </c>
      <c r="K12279" s="19"/>
      <c r="L12279" s="19">
        <v>0.98063527585830035</v>
      </c>
      <c r="M12279" s="19">
        <v>0.41631614331929345</v>
      </c>
      <c r="N12279" s="19"/>
      <c r="O12279" s="19"/>
      <c r="P12279" s="50">
        <v>0.18793447251088127</v>
      </c>
      <c r="R12279" s="9" t="s">
        <v>0</v>
      </c>
    </row>
    <row r="12280" spans="2:18" x14ac:dyDescent="0.2">
      <c r="B12280" s="25">
        <v>12050</v>
      </c>
      <c r="C12280" s="193">
        <v>0.24371718068222575</v>
      </c>
      <c r="D12280" s="19"/>
      <c r="E12280" s="19">
        <v>0.25782017598639789</v>
      </c>
      <c r="F12280" s="19"/>
      <c r="G12280" s="19">
        <v>0.54766448805256107</v>
      </c>
      <c r="H12280" s="19"/>
      <c r="I12280" s="19">
        <v>1.1623530134348201</v>
      </c>
      <c r="J12280" s="19"/>
      <c r="K12280" s="19">
        <v>0.2354883924455809</v>
      </c>
      <c r="L12280" s="19"/>
      <c r="M12280" s="19">
        <v>1.048748028621088</v>
      </c>
      <c r="N12280" s="19"/>
      <c r="O12280" s="19">
        <v>0.70935956462218419</v>
      </c>
      <c r="P12280" s="50"/>
      <c r="R12280" s="9" t="s">
        <v>0</v>
      </c>
    </row>
    <row r="12281" spans="2:18" x14ac:dyDescent="0.2">
      <c r="B12281" s="25">
        <v>12051</v>
      </c>
      <c r="C12281" s="193"/>
      <c r="D12281" s="19">
        <v>0.14767103878570129</v>
      </c>
      <c r="E12281" s="19">
        <v>0.50516674630024549</v>
      </c>
      <c r="F12281" s="19"/>
      <c r="G12281" s="19">
        <v>0.60021435550979085</v>
      </c>
      <c r="H12281" s="19"/>
      <c r="I12281" s="19">
        <v>1.1480914489365368</v>
      </c>
      <c r="J12281" s="19"/>
      <c r="K12281" s="19"/>
      <c r="L12281" s="19">
        <v>0.28374500675193481</v>
      </c>
      <c r="M12281" s="19">
        <v>0.91194569163868289</v>
      </c>
      <c r="N12281" s="19"/>
      <c r="O12281" s="19">
        <v>0.42990198195854407</v>
      </c>
      <c r="P12281" s="50"/>
      <c r="R12281" s="9" t="s">
        <v>0</v>
      </c>
    </row>
    <row r="12282" spans="2:18" x14ac:dyDescent="0.2">
      <c r="B12282" s="25">
        <v>12052</v>
      </c>
      <c r="C12282" s="193"/>
      <c r="D12282" s="19">
        <v>5.7110733667174819E-2</v>
      </c>
      <c r="E12282" s="19"/>
      <c r="F12282" s="19">
        <v>5.9205757399812056E-2</v>
      </c>
      <c r="G12282" s="19"/>
      <c r="H12282" s="19">
        <v>0.31416625848522334</v>
      </c>
      <c r="I12282" s="19">
        <v>7.3309018121018856E-3</v>
      </c>
      <c r="J12282" s="19"/>
      <c r="K12282" s="19"/>
      <c r="L12282" s="19">
        <v>0.25479473684086951</v>
      </c>
      <c r="M12282" s="19">
        <v>0.47400854903077222</v>
      </c>
      <c r="N12282" s="19"/>
      <c r="O12282" s="19">
        <v>0.72358454426773944</v>
      </c>
      <c r="P12282" s="50"/>
      <c r="R12282" s="9" t="s">
        <v>0</v>
      </c>
    </row>
    <row r="12283" spans="2:18" x14ac:dyDescent="0.2">
      <c r="B12283" s="25">
        <v>12053</v>
      </c>
      <c r="C12283" s="193"/>
      <c r="D12283" s="19">
        <v>0.17218529933653243</v>
      </c>
      <c r="E12283" s="19"/>
      <c r="F12283" s="19">
        <v>0.5426498519752575</v>
      </c>
      <c r="G12283" s="19"/>
      <c r="H12283" s="19">
        <v>0.87204965399090806</v>
      </c>
      <c r="I12283" s="19"/>
      <c r="J12283" s="19">
        <v>1.4791712982338139</v>
      </c>
      <c r="K12283" s="19"/>
      <c r="L12283" s="19">
        <v>0.17583290000719493</v>
      </c>
      <c r="M12283" s="19"/>
      <c r="N12283" s="19">
        <v>0.29297279153674965</v>
      </c>
      <c r="O12283" s="19">
        <v>7.6646185677424553E-2</v>
      </c>
      <c r="P12283" s="50"/>
      <c r="R12283" s="9" t="s">
        <v>0</v>
      </c>
    </row>
    <row r="12284" spans="2:18" x14ac:dyDescent="0.2">
      <c r="B12284" s="25">
        <v>12054</v>
      </c>
      <c r="C12284" s="193">
        <v>0.4009457942414324</v>
      </c>
      <c r="D12284" s="19"/>
      <c r="E12284" s="19">
        <v>0.37377487066320764</v>
      </c>
      <c r="F12284" s="19"/>
      <c r="G12284" s="19">
        <v>0.72382697034727306</v>
      </c>
      <c r="H12284" s="19"/>
      <c r="I12284" s="19">
        <v>8.5240271602035456E-2</v>
      </c>
      <c r="J12284" s="19"/>
      <c r="K12284" s="19">
        <v>0.25522015417346894</v>
      </c>
      <c r="L12284" s="19"/>
      <c r="M12284" s="19">
        <v>0.14213831448148453</v>
      </c>
      <c r="N12284" s="19"/>
      <c r="O12284" s="19">
        <v>2.2134730561231133E-2</v>
      </c>
      <c r="P12284" s="50"/>
      <c r="R12284" s="9" t="s">
        <v>0</v>
      </c>
    </row>
    <row r="12285" spans="2:18" x14ac:dyDescent="0.2">
      <c r="B12285" s="25">
        <v>12055</v>
      </c>
      <c r="C12285" s="193">
        <v>1.2829944643539894</v>
      </c>
      <c r="D12285" s="19"/>
      <c r="E12285" s="19">
        <v>0.76482394474229731</v>
      </c>
      <c r="F12285" s="19"/>
      <c r="G12285" s="19">
        <v>0.87259661668435629</v>
      </c>
      <c r="H12285" s="19"/>
      <c r="I12285" s="19">
        <v>0.83842305612184587</v>
      </c>
      <c r="J12285" s="19"/>
      <c r="K12285" s="19">
        <v>0.91938897567420841</v>
      </c>
      <c r="L12285" s="19"/>
      <c r="M12285" s="19">
        <v>1.1188620857459943</v>
      </c>
      <c r="N12285" s="19"/>
      <c r="O12285" s="19">
        <v>1.0599336319069865</v>
      </c>
      <c r="P12285" s="50"/>
      <c r="R12285" s="9" t="s">
        <v>0</v>
      </c>
    </row>
    <row r="12286" spans="2:18" x14ac:dyDescent="0.2">
      <c r="B12286" s="25">
        <v>12056</v>
      </c>
      <c r="C12286" s="193"/>
      <c r="D12286" s="19">
        <v>0.51023109979482173</v>
      </c>
      <c r="E12286" s="19"/>
      <c r="F12286" s="19">
        <v>0.16152546757925573</v>
      </c>
      <c r="G12286" s="19">
        <v>0.44367114186792855</v>
      </c>
      <c r="H12286" s="19"/>
      <c r="I12286" s="19"/>
      <c r="J12286" s="19">
        <v>0.13335755610716324</v>
      </c>
      <c r="K12286" s="19"/>
      <c r="L12286" s="19">
        <v>0.19059956593666738</v>
      </c>
      <c r="M12286" s="19"/>
      <c r="N12286" s="19">
        <v>0.18538167777565379</v>
      </c>
      <c r="O12286" s="19">
        <v>0.30891849720915093</v>
      </c>
      <c r="P12286" s="50"/>
      <c r="R12286" s="9" t="s">
        <v>0</v>
      </c>
    </row>
    <row r="12287" spans="2:18" x14ac:dyDescent="0.2">
      <c r="B12287" s="25">
        <v>12057</v>
      </c>
      <c r="C12287" s="193">
        <v>0.57398781881233918</v>
      </c>
      <c r="D12287" s="19"/>
      <c r="E12287" s="19"/>
      <c r="F12287" s="19">
        <v>0.36374539409358697</v>
      </c>
      <c r="G12287" s="19">
        <v>0.23825592242550508</v>
      </c>
      <c r="H12287" s="19"/>
      <c r="I12287" s="19"/>
      <c r="J12287" s="19">
        <v>0.68084131823489236</v>
      </c>
      <c r="K12287" s="19">
        <v>0.29784184707772382</v>
      </c>
      <c r="L12287" s="19"/>
      <c r="M12287" s="19">
        <v>6.3732511496960881E-2</v>
      </c>
      <c r="N12287" s="19"/>
      <c r="O12287" s="19">
        <v>0.93283986935640184</v>
      </c>
      <c r="P12287" s="50"/>
      <c r="R12287" s="9" t="s">
        <v>0</v>
      </c>
    </row>
    <row r="12288" spans="2:18" x14ac:dyDescent="0.2">
      <c r="B12288" s="25">
        <v>12058</v>
      </c>
      <c r="C12288" s="193"/>
      <c r="D12288" s="19">
        <v>0.52481515213218666</v>
      </c>
      <c r="E12288" s="19"/>
      <c r="F12288" s="19">
        <v>1.0961068530943039</v>
      </c>
      <c r="G12288" s="19"/>
      <c r="H12288" s="19">
        <v>0.56767234185753779</v>
      </c>
      <c r="I12288" s="19"/>
      <c r="J12288" s="19">
        <v>7.6341486532040731E-2</v>
      </c>
      <c r="K12288" s="19">
        <v>0.1152100957635475</v>
      </c>
      <c r="L12288" s="19"/>
      <c r="M12288" s="19"/>
      <c r="N12288" s="19">
        <v>0.14890257080730829</v>
      </c>
      <c r="O12288" s="19"/>
      <c r="P12288" s="50">
        <v>0.27345655952997017</v>
      </c>
      <c r="R12288" s="9" t="s">
        <v>0</v>
      </c>
    </row>
    <row r="12289" spans="2:18" x14ac:dyDescent="0.2">
      <c r="B12289" s="25">
        <v>12059</v>
      </c>
      <c r="C12289" s="193"/>
      <c r="D12289" s="19">
        <v>1.2506829413687626</v>
      </c>
      <c r="E12289" s="19"/>
      <c r="F12289" s="19">
        <v>0.65965973212521367</v>
      </c>
      <c r="G12289" s="19"/>
      <c r="H12289" s="19">
        <v>1.0081161226680035</v>
      </c>
      <c r="I12289" s="19"/>
      <c r="J12289" s="19">
        <v>0.54798427482759016</v>
      </c>
      <c r="K12289" s="19"/>
      <c r="L12289" s="19">
        <v>1.115212694571724</v>
      </c>
      <c r="M12289" s="19"/>
      <c r="N12289" s="19">
        <v>0.36136840268722364</v>
      </c>
      <c r="O12289" s="19"/>
      <c r="P12289" s="50">
        <v>0.46933042556838561</v>
      </c>
      <c r="R12289" s="9" t="s">
        <v>0</v>
      </c>
    </row>
    <row r="12290" spans="2:18" x14ac:dyDescent="0.2">
      <c r="B12290" s="25">
        <v>12060</v>
      </c>
      <c r="C12290" s="193">
        <v>1.7266535868081316</v>
      </c>
      <c r="D12290" s="19"/>
      <c r="E12290" s="19">
        <v>1.5732871120237544</v>
      </c>
      <c r="F12290" s="19"/>
      <c r="G12290" s="19">
        <v>1.4238899846610469</v>
      </c>
      <c r="H12290" s="19"/>
      <c r="I12290" s="19">
        <v>1.7001454344315496</v>
      </c>
      <c r="J12290" s="19"/>
      <c r="K12290" s="19">
        <v>1.8622188454872071</v>
      </c>
      <c r="L12290" s="19"/>
      <c r="M12290" s="19">
        <v>1.9563745492522659</v>
      </c>
      <c r="N12290" s="19"/>
      <c r="O12290" s="19">
        <v>1.157908882715428</v>
      </c>
      <c r="P12290" s="50"/>
      <c r="R12290" s="9" t="s">
        <v>0</v>
      </c>
    </row>
    <row r="12291" spans="2:18" x14ac:dyDescent="0.2">
      <c r="B12291" s="25">
        <v>12061</v>
      </c>
      <c r="C12291" s="193"/>
      <c r="D12291" s="19">
        <v>0.4904134384427426</v>
      </c>
      <c r="E12291" s="19">
        <v>1.3723658936541787</v>
      </c>
      <c r="F12291" s="19"/>
      <c r="G12291" s="19"/>
      <c r="H12291" s="19">
        <v>0.1768326991473767</v>
      </c>
      <c r="I12291" s="19"/>
      <c r="J12291" s="19">
        <v>0.14526128232683111</v>
      </c>
      <c r="K12291" s="19">
        <v>0.44670279684124986</v>
      </c>
      <c r="L12291" s="19"/>
      <c r="M12291" s="19">
        <v>0.33371085310006404</v>
      </c>
      <c r="N12291" s="19"/>
      <c r="O12291" s="19">
        <v>2.5900459423424289E-2</v>
      </c>
      <c r="P12291" s="50"/>
      <c r="R12291" s="9" t="s">
        <v>0</v>
      </c>
    </row>
    <row r="12292" spans="2:18" x14ac:dyDescent="0.2">
      <c r="B12292" s="25">
        <v>12062</v>
      </c>
      <c r="C12292" s="193">
        <v>1.9574544261619846</v>
      </c>
      <c r="D12292" s="19"/>
      <c r="E12292" s="19">
        <v>2.073392070099132</v>
      </c>
      <c r="F12292" s="19"/>
      <c r="G12292" s="19">
        <v>2.7026979679662126</v>
      </c>
      <c r="H12292" s="19"/>
      <c r="I12292" s="19">
        <v>1.619258515853341</v>
      </c>
      <c r="J12292" s="19"/>
      <c r="K12292" s="19">
        <v>2.5324597689490305</v>
      </c>
      <c r="L12292" s="19"/>
      <c r="M12292" s="19">
        <v>1.9134589215898379</v>
      </c>
      <c r="N12292" s="19"/>
      <c r="O12292" s="19">
        <v>1.9929458990658429</v>
      </c>
      <c r="P12292" s="50"/>
      <c r="R12292" s="9" t="s">
        <v>0</v>
      </c>
    </row>
    <row r="12293" spans="2:18" x14ac:dyDescent="0.2">
      <c r="B12293" s="25">
        <v>12063</v>
      </c>
      <c r="C12293" s="193"/>
      <c r="D12293" s="19">
        <v>0.70645202494215764</v>
      </c>
      <c r="E12293" s="19"/>
      <c r="F12293" s="19">
        <v>0.22197846179085143</v>
      </c>
      <c r="G12293" s="19"/>
      <c r="H12293" s="19">
        <v>0.67984497046427406</v>
      </c>
      <c r="I12293" s="19"/>
      <c r="J12293" s="19">
        <v>1.0260776316929268</v>
      </c>
      <c r="K12293" s="19"/>
      <c r="L12293" s="19">
        <v>0.74920175847861681</v>
      </c>
      <c r="M12293" s="19"/>
      <c r="N12293" s="19">
        <v>0.63727573226983858</v>
      </c>
      <c r="O12293" s="19"/>
      <c r="P12293" s="50">
        <v>0.67328171145639049</v>
      </c>
      <c r="R12293" s="9" t="s">
        <v>0</v>
      </c>
    </row>
    <row r="12294" spans="2:18" x14ac:dyDescent="0.2">
      <c r="B12294" s="25">
        <v>12064</v>
      </c>
      <c r="C12294" s="193"/>
      <c r="D12294" s="19">
        <v>0.32729091558260071</v>
      </c>
      <c r="E12294" s="19"/>
      <c r="F12294" s="19">
        <v>0.46395898764241073</v>
      </c>
      <c r="G12294" s="19"/>
      <c r="H12294" s="19">
        <v>0.58805014382428722</v>
      </c>
      <c r="I12294" s="19"/>
      <c r="J12294" s="19">
        <v>0.24209918148631157</v>
      </c>
      <c r="K12294" s="19"/>
      <c r="L12294" s="19">
        <v>0.32665035323694958</v>
      </c>
      <c r="M12294" s="19"/>
      <c r="N12294" s="19">
        <v>0.19102885611883993</v>
      </c>
      <c r="O12294" s="19"/>
      <c r="P12294" s="50">
        <v>0.44050475857994381</v>
      </c>
      <c r="R12294" s="9" t="s">
        <v>0</v>
      </c>
    </row>
    <row r="12295" spans="2:18" x14ac:dyDescent="0.2">
      <c r="B12295" s="25">
        <v>12065</v>
      </c>
      <c r="C12295" s="193"/>
      <c r="D12295" s="19">
        <v>0.25401543368789214</v>
      </c>
      <c r="E12295" s="19"/>
      <c r="F12295" s="19">
        <v>0.46950986062445454</v>
      </c>
      <c r="G12295" s="19"/>
      <c r="H12295" s="19">
        <v>0.43846205623886597</v>
      </c>
      <c r="I12295" s="19">
        <v>3.9756272381522885E-3</v>
      </c>
      <c r="J12295" s="19"/>
      <c r="K12295" s="19">
        <v>1.2468878858566881</v>
      </c>
      <c r="L12295" s="19"/>
      <c r="M12295" s="19"/>
      <c r="N12295" s="19">
        <v>0.35432519803143719</v>
      </c>
      <c r="O12295" s="19"/>
      <c r="P12295" s="50">
        <v>0.11291499212542611</v>
      </c>
      <c r="R12295" s="9" t="s">
        <v>0</v>
      </c>
    </row>
    <row r="12296" spans="2:18" x14ac:dyDescent="0.2">
      <c r="B12296" s="25">
        <v>12066</v>
      </c>
      <c r="C12296" s="193"/>
      <c r="D12296" s="19">
        <v>1.3828321831427501</v>
      </c>
      <c r="E12296" s="19"/>
      <c r="F12296" s="19">
        <v>1.3414426582507977</v>
      </c>
      <c r="G12296" s="19"/>
      <c r="H12296" s="19">
        <v>1.1252077270151268</v>
      </c>
      <c r="I12296" s="19"/>
      <c r="J12296" s="19">
        <v>0.70613240628017748</v>
      </c>
      <c r="K12296" s="19"/>
      <c r="L12296" s="19">
        <v>2.4192094151980452</v>
      </c>
      <c r="M12296" s="19"/>
      <c r="N12296" s="19">
        <v>1.222992145359163</v>
      </c>
      <c r="O12296" s="19"/>
      <c r="P12296" s="50">
        <v>1.4595229766740463</v>
      </c>
      <c r="R12296" s="9" t="s">
        <v>0</v>
      </c>
    </row>
    <row r="12297" spans="2:18" x14ac:dyDescent="0.2">
      <c r="B12297" s="25">
        <v>12067</v>
      </c>
      <c r="C12297" s="193"/>
      <c r="D12297" s="19">
        <v>1.7220194979337873</v>
      </c>
      <c r="E12297" s="19"/>
      <c r="F12297" s="19">
        <v>1.4138855009591833</v>
      </c>
      <c r="G12297" s="19"/>
      <c r="H12297" s="19">
        <v>1.4428128573360675</v>
      </c>
      <c r="I12297" s="19"/>
      <c r="J12297" s="19">
        <v>1.9192235527887698</v>
      </c>
      <c r="K12297" s="19"/>
      <c r="L12297" s="19">
        <v>0.55142714839638973</v>
      </c>
      <c r="M12297" s="19"/>
      <c r="N12297" s="19">
        <v>1.2256588091871019</v>
      </c>
      <c r="O12297" s="19"/>
      <c r="P12297" s="50">
        <v>0.31241731146433294</v>
      </c>
      <c r="R12297" s="9" t="s">
        <v>0</v>
      </c>
    </row>
    <row r="12298" spans="2:18" x14ac:dyDescent="0.2">
      <c r="B12298" s="25">
        <v>12068</v>
      </c>
      <c r="C12298" s="193"/>
      <c r="D12298" s="19">
        <v>0.97203650891214866</v>
      </c>
      <c r="E12298" s="19"/>
      <c r="F12298" s="19">
        <v>1.6162819634459689</v>
      </c>
      <c r="G12298" s="19"/>
      <c r="H12298" s="19">
        <v>0.59805263455547464</v>
      </c>
      <c r="I12298" s="19"/>
      <c r="J12298" s="19">
        <v>1.4594836408403236</v>
      </c>
      <c r="K12298" s="19"/>
      <c r="L12298" s="19">
        <v>1.1043101760178144</v>
      </c>
      <c r="M12298" s="19"/>
      <c r="N12298" s="19">
        <v>1.8969920270836074</v>
      </c>
      <c r="O12298" s="19"/>
      <c r="P12298" s="50">
        <v>1.4579006366394027</v>
      </c>
      <c r="R12298" s="9" t="s">
        <v>0</v>
      </c>
    </row>
    <row r="12299" spans="2:18" x14ac:dyDescent="0.2">
      <c r="B12299" s="25">
        <v>12069</v>
      </c>
      <c r="C12299" s="193">
        <v>0.98125522072768656</v>
      </c>
      <c r="D12299" s="19"/>
      <c r="E12299" s="19">
        <v>1.4103732965858082</v>
      </c>
      <c r="F12299" s="19"/>
      <c r="G12299" s="19">
        <v>0.6725666139248232</v>
      </c>
      <c r="H12299" s="19"/>
      <c r="I12299" s="19">
        <v>0.41608407286577248</v>
      </c>
      <c r="J12299" s="19"/>
      <c r="K12299" s="19">
        <v>0.18218700278650071</v>
      </c>
      <c r="L12299" s="19"/>
      <c r="M12299" s="19">
        <v>0.66428455990065383</v>
      </c>
      <c r="N12299" s="19"/>
      <c r="O12299" s="19">
        <v>0.63350081513403955</v>
      </c>
      <c r="P12299" s="50"/>
      <c r="R12299" s="9" t="s">
        <v>0</v>
      </c>
    </row>
    <row r="12300" spans="2:18" x14ac:dyDescent="0.2">
      <c r="B12300" s="25">
        <v>12070</v>
      </c>
      <c r="C12300" s="193">
        <v>2.2969270990555608</v>
      </c>
      <c r="D12300" s="19"/>
      <c r="E12300" s="19">
        <v>1.25224452633965</v>
      </c>
      <c r="F12300" s="19"/>
      <c r="G12300" s="19">
        <v>2.1769587083381721</v>
      </c>
      <c r="H12300" s="19"/>
      <c r="I12300" s="19">
        <v>2.530371081754462</v>
      </c>
      <c r="J12300" s="19"/>
      <c r="K12300" s="19">
        <v>1.473573610718506</v>
      </c>
      <c r="L12300" s="19"/>
      <c r="M12300" s="19">
        <v>2.1480752403910768</v>
      </c>
      <c r="N12300" s="19"/>
      <c r="O12300" s="19">
        <v>2.4357439028854628</v>
      </c>
      <c r="P12300" s="50"/>
      <c r="R12300" s="9" t="s">
        <v>0</v>
      </c>
    </row>
    <row r="12301" spans="2:18" x14ac:dyDescent="0.2">
      <c r="B12301" s="25">
        <v>12071</v>
      </c>
      <c r="C12301" s="193">
        <v>0.19786095076769095</v>
      </c>
      <c r="D12301" s="19"/>
      <c r="E12301" s="19"/>
      <c r="F12301" s="19">
        <v>0.16417280459950334</v>
      </c>
      <c r="G12301" s="19"/>
      <c r="H12301" s="19">
        <v>0.19523320757241169</v>
      </c>
      <c r="I12301" s="19"/>
      <c r="J12301" s="19">
        <v>1.3923440819738957</v>
      </c>
      <c r="K12301" s="19">
        <v>1.8212719056682816E-3</v>
      </c>
      <c r="L12301" s="19"/>
      <c r="M12301" s="19"/>
      <c r="N12301" s="19">
        <v>0.56361472028765103</v>
      </c>
      <c r="O12301" s="19"/>
      <c r="P12301" s="50">
        <v>0.10721764498648306</v>
      </c>
      <c r="R12301" s="9" t="s">
        <v>0</v>
      </c>
    </row>
    <row r="12302" spans="2:18" x14ac:dyDescent="0.2">
      <c r="B12302" s="25">
        <v>12072</v>
      </c>
      <c r="C12302" s="193">
        <v>1.3093890117969744</v>
      </c>
      <c r="D12302" s="19"/>
      <c r="E12302" s="19">
        <v>0.79424807497537009</v>
      </c>
      <c r="F12302" s="19"/>
      <c r="G12302" s="19">
        <v>0.91372342618806157</v>
      </c>
      <c r="H12302" s="19"/>
      <c r="I12302" s="19">
        <v>0.84213244185746372</v>
      </c>
      <c r="J12302" s="19"/>
      <c r="K12302" s="19">
        <v>0.47486290703509126</v>
      </c>
      <c r="L12302" s="19"/>
      <c r="M12302" s="19">
        <v>0.72775003156874818</v>
      </c>
      <c r="N12302" s="19"/>
      <c r="O12302" s="19">
        <v>1.9147239477327529</v>
      </c>
      <c r="P12302" s="50"/>
      <c r="R12302" s="9" t="s">
        <v>0</v>
      </c>
    </row>
    <row r="12303" spans="2:18" x14ac:dyDescent="0.2">
      <c r="B12303" s="25">
        <v>12073</v>
      </c>
      <c r="C12303" s="193">
        <v>0.31086424720671713</v>
      </c>
      <c r="D12303" s="19"/>
      <c r="E12303" s="19"/>
      <c r="F12303" s="19">
        <v>0.80418074359981173</v>
      </c>
      <c r="G12303" s="19">
        <v>0.95089605562221879</v>
      </c>
      <c r="H12303" s="19"/>
      <c r="I12303" s="19">
        <v>0.67091135039629946</v>
      </c>
      <c r="J12303" s="19"/>
      <c r="K12303" s="19">
        <v>0.67381721327272381</v>
      </c>
      <c r="L12303" s="19"/>
      <c r="M12303" s="19"/>
      <c r="N12303" s="19">
        <v>0.37931146046984204</v>
      </c>
      <c r="O12303" s="19">
        <v>1.0794412957523385</v>
      </c>
      <c r="P12303" s="50"/>
      <c r="R12303" s="9" t="s">
        <v>0</v>
      </c>
    </row>
    <row r="12304" spans="2:18" x14ac:dyDescent="0.2">
      <c r="B12304" s="25">
        <v>12074</v>
      </c>
      <c r="C12304" s="193">
        <v>1.1027677342025362</v>
      </c>
      <c r="D12304" s="19"/>
      <c r="E12304" s="19">
        <v>0.28201337619323641</v>
      </c>
      <c r="F12304" s="19"/>
      <c r="G12304" s="19">
        <v>1.689682343535889</v>
      </c>
      <c r="H12304" s="19"/>
      <c r="I12304" s="19"/>
      <c r="J12304" s="19">
        <v>0.22016662250265776</v>
      </c>
      <c r="K12304" s="19">
        <v>0.56369567508742935</v>
      </c>
      <c r="L12304" s="19"/>
      <c r="M12304" s="19">
        <v>0.15871373882558576</v>
      </c>
      <c r="N12304" s="19"/>
      <c r="O12304" s="19">
        <v>2.1604865338636724E-2</v>
      </c>
      <c r="P12304" s="50"/>
      <c r="R12304" s="9" t="s">
        <v>0</v>
      </c>
    </row>
    <row r="12305" spans="2:18" x14ac:dyDescent="0.2">
      <c r="B12305" s="25">
        <v>12075</v>
      </c>
      <c r="C12305" s="193"/>
      <c r="D12305" s="19">
        <v>0.6942975897363397</v>
      </c>
      <c r="E12305" s="19">
        <v>0.50044334852183026</v>
      </c>
      <c r="F12305" s="19"/>
      <c r="G12305" s="19">
        <v>8.6015747551451319E-2</v>
      </c>
      <c r="H12305" s="19"/>
      <c r="I12305" s="19"/>
      <c r="J12305" s="19">
        <v>0.19564047563434098</v>
      </c>
      <c r="K12305" s="19">
        <v>0.4867977772206657</v>
      </c>
      <c r="L12305" s="19"/>
      <c r="M12305" s="19">
        <v>0.37781776334120071</v>
      </c>
      <c r="N12305" s="19"/>
      <c r="O12305" s="19">
        <v>0.32212957264964426</v>
      </c>
      <c r="P12305" s="50"/>
      <c r="R12305" s="9" t="s">
        <v>0</v>
      </c>
    </row>
    <row r="12306" spans="2:18" x14ac:dyDescent="0.2">
      <c r="B12306" s="25">
        <v>12076</v>
      </c>
      <c r="C12306" s="193"/>
      <c r="D12306" s="19">
        <v>0.76157856545742753</v>
      </c>
      <c r="E12306" s="19"/>
      <c r="F12306" s="19">
        <v>2.1226333182101684</v>
      </c>
      <c r="G12306" s="19"/>
      <c r="H12306" s="19">
        <v>1.4217792496722799</v>
      </c>
      <c r="I12306" s="19"/>
      <c r="J12306" s="19">
        <v>0.74483885967396879</v>
      </c>
      <c r="K12306" s="19"/>
      <c r="L12306" s="19">
        <v>0.70360427696006966</v>
      </c>
      <c r="M12306" s="19"/>
      <c r="N12306" s="19">
        <v>1.1990960603191276</v>
      </c>
      <c r="O12306" s="19">
        <v>0.25363361372043225</v>
      </c>
      <c r="P12306" s="50"/>
      <c r="R12306" s="9" t="s">
        <v>0</v>
      </c>
    </row>
    <row r="12307" spans="2:18" x14ac:dyDescent="0.2">
      <c r="B12307" s="25">
        <v>12077</v>
      </c>
      <c r="C12307" s="193"/>
      <c r="D12307" s="19">
        <v>1.3560617307017424</v>
      </c>
      <c r="E12307" s="19">
        <v>0.34672035357549114</v>
      </c>
      <c r="F12307" s="19"/>
      <c r="G12307" s="19"/>
      <c r="H12307" s="19">
        <v>0.76460819319906981</v>
      </c>
      <c r="I12307" s="19"/>
      <c r="J12307" s="19">
        <v>0.23878242263177929</v>
      </c>
      <c r="K12307" s="19"/>
      <c r="L12307" s="19">
        <v>1.3274705141598249</v>
      </c>
      <c r="M12307" s="19"/>
      <c r="N12307" s="19">
        <v>0.80686050451794478</v>
      </c>
      <c r="O12307" s="19"/>
      <c r="P12307" s="50">
        <v>1.0252862136163938</v>
      </c>
      <c r="R12307" s="9" t="s">
        <v>0</v>
      </c>
    </row>
    <row r="12308" spans="2:18" x14ac:dyDescent="0.2">
      <c r="B12308" s="25">
        <v>12078</v>
      </c>
      <c r="C12308" s="193">
        <v>0.94500141216043676</v>
      </c>
      <c r="D12308" s="19"/>
      <c r="E12308" s="19"/>
      <c r="F12308" s="19">
        <v>0.77514189561708158</v>
      </c>
      <c r="G12308" s="19">
        <v>0.41641292292591126</v>
      </c>
      <c r="H12308" s="19"/>
      <c r="I12308" s="19"/>
      <c r="J12308" s="19">
        <v>0.24385823924711944</v>
      </c>
      <c r="K12308" s="19"/>
      <c r="L12308" s="19">
        <v>0.47642426655622094</v>
      </c>
      <c r="M12308" s="19"/>
      <c r="N12308" s="19">
        <v>4.4450736616523698E-2</v>
      </c>
      <c r="O12308" s="19">
        <v>0.3311452855554331</v>
      </c>
      <c r="P12308" s="50"/>
      <c r="R12308" s="9" t="s">
        <v>0</v>
      </c>
    </row>
    <row r="12309" spans="2:18" x14ac:dyDescent="0.2">
      <c r="B12309" s="25">
        <v>12079</v>
      </c>
      <c r="C12309" s="193"/>
      <c r="D12309" s="19">
        <v>0.46061490414637507</v>
      </c>
      <c r="E12309" s="19"/>
      <c r="F12309" s="19">
        <v>0.77083170997938699</v>
      </c>
      <c r="G12309" s="19"/>
      <c r="H12309" s="19">
        <v>0.92370357294207384</v>
      </c>
      <c r="I12309" s="19"/>
      <c r="J12309" s="19">
        <v>1.0139002022456023</v>
      </c>
      <c r="K12309" s="19"/>
      <c r="L12309" s="19">
        <v>1.3447241189241244</v>
      </c>
      <c r="M12309" s="19"/>
      <c r="N12309" s="19">
        <v>0.63113450586482056</v>
      </c>
      <c r="O12309" s="19"/>
      <c r="P12309" s="50">
        <v>1.2726059228207878</v>
      </c>
      <c r="R12309" s="9" t="s">
        <v>0</v>
      </c>
    </row>
    <row r="12310" spans="2:18" x14ac:dyDescent="0.2">
      <c r="B12310" s="25">
        <v>12080</v>
      </c>
      <c r="C12310" s="193">
        <v>1.6373875504068307</v>
      </c>
      <c r="D12310" s="19"/>
      <c r="E12310" s="19">
        <v>1.0629996925616207</v>
      </c>
      <c r="F12310" s="19"/>
      <c r="G12310" s="19"/>
      <c r="H12310" s="19">
        <v>0.20883707935540125</v>
      </c>
      <c r="I12310" s="19">
        <v>0.47447675001451345</v>
      </c>
      <c r="J12310" s="19"/>
      <c r="K12310" s="19">
        <v>0.25161550970428903</v>
      </c>
      <c r="L12310" s="19"/>
      <c r="M12310" s="19">
        <v>1.0507775821256411</v>
      </c>
      <c r="N12310" s="19"/>
      <c r="O12310" s="19">
        <v>0.55526940728802132</v>
      </c>
      <c r="P12310" s="50"/>
      <c r="R12310" s="9" t="s">
        <v>0</v>
      </c>
    </row>
    <row r="12311" spans="2:18" x14ac:dyDescent="0.2">
      <c r="B12311" s="25">
        <v>12081</v>
      </c>
      <c r="C12311" s="193"/>
      <c r="D12311" s="19">
        <v>0.35084702165934151</v>
      </c>
      <c r="E12311" s="19"/>
      <c r="F12311" s="19">
        <v>0.35576475298067101</v>
      </c>
      <c r="G12311" s="19">
        <v>2.1603378956063742E-2</v>
      </c>
      <c r="H12311" s="19"/>
      <c r="I12311" s="19">
        <v>7.5958609552490189E-2</v>
      </c>
      <c r="J12311" s="19"/>
      <c r="K12311" s="19"/>
      <c r="L12311" s="19">
        <v>0.21787457378223701</v>
      </c>
      <c r="M12311" s="19">
        <v>1.0878348749612623</v>
      </c>
      <c r="N12311" s="19"/>
      <c r="O12311" s="19"/>
      <c r="P12311" s="50">
        <v>0.39704303470955277</v>
      </c>
      <c r="R12311" s="9" t="s">
        <v>0</v>
      </c>
    </row>
    <row r="12312" spans="2:18" x14ac:dyDescent="0.2">
      <c r="B12312" s="25">
        <v>12082</v>
      </c>
      <c r="C12312" s="193"/>
      <c r="D12312" s="19">
        <v>0.64351238612045725</v>
      </c>
      <c r="E12312" s="19"/>
      <c r="F12312" s="19">
        <v>0.803161800426205</v>
      </c>
      <c r="G12312" s="19"/>
      <c r="H12312" s="19">
        <v>1.3282950396951705</v>
      </c>
      <c r="I12312" s="19"/>
      <c r="J12312" s="19">
        <v>1.2453264736168561</v>
      </c>
      <c r="K12312" s="19"/>
      <c r="L12312" s="19">
        <v>1.4971285852619329</v>
      </c>
      <c r="M12312" s="19"/>
      <c r="N12312" s="19">
        <v>0.94073152275713112</v>
      </c>
      <c r="O12312" s="19"/>
      <c r="P12312" s="50">
        <v>0.75898253329919618</v>
      </c>
      <c r="R12312" s="9" t="s">
        <v>0</v>
      </c>
    </row>
    <row r="12313" spans="2:18" x14ac:dyDescent="0.2">
      <c r="B12313" s="25">
        <v>12083</v>
      </c>
      <c r="C12313" s="193">
        <v>0.33412671937123034</v>
      </c>
      <c r="D12313" s="19"/>
      <c r="E12313" s="19">
        <v>0.81357641032764616</v>
      </c>
      <c r="F12313" s="19"/>
      <c r="G12313" s="19">
        <v>0.29800226494331394</v>
      </c>
      <c r="H12313" s="19"/>
      <c r="I12313" s="19">
        <v>0.76587233647268516</v>
      </c>
      <c r="J12313" s="19"/>
      <c r="K12313" s="19">
        <v>0.14482560953394857</v>
      </c>
      <c r="L12313" s="19"/>
      <c r="M12313" s="19"/>
      <c r="N12313" s="19">
        <v>0.5375956500355934</v>
      </c>
      <c r="O12313" s="19">
        <v>3.6211822743093432E-2</v>
      </c>
      <c r="P12313" s="50"/>
      <c r="R12313" s="9" t="s">
        <v>0</v>
      </c>
    </row>
    <row r="12314" spans="2:18" x14ac:dyDescent="0.2">
      <c r="B12314" s="25">
        <v>12084</v>
      </c>
      <c r="C12314" s="193"/>
      <c r="D12314" s="19">
        <v>2.2127456924491251</v>
      </c>
      <c r="E12314" s="19"/>
      <c r="F12314" s="19">
        <v>1.5426817823046597</v>
      </c>
      <c r="G12314" s="19"/>
      <c r="H12314" s="19">
        <v>2.3070325674694478</v>
      </c>
      <c r="I12314" s="19"/>
      <c r="J12314" s="19">
        <v>1.6286435413037912</v>
      </c>
      <c r="K12314" s="19"/>
      <c r="L12314" s="19">
        <v>1.3932299897433109</v>
      </c>
      <c r="M12314" s="19"/>
      <c r="N12314" s="19">
        <v>1.3504290450355547</v>
      </c>
      <c r="O12314" s="19"/>
      <c r="P12314" s="50">
        <v>1.5982992203646094</v>
      </c>
      <c r="R12314" s="9" t="s">
        <v>0</v>
      </c>
    </row>
    <row r="12315" spans="2:18" x14ac:dyDescent="0.2">
      <c r="B12315" s="25">
        <v>12085</v>
      </c>
      <c r="C12315" s="193"/>
      <c r="D12315" s="19">
        <v>0.83776383325593884</v>
      </c>
      <c r="E12315" s="19">
        <v>0.35938891992720207</v>
      </c>
      <c r="F12315" s="19"/>
      <c r="G12315" s="19">
        <v>0.37090364345602533</v>
      </c>
      <c r="H12315" s="19"/>
      <c r="I12315" s="19"/>
      <c r="J12315" s="19">
        <v>0.83301864185654673</v>
      </c>
      <c r="K12315" s="19"/>
      <c r="L12315" s="19">
        <v>0.54651278067992504</v>
      </c>
      <c r="M12315" s="19"/>
      <c r="N12315" s="19">
        <v>0.6351808572122537</v>
      </c>
      <c r="O12315" s="19">
        <v>7.9618911669110032E-2</v>
      </c>
      <c r="P12315" s="50"/>
      <c r="R12315" s="9" t="s">
        <v>0</v>
      </c>
    </row>
    <row r="12316" spans="2:18" x14ac:dyDescent="0.2">
      <c r="B12316" s="25">
        <v>12086</v>
      </c>
      <c r="C12316" s="193"/>
      <c r="D12316" s="19">
        <v>0.47281335857851248</v>
      </c>
      <c r="E12316" s="19">
        <v>3.7968545596890051E-2</v>
      </c>
      <c r="F12316" s="19"/>
      <c r="G12316" s="19"/>
      <c r="H12316" s="19">
        <v>0.5993918124926344</v>
      </c>
      <c r="I12316" s="19"/>
      <c r="J12316" s="19">
        <v>1.3353372355757709</v>
      </c>
      <c r="K12316" s="19"/>
      <c r="L12316" s="19">
        <v>0.43166654087357048</v>
      </c>
      <c r="M12316" s="19"/>
      <c r="N12316" s="19">
        <v>0.8269801722723068</v>
      </c>
      <c r="O12316" s="19"/>
      <c r="P12316" s="50">
        <v>0.51304363957875088</v>
      </c>
      <c r="R12316" s="9" t="s">
        <v>0</v>
      </c>
    </row>
    <row r="12317" spans="2:18" x14ac:dyDescent="0.2">
      <c r="B12317" s="25">
        <v>12087</v>
      </c>
      <c r="C12317" s="193"/>
      <c r="D12317" s="19">
        <v>0.15427172878786591</v>
      </c>
      <c r="E12317" s="19"/>
      <c r="F12317" s="19">
        <v>0.18791841698591336</v>
      </c>
      <c r="G12317" s="19"/>
      <c r="H12317" s="19">
        <v>0.2511534144239474</v>
      </c>
      <c r="I12317" s="19"/>
      <c r="J12317" s="19">
        <v>0.69958770642269941</v>
      </c>
      <c r="K12317" s="19"/>
      <c r="L12317" s="19">
        <v>0.66612317982514202</v>
      </c>
      <c r="M12317" s="19"/>
      <c r="N12317" s="19">
        <v>0.20461189113475159</v>
      </c>
      <c r="O12317" s="19">
        <v>0.34939613482971826</v>
      </c>
      <c r="P12317" s="50"/>
      <c r="R12317" s="9" t="s">
        <v>0</v>
      </c>
    </row>
    <row r="12318" spans="2:18" x14ac:dyDescent="0.2">
      <c r="B12318" s="25">
        <v>12088</v>
      </c>
      <c r="C12318" s="193"/>
      <c r="D12318" s="19">
        <v>0.56864486094916955</v>
      </c>
      <c r="E12318" s="19"/>
      <c r="F12318" s="19">
        <v>1.5442245254579441</v>
      </c>
      <c r="G12318" s="19"/>
      <c r="H12318" s="19">
        <v>1.3186645723851105</v>
      </c>
      <c r="I12318" s="19"/>
      <c r="J12318" s="19">
        <v>1.2836754855186274</v>
      </c>
      <c r="K12318" s="19"/>
      <c r="L12318" s="19">
        <v>1.3191610152543372</v>
      </c>
      <c r="M12318" s="19"/>
      <c r="N12318" s="19">
        <v>1.0991018692105075</v>
      </c>
      <c r="O12318" s="19"/>
      <c r="P12318" s="50">
        <v>0.52019693308822768</v>
      </c>
      <c r="R12318" s="9" t="s">
        <v>0</v>
      </c>
    </row>
    <row r="12319" spans="2:18" x14ac:dyDescent="0.2">
      <c r="B12319" s="25">
        <v>12089</v>
      </c>
      <c r="C12319" s="193">
        <v>0.11047456714740109</v>
      </c>
      <c r="D12319" s="19"/>
      <c r="E12319" s="19"/>
      <c r="F12319" s="19">
        <v>0.71065986014735194</v>
      </c>
      <c r="G12319" s="19">
        <v>0.27595755614943396</v>
      </c>
      <c r="H12319" s="19"/>
      <c r="I12319" s="19"/>
      <c r="J12319" s="19">
        <v>0.74164280990082976</v>
      </c>
      <c r="K12319" s="19">
        <v>0.50802951362603932</v>
      </c>
      <c r="L12319" s="19"/>
      <c r="M12319" s="19"/>
      <c r="N12319" s="19">
        <v>0.23858898572363224</v>
      </c>
      <c r="O12319" s="19"/>
      <c r="P12319" s="50">
        <v>1.3088057820556604</v>
      </c>
      <c r="R12319" s="9" t="s">
        <v>0</v>
      </c>
    </row>
    <row r="12320" spans="2:18" x14ac:dyDescent="0.2">
      <c r="B12320" s="25">
        <v>12090</v>
      </c>
      <c r="C12320" s="193">
        <v>0.30444438182190497</v>
      </c>
      <c r="D12320" s="19"/>
      <c r="E12320" s="19">
        <v>1.3862935187346113</v>
      </c>
      <c r="F12320" s="19"/>
      <c r="G12320" s="19">
        <v>0.24637963860954712</v>
      </c>
      <c r="H12320" s="19"/>
      <c r="I12320" s="19"/>
      <c r="J12320" s="19">
        <v>0.23197960223015904</v>
      </c>
      <c r="K12320" s="19">
        <v>0.6253539160800311</v>
      </c>
      <c r="L12320" s="19"/>
      <c r="M12320" s="19">
        <v>0.80695916300480885</v>
      </c>
      <c r="N12320" s="19"/>
      <c r="O12320" s="19">
        <v>0.69276446151285198</v>
      </c>
      <c r="P12320" s="50"/>
      <c r="R12320" s="9" t="s">
        <v>0</v>
      </c>
    </row>
    <row r="12321" spans="2:18" x14ac:dyDescent="0.2">
      <c r="B12321" s="25">
        <v>12091</v>
      </c>
      <c r="C12321" s="193"/>
      <c r="D12321" s="19">
        <v>0.45244799370934119</v>
      </c>
      <c r="E12321" s="19"/>
      <c r="F12321" s="19">
        <v>0.31024510820022466</v>
      </c>
      <c r="G12321" s="19"/>
      <c r="H12321" s="19">
        <v>0.11833788529706257</v>
      </c>
      <c r="I12321" s="19"/>
      <c r="J12321" s="19">
        <v>8.2023636423769766E-2</v>
      </c>
      <c r="K12321" s="19">
        <v>0.60889975210092351</v>
      </c>
      <c r="L12321" s="19"/>
      <c r="M12321" s="19">
        <v>3.4556836486777071E-2</v>
      </c>
      <c r="N12321" s="19"/>
      <c r="O12321" s="19">
        <v>0.56683838709695988</v>
      </c>
      <c r="P12321" s="50"/>
      <c r="R12321" s="9" t="s">
        <v>0</v>
      </c>
    </row>
    <row r="12322" spans="2:18" x14ac:dyDescent="0.2">
      <c r="B12322" s="25">
        <v>12092</v>
      </c>
      <c r="C12322" s="193"/>
      <c r="D12322" s="19">
        <v>1.0701284487220721</v>
      </c>
      <c r="E12322" s="19"/>
      <c r="F12322" s="19">
        <v>1.326784896778834</v>
      </c>
      <c r="G12322" s="19"/>
      <c r="H12322" s="19">
        <v>0.98900750240423319</v>
      </c>
      <c r="I12322" s="19"/>
      <c r="J12322" s="19">
        <v>0.26164632384974806</v>
      </c>
      <c r="K12322" s="19"/>
      <c r="L12322" s="19">
        <v>1.2021885092293643</v>
      </c>
      <c r="M12322" s="19"/>
      <c r="N12322" s="19">
        <v>0.78979754198801277</v>
      </c>
      <c r="O12322" s="19">
        <v>0.15390768807648747</v>
      </c>
      <c r="P12322" s="50"/>
      <c r="R12322" s="9" t="s">
        <v>0</v>
      </c>
    </row>
    <row r="12323" spans="2:18" x14ac:dyDescent="0.2">
      <c r="B12323" s="25">
        <v>12093</v>
      </c>
      <c r="C12323" s="193">
        <v>0.1005992138577316</v>
      </c>
      <c r="D12323" s="19"/>
      <c r="E12323" s="19"/>
      <c r="F12323" s="19">
        <v>8.4830403226025627E-2</v>
      </c>
      <c r="G12323" s="19">
        <v>0.34510620174322226</v>
      </c>
      <c r="H12323" s="19"/>
      <c r="I12323" s="19"/>
      <c r="J12323" s="19">
        <v>0.17747774649387663</v>
      </c>
      <c r="K12323" s="19">
        <v>0.87272718181404407</v>
      </c>
      <c r="L12323" s="19"/>
      <c r="M12323" s="19">
        <v>2.1569980542164031</v>
      </c>
      <c r="N12323" s="19"/>
      <c r="O12323" s="19"/>
      <c r="P12323" s="50">
        <v>0.38860453856823907</v>
      </c>
      <c r="R12323" s="9" t="s">
        <v>0</v>
      </c>
    </row>
    <row r="12324" spans="2:18" x14ac:dyDescent="0.2">
      <c r="B12324" s="25">
        <v>12094</v>
      </c>
      <c r="C12324" s="193"/>
      <c r="D12324" s="19">
        <v>0.8236592154225143</v>
      </c>
      <c r="E12324" s="19">
        <v>4.5522072681532397E-2</v>
      </c>
      <c r="F12324" s="19"/>
      <c r="G12324" s="19">
        <v>0.3088450397245327</v>
      </c>
      <c r="H12324" s="19"/>
      <c r="I12324" s="19">
        <v>0.16875620763850468</v>
      </c>
      <c r="J12324" s="19"/>
      <c r="K12324" s="19">
        <v>0.48884352557480365</v>
      </c>
      <c r="L12324" s="19"/>
      <c r="M12324" s="19">
        <v>0.11432083334525432</v>
      </c>
      <c r="N12324" s="19"/>
      <c r="O12324" s="19">
        <v>0.7043543346720671</v>
      </c>
      <c r="P12324" s="50"/>
      <c r="R12324" s="9" t="s">
        <v>0</v>
      </c>
    </row>
    <row r="12325" spans="2:18" x14ac:dyDescent="0.2">
      <c r="B12325" s="25">
        <v>12095</v>
      </c>
      <c r="C12325" s="193"/>
      <c r="D12325" s="19">
        <v>0.2195075405887853</v>
      </c>
      <c r="E12325" s="19"/>
      <c r="F12325" s="19">
        <v>0.63413429378685116</v>
      </c>
      <c r="G12325" s="19"/>
      <c r="H12325" s="19">
        <v>0.95668000855179514</v>
      </c>
      <c r="I12325" s="19"/>
      <c r="J12325" s="19">
        <v>0.91589998648557336</v>
      </c>
      <c r="K12325" s="19"/>
      <c r="L12325" s="19">
        <v>0.71521368191032841</v>
      </c>
      <c r="M12325" s="19"/>
      <c r="N12325" s="19">
        <v>0.69060238032697041</v>
      </c>
      <c r="O12325" s="19"/>
      <c r="P12325" s="50">
        <v>0.98935849538264975</v>
      </c>
      <c r="R12325" s="9" t="s">
        <v>0</v>
      </c>
    </row>
    <row r="12326" spans="2:18" x14ac:dyDescent="0.2">
      <c r="B12326" s="25">
        <v>12096</v>
      </c>
      <c r="C12326" s="193">
        <v>2.0443206134944951</v>
      </c>
      <c r="D12326" s="19"/>
      <c r="E12326" s="19">
        <v>2.6688016214087358</v>
      </c>
      <c r="F12326" s="19"/>
      <c r="G12326" s="19">
        <v>2.3632020038095556</v>
      </c>
      <c r="H12326" s="19"/>
      <c r="I12326" s="19">
        <v>2.9476738324218159</v>
      </c>
      <c r="J12326" s="19"/>
      <c r="K12326" s="19">
        <v>2.1083426667390337</v>
      </c>
      <c r="L12326" s="19"/>
      <c r="M12326" s="19">
        <v>1.1452081228685995</v>
      </c>
      <c r="N12326" s="19"/>
      <c r="O12326" s="19">
        <v>1.2385705633019359</v>
      </c>
      <c r="P12326" s="50"/>
      <c r="R12326" s="9" t="s">
        <v>0</v>
      </c>
    </row>
    <row r="12327" spans="2:18" x14ac:dyDescent="0.2">
      <c r="B12327" s="25">
        <v>12097</v>
      </c>
      <c r="C12327" s="193">
        <v>0.80542310852619359</v>
      </c>
      <c r="D12327" s="19"/>
      <c r="E12327" s="19">
        <v>1.3579357461322681</v>
      </c>
      <c r="F12327" s="19"/>
      <c r="G12327" s="19">
        <v>6.7104765305779371E-2</v>
      </c>
      <c r="H12327" s="19"/>
      <c r="I12327" s="19">
        <v>0.96057853329353171</v>
      </c>
      <c r="J12327" s="19"/>
      <c r="K12327" s="19">
        <v>1.0341997881972083</v>
      </c>
      <c r="L12327" s="19"/>
      <c r="M12327" s="19">
        <v>0.88198207875009582</v>
      </c>
      <c r="N12327" s="19"/>
      <c r="O12327" s="19">
        <v>0.29243310189953642</v>
      </c>
      <c r="P12327" s="50"/>
      <c r="R12327" s="9" t="s">
        <v>0</v>
      </c>
    </row>
    <row r="12328" spans="2:18" x14ac:dyDescent="0.2">
      <c r="B12328" s="25">
        <v>12098</v>
      </c>
      <c r="C12328" s="193"/>
      <c r="D12328" s="19">
        <v>5.1517175575794286E-2</v>
      </c>
      <c r="E12328" s="19"/>
      <c r="F12328" s="19">
        <v>0.98216653728963921</v>
      </c>
      <c r="G12328" s="19"/>
      <c r="H12328" s="19">
        <v>0.95181489294532762</v>
      </c>
      <c r="I12328" s="19"/>
      <c r="J12328" s="19">
        <v>1.3202972157882924</v>
      </c>
      <c r="K12328" s="19"/>
      <c r="L12328" s="19">
        <v>1.110124195158062</v>
      </c>
      <c r="M12328" s="19"/>
      <c r="N12328" s="19">
        <v>0.62784065362244923</v>
      </c>
      <c r="O12328" s="19"/>
      <c r="P12328" s="50">
        <v>0.2701734149979515</v>
      </c>
      <c r="R12328" s="9" t="s">
        <v>0</v>
      </c>
    </row>
    <row r="12329" spans="2:18" x14ac:dyDescent="0.2">
      <c r="B12329" s="25">
        <v>12099</v>
      </c>
      <c r="C12329" s="193"/>
      <c r="D12329" s="19">
        <v>0.23336159233092582</v>
      </c>
      <c r="E12329" s="19">
        <v>6.152446251234709E-3</v>
      </c>
      <c r="F12329" s="19"/>
      <c r="G12329" s="19">
        <v>0.46658361346321398</v>
      </c>
      <c r="H12329" s="19"/>
      <c r="I12329" s="19">
        <v>4.9403773806037332E-2</v>
      </c>
      <c r="J12329" s="19"/>
      <c r="K12329" s="19"/>
      <c r="L12329" s="19">
        <v>0.5371800718978933</v>
      </c>
      <c r="M12329" s="19">
        <v>1.0173138163557287</v>
      </c>
      <c r="N12329" s="19"/>
      <c r="O12329" s="19">
        <v>2.3016055328134044</v>
      </c>
      <c r="P12329" s="50"/>
      <c r="R12329" s="9" t="s">
        <v>0</v>
      </c>
    </row>
    <row r="12330" spans="2:18" x14ac:dyDescent="0.2">
      <c r="B12330" s="25">
        <v>12100</v>
      </c>
      <c r="C12330" s="193"/>
      <c r="D12330" s="19">
        <v>1.457026704020882</v>
      </c>
      <c r="E12330" s="19"/>
      <c r="F12330" s="19">
        <v>1.0860201760110992</v>
      </c>
      <c r="G12330" s="19"/>
      <c r="H12330" s="19">
        <v>1.2103869527292423</v>
      </c>
      <c r="I12330" s="19"/>
      <c r="J12330" s="19">
        <v>1.8980822221799156</v>
      </c>
      <c r="K12330" s="19"/>
      <c r="L12330" s="19">
        <v>1.259478197734258</v>
      </c>
      <c r="M12330" s="19"/>
      <c r="N12330" s="19">
        <v>1.23129473353825</v>
      </c>
      <c r="O12330" s="19"/>
      <c r="P12330" s="50">
        <v>0.47599027635177632</v>
      </c>
      <c r="R12330" s="9" t="s">
        <v>0</v>
      </c>
    </row>
    <row r="12331" spans="2:18" x14ac:dyDescent="0.2">
      <c r="B12331" s="25">
        <v>12101</v>
      </c>
      <c r="C12331" s="193"/>
      <c r="D12331" s="19">
        <v>0.32996356389520198</v>
      </c>
      <c r="E12331" s="19"/>
      <c r="F12331" s="19">
        <v>0.21503942342665966</v>
      </c>
      <c r="G12331" s="19">
        <v>0.45810961999393196</v>
      </c>
      <c r="H12331" s="19"/>
      <c r="I12331" s="19">
        <v>0.10920187548426917</v>
      </c>
      <c r="J12331" s="19"/>
      <c r="K12331" s="19"/>
      <c r="L12331" s="19">
        <v>0.69988830648133027</v>
      </c>
      <c r="M12331" s="19">
        <v>1.1585645376805178</v>
      </c>
      <c r="N12331" s="19"/>
      <c r="O12331" s="19">
        <v>0.10606178474828802</v>
      </c>
      <c r="P12331" s="50"/>
      <c r="R12331" s="9" t="s">
        <v>0</v>
      </c>
    </row>
    <row r="12332" spans="2:18" x14ac:dyDescent="0.2">
      <c r="B12332" s="25">
        <v>12102</v>
      </c>
      <c r="C12332" s="193">
        <v>0.39872517763577031</v>
      </c>
      <c r="D12332" s="19"/>
      <c r="E12332" s="19"/>
      <c r="F12332" s="19">
        <v>0.17269497703466535</v>
      </c>
      <c r="G12332" s="19">
        <v>0.65479211769484091</v>
      </c>
      <c r="H12332" s="19"/>
      <c r="I12332" s="19">
        <v>5.683285597188799E-3</v>
      </c>
      <c r="J12332" s="19"/>
      <c r="K12332" s="19">
        <v>0.29981912221694274</v>
      </c>
      <c r="L12332" s="19"/>
      <c r="M12332" s="19">
        <v>0.54549627292568514</v>
      </c>
      <c r="N12332" s="19"/>
      <c r="O12332" s="19">
        <v>0.93427964431081401</v>
      </c>
      <c r="P12332" s="50"/>
      <c r="R12332" s="9" t="s">
        <v>0</v>
      </c>
    </row>
    <row r="12333" spans="2:18" x14ac:dyDescent="0.2">
      <c r="B12333" s="25">
        <v>12103</v>
      </c>
      <c r="C12333" s="193">
        <v>1.3570006469941374</v>
      </c>
      <c r="D12333" s="19"/>
      <c r="E12333" s="19">
        <v>4.7761691950449679E-2</v>
      </c>
      <c r="F12333" s="19"/>
      <c r="G12333" s="19"/>
      <c r="H12333" s="19">
        <v>0.51435727619201432</v>
      </c>
      <c r="I12333" s="19"/>
      <c r="J12333" s="19">
        <v>0.25928284412319758</v>
      </c>
      <c r="K12333" s="19"/>
      <c r="L12333" s="19">
        <v>0.32659177336646994</v>
      </c>
      <c r="M12333" s="19">
        <v>0.30602110115400966</v>
      </c>
      <c r="N12333" s="19"/>
      <c r="O12333" s="19"/>
      <c r="P12333" s="50">
        <v>0.94507409101374429</v>
      </c>
      <c r="R12333" s="9" t="s">
        <v>0</v>
      </c>
    </row>
    <row r="12334" spans="2:18" x14ac:dyDescent="0.2">
      <c r="B12334" s="25">
        <v>12104</v>
      </c>
      <c r="C12334" s="193"/>
      <c r="D12334" s="19">
        <v>0.50725789212782879</v>
      </c>
      <c r="E12334" s="19"/>
      <c r="F12334" s="19">
        <v>0.25373473927243922</v>
      </c>
      <c r="G12334" s="19"/>
      <c r="H12334" s="19">
        <v>1.3541095210860203</v>
      </c>
      <c r="I12334" s="19"/>
      <c r="J12334" s="19">
        <v>1.5185816526518183</v>
      </c>
      <c r="K12334" s="19"/>
      <c r="L12334" s="19">
        <v>0.95203344992427064</v>
      </c>
      <c r="M12334" s="19"/>
      <c r="N12334" s="19">
        <v>0.97311571417786513</v>
      </c>
      <c r="O12334" s="19"/>
      <c r="P12334" s="50">
        <v>1.5685557120301648</v>
      </c>
      <c r="R12334" s="9" t="s">
        <v>0</v>
      </c>
    </row>
    <row r="12335" spans="2:18" x14ac:dyDescent="0.2">
      <c r="B12335" s="25">
        <v>12105</v>
      </c>
      <c r="C12335" s="193"/>
      <c r="D12335" s="19">
        <v>1.4347707572657105</v>
      </c>
      <c r="E12335" s="19"/>
      <c r="F12335" s="19">
        <v>0.92648982463905316</v>
      </c>
      <c r="G12335" s="19"/>
      <c r="H12335" s="19">
        <v>0.98419550438108583</v>
      </c>
      <c r="I12335" s="19"/>
      <c r="J12335" s="19">
        <v>1.65517256541637</v>
      </c>
      <c r="K12335" s="19"/>
      <c r="L12335" s="19">
        <v>0.6168547517925258</v>
      </c>
      <c r="M12335" s="19"/>
      <c r="N12335" s="19">
        <v>0.46632861085259658</v>
      </c>
      <c r="O12335" s="19"/>
      <c r="P12335" s="50">
        <v>1.5391234501634548</v>
      </c>
      <c r="R12335" s="9" t="s">
        <v>0</v>
      </c>
    </row>
    <row r="12336" spans="2:18" x14ac:dyDescent="0.2">
      <c r="B12336" s="25">
        <v>12106</v>
      </c>
      <c r="C12336" s="193"/>
      <c r="D12336" s="19">
        <v>1.1062917653351652</v>
      </c>
      <c r="E12336" s="19"/>
      <c r="F12336" s="19">
        <v>0.46452768474169986</v>
      </c>
      <c r="G12336" s="19"/>
      <c r="H12336" s="19">
        <v>0.76275806299138071</v>
      </c>
      <c r="I12336" s="19"/>
      <c r="J12336" s="19">
        <v>0.71563006385548389</v>
      </c>
      <c r="K12336" s="19"/>
      <c r="L12336" s="19">
        <v>0.52829962581336065</v>
      </c>
      <c r="M12336" s="19"/>
      <c r="N12336" s="19">
        <v>1.6534407739229962</v>
      </c>
      <c r="O12336" s="19"/>
      <c r="P12336" s="50">
        <v>8.7055374626875404E-2</v>
      </c>
      <c r="R12336" s="9" t="s">
        <v>0</v>
      </c>
    </row>
    <row r="12337" spans="2:18" x14ac:dyDescent="0.2">
      <c r="B12337" s="25">
        <v>12107</v>
      </c>
      <c r="C12337" s="193">
        <v>0.81329766607551301</v>
      </c>
      <c r="D12337" s="19"/>
      <c r="E12337" s="19">
        <v>1.5018384627101753</v>
      </c>
      <c r="F12337" s="19"/>
      <c r="G12337" s="19">
        <v>1.1284960306062375</v>
      </c>
      <c r="H12337" s="19"/>
      <c r="I12337" s="19">
        <v>1.8621083307642436</v>
      </c>
      <c r="J12337" s="19"/>
      <c r="K12337" s="19">
        <v>1.1953373004353265</v>
      </c>
      <c r="L12337" s="19"/>
      <c r="M12337" s="19">
        <v>1.4199621344853635</v>
      </c>
      <c r="N12337" s="19"/>
      <c r="O12337" s="19">
        <v>1.3078151312734494</v>
      </c>
      <c r="P12337" s="50"/>
      <c r="R12337" s="9" t="s">
        <v>0</v>
      </c>
    </row>
    <row r="12338" spans="2:18" x14ac:dyDescent="0.2">
      <c r="B12338" s="25">
        <v>12108</v>
      </c>
      <c r="C12338" s="193">
        <v>1.4958254847906789</v>
      </c>
      <c r="D12338" s="19"/>
      <c r="E12338" s="19">
        <v>0.88296623472781166</v>
      </c>
      <c r="F12338" s="19"/>
      <c r="G12338" s="19">
        <v>0.42241717969438924</v>
      </c>
      <c r="H12338" s="19"/>
      <c r="I12338" s="19">
        <v>0.67872375001480767</v>
      </c>
      <c r="J12338" s="19"/>
      <c r="K12338" s="19">
        <v>1.08208192351407</v>
      </c>
      <c r="L12338" s="19"/>
      <c r="M12338" s="19">
        <v>0.95892139424315015</v>
      </c>
      <c r="N12338" s="19"/>
      <c r="O12338" s="19">
        <v>0.44769985559070891</v>
      </c>
      <c r="P12338" s="50"/>
      <c r="R12338" s="9" t="s">
        <v>0</v>
      </c>
    </row>
    <row r="12339" spans="2:18" x14ac:dyDescent="0.2">
      <c r="B12339" s="25">
        <v>12109</v>
      </c>
      <c r="C12339" s="193">
        <v>7.4250239166717996E-2</v>
      </c>
      <c r="D12339" s="19"/>
      <c r="E12339" s="19">
        <v>0.46518751481869969</v>
      </c>
      <c r="F12339" s="19"/>
      <c r="G12339" s="19">
        <v>0.10080216703022102</v>
      </c>
      <c r="H12339" s="19"/>
      <c r="I12339" s="19">
        <v>0.53077250787716757</v>
      </c>
      <c r="J12339" s="19"/>
      <c r="K12339" s="19">
        <v>1.1759662279732175</v>
      </c>
      <c r="L12339" s="19"/>
      <c r="M12339" s="19">
        <v>1.0823667085752315</v>
      </c>
      <c r="N12339" s="19"/>
      <c r="O12339" s="19">
        <v>1.0975843285673261</v>
      </c>
      <c r="P12339" s="50"/>
      <c r="R12339" s="9" t="s">
        <v>0</v>
      </c>
    </row>
    <row r="12340" spans="2:18" x14ac:dyDescent="0.2">
      <c r="B12340" s="25">
        <v>12110</v>
      </c>
      <c r="C12340" s="193"/>
      <c r="D12340" s="19">
        <v>1.0837821017148519</v>
      </c>
      <c r="E12340" s="19">
        <v>0.23066509621182049</v>
      </c>
      <c r="F12340" s="19"/>
      <c r="G12340" s="19"/>
      <c r="H12340" s="19">
        <v>0.67003267570124192</v>
      </c>
      <c r="I12340" s="19"/>
      <c r="J12340" s="19">
        <v>3.5389367172999571E-2</v>
      </c>
      <c r="K12340" s="19">
        <v>0.38798717118681653</v>
      </c>
      <c r="L12340" s="19"/>
      <c r="M12340" s="19">
        <v>0.16633319369226321</v>
      </c>
      <c r="N12340" s="19"/>
      <c r="O12340" s="19"/>
      <c r="P12340" s="50">
        <v>0.56058859565154817</v>
      </c>
      <c r="R12340" s="9" t="s">
        <v>0</v>
      </c>
    </row>
    <row r="12341" spans="2:18" x14ac:dyDescent="0.2">
      <c r="B12341" s="25">
        <v>12111</v>
      </c>
      <c r="C12341" s="193"/>
      <c r="D12341" s="19">
        <v>1.4405058870474403</v>
      </c>
      <c r="E12341" s="19"/>
      <c r="F12341" s="19">
        <v>1.5814636731213607</v>
      </c>
      <c r="G12341" s="19"/>
      <c r="H12341" s="19">
        <v>0.17247985464133161</v>
      </c>
      <c r="I12341" s="19"/>
      <c r="J12341" s="19">
        <v>1.0832305059492457</v>
      </c>
      <c r="K12341" s="19"/>
      <c r="L12341" s="19">
        <v>3.694119095997038E-2</v>
      </c>
      <c r="M12341" s="19"/>
      <c r="N12341" s="19">
        <v>0.73668624016876549</v>
      </c>
      <c r="O12341" s="19"/>
      <c r="P12341" s="50">
        <v>0.47706357965706492</v>
      </c>
      <c r="R12341" s="9" t="s">
        <v>0</v>
      </c>
    </row>
    <row r="12342" spans="2:18" x14ac:dyDescent="0.2">
      <c r="B12342" s="25">
        <v>12112</v>
      </c>
      <c r="C12342" s="193"/>
      <c r="D12342" s="19">
        <v>0.37198809084437479</v>
      </c>
      <c r="E12342" s="19"/>
      <c r="F12342" s="19">
        <v>0.75952309224888581</v>
      </c>
      <c r="G12342" s="19"/>
      <c r="H12342" s="19">
        <v>1.2155797299731486</v>
      </c>
      <c r="I12342" s="19"/>
      <c r="J12342" s="19">
        <v>0.52967552284002106</v>
      </c>
      <c r="K12342" s="19"/>
      <c r="L12342" s="19">
        <v>0.43149944587313632</v>
      </c>
      <c r="M12342" s="19"/>
      <c r="N12342" s="19">
        <v>1.1012983427860967</v>
      </c>
      <c r="O12342" s="19"/>
      <c r="P12342" s="50">
        <v>7.5757580848018452E-2</v>
      </c>
      <c r="R12342" s="9" t="s">
        <v>0</v>
      </c>
    </row>
    <row r="12343" spans="2:18" x14ac:dyDescent="0.2">
      <c r="B12343" s="25">
        <v>12113</v>
      </c>
      <c r="C12343" s="193"/>
      <c r="D12343" s="19">
        <v>0.27444901910425079</v>
      </c>
      <c r="E12343" s="19">
        <v>2.3877698767960889E-2</v>
      </c>
      <c r="F12343" s="19"/>
      <c r="G12343" s="19"/>
      <c r="H12343" s="19">
        <v>0.45111824991617672</v>
      </c>
      <c r="I12343" s="19">
        <v>0.43492970225862504</v>
      </c>
      <c r="J12343" s="19"/>
      <c r="K12343" s="19"/>
      <c r="L12343" s="19">
        <v>0.93235467598739474</v>
      </c>
      <c r="M12343" s="19"/>
      <c r="N12343" s="19">
        <v>1.040150506137113</v>
      </c>
      <c r="O12343" s="19"/>
      <c r="P12343" s="50">
        <v>0.99284951526453424</v>
      </c>
      <c r="R12343" s="9" t="s">
        <v>0</v>
      </c>
    </row>
    <row r="12344" spans="2:18" x14ac:dyDescent="0.2">
      <c r="B12344" s="25">
        <v>12114</v>
      </c>
      <c r="C12344" s="193"/>
      <c r="D12344" s="19">
        <v>2.777628267704771E-3</v>
      </c>
      <c r="E12344" s="19"/>
      <c r="F12344" s="19">
        <v>0.42415599950791572</v>
      </c>
      <c r="G12344" s="19"/>
      <c r="H12344" s="19">
        <v>0.53875421522828904</v>
      </c>
      <c r="I12344" s="19"/>
      <c r="J12344" s="19">
        <v>1.0077486211834055</v>
      </c>
      <c r="K12344" s="19"/>
      <c r="L12344" s="19">
        <v>0.6485153279166983</v>
      </c>
      <c r="M12344" s="19"/>
      <c r="N12344" s="19">
        <v>0.92967580539538142</v>
      </c>
      <c r="O12344" s="19"/>
      <c r="P12344" s="50">
        <v>0.2562082906810122</v>
      </c>
      <c r="R12344" s="9" t="s">
        <v>0</v>
      </c>
    </row>
    <row r="12345" spans="2:18" x14ac:dyDescent="0.2">
      <c r="B12345" s="25">
        <v>12115</v>
      </c>
      <c r="C12345" s="193">
        <v>0.84435105752414064</v>
      </c>
      <c r="D12345" s="19"/>
      <c r="E12345" s="19">
        <v>0.93370125254009351</v>
      </c>
      <c r="F12345" s="19"/>
      <c r="G12345" s="19">
        <v>0.81387048899679348</v>
      </c>
      <c r="H12345" s="19"/>
      <c r="I12345" s="19">
        <v>0.23401880297905284</v>
      </c>
      <c r="J12345" s="19"/>
      <c r="K12345" s="19"/>
      <c r="L12345" s="19">
        <v>5.936367639819471E-2</v>
      </c>
      <c r="M12345" s="19">
        <v>0.20080712711064952</v>
      </c>
      <c r="N12345" s="19"/>
      <c r="O12345" s="19">
        <v>1.195550866375495</v>
      </c>
      <c r="P12345" s="50"/>
      <c r="R12345" s="9" t="s">
        <v>0</v>
      </c>
    </row>
    <row r="12346" spans="2:18" x14ac:dyDescent="0.2">
      <c r="B12346" s="25">
        <v>12116</v>
      </c>
      <c r="C12346" s="193">
        <v>4.046370217613815E-2</v>
      </c>
      <c r="D12346" s="19"/>
      <c r="E12346" s="19">
        <v>0.72700592426447486</v>
      </c>
      <c r="F12346" s="19"/>
      <c r="G12346" s="19">
        <v>0.61987479632971565</v>
      </c>
      <c r="H12346" s="19"/>
      <c r="I12346" s="19">
        <v>0.58897367698499348</v>
      </c>
      <c r="J12346" s="19"/>
      <c r="K12346" s="19">
        <v>0.30513504237575545</v>
      </c>
      <c r="L12346" s="19"/>
      <c r="M12346" s="19">
        <v>0.56348934490332181</v>
      </c>
      <c r="N12346" s="19"/>
      <c r="O12346" s="19"/>
      <c r="P12346" s="50">
        <v>0.18075345546117261</v>
      </c>
      <c r="R12346" s="9" t="s">
        <v>0</v>
      </c>
    </row>
    <row r="12347" spans="2:18" x14ac:dyDescent="0.2">
      <c r="B12347" s="25">
        <v>12117</v>
      </c>
      <c r="C12347" s="193">
        <v>7.7308519589866301E-2</v>
      </c>
      <c r="D12347" s="19"/>
      <c r="E12347" s="19">
        <v>0.18638571168671106</v>
      </c>
      <c r="F12347" s="19"/>
      <c r="G12347" s="19">
        <v>0.66288307540412827</v>
      </c>
      <c r="H12347" s="19"/>
      <c r="I12347" s="19"/>
      <c r="J12347" s="19">
        <v>0.49050497310682589</v>
      </c>
      <c r="K12347" s="19"/>
      <c r="L12347" s="19">
        <v>0.18654847667633873</v>
      </c>
      <c r="M12347" s="19"/>
      <c r="N12347" s="19">
        <v>1.0345038303524938</v>
      </c>
      <c r="O12347" s="19"/>
      <c r="P12347" s="50">
        <v>0.840233688555446</v>
      </c>
      <c r="R12347" s="9" t="s">
        <v>0</v>
      </c>
    </row>
    <row r="12348" spans="2:18" x14ac:dyDescent="0.2">
      <c r="B12348" s="25">
        <v>12118</v>
      </c>
      <c r="C12348" s="193">
        <v>1.7471527899741539E-2</v>
      </c>
      <c r="D12348" s="19"/>
      <c r="E12348" s="19"/>
      <c r="F12348" s="19">
        <v>0.61870760424123283</v>
      </c>
      <c r="G12348" s="19"/>
      <c r="H12348" s="19">
        <v>0.57274155386332271</v>
      </c>
      <c r="I12348" s="19">
        <v>0.11585635676637007</v>
      </c>
      <c r="J12348" s="19"/>
      <c r="K12348" s="19"/>
      <c r="L12348" s="19">
        <v>0.50543381034533796</v>
      </c>
      <c r="M12348" s="19"/>
      <c r="N12348" s="19">
        <v>0.51930200212673772</v>
      </c>
      <c r="O12348" s="19"/>
      <c r="P12348" s="50">
        <v>1.4289770237292085</v>
      </c>
      <c r="R12348" s="9" t="s">
        <v>0</v>
      </c>
    </row>
    <row r="12349" spans="2:18" x14ac:dyDescent="0.2">
      <c r="B12349" s="25">
        <v>12119</v>
      </c>
      <c r="C12349" s="193">
        <v>1.5590329191461163</v>
      </c>
      <c r="D12349" s="19"/>
      <c r="E12349" s="19">
        <v>0.87834178144569963</v>
      </c>
      <c r="F12349" s="19"/>
      <c r="G12349" s="19">
        <v>1.4460848831596429</v>
      </c>
      <c r="H12349" s="19"/>
      <c r="I12349" s="19">
        <v>1.2663186164272808</v>
      </c>
      <c r="J12349" s="19"/>
      <c r="K12349" s="19">
        <v>1.6915406897460565</v>
      </c>
      <c r="L12349" s="19"/>
      <c r="M12349" s="19">
        <v>1.2174954183189712</v>
      </c>
      <c r="N12349" s="19"/>
      <c r="O12349" s="19">
        <v>1.0183435031901069</v>
      </c>
      <c r="P12349" s="50"/>
      <c r="R12349" s="9" t="s">
        <v>0</v>
      </c>
    </row>
    <row r="12350" spans="2:18" x14ac:dyDescent="0.2">
      <c r="B12350" s="25">
        <v>12120</v>
      </c>
      <c r="C12350" s="193"/>
      <c r="D12350" s="19">
        <v>0.20794212222927305</v>
      </c>
      <c r="E12350" s="19"/>
      <c r="F12350" s="19">
        <v>1.2745078631501376</v>
      </c>
      <c r="G12350" s="19">
        <v>0.47293470881617217</v>
      </c>
      <c r="H12350" s="19"/>
      <c r="I12350" s="19"/>
      <c r="J12350" s="19">
        <v>0.10389205630717366</v>
      </c>
      <c r="K12350" s="19"/>
      <c r="L12350" s="19">
        <v>9.6353922510516263E-2</v>
      </c>
      <c r="M12350" s="19"/>
      <c r="N12350" s="19">
        <v>1.1173405306656408</v>
      </c>
      <c r="O12350" s="19"/>
      <c r="P12350" s="50">
        <v>0.75274741357590891</v>
      </c>
      <c r="R12350" s="9" t="s">
        <v>0</v>
      </c>
    </row>
    <row r="12351" spans="2:18" x14ac:dyDescent="0.2">
      <c r="B12351" s="25">
        <v>12121</v>
      </c>
      <c r="C12351" s="193"/>
      <c r="D12351" s="19">
        <v>1.0331109002416639</v>
      </c>
      <c r="E12351" s="19"/>
      <c r="F12351" s="19">
        <v>7.3418033437660277E-2</v>
      </c>
      <c r="G12351" s="19"/>
      <c r="H12351" s="19">
        <v>1.0436718699956276</v>
      </c>
      <c r="I12351" s="19"/>
      <c r="J12351" s="19">
        <v>0.64065817049663465</v>
      </c>
      <c r="K12351" s="19">
        <v>0.16009896491120587</v>
      </c>
      <c r="L12351" s="19"/>
      <c r="M12351" s="19">
        <v>6.9364270096837682E-2</v>
      </c>
      <c r="N12351" s="19"/>
      <c r="O12351" s="19"/>
      <c r="P12351" s="50">
        <v>0.20755224831126287</v>
      </c>
      <c r="R12351" s="9" t="s">
        <v>0</v>
      </c>
    </row>
    <row r="12352" spans="2:18" x14ac:dyDescent="0.2">
      <c r="B12352" s="25">
        <v>12122</v>
      </c>
      <c r="C12352" s="193"/>
      <c r="D12352" s="19">
        <v>0.24496061909083763</v>
      </c>
      <c r="E12352" s="19"/>
      <c r="F12352" s="19">
        <v>0.26805765587693975</v>
      </c>
      <c r="G12352" s="19"/>
      <c r="H12352" s="19">
        <v>0.36426574766859182</v>
      </c>
      <c r="I12352" s="19">
        <v>0.58609180538902383</v>
      </c>
      <c r="J12352" s="19"/>
      <c r="K12352" s="19"/>
      <c r="L12352" s="19">
        <v>1.0897011251649389</v>
      </c>
      <c r="M12352" s="19"/>
      <c r="N12352" s="19">
        <v>0.24523524698565477</v>
      </c>
      <c r="O12352" s="19"/>
      <c r="P12352" s="50">
        <v>0.57392624213023713</v>
      </c>
      <c r="R12352" s="9" t="s">
        <v>0</v>
      </c>
    </row>
    <row r="12353" spans="2:18" x14ac:dyDescent="0.2">
      <c r="B12353" s="25">
        <v>12123</v>
      </c>
      <c r="C12353" s="193">
        <v>1.0838483367938123</v>
      </c>
      <c r="D12353" s="19"/>
      <c r="E12353" s="19">
        <v>3.0212696820563292E-2</v>
      </c>
      <c r="F12353" s="19"/>
      <c r="G12353" s="19">
        <v>1.1152571630811596</v>
      </c>
      <c r="H12353" s="19"/>
      <c r="I12353" s="19"/>
      <c r="J12353" s="19">
        <v>0.26793385719396789</v>
      </c>
      <c r="K12353" s="19">
        <v>0.89391882488230323</v>
      </c>
      <c r="L12353" s="19"/>
      <c r="M12353" s="19">
        <v>0.80325565513966835</v>
      </c>
      <c r="N12353" s="19"/>
      <c r="O12353" s="19">
        <v>0.20226160850062658</v>
      </c>
      <c r="P12353" s="50"/>
      <c r="R12353" s="9" t="s">
        <v>0</v>
      </c>
    </row>
    <row r="12354" spans="2:18" x14ac:dyDescent="0.2">
      <c r="B12354" s="25">
        <v>12124</v>
      </c>
      <c r="C12354" s="193"/>
      <c r="D12354" s="19">
        <v>0.37574970849329936</v>
      </c>
      <c r="E12354" s="19"/>
      <c r="F12354" s="19">
        <v>1.4252464464974191</v>
      </c>
      <c r="G12354" s="19"/>
      <c r="H12354" s="19">
        <v>0.71734276383364426</v>
      </c>
      <c r="I12354" s="19"/>
      <c r="J12354" s="19">
        <v>0.40767584627675246</v>
      </c>
      <c r="K12354" s="19"/>
      <c r="L12354" s="19">
        <v>0.6428887129689691</v>
      </c>
      <c r="M12354" s="19"/>
      <c r="N12354" s="19">
        <v>0.88666297582306042</v>
      </c>
      <c r="O12354" s="19">
        <v>6.5905482612290026E-2</v>
      </c>
      <c r="P12354" s="50"/>
      <c r="R12354" s="9" t="s">
        <v>0</v>
      </c>
    </row>
    <row r="12355" spans="2:18" x14ac:dyDescent="0.2">
      <c r="B12355" s="25">
        <v>12125</v>
      </c>
      <c r="C12355" s="193">
        <v>0.32972739499887788</v>
      </c>
      <c r="D12355" s="19"/>
      <c r="E12355" s="19"/>
      <c r="F12355" s="19">
        <v>0.31284510412366506</v>
      </c>
      <c r="G12355" s="19">
        <v>0.38454975068611996</v>
      </c>
      <c r="H12355" s="19"/>
      <c r="I12355" s="19">
        <v>0.23612843897686484</v>
      </c>
      <c r="J12355" s="19"/>
      <c r="K12355" s="19"/>
      <c r="L12355" s="19">
        <v>0.33382767262770996</v>
      </c>
      <c r="M12355" s="19">
        <v>0.51818700758285396</v>
      </c>
      <c r="N12355" s="19"/>
      <c r="O12355" s="19">
        <v>0.29984427360987198</v>
      </c>
      <c r="P12355" s="50"/>
      <c r="R12355" s="9" t="s">
        <v>0</v>
      </c>
    </row>
    <row r="12356" spans="2:18" x14ac:dyDescent="0.2">
      <c r="B12356" s="25">
        <v>12126</v>
      </c>
      <c r="C12356" s="193"/>
      <c r="D12356" s="19">
        <v>1.7293039611178511</v>
      </c>
      <c r="E12356" s="19"/>
      <c r="F12356" s="19">
        <v>0.99115645059833313</v>
      </c>
      <c r="G12356" s="19"/>
      <c r="H12356" s="19">
        <v>1.2503202079364573</v>
      </c>
      <c r="I12356" s="19"/>
      <c r="J12356" s="19">
        <v>0.68386122720313813</v>
      </c>
      <c r="K12356" s="19"/>
      <c r="L12356" s="19">
        <v>1.0587860365546955</v>
      </c>
      <c r="M12356" s="19"/>
      <c r="N12356" s="19">
        <v>1.6059194278155573</v>
      </c>
      <c r="O12356" s="19"/>
      <c r="P12356" s="50">
        <v>2.0389173100224136</v>
      </c>
      <c r="R12356" s="9" t="s">
        <v>0</v>
      </c>
    </row>
    <row r="12357" spans="2:18" x14ac:dyDescent="0.2">
      <c r="B12357" s="25">
        <v>12127</v>
      </c>
      <c r="C12357" s="193">
        <v>0.6465657062964042</v>
      </c>
      <c r="D12357" s="19"/>
      <c r="E12357" s="19">
        <v>1.3461977722571836</v>
      </c>
      <c r="F12357" s="19"/>
      <c r="G12357" s="19">
        <v>1.1787433629809199</v>
      </c>
      <c r="H12357" s="19"/>
      <c r="I12357" s="19">
        <v>1.6375599737167179</v>
      </c>
      <c r="J12357" s="19"/>
      <c r="K12357" s="19">
        <v>1.4860228500477206</v>
      </c>
      <c r="L12357" s="19"/>
      <c r="M12357" s="19">
        <v>1.0939606792522967</v>
      </c>
      <c r="N12357" s="19"/>
      <c r="O12357" s="19">
        <v>1.5998763210413185</v>
      </c>
      <c r="P12357" s="50"/>
      <c r="R12357" s="9" t="s">
        <v>0</v>
      </c>
    </row>
    <row r="12358" spans="2:18" x14ac:dyDescent="0.2">
      <c r="B12358" s="25">
        <v>12128</v>
      </c>
      <c r="C12358" s="193">
        <v>0.40059819857689721</v>
      </c>
      <c r="D12358" s="19"/>
      <c r="E12358" s="19"/>
      <c r="F12358" s="19">
        <v>0.230239771433601</v>
      </c>
      <c r="G12358" s="19">
        <v>0.24547921900856995</v>
      </c>
      <c r="H12358" s="19"/>
      <c r="I12358" s="19">
        <v>2.0180620735065595</v>
      </c>
      <c r="J12358" s="19"/>
      <c r="K12358" s="19">
        <v>0.23953208891505404</v>
      </c>
      <c r="L12358" s="19"/>
      <c r="M12358" s="19">
        <v>3.4740292332782786E-2</v>
      </c>
      <c r="N12358" s="19"/>
      <c r="O12358" s="19">
        <v>1.082518486980967</v>
      </c>
      <c r="P12358" s="50"/>
      <c r="R12358" s="9" t="s">
        <v>0</v>
      </c>
    </row>
    <row r="12359" spans="2:18" x14ac:dyDescent="0.2">
      <c r="B12359" s="25">
        <v>12129</v>
      </c>
      <c r="C12359" s="193"/>
      <c r="D12359" s="19">
        <v>0.41428077881058112</v>
      </c>
      <c r="E12359" s="19"/>
      <c r="F12359" s="19">
        <v>1.6249244192957708</v>
      </c>
      <c r="G12359" s="19"/>
      <c r="H12359" s="19">
        <v>0.84201905337745642</v>
      </c>
      <c r="I12359" s="19"/>
      <c r="J12359" s="19">
        <v>0.83227521579014008</v>
      </c>
      <c r="K12359" s="19"/>
      <c r="L12359" s="19">
        <v>1.2146439699484728</v>
      </c>
      <c r="M12359" s="19"/>
      <c r="N12359" s="19">
        <v>0.97018992528445203</v>
      </c>
      <c r="O12359" s="19"/>
      <c r="P12359" s="50">
        <v>1.0151570592120871</v>
      </c>
      <c r="R12359" s="9" t="s">
        <v>0</v>
      </c>
    </row>
    <row r="12360" spans="2:18" x14ac:dyDescent="0.2">
      <c r="B12360" s="25">
        <v>12130</v>
      </c>
      <c r="C12360" s="193"/>
      <c r="D12360" s="19">
        <v>0.5648695737681555</v>
      </c>
      <c r="E12360" s="19"/>
      <c r="F12360" s="19">
        <v>1.5867063658599254</v>
      </c>
      <c r="G12360" s="19"/>
      <c r="H12360" s="19">
        <v>1.8833491669227442</v>
      </c>
      <c r="I12360" s="19"/>
      <c r="J12360" s="19">
        <v>1.2705460496896002</v>
      </c>
      <c r="K12360" s="19"/>
      <c r="L12360" s="19">
        <v>1.5644879316761628</v>
      </c>
      <c r="M12360" s="19"/>
      <c r="N12360" s="19">
        <v>1.322105215770818</v>
      </c>
      <c r="O12360" s="19"/>
      <c r="P12360" s="50">
        <v>2.0955663623553447</v>
      </c>
      <c r="R12360" s="9" t="s">
        <v>0</v>
      </c>
    </row>
    <row r="12361" spans="2:18" x14ac:dyDescent="0.2">
      <c r="B12361" s="25">
        <v>12131</v>
      </c>
      <c r="C12361" s="193"/>
      <c r="D12361" s="19">
        <v>0.62938525410748691</v>
      </c>
      <c r="E12361" s="19">
        <v>0.2599538145805444</v>
      </c>
      <c r="F12361" s="19"/>
      <c r="G12361" s="19">
        <v>0.58526594301999846</v>
      </c>
      <c r="H12361" s="19"/>
      <c r="I12361" s="19"/>
      <c r="J12361" s="19">
        <v>0.27661492470546206</v>
      </c>
      <c r="K12361" s="19">
        <v>1.2234436084014781E-2</v>
      </c>
      <c r="L12361" s="19"/>
      <c r="M12361" s="19">
        <v>0.35669946385938256</v>
      </c>
      <c r="N12361" s="19"/>
      <c r="O12361" s="19"/>
      <c r="P12361" s="50">
        <v>0.33383489677845146</v>
      </c>
      <c r="R12361" s="9" t="s">
        <v>0</v>
      </c>
    </row>
    <row r="12362" spans="2:18" x14ac:dyDescent="0.2">
      <c r="B12362" s="25">
        <v>12132</v>
      </c>
      <c r="C12362" s="193">
        <v>1.699632736326764</v>
      </c>
      <c r="D12362" s="19"/>
      <c r="E12362" s="19">
        <v>1.4523046395419197</v>
      </c>
      <c r="F12362" s="19"/>
      <c r="G12362" s="19">
        <v>1.8685082079542863</v>
      </c>
      <c r="H12362" s="19"/>
      <c r="I12362" s="19">
        <v>1.7963073145327002</v>
      </c>
      <c r="J12362" s="19"/>
      <c r="K12362" s="19">
        <v>1.309016740898729</v>
      </c>
      <c r="L12362" s="19"/>
      <c r="M12362" s="19">
        <v>1.3103287175976708</v>
      </c>
      <c r="N12362" s="19"/>
      <c r="O12362" s="19">
        <v>1.3374785224148258</v>
      </c>
      <c r="P12362" s="50"/>
      <c r="R12362" s="9" t="s">
        <v>0</v>
      </c>
    </row>
    <row r="12363" spans="2:18" x14ac:dyDescent="0.2">
      <c r="B12363" s="25">
        <v>12133</v>
      </c>
      <c r="C12363" s="193">
        <v>0.40997541337548132</v>
      </c>
      <c r="D12363" s="19"/>
      <c r="E12363" s="19">
        <v>0.68711836561016759</v>
      </c>
      <c r="F12363" s="19"/>
      <c r="G12363" s="19"/>
      <c r="H12363" s="19">
        <v>1.1229156730770497E-2</v>
      </c>
      <c r="I12363" s="19">
        <v>0.90424142740906688</v>
      </c>
      <c r="J12363" s="19"/>
      <c r="K12363" s="19">
        <v>1.0222480076900071</v>
      </c>
      <c r="L12363" s="19"/>
      <c r="M12363" s="19">
        <v>0.67723485964750374</v>
      </c>
      <c r="N12363" s="19"/>
      <c r="O12363" s="19">
        <v>0.9932853912090579</v>
      </c>
      <c r="P12363" s="50"/>
      <c r="R12363" s="9" t="s">
        <v>0</v>
      </c>
    </row>
    <row r="12364" spans="2:18" x14ac:dyDescent="0.2">
      <c r="B12364" s="25">
        <v>12134</v>
      </c>
      <c r="C12364" s="193">
        <v>0.5554567676635217</v>
      </c>
      <c r="D12364" s="19"/>
      <c r="E12364" s="19">
        <v>0.29488244410214876</v>
      </c>
      <c r="F12364" s="19"/>
      <c r="G12364" s="19">
        <v>1.0715819452357498</v>
      </c>
      <c r="H12364" s="19"/>
      <c r="I12364" s="19">
        <v>1.1770147336663315</v>
      </c>
      <c r="J12364" s="19"/>
      <c r="K12364" s="19">
        <v>0.51340881504682323</v>
      </c>
      <c r="L12364" s="19"/>
      <c r="M12364" s="19">
        <v>1.489386512354349</v>
      </c>
      <c r="N12364" s="19"/>
      <c r="O12364" s="19">
        <v>0.35289475315142826</v>
      </c>
      <c r="P12364" s="50"/>
      <c r="R12364" s="9" t="s">
        <v>0</v>
      </c>
    </row>
    <row r="12365" spans="2:18" x14ac:dyDescent="0.2">
      <c r="B12365" s="25">
        <v>12135</v>
      </c>
      <c r="C12365" s="193"/>
      <c r="D12365" s="19">
        <v>0.26420564897159377</v>
      </c>
      <c r="E12365" s="19">
        <v>0.14210713468197408</v>
      </c>
      <c r="F12365" s="19"/>
      <c r="G12365" s="19"/>
      <c r="H12365" s="19">
        <v>0.63039779592129275</v>
      </c>
      <c r="I12365" s="19"/>
      <c r="J12365" s="19">
        <v>0.6892756384974521</v>
      </c>
      <c r="K12365" s="19"/>
      <c r="L12365" s="19">
        <v>5.5408547988208573E-2</v>
      </c>
      <c r="M12365" s="19">
        <v>0.70251280609434197</v>
      </c>
      <c r="N12365" s="19"/>
      <c r="O12365" s="19">
        <v>0.62737634552612753</v>
      </c>
      <c r="P12365" s="50"/>
      <c r="R12365" s="9" t="s">
        <v>0</v>
      </c>
    </row>
    <row r="12366" spans="2:18" x14ac:dyDescent="0.2">
      <c r="B12366" s="25">
        <v>12136</v>
      </c>
      <c r="C12366" s="193"/>
      <c r="D12366" s="19">
        <v>1.4858433671016686</v>
      </c>
      <c r="E12366" s="19"/>
      <c r="F12366" s="19">
        <v>1.2612135111454195</v>
      </c>
      <c r="G12366" s="19"/>
      <c r="H12366" s="19">
        <v>1.3653116989686518</v>
      </c>
      <c r="I12366" s="19"/>
      <c r="J12366" s="19">
        <v>1.4644454499437705</v>
      </c>
      <c r="K12366" s="19"/>
      <c r="L12366" s="19">
        <v>1.4728456179995246</v>
      </c>
      <c r="M12366" s="19"/>
      <c r="N12366" s="19">
        <v>0.98113516182103888</v>
      </c>
      <c r="O12366" s="19"/>
      <c r="P12366" s="50">
        <v>0.92065348690718951</v>
      </c>
      <c r="R12366" s="9" t="s">
        <v>0</v>
      </c>
    </row>
    <row r="12367" spans="2:18" x14ac:dyDescent="0.2">
      <c r="B12367" s="25">
        <v>12137</v>
      </c>
      <c r="C12367" s="193"/>
      <c r="D12367" s="19">
        <v>0.53017524274319483</v>
      </c>
      <c r="E12367" s="19"/>
      <c r="F12367" s="19">
        <v>0.12809565809793722</v>
      </c>
      <c r="G12367" s="19">
        <v>0.41509904602308823</v>
      </c>
      <c r="H12367" s="19"/>
      <c r="I12367" s="19"/>
      <c r="J12367" s="19">
        <v>0.7502164827749247</v>
      </c>
      <c r="K12367" s="19"/>
      <c r="L12367" s="19">
        <v>0.57622661655146545</v>
      </c>
      <c r="M12367" s="19"/>
      <c r="N12367" s="19">
        <v>1.5146851214231987</v>
      </c>
      <c r="O12367" s="19">
        <v>0.5382954190528435</v>
      </c>
      <c r="P12367" s="50"/>
      <c r="R12367" s="9" t="s">
        <v>0</v>
      </c>
    </row>
    <row r="12368" spans="2:18" x14ac:dyDescent="0.2">
      <c r="B12368" s="25">
        <v>12138</v>
      </c>
      <c r="C12368" s="193">
        <v>0.38009885599803389</v>
      </c>
      <c r="D12368" s="19"/>
      <c r="E12368" s="19"/>
      <c r="F12368" s="19">
        <v>0.77001183367351145</v>
      </c>
      <c r="G12368" s="19">
        <v>0.67865918979130868</v>
      </c>
      <c r="H12368" s="19"/>
      <c r="I12368" s="19"/>
      <c r="J12368" s="19">
        <v>0.30546278053343845</v>
      </c>
      <c r="K12368" s="19"/>
      <c r="L12368" s="19">
        <v>4.462906918516072E-2</v>
      </c>
      <c r="M12368" s="19"/>
      <c r="N12368" s="19">
        <v>0.45938555068133469</v>
      </c>
      <c r="O12368" s="19"/>
      <c r="P12368" s="50">
        <v>0.22463952651871966</v>
      </c>
      <c r="R12368" s="9" t="s">
        <v>0</v>
      </c>
    </row>
    <row r="12369" spans="2:18" x14ac:dyDescent="0.2">
      <c r="B12369" s="25">
        <v>12139</v>
      </c>
      <c r="C12369" s="193"/>
      <c r="D12369" s="19">
        <v>3.2615020926674729</v>
      </c>
      <c r="E12369" s="19"/>
      <c r="F12369" s="19">
        <v>3.3033547866260244</v>
      </c>
      <c r="G12369" s="19"/>
      <c r="H12369" s="19">
        <v>1.6082826182842924</v>
      </c>
      <c r="I12369" s="19"/>
      <c r="J12369" s="19">
        <v>3.6080027197139324</v>
      </c>
      <c r="K12369" s="19"/>
      <c r="L12369" s="19">
        <v>2.348406331582912</v>
      </c>
      <c r="M12369" s="19"/>
      <c r="N12369" s="19">
        <v>2.8585848998318966</v>
      </c>
      <c r="O12369" s="19"/>
      <c r="P12369" s="50">
        <v>2.4819839845680192</v>
      </c>
      <c r="R12369" s="9" t="s">
        <v>0</v>
      </c>
    </row>
    <row r="12370" spans="2:18" x14ac:dyDescent="0.2">
      <c r="B12370" s="25">
        <v>12140</v>
      </c>
      <c r="C12370" s="193">
        <v>0.67611614804273168</v>
      </c>
      <c r="D12370" s="19"/>
      <c r="E12370" s="19">
        <v>0.24703745133401667</v>
      </c>
      <c r="F12370" s="19"/>
      <c r="G12370" s="19"/>
      <c r="H12370" s="19">
        <v>0.42126148660877499</v>
      </c>
      <c r="I12370" s="19"/>
      <c r="J12370" s="19">
        <v>1.2585023947806984</v>
      </c>
      <c r="K12370" s="19"/>
      <c r="L12370" s="19">
        <v>1.3572796545608847</v>
      </c>
      <c r="M12370" s="19"/>
      <c r="N12370" s="19">
        <v>0.96070941637831997</v>
      </c>
      <c r="O12370" s="19">
        <v>3.3589398113346429E-2</v>
      </c>
      <c r="P12370" s="50"/>
      <c r="R12370" s="9" t="s">
        <v>0</v>
      </c>
    </row>
    <row r="12371" spans="2:18" x14ac:dyDescent="0.2">
      <c r="B12371" s="25">
        <v>12141</v>
      </c>
      <c r="C12371" s="193"/>
      <c r="D12371" s="19">
        <v>0.37960500818759857</v>
      </c>
      <c r="E12371" s="19"/>
      <c r="F12371" s="19">
        <v>0.50615599301670733</v>
      </c>
      <c r="G12371" s="19"/>
      <c r="H12371" s="19">
        <v>0.33850251633946826</v>
      </c>
      <c r="I12371" s="19">
        <v>0.22255882501005697</v>
      </c>
      <c r="J12371" s="19"/>
      <c r="K12371" s="19">
        <v>0.67592048453032683</v>
      </c>
      <c r="L12371" s="19"/>
      <c r="M12371" s="19">
        <v>4.2719492156558764E-2</v>
      </c>
      <c r="N12371" s="19"/>
      <c r="O12371" s="19"/>
      <c r="P12371" s="50">
        <v>0.20139701771161861</v>
      </c>
      <c r="R12371" s="9" t="s">
        <v>0</v>
      </c>
    </row>
    <row r="12372" spans="2:18" x14ac:dyDescent="0.2">
      <c r="B12372" s="25">
        <v>12142</v>
      </c>
      <c r="C12372" s="193">
        <v>3.3250503876175674E-2</v>
      </c>
      <c r="D12372" s="19"/>
      <c r="E12372" s="19"/>
      <c r="F12372" s="19">
        <v>0.10538479786997905</v>
      </c>
      <c r="G12372" s="19"/>
      <c r="H12372" s="19">
        <v>0.5095085337834665</v>
      </c>
      <c r="I12372" s="19">
        <v>0.40480005214835746</v>
      </c>
      <c r="J12372" s="19"/>
      <c r="K12372" s="19">
        <v>0.14580004392800203</v>
      </c>
      <c r="L12372" s="19"/>
      <c r="M12372" s="19">
        <v>0.11909569645097605</v>
      </c>
      <c r="N12372" s="19"/>
      <c r="O12372" s="19"/>
      <c r="P12372" s="50">
        <v>0.52067833034290023</v>
      </c>
      <c r="R12372" s="9" t="s">
        <v>0</v>
      </c>
    </row>
    <row r="12373" spans="2:18" x14ac:dyDescent="0.2">
      <c r="B12373" s="25">
        <v>12143</v>
      </c>
      <c r="C12373" s="193"/>
      <c r="D12373" s="19">
        <v>7.3810385642235479E-2</v>
      </c>
      <c r="E12373" s="19"/>
      <c r="F12373" s="19">
        <v>1.9731287873263982E-2</v>
      </c>
      <c r="G12373" s="19">
        <v>0.12819168628664546</v>
      </c>
      <c r="H12373" s="19"/>
      <c r="I12373" s="19">
        <v>0.37959034098664096</v>
      </c>
      <c r="J12373" s="19"/>
      <c r="K12373" s="19">
        <v>6.5077304666925143E-2</v>
      </c>
      <c r="L12373" s="19"/>
      <c r="M12373" s="19"/>
      <c r="N12373" s="19">
        <v>0.22752175037793823</v>
      </c>
      <c r="O12373" s="19"/>
      <c r="P12373" s="50">
        <v>0.45942694634124048</v>
      </c>
      <c r="R12373" s="9" t="s">
        <v>0</v>
      </c>
    </row>
    <row r="12374" spans="2:18" x14ac:dyDescent="0.2">
      <c r="B12374" s="25">
        <v>12144</v>
      </c>
      <c r="C12374" s="193"/>
      <c r="D12374" s="19">
        <v>0.15121073516871458</v>
      </c>
      <c r="E12374" s="19">
        <v>0.42040755680693936</v>
      </c>
      <c r="F12374" s="19"/>
      <c r="G12374" s="19">
        <v>0.44033637529445319</v>
      </c>
      <c r="H12374" s="19"/>
      <c r="I12374" s="19">
        <v>0.3087090724497959</v>
      </c>
      <c r="J12374" s="19"/>
      <c r="K12374" s="19">
        <v>0.70937622351275131</v>
      </c>
      <c r="L12374" s="19"/>
      <c r="M12374" s="19">
        <v>0.71710828844482732</v>
      </c>
      <c r="N12374" s="19"/>
      <c r="O12374" s="19"/>
      <c r="P12374" s="50">
        <v>0.19841278067487708</v>
      </c>
      <c r="R12374" s="9" t="s">
        <v>0</v>
      </c>
    </row>
    <row r="12375" spans="2:18" x14ac:dyDescent="0.2">
      <c r="B12375" s="25">
        <v>12145</v>
      </c>
      <c r="C12375" s="193">
        <v>0.48724797765635652</v>
      </c>
      <c r="D12375" s="19"/>
      <c r="E12375" s="19">
        <v>1.3560099888894512</v>
      </c>
      <c r="F12375" s="19"/>
      <c r="G12375" s="19">
        <v>0.81323328516099425</v>
      </c>
      <c r="H12375" s="19"/>
      <c r="I12375" s="19">
        <v>0.93006634531651233</v>
      </c>
      <c r="J12375" s="19"/>
      <c r="K12375" s="19"/>
      <c r="L12375" s="19">
        <v>1.8274974217583836E-2</v>
      </c>
      <c r="M12375" s="19">
        <v>1.2848439011189021</v>
      </c>
      <c r="N12375" s="19"/>
      <c r="O12375" s="19">
        <v>1.1362811448826622</v>
      </c>
      <c r="P12375" s="50"/>
      <c r="R12375" s="9" t="s">
        <v>0</v>
      </c>
    </row>
    <row r="12376" spans="2:18" x14ac:dyDescent="0.2">
      <c r="B12376" s="25">
        <v>12146</v>
      </c>
      <c r="C12376" s="193"/>
      <c r="D12376" s="19">
        <v>0.64849829712447393</v>
      </c>
      <c r="E12376" s="19"/>
      <c r="F12376" s="19">
        <v>0.72095793190981194</v>
      </c>
      <c r="G12376" s="19"/>
      <c r="H12376" s="19">
        <v>0.38738909277238792</v>
      </c>
      <c r="I12376" s="19">
        <v>0.12092564260890909</v>
      </c>
      <c r="J12376" s="19"/>
      <c r="K12376" s="19"/>
      <c r="L12376" s="19">
        <v>0.46202289702528337</v>
      </c>
      <c r="M12376" s="19">
        <v>1.4377453259272132E-2</v>
      </c>
      <c r="N12376" s="19"/>
      <c r="O12376" s="19"/>
      <c r="P12376" s="50">
        <v>0.61894756588914956</v>
      </c>
      <c r="R12376" s="9" t="s">
        <v>0</v>
      </c>
    </row>
    <row r="12377" spans="2:18" x14ac:dyDescent="0.2">
      <c r="B12377" s="25">
        <v>12147</v>
      </c>
      <c r="C12377" s="193">
        <v>0.7471674750443239</v>
      </c>
      <c r="D12377" s="19"/>
      <c r="E12377" s="19"/>
      <c r="F12377" s="19">
        <v>0.13812844998524701</v>
      </c>
      <c r="G12377" s="19"/>
      <c r="H12377" s="19">
        <v>0.48640804091460726</v>
      </c>
      <c r="I12377" s="19">
        <v>0.24565811225372164</v>
      </c>
      <c r="J12377" s="19"/>
      <c r="K12377" s="19">
        <v>0.55349498275503828</v>
      </c>
      <c r="L12377" s="19"/>
      <c r="M12377" s="19">
        <v>0.18703929008512216</v>
      </c>
      <c r="N12377" s="19"/>
      <c r="O12377" s="19"/>
      <c r="P12377" s="50">
        <v>0.67807270113526563</v>
      </c>
      <c r="R12377" s="9" t="s">
        <v>0</v>
      </c>
    </row>
    <row r="12378" spans="2:18" x14ac:dyDescent="0.2">
      <c r="B12378" s="25">
        <v>12148</v>
      </c>
      <c r="C12378" s="193"/>
      <c r="D12378" s="19">
        <v>1.0352755033407806</v>
      </c>
      <c r="E12378" s="19"/>
      <c r="F12378" s="19">
        <v>1.3767840844307613</v>
      </c>
      <c r="G12378" s="19"/>
      <c r="H12378" s="19">
        <v>1.2300901799618871</v>
      </c>
      <c r="I12378" s="19"/>
      <c r="J12378" s="19">
        <v>0.39252666759555016</v>
      </c>
      <c r="K12378" s="19"/>
      <c r="L12378" s="19">
        <v>1.5703293661538529</v>
      </c>
      <c r="M12378" s="19"/>
      <c r="N12378" s="19">
        <v>0.34916604207753804</v>
      </c>
      <c r="O12378" s="19"/>
      <c r="P12378" s="50">
        <v>1.0122817567860842</v>
      </c>
      <c r="R12378" s="9" t="s">
        <v>0</v>
      </c>
    </row>
    <row r="12379" spans="2:18" x14ac:dyDescent="0.2">
      <c r="B12379" s="25">
        <v>12149</v>
      </c>
      <c r="C12379" s="193"/>
      <c r="D12379" s="19">
        <v>0.64083577031057692</v>
      </c>
      <c r="E12379" s="19"/>
      <c r="F12379" s="19">
        <v>1.4074221056617349</v>
      </c>
      <c r="G12379" s="19"/>
      <c r="H12379" s="19">
        <v>1.9598367558415053</v>
      </c>
      <c r="I12379" s="19"/>
      <c r="J12379" s="19">
        <v>1.0395009980310035</v>
      </c>
      <c r="K12379" s="19"/>
      <c r="L12379" s="19">
        <v>1.3817677883222561</v>
      </c>
      <c r="M12379" s="19"/>
      <c r="N12379" s="19">
        <v>1.3472896117456106</v>
      </c>
      <c r="O12379" s="19"/>
      <c r="P12379" s="50">
        <v>1.4159607612110301</v>
      </c>
      <c r="R12379" s="9" t="s">
        <v>0</v>
      </c>
    </row>
    <row r="12380" spans="2:18" x14ac:dyDescent="0.2">
      <c r="B12380" s="25">
        <v>12150</v>
      </c>
      <c r="C12380" s="193">
        <v>7.4602739459931539E-2</v>
      </c>
      <c r="D12380" s="19"/>
      <c r="E12380" s="19">
        <v>1.0182702501914069</v>
      </c>
      <c r="F12380" s="19"/>
      <c r="G12380" s="19"/>
      <c r="H12380" s="19">
        <v>0.97723366046430571</v>
      </c>
      <c r="I12380" s="19">
        <v>0.16230180473476419</v>
      </c>
      <c r="J12380" s="19"/>
      <c r="K12380" s="19">
        <v>0.26137569356529583</v>
      </c>
      <c r="L12380" s="19"/>
      <c r="M12380" s="19">
        <v>0.237742087866855</v>
      </c>
      <c r="N12380" s="19"/>
      <c r="O12380" s="19">
        <v>0.14276787739394262</v>
      </c>
      <c r="P12380" s="50"/>
      <c r="R12380" s="9" t="s">
        <v>0</v>
      </c>
    </row>
    <row r="12381" spans="2:18" x14ac:dyDescent="0.2">
      <c r="B12381" s="25">
        <v>12151</v>
      </c>
      <c r="C12381" s="193">
        <v>1.3921510731956175</v>
      </c>
      <c r="D12381" s="19"/>
      <c r="E12381" s="19">
        <v>1.2711472113800484</v>
      </c>
      <c r="F12381" s="19"/>
      <c r="G12381" s="19">
        <v>1.3246032850438318</v>
      </c>
      <c r="H12381" s="19"/>
      <c r="I12381" s="19">
        <v>1.451649331924187</v>
      </c>
      <c r="J12381" s="19"/>
      <c r="K12381" s="19">
        <v>2.0212672478389839</v>
      </c>
      <c r="L12381" s="19"/>
      <c r="M12381" s="19">
        <v>0.48269262107659705</v>
      </c>
      <c r="N12381" s="19"/>
      <c r="O12381" s="19">
        <v>1.7875703135350376</v>
      </c>
      <c r="P12381" s="50"/>
      <c r="R12381" s="9" t="s">
        <v>0</v>
      </c>
    </row>
    <row r="12382" spans="2:18" x14ac:dyDescent="0.2">
      <c r="B12382" s="25">
        <v>12152</v>
      </c>
      <c r="C12382" s="193"/>
      <c r="D12382" s="19">
        <v>1.1277060874864715</v>
      </c>
      <c r="E12382" s="19">
        <v>2.3014540990463381E-2</v>
      </c>
      <c r="F12382" s="19"/>
      <c r="G12382" s="19"/>
      <c r="H12382" s="19">
        <v>0.72918016994707624</v>
      </c>
      <c r="I12382" s="19"/>
      <c r="J12382" s="19">
        <v>0.69025936801582</v>
      </c>
      <c r="K12382" s="19"/>
      <c r="L12382" s="19">
        <v>0.86177502812777262</v>
      </c>
      <c r="M12382" s="19">
        <v>0.18784671575659789</v>
      </c>
      <c r="N12382" s="19"/>
      <c r="O12382" s="19"/>
      <c r="P12382" s="50">
        <v>0.34831304463554302</v>
      </c>
      <c r="R12382" s="9" t="s">
        <v>0</v>
      </c>
    </row>
    <row r="12383" spans="2:18" x14ac:dyDescent="0.2">
      <c r="B12383" s="25">
        <v>12153</v>
      </c>
      <c r="C12383" s="193">
        <v>0.64334415117452459</v>
      </c>
      <c r="D12383" s="19"/>
      <c r="E12383" s="19">
        <v>0.13139946705063851</v>
      </c>
      <c r="F12383" s="19"/>
      <c r="G12383" s="19"/>
      <c r="H12383" s="19">
        <v>0.22335104269707468</v>
      </c>
      <c r="I12383" s="19">
        <v>0.69107360262550155</v>
      </c>
      <c r="J12383" s="19"/>
      <c r="K12383" s="19">
        <v>0.74109498429166487</v>
      </c>
      <c r="L12383" s="19"/>
      <c r="M12383" s="19">
        <v>0.16417320764372242</v>
      </c>
      <c r="N12383" s="19"/>
      <c r="O12383" s="19"/>
      <c r="P12383" s="50">
        <v>2.6464832401787326E-2</v>
      </c>
      <c r="R12383" s="9" t="s">
        <v>0</v>
      </c>
    </row>
    <row r="12384" spans="2:18" x14ac:dyDescent="0.2">
      <c r="B12384" s="25">
        <v>12154</v>
      </c>
      <c r="C12384" s="193">
        <v>0.59881296582518428</v>
      </c>
      <c r="D12384" s="19"/>
      <c r="E12384" s="19">
        <v>1.1574617797871352</v>
      </c>
      <c r="F12384" s="19"/>
      <c r="G12384" s="19">
        <v>0.97503193509779973</v>
      </c>
      <c r="H12384" s="19"/>
      <c r="I12384" s="19"/>
      <c r="J12384" s="19">
        <v>7.8185000858818965E-2</v>
      </c>
      <c r="K12384" s="19">
        <v>9.5560195566227676E-2</v>
      </c>
      <c r="L12384" s="19"/>
      <c r="M12384" s="19">
        <v>0.87666185328558943</v>
      </c>
      <c r="N12384" s="19"/>
      <c r="O12384" s="19">
        <v>1.3456342176976124</v>
      </c>
      <c r="P12384" s="50"/>
      <c r="R12384" s="9" t="s">
        <v>0</v>
      </c>
    </row>
    <row r="12385" spans="2:18" x14ac:dyDescent="0.2">
      <c r="B12385" s="25">
        <v>12155</v>
      </c>
      <c r="C12385" s="193">
        <v>0.20335646598647722</v>
      </c>
      <c r="D12385" s="19"/>
      <c r="E12385" s="19">
        <v>1.1131661661534746</v>
      </c>
      <c r="F12385" s="19"/>
      <c r="G12385" s="19">
        <v>0.11719811245673227</v>
      </c>
      <c r="H12385" s="19"/>
      <c r="I12385" s="19"/>
      <c r="J12385" s="19">
        <v>0.71365415014196687</v>
      </c>
      <c r="K12385" s="19">
        <v>0.69084647409602684</v>
      </c>
      <c r="L12385" s="19"/>
      <c r="M12385" s="19"/>
      <c r="N12385" s="19">
        <v>0.18982103380767648</v>
      </c>
      <c r="O12385" s="19">
        <v>0.78333195640619613</v>
      </c>
      <c r="P12385" s="50"/>
      <c r="R12385" s="9" t="s">
        <v>0</v>
      </c>
    </row>
    <row r="12386" spans="2:18" x14ac:dyDescent="0.2">
      <c r="B12386" s="25">
        <v>12156</v>
      </c>
      <c r="C12386" s="193"/>
      <c r="D12386" s="19">
        <v>0.97115667056009725</v>
      </c>
      <c r="E12386" s="19"/>
      <c r="F12386" s="19">
        <v>1.0545816500103522</v>
      </c>
      <c r="G12386" s="19"/>
      <c r="H12386" s="19">
        <v>0.84144866788459982</v>
      </c>
      <c r="I12386" s="19">
        <v>0.33374878406636199</v>
      </c>
      <c r="J12386" s="19"/>
      <c r="K12386" s="19"/>
      <c r="L12386" s="19">
        <v>0.95574853462438669</v>
      </c>
      <c r="M12386" s="19"/>
      <c r="N12386" s="19">
        <v>0.97493172721329502</v>
      </c>
      <c r="O12386" s="19"/>
      <c r="P12386" s="50">
        <v>1.5809616241475899</v>
      </c>
      <c r="R12386" s="9" t="s">
        <v>0</v>
      </c>
    </row>
    <row r="12387" spans="2:18" x14ac:dyDescent="0.2">
      <c r="B12387" s="25">
        <v>12157</v>
      </c>
      <c r="C12387" s="193">
        <v>1.4681548636221649</v>
      </c>
      <c r="D12387" s="19"/>
      <c r="E12387" s="19"/>
      <c r="F12387" s="19">
        <v>0.25109774785758071</v>
      </c>
      <c r="G12387" s="19">
        <v>0.93742604093905813</v>
      </c>
      <c r="H12387" s="19"/>
      <c r="I12387" s="19">
        <v>0.11851564254144319</v>
      </c>
      <c r="J12387" s="19"/>
      <c r="K12387" s="19">
        <v>0.36157632718743388</v>
      </c>
      <c r="L12387" s="19"/>
      <c r="M12387" s="19">
        <v>1.2821932380723984</v>
      </c>
      <c r="N12387" s="19"/>
      <c r="O12387" s="19">
        <v>1.197028260376362</v>
      </c>
      <c r="P12387" s="50"/>
      <c r="R12387" s="9" t="s">
        <v>0</v>
      </c>
    </row>
    <row r="12388" spans="2:18" x14ac:dyDescent="0.2">
      <c r="B12388" s="25">
        <v>12158</v>
      </c>
      <c r="C12388" s="193">
        <v>0.57612315562131677</v>
      </c>
      <c r="D12388" s="19"/>
      <c r="E12388" s="19">
        <v>0.85042112386740099</v>
      </c>
      <c r="F12388" s="19"/>
      <c r="G12388" s="19"/>
      <c r="H12388" s="19">
        <v>0.32009661231167819</v>
      </c>
      <c r="I12388" s="19"/>
      <c r="J12388" s="19">
        <v>0.16134851085131116</v>
      </c>
      <c r="K12388" s="19"/>
      <c r="L12388" s="19">
        <v>0.22133802439750061</v>
      </c>
      <c r="M12388" s="19">
        <v>0.8020675745828536</v>
      </c>
      <c r="N12388" s="19"/>
      <c r="O12388" s="19">
        <v>0.69902359010332082</v>
      </c>
      <c r="P12388" s="50"/>
      <c r="R12388" s="9" t="s">
        <v>0</v>
      </c>
    </row>
    <row r="12389" spans="2:18" x14ac:dyDescent="0.2">
      <c r="B12389" s="25">
        <v>12159</v>
      </c>
      <c r="C12389" s="193"/>
      <c r="D12389" s="19">
        <v>0.4924701066488032</v>
      </c>
      <c r="E12389" s="19"/>
      <c r="F12389" s="19">
        <v>0.15788057017430179</v>
      </c>
      <c r="G12389" s="19"/>
      <c r="H12389" s="19">
        <v>1.3818142519941607</v>
      </c>
      <c r="I12389" s="19"/>
      <c r="J12389" s="19">
        <v>0.90618868263035046</v>
      </c>
      <c r="K12389" s="19"/>
      <c r="L12389" s="19">
        <v>0.61782445751321058</v>
      </c>
      <c r="M12389" s="19"/>
      <c r="N12389" s="19">
        <v>0.99232609440245767</v>
      </c>
      <c r="O12389" s="19"/>
      <c r="P12389" s="50">
        <v>0.79936548212477543</v>
      </c>
      <c r="R12389" s="9" t="s">
        <v>0</v>
      </c>
    </row>
    <row r="12390" spans="2:18" x14ac:dyDescent="0.2">
      <c r="B12390" s="25">
        <v>12160</v>
      </c>
      <c r="C12390" s="193">
        <v>0.34667416385152472</v>
      </c>
      <c r="D12390" s="19"/>
      <c r="E12390" s="19"/>
      <c r="F12390" s="19">
        <v>0.17631614471970813</v>
      </c>
      <c r="G12390" s="19">
        <v>0.47350322172864323</v>
      </c>
      <c r="H12390" s="19"/>
      <c r="I12390" s="19">
        <v>0.62346783777796588</v>
      </c>
      <c r="J12390" s="19"/>
      <c r="K12390" s="19">
        <v>0.55813339315322774</v>
      </c>
      <c r="L12390" s="19"/>
      <c r="M12390" s="19">
        <v>0.35364036804670762</v>
      </c>
      <c r="N12390" s="19"/>
      <c r="O12390" s="19"/>
      <c r="P12390" s="50">
        <v>0.44435186416554112</v>
      </c>
      <c r="R12390" s="9" t="s">
        <v>0</v>
      </c>
    </row>
    <row r="12391" spans="2:18" x14ac:dyDescent="0.2">
      <c r="B12391" s="25">
        <v>12161</v>
      </c>
      <c r="C12391" s="193"/>
      <c r="D12391" s="19">
        <v>0.52046139124487623</v>
      </c>
      <c r="E12391" s="19">
        <v>2.883923332690129E-2</v>
      </c>
      <c r="F12391" s="19"/>
      <c r="G12391" s="19"/>
      <c r="H12391" s="19">
        <v>1.5344102546476688</v>
      </c>
      <c r="I12391" s="19"/>
      <c r="J12391" s="19">
        <v>1.3449428527863465</v>
      </c>
      <c r="K12391" s="19"/>
      <c r="L12391" s="19">
        <v>0.65842100212861554</v>
      </c>
      <c r="M12391" s="19"/>
      <c r="N12391" s="19">
        <v>0.35146140600480819</v>
      </c>
      <c r="O12391" s="19"/>
      <c r="P12391" s="50">
        <v>4.2280175515107904E-2</v>
      </c>
      <c r="R12391" s="9" t="s">
        <v>0</v>
      </c>
    </row>
    <row r="12392" spans="2:18" x14ac:dyDescent="0.2">
      <c r="B12392" s="25">
        <v>12162</v>
      </c>
      <c r="C12392" s="193"/>
      <c r="D12392" s="19">
        <v>5.1174152938945642E-3</v>
      </c>
      <c r="E12392" s="19"/>
      <c r="F12392" s="19">
        <v>0.44552695689499311</v>
      </c>
      <c r="G12392" s="19"/>
      <c r="H12392" s="19">
        <v>1.1038923929349844</v>
      </c>
      <c r="I12392" s="19"/>
      <c r="J12392" s="19">
        <v>0.49935489420118473</v>
      </c>
      <c r="K12392" s="19"/>
      <c r="L12392" s="19">
        <v>8.8931111724863746E-2</v>
      </c>
      <c r="M12392" s="19"/>
      <c r="N12392" s="19">
        <v>0.16128938798693201</v>
      </c>
      <c r="O12392" s="19">
        <v>0.33727397562686484</v>
      </c>
      <c r="P12392" s="50"/>
      <c r="R12392" s="9" t="s">
        <v>0</v>
      </c>
    </row>
    <row r="12393" spans="2:18" x14ac:dyDescent="0.2">
      <c r="B12393" s="25">
        <v>12163</v>
      </c>
      <c r="C12393" s="193">
        <v>1.5325114188019717</v>
      </c>
      <c r="D12393" s="19"/>
      <c r="E12393" s="19">
        <v>0.99654096431296002</v>
      </c>
      <c r="F12393" s="19"/>
      <c r="G12393" s="19">
        <v>0.84817603884033699</v>
      </c>
      <c r="H12393" s="19"/>
      <c r="I12393" s="19">
        <v>1.0459714007975418</v>
      </c>
      <c r="J12393" s="19"/>
      <c r="K12393" s="19">
        <v>0.58998551625552365</v>
      </c>
      <c r="L12393" s="19"/>
      <c r="M12393" s="19">
        <v>1.4128976215361395</v>
      </c>
      <c r="N12393" s="19"/>
      <c r="O12393" s="19">
        <v>1.1356116325453545</v>
      </c>
      <c r="P12393" s="50"/>
      <c r="R12393" s="9" t="s">
        <v>0</v>
      </c>
    </row>
    <row r="12394" spans="2:18" x14ac:dyDescent="0.2">
      <c r="B12394" s="25">
        <v>12164</v>
      </c>
      <c r="C12394" s="193">
        <v>0.36252781976163612</v>
      </c>
      <c r="D12394" s="19"/>
      <c r="E12394" s="19"/>
      <c r="F12394" s="19">
        <v>0.23516553793464531</v>
      </c>
      <c r="G12394" s="19">
        <v>2.7570691982366714E-2</v>
      </c>
      <c r="H12394" s="19"/>
      <c r="I12394" s="19">
        <v>0.2406655860911957</v>
      </c>
      <c r="J12394" s="19"/>
      <c r="K12394" s="19">
        <v>0.11217480947587728</v>
      </c>
      <c r="L12394" s="19"/>
      <c r="M12394" s="19"/>
      <c r="N12394" s="19">
        <v>7.5448377498413918E-2</v>
      </c>
      <c r="O12394" s="19"/>
      <c r="P12394" s="50">
        <v>4.3853400680569102E-2</v>
      </c>
      <c r="R12394" s="9" t="s">
        <v>0</v>
      </c>
    </row>
    <row r="12395" spans="2:18" x14ac:dyDescent="0.2">
      <c r="B12395" s="25">
        <v>12165</v>
      </c>
      <c r="C12395" s="193">
        <v>1.2134654064419526</v>
      </c>
      <c r="D12395" s="19"/>
      <c r="E12395" s="19">
        <v>1.2915566880068872</v>
      </c>
      <c r="F12395" s="19"/>
      <c r="G12395" s="19">
        <v>1.2742800883615895</v>
      </c>
      <c r="H12395" s="19"/>
      <c r="I12395" s="19">
        <v>0.77740270271517231</v>
      </c>
      <c r="J12395" s="19"/>
      <c r="K12395" s="19">
        <v>1.4678009405880694</v>
      </c>
      <c r="L12395" s="19"/>
      <c r="M12395" s="19">
        <v>1.393141198887361</v>
      </c>
      <c r="N12395" s="19"/>
      <c r="O12395" s="19">
        <v>1.8886987401859414</v>
      </c>
      <c r="P12395" s="50"/>
      <c r="R12395" s="9" t="s">
        <v>0</v>
      </c>
    </row>
    <row r="12396" spans="2:18" x14ac:dyDescent="0.2">
      <c r="B12396" s="25">
        <v>12166</v>
      </c>
      <c r="C12396" s="193">
        <v>1.0867017455570009</v>
      </c>
      <c r="D12396" s="19"/>
      <c r="E12396" s="19">
        <v>1.1073576987921412</v>
      </c>
      <c r="F12396" s="19"/>
      <c r="G12396" s="19">
        <v>1.3414738070197572</v>
      </c>
      <c r="H12396" s="19"/>
      <c r="I12396" s="19">
        <v>0.48477638033593301</v>
      </c>
      <c r="J12396" s="19"/>
      <c r="K12396" s="19">
        <v>1.2262105741941216</v>
      </c>
      <c r="L12396" s="19"/>
      <c r="M12396" s="19">
        <v>0.44009557898007279</v>
      </c>
      <c r="N12396" s="19"/>
      <c r="O12396" s="19">
        <v>1.0174626977864814</v>
      </c>
      <c r="P12396" s="50"/>
      <c r="R12396" s="9" t="s">
        <v>0</v>
      </c>
    </row>
    <row r="12397" spans="2:18" x14ac:dyDescent="0.2">
      <c r="B12397" s="25">
        <v>12167</v>
      </c>
      <c r="C12397" s="193"/>
      <c r="D12397" s="19">
        <v>2.6729992145581073E-2</v>
      </c>
      <c r="E12397" s="19">
        <v>0.23204856582127251</v>
      </c>
      <c r="F12397" s="19"/>
      <c r="G12397" s="19"/>
      <c r="H12397" s="19">
        <v>0.90259220838835041</v>
      </c>
      <c r="I12397" s="19"/>
      <c r="J12397" s="19">
        <v>0.67408749517944344</v>
      </c>
      <c r="K12397" s="19">
        <v>0.75579595444384706</v>
      </c>
      <c r="L12397" s="19"/>
      <c r="M12397" s="19">
        <v>0.43911609190206369</v>
      </c>
      <c r="N12397" s="19"/>
      <c r="O12397" s="19"/>
      <c r="P12397" s="50">
        <v>0.32868737371814899</v>
      </c>
      <c r="R12397" s="9" t="s">
        <v>0</v>
      </c>
    </row>
    <row r="12398" spans="2:18" x14ac:dyDescent="0.2">
      <c r="B12398" s="25">
        <v>12168</v>
      </c>
      <c r="C12398" s="193">
        <v>1.0327972391077258</v>
      </c>
      <c r="D12398" s="19"/>
      <c r="E12398" s="19">
        <v>0.67696876634959768</v>
      </c>
      <c r="F12398" s="19"/>
      <c r="G12398" s="19">
        <v>1.7538249701108961</v>
      </c>
      <c r="H12398" s="19"/>
      <c r="I12398" s="19">
        <v>1.8252832545007338</v>
      </c>
      <c r="J12398" s="19"/>
      <c r="K12398" s="19">
        <v>0.97095257074022279</v>
      </c>
      <c r="L12398" s="19"/>
      <c r="M12398" s="19">
        <v>1.7875419409454576</v>
      </c>
      <c r="N12398" s="19"/>
      <c r="O12398" s="19">
        <v>1.4852035581655589</v>
      </c>
      <c r="P12398" s="50"/>
      <c r="R12398" s="9" t="s">
        <v>0</v>
      </c>
    </row>
    <row r="12399" spans="2:18" x14ac:dyDescent="0.2">
      <c r="B12399" s="25">
        <v>12169</v>
      </c>
      <c r="C12399" s="193">
        <v>0.2514144347910276</v>
      </c>
      <c r="D12399" s="19"/>
      <c r="E12399" s="19">
        <v>0.72032710175611492</v>
      </c>
      <c r="F12399" s="19"/>
      <c r="G12399" s="19"/>
      <c r="H12399" s="19">
        <v>8.7100832695216318E-2</v>
      </c>
      <c r="I12399" s="19">
        <v>0.12483339996223233</v>
      </c>
      <c r="J12399" s="19"/>
      <c r="K12399" s="19">
        <v>0.91064663468388962</v>
      </c>
      <c r="L12399" s="19"/>
      <c r="M12399" s="19">
        <v>0.55893948558945772</v>
      </c>
      <c r="N12399" s="19"/>
      <c r="O12399" s="19">
        <v>0.67176888454504913</v>
      </c>
      <c r="P12399" s="50"/>
      <c r="R12399" s="9" t="s">
        <v>0</v>
      </c>
    </row>
    <row r="12400" spans="2:18" x14ac:dyDescent="0.2">
      <c r="B12400" s="25">
        <v>12170</v>
      </c>
      <c r="C12400" s="193"/>
      <c r="D12400" s="19">
        <v>1.2212476018606433</v>
      </c>
      <c r="E12400" s="19"/>
      <c r="F12400" s="19">
        <v>1.3238168081220485</v>
      </c>
      <c r="G12400" s="19"/>
      <c r="H12400" s="19">
        <v>1.6015183904629524</v>
      </c>
      <c r="I12400" s="19"/>
      <c r="J12400" s="19">
        <v>0.96608732718596213</v>
      </c>
      <c r="K12400" s="19"/>
      <c r="L12400" s="19">
        <v>1.0190012311558265</v>
      </c>
      <c r="M12400" s="19"/>
      <c r="N12400" s="19">
        <v>1.4243640983560619</v>
      </c>
      <c r="O12400" s="19"/>
      <c r="P12400" s="50">
        <v>1.1059527293757001</v>
      </c>
      <c r="R12400" s="9" t="s">
        <v>0</v>
      </c>
    </row>
    <row r="12401" spans="2:18" x14ac:dyDescent="0.2">
      <c r="B12401" s="25">
        <v>12171</v>
      </c>
      <c r="C12401" s="193">
        <v>0.37214518875656255</v>
      </c>
      <c r="D12401" s="19"/>
      <c r="E12401" s="19">
        <v>0.45536913934704648</v>
      </c>
      <c r="F12401" s="19"/>
      <c r="G12401" s="19">
        <v>5.5835225840278918E-2</v>
      </c>
      <c r="H12401" s="19"/>
      <c r="I12401" s="19">
        <v>0.85419795249165587</v>
      </c>
      <c r="J12401" s="19"/>
      <c r="K12401" s="19">
        <v>0.43823254685147517</v>
      </c>
      <c r="L12401" s="19"/>
      <c r="M12401" s="19">
        <v>0.66189334669137223</v>
      </c>
      <c r="N12401" s="19"/>
      <c r="O12401" s="19">
        <v>0.66603896055085388</v>
      </c>
      <c r="P12401" s="50"/>
      <c r="R12401" s="9" t="s">
        <v>0</v>
      </c>
    </row>
    <row r="12402" spans="2:18" x14ac:dyDescent="0.2">
      <c r="B12402" s="25">
        <v>12172</v>
      </c>
      <c r="C12402" s="193">
        <v>0.96520608082851589</v>
      </c>
      <c r="D12402" s="19"/>
      <c r="E12402" s="19">
        <v>0.3867613964320129</v>
      </c>
      <c r="F12402" s="19"/>
      <c r="G12402" s="19"/>
      <c r="H12402" s="19">
        <v>0.10679421514245661</v>
      </c>
      <c r="I12402" s="19">
        <v>0.18243750116185714</v>
      </c>
      <c r="J12402" s="19"/>
      <c r="K12402" s="19"/>
      <c r="L12402" s="19">
        <v>0.3026457652161913</v>
      </c>
      <c r="M12402" s="19">
        <v>1.0019157324489731</v>
      </c>
      <c r="N12402" s="19"/>
      <c r="O12402" s="19"/>
      <c r="P12402" s="50">
        <v>0.18118283298660548</v>
      </c>
      <c r="R12402" s="9" t="s">
        <v>0</v>
      </c>
    </row>
    <row r="12403" spans="2:18" x14ac:dyDescent="0.2">
      <c r="B12403" s="25">
        <v>12173</v>
      </c>
      <c r="C12403" s="193"/>
      <c r="D12403" s="19">
        <v>9.9773135633958329E-2</v>
      </c>
      <c r="E12403" s="19"/>
      <c r="F12403" s="19">
        <v>0.99490774758297307</v>
      </c>
      <c r="G12403" s="19">
        <v>0.19138004602678152</v>
      </c>
      <c r="H12403" s="19"/>
      <c r="I12403" s="19"/>
      <c r="J12403" s="19">
        <v>7.1907192444299701E-3</v>
      </c>
      <c r="K12403" s="19"/>
      <c r="L12403" s="19">
        <v>0.50888664435332864</v>
      </c>
      <c r="M12403" s="19"/>
      <c r="N12403" s="19">
        <v>0.47769201871050693</v>
      </c>
      <c r="O12403" s="19"/>
      <c r="P12403" s="50">
        <v>0.60177417864864624</v>
      </c>
      <c r="R12403" s="9" t="s">
        <v>0</v>
      </c>
    </row>
    <row r="12404" spans="2:18" x14ac:dyDescent="0.2">
      <c r="B12404" s="25">
        <v>12174</v>
      </c>
      <c r="C12404" s="193">
        <v>6.6437627010120778E-2</v>
      </c>
      <c r="D12404" s="19"/>
      <c r="E12404" s="19">
        <v>0.15138595297060173</v>
      </c>
      <c r="F12404" s="19"/>
      <c r="G12404" s="19">
        <v>0.27132910633869062</v>
      </c>
      <c r="H12404" s="19"/>
      <c r="I12404" s="19"/>
      <c r="J12404" s="19">
        <v>0.23472991543713884</v>
      </c>
      <c r="K12404" s="19">
        <v>9.8009587417662108E-2</v>
      </c>
      <c r="L12404" s="19"/>
      <c r="M12404" s="19">
        <v>0.48261974546705289</v>
      </c>
      <c r="N12404" s="19"/>
      <c r="O12404" s="19"/>
      <c r="P12404" s="50">
        <v>0.94047292266633409</v>
      </c>
      <c r="R12404" s="9" t="s">
        <v>0</v>
      </c>
    </row>
    <row r="12405" spans="2:18" x14ac:dyDescent="0.2">
      <c r="B12405" s="25">
        <v>12175</v>
      </c>
      <c r="C12405" s="193"/>
      <c r="D12405" s="19">
        <v>0.67537465192406998</v>
      </c>
      <c r="E12405" s="19"/>
      <c r="F12405" s="19">
        <v>1.1326094567040919</v>
      </c>
      <c r="G12405" s="19">
        <v>0.37753742481093633</v>
      </c>
      <c r="H12405" s="19"/>
      <c r="I12405" s="19"/>
      <c r="J12405" s="19">
        <v>3.5525525079388304E-2</v>
      </c>
      <c r="K12405" s="19">
        <v>0.40697922531460839</v>
      </c>
      <c r="L12405" s="19"/>
      <c r="M12405" s="19"/>
      <c r="N12405" s="19">
        <v>0.53408096939472371</v>
      </c>
      <c r="O12405" s="19">
        <v>0.39639261607067944</v>
      </c>
      <c r="P12405" s="50"/>
      <c r="R12405" s="9" t="s">
        <v>0</v>
      </c>
    </row>
    <row r="12406" spans="2:18" x14ac:dyDescent="0.2">
      <c r="B12406" s="25">
        <v>12176</v>
      </c>
      <c r="C12406" s="193"/>
      <c r="D12406" s="19">
        <v>0.46983141295258624</v>
      </c>
      <c r="E12406" s="19"/>
      <c r="F12406" s="19">
        <v>0.62548575372796478</v>
      </c>
      <c r="G12406" s="19"/>
      <c r="H12406" s="19">
        <v>0.16305607377877088</v>
      </c>
      <c r="I12406" s="19"/>
      <c r="J12406" s="19">
        <v>1.4663926652822017</v>
      </c>
      <c r="K12406" s="19">
        <v>8.3814663641460178E-3</v>
      </c>
      <c r="L12406" s="19"/>
      <c r="M12406" s="19"/>
      <c r="N12406" s="19">
        <v>0.80910463915811937</v>
      </c>
      <c r="O12406" s="19"/>
      <c r="P12406" s="50">
        <v>0.30057540683237932</v>
      </c>
      <c r="R12406" s="9" t="s">
        <v>0</v>
      </c>
    </row>
    <row r="12407" spans="2:18" x14ac:dyDescent="0.2">
      <c r="B12407" s="25">
        <v>12177</v>
      </c>
      <c r="C12407" s="193">
        <v>0.57251885106160172</v>
      </c>
      <c r="D12407" s="19"/>
      <c r="E12407" s="19">
        <v>0.11622158367425474</v>
      </c>
      <c r="F12407" s="19"/>
      <c r="G12407" s="19">
        <v>6.981676555876079E-2</v>
      </c>
      <c r="H12407" s="19"/>
      <c r="I12407" s="19">
        <v>0.66501461215524627</v>
      </c>
      <c r="J12407" s="19"/>
      <c r="K12407" s="19"/>
      <c r="L12407" s="19">
        <v>0.4456444082403192</v>
      </c>
      <c r="M12407" s="19"/>
      <c r="N12407" s="19">
        <v>0.44141234806408397</v>
      </c>
      <c r="O12407" s="19">
        <v>0.86167652099695669</v>
      </c>
      <c r="P12407" s="50"/>
      <c r="R12407" s="9" t="s">
        <v>0</v>
      </c>
    </row>
    <row r="12408" spans="2:18" x14ac:dyDescent="0.2">
      <c r="B12408" s="25">
        <v>12178</v>
      </c>
      <c r="C12408" s="193"/>
      <c r="D12408" s="19">
        <v>0.18911974729246647</v>
      </c>
      <c r="E12408" s="19">
        <v>0.12386543000585926</v>
      </c>
      <c r="F12408" s="19"/>
      <c r="G12408" s="19"/>
      <c r="H12408" s="19">
        <v>0.36289528829922846</v>
      </c>
      <c r="I12408" s="19">
        <v>5.6851458557483699E-2</v>
      </c>
      <c r="J12408" s="19"/>
      <c r="K12408" s="19"/>
      <c r="L12408" s="19">
        <v>0.9093993794402514</v>
      </c>
      <c r="M12408" s="19"/>
      <c r="N12408" s="19">
        <v>1.0154765798269687</v>
      </c>
      <c r="O12408" s="19"/>
      <c r="P12408" s="50">
        <v>0.68271853645266856</v>
      </c>
      <c r="R12408" s="9" t="s">
        <v>0</v>
      </c>
    </row>
    <row r="12409" spans="2:18" x14ac:dyDescent="0.2">
      <c r="B12409" s="25">
        <v>12179</v>
      </c>
      <c r="C12409" s="193"/>
      <c r="D12409" s="19">
        <v>0.98511492869028394</v>
      </c>
      <c r="E12409" s="19">
        <v>6.3070308694828742E-2</v>
      </c>
      <c r="F12409" s="19"/>
      <c r="G12409" s="19"/>
      <c r="H12409" s="19">
        <v>0.77260854903625875</v>
      </c>
      <c r="I12409" s="19"/>
      <c r="J12409" s="19">
        <v>0.36611519318921776</v>
      </c>
      <c r="K12409" s="19"/>
      <c r="L12409" s="19">
        <v>0.29559674478802411</v>
      </c>
      <c r="M12409" s="19"/>
      <c r="N12409" s="19">
        <v>0.29538577025334256</v>
      </c>
      <c r="O12409" s="19"/>
      <c r="P12409" s="50">
        <v>0.52795387131446347</v>
      </c>
      <c r="R12409" s="9" t="s">
        <v>0</v>
      </c>
    </row>
    <row r="12410" spans="2:18" x14ac:dyDescent="0.2">
      <c r="B12410" s="25">
        <v>12180</v>
      </c>
      <c r="C12410" s="193">
        <v>1.7099987255023097E-2</v>
      </c>
      <c r="D12410" s="19"/>
      <c r="E12410" s="19"/>
      <c r="F12410" s="19">
        <v>0.87996572088422431</v>
      </c>
      <c r="G12410" s="19"/>
      <c r="H12410" s="19">
        <v>0.37317796258311298</v>
      </c>
      <c r="I12410" s="19">
        <v>0.55640298838691382</v>
      </c>
      <c r="J12410" s="19"/>
      <c r="K12410" s="19">
        <v>0.28393182030076886</v>
      </c>
      <c r="L12410" s="19"/>
      <c r="M12410" s="19"/>
      <c r="N12410" s="19">
        <v>0.61705600896279478</v>
      </c>
      <c r="O12410" s="19"/>
      <c r="P12410" s="50">
        <v>0.78234927722687497</v>
      </c>
      <c r="R12410" s="9" t="s">
        <v>0</v>
      </c>
    </row>
    <row r="12411" spans="2:18" x14ac:dyDescent="0.2">
      <c r="B12411" s="25">
        <v>12181</v>
      </c>
      <c r="C12411" s="193"/>
      <c r="D12411" s="19">
        <v>0.31025936842891677</v>
      </c>
      <c r="E12411" s="19"/>
      <c r="F12411" s="19">
        <v>0.87600175288265247</v>
      </c>
      <c r="G12411" s="19"/>
      <c r="H12411" s="19">
        <v>0.27561851934382592</v>
      </c>
      <c r="I12411" s="19">
        <v>0.25207951675110551</v>
      </c>
      <c r="J12411" s="19"/>
      <c r="K12411" s="19"/>
      <c r="L12411" s="19">
        <v>0.52655899761204261</v>
      </c>
      <c r="M12411" s="19"/>
      <c r="N12411" s="19">
        <v>0.71357226826759734</v>
      </c>
      <c r="O12411" s="19"/>
      <c r="P12411" s="50">
        <v>0.3446935593235167</v>
      </c>
      <c r="R12411" s="9" t="s">
        <v>0</v>
      </c>
    </row>
    <row r="12412" spans="2:18" x14ac:dyDescent="0.2">
      <c r="B12412" s="25">
        <v>12182</v>
      </c>
      <c r="C12412" s="193"/>
      <c r="D12412" s="19">
        <v>1.9443904195554162</v>
      </c>
      <c r="E12412" s="19"/>
      <c r="F12412" s="19">
        <v>1.2251193039328878</v>
      </c>
      <c r="G12412" s="19"/>
      <c r="H12412" s="19">
        <v>1.0721312378996071</v>
      </c>
      <c r="I12412" s="19"/>
      <c r="J12412" s="19">
        <v>1.5929698472173091</v>
      </c>
      <c r="K12412" s="19"/>
      <c r="L12412" s="19">
        <v>1.8425145133896925</v>
      </c>
      <c r="M12412" s="19"/>
      <c r="N12412" s="19">
        <v>1.610094223479839</v>
      </c>
      <c r="O12412" s="19"/>
      <c r="P12412" s="50">
        <v>0.84150412826311061</v>
      </c>
      <c r="R12412" s="9" t="s">
        <v>0</v>
      </c>
    </row>
    <row r="12413" spans="2:18" x14ac:dyDescent="0.2">
      <c r="B12413" s="25">
        <v>12183</v>
      </c>
      <c r="C12413" s="193"/>
      <c r="D12413" s="19">
        <v>0.53968895435292341</v>
      </c>
      <c r="E12413" s="19"/>
      <c r="F12413" s="19">
        <v>0.29334002476272747</v>
      </c>
      <c r="G12413" s="19"/>
      <c r="H12413" s="19">
        <v>1.0977843422230309</v>
      </c>
      <c r="I12413" s="19"/>
      <c r="J12413" s="19">
        <v>0.86018816291407962</v>
      </c>
      <c r="K12413" s="19"/>
      <c r="L12413" s="19">
        <v>1.3952537612764193</v>
      </c>
      <c r="M12413" s="19"/>
      <c r="N12413" s="19">
        <v>0.50272133406390984</v>
      </c>
      <c r="O12413" s="19"/>
      <c r="P12413" s="50">
        <v>0.52951493293489338</v>
      </c>
      <c r="R12413" s="9" t="s">
        <v>0</v>
      </c>
    </row>
    <row r="12414" spans="2:18" x14ac:dyDescent="0.2">
      <c r="B12414" s="25">
        <v>12184</v>
      </c>
      <c r="C12414" s="193"/>
      <c r="D12414" s="19">
        <v>1.3885024534065749</v>
      </c>
      <c r="E12414" s="19"/>
      <c r="F12414" s="19">
        <v>1.473540360970377</v>
      </c>
      <c r="G12414" s="19"/>
      <c r="H12414" s="19">
        <v>1.6362641352011962</v>
      </c>
      <c r="I12414" s="19"/>
      <c r="J12414" s="19">
        <v>1.87344409702514</v>
      </c>
      <c r="K12414" s="19"/>
      <c r="L12414" s="19">
        <v>1.3371862575667259</v>
      </c>
      <c r="M12414" s="19"/>
      <c r="N12414" s="19">
        <v>1.8647920611349664</v>
      </c>
      <c r="O12414" s="19"/>
      <c r="P12414" s="50">
        <v>1.6973481963451413</v>
      </c>
      <c r="R12414" s="9" t="s">
        <v>0</v>
      </c>
    </row>
    <row r="12415" spans="2:18" x14ac:dyDescent="0.2">
      <c r="B12415" s="25">
        <v>12185</v>
      </c>
      <c r="C12415" s="193"/>
      <c r="D12415" s="19">
        <v>0.95491198756985829</v>
      </c>
      <c r="E12415" s="19"/>
      <c r="F12415" s="19">
        <v>1.3229003026364554</v>
      </c>
      <c r="G12415" s="19"/>
      <c r="H12415" s="19">
        <v>0.60163672339848129</v>
      </c>
      <c r="I12415" s="19"/>
      <c r="J12415" s="19">
        <v>1.584053124015063</v>
      </c>
      <c r="K12415" s="19"/>
      <c r="L12415" s="19">
        <v>1.117121070029321</v>
      </c>
      <c r="M12415" s="19"/>
      <c r="N12415" s="19">
        <v>0.29337921754750312</v>
      </c>
      <c r="O12415" s="19"/>
      <c r="P12415" s="50">
        <v>0.80992036289085723</v>
      </c>
      <c r="R12415" s="9" t="s">
        <v>0</v>
      </c>
    </row>
    <row r="12416" spans="2:18" x14ac:dyDescent="0.2">
      <c r="B12416" s="25">
        <v>12186</v>
      </c>
      <c r="C12416" s="193"/>
      <c r="D12416" s="19">
        <v>2.2200338785320617</v>
      </c>
      <c r="E12416" s="19"/>
      <c r="F12416" s="19">
        <v>1.0266403961092971</v>
      </c>
      <c r="G12416" s="19"/>
      <c r="H12416" s="19">
        <v>2.3261065538500301</v>
      </c>
      <c r="I12416" s="19"/>
      <c r="J12416" s="19">
        <v>1.921908965298686</v>
      </c>
      <c r="K12416" s="19"/>
      <c r="L12416" s="19">
        <v>1.6631993323876162</v>
      </c>
      <c r="M12416" s="19"/>
      <c r="N12416" s="19">
        <v>0.83620696941136197</v>
      </c>
      <c r="O12416" s="19"/>
      <c r="P12416" s="50">
        <v>1.0959240889961908</v>
      </c>
      <c r="R12416" s="9" t="s">
        <v>0</v>
      </c>
    </row>
    <row r="12417" spans="2:18" x14ac:dyDescent="0.2">
      <c r="B12417" s="25">
        <v>12187</v>
      </c>
      <c r="C12417" s="193"/>
      <c r="D12417" s="19">
        <v>0.21994179247709406</v>
      </c>
      <c r="E12417" s="19">
        <v>1.5401773301076633E-2</v>
      </c>
      <c r="F12417" s="19"/>
      <c r="G12417" s="19"/>
      <c r="H12417" s="19">
        <v>0.51143653651358767</v>
      </c>
      <c r="I12417" s="19"/>
      <c r="J12417" s="19">
        <v>0.20344211359892822</v>
      </c>
      <c r="K12417" s="19"/>
      <c r="L12417" s="19">
        <v>1.5417455888405054E-2</v>
      </c>
      <c r="M12417" s="19"/>
      <c r="N12417" s="19">
        <v>0.39397002819771898</v>
      </c>
      <c r="O12417" s="19"/>
      <c r="P12417" s="50">
        <v>0.70027614229582069</v>
      </c>
      <c r="R12417" s="9" t="s">
        <v>0</v>
      </c>
    </row>
    <row r="12418" spans="2:18" x14ac:dyDescent="0.2">
      <c r="B12418" s="25">
        <v>12188</v>
      </c>
      <c r="C12418" s="193"/>
      <c r="D12418" s="19">
        <v>1.3264557166606792</v>
      </c>
      <c r="E12418" s="19"/>
      <c r="F12418" s="19">
        <v>0.70017893043340074</v>
      </c>
      <c r="G12418" s="19"/>
      <c r="H12418" s="19">
        <v>4.821563573110587E-2</v>
      </c>
      <c r="I12418" s="19">
        <v>0.14259949931762358</v>
      </c>
      <c r="J12418" s="19"/>
      <c r="K12418" s="19">
        <v>6.5161230040385612E-2</v>
      </c>
      <c r="L12418" s="19"/>
      <c r="M12418" s="19"/>
      <c r="N12418" s="19">
        <v>0.48133251907570984</v>
      </c>
      <c r="O12418" s="19"/>
      <c r="P12418" s="50">
        <v>0.83171816937871024</v>
      </c>
      <c r="R12418" s="9" t="s">
        <v>0</v>
      </c>
    </row>
    <row r="12419" spans="2:18" x14ac:dyDescent="0.2">
      <c r="B12419" s="25">
        <v>12189</v>
      </c>
      <c r="C12419" s="193"/>
      <c r="D12419" s="19">
        <v>0.57978820393651842</v>
      </c>
      <c r="E12419" s="19">
        <v>0.53323123312516696</v>
      </c>
      <c r="F12419" s="19"/>
      <c r="G12419" s="19"/>
      <c r="H12419" s="19">
        <v>0.68078305546221241</v>
      </c>
      <c r="I12419" s="19"/>
      <c r="J12419" s="19">
        <v>0.73270984712416332</v>
      </c>
      <c r="K12419" s="19">
        <v>0.8532430514507362</v>
      </c>
      <c r="L12419" s="19"/>
      <c r="M12419" s="19"/>
      <c r="N12419" s="19">
        <v>0.60536636618259088</v>
      </c>
      <c r="O12419" s="19">
        <v>0.93224073697611154</v>
      </c>
      <c r="P12419" s="50"/>
      <c r="R12419" s="9" t="s">
        <v>0</v>
      </c>
    </row>
    <row r="12420" spans="2:18" x14ac:dyDescent="0.2">
      <c r="B12420" s="25">
        <v>12190</v>
      </c>
      <c r="C12420" s="193"/>
      <c r="D12420" s="19">
        <v>0.72033868945497448</v>
      </c>
      <c r="E12420" s="19"/>
      <c r="F12420" s="19">
        <v>0.53323579605540761</v>
      </c>
      <c r="G12420" s="19"/>
      <c r="H12420" s="19">
        <v>0.17868235699022175</v>
      </c>
      <c r="I12420" s="19"/>
      <c r="J12420" s="19">
        <v>0.45679837852037997</v>
      </c>
      <c r="K12420" s="19"/>
      <c r="L12420" s="19">
        <v>1.2641520956960755</v>
      </c>
      <c r="M12420" s="19"/>
      <c r="N12420" s="19">
        <v>0.51315620832543074</v>
      </c>
      <c r="O12420" s="19"/>
      <c r="P12420" s="50">
        <v>0.20268358225830257</v>
      </c>
      <c r="R12420" s="9" t="s">
        <v>0</v>
      </c>
    </row>
    <row r="12421" spans="2:18" x14ac:dyDescent="0.2">
      <c r="B12421" s="25">
        <v>12191</v>
      </c>
      <c r="C12421" s="193">
        <v>1.0798102107218819</v>
      </c>
      <c r="D12421" s="19"/>
      <c r="E12421" s="19">
        <v>1.0407785660368545</v>
      </c>
      <c r="F12421" s="19"/>
      <c r="G12421" s="19">
        <v>0.80277986464899953</v>
      </c>
      <c r="H12421" s="19"/>
      <c r="I12421" s="19">
        <v>1.1601412417083925</v>
      </c>
      <c r="J12421" s="19"/>
      <c r="K12421" s="19">
        <v>0.6227838733177975</v>
      </c>
      <c r="L12421" s="19"/>
      <c r="M12421" s="19">
        <v>1.356677473059156</v>
      </c>
      <c r="N12421" s="19"/>
      <c r="O12421" s="19">
        <v>0.49657855837456255</v>
      </c>
      <c r="P12421" s="50"/>
      <c r="R12421" s="9" t="s">
        <v>0</v>
      </c>
    </row>
    <row r="12422" spans="2:18" x14ac:dyDescent="0.2">
      <c r="B12422" s="25">
        <v>12192</v>
      </c>
      <c r="C12422" s="193"/>
      <c r="D12422" s="19">
        <v>6.7575459879492802E-2</v>
      </c>
      <c r="E12422" s="19"/>
      <c r="F12422" s="19">
        <v>0.50806191363742603</v>
      </c>
      <c r="G12422" s="19">
        <v>0.10462391701308639</v>
      </c>
      <c r="H12422" s="19"/>
      <c r="I12422" s="19"/>
      <c r="J12422" s="19">
        <v>0.20684756646967586</v>
      </c>
      <c r="K12422" s="19">
        <v>0.27764575226990645</v>
      </c>
      <c r="L12422" s="19"/>
      <c r="M12422" s="19"/>
      <c r="N12422" s="19">
        <v>0.63066150822360489</v>
      </c>
      <c r="O12422" s="19">
        <v>0.15125990853258126</v>
      </c>
      <c r="P12422" s="50"/>
      <c r="R12422" s="9" t="s">
        <v>0</v>
      </c>
    </row>
    <row r="12423" spans="2:18" x14ac:dyDescent="0.2">
      <c r="B12423" s="25">
        <v>12193</v>
      </c>
      <c r="C12423" s="193"/>
      <c r="D12423" s="19">
        <v>1.672085481937696</v>
      </c>
      <c r="E12423" s="19"/>
      <c r="F12423" s="19">
        <v>2.0864498590750666</v>
      </c>
      <c r="G12423" s="19"/>
      <c r="H12423" s="19">
        <v>1.9429541951288849</v>
      </c>
      <c r="I12423" s="19"/>
      <c r="J12423" s="19">
        <v>2.3551535908035168</v>
      </c>
      <c r="K12423" s="19"/>
      <c r="L12423" s="19">
        <v>2.5105503765624464</v>
      </c>
      <c r="M12423" s="19"/>
      <c r="N12423" s="19">
        <v>1.967398142687051</v>
      </c>
      <c r="O12423" s="19"/>
      <c r="P12423" s="50">
        <v>2.8447147175023582</v>
      </c>
      <c r="R12423" s="9" t="s">
        <v>0</v>
      </c>
    </row>
    <row r="12424" spans="2:18" x14ac:dyDescent="0.2">
      <c r="B12424" s="25">
        <v>12194</v>
      </c>
      <c r="C12424" s="193">
        <v>2.3949556550321272E-2</v>
      </c>
      <c r="D12424" s="19"/>
      <c r="E12424" s="19"/>
      <c r="F12424" s="19">
        <v>0.13995461522626496</v>
      </c>
      <c r="G12424" s="19"/>
      <c r="H12424" s="19">
        <v>5.4531523266106247E-2</v>
      </c>
      <c r="I12424" s="19"/>
      <c r="J12424" s="19">
        <v>0.33813741576283612</v>
      </c>
      <c r="K12424" s="19">
        <v>0.26864232629095453</v>
      </c>
      <c r="L12424" s="19"/>
      <c r="M12424" s="19">
        <v>0.52541393582867979</v>
      </c>
      <c r="N12424" s="19"/>
      <c r="O12424" s="19"/>
      <c r="P12424" s="50">
        <v>0.32917615263124578</v>
      </c>
      <c r="R12424" s="9" t="s">
        <v>0</v>
      </c>
    </row>
    <row r="12425" spans="2:18" x14ac:dyDescent="0.2">
      <c r="B12425" s="25">
        <v>12195</v>
      </c>
      <c r="C12425" s="193"/>
      <c r="D12425" s="19">
        <v>1.5198140386055616</v>
      </c>
      <c r="E12425" s="19"/>
      <c r="F12425" s="19">
        <v>2.020730025005101</v>
      </c>
      <c r="G12425" s="19"/>
      <c r="H12425" s="19">
        <v>1.0225459123188938</v>
      </c>
      <c r="I12425" s="19"/>
      <c r="J12425" s="19">
        <v>1.1455846389520894</v>
      </c>
      <c r="K12425" s="19"/>
      <c r="L12425" s="19">
        <v>0.78195692776116699</v>
      </c>
      <c r="M12425" s="19"/>
      <c r="N12425" s="19">
        <v>0.741399420993053</v>
      </c>
      <c r="O12425" s="19"/>
      <c r="P12425" s="50">
        <v>0.86875024906342835</v>
      </c>
      <c r="R12425" s="9" t="s">
        <v>0</v>
      </c>
    </row>
    <row r="12426" spans="2:18" x14ac:dyDescent="0.2">
      <c r="B12426" s="25">
        <v>12196</v>
      </c>
      <c r="C12426" s="193"/>
      <c r="D12426" s="19">
        <v>0.1595997454849695</v>
      </c>
      <c r="E12426" s="19">
        <v>4.8045487126741199E-2</v>
      </c>
      <c r="F12426" s="19"/>
      <c r="G12426" s="19">
        <v>0.48963337239823962</v>
      </c>
      <c r="H12426" s="19"/>
      <c r="I12426" s="19"/>
      <c r="J12426" s="19">
        <v>0.56187113487285001</v>
      </c>
      <c r="K12426" s="19"/>
      <c r="L12426" s="19">
        <v>0.32811465751897834</v>
      </c>
      <c r="M12426" s="19"/>
      <c r="N12426" s="19">
        <v>0.50508934951218321</v>
      </c>
      <c r="O12426" s="19">
        <v>0.38859618922533889</v>
      </c>
      <c r="P12426" s="50"/>
      <c r="R12426" s="9" t="s">
        <v>0</v>
      </c>
    </row>
    <row r="12427" spans="2:18" x14ac:dyDescent="0.2">
      <c r="B12427" s="25">
        <v>12197</v>
      </c>
      <c r="C12427" s="193">
        <v>1.2766507199197354</v>
      </c>
      <c r="D12427" s="19"/>
      <c r="E12427" s="19">
        <v>0.55172519008829046</v>
      </c>
      <c r="F12427" s="19"/>
      <c r="G12427" s="19">
        <v>2.0337864466646267</v>
      </c>
      <c r="H12427" s="19"/>
      <c r="I12427" s="19">
        <v>1.2962610679705391</v>
      </c>
      <c r="J12427" s="19"/>
      <c r="K12427" s="19">
        <v>0.55504316058852565</v>
      </c>
      <c r="L12427" s="19"/>
      <c r="M12427" s="19">
        <v>0.79822078057348689</v>
      </c>
      <c r="N12427" s="19"/>
      <c r="O12427" s="19">
        <v>0.70185423081440101</v>
      </c>
      <c r="P12427" s="50"/>
      <c r="R12427" s="9" t="s">
        <v>0</v>
      </c>
    </row>
    <row r="12428" spans="2:18" x14ac:dyDescent="0.2">
      <c r="B12428" s="25">
        <v>12198</v>
      </c>
      <c r="C12428" s="193">
        <v>0.8282697143327642</v>
      </c>
      <c r="D12428" s="19"/>
      <c r="E12428" s="19">
        <v>6.1626385701059501E-2</v>
      </c>
      <c r="F12428" s="19"/>
      <c r="G12428" s="19">
        <v>1.3757146724123481</v>
      </c>
      <c r="H12428" s="19"/>
      <c r="I12428" s="19">
        <v>1.0985883714162614</v>
      </c>
      <c r="J12428" s="19"/>
      <c r="K12428" s="19">
        <v>0.84117483567994866</v>
      </c>
      <c r="L12428" s="19"/>
      <c r="M12428" s="19"/>
      <c r="N12428" s="19">
        <v>0.37269150640628762</v>
      </c>
      <c r="O12428" s="19">
        <v>1.0818823540659535</v>
      </c>
      <c r="P12428" s="50"/>
      <c r="R12428" s="9" t="s">
        <v>0</v>
      </c>
    </row>
    <row r="12429" spans="2:18" x14ac:dyDescent="0.2">
      <c r="B12429" s="25">
        <v>12199</v>
      </c>
      <c r="C12429" s="193"/>
      <c r="D12429" s="19">
        <v>0.20904022506609959</v>
      </c>
      <c r="E12429" s="19"/>
      <c r="F12429" s="19">
        <v>0.84870289982106972</v>
      </c>
      <c r="G12429" s="19"/>
      <c r="H12429" s="19">
        <v>0.38342512032839798</v>
      </c>
      <c r="I12429" s="19"/>
      <c r="J12429" s="19">
        <v>0.35416110710533344</v>
      </c>
      <c r="K12429" s="19"/>
      <c r="L12429" s="19">
        <v>1.0531802792836087</v>
      </c>
      <c r="M12429" s="19"/>
      <c r="N12429" s="19">
        <v>0.58069616278257918</v>
      </c>
      <c r="O12429" s="19"/>
      <c r="P12429" s="50">
        <v>0.9401953814874574</v>
      </c>
      <c r="R12429" s="9" t="s">
        <v>0</v>
      </c>
    </row>
    <row r="12430" spans="2:18" x14ac:dyDescent="0.2">
      <c r="B12430" s="25">
        <v>12200</v>
      </c>
      <c r="C12430" s="193"/>
      <c r="D12430" s="19">
        <v>2.0308408933342657</v>
      </c>
      <c r="E12430" s="19"/>
      <c r="F12430" s="19">
        <v>2.1983076171779308</v>
      </c>
      <c r="G12430" s="19"/>
      <c r="H12430" s="19">
        <v>2.8031727004746143</v>
      </c>
      <c r="I12430" s="19"/>
      <c r="J12430" s="19">
        <v>1.2696199752434409</v>
      </c>
      <c r="K12430" s="19"/>
      <c r="L12430" s="19">
        <v>1.4225456735891391</v>
      </c>
      <c r="M12430" s="19"/>
      <c r="N12430" s="19">
        <v>2.0431915490504156</v>
      </c>
      <c r="O12430" s="19"/>
      <c r="P12430" s="50">
        <v>1.8857731502689608</v>
      </c>
      <c r="R12430" s="9" t="s">
        <v>0</v>
      </c>
    </row>
    <row r="12431" spans="2:18" x14ac:dyDescent="0.2">
      <c r="B12431" s="25">
        <v>12201</v>
      </c>
      <c r="C12431" s="193"/>
      <c r="D12431" s="19">
        <v>0.91161829523329807</v>
      </c>
      <c r="E12431" s="19"/>
      <c r="F12431" s="19">
        <v>0.82042051784865644</v>
      </c>
      <c r="G12431" s="19"/>
      <c r="H12431" s="19">
        <v>0.70021897842162728</v>
      </c>
      <c r="I12431" s="19"/>
      <c r="J12431" s="19">
        <v>1.6738318900932436</v>
      </c>
      <c r="K12431" s="19"/>
      <c r="L12431" s="19">
        <v>1.3259930140371186</v>
      </c>
      <c r="M12431" s="19"/>
      <c r="N12431" s="19">
        <v>1.1677429900248832</v>
      </c>
      <c r="O12431" s="19"/>
      <c r="P12431" s="50">
        <v>0.810829870318583</v>
      </c>
      <c r="R12431" s="9" t="s">
        <v>0</v>
      </c>
    </row>
    <row r="12432" spans="2:18" x14ac:dyDescent="0.2">
      <c r="B12432" s="25">
        <v>12202</v>
      </c>
      <c r="C12432" s="193">
        <v>1.0540817501889335</v>
      </c>
      <c r="D12432" s="19"/>
      <c r="E12432" s="19">
        <v>0.98200816002481017</v>
      </c>
      <c r="F12432" s="19"/>
      <c r="G12432" s="19">
        <v>0.89211011244105243</v>
      </c>
      <c r="H12432" s="19"/>
      <c r="I12432" s="19">
        <v>0.50604840740866996</v>
      </c>
      <c r="J12432" s="19"/>
      <c r="K12432" s="19">
        <v>1.0831114800215333</v>
      </c>
      <c r="L12432" s="19"/>
      <c r="M12432" s="19">
        <v>1.9215419743828539</v>
      </c>
      <c r="N12432" s="19"/>
      <c r="O12432" s="19">
        <v>0.6683880939604665</v>
      </c>
      <c r="P12432" s="50"/>
      <c r="R12432" s="9" t="s">
        <v>0</v>
      </c>
    </row>
    <row r="12433" spans="2:18" x14ac:dyDescent="0.2">
      <c r="B12433" s="25">
        <v>12203</v>
      </c>
      <c r="C12433" s="193">
        <v>0.27952026530446905</v>
      </c>
      <c r="D12433" s="19"/>
      <c r="E12433" s="19">
        <v>0.15778123602936131</v>
      </c>
      <c r="F12433" s="19"/>
      <c r="G12433" s="19"/>
      <c r="H12433" s="19">
        <v>0.73325584372202512</v>
      </c>
      <c r="I12433" s="19">
        <v>0.11999266728394969</v>
      </c>
      <c r="J12433" s="19"/>
      <c r="K12433" s="19">
        <v>0.66874465856930787</v>
      </c>
      <c r="L12433" s="19"/>
      <c r="M12433" s="19">
        <v>0.54377029935776167</v>
      </c>
      <c r="N12433" s="19"/>
      <c r="O12433" s="19">
        <v>0.18707142346519984</v>
      </c>
      <c r="P12433" s="50"/>
      <c r="R12433" s="9" t="s">
        <v>0</v>
      </c>
    </row>
    <row r="12434" spans="2:18" x14ac:dyDescent="0.2">
      <c r="B12434" s="25">
        <v>12204</v>
      </c>
      <c r="C12434" s="193">
        <v>0.41032353329458032</v>
      </c>
      <c r="D12434" s="19"/>
      <c r="E12434" s="19"/>
      <c r="F12434" s="19">
        <v>0.63077476926191367</v>
      </c>
      <c r="G12434" s="19"/>
      <c r="H12434" s="19">
        <v>0.97104167900420935</v>
      </c>
      <c r="I12434" s="19"/>
      <c r="J12434" s="19">
        <v>0.8956667384281275</v>
      </c>
      <c r="K12434" s="19"/>
      <c r="L12434" s="19">
        <v>1.0084386747798777</v>
      </c>
      <c r="M12434" s="19"/>
      <c r="N12434" s="19">
        <v>0.4303712258753683</v>
      </c>
      <c r="O12434" s="19"/>
      <c r="P12434" s="50">
        <v>0.81224666806350221</v>
      </c>
      <c r="R12434" s="9" t="s">
        <v>0</v>
      </c>
    </row>
    <row r="12435" spans="2:18" x14ac:dyDescent="0.2">
      <c r="B12435" s="25">
        <v>12205</v>
      </c>
      <c r="C12435" s="193">
        <v>2.9598822331588694</v>
      </c>
      <c r="D12435" s="19"/>
      <c r="E12435" s="19">
        <v>1.3508666498522972</v>
      </c>
      <c r="F12435" s="19"/>
      <c r="G12435" s="19">
        <v>3.1746158421216051</v>
      </c>
      <c r="H12435" s="19"/>
      <c r="I12435" s="19">
        <v>1.7102148776640571</v>
      </c>
      <c r="J12435" s="19"/>
      <c r="K12435" s="19">
        <v>1.8580284455891491</v>
      </c>
      <c r="L12435" s="19"/>
      <c r="M12435" s="19">
        <v>2.8511132247193274</v>
      </c>
      <c r="N12435" s="19"/>
      <c r="O12435" s="19">
        <v>1.607182810327056</v>
      </c>
      <c r="P12435" s="50"/>
      <c r="R12435" s="9" t="s">
        <v>0</v>
      </c>
    </row>
    <row r="12436" spans="2:18" x14ac:dyDescent="0.2">
      <c r="B12436" s="25">
        <v>12206</v>
      </c>
      <c r="C12436" s="193">
        <v>0.19868443656409351</v>
      </c>
      <c r="D12436" s="19"/>
      <c r="E12436" s="19"/>
      <c r="F12436" s="19">
        <v>9.8135104050966065E-2</v>
      </c>
      <c r="G12436" s="19">
        <v>7.9112748300031288E-2</v>
      </c>
      <c r="H12436" s="19"/>
      <c r="I12436" s="19"/>
      <c r="J12436" s="19">
        <v>0.63747553522734524</v>
      </c>
      <c r="K12436" s="19">
        <v>0.45251609258424308</v>
      </c>
      <c r="L12436" s="19"/>
      <c r="M12436" s="19"/>
      <c r="N12436" s="19">
        <v>0.91524222613526007</v>
      </c>
      <c r="O12436" s="19">
        <v>0.36112209503337772</v>
      </c>
      <c r="P12436" s="50"/>
      <c r="R12436" s="9" t="s">
        <v>0</v>
      </c>
    </row>
    <row r="12437" spans="2:18" x14ac:dyDescent="0.2">
      <c r="B12437" s="25">
        <v>12207</v>
      </c>
      <c r="C12437" s="193"/>
      <c r="D12437" s="19">
        <v>1.5604334189283078</v>
      </c>
      <c r="E12437" s="19"/>
      <c r="F12437" s="19">
        <v>0.50776429368080989</v>
      </c>
      <c r="G12437" s="19"/>
      <c r="H12437" s="19">
        <v>0.40047097496580397</v>
      </c>
      <c r="I12437" s="19"/>
      <c r="J12437" s="19">
        <v>2.0965985733991066</v>
      </c>
      <c r="K12437" s="19"/>
      <c r="L12437" s="19">
        <v>0.98174119476638133</v>
      </c>
      <c r="M12437" s="19"/>
      <c r="N12437" s="19">
        <v>1.2248305547359923</v>
      </c>
      <c r="O12437" s="19"/>
      <c r="P12437" s="50">
        <v>1.0992366080804155</v>
      </c>
      <c r="R12437" s="9" t="s">
        <v>0</v>
      </c>
    </row>
    <row r="12438" spans="2:18" x14ac:dyDescent="0.2">
      <c r="B12438" s="25">
        <v>12208</v>
      </c>
      <c r="C12438" s="193">
        <v>1.2222000358496381</v>
      </c>
      <c r="D12438" s="19"/>
      <c r="E12438" s="19">
        <v>1.5664714591373194</v>
      </c>
      <c r="F12438" s="19"/>
      <c r="G12438" s="19">
        <v>0.79609707304460808</v>
      </c>
      <c r="H12438" s="19"/>
      <c r="I12438" s="19">
        <v>0.68826076223390764</v>
      </c>
      <c r="J12438" s="19"/>
      <c r="K12438" s="19">
        <v>1.054713141789289</v>
      </c>
      <c r="L12438" s="19"/>
      <c r="M12438" s="19"/>
      <c r="N12438" s="19">
        <v>0.344041142029123</v>
      </c>
      <c r="O12438" s="19">
        <v>1.4199378899337411</v>
      </c>
      <c r="P12438" s="50"/>
      <c r="R12438" s="9" t="s">
        <v>0</v>
      </c>
    </row>
    <row r="12439" spans="2:18" x14ac:dyDescent="0.2">
      <c r="B12439" s="25">
        <v>12209</v>
      </c>
      <c r="C12439" s="193"/>
      <c r="D12439" s="19">
        <v>0.58371136649242616</v>
      </c>
      <c r="E12439" s="19"/>
      <c r="F12439" s="19">
        <v>0.68022796688176534</v>
      </c>
      <c r="G12439" s="19"/>
      <c r="H12439" s="19">
        <v>0.11370937763328567</v>
      </c>
      <c r="I12439" s="19">
        <v>0.84714715829843878</v>
      </c>
      <c r="J12439" s="19"/>
      <c r="K12439" s="19"/>
      <c r="L12439" s="19">
        <v>8.6205435338747674E-4</v>
      </c>
      <c r="M12439" s="19"/>
      <c r="N12439" s="19">
        <v>1.2915660601296044</v>
      </c>
      <c r="O12439" s="19"/>
      <c r="P12439" s="50">
        <v>0.44022577418113562</v>
      </c>
      <c r="R12439" s="9" t="s">
        <v>0</v>
      </c>
    </row>
    <row r="12440" spans="2:18" x14ac:dyDescent="0.2">
      <c r="B12440" s="25">
        <v>12210</v>
      </c>
      <c r="C12440" s="193">
        <v>0.75908839406210893</v>
      </c>
      <c r="D12440" s="19"/>
      <c r="E12440" s="19">
        <v>1.105293234801338</v>
      </c>
      <c r="F12440" s="19"/>
      <c r="G12440" s="19">
        <v>0.88365888126189096</v>
      </c>
      <c r="H12440" s="19"/>
      <c r="I12440" s="19"/>
      <c r="J12440" s="19">
        <v>0.22668869656500654</v>
      </c>
      <c r="K12440" s="19"/>
      <c r="L12440" s="19">
        <v>0.18054391265792957</v>
      </c>
      <c r="M12440" s="19">
        <v>0.283769560583225</v>
      </c>
      <c r="N12440" s="19"/>
      <c r="O12440" s="19">
        <v>7.4612936089459195E-2</v>
      </c>
      <c r="P12440" s="50"/>
      <c r="R12440" s="9" t="s">
        <v>0</v>
      </c>
    </row>
    <row r="12441" spans="2:18" x14ac:dyDescent="0.2">
      <c r="B12441" s="25">
        <v>12211</v>
      </c>
      <c r="C12441" s="193">
        <v>0.88011877076052369</v>
      </c>
      <c r="D12441" s="19"/>
      <c r="E12441" s="19">
        <v>0.40647789482875185</v>
      </c>
      <c r="F12441" s="19"/>
      <c r="G12441" s="19">
        <v>1.4504158517695314</v>
      </c>
      <c r="H12441" s="19"/>
      <c r="I12441" s="19">
        <v>0.16993049053118311</v>
      </c>
      <c r="J12441" s="19"/>
      <c r="K12441" s="19"/>
      <c r="L12441" s="19">
        <v>3.6537188424756985E-2</v>
      </c>
      <c r="M12441" s="19">
        <v>1.198899636597899</v>
      </c>
      <c r="N12441" s="19"/>
      <c r="O12441" s="19">
        <v>1.2808588716657954</v>
      </c>
      <c r="P12441" s="50"/>
      <c r="R12441" s="9" t="s">
        <v>0</v>
      </c>
    </row>
    <row r="12442" spans="2:18" x14ac:dyDescent="0.2">
      <c r="B12442" s="25">
        <v>12212</v>
      </c>
      <c r="C12442" s="193"/>
      <c r="D12442" s="19">
        <v>1.7995817487790018</v>
      </c>
      <c r="E12442" s="19"/>
      <c r="F12442" s="19">
        <v>0.93582710711688699</v>
      </c>
      <c r="G12442" s="19"/>
      <c r="H12442" s="19">
        <v>0.65652551681139426</v>
      </c>
      <c r="I12442" s="19"/>
      <c r="J12442" s="19">
        <v>1.7391600826883449</v>
      </c>
      <c r="K12442" s="19"/>
      <c r="L12442" s="19">
        <v>1.7250621034452231</v>
      </c>
      <c r="M12442" s="19"/>
      <c r="N12442" s="19">
        <v>1.5800430072202711</v>
      </c>
      <c r="O12442" s="19"/>
      <c r="P12442" s="50">
        <v>1.0183011441045768</v>
      </c>
      <c r="R12442" s="9" t="s">
        <v>0</v>
      </c>
    </row>
    <row r="12443" spans="2:18" x14ac:dyDescent="0.2">
      <c r="B12443" s="25">
        <v>12213</v>
      </c>
      <c r="C12443" s="193">
        <v>1.5447361762998961</v>
      </c>
      <c r="D12443" s="19"/>
      <c r="E12443" s="19">
        <v>1.6184088148630911</v>
      </c>
      <c r="F12443" s="19"/>
      <c r="G12443" s="19">
        <v>1.5030273544712194</v>
      </c>
      <c r="H12443" s="19"/>
      <c r="I12443" s="19">
        <v>1.402682055682813</v>
      </c>
      <c r="J12443" s="19"/>
      <c r="K12443" s="19">
        <v>0.94191964602078337</v>
      </c>
      <c r="L12443" s="19"/>
      <c r="M12443" s="19">
        <v>2.4406582273570789</v>
      </c>
      <c r="N12443" s="19"/>
      <c r="O12443" s="19">
        <v>1.4651017125891888</v>
      </c>
      <c r="P12443" s="50"/>
      <c r="R12443" s="9" t="s">
        <v>0</v>
      </c>
    </row>
    <row r="12444" spans="2:18" x14ac:dyDescent="0.2">
      <c r="B12444" s="25">
        <v>12214</v>
      </c>
      <c r="C12444" s="193">
        <v>9.3973122138064163E-2</v>
      </c>
      <c r="D12444" s="19"/>
      <c r="E12444" s="19"/>
      <c r="F12444" s="19">
        <v>0.8268528154157293</v>
      </c>
      <c r="G12444" s="19"/>
      <c r="H12444" s="19">
        <v>0.34215778471287406</v>
      </c>
      <c r="I12444" s="19"/>
      <c r="J12444" s="19">
        <v>0.20485496312670354</v>
      </c>
      <c r="K12444" s="19"/>
      <c r="L12444" s="19">
        <v>4.0801342343813052E-2</v>
      </c>
      <c r="M12444" s="19">
        <v>1.3215685811254988E-2</v>
      </c>
      <c r="N12444" s="19"/>
      <c r="O12444" s="19">
        <v>0.26167547596644786</v>
      </c>
      <c r="P12444" s="50"/>
      <c r="R12444" s="9" t="s">
        <v>0</v>
      </c>
    </row>
    <row r="12445" spans="2:18" x14ac:dyDescent="0.2">
      <c r="B12445" s="25">
        <v>12215</v>
      </c>
      <c r="C12445" s="193"/>
      <c r="D12445" s="19">
        <v>1.2514091135965355</v>
      </c>
      <c r="E12445" s="19"/>
      <c r="F12445" s="19">
        <v>1.5537271975129068</v>
      </c>
      <c r="G12445" s="19"/>
      <c r="H12445" s="19">
        <v>0.99941096155024101</v>
      </c>
      <c r="I12445" s="19">
        <v>8.8446540804042156E-2</v>
      </c>
      <c r="J12445" s="19"/>
      <c r="K12445" s="19"/>
      <c r="L12445" s="19">
        <v>1.0485101723795622</v>
      </c>
      <c r="M12445" s="19"/>
      <c r="N12445" s="19">
        <v>0.87344207142630315</v>
      </c>
      <c r="O12445" s="19"/>
      <c r="P12445" s="50">
        <v>1.3623806756886965</v>
      </c>
      <c r="R12445" s="9" t="s">
        <v>0</v>
      </c>
    </row>
    <row r="12446" spans="2:18" x14ac:dyDescent="0.2">
      <c r="B12446" s="25">
        <v>12216</v>
      </c>
      <c r="C12446" s="193"/>
      <c r="D12446" s="19">
        <v>1.2102206677485501</v>
      </c>
      <c r="E12446" s="19"/>
      <c r="F12446" s="19">
        <v>0.89059240835489273</v>
      </c>
      <c r="G12446" s="19"/>
      <c r="H12446" s="19">
        <v>0.95361619731188474</v>
      </c>
      <c r="I12446" s="19"/>
      <c r="J12446" s="19">
        <v>0.42721044181487722</v>
      </c>
      <c r="K12446" s="19"/>
      <c r="L12446" s="19">
        <v>0.99720883208026656</v>
      </c>
      <c r="M12446" s="19"/>
      <c r="N12446" s="19">
        <v>1.0109633641894959</v>
      </c>
      <c r="O12446" s="19"/>
      <c r="P12446" s="50">
        <v>0.92976794764840065</v>
      </c>
      <c r="R12446" s="9" t="s">
        <v>0</v>
      </c>
    </row>
    <row r="12447" spans="2:18" x14ac:dyDescent="0.2">
      <c r="B12447" s="25">
        <v>12217</v>
      </c>
      <c r="C12447" s="193"/>
      <c r="D12447" s="19">
        <v>0.47016075766602222</v>
      </c>
      <c r="E12447" s="19">
        <v>0.27795573934111906</v>
      </c>
      <c r="F12447" s="19"/>
      <c r="G12447" s="19">
        <v>0.46838567441686385</v>
      </c>
      <c r="H12447" s="19"/>
      <c r="I12447" s="19"/>
      <c r="J12447" s="19">
        <v>0.36678066018640471</v>
      </c>
      <c r="K12447" s="19"/>
      <c r="L12447" s="19">
        <v>0.29287232101922489</v>
      </c>
      <c r="M12447" s="19">
        <v>0.3419503821149667</v>
      </c>
      <c r="N12447" s="19"/>
      <c r="O12447" s="19"/>
      <c r="P12447" s="50">
        <v>9.1725266062796601E-2</v>
      </c>
      <c r="R12447" s="9" t="s">
        <v>0</v>
      </c>
    </row>
    <row r="12448" spans="2:18" x14ac:dyDescent="0.2">
      <c r="B12448" s="25">
        <v>12218</v>
      </c>
      <c r="C12448" s="193"/>
      <c r="D12448" s="19">
        <v>0.65671661242325385</v>
      </c>
      <c r="E12448" s="19"/>
      <c r="F12448" s="19">
        <v>0.18671370270368956</v>
      </c>
      <c r="G12448" s="19"/>
      <c r="H12448" s="19">
        <v>0.78348575104389007</v>
      </c>
      <c r="I12448" s="19"/>
      <c r="J12448" s="19">
        <v>0.67403555147098426</v>
      </c>
      <c r="K12448" s="19"/>
      <c r="L12448" s="19">
        <v>0.6003848058903658</v>
      </c>
      <c r="M12448" s="19"/>
      <c r="N12448" s="19">
        <v>0.19558121330095959</v>
      </c>
      <c r="O12448" s="19"/>
      <c r="P12448" s="50">
        <v>1.1033804697776615</v>
      </c>
      <c r="R12448" s="9" t="s">
        <v>0</v>
      </c>
    </row>
    <row r="12449" spans="2:18" x14ac:dyDescent="0.2">
      <c r="B12449" s="25">
        <v>12219</v>
      </c>
      <c r="C12449" s="193">
        <v>0.14161240005771</v>
      </c>
      <c r="D12449" s="19"/>
      <c r="E12449" s="19">
        <v>1.1076101536581338</v>
      </c>
      <c r="F12449" s="19"/>
      <c r="G12449" s="19">
        <v>0.19336796062509209</v>
      </c>
      <c r="H12449" s="19"/>
      <c r="I12449" s="19"/>
      <c r="J12449" s="19">
        <v>0.17963212652615598</v>
      </c>
      <c r="K12449" s="19">
        <v>0.66516423308363326</v>
      </c>
      <c r="L12449" s="19"/>
      <c r="M12449" s="19">
        <v>2.5161292866780233E-2</v>
      </c>
      <c r="N12449" s="19"/>
      <c r="O12449" s="19">
        <v>0.56959906984619024</v>
      </c>
      <c r="P12449" s="50"/>
      <c r="R12449" s="9" t="s">
        <v>0</v>
      </c>
    </row>
    <row r="12450" spans="2:18" x14ac:dyDescent="0.2">
      <c r="B12450" s="25">
        <v>12220</v>
      </c>
      <c r="C12450" s="193"/>
      <c r="D12450" s="19">
        <v>1.6488298208240892</v>
      </c>
      <c r="E12450" s="19"/>
      <c r="F12450" s="19">
        <v>2.2317299133755797</v>
      </c>
      <c r="G12450" s="19"/>
      <c r="H12450" s="19">
        <v>1.1879745334577454</v>
      </c>
      <c r="I12450" s="19"/>
      <c r="J12450" s="19">
        <v>1.8368801662769132</v>
      </c>
      <c r="K12450" s="19"/>
      <c r="L12450" s="19">
        <v>2.6683195664185813</v>
      </c>
      <c r="M12450" s="19"/>
      <c r="N12450" s="19">
        <v>1.5864949776324768</v>
      </c>
      <c r="O12450" s="19"/>
      <c r="P12450" s="50">
        <v>0.72300993065854369</v>
      </c>
      <c r="R12450" s="9" t="s">
        <v>0</v>
      </c>
    </row>
    <row r="12451" spans="2:18" x14ac:dyDescent="0.2">
      <c r="B12451" s="25">
        <v>12221</v>
      </c>
      <c r="C12451" s="193"/>
      <c r="D12451" s="19">
        <v>0.6830151633868915</v>
      </c>
      <c r="E12451" s="19"/>
      <c r="F12451" s="19">
        <v>0.18802375319558859</v>
      </c>
      <c r="G12451" s="19"/>
      <c r="H12451" s="19">
        <v>0.55727222820172972</v>
      </c>
      <c r="I12451" s="19"/>
      <c r="J12451" s="19">
        <v>1.0337698710091954</v>
      </c>
      <c r="K12451" s="19">
        <v>1.9408130961368182E-2</v>
      </c>
      <c r="L12451" s="19"/>
      <c r="M12451" s="19">
        <v>0.1203764027931882</v>
      </c>
      <c r="N12451" s="19"/>
      <c r="O12451" s="19"/>
      <c r="P12451" s="50">
        <v>0.54876689974553139</v>
      </c>
      <c r="R12451" s="9" t="s">
        <v>0</v>
      </c>
    </row>
    <row r="12452" spans="2:18" x14ac:dyDescent="0.2">
      <c r="B12452" s="25">
        <v>12222</v>
      </c>
      <c r="C12452" s="193">
        <v>0.84448803636105241</v>
      </c>
      <c r="D12452" s="19"/>
      <c r="E12452" s="19">
        <v>0.48424160602254163</v>
      </c>
      <c r="F12452" s="19"/>
      <c r="G12452" s="19"/>
      <c r="H12452" s="19">
        <v>0.23748267638897619</v>
      </c>
      <c r="I12452" s="19"/>
      <c r="J12452" s="19">
        <v>1.0659726977547965</v>
      </c>
      <c r="K12452" s="19">
        <v>0.7638872601176272</v>
      </c>
      <c r="L12452" s="19"/>
      <c r="M12452" s="19">
        <v>3.3015591998166699E-2</v>
      </c>
      <c r="N12452" s="19"/>
      <c r="O12452" s="19"/>
      <c r="P12452" s="50">
        <v>0.39636542792902502</v>
      </c>
      <c r="R12452" s="9" t="s">
        <v>0</v>
      </c>
    </row>
    <row r="12453" spans="2:18" x14ac:dyDescent="0.2">
      <c r="B12453" s="25">
        <v>12223</v>
      </c>
      <c r="C12453" s="193">
        <v>0.94375531765504861</v>
      </c>
      <c r="D12453" s="19"/>
      <c r="E12453" s="19">
        <v>0.70777995163132368</v>
      </c>
      <c r="F12453" s="19"/>
      <c r="G12453" s="19">
        <v>1.1322337044305646</v>
      </c>
      <c r="H12453" s="19"/>
      <c r="I12453" s="19">
        <v>0.37774380976061711</v>
      </c>
      <c r="J12453" s="19"/>
      <c r="K12453" s="19">
        <v>0.39292257521286278</v>
      </c>
      <c r="L12453" s="19"/>
      <c r="M12453" s="19">
        <v>0.12668222369148066</v>
      </c>
      <c r="N12453" s="19"/>
      <c r="O12453" s="19">
        <v>0.77026044993374254</v>
      </c>
      <c r="P12453" s="50"/>
      <c r="R12453" s="9" t="s">
        <v>0</v>
      </c>
    </row>
    <row r="12454" spans="2:18" x14ac:dyDescent="0.2">
      <c r="B12454" s="25">
        <v>12224</v>
      </c>
      <c r="C12454" s="193">
        <v>0.94641267399522122</v>
      </c>
      <c r="D12454" s="19"/>
      <c r="E12454" s="19">
        <v>2.2204806595614222</v>
      </c>
      <c r="F12454" s="19"/>
      <c r="G12454" s="19">
        <v>1.3012831567525633</v>
      </c>
      <c r="H12454" s="19"/>
      <c r="I12454" s="19">
        <v>1.1615312655729511</v>
      </c>
      <c r="J12454" s="19"/>
      <c r="K12454" s="19">
        <v>1.7958677457493375</v>
      </c>
      <c r="L12454" s="19"/>
      <c r="M12454" s="19">
        <v>1.8619185589466363</v>
      </c>
      <c r="N12454" s="19"/>
      <c r="O12454" s="19">
        <v>1.7979440173144627</v>
      </c>
      <c r="P12454" s="50"/>
      <c r="R12454" s="9" t="s">
        <v>0</v>
      </c>
    </row>
    <row r="12455" spans="2:18" x14ac:dyDescent="0.2">
      <c r="B12455" s="25">
        <v>12225</v>
      </c>
      <c r="C12455" s="193">
        <v>0.55870985737597423</v>
      </c>
      <c r="D12455" s="19"/>
      <c r="E12455" s="19">
        <v>0.94577615644004154</v>
      </c>
      <c r="F12455" s="19"/>
      <c r="G12455" s="19">
        <v>0.9421839685801684</v>
      </c>
      <c r="H12455" s="19"/>
      <c r="I12455" s="19">
        <v>0.86031334951446292</v>
      </c>
      <c r="J12455" s="19"/>
      <c r="K12455" s="19">
        <v>1.3754961360486277</v>
      </c>
      <c r="L12455" s="19"/>
      <c r="M12455" s="19">
        <v>1.1283459248697154</v>
      </c>
      <c r="N12455" s="19"/>
      <c r="O12455" s="19">
        <v>0.69746924329400217</v>
      </c>
      <c r="P12455" s="50"/>
      <c r="R12455" s="9" t="s">
        <v>0</v>
      </c>
    </row>
    <row r="12456" spans="2:18" x14ac:dyDescent="0.2">
      <c r="B12456" s="25">
        <v>12226</v>
      </c>
      <c r="C12456" s="193">
        <v>0.40030312191701728</v>
      </c>
      <c r="D12456" s="19"/>
      <c r="E12456" s="19">
        <v>0.69293239753976898</v>
      </c>
      <c r="F12456" s="19"/>
      <c r="G12456" s="19">
        <v>1.8274077087362566</v>
      </c>
      <c r="H12456" s="19"/>
      <c r="I12456" s="19">
        <v>1.109510694755097</v>
      </c>
      <c r="J12456" s="19"/>
      <c r="K12456" s="19">
        <v>1.4898241920438566</v>
      </c>
      <c r="L12456" s="19"/>
      <c r="M12456" s="19">
        <v>0.83000811385339346</v>
      </c>
      <c r="N12456" s="19"/>
      <c r="O12456" s="19">
        <v>1.0564241990037109</v>
      </c>
      <c r="P12456" s="50"/>
      <c r="R12456" s="9" t="s">
        <v>0</v>
      </c>
    </row>
    <row r="12457" spans="2:18" x14ac:dyDescent="0.2">
      <c r="B12457" s="25">
        <v>12227</v>
      </c>
      <c r="C12457" s="193">
        <v>0.85007604267993031</v>
      </c>
      <c r="D12457" s="19"/>
      <c r="E12457" s="19"/>
      <c r="F12457" s="19">
        <v>0.56839083693929449</v>
      </c>
      <c r="G12457" s="19"/>
      <c r="H12457" s="19">
        <v>0.14214400670585936</v>
      </c>
      <c r="I12457" s="19">
        <v>1.066634162587087</v>
      </c>
      <c r="J12457" s="19"/>
      <c r="K12457" s="19">
        <v>2.0444340558978613</v>
      </c>
      <c r="L12457" s="19"/>
      <c r="M12457" s="19">
        <v>0.81925282335620231</v>
      </c>
      <c r="N12457" s="19"/>
      <c r="O12457" s="19">
        <v>0.72579827150487719</v>
      </c>
      <c r="P12457" s="50"/>
      <c r="R12457" s="9" t="s">
        <v>0</v>
      </c>
    </row>
    <row r="12458" spans="2:18" x14ac:dyDescent="0.2">
      <c r="B12458" s="25">
        <v>12228</v>
      </c>
      <c r="C12458" s="193">
        <v>0.95254906257324223</v>
      </c>
      <c r="D12458" s="19"/>
      <c r="E12458" s="19">
        <v>0.99472049824303377</v>
      </c>
      <c r="F12458" s="19"/>
      <c r="G12458" s="19">
        <v>1.1981597301225042</v>
      </c>
      <c r="H12458" s="19"/>
      <c r="I12458" s="19">
        <v>1.8004928693242999</v>
      </c>
      <c r="J12458" s="19"/>
      <c r="K12458" s="19">
        <v>1.3152558248000392</v>
      </c>
      <c r="L12458" s="19"/>
      <c r="M12458" s="19">
        <v>0.61287060471387977</v>
      </c>
      <c r="N12458" s="19"/>
      <c r="O12458" s="19">
        <v>1.3915781112237056</v>
      </c>
      <c r="P12458" s="50"/>
      <c r="R12458" s="9" t="s">
        <v>0</v>
      </c>
    </row>
    <row r="12459" spans="2:18" x14ac:dyDescent="0.2">
      <c r="B12459" s="25">
        <v>12229</v>
      </c>
      <c r="C12459" s="193"/>
      <c r="D12459" s="19">
        <v>0.1969767558225512</v>
      </c>
      <c r="E12459" s="19"/>
      <c r="F12459" s="19">
        <v>0.67221480574017223</v>
      </c>
      <c r="G12459" s="19"/>
      <c r="H12459" s="19">
        <v>0.43717646049214776</v>
      </c>
      <c r="I12459" s="19">
        <v>0.57284634714700056</v>
      </c>
      <c r="J12459" s="19"/>
      <c r="K12459" s="19"/>
      <c r="L12459" s="19">
        <v>1.0522790150601165</v>
      </c>
      <c r="M12459" s="19"/>
      <c r="N12459" s="19">
        <v>0.48147410799894258</v>
      </c>
      <c r="O12459" s="19">
        <v>0.48334050066479567</v>
      </c>
      <c r="P12459" s="50"/>
      <c r="R12459" s="9" t="s">
        <v>0</v>
      </c>
    </row>
    <row r="12460" spans="2:18" x14ac:dyDescent="0.2">
      <c r="B12460" s="25">
        <v>12230</v>
      </c>
      <c r="C12460" s="193"/>
      <c r="D12460" s="19">
        <v>0.81172711989267188</v>
      </c>
      <c r="E12460" s="19"/>
      <c r="F12460" s="19">
        <v>0.26149388076244057</v>
      </c>
      <c r="G12460" s="19">
        <v>0.23898616331507413</v>
      </c>
      <c r="H12460" s="19"/>
      <c r="I12460" s="19">
        <v>0.25630155280270989</v>
      </c>
      <c r="J12460" s="19"/>
      <c r="K12460" s="19">
        <v>0.73932867826233351</v>
      </c>
      <c r="L12460" s="19"/>
      <c r="M12460" s="19">
        <v>0.41711984524086904</v>
      </c>
      <c r="N12460" s="19"/>
      <c r="O12460" s="19">
        <v>0.27919698508258983</v>
      </c>
      <c r="P12460" s="50"/>
      <c r="R12460" s="9" t="s">
        <v>0</v>
      </c>
    </row>
    <row r="12461" spans="2:18" x14ac:dyDescent="0.2">
      <c r="B12461" s="25">
        <v>12231</v>
      </c>
      <c r="C12461" s="193">
        <v>0.28612097431417832</v>
      </c>
      <c r="D12461" s="19"/>
      <c r="E12461" s="19">
        <v>1.1603469104782904</v>
      </c>
      <c r="F12461" s="19"/>
      <c r="G12461" s="19">
        <v>0.8531376889293143</v>
      </c>
      <c r="H12461" s="19"/>
      <c r="I12461" s="19">
        <v>1.3444537679656279</v>
      </c>
      <c r="J12461" s="19"/>
      <c r="K12461" s="19">
        <v>0.66007387925760608</v>
      </c>
      <c r="L12461" s="19"/>
      <c r="M12461" s="19">
        <v>0.70587124911731414</v>
      </c>
      <c r="N12461" s="19"/>
      <c r="O12461" s="19">
        <v>0.9610559149827953</v>
      </c>
      <c r="P12461" s="50"/>
      <c r="R12461" s="9" t="s">
        <v>0</v>
      </c>
    </row>
    <row r="12462" spans="2:18" x14ac:dyDescent="0.2">
      <c r="B12462" s="25">
        <v>12232</v>
      </c>
      <c r="C12462" s="193"/>
      <c r="D12462" s="19">
        <v>1.1019047768518226</v>
      </c>
      <c r="E12462" s="19"/>
      <c r="F12462" s="19">
        <v>0.77612690073875623</v>
      </c>
      <c r="G12462" s="19"/>
      <c r="H12462" s="19">
        <v>2.4581158159233283</v>
      </c>
      <c r="I12462" s="19"/>
      <c r="J12462" s="19">
        <v>0.76231704147415469</v>
      </c>
      <c r="K12462" s="19"/>
      <c r="L12462" s="19">
        <v>1.259030057143514</v>
      </c>
      <c r="M12462" s="19"/>
      <c r="N12462" s="19">
        <v>0.32497129472174363</v>
      </c>
      <c r="O12462" s="19"/>
      <c r="P12462" s="50">
        <v>1.5871854050984047</v>
      </c>
      <c r="R12462" s="9" t="s">
        <v>0</v>
      </c>
    </row>
    <row r="12463" spans="2:18" x14ac:dyDescent="0.2">
      <c r="B12463" s="25">
        <v>12233</v>
      </c>
      <c r="C12463" s="193"/>
      <c r="D12463" s="19">
        <v>1.2810400813352194</v>
      </c>
      <c r="E12463" s="19"/>
      <c r="F12463" s="19">
        <v>0.43840654660851419</v>
      </c>
      <c r="G12463" s="19">
        <v>0.49149385263904499</v>
      </c>
      <c r="H12463" s="19"/>
      <c r="I12463" s="19"/>
      <c r="J12463" s="19">
        <v>0.46826398788106</v>
      </c>
      <c r="K12463" s="19"/>
      <c r="L12463" s="19">
        <v>1.5376439992913511</v>
      </c>
      <c r="M12463" s="19"/>
      <c r="N12463" s="19">
        <v>0.4243071580423961</v>
      </c>
      <c r="O12463" s="19"/>
      <c r="P12463" s="50">
        <v>0.32632067899602019</v>
      </c>
      <c r="R12463" s="9" t="s">
        <v>0</v>
      </c>
    </row>
    <row r="12464" spans="2:18" x14ac:dyDescent="0.2">
      <c r="B12464" s="25">
        <v>12234</v>
      </c>
      <c r="C12464" s="193">
        <v>0.88962599136284737</v>
      </c>
      <c r="D12464" s="19"/>
      <c r="E12464" s="19">
        <v>0.23337141335942468</v>
      </c>
      <c r="F12464" s="19"/>
      <c r="G12464" s="19">
        <v>0.45770763882376009</v>
      </c>
      <c r="H12464" s="19"/>
      <c r="I12464" s="19">
        <v>1.51034470856874</v>
      </c>
      <c r="J12464" s="19"/>
      <c r="K12464" s="19">
        <v>0.35155271225071794</v>
      </c>
      <c r="L12464" s="19"/>
      <c r="M12464" s="19">
        <v>1.1517667775532612</v>
      </c>
      <c r="N12464" s="19"/>
      <c r="O12464" s="19">
        <v>0.65339913871213717</v>
      </c>
      <c r="P12464" s="50"/>
      <c r="R12464" s="9" t="s">
        <v>0</v>
      </c>
    </row>
    <row r="12465" spans="2:18" x14ac:dyDescent="0.2">
      <c r="B12465" s="25">
        <v>12235</v>
      </c>
      <c r="C12465" s="193"/>
      <c r="D12465" s="19">
        <v>1.6814058179769795</v>
      </c>
      <c r="E12465" s="19"/>
      <c r="F12465" s="19">
        <v>1.4218007398157306</v>
      </c>
      <c r="G12465" s="19"/>
      <c r="H12465" s="19">
        <v>2.4532530261427112</v>
      </c>
      <c r="I12465" s="19"/>
      <c r="J12465" s="19">
        <v>1.5879281525693614</v>
      </c>
      <c r="K12465" s="19"/>
      <c r="L12465" s="19">
        <v>2.0687031541751399</v>
      </c>
      <c r="M12465" s="19"/>
      <c r="N12465" s="19">
        <v>1.1670224288128863</v>
      </c>
      <c r="O12465" s="19"/>
      <c r="P12465" s="50">
        <v>0.5329483679731648</v>
      </c>
      <c r="R12465" s="9" t="s">
        <v>0</v>
      </c>
    </row>
    <row r="12466" spans="2:18" x14ac:dyDescent="0.2">
      <c r="B12466" s="25">
        <v>12236</v>
      </c>
      <c r="C12466" s="193"/>
      <c r="D12466" s="19">
        <v>2.0236342930433198</v>
      </c>
      <c r="E12466" s="19"/>
      <c r="F12466" s="19">
        <v>1.8780609956614145</v>
      </c>
      <c r="G12466" s="19"/>
      <c r="H12466" s="19">
        <v>1.8576926037637509</v>
      </c>
      <c r="I12466" s="19"/>
      <c r="J12466" s="19">
        <v>2.0883497554781227</v>
      </c>
      <c r="K12466" s="19"/>
      <c r="L12466" s="19">
        <v>2.0596750400152044</v>
      </c>
      <c r="M12466" s="19"/>
      <c r="N12466" s="19">
        <v>1.4542773861928109</v>
      </c>
      <c r="O12466" s="19"/>
      <c r="P12466" s="50">
        <v>2.144838072177246</v>
      </c>
      <c r="R12466" s="9" t="s">
        <v>0</v>
      </c>
    </row>
    <row r="12467" spans="2:18" x14ac:dyDescent="0.2">
      <c r="B12467" s="25">
        <v>12237</v>
      </c>
      <c r="C12467" s="193">
        <v>0.79320373835799107</v>
      </c>
      <c r="D12467" s="19"/>
      <c r="E12467" s="19">
        <v>0.90999452119469937</v>
      </c>
      <c r="F12467" s="19"/>
      <c r="G12467" s="19">
        <v>0.84206073334789167</v>
      </c>
      <c r="H12467" s="19"/>
      <c r="I12467" s="19">
        <v>0.49544060735278145</v>
      </c>
      <c r="J12467" s="19"/>
      <c r="K12467" s="19">
        <v>1.7660819498587159</v>
      </c>
      <c r="L12467" s="19"/>
      <c r="M12467" s="19">
        <v>9.7375465626943034E-2</v>
      </c>
      <c r="N12467" s="19"/>
      <c r="O12467" s="19">
        <v>1.383380779623554</v>
      </c>
      <c r="P12467" s="50"/>
      <c r="R12467" s="9" t="s">
        <v>0</v>
      </c>
    </row>
    <row r="12468" spans="2:18" x14ac:dyDescent="0.2">
      <c r="B12468" s="25">
        <v>12238</v>
      </c>
      <c r="C12468" s="193"/>
      <c r="D12468" s="19">
        <v>0.75357551288617119</v>
      </c>
      <c r="E12468" s="19"/>
      <c r="F12468" s="19">
        <v>0.51831825721856306</v>
      </c>
      <c r="G12468" s="19"/>
      <c r="H12468" s="19">
        <v>1.0013117792392514</v>
      </c>
      <c r="I12468" s="19"/>
      <c r="J12468" s="19">
        <v>1.041934973362483</v>
      </c>
      <c r="K12468" s="19"/>
      <c r="L12468" s="19">
        <v>0.74615725703050884</v>
      </c>
      <c r="M12468" s="19"/>
      <c r="N12468" s="19">
        <v>1.3653159122600946</v>
      </c>
      <c r="O12468" s="19"/>
      <c r="P12468" s="50">
        <v>0.84032650258763519</v>
      </c>
      <c r="R12468" s="9" t="s">
        <v>0</v>
      </c>
    </row>
    <row r="12469" spans="2:18" x14ac:dyDescent="0.2">
      <c r="B12469" s="25">
        <v>12239</v>
      </c>
      <c r="C12469" s="193">
        <v>2.8230352082463774</v>
      </c>
      <c r="D12469" s="19"/>
      <c r="E12469" s="19">
        <v>1.0858921712420373</v>
      </c>
      <c r="F12469" s="19"/>
      <c r="G12469" s="19">
        <v>1.505860763791915</v>
      </c>
      <c r="H12469" s="19"/>
      <c r="I12469" s="19">
        <v>1.4267551101923848</v>
      </c>
      <c r="J12469" s="19"/>
      <c r="K12469" s="19">
        <v>1.8921789765930692</v>
      </c>
      <c r="L12469" s="19"/>
      <c r="M12469" s="19">
        <v>1.2464307285986107</v>
      </c>
      <c r="N12469" s="19"/>
      <c r="O12469" s="19">
        <v>1.1752919852039867</v>
      </c>
      <c r="P12469" s="50"/>
      <c r="R12469" s="9" t="s">
        <v>0</v>
      </c>
    </row>
    <row r="12470" spans="2:18" x14ac:dyDescent="0.2">
      <c r="B12470" s="25">
        <v>12240</v>
      </c>
      <c r="C12470" s="193"/>
      <c r="D12470" s="19">
        <v>2.7385075587002206E-2</v>
      </c>
      <c r="E12470" s="19">
        <v>0.10071439274310529</v>
      </c>
      <c r="F12470" s="19"/>
      <c r="G12470" s="19">
        <v>0.34973314165893687</v>
      </c>
      <c r="H12470" s="19"/>
      <c r="I12470" s="19"/>
      <c r="J12470" s="19">
        <v>0.97954040273122889</v>
      </c>
      <c r="K12470" s="19">
        <v>2.1477179729933252E-2</v>
      </c>
      <c r="L12470" s="19"/>
      <c r="M12470" s="19">
        <v>1.3029462646055758</v>
      </c>
      <c r="N12470" s="19"/>
      <c r="O12470" s="19">
        <v>0.22758450997743349</v>
      </c>
      <c r="P12470" s="50"/>
      <c r="R12470" s="9" t="s">
        <v>0</v>
      </c>
    </row>
    <row r="12471" spans="2:18" x14ac:dyDescent="0.2">
      <c r="B12471" s="25">
        <v>12241</v>
      </c>
      <c r="C12471" s="193">
        <v>1.8532528763619827</v>
      </c>
      <c r="D12471" s="19"/>
      <c r="E12471" s="19">
        <v>0.8144837745108513</v>
      </c>
      <c r="F12471" s="19"/>
      <c r="G12471" s="19">
        <v>0.75466206049649509</v>
      </c>
      <c r="H12471" s="19"/>
      <c r="I12471" s="19">
        <v>0.10287226822663353</v>
      </c>
      <c r="J12471" s="19"/>
      <c r="K12471" s="19">
        <v>8.1015403191495597E-2</v>
      </c>
      <c r="L12471" s="19"/>
      <c r="M12471" s="19">
        <v>5.3121082306498195E-2</v>
      </c>
      <c r="N12471" s="19"/>
      <c r="O12471" s="19">
        <v>0.39396235156211246</v>
      </c>
      <c r="P12471" s="50"/>
      <c r="R12471" s="9" t="s">
        <v>0</v>
      </c>
    </row>
    <row r="12472" spans="2:18" x14ac:dyDescent="0.2">
      <c r="B12472" s="25">
        <v>12242</v>
      </c>
      <c r="C12472" s="193"/>
      <c r="D12472" s="19">
        <v>0.43763080012017319</v>
      </c>
      <c r="E12472" s="19"/>
      <c r="F12472" s="19">
        <v>0.42445608128274903</v>
      </c>
      <c r="G12472" s="19"/>
      <c r="H12472" s="19">
        <v>0.2435501496823782</v>
      </c>
      <c r="I12472" s="19"/>
      <c r="J12472" s="19">
        <v>0.48276478227525421</v>
      </c>
      <c r="K12472" s="19"/>
      <c r="L12472" s="19">
        <v>0.8321257148857496</v>
      </c>
      <c r="M12472" s="19"/>
      <c r="N12472" s="19">
        <v>0.62070430626399564</v>
      </c>
      <c r="O12472" s="19"/>
      <c r="P12472" s="50">
        <v>0.67241523638055356</v>
      </c>
      <c r="R12472" s="9" t="s">
        <v>0</v>
      </c>
    </row>
    <row r="12473" spans="2:18" x14ac:dyDescent="0.2">
      <c r="B12473" s="25">
        <v>12243</v>
      </c>
      <c r="C12473" s="193">
        <v>0.84827543269270733</v>
      </c>
      <c r="D12473" s="19"/>
      <c r="E12473" s="19">
        <v>0.25812410446522838</v>
      </c>
      <c r="F12473" s="19"/>
      <c r="G12473" s="19">
        <v>1.469216823682725</v>
      </c>
      <c r="H12473" s="19"/>
      <c r="I12473" s="19">
        <v>0.93584298835063284</v>
      </c>
      <c r="J12473" s="19"/>
      <c r="K12473" s="19">
        <v>0.86279169700185632</v>
      </c>
      <c r="L12473" s="19"/>
      <c r="M12473" s="19">
        <v>0.91439349898681432</v>
      </c>
      <c r="N12473" s="19"/>
      <c r="O12473" s="19"/>
      <c r="P12473" s="50">
        <v>8.1354793372317279E-3</v>
      </c>
      <c r="R12473" s="9" t="s">
        <v>0</v>
      </c>
    </row>
    <row r="12474" spans="2:18" x14ac:dyDescent="0.2">
      <c r="B12474" s="25">
        <v>12244</v>
      </c>
      <c r="C12474" s="193">
        <v>1.8304752271339688</v>
      </c>
      <c r="D12474" s="19"/>
      <c r="E12474" s="19">
        <v>1.0857827449973758</v>
      </c>
      <c r="F12474" s="19"/>
      <c r="G12474" s="19"/>
      <c r="H12474" s="19">
        <v>8.7023170095123489E-2</v>
      </c>
      <c r="I12474" s="19">
        <v>1.3164248231526583</v>
      </c>
      <c r="J12474" s="19"/>
      <c r="K12474" s="19">
        <v>1.244926675903901</v>
      </c>
      <c r="L12474" s="19"/>
      <c r="M12474" s="19">
        <v>0.38549948009261953</v>
      </c>
      <c r="N12474" s="19"/>
      <c r="O12474" s="19">
        <v>1.3669368250691125</v>
      </c>
      <c r="P12474" s="50"/>
      <c r="R12474" s="9" t="s">
        <v>0</v>
      </c>
    </row>
    <row r="12475" spans="2:18" x14ac:dyDescent="0.2">
      <c r="B12475" s="25">
        <v>12245</v>
      </c>
      <c r="C12475" s="193">
        <v>1.305603809668328</v>
      </c>
      <c r="D12475" s="19"/>
      <c r="E12475" s="19">
        <v>1.1671121454631861</v>
      </c>
      <c r="F12475" s="19"/>
      <c r="G12475" s="19">
        <v>1.4581946325375177</v>
      </c>
      <c r="H12475" s="19"/>
      <c r="I12475" s="19">
        <v>1.3065146357200919</v>
      </c>
      <c r="J12475" s="19"/>
      <c r="K12475" s="19">
        <v>0.80972573432881734</v>
      </c>
      <c r="L12475" s="19"/>
      <c r="M12475" s="19">
        <v>1.2229436674157876</v>
      </c>
      <c r="N12475" s="19"/>
      <c r="O12475" s="19">
        <v>0.74698244892790422</v>
      </c>
      <c r="P12475" s="50"/>
      <c r="R12475" s="9" t="s">
        <v>0</v>
      </c>
    </row>
    <row r="12476" spans="2:18" x14ac:dyDescent="0.2">
      <c r="B12476" s="25">
        <v>12246</v>
      </c>
      <c r="C12476" s="193"/>
      <c r="D12476" s="19">
        <v>0.6430203801871307</v>
      </c>
      <c r="E12476" s="19"/>
      <c r="F12476" s="19">
        <v>0.15456086579128259</v>
      </c>
      <c r="G12476" s="19"/>
      <c r="H12476" s="19">
        <v>0.25240452035229394</v>
      </c>
      <c r="I12476" s="19"/>
      <c r="J12476" s="19">
        <v>9.5586726342203346E-2</v>
      </c>
      <c r="K12476" s="19">
        <v>0.11464876281195063</v>
      </c>
      <c r="L12476" s="19"/>
      <c r="M12476" s="19"/>
      <c r="N12476" s="19">
        <v>0.16029118404263162</v>
      </c>
      <c r="O12476" s="19">
        <v>0.10129325062756656</v>
      </c>
      <c r="P12476" s="50"/>
      <c r="R12476" s="9" t="s">
        <v>0</v>
      </c>
    </row>
    <row r="12477" spans="2:18" x14ac:dyDescent="0.2">
      <c r="B12477" s="25">
        <v>12247</v>
      </c>
      <c r="C12477" s="193"/>
      <c r="D12477" s="19">
        <v>0.40643883325281027</v>
      </c>
      <c r="E12477" s="19">
        <v>0.49253145362290429</v>
      </c>
      <c r="F12477" s="19"/>
      <c r="G12477" s="19"/>
      <c r="H12477" s="19">
        <v>0.38366643912978327</v>
      </c>
      <c r="I12477" s="19"/>
      <c r="J12477" s="19">
        <v>0.44609152553456533</v>
      </c>
      <c r="K12477" s="19"/>
      <c r="L12477" s="19">
        <v>2.2569767332283478E-3</v>
      </c>
      <c r="M12477" s="19">
        <v>0.42879171230554713</v>
      </c>
      <c r="N12477" s="19"/>
      <c r="O12477" s="19"/>
      <c r="P12477" s="50">
        <v>0.16693456014391492</v>
      </c>
      <c r="R12477" s="9" t="s">
        <v>0</v>
      </c>
    </row>
    <row r="12478" spans="2:18" x14ac:dyDescent="0.2">
      <c r="B12478" s="25">
        <v>12248</v>
      </c>
      <c r="C12478" s="193"/>
      <c r="D12478" s="19">
        <v>1.1143432042572885</v>
      </c>
      <c r="E12478" s="19"/>
      <c r="F12478" s="19">
        <v>0.70177848598720116</v>
      </c>
      <c r="G12478" s="19"/>
      <c r="H12478" s="19">
        <v>0.46592352835862244</v>
      </c>
      <c r="I12478" s="19"/>
      <c r="J12478" s="19">
        <v>0.41070346628399607</v>
      </c>
      <c r="K12478" s="19">
        <v>0.19264599097161272</v>
      </c>
      <c r="L12478" s="19"/>
      <c r="M12478" s="19"/>
      <c r="N12478" s="19">
        <v>0.28999964113320242</v>
      </c>
      <c r="O12478" s="19"/>
      <c r="P12478" s="50">
        <v>0.88580653848303859</v>
      </c>
      <c r="R12478" s="9" t="s">
        <v>0</v>
      </c>
    </row>
    <row r="12479" spans="2:18" x14ac:dyDescent="0.2">
      <c r="B12479" s="25">
        <v>12249</v>
      </c>
      <c r="C12479" s="193"/>
      <c r="D12479" s="19">
        <v>0.50236395986177984</v>
      </c>
      <c r="E12479" s="19"/>
      <c r="F12479" s="19">
        <v>0.74253684832663636</v>
      </c>
      <c r="G12479" s="19"/>
      <c r="H12479" s="19">
        <v>0.52415271094645788</v>
      </c>
      <c r="I12479" s="19"/>
      <c r="J12479" s="19">
        <v>1.4374644179165437</v>
      </c>
      <c r="K12479" s="19"/>
      <c r="L12479" s="19">
        <v>1.126620353542408</v>
      </c>
      <c r="M12479" s="19"/>
      <c r="N12479" s="19">
        <v>0.7254589255449293</v>
      </c>
      <c r="O12479" s="19"/>
      <c r="P12479" s="50">
        <v>0.56334526462626</v>
      </c>
      <c r="R12479" s="9" t="s">
        <v>0</v>
      </c>
    </row>
    <row r="12480" spans="2:18" x14ac:dyDescent="0.2">
      <c r="B12480" s="25">
        <v>12250</v>
      </c>
      <c r="C12480" s="193">
        <v>3.1049844316902761E-2</v>
      </c>
      <c r="D12480" s="19"/>
      <c r="E12480" s="19"/>
      <c r="F12480" s="19">
        <v>1.7657034482940346E-2</v>
      </c>
      <c r="G12480" s="19">
        <v>0.96079825029820398</v>
      </c>
      <c r="H12480" s="19"/>
      <c r="I12480" s="19">
        <v>9.3970249402151998E-2</v>
      </c>
      <c r="J12480" s="19"/>
      <c r="K12480" s="19">
        <v>0.69676129704660406</v>
      </c>
      <c r="L12480" s="19"/>
      <c r="M12480" s="19">
        <v>1.1552431216463324</v>
      </c>
      <c r="N12480" s="19"/>
      <c r="O12480" s="19">
        <v>2.8979213793822789E-2</v>
      </c>
      <c r="P12480" s="50"/>
      <c r="R12480" s="9" t="s">
        <v>0</v>
      </c>
    </row>
    <row r="12481" spans="2:18" x14ac:dyDescent="0.2">
      <c r="B12481" s="25">
        <v>12251</v>
      </c>
      <c r="C12481" s="193"/>
      <c r="D12481" s="19">
        <v>0.19983057344899327</v>
      </c>
      <c r="E12481" s="19"/>
      <c r="F12481" s="19">
        <v>0.40145750744277842</v>
      </c>
      <c r="G12481" s="19">
        <v>0.47578200088928674</v>
      </c>
      <c r="H12481" s="19"/>
      <c r="I12481" s="19">
        <v>0.39713017335015893</v>
      </c>
      <c r="J12481" s="19"/>
      <c r="K12481" s="19">
        <v>0.59392043021684005</v>
      </c>
      <c r="L12481" s="19"/>
      <c r="M12481" s="19">
        <v>0.79518175879358211</v>
      </c>
      <c r="N12481" s="19"/>
      <c r="O12481" s="19">
        <v>0.67402851914356932</v>
      </c>
      <c r="P12481" s="50"/>
      <c r="R12481" s="9" t="s">
        <v>0</v>
      </c>
    </row>
    <row r="12482" spans="2:18" x14ac:dyDescent="0.2">
      <c r="B12482" s="25">
        <v>12252</v>
      </c>
      <c r="C12482" s="193"/>
      <c r="D12482" s="19">
        <v>0.91031550115338511</v>
      </c>
      <c r="E12482" s="19"/>
      <c r="F12482" s="19">
        <v>0.54422575053921507</v>
      </c>
      <c r="G12482" s="19"/>
      <c r="H12482" s="19">
        <v>0.43753898267739783</v>
      </c>
      <c r="I12482" s="19">
        <v>8.6223721187685884E-3</v>
      </c>
      <c r="J12482" s="19"/>
      <c r="K12482" s="19"/>
      <c r="L12482" s="19">
        <v>1.1805436630239503</v>
      </c>
      <c r="M12482" s="19"/>
      <c r="N12482" s="19">
        <v>0.43204347830903256</v>
      </c>
      <c r="O12482" s="19"/>
      <c r="P12482" s="50">
        <v>0.46663717520076142</v>
      </c>
      <c r="R12482" s="9" t="s">
        <v>0</v>
      </c>
    </row>
    <row r="12483" spans="2:18" x14ac:dyDescent="0.2">
      <c r="B12483" s="25">
        <v>12253</v>
      </c>
      <c r="C12483" s="193">
        <v>0.87079068337126975</v>
      </c>
      <c r="D12483" s="19"/>
      <c r="E12483" s="19">
        <v>0.57737214648712332</v>
      </c>
      <c r="F12483" s="19"/>
      <c r="G12483" s="19">
        <v>0.42149740054321838</v>
      </c>
      <c r="H12483" s="19"/>
      <c r="I12483" s="19">
        <v>1.452223098097736</v>
      </c>
      <c r="J12483" s="19"/>
      <c r="K12483" s="19">
        <v>1.1696107964584201</v>
      </c>
      <c r="L12483" s="19"/>
      <c r="M12483" s="19">
        <v>0.68511363280514803</v>
      </c>
      <c r="N12483" s="19"/>
      <c r="O12483" s="19">
        <v>1.445880250121991</v>
      </c>
      <c r="P12483" s="50"/>
      <c r="R12483" s="9" t="s">
        <v>0</v>
      </c>
    </row>
    <row r="12484" spans="2:18" x14ac:dyDescent="0.2">
      <c r="B12484" s="25">
        <v>12254</v>
      </c>
      <c r="C12484" s="193"/>
      <c r="D12484" s="19">
        <v>0.83631684724481359</v>
      </c>
      <c r="E12484" s="19"/>
      <c r="F12484" s="19">
        <v>0.41580653870516343</v>
      </c>
      <c r="G12484" s="19"/>
      <c r="H12484" s="19">
        <v>0.41508988601054653</v>
      </c>
      <c r="I12484" s="19"/>
      <c r="J12484" s="19">
        <v>0.34820813380254501</v>
      </c>
      <c r="K12484" s="19"/>
      <c r="L12484" s="19">
        <v>0.38961901731842863</v>
      </c>
      <c r="M12484" s="19"/>
      <c r="N12484" s="19">
        <v>0.56107614361562508</v>
      </c>
      <c r="O12484" s="19"/>
      <c r="P12484" s="50">
        <v>0.78689588126719745</v>
      </c>
      <c r="R12484" s="9" t="s">
        <v>0</v>
      </c>
    </row>
    <row r="12485" spans="2:18" x14ac:dyDescent="0.2">
      <c r="B12485" s="25">
        <v>12255</v>
      </c>
      <c r="C12485" s="193"/>
      <c r="D12485" s="19">
        <v>1.3985635109998353</v>
      </c>
      <c r="E12485" s="19"/>
      <c r="F12485" s="19">
        <v>0.44939361302727909</v>
      </c>
      <c r="G12485" s="19"/>
      <c r="H12485" s="19">
        <v>0.47575366143261338</v>
      </c>
      <c r="I12485" s="19">
        <v>0.77233976553088557</v>
      </c>
      <c r="J12485" s="19"/>
      <c r="K12485" s="19"/>
      <c r="L12485" s="19">
        <v>0.49428646963913186</v>
      </c>
      <c r="M12485" s="19"/>
      <c r="N12485" s="19">
        <v>0.1880160788367895</v>
      </c>
      <c r="O12485" s="19"/>
      <c r="P12485" s="50">
        <v>0.45159425545412851</v>
      </c>
      <c r="R12485" s="9" t="s">
        <v>0</v>
      </c>
    </row>
    <row r="12486" spans="2:18" x14ac:dyDescent="0.2">
      <c r="B12486" s="25">
        <v>12256</v>
      </c>
      <c r="C12486" s="193"/>
      <c r="D12486" s="19">
        <v>1.7296570443232566</v>
      </c>
      <c r="E12486" s="19"/>
      <c r="F12486" s="19">
        <v>0.84343356121857715</v>
      </c>
      <c r="G12486" s="19"/>
      <c r="H12486" s="19">
        <v>1.5354079144600401</v>
      </c>
      <c r="I12486" s="19"/>
      <c r="J12486" s="19">
        <v>1.2431355943848508</v>
      </c>
      <c r="K12486" s="19"/>
      <c r="L12486" s="19">
        <v>1.3278870016478561</v>
      </c>
      <c r="M12486" s="19"/>
      <c r="N12486" s="19">
        <v>2.0642919532661992</v>
      </c>
      <c r="O12486" s="19"/>
      <c r="P12486" s="50">
        <v>1.8195548446170238</v>
      </c>
      <c r="R12486" s="9" t="s">
        <v>0</v>
      </c>
    </row>
    <row r="12487" spans="2:18" x14ac:dyDescent="0.2">
      <c r="B12487" s="25">
        <v>12257</v>
      </c>
      <c r="C12487" s="193">
        <v>2.5974502066964904</v>
      </c>
      <c r="D12487" s="19"/>
      <c r="E12487" s="19">
        <v>1.4805227949009183</v>
      </c>
      <c r="F12487" s="19"/>
      <c r="G12487" s="19">
        <v>2.0445940985607161</v>
      </c>
      <c r="H12487" s="19"/>
      <c r="I12487" s="19">
        <v>1.0085881317561334</v>
      </c>
      <c r="J12487" s="19"/>
      <c r="K12487" s="19">
        <v>1.791397951947485</v>
      </c>
      <c r="L12487" s="19"/>
      <c r="M12487" s="19">
        <v>2.1741036587163158</v>
      </c>
      <c r="N12487" s="19"/>
      <c r="O12487" s="19">
        <v>1.9979051784290855</v>
      </c>
      <c r="P12487" s="50"/>
      <c r="R12487" s="9" t="s">
        <v>0</v>
      </c>
    </row>
    <row r="12488" spans="2:18" x14ac:dyDescent="0.2">
      <c r="B12488" s="25">
        <v>12258</v>
      </c>
      <c r="C12488" s="193">
        <v>1.1375739536027787</v>
      </c>
      <c r="D12488" s="19"/>
      <c r="E12488" s="19">
        <v>7.8313332028554575E-2</v>
      </c>
      <c r="F12488" s="19"/>
      <c r="G12488" s="19">
        <v>1.075260852870964</v>
      </c>
      <c r="H12488" s="19"/>
      <c r="I12488" s="19"/>
      <c r="J12488" s="19">
        <v>0.12528693580212164</v>
      </c>
      <c r="K12488" s="19">
        <v>0.64213003748078912</v>
      </c>
      <c r="L12488" s="19"/>
      <c r="M12488" s="19">
        <v>0.87925145204221566</v>
      </c>
      <c r="N12488" s="19"/>
      <c r="O12488" s="19">
        <v>0.60356641775605413</v>
      </c>
      <c r="P12488" s="50"/>
      <c r="R12488" s="9" t="s">
        <v>0</v>
      </c>
    </row>
    <row r="12489" spans="2:18" x14ac:dyDescent="0.2">
      <c r="B12489" s="25">
        <v>12259</v>
      </c>
      <c r="C12489" s="193">
        <v>0.50670671439340542</v>
      </c>
      <c r="D12489" s="19"/>
      <c r="E12489" s="19">
        <v>0.4358055984887747</v>
      </c>
      <c r="F12489" s="19"/>
      <c r="G12489" s="19">
        <v>0.46405602846924338</v>
      </c>
      <c r="H12489" s="19"/>
      <c r="I12489" s="19">
        <v>1.8388229273541707</v>
      </c>
      <c r="J12489" s="19"/>
      <c r="K12489" s="19">
        <v>1.0696570868314061</v>
      </c>
      <c r="L12489" s="19"/>
      <c r="M12489" s="19">
        <v>0.85915756984705416</v>
      </c>
      <c r="N12489" s="19"/>
      <c r="O12489" s="19">
        <v>1.4309323843623032</v>
      </c>
      <c r="P12489" s="50"/>
      <c r="R12489" s="9" t="s">
        <v>0</v>
      </c>
    </row>
    <row r="12490" spans="2:18" x14ac:dyDescent="0.2">
      <c r="B12490" s="25">
        <v>12260</v>
      </c>
      <c r="C12490" s="193"/>
      <c r="D12490" s="19">
        <v>0.93877040347986329</v>
      </c>
      <c r="E12490" s="19"/>
      <c r="F12490" s="19">
        <v>1.4613516516860943</v>
      </c>
      <c r="G12490" s="19"/>
      <c r="H12490" s="19">
        <v>1.6546412036219089</v>
      </c>
      <c r="I12490" s="19"/>
      <c r="J12490" s="19">
        <v>2.3363455220214786</v>
      </c>
      <c r="K12490" s="19"/>
      <c r="L12490" s="19">
        <v>1.7977046317002927</v>
      </c>
      <c r="M12490" s="19"/>
      <c r="N12490" s="19">
        <v>1.7605624224146961</v>
      </c>
      <c r="O12490" s="19"/>
      <c r="P12490" s="50">
        <v>1.6802856364972298</v>
      </c>
      <c r="R12490" s="9" t="s">
        <v>0</v>
      </c>
    </row>
    <row r="12491" spans="2:18" x14ac:dyDescent="0.2">
      <c r="B12491" s="25">
        <v>12261</v>
      </c>
      <c r="C12491" s="193">
        <v>0.96774734101711346</v>
      </c>
      <c r="D12491" s="19"/>
      <c r="E12491" s="19">
        <v>1.0469950016243295</v>
      </c>
      <c r="F12491" s="19"/>
      <c r="G12491" s="19">
        <v>0.58277642883920566</v>
      </c>
      <c r="H12491" s="19"/>
      <c r="I12491" s="19"/>
      <c r="J12491" s="19">
        <v>0.76468748187243796</v>
      </c>
      <c r="K12491" s="19"/>
      <c r="L12491" s="19">
        <v>5.310919434493911E-2</v>
      </c>
      <c r="M12491" s="19"/>
      <c r="N12491" s="19">
        <v>0.17253474265635396</v>
      </c>
      <c r="O12491" s="19">
        <v>7.1019602996429385E-2</v>
      </c>
      <c r="P12491" s="50"/>
      <c r="R12491" s="9" t="s">
        <v>0</v>
      </c>
    </row>
    <row r="12492" spans="2:18" x14ac:dyDescent="0.2">
      <c r="B12492" s="25">
        <v>12262</v>
      </c>
      <c r="C12492" s="193"/>
      <c r="D12492" s="19">
        <v>1.3726944231397653</v>
      </c>
      <c r="E12492" s="19"/>
      <c r="F12492" s="19">
        <v>1.0874803169353446</v>
      </c>
      <c r="G12492" s="19"/>
      <c r="H12492" s="19">
        <v>1.9292222528937992</v>
      </c>
      <c r="I12492" s="19"/>
      <c r="J12492" s="19">
        <v>1.211464212145299</v>
      </c>
      <c r="K12492" s="19"/>
      <c r="L12492" s="19">
        <v>0.77459409211183028</v>
      </c>
      <c r="M12492" s="19"/>
      <c r="N12492" s="19">
        <v>0.86811017851888883</v>
      </c>
      <c r="O12492" s="19"/>
      <c r="P12492" s="50">
        <v>0.85373997604745455</v>
      </c>
      <c r="R12492" s="9" t="s">
        <v>0</v>
      </c>
    </row>
    <row r="12493" spans="2:18" x14ac:dyDescent="0.2">
      <c r="B12493" s="25">
        <v>12263</v>
      </c>
      <c r="C12493" s="193"/>
      <c r="D12493" s="19">
        <v>0.27252203325833441</v>
      </c>
      <c r="E12493" s="19">
        <v>4.5172302369545385E-2</v>
      </c>
      <c r="F12493" s="19"/>
      <c r="G12493" s="19"/>
      <c r="H12493" s="19">
        <v>0.25441038395482718</v>
      </c>
      <c r="I12493" s="19">
        <v>1.5527097955444926E-2</v>
      </c>
      <c r="J12493" s="19"/>
      <c r="K12493" s="19"/>
      <c r="L12493" s="19">
        <v>1.3255396172392362</v>
      </c>
      <c r="M12493" s="19"/>
      <c r="N12493" s="19">
        <v>1.7572346074741167E-2</v>
      </c>
      <c r="O12493" s="19"/>
      <c r="P12493" s="50">
        <v>0.50749587923217621</v>
      </c>
      <c r="R12493" s="9" t="s">
        <v>0</v>
      </c>
    </row>
    <row r="12494" spans="2:18" x14ac:dyDescent="0.2">
      <c r="B12494" s="25">
        <v>12264</v>
      </c>
      <c r="C12494" s="193">
        <v>1.9444085828324673</v>
      </c>
      <c r="D12494" s="19"/>
      <c r="E12494" s="19">
        <v>2.2474814239934631</v>
      </c>
      <c r="F12494" s="19"/>
      <c r="G12494" s="19">
        <v>1.9555712216754126</v>
      </c>
      <c r="H12494" s="19"/>
      <c r="I12494" s="19">
        <v>1.9572439997563287</v>
      </c>
      <c r="J12494" s="19"/>
      <c r="K12494" s="19">
        <v>1.7018276886625516</v>
      </c>
      <c r="L12494" s="19"/>
      <c r="M12494" s="19">
        <v>1.5973784307010257</v>
      </c>
      <c r="N12494" s="19"/>
      <c r="O12494" s="19">
        <v>1.6425334432950576</v>
      </c>
      <c r="P12494" s="50"/>
      <c r="R12494" s="9" t="s">
        <v>0</v>
      </c>
    </row>
    <row r="12495" spans="2:18" x14ac:dyDescent="0.2">
      <c r="B12495" s="25">
        <v>12265</v>
      </c>
      <c r="C12495" s="193"/>
      <c r="D12495" s="19">
        <v>0.77312299561551201</v>
      </c>
      <c r="E12495" s="19"/>
      <c r="F12495" s="19">
        <v>2.5295850332671968E-2</v>
      </c>
      <c r="G12495" s="19"/>
      <c r="H12495" s="19">
        <v>0.82476738888213741</v>
      </c>
      <c r="I12495" s="19">
        <v>0.16934205230598767</v>
      </c>
      <c r="J12495" s="19"/>
      <c r="K12495" s="19"/>
      <c r="L12495" s="19">
        <v>0.66431910737185851</v>
      </c>
      <c r="M12495" s="19">
        <v>0.83302103938207761</v>
      </c>
      <c r="N12495" s="19"/>
      <c r="O12495" s="19"/>
      <c r="P12495" s="50">
        <v>0.82677693279319708</v>
      </c>
      <c r="R12495" s="9" t="s">
        <v>0</v>
      </c>
    </row>
    <row r="12496" spans="2:18" x14ac:dyDescent="0.2">
      <c r="B12496" s="25">
        <v>12266</v>
      </c>
      <c r="C12496" s="193">
        <v>0.61164682019205441</v>
      </c>
      <c r="D12496" s="19"/>
      <c r="E12496" s="19"/>
      <c r="F12496" s="19">
        <v>0.36836608533225296</v>
      </c>
      <c r="G12496" s="19"/>
      <c r="H12496" s="19">
        <v>0.36707333418206628</v>
      </c>
      <c r="I12496" s="19">
        <v>0.26542801292365314</v>
      </c>
      <c r="J12496" s="19"/>
      <c r="K12496" s="19">
        <v>5.6783243998550607E-2</v>
      </c>
      <c r="L12496" s="19"/>
      <c r="M12496" s="19"/>
      <c r="N12496" s="19">
        <v>0.61244268142009428</v>
      </c>
      <c r="O12496" s="19"/>
      <c r="P12496" s="50">
        <v>1.1567400568584241</v>
      </c>
      <c r="R12496" s="9" t="s">
        <v>0</v>
      </c>
    </row>
    <row r="12497" spans="2:18" x14ac:dyDescent="0.2">
      <c r="B12497" s="25">
        <v>12267</v>
      </c>
      <c r="C12497" s="193"/>
      <c r="D12497" s="19">
        <v>1.730262299664727</v>
      </c>
      <c r="E12497" s="19"/>
      <c r="F12497" s="19">
        <v>1.9649989041979055</v>
      </c>
      <c r="G12497" s="19"/>
      <c r="H12497" s="19">
        <v>1.3825860153430203</v>
      </c>
      <c r="I12497" s="19"/>
      <c r="J12497" s="19">
        <v>1.5960392650719466</v>
      </c>
      <c r="K12497" s="19"/>
      <c r="L12497" s="19">
        <v>1.6561816088692429</v>
      </c>
      <c r="M12497" s="19"/>
      <c r="N12497" s="19">
        <v>1.0210897964328007</v>
      </c>
      <c r="O12497" s="19"/>
      <c r="P12497" s="50">
        <v>1.6613020351825041</v>
      </c>
      <c r="R12497" s="9" t="s">
        <v>0</v>
      </c>
    </row>
    <row r="12498" spans="2:18" x14ac:dyDescent="0.2">
      <c r="B12498" s="25">
        <v>12268</v>
      </c>
      <c r="C12498" s="193">
        <v>0.33863318610088156</v>
      </c>
      <c r="D12498" s="19"/>
      <c r="E12498" s="19"/>
      <c r="F12498" s="19">
        <v>0.75720809030757252</v>
      </c>
      <c r="G12498" s="19">
        <v>8.4435432712405542E-2</v>
      </c>
      <c r="H12498" s="19"/>
      <c r="I12498" s="19">
        <v>1.4500722351118867</v>
      </c>
      <c r="J12498" s="19"/>
      <c r="K12498" s="19"/>
      <c r="L12498" s="19">
        <v>2.8772668658074083E-2</v>
      </c>
      <c r="M12498" s="19"/>
      <c r="N12498" s="19">
        <v>0.20811207003551133</v>
      </c>
      <c r="O12498" s="19">
        <v>0.20620147232205466</v>
      </c>
      <c r="P12498" s="50"/>
      <c r="R12498" s="9" t="s">
        <v>0</v>
      </c>
    </row>
    <row r="12499" spans="2:18" x14ac:dyDescent="0.2">
      <c r="B12499" s="25">
        <v>12269</v>
      </c>
      <c r="C12499" s="193"/>
      <c r="D12499" s="19">
        <v>0.35550404840964805</v>
      </c>
      <c r="E12499" s="19"/>
      <c r="F12499" s="19">
        <v>0.48718617977152451</v>
      </c>
      <c r="G12499" s="19"/>
      <c r="H12499" s="19">
        <v>1.7181577647379036</v>
      </c>
      <c r="I12499" s="19"/>
      <c r="J12499" s="19">
        <v>0.61346276606034078</v>
      </c>
      <c r="K12499" s="19"/>
      <c r="L12499" s="19">
        <v>1.4439073530327962E-2</v>
      </c>
      <c r="M12499" s="19"/>
      <c r="N12499" s="19">
        <v>0.96543494918988404</v>
      </c>
      <c r="O12499" s="19"/>
      <c r="P12499" s="50">
        <v>0.49622138038432678</v>
      </c>
      <c r="R12499" s="9" t="s">
        <v>0</v>
      </c>
    </row>
    <row r="12500" spans="2:18" x14ac:dyDescent="0.2">
      <c r="B12500" s="25">
        <v>12270</v>
      </c>
      <c r="C12500" s="193"/>
      <c r="D12500" s="19">
        <v>0.84629641571904102</v>
      </c>
      <c r="E12500" s="19"/>
      <c r="F12500" s="19">
        <v>1.2279448730756668</v>
      </c>
      <c r="G12500" s="19"/>
      <c r="H12500" s="19">
        <v>1.6483176185086466</v>
      </c>
      <c r="I12500" s="19"/>
      <c r="J12500" s="19">
        <v>1.7399887654870361</v>
      </c>
      <c r="K12500" s="19"/>
      <c r="L12500" s="19">
        <v>1.3848997338160862</v>
      </c>
      <c r="M12500" s="19"/>
      <c r="N12500" s="19">
        <v>0.84074535303506193</v>
      </c>
      <c r="O12500" s="19"/>
      <c r="P12500" s="50">
        <v>0.68231520896013376</v>
      </c>
      <c r="R12500" s="9" t="s">
        <v>0</v>
      </c>
    </row>
    <row r="12501" spans="2:18" x14ac:dyDescent="0.2">
      <c r="B12501" s="25">
        <v>12271</v>
      </c>
      <c r="C12501" s="193"/>
      <c r="D12501" s="19">
        <v>0.11556601646517956</v>
      </c>
      <c r="E12501" s="19">
        <v>0.52383111423185036</v>
      </c>
      <c r="F12501" s="19"/>
      <c r="G12501" s="19">
        <v>0.92459363299381214</v>
      </c>
      <c r="H12501" s="19"/>
      <c r="I12501" s="19">
        <v>0.95028293754394466</v>
      </c>
      <c r="J12501" s="19"/>
      <c r="K12501" s="19">
        <v>0.70175750623778044</v>
      </c>
      <c r="L12501" s="19"/>
      <c r="M12501" s="19">
        <v>1.0711150200399453</v>
      </c>
      <c r="N12501" s="19"/>
      <c r="O12501" s="19">
        <v>0.61180760149062852</v>
      </c>
      <c r="P12501" s="50"/>
      <c r="R12501" s="9" t="s">
        <v>0</v>
      </c>
    </row>
    <row r="12502" spans="2:18" x14ac:dyDescent="0.2">
      <c r="B12502" s="25">
        <v>12272</v>
      </c>
      <c r="C12502" s="193"/>
      <c r="D12502" s="19">
        <v>0.13450067014364708</v>
      </c>
      <c r="E12502" s="19"/>
      <c r="F12502" s="19">
        <v>1.2143145394988475</v>
      </c>
      <c r="G12502" s="19">
        <v>0.30472374946123254</v>
      </c>
      <c r="H12502" s="19"/>
      <c r="I12502" s="19"/>
      <c r="J12502" s="19">
        <v>0.2418537827457819</v>
      </c>
      <c r="K12502" s="19"/>
      <c r="L12502" s="19">
        <v>1.7113175367837383E-2</v>
      </c>
      <c r="M12502" s="19"/>
      <c r="N12502" s="19">
        <v>0.36631370628355414</v>
      </c>
      <c r="O12502" s="19">
        <v>0.11920959337953418</v>
      </c>
      <c r="P12502" s="50"/>
      <c r="R12502" s="9" t="s">
        <v>0</v>
      </c>
    </row>
    <row r="12503" spans="2:18" x14ac:dyDescent="0.2">
      <c r="B12503" s="25">
        <v>12273</v>
      </c>
      <c r="C12503" s="193">
        <v>2.5710342908635289</v>
      </c>
      <c r="D12503" s="19"/>
      <c r="E12503" s="19">
        <v>2.3637009433981682</v>
      </c>
      <c r="F12503" s="19"/>
      <c r="G12503" s="19">
        <v>2.5435550627508929</v>
      </c>
      <c r="H12503" s="19"/>
      <c r="I12503" s="19">
        <v>2.895946597773575</v>
      </c>
      <c r="J12503" s="19"/>
      <c r="K12503" s="19">
        <v>2.8483905924327599</v>
      </c>
      <c r="L12503" s="19"/>
      <c r="M12503" s="19">
        <v>3.1173092885047353</v>
      </c>
      <c r="N12503" s="19"/>
      <c r="O12503" s="19">
        <v>3.6058999087694676</v>
      </c>
      <c r="P12503" s="50"/>
      <c r="R12503" s="9" t="s">
        <v>0</v>
      </c>
    </row>
    <row r="12504" spans="2:18" x14ac:dyDescent="0.2">
      <c r="B12504" s="25">
        <v>12274</v>
      </c>
      <c r="C12504" s="193">
        <v>1.1630595158950152</v>
      </c>
      <c r="D12504" s="19"/>
      <c r="E12504" s="19">
        <v>1.2208050673177271</v>
      </c>
      <c r="F12504" s="19"/>
      <c r="G12504" s="19">
        <v>1.4673615575085881</v>
      </c>
      <c r="H12504" s="19"/>
      <c r="I12504" s="19">
        <v>1.2566273905613812</v>
      </c>
      <c r="J12504" s="19"/>
      <c r="K12504" s="19">
        <v>0.11679712754051193</v>
      </c>
      <c r="L12504" s="19"/>
      <c r="M12504" s="19">
        <v>1.6826452808319823</v>
      </c>
      <c r="N12504" s="19"/>
      <c r="O12504" s="19">
        <v>1.0969070650170076</v>
      </c>
      <c r="P12504" s="50"/>
      <c r="R12504" s="9" t="s">
        <v>0</v>
      </c>
    </row>
    <row r="12505" spans="2:18" x14ac:dyDescent="0.2">
      <c r="B12505" s="25">
        <v>12275</v>
      </c>
      <c r="C12505" s="193"/>
      <c r="D12505" s="19">
        <v>0.42530542580256442</v>
      </c>
      <c r="E12505" s="19">
        <v>0.15479080496615102</v>
      </c>
      <c r="F12505" s="19"/>
      <c r="G12505" s="19"/>
      <c r="H12505" s="19">
        <v>0.70089043854773581</v>
      </c>
      <c r="I12505" s="19"/>
      <c r="J12505" s="19">
        <v>0.59626779935563501</v>
      </c>
      <c r="K12505" s="19">
        <v>0.44918582205183405</v>
      </c>
      <c r="L12505" s="19"/>
      <c r="M12505" s="19"/>
      <c r="N12505" s="19">
        <v>0.69979598058792303</v>
      </c>
      <c r="O12505" s="19"/>
      <c r="P12505" s="50">
        <v>0.53039686712413237</v>
      </c>
      <c r="R12505" s="9" t="s">
        <v>0</v>
      </c>
    </row>
    <row r="12506" spans="2:18" x14ac:dyDescent="0.2">
      <c r="B12506" s="25">
        <v>12276</v>
      </c>
      <c r="C12506" s="193">
        <v>0.70371274787091942</v>
      </c>
      <c r="D12506" s="19"/>
      <c r="E12506" s="19">
        <v>8.7308161744837645E-2</v>
      </c>
      <c r="F12506" s="19"/>
      <c r="G12506" s="19">
        <v>0.66186539685732571</v>
      </c>
      <c r="H12506" s="19"/>
      <c r="I12506" s="19">
        <v>0.5053362619484717</v>
      </c>
      <c r="J12506" s="19"/>
      <c r="K12506" s="19">
        <v>0.60038303326142628</v>
      </c>
      <c r="L12506" s="19"/>
      <c r="M12506" s="19">
        <v>0.24811981335358649</v>
      </c>
      <c r="N12506" s="19"/>
      <c r="O12506" s="19">
        <v>0.43294607082845965</v>
      </c>
      <c r="P12506" s="50"/>
      <c r="R12506" s="9" t="s">
        <v>0</v>
      </c>
    </row>
    <row r="12507" spans="2:18" x14ac:dyDescent="0.2">
      <c r="B12507" s="25">
        <v>12277</v>
      </c>
      <c r="C12507" s="193"/>
      <c r="D12507" s="19">
        <v>0.18245248829284111</v>
      </c>
      <c r="E12507" s="19">
        <v>0.25828835627143121</v>
      </c>
      <c r="F12507" s="19"/>
      <c r="G12507" s="19"/>
      <c r="H12507" s="19">
        <v>8.8626932752026669E-2</v>
      </c>
      <c r="I12507" s="19">
        <v>1.1319367267513284E-2</v>
      </c>
      <c r="J12507" s="19"/>
      <c r="K12507" s="19"/>
      <c r="L12507" s="19">
        <v>1.0319362635405986</v>
      </c>
      <c r="M12507" s="19"/>
      <c r="N12507" s="19">
        <v>0.76466344151394916</v>
      </c>
      <c r="O12507" s="19"/>
      <c r="P12507" s="50">
        <v>0.47420590215810426</v>
      </c>
      <c r="R12507" s="9" t="s">
        <v>0</v>
      </c>
    </row>
    <row r="12508" spans="2:18" x14ac:dyDescent="0.2">
      <c r="B12508" s="25">
        <v>12278</v>
      </c>
      <c r="C12508" s="193">
        <v>0.53430349982393022</v>
      </c>
      <c r="D12508" s="19"/>
      <c r="E12508" s="19"/>
      <c r="F12508" s="19">
        <v>5.8359884677955066E-3</v>
      </c>
      <c r="G12508" s="19"/>
      <c r="H12508" s="19">
        <v>0.31715368447747816</v>
      </c>
      <c r="I12508" s="19">
        <v>0.13956219939173189</v>
      </c>
      <c r="J12508" s="19"/>
      <c r="K12508" s="19"/>
      <c r="L12508" s="19">
        <v>0.65082403494888263</v>
      </c>
      <c r="M12508" s="19"/>
      <c r="N12508" s="19">
        <v>0.2140211452636438</v>
      </c>
      <c r="O12508" s="19"/>
      <c r="P12508" s="50">
        <v>0.44577945143462055</v>
      </c>
      <c r="R12508" s="9" t="s">
        <v>0</v>
      </c>
    </row>
    <row r="12509" spans="2:18" x14ac:dyDescent="0.2">
      <c r="B12509" s="25">
        <v>12279</v>
      </c>
      <c r="C12509" s="193">
        <v>0.12281841479727557</v>
      </c>
      <c r="D12509" s="19"/>
      <c r="E12509" s="19">
        <v>8.7115608755200788E-2</v>
      </c>
      <c r="F12509" s="19"/>
      <c r="G12509" s="19">
        <v>3.2142157614791445E-2</v>
      </c>
      <c r="H12509" s="19"/>
      <c r="I12509" s="19">
        <v>0.47413085332764138</v>
      </c>
      <c r="J12509" s="19"/>
      <c r="K12509" s="19">
        <v>0.63554551661346304</v>
      </c>
      <c r="L12509" s="19"/>
      <c r="M12509" s="19">
        <v>0.39525902137638852</v>
      </c>
      <c r="N12509" s="19"/>
      <c r="O12509" s="19">
        <v>0.78730293988359423</v>
      </c>
      <c r="P12509" s="50"/>
      <c r="R12509" s="9" t="s">
        <v>0</v>
      </c>
    </row>
    <row r="12510" spans="2:18" x14ac:dyDescent="0.2">
      <c r="B12510" s="25">
        <v>12280</v>
      </c>
      <c r="C12510" s="193">
        <v>0.72239500572415338</v>
      </c>
      <c r="D12510" s="19"/>
      <c r="E12510" s="19">
        <v>2.8493418653481077</v>
      </c>
      <c r="F12510" s="19"/>
      <c r="G12510" s="19">
        <v>1.8955081304308417</v>
      </c>
      <c r="H12510" s="19"/>
      <c r="I12510" s="19">
        <v>2.3425583029568475</v>
      </c>
      <c r="J12510" s="19"/>
      <c r="K12510" s="19">
        <v>1.5897138229845171</v>
      </c>
      <c r="L12510" s="19"/>
      <c r="M12510" s="19">
        <v>2.2701151015219607</v>
      </c>
      <c r="N12510" s="19"/>
      <c r="O12510" s="19">
        <v>1.0329013586703664</v>
      </c>
      <c r="P12510" s="50"/>
      <c r="R12510" s="9" t="s">
        <v>0</v>
      </c>
    </row>
    <row r="12511" spans="2:18" x14ac:dyDescent="0.2">
      <c r="B12511" s="25">
        <v>12281</v>
      </c>
      <c r="C12511" s="193"/>
      <c r="D12511" s="19">
        <v>0.67315927425867395</v>
      </c>
      <c r="E12511" s="19"/>
      <c r="F12511" s="19">
        <v>0.33806142030589548</v>
      </c>
      <c r="G12511" s="19">
        <v>1.0865702441293328</v>
      </c>
      <c r="H12511" s="19"/>
      <c r="I12511" s="19">
        <v>0.96142317228468588</v>
      </c>
      <c r="J12511" s="19"/>
      <c r="K12511" s="19">
        <v>0.74510636841915312</v>
      </c>
      <c r="L12511" s="19"/>
      <c r="M12511" s="19"/>
      <c r="N12511" s="19">
        <v>0.36628152216546983</v>
      </c>
      <c r="O12511" s="19">
        <v>0.40140405720650135</v>
      </c>
      <c r="P12511" s="50"/>
      <c r="R12511" s="9" t="s">
        <v>0</v>
      </c>
    </row>
    <row r="12512" spans="2:18" x14ac:dyDescent="0.2">
      <c r="B12512" s="25">
        <v>12282</v>
      </c>
      <c r="C12512" s="193">
        <v>2.1144972660322874</v>
      </c>
      <c r="D12512" s="19"/>
      <c r="E12512" s="19">
        <v>0.68439830889804765</v>
      </c>
      <c r="F12512" s="19"/>
      <c r="G12512" s="19">
        <v>1.1910651060617496</v>
      </c>
      <c r="H12512" s="19"/>
      <c r="I12512" s="19">
        <v>0.31307817828001183</v>
      </c>
      <c r="J12512" s="19"/>
      <c r="K12512" s="19">
        <v>0.9850962585504689</v>
      </c>
      <c r="L12512" s="19"/>
      <c r="M12512" s="19">
        <v>0.86269987202210918</v>
      </c>
      <c r="N12512" s="19"/>
      <c r="O12512" s="19">
        <v>1.4096813504385115</v>
      </c>
      <c r="P12512" s="50"/>
      <c r="R12512" s="9" t="s">
        <v>0</v>
      </c>
    </row>
    <row r="12513" spans="2:18" x14ac:dyDescent="0.2">
      <c r="B12513" s="25">
        <v>12283</v>
      </c>
      <c r="C12513" s="193"/>
      <c r="D12513" s="19">
        <v>1.4045694256864989</v>
      </c>
      <c r="E12513" s="19"/>
      <c r="F12513" s="19">
        <v>0.44894233452262333</v>
      </c>
      <c r="G12513" s="19"/>
      <c r="H12513" s="19">
        <v>0.67039515205091171</v>
      </c>
      <c r="I12513" s="19"/>
      <c r="J12513" s="19">
        <v>1.3335909496681049</v>
      </c>
      <c r="K12513" s="19"/>
      <c r="L12513" s="19">
        <v>1.9501328625728782</v>
      </c>
      <c r="M12513" s="19"/>
      <c r="N12513" s="19">
        <v>0.88614903833051373</v>
      </c>
      <c r="O12513" s="19"/>
      <c r="P12513" s="50">
        <v>0.33657898649524942</v>
      </c>
      <c r="R12513" s="9" t="s">
        <v>0</v>
      </c>
    </row>
    <row r="12514" spans="2:18" x14ac:dyDescent="0.2">
      <c r="B12514" s="25">
        <v>12284</v>
      </c>
      <c r="C12514" s="193">
        <v>2.2831718109997503</v>
      </c>
      <c r="D12514" s="19"/>
      <c r="E12514" s="19">
        <v>2.037486858548252</v>
      </c>
      <c r="F12514" s="19"/>
      <c r="G12514" s="19">
        <v>1.4199478262076357</v>
      </c>
      <c r="H12514" s="19"/>
      <c r="I12514" s="19">
        <v>2.2165570845865172</v>
      </c>
      <c r="J12514" s="19"/>
      <c r="K12514" s="19">
        <v>1.8481784708608631</v>
      </c>
      <c r="L12514" s="19"/>
      <c r="M12514" s="19">
        <v>3.2279816995067963</v>
      </c>
      <c r="N12514" s="19"/>
      <c r="O12514" s="19">
        <v>2.2413533621224162</v>
      </c>
      <c r="P12514" s="50"/>
      <c r="R12514" s="9" t="s">
        <v>0</v>
      </c>
    </row>
    <row r="12515" spans="2:18" x14ac:dyDescent="0.2">
      <c r="B12515" s="25">
        <v>12285</v>
      </c>
      <c r="C12515" s="193"/>
      <c r="D12515" s="19">
        <v>0.28229052283155714</v>
      </c>
      <c r="E12515" s="19"/>
      <c r="F12515" s="19">
        <v>0.18131510241779117</v>
      </c>
      <c r="G12515" s="19"/>
      <c r="H12515" s="19">
        <v>0.84389187158057344</v>
      </c>
      <c r="I12515" s="19"/>
      <c r="J12515" s="19">
        <v>0.14271438896135688</v>
      </c>
      <c r="K12515" s="19"/>
      <c r="L12515" s="19">
        <v>5.4857102499928492E-2</v>
      </c>
      <c r="M12515" s="19"/>
      <c r="N12515" s="19">
        <v>0.17924101969590378</v>
      </c>
      <c r="O12515" s="19"/>
      <c r="P12515" s="50">
        <v>0.34169595758198884</v>
      </c>
      <c r="R12515" s="9" t="s">
        <v>0</v>
      </c>
    </row>
    <row r="12516" spans="2:18" x14ac:dyDescent="0.2">
      <c r="B12516" s="25">
        <v>12286</v>
      </c>
      <c r="C12516" s="193">
        <v>1.586595164208783</v>
      </c>
      <c r="D12516" s="19"/>
      <c r="E12516" s="19">
        <v>6.3721078184062585E-2</v>
      </c>
      <c r="F12516" s="19"/>
      <c r="G12516" s="19">
        <v>6.2818186539998391E-2</v>
      </c>
      <c r="H12516" s="19"/>
      <c r="I12516" s="19">
        <v>0.40619171775827279</v>
      </c>
      <c r="J12516" s="19"/>
      <c r="K12516" s="19"/>
      <c r="L12516" s="19">
        <v>0.51625171468068898</v>
      </c>
      <c r="M12516" s="19">
        <v>0.57030747664263148</v>
      </c>
      <c r="N12516" s="19"/>
      <c r="O12516" s="19">
        <v>0.18953080032295744</v>
      </c>
      <c r="P12516" s="50"/>
      <c r="R12516" s="9" t="s">
        <v>0</v>
      </c>
    </row>
    <row r="12517" spans="2:18" x14ac:dyDescent="0.2">
      <c r="B12517" s="25">
        <v>12287</v>
      </c>
      <c r="C12517" s="193"/>
      <c r="D12517" s="19">
        <v>0.57077491323649809</v>
      </c>
      <c r="E12517" s="19">
        <v>2.6805588331304539E-3</v>
      </c>
      <c r="F12517" s="19"/>
      <c r="G12517" s="19"/>
      <c r="H12517" s="19">
        <v>0.75108589951770288</v>
      </c>
      <c r="I12517" s="19"/>
      <c r="J12517" s="19">
        <v>1.0426782573301718</v>
      </c>
      <c r="K12517" s="19"/>
      <c r="L12517" s="19">
        <v>2.3596171206365112E-2</v>
      </c>
      <c r="M12517" s="19"/>
      <c r="N12517" s="19">
        <v>0.33912446178337952</v>
      </c>
      <c r="O12517" s="19"/>
      <c r="P12517" s="50">
        <v>0.9203026379285405</v>
      </c>
      <c r="R12517" s="9" t="s">
        <v>0</v>
      </c>
    </row>
    <row r="12518" spans="2:18" x14ac:dyDescent="0.2">
      <c r="B12518" s="25">
        <v>12288</v>
      </c>
      <c r="C12518" s="193">
        <v>1.2052275883110179</v>
      </c>
      <c r="D12518" s="19"/>
      <c r="E12518" s="19">
        <v>1.8261586849310412</v>
      </c>
      <c r="F12518" s="19"/>
      <c r="G12518" s="19">
        <v>1.3438586203104583</v>
      </c>
      <c r="H12518" s="19"/>
      <c r="I12518" s="19">
        <v>0.83618683629431945</v>
      </c>
      <c r="J12518" s="19"/>
      <c r="K12518" s="19">
        <v>1.1465602173364484</v>
      </c>
      <c r="L12518" s="19"/>
      <c r="M12518" s="19">
        <v>0.79565748212538778</v>
      </c>
      <c r="N12518" s="19"/>
      <c r="O12518" s="19">
        <v>1.1073326115018918</v>
      </c>
      <c r="P12518" s="50"/>
      <c r="R12518" s="9" t="s">
        <v>0</v>
      </c>
    </row>
    <row r="12519" spans="2:18" x14ac:dyDescent="0.2">
      <c r="B12519" s="25">
        <v>12289</v>
      </c>
      <c r="C12519" s="193">
        <v>0.49177007694704034</v>
      </c>
      <c r="D12519" s="19"/>
      <c r="E12519" s="19">
        <v>1.1927060568742918</v>
      </c>
      <c r="F12519" s="19"/>
      <c r="G12519" s="19"/>
      <c r="H12519" s="19">
        <v>0.49761798781885536</v>
      </c>
      <c r="I12519" s="19">
        <v>0.51865309547028227</v>
      </c>
      <c r="J12519" s="19"/>
      <c r="K12519" s="19">
        <v>0.26660480403322506</v>
      </c>
      <c r="L12519" s="19"/>
      <c r="M12519" s="19"/>
      <c r="N12519" s="19">
        <v>8.0468473874627577E-2</v>
      </c>
      <c r="O12519" s="19">
        <v>3.5460170863699521E-2</v>
      </c>
      <c r="P12519" s="50"/>
      <c r="R12519" s="9" t="s">
        <v>0</v>
      </c>
    </row>
    <row r="12520" spans="2:18" x14ac:dyDescent="0.2">
      <c r="B12520" s="25">
        <v>12290</v>
      </c>
      <c r="C12520" s="193"/>
      <c r="D12520" s="19">
        <v>1.9113907419133509</v>
      </c>
      <c r="E12520" s="19"/>
      <c r="F12520" s="19">
        <v>1.5692295451943774</v>
      </c>
      <c r="G12520" s="19"/>
      <c r="H12520" s="19">
        <v>1.1533881592971198</v>
      </c>
      <c r="I12520" s="19"/>
      <c r="J12520" s="19">
        <v>0.81612658281360573</v>
      </c>
      <c r="K12520" s="19"/>
      <c r="L12520" s="19">
        <v>1.4316400884762028</v>
      </c>
      <c r="M12520" s="19"/>
      <c r="N12520" s="19">
        <v>0.79156477731183217</v>
      </c>
      <c r="O12520" s="19"/>
      <c r="P12520" s="50">
        <v>1.3952304835883333</v>
      </c>
      <c r="R12520" s="9" t="s">
        <v>0</v>
      </c>
    </row>
    <row r="12521" spans="2:18" x14ac:dyDescent="0.2">
      <c r="B12521" s="25">
        <v>12291</v>
      </c>
      <c r="C12521" s="193">
        <v>0.56058860904771268</v>
      </c>
      <c r="D12521" s="19"/>
      <c r="E12521" s="19">
        <v>1.3026330863917932</v>
      </c>
      <c r="F12521" s="19"/>
      <c r="G12521" s="19">
        <v>0.40322976185890586</v>
      </c>
      <c r="H12521" s="19"/>
      <c r="I12521" s="19">
        <v>1.6439908983215779</v>
      </c>
      <c r="J12521" s="19"/>
      <c r="K12521" s="19">
        <v>1.00092741664462</v>
      </c>
      <c r="L12521" s="19"/>
      <c r="M12521" s="19">
        <v>1.418122717030551</v>
      </c>
      <c r="N12521" s="19"/>
      <c r="O12521" s="19"/>
      <c r="P12521" s="50">
        <v>3.5266586964154981E-2</v>
      </c>
      <c r="R12521" s="9" t="s">
        <v>0</v>
      </c>
    </row>
    <row r="12522" spans="2:18" x14ac:dyDescent="0.2">
      <c r="B12522" s="25">
        <v>12292</v>
      </c>
      <c r="C12522" s="193"/>
      <c r="D12522" s="19">
        <v>1.0925368151287123</v>
      </c>
      <c r="E12522" s="19"/>
      <c r="F12522" s="19">
        <v>0.3815149820638899</v>
      </c>
      <c r="G12522" s="19"/>
      <c r="H12522" s="19">
        <v>0.28533072533253317</v>
      </c>
      <c r="I12522" s="19"/>
      <c r="J12522" s="19">
        <v>0.31782207695977827</v>
      </c>
      <c r="K12522" s="19"/>
      <c r="L12522" s="19">
        <v>0.99834081004645825</v>
      </c>
      <c r="M12522" s="19"/>
      <c r="N12522" s="19">
        <v>0.3643785623529488</v>
      </c>
      <c r="O12522" s="19"/>
      <c r="P12522" s="50">
        <v>1.0829124058005948</v>
      </c>
      <c r="R12522" s="9" t="s">
        <v>0</v>
      </c>
    </row>
    <row r="12523" spans="2:18" x14ac:dyDescent="0.2">
      <c r="B12523" s="25">
        <v>12293</v>
      </c>
      <c r="C12523" s="193">
        <v>1.300089772107516</v>
      </c>
      <c r="D12523" s="19"/>
      <c r="E12523" s="19">
        <v>0.64677089496821205</v>
      </c>
      <c r="F12523" s="19"/>
      <c r="G12523" s="19">
        <v>1.9839680374188089</v>
      </c>
      <c r="H12523" s="19"/>
      <c r="I12523" s="19">
        <v>1.2383930540255981</v>
      </c>
      <c r="J12523" s="19"/>
      <c r="K12523" s="19">
        <v>0.88952450286934814</v>
      </c>
      <c r="L12523" s="19"/>
      <c r="M12523" s="19">
        <v>1.1285381279290223</v>
      </c>
      <c r="N12523" s="19"/>
      <c r="O12523" s="19">
        <v>0.57084475091804243</v>
      </c>
      <c r="P12523" s="50"/>
      <c r="R12523" s="9" t="s">
        <v>0</v>
      </c>
    </row>
    <row r="12524" spans="2:18" x14ac:dyDescent="0.2">
      <c r="B12524" s="25">
        <v>12294</v>
      </c>
      <c r="C12524" s="193">
        <v>0.18768278774816716</v>
      </c>
      <c r="D12524" s="19"/>
      <c r="E12524" s="19"/>
      <c r="F12524" s="19">
        <v>0.60010484050428281</v>
      </c>
      <c r="G12524" s="19">
        <v>0.5153019646902447</v>
      </c>
      <c r="H12524" s="19"/>
      <c r="I12524" s="19"/>
      <c r="J12524" s="19">
        <v>0.51554172033516865</v>
      </c>
      <c r="K12524" s="19">
        <v>8.8269016179285092E-2</v>
      </c>
      <c r="L12524" s="19"/>
      <c r="M12524" s="19">
        <v>0.26023431349371418</v>
      </c>
      <c r="N12524" s="19"/>
      <c r="O12524" s="19"/>
      <c r="P12524" s="50">
        <v>0.65177342188602738</v>
      </c>
      <c r="R12524" s="9" t="s">
        <v>0</v>
      </c>
    </row>
    <row r="12525" spans="2:18" x14ac:dyDescent="0.2">
      <c r="B12525" s="25">
        <v>12295</v>
      </c>
      <c r="C12525" s="193">
        <v>0.5494404015601988</v>
      </c>
      <c r="D12525" s="19"/>
      <c r="E12525" s="19">
        <v>0.37263145707324719</v>
      </c>
      <c r="F12525" s="19"/>
      <c r="G12525" s="19">
        <v>0.70040472949292665</v>
      </c>
      <c r="H12525" s="19"/>
      <c r="I12525" s="19"/>
      <c r="J12525" s="19">
        <v>9.2395899276766363E-2</v>
      </c>
      <c r="K12525" s="19">
        <v>0.85545807654955419</v>
      </c>
      <c r="L12525" s="19"/>
      <c r="M12525" s="19">
        <v>9.0389455593929149E-2</v>
      </c>
      <c r="N12525" s="19"/>
      <c r="O12525" s="19">
        <v>0.68026129833473659</v>
      </c>
      <c r="P12525" s="50"/>
      <c r="R12525" s="9" t="s">
        <v>0</v>
      </c>
    </row>
    <row r="12526" spans="2:18" x14ac:dyDescent="0.2">
      <c r="B12526" s="25">
        <v>12296</v>
      </c>
      <c r="C12526" s="193"/>
      <c r="D12526" s="19">
        <v>0.40701412617786298</v>
      </c>
      <c r="E12526" s="19"/>
      <c r="F12526" s="19">
        <v>0.5746312186591177</v>
      </c>
      <c r="G12526" s="19">
        <v>0.12616052140425646</v>
      </c>
      <c r="H12526" s="19"/>
      <c r="I12526" s="19"/>
      <c r="J12526" s="19">
        <v>0.58853810486176894</v>
      </c>
      <c r="K12526" s="19">
        <v>0.45981379408741074</v>
      </c>
      <c r="L12526" s="19"/>
      <c r="M12526" s="19"/>
      <c r="N12526" s="19">
        <v>0.48811097515875257</v>
      </c>
      <c r="O12526" s="19"/>
      <c r="P12526" s="50">
        <v>1.2555949351970312</v>
      </c>
      <c r="R12526" s="9" t="s">
        <v>0</v>
      </c>
    </row>
    <row r="12527" spans="2:18" x14ac:dyDescent="0.2">
      <c r="B12527" s="25">
        <v>12297</v>
      </c>
      <c r="C12527" s="193">
        <v>0.37204965312824895</v>
      </c>
      <c r="D12527" s="19"/>
      <c r="E12527" s="19">
        <v>0.34660534159999612</v>
      </c>
      <c r="F12527" s="19"/>
      <c r="G12527" s="19">
        <v>9.2750290904838523E-2</v>
      </c>
      <c r="H12527" s="19"/>
      <c r="I12527" s="19">
        <v>1.7906330890367954</v>
      </c>
      <c r="J12527" s="19"/>
      <c r="K12527" s="19">
        <v>0.33927406371846985</v>
      </c>
      <c r="L12527" s="19"/>
      <c r="M12527" s="19">
        <v>0.29204458209891188</v>
      </c>
      <c r="N12527" s="19"/>
      <c r="O12527" s="19">
        <v>0.36644361614538074</v>
      </c>
      <c r="P12527" s="50"/>
      <c r="R12527" s="9" t="s">
        <v>0</v>
      </c>
    </row>
    <row r="12528" spans="2:18" x14ac:dyDescent="0.2">
      <c r="B12528" s="25">
        <v>12298</v>
      </c>
      <c r="C12528" s="193">
        <v>1.4220604175617937</v>
      </c>
      <c r="D12528" s="19"/>
      <c r="E12528" s="19">
        <v>1.9297064640499115</v>
      </c>
      <c r="F12528" s="19"/>
      <c r="G12528" s="19">
        <v>2.9938793291039318</v>
      </c>
      <c r="H12528" s="19"/>
      <c r="I12528" s="19">
        <v>2.4732639799626228</v>
      </c>
      <c r="J12528" s="19"/>
      <c r="K12528" s="19">
        <v>1.752366072667159</v>
      </c>
      <c r="L12528" s="19"/>
      <c r="M12528" s="19">
        <v>1.3425394167903471</v>
      </c>
      <c r="N12528" s="19"/>
      <c r="O12528" s="19">
        <v>1.9295954585783734</v>
      </c>
      <c r="P12528" s="50"/>
      <c r="R12528" s="9" t="s">
        <v>0</v>
      </c>
    </row>
    <row r="12529" spans="2:18" x14ac:dyDescent="0.2">
      <c r="B12529" s="25">
        <v>12299</v>
      </c>
      <c r="C12529" s="193">
        <v>0.74442552876644263</v>
      </c>
      <c r="D12529" s="19"/>
      <c r="E12529" s="19">
        <v>0.4253266591693321</v>
      </c>
      <c r="F12529" s="19"/>
      <c r="G12529" s="19">
        <v>0.85758754081856081</v>
      </c>
      <c r="H12529" s="19"/>
      <c r="I12529" s="19"/>
      <c r="J12529" s="19">
        <v>0.49434539535206928</v>
      </c>
      <c r="K12529" s="19">
        <v>1.3596257532041842</v>
      </c>
      <c r="L12529" s="19"/>
      <c r="M12529" s="19">
        <v>0.47108999000353086</v>
      </c>
      <c r="N12529" s="19"/>
      <c r="O12529" s="19">
        <v>0.6832210717247581</v>
      </c>
      <c r="P12529" s="50"/>
      <c r="R12529" s="9" t="s">
        <v>0</v>
      </c>
    </row>
    <row r="12530" spans="2:18" x14ac:dyDescent="0.2">
      <c r="B12530" s="25">
        <v>12300</v>
      </c>
      <c r="C12530" s="193"/>
      <c r="D12530" s="19">
        <v>1.1250507955772966</v>
      </c>
      <c r="E12530" s="19"/>
      <c r="F12530" s="19">
        <v>1.3265535963196393</v>
      </c>
      <c r="G12530" s="19"/>
      <c r="H12530" s="19">
        <v>1.3106131463867321</v>
      </c>
      <c r="I12530" s="19"/>
      <c r="J12530" s="19">
        <v>1.3307557811307382</v>
      </c>
      <c r="K12530" s="19"/>
      <c r="L12530" s="19">
        <v>1.7391310144310059</v>
      </c>
      <c r="M12530" s="19"/>
      <c r="N12530" s="19">
        <v>2.0150762362164905</v>
      </c>
      <c r="O12530" s="19"/>
      <c r="P12530" s="50">
        <v>1.3620298231366774</v>
      </c>
      <c r="R12530" s="9" t="s">
        <v>0</v>
      </c>
    </row>
    <row r="12531" spans="2:18" x14ac:dyDescent="0.2">
      <c r="B12531" s="25">
        <v>12301</v>
      </c>
      <c r="C12531" s="193"/>
      <c r="D12531" s="19">
        <v>2.3990047292549086</v>
      </c>
      <c r="E12531" s="19"/>
      <c r="F12531" s="19">
        <v>1.6959951031789839</v>
      </c>
      <c r="G12531" s="19"/>
      <c r="H12531" s="19">
        <v>2.3734392696393614</v>
      </c>
      <c r="I12531" s="19"/>
      <c r="J12531" s="19">
        <v>1.5086308134781801</v>
      </c>
      <c r="K12531" s="19"/>
      <c r="L12531" s="19">
        <v>1.6731152978573551</v>
      </c>
      <c r="M12531" s="19"/>
      <c r="N12531" s="19">
        <v>2.0045279527706334</v>
      </c>
      <c r="O12531" s="19"/>
      <c r="P12531" s="50">
        <v>1.8008853549100443</v>
      </c>
      <c r="R12531" s="9" t="s">
        <v>0</v>
      </c>
    </row>
    <row r="12532" spans="2:18" x14ac:dyDescent="0.2">
      <c r="B12532" s="25">
        <v>12302</v>
      </c>
      <c r="C12532" s="193">
        <v>0.48875447975398545</v>
      </c>
      <c r="D12532" s="19"/>
      <c r="E12532" s="19">
        <v>0.88556004129350419</v>
      </c>
      <c r="F12532" s="19"/>
      <c r="G12532" s="19">
        <v>1.3678419727063595</v>
      </c>
      <c r="H12532" s="19"/>
      <c r="I12532" s="19">
        <v>0.94807902585791659</v>
      </c>
      <c r="J12532" s="19"/>
      <c r="K12532" s="19">
        <v>0.61549276944695031</v>
      </c>
      <c r="L12532" s="19"/>
      <c r="M12532" s="19">
        <v>0.80124432771816656</v>
      </c>
      <c r="N12532" s="19"/>
      <c r="O12532" s="19">
        <v>1.0595666362464971</v>
      </c>
      <c r="P12532" s="50"/>
      <c r="R12532" s="9" t="s">
        <v>0</v>
      </c>
    </row>
    <row r="12533" spans="2:18" x14ac:dyDescent="0.2">
      <c r="B12533" s="25">
        <v>12303</v>
      </c>
      <c r="C12533" s="193"/>
      <c r="D12533" s="19">
        <v>1.2831357780196515</v>
      </c>
      <c r="E12533" s="19"/>
      <c r="F12533" s="19">
        <v>0.26122803612758994</v>
      </c>
      <c r="G12533" s="19"/>
      <c r="H12533" s="19">
        <v>1.6398401627758781</v>
      </c>
      <c r="I12533" s="19"/>
      <c r="J12533" s="19">
        <v>1.8514171409055087</v>
      </c>
      <c r="K12533" s="19"/>
      <c r="L12533" s="19">
        <v>1.8642372225387385</v>
      </c>
      <c r="M12533" s="19"/>
      <c r="N12533" s="19">
        <v>1.1936308428260751</v>
      </c>
      <c r="O12533" s="19"/>
      <c r="P12533" s="50">
        <v>1.3026401176639368</v>
      </c>
      <c r="R12533" s="9" t="s">
        <v>0</v>
      </c>
    </row>
    <row r="12534" spans="2:18" x14ac:dyDescent="0.2">
      <c r="B12534" s="25">
        <v>12304</v>
      </c>
      <c r="C12534" s="193"/>
      <c r="D12534" s="19">
        <v>1.5185828182647516</v>
      </c>
      <c r="E12534" s="19"/>
      <c r="F12534" s="19">
        <v>1.0787667446092666</v>
      </c>
      <c r="G12534" s="19"/>
      <c r="H12534" s="19">
        <v>0.44245126252981198</v>
      </c>
      <c r="I12534" s="19"/>
      <c r="J12534" s="19">
        <v>0.4298721253426328</v>
      </c>
      <c r="K12534" s="19"/>
      <c r="L12534" s="19">
        <v>0.37952149727538032</v>
      </c>
      <c r="M12534" s="19"/>
      <c r="N12534" s="19">
        <v>0.74293438453557059</v>
      </c>
      <c r="O12534" s="19"/>
      <c r="P12534" s="50">
        <v>0.14632282944041028</v>
      </c>
      <c r="R12534" s="9" t="s">
        <v>0</v>
      </c>
    </row>
    <row r="12535" spans="2:18" x14ac:dyDescent="0.2">
      <c r="B12535" s="25">
        <v>12305</v>
      </c>
      <c r="C12535" s="193"/>
      <c r="D12535" s="19">
        <v>1.3505755791362091</v>
      </c>
      <c r="E12535" s="19"/>
      <c r="F12535" s="19">
        <v>0.78542486719425042</v>
      </c>
      <c r="G12535" s="19"/>
      <c r="H12535" s="19">
        <v>0.41047358693449609</v>
      </c>
      <c r="I12535" s="19"/>
      <c r="J12535" s="19">
        <v>0.77031887643091268</v>
      </c>
      <c r="K12535" s="19">
        <v>7.1154223927360316E-2</v>
      </c>
      <c r="L12535" s="19"/>
      <c r="M12535" s="19"/>
      <c r="N12535" s="19">
        <v>0.48038038721377507</v>
      </c>
      <c r="O12535" s="19"/>
      <c r="P12535" s="50">
        <v>1.2457221762880961</v>
      </c>
      <c r="R12535" s="9" t="s">
        <v>0</v>
      </c>
    </row>
    <row r="12536" spans="2:18" x14ac:dyDescent="0.2">
      <c r="B12536" s="25">
        <v>12306</v>
      </c>
      <c r="C12536" s="193"/>
      <c r="D12536" s="19">
        <v>0.17115759323802565</v>
      </c>
      <c r="E12536" s="19"/>
      <c r="F12536" s="19">
        <v>0.20628822136093541</v>
      </c>
      <c r="G12536" s="19"/>
      <c r="H12536" s="19">
        <v>0.44615592505092128</v>
      </c>
      <c r="I12536" s="19"/>
      <c r="J12536" s="19">
        <v>0.54782695149820759</v>
      </c>
      <c r="K12536" s="19">
        <v>0.85732892759403212</v>
      </c>
      <c r="L12536" s="19"/>
      <c r="M12536" s="19"/>
      <c r="N12536" s="19">
        <v>1.0380189264917197</v>
      </c>
      <c r="O12536" s="19"/>
      <c r="P12536" s="50">
        <v>0.20709433896591345</v>
      </c>
      <c r="R12536" s="9" t="s">
        <v>0</v>
      </c>
    </row>
    <row r="12537" spans="2:18" x14ac:dyDescent="0.2">
      <c r="B12537" s="25">
        <v>12307</v>
      </c>
      <c r="C12537" s="193">
        <v>0.67465031159431976</v>
      </c>
      <c r="D12537" s="19"/>
      <c r="E12537" s="19">
        <v>1.0435198815610367</v>
      </c>
      <c r="F12537" s="19"/>
      <c r="G12537" s="19">
        <v>0.31644941973589036</v>
      </c>
      <c r="H12537" s="19"/>
      <c r="I12537" s="19"/>
      <c r="J12537" s="19">
        <v>0.3522434920380158</v>
      </c>
      <c r="K12537" s="19">
        <v>0.94034110601583221</v>
      </c>
      <c r="L12537" s="19"/>
      <c r="M12537" s="19">
        <v>0.77852660970798326</v>
      </c>
      <c r="N12537" s="19"/>
      <c r="O12537" s="19"/>
      <c r="P12537" s="50">
        <v>1.0484282296423686</v>
      </c>
      <c r="R12537" s="9" t="s">
        <v>0</v>
      </c>
    </row>
    <row r="12538" spans="2:18" x14ac:dyDescent="0.2">
      <c r="B12538" s="25">
        <v>12308</v>
      </c>
      <c r="C12538" s="193"/>
      <c r="D12538" s="19">
        <v>0.43826033615297022</v>
      </c>
      <c r="E12538" s="19"/>
      <c r="F12538" s="19">
        <v>9.4959112635312093E-2</v>
      </c>
      <c r="G12538" s="19">
        <v>0.64921230548267594</v>
      </c>
      <c r="H12538" s="19"/>
      <c r="I12538" s="19">
        <v>0.3205655898862757</v>
      </c>
      <c r="J12538" s="19"/>
      <c r="K12538" s="19"/>
      <c r="L12538" s="19">
        <v>0.25790734951528604</v>
      </c>
      <c r="M12538" s="19"/>
      <c r="N12538" s="19">
        <v>6.9724971883561471E-2</v>
      </c>
      <c r="O12538" s="19"/>
      <c r="P12538" s="50">
        <v>5.26117019282877E-2</v>
      </c>
      <c r="R12538" s="9" t="s">
        <v>0</v>
      </c>
    </row>
    <row r="12539" spans="2:18" x14ac:dyDescent="0.2">
      <c r="B12539" s="25">
        <v>12309</v>
      </c>
      <c r="C12539" s="193">
        <v>0.44996318655234624</v>
      </c>
      <c r="D12539" s="19"/>
      <c r="E12539" s="19">
        <v>0.27696051682639511</v>
      </c>
      <c r="F12539" s="19"/>
      <c r="G12539" s="19">
        <v>0.74008539909806792</v>
      </c>
      <c r="H12539" s="19"/>
      <c r="I12539" s="19">
        <v>1.1312174892045423</v>
      </c>
      <c r="J12539" s="19"/>
      <c r="K12539" s="19">
        <v>0.17720314884569344</v>
      </c>
      <c r="L12539" s="19"/>
      <c r="M12539" s="19"/>
      <c r="N12539" s="19">
        <v>0.12349803275460371</v>
      </c>
      <c r="O12539" s="19"/>
      <c r="P12539" s="50">
        <v>0.25551657363099162</v>
      </c>
      <c r="R12539" s="9" t="s">
        <v>0</v>
      </c>
    </row>
    <row r="12540" spans="2:18" x14ac:dyDescent="0.2">
      <c r="B12540" s="25">
        <v>12310</v>
      </c>
      <c r="C12540" s="193">
        <v>0.19289897163361683</v>
      </c>
      <c r="D12540" s="19"/>
      <c r="E12540" s="19"/>
      <c r="F12540" s="19">
        <v>0.14798836566167645</v>
      </c>
      <c r="G12540" s="19"/>
      <c r="H12540" s="19">
        <v>0.78409260489191224</v>
      </c>
      <c r="I12540" s="19"/>
      <c r="J12540" s="19">
        <v>0.54985176339809105</v>
      </c>
      <c r="K12540" s="19">
        <v>7.5320294068196361E-2</v>
      </c>
      <c r="L12540" s="19"/>
      <c r="M12540" s="19"/>
      <c r="N12540" s="19">
        <v>0.77535185554498431</v>
      </c>
      <c r="O12540" s="19">
        <v>0.55437689379290811</v>
      </c>
      <c r="P12540" s="50"/>
      <c r="R12540" s="9" t="s">
        <v>0</v>
      </c>
    </row>
    <row r="12541" spans="2:18" x14ac:dyDescent="0.2">
      <c r="B12541" s="25">
        <v>12311</v>
      </c>
      <c r="C12541" s="193"/>
      <c r="D12541" s="19">
        <v>1.5498777272438204E-2</v>
      </c>
      <c r="E12541" s="19"/>
      <c r="F12541" s="19">
        <v>0.86071420180855041</v>
      </c>
      <c r="G12541" s="19">
        <v>2.6675227789542889E-2</v>
      </c>
      <c r="H12541" s="19"/>
      <c r="I12541" s="19"/>
      <c r="J12541" s="19">
        <v>0.3468598062432508</v>
      </c>
      <c r="K12541" s="19"/>
      <c r="L12541" s="19">
        <v>0.45014435050908846</v>
      </c>
      <c r="M12541" s="19">
        <v>0.21986008369664192</v>
      </c>
      <c r="N12541" s="19"/>
      <c r="O12541" s="19"/>
      <c r="P12541" s="50">
        <v>1.2349981773671264E-2</v>
      </c>
      <c r="R12541" s="9" t="s">
        <v>0</v>
      </c>
    </row>
    <row r="12542" spans="2:18" x14ac:dyDescent="0.2">
      <c r="B12542" s="25">
        <v>12312</v>
      </c>
      <c r="C12542" s="193">
        <v>0.91118291172499366</v>
      </c>
      <c r="D12542" s="19"/>
      <c r="E12542" s="19">
        <v>2.2594023123846614</v>
      </c>
      <c r="F12542" s="19"/>
      <c r="G12542" s="19"/>
      <c r="H12542" s="19">
        <v>0.1767757926583913</v>
      </c>
      <c r="I12542" s="19">
        <v>0.21398305673149165</v>
      </c>
      <c r="J12542" s="19"/>
      <c r="K12542" s="19">
        <v>0.68127607463289064</v>
      </c>
      <c r="L12542" s="19"/>
      <c r="M12542" s="19">
        <v>0.76147566929090493</v>
      </c>
      <c r="N12542" s="19"/>
      <c r="O12542" s="19">
        <v>0.55007838950844101</v>
      </c>
      <c r="P12542" s="50"/>
      <c r="R12542" s="9" t="s">
        <v>0</v>
      </c>
    </row>
    <row r="12543" spans="2:18" x14ac:dyDescent="0.2">
      <c r="B12543" s="25">
        <v>12313</v>
      </c>
      <c r="C12543" s="193"/>
      <c r="D12543" s="19">
        <v>0.52717660730579485</v>
      </c>
      <c r="E12543" s="19">
        <v>0.5245780943818652</v>
      </c>
      <c r="F12543" s="19"/>
      <c r="G12543" s="19">
        <v>0.5222652342486398</v>
      </c>
      <c r="H12543" s="19"/>
      <c r="I12543" s="19">
        <v>0.46187803379190723</v>
      </c>
      <c r="J12543" s="19"/>
      <c r="K12543" s="19">
        <v>0.41466240236078117</v>
      </c>
      <c r="L12543" s="19"/>
      <c r="M12543" s="19">
        <v>0.50599594298901784</v>
      </c>
      <c r="N12543" s="19"/>
      <c r="O12543" s="19">
        <v>0.21278630840805476</v>
      </c>
      <c r="P12543" s="50"/>
      <c r="R12543" s="9" t="s">
        <v>0</v>
      </c>
    </row>
    <row r="12544" spans="2:18" x14ac:dyDescent="0.2">
      <c r="B12544" s="25">
        <v>12314</v>
      </c>
      <c r="C12544" s="193"/>
      <c r="D12544" s="19">
        <v>1.9708496948184198</v>
      </c>
      <c r="E12544" s="19"/>
      <c r="F12544" s="19">
        <v>1.7872706521714599</v>
      </c>
      <c r="G12544" s="19"/>
      <c r="H12544" s="19">
        <v>1.4684369551932932</v>
      </c>
      <c r="I12544" s="19"/>
      <c r="J12544" s="19">
        <v>0.43474784536395689</v>
      </c>
      <c r="K12544" s="19"/>
      <c r="L12544" s="19">
        <v>1.8861540374622696</v>
      </c>
      <c r="M12544" s="19"/>
      <c r="N12544" s="19">
        <v>1.4375047277468787</v>
      </c>
      <c r="O12544" s="19"/>
      <c r="P12544" s="50">
        <v>0.98503480499157792</v>
      </c>
      <c r="R12544" s="9" t="s">
        <v>0</v>
      </c>
    </row>
    <row r="12545" spans="2:18" x14ac:dyDescent="0.2">
      <c r="B12545" s="25">
        <v>12315</v>
      </c>
      <c r="C12545" s="193"/>
      <c r="D12545" s="19">
        <v>0.23292313393416872</v>
      </c>
      <c r="E12545" s="19">
        <v>0.11444451636501517</v>
      </c>
      <c r="F12545" s="19"/>
      <c r="G12545" s="19">
        <v>0.16401649449276479</v>
      </c>
      <c r="H12545" s="19"/>
      <c r="I12545" s="19"/>
      <c r="J12545" s="19">
        <v>0.13026688107246628</v>
      </c>
      <c r="K12545" s="19"/>
      <c r="L12545" s="19">
        <v>0.72332523706139029</v>
      </c>
      <c r="M12545" s="19">
        <v>0.26189105455018635</v>
      </c>
      <c r="N12545" s="19"/>
      <c r="O12545" s="19"/>
      <c r="P12545" s="50">
        <v>0.19747531197007184</v>
      </c>
      <c r="R12545" s="9" t="s">
        <v>0</v>
      </c>
    </row>
    <row r="12546" spans="2:18" x14ac:dyDescent="0.2">
      <c r="B12546" s="25">
        <v>12316</v>
      </c>
      <c r="C12546" s="193">
        <v>0.15331168699004907</v>
      </c>
      <c r="D12546" s="19"/>
      <c r="E12546" s="19"/>
      <c r="F12546" s="19">
        <v>0.98075903742241355</v>
      </c>
      <c r="G12546" s="19"/>
      <c r="H12546" s="19">
        <v>0.55056623945378125</v>
      </c>
      <c r="I12546" s="19">
        <v>0.56834572389080318</v>
      </c>
      <c r="J12546" s="19"/>
      <c r="K12546" s="19"/>
      <c r="L12546" s="19">
        <v>0.37353139966350701</v>
      </c>
      <c r="M12546" s="19"/>
      <c r="N12546" s="19">
        <v>0.90255800509093609</v>
      </c>
      <c r="O12546" s="19"/>
      <c r="P12546" s="50">
        <v>0.39936254864870357</v>
      </c>
      <c r="R12546" s="9" t="s">
        <v>0</v>
      </c>
    </row>
    <row r="12547" spans="2:18" x14ac:dyDescent="0.2">
      <c r="B12547" s="25">
        <v>12317</v>
      </c>
      <c r="C12547" s="193">
        <v>1.8143387056313818</v>
      </c>
      <c r="D12547" s="19"/>
      <c r="E12547" s="19">
        <v>2.3961400594911981</v>
      </c>
      <c r="F12547" s="19"/>
      <c r="G12547" s="19">
        <v>2.5074288770282651</v>
      </c>
      <c r="H12547" s="19"/>
      <c r="I12547" s="19">
        <v>2.3549105027485728</v>
      </c>
      <c r="J12547" s="19"/>
      <c r="K12547" s="19">
        <v>2.5652053345572119</v>
      </c>
      <c r="L12547" s="19"/>
      <c r="M12547" s="19">
        <v>1.4262412973974918</v>
      </c>
      <c r="N12547" s="19"/>
      <c r="O12547" s="19">
        <v>1.2754661134769965</v>
      </c>
      <c r="P12547" s="50"/>
      <c r="R12547" s="9" t="s">
        <v>0</v>
      </c>
    </row>
    <row r="12548" spans="2:18" x14ac:dyDescent="0.2">
      <c r="B12548" s="25">
        <v>12318</v>
      </c>
      <c r="C12548" s="193"/>
      <c r="D12548" s="19">
        <v>1.5155424959414943</v>
      </c>
      <c r="E12548" s="19"/>
      <c r="F12548" s="19">
        <v>2.0043043495668864</v>
      </c>
      <c r="G12548" s="19"/>
      <c r="H12548" s="19">
        <v>1.6004944244974606</v>
      </c>
      <c r="I12548" s="19"/>
      <c r="J12548" s="19">
        <v>1.6409625091024331</v>
      </c>
      <c r="K12548" s="19"/>
      <c r="L12548" s="19">
        <v>2.2182665277396567</v>
      </c>
      <c r="M12548" s="19"/>
      <c r="N12548" s="19">
        <v>0.55622191729892545</v>
      </c>
      <c r="O12548" s="19"/>
      <c r="P12548" s="50">
        <v>2.4939811956874456</v>
      </c>
      <c r="R12548" s="9" t="s">
        <v>0</v>
      </c>
    </row>
    <row r="12549" spans="2:18" x14ac:dyDescent="0.2">
      <c r="B12549" s="25">
        <v>12319</v>
      </c>
      <c r="C12549" s="193"/>
      <c r="D12549" s="19">
        <v>0.25739790926988509</v>
      </c>
      <c r="E12549" s="19"/>
      <c r="F12549" s="19">
        <v>6.3784368796821506E-2</v>
      </c>
      <c r="G12549" s="19"/>
      <c r="H12549" s="19">
        <v>0.63801109914059861</v>
      </c>
      <c r="I12549" s="19">
        <v>0.15730301515647815</v>
      </c>
      <c r="J12549" s="19"/>
      <c r="K12549" s="19"/>
      <c r="L12549" s="19">
        <v>0.95339068458248866</v>
      </c>
      <c r="M12549" s="19">
        <v>0.11026470659242429</v>
      </c>
      <c r="N12549" s="19"/>
      <c r="O12549" s="19"/>
      <c r="P12549" s="50">
        <v>0.84931488010069589</v>
      </c>
      <c r="R12549" s="9" t="s">
        <v>0</v>
      </c>
    </row>
    <row r="12550" spans="2:18" x14ac:dyDescent="0.2">
      <c r="B12550" s="25">
        <v>12320</v>
      </c>
      <c r="C12550" s="193"/>
      <c r="D12550" s="19">
        <v>0.89309071022026476</v>
      </c>
      <c r="E12550" s="19"/>
      <c r="F12550" s="19">
        <v>0.67817004534849634</v>
      </c>
      <c r="G12550" s="19">
        <v>0.85371362348562263</v>
      </c>
      <c r="H12550" s="19"/>
      <c r="I12550" s="19">
        <v>0.51601913509071062</v>
      </c>
      <c r="J12550" s="19"/>
      <c r="K12550" s="19"/>
      <c r="L12550" s="19">
        <v>6.1137234820807691E-2</v>
      </c>
      <c r="M12550" s="19">
        <v>0.35195600190540527</v>
      </c>
      <c r="N12550" s="19"/>
      <c r="O12550" s="19">
        <v>0.40428166776207225</v>
      </c>
      <c r="P12550" s="50"/>
      <c r="R12550" s="9" t="s">
        <v>0</v>
      </c>
    </row>
    <row r="12551" spans="2:18" x14ac:dyDescent="0.2">
      <c r="B12551" s="25">
        <v>12321</v>
      </c>
      <c r="C12551" s="193">
        <v>0.61873931407500415</v>
      </c>
      <c r="D12551" s="19"/>
      <c r="E12551" s="19"/>
      <c r="F12551" s="19">
        <v>0.4264242407525124</v>
      </c>
      <c r="G12551" s="19"/>
      <c r="H12551" s="19">
        <v>0.36240944040061884</v>
      </c>
      <c r="I12551" s="19"/>
      <c r="J12551" s="19">
        <v>0.16414054854291818</v>
      </c>
      <c r="K12551" s="19"/>
      <c r="L12551" s="19">
        <v>0.16174774813270254</v>
      </c>
      <c r="M12551" s="19"/>
      <c r="N12551" s="19">
        <v>0.57373661704425072</v>
      </c>
      <c r="O12551" s="19">
        <v>0.29332328838227811</v>
      </c>
      <c r="P12551" s="50"/>
      <c r="R12551" s="9" t="s">
        <v>0</v>
      </c>
    </row>
    <row r="12552" spans="2:18" x14ac:dyDescent="0.2">
      <c r="B12552" s="25">
        <v>12322</v>
      </c>
      <c r="C12552" s="193"/>
      <c r="D12552" s="19">
        <v>0.55238435173339406</v>
      </c>
      <c r="E12552" s="19"/>
      <c r="F12552" s="19">
        <v>0.87793787716832017</v>
      </c>
      <c r="G12552" s="19"/>
      <c r="H12552" s="19">
        <v>0.95390908419693665</v>
      </c>
      <c r="I12552" s="19"/>
      <c r="J12552" s="19">
        <v>0.73669358021971743</v>
      </c>
      <c r="K12552" s="19"/>
      <c r="L12552" s="19">
        <v>0.93688382050134955</v>
      </c>
      <c r="M12552" s="19"/>
      <c r="N12552" s="19">
        <v>0.4811658622261259</v>
      </c>
      <c r="O12552" s="19"/>
      <c r="P12552" s="50">
        <v>0.64262327271333464</v>
      </c>
      <c r="R12552" s="9" t="s">
        <v>0</v>
      </c>
    </row>
    <row r="12553" spans="2:18" x14ac:dyDescent="0.2">
      <c r="B12553" s="25">
        <v>12323</v>
      </c>
      <c r="C12553" s="193">
        <v>1.511437168921052</v>
      </c>
      <c r="D12553" s="19"/>
      <c r="E12553" s="19">
        <v>0.50034783503480973</v>
      </c>
      <c r="F12553" s="19"/>
      <c r="G12553" s="19">
        <v>0.66494057482232227</v>
      </c>
      <c r="H12553" s="19"/>
      <c r="I12553" s="19">
        <v>1.1309489421898529</v>
      </c>
      <c r="J12553" s="19"/>
      <c r="K12553" s="19">
        <v>1.5637559397243126</v>
      </c>
      <c r="L12553" s="19"/>
      <c r="M12553" s="19">
        <v>0.82553799706391362</v>
      </c>
      <c r="N12553" s="19"/>
      <c r="O12553" s="19">
        <v>1.4501626180766309</v>
      </c>
      <c r="P12553" s="50"/>
      <c r="R12553" s="9" t="s">
        <v>0</v>
      </c>
    </row>
    <row r="12554" spans="2:18" x14ac:dyDescent="0.2">
      <c r="B12554" s="25">
        <v>12324</v>
      </c>
      <c r="C12554" s="193">
        <v>0.76687066725159592</v>
      </c>
      <c r="D12554" s="19"/>
      <c r="E12554" s="19">
        <v>6.1170739195689029E-2</v>
      </c>
      <c r="F12554" s="19"/>
      <c r="G12554" s="19"/>
      <c r="H12554" s="19">
        <v>0.12279140913388523</v>
      </c>
      <c r="I12554" s="19"/>
      <c r="J12554" s="19">
        <v>5.7890602855100039E-2</v>
      </c>
      <c r="K12554" s="19"/>
      <c r="L12554" s="19">
        <v>0.18479264036226026</v>
      </c>
      <c r="M12554" s="19">
        <v>0.12458217201239058</v>
      </c>
      <c r="N12554" s="19"/>
      <c r="O12554" s="19"/>
      <c r="P12554" s="50">
        <v>0.35343088941315942</v>
      </c>
      <c r="R12554" s="9" t="s">
        <v>0</v>
      </c>
    </row>
    <row r="12555" spans="2:18" x14ac:dyDescent="0.2">
      <c r="B12555" s="25">
        <v>12325</v>
      </c>
      <c r="C12555" s="193"/>
      <c r="D12555" s="19">
        <v>0.44017555250254742</v>
      </c>
      <c r="E12555" s="19"/>
      <c r="F12555" s="19">
        <v>1.0457434534961982</v>
      </c>
      <c r="G12555" s="19">
        <v>0.95448287825550004</v>
      </c>
      <c r="H12555" s="19"/>
      <c r="I12555" s="19"/>
      <c r="J12555" s="19">
        <v>0.33177352754097539</v>
      </c>
      <c r="K12555" s="19"/>
      <c r="L12555" s="19">
        <v>0.63791059842623909</v>
      </c>
      <c r="M12555" s="19"/>
      <c r="N12555" s="19">
        <v>6.7378972367513118E-3</v>
      </c>
      <c r="O12555" s="19">
        <v>0.64196711945120388</v>
      </c>
      <c r="P12555" s="50"/>
      <c r="R12555" s="9" t="s">
        <v>0</v>
      </c>
    </row>
    <row r="12556" spans="2:18" x14ac:dyDescent="0.2">
      <c r="B12556" s="25">
        <v>12326</v>
      </c>
      <c r="C12556" s="193">
        <v>0.5105676008110881</v>
      </c>
      <c r="D12556" s="19"/>
      <c r="E12556" s="19">
        <v>0.97034027398629452</v>
      </c>
      <c r="F12556" s="19"/>
      <c r="G12556" s="19">
        <v>1.4576158628503273</v>
      </c>
      <c r="H12556" s="19"/>
      <c r="I12556" s="19">
        <v>0.36902097703670461</v>
      </c>
      <c r="J12556" s="19"/>
      <c r="K12556" s="19">
        <v>0.54701279075864462</v>
      </c>
      <c r="L12556" s="19"/>
      <c r="M12556" s="19">
        <v>0.25255924745363795</v>
      </c>
      <c r="N12556" s="19"/>
      <c r="O12556" s="19">
        <v>0.15900636430449677</v>
      </c>
      <c r="P12556" s="50"/>
      <c r="R12556" s="9" t="s">
        <v>0</v>
      </c>
    </row>
    <row r="12557" spans="2:18" x14ac:dyDescent="0.2">
      <c r="B12557" s="25">
        <v>12327</v>
      </c>
      <c r="C12557" s="193"/>
      <c r="D12557" s="19">
        <v>0.13534025593831878</v>
      </c>
      <c r="E12557" s="19">
        <v>0.15378996229467595</v>
      </c>
      <c r="F12557" s="19"/>
      <c r="G12557" s="19"/>
      <c r="H12557" s="19">
        <v>0.3492572222280127</v>
      </c>
      <c r="I12557" s="19"/>
      <c r="J12557" s="19">
        <v>0.24130596773121149</v>
      </c>
      <c r="K12557" s="19">
        <v>0.24762313096145561</v>
      </c>
      <c r="L12557" s="19"/>
      <c r="M12557" s="19">
        <v>0.44753891004340096</v>
      </c>
      <c r="N12557" s="19"/>
      <c r="O12557" s="19">
        <v>0.60128679255808004</v>
      </c>
      <c r="P12557" s="50"/>
      <c r="R12557" s="9" t="s">
        <v>0</v>
      </c>
    </row>
    <row r="12558" spans="2:18" x14ac:dyDescent="0.2">
      <c r="B12558" s="25">
        <v>12328</v>
      </c>
      <c r="C12558" s="193">
        <v>1.5424455243578317</v>
      </c>
      <c r="D12558" s="19"/>
      <c r="E12558" s="19">
        <v>1.2418976362960308</v>
      </c>
      <c r="F12558" s="19"/>
      <c r="G12558" s="19">
        <v>1.680148362774629</v>
      </c>
      <c r="H12558" s="19"/>
      <c r="I12558" s="19">
        <v>1.5846726626030934</v>
      </c>
      <c r="J12558" s="19"/>
      <c r="K12558" s="19">
        <v>1.8964144481367449</v>
      </c>
      <c r="L12558" s="19"/>
      <c r="M12558" s="19">
        <v>1.9851293873654532</v>
      </c>
      <c r="N12558" s="19"/>
      <c r="O12558" s="19">
        <v>1.7853118110340724</v>
      </c>
      <c r="P12558" s="50"/>
      <c r="R12558" s="9" t="s">
        <v>0</v>
      </c>
    </row>
    <row r="12559" spans="2:18" x14ac:dyDescent="0.2">
      <c r="B12559" s="25">
        <v>12329</v>
      </c>
      <c r="C12559" s="193">
        <v>6.3804335144880125E-2</v>
      </c>
      <c r="D12559" s="19"/>
      <c r="E12559" s="19">
        <v>0.33515589507508309</v>
      </c>
      <c r="F12559" s="19"/>
      <c r="G12559" s="19"/>
      <c r="H12559" s="19">
        <v>0.3592750183967553</v>
      </c>
      <c r="I12559" s="19">
        <v>0.56250958182745003</v>
      </c>
      <c r="J12559" s="19"/>
      <c r="K12559" s="19"/>
      <c r="L12559" s="19">
        <v>1.1833107929668738</v>
      </c>
      <c r="M12559" s="19"/>
      <c r="N12559" s="19">
        <v>0.58996358053526632</v>
      </c>
      <c r="O12559" s="19"/>
      <c r="P12559" s="50">
        <v>0.37689755757212379</v>
      </c>
      <c r="R12559" s="9" t="s">
        <v>0</v>
      </c>
    </row>
    <row r="12560" spans="2:18" x14ac:dyDescent="0.2">
      <c r="B12560" s="25">
        <v>12330</v>
      </c>
      <c r="C12560" s="193">
        <v>1.2674819706549785</v>
      </c>
      <c r="D12560" s="19"/>
      <c r="E12560" s="19">
        <v>2.3128838031005716</v>
      </c>
      <c r="F12560" s="19"/>
      <c r="G12560" s="19">
        <v>1.4286088741752914</v>
      </c>
      <c r="H12560" s="19"/>
      <c r="I12560" s="19">
        <v>0.87048933134235884</v>
      </c>
      <c r="J12560" s="19"/>
      <c r="K12560" s="19">
        <v>1.9242498924230806</v>
      </c>
      <c r="L12560" s="19"/>
      <c r="M12560" s="19">
        <v>1.2476702482539421</v>
      </c>
      <c r="N12560" s="19"/>
      <c r="O12560" s="19">
        <v>0.96404176979382117</v>
      </c>
      <c r="P12560" s="50"/>
      <c r="R12560" s="9" t="s">
        <v>0</v>
      </c>
    </row>
    <row r="12561" spans="2:18" x14ac:dyDescent="0.2">
      <c r="B12561" s="25">
        <v>12331</v>
      </c>
      <c r="C12561" s="193">
        <v>1.0446862518665803</v>
      </c>
      <c r="D12561" s="19"/>
      <c r="E12561" s="19">
        <v>0.45150113720283086</v>
      </c>
      <c r="F12561" s="19"/>
      <c r="G12561" s="19">
        <v>1.4302351032111154</v>
      </c>
      <c r="H12561" s="19"/>
      <c r="I12561" s="19">
        <v>0.96882963653906562</v>
      </c>
      <c r="J12561" s="19"/>
      <c r="K12561" s="19">
        <v>0.37495862942422348</v>
      </c>
      <c r="L12561" s="19"/>
      <c r="M12561" s="19">
        <v>0.91511530932963214</v>
      </c>
      <c r="N12561" s="19"/>
      <c r="O12561" s="19">
        <v>0.64234805342555301</v>
      </c>
      <c r="P12561" s="50"/>
      <c r="R12561" s="9" t="s">
        <v>0</v>
      </c>
    </row>
    <row r="12562" spans="2:18" x14ac:dyDescent="0.2">
      <c r="B12562" s="25">
        <v>12332</v>
      </c>
      <c r="C12562" s="193"/>
      <c r="D12562" s="19">
        <v>0.1311942811208997</v>
      </c>
      <c r="E12562" s="19">
        <v>0.87703568031192369</v>
      </c>
      <c r="F12562" s="19"/>
      <c r="G12562" s="19"/>
      <c r="H12562" s="19">
        <v>0.40960598001690063</v>
      </c>
      <c r="I12562" s="19"/>
      <c r="J12562" s="19">
        <v>0.57620350077714844</v>
      </c>
      <c r="K12562" s="19"/>
      <c r="L12562" s="19">
        <v>0.47173946083442564</v>
      </c>
      <c r="M12562" s="19">
        <v>0.95127997850164336</v>
      </c>
      <c r="N12562" s="19"/>
      <c r="O12562" s="19">
        <v>0.19017810005113414</v>
      </c>
      <c r="P12562" s="50"/>
      <c r="R12562" s="9" t="s">
        <v>0</v>
      </c>
    </row>
    <row r="12563" spans="2:18" x14ac:dyDescent="0.2">
      <c r="B12563" s="25">
        <v>12333</v>
      </c>
      <c r="C12563" s="193">
        <v>0.30703144989027914</v>
      </c>
      <c r="D12563" s="19"/>
      <c r="E12563" s="19"/>
      <c r="F12563" s="19">
        <v>0.37045838748109627</v>
      </c>
      <c r="G12563" s="19">
        <v>0.62855825799931242</v>
      </c>
      <c r="H12563" s="19"/>
      <c r="I12563" s="19"/>
      <c r="J12563" s="19">
        <v>0.26347200869048626</v>
      </c>
      <c r="K12563" s="19">
        <v>0.23572091306559995</v>
      </c>
      <c r="L12563" s="19"/>
      <c r="M12563" s="19"/>
      <c r="N12563" s="19">
        <v>0.81927105360872099</v>
      </c>
      <c r="O12563" s="19">
        <v>4.8758465591570738E-2</v>
      </c>
      <c r="P12563" s="50"/>
      <c r="R12563" s="9" t="s">
        <v>0</v>
      </c>
    </row>
    <row r="12564" spans="2:18" x14ac:dyDescent="0.2">
      <c r="B12564" s="25">
        <v>12334</v>
      </c>
      <c r="C12564" s="193"/>
      <c r="D12564" s="19">
        <v>0.28525763707177382</v>
      </c>
      <c r="E12564" s="19"/>
      <c r="F12564" s="19">
        <v>0.1945633959470093</v>
      </c>
      <c r="G12564" s="19"/>
      <c r="H12564" s="19">
        <v>0.82038878058767428</v>
      </c>
      <c r="I12564" s="19"/>
      <c r="J12564" s="19">
        <v>1.2137222594960102</v>
      </c>
      <c r="K12564" s="19"/>
      <c r="L12564" s="19">
        <v>0.44051531105169911</v>
      </c>
      <c r="M12564" s="19"/>
      <c r="N12564" s="19">
        <v>0.4068213199492508</v>
      </c>
      <c r="O12564" s="19"/>
      <c r="P12564" s="50">
        <v>0.15657188269741856</v>
      </c>
      <c r="R12564" s="9" t="s">
        <v>0</v>
      </c>
    </row>
    <row r="12565" spans="2:18" x14ac:dyDescent="0.2">
      <c r="B12565" s="25">
        <v>12335</v>
      </c>
      <c r="C12565" s="193"/>
      <c r="D12565" s="19">
        <v>0.41642476489904023</v>
      </c>
      <c r="E12565" s="19"/>
      <c r="F12565" s="19">
        <v>0.71302247879598035</v>
      </c>
      <c r="G12565" s="19">
        <v>0.17271560274423184</v>
      </c>
      <c r="H12565" s="19"/>
      <c r="I12565" s="19"/>
      <c r="J12565" s="19">
        <v>0.53865594348539803</v>
      </c>
      <c r="K12565" s="19">
        <v>0.23322384088893952</v>
      </c>
      <c r="L12565" s="19"/>
      <c r="M12565" s="19">
        <v>0.21069672763878994</v>
      </c>
      <c r="N12565" s="19"/>
      <c r="O12565" s="19">
        <v>0.20032794787578706</v>
      </c>
      <c r="P12565" s="50"/>
      <c r="R12565" s="9" t="s">
        <v>0</v>
      </c>
    </row>
    <row r="12566" spans="2:18" x14ac:dyDescent="0.2">
      <c r="B12566" s="25">
        <v>12336</v>
      </c>
      <c r="C12566" s="193"/>
      <c r="D12566" s="19">
        <v>0.90656275920838592</v>
      </c>
      <c r="E12566" s="19"/>
      <c r="F12566" s="19">
        <v>0.77646119602219588</v>
      </c>
      <c r="G12566" s="19"/>
      <c r="H12566" s="19">
        <v>0.74496930790978333</v>
      </c>
      <c r="I12566" s="19"/>
      <c r="J12566" s="19">
        <v>0.89442302677949304</v>
      </c>
      <c r="K12566" s="19"/>
      <c r="L12566" s="19">
        <v>9.5051767260088973E-2</v>
      </c>
      <c r="M12566" s="19"/>
      <c r="N12566" s="19">
        <v>0.41116277682914348</v>
      </c>
      <c r="O12566" s="19"/>
      <c r="P12566" s="50">
        <v>0.53131597563055033</v>
      </c>
      <c r="R12566" s="9" t="s">
        <v>0</v>
      </c>
    </row>
    <row r="12567" spans="2:18" x14ac:dyDescent="0.2">
      <c r="B12567" s="25">
        <v>12337</v>
      </c>
      <c r="C12567" s="193">
        <v>0.4959743023902396</v>
      </c>
      <c r="D12567" s="19"/>
      <c r="E12567" s="19"/>
      <c r="F12567" s="19">
        <v>0.24994867099708168</v>
      </c>
      <c r="G12567" s="19"/>
      <c r="H12567" s="19">
        <v>0.70316637071351462</v>
      </c>
      <c r="I12567" s="19"/>
      <c r="J12567" s="19">
        <v>7.3088083289272521E-2</v>
      </c>
      <c r="K12567" s="19">
        <v>7.7407916913216024E-2</v>
      </c>
      <c r="L12567" s="19"/>
      <c r="M12567" s="19"/>
      <c r="N12567" s="19">
        <v>0.89917551488130887</v>
      </c>
      <c r="O12567" s="19">
        <v>0.79300096702525869</v>
      </c>
      <c r="P12567" s="50"/>
      <c r="R12567" s="9" t="s">
        <v>0</v>
      </c>
    </row>
    <row r="12568" spans="2:18" x14ac:dyDescent="0.2">
      <c r="B12568" s="25">
        <v>12338</v>
      </c>
      <c r="C12568" s="193"/>
      <c r="D12568" s="19">
        <v>0.60126105613754299</v>
      </c>
      <c r="E12568" s="19"/>
      <c r="F12568" s="19">
        <v>0.59563756626645292</v>
      </c>
      <c r="G12568" s="19"/>
      <c r="H12568" s="19">
        <v>1.3194834193705216</v>
      </c>
      <c r="I12568" s="19"/>
      <c r="J12568" s="19">
        <v>0.30356460020376075</v>
      </c>
      <c r="K12568" s="19">
        <v>0.13652412191682634</v>
      </c>
      <c r="L12568" s="19"/>
      <c r="M12568" s="19"/>
      <c r="N12568" s="19">
        <v>0.13766404794205289</v>
      </c>
      <c r="O12568" s="19">
        <v>5.5275052416609516E-2</v>
      </c>
      <c r="P12568" s="50"/>
      <c r="R12568" s="9" t="s">
        <v>0</v>
      </c>
    </row>
    <row r="12569" spans="2:18" x14ac:dyDescent="0.2">
      <c r="B12569" s="25">
        <v>12339</v>
      </c>
      <c r="C12569" s="193">
        <v>0.47398405803920707</v>
      </c>
      <c r="D12569" s="19"/>
      <c r="E12569" s="19">
        <v>0.94011371189183823</v>
      </c>
      <c r="F12569" s="19"/>
      <c r="G12569" s="19">
        <v>0.44326063639764846</v>
      </c>
      <c r="H12569" s="19"/>
      <c r="I12569" s="19">
        <v>1.0101475123697634</v>
      </c>
      <c r="J12569" s="19"/>
      <c r="K12569" s="19">
        <v>0.84064557443028443</v>
      </c>
      <c r="L12569" s="19"/>
      <c r="M12569" s="19">
        <v>0.13967686956320885</v>
      </c>
      <c r="N12569" s="19"/>
      <c r="O12569" s="19">
        <v>0.25767529244687271</v>
      </c>
      <c r="P12569" s="50"/>
      <c r="R12569" s="9" t="s">
        <v>0</v>
      </c>
    </row>
    <row r="12570" spans="2:18" x14ac:dyDescent="0.2">
      <c r="B12570" s="25">
        <v>12340</v>
      </c>
      <c r="C12570" s="193">
        <v>1.326871908315018</v>
      </c>
      <c r="D12570" s="19"/>
      <c r="E12570" s="19">
        <v>1.6880017056260019</v>
      </c>
      <c r="F12570" s="19"/>
      <c r="G12570" s="19">
        <v>1.6840122057106441</v>
      </c>
      <c r="H12570" s="19"/>
      <c r="I12570" s="19">
        <v>1.5417522847457337</v>
      </c>
      <c r="J12570" s="19"/>
      <c r="K12570" s="19">
        <v>2.0206052426904382</v>
      </c>
      <c r="L12570" s="19"/>
      <c r="M12570" s="19">
        <v>2.1214561736244417</v>
      </c>
      <c r="N12570" s="19"/>
      <c r="O12570" s="19">
        <v>1.273593209236124</v>
      </c>
      <c r="P12570" s="50"/>
      <c r="R12570" s="9" t="s">
        <v>0</v>
      </c>
    </row>
    <row r="12571" spans="2:18" x14ac:dyDescent="0.2">
      <c r="B12571" s="25">
        <v>12341</v>
      </c>
      <c r="C12571" s="193"/>
      <c r="D12571" s="19">
        <v>0.9472131474093145</v>
      </c>
      <c r="E12571" s="19"/>
      <c r="F12571" s="19">
        <v>0.50102514105331286</v>
      </c>
      <c r="G12571" s="19">
        <v>0.30941575513262026</v>
      </c>
      <c r="H12571" s="19"/>
      <c r="I12571" s="19">
        <v>2.1096243070831539E-2</v>
      </c>
      <c r="J12571" s="19"/>
      <c r="K12571" s="19"/>
      <c r="L12571" s="19">
        <v>0.98765946758906009</v>
      </c>
      <c r="M12571" s="19">
        <v>0.1031419175824288</v>
      </c>
      <c r="N12571" s="19"/>
      <c r="O12571" s="19">
        <v>1.3300187347594725E-2</v>
      </c>
      <c r="P12571" s="50"/>
      <c r="R12571" s="9" t="s">
        <v>0</v>
      </c>
    </row>
    <row r="12572" spans="2:18" x14ac:dyDescent="0.2">
      <c r="B12572" s="25">
        <v>12342</v>
      </c>
      <c r="C12572" s="193"/>
      <c r="D12572" s="19">
        <v>1.4493224703978616</v>
      </c>
      <c r="E12572" s="19"/>
      <c r="F12572" s="19">
        <v>1.6479731758773961</v>
      </c>
      <c r="G12572" s="19"/>
      <c r="H12572" s="19">
        <v>1.9165322226021617</v>
      </c>
      <c r="I12572" s="19"/>
      <c r="J12572" s="19">
        <v>2.6047566670038518</v>
      </c>
      <c r="K12572" s="19"/>
      <c r="L12572" s="19">
        <v>2.2261838170475921</v>
      </c>
      <c r="M12572" s="19"/>
      <c r="N12572" s="19">
        <v>1.9625591532789584</v>
      </c>
      <c r="O12572" s="19"/>
      <c r="P12572" s="50">
        <v>2.2355403275716963</v>
      </c>
      <c r="R12572" s="9" t="s">
        <v>0</v>
      </c>
    </row>
    <row r="12573" spans="2:18" x14ac:dyDescent="0.2">
      <c r="B12573" s="25">
        <v>12343</v>
      </c>
      <c r="C12573" s="193">
        <v>1.2324945869879922</v>
      </c>
      <c r="D12573" s="19"/>
      <c r="E12573" s="19">
        <v>0.65384173628515851</v>
      </c>
      <c r="F12573" s="19"/>
      <c r="G12573" s="19">
        <v>0.37693305016069611</v>
      </c>
      <c r="H12573" s="19"/>
      <c r="I12573" s="19"/>
      <c r="J12573" s="19">
        <v>0.48959841128911585</v>
      </c>
      <c r="K12573" s="19">
        <v>1.5100838913046235</v>
      </c>
      <c r="L12573" s="19"/>
      <c r="M12573" s="19">
        <v>1.1160258938762655</v>
      </c>
      <c r="N12573" s="19"/>
      <c r="O12573" s="19">
        <v>1.0688520277384854</v>
      </c>
      <c r="P12573" s="50"/>
      <c r="R12573" s="9" t="s">
        <v>0</v>
      </c>
    </row>
    <row r="12574" spans="2:18" x14ac:dyDescent="0.2">
      <c r="B12574" s="25">
        <v>12344</v>
      </c>
      <c r="C12574" s="193"/>
      <c r="D12574" s="19">
        <v>0.73580484523348566</v>
      </c>
      <c r="E12574" s="19"/>
      <c r="F12574" s="19">
        <v>0.5996367973205361</v>
      </c>
      <c r="G12574" s="19"/>
      <c r="H12574" s="19">
        <v>1.3027292526056566</v>
      </c>
      <c r="I12574" s="19"/>
      <c r="J12574" s="19">
        <v>1.2154790368029604</v>
      </c>
      <c r="K12574" s="19"/>
      <c r="L12574" s="19">
        <v>0.7541990216446085</v>
      </c>
      <c r="M12574" s="19"/>
      <c r="N12574" s="19">
        <v>1.2308823718990747</v>
      </c>
      <c r="O12574" s="19"/>
      <c r="P12574" s="50">
        <v>1.3029775345482035</v>
      </c>
      <c r="R12574" s="9" t="s">
        <v>0</v>
      </c>
    </row>
    <row r="12575" spans="2:18" x14ac:dyDescent="0.2">
      <c r="B12575" s="25">
        <v>12345</v>
      </c>
      <c r="C12575" s="193"/>
      <c r="D12575" s="19">
        <v>1.3453372228025946</v>
      </c>
      <c r="E12575" s="19"/>
      <c r="F12575" s="19">
        <v>0.55752419824334787</v>
      </c>
      <c r="G12575" s="19"/>
      <c r="H12575" s="19">
        <v>0.27730811988890158</v>
      </c>
      <c r="I12575" s="19"/>
      <c r="J12575" s="19">
        <v>0.5959587477736934</v>
      </c>
      <c r="K12575" s="19"/>
      <c r="L12575" s="19">
        <v>0.21449835947365672</v>
      </c>
      <c r="M12575" s="19"/>
      <c r="N12575" s="19">
        <v>0.24643849117503164</v>
      </c>
      <c r="O12575" s="19"/>
      <c r="P12575" s="50">
        <v>0.45984554566707103</v>
      </c>
      <c r="R12575" s="9" t="s">
        <v>0</v>
      </c>
    </row>
    <row r="12576" spans="2:18" x14ac:dyDescent="0.2">
      <c r="B12576" s="25">
        <v>12346</v>
      </c>
      <c r="C12576" s="193">
        <v>0.49143953448556782</v>
      </c>
      <c r="D12576" s="19"/>
      <c r="E12576" s="19">
        <v>0.42872419384063148</v>
      </c>
      <c r="F12576" s="19"/>
      <c r="G12576" s="19">
        <v>1.3613518397110314</v>
      </c>
      <c r="H12576" s="19"/>
      <c r="I12576" s="19">
        <v>1.5613310671143021</v>
      </c>
      <c r="J12576" s="19"/>
      <c r="K12576" s="19">
        <v>1.6867256684854839</v>
      </c>
      <c r="L12576" s="19"/>
      <c r="M12576" s="19">
        <v>0.81425658108341603</v>
      </c>
      <c r="N12576" s="19"/>
      <c r="O12576" s="19">
        <v>0.98156857255385932</v>
      </c>
      <c r="P12576" s="50"/>
      <c r="R12576" s="9" t="s">
        <v>0</v>
      </c>
    </row>
    <row r="12577" spans="2:18" x14ac:dyDescent="0.2">
      <c r="B12577" s="25">
        <v>12347</v>
      </c>
      <c r="C12577" s="193"/>
      <c r="D12577" s="19">
        <v>0.16294173980016319</v>
      </c>
      <c r="E12577" s="19"/>
      <c r="F12577" s="19">
        <v>0.41899744936944855</v>
      </c>
      <c r="G12577" s="19">
        <v>0.31464566825862672</v>
      </c>
      <c r="H12577" s="19"/>
      <c r="I12577" s="19"/>
      <c r="J12577" s="19">
        <v>0.14122183097728697</v>
      </c>
      <c r="K12577" s="19"/>
      <c r="L12577" s="19">
        <v>8.870134399561809E-3</v>
      </c>
      <c r="M12577" s="19"/>
      <c r="N12577" s="19">
        <v>0.11683169673388491</v>
      </c>
      <c r="O12577" s="19"/>
      <c r="P12577" s="50">
        <v>0.82862915491688582</v>
      </c>
      <c r="R12577" s="9" t="s">
        <v>0</v>
      </c>
    </row>
    <row r="12578" spans="2:18" x14ac:dyDescent="0.2">
      <c r="B12578" s="25">
        <v>12348</v>
      </c>
      <c r="C12578" s="193"/>
      <c r="D12578" s="19">
        <v>1.0329943843348743</v>
      </c>
      <c r="E12578" s="19"/>
      <c r="F12578" s="19">
        <v>0.94365919305191615</v>
      </c>
      <c r="G12578" s="19"/>
      <c r="H12578" s="19">
        <v>2.516460819033973</v>
      </c>
      <c r="I12578" s="19"/>
      <c r="J12578" s="19">
        <v>1.0821084604068822</v>
      </c>
      <c r="K12578" s="19"/>
      <c r="L12578" s="19">
        <v>1.9075663815371184</v>
      </c>
      <c r="M12578" s="19"/>
      <c r="N12578" s="19">
        <v>0.88646853299891937</v>
      </c>
      <c r="O12578" s="19"/>
      <c r="P12578" s="50">
        <v>0.25415484676975936</v>
      </c>
      <c r="R12578" s="9" t="s">
        <v>0</v>
      </c>
    </row>
    <row r="12579" spans="2:18" x14ac:dyDescent="0.2">
      <c r="B12579" s="25">
        <v>12349</v>
      </c>
      <c r="C12579" s="193"/>
      <c r="D12579" s="19">
        <v>0.89470962629310757</v>
      </c>
      <c r="E12579" s="19"/>
      <c r="F12579" s="19">
        <v>1.4206148554249478</v>
      </c>
      <c r="G12579" s="19"/>
      <c r="H12579" s="19">
        <v>0.18580717815234662</v>
      </c>
      <c r="I12579" s="19"/>
      <c r="J12579" s="19">
        <v>0.79191045396963844</v>
      </c>
      <c r="K12579" s="19"/>
      <c r="L12579" s="19">
        <v>0.90169707485421158</v>
      </c>
      <c r="M12579" s="19"/>
      <c r="N12579" s="19">
        <v>0.59127670184948899</v>
      </c>
      <c r="O12579" s="19"/>
      <c r="P12579" s="50">
        <v>0.11805813879371059</v>
      </c>
      <c r="R12579" s="9" t="s">
        <v>0</v>
      </c>
    </row>
    <row r="12580" spans="2:18" x14ac:dyDescent="0.2">
      <c r="B12580" s="25">
        <v>12350</v>
      </c>
      <c r="C12580" s="193">
        <v>1.1968261023987159</v>
      </c>
      <c r="D12580" s="19"/>
      <c r="E12580" s="19">
        <v>0.32172016893975769</v>
      </c>
      <c r="F12580" s="19"/>
      <c r="G12580" s="19">
        <v>0.91487885930732249</v>
      </c>
      <c r="H12580" s="19"/>
      <c r="I12580" s="19"/>
      <c r="J12580" s="19">
        <v>0.23814176752273561</v>
      </c>
      <c r="K12580" s="19">
        <v>0.44356062015843167</v>
      </c>
      <c r="L12580" s="19"/>
      <c r="M12580" s="19"/>
      <c r="N12580" s="19">
        <v>0.51956916819877008</v>
      </c>
      <c r="O12580" s="19">
        <v>0.37832775115472428</v>
      </c>
      <c r="P12580" s="50"/>
      <c r="R12580" s="9" t="s">
        <v>0</v>
      </c>
    </row>
    <row r="12581" spans="2:18" x14ac:dyDescent="0.2">
      <c r="B12581" s="25">
        <v>12351</v>
      </c>
      <c r="C12581" s="193">
        <v>0.11232248330002791</v>
      </c>
      <c r="D12581" s="19"/>
      <c r="E12581" s="19"/>
      <c r="F12581" s="19">
        <v>1.0647979818269571</v>
      </c>
      <c r="G12581" s="19"/>
      <c r="H12581" s="19">
        <v>0.35271418956527761</v>
      </c>
      <c r="I12581" s="19"/>
      <c r="J12581" s="19">
        <v>0.38228853508230726</v>
      </c>
      <c r="K12581" s="19">
        <v>0.21520723189512789</v>
      </c>
      <c r="L12581" s="19"/>
      <c r="M12581" s="19"/>
      <c r="N12581" s="19">
        <v>0.50238860124022178</v>
      </c>
      <c r="O12581" s="19">
        <v>0.7049005533749696</v>
      </c>
      <c r="P12581" s="50"/>
      <c r="R12581" s="9" t="s">
        <v>0</v>
      </c>
    </row>
    <row r="12582" spans="2:18" x14ac:dyDescent="0.2">
      <c r="B12582" s="25">
        <v>12352</v>
      </c>
      <c r="C12582" s="193"/>
      <c r="D12582" s="19">
        <v>0.23726069000164232</v>
      </c>
      <c r="E12582" s="19"/>
      <c r="F12582" s="19">
        <v>1.0187992784583013</v>
      </c>
      <c r="G12582" s="19"/>
      <c r="H12582" s="19">
        <v>0.59936938777492255</v>
      </c>
      <c r="I12582" s="19"/>
      <c r="J12582" s="19">
        <v>0.93530543443298053</v>
      </c>
      <c r="K12582" s="19"/>
      <c r="L12582" s="19">
        <v>1.7185332768095753</v>
      </c>
      <c r="M12582" s="19"/>
      <c r="N12582" s="19">
        <v>0.3987363205187423</v>
      </c>
      <c r="O12582" s="19"/>
      <c r="P12582" s="50">
        <v>0.48479018946184166</v>
      </c>
      <c r="R12582" s="9" t="s">
        <v>0</v>
      </c>
    </row>
    <row r="12583" spans="2:18" x14ac:dyDescent="0.2">
      <c r="B12583" s="25">
        <v>12353</v>
      </c>
      <c r="C12583" s="193">
        <v>1.3409596613805046</v>
      </c>
      <c r="D12583" s="19"/>
      <c r="E12583" s="19">
        <v>0.25237498763556399</v>
      </c>
      <c r="F12583" s="19"/>
      <c r="G12583" s="19">
        <v>1.0638680156923654</v>
      </c>
      <c r="H12583" s="19"/>
      <c r="I12583" s="19">
        <v>0.1780110157894029</v>
      </c>
      <c r="J12583" s="19"/>
      <c r="K12583" s="19">
        <v>9.3915825039663461E-2</v>
      </c>
      <c r="L12583" s="19"/>
      <c r="M12583" s="19">
        <v>0.37568096995658462</v>
      </c>
      <c r="N12583" s="19"/>
      <c r="O12583" s="19"/>
      <c r="P12583" s="50">
        <v>6.1212768484285147E-2</v>
      </c>
      <c r="R12583" s="9" t="s">
        <v>0</v>
      </c>
    </row>
    <row r="12584" spans="2:18" x14ac:dyDescent="0.2">
      <c r="B12584" s="25">
        <v>12354</v>
      </c>
      <c r="C12584" s="193"/>
      <c r="D12584" s="19">
        <v>1.4779357511068063</v>
      </c>
      <c r="E12584" s="19"/>
      <c r="F12584" s="19">
        <v>1.6540369827735883</v>
      </c>
      <c r="G12584" s="19"/>
      <c r="H12584" s="19">
        <v>1.6410852487834926</v>
      </c>
      <c r="I12584" s="19"/>
      <c r="J12584" s="19">
        <v>1.1259467836068633</v>
      </c>
      <c r="K12584" s="19"/>
      <c r="L12584" s="19">
        <v>1.9669337424361168</v>
      </c>
      <c r="M12584" s="19"/>
      <c r="N12584" s="19">
        <v>1.2461913700649185</v>
      </c>
      <c r="O12584" s="19"/>
      <c r="P12584" s="50">
        <v>1.0242568633881914</v>
      </c>
      <c r="R12584" s="9" t="s">
        <v>0</v>
      </c>
    </row>
    <row r="12585" spans="2:18" x14ac:dyDescent="0.2">
      <c r="B12585" s="25">
        <v>12355</v>
      </c>
      <c r="C12585" s="193">
        <v>1.3701538716917252</v>
      </c>
      <c r="D12585" s="19"/>
      <c r="E12585" s="19">
        <v>1.3696601006159779</v>
      </c>
      <c r="F12585" s="19"/>
      <c r="G12585" s="19">
        <v>0.22658154836628941</v>
      </c>
      <c r="H12585" s="19"/>
      <c r="I12585" s="19">
        <v>2.0584388390675072</v>
      </c>
      <c r="J12585" s="19"/>
      <c r="K12585" s="19">
        <v>1.8652464682015768</v>
      </c>
      <c r="L12585" s="19"/>
      <c r="M12585" s="19">
        <v>1.3365075142297345</v>
      </c>
      <c r="N12585" s="19"/>
      <c r="O12585" s="19">
        <v>2.0041773686160544</v>
      </c>
      <c r="P12585" s="50"/>
      <c r="R12585" s="9" t="s">
        <v>0</v>
      </c>
    </row>
    <row r="12586" spans="2:18" x14ac:dyDescent="0.2">
      <c r="B12586" s="25">
        <v>12356</v>
      </c>
      <c r="C12586" s="193">
        <v>2.0195183194452935</v>
      </c>
      <c r="D12586" s="19"/>
      <c r="E12586" s="19">
        <v>1.4875744722944422</v>
      </c>
      <c r="F12586" s="19"/>
      <c r="G12586" s="19">
        <v>1.3736106858211208</v>
      </c>
      <c r="H12586" s="19"/>
      <c r="I12586" s="19">
        <v>2.2241899684336666</v>
      </c>
      <c r="J12586" s="19"/>
      <c r="K12586" s="19">
        <v>1.3346258276148675</v>
      </c>
      <c r="L12586" s="19"/>
      <c r="M12586" s="19">
        <v>1.034000087889773</v>
      </c>
      <c r="N12586" s="19"/>
      <c r="O12586" s="19">
        <v>2.3209693548987103</v>
      </c>
      <c r="P12586" s="50"/>
      <c r="R12586" s="9" t="s">
        <v>0</v>
      </c>
    </row>
    <row r="12587" spans="2:18" x14ac:dyDescent="0.2">
      <c r="B12587" s="25">
        <v>12357</v>
      </c>
      <c r="C12587" s="193"/>
      <c r="D12587" s="19">
        <v>0.84596451395778416</v>
      </c>
      <c r="E12587" s="19"/>
      <c r="F12587" s="19">
        <v>1.0318867297173129</v>
      </c>
      <c r="G12587" s="19"/>
      <c r="H12587" s="19">
        <v>1.836362487260397</v>
      </c>
      <c r="I12587" s="19"/>
      <c r="J12587" s="19">
        <v>1.096925483148123</v>
      </c>
      <c r="K12587" s="19"/>
      <c r="L12587" s="19">
        <v>0.97799837807297674</v>
      </c>
      <c r="M12587" s="19"/>
      <c r="N12587" s="19">
        <v>1.4061186791497295</v>
      </c>
      <c r="O12587" s="19"/>
      <c r="P12587" s="50">
        <v>1.4094653168228268</v>
      </c>
      <c r="R12587" s="9" t="s">
        <v>0</v>
      </c>
    </row>
    <row r="12588" spans="2:18" x14ac:dyDescent="0.2">
      <c r="B12588" s="25">
        <v>12358</v>
      </c>
      <c r="C12588" s="193">
        <v>0.61529931009979677</v>
      </c>
      <c r="D12588" s="19"/>
      <c r="E12588" s="19">
        <v>0.80243040869434634</v>
      </c>
      <c r="F12588" s="19"/>
      <c r="G12588" s="19">
        <v>0.76415976802339747</v>
      </c>
      <c r="H12588" s="19"/>
      <c r="I12588" s="19">
        <v>1.6627019265964977</v>
      </c>
      <c r="J12588" s="19"/>
      <c r="K12588" s="19">
        <v>0.82483302791663382</v>
      </c>
      <c r="L12588" s="19"/>
      <c r="M12588" s="19">
        <v>1.4931019678730519</v>
      </c>
      <c r="N12588" s="19"/>
      <c r="O12588" s="19">
        <v>0.41379556879502044</v>
      </c>
      <c r="P12588" s="50"/>
      <c r="R12588" s="9" t="s">
        <v>0</v>
      </c>
    </row>
    <row r="12589" spans="2:18" x14ac:dyDescent="0.2">
      <c r="B12589" s="25">
        <v>12359</v>
      </c>
      <c r="C12589" s="193">
        <v>1.4293029325497515</v>
      </c>
      <c r="D12589" s="19"/>
      <c r="E12589" s="19">
        <v>0.92223392501001922</v>
      </c>
      <c r="F12589" s="19"/>
      <c r="G12589" s="19">
        <v>0.99901173220189288</v>
      </c>
      <c r="H12589" s="19"/>
      <c r="I12589" s="19">
        <v>0.55880169428485205</v>
      </c>
      <c r="J12589" s="19"/>
      <c r="K12589" s="19">
        <v>1.5823471451872231</v>
      </c>
      <c r="L12589" s="19"/>
      <c r="M12589" s="19"/>
      <c r="N12589" s="19">
        <v>2.9844176362549192E-2</v>
      </c>
      <c r="O12589" s="19">
        <v>1.0467600275245723</v>
      </c>
      <c r="P12589" s="50"/>
      <c r="R12589" s="9" t="s">
        <v>0</v>
      </c>
    </row>
    <row r="12590" spans="2:18" x14ac:dyDescent="0.2">
      <c r="B12590" s="25">
        <v>12360</v>
      </c>
      <c r="C12590" s="193">
        <v>0.24521859161799517</v>
      </c>
      <c r="D12590" s="19"/>
      <c r="E12590" s="19">
        <v>6.5411165040157843E-2</v>
      </c>
      <c r="F12590" s="19"/>
      <c r="G12590" s="19"/>
      <c r="H12590" s="19">
        <v>0.30350758916574722</v>
      </c>
      <c r="I12590" s="19"/>
      <c r="J12590" s="19">
        <v>0.39718175861466815</v>
      </c>
      <c r="K12590" s="19">
        <v>1.0558798370450615</v>
      </c>
      <c r="L12590" s="19"/>
      <c r="M12590" s="19">
        <v>0.76259794050691165</v>
      </c>
      <c r="N12590" s="19"/>
      <c r="O12590" s="19">
        <v>0.16456983454622298</v>
      </c>
      <c r="P12590" s="50"/>
      <c r="R12590" s="9" t="s">
        <v>0</v>
      </c>
    </row>
    <row r="12591" spans="2:18" x14ac:dyDescent="0.2">
      <c r="B12591" s="25">
        <v>12361</v>
      </c>
      <c r="C12591" s="193"/>
      <c r="D12591" s="19">
        <v>0.12971667072854823</v>
      </c>
      <c r="E12591" s="19">
        <v>0.30322150124250036</v>
      </c>
      <c r="F12591" s="19"/>
      <c r="G12591" s="19"/>
      <c r="H12591" s="19">
        <v>0.24251566230275873</v>
      </c>
      <c r="I12591" s="19">
        <v>0.69504714841161575</v>
      </c>
      <c r="J12591" s="19"/>
      <c r="K12591" s="19"/>
      <c r="L12591" s="19">
        <v>0.49907122121397862</v>
      </c>
      <c r="M12591" s="19">
        <v>0.50494176315886419</v>
      </c>
      <c r="N12591" s="19"/>
      <c r="O12591" s="19"/>
      <c r="P12591" s="50">
        <v>0.13887395247524859</v>
      </c>
      <c r="R12591" s="9" t="s">
        <v>0</v>
      </c>
    </row>
    <row r="12592" spans="2:18" x14ac:dyDescent="0.2">
      <c r="B12592" s="25">
        <v>12362</v>
      </c>
      <c r="C12592" s="193">
        <v>0.29275538938029566</v>
      </c>
      <c r="D12592" s="19"/>
      <c r="E12592" s="19">
        <v>0.47744220699429263</v>
      </c>
      <c r="F12592" s="19"/>
      <c r="G12592" s="19">
        <v>0.54871725582986763</v>
      </c>
      <c r="H12592" s="19"/>
      <c r="I12592" s="19">
        <v>0.85836424342500206</v>
      </c>
      <c r="J12592" s="19"/>
      <c r="K12592" s="19"/>
      <c r="L12592" s="19">
        <v>0.11895240778873117</v>
      </c>
      <c r="M12592" s="19">
        <v>0.51668843208367765</v>
      </c>
      <c r="N12592" s="19"/>
      <c r="O12592" s="19">
        <v>0.33856698325866175</v>
      </c>
      <c r="P12592" s="50"/>
      <c r="R12592" s="9" t="s">
        <v>0</v>
      </c>
    </row>
    <row r="12593" spans="2:18" x14ac:dyDescent="0.2">
      <c r="B12593" s="25">
        <v>12363</v>
      </c>
      <c r="C12593" s="193"/>
      <c r="D12593" s="19">
        <v>1.3747232641225877</v>
      </c>
      <c r="E12593" s="19"/>
      <c r="F12593" s="19">
        <v>0.70177094347438473</v>
      </c>
      <c r="G12593" s="19"/>
      <c r="H12593" s="19">
        <v>0.44013087859228694</v>
      </c>
      <c r="I12593" s="19">
        <v>0.64792038330030099</v>
      </c>
      <c r="J12593" s="19"/>
      <c r="K12593" s="19"/>
      <c r="L12593" s="19">
        <v>4.7447637643746515E-2</v>
      </c>
      <c r="M12593" s="19">
        <v>0.47193648412881029</v>
      </c>
      <c r="N12593" s="19"/>
      <c r="O12593" s="19"/>
      <c r="P12593" s="50">
        <v>8.9120459723551579E-2</v>
      </c>
      <c r="R12593" s="9" t="s">
        <v>0</v>
      </c>
    </row>
    <row r="12594" spans="2:18" x14ac:dyDescent="0.2">
      <c r="B12594" s="25">
        <v>12364</v>
      </c>
      <c r="C12594" s="193"/>
      <c r="D12594" s="19">
        <v>0.91882980034288486</v>
      </c>
      <c r="E12594" s="19"/>
      <c r="F12594" s="19">
        <v>0.74510023531534042</v>
      </c>
      <c r="G12594" s="19"/>
      <c r="H12594" s="19">
        <v>1.5825587993725427</v>
      </c>
      <c r="I12594" s="19"/>
      <c r="J12594" s="19">
        <v>0.64435778102321273</v>
      </c>
      <c r="K12594" s="19"/>
      <c r="L12594" s="19">
        <v>0.13404990229208522</v>
      </c>
      <c r="M12594" s="19"/>
      <c r="N12594" s="19">
        <v>0.17945930570252958</v>
      </c>
      <c r="O12594" s="19"/>
      <c r="P12594" s="50">
        <v>1.7227640823785584</v>
      </c>
      <c r="R12594" s="9" t="s">
        <v>0</v>
      </c>
    </row>
    <row r="12595" spans="2:18" x14ac:dyDescent="0.2">
      <c r="B12595" s="25">
        <v>12365</v>
      </c>
      <c r="C12595" s="193">
        <v>0.44005634424135831</v>
      </c>
      <c r="D12595" s="19"/>
      <c r="E12595" s="19">
        <v>0.93288618583414973</v>
      </c>
      <c r="F12595" s="19"/>
      <c r="G12595" s="19">
        <v>0.98873829218231502</v>
      </c>
      <c r="H12595" s="19"/>
      <c r="I12595" s="19">
        <v>1.3040966819516027</v>
      </c>
      <c r="J12595" s="19"/>
      <c r="K12595" s="19">
        <v>1.181379350846069</v>
      </c>
      <c r="L12595" s="19"/>
      <c r="M12595" s="19">
        <v>0.64528057353785517</v>
      </c>
      <c r="N12595" s="19"/>
      <c r="O12595" s="19">
        <v>1.4884577866200293</v>
      </c>
      <c r="P12595" s="50"/>
      <c r="R12595" s="9" t="s">
        <v>0</v>
      </c>
    </row>
    <row r="12596" spans="2:18" x14ac:dyDescent="0.2">
      <c r="B12596" s="25">
        <v>12366</v>
      </c>
      <c r="C12596" s="193">
        <v>0.35241214723750519</v>
      </c>
      <c r="D12596" s="19"/>
      <c r="E12596" s="19">
        <v>0.59279290995478451</v>
      </c>
      <c r="F12596" s="19"/>
      <c r="G12596" s="19">
        <v>0.75562826925156901</v>
      </c>
      <c r="H12596" s="19"/>
      <c r="I12596" s="19">
        <v>0.31496127216164249</v>
      </c>
      <c r="J12596" s="19"/>
      <c r="K12596" s="19">
        <v>0.50879732009862222</v>
      </c>
      <c r="L12596" s="19"/>
      <c r="M12596" s="19">
        <v>0.5170873092851247</v>
      </c>
      <c r="N12596" s="19"/>
      <c r="O12596" s="19">
        <v>0.81711268513370883</v>
      </c>
      <c r="P12596" s="50"/>
      <c r="R12596" s="9" t="s">
        <v>0</v>
      </c>
    </row>
    <row r="12597" spans="2:18" x14ac:dyDescent="0.2">
      <c r="B12597" s="25">
        <v>12367</v>
      </c>
      <c r="C12597" s="193"/>
      <c r="D12597" s="19">
        <v>0.65419361010650046</v>
      </c>
      <c r="E12597" s="19"/>
      <c r="F12597" s="19">
        <v>0.58249016221857186</v>
      </c>
      <c r="G12597" s="19">
        <v>1.1574599983803047E-2</v>
      </c>
      <c r="H12597" s="19"/>
      <c r="I12597" s="19">
        <v>0.72033416248363202</v>
      </c>
      <c r="J12597" s="19"/>
      <c r="K12597" s="19"/>
      <c r="L12597" s="19">
        <v>0.14963334184281277</v>
      </c>
      <c r="M12597" s="19">
        <v>0.94708438550354357</v>
      </c>
      <c r="N12597" s="19"/>
      <c r="O12597" s="19">
        <v>1.9335306858302651E-2</v>
      </c>
      <c r="P12597" s="50"/>
      <c r="R12597" s="9" t="s">
        <v>0</v>
      </c>
    </row>
    <row r="12598" spans="2:18" x14ac:dyDescent="0.2">
      <c r="B12598" s="25">
        <v>12368</v>
      </c>
      <c r="C12598" s="193"/>
      <c r="D12598" s="19">
        <v>0.24620625854196224</v>
      </c>
      <c r="E12598" s="19"/>
      <c r="F12598" s="19">
        <v>0.87482441831603375</v>
      </c>
      <c r="G12598" s="19"/>
      <c r="H12598" s="19">
        <v>0.38801242610855979</v>
      </c>
      <c r="I12598" s="19">
        <v>0.20262449347634273</v>
      </c>
      <c r="J12598" s="19"/>
      <c r="K12598" s="19">
        <v>0.82482758087556851</v>
      </c>
      <c r="L12598" s="19"/>
      <c r="M12598" s="19">
        <v>1.0577178163296899</v>
      </c>
      <c r="N12598" s="19"/>
      <c r="O12598" s="19">
        <v>0.13022958125894121</v>
      </c>
      <c r="P12598" s="50"/>
      <c r="R12598" s="9" t="s">
        <v>0</v>
      </c>
    </row>
    <row r="12599" spans="2:18" x14ac:dyDescent="0.2">
      <c r="B12599" s="25">
        <v>12369</v>
      </c>
      <c r="C12599" s="193">
        <v>0.5370604950491944</v>
      </c>
      <c r="D12599" s="19"/>
      <c r="E12599" s="19">
        <v>0.63165884555897955</v>
      </c>
      <c r="F12599" s="19"/>
      <c r="G12599" s="19">
        <v>0.10443707809490782</v>
      </c>
      <c r="H12599" s="19"/>
      <c r="I12599" s="19">
        <v>0.87855730760639972</v>
      </c>
      <c r="J12599" s="19"/>
      <c r="K12599" s="19">
        <v>0.80519951512672461</v>
      </c>
      <c r="L12599" s="19"/>
      <c r="M12599" s="19">
        <v>0.66265397165317674</v>
      </c>
      <c r="N12599" s="19"/>
      <c r="O12599" s="19"/>
      <c r="P12599" s="50">
        <v>0.19767375447336433</v>
      </c>
      <c r="R12599" s="9" t="s">
        <v>0</v>
      </c>
    </row>
    <row r="12600" spans="2:18" x14ac:dyDescent="0.2">
      <c r="B12600" s="25">
        <v>12370</v>
      </c>
      <c r="C12600" s="193"/>
      <c r="D12600" s="19">
        <v>1.6485039170853073</v>
      </c>
      <c r="E12600" s="19"/>
      <c r="F12600" s="19">
        <v>0.66729238409885083</v>
      </c>
      <c r="G12600" s="19"/>
      <c r="H12600" s="19">
        <v>1.0009390670232796</v>
      </c>
      <c r="I12600" s="19"/>
      <c r="J12600" s="19">
        <v>1.2363689819369825</v>
      </c>
      <c r="K12600" s="19"/>
      <c r="L12600" s="19">
        <v>1.1562535423093216</v>
      </c>
      <c r="M12600" s="19"/>
      <c r="N12600" s="19">
        <v>0.82638300609931292</v>
      </c>
      <c r="O12600" s="19"/>
      <c r="P12600" s="50">
        <v>0.55460139826031141</v>
      </c>
      <c r="R12600" s="9" t="s">
        <v>0</v>
      </c>
    </row>
    <row r="12601" spans="2:18" x14ac:dyDescent="0.2">
      <c r="B12601" s="25">
        <v>12371</v>
      </c>
      <c r="C12601" s="193">
        <v>0.68142805887768199</v>
      </c>
      <c r="D12601" s="19"/>
      <c r="E12601" s="19"/>
      <c r="F12601" s="19">
        <v>0.51627710718480224</v>
      </c>
      <c r="G12601" s="19"/>
      <c r="H12601" s="19">
        <v>0.96188830009218573</v>
      </c>
      <c r="I12601" s="19">
        <v>0.30995284304394677</v>
      </c>
      <c r="J12601" s="19"/>
      <c r="K12601" s="19">
        <v>1.1498854109417039E-2</v>
      </c>
      <c r="L12601" s="19"/>
      <c r="M12601" s="19"/>
      <c r="N12601" s="19">
        <v>0.64160838340759874</v>
      </c>
      <c r="O12601" s="19"/>
      <c r="P12601" s="50">
        <v>0.92036633362494735</v>
      </c>
      <c r="R12601" s="9" t="s">
        <v>0</v>
      </c>
    </row>
    <row r="12602" spans="2:18" x14ac:dyDescent="0.2">
      <c r="B12602" s="25">
        <v>12372</v>
      </c>
      <c r="C12602" s="193">
        <v>0.2997782754908539</v>
      </c>
      <c r="D12602" s="19"/>
      <c r="E12602" s="19">
        <v>0.39830050968013636</v>
      </c>
      <c r="F12602" s="19"/>
      <c r="G12602" s="19">
        <v>2.9925693566993584E-2</v>
      </c>
      <c r="H12602" s="19"/>
      <c r="I12602" s="19">
        <v>1.021987709575876</v>
      </c>
      <c r="J12602" s="19"/>
      <c r="K12602" s="19"/>
      <c r="L12602" s="19">
        <v>0.3493204075068812</v>
      </c>
      <c r="M12602" s="19">
        <v>0.56115059982342441</v>
      </c>
      <c r="N12602" s="19"/>
      <c r="O12602" s="19">
        <v>0.82970710682343629</v>
      </c>
      <c r="P12602" s="50"/>
      <c r="R12602" s="9" t="s">
        <v>0</v>
      </c>
    </row>
    <row r="12603" spans="2:18" x14ac:dyDescent="0.2">
      <c r="B12603" s="25">
        <v>12373</v>
      </c>
      <c r="C12603" s="193"/>
      <c r="D12603" s="19">
        <v>0.17504366024848267</v>
      </c>
      <c r="E12603" s="19"/>
      <c r="F12603" s="19">
        <v>0.33997278641870687</v>
      </c>
      <c r="G12603" s="19"/>
      <c r="H12603" s="19">
        <v>0.97588861600181243</v>
      </c>
      <c r="I12603" s="19"/>
      <c r="J12603" s="19">
        <v>0.64880541327975738</v>
      </c>
      <c r="K12603" s="19"/>
      <c r="L12603" s="19">
        <v>1.2289442731073497</v>
      </c>
      <c r="M12603" s="19"/>
      <c r="N12603" s="19">
        <v>0.74122051600385441</v>
      </c>
      <c r="O12603" s="19"/>
      <c r="P12603" s="50">
        <v>0.74418136290192538</v>
      </c>
      <c r="R12603" s="9" t="s">
        <v>0</v>
      </c>
    </row>
    <row r="12604" spans="2:18" x14ac:dyDescent="0.2">
      <c r="B12604" s="25">
        <v>12374</v>
      </c>
      <c r="C12604" s="193">
        <v>0.8054692043798084</v>
      </c>
      <c r="D12604" s="19"/>
      <c r="E12604" s="19">
        <v>1.7890805537903287</v>
      </c>
      <c r="F12604" s="19"/>
      <c r="G12604" s="19">
        <v>2.0593376054079822</v>
      </c>
      <c r="H12604" s="19"/>
      <c r="I12604" s="19">
        <v>9.9150160503761381E-2</v>
      </c>
      <c r="J12604" s="19"/>
      <c r="K12604" s="19">
        <v>0.8081692589922953</v>
      </c>
      <c r="L12604" s="19"/>
      <c r="M12604" s="19">
        <v>1.2242301881484514</v>
      </c>
      <c r="N12604" s="19"/>
      <c r="O12604" s="19">
        <v>1.0448221279043075</v>
      </c>
      <c r="P12604" s="50"/>
      <c r="R12604" s="9" t="s">
        <v>0</v>
      </c>
    </row>
    <row r="12605" spans="2:18" x14ac:dyDescent="0.2">
      <c r="B12605" s="25">
        <v>12375</v>
      </c>
      <c r="C12605" s="193">
        <v>0.42897327123703477</v>
      </c>
      <c r="D12605" s="19"/>
      <c r="E12605" s="19">
        <v>1.048657107371189</v>
      </c>
      <c r="F12605" s="19"/>
      <c r="G12605" s="19">
        <v>0.14458234665370082</v>
      </c>
      <c r="H12605" s="19"/>
      <c r="I12605" s="19">
        <v>0.77555001229406029</v>
      </c>
      <c r="J12605" s="19"/>
      <c r="K12605" s="19"/>
      <c r="L12605" s="19">
        <v>0.14728399557105423</v>
      </c>
      <c r="M12605" s="19">
        <v>0.51944785666043325</v>
      </c>
      <c r="N12605" s="19"/>
      <c r="O12605" s="19">
        <v>1.1693686088197923</v>
      </c>
      <c r="P12605" s="50"/>
      <c r="R12605" s="9" t="s">
        <v>0</v>
      </c>
    </row>
    <row r="12606" spans="2:18" x14ac:dyDescent="0.2">
      <c r="B12606" s="25">
        <v>12376</v>
      </c>
      <c r="C12606" s="193">
        <v>0.76029266535937212</v>
      </c>
      <c r="D12606" s="19"/>
      <c r="E12606" s="19"/>
      <c r="F12606" s="19">
        <v>0.27149827597481657</v>
      </c>
      <c r="G12606" s="19">
        <v>0.60060748708687162</v>
      </c>
      <c r="H12606" s="19"/>
      <c r="I12606" s="19">
        <v>0.18535982093036854</v>
      </c>
      <c r="J12606" s="19"/>
      <c r="K12606" s="19">
        <v>0.65199253600319496</v>
      </c>
      <c r="L12606" s="19"/>
      <c r="M12606" s="19">
        <v>0.62146831293110161</v>
      </c>
      <c r="N12606" s="19"/>
      <c r="O12606" s="19">
        <v>0.77339206188089382</v>
      </c>
      <c r="P12606" s="50"/>
      <c r="R12606" s="9" t="s">
        <v>0</v>
      </c>
    </row>
    <row r="12607" spans="2:18" x14ac:dyDescent="0.2">
      <c r="B12607" s="25">
        <v>12377</v>
      </c>
      <c r="C12607" s="193"/>
      <c r="D12607" s="19">
        <v>1.6216872720488171</v>
      </c>
      <c r="E12607" s="19"/>
      <c r="F12607" s="19">
        <v>2.1908427694099464</v>
      </c>
      <c r="G12607" s="19"/>
      <c r="H12607" s="19">
        <v>1.4420281612901946</v>
      </c>
      <c r="I12607" s="19"/>
      <c r="J12607" s="19">
        <v>2.5782675110254347</v>
      </c>
      <c r="K12607" s="19"/>
      <c r="L12607" s="19">
        <v>1.501062096560523</v>
      </c>
      <c r="M12607" s="19"/>
      <c r="N12607" s="19">
        <v>1.9698203929985134</v>
      </c>
      <c r="O12607" s="19"/>
      <c r="P12607" s="50">
        <v>1.1431505158355644</v>
      </c>
      <c r="R12607" s="9" t="s">
        <v>0</v>
      </c>
    </row>
    <row r="12608" spans="2:18" x14ac:dyDescent="0.2">
      <c r="B12608" s="25">
        <v>12378</v>
      </c>
      <c r="C12608" s="193"/>
      <c r="D12608" s="19">
        <v>0.25434690234446061</v>
      </c>
      <c r="E12608" s="19"/>
      <c r="F12608" s="19">
        <v>1.0063285527870458</v>
      </c>
      <c r="G12608" s="19">
        <v>0.6840311180396621</v>
      </c>
      <c r="H12608" s="19"/>
      <c r="I12608" s="19">
        <v>0.44810031392554411</v>
      </c>
      <c r="J12608" s="19"/>
      <c r="K12608" s="19">
        <v>0.14795477928650913</v>
      </c>
      <c r="L12608" s="19"/>
      <c r="M12608" s="19"/>
      <c r="N12608" s="19">
        <v>0.76507485551228593</v>
      </c>
      <c r="O12608" s="19">
        <v>5.9841945893473622E-2</v>
      </c>
      <c r="P12608" s="50"/>
      <c r="R12608" s="9" t="s">
        <v>0</v>
      </c>
    </row>
    <row r="12609" spans="2:18" x14ac:dyDescent="0.2">
      <c r="B12609" s="25">
        <v>12379</v>
      </c>
      <c r="C12609" s="193"/>
      <c r="D12609" s="19">
        <v>0.5893190818752132</v>
      </c>
      <c r="E12609" s="19"/>
      <c r="F12609" s="19">
        <v>2.3274131963056107E-2</v>
      </c>
      <c r="G12609" s="19">
        <v>1.4616361369590332</v>
      </c>
      <c r="H12609" s="19"/>
      <c r="I12609" s="19">
        <v>0.54054683729318498</v>
      </c>
      <c r="J12609" s="19"/>
      <c r="K12609" s="19"/>
      <c r="L12609" s="19">
        <v>0.18756301246905854</v>
      </c>
      <c r="M12609" s="19"/>
      <c r="N12609" s="19">
        <v>0.1536770686654832</v>
      </c>
      <c r="O12609" s="19">
        <v>0.17662487758134782</v>
      </c>
      <c r="P12609" s="50"/>
      <c r="R12609" s="9" t="s">
        <v>0</v>
      </c>
    </row>
    <row r="12610" spans="2:18" x14ac:dyDescent="0.2">
      <c r="B12610" s="25">
        <v>12380</v>
      </c>
      <c r="C12610" s="193">
        <v>1.100669221655626</v>
      </c>
      <c r="D12610" s="19"/>
      <c r="E12610" s="19">
        <v>0.4410567134152798</v>
      </c>
      <c r="F12610" s="19"/>
      <c r="G12610" s="19"/>
      <c r="H12610" s="19">
        <v>1.5938555038992629E-2</v>
      </c>
      <c r="I12610" s="19">
        <v>0.66660466133150598</v>
      </c>
      <c r="J12610" s="19"/>
      <c r="K12610" s="19"/>
      <c r="L12610" s="19">
        <v>8.227290350936052E-2</v>
      </c>
      <c r="M12610" s="19"/>
      <c r="N12610" s="19">
        <v>0.12385349493209177</v>
      </c>
      <c r="O12610" s="19"/>
      <c r="P12610" s="50">
        <v>0.2699279113002781</v>
      </c>
      <c r="R12610" s="9" t="s">
        <v>0</v>
      </c>
    </row>
    <row r="12611" spans="2:18" x14ac:dyDescent="0.2">
      <c r="B12611" s="25">
        <v>12381</v>
      </c>
      <c r="C12611" s="193">
        <v>0.17588964520986894</v>
      </c>
      <c r="D12611" s="19"/>
      <c r="E12611" s="19">
        <v>0.27035062142474298</v>
      </c>
      <c r="F12611" s="19"/>
      <c r="G12611" s="19">
        <v>0.8738367816808702</v>
      </c>
      <c r="H12611" s="19"/>
      <c r="I12611" s="19">
        <v>0.50468384363384178</v>
      </c>
      <c r="J12611" s="19"/>
      <c r="K12611" s="19">
        <v>1.2565698518215473</v>
      </c>
      <c r="L12611" s="19"/>
      <c r="M12611" s="19">
        <v>1.4555793663597685</v>
      </c>
      <c r="N12611" s="19"/>
      <c r="O12611" s="19">
        <v>0.63487720742263054</v>
      </c>
      <c r="P12611" s="50"/>
      <c r="R12611" s="9" t="s">
        <v>0</v>
      </c>
    </row>
    <row r="12612" spans="2:18" x14ac:dyDescent="0.2">
      <c r="B12612" s="25">
        <v>12382</v>
      </c>
      <c r="C12612" s="193"/>
      <c r="D12612" s="19">
        <v>0.3776889882537916</v>
      </c>
      <c r="E12612" s="19"/>
      <c r="F12612" s="19">
        <v>0.73588336704914037</v>
      </c>
      <c r="G12612" s="19"/>
      <c r="H12612" s="19">
        <v>0.79959764687496382</v>
      </c>
      <c r="I12612" s="19"/>
      <c r="J12612" s="19">
        <v>0.26976140487691874</v>
      </c>
      <c r="K12612" s="19"/>
      <c r="L12612" s="19">
        <v>1.4316621782982804</v>
      </c>
      <c r="M12612" s="19"/>
      <c r="N12612" s="19">
        <v>1.0058069382932775</v>
      </c>
      <c r="O12612" s="19">
        <v>0.57347118082527304</v>
      </c>
      <c r="P12612" s="50"/>
      <c r="R12612" s="9" t="s">
        <v>0</v>
      </c>
    </row>
    <row r="12613" spans="2:18" x14ac:dyDescent="0.2">
      <c r="B12613" s="25">
        <v>12383</v>
      </c>
      <c r="C12613" s="193"/>
      <c r="D12613" s="19">
        <v>0.79845021994803356</v>
      </c>
      <c r="E12613" s="19">
        <v>0.62651214163524593</v>
      </c>
      <c r="F12613" s="19"/>
      <c r="G12613" s="19"/>
      <c r="H12613" s="19">
        <v>0.77432400652036448</v>
      </c>
      <c r="I12613" s="19"/>
      <c r="J12613" s="19">
        <v>0.68577199927072474</v>
      </c>
      <c r="K12613" s="19"/>
      <c r="L12613" s="19">
        <v>1.0669310792059874</v>
      </c>
      <c r="M12613" s="19"/>
      <c r="N12613" s="19">
        <v>1.4987379939118164</v>
      </c>
      <c r="O12613" s="19"/>
      <c r="P12613" s="50">
        <v>0.15102371654394123</v>
      </c>
      <c r="R12613" s="9" t="s">
        <v>0</v>
      </c>
    </row>
    <row r="12614" spans="2:18" x14ac:dyDescent="0.2">
      <c r="B12614" s="25">
        <v>12384</v>
      </c>
      <c r="C12614" s="193">
        <v>0.43525085739157865</v>
      </c>
      <c r="D12614" s="19"/>
      <c r="E12614" s="19"/>
      <c r="F12614" s="19">
        <v>0.60143964760185509</v>
      </c>
      <c r="G12614" s="19">
        <v>3.4709975865340408E-2</v>
      </c>
      <c r="H12614" s="19"/>
      <c r="I12614" s="19">
        <v>0.60459492297773332</v>
      </c>
      <c r="J12614" s="19"/>
      <c r="K12614" s="19">
        <v>0.37705860522539869</v>
      </c>
      <c r="L12614" s="19"/>
      <c r="M12614" s="19">
        <v>6.2303053371074064E-2</v>
      </c>
      <c r="N12614" s="19"/>
      <c r="O12614" s="19"/>
      <c r="P12614" s="50">
        <v>3.666309575160949E-2</v>
      </c>
      <c r="R12614" s="9" t="s">
        <v>0</v>
      </c>
    </row>
    <row r="12615" spans="2:18" x14ac:dyDescent="0.2">
      <c r="B12615" s="25">
        <v>12385</v>
      </c>
      <c r="C12615" s="193">
        <v>0.27651670938705952</v>
      </c>
      <c r="D12615" s="19"/>
      <c r="E12615" s="19">
        <v>0.21028315762025501</v>
      </c>
      <c r="F12615" s="19"/>
      <c r="G12615" s="19">
        <v>0.39851890491470671</v>
      </c>
      <c r="H12615" s="19"/>
      <c r="I12615" s="19"/>
      <c r="J12615" s="19">
        <v>0.31790389234576016</v>
      </c>
      <c r="K12615" s="19"/>
      <c r="L12615" s="19">
        <v>0.40546727839720237</v>
      </c>
      <c r="M12615" s="19">
        <v>0.86967410800824285</v>
      </c>
      <c r="N12615" s="19"/>
      <c r="O12615" s="19">
        <v>0.28530084664933758</v>
      </c>
      <c r="P12615" s="50"/>
      <c r="R12615" s="9" t="s">
        <v>0</v>
      </c>
    </row>
    <row r="12616" spans="2:18" x14ac:dyDescent="0.2">
      <c r="B12616" s="25">
        <v>12386</v>
      </c>
      <c r="C12616" s="193">
        <v>0.37041570686302117</v>
      </c>
      <c r="D12616" s="19"/>
      <c r="E12616" s="19">
        <v>5.5308458682141667E-2</v>
      </c>
      <c r="F12616" s="19"/>
      <c r="G12616" s="19">
        <v>0.92552577873985153</v>
      </c>
      <c r="H12616" s="19"/>
      <c r="I12616" s="19">
        <v>0.28229934608060564</v>
      </c>
      <c r="J12616" s="19"/>
      <c r="K12616" s="19">
        <v>0.1174571320799834</v>
      </c>
      <c r="L12616" s="19"/>
      <c r="M12616" s="19">
        <v>0.32928908521292322</v>
      </c>
      <c r="N12616" s="19"/>
      <c r="O12616" s="19"/>
      <c r="P12616" s="50">
        <v>0.39771664866439066</v>
      </c>
      <c r="R12616" s="9" t="s">
        <v>0</v>
      </c>
    </row>
    <row r="12617" spans="2:18" x14ac:dyDescent="0.2">
      <c r="B12617" s="25">
        <v>12387</v>
      </c>
      <c r="C12617" s="193">
        <v>0.52551175270628103</v>
      </c>
      <c r="D12617" s="19"/>
      <c r="E12617" s="19">
        <v>0.61978192167102797</v>
      </c>
      <c r="F12617" s="19"/>
      <c r="G12617" s="19">
        <v>0.34946181911181645</v>
      </c>
      <c r="H12617" s="19"/>
      <c r="I12617" s="19"/>
      <c r="J12617" s="19">
        <v>0.4042952844658983</v>
      </c>
      <c r="K12617" s="19">
        <v>1.4468974504141168</v>
      </c>
      <c r="L12617" s="19"/>
      <c r="M12617" s="19">
        <v>0.63345127744144636</v>
      </c>
      <c r="N12617" s="19"/>
      <c r="O12617" s="19">
        <v>1.2924028931374372</v>
      </c>
      <c r="P12617" s="50"/>
      <c r="R12617" s="9" t="s">
        <v>0</v>
      </c>
    </row>
    <row r="12618" spans="2:18" x14ac:dyDescent="0.2">
      <c r="B12618" s="25">
        <v>12388</v>
      </c>
      <c r="C12618" s="193">
        <v>0.76807501303824066</v>
      </c>
      <c r="D12618" s="19"/>
      <c r="E12618" s="19">
        <v>0.44605133503142519</v>
      </c>
      <c r="F12618" s="19"/>
      <c r="G12618" s="19">
        <v>0.90213493078366691</v>
      </c>
      <c r="H12618" s="19"/>
      <c r="I12618" s="19">
        <v>1.140480215247222</v>
      </c>
      <c r="J12618" s="19"/>
      <c r="K12618" s="19">
        <v>1.3754400315958231</v>
      </c>
      <c r="L12618" s="19"/>
      <c r="M12618" s="19">
        <v>1.0429081426760762</v>
      </c>
      <c r="N12618" s="19"/>
      <c r="O12618" s="19">
        <v>1.1742759264835483</v>
      </c>
      <c r="P12618" s="50"/>
      <c r="R12618" s="9" t="s">
        <v>0</v>
      </c>
    </row>
    <row r="12619" spans="2:18" x14ac:dyDescent="0.2">
      <c r="B12619" s="25">
        <v>12389</v>
      </c>
      <c r="C12619" s="193"/>
      <c r="D12619" s="19">
        <v>0.91797827620890193</v>
      </c>
      <c r="E12619" s="19"/>
      <c r="F12619" s="19">
        <v>1.2142583700418117</v>
      </c>
      <c r="G12619" s="19"/>
      <c r="H12619" s="19">
        <v>1.0785132594733273</v>
      </c>
      <c r="I12619" s="19"/>
      <c r="J12619" s="19">
        <v>0.13408295130795495</v>
      </c>
      <c r="K12619" s="19"/>
      <c r="L12619" s="19">
        <v>1.8844363832077691</v>
      </c>
      <c r="M12619" s="19"/>
      <c r="N12619" s="19">
        <v>1.7252990650647748</v>
      </c>
      <c r="O12619" s="19"/>
      <c r="P12619" s="50">
        <v>1.6013912734387685</v>
      </c>
      <c r="R12619" s="9" t="s">
        <v>0</v>
      </c>
    </row>
    <row r="12620" spans="2:18" x14ac:dyDescent="0.2">
      <c r="B12620" s="25">
        <v>12390</v>
      </c>
      <c r="C12620" s="193"/>
      <c r="D12620" s="19">
        <v>0.49966939317271436</v>
      </c>
      <c r="E12620" s="19"/>
      <c r="F12620" s="19">
        <v>0.74939747211417607</v>
      </c>
      <c r="G12620" s="19"/>
      <c r="H12620" s="19">
        <v>1.2395668817339458</v>
      </c>
      <c r="I12620" s="19"/>
      <c r="J12620" s="19">
        <v>0.26369193898751503</v>
      </c>
      <c r="K12620" s="19"/>
      <c r="L12620" s="19">
        <v>0.1174278521259751</v>
      </c>
      <c r="M12620" s="19">
        <v>0.18098146305005283</v>
      </c>
      <c r="N12620" s="19"/>
      <c r="O12620" s="19"/>
      <c r="P12620" s="50">
        <v>0.67840098727522191</v>
      </c>
      <c r="R12620" s="9" t="s">
        <v>0</v>
      </c>
    </row>
    <row r="12621" spans="2:18" x14ac:dyDescent="0.2">
      <c r="B12621" s="25">
        <v>12391</v>
      </c>
      <c r="C12621" s="193">
        <v>1.6891610452808898</v>
      </c>
      <c r="D12621" s="19"/>
      <c r="E12621" s="19">
        <v>1.3735357299929145</v>
      </c>
      <c r="F12621" s="19"/>
      <c r="G12621" s="19">
        <v>0.79741915970262545</v>
      </c>
      <c r="H12621" s="19"/>
      <c r="I12621" s="19">
        <v>0.83477746291837007</v>
      </c>
      <c r="J12621" s="19"/>
      <c r="K12621" s="19">
        <v>1.1626355949453979</v>
      </c>
      <c r="L12621" s="19"/>
      <c r="M12621" s="19">
        <v>1.4041197739596378</v>
      </c>
      <c r="N12621" s="19"/>
      <c r="O12621" s="19">
        <v>0.90227975839461039</v>
      </c>
      <c r="P12621" s="50"/>
      <c r="R12621" s="9" t="s">
        <v>0</v>
      </c>
    </row>
    <row r="12622" spans="2:18" x14ac:dyDescent="0.2">
      <c r="B12622" s="25">
        <v>12392</v>
      </c>
      <c r="C12622" s="193">
        <v>1.9262966798903802</v>
      </c>
      <c r="D12622" s="19"/>
      <c r="E12622" s="19">
        <v>0.96181707378745374</v>
      </c>
      <c r="F12622" s="19"/>
      <c r="G12622" s="19">
        <v>1.3088239779688475</v>
      </c>
      <c r="H12622" s="19"/>
      <c r="I12622" s="19">
        <v>1.2213915823891366</v>
      </c>
      <c r="J12622" s="19"/>
      <c r="K12622" s="19"/>
      <c r="L12622" s="19">
        <v>5.1054912059958914E-2</v>
      </c>
      <c r="M12622" s="19">
        <v>0.9413131614813206</v>
      </c>
      <c r="N12622" s="19"/>
      <c r="O12622" s="19">
        <v>0.78507656677897431</v>
      </c>
      <c r="P12622" s="50"/>
      <c r="R12622" s="9" t="s">
        <v>0</v>
      </c>
    </row>
    <row r="12623" spans="2:18" x14ac:dyDescent="0.2">
      <c r="B12623" s="25">
        <v>12393</v>
      </c>
      <c r="C12623" s="193">
        <v>0.54567718162133638</v>
      </c>
      <c r="D12623" s="19"/>
      <c r="E12623" s="19">
        <v>0.75285958750712378</v>
      </c>
      <c r="F12623" s="19"/>
      <c r="G12623" s="19">
        <v>0.86873765254299562</v>
      </c>
      <c r="H12623" s="19"/>
      <c r="I12623" s="19"/>
      <c r="J12623" s="19">
        <v>0.10079361829948252</v>
      </c>
      <c r="K12623" s="19"/>
      <c r="L12623" s="19">
        <v>0.14443096937652769</v>
      </c>
      <c r="M12623" s="19">
        <v>0.91480480150508048</v>
      </c>
      <c r="N12623" s="19"/>
      <c r="O12623" s="19">
        <v>0.53242090328981939</v>
      </c>
      <c r="P12623" s="50"/>
      <c r="R12623" s="9" t="s">
        <v>0</v>
      </c>
    </row>
    <row r="12624" spans="2:18" x14ac:dyDescent="0.2">
      <c r="B12624" s="25">
        <v>12394</v>
      </c>
      <c r="C12624" s="193">
        <v>1.3181563541080117</v>
      </c>
      <c r="D12624" s="19"/>
      <c r="E12624" s="19"/>
      <c r="F12624" s="19">
        <v>0.56322139619602352</v>
      </c>
      <c r="G12624" s="19">
        <v>0.52539119546891777</v>
      </c>
      <c r="H12624" s="19"/>
      <c r="I12624" s="19"/>
      <c r="J12624" s="19">
        <v>0.77888172281291512</v>
      </c>
      <c r="K12624" s="19">
        <v>0.12136653088068605</v>
      </c>
      <c r="L12624" s="19"/>
      <c r="M12624" s="19">
        <v>1.1734971290905736</v>
      </c>
      <c r="N12624" s="19"/>
      <c r="O12624" s="19"/>
      <c r="P12624" s="50">
        <v>0.33580744574313642</v>
      </c>
      <c r="R12624" s="9" t="s">
        <v>0</v>
      </c>
    </row>
    <row r="12625" spans="2:18" x14ac:dyDescent="0.2">
      <c r="B12625" s="25">
        <v>12395</v>
      </c>
      <c r="C12625" s="193"/>
      <c r="D12625" s="19">
        <v>1.1966921596587679</v>
      </c>
      <c r="E12625" s="19"/>
      <c r="F12625" s="19">
        <v>3.7587307826963082E-2</v>
      </c>
      <c r="G12625" s="19"/>
      <c r="H12625" s="19">
        <v>0.60166159461396773</v>
      </c>
      <c r="I12625" s="19"/>
      <c r="J12625" s="19">
        <v>0.87987213935480257</v>
      </c>
      <c r="K12625" s="19"/>
      <c r="L12625" s="19">
        <v>0.66390823389622422</v>
      </c>
      <c r="M12625" s="19"/>
      <c r="N12625" s="19">
        <v>0.4358869568514086</v>
      </c>
      <c r="O12625" s="19"/>
      <c r="P12625" s="50">
        <v>0.75845707183291866</v>
      </c>
      <c r="R12625" s="9" t="s">
        <v>0</v>
      </c>
    </row>
    <row r="12626" spans="2:18" x14ac:dyDescent="0.2">
      <c r="B12626" s="25">
        <v>12396</v>
      </c>
      <c r="C12626" s="193"/>
      <c r="D12626" s="19">
        <v>0.31172595362614747</v>
      </c>
      <c r="E12626" s="19">
        <v>0.1911318859753417</v>
      </c>
      <c r="F12626" s="19"/>
      <c r="G12626" s="19"/>
      <c r="H12626" s="19">
        <v>0.74609064667500036</v>
      </c>
      <c r="I12626" s="19">
        <v>0.47243927082230813</v>
      </c>
      <c r="J12626" s="19"/>
      <c r="K12626" s="19"/>
      <c r="L12626" s="19">
        <v>0.14948210565032385</v>
      </c>
      <c r="M12626" s="19"/>
      <c r="N12626" s="19">
        <v>0.12197873356854542</v>
      </c>
      <c r="O12626" s="19">
        <v>0.32866072015556697</v>
      </c>
      <c r="P12626" s="50"/>
      <c r="R12626" s="9" t="s">
        <v>0</v>
      </c>
    </row>
    <row r="12627" spans="2:18" x14ac:dyDescent="0.2">
      <c r="B12627" s="25">
        <v>12397</v>
      </c>
      <c r="C12627" s="193"/>
      <c r="D12627" s="19">
        <v>8.1697696781890816E-3</v>
      </c>
      <c r="E12627" s="19">
        <v>9.8833212194567116E-2</v>
      </c>
      <c r="F12627" s="19"/>
      <c r="G12627" s="19"/>
      <c r="H12627" s="19">
        <v>0.50157088128744209</v>
      </c>
      <c r="I12627" s="19"/>
      <c r="J12627" s="19">
        <v>0.32814482692334068</v>
      </c>
      <c r="K12627" s="19">
        <v>2.7149762042526344E-2</v>
      </c>
      <c r="L12627" s="19"/>
      <c r="M12627" s="19">
        <v>1.2250248395891519</v>
      </c>
      <c r="N12627" s="19"/>
      <c r="O12627" s="19"/>
      <c r="P12627" s="50">
        <v>0.22290719159108138</v>
      </c>
      <c r="R12627" s="9" t="s">
        <v>0</v>
      </c>
    </row>
    <row r="12628" spans="2:18" x14ac:dyDescent="0.2">
      <c r="B12628" s="25">
        <v>12398</v>
      </c>
      <c r="C12628" s="193">
        <v>0.70811249831831591</v>
      </c>
      <c r="D12628" s="19"/>
      <c r="E12628" s="19"/>
      <c r="F12628" s="19">
        <v>1.0150433951025961</v>
      </c>
      <c r="G12628" s="19">
        <v>6.809770467345122E-2</v>
      </c>
      <c r="H12628" s="19"/>
      <c r="I12628" s="19"/>
      <c r="J12628" s="19">
        <v>9.0917199574116814E-2</v>
      </c>
      <c r="K12628" s="19"/>
      <c r="L12628" s="19">
        <v>6.6744671269731631E-2</v>
      </c>
      <c r="M12628" s="19"/>
      <c r="N12628" s="19">
        <v>0.38266200370313408</v>
      </c>
      <c r="O12628" s="19">
        <v>0.53460929276032931</v>
      </c>
      <c r="P12628" s="50"/>
      <c r="R12628" s="9" t="s">
        <v>0</v>
      </c>
    </row>
    <row r="12629" spans="2:18" x14ac:dyDescent="0.2">
      <c r="B12629" s="25">
        <v>12399</v>
      </c>
      <c r="C12629" s="193">
        <v>0.93207348785277411</v>
      </c>
      <c r="D12629" s="19"/>
      <c r="E12629" s="19">
        <v>1.2243127217685874</v>
      </c>
      <c r="F12629" s="19"/>
      <c r="G12629" s="19">
        <v>0.80473204138420695</v>
      </c>
      <c r="H12629" s="19"/>
      <c r="I12629" s="19">
        <v>1.3031013338793247</v>
      </c>
      <c r="J12629" s="19"/>
      <c r="K12629" s="19">
        <v>0.67458272847104872</v>
      </c>
      <c r="L12629" s="19"/>
      <c r="M12629" s="19">
        <v>1.2798846707073341</v>
      </c>
      <c r="N12629" s="19"/>
      <c r="O12629" s="19">
        <v>1.9104704199604192</v>
      </c>
      <c r="P12629" s="50"/>
      <c r="R12629" s="9" t="s">
        <v>0</v>
      </c>
    </row>
    <row r="12630" spans="2:18" x14ac:dyDescent="0.2">
      <c r="B12630" s="25">
        <v>12400</v>
      </c>
      <c r="C12630" s="193"/>
      <c r="D12630" s="19">
        <v>0.55075376670945442</v>
      </c>
      <c r="E12630" s="19"/>
      <c r="F12630" s="19">
        <v>0.160325675991529</v>
      </c>
      <c r="G12630" s="19"/>
      <c r="H12630" s="19">
        <v>0.74585278792278964</v>
      </c>
      <c r="I12630" s="19">
        <v>0.40218014863610946</v>
      </c>
      <c r="J12630" s="19"/>
      <c r="K12630" s="19"/>
      <c r="L12630" s="19">
        <v>0.19813126128501829</v>
      </c>
      <c r="M12630" s="19"/>
      <c r="N12630" s="19">
        <v>0.66124260980381733</v>
      </c>
      <c r="O12630" s="19"/>
      <c r="P12630" s="50">
        <v>0.97135048070658692</v>
      </c>
      <c r="R12630" s="9" t="s">
        <v>0</v>
      </c>
    </row>
    <row r="12631" spans="2:18" x14ac:dyDescent="0.2">
      <c r="B12631" s="25">
        <v>12401</v>
      </c>
      <c r="C12631" s="193"/>
      <c r="D12631" s="19">
        <v>0.26071647524880726</v>
      </c>
      <c r="E12631" s="19"/>
      <c r="F12631" s="19">
        <v>0.52403390260876037</v>
      </c>
      <c r="G12631" s="19"/>
      <c r="H12631" s="19">
        <v>0.20278889853218718</v>
      </c>
      <c r="I12631" s="19"/>
      <c r="J12631" s="19">
        <v>0.28736116969662878</v>
      </c>
      <c r="K12631" s="19">
        <v>0.19059089990902875</v>
      </c>
      <c r="L12631" s="19"/>
      <c r="M12631" s="19"/>
      <c r="N12631" s="19">
        <v>0.80055403121020852</v>
      </c>
      <c r="O12631" s="19"/>
      <c r="P12631" s="50">
        <v>0.79831077464780442</v>
      </c>
      <c r="R12631" s="9" t="s">
        <v>0</v>
      </c>
    </row>
    <row r="12632" spans="2:18" x14ac:dyDescent="0.2">
      <c r="B12632" s="25">
        <v>12402</v>
      </c>
      <c r="C12632" s="193"/>
      <c r="D12632" s="19">
        <v>0.84638015972981417</v>
      </c>
      <c r="E12632" s="19"/>
      <c r="F12632" s="19">
        <v>1.9321373695283157</v>
      </c>
      <c r="G12632" s="19"/>
      <c r="H12632" s="19">
        <v>1.2641718401634421</v>
      </c>
      <c r="I12632" s="19"/>
      <c r="J12632" s="19">
        <v>1.4302981241188337</v>
      </c>
      <c r="K12632" s="19"/>
      <c r="L12632" s="19">
        <v>1.1164112252465521</v>
      </c>
      <c r="M12632" s="19"/>
      <c r="N12632" s="19">
        <v>0.90604207001340176</v>
      </c>
      <c r="O12632" s="19"/>
      <c r="P12632" s="50">
        <v>0.50675556928908816</v>
      </c>
      <c r="R12632" s="9" t="s">
        <v>0</v>
      </c>
    </row>
    <row r="12633" spans="2:18" x14ac:dyDescent="0.2">
      <c r="B12633" s="25">
        <v>12403</v>
      </c>
      <c r="C12633" s="193"/>
      <c r="D12633" s="19">
        <v>0.25262923639430196</v>
      </c>
      <c r="E12633" s="19">
        <v>0.97928045928549223</v>
      </c>
      <c r="F12633" s="19"/>
      <c r="G12633" s="19">
        <v>0.6583848028249899</v>
      </c>
      <c r="H12633" s="19"/>
      <c r="I12633" s="19">
        <v>0.42765278071551827</v>
      </c>
      <c r="J12633" s="19"/>
      <c r="K12633" s="19">
        <v>0.52257087259717583</v>
      </c>
      <c r="L12633" s="19"/>
      <c r="M12633" s="19"/>
      <c r="N12633" s="19">
        <v>0.35832406991042076</v>
      </c>
      <c r="O12633" s="19">
        <v>0.54608218335998771</v>
      </c>
      <c r="P12633" s="50"/>
      <c r="R12633" s="9" t="s">
        <v>0</v>
      </c>
    </row>
    <row r="12634" spans="2:18" x14ac:dyDescent="0.2">
      <c r="B12634" s="25">
        <v>12404</v>
      </c>
      <c r="C12634" s="193"/>
      <c r="D12634" s="19">
        <v>0.21011031207595907</v>
      </c>
      <c r="E12634" s="19"/>
      <c r="F12634" s="19">
        <v>0.53399024151613128</v>
      </c>
      <c r="G12634" s="19"/>
      <c r="H12634" s="19">
        <v>0.98029913712072547</v>
      </c>
      <c r="I12634" s="19"/>
      <c r="J12634" s="19">
        <v>0.29615480929158988</v>
      </c>
      <c r="K12634" s="19"/>
      <c r="L12634" s="19">
        <v>0.31241771665941687</v>
      </c>
      <c r="M12634" s="19">
        <v>0.25466492984350797</v>
      </c>
      <c r="N12634" s="19"/>
      <c r="O12634" s="19"/>
      <c r="P12634" s="50">
        <v>1.1578531520533828</v>
      </c>
      <c r="R12634" s="9" t="s">
        <v>0</v>
      </c>
    </row>
    <row r="12635" spans="2:18" x14ac:dyDescent="0.2">
      <c r="B12635" s="25">
        <v>12405</v>
      </c>
      <c r="C12635" s="193">
        <v>0.89755192021042207</v>
      </c>
      <c r="D12635" s="19"/>
      <c r="E12635" s="19">
        <v>1.6689585521796484</v>
      </c>
      <c r="F12635" s="19"/>
      <c r="G12635" s="19">
        <v>1.7523474962108205</v>
      </c>
      <c r="H12635" s="19"/>
      <c r="I12635" s="19">
        <v>1.02811959644586</v>
      </c>
      <c r="J12635" s="19"/>
      <c r="K12635" s="19">
        <v>1.3012496889623366</v>
      </c>
      <c r="L12635" s="19"/>
      <c r="M12635" s="19">
        <v>1.5561375629412344</v>
      </c>
      <c r="N12635" s="19"/>
      <c r="O12635" s="19">
        <v>1.0177870027970255</v>
      </c>
      <c r="P12635" s="50"/>
      <c r="R12635" s="9" t="s">
        <v>0</v>
      </c>
    </row>
    <row r="12636" spans="2:18" x14ac:dyDescent="0.2">
      <c r="B12636" s="25">
        <v>12406</v>
      </c>
      <c r="C12636" s="193"/>
      <c r="D12636" s="19">
        <v>2.8447180798445202</v>
      </c>
      <c r="E12636" s="19"/>
      <c r="F12636" s="19">
        <v>1.999434640399502</v>
      </c>
      <c r="G12636" s="19"/>
      <c r="H12636" s="19">
        <v>2.4875945499478043</v>
      </c>
      <c r="I12636" s="19"/>
      <c r="J12636" s="19">
        <v>1.9946678280426176</v>
      </c>
      <c r="K12636" s="19"/>
      <c r="L12636" s="19">
        <v>2.3971424215802384</v>
      </c>
      <c r="M12636" s="19"/>
      <c r="N12636" s="19">
        <v>1.9642150186684368</v>
      </c>
      <c r="O12636" s="19"/>
      <c r="P12636" s="50">
        <v>2.1038248218739972</v>
      </c>
      <c r="R12636" s="9" t="s">
        <v>0</v>
      </c>
    </row>
    <row r="12637" spans="2:18" x14ac:dyDescent="0.2">
      <c r="B12637" s="25">
        <v>12407</v>
      </c>
      <c r="C12637" s="193"/>
      <c r="D12637" s="19">
        <v>1.6281044388555765</v>
      </c>
      <c r="E12637" s="19"/>
      <c r="F12637" s="19">
        <v>0.78830196754518445</v>
      </c>
      <c r="G12637" s="19"/>
      <c r="H12637" s="19">
        <v>0.81531962831314975</v>
      </c>
      <c r="I12637" s="19"/>
      <c r="J12637" s="19">
        <v>0.89027933379530844</v>
      </c>
      <c r="K12637" s="19"/>
      <c r="L12637" s="19">
        <v>0.58260195136253046</v>
      </c>
      <c r="M12637" s="19"/>
      <c r="N12637" s="19">
        <v>0.4449692632472847</v>
      </c>
      <c r="O12637" s="19"/>
      <c r="P12637" s="50">
        <v>1.4394835535005732</v>
      </c>
      <c r="R12637" s="9" t="s">
        <v>0</v>
      </c>
    </row>
    <row r="12638" spans="2:18" x14ac:dyDescent="0.2">
      <c r="B12638" s="25">
        <v>12408</v>
      </c>
      <c r="C12638" s="193">
        <v>0.35714956103459089</v>
      </c>
      <c r="D12638" s="19"/>
      <c r="E12638" s="19">
        <v>3.6057865688074488E-3</v>
      </c>
      <c r="F12638" s="19"/>
      <c r="G12638" s="19"/>
      <c r="H12638" s="19">
        <v>0.52907241091225499</v>
      </c>
      <c r="I12638" s="19"/>
      <c r="J12638" s="19">
        <v>0.25402597315241565</v>
      </c>
      <c r="K12638" s="19"/>
      <c r="L12638" s="19">
        <v>0.28137106846657423</v>
      </c>
      <c r="M12638" s="19">
        <v>0.73855418001088424</v>
      </c>
      <c r="N12638" s="19"/>
      <c r="O12638" s="19"/>
      <c r="P12638" s="50">
        <v>0.29423147318192355</v>
      </c>
      <c r="R12638" s="9" t="s">
        <v>0</v>
      </c>
    </row>
    <row r="12639" spans="2:18" x14ac:dyDescent="0.2">
      <c r="B12639" s="25">
        <v>12409</v>
      </c>
      <c r="C12639" s="193"/>
      <c r="D12639" s="19">
        <v>0.61009789005784953</v>
      </c>
      <c r="E12639" s="19">
        <v>0.67605384754086106</v>
      </c>
      <c r="F12639" s="19"/>
      <c r="G12639" s="19">
        <v>0.14559002197545562</v>
      </c>
      <c r="H12639" s="19"/>
      <c r="I12639" s="19">
        <v>1.9132032840917766E-2</v>
      </c>
      <c r="J12639" s="19"/>
      <c r="K12639" s="19">
        <v>0.12376647559844599</v>
      </c>
      <c r="L12639" s="19"/>
      <c r="M12639" s="19"/>
      <c r="N12639" s="19">
        <v>0.69193670288775178</v>
      </c>
      <c r="O12639" s="19">
        <v>9.1555733925388627E-2</v>
      </c>
      <c r="P12639" s="50"/>
      <c r="R12639" s="9" t="s">
        <v>0</v>
      </c>
    </row>
    <row r="12640" spans="2:18" x14ac:dyDescent="0.2">
      <c r="B12640" s="25">
        <v>12410</v>
      </c>
      <c r="C12640" s="193"/>
      <c r="D12640" s="19">
        <v>0.94168887969906712</v>
      </c>
      <c r="E12640" s="19"/>
      <c r="F12640" s="19">
        <v>0.4480566363749352</v>
      </c>
      <c r="G12640" s="19"/>
      <c r="H12640" s="19">
        <v>0.75826913063687973</v>
      </c>
      <c r="I12640" s="19"/>
      <c r="J12640" s="19">
        <v>0.82878705767781069</v>
      </c>
      <c r="K12640" s="19"/>
      <c r="L12640" s="19">
        <v>0.66571034320503653</v>
      </c>
      <c r="M12640" s="19">
        <v>0.45376460657030482</v>
      </c>
      <c r="N12640" s="19"/>
      <c r="O12640" s="19"/>
      <c r="P12640" s="50">
        <v>0.27152885007795047</v>
      </c>
      <c r="R12640" s="9" t="s">
        <v>0</v>
      </c>
    </row>
    <row r="12641" spans="2:18" x14ac:dyDescent="0.2">
      <c r="B12641" s="25">
        <v>12411</v>
      </c>
      <c r="C12641" s="193"/>
      <c r="D12641" s="19">
        <v>0.39925998392391771</v>
      </c>
      <c r="E12641" s="19">
        <v>3.6101127488587986E-2</v>
      </c>
      <c r="F12641" s="19"/>
      <c r="G12641" s="19"/>
      <c r="H12641" s="19">
        <v>0.18605363374342324</v>
      </c>
      <c r="I12641" s="19"/>
      <c r="J12641" s="19">
        <v>0.79194901227068915</v>
      </c>
      <c r="K12641" s="19"/>
      <c r="L12641" s="19">
        <v>0.65198022097032493</v>
      </c>
      <c r="M12641" s="19"/>
      <c r="N12641" s="19">
        <v>0.75617644538663953</v>
      </c>
      <c r="O12641" s="19"/>
      <c r="P12641" s="50">
        <v>4.3615739445473353E-2</v>
      </c>
      <c r="R12641" s="9" t="s">
        <v>0</v>
      </c>
    </row>
    <row r="12642" spans="2:18" x14ac:dyDescent="0.2">
      <c r="B12642" s="25">
        <v>12412</v>
      </c>
      <c r="C12642" s="193">
        <v>0.59937353180737618</v>
      </c>
      <c r="D12642" s="19"/>
      <c r="E12642" s="19"/>
      <c r="F12642" s="19">
        <v>0.17422017264883199</v>
      </c>
      <c r="G12642" s="19">
        <v>0.83641290132241197</v>
      </c>
      <c r="H12642" s="19"/>
      <c r="I12642" s="19">
        <v>0.60478898442587004</v>
      </c>
      <c r="J12642" s="19"/>
      <c r="K12642" s="19">
        <v>0.57886203170996653</v>
      </c>
      <c r="L12642" s="19"/>
      <c r="M12642" s="19">
        <v>0.180912722441464</v>
      </c>
      <c r="N12642" s="19"/>
      <c r="O12642" s="19">
        <v>0.9004711788227493</v>
      </c>
      <c r="P12642" s="50"/>
      <c r="R12642" s="9" t="s">
        <v>0</v>
      </c>
    </row>
    <row r="12643" spans="2:18" x14ac:dyDescent="0.2">
      <c r="B12643" s="25">
        <v>12413</v>
      </c>
      <c r="C12643" s="193"/>
      <c r="D12643" s="19">
        <v>0.47857744157896204</v>
      </c>
      <c r="E12643" s="19"/>
      <c r="F12643" s="19">
        <v>0.38682883955960279</v>
      </c>
      <c r="G12643" s="19"/>
      <c r="H12643" s="19">
        <v>0.79636958821795312</v>
      </c>
      <c r="I12643" s="19"/>
      <c r="J12643" s="19">
        <v>0.39778192520723071</v>
      </c>
      <c r="K12643" s="19"/>
      <c r="L12643" s="19">
        <v>0.43528741993463654</v>
      </c>
      <c r="M12643" s="19">
        <v>0.40227686795143647</v>
      </c>
      <c r="N12643" s="19"/>
      <c r="O12643" s="19"/>
      <c r="P12643" s="50">
        <v>0.57639263266303153</v>
      </c>
      <c r="R12643" s="9" t="s">
        <v>0</v>
      </c>
    </row>
    <row r="12644" spans="2:18" x14ac:dyDescent="0.2">
      <c r="B12644" s="25">
        <v>12414</v>
      </c>
      <c r="C12644" s="193"/>
      <c r="D12644" s="19">
        <v>0.32038565327502516</v>
      </c>
      <c r="E12644" s="19">
        <v>0.19122310600221382</v>
      </c>
      <c r="F12644" s="19"/>
      <c r="G12644" s="19"/>
      <c r="H12644" s="19">
        <v>0.99637486115581686</v>
      </c>
      <c r="I12644" s="19"/>
      <c r="J12644" s="19">
        <v>0.43148420214881944</v>
      </c>
      <c r="K12644" s="19"/>
      <c r="L12644" s="19">
        <v>1.2881330930801063</v>
      </c>
      <c r="M12644" s="19"/>
      <c r="N12644" s="19">
        <v>0.67405533817099217</v>
      </c>
      <c r="O12644" s="19"/>
      <c r="P12644" s="50">
        <v>0.64202879581403893</v>
      </c>
      <c r="R12644" s="9" t="s">
        <v>0</v>
      </c>
    </row>
    <row r="12645" spans="2:18" x14ac:dyDescent="0.2">
      <c r="B12645" s="25">
        <v>12415</v>
      </c>
      <c r="C12645" s="193">
        <v>0.73428430873461126</v>
      </c>
      <c r="D12645" s="19"/>
      <c r="E12645" s="19">
        <v>1.0435603866355512</v>
      </c>
      <c r="F12645" s="19"/>
      <c r="G12645" s="19">
        <v>0.40595230760514495</v>
      </c>
      <c r="H12645" s="19"/>
      <c r="I12645" s="19"/>
      <c r="J12645" s="19">
        <v>0.1394876591367632</v>
      </c>
      <c r="K12645" s="19">
        <v>0.3603397957316235</v>
      </c>
      <c r="L12645" s="19"/>
      <c r="M12645" s="19">
        <v>0.84634292622275653</v>
      </c>
      <c r="N12645" s="19"/>
      <c r="O12645" s="19"/>
      <c r="P12645" s="50">
        <v>0.3035793685035087</v>
      </c>
      <c r="R12645" s="9" t="s">
        <v>0</v>
      </c>
    </row>
    <row r="12646" spans="2:18" x14ac:dyDescent="0.2">
      <c r="B12646" s="25">
        <v>12416</v>
      </c>
      <c r="C12646" s="193">
        <v>0.88602508951798054</v>
      </c>
      <c r="D12646" s="19"/>
      <c r="E12646" s="19">
        <v>7.6590501753557366E-3</v>
      </c>
      <c r="F12646" s="19"/>
      <c r="G12646" s="19">
        <v>0.50906038501636086</v>
      </c>
      <c r="H12646" s="19"/>
      <c r="I12646" s="19">
        <v>0.13836627320856246</v>
      </c>
      <c r="J12646" s="19"/>
      <c r="K12646" s="19">
        <v>0.35492263439131222</v>
      </c>
      <c r="L12646" s="19"/>
      <c r="M12646" s="19">
        <v>0.38048732663803636</v>
      </c>
      <c r="N12646" s="19"/>
      <c r="O12646" s="19">
        <v>0.37739250592267187</v>
      </c>
      <c r="P12646" s="50"/>
      <c r="R12646" s="9" t="s">
        <v>0</v>
      </c>
    </row>
    <row r="12647" spans="2:18" x14ac:dyDescent="0.2">
      <c r="B12647" s="25">
        <v>12417</v>
      </c>
      <c r="C12647" s="193">
        <v>0.10821505805483625</v>
      </c>
      <c r="D12647" s="19"/>
      <c r="E12647" s="19">
        <v>1.2474893235777509</v>
      </c>
      <c r="F12647" s="19"/>
      <c r="G12647" s="19">
        <v>0.59420099662980241</v>
      </c>
      <c r="H12647" s="19"/>
      <c r="I12647" s="19">
        <v>0.331571079768812</v>
      </c>
      <c r="J12647" s="19"/>
      <c r="K12647" s="19">
        <v>0.42485232659225441</v>
      </c>
      <c r="L12647" s="19"/>
      <c r="M12647" s="19">
        <v>1.0328380259771279</v>
      </c>
      <c r="N12647" s="19"/>
      <c r="O12647" s="19">
        <v>0.48157254946274874</v>
      </c>
      <c r="P12647" s="50"/>
      <c r="R12647" s="9" t="s">
        <v>0</v>
      </c>
    </row>
    <row r="12648" spans="2:18" x14ac:dyDescent="0.2">
      <c r="B12648" s="25">
        <v>12418</v>
      </c>
      <c r="C12648" s="193"/>
      <c r="D12648" s="19">
        <v>1.3801009114781335</v>
      </c>
      <c r="E12648" s="19"/>
      <c r="F12648" s="19">
        <v>0.61293983656526574</v>
      </c>
      <c r="G12648" s="19"/>
      <c r="H12648" s="19">
        <v>0.89782253283403801</v>
      </c>
      <c r="I12648" s="19"/>
      <c r="J12648" s="19">
        <v>1.3294361573721043</v>
      </c>
      <c r="K12648" s="19"/>
      <c r="L12648" s="19">
        <v>0.62843674101786762</v>
      </c>
      <c r="M12648" s="19"/>
      <c r="N12648" s="19">
        <v>1.5865749074364277</v>
      </c>
      <c r="O12648" s="19"/>
      <c r="P12648" s="50">
        <v>1.0070990878131547</v>
      </c>
      <c r="R12648" s="9" t="s">
        <v>0</v>
      </c>
    </row>
    <row r="12649" spans="2:18" x14ac:dyDescent="0.2">
      <c r="B12649" s="25">
        <v>12419</v>
      </c>
      <c r="C12649" s="193">
        <v>0.87640400387019424</v>
      </c>
      <c r="D12649" s="19"/>
      <c r="E12649" s="19">
        <v>0.38821317264431787</v>
      </c>
      <c r="F12649" s="19"/>
      <c r="G12649" s="19">
        <v>0.31318286312387322</v>
      </c>
      <c r="H12649" s="19"/>
      <c r="I12649" s="19">
        <v>0.82167845828596309</v>
      </c>
      <c r="J12649" s="19"/>
      <c r="K12649" s="19">
        <v>0.41413574615941634</v>
      </c>
      <c r="L12649" s="19"/>
      <c r="M12649" s="19">
        <v>0.83345216976744918</v>
      </c>
      <c r="N12649" s="19"/>
      <c r="O12649" s="19">
        <v>0.8794563019815741</v>
      </c>
      <c r="P12649" s="50"/>
      <c r="R12649" s="9" t="s">
        <v>0</v>
      </c>
    </row>
    <row r="12650" spans="2:18" x14ac:dyDescent="0.2">
      <c r="B12650" s="25">
        <v>12420</v>
      </c>
      <c r="C12650" s="193">
        <v>0.56407416402323407</v>
      </c>
      <c r="D12650" s="19"/>
      <c r="E12650" s="19">
        <v>1.2380412905643321</v>
      </c>
      <c r="F12650" s="19"/>
      <c r="G12650" s="19">
        <v>0.26829847104196686</v>
      </c>
      <c r="H12650" s="19"/>
      <c r="I12650" s="19">
        <v>0.14939933712653519</v>
      </c>
      <c r="J12650" s="19"/>
      <c r="K12650" s="19">
        <v>1.3610959594848713</v>
      </c>
      <c r="L12650" s="19"/>
      <c r="M12650" s="19">
        <v>0.27983039805535492</v>
      </c>
      <c r="N12650" s="19"/>
      <c r="O12650" s="19">
        <v>1.200280854937221</v>
      </c>
      <c r="P12650" s="50"/>
      <c r="R12650" s="9" t="s">
        <v>0</v>
      </c>
    </row>
    <row r="12651" spans="2:18" x14ac:dyDescent="0.2">
      <c r="B12651" s="25">
        <v>12421</v>
      </c>
      <c r="C12651" s="193">
        <v>0.63125194325773137</v>
      </c>
      <c r="D12651" s="19"/>
      <c r="E12651" s="19">
        <v>1.3835722459539228</v>
      </c>
      <c r="F12651" s="19"/>
      <c r="G12651" s="19">
        <v>1.0875102383188777</v>
      </c>
      <c r="H12651" s="19"/>
      <c r="I12651" s="19">
        <v>1.5266306896041484</v>
      </c>
      <c r="J12651" s="19"/>
      <c r="K12651" s="19">
        <v>2.2296631947308341</v>
      </c>
      <c r="L12651" s="19"/>
      <c r="M12651" s="19">
        <v>2.1454996591127342</v>
      </c>
      <c r="N12651" s="19"/>
      <c r="O12651" s="19">
        <v>1.4852029200827372</v>
      </c>
      <c r="P12651" s="50"/>
      <c r="R12651" s="9" t="s">
        <v>0</v>
      </c>
    </row>
    <row r="12652" spans="2:18" x14ac:dyDescent="0.2">
      <c r="B12652" s="25">
        <v>12422</v>
      </c>
      <c r="C12652" s="193">
        <v>0.19590817207835612</v>
      </c>
      <c r="D12652" s="19"/>
      <c r="E12652" s="19"/>
      <c r="F12652" s="19">
        <v>0.21212102570926591</v>
      </c>
      <c r="G12652" s="19">
        <v>0.55752399797422103</v>
      </c>
      <c r="H12652" s="19"/>
      <c r="I12652" s="19">
        <v>0.88585984329893286</v>
      </c>
      <c r="J12652" s="19"/>
      <c r="K12652" s="19">
        <v>0.32908451056033933</v>
      </c>
      <c r="L12652" s="19"/>
      <c r="M12652" s="19"/>
      <c r="N12652" s="19">
        <v>0.3248912791346999</v>
      </c>
      <c r="O12652" s="19">
        <v>0.62006496583829163</v>
      </c>
      <c r="P12652" s="50"/>
      <c r="R12652" s="9" t="s">
        <v>0</v>
      </c>
    </row>
    <row r="12653" spans="2:18" x14ac:dyDescent="0.2">
      <c r="B12653" s="25">
        <v>12423</v>
      </c>
      <c r="C12653" s="193"/>
      <c r="D12653" s="19">
        <v>1.8941554115450134</v>
      </c>
      <c r="E12653" s="19"/>
      <c r="F12653" s="19">
        <v>1.4920430477933646</v>
      </c>
      <c r="G12653" s="19"/>
      <c r="H12653" s="19">
        <v>1.3844608313319837</v>
      </c>
      <c r="I12653" s="19"/>
      <c r="J12653" s="19">
        <v>0.70089586161823991</v>
      </c>
      <c r="K12653" s="19"/>
      <c r="L12653" s="19">
        <v>1.4275151326931617</v>
      </c>
      <c r="M12653" s="19"/>
      <c r="N12653" s="19">
        <v>1.1288926175102387</v>
      </c>
      <c r="O12653" s="19"/>
      <c r="P12653" s="50">
        <v>1.463953962925354</v>
      </c>
      <c r="R12653" s="9" t="s">
        <v>0</v>
      </c>
    </row>
    <row r="12654" spans="2:18" x14ac:dyDescent="0.2">
      <c r="B12654" s="25">
        <v>12424</v>
      </c>
      <c r="C12654" s="193"/>
      <c r="D12654" s="19">
        <v>0.59191899295891315</v>
      </c>
      <c r="E12654" s="19"/>
      <c r="F12654" s="19">
        <v>1.2902493902031276</v>
      </c>
      <c r="G12654" s="19"/>
      <c r="H12654" s="19">
        <v>0.19773030118184187</v>
      </c>
      <c r="I12654" s="19">
        <v>0.29632531178490096</v>
      </c>
      <c r="J12654" s="19"/>
      <c r="K12654" s="19">
        <v>0.19225076176228545</v>
      </c>
      <c r="L12654" s="19"/>
      <c r="M12654" s="19">
        <v>0.67851120874178283</v>
      </c>
      <c r="N12654" s="19"/>
      <c r="O12654" s="19"/>
      <c r="P12654" s="50">
        <v>1.226447170089934</v>
      </c>
      <c r="R12654" s="9" t="s">
        <v>0</v>
      </c>
    </row>
    <row r="12655" spans="2:18" x14ac:dyDescent="0.2">
      <c r="B12655" s="25">
        <v>12425</v>
      </c>
      <c r="C12655" s="193"/>
      <c r="D12655" s="19">
        <v>0.79212193274327458</v>
      </c>
      <c r="E12655" s="19"/>
      <c r="F12655" s="19">
        <v>0.40552347787602189</v>
      </c>
      <c r="G12655" s="19"/>
      <c r="H12655" s="19">
        <v>0.1836071725298592</v>
      </c>
      <c r="I12655" s="19"/>
      <c r="J12655" s="19">
        <v>0.89561426453718629</v>
      </c>
      <c r="K12655" s="19">
        <v>0.15038536665921126</v>
      </c>
      <c r="L12655" s="19"/>
      <c r="M12655" s="19"/>
      <c r="N12655" s="19">
        <v>0.68847730874744073</v>
      </c>
      <c r="O12655" s="19"/>
      <c r="P12655" s="50">
        <v>0.71826962310874665</v>
      </c>
      <c r="R12655" s="9" t="s">
        <v>0</v>
      </c>
    </row>
    <row r="12656" spans="2:18" x14ac:dyDescent="0.2">
      <c r="B12656" s="25">
        <v>12426</v>
      </c>
      <c r="C12656" s="193">
        <v>2.9948524902810702E-3</v>
      </c>
      <c r="D12656" s="19"/>
      <c r="E12656" s="19">
        <v>0.22828581554822996</v>
      </c>
      <c r="F12656" s="19"/>
      <c r="G12656" s="19"/>
      <c r="H12656" s="19">
        <v>0.96657452563426738</v>
      </c>
      <c r="I12656" s="19"/>
      <c r="J12656" s="19">
        <v>0.21151329611346742</v>
      </c>
      <c r="K12656" s="19"/>
      <c r="L12656" s="19">
        <v>0.25989795010069866</v>
      </c>
      <c r="M12656" s="19"/>
      <c r="N12656" s="19">
        <v>0.26232819303105132</v>
      </c>
      <c r="O12656" s="19"/>
      <c r="P12656" s="50">
        <v>0.40440336184598563</v>
      </c>
      <c r="R12656" s="9" t="s">
        <v>0</v>
      </c>
    </row>
    <row r="12657" spans="2:18" x14ac:dyDescent="0.2">
      <c r="B12657" s="25">
        <v>12427</v>
      </c>
      <c r="C12657" s="193"/>
      <c r="D12657" s="19">
        <v>0.75387571194250202</v>
      </c>
      <c r="E12657" s="19">
        <v>0.20194313358292484</v>
      </c>
      <c r="F12657" s="19"/>
      <c r="G12657" s="19"/>
      <c r="H12657" s="19">
        <v>0.35469808865856828</v>
      </c>
      <c r="I12657" s="19"/>
      <c r="J12657" s="19">
        <v>0.87869903638731717</v>
      </c>
      <c r="K12657" s="19"/>
      <c r="L12657" s="19">
        <v>0.52814533974796063</v>
      </c>
      <c r="M12657" s="19"/>
      <c r="N12657" s="19">
        <v>1.5074141250313864</v>
      </c>
      <c r="O12657" s="19"/>
      <c r="P12657" s="50">
        <v>1.1720868373175375</v>
      </c>
      <c r="R12657" s="9" t="s">
        <v>0</v>
      </c>
    </row>
    <row r="12658" spans="2:18" x14ac:dyDescent="0.2">
      <c r="B12658" s="25">
        <v>12428</v>
      </c>
      <c r="C12658" s="193"/>
      <c r="D12658" s="19">
        <v>0.49486110509326126</v>
      </c>
      <c r="E12658" s="19"/>
      <c r="F12658" s="19">
        <v>1.9231685723524194E-2</v>
      </c>
      <c r="G12658" s="19"/>
      <c r="H12658" s="19">
        <v>0.51418005075991169</v>
      </c>
      <c r="I12658" s="19"/>
      <c r="J12658" s="19">
        <v>0.91994258506063409</v>
      </c>
      <c r="K12658" s="19"/>
      <c r="L12658" s="19">
        <v>0.16509482352559779</v>
      </c>
      <c r="M12658" s="19">
        <v>2.5162476510033255E-2</v>
      </c>
      <c r="N12658" s="19"/>
      <c r="O12658" s="19">
        <v>0.11969562097696296</v>
      </c>
      <c r="P12658" s="50"/>
      <c r="R12658" s="9" t="s">
        <v>0</v>
      </c>
    </row>
    <row r="12659" spans="2:18" x14ac:dyDescent="0.2">
      <c r="B12659" s="25">
        <v>12429</v>
      </c>
      <c r="C12659" s="193">
        <v>0.84526660061411818</v>
      </c>
      <c r="D12659" s="19"/>
      <c r="E12659" s="19">
        <v>0.25876319889964794</v>
      </c>
      <c r="F12659" s="19"/>
      <c r="G12659" s="19">
        <v>1.0718184139789273</v>
      </c>
      <c r="H12659" s="19"/>
      <c r="I12659" s="19">
        <v>0.92573221170825315</v>
      </c>
      <c r="J12659" s="19"/>
      <c r="K12659" s="19">
        <v>0.22729149542363974</v>
      </c>
      <c r="L12659" s="19"/>
      <c r="M12659" s="19">
        <v>0.686103287660768</v>
      </c>
      <c r="N12659" s="19"/>
      <c r="O12659" s="19">
        <v>0.68327311378447286</v>
      </c>
      <c r="P12659" s="50"/>
      <c r="R12659" s="9" t="s">
        <v>0</v>
      </c>
    </row>
    <row r="12660" spans="2:18" x14ac:dyDescent="0.2">
      <c r="B12660" s="25">
        <v>12430</v>
      </c>
      <c r="C12660" s="193">
        <v>1.2480741852389883</v>
      </c>
      <c r="D12660" s="19"/>
      <c r="E12660" s="19">
        <v>0.84810050552503213</v>
      </c>
      <c r="F12660" s="19"/>
      <c r="G12660" s="19">
        <v>0.49487461312463554</v>
      </c>
      <c r="H12660" s="19"/>
      <c r="I12660" s="19">
        <v>0.81236627481600665</v>
      </c>
      <c r="J12660" s="19"/>
      <c r="K12660" s="19">
        <v>1.1548415843495474</v>
      </c>
      <c r="L12660" s="19"/>
      <c r="M12660" s="19">
        <v>1.0865786228990617</v>
      </c>
      <c r="N12660" s="19"/>
      <c r="O12660" s="19"/>
      <c r="P12660" s="50">
        <v>0.26596219994229403</v>
      </c>
      <c r="R12660" s="9" t="s">
        <v>0</v>
      </c>
    </row>
    <row r="12661" spans="2:18" x14ac:dyDescent="0.2">
      <c r="B12661" s="25">
        <v>12431</v>
      </c>
      <c r="C12661" s="193"/>
      <c r="D12661" s="19">
        <v>0.30020037405479022</v>
      </c>
      <c r="E12661" s="19">
        <v>0.46344469741632582</v>
      </c>
      <c r="F12661" s="19"/>
      <c r="G12661" s="19"/>
      <c r="H12661" s="19">
        <v>0.39710658726917331</v>
      </c>
      <c r="I12661" s="19"/>
      <c r="J12661" s="19">
        <v>0.12141570581121516</v>
      </c>
      <c r="K12661" s="19"/>
      <c r="L12661" s="19">
        <v>5.1842708037593763E-2</v>
      </c>
      <c r="M12661" s="19"/>
      <c r="N12661" s="19">
        <v>0.71907147067201316</v>
      </c>
      <c r="O12661" s="19"/>
      <c r="P12661" s="50">
        <v>0.62592862122265946</v>
      </c>
      <c r="R12661" s="9" t="s">
        <v>0</v>
      </c>
    </row>
    <row r="12662" spans="2:18" x14ac:dyDescent="0.2">
      <c r="B12662" s="25">
        <v>12432</v>
      </c>
      <c r="C12662" s="193"/>
      <c r="D12662" s="19">
        <v>0.10668624900931041</v>
      </c>
      <c r="E12662" s="19"/>
      <c r="F12662" s="19">
        <v>1.1102861875819887</v>
      </c>
      <c r="G12662" s="19"/>
      <c r="H12662" s="19">
        <v>0.51578423721842093</v>
      </c>
      <c r="I12662" s="19"/>
      <c r="J12662" s="19">
        <v>0.78320090728483649</v>
      </c>
      <c r="K12662" s="19"/>
      <c r="L12662" s="19">
        <v>0.77368219980920849</v>
      </c>
      <c r="M12662" s="19"/>
      <c r="N12662" s="19">
        <v>0.2683914775838952</v>
      </c>
      <c r="O12662" s="19">
        <v>0.33771993344004453</v>
      </c>
      <c r="P12662" s="50"/>
      <c r="R12662" s="9" t="s">
        <v>0</v>
      </c>
    </row>
    <row r="12663" spans="2:18" x14ac:dyDescent="0.2">
      <c r="B12663" s="25">
        <v>12433</v>
      </c>
      <c r="C12663" s="193">
        <v>1.4272527494879592</v>
      </c>
      <c r="D12663" s="19"/>
      <c r="E12663" s="19"/>
      <c r="F12663" s="19">
        <v>0.66609145413443316</v>
      </c>
      <c r="G12663" s="19">
        <v>0.46820221494616787</v>
      </c>
      <c r="H12663" s="19"/>
      <c r="I12663" s="19"/>
      <c r="J12663" s="19">
        <v>0.81068152137575655</v>
      </c>
      <c r="K12663" s="19"/>
      <c r="L12663" s="19">
        <v>0.78760120918085852</v>
      </c>
      <c r="M12663" s="19"/>
      <c r="N12663" s="19">
        <v>0.19759230977434344</v>
      </c>
      <c r="O12663" s="19">
        <v>0.30259336666591924</v>
      </c>
      <c r="P12663" s="50"/>
      <c r="R12663" s="9" t="s">
        <v>0</v>
      </c>
    </row>
    <row r="12664" spans="2:18" x14ac:dyDescent="0.2">
      <c r="B12664" s="25">
        <v>12434</v>
      </c>
      <c r="C12664" s="193">
        <v>0.64602556083044249</v>
      </c>
      <c r="D12664" s="19"/>
      <c r="E12664" s="19">
        <v>0.93673644061754635</v>
      </c>
      <c r="F12664" s="19"/>
      <c r="G12664" s="19">
        <v>1.7777576902472656</v>
      </c>
      <c r="H12664" s="19"/>
      <c r="I12664" s="19">
        <v>0.92605551465276326</v>
      </c>
      <c r="J12664" s="19"/>
      <c r="K12664" s="19">
        <v>1.1227330706720215</v>
      </c>
      <c r="L12664" s="19"/>
      <c r="M12664" s="19">
        <v>0.75587212933202208</v>
      </c>
      <c r="N12664" s="19"/>
      <c r="O12664" s="19">
        <v>0.68960851371750509</v>
      </c>
      <c r="P12664" s="50"/>
      <c r="R12664" s="9" t="s">
        <v>0</v>
      </c>
    </row>
    <row r="12665" spans="2:18" x14ac:dyDescent="0.2">
      <c r="B12665" s="25">
        <v>12435</v>
      </c>
      <c r="C12665" s="193">
        <v>0.48538553054759442</v>
      </c>
      <c r="D12665" s="19"/>
      <c r="E12665" s="19">
        <v>0.9914252700260523</v>
      </c>
      <c r="F12665" s="19"/>
      <c r="G12665" s="19">
        <v>1.7920902512297463</v>
      </c>
      <c r="H12665" s="19"/>
      <c r="I12665" s="19">
        <v>1.5104898611351052</v>
      </c>
      <c r="J12665" s="19"/>
      <c r="K12665" s="19">
        <v>0.89374886631561479</v>
      </c>
      <c r="L12665" s="19"/>
      <c r="M12665" s="19">
        <v>0.8632450825034691</v>
      </c>
      <c r="N12665" s="19"/>
      <c r="O12665" s="19">
        <v>0.33060571733434491</v>
      </c>
      <c r="P12665" s="50"/>
      <c r="R12665" s="9" t="s">
        <v>0</v>
      </c>
    </row>
    <row r="12666" spans="2:18" x14ac:dyDescent="0.2">
      <c r="B12666" s="25">
        <v>12436</v>
      </c>
      <c r="C12666" s="193">
        <v>1.3074076623367172</v>
      </c>
      <c r="D12666" s="19"/>
      <c r="E12666" s="19">
        <v>0.53977917575485135</v>
      </c>
      <c r="F12666" s="19"/>
      <c r="G12666" s="19">
        <v>1.0854884804521197</v>
      </c>
      <c r="H12666" s="19"/>
      <c r="I12666" s="19">
        <v>1.5691593126531613</v>
      </c>
      <c r="J12666" s="19"/>
      <c r="K12666" s="19">
        <v>0.53269816370219836</v>
      </c>
      <c r="L12666" s="19"/>
      <c r="M12666" s="19"/>
      <c r="N12666" s="19">
        <v>8.7528508183258774E-2</v>
      </c>
      <c r="O12666" s="19">
        <v>9.4442520186420967E-3</v>
      </c>
      <c r="P12666" s="50"/>
      <c r="R12666" s="9" t="s">
        <v>0</v>
      </c>
    </row>
    <row r="12667" spans="2:18" x14ac:dyDescent="0.2">
      <c r="B12667" s="25">
        <v>12437</v>
      </c>
      <c r="C12667" s="193"/>
      <c r="D12667" s="19">
        <v>1.1254598313728132</v>
      </c>
      <c r="E12667" s="19"/>
      <c r="F12667" s="19">
        <v>0.33576331173244683</v>
      </c>
      <c r="G12667" s="19"/>
      <c r="H12667" s="19">
        <v>0.53612656912256473</v>
      </c>
      <c r="I12667" s="19"/>
      <c r="J12667" s="19">
        <v>0.65395170712498973</v>
      </c>
      <c r="K12667" s="19"/>
      <c r="L12667" s="19">
        <v>0.87200588043716809</v>
      </c>
      <c r="M12667" s="19"/>
      <c r="N12667" s="19">
        <v>0.28170595021622097</v>
      </c>
      <c r="O12667" s="19">
        <v>0.50761087884503298</v>
      </c>
      <c r="P12667" s="50"/>
      <c r="R12667" s="9" t="s">
        <v>0</v>
      </c>
    </row>
    <row r="12668" spans="2:18" x14ac:dyDescent="0.2">
      <c r="B12668" s="25">
        <v>12438</v>
      </c>
      <c r="C12668" s="193">
        <v>0.58176761568383417</v>
      </c>
      <c r="D12668" s="19"/>
      <c r="E12668" s="19">
        <v>1.0615427963823787</v>
      </c>
      <c r="F12668" s="19"/>
      <c r="G12668" s="19">
        <v>8.8952559629241285E-2</v>
      </c>
      <c r="H12668" s="19"/>
      <c r="I12668" s="19">
        <v>0.34518324918393206</v>
      </c>
      <c r="J12668" s="19"/>
      <c r="K12668" s="19">
        <v>0.29195042810407501</v>
      </c>
      <c r="L12668" s="19"/>
      <c r="M12668" s="19">
        <v>0.50990651452652414</v>
      </c>
      <c r="N12668" s="19"/>
      <c r="O12668" s="19">
        <v>0.96940133342448254</v>
      </c>
      <c r="P12668" s="50"/>
      <c r="R12668" s="9" t="s">
        <v>0</v>
      </c>
    </row>
    <row r="12669" spans="2:18" x14ac:dyDescent="0.2">
      <c r="B12669" s="25">
        <v>12439</v>
      </c>
      <c r="C12669" s="193"/>
      <c r="D12669" s="19">
        <v>1.8146002724820167</v>
      </c>
      <c r="E12669" s="19"/>
      <c r="F12669" s="19">
        <v>2.0762196037747431</v>
      </c>
      <c r="G12669" s="19"/>
      <c r="H12669" s="19">
        <v>1.7614492912889723</v>
      </c>
      <c r="I12669" s="19"/>
      <c r="J12669" s="19">
        <v>2.3307687870550375</v>
      </c>
      <c r="K12669" s="19"/>
      <c r="L12669" s="19">
        <v>1.7001254385521971</v>
      </c>
      <c r="M12669" s="19"/>
      <c r="N12669" s="19">
        <v>2.2428991789240609</v>
      </c>
      <c r="O12669" s="19"/>
      <c r="P12669" s="50">
        <v>1.3566756171264818</v>
      </c>
      <c r="R12669" s="9" t="s">
        <v>0</v>
      </c>
    </row>
    <row r="12670" spans="2:18" x14ac:dyDescent="0.2">
      <c r="B12670" s="25">
        <v>12440</v>
      </c>
      <c r="C12670" s="193"/>
      <c r="D12670" s="19">
        <v>5.6394200428095106E-2</v>
      </c>
      <c r="E12670" s="19"/>
      <c r="F12670" s="19">
        <v>0.22871316211795117</v>
      </c>
      <c r="G12670" s="19"/>
      <c r="H12670" s="19">
        <v>0.94409679859740803</v>
      </c>
      <c r="I12670" s="19"/>
      <c r="J12670" s="19">
        <v>0.46512867976739164</v>
      </c>
      <c r="K12670" s="19">
        <v>0.26857832067288645</v>
      </c>
      <c r="L12670" s="19"/>
      <c r="M12670" s="19"/>
      <c r="N12670" s="19">
        <v>0.10420728207311591</v>
      </c>
      <c r="O12670" s="19"/>
      <c r="P12670" s="50">
        <v>1.1417625369631212</v>
      </c>
      <c r="R12670" s="9" t="s">
        <v>0</v>
      </c>
    </row>
    <row r="12671" spans="2:18" x14ac:dyDescent="0.2">
      <c r="B12671" s="25">
        <v>12441</v>
      </c>
      <c r="C12671" s="193">
        <v>0.27419849227170146</v>
      </c>
      <c r="D12671" s="19"/>
      <c r="E12671" s="19">
        <v>0.13737587563559667</v>
      </c>
      <c r="F12671" s="19"/>
      <c r="G12671" s="19">
        <v>1.2906779569527591</v>
      </c>
      <c r="H12671" s="19"/>
      <c r="I12671" s="19">
        <v>0.8248381120310071</v>
      </c>
      <c r="J12671" s="19"/>
      <c r="K12671" s="19">
        <v>0.46203996034660622</v>
      </c>
      <c r="L12671" s="19"/>
      <c r="M12671" s="19"/>
      <c r="N12671" s="19">
        <v>0.18923054077426699</v>
      </c>
      <c r="O12671" s="19"/>
      <c r="P12671" s="50">
        <v>9.8552253998590189E-2</v>
      </c>
      <c r="R12671" s="9" t="s">
        <v>0</v>
      </c>
    </row>
    <row r="12672" spans="2:18" x14ac:dyDescent="0.2">
      <c r="B12672" s="25">
        <v>12442</v>
      </c>
      <c r="C12672" s="193">
        <v>0.3715716719604773</v>
      </c>
      <c r="D12672" s="19"/>
      <c r="E12672" s="19">
        <v>0.39020381520456243</v>
      </c>
      <c r="F12672" s="19"/>
      <c r="G12672" s="19">
        <v>0.11784775752858422</v>
      </c>
      <c r="H12672" s="19"/>
      <c r="I12672" s="19">
        <v>1.046054782482035</v>
      </c>
      <c r="J12672" s="19"/>
      <c r="K12672" s="19">
        <v>0.10988066388161094</v>
      </c>
      <c r="L12672" s="19"/>
      <c r="M12672" s="19">
        <v>0.42563428002215226</v>
      </c>
      <c r="N12672" s="19"/>
      <c r="O12672" s="19">
        <v>1.7830014843857158</v>
      </c>
      <c r="P12672" s="50"/>
      <c r="R12672" s="9" t="s">
        <v>0</v>
      </c>
    </row>
    <row r="12673" spans="2:18" x14ac:dyDescent="0.2">
      <c r="B12673" s="25">
        <v>12443</v>
      </c>
      <c r="C12673" s="193"/>
      <c r="D12673" s="19">
        <v>0.98097000692605707</v>
      </c>
      <c r="E12673" s="19"/>
      <c r="F12673" s="19">
        <v>1.1701264228692427</v>
      </c>
      <c r="G12673" s="19"/>
      <c r="H12673" s="19">
        <v>1.8349010228007243</v>
      </c>
      <c r="I12673" s="19"/>
      <c r="J12673" s="19">
        <v>0.64851214470396357</v>
      </c>
      <c r="K12673" s="19"/>
      <c r="L12673" s="19">
        <v>1.688660079894085</v>
      </c>
      <c r="M12673" s="19"/>
      <c r="N12673" s="19">
        <v>1.4899123576138622</v>
      </c>
      <c r="O12673" s="19"/>
      <c r="P12673" s="50">
        <v>1.8138141845147662</v>
      </c>
      <c r="R12673" s="9" t="s">
        <v>0</v>
      </c>
    </row>
    <row r="12674" spans="2:18" x14ac:dyDescent="0.2">
      <c r="B12674" s="25">
        <v>12444</v>
      </c>
      <c r="C12674" s="193"/>
      <c r="D12674" s="19">
        <v>0.98511012460400216</v>
      </c>
      <c r="E12674" s="19">
        <v>1.023089826628224</v>
      </c>
      <c r="F12674" s="19"/>
      <c r="G12674" s="19"/>
      <c r="H12674" s="19">
        <v>0.30325538094333127</v>
      </c>
      <c r="I12674" s="19">
        <v>0.76261686342051538</v>
      </c>
      <c r="J12674" s="19"/>
      <c r="K12674" s="19">
        <v>0.44473589366269839</v>
      </c>
      <c r="L12674" s="19"/>
      <c r="M12674" s="19">
        <v>0.25202653105867828</v>
      </c>
      <c r="N12674" s="19"/>
      <c r="O12674" s="19"/>
      <c r="P12674" s="50">
        <v>2.9543016311250913E-3</v>
      </c>
      <c r="R12674" s="9" t="s">
        <v>0</v>
      </c>
    </row>
    <row r="12675" spans="2:18" x14ac:dyDescent="0.2">
      <c r="B12675" s="25">
        <v>12445</v>
      </c>
      <c r="C12675" s="193">
        <v>2.3378989660385563</v>
      </c>
      <c r="D12675" s="19"/>
      <c r="E12675" s="19">
        <v>2.1705818723559012</v>
      </c>
      <c r="F12675" s="19"/>
      <c r="G12675" s="19">
        <v>2.3657142256552088</v>
      </c>
      <c r="H12675" s="19"/>
      <c r="I12675" s="19">
        <v>0.76678472251834828</v>
      </c>
      <c r="J12675" s="19"/>
      <c r="K12675" s="19">
        <v>1.4113486866153504</v>
      </c>
      <c r="L12675" s="19"/>
      <c r="M12675" s="19">
        <v>1.7608345508490026</v>
      </c>
      <c r="N12675" s="19"/>
      <c r="O12675" s="19">
        <v>1.2886167041296763</v>
      </c>
      <c r="P12675" s="50"/>
      <c r="R12675" s="9" t="s">
        <v>0</v>
      </c>
    </row>
    <row r="12676" spans="2:18" x14ac:dyDescent="0.2">
      <c r="B12676" s="25">
        <v>12446</v>
      </c>
      <c r="C12676" s="193"/>
      <c r="D12676" s="19">
        <v>2.1332945912534824</v>
      </c>
      <c r="E12676" s="19"/>
      <c r="F12676" s="19">
        <v>2.2852134945406579</v>
      </c>
      <c r="G12676" s="19"/>
      <c r="H12676" s="19">
        <v>1.0893974477404209</v>
      </c>
      <c r="I12676" s="19"/>
      <c r="J12676" s="19">
        <v>1.6371193131990709</v>
      </c>
      <c r="K12676" s="19"/>
      <c r="L12676" s="19">
        <v>0.94069565850652781</v>
      </c>
      <c r="M12676" s="19"/>
      <c r="N12676" s="19">
        <v>1.4372773527695759</v>
      </c>
      <c r="O12676" s="19"/>
      <c r="P12676" s="50">
        <v>0.68894614700666912</v>
      </c>
      <c r="R12676" s="9" t="s">
        <v>0</v>
      </c>
    </row>
    <row r="12677" spans="2:18" x14ac:dyDescent="0.2">
      <c r="B12677" s="25">
        <v>12447</v>
      </c>
      <c r="C12677" s="193"/>
      <c r="D12677" s="19">
        <v>1.1716073944608432</v>
      </c>
      <c r="E12677" s="19">
        <v>0.70627650314279367</v>
      </c>
      <c r="F12677" s="19"/>
      <c r="G12677" s="19">
        <v>0.23961981823355299</v>
      </c>
      <c r="H12677" s="19"/>
      <c r="I12677" s="19">
        <v>0.94407888584006316</v>
      </c>
      <c r="J12677" s="19"/>
      <c r="K12677" s="19"/>
      <c r="L12677" s="19">
        <v>8.2668451980606392E-2</v>
      </c>
      <c r="M12677" s="19">
        <v>1.2712767897987975</v>
      </c>
      <c r="N12677" s="19"/>
      <c r="O12677" s="19"/>
      <c r="P12677" s="50">
        <v>0.38794042991018635</v>
      </c>
      <c r="R12677" s="9" t="s">
        <v>0</v>
      </c>
    </row>
    <row r="12678" spans="2:18" x14ac:dyDescent="0.2">
      <c r="B12678" s="25">
        <v>12448</v>
      </c>
      <c r="C12678" s="193"/>
      <c r="D12678" s="19">
        <v>0.53370397438731842</v>
      </c>
      <c r="E12678" s="19"/>
      <c r="F12678" s="19">
        <v>8.6762324251553904E-2</v>
      </c>
      <c r="G12678" s="19"/>
      <c r="H12678" s="19">
        <v>0.98695718342983041</v>
      </c>
      <c r="I12678" s="19"/>
      <c r="J12678" s="19">
        <v>0.98217416586449324</v>
      </c>
      <c r="K12678" s="19"/>
      <c r="L12678" s="19">
        <v>0.71288071078311843</v>
      </c>
      <c r="M12678" s="19"/>
      <c r="N12678" s="19">
        <v>1.3318816892742635</v>
      </c>
      <c r="O12678" s="19"/>
      <c r="P12678" s="50">
        <v>0.44072161518314074</v>
      </c>
      <c r="R12678" s="9" t="s">
        <v>0</v>
      </c>
    </row>
    <row r="12679" spans="2:18" x14ac:dyDescent="0.2">
      <c r="B12679" s="25">
        <v>12449</v>
      </c>
      <c r="C12679" s="193"/>
      <c r="D12679" s="19">
        <v>2.5937030126880079E-2</v>
      </c>
      <c r="E12679" s="19">
        <v>0.65375810623594721</v>
      </c>
      <c r="F12679" s="19"/>
      <c r="G12679" s="19"/>
      <c r="H12679" s="19">
        <v>0.29296238379847084</v>
      </c>
      <c r="I12679" s="19">
        <v>0.38899066345989425</v>
      </c>
      <c r="J12679" s="19"/>
      <c r="K12679" s="19">
        <v>0.23063559104842998</v>
      </c>
      <c r="L12679" s="19"/>
      <c r="M12679" s="19"/>
      <c r="N12679" s="19">
        <v>7.8756367727736681E-3</v>
      </c>
      <c r="O12679" s="19"/>
      <c r="P12679" s="50">
        <v>0.19354247794568602</v>
      </c>
      <c r="R12679" s="9" t="s">
        <v>0</v>
      </c>
    </row>
    <row r="12680" spans="2:18" x14ac:dyDescent="0.2">
      <c r="B12680" s="25">
        <v>12450</v>
      </c>
      <c r="C12680" s="193"/>
      <c r="D12680" s="19">
        <v>1.0946015354498573</v>
      </c>
      <c r="E12680" s="19">
        <v>0.21488307364077508</v>
      </c>
      <c r="F12680" s="19"/>
      <c r="G12680" s="19">
        <v>0.49895635543805783</v>
      </c>
      <c r="H12680" s="19"/>
      <c r="I12680" s="19">
        <v>1.4069937409463236</v>
      </c>
      <c r="J12680" s="19"/>
      <c r="K12680" s="19">
        <v>1.028009542423681</v>
      </c>
      <c r="L12680" s="19"/>
      <c r="M12680" s="19">
        <v>0.82105857059326215</v>
      </c>
      <c r="N12680" s="19"/>
      <c r="O12680" s="19">
        <v>1.3362850683300336</v>
      </c>
      <c r="P12680" s="50"/>
      <c r="R12680" s="9" t="s">
        <v>0</v>
      </c>
    </row>
    <row r="12681" spans="2:18" x14ac:dyDescent="0.2">
      <c r="B12681" s="25">
        <v>12451</v>
      </c>
      <c r="C12681" s="193">
        <v>0.28592389152473907</v>
      </c>
      <c r="D12681" s="19"/>
      <c r="E12681" s="19">
        <v>1.1884175250905755</v>
      </c>
      <c r="F12681" s="19"/>
      <c r="G12681" s="19">
        <v>1.0206774719268819</v>
      </c>
      <c r="H12681" s="19"/>
      <c r="I12681" s="19">
        <v>1.2621703477485036</v>
      </c>
      <c r="J12681" s="19"/>
      <c r="K12681" s="19">
        <v>1.9637789405643771</v>
      </c>
      <c r="L12681" s="19"/>
      <c r="M12681" s="19"/>
      <c r="N12681" s="19">
        <v>1.4367586356146047E-2</v>
      </c>
      <c r="O12681" s="19">
        <v>1.7494291721778243</v>
      </c>
      <c r="P12681" s="50"/>
      <c r="R12681" s="9" t="s">
        <v>0</v>
      </c>
    </row>
    <row r="12682" spans="2:18" x14ac:dyDescent="0.2">
      <c r="B12682" s="25">
        <v>12452</v>
      </c>
      <c r="C12682" s="193">
        <v>9.2602958576851427E-2</v>
      </c>
      <c r="D12682" s="19"/>
      <c r="E12682" s="19">
        <v>0.41996857613562344</v>
      </c>
      <c r="F12682" s="19"/>
      <c r="G12682" s="19">
        <v>0.87937010217850442</v>
      </c>
      <c r="H12682" s="19"/>
      <c r="I12682" s="19"/>
      <c r="J12682" s="19">
        <v>0.18294516227695434</v>
      </c>
      <c r="K12682" s="19">
        <v>3.5656407059631273E-2</v>
      </c>
      <c r="L12682" s="19"/>
      <c r="M12682" s="19"/>
      <c r="N12682" s="19">
        <v>0.17188988201536845</v>
      </c>
      <c r="O12682" s="19"/>
      <c r="P12682" s="50">
        <v>2.8437785461718632E-2</v>
      </c>
      <c r="R12682" s="9" t="s">
        <v>0</v>
      </c>
    </row>
    <row r="12683" spans="2:18" x14ac:dyDescent="0.2">
      <c r="B12683" s="25">
        <v>12453</v>
      </c>
      <c r="C12683" s="193"/>
      <c r="D12683" s="19">
        <v>0.31230712283823409</v>
      </c>
      <c r="E12683" s="19">
        <v>0.35994320057978374</v>
      </c>
      <c r="F12683" s="19"/>
      <c r="G12683" s="19">
        <v>0.19264855096371117</v>
      </c>
      <c r="H12683" s="19"/>
      <c r="I12683" s="19"/>
      <c r="J12683" s="19">
        <v>1.3184877944859281</v>
      </c>
      <c r="K12683" s="19">
        <v>9.1275400203834553E-2</v>
      </c>
      <c r="L12683" s="19"/>
      <c r="M12683" s="19"/>
      <c r="N12683" s="19">
        <v>0.53177785785529041</v>
      </c>
      <c r="O12683" s="19">
        <v>0.44026177190875238</v>
      </c>
      <c r="P12683" s="50"/>
      <c r="R12683" s="9" t="s">
        <v>0</v>
      </c>
    </row>
    <row r="12684" spans="2:18" x14ac:dyDescent="0.2">
      <c r="B12684" s="25">
        <v>12454</v>
      </c>
      <c r="C12684" s="193">
        <v>0.36608891032558366</v>
      </c>
      <c r="D12684" s="19"/>
      <c r="E12684" s="19">
        <v>0.89510492866761082</v>
      </c>
      <c r="F12684" s="19"/>
      <c r="G12684" s="19">
        <v>0.64194687638042958</v>
      </c>
      <c r="H12684" s="19"/>
      <c r="I12684" s="19">
        <v>0.89092496646381003</v>
      </c>
      <c r="J12684" s="19"/>
      <c r="K12684" s="19"/>
      <c r="L12684" s="19">
        <v>0.19234111419156416</v>
      </c>
      <c r="M12684" s="19">
        <v>0.36279007950655412</v>
      </c>
      <c r="N12684" s="19"/>
      <c r="O12684" s="19">
        <v>0.73228280693089931</v>
      </c>
      <c r="P12684" s="50"/>
      <c r="R12684" s="9" t="s">
        <v>0</v>
      </c>
    </row>
    <row r="12685" spans="2:18" x14ac:dyDescent="0.2">
      <c r="B12685" s="25">
        <v>12455</v>
      </c>
      <c r="C12685" s="193"/>
      <c r="D12685" s="19">
        <v>1.1682218756538549</v>
      </c>
      <c r="E12685" s="19"/>
      <c r="F12685" s="19">
        <v>1.3314205045866925</v>
      </c>
      <c r="G12685" s="19"/>
      <c r="H12685" s="19">
        <v>1.1604329463250556</v>
      </c>
      <c r="I12685" s="19"/>
      <c r="J12685" s="19">
        <v>1.3059724354711335</v>
      </c>
      <c r="K12685" s="19"/>
      <c r="L12685" s="19">
        <v>1.145946788800613</v>
      </c>
      <c r="M12685" s="19"/>
      <c r="N12685" s="19">
        <v>0.58215880657820585</v>
      </c>
      <c r="O12685" s="19"/>
      <c r="P12685" s="50">
        <v>1.1021416323988469</v>
      </c>
      <c r="R12685" s="9" t="s">
        <v>0</v>
      </c>
    </row>
    <row r="12686" spans="2:18" x14ac:dyDescent="0.2">
      <c r="B12686" s="25">
        <v>12456</v>
      </c>
      <c r="C12686" s="193"/>
      <c r="D12686" s="19">
        <v>1.7725348449462719</v>
      </c>
      <c r="E12686" s="19"/>
      <c r="F12686" s="19">
        <v>1.4439103990320237</v>
      </c>
      <c r="G12686" s="19"/>
      <c r="H12686" s="19">
        <v>1.2804353323706372</v>
      </c>
      <c r="I12686" s="19"/>
      <c r="J12686" s="19">
        <v>1.61895815162968</v>
      </c>
      <c r="K12686" s="19"/>
      <c r="L12686" s="19">
        <v>1.0760590921076452</v>
      </c>
      <c r="M12686" s="19"/>
      <c r="N12686" s="19">
        <v>2.2222477004888006</v>
      </c>
      <c r="O12686" s="19"/>
      <c r="P12686" s="50">
        <v>0.91433217512194387</v>
      </c>
      <c r="R12686" s="9" t="s">
        <v>0</v>
      </c>
    </row>
    <row r="12687" spans="2:18" x14ac:dyDescent="0.2">
      <c r="B12687" s="25">
        <v>12457</v>
      </c>
      <c r="C12687" s="193">
        <v>0.40251173989280842</v>
      </c>
      <c r="D12687" s="19"/>
      <c r="E12687" s="19"/>
      <c r="F12687" s="19">
        <v>0.29495836584543694</v>
      </c>
      <c r="G12687" s="19"/>
      <c r="H12687" s="19">
        <v>0.67536238112044544</v>
      </c>
      <c r="I12687" s="19"/>
      <c r="J12687" s="19">
        <v>0.73584341371948758</v>
      </c>
      <c r="K12687" s="19"/>
      <c r="L12687" s="19">
        <v>0.12414171166342758</v>
      </c>
      <c r="M12687" s="19"/>
      <c r="N12687" s="19">
        <v>5.3109944958973074E-2</v>
      </c>
      <c r="O12687" s="19"/>
      <c r="P12687" s="50">
        <v>0.39580400780728608</v>
      </c>
      <c r="R12687" s="9" t="s">
        <v>0</v>
      </c>
    </row>
    <row r="12688" spans="2:18" x14ac:dyDescent="0.2">
      <c r="B12688" s="25">
        <v>12458</v>
      </c>
      <c r="C12688" s="193">
        <v>1.1858463594058748</v>
      </c>
      <c r="D12688" s="19"/>
      <c r="E12688" s="19">
        <v>0.17551732065950051</v>
      </c>
      <c r="F12688" s="19"/>
      <c r="G12688" s="19">
        <v>0.50799206465050539</v>
      </c>
      <c r="H12688" s="19"/>
      <c r="I12688" s="19"/>
      <c r="J12688" s="19">
        <v>0.14025504010301887</v>
      </c>
      <c r="K12688" s="19">
        <v>0.2733882683412967</v>
      </c>
      <c r="L12688" s="19"/>
      <c r="M12688" s="19">
        <v>0.15314796413705753</v>
      </c>
      <c r="N12688" s="19"/>
      <c r="O12688" s="19">
        <v>3.794800030493202E-2</v>
      </c>
      <c r="P12688" s="50"/>
      <c r="R12688" s="9" t="s">
        <v>0</v>
      </c>
    </row>
    <row r="12689" spans="2:18" x14ac:dyDescent="0.2">
      <c r="B12689" s="25">
        <v>12459</v>
      </c>
      <c r="C12689" s="193">
        <v>0.20220588711040421</v>
      </c>
      <c r="D12689" s="19"/>
      <c r="E12689" s="19">
        <v>2.8993250005290658E-2</v>
      </c>
      <c r="F12689" s="19"/>
      <c r="G12689" s="19">
        <v>0.35001568980630421</v>
      </c>
      <c r="H12689" s="19"/>
      <c r="I12689" s="19"/>
      <c r="J12689" s="19">
        <v>0.77683177927531633</v>
      </c>
      <c r="K12689" s="19">
        <v>0.2189144354432154</v>
      </c>
      <c r="L12689" s="19"/>
      <c r="M12689" s="19">
        <v>0.94947793220460974</v>
      </c>
      <c r="N12689" s="19"/>
      <c r="O12689" s="19"/>
      <c r="P12689" s="50">
        <v>1.0921702474087627E-2</v>
      </c>
      <c r="R12689" s="9" t="s">
        <v>0</v>
      </c>
    </row>
    <row r="12690" spans="2:18" x14ac:dyDescent="0.2">
      <c r="B12690" s="25">
        <v>12460</v>
      </c>
      <c r="C12690" s="193"/>
      <c r="D12690" s="19">
        <v>0.43084509314694303</v>
      </c>
      <c r="E12690" s="19">
        <v>0.38509177972507991</v>
      </c>
      <c r="F12690" s="19"/>
      <c r="G12690" s="19">
        <v>0.33415432386892097</v>
      </c>
      <c r="H12690" s="19"/>
      <c r="I12690" s="19"/>
      <c r="J12690" s="19">
        <v>0.51838218100856437</v>
      </c>
      <c r="K12690" s="19">
        <v>0.20480653083036837</v>
      </c>
      <c r="L12690" s="19"/>
      <c r="M12690" s="19">
        <v>0.98018734402188457</v>
      </c>
      <c r="N12690" s="19"/>
      <c r="O12690" s="19">
        <v>0.36857546753587445</v>
      </c>
      <c r="P12690" s="50"/>
      <c r="R12690" s="9" t="s">
        <v>0</v>
      </c>
    </row>
    <row r="12691" spans="2:18" x14ac:dyDescent="0.2">
      <c r="B12691" s="25">
        <v>12461</v>
      </c>
      <c r="C12691" s="193">
        <v>0.73658154955511723</v>
      </c>
      <c r="D12691" s="19"/>
      <c r="E12691" s="19">
        <v>1.0320137197312715</v>
      </c>
      <c r="F12691" s="19"/>
      <c r="G12691" s="19">
        <v>1.8972805225992022</v>
      </c>
      <c r="H12691" s="19"/>
      <c r="I12691" s="19">
        <v>0.96233850603024085</v>
      </c>
      <c r="J12691" s="19"/>
      <c r="K12691" s="19">
        <v>1.9493779596360004</v>
      </c>
      <c r="L12691" s="19"/>
      <c r="M12691" s="19">
        <v>0.10009296658969123</v>
      </c>
      <c r="N12691" s="19"/>
      <c r="O12691" s="19">
        <v>1.2528103939279265</v>
      </c>
      <c r="P12691" s="50"/>
      <c r="R12691" s="9" t="s">
        <v>0</v>
      </c>
    </row>
    <row r="12692" spans="2:18" x14ac:dyDescent="0.2">
      <c r="B12692" s="25">
        <v>12462</v>
      </c>
      <c r="C12692" s="193"/>
      <c r="D12692" s="19">
        <v>1.232674312910639</v>
      </c>
      <c r="E12692" s="19"/>
      <c r="F12692" s="19">
        <v>0.70651754206778561</v>
      </c>
      <c r="G12692" s="19"/>
      <c r="H12692" s="19">
        <v>1.097158570805808</v>
      </c>
      <c r="I12692" s="19"/>
      <c r="J12692" s="19">
        <v>3.0462567518235818E-2</v>
      </c>
      <c r="K12692" s="19"/>
      <c r="L12692" s="19">
        <v>1.0083506411854497</v>
      </c>
      <c r="M12692" s="19"/>
      <c r="N12692" s="19">
        <v>0.86069923656601044</v>
      </c>
      <c r="O12692" s="19"/>
      <c r="P12692" s="50">
        <v>1.1729057518315251</v>
      </c>
      <c r="R12692" s="9" t="s">
        <v>0</v>
      </c>
    </row>
    <row r="12693" spans="2:18" x14ac:dyDescent="0.2">
      <c r="B12693" s="25">
        <v>12463</v>
      </c>
      <c r="C12693" s="193"/>
      <c r="D12693" s="19">
        <v>1.898504885356183</v>
      </c>
      <c r="E12693" s="19">
        <v>1.5382455321225934E-2</v>
      </c>
      <c r="F12693" s="19"/>
      <c r="G12693" s="19"/>
      <c r="H12693" s="19">
        <v>1.357288720592579</v>
      </c>
      <c r="I12693" s="19"/>
      <c r="J12693" s="19">
        <v>1.2576407556286096</v>
      </c>
      <c r="K12693" s="19"/>
      <c r="L12693" s="19">
        <v>0.48381687906584897</v>
      </c>
      <c r="M12693" s="19"/>
      <c r="N12693" s="19">
        <v>1.3091331150386212</v>
      </c>
      <c r="O12693" s="19"/>
      <c r="P12693" s="50">
        <v>1.2583887971152414</v>
      </c>
      <c r="R12693" s="9" t="s">
        <v>0</v>
      </c>
    </row>
    <row r="12694" spans="2:18" x14ac:dyDescent="0.2">
      <c r="B12694" s="25">
        <v>12464</v>
      </c>
      <c r="C12694" s="193">
        <v>0.50096389508827255</v>
      </c>
      <c r="D12694" s="19"/>
      <c r="E12694" s="19">
        <v>0.39154611083656721</v>
      </c>
      <c r="F12694" s="19"/>
      <c r="G12694" s="19">
        <v>0.28920460139761367</v>
      </c>
      <c r="H12694" s="19"/>
      <c r="I12694" s="19">
        <v>0.58851202527311974</v>
      </c>
      <c r="J12694" s="19"/>
      <c r="K12694" s="19">
        <v>0.68046601545558338</v>
      </c>
      <c r="L12694" s="19"/>
      <c r="M12694" s="19"/>
      <c r="N12694" s="19">
        <v>0.40007303194002081</v>
      </c>
      <c r="O12694" s="19">
        <v>1.0206460225049607</v>
      </c>
      <c r="P12694" s="50"/>
      <c r="R12694" s="9" t="s">
        <v>0</v>
      </c>
    </row>
    <row r="12695" spans="2:18" x14ac:dyDescent="0.2">
      <c r="B12695" s="25">
        <v>12465</v>
      </c>
      <c r="C12695" s="193">
        <v>0.51598421372219683</v>
      </c>
      <c r="D12695" s="19"/>
      <c r="E12695" s="19">
        <v>0.62060051391839632</v>
      </c>
      <c r="F12695" s="19"/>
      <c r="G12695" s="19">
        <v>1.0184628335361108</v>
      </c>
      <c r="H12695" s="19"/>
      <c r="I12695" s="19"/>
      <c r="J12695" s="19">
        <v>0.61412401509541847</v>
      </c>
      <c r="K12695" s="19"/>
      <c r="L12695" s="19">
        <v>0.62305794294193373</v>
      </c>
      <c r="M12695" s="19">
        <v>0.76736931787920104</v>
      </c>
      <c r="N12695" s="19"/>
      <c r="O12695" s="19">
        <v>0.52578418208894195</v>
      </c>
      <c r="P12695" s="50"/>
      <c r="R12695" s="9" t="s">
        <v>0</v>
      </c>
    </row>
    <row r="12696" spans="2:18" x14ac:dyDescent="0.2">
      <c r="B12696" s="25">
        <v>12466</v>
      </c>
      <c r="C12696" s="193">
        <v>1.7760863652268171</v>
      </c>
      <c r="D12696" s="19"/>
      <c r="E12696" s="19">
        <v>0.75098369428912382</v>
      </c>
      <c r="F12696" s="19"/>
      <c r="G12696" s="19">
        <v>1.0921414577924624</v>
      </c>
      <c r="H12696" s="19"/>
      <c r="I12696" s="19">
        <v>1.0470144178459047</v>
      </c>
      <c r="J12696" s="19"/>
      <c r="K12696" s="19">
        <v>1.5051782745100639</v>
      </c>
      <c r="L12696" s="19"/>
      <c r="M12696" s="19">
        <v>0.88192168092127032</v>
      </c>
      <c r="N12696" s="19"/>
      <c r="O12696" s="19">
        <v>1.6243956324035522</v>
      </c>
      <c r="P12696" s="50"/>
      <c r="R12696" s="9" t="s">
        <v>0</v>
      </c>
    </row>
    <row r="12697" spans="2:18" x14ac:dyDescent="0.2">
      <c r="B12697" s="25">
        <v>12467</v>
      </c>
      <c r="C12697" s="193"/>
      <c r="D12697" s="19">
        <v>0.77284306424029237</v>
      </c>
      <c r="E12697" s="19"/>
      <c r="F12697" s="19">
        <v>0.95578632794867324</v>
      </c>
      <c r="G12697" s="19">
        <v>0.1737457859796655</v>
      </c>
      <c r="H12697" s="19"/>
      <c r="I12697" s="19"/>
      <c r="J12697" s="19">
        <v>0.85936145578589407</v>
      </c>
      <c r="K12697" s="19"/>
      <c r="L12697" s="19">
        <v>0.63116885369947739</v>
      </c>
      <c r="M12697" s="19"/>
      <c r="N12697" s="19">
        <v>0.18269415686726106</v>
      </c>
      <c r="O12697" s="19"/>
      <c r="P12697" s="50">
        <v>0.22077999023889566</v>
      </c>
      <c r="R12697" s="9" t="s">
        <v>0</v>
      </c>
    </row>
    <row r="12698" spans="2:18" x14ac:dyDescent="0.2">
      <c r="B12698" s="25">
        <v>12468</v>
      </c>
      <c r="C12698" s="193">
        <v>0.25551322079669553</v>
      </c>
      <c r="D12698" s="19"/>
      <c r="E12698" s="19">
        <v>0.58174332696903708</v>
      </c>
      <c r="F12698" s="19"/>
      <c r="G12698" s="19">
        <v>0.11347808072685527</v>
      </c>
      <c r="H12698" s="19"/>
      <c r="I12698" s="19"/>
      <c r="J12698" s="19">
        <v>0.18607043071869389</v>
      </c>
      <c r="K12698" s="19">
        <v>8.7679733009842636E-2</v>
      </c>
      <c r="L12698" s="19"/>
      <c r="M12698" s="19">
        <v>1.9231471254226702</v>
      </c>
      <c r="N12698" s="19"/>
      <c r="O12698" s="19">
        <v>0.19902925016963594</v>
      </c>
      <c r="P12698" s="50"/>
      <c r="R12698" s="9" t="s">
        <v>0</v>
      </c>
    </row>
    <row r="12699" spans="2:18" x14ac:dyDescent="0.2">
      <c r="B12699" s="25">
        <v>12469</v>
      </c>
      <c r="C12699" s="193">
        <v>1.8224865381500277</v>
      </c>
      <c r="D12699" s="19"/>
      <c r="E12699" s="19">
        <v>2.0884776318551403</v>
      </c>
      <c r="F12699" s="19"/>
      <c r="G12699" s="19">
        <v>1.0402886685368726</v>
      </c>
      <c r="H12699" s="19"/>
      <c r="I12699" s="19">
        <v>1.9087538247005678</v>
      </c>
      <c r="J12699" s="19"/>
      <c r="K12699" s="19">
        <v>2.2122032703825192</v>
      </c>
      <c r="L12699" s="19"/>
      <c r="M12699" s="19">
        <v>1.2198050282587256</v>
      </c>
      <c r="N12699" s="19"/>
      <c r="O12699" s="19">
        <v>2.0374796963272437</v>
      </c>
      <c r="P12699" s="50"/>
      <c r="R12699" s="9" t="s">
        <v>0</v>
      </c>
    </row>
    <row r="12700" spans="2:18" x14ac:dyDescent="0.2">
      <c r="B12700" s="25">
        <v>12470</v>
      </c>
      <c r="C12700" s="193">
        <v>0.31008404095356523</v>
      </c>
      <c r="D12700" s="19"/>
      <c r="E12700" s="19"/>
      <c r="F12700" s="19">
        <v>0.52272055054615962</v>
      </c>
      <c r="G12700" s="19"/>
      <c r="H12700" s="19">
        <v>7.6587790081333068E-2</v>
      </c>
      <c r="I12700" s="19">
        <v>0.55315443501472805</v>
      </c>
      <c r="J12700" s="19"/>
      <c r="K12700" s="19">
        <v>0.23950623149659916</v>
      </c>
      <c r="L12700" s="19"/>
      <c r="M12700" s="19"/>
      <c r="N12700" s="19">
        <v>0.29520798268482151</v>
      </c>
      <c r="O12700" s="19">
        <v>0.84638155609923849</v>
      </c>
      <c r="P12700" s="50"/>
      <c r="R12700" s="9" t="s">
        <v>0</v>
      </c>
    </row>
    <row r="12701" spans="2:18" x14ac:dyDescent="0.2">
      <c r="B12701" s="25">
        <v>12471</v>
      </c>
      <c r="C12701" s="193">
        <v>1.1359612087342852</v>
      </c>
      <c r="D12701" s="19"/>
      <c r="E12701" s="19">
        <v>0.79780599661294671</v>
      </c>
      <c r="F12701" s="19"/>
      <c r="G12701" s="19">
        <v>0.8038544730467424</v>
      </c>
      <c r="H12701" s="19"/>
      <c r="I12701" s="19">
        <v>2.4956356290119288</v>
      </c>
      <c r="J12701" s="19"/>
      <c r="K12701" s="19">
        <v>1.6318625017034201</v>
      </c>
      <c r="L12701" s="19"/>
      <c r="M12701" s="19">
        <v>0.62665312851272492</v>
      </c>
      <c r="N12701" s="19"/>
      <c r="O12701" s="19">
        <v>0.56375642184547925</v>
      </c>
      <c r="P12701" s="50"/>
      <c r="R12701" s="9" t="s">
        <v>0</v>
      </c>
    </row>
    <row r="12702" spans="2:18" x14ac:dyDescent="0.2">
      <c r="B12702" s="25">
        <v>12472</v>
      </c>
      <c r="C12702" s="193"/>
      <c r="D12702" s="19">
        <v>0.31558060649933145</v>
      </c>
      <c r="E12702" s="19"/>
      <c r="F12702" s="19">
        <v>1.4134882779280247</v>
      </c>
      <c r="G12702" s="19"/>
      <c r="H12702" s="19">
        <v>0.94071010000882049</v>
      </c>
      <c r="I12702" s="19"/>
      <c r="J12702" s="19">
        <v>0.807399355585386</v>
      </c>
      <c r="K12702" s="19"/>
      <c r="L12702" s="19">
        <v>0.57294528506861819</v>
      </c>
      <c r="M12702" s="19"/>
      <c r="N12702" s="19">
        <v>0.43235713246128793</v>
      </c>
      <c r="O12702" s="19"/>
      <c r="P12702" s="50">
        <v>1.3768115083630594</v>
      </c>
      <c r="R12702" s="9" t="s">
        <v>0</v>
      </c>
    </row>
    <row r="12703" spans="2:18" x14ac:dyDescent="0.2">
      <c r="B12703" s="25">
        <v>12473</v>
      </c>
      <c r="C12703" s="193">
        <v>0.2388131937137199</v>
      </c>
      <c r="D12703" s="19"/>
      <c r="E12703" s="19">
        <v>0.2293119255586811</v>
      </c>
      <c r="F12703" s="19"/>
      <c r="G12703" s="19">
        <v>0.26933822541092284</v>
      </c>
      <c r="H12703" s="19"/>
      <c r="I12703" s="19">
        <v>0.62596819663805892</v>
      </c>
      <c r="J12703" s="19"/>
      <c r="K12703" s="19">
        <v>0.32950137174393151</v>
      </c>
      <c r="L12703" s="19"/>
      <c r="M12703" s="19"/>
      <c r="N12703" s="19">
        <v>0.57101612263556867</v>
      </c>
      <c r="O12703" s="19">
        <v>0.43825359029775984</v>
      </c>
      <c r="P12703" s="50"/>
      <c r="R12703" s="9" t="s">
        <v>0</v>
      </c>
    </row>
    <row r="12704" spans="2:18" x14ac:dyDescent="0.2">
      <c r="B12704" s="25">
        <v>12474</v>
      </c>
      <c r="C12704" s="193"/>
      <c r="D12704" s="19">
        <v>0.75004756369054781</v>
      </c>
      <c r="E12704" s="19"/>
      <c r="F12704" s="19">
        <v>0.21660366830179215</v>
      </c>
      <c r="G12704" s="19"/>
      <c r="H12704" s="19">
        <v>0.75559853899743001</v>
      </c>
      <c r="I12704" s="19"/>
      <c r="J12704" s="19">
        <v>0.62888044359508033</v>
      </c>
      <c r="K12704" s="19"/>
      <c r="L12704" s="19">
        <v>5.0693279668978268E-3</v>
      </c>
      <c r="M12704" s="19"/>
      <c r="N12704" s="19">
        <v>0.34049124741896647</v>
      </c>
      <c r="O12704" s="19">
        <v>0.91565354081604555</v>
      </c>
      <c r="P12704" s="50"/>
      <c r="R12704" s="9" t="s">
        <v>0</v>
      </c>
    </row>
    <row r="12705" spans="2:18" x14ac:dyDescent="0.2">
      <c r="B12705" s="25">
        <v>12475</v>
      </c>
      <c r="C12705" s="193">
        <v>0.88752840892459917</v>
      </c>
      <c r="D12705" s="19"/>
      <c r="E12705" s="19">
        <v>1.0462539404668783</v>
      </c>
      <c r="F12705" s="19"/>
      <c r="G12705" s="19">
        <v>2.0466084579881989E-2</v>
      </c>
      <c r="H12705" s="19"/>
      <c r="I12705" s="19">
        <v>0.62688762624121563</v>
      </c>
      <c r="J12705" s="19"/>
      <c r="K12705" s="19">
        <v>0.81099932845763756</v>
      </c>
      <c r="L12705" s="19"/>
      <c r="M12705" s="19">
        <v>0.395823289228382</v>
      </c>
      <c r="N12705" s="19"/>
      <c r="O12705" s="19"/>
      <c r="P12705" s="50">
        <v>0.486831373185938</v>
      </c>
      <c r="R12705" s="9" t="s">
        <v>0</v>
      </c>
    </row>
    <row r="12706" spans="2:18" x14ac:dyDescent="0.2">
      <c r="B12706" s="25">
        <v>12476</v>
      </c>
      <c r="C12706" s="193">
        <v>0.31549083292433872</v>
      </c>
      <c r="D12706" s="19"/>
      <c r="E12706" s="19">
        <v>0.26330214151450126</v>
      </c>
      <c r="F12706" s="19"/>
      <c r="G12706" s="19"/>
      <c r="H12706" s="19">
        <v>0.62976412732126708</v>
      </c>
      <c r="I12706" s="19">
        <v>0.21468169163510661</v>
      </c>
      <c r="J12706" s="19"/>
      <c r="K12706" s="19"/>
      <c r="L12706" s="19">
        <v>1.6394700946280121</v>
      </c>
      <c r="M12706" s="19"/>
      <c r="N12706" s="19">
        <v>0.70815897709756404</v>
      </c>
      <c r="O12706" s="19"/>
      <c r="P12706" s="50">
        <v>0.2113023596231248</v>
      </c>
      <c r="R12706" s="9" t="s">
        <v>0</v>
      </c>
    </row>
    <row r="12707" spans="2:18" x14ac:dyDescent="0.2">
      <c r="B12707" s="25">
        <v>12477</v>
      </c>
      <c r="C12707" s="193">
        <v>0.69008425468754175</v>
      </c>
      <c r="D12707" s="19"/>
      <c r="E12707" s="19">
        <v>1.7416777416385361</v>
      </c>
      <c r="F12707" s="19"/>
      <c r="G12707" s="19">
        <v>0.47397455879241029</v>
      </c>
      <c r="H12707" s="19"/>
      <c r="I12707" s="19">
        <v>1.3988274051096821</v>
      </c>
      <c r="J12707" s="19"/>
      <c r="K12707" s="19">
        <v>1.5339205824479476</v>
      </c>
      <c r="L12707" s="19"/>
      <c r="M12707" s="19">
        <v>1.4487289737004274</v>
      </c>
      <c r="N12707" s="19"/>
      <c r="O12707" s="19">
        <v>1.0780546013556453</v>
      </c>
      <c r="P12707" s="50"/>
      <c r="R12707" s="9" t="s">
        <v>0</v>
      </c>
    </row>
    <row r="12708" spans="2:18" x14ac:dyDescent="0.2">
      <c r="B12708" s="25">
        <v>12478</v>
      </c>
      <c r="C12708" s="193"/>
      <c r="D12708" s="19">
        <v>0.66194961568964017</v>
      </c>
      <c r="E12708" s="19"/>
      <c r="F12708" s="19">
        <v>1.6563661951376705</v>
      </c>
      <c r="G12708" s="19"/>
      <c r="H12708" s="19">
        <v>1.2125119692744648</v>
      </c>
      <c r="I12708" s="19"/>
      <c r="J12708" s="19">
        <v>0.50557567958752847</v>
      </c>
      <c r="K12708" s="19"/>
      <c r="L12708" s="19">
        <v>1.1441676119843363</v>
      </c>
      <c r="M12708" s="19"/>
      <c r="N12708" s="19">
        <v>0.7849964947156276</v>
      </c>
      <c r="O12708" s="19"/>
      <c r="P12708" s="50">
        <v>0.77673582212236125</v>
      </c>
      <c r="R12708" s="9" t="s">
        <v>0</v>
      </c>
    </row>
    <row r="12709" spans="2:18" x14ac:dyDescent="0.2">
      <c r="B12709" s="25">
        <v>12479</v>
      </c>
      <c r="C12709" s="193"/>
      <c r="D12709" s="19">
        <v>0.4932125275951148</v>
      </c>
      <c r="E12709" s="19"/>
      <c r="F12709" s="19">
        <v>0.35405643447721413</v>
      </c>
      <c r="G12709" s="19"/>
      <c r="H12709" s="19">
        <v>0.3411067156412243</v>
      </c>
      <c r="I12709" s="19"/>
      <c r="J12709" s="19">
        <v>0.76733452473862374</v>
      </c>
      <c r="K12709" s="19"/>
      <c r="L12709" s="19">
        <v>1.1227167361352208</v>
      </c>
      <c r="M12709" s="19"/>
      <c r="N12709" s="19">
        <v>0.64577419438730066</v>
      </c>
      <c r="O12709" s="19"/>
      <c r="P12709" s="50">
        <v>0.16468897067735155</v>
      </c>
      <c r="R12709" s="9" t="s">
        <v>0</v>
      </c>
    </row>
    <row r="12710" spans="2:18" x14ac:dyDescent="0.2">
      <c r="B12710" s="25">
        <v>12480</v>
      </c>
      <c r="C12710" s="193">
        <v>0.21821613184591884</v>
      </c>
      <c r="D12710" s="19"/>
      <c r="E12710" s="19">
        <v>2.3203587290828168E-2</v>
      </c>
      <c r="F12710" s="19"/>
      <c r="G12710" s="19">
        <v>1.035654283531269</v>
      </c>
      <c r="H12710" s="19"/>
      <c r="I12710" s="19"/>
      <c r="J12710" s="19">
        <v>0.95565659136890435</v>
      </c>
      <c r="K12710" s="19">
        <v>0.50968370079897773</v>
      </c>
      <c r="L12710" s="19"/>
      <c r="M12710" s="19">
        <v>4.2825579299484114E-2</v>
      </c>
      <c r="N12710" s="19"/>
      <c r="O12710" s="19">
        <v>0.59099915534882541</v>
      </c>
      <c r="P12710" s="50"/>
      <c r="R12710" s="9" t="s">
        <v>0</v>
      </c>
    </row>
    <row r="12711" spans="2:18" x14ac:dyDescent="0.2">
      <c r="B12711" s="25">
        <v>12481</v>
      </c>
      <c r="C12711" s="193"/>
      <c r="D12711" s="19">
        <v>0.58189028761416173</v>
      </c>
      <c r="E12711" s="19"/>
      <c r="F12711" s="19">
        <v>0.86848016270895323</v>
      </c>
      <c r="G12711" s="19">
        <v>0.35280058301348544</v>
      </c>
      <c r="H12711" s="19"/>
      <c r="I12711" s="19">
        <v>0.23622267064195504</v>
      </c>
      <c r="J12711" s="19"/>
      <c r="K12711" s="19"/>
      <c r="L12711" s="19">
        <v>0.76796191080698206</v>
      </c>
      <c r="M12711" s="19">
        <v>0.95665670811106118</v>
      </c>
      <c r="N12711" s="19"/>
      <c r="O12711" s="19"/>
      <c r="P12711" s="50">
        <v>0.35735324726813178</v>
      </c>
      <c r="R12711" s="9" t="s">
        <v>0</v>
      </c>
    </row>
    <row r="12712" spans="2:18" x14ac:dyDescent="0.2">
      <c r="B12712" s="25">
        <v>12482</v>
      </c>
      <c r="C12712" s="193">
        <v>0.30597390363643073</v>
      </c>
      <c r="D12712" s="19"/>
      <c r="E12712" s="19">
        <v>0.90146748592745007</v>
      </c>
      <c r="F12712" s="19"/>
      <c r="G12712" s="19">
        <v>1.0957405308707278</v>
      </c>
      <c r="H12712" s="19"/>
      <c r="I12712" s="19">
        <v>0.94697624879694076</v>
      </c>
      <c r="J12712" s="19"/>
      <c r="K12712" s="19"/>
      <c r="L12712" s="19">
        <v>5.7536155856452859E-3</v>
      </c>
      <c r="M12712" s="19">
        <v>0.2784388949116865</v>
      </c>
      <c r="N12712" s="19"/>
      <c r="O12712" s="19">
        <v>0.25221777437087695</v>
      </c>
      <c r="P12712" s="50"/>
      <c r="R12712" s="9" t="s">
        <v>0</v>
      </c>
    </row>
    <row r="12713" spans="2:18" x14ac:dyDescent="0.2">
      <c r="B12713" s="25">
        <v>12483</v>
      </c>
      <c r="C12713" s="193">
        <v>1.6572708488805843</v>
      </c>
      <c r="D12713" s="19"/>
      <c r="E12713" s="19">
        <v>0.80043990594238479</v>
      </c>
      <c r="F12713" s="19"/>
      <c r="G12713" s="19">
        <v>0.44596457100785275</v>
      </c>
      <c r="H12713" s="19"/>
      <c r="I12713" s="19">
        <v>1.0485960869732314</v>
      </c>
      <c r="J12713" s="19"/>
      <c r="K12713" s="19">
        <v>0.57744392387808541</v>
      </c>
      <c r="L12713" s="19"/>
      <c r="M12713" s="19">
        <v>1.6064858597446849</v>
      </c>
      <c r="N12713" s="19"/>
      <c r="O12713" s="19">
        <v>1.3244610972493716</v>
      </c>
      <c r="P12713" s="50"/>
      <c r="R12713" s="9" t="s">
        <v>0</v>
      </c>
    </row>
    <row r="12714" spans="2:18" x14ac:dyDescent="0.2">
      <c r="B12714" s="25">
        <v>12484</v>
      </c>
      <c r="C12714" s="193">
        <v>0.56364511095087366</v>
      </c>
      <c r="D12714" s="19"/>
      <c r="E12714" s="19"/>
      <c r="F12714" s="19">
        <v>0.66817575661526429</v>
      </c>
      <c r="G12714" s="19"/>
      <c r="H12714" s="19">
        <v>0.53873025964142662</v>
      </c>
      <c r="I12714" s="19">
        <v>9.750911589659338E-3</v>
      </c>
      <c r="J12714" s="19"/>
      <c r="K12714" s="19"/>
      <c r="L12714" s="19">
        <v>6.2360751083673914E-2</v>
      </c>
      <c r="M12714" s="19">
        <v>0.11124721448671888</v>
      </c>
      <c r="N12714" s="19"/>
      <c r="O12714" s="19">
        <v>0.17554215270887652</v>
      </c>
      <c r="P12714" s="50"/>
      <c r="R12714" s="9" t="s">
        <v>0</v>
      </c>
    </row>
    <row r="12715" spans="2:18" x14ac:dyDescent="0.2">
      <c r="B12715" s="25">
        <v>12485</v>
      </c>
      <c r="C12715" s="193">
        <v>9.6161369150663686E-2</v>
      </c>
      <c r="D12715" s="19"/>
      <c r="E12715" s="19"/>
      <c r="F12715" s="19">
        <v>0.43811223354841461</v>
      </c>
      <c r="G12715" s="19"/>
      <c r="H12715" s="19">
        <v>1.2718718214335785</v>
      </c>
      <c r="I12715" s="19"/>
      <c r="J12715" s="19">
        <v>0.98590378631959175</v>
      </c>
      <c r="K12715" s="19"/>
      <c r="L12715" s="19">
        <v>0.17035230410880084</v>
      </c>
      <c r="M12715" s="19"/>
      <c r="N12715" s="19">
        <v>0.22683225755194605</v>
      </c>
      <c r="O12715" s="19">
        <v>0.4147088292085877</v>
      </c>
      <c r="P12715" s="50"/>
      <c r="R12715" s="9" t="s">
        <v>0</v>
      </c>
    </row>
    <row r="12716" spans="2:18" x14ac:dyDescent="0.2">
      <c r="B12716" s="25">
        <v>12486</v>
      </c>
      <c r="C12716" s="193">
        <v>0.61775308242392679</v>
      </c>
      <c r="D12716" s="19"/>
      <c r="E12716" s="19">
        <v>0.59947294984793953</v>
      </c>
      <c r="F12716" s="19"/>
      <c r="G12716" s="19">
        <v>0.51525599025709234</v>
      </c>
      <c r="H12716" s="19"/>
      <c r="I12716" s="19">
        <v>0.22081013804937102</v>
      </c>
      <c r="J12716" s="19"/>
      <c r="K12716" s="19">
        <v>0.93012874713910787</v>
      </c>
      <c r="L12716" s="19"/>
      <c r="M12716" s="19">
        <v>1.0272679957329682</v>
      </c>
      <c r="N12716" s="19"/>
      <c r="O12716" s="19">
        <v>0.61930394216799189</v>
      </c>
      <c r="P12716" s="50"/>
      <c r="R12716" s="9" t="s">
        <v>0</v>
      </c>
    </row>
    <row r="12717" spans="2:18" x14ac:dyDescent="0.2">
      <c r="B12717" s="25">
        <v>12487</v>
      </c>
      <c r="C12717" s="193">
        <v>0.5137586177939435</v>
      </c>
      <c r="D12717" s="19"/>
      <c r="E12717" s="19">
        <v>0.59654543569575891</v>
      </c>
      <c r="F12717" s="19"/>
      <c r="G12717" s="19">
        <v>0.47653328368837061</v>
      </c>
      <c r="H12717" s="19"/>
      <c r="I12717" s="19">
        <v>0.84474985109891965</v>
      </c>
      <c r="J12717" s="19"/>
      <c r="K12717" s="19">
        <v>1.1384461161756996</v>
      </c>
      <c r="L12717" s="19"/>
      <c r="M12717" s="19">
        <v>0.56311452608751689</v>
      </c>
      <c r="N12717" s="19"/>
      <c r="O12717" s="19">
        <v>0.67088498177578626</v>
      </c>
      <c r="P12717" s="50"/>
      <c r="R12717" s="9" t="s">
        <v>0</v>
      </c>
    </row>
    <row r="12718" spans="2:18" x14ac:dyDescent="0.2">
      <c r="B12718" s="25">
        <v>12488</v>
      </c>
      <c r="C12718" s="193"/>
      <c r="D12718" s="19">
        <v>0.66816745558958746</v>
      </c>
      <c r="E12718" s="19"/>
      <c r="F12718" s="19">
        <v>1.2604747364226767</v>
      </c>
      <c r="G12718" s="19"/>
      <c r="H12718" s="19">
        <v>1.3992478701363733</v>
      </c>
      <c r="I12718" s="19"/>
      <c r="J12718" s="19">
        <v>1.9340249651776429</v>
      </c>
      <c r="K12718" s="19"/>
      <c r="L12718" s="19">
        <v>1.8369045391432695</v>
      </c>
      <c r="M12718" s="19"/>
      <c r="N12718" s="19">
        <v>1.5741875126736651</v>
      </c>
      <c r="O12718" s="19"/>
      <c r="P12718" s="50">
        <v>2.3306135370064602</v>
      </c>
      <c r="R12718" s="9" t="s">
        <v>0</v>
      </c>
    </row>
    <row r="12719" spans="2:18" x14ac:dyDescent="0.2">
      <c r="B12719" s="25">
        <v>12489</v>
      </c>
      <c r="C12719" s="193">
        <v>0.65407230948442063</v>
      </c>
      <c r="D12719" s="19"/>
      <c r="E12719" s="19">
        <v>0.62932663000919109</v>
      </c>
      <c r="F12719" s="19"/>
      <c r="G12719" s="19">
        <v>0.8525691344477262</v>
      </c>
      <c r="H12719" s="19"/>
      <c r="I12719" s="19">
        <v>0.37217375379564932</v>
      </c>
      <c r="J12719" s="19"/>
      <c r="K12719" s="19">
        <v>0.83341392715053297</v>
      </c>
      <c r="L12719" s="19"/>
      <c r="M12719" s="19">
        <v>0.94697290516250299</v>
      </c>
      <c r="N12719" s="19"/>
      <c r="O12719" s="19">
        <v>0.83564815675300497</v>
      </c>
      <c r="P12719" s="50"/>
      <c r="R12719" s="9" t="s">
        <v>0</v>
      </c>
    </row>
    <row r="12720" spans="2:18" x14ac:dyDescent="0.2">
      <c r="B12720" s="25">
        <v>12490</v>
      </c>
      <c r="C12720" s="193"/>
      <c r="D12720" s="19">
        <v>0.15043672040532927</v>
      </c>
      <c r="E12720" s="19"/>
      <c r="F12720" s="19">
        <v>0.36861020577219095</v>
      </c>
      <c r="G12720" s="19"/>
      <c r="H12720" s="19">
        <v>0.59887004659978005</v>
      </c>
      <c r="I12720" s="19">
        <v>0.28638906042038087</v>
      </c>
      <c r="J12720" s="19"/>
      <c r="K12720" s="19">
        <v>0.36617036863242991</v>
      </c>
      <c r="L12720" s="19"/>
      <c r="M12720" s="19"/>
      <c r="N12720" s="19">
        <v>0.59949479568612962</v>
      </c>
      <c r="O12720" s="19"/>
      <c r="P12720" s="50">
        <v>0.18332525045460027</v>
      </c>
      <c r="R12720" s="9" t="s">
        <v>0</v>
      </c>
    </row>
    <row r="12721" spans="2:18" x14ac:dyDescent="0.2">
      <c r="B12721" s="25">
        <v>12491</v>
      </c>
      <c r="C12721" s="193">
        <v>1.0263981256019377</v>
      </c>
      <c r="D12721" s="19"/>
      <c r="E12721" s="19">
        <v>1.4446589090204978</v>
      </c>
      <c r="F12721" s="19"/>
      <c r="G12721" s="19">
        <v>0.9031598218740895</v>
      </c>
      <c r="H12721" s="19"/>
      <c r="I12721" s="19">
        <v>1.1167710438413128</v>
      </c>
      <c r="J12721" s="19"/>
      <c r="K12721" s="19">
        <v>1.2053278895714288</v>
      </c>
      <c r="L12721" s="19"/>
      <c r="M12721" s="19">
        <v>0.93099896219782541</v>
      </c>
      <c r="N12721" s="19"/>
      <c r="O12721" s="19">
        <v>1.436947025472227</v>
      </c>
      <c r="P12721" s="50"/>
      <c r="R12721" s="9" t="s">
        <v>0</v>
      </c>
    </row>
    <row r="12722" spans="2:18" x14ac:dyDescent="0.2">
      <c r="B12722" s="25">
        <v>12492</v>
      </c>
      <c r="C12722" s="193"/>
      <c r="D12722" s="19">
        <v>0.24637572641090261</v>
      </c>
      <c r="E12722" s="19"/>
      <c r="F12722" s="19">
        <v>1.0172924767194367</v>
      </c>
      <c r="G12722" s="19">
        <v>0.14948821924550601</v>
      </c>
      <c r="H12722" s="19"/>
      <c r="I12722" s="19"/>
      <c r="J12722" s="19">
        <v>0.29985032375280057</v>
      </c>
      <c r="K12722" s="19"/>
      <c r="L12722" s="19">
        <v>0.54245701664172219</v>
      </c>
      <c r="M12722" s="19"/>
      <c r="N12722" s="19">
        <v>0.86133253759579731</v>
      </c>
      <c r="O12722" s="19"/>
      <c r="P12722" s="50">
        <v>0.79941032385557409</v>
      </c>
      <c r="R12722" s="9" t="s">
        <v>0</v>
      </c>
    </row>
    <row r="12723" spans="2:18" x14ac:dyDescent="0.2">
      <c r="B12723" s="25">
        <v>12493</v>
      </c>
      <c r="C12723" s="193"/>
      <c r="D12723" s="19">
        <v>1.6998554980282614</v>
      </c>
      <c r="E12723" s="19"/>
      <c r="F12723" s="19">
        <v>1.6977431250067689</v>
      </c>
      <c r="G12723" s="19"/>
      <c r="H12723" s="19">
        <v>1.9926102480973173</v>
      </c>
      <c r="I12723" s="19"/>
      <c r="J12723" s="19">
        <v>0.75635887147687397</v>
      </c>
      <c r="K12723" s="19"/>
      <c r="L12723" s="19">
        <v>1.1967370385571716</v>
      </c>
      <c r="M12723" s="19"/>
      <c r="N12723" s="19">
        <v>1.7291927133984193</v>
      </c>
      <c r="O12723" s="19"/>
      <c r="P12723" s="50">
        <v>1.6005063312658381</v>
      </c>
      <c r="R12723" s="9" t="s">
        <v>0</v>
      </c>
    </row>
    <row r="12724" spans="2:18" x14ac:dyDescent="0.2">
      <c r="B12724" s="25">
        <v>12494</v>
      </c>
      <c r="C12724" s="193">
        <v>0.35722038719434729</v>
      </c>
      <c r="D12724" s="19"/>
      <c r="E12724" s="19">
        <v>0.9675266770225176</v>
      </c>
      <c r="F12724" s="19"/>
      <c r="G12724" s="19">
        <v>1.3258658112178402E-2</v>
      </c>
      <c r="H12724" s="19"/>
      <c r="I12724" s="19"/>
      <c r="J12724" s="19">
        <v>0.52299555601327374</v>
      </c>
      <c r="K12724" s="19">
        <v>0.5726313940274389</v>
      </c>
      <c r="L12724" s="19"/>
      <c r="M12724" s="19">
        <v>1.5071267062263827</v>
      </c>
      <c r="N12724" s="19"/>
      <c r="O12724" s="19">
        <v>0.48880545951321636</v>
      </c>
      <c r="P12724" s="50"/>
      <c r="R12724" s="9" t="s">
        <v>0</v>
      </c>
    </row>
    <row r="12725" spans="2:18" x14ac:dyDescent="0.2">
      <c r="B12725" s="25">
        <v>12495</v>
      </c>
      <c r="C12725" s="193">
        <v>1.1928561158156885</v>
      </c>
      <c r="D12725" s="19"/>
      <c r="E12725" s="19">
        <v>0.92189555740898355</v>
      </c>
      <c r="F12725" s="19"/>
      <c r="G12725" s="19">
        <v>1.2334364413009056</v>
      </c>
      <c r="H12725" s="19"/>
      <c r="I12725" s="19">
        <v>1.1400734977096423</v>
      </c>
      <c r="J12725" s="19"/>
      <c r="K12725" s="19"/>
      <c r="L12725" s="19">
        <v>0.12625782617476544</v>
      </c>
      <c r="M12725" s="19">
        <v>0.81682096258432613</v>
      </c>
      <c r="N12725" s="19"/>
      <c r="O12725" s="19">
        <v>3.3399102060211412E-2</v>
      </c>
      <c r="P12725" s="50"/>
      <c r="R12725" s="9" t="s">
        <v>0</v>
      </c>
    </row>
    <row r="12726" spans="2:18" x14ac:dyDescent="0.2">
      <c r="B12726" s="25">
        <v>12496</v>
      </c>
      <c r="C12726" s="193"/>
      <c r="D12726" s="19">
        <v>1.4005747435214331</v>
      </c>
      <c r="E12726" s="19"/>
      <c r="F12726" s="19">
        <v>1.0105015432568365</v>
      </c>
      <c r="G12726" s="19"/>
      <c r="H12726" s="19">
        <v>0.85211102064274302</v>
      </c>
      <c r="I12726" s="19"/>
      <c r="J12726" s="19">
        <v>1.8813576906605498</v>
      </c>
      <c r="K12726" s="19"/>
      <c r="L12726" s="19">
        <v>1.4310141949037198</v>
      </c>
      <c r="M12726" s="19"/>
      <c r="N12726" s="19">
        <v>1.2399336387925819</v>
      </c>
      <c r="O12726" s="19"/>
      <c r="P12726" s="50">
        <v>1.6479398941850774</v>
      </c>
      <c r="R12726" s="9" t="s">
        <v>0</v>
      </c>
    </row>
    <row r="12727" spans="2:18" x14ac:dyDescent="0.2">
      <c r="B12727" s="25">
        <v>12497</v>
      </c>
      <c r="C12727" s="193">
        <v>1.7153745479483427</v>
      </c>
      <c r="D12727" s="19"/>
      <c r="E12727" s="19">
        <v>1.0862366276716124</v>
      </c>
      <c r="F12727" s="19"/>
      <c r="G12727" s="19">
        <v>0.6791067261174516</v>
      </c>
      <c r="H12727" s="19"/>
      <c r="I12727" s="19">
        <v>1.4380346468386291</v>
      </c>
      <c r="J12727" s="19"/>
      <c r="K12727" s="19">
        <v>0.52417264677696607</v>
      </c>
      <c r="L12727" s="19"/>
      <c r="M12727" s="19">
        <v>0.89320863938073003</v>
      </c>
      <c r="N12727" s="19"/>
      <c r="O12727" s="19">
        <v>0.65997477414758143</v>
      </c>
      <c r="P12727" s="50"/>
      <c r="R12727" s="9" t="s">
        <v>0</v>
      </c>
    </row>
    <row r="12728" spans="2:18" x14ac:dyDescent="0.2">
      <c r="B12728" s="25">
        <v>12498</v>
      </c>
      <c r="C12728" s="193"/>
      <c r="D12728" s="19">
        <v>1.0696327531283016</v>
      </c>
      <c r="E12728" s="19"/>
      <c r="F12728" s="19">
        <v>0.73646333654598284</v>
      </c>
      <c r="G12728" s="19"/>
      <c r="H12728" s="19">
        <v>0.4308093049752586</v>
      </c>
      <c r="I12728" s="19"/>
      <c r="J12728" s="19">
        <v>0.36764172639585868</v>
      </c>
      <c r="K12728" s="19"/>
      <c r="L12728" s="19">
        <v>0.57931535371183884</v>
      </c>
      <c r="M12728" s="19">
        <v>3.054007207244468E-2</v>
      </c>
      <c r="N12728" s="19"/>
      <c r="O12728" s="19"/>
      <c r="P12728" s="50">
        <v>0.19853010809122645</v>
      </c>
      <c r="R12728" s="9" t="s">
        <v>0</v>
      </c>
    </row>
    <row r="12729" spans="2:18" x14ac:dyDescent="0.2">
      <c r="B12729" s="25">
        <v>12499</v>
      </c>
      <c r="C12729" s="193">
        <v>0.68460931522732127</v>
      </c>
      <c r="D12729" s="19"/>
      <c r="E12729" s="19"/>
      <c r="F12729" s="19">
        <v>1.109733165878134</v>
      </c>
      <c r="G12729" s="19">
        <v>7.3215988572205765E-2</v>
      </c>
      <c r="H12729" s="19"/>
      <c r="I12729" s="19">
        <v>0.27195609435709917</v>
      </c>
      <c r="J12729" s="19"/>
      <c r="K12729" s="19"/>
      <c r="L12729" s="19">
        <v>0.483589291400221</v>
      </c>
      <c r="M12729" s="19">
        <v>0.37546949656692524</v>
      </c>
      <c r="N12729" s="19"/>
      <c r="O12729" s="19">
        <v>0.26418942680058777</v>
      </c>
      <c r="P12729" s="50"/>
      <c r="R12729" s="9" t="s">
        <v>0</v>
      </c>
    </row>
    <row r="12730" spans="2:18" x14ac:dyDescent="0.2">
      <c r="B12730" s="25">
        <v>12500</v>
      </c>
      <c r="C12730" s="193"/>
      <c r="D12730" s="19">
        <v>7.8596745160230394E-2</v>
      </c>
      <c r="E12730" s="19"/>
      <c r="F12730" s="19">
        <v>1.2510215361214672</v>
      </c>
      <c r="G12730" s="19"/>
      <c r="H12730" s="19">
        <v>0.45828503084920419</v>
      </c>
      <c r="I12730" s="19"/>
      <c r="J12730" s="19">
        <v>0.82873425670836032</v>
      </c>
      <c r="K12730" s="19"/>
      <c r="L12730" s="19">
        <v>1.2036800669621137</v>
      </c>
      <c r="M12730" s="19"/>
      <c r="N12730" s="19">
        <v>0.52411918139095959</v>
      </c>
      <c r="O12730" s="19"/>
      <c r="P12730" s="50">
        <v>0.69611343030277573</v>
      </c>
      <c r="R12730" s="9" t="s">
        <v>0</v>
      </c>
    </row>
    <row r="12731" spans="2:18" x14ac:dyDescent="0.2">
      <c r="B12731" s="25">
        <v>12501</v>
      </c>
      <c r="C12731" s="193"/>
      <c r="D12731" s="19">
        <v>0.12312856562468652</v>
      </c>
      <c r="E12731" s="19"/>
      <c r="F12731" s="19">
        <v>1.7040528322522117</v>
      </c>
      <c r="G12731" s="19"/>
      <c r="H12731" s="19">
        <v>1.1945755313188509</v>
      </c>
      <c r="I12731" s="19"/>
      <c r="J12731" s="19">
        <v>0.39700500037363678</v>
      </c>
      <c r="K12731" s="19">
        <v>5.6728027369176107E-2</v>
      </c>
      <c r="L12731" s="19"/>
      <c r="M12731" s="19"/>
      <c r="N12731" s="19">
        <v>0.58019963279354814</v>
      </c>
      <c r="O12731" s="19"/>
      <c r="P12731" s="50">
        <v>3.9946678990984266E-2</v>
      </c>
      <c r="R12731" s="9" t="s">
        <v>0</v>
      </c>
    </row>
    <row r="12732" spans="2:18" x14ac:dyDescent="0.2">
      <c r="B12732" s="25">
        <v>12502</v>
      </c>
      <c r="C12732" s="193"/>
      <c r="D12732" s="19">
        <v>0.14509174969117616</v>
      </c>
      <c r="E12732" s="19">
        <v>3.8983157368976395E-2</v>
      </c>
      <c r="F12732" s="19"/>
      <c r="G12732" s="19"/>
      <c r="H12732" s="19">
        <v>0.79968992387289384</v>
      </c>
      <c r="I12732" s="19">
        <v>0.28574278858258018</v>
      </c>
      <c r="J12732" s="19"/>
      <c r="K12732" s="19">
        <v>0.24050651571646936</v>
      </c>
      <c r="L12732" s="19"/>
      <c r="M12732" s="19"/>
      <c r="N12732" s="19">
        <v>0.38978517023068904</v>
      </c>
      <c r="O12732" s="19">
        <v>0.58789115720679963</v>
      </c>
      <c r="P12732" s="50"/>
      <c r="R12732" s="9" t="s">
        <v>0</v>
      </c>
    </row>
    <row r="12733" spans="2:18" x14ac:dyDescent="0.2">
      <c r="B12733" s="25">
        <v>12503</v>
      </c>
      <c r="C12733" s="193">
        <v>0.93634899460510279</v>
      </c>
      <c r="D12733" s="19"/>
      <c r="E12733" s="19"/>
      <c r="F12733" s="19">
        <v>0.3854424048651916</v>
      </c>
      <c r="G12733" s="19">
        <v>0.8353527858205162</v>
      </c>
      <c r="H12733" s="19"/>
      <c r="I12733" s="19">
        <v>1.3461437733144728</v>
      </c>
      <c r="J12733" s="19"/>
      <c r="K12733" s="19"/>
      <c r="L12733" s="19">
        <v>0.13105772174447025</v>
      </c>
      <c r="M12733" s="19">
        <v>0.12801286083933597</v>
      </c>
      <c r="N12733" s="19"/>
      <c r="O12733" s="19">
        <v>0.28494192346042774</v>
      </c>
      <c r="P12733" s="50"/>
      <c r="R12733" s="9" t="s">
        <v>0</v>
      </c>
    </row>
    <row r="12734" spans="2:18" x14ac:dyDescent="0.2">
      <c r="B12734" s="25">
        <v>12504</v>
      </c>
      <c r="C12734" s="193"/>
      <c r="D12734" s="19">
        <v>1.486479815829874</v>
      </c>
      <c r="E12734" s="19"/>
      <c r="F12734" s="19">
        <v>1.5921206095183877</v>
      </c>
      <c r="G12734" s="19"/>
      <c r="H12734" s="19">
        <v>0.6946284333716376</v>
      </c>
      <c r="I12734" s="19"/>
      <c r="J12734" s="19">
        <v>1.5395771117461494</v>
      </c>
      <c r="K12734" s="19"/>
      <c r="L12734" s="19">
        <v>1.4656192671229902</v>
      </c>
      <c r="M12734" s="19"/>
      <c r="N12734" s="19">
        <v>0.79244831871845667</v>
      </c>
      <c r="O12734" s="19"/>
      <c r="P12734" s="50">
        <v>0.92048653966384508</v>
      </c>
      <c r="R12734" s="9" t="s">
        <v>0</v>
      </c>
    </row>
    <row r="12735" spans="2:18" x14ac:dyDescent="0.2">
      <c r="B12735" s="25">
        <v>12505</v>
      </c>
      <c r="C12735" s="193">
        <v>0.72204651726850511</v>
      </c>
      <c r="D12735" s="19"/>
      <c r="E12735" s="19"/>
      <c r="F12735" s="19">
        <v>0.49597787564024504</v>
      </c>
      <c r="G12735" s="19">
        <v>0.84612225474963876</v>
      </c>
      <c r="H12735" s="19"/>
      <c r="I12735" s="19">
        <v>8.9151764264843933E-2</v>
      </c>
      <c r="J12735" s="19"/>
      <c r="K12735" s="19">
        <v>0.43121863460578291</v>
      </c>
      <c r="L12735" s="19"/>
      <c r="M12735" s="19"/>
      <c r="N12735" s="19">
        <v>0.18308181773199042</v>
      </c>
      <c r="O12735" s="19">
        <v>1.1348866812297844</v>
      </c>
      <c r="P12735" s="50"/>
      <c r="R12735" s="9" t="s">
        <v>0</v>
      </c>
    </row>
    <row r="12736" spans="2:18" x14ac:dyDescent="0.2">
      <c r="B12736" s="25">
        <v>12506</v>
      </c>
      <c r="C12736" s="193"/>
      <c r="D12736" s="19">
        <v>0.71155860369158053</v>
      </c>
      <c r="E12736" s="19">
        <v>0.31810155457056921</v>
      </c>
      <c r="F12736" s="19"/>
      <c r="G12736" s="19">
        <v>0.32570959544206718</v>
      </c>
      <c r="H12736" s="19"/>
      <c r="I12736" s="19">
        <v>0.23469540820857648</v>
      </c>
      <c r="J12736" s="19"/>
      <c r="K12736" s="19">
        <v>0.11995996959463241</v>
      </c>
      <c r="L12736" s="19"/>
      <c r="M12736" s="19">
        <v>0.49223298781172842</v>
      </c>
      <c r="N12736" s="19"/>
      <c r="O12736" s="19"/>
      <c r="P12736" s="50">
        <v>0.72256675139900439</v>
      </c>
      <c r="R12736" s="9" t="s">
        <v>0</v>
      </c>
    </row>
    <row r="12737" spans="2:18" x14ac:dyDescent="0.2">
      <c r="B12737" s="25">
        <v>12507</v>
      </c>
      <c r="C12737" s="193"/>
      <c r="D12737" s="19">
        <v>1.570185560494687</v>
      </c>
      <c r="E12737" s="19"/>
      <c r="F12737" s="19">
        <v>0.31280364246265346</v>
      </c>
      <c r="G12737" s="19"/>
      <c r="H12737" s="19">
        <v>0.21493058793071088</v>
      </c>
      <c r="I12737" s="19"/>
      <c r="J12737" s="19">
        <v>0.33586695433003372</v>
      </c>
      <c r="K12737" s="19"/>
      <c r="L12737" s="19">
        <v>0.76232337861513033</v>
      </c>
      <c r="M12737" s="19"/>
      <c r="N12737" s="19">
        <v>0.32338688954655331</v>
      </c>
      <c r="O12737" s="19"/>
      <c r="P12737" s="50">
        <v>1.0579860513786632</v>
      </c>
      <c r="R12737" s="9" t="s">
        <v>0</v>
      </c>
    </row>
    <row r="12738" spans="2:18" x14ac:dyDescent="0.2">
      <c r="B12738" s="25">
        <v>12508</v>
      </c>
      <c r="C12738" s="193"/>
      <c r="D12738" s="19">
        <v>1.766675523684873</v>
      </c>
      <c r="E12738" s="19"/>
      <c r="F12738" s="19">
        <v>1.2292268844961594</v>
      </c>
      <c r="G12738" s="19"/>
      <c r="H12738" s="19">
        <v>1.494363736583687</v>
      </c>
      <c r="I12738" s="19"/>
      <c r="J12738" s="19">
        <v>1.799520689398183</v>
      </c>
      <c r="K12738" s="19"/>
      <c r="L12738" s="19">
        <v>1.9135220582948285</v>
      </c>
      <c r="M12738" s="19"/>
      <c r="N12738" s="19">
        <v>1.111237064555517</v>
      </c>
      <c r="O12738" s="19"/>
      <c r="P12738" s="50">
        <v>1.9432625585016157</v>
      </c>
      <c r="R12738" s="9" t="s">
        <v>0</v>
      </c>
    </row>
    <row r="12739" spans="2:18" x14ac:dyDescent="0.2">
      <c r="B12739" s="25">
        <v>12509</v>
      </c>
      <c r="C12739" s="193">
        <v>0.12171815991554466</v>
      </c>
      <c r="D12739" s="19"/>
      <c r="E12739" s="19">
        <v>0.67722783379760232</v>
      </c>
      <c r="F12739" s="19"/>
      <c r="G12739" s="19">
        <v>0.702592546758804</v>
      </c>
      <c r="H12739" s="19"/>
      <c r="I12739" s="19">
        <v>0.33286455430362899</v>
      </c>
      <c r="J12739" s="19"/>
      <c r="K12739" s="19">
        <v>0.29269155179188455</v>
      </c>
      <c r="L12739" s="19"/>
      <c r="M12739" s="19">
        <v>0.69678218338621867</v>
      </c>
      <c r="N12739" s="19"/>
      <c r="O12739" s="19">
        <v>0.34562687181352003</v>
      </c>
      <c r="P12739" s="50"/>
      <c r="R12739" s="9" t="s">
        <v>0</v>
      </c>
    </row>
    <row r="12740" spans="2:18" x14ac:dyDescent="0.2">
      <c r="B12740" s="25">
        <v>12510</v>
      </c>
      <c r="C12740" s="193">
        <v>0.82791229490433516</v>
      </c>
      <c r="D12740" s="19"/>
      <c r="E12740" s="19">
        <v>0.54488537153646965</v>
      </c>
      <c r="F12740" s="19"/>
      <c r="G12740" s="19">
        <v>0.83529126115816088</v>
      </c>
      <c r="H12740" s="19"/>
      <c r="I12740" s="19"/>
      <c r="J12740" s="19">
        <v>0.12887815430173147</v>
      </c>
      <c r="K12740" s="19">
        <v>1.4827322288423743</v>
      </c>
      <c r="L12740" s="19"/>
      <c r="M12740" s="19"/>
      <c r="N12740" s="19">
        <v>8.7254986435673962E-2</v>
      </c>
      <c r="O12740" s="19">
        <v>1.015849536451191</v>
      </c>
      <c r="P12740" s="50"/>
      <c r="R12740" s="9" t="s">
        <v>0</v>
      </c>
    </row>
    <row r="12741" spans="2:18" x14ac:dyDescent="0.2">
      <c r="B12741" s="25">
        <v>12511</v>
      </c>
      <c r="C12741" s="193">
        <v>0.51428683067143799</v>
      </c>
      <c r="D12741" s="19"/>
      <c r="E12741" s="19">
        <v>0.70291097783081569</v>
      </c>
      <c r="F12741" s="19"/>
      <c r="G12741" s="19">
        <v>0.80804295809467241</v>
      </c>
      <c r="H12741" s="19"/>
      <c r="I12741" s="19">
        <v>0.86541716103904831</v>
      </c>
      <c r="J12741" s="19"/>
      <c r="K12741" s="19">
        <v>0.40950307914349654</v>
      </c>
      <c r="L12741" s="19"/>
      <c r="M12741" s="19">
        <v>0.78389447827635106</v>
      </c>
      <c r="N12741" s="19"/>
      <c r="O12741" s="19">
        <v>0.51188926301347937</v>
      </c>
      <c r="P12741" s="50"/>
      <c r="R12741" s="9" t="s">
        <v>0</v>
      </c>
    </row>
    <row r="12742" spans="2:18" x14ac:dyDescent="0.2">
      <c r="B12742" s="25">
        <v>12512</v>
      </c>
      <c r="C12742" s="193">
        <v>1.6575432277655935</v>
      </c>
      <c r="D12742" s="19"/>
      <c r="E12742" s="19">
        <v>0.68689433104293129</v>
      </c>
      <c r="F12742" s="19"/>
      <c r="G12742" s="19">
        <v>6.6601238984625E-2</v>
      </c>
      <c r="H12742" s="19"/>
      <c r="I12742" s="19">
        <v>0.10460501336921869</v>
      </c>
      <c r="J12742" s="19"/>
      <c r="K12742" s="19">
        <v>0.9884230963179359</v>
      </c>
      <c r="L12742" s="19"/>
      <c r="M12742" s="19">
        <v>0.73235490930903724</v>
      </c>
      <c r="N12742" s="19"/>
      <c r="O12742" s="19"/>
      <c r="P12742" s="50">
        <v>0.1284093875335427</v>
      </c>
      <c r="R12742" s="9" t="s">
        <v>0</v>
      </c>
    </row>
    <row r="12743" spans="2:18" x14ac:dyDescent="0.2">
      <c r="B12743" s="25">
        <v>12513</v>
      </c>
      <c r="C12743" s="193"/>
      <c r="D12743" s="19">
        <v>1.9452196470776981</v>
      </c>
      <c r="E12743" s="19"/>
      <c r="F12743" s="19">
        <v>1.4422029182755116</v>
      </c>
      <c r="G12743" s="19"/>
      <c r="H12743" s="19">
        <v>2.01014095606895</v>
      </c>
      <c r="I12743" s="19"/>
      <c r="J12743" s="19">
        <v>1.3243854904077514</v>
      </c>
      <c r="K12743" s="19"/>
      <c r="L12743" s="19">
        <v>2.386291677573614</v>
      </c>
      <c r="M12743" s="19"/>
      <c r="N12743" s="19">
        <v>1.2848025714879439</v>
      </c>
      <c r="O12743" s="19"/>
      <c r="P12743" s="50">
        <v>0.98314174759334305</v>
      </c>
      <c r="R12743" s="9" t="s">
        <v>0</v>
      </c>
    </row>
    <row r="12744" spans="2:18" x14ac:dyDescent="0.2">
      <c r="B12744" s="25">
        <v>12514</v>
      </c>
      <c r="C12744" s="193"/>
      <c r="D12744" s="19">
        <v>1.3316973286150866</v>
      </c>
      <c r="E12744" s="19"/>
      <c r="F12744" s="19">
        <v>0.94003464421303673</v>
      </c>
      <c r="G12744" s="19"/>
      <c r="H12744" s="19">
        <v>1.0561691100932105</v>
      </c>
      <c r="I12744" s="19"/>
      <c r="J12744" s="19">
        <v>1.0184645503517575</v>
      </c>
      <c r="K12744" s="19"/>
      <c r="L12744" s="19">
        <v>0.74192996344778317</v>
      </c>
      <c r="M12744" s="19"/>
      <c r="N12744" s="19">
        <v>1.1574122873303627</v>
      </c>
      <c r="O12744" s="19"/>
      <c r="P12744" s="50">
        <v>2.0125829428880482</v>
      </c>
      <c r="R12744" s="9" t="s">
        <v>0</v>
      </c>
    </row>
    <row r="12745" spans="2:18" x14ac:dyDescent="0.2">
      <c r="B12745" s="25">
        <v>12515</v>
      </c>
      <c r="C12745" s="193">
        <v>1.6007637696718413</v>
      </c>
      <c r="D12745" s="19"/>
      <c r="E12745" s="19">
        <v>9.5229837642151968E-2</v>
      </c>
      <c r="F12745" s="19"/>
      <c r="G12745" s="19">
        <v>1.6467503731702595</v>
      </c>
      <c r="H12745" s="19"/>
      <c r="I12745" s="19">
        <v>1.6779666032662661</v>
      </c>
      <c r="J12745" s="19"/>
      <c r="K12745" s="19">
        <v>1.1486449831871817</v>
      </c>
      <c r="L12745" s="19"/>
      <c r="M12745" s="19">
        <v>1.0780971343948045</v>
      </c>
      <c r="N12745" s="19"/>
      <c r="O12745" s="19">
        <v>0.82128264320100797</v>
      </c>
      <c r="P12745" s="50"/>
      <c r="R12745" s="9" t="s">
        <v>0</v>
      </c>
    </row>
    <row r="12746" spans="2:18" x14ac:dyDescent="0.2">
      <c r="B12746" s="25">
        <v>12516</v>
      </c>
      <c r="C12746" s="193"/>
      <c r="D12746" s="19">
        <v>0.48473256087633826</v>
      </c>
      <c r="E12746" s="19">
        <v>0.20489061700262029</v>
      </c>
      <c r="F12746" s="19"/>
      <c r="G12746" s="19">
        <v>0.52382701036196555</v>
      </c>
      <c r="H12746" s="19"/>
      <c r="I12746" s="19"/>
      <c r="J12746" s="19">
        <v>0.69960944497336319</v>
      </c>
      <c r="K12746" s="19">
        <v>0.1733580500212491</v>
      </c>
      <c r="L12746" s="19"/>
      <c r="M12746" s="19">
        <v>0.31172136222133462</v>
      </c>
      <c r="N12746" s="19"/>
      <c r="O12746" s="19">
        <v>0.47659085898493997</v>
      </c>
      <c r="P12746" s="50"/>
      <c r="R12746" s="9" t="s">
        <v>0</v>
      </c>
    </row>
    <row r="12747" spans="2:18" x14ac:dyDescent="0.2">
      <c r="B12747" s="25">
        <v>12517</v>
      </c>
      <c r="C12747" s="193">
        <v>1.1270039764956046</v>
      </c>
      <c r="D12747" s="19"/>
      <c r="E12747" s="19"/>
      <c r="F12747" s="19">
        <v>0.10014657415044402</v>
      </c>
      <c r="G12747" s="19">
        <v>0.15510353249585604</v>
      </c>
      <c r="H12747" s="19"/>
      <c r="I12747" s="19"/>
      <c r="J12747" s="19">
        <v>0.42623805902383738</v>
      </c>
      <c r="K12747" s="19"/>
      <c r="L12747" s="19">
        <v>0.15183535011596927</v>
      </c>
      <c r="M12747" s="19">
        <v>5.9846665986120207E-2</v>
      </c>
      <c r="N12747" s="19"/>
      <c r="O12747" s="19">
        <v>0.6810155822980084</v>
      </c>
      <c r="P12747" s="50"/>
      <c r="R12747" s="9" t="s">
        <v>0</v>
      </c>
    </row>
    <row r="12748" spans="2:18" x14ac:dyDescent="0.2">
      <c r="B12748" s="25">
        <v>12518</v>
      </c>
      <c r="C12748" s="193">
        <v>0.44455356612428854</v>
      </c>
      <c r="D12748" s="19"/>
      <c r="E12748" s="19"/>
      <c r="F12748" s="19">
        <v>0.61012930254831554</v>
      </c>
      <c r="G12748" s="19"/>
      <c r="H12748" s="19">
        <v>1.1881504073822544</v>
      </c>
      <c r="I12748" s="19"/>
      <c r="J12748" s="19">
        <v>1.7009639041388889</v>
      </c>
      <c r="K12748" s="19"/>
      <c r="L12748" s="19">
        <v>0.12023922932196417</v>
      </c>
      <c r="M12748" s="19"/>
      <c r="N12748" s="19">
        <v>0.31969779957996475</v>
      </c>
      <c r="O12748" s="19"/>
      <c r="P12748" s="50">
        <v>0.45462405464547773</v>
      </c>
      <c r="R12748" s="9" t="s">
        <v>0</v>
      </c>
    </row>
    <row r="12749" spans="2:18" x14ac:dyDescent="0.2">
      <c r="B12749" s="25">
        <v>12519</v>
      </c>
      <c r="C12749" s="193"/>
      <c r="D12749" s="19">
        <v>0.44087284061662069</v>
      </c>
      <c r="E12749" s="19">
        <v>0.25140832969589344</v>
      </c>
      <c r="F12749" s="19"/>
      <c r="G12749" s="19"/>
      <c r="H12749" s="19">
        <v>0.23561945194222281</v>
      </c>
      <c r="I12749" s="19"/>
      <c r="J12749" s="19">
        <v>0.92928862100359311</v>
      </c>
      <c r="K12749" s="19"/>
      <c r="L12749" s="19">
        <v>0.3299886549494721</v>
      </c>
      <c r="M12749" s="19"/>
      <c r="N12749" s="19">
        <v>0.7918445816518489</v>
      </c>
      <c r="O12749" s="19"/>
      <c r="P12749" s="50">
        <v>0.23143891851564524</v>
      </c>
      <c r="R12749" s="9" t="s">
        <v>0</v>
      </c>
    </row>
    <row r="12750" spans="2:18" x14ac:dyDescent="0.2">
      <c r="B12750" s="25">
        <v>12520</v>
      </c>
      <c r="C12750" s="193">
        <v>1.0026736158344234</v>
      </c>
      <c r="D12750" s="19"/>
      <c r="E12750" s="19">
        <v>2.388364177234648</v>
      </c>
      <c r="F12750" s="19"/>
      <c r="G12750" s="19">
        <v>1.236707166838523</v>
      </c>
      <c r="H12750" s="19"/>
      <c r="I12750" s="19">
        <v>1.1902666085601663</v>
      </c>
      <c r="J12750" s="19"/>
      <c r="K12750" s="19">
        <v>1.2214042048473499</v>
      </c>
      <c r="L12750" s="19"/>
      <c r="M12750" s="19">
        <v>1.5240048177935479</v>
      </c>
      <c r="N12750" s="19"/>
      <c r="O12750" s="19">
        <v>0.8812846569858751</v>
      </c>
      <c r="P12750" s="50"/>
      <c r="R12750" s="9" t="s">
        <v>0</v>
      </c>
    </row>
    <row r="12751" spans="2:18" x14ac:dyDescent="0.2">
      <c r="B12751" s="25">
        <v>12521</v>
      </c>
      <c r="C12751" s="193">
        <v>1.3137358220513444</v>
      </c>
      <c r="D12751" s="19"/>
      <c r="E12751" s="19">
        <v>1.3217802155798015</v>
      </c>
      <c r="F12751" s="19"/>
      <c r="G12751" s="19">
        <v>1.1905472863301088</v>
      </c>
      <c r="H12751" s="19"/>
      <c r="I12751" s="19">
        <v>0.91618496994026255</v>
      </c>
      <c r="J12751" s="19"/>
      <c r="K12751" s="19">
        <v>1.0370117588765664</v>
      </c>
      <c r="L12751" s="19"/>
      <c r="M12751" s="19">
        <v>1.0288875661568675</v>
      </c>
      <c r="N12751" s="19"/>
      <c r="O12751" s="19">
        <v>1.1098465976097116</v>
      </c>
      <c r="P12751" s="50"/>
      <c r="R12751" s="9" t="s">
        <v>0</v>
      </c>
    </row>
    <row r="12752" spans="2:18" x14ac:dyDescent="0.2">
      <c r="B12752" s="25">
        <v>12522</v>
      </c>
      <c r="C12752" s="193"/>
      <c r="D12752" s="19">
        <v>0.70896896370607276</v>
      </c>
      <c r="E12752" s="19"/>
      <c r="F12752" s="19">
        <v>0.91882141963662523</v>
      </c>
      <c r="G12752" s="19"/>
      <c r="H12752" s="19">
        <v>1.5865177554280352</v>
      </c>
      <c r="I12752" s="19"/>
      <c r="J12752" s="19">
        <v>1.5541001019057303</v>
      </c>
      <c r="K12752" s="19"/>
      <c r="L12752" s="19">
        <v>0.58719869480477549</v>
      </c>
      <c r="M12752" s="19"/>
      <c r="N12752" s="19">
        <v>0.92380873754602544</v>
      </c>
      <c r="O12752" s="19"/>
      <c r="P12752" s="50">
        <v>0.7922519608120181</v>
      </c>
      <c r="R12752" s="9" t="s">
        <v>0</v>
      </c>
    </row>
    <row r="12753" spans="2:18" x14ac:dyDescent="0.2">
      <c r="B12753" s="25">
        <v>12523</v>
      </c>
      <c r="C12753" s="193"/>
      <c r="D12753" s="19">
        <v>0.17209188398807596</v>
      </c>
      <c r="E12753" s="19"/>
      <c r="F12753" s="19">
        <v>0.21583382021683922</v>
      </c>
      <c r="G12753" s="19"/>
      <c r="H12753" s="19">
        <v>0.34597097586700037</v>
      </c>
      <c r="I12753" s="19">
        <v>0.88154639129941992</v>
      </c>
      <c r="J12753" s="19"/>
      <c r="K12753" s="19">
        <v>1.0996655892456584</v>
      </c>
      <c r="L12753" s="19"/>
      <c r="M12753" s="19">
        <v>0.79677384765035431</v>
      </c>
      <c r="N12753" s="19"/>
      <c r="O12753" s="19"/>
      <c r="P12753" s="50">
        <v>0.21643115905799384</v>
      </c>
      <c r="R12753" s="9" t="s">
        <v>0</v>
      </c>
    </row>
    <row r="12754" spans="2:18" x14ac:dyDescent="0.2">
      <c r="B12754" s="25">
        <v>12524</v>
      </c>
      <c r="C12754" s="193"/>
      <c r="D12754" s="19">
        <v>0.12654785471411489</v>
      </c>
      <c r="E12754" s="19">
        <v>0.16623248779045727</v>
      </c>
      <c r="F12754" s="19"/>
      <c r="G12754" s="19"/>
      <c r="H12754" s="19">
        <v>0.48415121316534476</v>
      </c>
      <c r="I12754" s="19">
        <v>0.33701540060622931</v>
      </c>
      <c r="J12754" s="19"/>
      <c r="K12754" s="19">
        <v>0.35983765837340698</v>
      </c>
      <c r="L12754" s="19"/>
      <c r="M12754" s="19">
        <v>0.33334916806542919</v>
      </c>
      <c r="N12754" s="19"/>
      <c r="O12754" s="19">
        <v>0.35831841205746751</v>
      </c>
      <c r="P12754" s="50"/>
      <c r="R12754" s="9" t="s">
        <v>0</v>
      </c>
    </row>
    <row r="12755" spans="2:18" x14ac:dyDescent="0.2">
      <c r="B12755" s="25">
        <v>12525</v>
      </c>
      <c r="C12755" s="193">
        <v>0.96953260087166249</v>
      </c>
      <c r="D12755" s="19"/>
      <c r="E12755" s="19">
        <v>0.96395296715975398</v>
      </c>
      <c r="F12755" s="19"/>
      <c r="G12755" s="19">
        <v>1.0507917074810416</v>
      </c>
      <c r="H12755" s="19"/>
      <c r="I12755" s="19">
        <v>0.83022368954545545</v>
      </c>
      <c r="J12755" s="19"/>
      <c r="K12755" s="19">
        <v>1.9399832964153454</v>
      </c>
      <c r="L12755" s="19"/>
      <c r="M12755" s="19">
        <v>0.74903255202728058</v>
      </c>
      <c r="N12755" s="19"/>
      <c r="O12755" s="19">
        <v>1.2316274860357459</v>
      </c>
      <c r="P12755" s="50"/>
      <c r="R12755" s="9" t="s">
        <v>0</v>
      </c>
    </row>
    <row r="12756" spans="2:18" x14ac:dyDescent="0.2">
      <c r="B12756" s="25">
        <v>12526</v>
      </c>
      <c r="C12756" s="193"/>
      <c r="D12756" s="19">
        <v>0.45847573396663582</v>
      </c>
      <c r="E12756" s="19">
        <v>0.33286297638799633</v>
      </c>
      <c r="F12756" s="19"/>
      <c r="G12756" s="19"/>
      <c r="H12756" s="19">
        <v>0.51328078348622475</v>
      </c>
      <c r="I12756" s="19"/>
      <c r="J12756" s="19">
        <v>0.52962735626475554</v>
      </c>
      <c r="K12756" s="19"/>
      <c r="L12756" s="19">
        <v>0.17482778479020361</v>
      </c>
      <c r="M12756" s="19"/>
      <c r="N12756" s="19">
        <v>0.77784876244625145</v>
      </c>
      <c r="O12756" s="19"/>
      <c r="P12756" s="50">
        <v>1.3754923207571972</v>
      </c>
      <c r="R12756" s="9" t="s">
        <v>0</v>
      </c>
    </row>
    <row r="12757" spans="2:18" x14ac:dyDescent="0.2">
      <c r="B12757" s="25">
        <v>12527</v>
      </c>
      <c r="C12757" s="193">
        <v>0.22671377503648169</v>
      </c>
      <c r="D12757" s="19"/>
      <c r="E12757" s="19">
        <v>0.10589139755312367</v>
      </c>
      <c r="F12757" s="19"/>
      <c r="G12757" s="19">
        <v>0.43821284871326172</v>
      </c>
      <c r="H12757" s="19"/>
      <c r="I12757" s="19">
        <v>0.20671757543683897</v>
      </c>
      <c r="J12757" s="19"/>
      <c r="K12757" s="19">
        <v>0.36152697629017577</v>
      </c>
      <c r="L12757" s="19"/>
      <c r="M12757" s="19">
        <v>0.29411447240954974</v>
      </c>
      <c r="N12757" s="19"/>
      <c r="O12757" s="19"/>
      <c r="P12757" s="50">
        <v>0.62344401220710421</v>
      </c>
      <c r="R12757" s="9" t="s">
        <v>0</v>
      </c>
    </row>
    <row r="12758" spans="2:18" x14ac:dyDescent="0.2">
      <c r="B12758" s="25">
        <v>12528</v>
      </c>
      <c r="C12758" s="193">
        <v>3.3489659684065462E-2</v>
      </c>
      <c r="D12758" s="19"/>
      <c r="E12758" s="19">
        <v>0.39859117982979353</v>
      </c>
      <c r="F12758" s="19"/>
      <c r="G12758" s="19">
        <v>0.14706778774743084</v>
      </c>
      <c r="H12758" s="19"/>
      <c r="I12758" s="19">
        <v>0.40821800789533652</v>
      </c>
      <c r="J12758" s="19"/>
      <c r="K12758" s="19">
        <v>1.191225277240218E-2</v>
      </c>
      <c r="L12758" s="19"/>
      <c r="M12758" s="19">
        <v>0.28995571361158429</v>
      </c>
      <c r="N12758" s="19"/>
      <c r="O12758" s="19"/>
      <c r="P12758" s="50">
        <v>0.59059854683166979</v>
      </c>
      <c r="R12758" s="9" t="s">
        <v>0</v>
      </c>
    </row>
    <row r="12759" spans="2:18" x14ac:dyDescent="0.2">
      <c r="B12759" s="25">
        <v>12529</v>
      </c>
      <c r="C12759" s="193">
        <v>0.77896851704821168</v>
      </c>
      <c r="D12759" s="19"/>
      <c r="E12759" s="19">
        <v>0.39514919876477739</v>
      </c>
      <c r="F12759" s="19"/>
      <c r="G12759" s="19">
        <v>0.14023336775536716</v>
      </c>
      <c r="H12759" s="19"/>
      <c r="I12759" s="19">
        <v>0.16129027024311166</v>
      </c>
      <c r="J12759" s="19"/>
      <c r="K12759" s="19">
        <v>0.23893563892127209</v>
      </c>
      <c r="L12759" s="19"/>
      <c r="M12759" s="19">
        <v>1.0217362251412863</v>
      </c>
      <c r="N12759" s="19"/>
      <c r="O12759" s="19">
        <v>1.0298681057305363</v>
      </c>
      <c r="P12759" s="50"/>
      <c r="R12759" s="9" t="s">
        <v>0</v>
      </c>
    </row>
    <row r="12760" spans="2:18" x14ac:dyDescent="0.2">
      <c r="B12760" s="25">
        <v>12530</v>
      </c>
      <c r="C12760" s="193"/>
      <c r="D12760" s="19">
        <v>0.27670181767895752</v>
      </c>
      <c r="E12760" s="19"/>
      <c r="F12760" s="19">
        <v>1.0049161981649062</v>
      </c>
      <c r="G12760" s="19"/>
      <c r="H12760" s="19">
        <v>0.81753601131198084</v>
      </c>
      <c r="I12760" s="19"/>
      <c r="J12760" s="19">
        <v>0.13320668552773929</v>
      </c>
      <c r="K12760" s="19">
        <v>2.5522511930654156E-2</v>
      </c>
      <c r="L12760" s="19"/>
      <c r="M12760" s="19"/>
      <c r="N12760" s="19">
        <v>0.71844868138033191</v>
      </c>
      <c r="O12760" s="19"/>
      <c r="P12760" s="50">
        <v>0.31479929722949751</v>
      </c>
      <c r="R12760" s="9" t="s">
        <v>0</v>
      </c>
    </row>
    <row r="12761" spans="2:18" x14ac:dyDescent="0.2">
      <c r="B12761" s="25">
        <v>12531</v>
      </c>
      <c r="C12761" s="193">
        <v>2.0784918326265158</v>
      </c>
      <c r="D12761" s="19"/>
      <c r="E12761" s="19">
        <v>1.9177822613736835</v>
      </c>
      <c r="F12761" s="19"/>
      <c r="G12761" s="19">
        <v>1.594873387387157</v>
      </c>
      <c r="H12761" s="19"/>
      <c r="I12761" s="19">
        <v>1.1176878201516121</v>
      </c>
      <c r="J12761" s="19"/>
      <c r="K12761" s="19">
        <v>2.0885330989500828</v>
      </c>
      <c r="L12761" s="19"/>
      <c r="M12761" s="19">
        <v>1.9452580752552391</v>
      </c>
      <c r="N12761" s="19"/>
      <c r="O12761" s="19">
        <v>2.3766410973591583</v>
      </c>
      <c r="P12761" s="50"/>
      <c r="R12761" s="9" t="s">
        <v>0</v>
      </c>
    </row>
    <row r="12762" spans="2:18" x14ac:dyDescent="0.2">
      <c r="B12762" s="25">
        <v>12532</v>
      </c>
      <c r="C12762" s="193"/>
      <c r="D12762" s="19">
        <v>1.0063287371890597</v>
      </c>
      <c r="E12762" s="19">
        <v>0.19509221526340834</v>
      </c>
      <c r="F12762" s="19"/>
      <c r="G12762" s="19"/>
      <c r="H12762" s="19">
        <v>0.16563843774033507</v>
      </c>
      <c r="I12762" s="19">
        <v>0.5693804282464664</v>
      </c>
      <c r="J12762" s="19"/>
      <c r="K12762" s="19"/>
      <c r="L12762" s="19">
        <v>0.44446561071527702</v>
      </c>
      <c r="M12762" s="19">
        <v>8.886395522682923E-2</v>
      </c>
      <c r="N12762" s="19"/>
      <c r="O12762" s="19"/>
      <c r="P12762" s="50">
        <v>7.1288544219658773E-2</v>
      </c>
      <c r="R12762" s="9" t="s">
        <v>0</v>
      </c>
    </row>
    <row r="12763" spans="2:18" x14ac:dyDescent="0.2">
      <c r="B12763" s="25">
        <v>12533</v>
      </c>
      <c r="C12763" s="193">
        <v>0.34195443752769211</v>
      </c>
      <c r="D12763" s="19"/>
      <c r="E12763" s="19">
        <v>0.68968647643324221</v>
      </c>
      <c r="F12763" s="19"/>
      <c r="G12763" s="19">
        <v>1.7885342463512317</v>
      </c>
      <c r="H12763" s="19"/>
      <c r="I12763" s="19">
        <v>0.70406810362025551</v>
      </c>
      <c r="J12763" s="19"/>
      <c r="K12763" s="19">
        <v>0.27762293312501635</v>
      </c>
      <c r="L12763" s="19"/>
      <c r="M12763" s="19">
        <v>8.3914795315408006E-2</v>
      </c>
      <c r="N12763" s="19"/>
      <c r="O12763" s="19">
        <v>0.45563392430398236</v>
      </c>
      <c r="P12763" s="50"/>
      <c r="R12763" s="9" t="s">
        <v>0</v>
      </c>
    </row>
    <row r="12764" spans="2:18" x14ac:dyDescent="0.2">
      <c r="B12764" s="25">
        <v>12534</v>
      </c>
      <c r="C12764" s="193"/>
      <c r="D12764" s="19">
        <v>0.71004949088217628</v>
      </c>
      <c r="E12764" s="19"/>
      <c r="F12764" s="19">
        <v>0.44103849159085773</v>
      </c>
      <c r="G12764" s="19"/>
      <c r="H12764" s="19">
        <v>1.410551326887258</v>
      </c>
      <c r="I12764" s="19"/>
      <c r="J12764" s="19">
        <v>0.52253074384720521</v>
      </c>
      <c r="K12764" s="19"/>
      <c r="L12764" s="19">
        <v>0.47491254836057228</v>
      </c>
      <c r="M12764" s="19"/>
      <c r="N12764" s="19">
        <v>1.3829355254628446</v>
      </c>
      <c r="O12764" s="19"/>
      <c r="P12764" s="50">
        <v>0.29206929276493454</v>
      </c>
      <c r="R12764" s="9" t="s">
        <v>0</v>
      </c>
    </row>
    <row r="12765" spans="2:18" x14ac:dyDescent="0.2">
      <c r="B12765" s="25">
        <v>12535</v>
      </c>
      <c r="C12765" s="193"/>
      <c r="D12765" s="19">
        <v>1.3840749724691703</v>
      </c>
      <c r="E12765" s="19"/>
      <c r="F12765" s="19">
        <v>1.1541829554879353</v>
      </c>
      <c r="G12765" s="19"/>
      <c r="H12765" s="19">
        <v>1.2335823283802931</v>
      </c>
      <c r="I12765" s="19"/>
      <c r="J12765" s="19">
        <v>0.75495852823562049</v>
      </c>
      <c r="K12765" s="19"/>
      <c r="L12765" s="19">
        <v>0.61384574105095835</v>
      </c>
      <c r="M12765" s="19"/>
      <c r="N12765" s="19">
        <v>0.8859547303045805</v>
      </c>
      <c r="O12765" s="19"/>
      <c r="P12765" s="50">
        <v>0.28354712591750247</v>
      </c>
      <c r="R12765" s="9" t="s">
        <v>0</v>
      </c>
    </row>
    <row r="12766" spans="2:18" x14ac:dyDescent="0.2">
      <c r="B12766" s="25">
        <v>12536</v>
      </c>
      <c r="C12766" s="193">
        <v>0.92357098535605997</v>
      </c>
      <c r="D12766" s="19"/>
      <c r="E12766" s="19">
        <v>1.0005664953171405</v>
      </c>
      <c r="F12766" s="19"/>
      <c r="G12766" s="19">
        <v>0.75167597008850118</v>
      </c>
      <c r="H12766" s="19"/>
      <c r="I12766" s="19">
        <v>1.4107320179825706</v>
      </c>
      <c r="J12766" s="19"/>
      <c r="K12766" s="19">
        <v>1.3818113696651586</v>
      </c>
      <c r="L12766" s="19"/>
      <c r="M12766" s="19">
        <v>0.80396027520798607</v>
      </c>
      <c r="N12766" s="19"/>
      <c r="O12766" s="19">
        <v>0.67020785306077002</v>
      </c>
      <c r="P12766" s="50"/>
      <c r="R12766" s="9" t="s">
        <v>0</v>
      </c>
    </row>
    <row r="12767" spans="2:18" x14ac:dyDescent="0.2">
      <c r="B12767" s="25">
        <v>12537</v>
      </c>
      <c r="C12767" s="193"/>
      <c r="D12767" s="19">
        <v>0.50360088149751903</v>
      </c>
      <c r="E12767" s="19"/>
      <c r="F12767" s="19">
        <v>0.19165360205702031</v>
      </c>
      <c r="G12767" s="19">
        <v>0.81488311679036174</v>
      </c>
      <c r="H12767" s="19"/>
      <c r="I12767" s="19"/>
      <c r="J12767" s="19">
        <v>0.43247656781624827</v>
      </c>
      <c r="K12767" s="19"/>
      <c r="L12767" s="19">
        <v>0.60851926241035048</v>
      </c>
      <c r="M12767" s="19"/>
      <c r="N12767" s="19">
        <v>0.26403511033684335</v>
      </c>
      <c r="O12767" s="19"/>
      <c r="P12767" s="50">
        <v>0.17556783877161652</v>
      </c>
      <c r="R12767" s="9" t="s">
        <v>0</v>
      </c>
    </row>
    <row r="12768" spans="2:18" x14ac:dyDescent="0.2">
      <c r="B12768" s="25">
        <v>12538</v>
      </c>
      <c r="C12768" s="193"/>
      <c r="D12768" s="19">
        <v>2.0892651191116918</v>
      </c>
      <c r="E12768" s="19"/>
      <c r="F12768" s="19">
        <v>0.59301020540367677</v>
      </c>
      <c r="G12768" s="19"/>
      <c r="H12768" s="19">
        <v>0.74525176845324781</v>
      </c>
      <c r="I12768" s="19"/>
      <c r="J12768" s="19">
        <v>0.27874042019359274</v>
      </c>
      <c r="K12768" s="19"/>
      <c r="L12768" s="19">
        <v>0.28090396531407746</v>
      </c>
      <c r="M12768" s="19"/>
      <c r="N12768" s="19">
        <v>0.49909173043117683</v>
      </c>
      <c r="O12768" s="19"/>
      <c r="P12768" s="50">
        <v>0.40615418316595531</v>
      </c>
      <c r="R12768" s="9" t="s">
        <v>0</v>
      </c>
    </row>
    <row r="12769" spans="2:18" x14ac:dyDescent="0.2">
      <c r="B12769" s="25">
        <v>12539</v>
      </c>
      <c r="C12769" s="193"/>
      <c r="D12769" s="19">
        <v>7.4142306054715099E-2</v>
      </c>
      <c r="E12769" s="19">
        <v>0.30742715263218467</v>
      </c>
      <c r="F12769" s="19"/>
      <c r="G12769" s="19"/>
      <c r="H12769" s="19">
        <v>0.34501958531111104</v>
      </c>
      <c r="I12769" s="19"/>
      <c r="J12769" s="19">
        <v>1.6104594469295509E-2</v>
      </c>
      <c r="K12769" s="19"/>
      <c r="L12769" s="19">
        <v>0.91893475173582495</v>
      </c>
      <c r="M12769" s="19">
        <v>0.3241385680227849</v>
      </c>
      <c r="N12769" s="19"/>
      <c r="O12769" s="19"/>
      <c r="P12769" s="50">
        <v>0.22450147361953657</v>
      </c>
      <c r="R12769" s="9" t="s">
        <v>0</v>
      </c>
    </row>
    <row r="12770" spans="2:18" x14ac:dyDescent="0.2">
      <c r="B12770" s="25">
        <v>12540</v>
      </c>
      <c r="C12770" s="193">
        <v>0.26372700866195725</v>
      </c>
      <c r="D12770" s="19"/>
      <c r="E12770" s="19">
        <v>0.59598494069149566</v>
      </c>
      <c r="F12770" s="19"/>
      <c r="G12770" s="19"/>
      <c r="H12770" s="19">
        <v>5.0838911499384368E-3</v>
      </c>
      <c r="I12770" s="19"/>
      <c r="J12770" s="19">
        <v>0.22658223619771986</v>
      </c>
      <c r="K12770" s="19">
        <v>1.2306425790442403</v>
      </c>
      <c r="L12770" s="19"/>
      <c r="M12770" s="19"/>
      <c r="N12770" s="19">
        <v>0.78584003004114211</v>
      </c>
      <c r="O12770" s="19">
        <v>0.47903832305937816</v>
      </c>
      <c r="P12770" s="50"/>
      <c r="R12770" s="9" t="s">
        <v>0</v>
      </c>
    </row>
    <row r="12771" spans="2:18" x14ac:dyDescent="0.2">
      <c r="B12771" s="25">
        <v>12541</v>
      </c>
      <c r="C12771" s="193"/>
      <c r="D12771" s="19">
        <v>0.62801423187942973</v>
      </c>
      <c r="E12771" s="19"/>
      <c r="F12771" s="19">
        <v>0.87841790889537796</v>
      </c>
      <c r="G12771" s="19"/>
      <c r="H12771" s="19">
        <v>0.11322350783540293</v>
      </c>
      <c r="I12771" s="19"/>
      <c r="J12771" s="19">
        <v>1.6790926649786884</v>
      </c>
      <c r="K12771" s="19"/>
      <c r="L12771" s="19">
        <v>1.0594123795234376</v>
      </c>
      <c r="M12771" s="19"/>
      <c r="N12771" s="19">
        <v>1.2456528550481567</v>
      </c>
      <c r="O12771" s="19"/>
      <c r="P12771" s="50">
        <v>1.5521003897753332</v>
      </c>
      <c r="R12771" s="9" t="s">
        <v>0</v>
      </c>
    </row>
    <row r="12772" spans="2:18" x14ac:dyDescent="0.2">
      <c r="B12772" s="25">
        <v>12542</v>
      </c>
      <c r="C12772" s="193"/>
      <c r="D12772" s="19">
        <v>1.9909704793557647E-2</v>
      </c>
      <c r="E12772" s="19">
        <v>1.0758229604495653</v>
      </c>
      <c r="F12772" s="19"/>
      <c r="G12772" s="19">
        <v>0.52215923613029247</v>
      </c>
      <c r="H12772" s="19"/>
      <c r="I12772" s="19"/>
      <c r="J12772" s="19">
        <v>0.13782889887242328</v>
      </c>
      <c r="K12772" s="19">
        <v>1.3463788397227907</v>
      </c>
      <c r="L12772" s="19"/>
      <c r="M12772" s="19">
        <v>0.53930183642871776</v>
      </c>
      <c r="N12772" s="19"/>
      <c r="O12772" s="19">
        <v>0.41910066951745178</v>
      </c>
      <c r="P12772" s="50"/>
      <c r="R12772" s="9" t="s">
        <v>0</v>
      </c>
    </row>
    <row r="12773" spans="2:18" x14ac:dyDescent="0.2">
      <c r="B12773" s="25">
        <v>12543</v>
      </c>
      <c r="C12773" s="193"/>
      <c r="D12773" s="19">
        <v>0.45286346984988884</v>
      </c>
      <c r="E12773" s="19"/>
      <c r="F12773" s="19">
        <v>0.75996122963938628</v>
      </c>
      <c r="G12773" s="19"/>
      <c r="H12773" s="19">
        <v>0.94369930289866266</v>
      </c>
      <c r="I12773" s="19"/>
      <c r="J12773" s="19">
        <v>0.50482447770045669</v>
      </c>
      <c r="K12773" s="19"/>
      <c r="L12773" s="19">
        <v>1.6800909075588917</v>
      </c>
      <c r="M12773" s="19"/>
      <c r="N12773" s="19">
        <v>0.84521821333072156</v>
      </c>
      <c r="O12773" s="19">
        <v>0.25173482217249188</v>
      </c>
      <c r="P12773" s="50"/>
      <c r="R12773" s="9" t="s">
        <v>0</v>
      </c>
    </row>
    <row r="12774" spans="2:18" x14ac:dyDescent="0.2">
      <c r="B12774" s="25">
        <v>12544</v>
      </c>
      <c r="C12774" s="193">
        <v>0.96203660965752325</v>
      </c>
      <c r="D12774" s="19"/>
      <c r="E12774" s="19"/>
      <c r="F12774" s="19">
        <v>6.7112713948705077E-2</v>
      </c>
      <c r="G12774" s="19">
        <v>0.44209984998954949</v>
      </c>
      <c r="H12774" s="19"/>
      <c r="I12774" s="19"/>
      <c r="J12774" s="19">
        <v>7.8883062227879608E-2</v>
      </c>
      <c r="K12774" s="19">
        <v>0.64371452139988683</v>
      </c>
      <c r="L12774" s="19"/>
      <c r="M12774" s="19">
        <v>0.30172140232542649</v>
      </c>
      <c r="N12774" s="19"/>
      <c r="O12774" s="19"/>
      <c r="P12774" s="50">
        <v>0.77449967769644168</v>
      </c>
      <c r="R12774" s="9" t="s">
        <v>0</v>
      </c>
    </row>
    <row r="12775" spans="2:18" x14ac:dyDescent="0.2">
      <c r="B12775" s="25">
        <v>12545</v>
      </c>
      <c r="C12775" s="193"/>
      <c r="D12775" s="19">
        <v>0.26189291455158803</v>
      </c>
      <c r="E12775" s="19">
        <v>1.1596129478895003</v>
      </c>
      <c r="F12775" s="19"/>
      <c r="G12775" s="19"/>
      <c r="H12775" s="19">
        <v>0.65769676346563721</v>
      </c>
      <c r="I12775" s="19">
        <v>0.36172755353288322</v>
      </c>
      <c r="J12775" s="19"/>
      <c r="K12775" s="19">
        <v>0.87538596967697502</v>
      </c>
      <c r="L12775" s="19"/>
      <c r="M12775" s="19">
        <v>0.41643145568684498</v>
      </c>
      <c r="N12775" s="19"/>
      <c r="O12775" s="19">
        <v>0.53444518577971334</v>
      </c>
      <c r="P12775" s="50"/>
      <c r="R12775" s="9" t="s">
        <v>0</v>
      </c>
    </row>
    <row r="12776" spans="2:18" x14ac:dyDescent="0.2">
      <c r="B12776" s="25">
        <v>12546</v>
      </c>
      <c r="C12776" s="193">
        <v>0.17739612629156673</v>
      </c>
      <c r="D12776" s="19"/>
      <c r="E12776" s="19">
        <v>0.41643642712135259</v>
      </c>
      <c r="F12776" s="19"/>
      <c r="G12776" s="19">
        <v>4.9823565177053636E-2</v>
      </c>
      <c r="H12776" s="19"/>
      <c r="I12776" s="19"/>
      <c r="J12776" s="19">
        <v>3.1398331069780912E-2</v>
      </c>
      <c r="K12776" s="19"/>
      <c r="L12776" s="19">
        <v>0.48442079020395773</v>
      </c>
      <c r="M12776" s="19"/>
      <c r="N12776" s="19">
        <v>0.36451884108014848</v>
      </c>
      <c r="O12776" s="19">
        <v>0.38580030317093056</v>
      </c>
      <c r="P12776" s="50"/>
      <c r="R12776" s="9" t="s">
        <v>0</v>
      </c>
    </row>
    <row r="12777" spans="2:18" x14ac:dyDescent="0.2">
      <c r="B12777" s="25">
        <v>12547</v>
      </c>
      <c r="C12777" s="193">
        <v>0.46264088150095067</v>
      </c>
      <c r="D12777" s="19"/>
      <c r="E12777" s="19"/>
      <c r="F12777" s="19">
        <v>0.79938945106322212</v>
      </c>
      <c r="G12777" s="19">
        <v>9.5313664494297443E-2</v>
      </c>
      <c r="H12777" s="19"/>
      <c r="I12777" s="19">
        <v>1.1154152112316917</v>
      </c>
      <c r="J12777" s="19"/>
      <c r="K12777" s="19">
        <v>0.97350209223699535</v>
      </c>
      <c r="L12777" s="19"/>
      <c r="M12777" s="19">
        <v>1.4695612395173214</v>
      </c>
      <c r="N12777" s="19"/>
      <c r="O12777" s="19">
        <v>1.1770555657481472</v>
      </c>
      <c r="P12777" s="50"/>
      <c r="R12777" s="9" t="s">
        <v>0</v>
      </c>
    </row>
    <row r="12778" spans="2:18" x14ac:dyDescent="0.2">
      <c r="B12778" s="25">
        <v>12548</v>
      </c>
      <c r="C12778" s="193">
        <v>2.4421182204054737</v>
      </c>
      <c r="D12778" s="19"/>
      <c r="E12778" s="19">
        <v>1.5575752512571095</v>
      </c>
      <c r="F12778" s="19"/>
      <c r="G12778" s="19">
        <v>1.5572846379490677</v>
      </c>
      <c r="H12778" s="19"/>
      <c r="I12778" s="19">
        <v>0.38544464015997126</v>
      </c>
      <c r="J12778" s="19"/>
      <c r="K12778" s="19">
        <v>0.88866905815654873</v>
      </c>
      <c r="L12778" s="19"/>
      <c r="M12778" s="19">
        <v>1.0660697567848185</v>
      </c>
      <c r="N12778" s="19"/>
      <c r="O12778" s="19">
        <v>0.8305725564312908</v>
      </c>
      <c r="P12778" s="50"/>
      <c r="R12778" s="9" t="s">
        <v>0</v>
      </c>
    </row>
    <row r="12779" spans="2:18" x14ac:dyDescent="0.2">
      <c r="B12779" s="25">
        <v>12549</v>
      </c>
      <c r="C12779" s="193">
        <v>0.85619264369158343</v>
      </c>
      <c r="D12779" s="19"/>
      <c r="E12779" s="19">
        <v>0.97945999608064149</v>
      </c>
      <c r="F12779" s="19"/>
      <c r="G12779" s="19">
        <v>0.39382113820138648</v>
      </c>
      <c r="H12779" s="19"/>
      <c r="I12779" s="19">
        <v>1.6003201535417595</v>
      </c>
      <c r="J12779" s="19"/>
      <c r="K12779" s="19">
        <v>0.14775209400464542</v>
      </c>
      <c r="L12779" s="19"/>
      <c r="M12779" s="19">
        <v>0.93547737251207685</v>
      </c>
      <c r="N12779" s="19"/>
      <c r="O12779" s="19">
        <v>0.77082555315413859</v>
      </c>
      <c r="P12779" s="50"/>
      <c r="R12779" s="9" t="s">
        <v>0</v>
      </c>
    </row>
    <row r="12780" spans="2:18" x14ac:dyDescent="0.2">
      <c r="B12780" s="25">
        <v>12550</v>
      </c>
      <c r="C12780" s="193">
        <v>1.8006899757381498</v>
      </c>
      <c r="D12780" s="19"/>
      <c r="E12780" s="19">
        <v>2.2489657962963188</v>
      </c>
      <c r="F12780" s="19"/>
      <c r="G12780" s="19">
        <v>1.3677724157720006</v>
      </c>
      <c r="H12780" s="19"/>
      <c r="I12780" s="19">
        <v>2.195538164990217</v>
      </c>
      <c r="J12780" s="19"/>
      <c r="K12780" s="19">
        <v>2.7832390292612659</v>
      </c>
      <c r="L12780" s="19"/>
      <c r="M12780" s="19">
        <v>2.2776567074548622</v>
      </c>
      <c r="N12780" s="19"/>
      <c r="O12780" s="19">
        <v>1.0422276548934675</v>
      </c>
      <c r="P12780" s="50"/>
      <c r="R12780" s="9" t="s">
        <v>0</v>
      </c>
    </row>
    <row r="12781" spans="2:18" x14ac:dyDescent="0.2">
      <c r="B12781" s="25">
        <v>12551</v>
      </c>
      <c r="C12781" s="193">
        <v>0.79724327856668686</v>
      </c>
      <c r="D12781" s="19"/>
      <c r="E12781" s="19"/>
      <c r="F12781" s="19">
        <v>0.30273672779025101</v>
      </c>
      <c r="G12781" s="19"/>
      <c r="H12781" s="19">
        <v>0.80007041052425687</v>
      </c>
      <c r="I12781" s="19"/>
      <c r="J12781" s="19">
        <v>0.29082819872149318</v>
      </c>
      <c r="K12781" s="19"/>
      <c r="L12781" s="19">
        <v>0.83178621907308037</v>
      </c>
      <c r="M12781" s="19"/>
      <c r="N12781" s="19">
        <v>0.76569516825978401</v>
      </c>
      <c r="O12781" s="19"/>
      <c r="P12781" s="50">
        <v>0.59854072014525472</v>
      </c>
      <c r="R12781" s="9" t="s">
        <v>0</v>
      </c>
    </row>
    <row r="12782" spans="2:18" x14ac:dyDescent="0.2">
      <c r="B12782" s="25">
        <v>12552</v>
      </c>
      <c r="C12782" s="193">
        <v>6.9311694752829292E-2</v>
      </c>
      <c r="D12782" s="19"/>
      <c r="E12782" s="19"/>
      <c r="F12782" s="19">
        <v>1.3968566247678029E-2</v>
      </c>
      <c r="G12782" s="19"/>
      <c r="H12782" s="19">
        <v>9.6380795983669054E-2</v>
      </c>
      <c r="I12782" s="19">
        <v>0.71089217318837794</v>
      </c>
      <c r="J12782" s="19"/>
      <c r="K12782" s="19">
        <v>0.40407903547119423</v>
      </c>
      <c r="L12782" s="19"/>
      <c r="M12782" s="19">
        <v>7.9893766975384889E-2</v>
      </c>
      <c r="N12782" s="19"/>
      <c r="O12782" s="19"/>
      <c r="P12782" s="50">
        <v>0.7596827913667672</v>
      </c>
      <c r="R12782" s="9" t="s">
        <v>0</v>
      </c>
    </row>
    <row r="12783" spans="2:18" x14ac:dyDescent="0.2">
      <c r="B12783" s="25">
        <v>12553</v>
      </c>
      <c r="C12783" s="193">
        <v>1.9293431437203767</v>
      </c>
      <c r="D12783" s="19"/>
      <c r="E12783" s="19">
        <v>0.9849865148004493</v>
      </c>
      <c r="F12783" s="19"/>
      <c r="G12783" s="19">
        <v>1.0610286270408193</v>
      </c>
      <c r="H12783" s="19"/>
      <c r="I12783" s="19">
        <v>0.60323512167227866</v>
      </c>
      <c r="J12783" s="19"/>
      <c r="K12783" s="19">
        <v>0.50685783771579707</v>
      </c>
      <c r="L12783" s="19"/>
      <c r="M12783" s="19">
        <v>1.0997957161460019</v>
      </c>
      <c r="N12783" s="19"/>
      <c r="O12783" s="19">
        <v>1.19713803013625</v>
      </c>
      <c r="P12783" s="50"/>
      <c r="R12783" s="9" t="s">
        <v>0</v>
      </c>
    </row>
    <row r="12784" spans="2:18" x14ac:dyDescent="0.2">
      <c r="B12784" s="25">
        <v>12554</v>
      </c>
      <c r="C12784" s="193"/>
      <c r="D12784" s="19">
        <v>1.7535262409316923</v>
      </c>
      <c r="E12784" s="19"/>
      <c r="F12784" s="19">
        <v>2.5808382801088148</v>
      </c>
      <c r="G12784" s="19"/>
      <c r="H12784" s="19">
        <v>2.0613445844546843</v>
      </c>
      <c r="I12784" s="19"/>
      <c r="J12784" s="19">
        <v>2.2951679707354864</v>
      </c>
      <c r="K12784" s="19"/>
      <c r="L12784" s="19">
        <v>2.1242014525590793</v>
      </c>
      <c r="M12784" s="19"/>
      <c r="N12784" s="19">
        <v>2.2922845995465648</v>
      </c>
      <c r="O12784" s="19"/>
      <c r="P12784" s="50">
        <v>1.7924467718333279</v>
      </c>
      <c r="R12784" s="9" t="s">
        <v>0</v>
      </c>
    </row>
    <row r="12785" spans="2:18" x14ac:dyDescent="0.2">
      <c r="B12785" s="25">
        <v>12555</v>
      </c>
      <c r="C12785" s="193"/>
      <c r="D12785" s="19">
        <v>1.1475478206037968</v>
      </c>
      <c r="E12785" s="19"/>
      <c r="F12785" s="19">
        <v>0.30335330233107816</v>
      </c>
      <c r="G12785" s="19"/>
      <c r="H12785" s="19">
        <v>0.39532063892725439</v>
      </c>
      <c r="I12785" s="19"/>
      <c r="J12785" s="19">
        <v>0.93385438349192207</v>
      </c>
      <c r="K12785" s="19"/>
      <c r="L12785" s="19">
        <v>0.74532159558440936</v>
      </c>
      <c r="M12785" s="19"/>
      <c r="N12785" s="19">
        <v>1.4210321091512472</v>
      </c>
      <c r="O12785" s="19"/>
      <c r="P12785" s="50">
        <v>0.9577715395370201</v>
      </c>
      <c r="R12785" s="9" t="s">
        <v>0</v>
      </c>
    </row>
    <row r="12786" spans="2:18" x14ac:dyDescent="0.2">
      <c r="B12786" s="25">
        <v>12556</v>
      </c>
      <c r="C12786" s="193"/>
      <c r="D12786" s="19">
        <v>0.34356282663671522</v>
      </c>
      <c r="E12786" s="19">
        <v>0.13947102514183984</v>
      </c>
      <c r="F12786" s="19"/>
      <c r="G12786" s="19"/>
      <c r="H12786" s="19">
        <v>0.216226343905524</v>
      </c>
      <c r="I12786" s="19">
        <v>0.92326368057924912</v>
      </c>
      <c r="J12786" s="19"/>
      <c r="K12786" s="19">
        <v>0.61135875801098005</v>
      </c>
      <c r="L12786" s="19"/>
      <c r="M12786" s="19"/>
      <c r="N12786" s="19">
        <v>0.45018576902747748</v>
      </c>
      <c r="O12786" s="19">
        <v>0.17729019084001985</v>
      </c>
      <c r="P12786" s="50"/>
      <c r="R12786" s="9" t="s">
        <v>0</v>
      </c>
    </row>
    <row r="12787" spans="2:18" x14ac:dyDescent="0.2">
      <c r="B12787" s="25">
        <v>12557</v>
      </c>
      <c r="C12787" s="193">
        <v>0.98468050253568296</v>
      </c>
      <c r="D12787" s="19"/>
      <c r="E12787" s="19">
        <v>1.7234724756513835</v>
      </c>
      <c r="F12787" s="19"/>
      <c r="G12787" s="19">
        <v>1.4922205747213708</v>
      </c>
      <c r="H12787" s="19"/>
      <c r="I12787" s="19">
        <v>0.80535883716952694</v>
      </c>
      <c r="J12787" s="19"/>
      <c r="K12787" s="19">
        <v>0.94685146530947228</v>
      </c>
      <c r="L12787" s="19"/>
      <c r="M12787" s="19">
        <v>1.1038724797276982</v>
      </c>
      <c r="N12787" s="19"/>
      <c r="O12787" s="19">
        <v>1.3162815837782393</v>
      </c>
      <c r="P12787" s="50"/>
      <c r="R12787" s="9" t="s">
        <v>0</v>
      </c>
    </row>
    <row r="12788" spans="2:18" x14ac:dyDescent="0.2">
      <c r="B12788" s="25">
        <v>12558</v>
      </c>
      <c r="C12788" s="193">
        <v>1.504398394616993</v>
      </c>
      <c r="D12788" s="19"/>
      <c r="E12788" s="19">
        <v>1.7445774055327457</v>
      </c>
      <c r="F12788" s="19"/>
      <c r="G12788" s="19">
        <v>2.2698419585101943</v>
      </c>
      <c r="H12788" s="19"/>
      <c r="I12788" s="19">
        <v>1.9706085064507457</v>
      </c>
      <c r="J12788" s="19"/>
      <c r="K12788" s="19">
        <v>0.9058836076198592</v>
      </c>
      <c r="L12788" s="19"/>
      <c r="M12788" s="19">
        <v>1.3833119586545857</v>
      </c>
      <c r="N12788" s="19"/>
      <c r="O12788" s="19">
        <v>1.9385130718921613</v>
      </c>
      <c r="P12788" s="50"/>
      <c r="R12788" s="9" t="s">
        <v>0</v>
      </c>
    </row>
    <row r="12789" spans="2:18" x14ac:dyDescent="0.2">
      <c r="B12789" s="25">
        <v>12559</v>
      </c>
      <c r="C12789" s="193"/>
      <c r="D12789" s="19">
        <v>1.3334664346900349</v>
      </c>
      <c r="E12789" s="19"/>
      <c r="F12789" s="19">
        <v>1.7688811730951708</v>
      </c>
      <c r="G12789" s="19"/>
      <c r="H12789" s="19">
        <v>1.0472157997825842</v>
      </c>
      <c r="I12789" s="19"/>
      <c r="J12789" s="19">
        <v>1.6783121331539728</v>
      </c>
      <c r="K12789" s="19"/>
      <c r="L12789" s="19">
        <v>0.97560196049319114</v>
      </c>
      <c r="M12789" s="19"/>
      <c r="N12789" s="19">
        <v>1.457255279621376</v>
      </c>
      <c r="O12789" s="19"/>
      <c r="P12789" s="50">
        <v>1.3448101310154639</v>
      </c>
      <c r="R12789" s="9" t="s">
        <v>0</v>
      </c>
    </row>
    <row r="12790" spans="2:18" x14ac:dyDescent="0.2">
      <c r="B12790" s="25">
        <v>12560</v>
      </c>
      <c r="C12790" s="193"/>
      <c r="D12790" s="19">
        <v>1.3782431217182136</v>
      </c>
      <c r="E12790" s="19"/>
      <c r="F12790" s="19">
        <v>1.4577421734896143</v>
      </c>
      <c r="G12790" s="19"/>
      <c r="H12790" s="19">
        <v>1.1379199163118536</v>
      </c>
      <c r="I12790" s="19"/>
      <c r="J12790" s="19">
        <v>0.42155192588585105</v>
      </c>
      <c r="K12790" s="19"/>
      <c r="L12790" s="19">
        <v>0.90351071869844857</v>
      </c>
      <c r="M12790" s="19"/>
      <c r="N12790" s="19">
        <v>0.89061459655242081</v>
      </c>
      <c r="O12790" s="19"/>
      <c r="P12790" s="50">
        <v>1.2216257462204623</v>
      </c>
      <c r="R12790" s="9" t="s">
        <v>0</v>
      </c>
    </row>
    <row r="12791" spans="2:18" x14ac:dyDescent="0.2">
      <c r="B12791" s="25">
        <v>12561</v>
      </c>
      <c r="C12791" s="193"/>
      <c r="D12791" s="19">
        <v>0.45634614610460394</v>
      </c>
      <c r="E12791" s="19"/>
      <c r="F12791" s="19">
        <v>0.325703696501496</v>
      </c>
      <c r="G12791" s="19">
        <v>0.38925918198832238</v>
      </c>
      <c r="H12791" s="19"/>
      <c r="I12791" s="19"/>
      <c r="J12791" s="19">
        <v>1.1324178196951202</v>
      </c>
      <c r="K12791" s="19"/>
      <c r="L12791" s="19">
        <v>0.41089559218770955</v>
      </c>
      <c r="M12791" s="19"/>
      <c r="N12791" s="19">
        <v>1.260359254535</v>
      </c>
      <c r="O12791" s="19"/>
      <c r="P12791" s="50">
        <v>1.2967925306926149</v>
      </c>
      <c r="R12791" s="9" t="s">
        <v>0</v>
      </c>
    </row>
    <row r="12792" spans="2:18" x14ac:dyDescent="0.2">
      <c r="B12792" s="25">
        <v>12562</v>
      </c>
      <c r="C12792" s="193"/>
      <c r="D12792" s="19">
        <v>0.40810718815524355</v>
      </c>
      <c r="E12792" s="19"/>
      <c r="F12792" s="19">
        <v>0.16473957694026609</v>
      </c>
      <c r="G12792" s="19"/>
      <c r="H12792" s="19">
        <v>0.33547101205417595</v>
      </c>
      <c r="I12792" s="19">
        <v>0.73333165581180471</v>
      </c>
      <c r="J12792" s="19"/>
      <c r="K12792" s="19"/>
      <c r="L12792" s="19">
        <v>0.19739391284611191</v>
      </c>
      <c r="M12792" s="19"/>
      <c r="N12792" s="19">
        <v>0.58469111640801197</v>
      </c>
      <c r="O12792" s="19"/>
      <c r="P12792" s="50">
        <v>7.606693840454741E-2</v>
      </c>
      <c r="R12792" s="9" t="s">
        <v>0</v>
      </c>
    </row>
    <row r="12793" spans="2:18" x14ac:dyDescent="0.2">
      <c r="B12793" s="25">
        <v>12563</v>
      </c>
      <c r="C12793" s="193">
        <v>0.53867154268247319</v>
      </c>
      <c r="D12793" s="19"/>
      <c r="E12793" s="19">
        <v>0.29794285499621959</v>
      </c>
      <c r="F12793" s="19"/>
      <c r="G12793" s="19">
        <v>0.48128862824972252</v>
      </c>
      <c r="H12793" s="19"/>
      <c r="I12793" s="19">
        <v>0.38726179375456699</v>
      </c>
      <c r="J12793" s="19"/>
      <c r="K12793" s="19">
        <v>0.40314996959105803</v>
      </c>
      <c r="L12793" s="19"/>
      <c r="M12793" s="19">
        <v>0.44672532856313119</v>
      </c>
      <c r="N12793" s="19"/>
      <c r="O12793" s="19">
        <v>0.19765463539813219</v>
      </c>
      <c r="P12793" s="50"/>
      <c r="R12793" s="9" t="s">
        <v>0</v>
      </c>
    </row>
    <row r="12794" spans="2:18" x14ac:dyDescent="0.2">
      <c r="B12794" s="25">
        <v>12564</v>
      </c>
      <c r="C12794" s="193"/>
      <c r="D12794" s="19">
        <v>0.85072653896968486</v>
      </c>
      <c r="E12794" s="19"/>
      <c r="F12794" s="19">
        <v>1.238432961005532</v>
      </c>
      <c r="G12794" s="19"/>
      <c r="H12794" s="19">
        <v>0.70602137012309329</v>
      </c>
      <c r="I12794" s="19"/>
      <c r="J12794" s="19">
        <v>0.91812465098212193</v>
      </c>
      <c r="K12794" s="19"/>
      <c r="L12794" s="19">
        <v>1.3408565779502104</v>
      </c>
      <c r="M12794" s="19"/>
      <c r="N12794" s="19">
        <v>0.87762145680850734</v>
      </c>
      <c r="O12794" s="19"/>
      <c r="P12794" s="50">
        <v>0.44214557573466223</v>
      </c>
      <c r="R12794" s="9" t="s">
        <v>0</v>
      </c>
    </row>
    <row r="12795" spans="2:18" x14ac:dyDescent="0.2">
      <c r="B12795" s="25">
        <v>12565</v>
      </c>
      <c r="C12795" s="193"/>
      <c r="D12795" s="19">
        <v>1.0332827726010547</v>
      </c>
      <c r="E12795" s="19"/>
      <c r="F12795" s="19">
        <v>1.0357776043636038</v>
      </c>
      <c r="G12795" s="19"/>
      <c r="H12795" s="19">
        <v>1.2200688384245537</v>
      </c>
      <c r="I12795" s="19"/>
      <c r="J12795" s="19">
        <v>0.45952123184029808</v>
      </c>
      <c r="K12795" s="19">
        <v>9.2472517798451115E-2</v>
      </c>
      <c r="L12795" s="19"/>
      <c r="M12795" s="19"/>
      <c r="N12795" s="19">
        <v>0.17204844431131189</v>
      </c>
      <c r="O12795" s="19">
        <v>0.26036639592028127</v>
      </c>
      <c r="P12795" s="50"/>
      <c r="R12795" s="9" t="s">
        <v>0</v>
      </c>
    </row>
    <row r="12796" spans="2:18" x14ac:dyDescent="0.2">
      <c r="B12796" s="25">
        <v>12566</v>
      </c>
      <c r="C12796" s="193">
        <v>0.56001772487944412</v>
      </c>
      <c r="D12796" s="19"/>
      <c r="E12796" s="19">
        <v>1.7724010352800659</v>
      </c>
      <c r="F12796" s="19"/>
      <c r="G12796" s="19">
        <v>0.90369964098207023</v>
      </c>
      <c r="H12796" s="19"/>
      <c r="I12796" s="19">
        <v>1.2691825306659823</v>
      </c>
      <c r="J12796" s="19"/>
      <c r="K12796" s="19">
        <v>1.7015052373260611</v>
      </c>
      <c r="L12796" s="19"/>
      <c r="M12796" s="19">
        <v>1.3435978754301756</v>
      </c>
      <c r="N12796" s="19"/>
      <c r="O12796" s="19">
        <v>1.6152505932156347</v>
      </c>
      <c r="P12796" s="50"/>
      <c r="R12796" s="9" t="s">
        <v>0</v>
      </c>
    </row>
    <row r="12797" spans="2:18" x14ac:dyDescent="0.2">
      <c r="B12797" s="25">
        <v>12567</v>
      </c>
      <c r="C12797" s="193"/>
      <c r="D12797" s="19">
        <v>3.1552008131633995</v>
      </c>
      <c r="E12797" s="19"/>
      <c r="F12797" s="19">
        <v>1.633265476321228</v>
      </c>
      <c r="G12797" s="19"/>
      <c r="H12797" s="19">
        <v>1.5927904621010571</v>
      </c>
      <c r="I12797" s="19"/>
      <c r="J12797" s="19">
        <v>2.2759470631101628</v>
      </c>
      <c r="K12797" s="19"/>
      <c r="L12797" s="19">
        <v>2.0195252548441891</v>
      </c>
      <c r="M12797" s="19"/>
      <c r="N12797" s="19">
        <v>2.3831124908901824</v>
      </c>
      <c r="O12797" s="19"/>
      <c r="P12797" s="50">
        <v>2.0958099857359782</v>
      </c>
      <c r="R12797" s="9" t="s">
        <v>0</v>
      </c>
    </row>
    <row r="12798" spans="2:18" x14ac:dyDescent="0.2">
      <c r="B12798" s="25">
        <v>12568</v>
      </c>
      <c r="C12798" s="193"/>
      <c r="D12798" s="19">
        <v>0.71761742128584627</v>
      </c>
      <c r="E12798" s="19"/>
      <c r="F12798" s="19">
        <v>0.38985327777235174</v>
      </c>
      <c r="G12798" s="19"/>
      <c r="H12798" s="19">
        <v>0.24046846996353952</v>
      </c>
      <c r="I12798" s="19"/>
      <c r="J12798" s="19">
        <v>0.37897525374269042</v>
      </c>
      <c r="K12798" s="19">
        <v>0.30784702588855861</v>
      </c>
      <c r="L12798" s="19"/>
      <c r="M12798" s="19"/>
      <c r="N12798" s="19">
        <v>0.76137446172562406</v>
      </c>
      <c r="O12798" s="19"/>
      <c r="P12798" s="50">
        <v>0.46146278302559324</v>
      </c>
      <c r="R12798" s="9" t="s">
        <v>0</v>
      </c>
    </row>
    <row r="12799" spans="2:18" x14ac:dyDescent="0.2">
      <c r="B12799" s="25">
        <v>12569</v>
      </c>
      <c r="C12799" s="193"/>
      <c r="D12799" s="19">
        <v>1.7759209001031218</v>
      </c>
      <c r="E12799" s="19"/>
      <c r="F12799" s="19">
        <v>3.5869228916685416</v>
      </c>
      <c r="G12799" s="19"/>
      <c r="H12799" s="19">
        <v>1.4675524379024123</v>
      </c>
      <c r="I12799" s="19"/>
      <c r="J12799" s="19">
        <v>2.4003796974598757</v>
      </c>
      <c r="K12799" s="19"/>
      <c r="L12799" s="19">
        <v>2.3583911569939566</v>
      </c>
      <c r="M12799" s="19"/>
      <c r="N12799" s="19">
        <v>2.2763667034013095</v>
      </c>
      <c r="O12799" s="19"/>
      <c r="P12799" s="50">
        <v>1.8735604596512496</v>
      </c>
      <c r="R12799" s="9" t="s">
        <v>0</v>
      </c>
    </row>
    <row r="12800" spans="2:18" x14ac:dyDescent="0.2">
      <c r="B12800" s="25">
        <v>12570</v>
      </c>
      <c r="C12800" s="193"/>
      <c r="D12800" s="19">
        <v>0.59435662618433982</v>
      </c>
      <c r="E12800" s="19"/>
      <c r="F12800" s="19">
        <v>0.62451134332288172</v>
      </c>
      <c r="G12800" s="19"/>
      <c r="H12800" s="19">
        <v>0.69885455929220064</v>
      </c>
      <c r="I12800" s="19"/>
      <c r="J12800" s="19">
        <v>0.92467959032550906</v>
      </c>
      <c r="K12800" s="19"/>
      <c r="L12800" s="19">
        <v>0.23259868125746413</v>
      </c>
      <c r="M12800" s="19"/>
      <c r="N12800" s="19">
        <v>0.8264795243706814</v>
      </c>
      <c r="O12800" s="19"/>
      <c r="P12800" s="50">
        <v>0.26754931939823168</v>
      </c>
      <c r="R12800" s="9" t="s">
        <v>0</v>
      </c>
    </row>
    <row r="12801" spans="2:18" x14ac:dyDescent="0.2">
      <c r="B12801" s="25">
        <v>12571</v>
      </c>
      <c r="C12801" s="193"/>
      <c r="D12801" s="19">
        <v>0.97032067035100578</v>
      </c>
      <c r="E12801" s="19"/>
      <c r="F12801" s="19">
        <v>1.4661925996539678</v>
      </c>
      <c r="G12801" s="19"/>
      <c r="H12801" s="19">
        <v>1.0421678925700886</v>
      </c>
      <c r="I12801" s="19"/>
      <c r="J12801" s="19">
        <v>1.0710475369588524</v>
      </c>
      <c r="K12801" s="19"/>
      <c r="L12801" s="19">
        <v>1.4749904544492081</v>
      </c>
      <c r="M12801" s="19"/>
      <c r="N12801" s="19">
        <v>1.9399995245267614</v>
      </c>
      <c r="O12801" s="19"/>
      <c r="P12801" s="50">
        <v>1.0937400898598757</v>
      </c>
      <c r="R12801" s="9" t="s">
        <v>0</v>
      </c>
    </row>
    <row r="12802" spans="2:18" x14ac:dyDescent="0.2">
      <c r="B12802" s="25">
        <v>12572</v>
      </c>
      <c r="C12802" s="193">
        <v>0.75216586670600749</v>
      </c>
      <c r="D12802" s="19"/>
      <c r="E12802" s="19">
        <v>0.49751685765100223</v>
      </c>
      <c r="F12802" s="19"/>
      <c r="G12802" s="19">
        <v>0.84606055887667908</v>
      </c>
      <c r="H12802" s="19"/>
      <c r="I12802" s="19">
        <v>0.10268190873769782</v>
      </c>
      <c r="J12802" s="19"/>
      <c r="K12802" s="19">
        <v>1.3269437208849773</v>
      </c>
      <c r="L12802" s="19"/>
      <c r="M12802" s="19">
        <v>1.6341514094437823</v>
      </c>
      <c r="N12802" s="19"/>
      <c r="O12802" s="19">
        <v>0.74882228791627814</v>
      </c>
      <c r="P12802" s="50"/>
      <c r="R12802" s="9" t="s">
        <v>0</v>
      </c>
    </row>
    <row r="12803" spans="2:18" x14ac:dyDescent="0.2">
      <c r="B12803" s="25">
        <v>12573</v>
      </c>
      <c r="C12803" s="193">
        <v>0.40584016885703367</v>
      </c>
      <c r="D12803" s="19"/>
      <c r="E12803" s="19">
        <v>0.71699489511224368</v>
      </c>
      <c r="F12803" s="19"/>
      <c r="G12803" s="19">
        <v>0.40400752086518721</v>
      </c>
      <c r="H12803" s="19"/>
      <c r="I12803" s="19"/>
      <c r="J12803" s="19">
        <v>0.14643163888133157</v>
      </c>
      <c r="K12803" s="19"/>
      <c r="L12803" s="19">
        <v>0.86137901066407074</v>
      </c>
      <c r="M12803" s="19"/>
      <c r="N12803" s="19">
        <v>0.88646797724612769</v>
      </c>
      <c r="O12803" s="19">
        <v>0.14019928136702464</v>
      </c>
      <c r="P12803" s="50"/>
      <c r="R12803" s="9" t="s">
        <v>0</v>
      </c>
    </row>
    <row r="12804" spans="2:18" x14ac:dyDescent="0.2">
      <c r="B12804" s="25">
        <v>12574</v>
      </c>
      <c r="C12804" s="193">
        <v>0.97358639362626853</v>
      </c>
      <c r="D12804" s="19"/>
      <c r="E12804" s="19">
        <v>0.37769816305937515</v>
      </c>
      <c r="F12804" s="19"/>
      <c r="G12804" s="19">
        <v>1.4471875614584826</v>
      </c>
      <c r="H12804" s="19"/>
      <c r="I12804" s="19">
        <v>1.3494945034785277</v>
      </c>
      <c r="J12804" s="19"/>
      <c r="K12804" s="19">
        <v>1.2882374736279731</v>
      </c>
      <c r="L12804" s="19"/>
      <c r="M12804" s="19">
        <v>2.4877617051282427E-2</v>
      </c>
      <c r="N12804" s="19"/>
      <c r="O12804" s="19">
        <v>0.95531425261883984</v>
      </c>
      <c r="P12804" s="50"/>
      <c r="R12804" s="9" t="s">
        <v>0</v>
      </c>
    </row>
    <row r="12805" spans="2:18" x14ac:dyDescent="0.2">
      <c r="B12805" s="25">
        <v>12575</v>
      </c>
      <c r="C12805" s="193">
        <v>0.16315179002400224</v>
      </c>
      <c r="D12805" s="19"/>
      <c r="E12805" s="19">
        <v>0.30608215761628388</v>
      </c>
      <c r="F12805" s="19"/>
      <c r="G12805" s="19">
        <v>0.45548236200598075</v>
      </c>
      <c r="H12805" s="19"/>
      <c r="I12805" s="19">
        <v>0.59683105441570306</v>
      </c>
      <c r="J12805" s="19"/>
      <c r="K12805" s="19">
        <v>0.60642741709839876</v>
      </c>
      <c r="L12805" s="19"/>
      <c r="M12805" s="19">
        <v>1.3823803649926618</v>
      </c>
      <c r="N12805" s="19"/>
      <c r="O12805" s="19">
        <v>0.73071681255611531</v>
      </c>
      <c r="P12805" s="50"/>
      <c r="R12805" s="9" t="s">
        <v>0</v>
      </c>
    </row>
    <row r="12806" spans="2:18" x14ac:dyDescent="0.2">
      <c r="B12806" s="25">
        <v>12576</v>
      </c>
      <c r="C12806" s="193">
        <v>0.22991302966296179</v>
      </c>
      <c r="D12806" s="19"/>
      <c r="E12806" s="19">
        <v>0.35896872213224779</v>
      </c>
      <c r="F12806" s="19"/>
      <c r="G12806" s="19">
        <v>0.40540678443995892</v>
      </c>
      <c r="H12806" s="19"/>
      <c r="I12806" s="19">
        <v>0.45969126374439673</v>
      </c>
      <c r="J12806" s="19"/>
      <c r="K12806" s="19">
        <v>0.19817217858244165</v>
      </c>
      <c r="L12806" s="19"/>
      <c r="M12806" s="19">
        <v>0.93527131280115106</v>
      </c>
      <c r="N12806" s="19"/>
      <c r="O12806" s="19">
        <v>0.29780751513106585</v>
      </c>
      <c r="P12806" s="50"/>
      <c r="R12806" s="9" t="s">
        <v>0</v>
      </c>
    </row>
    <row r="12807" spans="2:18" x14ac:dyDescent="0.2">
      <c r="B12807" s="25">
        <v>12577</v>
      </c>
      <c r="C12807" s="193"/>
      <c r="D12807" s="19">
        <v>0.37912883009918902</v>
      </c>
      <c r="E12807" s="19"/>
      <c r="F12807" s="19">
        <v>0.9732063030006195</v>
      </c>
      <c r="G12807" s="19">
        <v>0.50585399844879642</v>
      </c>
      <c r="H12807" s="19"/>
      <c r="I12807" s="19"/>
      <c r="J12807" s="19">
        <v>0.11600962224179411</v>
      </c>
      <c r="K12807" s="19"/>
      <c r="L12807" s="19">
        <v>0.74736115082931309</v>
      </c>
      <c r="M12807" s="19">
        <v>0.87335007009608645</v>
      </c>
      <c r="N12807" s="19"/>
      <c r="O12807" s="19"/>
      <c r="P12807" s="50">
        <v>0.65194287063385492</v>
      </c>
      <c r="R12807" s="9" t="s">
        <v>0</v>
      </c>
    </row>
    <row r="12808" spans="2:18" x14ac:dyDescent="0.2">
      <c r="B12808" s="25">
        <v>12578</v>
      </c>
      <c r="C12808" s="193"/>
      <c r="D12808" s="19">
        <v>1.2960083185335236</v>
      </c>
      <c r="E12808" s="19"/>
      <c r="F12808" s="19">
        <v>2.3007210445284527</v>
      </c>
      <c r="G12808" s="19"/>
      <c r="H12808" s="19">
        <v>2.35025074076156</v>
      </c>
      <c r="I12808" s="19"/>
      <c r="J12808" s="19">
        <v>1.6991042350899404</v>
      </c>
      <c r="K12808" s="19"/>
      <c r="L12808" s="19">
        <v>1.8911586194467411</v>
      </c>
      <c r="M12808" s="19"/>
      <c r="N12808" s="19">
        <v>1.2879844275429213</v>
      </c>
      <c r="O12808" s="19"/>
      <c r="P12808" s="50">
        <v>2.1208387202584573</v>
      </c>
      <c r="R12808" s="9" t="s">
        <v>0</v>
      </c>
    </row>
    <row r="12809" spans="2:18" x14ac:dyDescent="0.2">
      <c r="B12809" s="25">
        <v>12579</v>
      </c>
      <c r="C12809" s="193">
        <v>0.76675511020100351</v>
      </c>
      <c r="D12809" s="19"/>
      <c r="E12809" s="19">
        <v>0.32272627754660488</v>
      </c>
      <c r="F12809" s="19"/>
      <c r="G12809" s="19"/>
      <c r="H12809" s="19">
        <v>0.55030415237654573</v>
      </c>
      <c r="I12809" s="19"/>
      <c r="J12809" s="19">
        <v>5.9309423571703601E-2</v>
      </c>
      <c r="K12809" s="19">
        <v>9.1959210206589037E-2</v>
      </c>
      <c r="L12809" s="19"/>
      <c r="M12809" s="19"/>
      <c r="N12809" s="19">
        <v>4.2786686784997426E-2</v>
      </c>
      <c r="O12809" s="19">
        <v>1.3064492051408867</v>
      </c>
      <c r="P12809" s="50"/>
      <c r="R12809" s="9" t="s">
        <v>0</v>
      </c>
    </row>
    <row r="12810" spans="2:18" x14ac:dyDescent="0.2">
      <c r="B12810" s="25">
        <v>12580</v>
      </c>
      <c r="C12810" s="193">
        <v>0.65557786798557871</v>
      </c>
      <c r="D12810" s="19"/>
      <c r="E12810" s="19">
        <v>0.43289201961939927</v>
      </c>
      <c r="F12810" s="19"/>
      <c r="G12810" s="19"/>
      <c r="H12810" s="19">
        <v>0.19642113124615238</v>
      </c>
      <c r="I12810" s="19">
        <v>6.76412365182473E-2</v>
      </c>
      <c r="J12810" s="19"/>
      <c r="K12810" s="19">
        <v>0.10079135797594765</v>
      </c>
      <c r="L12810" s="19"/>
      <c r="M12810" s="19"/>
      <c r="N12810" s="19">
        <v>0.28745870772697907</v>
      </c>
      <c r="O12810" s="19">
        <v>0.4178964516020629</v>
      </c>
      <c r="P12810" s="50"/>
      <c r="R12810" s="9" t="s">
        <v>0</v>
      </c>
    </row>
    <row r="12811" spans="2:18" x14ac:dyDescent="0.2">
      <c r="B12811" s="25">
        <v>12581</v>
      </c>
      <c r="C12811" s="193">
        <v>0.1887211151059936</v>
      </c>
      <c r="D12811" s="19"/>
      <c r="E12811" s="19">
        <v>1.2078645347616987</v>
      </c>
      <c r="F12811" s="19"/>
      <c r="G12811" s="19">
        <v>0.60153907699494535</v>
      </c>
      <c r="H12811" s="19"/>
      <c r="I12811" s="19">
        <v>0.14228652428544419</v>
      </c>
      <c r="J12811" s="19"/>
      <c r="K12811" s="19"/>
      <c r="L12811" s="19">
        <v>2.5253437885147455E-2</v>
      </c>
      <c r="M12811" s="19">
        <v>0.12826876132049927</v>
      </c>
      <c r="N12811" s="19"/>
      <c r="O12811" s="19">
        <v>0.21251076367217145</v>
      </c>
      <c r="P12811" s="50"/>
      <c r="R12811" s="9" t="s">
        <v>0</v>
      </c>
    </row>
    <row r="12812" spans="2:18" x14ac:dyDescent="0.2">
      <c r="B12812" s="25">
        <v>12582</v>
      </c>
      <c r="C12812" s="193"/>
      <c r="D12812" s="19">
        <v>0.47986883875037023</v>
      </c>
      <c r="E12812" s="19">
        <v>6.0595646871908E-2</v>
      </c>
      <c r="F12812" s="19"/>
      <c r="G12812" s="19">
        <v>0.16800604970509173</v>
      </c>
      <c r="H12812" s="19"/>
      <c r="I12812" s="19"/>
      <c r="J12812" s="19">
        <v>0.17307682197401469</v>
      </c>
      <c r="K12812" s="19">
        <v>0.23906616181497897</v>
      </c>
      <c r="L12812" s="19"/>
      <c r="M12812" s="19">
        <v>0.35704316048819851</v>
      </c>
      <c r="N12812" s="19"/>
      <c r="O12812" s="19"/>
      <c r="P12812" s="50">
        <v>5.8603948925259252E-3</v>
      </c>
      <c r="R12812" s="9" t="s">
        <v>0</v>
      </c>
    </row>
    <row r="12813" spans="2:18" x14ac:dyDescent="0.2">
      <c r="B12813" s="25">
        <v>12583</v>
      </c>
      <c r="C12813" s="193">
        <v>0.70313353241769283</v>
      </c>
      <c r="D12813" s="19"/>
      <c r="E12813" s="19">
        <v>0.76483455456795324</v>
      </c>
      <c r="F12813" s="19"/>
      <c r="G12813" s="19">
        <v>1.483102147847464</v>
      </c>
      <c r="H12813" s="19"/>
      <c r="I12813" s="19">
        <v>1.3028070635810307</v>
      </c>
      <c r="J12813" s="19"/>
      <c r="K12813" s="19"/>
      <c r="L12813" s="19">
        <v>0.18514156118182568</v>
      </c>
      <c r="M12813" s="19">
        <v>2.3510248534967615</v>
      </c>
      <c r="N12813" s="19"/>
      <c r="O12813" s="19">
        <v>1.3684050865523998</v>
      </c>
      <c r="P12813" s="50"/>
      <c r="R12813" s="9" t="s">
        <v>0</v>
      </c>
    </row>
    <row r="12814" spans="2:18" x14ac:dyDescent="0.2">
      <c r="B12814" s="25">
        <v>12584</v>
      </c>
      <c r="C12814" s="193"/>
      <c r="D12814" s="19">
        <v>3.1419181377443652</v>
      </c>
      <c r="E12814" s="19"/>
      <c r="F12814" s="19">
        <v>2.871278965410442</v>
      </c>
      <c r="G12814" s="19"/>
      <c r="H12814" s="19">
        <v>2.1521278398208938</v>
      </c>
      <c r="I12814" s="19"/>
      <c r="J12814" s="19">
        <v>1.7932039706731246</v>
      </c>
      <c r="K12814" s="19"/>
      <c r="L12814" s="19">
        <v>1.1560074237998379</v>
      </c>
      <c r="M12814" s="19"/>
      <c r="N12814" s="19">
        <v>2.1490343479513885</v>
      </c>
      <c r="O12814" s="19"/>
      <c r="P12814" s="50">
        <v>1.999761963973546</v>
      </c>
      <c r="R12814" s="9" t="s">
        <v>0</v>
      </c>
    </row>
    <row r="12815" spans="2:18" x14ac:dyDescent="0.2">
      <c r="B12815" s="25">
        <v>12585</v>
      </c>
      <c r="C12815" s="193"/>
      <c r="D12815" s="19">
        <v>0.51270420983808518</v>
      </c>
      <c r="E12815" s="19">
        <v>0.47647372605029636</v>
      </c>
      <c r="F12815" s="19"/>
      <c r="G12815" s="19">
        <v>0.50146499002680511</v>
      </c>
      <c r="H12815" s="19"/>
      <c r="I12815" s="19"/>
      <c r="J12815" s="19">
        <v>0.67097602214784557</v>
      </c>
      <c r="K12815" s="19"/>
      <c r="L12815" s="19">
        <v>0.66934553667939312</v>
      </c>
      <c r="M12815" s="19"/>
      <c r="N12815" s="19">
        <v>7.5519978885124739E-2</v>
      </c>
      <c r="O12815" s="19"/>
      <c r="P12815" s="50">
        <v>0.32587057655803375</v>
      </c>
      <c r="R12815" s="9" t="s">
        <v>0</v>
      </c>
    </row>
    <row r="12816" spans="2:18" x14ac:dyDescent="0.2">
      <c r="B12816" s="25">
        <v>12586</v>
      </c>
      <c r="C12816" s="193">
        <v>0.44246571923671418</v>
      </c>
      <c r="D12816" s="19"/>
      <c r="E12816" s="19">
        <v>0.47522439323358229</v>
      </c>
      <c r="F12816" s="19"/>
      <c r="G12816" s="19">
        <v>2.236038857053349E-4</v>
      </c>
      <c r="H12816" s="19"/>
      <c r="I12816" s="19">
        <v>1.466449833264984</v>
      </c>
      <c r="J12816" s="19"/>
      <c r="K12816" s="19">
        <v>0.1412827261048932</v>
      </c>
      <c r="L12816" s="19"/>
      <c r="M12816" s="19"/>
      <c r="N12816" s="19">
        <v>0.60758648877001153</v>
      </c>
      <c r="O12816" s="19">
        <v>0.31128115255380306</v>
      </c>
      <c r="P12816" s="50"/>
      <c r="R12816" s="9" t="s">
        <v>0</v>
      </c>
    </row>
    <row r="12817" spans="2:18" x14ac:dyDescent="0.2">
      <c r="B12817" s="25">
        <v>12587</v>
      </c>
      <c r="C12817" s="193"/>
      <c r="D12817" s="19">
        <v>0.94305641505550486</v>
      </c>
      <c r="E12817" s="19"/>
      <c r="F12817" s="19">
        <v>1.4578373601554331</v>
      </c>
      <c r="G12817" s="19"/>
      <c r="H12817" s="19">
        <v>0.87716232408592043</v>
      </c>
      <c r="I12817" s="19"/>
      <c r="J12817" s="19">
        <v>1.7442848307020378</v>
      </c>
      <c r="K12817" s="19"/>
      <c r="L12817" s="19">
        <v>1.6151459595184976</v>
      </c>
      <c r="M12817" s="19"/>
      <c r="N12817" s="19">
        <v>1.8415811630779775</v>
      </c>
      <c r="O12817" s="19"/>
      <c r="P12817" s="50">
        <v>1.3852828375148754</v>
      </c>
      <c r="R12817" s="9" t="s">
        <v>0</v>
      </c>
    </row>
    <row r="12818" spans="2:18" x14ac:dyDescent="0.2">
      <c r="B12818" s="25">
        <v>12588</v>
      </c>
      <c r="C12818" s="193"/>
      <c r="D12818" s="19">
        <v>1.0661227786930005</v>
      </c>
      <c r="E12818" s="19"/>
      <c r="F12818" s="19">
        <v>1.3908481243625721</v>
      </c>
      <c r="G12818" s="19"/>
      <c r="H12818" s="19">
        <v>0.24952287584618008</v>
      </c>
      <c r="I12818" s="19"/>
      <c r="J12818" s="19">
        <v>0.57013943155429714</v>
      </c>
      <c r="K12818" s="19"/>
      <c r="L12818" s="19">
        <v>1.0045704041867345</v>
      </c>
      <c r="M12818" s="19">
        <v>9.6395734635926933E-2</v>
      </c>
      <c r="N12818" s="19"/>
      <c r="O12818" s="19"/>
      <c r="P12818" s="50">
        <v>0.9907146087449904</v>
      </c>
      <c r="R12818" s="9" t="s">
        <v>0</v>
      </c>
    </row>
    <row r="12819" spans="2:18" x14ac:dyDescent="0.2">
      <c r="B12819" s="25">
        <v>12589</v>
      </c>
      <c r="C12819" s="193"/>
      <c r="D12819" s="19">
        <v>1.8889389722754</v>
      </c>
      <c r="E12819" s="19"/>
      <c r="F12819" s="19">
        <v>1.3012070336928425</v>
      </c>
      <c r="G12819" s="19"/>
      <c r="H12819" s="19">
        <v>0.56858377423133566</v>
      </c>
      <c r="I12819" s="19"/>
      <c r="J12819" s="19">
        <v>1.412956453849878</v>
      </c>
      <c r="K12819" s="19"/>
      <c r="L12819" s="19">
        <v>0.54815710735620515</v>
      </c>
      <c r="M12819" s="19"/>
      <c r="N12819" s="19">
        <v>1.3961096871509546</v>
      </c>
      <c r="O12819" s="19"/>
      <c r="P12819" s="50">
        <v>1.8922034559649101</v>
      </c>
      <c r="R12819" s="9" t="s">
        <v>0</v>
      </c>
    </row>
    <row r="12820" spans="2:18" x14ac:dyDescent="0.2">
      <c r="B12820" s="25">
        <v>12590</v>
      </c>
      <c r="C12820" s="193">
        <v>0.98658131917264935</v>
      </c>
      <c r="D12820" s="19"/>
      <c r="E12820" s="19">
        <v>0.89087259578742384</v>
      </c>
      <c r="F12820" s="19"/>
      <c r="G12820" s="19">
        <v>1.3773177622404651</v>
      </c>
      <c r="H12820" s="19"/>
      <c r="I12820" s="19">
        <v>1.2651993881760129</v>
      </c>
      <c r="J12820" s="19"/>
      <c r="K12820" s="19"/>
      <c r="L12820" s="19">
        <v>4.2449878415596019E-2</v>
      </c>
      <c r="M12820" s="19">
        <v>0.21909124403069377</v>
      </c>
      <c r="N12820" s="19"/>
      <c r="O12820" s="19">
        <v>0.2114290466340657</v>
      </c>
      <c r="P12820" s="50"/>
      <c r="R12820" s="9" t="s">
        <v>0</v>
      </c>
    </row>
    <row r="12821" spans="2:18" x14ac:dyDescent="0.2">
      <c r="B12821" s="25">
        <v>12591</v>
      </c>
      <c r="C12821" s="193"/>
      <c r="D12821" s="19">
        <v>0.63055655025984247</v>
      </c>
      <c r="E12821" s="19"/>
      <c r="F12821" s="19">
        <v>0.85143833567438776</v>
      </c>
      <c r="G12821" s="19"/>
      <c r="H12821" s="19">
        <v>0.533885400174687</v>
      </c>
      <c r="I12821" s="19"/>
      <c r="J12821" s="19">
        <v>4.4304853800823163E-2</v>
      </c>
      <c r="K12821" s="19">
        <v>0.33606262742675475</v>
      </c>
      <c r="L12821" s="19"/>
      <c r="M12821" s="19"/>
      <c r="N12821" s="19">
        <v>0.827711475538635</v>
      </c>
      <c r="O12821" s="19">
        <v>0.28046146521886983</v>
      </c>
      <c r="P12821" s="50"/>
      <c r="R12821" s="9" t="s">
        <v>0</v>
      </c>
    </row>
    <row r="12822" spans="2:18" x14ac:dyDescent="0.2">
      <c r="B12822" s="25">
        <v>12592</v>
      </c>
      <c r="C12822" s="193">
        <v>0.75514734768642833</v>
      </c>
      <c r="D12822" s="19"/>
      <c r="E12822" s="19">
        <v>0.7502674641862247</v>
      </c>
      <c r="F12822" s="19"/>
      <c r="G12822" s="19"/>
      <c r="H12822" s="19">
        <v>0.26763585602807261</v>
      </c>
      <c r="I12822" s="19">
        <v>8.119204659360818E-2</v>
      </c>
      <c r="J12822" s="19"/>
      <c r="K12822" s="19">
        <v>0.45016668632047357</v>
      </c>
      <c r="L12822" s="19"/>
      <c r="M12822" s="19"/>
      <c r="N12822" s="19">
        <v>0.2608505667744514</v>
      </c>
      <c r="O12822" s="19"/>
      <c r="P12822" s="50">
        <v>0.51812404925349798</v>
      </c>
      <c r="R12822" s="9" t="s">
        <v>0</v>
      </c>
    </row>
    <row r="12823" spans="2:18" x14ac:dyDescent="0.2">
      <c r="B12823" s="25">
        <v>12593</v>
      </c>
      <c r="C12823" s="193"/>
      <c r="D12823" s="19">
        <v>0.59524643681137057</v>
      </c>
      <c r="E12823" s="19"/>
      <c r="F12823" s="19">
        <v>0.7333369158922407</v>
      </c>
      <c r="G12823" s="19"/>
      <c r="H12823" s="19">
        <v>0.86191124412157161</v>
      </c>
      <c r="I12823" s="19"/>
      <c r="J12823" s="19">
        <v>0.95881716414019291</v>
      </c>
      <c r="K12823" s="19"/>
      <c r="L12823" s="19">
        <v>1.3712088728576419</v>
      </c>
      <c r="M12823" s="19">
        <v>0.25600767944019232</v>
      </c>
      <c r="N12823" s="19"/>
      <c r="O12823" s="19"/>
      <c r="P12823" s="50">
        <v>1.3671558610336838</v>
      </c>
      <c r="R12823" s="9" t="s">
        <v>0</v>
      </c>
    </row>
    <row r="12824" spans="2:18" x14ac:dyDescent="0.2">
      <c r="B12824" s="25">
        <v>12594</v>
      </c>
      <c r="C12824" s="193">
        <v>5.4569461558592386E-3</v>
      </c>
      <c r="D12824" s="19"/>
      <c r="E12824" s="19">
        <v>0.53912335021675006</v>
      </c>
      <c r="F12824" s="19"/>
      <c r="G12824" s="19"/>
      <c r="H12824" s="19">
        <v>8.3058341153114515E-2</v>
      </c>
      <c r="I12824" s="19">
        <v>0.47665288074963036</v>
      </c>
      <c r="J12824" s="19"/>
      <c r="K12824" s="19">
        <v>5.6375633076614889E-2</v>
      </c>
      <c r="L12824" s="19"/>
      <c r="M12824" s="19">
        <v>0.59700687597224233</v>
      </c>
      <c r="N12824" s="19"/>
      <c r="O12824" s="19"/>
      <c r="P12824" s="50">
        <v>0.50392533890097679</v>
      </c>
      <c r="R12824" s="9" t="s">
        <v>0</v>
      </c>
    </row>
    <row r="12825" spans="2:18" x14ac:dyDescent="0.2">
      <c r="B12825" s="25">
        <v>12595</v>
      </c>
      <c r="C12825" s="193"/>
      <c r="D12825" s="19">
        <v>0.56343348831387197</v>
      </c>
      <c r="E12825" s="19">
        <v>0.37793480119379713</v>
      </c>
      <c r="F12825" s="19"/>
      <c r="G12825" s="19"/>
      <c r="H12825" s="19">
        <v>0.29823616665713065</v>
      </c>
      <c r="I12825" s="19"/>
      <c r="J12825" s="19">
        <v>0.59656577011574219</v>
      </c>
      <c r="K12825" s="19"/>
      <c r="L12825" s="19">
        <v>0.29861676910280488</v>
      </c>
      <c r="M12825" s="19"/>
      <c r="N12825" s="19">
        <v>1.2283433374015702</v>
      </c>
      <c r="O12825" s="19"/>
      <c r="P12825" s="50">
        <v>0.88158474919821794</v>
      </c>
      <c r="R12825" s="9" t="s">
        <v>0</v>
      </c>
    </row>
    <row r="12826" spans="2:18" x14ac:dyDescent="0.2">
      <c r="B12826" s="25">
        <v>12596</v>
      </c>
      <c r="C12826" s="193"/>
      <c r="D12826" s="19">
        <v>0.36894266531690484</v>
      </c>
      <c r="E12826" s="19">
        <v>0.96923887027362488</v>
      </c>
      <c r="F12826" s="19"/>
      <c r="G12826" s="19">
        <v>0.41095851959582247</v>
      </c>
      <c r="H12826" s="19"/>
      <c r="I12826" s="19"/>
      <c r="J12826" s="19">
        <v>0.1824575827075115</v>
      </c>
      <c r="K12826" s="19">
        <v>1.1104210094793747</v>
      </c>
      <c r="L12826" s="19"/>
      <c r="M12826" s="19">
        <v>0.16301129692575267</v>
      </c>
      <c r="N12826" s="19"/>
      <c r="O12826" s="19">
        <v>1.7911568791239996</v>
      </c>
      <c r="P12826" s="50"/>
      <c r="R12826" s="9" t="s">
        <v>0</v>
      </c>
    </row>
    <row r="12827" spans="2:18" x14ac:dyDescent="0.2">
      <c r="B12827" s="25">
        <v>12597</v>
      </c>
      <c r="C12827" s="193"/>
      <c r="D12827" s="19">
        <v>1.3865074086955675E-2</v>
      </c>
      <c r="E12827" s="19"/>
      <c r="F12827" s="19">
        <v>0.39780939381253116</v>
      </c>
      <c r="G12827" s="19"/>
      <c r="H12827" s="19">
        <v>0.36112783145009952</v>
      </c>
      <c r="I12827" s="19"/>
      <c r="J12827" s="19">
        <v>0.13834725554847457</v>
      </c>
      <c r="K12827" s="19"/>
      <c r="L12827" s="19">
        <v>0.35539494352547008</v>
      </c>
      <c r="M12827" s="19">
        <v>4.2172835605079504E-3</v>
      </c>
      <c r="N12827" s="19"/>
      <c r="O12827" s="19"/>
      <c r="P12827" s="50">
        <v>0.97405447968839221</v>
      </c>
      <c r="R12827" s="9" t="s">
        <v>0</v>
      </c>
    </row>
    <row r="12828" spans="2:18" x14ac:dyDescent="0.2">
      <c r="B12828" s="25">
        <v>12598</v>
      </c>
      <c r="C12828" s="193">
        <v>0.23146234741389712</v>
      </c>
      <c r="D12828" s="19"/>
      <c r="E12828" s="19">
        <v>0.77981916718517696</v>
      </c>
      <c r="F12828" s="19"/>
      <c r="G12828" s="19">
        <v>0.78295971473783932</v>
      </c>
      <c r="H12828" s="19"/>
      <c r="I12828" s="19">
        <v>1.0288457857388293</v>
      </c>
      <c r="J12828" s="19"/>
      <c r="K12828" s="19">
        <v>1.0381358678326911</v>
      </c>
      <c r="L12828" s="19"/>
      <c r="M12828" s="19">
        <v>0.73085294370306197</v>
      </c>
      <c r="N12828" s="19"/>
      <c r="O12828" s="19">
        <v>0.26550915138558745</v>
      </c>
      <c r="P12828" s="50"/>
      <c r="R12828" s="9" t="s">
        <v>0</v>
      </c>
    </row>
    <row r="12829" spans="2:18" x14ac:dyDescent="0.2">
      <c r="B12829" s="25">
        <v>12599</v>
      </c>
      <c r="C12829" s="193">
        <v>1.2116313905628557</v>
      </c>
      <c r="D12829" s="19"/>
      <c r="E12829" s="19">
        <v>1.5051253222229035</v>
      </c>
      <c r="F12829" s="19"/>
      <c r="G12829" s="19">
        <v>0.66552000396595823</v>
      </c>
      <c r="H12829" s="19"/>
      <c r="I12829" s="19">
        <v>0.5639637244820257</v>
      </c>
      <c r="J12829" s="19"/>
      <c r="K12829" s="19">
        <v>1.2541258205078631</v>
      </c>
      <c r="L12829" s="19"/>
      <c r="M12829" s="19">
        <v>0.91234262290127122</v>
      </c>
      <c r="N12829" s="19"/>
      <c r="O12829" s="19">
        <v>1.2648179017200369</v>
      </c>
      <c r="P12829" s="50"/>
      <c r="R12829" s="9" t="s">
        <v>0</v>
      </c>
    </row>
    <row r="12830" spans="2:18" x14ac:dyDescent="0.2">
      <c r="B12830" s="25">
        <v>12600</v>
      </c>
      <c r="C12830" s="193">
        <v>1.025586935270304</v>
      </c>
      <c r="D12830" s="19"/>
      <c r="E12830" s="19"/>
      <c r="F12830" s="19">
        <v>0.56365632770768082</v>
      </c>
      <c r="G12830" s="19"/>
      <c r="H12830" s="19">
        <v>0.65325724265699037</v>
      </c>
      <c r="I12830" s="19"/>
      <c r="J12830" s="19">
        <v>0.24874877193103229</v>
      </c>
      <c r="K12830" s="19"/>
      <c r="L12830" s="19">
        <v>0.14932080329521352</v>
      </c>
      <c r="M12830" s="19">
        <v>0.40695247593979395</v>
      </c>
      <c r="N12830" s="19"/>
      <c r="O12830" s="19">
        <v>5.7357335208839358E-2</v>
      </c>
      <c r="P12830" s="50"/>
      <c r="R12830" s="9" t="s">
        <v>0</v>
      </c>
    </row>
    <row r="12831" spans="2:18" x14ac:dyDescent="0.2">
      <c r="B12831" s="25">
        <v>12601</v>
      </c>
      <c r="C12831" s="193">
        <v>0.75316171231871842</v>
      </c>
      <c r="D12831" s="19"/>
      <c r="E12831" s="19">
        <v>0.33232336095984616</v>
      </c>
      <c r="F12831" s="19"/>
      <c r="G12831" s="19"/>
      <c r="H12831" s="19">
        <v>0.29030624193994742</v>
      </c>
      <c r="I12831" s="19">
        <v>0.50865181229358936</v>
      </c>
      <c r="J12831" s="19"/>
      <c r="K12831" s="19">
        <v>0.7790789794080053</v>
      </c>
      <c r="L12831" s="19"/>
      <c r="M12831" s="19">
        <v>0.53510939556841086</v>
      </c>
      <c r="N12831" s="19"/>
      <c r="O12831" s="19">
        <v>1.1169682764569658E-2</v>
      </c>
      <c r="P12831" s="50"/>
      <c r="R12831" s="9" t="s">
        <v>0</v>
      </c>
    </row>
    <row r="12832" spans="2:18" x14ac:dyDescent="0.2">
      <c r="B12832" s="25">
        <v>12602</v>
      </c>
      <c r="C12832" s="193"/>
      <c r="D12832" s="19">
        <v>0.75416313037882843</v>
      </c>
      <c r="E12832" s="19"/>
      <c r="F12832" s="19">
        <v>0.51993903245095097</v>
      </c>
      <c r="G12832" s="19">
        <v>0.86506227336041297</v>
      </c>
      <c r="H12832" s="19"/>
      <c r="I12832" s="19">
        <v>1.8530108172641429</v>
      </c>
      <c r="J12832" s="19"/>
      <c r="K12832" s="19">
        <v>0.88600269466979387</v>
      </c>
      <c r="L12832" s="19"/>
      <c r="M12832" s="19">
        <v>0.24695007406252309</v>
      </c>
      <c r="N12832" s="19"/>
      <c r="O12832" s="19">
        <v>1.3392583133095421E-2</v>
      </c>
      <c r="P12832" s="50"/>
      <c r="R12832" s="9" t="s">
        <v>0</v>
      </c>
    </row>
    <row r="12833" spans="2:18" x14ac:dyDescent="0.2">
      <c r="B12833" s="25">
        <v>12603</v>
      </c>
      <c r="C12833" s="193">
        <v>0.41277818192747284</v>
      </c>
      <c r="D12833" s="19"/>
      <c r="E12833" s="19">
        <v>0.47020707747228541</v>
      </c>
      <c r="F12833" s="19"/>
      <c r="G12833" s="19"/>
      <c r="H12833" s="19">
        <v>7.7185069829202868E-2</v>
      </c>
      <c r="I12833" s="19">
        <v>0.16958207227906369</v>
      </c>
      <c r="J12833" s="19"/>
      <c r="K12833" s="19"/>
      <c r="L12833" s="19">
        <v>0.41322865720089086</v>
      </c>
      <c r="M12833" s="19">
        <v>0.17561436302847155</v>
      </c>
      <c r="N12833" s="19"/>
      <c r="O12833" s="19"/>
      <c r="P12833" s="50">
        <v>1.0346441385842089</v>
      </c>
      <c r="R12833" s="9" t="s">
        <v>0</v>
      </c>
    </row>
    <row r="12834" spans="2:18" x14ac:dyDescent="0.2">
      <c r="B12834" s="25">
        <v>12604</v>
      </c>
      <c r="C12834" s="193">
        <v>2.8107030936055443E-2</v>
      </c>
      <c r="D12834" s="19"/>
      <c r="E12834" s="19"/>
      <c r="F12834" s="19">
        <v>1.255644882551971</v>
      </c>
      <c r="G12834" s="19"/>
      <c r="H12834" s="19">
        <v>1.2247827034483265</v>
      </c>
      <c r="I12834" s="19"/>
      <c r="J12834" s="19">
        <v>0.60225898396947364</v>
      </c>
      <c r="K12834" s="19"/>
      <c r="L12834" s="19">
        <v>0.24608574447510626</v>
      </c>
      <c r="M12834" s="19"/>
      <c r="N12834" s="19">
        <v>0.97313564043107326</v>
      </c>
      <c r="O12834" s="19">
        <v>0.34929356132246492</v>
      </c>
      <c r="P12834" s="50"/>
      <c r="R12834" s="9" t="s">
        <v>0</v>
      </c>
    </row>
    <row r="12835" spans="2:18" x14ac:dyDescent="0.2">
      <c r="B12835" s="25">
        <v>12605</v>
      </c>
      <c r="C12835" s="193">
        <v>1.393792678728498</v>
      </c>
      <c r="D12835" s="19"/>
      <c r="E12835" s="19">
        <v>2.350908806917829</v>
      </c>
      <c r="F12835" s="19"/>
      <c r="G12835" s="19">
        <v>1.7346217801933514</v>
      </c>
      <c r="H12835" s="19"/>
      <c r="I12835" s="19">
        <v>1.678059510804869</v>
      </c>
      <c r="J12835" s="19"/>
      <c r="K12835" s="19">
        <v>2.2570602687837429</v>
      </c>
      <c r="L12835" s="19"/>
      <c r="M12835" s="19">
        <v>1.4479916968014319</v>
      </c>
      <c r="N12835" s="19"/>
      <c r="O12835" s="19">
        <v>1.5901152575740447</v>
      </c>
      <c r="P12835" s="50"/>
      <c r="R12835" s="9" t="s">
        <v>0</v>
      </c>
    </row>
    <row r="12836" spans="2:18" x14ac:dyDescent="0.2">
      <c r="B12836" s="25">
        <v>12606</v>
      </c>
      <c r="C12836" s="193"/>
      <c r="D12836" s="19">
        <v>0.69230180006138098</v>
      </c>
      <c r="E12836" s="19"/>
      <c r="F12836" s="19">
        <v>0.4458555856774491</v>
      </c>
      <c r="G12836" s="19"/>
      <c r="H12836" s="19">
        <v>0.17712224988091627</v>
      </c>
      <c r="I12836" s="19"/>
      <c r="J12836" s="19">
        <v>0.60905328514435086</v>
      </c>
      <c r="K12836" s="19"/>
      <c r="L12836" s="19">
        <v>0.585002870335247</v>
      </c>
      <c r="M12836" s="19"/>
      <c r="N12836" s="19">
        <v>1.0722548698469871</v>
      </c>
      <c r="O12836" s="19"/>
      <c r="P12836" s="50">
        <v>0.64445135480575011</v>
      </c>
      <c r="R12836" s="9" t="s">
        <v>0</v>
      </c>
    </row>
    <row r="12837" spans="2:18" x14ac:dyDescent="0.2">
      <c r="B12837" s="25">
        <v>12607</v>
      </c>
      <c r="C12837" s="193">
        <v>0.53310941780989007</v>
      </c>
      <c r="D12837" s="19"/>
      <c r="E12837" s="19">
        <v>0.46878543189410743</v>
      </c>
      <c r="F12837" s="19"/>
      <c r="G12837" s="19">
        <v>1.3923783938396943</v>
      </c>
      <c r="H12837" s="19"/>
      <c r="I12837" s="19">
        <v>0.72705594025413933</v>
      </c>
      <c r="J12837" s="19"/>
      <c r="K12837" s="19">
        <v>0.20107642789200125</v>
      </c>
      <c r="L12837" s="19"/>
      <c r="M12837" s="19"/>
      <c r="N12837" s="19">
        <v>0.41445460167809667</v>
      </c>
      <c r="O12837" s="19">
        <v>0.39949637132561749</v>
      </c>
      <c r="P12837" s="50"/>
      <c r="R12837" s="9" t="s">
        <v>0</v>
      </c>
    </row>
    <row r="12838" spans="2:18" x14ac:dyDescent="0.2">
      <c r="B12838" s="25">
        <v>12608</v>
      </c>
      <c r="C12838" s="193"/>
      <c r="D12838" s="19">
        <v>0.89559478768793999</v>
      </c>
      <c r="E12838" s="19"/>
      <c r="F12838" s="19">
        <v>1.4223238036631978</v>
      </c>
      <c r="G12838" s="19"/>
      <c r="H12838" s="19">
        <v>1.1065700548131439</v>
      </c>
      <c r="I12838" s="19"/>
      <c r="J12838" s="19">
        <v>0.48801283334619289</v>
      </c>
      <c r="K12838" s="19">
        <v>1.9718499589350095E-4</v>
      </c>
      <c r="L12838" s="19"/>
      <c r="M12838" s="19">
        <v>0.14416913719102789</v>
      </c>
      <c r="N12838" s="19"/>
      <c r="O12838" s="19"/>
      <c r="P12838" s="50">
        <v>0.54185853431753317</v>
      </c>
      <c r="R12838" s="9" t="s">
        <v>0</v>
      </c>
    </row>
    <row r="12839" spans="2:18" x14ac:dyDescent="0.2">
      <c r="B12839" s="25">
        <v>12609</v>
      </c>
      <c r="C12839" s="193">
        <v>0.78911136293358242</v>
      </c>
      <c r="D12839" s="19"/>
      <c r="E12839" s="19">
        <v>0.91414250717400092</v>
      </c>
      <c r="F12839" s="19"/>
      <c r="G12839" s="19">
        <v>8.6662273192877851E-2</v>
      </c>
      <c r="H12839" s="19"/>
      <c r="I12839" s="19">
        <v>0.57198730313969959</v>
      </c>
      <c r="J12839" s="19"/>
      <c r="K12839" s="19">
        <v>0.58824701602968688</v>
      </c>
      <c r="L12839" s="19"/>
      <c r="M12839" s="19">
        <v>0.84803646485258855</v>
      </c>
      <c r="N12839" s="19"/>
      <c r="O12839" s="19">
        <v>0.59117513402164967</v>
      </c>
      <c r="P12839" s="50"/>
      <c r="R12839" s="9" t="s">
        <v>0</v>
      </c>
    </row>
    <row r="12840" spans="2:18" x14ac:dyDescent="0.2">
      <c r="B12840" s="25">
        <v>12610</v>
      </c>
      <c r="C12840" s="193"/>
      <c r="D12840" s="19">
        <v>0.596480582894933</v>
      </c>
      <c r="E12840" s="19"/>
      <c r="F12840" s="19">
        <v>0.19580674412781873</v>
      </c>
      <c r="G12840" s="19">
        <v>0.17597730940603945</v>
      </c>
      <c r="H12840" s="19"/>
      <c r="I12840" s="19">
        <v>1.3521456033299155</v>
      </c>
      <c r="J12840" s="19"/>
      <c r="K12840" s="19">
        <v>0.63815831576936188</v>
      </c>
      <c r="L12840" s="19"/>
      <c r="M12840" s="19"/>
      <c r="N12840" s="19">
        <v>5.663701202322112E-2</v>
      </c>
      <c r="O12840" s="19"/>
      <c r="P12840" s="50">
        <v>0.14895902880886566</v>
      </c>
      <c r="R12840" s="9" t="s">
        <v>0</v>
      </c>
    </row>
    <row r="12841" spans="2:18" x14ac:dyDescent="0.2">
      <c r="B12841" s="25">
        <v>12611</v>
      </c>
      <c r="C12841" s="193">
        <v>2.8420692663801521</v>
      </c>
      <c r="D12841" s="19"/>
      <c r="E12841" s="19">
        <v>2.1311241453215652</v>
      </c>
      <c r="F12841" s="19"/>
      <c r="G12841" s="19">
        <v>1.6262909915799331</v>
      </c>
      <c r="H12841" s="19"/>
      <c r="I12841" s="19">
        <v>2.5131169316875659</v>
      </c>
      <c r="J12841" s="19"/>
      <c r="K12841" s="19">
        <v>1.9778396007904959</v>
      </c>
      <c r="L12841" s="19"/>
      <c r="M12841" s="19">
        <v>1.6141234556885051</v>
      </c>
      <c r="N12841" s="19"/>
      <c r="O12841" s="19">
        <v>2.474651522270003</v>
      </c>
      <c r="P12841" s="50"/>
      <c r="R12841" s="9" t="s">
        <v>0</v>
      </c>
    </row>
    <row r="12842" spans="2:18" x14ac:dyDescent="0.2">
      <c r="B12842" s="25">
        <v>12612</v>
      </c>
      <c r="C12842" s="193"/>
      <c r="D12842" s="19">
        <v>0.37456001720556653</v>
      </c>
      <c r="E12842" s="19">
        <v>0.39384241333472664</v>
      </c>
      <c r="F12842" s="19"/>
      <c r="G12842" s="19">
        <v>1.5777355450974799</v>
      </c>
      <c r="H12842" s="19"/>
      <c r="I12842" s="19"/>
      <c r="J12842" s="19">
        <v>0.22458538879991616</v>
      </c>
      <c r="K12842" s="19">
        <v>0.1362385094233963</v>
      </c>
      <c r="L12842" s="19"/>
      <c r="M12842" s="19">
        <v>5.8246784481991769E-2</v>
      </c>
      <c r="N12842" s="19"/>
      <c r="O12842" s="19">
        <v>3.4371438541305884E-3</v>
      </c>
      <c r="P12842" s="50"/>
      <c r="R12842" s="9" t="s">
        <v>0</v>
      </c>
    </row>
    <row r="12843" spans="2:18" x14ac:dyDescent="0.2">
      <c r="B12843" s="25">
        <v>12613</v>
      </c>
      <c r="C12843" s="193">
        <v>0.70277231323113898</v>
      </c>
      <c r="D12843" s="19"/>
      <c r="E12843" s="19">
        <v>0.25143589917445658</v>
      </c>
      <c r="F12843" s="19"/>
      <c r="G12843" s="19"/>
      <c r="H12843" s="19">
        <v>0.12825112625326227</v>
      </c>
      <c r="I12843" s="19"/>
      <c r="J12843" s="19">
        <v>0.10607134262099215</v>
      </c>
      <c r="K12843" s="19">
        <v>0.45347873521437299</v>
      </c>
      <c r="L12843" s="19"/>
      <c r="M12843" s="19">
        <v>0.3499804233954858</v>
      </c>
      <c r="N12843" s="19"/>
      <c r="O12843" s="19">
        <v>3.4088228987164786E-2</v>
      </c>
      <c r="P12843" s="50"/>
      <c r="R12843" s="9" t="s">
        <v>0</v>
      </c>
    </row>
    <row r="12844" spans="2:18" x14ac:dyDescent="0.2">
      <c r="B12844" s="25">
        <v>12614</v>
      </c>
      <c r="C12844" s="193">
        <v>2.9949544147580793E-2</v>
      </c>
      <c r="D12844" s="19"/>
      <c r="E12844" s="19"/>
      <c r="F12844" s="19">
        <v>0.72249840358124273</v>
      </c>
      <c r="G12844" s="19">
        <v>0.53405944659747517</v>
      </c>
      <c r="H12844" s="19"/>
      <c r="I12844" s="19">
        <v>1.2029628856127463</v>
      </c>
      <c r="J12844" s="19"/>
      <c r="K12844" s="19"/>
      <c r="L12844" s="19">
        <v>1.3785000055871273E-2</v>
      </c>
      <c r="M12844" s="19">
        <v>0.43847171553334696</v>
      </c>
      <c r="N12844" s="19"/>
      <c r="O12844" s="19">
        <v>0.25019904309452606</v>
      </c>
      <c r="P12844" s="50"/>
      <c r="R12844" s="9" t="s">
        <v>0</v>
      </c>
    </row>
    <row r="12845" spans="2:18" x14ac:dyDescent="0.2">
      <c r="B12845" s="25">
        <v>12615</v>
      </c>
      <c r="C12845" s="193"/>
      <c r="D12845" s="19">
        <v>0.51348221366918978</v>
      </c>
      <c r="E12845" s="19"/>
      <c r="F12845" s="19">
        <v>0.5973665199266246</v>
      </c>
      <c r="G12845" s="19"/>
      <c r="H12845" s="19">
        <v>0.45894966821509475</v>
      </c>
      <c r="I12845" s="19"/>
      <c r="J12845" s="19">
        <v>0.15381000363678862</v>
      </c>
      <c r="K12845" s="19"/>
      <c r="L12845" s="19">
        <v>0.28052598237656667</v>
      </c>
      <c r="M12845" s="19"/>
      <c r="N12845" s="19">
        <v>0.52553277210667215</v>
      </c>
      <c r="O12845" s="19"/>
      <c r="P12845" s="50">
        <v>0.63792419408869727</v>
      </c>
      <c r="R12845" s="9" t="s">
        <v>0</v>
      </c>
    </row>
    <row r="12846" spans="2:18" x14ac:dyDescent="0.2">
      <c r="B12846" s="25">
        <v>12616</v>
      </c>
      <c r="C12846" s="193"/>
      <c r="D12846" s="19">
        <v>0.11210867864841832</v>
      </c>
      <c r="E12846" s="19"/>
      <c r="F12846" s="19">
        <v>0.10771512926403332</v>
      </c>
      <c r="G12846" s="19"/>
      <c r="H12846" s="19">
        <v>0.1423492416802617</v>
      </c>
      <c r="I12846" s="19"/>
      <c r="J12846" s="19">
        <v>0.70296665219826504</v>
      </c>
      <c r="K12846" s="19"/>
      <c r="L12846" s="19">
        <v>0.80671164177559318</v>
      </c>
      <c r="M12846" s="19"/>
      <c r="N12846" s="19">
        <v>0.6907586972773011</v>
      </c>
      <c r="O12846" s="19"/>
      <c r="P12846" s="50">
        <v>1.153878133945897</v>
      </c>
      <c r="R12846" s="9" t="s">
        <v>0</v>
      </c>
    </row>
    <row r="12847" spans="2:18" x14ac:dyDescent="0.2">
      <c r="B12847" s="25">
        <v>12617</v>
      </c>
      <c r="C12847" s="193"/>
      <c r="D12847" s="19">
        <v>0.91401157612638351</v>
      </c>
      <c r="E12847" s="19"/>
      <c r="F12847" s="19">
        <v>0.41725948731957402</v>
      </c>
      <c r="G12847" s="19"/>
      <c r="H12847" s="19">
        <v>1.059375593303181</v>
      </c>
      <c r="I12847" s="19">
        <v>0.25322462199036561</v>
      </c>
      <c r="J12847" s="19"/>
      <c r="K12847" s="19"/>
      <c r="L12847" s="19">
        <v>1.2452810201105313</v>
      </c>
      <c r="M12847" s="19"/>
      <c r="N12847" s="19">
        <v>0.4860465334078452</v>
      </c>
      <c r="O12847" s="19"/>
      <c r="P12847" s="50">
        <v>0.11454745200249553</v>
      </c>
      <c r="R12847" s="9" t="s">
        <v>0</v>
      </c>
    </row>
    <row r="12848" spans="2:18" x14ac:dyDescent="0.2">
      <c r="B12848" s="25">
        <v>12618</v>
      </c>
      <c r="C12848" s="193">
        <v>0.3639014909611667</v>
      </c>
      <c r="D12848" s="19"/>
      <c r="E12848" s="19"/>
      <c r="F12848" s="19">
        <v>6.3368330781128739E-3</v>
      </c>
      <c r="G12848" s="19"/>
      <c r="H12848" s="19">
        <v>0.64503995606128683</v>
      </c>
      <c r="I12848" s="19">
        <v>0.23995662811096866</v>
      </c>
      <c r="J12848" s="19"/>
      <c r="K12848" s="19"/>
      <c r="L12848" s="19">
        <v>0.37395574182574137</v>
      </c>
      <c r="M12848" s="19">
        <v>0.5702153613756239</v>
      </c>
      <c r="N12848" s="19"/>
      <c r="O12848" s="19"/>
      <c r="P12848" s="50">
        <v>0.63904632587445276</v>
      </c>
      <c r="R12848" s="9" t="s">
        <v>0</v>
      </c>
    </row>
    <row r="12849" spans="2:18" x14ac:dyDescent="0.2">
      <c r="B12849" s="25">
        <v>12619</v>
      </c>
      <c r="C12849" s="193">
        <v>0.24008406264220597</v>
      </c>
      <c r="D12849" s="19"/>
      <c r="E12849" s="19"/>
      <c r="F12849" s="19">
        <v>0.14973938244756049</v>
      </c>
      <c r="G12849" s="19">
        <v>0.10235034267005091</v>
      </c>
      <c r="H12849" s="19"/>
      <c r="I12849" s="19">
        <v>0.10932901673873886</v>
      </c>
      <c r="J12849" s="19"/>
      <c r="K12849" s="19">
        <v>0.34701970098516527</v>
      </c>
      <c r="L12849" s="19"/>
      <c r="M12849" s="19"/>
      <c r="N12849" s="19">
        <v>0.63611080487439409</v>
      </c>
      <c r="O12849" s="19">
        <v>0.59730501599625552</v>
      </c>
      <c r="P12849" s="50"/>
      <c r="R12849" s="9" t="s">
        <v>0</v>
      </c>
    </row>
    <row r="12850" spans="2:18" x14ac:dyDescent="0.2">
      <c r="B12850" s="25">
        <v>12620</v>
      </c>
      <c r="C12850" s="193">
        <v>1.1425307385307271</v>
      </c>
      <c r="D12850" s="19"/>
      <c r="E12850" s="19">
        <v>0.29421196663826304</v>
      </c>
      <c r="F12850" s="19"/>
      <c r="G12850" s="19">
        <v>0.71470557344248586</v>
      </c>
      <c r="H12850" s="19"/>
      <c r="I12850" s="19"/>
      <c r="J12850" s="19">
        <v>0.51896831573960933</v>
      </c>
      <c r="K12850" s="19">
        <v>1.3183614760608342</v>
      </c>
      <c r="L12850" s="19"/>
      <c r="M12850" s="19">
        <v>0.75510576162783349</v>
      </c>
      <c r="N12850" s="19"/>
      <c r="O12850" s="19">
        <v>8.9008889180133249E-2</v>
      </c>
      <c r="P12850" s="50"/>
      <c r="R12850" s="9" t="s">
        <v>0</v>
      </c>
    </row>
    <row r="12851" spans="2:18" x14ac:dyDescent="0.2">
      <c r="B12851" s="25">
        <v>12621</v>
      </c>
      <c r="C12851" s="193">
        <v>0.72882744457442017</v>
      </c>
      <c r="D12851" s="19"/>
      <c r="E12851" s="19"/>
      <c r="F12851" s="19">
        <v>0.64717355387017006</v>
      </c>
      <c r="G12851" s="19"/>
      <c r="H12851" s="19">
        <v>0.90090468562675552</v>
      </c>
      <c r="I12851" s="19"/>
      <c r="J12851" s="19">
        <v>0.52699795910955083</v>
      </c>
      <c r="K12851" s="19"/>
      <c r="L12851" s="19">
        <v>0.60305130061685119</v>
      </c>
      <c r="M12851" s="19">
        <v>0.11249206619640979</v>
      </c>
      <c r="N12851" s="19"/>
      <c r="O12851" s="19"/>
      <c r="P12851" s="50">
        <v>1.0944324919867492</v>
      </c>
      <c r="R12851" s="9" t="s">
        <v>0</v>
      </c>
    </row>
    <row r="12852" spans="2:18" x14ac:dyDescent="0.2">
      <c r="B12852" s="25">
        <v>12622</v>
      </c>
      <c r="C12852" s="193"/>
      <c r="D12852" s="19">
        <v>1.2357567507042444</v>
      </c>
      <c r="E12852" s="19"/>
      <c r="F12852" s="19">
        <v>1.6360889804678993</v>
      </c>
      <c r="G12852" s="19"/>
      <c r="H12852" s="19">
        <v>0.93536526625726923</v>
      </c>
      <c r="I12852" s="19"/>
      <c r="J12852" s="19">
        <v>0.30365284933471981</v>
      </c>
      <c r="K12852" s="19"/>
      <c r="L12852" s="19">
        <v>0.32455428032320094</v>
      </c>
      <c r="M12852" s="19"/>
      <c r="N12852" s="19">
        <v>1.3492860590212217</v>
      </c>
      <c r="O12852" s="19"/>
      <c r="P12852" s="50">
        <v>0.44562073350601344</v>
      </c>
      <c r="R12852" s="9" t="s">
        <v>0</v>
      </c>
    </row>
    <row r="12853" spans="2:18" x14ac:dyDescent="0.2">
      <c r="B12853" s="25">
        <v>12623</v>
      </c>
      <c r="C12853" s="193"/>
      <c r="D12853" s="19">
        <v>0.24243426660204365</v>
      </c>
      <c r="E12853" s="19"/>
      <c r="F12853" s="19">
        <v>0.82405907978997728</v>
      </c>
      <c r="G12853" s="19"/>
      <c r="H12853" s="19">
        <v>0.80731418455996617</v>
      </c>
      <c r="I12853" s="19">
        <v>0.34800873377745228</v>
      </c>
      <c r="J12853" s="19"/>
      <c r="K12853" s="19"/>
      <c r="L12853" s="19">
        <v>0.2094388781866095</v>
      </c>
      <c r="M12853" s="19"/>
      <c r="N12853" s="19">
        <v>0.426799807263605</v>
      </c>
      <c r="O12853" s="19"/>
      <c r="P12853" s="50">
        <v>0.92209737325106633</v>
      </c>
      <c r="R12853" s="9" t="s">
        <v>0</v>
      </c>
    </row>
    <row r="12854" spans="2:18" x14ac:dyDescent="0.2">
      <c r="B12854" s="25">
        <v>12624</v>
      </c>
      <c r="C12854" s="193"/>
      <c r="D12854" s="19">
        <v>1.1701355170040848</v>
      </c>
      <c r="E12854" s="19"/>
      <c r="F12854" s="19">
        <v>0.22049092259161596</v>
      </c>
      <c r="G12854" s="19"/>
      <c r="H12854" s="19">
        <v>8.2151820641236675E-2</v>
      </c>
      <c r="I12854" s="19"/>
      <c r="J12854" s="19">
        <v>0.59837641385910623</v>
      </c>
      <c r="K12854" s="19">
        <v>7.3718354913032316E-2</v>
      </c>
      <c r="L12854" s="19"/>
      <c r="M12854" s="19"/>
      <c r="N12854" s="19">
        <v>1.1193504012179747</v>
      </c>
      <c r="O12854" s="19"/>
      <c r="P12854" s="50">
        <v>0.31050929325377913</v>
      </c>
      <c r="R12854" s="9" t="s">
        <v>0</v>
      </c>
    </row>
    <row r="12855" spans="2:18" x14ac:dyDescent="0.2">
      <c r="B12855" s="25">
        <v>12625</v>
      </c>
      <c r="C12855" s="193">
        <v>0.19882375939634664</v>
      </c>
      <c r="D12855" s="19"/>
      <c r="E12855" s="19">
        <v>2.1014020675257854E-2</v>
      </c>
      <c r="F12855" s="19"/>
      <c r="G12855" s="19">
        <v>0.44098720521938006</v>
      </c>
      <c r="H12855" s="19"/>
      <c r="I12855" s="19">
        <v>0.10408799660525155</v>
      </c>
      <c r="J12855" s="19"/>
      <c r="K12855" s="19"/>
      <c r="L12855" s="19">
        <v>0.81993902155949994</v>
      </c>
      <c r="M12855" s="19"/>
      <c r="N12855" s="19">
        <v>0.26841140418007947</v>
      </c>
      <c r="O12855" s="19"/>
      <c r="P12855" s="50">
        <v>0.21235873143563769</v>
      </c>
      <c r="R12855" s="9" t="s">
        <v>0</v>
      </c>
    </row>
    <row r="12856" spans="2:18" x14ac:dyDescent="0.2">
      <c r="B12856" s="25">
        <v>12626</v>
      </c>
      <c r="C12856" s="193">
        <v>1.01856093232528</v>
      </c>
      <c r="D12856" s="19"/>
      <c r="E12856" s="19">
        <v>0.31539834670612704</v>
      </c>
      <c r="F12856" s="19"/>
      <c r="G12856" s="19">
        <v>1.6811339909129137</v>
      </c>
      <c r="H12856" s="19"/>
      <c r="I12856" s="19"/>
      <c r="J12856" s="19">
        <v>0.1170432792019136</v>
      </c>
      <c r="K12856" s="19">
        <v>1.0264735625839598</v>
      </c>
      <c r="L12856" s="19"/>
      <c r="M12856" s="19">
        <v>1.9527190814808064</v>
      </c>
      <c r="N12856" s="19"/>
      <c r="O12856" s="19">
        <v>0.75157579639218619</v>
      </c>
      <c r="P12856" s="50"/>
      <c r="R12856" s="9" t="s">
        <v>0</v>
      </c>
    </row>
    <row r="12857" spans="2:18" x14ac:dyDescent="0.2">
      <c r="B12857" s="25">
        <v>12627</v>
      </c>
      <c r="C12857" s="193">
        <v>0.75657641832811984</v>
      </c>
      <c r="D12857" s="19"/>
      <c r="E12857" s="19"/>
      <c r="F12857" s="19">
        <v>0.89395092147200617</v>
      </c>
      <c r="G12857" s="19"/>
      <c r="H12857" s="19">
        <v>0.22285713280309363</v>
      </c>
      <c r="I12857" s="19">
        <v>0.67829833977648835</v>
      </c>
      <c r="J12857" s="19"/>
      <c r="K12857" s="19"/>
      <c r="L12857" s="19">
        <v>0.80159830628159623</v>
      </c>
      <c r="M12857" s="19">
        <v>0.22699934004260353</v>
      </c>
      <c r="N12857" s="19"/>
      <c r="O12857" s="19">
        <v>1.1427540305860986</v>
      </c>
      <c r="P12857" s="50"/>
      <c r="R12857" s="9" t="s">
        <v>0</v>
      </c>
    </row>
    <row r="12858" spans="2:18" x14ac:dyDescent="0.2">
      <c r="B12858" s="25">
        <v>12628</v>
      </c>
      <c r="C12858" s="193">
        <v>0.52462442335711312</v>
      </c>
      <c r="D12858" s="19"/>
      <c r="E12858" s="19"/>
      <c r="F12858" s="19">
        <v>0.4735037432303833</v>
      </c>
      <c r="G12858" s="19">
        <v>0.20589839628219334</v>
      </c>
      <c r="H12858" s="19"/>
      <c r="I12858" s="19"/>
      <c r="J12858" s="19">
        <v>0.18587590601178819</v>
      </c>
      <c r="K12858" s="19"/>
      <c r="L12858" s="19">
        <v>0.60612696011978051</v>
      </c>
      <c r="M12858" s="19">
        <v>0.22725694184907527</v>
      </c>
      <c r="N12858" s="19"/>
      <c r="O12858" s="19"/>
      <c r="P12858" s="50">
        <v>0.86268101151069243</v>
      </c>
      <c r="R12858" s="9" t="s">
        <v>0</v>
      </c>
    </row>
    <row r="12859" spans="2:18" x14ac:dyDescent="0.2">
      <c r="B12859" s="25">
        <v>12629</v>
      </c>
      <c r="C12859" s="193">
        <v>0.97137375281404825</v>
      </c>
      <c r="D12859" s="19"/>
      <c r="E12859" s="19">
        <v>1.683610105772438</v>
      </c>
      <c r="F12859" s="19"/>
      <c r="G12859" s="19">
        <v>1.0783320311516411</v>
      </c>
      <c r="H12859" s="19"/>
      <c r="I12859" s="19">
        <v>1.718563349911316</v>
      </c>
      <c r="J12859" s="19"/>
      <c r="K12859" s="19">
        <v>2.5870159537406829</v>
      </c>
      <c r="L12859" s="19"/>
      <c r="M12859" s="19">
        <v>0.78913130937559051</v>
      </c>
      <c r="N12859" s="19"/>
      <c r="O12859" s="19">
        <v>0.88568360329485496</v>
      </c>
      <c r="P12859" s="50"/>
      <c r="R12859" s="9" t="s">
        <v>0</v>
      </c>
    </row>
    <row r="12860" spans="2:18" x14ac:dyDescent="0.2">
      <c r="B12860" s="25">
        <v>12630</v>
      </c>
      <c r="C12860" s="193">
        <v>0.19017342546097718</v>
      </c>
      <c r="D12860" s="19"/>
      <c r="E12860" s="19">
        <v>0.23035220087864625</v>
      </c>
      <c r="F12860" s="19"/>
      <c r="G12860" s="19"/>
      <c r="H12860" s="19">
        <v>0.14081313930350123</v>
      </c>
      <c r="I12860" s="19"/>
      <c r="J12860" s="19">
        <v>0.51481570576418023</v>
      </c>
      <c r="K12860" s="19"/>
      <c r="L12860" s="19">
        <v>0.39977954127163923</v>
      </c>
      <c r="M12860" s="19"/>
      <c r="N12860" s="19">
        <v>1.0404202211084681</v>
      </c>
      <c r="O12860" s="19"/>
      <c r="P12860" s="50">
        <v>1.2355726235076097</v>
      </c>
      <c r="R12860" s="9" t="s">
        <v>0</v>
      </c>
    </row>
    <row r="12861" spans="2:18" x14ac:dyDescent="0.2">
      <c r="B12861" s="25">
        <v>12631</v>
      </c>
      <c r="C12861" s="193"/>
      <c r="D12861" s="19">
        <v>0.2714471616964485</v>
      </c>
      <c r="E12861" s="19"/>
      <c r="F12861" s="19">
        <v>1.3851830745692688</v>
      </c>
      <c r="G12861" s="19"/>
      <c r="H12861" s="19">
        <v>0.4543105875254973</v>
      </c>
      <c r="I12861" s="19"/>
      <c r="J12861" s="19">
        <v>0.21047028768010104</v>
      </c>
      <c r="K12861" s="19">
        <v>0.17844233236241427</v>
      </c>
      <c r="L12861" s="19"/>
      <c r="M12861" s="19"/>
      <c r="N12861" s="19">
        <v>0.92770755857717013</v>
      </c>
      <c r="O12861" s="19"/>
      <c r="P12861" s="50">
        <v>0.14004490068391776</v>
      </c>
      <c r="R12861" s="9" t="s">
        <v>0</v>
      </c>
    </row>
    <row r="12862" spans="2:18" x14ac:dyDescent="0.2">
      <c r="B12862" s="25">
        <v>12632</v>
      </c>
      <c r="C12862" s="193">
        <v>2.210004896629123</v>
      </c>
      <c r="D12862" s="19"/>
      <c r="E12862" s="19">
        <v>1.0775805898636295</v>
      </c>
      <c r="F12862" s="19"/>
      <c r="G12862" s="19">
        <v>1.8176020255497105</v>
      </c>
      <c r="H12862" s="19"/>
      <c r="I12862" s="19">
        <v>0.83124344051909727</v>
      </c>
      <c r="J12862" s="19"/>
      <c r="K12862" s="19">
        <v>1.0568841971136265</v>
      </c>
      <c r="L12862" s="19"/>
      <c r="M12862" s="19">
        <v>0.56246079427094353</v>
      </c>
      <c r="N12862" s="19"/>
      <c r="O12862" s="19">
        <v>0.18679459817670441</v>
      </c>
      <c r="P12862" s="50"/>
      <c r="R12862" s="9" t="s">
        <v>0</v>
      </c>
    </row>
    <row r="12863" spans="2:18" x14ac:dyDescent="0.2">
      <c r="B12863" s="25">
        <v>12633</v>
      </c>
      <c r="C12863" s="193">
        <v>0.95121719763932344</v>
      </c>
      <c r="D12863" s="19"/>
      <c r="E12863" s="19">
        <v>1.5697326879635189</v>
      </c>
      <c r="F12863" s="19"/>
      <c r="G12863" s="19">
        <v>1.1432276935179138</v>
      </c>
      <c r="H12863" s="19"/>
      <c r="I12863" s="19">
        <v>1.7426281275462339</v>
      </c>
      <c r="J12863" s="19"/>
      <c r="K12863" s="19">
        <v>1.2516549232243472</v>
      </c>
      <c r="L12863" s="19"/>
      <c r="M12863" s="19">
        <v>0.40251585595743072</v>
      </c>
      <c r="N12863" s="19"/>
      <c r="O12863" s="19">
        <v>0.46717187074741379</v>
      </c>
      <c r="P12863" s="50"/>
      <c r="R12863" s="9" t="s">
        <v>0</v>
      </c>
    </row>
    <row r="12864" spans="2:18" x14ac:dyDescent="0.2">
      <c r="B12864" s="25">
        <v>12634</v>
      </c>
      <c r="C12864" s="193">
        <v>5.9407548632939233E-2</v>
      </c>
      <c r="D12864" s="19"/>
      <c r="E12864" s="19"/>
      <c r="F12864" s="19">
        <v>0.45521607232620004</v>
      </c>
      <c r="G12864" s="19">
        <v>0.1573200227216246</v>
      </c>
      <c r="H12864" s="19"/>
      <c r="I12864" s="19"/>
      <c r="J12864" s="19">
        <v>0.2567434499046487</v>
      </c>
      <c r="K12864" s="19">
        <v>0.26751286141601893</v>
      </c>
      <c r="L12864" s="19"/>
      <c r="M12864" s="19"/>
      <c r="N12864" s="19">
        <v>0.11018731011895373</v>
      </c>
      <c r="O12864" s="19"/>
      <c r="P12864" s="50">
        <v>0.54046760352260315</v>
      </c>
      <c r="R12864" s="9" t="s">
        <v>0</v>
      </c>
    </row>
    <row r="12865" spans="2:18" x14ac:dyDescent="0.2">
      <c r="B12865" s="25">
        <v>12635</v>
      </c>
      <c r="C12865" s="193">
        <v>1.0588096042934545</v>
      </c>
      <c r="D12865" s="19"/>
      <c r="E12865" s="19">
        <v>1.5328052818995634</v>
      </c>
      <c r="F12865" s="19"/>
      <c r="G12865" s="19">
        <v>6.2503695220631691E-2</v>
      </c>
      <c r="H12865" s="19"/>
      <c r="I12865" s="19">
        <v>0.73483595072680763</v>
      </c>
      <c r="J12865" s="19"/>
      <c r="K12865" s="19">
        <v>0.22005498744491209</v>
      </c>
      <c r="L12865" s="19"/>
      <c r="M12865" s="19">
        <v>0.20038017595136123</v>
      </c>
      <c r="N12865" s="19"/>
      <c r="O12865" s="19">
        <v>1.1525712931529519</v>
      </c>
      <c r="P12865" s="50"/>
      <c r="R12865" s="9" t="s">
        <v>0</v>
      </c>
    </row>
    <row r="12866" spans="2:18" x14ac:dyDescent="0.2">
      <c r="B12866" s="25">
        <v>12636</v>
      </c>
      <c r="C12866" s="193"/>
      <c r="D12866" s="19">
        <v>0.60960515766842438</v>
      </c>
      <c r="E12866" s="19"/>
      <c r="F12866" s="19">
        <v>0.15435087726607594</v>
      </c>
      <c r="G12866" s="19"/>
      <c r="H12866" s="19">
        <v>0.38167602035005371</v>
      </c>
      <c r="I12866" s="19">
        <v>0.11183133895908305</v>
      </c>
      <c r="J12866" s="19"/>
      <c r="K12866" s="19">
        <v>0.38729729653598188</v>
      </c>
      <c r="L12866" s="19"/>
      <c r="M12866" s="19">
        <v>0.70692428759354742</v>
      </c>
      <c r="N12866" s="19"/>
      <c r="O12866" s="19"/>
      <c r="P12866" s="50">
        <v>0.96505321858556459</v>
      </c>
      <c r="R12866" s="9" t="s">
        <v>0</v>
      </c>
    </row>
    <row r="12867" spans="2:18" x14ac:dyDescent="0.2">
      <c r="B12867" s="25">
        <v>12637</v>
      </c>
      <c r="C12867" s="193">
        <v>0.83443478502897572</v>
      </c>
      <c r="D12867" s="19"/>
      <c r="E12867" s="19">
        <v>0.65462317810472137</v>
      </c>
      <c r="F12867" s="19"/>
      <c r="G12867" s="19">
        <v>2.1576795165992615</v>
      </c>
      <c r="H12867" s="19"/>
      <c r="I12867" s="19">
        <v>0.94926728825503637</v>
      </c>
      <c r="J12867" s="19"/>
      <c r="K12867" s="19">
        <v>1.8995147137498232</v>
      </c>
      <c r="L12867" s="19"/>
      <c r="M12867" s="19">
        <v>2.1193976787558784</v>
      </c>
      <c r="N12867" s="19"/>
      <c r="O12867" s="19">
        <v>1.2637788515937933</v>
      </c>
      <c r="P12867" s="50"/>
      <c r="R12867" s="9" t="s">
        <v>0</v>
      </c>
    </row>
    <row r="12868" spans="2:18" x14ac:dyDescent="0.2">
      <c r="B12868" s="25">
        <v>12638</v>
      </c>
      <c r="C12868" s="193"/>
      <c r="D12868" s="19">
        <v>1.0108001678059098</v>
      </c>
      <c r="E12868" s="19"/>
      <c r="F12868" s="19">
        <v>1.2088223208834712E-2</v>
      </c>
      <c r="G12868" s="19"/>
      <c r="H12868" s="19">
        <v>0.12928652558443951</v>
      </c>
      <c r="I12868" s="19">
        <v>5.2369652069412742E-2</v>
      </c>
      <c r="J12868" s="19"/>
      <c r="K12868" s="19"/>
      <c r="L12868" s="19">
        <v>0.56711272151767522</v>
      </c>
      <c r="M12868" s="19"/>
      <c r="N12868" s="19">
        <v>0.41480795679135091</v>
      </c>
      <c r="O12868" s="19">
        <v>8.2285118766303136E-2</v>
      </c>
      <c r="P12868" s="50"/>
      <c r="R12868" s="9" t="s">
        <v>0</v>
      </c>
    </row>
    <row r="12869" spans="2:18" x14ac:dyDescent="0.2">
      <c r="B12869" s="25">
        <v>12639</v>
      </c>
      <c r="C12869" s="193">
        <v>1.0650165807561707</v>
      </c>
      <c r="D12869" s="19"/>
      <c r="E12869" s="19">
        <v>1.2487374106559126</v>
      </c>
      <c r="F12869" s="19"/>
      <c r="G12869" s="19">
        <v>0.23741344362976247</v>
      </c>
      <c r="H12869" s="19"/>
      <c r="I12869" s="19">
        <v>1.0707312751018996</v>
      </c>
      <c r="J12869" s="19"/>
      <c r="K12869" s="19">
        <v>0.65635441759493784</v>
      </c>
      <c r="L12869" s="19"/>
      <c r="M12869" s="19">
        <v>0.49003739370151128</v>
      </c>
      <c r="N12869" s="19"/>
      <c r="O12869" s="19">
        <v>0.2571245923861934</v>
      </c>
      <c r="P12869" s="50"/>
      <c r="R12869" s="9" t="s">
        <v>0</v>
      </c>
    </row>
    <row r="12870" spans="2:18" x14ac:dyDescent="0.2">
      <c r="B12870" s="25">
        <v>12640</v>
      </c>
      <c r="C12870" s="193">
        <v>0.45347272026362762</v>
      </c>
      <c r="D12870" s="19"/>
      <c r="E12870" s="19">
        <v>1.1471514183680249</v>
      </c>
      <c r="F12870" s="19"/>
      <c r="G12870" s="19">
        <v>0.7556531855338996</v>
      </c>
      <c r="H12870" s="19"/>
      <c r="I12870" s="19">
        <v>1.0365882216744917</v>
      </c>
      <c r="J12870" s="19"/>
      <c r="K12870" s="19">
        <v>0.38843402324305265</v>
      </c>
      <c r="L12870" s="19"/>
      <c r="M12870" s="19">
        <v>0.85323405171239652</v>
      </c>
      <c r="N12870" s="19"/>
      <c r="O12870" s="19">
        <v>1.0874745130106469</v>
      </c>
      <c r="P12870" s="50"/>
      <c r="R12870" s="9" t="s">
        <v>0</v>
      </c>
    </row>
    <row r="12871" spans="2:18" x14ac:dyDescent="0.2">
      <c r="B12871" s="25">
        <v>12641</v>
      </c>
      <c r="C12871" s="193"/>
      <c r="D12871" s="19">
        <v>1.0394790538782777</v>
      </c>
      <c r="E12871" s="19"/>
      <c r="F12871" s="19">
        <v>0.36037829623514345</v>
      </c>
      <c r="G12871" s="19"/>
      <c r="H12871" s="19">
        <v>8.9539083440747874E-2</v>
      </c>
      <c r="I12871" s="19"/>
      <c r="J12871" s="19">
        <v>0.19730346883442834</v>
      </c>
      <c r="K12871" s="19"/>
      <c r="L12871" s="19">
        <v>1.2511118364136546</v>
      </c>
      <c r="M12871" s="19"/>
      <c r="N12871" s="19">
        <v>1.0468413000208499</v>
      </c>
      <c r="O12871" s="19">
        <v>5.8776121618351496E-2</v>
      </c>
      <c r="P12871" s="50"/>
      <c r="R12871" s="9" t="s">
        <v>0</v>
      </c>
    </row>
    <row r="12872" spans="2:18" x14ac:dyDescent="0.2">
      <c r="B12872" s="25">
        <v>12642</v>
      </c>
      <c r="C12872" s="193">
        <v>0.86137028713880315</v>
      </c>
      <c r="D12872" s="19"/>
      <c r="E12872" s="19">
        <v>1.6002301238718606</v>
      </c>
      <c r="F12872" s="19"/>
      <c r="G12872" s="19">
        <v>1.4817781797607841</v>
      </c>
      <c r="H12872" s="19"/>
      <c r="I12872" s="19">
        <v>0.67357704493134396</v>
      </c>
      <c r="J12872" s="19"/>
      <c r="K12872" s="19">
        <v>0.25747010483763011</v>
      </c>
      <c r="L12872" s="19"/>
      <c r="M12872" s="19">
        <v>0.8352923827843084</v>
      </c>
      <c r="N12872" s="19"/>
      <c r="O12872" s="19">
        <v>1.8786432483550903</v>
      </c>
      <c r="P12872" s="50"/>
      <c r="R12872" s="9" t="s">
        <v>0</v>
      </c>
    </row>
    <row r="12873" spans="2:18" x14ac:dyDescent="0.2">
      <c r="B12873" s="25">
        <v>12643</v>
      </c>
      <c r="C12873" s="193"/>
      <c r="D12873" s="19">
        <v>1.0734808045863535</v>
      </c>
      <c r="E12873" s="19"/>
      <c r="F12873" s="19">
        <v>1.3014608115264721</v>
      </c>
      <c r="G12873" s="19"/>
      <c r="H12873" s="19">
        <v>0.70968430513638636</v>
      </c>
      <c r="I12873" s="19"/>
      <c r="J12873" s="19">
        <v>0.82472170625660179</v>
      </c>
      <c r="K12873" s="19"/>
      <c r="L12873" s="19">
        <v>1.5511611615906029</v>
      </c>
      <c r="M12873" s="19"/>
      <c r="N12873" s="19">
        <v>0.99245095443748754</v>
      </c>
      <c r="O12873" s="19"/>
      <c r="P12873" s="50">
        <v>0.64653320863723329</v>
      </c>
      <c r="R12873" s="9" t="s">
        <v>0</v>
      </c>
    </row>
    <row r="12874" spans="2:18" x14ac:dyDescent="0.2">
      <c r="B12874" s="25">
        <v>12644</v>
      </c>
      <c r="C12874" s="193"/>
      <c r="D12874" s="19">
        <v>1.9699739934114822</v>
      </c>
      <c r="E12874" s="19"/>
      <c r="F12874" s="19">
        <v>1.7343153056190703</v>
      </c>
      <c r="G12874" s="19"/>
      <c r="H12874" s="19">
        <v>1.7839278725846928</v>
      </c>
      <c r="I12874" s="19"/>
      <c r="J12874" s="19">
        <v>0.95645343131399185</v>
      </c>
      <c r="K12874" s="19"/>
      <c r="L12874" s="19">
        <v>2.069684817693505</v>
      </c>
      <c r="M12874" s="19"/>
      <c r="N12874" s="19">
        <v>1.544977971343571</v>
      </c>
      <c r="O12874" s="19"/>
      <c r="P12874" s="50">
        <v>1.430973993213668</v>
      </c>
      <c r="R12874" s="9" t="s">
        <v>0</v>
      </c>
    </row>
    <row r="12875" spans="2:18" x14ac:dyDescent="0.2">
      <c r="B12875" s="25">
        <v>12645</v>
      </c>
      <c r="C12875" s="193"/>
      <c r="D12875" s="19">
        <v>1.2372343016314118</v>
      </c>
      <c r="E12875" s="19"/>
      <c r="F12875" s="19">
        <v>0.59786472232056798</v>
      </c>
      <c r="G12875" s="19"/>
      <c r="H12875" s="19">
        <v>2.3663462445495891</v>
      </c>
      <c r="I12875" s="19"/>
      <c r="J12875" s="19">
        <v>1.7948286277896792</v>
      </c>
      <c r="K12875" s="19"/>
      <c r="L12875" s="19">
        <v>0.97431213890134394</v>
      </c>
      <c r="M12875" s="19"/>
      <c r="N12875" s="19">
        <v>0.69785272462864401</v>
      </c>
      <c r="O12875" s="19"/>
      <c r="P12875" s="50">
        <v>0.63605663809665025</v>
      </c>
      <c r="R12875" s="9" t="s">
        <v>0</v>
      </c>
    </row>
    <row r="12876" spans="2:18" x14ac:dyDescent="0.2">
      <c r="B12876" s="25">
        <v>12646</v>
      </c>
      <c r="C12876" s="193"/>
      <c r="D12876" s="19">
        <v>0.76889123787577551</v>
      </c>
      <c r="E12876" s="19"/>
      <c r="F12876" s="19">
        <v>0.80730735227480366</v>
      </c>
      <c r="G12876" s="19"/>
      <c r="H12876" s="19">
        <v>0.79936398352033933</v>
      </c>
      <c r="I12876" s="19"/>
      <c r="J12876" s="19">
        <v>1.1019335022403778</v>
      </c>
      <c r="K12876" s="19"/>
      <c r="L12876" s="19">
        <v>0.36596120877220006</v>
      </c>
      <c r="M12876" s="19"/>
      <c r="N12876" s="19">
        <v>1.4215499913473579</v>
      </c>
      <c r="O12876" s="19"/>
      <c r="P12876" s="50">
        <v>0.92249352945405139</v>
      </c>
      <c r="R12876" s="9" t="s">
        <v>0</v>
      </c>
    </row>
    <row r="12877" spans="2:18" x14ac:dyDescent="0.2">
      <c r="B12877" s="25">
        <v>12647</v>
      </c>
      <c r="C12877" s="193">
        <v>2.0814709010410604</v>
      </c>
      <c r="D12877" s="19"/>
      <c r="E12877" s="19">
        <v>1.4936786640503579</v>
      </c>
      <c r="F12877" s="19"/>
      <c r="G12877" s="19"/>
      <c r="H12877" s="19">
        <v>0.25728091272298148</v>
      </c>
      <c r="I12877" s="19">
        <v>1.0693649235474476</v>
      </c>
      <c r="J12877" s="19"/>
      <c r="K12877" s="19">
        <v>1.4055816256028724</v>
      </c>
      <c r="L12877" s="19"/>
      <c r="M12877" s="19">
        <v>0.12166641778191302</v>
      </c>
      <c r="N12877" s="19"/>
      <c r="O12877" s="19">
        <v>0.64244688259765959</v>
      </c>
      <c r="P12877" s="50"/>
      <c r="R12877" s="9" t="s">
        <v>0</v>
      </c>
    </row>
    <row r="12878" spans="2:18" x14ac:dyDescent="0.2">
      <c r="B12878" s="25">
        <v>12648</v>
      </c>
      <c r="C12878" s="193"/>
      <c r="D12878" s="19">
        <v>0.60903755910506996</v>
      </c>
      <c r="E12878" s="19">
        <v>0.22951919607530893</v>
      </c>
      <c r="F12878" s="19"/>
      <c r="G12878" s="19">
        <v>0.17097531243496969</v>
      </c>
      <c r="H12878" s="19"/>
      <c r="I12878" s="19"/>
      <c r="J12878" s="19">
        <v>0.79906250706216553</v>
      </c>
      <c r="K12878" s="19">
        <v>9.7132795602823587E-3</v>
      </c>
      <c r="L12878" s="19"/>
      <c r="M12878" s="19">
        <v>0.45835856352636678</v>
      </c>
      <c r="N12878" s="19"/>
      <c r="O12878" s="19">
        <v>0.54956424718133445</v>
      </c>
      <c r="P12878" s="50"/>
      <c r="R12878" s="9" t="s">
        <v>0</v>
      </c>
    </row>
    <row r="12879" spans="2:18" x14ac:dyDescent="0.2">
      <c r="B12879" s="25">
        <v>12649</v>
      </c>
      <c r="C12879" s="193"/>
      <c r="D12879" s="19">
        <v>1.7391837915251396</v>
      </c>
      <c r="E12879" s="19"/>
      <c r="F12879" s="19">
        <v>1.298507688932609</v>
      </c>
      <c r="G12879" s="19"/>
      <c r="H12879" s="19">
        <v>0.99458289905384001</v>
      </c>
      <c r="I12879" s="19"/>
      <c r="J12879" s="19">
        <v>1.9134183676283827</v>
      </c>
      <c r="K12879" s="19"/>
      <c r="L12879" s="19">
        <v>1.4394741140297818</v>
      </c>
      <c r="M12879" s="19"/>
      <c r="N12879" s="19">
        <v>1.5586714595397897</v>
      </c>
      <c r="O12879" s="19"/>
      <c r="P12879" s="50">
        <v>1.1123457740785678</v>
      </c>
      <c r="R12879" s="9" t="s">
        <v>0</v>
      </c>
    </row>
    <row r="12880" spans="2:18" x14ac:dyDescent="0.2">
      <c r="B12880" s="25">
        <v>12650</v>
      </c>
      <c r="C12880" s="193"/>
      <c r="D12880" s="19">
        <v>1.6667298436883127</v>
      </c>
      <c r="E12880" s="19"/>
      <c r="F12880" s="19">
        <v>1.0274096860877773</v>
      </c>
      <c r="G12880" s="19"/>
      <c r="H12880" s="19">
        <v>1.8483331174140001</v>
      </c>
      <c r="I12880" s="19"/>
      <c r="J12880" s="19">
        <v>0.94785663019243716</v>
      </c>
      <c r="K12880" s="19"/>
      <c r="L12880" s="19">
        <v>2.1506468389395326</v>
      </c>
      <c r="M12880" s="19"/>
      <c r="N12880" s="19">
        <v>1.3800559816493181</v>
      </c>
      <c r="O12880" s="19"/>
      <c r="P12880" s="50">
        <v>2.0274153271865587</v>
      </c>
      <c r="R12880" s="9" t="s">
        <v>0</v>
      </c>
    </row>
    <row r="12881" spans="2:18" x14ac:dyDescent="0.2">
      <c r="B12881" s="25">
        <v>12651</v>
      </c>
      <c r="C12881" s="193">
        <v>0.23910657737864272</v>
      </c>
      <c r="D12881" s="19"/>
      <c r="E12881" s="19"/>
      <c r="F12881" s="19">
        <v>0.66696703185373196</v>
      </c>
      <c r="G12881" s="19">
        <v>0.71909499402628807</v>
      </c>
      <c r="H12881" s="19"/>
      <c r="I12881" s="19"/>
      <c r="J12881" s="19">
        <v>1.2184080934228707</v>
      </c>
      <c r="K12881" s="19">
        <v>0.58464475411189032</v>
      </c>
      <c r="L12881" s="19"/>
      <c r="M12881" s="19">
        <v>9.1742088252462876E-3</v>
      </c>
      <c r="N12881" s="19"/>
      <c r="O12881" s="19"/>
      <c r="P12881" s="50">
        <v>0.38402106513750289</v>
      </c>
      <c r="R12881" s="9" t="s">
        <v>0</v>
      </c>
    </row>
    <row r="12882" spans="2:18" x14ac:dyDescent="0.2">
      <c r="B12882" s="25">
        <v>12652</v>
      </c>
      <c r="C12882" s="193"/>
      <c r="D12882" s="19">
        <v>0.23944461502251896</v>
      </c>
      <c r="E12882" s="19"/>
      <c r="F12882" s="19">
        <v>0.22548930992328531</v>
      </c>
      <c r="G12882" s="19"/>
      <c r="H12882" s="19">
        <v>0.5473419117020154</v>
      </c>
      <c r="I12882" s="19"/>
      <c r="J12882" s="19">
        <v>1.2076186636516388</v>
      </c>
      <c r="K12882" s="19">
        <v>3.4169077646423775E-2</v>
      </c>
      <c r="L12882" s="19"/>
      <c r="M12882" s="19">
        <v>0.33349427371135149</v>
      </c>
      <c r="N12882" s="19"/>
      <c r="O12882" s="19">
        <v>0.17574233645804382</v>
      </c>
      <c r="P12882" s="50"/>
      <c r="R12882" s="9" t="s">
        <v>0</v>
      </c>
    </row>
    <row r="12883" spans="2:18" x14ac:dyDescent="0.2">
      <c r="B12883" s="25">
        <v>12653</v>
      </c>
      <c r="C12883" s="193"/>
      <c r="D12883" s="19">
        <v>7.9863845159644495E-2</v>
      </c>
      <c r="E12883" s="19">
        <v>0.98201936909762444</v>
      </c>
      <c r="F12883" s="19"/>
      <c r="G12883" s="19"/>
      <c r="H12883" s="19">
        <v>0.14815706368801868</v>
      </c>
      <c r="I12883" s="19">
        <v>0.83670772600528309</v>
      </c>
      <c r="J12883" s="19"/>
      <c r="K12883" s="19">
        <v>0.32055833351445495</v>
      </c>
      <c r="L12883" s="19"/>
      <c r="M12883" s="19">
        <v>1.056438782861878</v>
      </c>
      <c r="N12883" s="19"/>
      <c r="O12883" s="19"/>
      <c r="P12883" s="50">
        <v>5.838459599661032E-2</v>
      </c>
      <c r="R12883" s="9" t="s">
        <v>0</v>
      </c>
    </row>
    <row r="12884" spans="2:18" x14ac:dyDescent="0.2">
      <c r="B12884" s="25">
        <v>12654</v>
      </c>
      <c r="C12884" s="193">
        <v>0.36883594589526569</v>
      </c>
      <c r="D12884" s="19"/>
      <c r="E12884" s="19">
        <v>0.40501610872988469</v>
      </c>
      <c r="F12884" s="19"/>
      <c r="G12884" s="19"/>
      <c r="H12884" s="19">
        <v>8.0176885197586048E-2</v>
      </c>
      <c r="I12884" s="19">
        <v>0.48949586271059115</v>
      </c>
      <c r="J12884" s="19"/>
      <c r="K12884" s="19">
        <v>0.34992581628881475</v>
      </c>
      <c r="L12884" s="19"/>
      <c r="M12884" s="19">
        <v>0.96192716390251942</v>
      </c>
      <c r="N12884" s="19"/>
      <c r="O12884" s="19">
        <v>0.30474686683122876</v>
      </c>
      <c r="P12884" s="50"/>
      <c r="R12884" s="9" t="s">
        <v>0</v>
      </c>
    </row>
    <row r="12885" spans="2:18" x14ac:dyDescent="0.2">
      <c r="B12885" s="25">
        <v>12655</v>
      </c>
      <c r="C12885" s="193">
        <v>0.38296856676080587</v>
      </c>
      <c r="D12885" s="19"/>
      <c r="E12885" s="19"/>
      <c r="F12885" s="19">
        <v>0.53017865298912337</v>
      </c>
      <c r="G12885" s="19">
        <v>0.21881472685320949</v>
      </c>
      <c r="H12885" s="19"/>
      <c r="I12885" s="19"/>
      <c r="J12885" s="19">
        <v>6.0085331725054966E-2</v>
      </c>
      <c r="K12885" s="19"/>
      <c r="L12885" s="19">
        <v>0.32512395263987615</v>
      </c>
      <c r="M12885" s="19"/>
      <c r="N12885" s="19">
        <v>0.28365852756609833</v>
      </c>
      <c r="O12885" s="19"/>
      <c r="P12885" s="50">
        <v>0.145348631545378</v>
      </c>
      <c r="R12885" s="9" t="s">
        <v>0</v>
      </c>
    </row>
    <row r="12886" spans="2:18" x14ac:dyDescent="0.2">
      <c r="B12886" s="25">
        <v>12656</v>
      </c>
      <c r="C12886" s="193">
        <v>1.8523907685797862</v>
      </c>
      <c r="D12886" s="19"/>
      <c r="E12886" s="19">
        <v>1.0031307607489024</v>
      </c>
      <c r="F12886" s="19"/>
      <c r="G12886" s="19">
        <v>1.7389117179945919</v>
      </c>
      <c r="H12886" s="19"/>
      <c r="I12886" s="19">
        <v>1.7240214444243851</v>
      </c>
      <c r="J12886" s="19"/>
      <c r="K12886" s="19">
        <v>0.99534287085484863</v>
      </c>
      <c r="L12886" s="19"/>
      <c r="M12886" s="19">
        <v>1.2124892368561866</v>
      </c>
      <c r="N12886" s="19"/>
      <c r="O12886" s="19">
        <v>0.94883484810737473</v>
      </c>
      <c r="P12886" s="50"/>
      <c r="R12886" s="9" t="s">
        <v>0</v>
      </c>
    </row>
    <row r="12887" spans="2:18" x14ac:dyDescent="0.2">
      <c r="B12887" s="25">
        <v>12657</v>
      </c>
      <c r="C12887" s="193">
        <v>2.1933673571859984</v>
      </c>
      <c r="D12887" s="19"/>
      <c r="E12887" s="19">
        <v>1.4245598895829981</v>
      </c>
      <c r="F12887" s="19"/>
      <c r="G12887" s="19">
        <v>2.6138997808062721</v>
      </c>
      <c r="H12887" s="19"/>
      <c r="I12887" s="19">
        <v>2.5825962363770043</v>
      </c>
      <c r="J12887" s="19"/>
      <c r="K12887" s="19">
        <v>1.7310202172225628</v>
      </c>
      <c r="L12887" s="19"/>
      <c r="M12887" s="19">
        <v>1.8149684352117208</v>
      </c>
      <c r="N12887" s="19"/>
      <c r="O12887" s="19">
        <v>2.0931276621877077</v>
      </c>
      <c r="P12887" s="50"/>
      <c r="R12887" s="9" t="s">
        <v>0</v>
      </c>
    </row>
    <row r="12888" spans="2:18" x14ac:dyDescent="0.2">
      <c r="B12888" s="25">
        <v>12658</v>
      </c>
      <c r="C12888" s="193">
        <v>0.91392435133212635</v>
      </c>
      <c r="D12888" s="19"/>
      <c r="E12888" s="19">
        <v>1.1677477276106396</v>
      </c>
      <c r="F12888" s="19"/>
      <c r="G12888" s="19">
        <v>0.50353655408615161</v>
      </c>
      <c r="H12888" s="19"/>
      <c r="I12888" s="19">
        <v>0.72552132263281277</v>
      </c>
      <c r="J12888" s="19"/>
      <c r="K12888" s="19">
        <v>1.0763610994587882</v>
      </c>
      <c r="L12888" s="19"/>
      <c r="M12888" s="19">
        <v>0.77539463731459657</v>
      </c>
      <c r="N12888" s="19"/>
      <c r="O12888" s="19">
        <v>1.97196397463916</v>
      </c>
      <c r="P12888" s="50"/>
      <c r="R12888" s="9" t="s">
        <v>0</v>
      </c>
    </row>
    <row r="12889" spans="2:18" x14ac:dyDescent="0.2">
      <c r="B12889" s="25">
        <v>12659</v>
      </c>
      <c r="C12889" s="193">
        <v>1.2738044783192655</v>
      </c>
      <c r="D12889" s="19"/>
      <c r="E12889" s="19">
        <v>1.6889532855417293</v>
      </c>
      <c r="F12889" s="19"/>
      <c r="G12889" s="19">
        <v>2.2770693696915685</v>
      </c>
      <c r="H12889" s="19"/>
      <c r="I12889" s="19">
        <v>0.85643158669781694</v>
      </c>
      <c r="J12889" s="19"/>
      <c r="K12889" s="19">
        <v>1.3990777641750629</v>
      </c>
      <c r="L12889" s="19"/>
      <c r="M12889" s="19">
        <v>1.3516823443242776</v>
      </c>
      <c r="N12889" s="19"/>
      <c r="O12889" s="19">
        <v>1.493094348322727</v>
      </c>
      <c r="P12889" s="50"/>
      <c r="R12889" s="9" t="s">
        <v>0</v>
      </c>
    </row>
    <row r="12890" spans="2:18" x14ac:dyDescent="0.2">
      <c r="B12890" s="25">
        <v>12660</v>
      </c>
      <c r="C12890" s="193">
        <v>0.37074567447576262</v>
      </c>
      <c r="D12890" s="19"/>
      <c r="E12890" s="19">
        <v>1.1745722258670943</v>
      </c>
      <c r="F12890" s="19"/>
      <c r="G12890" s="19">
        <v>0.5608749742810627</v>
      </c>
      <c r="H12890" s="19"/>
      <c r="I12890" s="19">
        <v>0.87160728152667721</v>
      </c>
      <c r="J12890" s="19"/>
      <c r="K12890" s="19">
        <v>1.3328831341819034</v>
      </c>
      <c r="L12890" s="19"/>
      <c r="M12890" s="19">
        <v>0.62330502304157531</v>
      </c>
      <c r="N12890" s="19"/>
      <c r="O12890" s="19">
        <v>0.28619554644016015</v>
      </c>
      <c r="P12890" s="50"/>
      <c r="R12890" s="9" t="s">
        <v>0</v>
      </c>
    </row>
    <row r="12891" spans="2:18" x14ac:dyDescent="0.2">
      <c r="B12891" s="25">
        <v>12661</v>
      </c>
      <c r="C12891" s="193">
        <v>0.53470222946826762</v>
      </c>
      <c r="D12891" s="19"/>
      <c r="E12891" s="19">
        <v>0.46216442433832888</v>
      </c>
      <c r="F12891" s="19"/>
      <c r="G12891" s="19">
        <v>3.6782078501648302E-2</v>
      </c>
      <c r="H12891" s="19"/>
      <c r="I12891" s="19">
        <v>0.45949448945108762</v>
      </c>
      <c r="J12891" s="19"/>
      <c r="K12891" s="19">
        <v>0.12748035535687072</v>
      </c>
      <c r="L12891" s="19"/>
      <c r="M12891" s="19">
        <v>0.79292571344008433</v>
      </c>
      <c r="N12891" s="19"/>
      <c r="O12891" s="19">
        <v>0.65391691228310034</v>
      </c>
      <c r="P12891" s="50"/>
      <c r="R12891" s="9" t="s">
        <v>0</v>
      </c>
    </row>
    <row r="12892" spans="2:18" x14ac:dyDescent="0.2">
      <c r="B12892" s="25">
        <v>12662</v>
      </c>
      <c r="C12892" s="193"/>
      <c r="D12892" s="19">
        <v>0.3495523829648407</v>
      </c>
      <c r="E12892" s="19"/>
      <c r="F12892" s="19">
        <v>0.70079936496532591</v>
      </c>
      <c r="G12892" s="19"/>
      <c r="H12892" s="19">
        <v>8.811673259980736E-2</v>
      </c>
      <c r="I12892" s="19"/>
      <c r="J12892" s="19">
        <v>1.3041783972722822</v>
      </c>
      <c r="K12892" s="19"/>
      <c r="L12892" s="19">
        <v>0.60420530587775234</v>
      </c>
      <c r="M12892" s="19"/>
      <c r="N12892" s="19">
        <v>7.969621988051119E-2</v>
      </c>
      <c r="O12892" s="19"/>
      <c r="P12892" s="50">
        <v>1.2519761985315847</v>
      </c>
      <c r="R12892" s="9" t="s">
        <v>0</v>
      </c>
    </row>
    <row r="12893" spans="2:18" x14ac:dyDescent="0.2">
      <c r="B12893" s="25">
        <v>12663</v>
      </c>
      <c r="C12893" s="193"/>
      <c r="D12893" s="19">
        <v>0.72459397316828089</v>
      </c>
      <c r="E12893" s="19"/>
      <c r="F12893" s="19">
        <v>0.25731389482987216</v>
      </c>
      <c r="G12893" s="19"/>
      <c r="H12893" s="19">
        <v>0.25037210559594475</v>
      </c>
      <c r="I12893" s="19">
        <v>0.95810514203536479</v>
      </c>
      <c r="J12893" s="19"/>
      <c r="K12893" s="19"/>
      <c r="L12893" s="19">
        <v>0.49976267142882247</v>
      </c>
      <c r="M12893" s="19">
        <v>0.13005962624652537</v>
      </c>
      <c r="N12893" s="19"/>
      <c r="O12893" s="19"/>
      <c r="P12893" s="50">
        <v>0.25670144847965271</v>
      </c>
      <c r="R12893" s="9" t="s">
        <v>0</v>
      </c>
    </row>
    <row r="12894" spans="2:18" x14ac:dyDescent="0.2">
      <c r="B12894" s="25">
        <v>12664</v>
      </c>
      <c r="C12894" s="193">
        <v>0.83977889937246908</v>
      </c>
      <c r="D12894" s="19"/>
      <c r="E12894" s="19">
        <v>0.67222989563133961</v>
      </c>
      <c r="F12894" s="19"/>
      <c r="G12894" s="19">
        <v>1.0506539093118339</v>
      </c>
      <c r="H12894" s="19"/>
      <c r="I12894" s="19"/>
      <c r="J12894" s="19">
        <v>0.19350309262401039</v>
      </c>
      <c r="K12894" s="19">
        <v>1.0167266022931714</v>
      </c>
      <c r="L12894" s="19"/>
      <c r="M12894" s="19"/>
      <c r="N12894" s="19">
        <v>0.33157431770304241</v>
      </c>
      <c r="O12894" s="19">
        <v>0.54826249491952206</v>
      </c>
      <c r="P12894" s="50"/>
      <c r="R12894" s="9" t="s">
        <v>0</v>
      </c>
    </row>
    <row r="12895" spans="2:18" x14ac:dyDescent="0.2">
      <c r="B12895" s="25">
        <v>12665</v>
      </c>
      <c r="C12895" s="193">
        <v>0.40361408424865208</v>
      </c>
      <c r="D12895" s="19"/>
      <c r="E12895" s="19">
        <v>1.5447555991974649</v>
      </c>
      <c r="F12895" s="19"/>
      <c r="G12895" s="19">
        <v>1.1066995576813397</v>
      </c>
      <c r="H12895" s="19"/>
      <c r="I12895" s="19">
        <v>0.3722880018518907</v>
      </c>
      <c r="J12895" s="19"/>
      <c r="K12895" s="19">
        <v>6.9062736561574981E-2</v>
      </c>
      <c r="L12895" s="19"/>
      <c r="M12895" s="19">
        <v>1.1398843094540696</v>
      </c>
      <c r="N12895" s="19"/>
      <c r="O12895" s="19">
        <v>0.71377551928056271</v>
      </c>
      <c r="P12895" s="50"/>
      <c r="R12895" s="9" t="s">
        <v>0</v>
      </c>
    </row>
    <row r="12896" spans="2:18" x14ac:dyDescent="0.2">
      <c r="B12896" s="25">
        <v>12666</v>
      </c>
      <c r="C12896" s="193">
        <v>0.37460985587827117</v>
      </c>
      <c r="D12896" s="19"/>
      <c r="E12896" s="19">
        <v>0.84128802858648022</v>
      </c>
      <c r="F12896" s="19"/>
      <c r="G12896" s="19">
        <v>1.5694226773895303</v>
      </c>
      <c r="H12896" s="19"/>
      <c r="I12896" s="19">
        <v>0.42791437129120996</v>
      </c>
      <c r="J12896" s="19"/>
      <c r="K12896" s="19">
        <v>0.55141619631477257</v>
      </c>
      <c r="L12896" s="19"/>
      <c r="M12896" s="19"/>
      <c r="N12896" s="19">
        <v>8.4301072783006248E-2</v>
      </c>
      <c r="O12896" s="19">
        <v>0.83284699892431913</v>
      </c>
      <c r="P12896" s="50"/>
      <c r="R12896" s="9" t="s">
        <v>0</v>
      </c>
    </row>
    <row r="12897" spans="2:18" x14ac:dyDescent="0.2">
      <c r="B12897" s="25">
        <v>12667</v>
      </c>
      <c r="C12897" s="193">
        <v>0.75192816210876079</v>
      </c>
      <c r="D12897" s="19"/>
      <c r="E12897" s="19"/>
      <c r="F12897" s="19">
        <v>0.81901415110250464</v>
      </c>
      <c r="G12897" s="19"/>
      <c r="H12897" s="19">
        <v>3.1135110653712359E-2</v>
      </c>
      <c r="I12897" s="19">
        <v>0.43037186079578982</v>
      </c>
      <c r="J12897" s="19"/>
      <c r="K12897" s="19">
        <v>0.44265145441120118</v>
      </c>
      <c r="L12897" s="19"/>
      <c r="M12897" s="19">
        <v>9.5629707713501863E-2</v>
      </c>
      <c r="N12897" s="19"/>
      <c r="O12897" s="19">
        <v>0.92754530757401843</v>
      </c>
      <c r="P12897" s="50"/>
      <c r="R12897" s="9" t="s">
        <v>0</v>
      </c>
    </row>
    <row r="12898" spans="2:18" x14ac:dyDescent="0.2">
      <c r="B12898" s="25">
        <v>12668</v>
      </c>
      <c r="C12898" s="193">
        <v>2.2007083805141394</v>
      </c>
      <c r="D12898" s="19"/>
      <c r="E12898" s="19">
        <v>1.3521287334690724</v>
      </c>
      <c r="F12898" s="19"/>
      <c r="G12898" s="19">
        <v>1.3906325225003242</v>
      </c>
      <c r="H12898" s="19"/>
      <c r="I12898" s="19">
        <v>1.4054338122841705</v>
      </c>
      <c r="J12898" s="19"/>
      <c r="K12898" s="19">
        <v>1.9562881737387783</v>
      </c>
      <c r="L12898" s="19"/>
      <c r="M12898" s="19">
        <v>1.0968785860856698</v>
      </c>
      <c r="N12898" s="19"/>
      <c r="O12898" s="19">
        <v>0.40365912521306352</v>
      </c>
      <c r="P12898" s="50"/>
      <c r="R12898" s="9" t="s">
        <v>0</v>
      </c>
    </row>
    <row r="12899" spans="2:18" x14ac:dyDescent="0.2">
      <c r="B12899" s="25">
        <v>12669</v>
      </c>
      <c r="C12899" s="193">
        <v>0.34672201201283381</v>
      </c>
      <c r="D12899" s="19"/>
      <c r="E12899" s="19"/>
      <c r="F12899" s="19">
        <v>0.30034755875104813</v>
      </c>
      <c r="G12899" s="19">
        <v>0.17937378564234333</v>
      </c>
      <c r="H12899" s="19"/>
      <c r="I12899" s="19">
        <v>0.2736105599055268</v>
      </c>
      <c r="J12899" s="19"/>
      <c r="K12899" s="19"/>
      <c r="L12899" s="19">
        <v>0.19667560866659778</v>
      </c>
      <c r="M12899" s="19">
        <v>0.21857542608708294</v>
      </c>
      <c r="N12899" s="19"/>
      <c r="O12899" s="19"/>
      <c r="P12899" s="50">
        <v>0.60254776083121397</v>
      </c>
      <c r="R12899" s="9" t="s">
        <v>0</v>
      </c>
    </row>
    <row r="12900" spans="2:18" x14ac:dyDescent="0.2">
      <c r="B12900" s="25">
        <v>12670</v>
      </c>
      <c r="C12900" s="193">
        <v>1.0258888096240559</v>
      </c>
      <c r="D12900" s="19"/>
      <c r="E12900" s="19">
        <v>1.4984397957545104</v>
      </c>
      <c r="F12900" s="19"/>
      <c r="G12900" s="19">
        <v>0.93625850789124654</v>
      </c>
      <c r="H12900" s="19"/>
      <c r="I12900" s="19">
        <v>1.1011467169018012</v>
      </c>
      <c r="J12900" s="19"/>
      <c r="K12900" s="19">
        <v>1.0291612810805395</v>
      </c>
      <c r="L12900" s="19"/>
      <c r="M12900" s="19">
        <v>3.6672068219186227E-2</v>
      </c>
      <c r="N12900" s="19"/>
      <c r="O12900" s="19">
        <v>1.0369828630477864</v>
      </c>
      <c r="P12900" s="50"/>
      <c r="R12900" s="9" t="s">
        <v>0</v>
      </c>
    </row>
    <row r="12901" spans="2:18" x14ac:dyDescent="0.2">
      <c r="B12901" s="25">
        <v>12671</v>
      </c>
      <c r="C12901" s="193"/>
      <c r="D12901" s="19">
        <v>0.78721596966824414</v>
      </c>
      <c r="E12901" s="19"/>
      <c r="F12901" s="19">
        <v>0.23531060354535013</v>
      </c>
      <c r="G12901" s="19"/>
      <c r="H12901" s="19">
        <v>0.73865110859566674</v>
      </c>
      <c r="I12901" s="19"/>
      <c r="J12901" s="19">
        <v>0.11062097817217623</v>
      </c>
      <c r="K12901" s="19"/>
      <c r="L12901" s="19">
        <v>0.69439425923743292</v>
      </c>
      <c r="M12901" s="19">
        <v>0.27791395329143315</v>
      </c>
      <c r="N12901" s="19"/>
      <c r="O12901" s="19"/>
      <c r="P12901" s="50">
        <v>3.9606340038197595E-2</v>
      </c>
      <c r="R12901" s="9" t="s">
        <v>0</v>
      </c>
    </row>
    <row r="12902" spans="2:18" x14ac:dyDescent="0.2">
      <c r="B12902" s="25">
        <v>12672</v>
      </c>
      <c r="C12902" s="193"/>
      <c r="D12902" s="19">
        <v>1.0710687306886917</v>
      </c>
      <c r="E12902" s="19"/>
      <c r="F12902" s="19">
        <v>1.4397224159361035</v>
      </c>
      <c r="G12902" s="19"/>
      <c r="H12902" s="19">
        <v>1.0410158470008706</v>
      </c>
      <c r="I12902" s="19"/>
      <c r="J12902" s="19">
        <v>1.0340162383668505</v>
      </c>
      <c r="K12902" s="19"/>
      <c r="L12902" s="19">
        <v>2.873079759809629E-3</v>
      </c>
      <c r="M12902" s="19"/>
      <c r="N12902" s="19">
        <v>0.94272298656800924</v>
      </c>
      <c r="O12902" s="19"/>
      <c r="P12902" s="50">
        <v>0.97493923314278708</v>
      </c>
      <c r="R12902" s="9" t="s">
        <v>0</v>
      </c>
    </row>
    <row r="12903" spans="2:18" x14ac:dyDescent="0.2">
      <c r="B12903" s="25">
        <v>12673</v>
      </c>
      <c r="C12903" s="193">
        <v>1.0691497810603048</v>
      </c>
      <c r="D12903" s="19"/>
      <c r="E12903" s="19">
        <v>0.60031149910346937</v>
      </c>
      <c r="F12903" s="19"/>
      <c r="G12903" s="19">
        <v>0.73662418517388051</v>
      </c>
      <c r="H12903" s="19"/>
      <c r="I12903" s="19">
        <v>0.29746588457849427</v>
      </c>
      <c r="J12903" s="19"/>
      <c r="K12903" s="19">
        <v>0.22691104630571071</v>
      </c>
      <c r="L12903" s="19"/>
      <c r="M12903" s="19">
        <v>0.28753488351769652</v>
      </c>
      <c r="N12903" s="19"/>
      <c r="O12903" s="19">
        <v>1.266260948910066</v>
      </c>
      <c r="P12903" s="50"/>
      <c r="R12903" s="9" t="s">
        <v>0</v>
      </c>
    </row>
    <row r="12904" spans="2:18" x14ac:dyDescent="0.2">
      <c r="B12904" s="25">
        <v>12674</v>
      </c>
      <c r="C12904" s="193">
        <v>0.50051268093889301</v>
      </c>
      <c r="D12904" s="19"/>
      <c r="E12904" s="19">
        <v>1.2202315000852204</v>
      </c>
      <c r="F12904" s="19"/>
      <c r="G12904" s="19">
        <v>1.0519173893737033</v>
      </c>
      <c r="H12904" s="19"/>
      <c r="I12904" s="19"/>
      <c r="J12904" s="19">
        <v>0.18473982856542326</v>
      </c>
      <c r="K12904" s="19">
        <v>0.35472223382353529</v>
      </c>
      <c r="L12904" s="19"/>
      <c r="M12904" s="19"/>
      <c r="N12904" s="19">
        <v>0.43780807171857783</v>
      </c>
      <c r="O12904" s="19">
        <v>0.21560898180234273</v>
      </c>
      <c r="P12904" s="50"/>
      <c r="R12904" s="9" t="s">
        <v>0</v>
      </c>
    </row>
    <row r="12905" spans="2:18" x14ac:dyDescent="0.2">
      <c r="B12905" s="25">
        <v>12675</v>
      </c>
      <c r="C12905" s="193">
        <v>1.0850697808465009</v>
      </c>
      <c r="D12905" s="19"/>
      <c r="E12905" s="19">
        <v>1.9438359078124763</v>
      </c>
      <c r="F12905" s="19"/>
      <c r="G12905" s="19">
        <v>1.0649429375016718E-2</v>
      </c>
      <c r="H12905" s="19"/>
      <c r="I12905" s="19">
        <v>0.20202711882809474</v>
      </c>
      <c r="J12905" s="19"/>
      <c r="K12905" s="19">
        <v>0.28399519569379272</v>
      </c>
      <c r="L12905" s="19"/>
      <c r="M12905" s="19">
        <v>0.20816980854079625</v>
      </c>
      <c r="N12905" s="19"/>
      <c r="O12905" s="19">
        <v>0.69485807866042171</v>
      </c>
      <c r="P12905" s="50"/>
      <c r="R12905" s="9" t="s">
        <v>0</v>
      </c>
    </row>
    <row r="12906" spans="2:18" x14ac:dyDescent="0.2">
      <c r="B12906" s="25">
        <v>12676</v>
      </c>
      <c r="C12906" s="193">
        <v>0.55246823889575392</v>
      </c>
      <c r="D12906" s="19"/>
      <c r="E12906" s="19">
        <v>0.9550793106372677</v>
      </c>
      <c r="F12906" s="19"/>
      <c r="G12906" s="19">
        <v>4.2193232160206935E-2</v>
      </c>
      <c r="H12906" s="19"/>
      <c r="I12906" s="19">
        <v>0.58044609742640729</v>
      </c>
      <c r="J12906" s="19"/>
      <c r="K12906" s="19">
        <v>0.11014420622100575</v>
      </c>
      <c r="L12906" s="19"/>
      <c r="M12906" s="19"/>
      <c r="N12906" s="19">
        <v>0.15091930395473385</v>
      </c>
      <c r="O12906" s="19">
        <v>0.94031188803325405</v>
      </c>
      <c r="P12906" s="50"/>
      <c r="R12906" s="9" t="s">
        <v>0</v>
      </c>
    </row>
    <row r="12907" spans="2:18" x14ac:dyDescent="0.2">
      <c r="B12907" s="25">
        <v>12677</v>
      </c>
      <c r="C12907" s="193"/>
      <c r="D12907" s="19">
        <v>0.63684307063430523</v>
      </c>
      <c r="E12907" s="19"/>
      <c r="F12907" s="19">
        <v>0.14656919086877324</v>
      </c>
      <c r="G12907" s="19">
        <v>8.5493318429732193E-2</v>
      </c>
      <c r="H12907" s="19"/>
      <c r="I12907" s="19">
        <v>0.15964141172428634</v>
      </c>
      <c r="J12907" s="19"/>
      <c r="K12907" s="19"/>
      <c r="L12907" s="19">
        <v>0.13711196757803787</v>
      </c>
      <c r="M12907" s="19">
        <v>2.2206154917598406E-2</v>
      </c>
      <c r="N12907" s="19"/>
      <c r="O12907" s="19">
        <v>0.46888678421962326</v>
      </c>
      <c r="P12907" s="50"/>
      <c r="R12907" s="9" t="s">
        <v>0</v>
      </c>
    </row>
    <row r="12908" spans="2:18" x14ac:dyDescent="0.2">
      <c r="B12908" s="25">
        <v>12678</v>
      </c>
      <c r="C12908" s="193"/>
      <c r="D12908" s="19">
        <v>0.24050938590508975</v>
      </c>
      <c r="E12908" s="19">
        <v>0.24571364771544055</v>
      </c>
      <c r="F12908" s="19"/>
      <c r="G12908" s="19">
        <v>2.2037287393279134E-2</v>
      </c>
      <c r="H12908" s="19"/>
      <c r="I12908" s="19"/>
      <c r="J12908" s="19">
        <v>0.21225886260170501</v>
      </c>
      <c r="K12908" s="19"/>
      <c r="L12908" s="19">
        <v>1.3940443788867101</v>
      </c>
      <c r="M12908" s="19"/>
      <c r="N12908" s="19">
        <v>0.24712456127519555</v>
      </c>
      <c r="O12908" s="19"/>
      <c r="P12908" s="50">
        <v>0.28570317097337217</v>
      </c>
      <c r="R12908" s="9" t="s">
        <v>0</v>
      </c>
    </row>
    <row r="12909" spans="2:18" x14ac:dyDescent="0.2">
      <c r="B12909" s="25">
        <v>12679</v>
      </c>
      <c r="C12909" s="193"/>
      <c r="D12909" s="19">
        <v>0.74394225829764771</v>
      </c>
      <c r="E12909" s="19"/>
      <c r="F12909" s="19">
        <v>0.14042172378189743</v>
      </c>
      <c r="G12909" s="19">
        <v>1.3529373344731513E-2</v>
      </c>
      <c r="H12909" s="19"/>
      <c r="I12909" s="19"/>
      <c r="J12909" s="19">
        <v>2.1116362883169062E-2</v>
      </c>
      <c r="K12909" s="19">
        <v>0.37742435493019988</v>
      </c>
      <c r="L12909" s="19"/>
      <c r="M12909" s="19"/>
      <c r="N12909" s="19">
        <v>0.27327186084207833</v>
      </c>
      <c r="O12909" s="19"/>
      <c r="P12909" s="50">
        <v>0.42816042209341676</v>
      </c>
      <c r="R12909" s="9" t="s">
        <v>0</v>
      </c>
    </row>
    <row r="12910" spans="2:18" x14ac:dyDescent="0.2">
      <c r="B12910" s="25">
        <v>12680</v>
      </c>
      <c r="C12910" s="193">
        <v>1.1171422692541604</v>
      </c>
      <c r="D12910" s="19"/>
      <c r="E12910" s="19"/>
      <c r="F12910" s="19">
        <v>0.36108032291373593</v>
      </c>
      <c r="G12910" s="19">
        <v>0.46427140359706853</v>
      </c>
      <c r="H12910" s="19"/>
      <c r="I12910" s="19"/>
      <c r="J12910" s="19">
        <v>0.38340849737749677</v>
      </c>
      <c r="K12910" s="19">
        <v>0.56625473150254269</v>
      </c>
      <c r="L12910" s="19"/>
      <c r="M12910" s="19">
        <v>2.9369420385994639E-2</v>
      </c>
      <c r="N12910" s="19"/>
      <c r="O12910" s="19"/>
      <c r="P12910" s="50">
        <v>0.24720404644425217</v>
      </c>
      <c r="R12910" s="9" t="s">
        <v>0</v>
      </c>
    </row>
    <row r="12911" spans="2:18" x14ac:dyDescent="0.2">
      <c r="B12911" s="25">
        <v>12681</v>
      </c>
      <c r="C12911" s="193">
        <v>0.22071184441242792</v>
      </c>
      <c r="D12911" s="19"/>
      <c r="E12911" s="19"/>
      <c r="F12911" s="19">
        <v>0.29429598056453754</v>
      </c>
      <c r="G12911" s="19">
        <v>0.16499285331914429</v>
      </c>
      <c r="H12911" s="19"/>
      <c r="I12911" s="19">
        <v>0.67472119790112361</v>
      </c>
      <c r="J12911" s="19"/>
      <c r="K12911" s="19">
        <v>1.2104208563770842</v>
      </c>
      <c r="L12911" s="19"/>
      <c r="M12911" s="19">
        <v>0.48282418816816725</v>
      </c>
      <c r="N12911" s="19"/>
      <c r="O12911" s="19">
        <v>0.79218132519712425</v>
      </c>
      <c r="P12911" s="50"/>
      <c r="R12911" s="9" t="s">
        <v>0</v>
      </c>
    </row>
    <row r="12912" spans="2:18" x14ac:dyDescent="0.2">
      <c r="B12912" s="25">
        <v>12682</v>
      </c>
      <c r="C12912" s="193"/>
      <c r="D12912" s="19">
        <v>0.12791981789115839</v>
      </c>
      <c r="E12912" s="19">
        <v>0.12971138524102754</v>
      </c>
      <c r="F12912" s="19"/>
      <c r="G12912" s="19">
        <v>5.2718229969553942E-2</v>
      </c>
      <c r="H12912" s="19"/>
      <c r="I12912" s="19"/>
      <c r="J12912" s="19">
        <v>0.64498296924257104</v>
      </c>
      <c r="K12912" s="19"/>
      <c r="L12912" s="19">
        <v>0.30451855186098969</v>
      </c>
      <c r="M12912" s="19">
        <v>1.0086732420547673</v>
      </c>
      <c r="N12912" s="19"/>
      <c r="O12912" s="19">
        <v>0.16870609784774135</v>
      </c>
      <c r="P12912" s="50"/>
      <c r="R12912" s="9" t="s">
        <v>0</v>
      </c>
    </row>
    <row r="12913" spans="2:18" x14ac:dyDescent="0.2">
      <c r="B12913" s="25">
        <v>12683</v>
      </c>
      <c r="C12913" s="193">
        <v>0.46699898816341751</v>
      </c>
      <c r="D12913" s="19"/>
      <c r="E12913" s="19"/>
      <c r="F12913" s="19">
        <v>0.44410939808094069</v>
      </c>
      <c r="G12913" s="19"/>
      <c r="H12913" s="19">
        <v>0.84950769965933315</v>
      </c>
      <c r="I12913" s="19"/>
      <c r="J12913" s="19">
        <v>1.4387965667473348</v>
      </c>
      <c r="K12913" s="19"/>
      <c r="L12913" s="19">
        <v>0.63922980150206055</v>
      </c>
      <c r="M12913" s="19"/>
      <c r="N12913" s="19">
        <v>0.57012946564055633</v>
      </c>
      <c r="O12913" s="19"/>
      <c r="P12913" s="50">
        <v>0.62701939271257967</v>
      </c>
      <c r="R12913" s="9" t="s">
        <v>0</v>
      </c>
    </row>
    <row r="12914" spans="2:18" x14ac:dyDescent="0.2">
      <c r="B12914" s="25">
        <v>12684</v>
      </c>
      <c r="C12914" s="193"/>
      <c r="D12914" s="19">
        <v>0.66726206316261938</v>
      </c>
      <c r="E12914" s="19"/>
      <c r="F12914" s="19">
        <v>0.85927244153522464</v>
      </c>
      <c r="G12914" s="19"/>
      <c r="H12914" s="19">
        <v>0.55475449217818973</v>
      </c>
      <c r="I12914" s="19"/>
      <c r="J12914" s="19">
        <v>0.27586602651944281</v>
      </c>
      <c r="K12914" s="19"/>
      <c r="L12914" s="19">
        <v>0.62587993451431334</v>
      </c>
      <c r="M12914" s="19"/>
      <c r="N12914" s="19">
        <v>0.7121482170215282</v>
      </c>
      <c r="O12914" s="19"/>
      <c r="P12914" s="50">
        <v>0.99381050714458841</v>
      </c>
      <c r="R12914" s="9" t="s">
        <v>0</v>
      </c>
    </row>
    <row r="12915" spans="2:18" x14ac:dyDescent="0.2">
      <c r="B12915" s="25">
        <v>12685</v>
      </c>
      <c r="C12915" s="193">
        <v>0.38038378820984714</v>
      </c>
      <c r="D12915" s="19"/>
      <c r="E12915" s="19"/>
      <c r="F12915" s="19">
        <v>0.63079694379658535</v>
      </c>
      <c r="G12915" s="19"/>
      <c r="H12915" s="19">
        <v>0.1378379612770842</v>
      </c>
      <c r="I12915" s="19"/>
      <c r="J12915" s="19">
        <v>8.3754424985656786E-3</v>
      </c>
      <c r="K12915" s="19">
        <v>0.35775066521865012</v>
      </c>
      <c r="L12915" s="19"/>
      <c r="M12915" s="19"/>
      <c r="N12915" s="19">
        <v>0.38708552146826425</v>
      </c>
      <c r="O12915" s="19">
        <v>0.53985706564580049</v>
      </c>
      <c r="P12915" s="50"/>
      <c r="R12915" s="9" t="s">
        <v>0</v>
      </c>
    </row>
    <row r="12916" spans="2:18" x14ac:dyDescent="0.2">
      <c r="B12916" s="25">
        <v>12686</v>
      </c>
      <c r="C12916" s="193">
        <v>0.89094386423346994</v>
      </c>
      <c r="D12916" s="19"/>
      <c r="E12916" s="19">
        <v>0.10099711559158353</v>
      </c>
      <c r="F12916" s="19"/>
      <c r="G12916" s="19">
        <v>0.56163399803018754</v>
      </c>
      <c r="H12916" s="19"/>
      <c r="I12916" s="19">
        <v>0.52831256073640398</v>
      </c>
      <c r="J12916" s="19"/>
      <c r="K12916" s="19">
        <v>0.43879261106132494</v>
      </c>
      <c r="L12916" s="19"/>
      <c r="M12916" s="19">
        <v>0.22994597729890356</v>
      </c>
      <c r="N12916" s="19"/>
      <c r="O12916" s="19">
        <v>4.830587557557383E-2</v>
      </c>
      <c r="P12916" s="50"/>
      <c r="R12916" s="9" t="s">
        <v>0</v>
      </c>
    </row>
    <row r="12917" spans="2:18" x14ac:dyDescent="0.2">
      <c r="B12917" s="25">
        <v>12687</v>
      </c>
      <c r="C12917" s="193">
        <v>0.73320854891227016</v>
      </c>
      <c r="D12917" s="19"/>
      <c r="E12917" s="19"/>
      <c r="F12917" s="19">
        <v>0.48186190579288768</v>
      </c>
      <c r="G12917" s="19">
        <v>0.31934419786682033</v>
      </c>
      <c r="H12917" s="19"/>
      <c r="I12917" s="19"/>
      <c r="J12917" s="19">
        <v>0.61384815519996527</v>
      </c>
      <c r="K12917" s="19">
        <v>4.6134395273749206E-2</v>
      </c>
      <c r="L12917" s="19"/>
      <c r="M12917" s="19">
        <v>0.57548833187651094</v>
      </c>
      <c r="N12917" s="19"/>
      <c r="O12917" s="19"/>
      <c r="P12917" s="50">
        <v>0.24632764650252376</v>
      </c>
      <c r="R12917" s="9" t="s">
        <v>0</v>
      </c>
    </row>
    <row r="12918" spans="2:18" x14ac:dyDescent="0.2">
      <c r="B12918" s="25">
        <v>12688</v>
      </c>
      <c r="C12918" s="193"/>
      <c r="D12918" s="19">
        <v>1.5889145613202358</v>
      </c>
      <c r="E12918" s="19"/>
      <c r="F12918" s="19">
        <v>2.1445085268638571</v>
      </c>
      <c r="G12918" s="19"/>
      <c r="H12918" s="19">
        <v>1.0603194328267032</v>
      </c>
      <c r="I12918" s="19"/>
      <c r="J12918" s="19">
        <v>1.2987312132337197</v>
      </c>
      <c r="K12918" s="19"/>
      <c r="L12918" s="19">
        <v>0.90845668326135554</v>
      </c>
      <c r="M12918" s="19"/>
      <c r="N12918" s="19">
        <v>2.1255891312942188</v>
      </c>
      <c r="O12918" s="19"/>
      <c r="P12918" s="50">
        <v>1.2453900353482676</v>
      </c>
      <c r="R12918" s="9" t="s">
        <v>0</v>
      </c>
    </row>
    <row r="12919" spans="2:18" x14ac:dyDescent="0.2">
      <c r="B12919" s="25">
        <v>12689</v>
      </c>
      <c r="C12919" s="193"/>
      <c r="D12919" s="19">
        <v>0.62295496176295984</v>
      </c>
      <c r="E12919" s="19"/>
      <c r="F12919" s="19">
        <v>1.1029617762852557</v>
      </c>
      <c r="G12919" s="19"/>
      <c r="H12919" s="19">
        <v>1.5464880809379709</v>
      </c>
      <c r="I12919" s="19"/>
      <c r="J12919" s="19">
        <v>1.1451009363177374</v>
      </c>
      <c r="K12919" s="19"/>
      <c r="L12919" s="19">
        <v>1.1898983564454886</v>
      </c>
      <c r="M12919" s="19"/>
      <c r="N12919" s="19">
        <v>0.93577156928024596</v>
      </c>
      <c r="O12919" s="19"/>
      <c r="P12919" s="50">
        <v>1.0647341122274732</v>
      </c>
      <c r="R12919" s="9" t="s">
        <v>0</v>
      </c>
    </row>
    <row r="12920" spans="2:18" x14ac:dyDescent="0.2">
      <c r="B12920" s="25">
        <v>12690</v>
      </c>
      <c r="C12920" s="193">
        <v>0.64589344189147269</v>
      </c>
      <c r="D12920" s="19"/>
      <c r="E12920" s="19">
        <v>2.2477299981325967</v>
      </c>
      <c r="F12920" s="19"/>
      <c r="G12920" s="19">
        <v>0.93693409621516532</v>
      </c>
      <c r="H12920" s="19"/>
      <c r="I12920" s="19">
        <v>2.175879807365241</v>
      </c>
      <c r="J12920" s="19"/>
      <c r="K12920" s="19">
        <v>0.96369804884784183</v>
      </c>
      <c r="L12920" s="19"/>
      <c r="M12920" s="19">
        <v>0.7676250013128082</v>
      </c>
      <c r="N12920" s="19"/>
      <c r="O12920" s="19">
        <v>1.5005771686683249</v>
      </c>
      <c r="P12920" s="50"/>
      <c r="R12920" s="9" t="s">
        <v>0</v>
      </c>
    </row>
    <row r="12921" spans="2:18" x14ac:dyDescent="0.2">
      <c r="B12921" s="25">
        <v>12691</v>
      </c>
      <c r="C12921" s="193">
        <v>0.94070046356295078</v>
      </c>
      <c r="D12921" s="19"/>
      <c r="E12921" s="19">
        <v>1.0168385440894065</v>
      </c>
      <c r="F12921" s="19"/>
      <c r="G12921" s="19">
        <v>1.9818029188166206</v>
      </c>
      <c r="H12921" s="19"/>
      <c r="I12921" s="19">
        <v>1.0544208082405775</v>
      </c>
      <c r="J12921" s="19"/>
      <c r="K12921" s="19">
        <v>0.54557842848852445</v>
      </c>
      <c r="L12921" s="19"/>
      <c r="M12921" s="19">
        <v>1.2513514739965836</v>
      </c>
      <c r="N12921" s="19"/>
      <c r="O12921" s="19">
        <v>0.44973496771548827</v>
      </c>
      <c r="P12921" s="50"/>
      <c r="R12921" s="9" t="s">
        <v>0</v>
      </c>
    </row>
    <row r="12922" spans="2:18" x14ac:dyDescent="0.2">
      <c r="B12922" s="25">
        <v>12692</v>
      </c>
      <c r="C12922" s="193">
        <v>1.1383857208358448</v>
      </c>
      <c r="D12922" s="19"/>
      <c r="E12922" s="19"/>
      <c r="F12922" s="19">
        <v>0.1684848745289857</v>
      </c>
      <c r="G12922" s="19"/>
      <c r="H12922" s="19">
        <v>0.30117314454239441</v>
      </c>
      <c r="I12922" s="19">
        <v>0.15473700598193882</v>
      </c>
      <c r="J12922" s="19"/>
      <c r="K12922" s="19">
        <v>6.8657598823642529E-2</v>
      </c>
      <c r="L12922" s="19"/>
      <c r="M12922" s="19">
        <v>0.75903334348093066</v>
      </c>
      <c r="N12922" s="19"/>
      <c r="O12922" s="19"/>
      <c r="P12922" s="50">
        <v>5.9279213376845587E-2</v>
      </c>
      <c r="R12922" s="9" t="s">
        <v>0</v>
      </c>
    </row>
    <row r="12923" spans="2:18" x14ac:dyDescent="0.2">
      <c r="B12923" s="25">
        <v>12693</v>
      </c>
      <c r="C12923" s="193">
        <v>0.87046184713118646</v>
      </c>
      <c r="D12923" s="19"/>
      <c r="E12923" s="19">
        <v>0.3529824869701142</v>
      </c>
      <c r="F12923" s="19"/>
      <c r="G12923" s="19">
        <v>0.24120849211614911</v>
      </c>
      <c r="H12923" s="19"/>
      <c r="I12923" s="19">
        <v>0.83650185245163533</v>
      </c>
      <c r="J12923" s="19"/>
      <c r="K12923" s="19">
        <v>0.66588475613476272</v>
      </c>
      <c r="L12923" s="19"/>
      <c r="M12923" s="19">
        <v>0.73467153743644198</v>
      </c>
      <c r="N12923" s="19"/>
      <c r="O12923" s="19">
        <v>0.38345421498102128</v>
      </c>
      <c r="P12923" s="50"/>
      <c r="R12923" s="9" t="s">
        <v>0</v>
      </c>
    </row>
    <row r="12924" spans="2:18" x14ac:dyDescent="0.2">
      <c r="B12924" s="25">
        <v>12694</v>
      </c>
      <c r="C12924" s="193">
        <v>0.40954552449100334</v>
      </c>
      <c r="D12924" s="19"/>
      <c r="E12924" s="19"/>
      <c r="F12924" s="19">
        <v>0.50680192568254234</v>
      </c>
      <c r="G12924" s="19">
        <v>0.3617483935113282</v>
      </c>
      <c r="H12924" s="19"/>
      <c r="I12924" s="19"/>
      <c r="J12924" s="19">
        <v>3.5353386720607749E-3</v>
      </c>
      <c r="K12924" s="19">
        <v>1.0901360184052225</v>
      </c>
      <c r="L12924" s="19"/>
      <c r="M12924" s="19">
        <v>1.2667594635847494</v>
      </c>
      <c r="N12924" s="19"/>
      <c r="O12924" s="19"/>
      <c r="P12924" s="50">
        <v>0.73796086325401489</v>
      </c>
      <c r="R12924" s="9" t="s">
        <v>0</v>
      </c>
    </row>
    <row r="12925" spans="2:18" x14ac:dyDescent="0.2">
      <c r="B12925" s="25">
        <v>12695</v>
      </c>
      <c r="C12925" s="193"/>
      <c r="D12925" s="19">
        <v>0.37142836219987979</v>
      </c>
      <c r="E12925" s="19">
        <v>0.60639790931796245</v>
      </c>
      <c r="F12925" s="19"/>
      <c r="G12925" s="19"/>
      <c r="H12925" s="19">
        <v>0.28264280271800496</v>
      </c>
      <c r="I12925" s="19"/>
      <c r="J12925" s="19">
        <v>0.18549414186311428</v>
      </c>
      <c r="K12925" s="19"/>
      <c r="L12925" s="19">
        <v>0.489033269914667</v>
      </c>
      <c r="M12925" s="19">
        <v>7.995795454931047E-2</v>
      </c>
      <c r="N12925" s="19"/>
      <c r="O12925" s="19"/>
      <c r="P12925" s="50">
        <v>1.2068400352277762</v>
      </c>
      <c r="R12925" s="9" t="s">
        <v>0</v>
      </c>
    </row>
    <row r="12926" spans="2:18" x14ac:dyDescent="0.2">
      <c r="B12926" s="25">
        <v>12696</v>
      </c>
      <c r="C12926" s="193">
        <v>1.4105530292071236</v>
      </c>
      <c r="D12926" s="19"/>
      <c r="E12926" s="19">
        <v>0.95838506381655686</v>
      </c>
      <c r="F12926" s="19"/>
      <c r="G12926" s="19">
        <v>0.83590368976179985</v>
      </c>
      <c r="H12926" s="19"/>
      <c r="I12926" s="19">
        <v>1.0478333066865837</v>
      </c>
      <c r="J12926" s="19"/>
      <c r="K12926" s="19">
        <v>1.0435258338634967</v>
      </c>
      <c r="L12926" s="19"/>
      <c r="M12926" s="19">
        <v>1.8632310801887011</v>
      </c>
      <c r="N12926" s="19"/>
      <c r="O12926" s="19">
        <v>0.86660336484086276</v>
      </c>
      <c r="P12926" s="50"/>
      <c r="R12926" s="9" t="s">
        <v>0</v>
      </c>
    </row>
    <row r="12927" spans="2:18" x14ac:dyDescent="0.2">
      <c r="B12927" s="25">
        <v>12697</v>
      </c>
      <c r="C12927" s="193"/>
      <c r="D12927" s="19">
        <v>2.039689528652314</v>
      </c>
      <c r="E12927" s="19"/>
      <c r="F12927" s="19">
        <v>2.1054813277470985</v>
      </c>
      <c r="G12927" s="19"/>
      <c r="H12927" s="19">
        <v>0.95871696030979214</v>
      </c>
      <c r="I12927" s="19"/>
      <c r="J12927" s="19">
        <v>1.1418217214786821</v>
      </c>
      <c r="K12927" s="19"/>
      <c r="L12927" s="19">
        <v>1.1543076401826662</v>
      </c>
      <c r="M12927" s="19"/>
      <c r="N12927" s="19">
        <v>1.6236496928653639</v>
      </c>
      <c r="O12927" s="19"/>
      <c r="P12927" s="50">
        <v>1.2654488842662241</v>
      </c>
      <c r="R12927" s="9" t="s">
        <v>0</v>
      </c>
    </row>
    <row r="12928" spans="2:18" x14ac:dyDescent="0.2">
      <c r="B12928" s="25">
        <v>12698</v>
      </c>
      <c r="C12928" s="193">
        <v>1.5818423732925355</v>
      </c>
      <c r="D12928" s="19"/>
      <c r="E12928" s="19">
        <v>1.87726963532555</v>
      </c>
      <c r="F12928" s="19"/>
      <c r="G12928" s="19">
        <v>2.9224700821348888</v>
      </c>
      <c r="H12928" s="19"/>
      <c r="I12928" s="19">
        <v>2.3448835790638451</v>
      </c>
      <c r="J12928" s="19"/>
      <c r="K12928" s="19">
        <v>2.3580942740965449</v>
      </c>
      <c r="L12928" s="19"/>
      <c r="M12928" s="19">
        <v>1.1063831616952702</v>
      </c>
      <c r="N12928" s="19"/>
      <c r="O12928" s="19">
        <v>1.3106165218455001</v>
      </c>
      <c r="P12928" s="50"/>
      <c r="R12928" s="9" t="s">
        <v>0</v>
      </c>
    </row>
    <row r="12929" spans="2:18" x14ac:dyDescent="0.2">
      <c r="B12929" s="25">
        <v>12699</v>
      </c>
      <c r="C12929" s="193"/>
      <c r="D12929" s="19">
        <v>1.7725874869776024</v>
      </c>
      <c r="E12929" s="19"/>
      <c r="F12929" s="19">
        <v>1.2543187752573339</v>
      </c>
      <c r="G12929" s="19"/>
      <c r="H12929" s="19">
        <v>1.2521328589357057</v>
      </c>
      <c r="I12929" s="19"/>
      <c r="J12929" s="19">
        <v>0.71441377516770233</v>
      </c>
      <c r="K12929" s="19"/>
      <c r="L12929" s="19">
        <v>0.99075482343337429</v>
      </c>
      <c r="M12929" s="19"/>
      <c r="N12929" s="19">
        <v>1.6882217971842506</v>
      </c>
      <c r="O12929" s="19"/>
      <c r="P12929" s="50">
        <v>1.345094029879911</v>
      </c>
      <c r="R12929" s="9" t="s">
        <v>0</v>
      </c>
    </row>
    <row r="12930" spans="2:18" x14ac:dyDescent="0.2">
      <c r="B12930" s="25">
        <v>12700</v>
      </c>
      <c r="C12930" s="193">
        <v>0.40838693269730375</v>
      </c>
      <c r="D12930" s="19"/>
      <c r="E12930" s="19"/>
      <c r="F12930" s="19">
        <v>8.1138502087600317E-2</v>
      </c>
      <c r="G12930" s="19">
        <v>0.831953235063703</v>
      </c>
      <c r="H12930" s="19"/>
      <c r="I12930" s="19">
        <v>0.15862362933474419</v>
      </c>
      <c r="J12930" s="19"/>
      <c r="K12930" s="19">
        <v>0.68517260164701188</v>
      </c>
      <c r="L12930" s="19"/>
      <c r="M12930" s="19">
        <v>0.49203576684300421</v>
      </c>
      <c r="N12930" s="19"/>
      <c r="O12930" s="19">
        <v>0.50279628678472177</v>
      </c>
      <c r="P12930" s="50"/>
      <c r="R12930" s="9" t="s">
        <v>0</v>
      </c>
    </row>
    <row r="12931" spans="2:18" x14ac:dyDescent="0.2">
      <c r="B12931" s="25">
        <v>12701</v>
      </c>
      <c r="C12931" s="193"/>
      <c r="D12931" s="19">
        <v>0.38827635995325482</v>
      </c>
      <c r="E12931" s="19">
        <v>4.5655349905951549E-3</v>
      </c>
      <c r="F12931" s="19"/>
      <c r="G12931" s="19"/>
      <c r="H12931" s="19">
        <v>0.90339272967948381</v>
      </c>
      <c r="I12931" s="19"/>
      <c r="J12931" s="19">
        <v>1.092148344558076</v>
      </c>
      <c r="K12931" s="19"/>
      <c r="L12931" s="19">
        <v>0.70655978828183574</v>
      </c>
      <c r="M12931" s="19"/>
      <c r="N12931" s="19">
        <v>0.42531595316731197</v>
      </c>
      <c r="O12931" s="19"/>
      <c r="P12931" s="50">
        <v>0.51954663062206463</v>
      </c>
      <c r="R12931" s="9" t="s">
        <v>0</v>
      </c>
    </row>
    <row r="12932" spans="2:18" x14ac:dyDescent="0.2">
      <c r="B12932" s="25">
        <v>12702</v>
      </c>
      <c r="C12932" s="193">
        <v>0.2395506966278127</v>
      </c>
      <c r="D12932" s="19"/>
      <c r="E12932" s="19">
        <v>0.63562597534829046</v>
      </c>
      <c r="F12932" s="19"/>
      <c r="G12932" s="19">
        <v>0.842456430133255</v>
      </c>
      <c r="H12932" s="19"/>
      <c r="I12932" s="19">
        <v>0.52449461472234016</v>
      </c>
      <c r="J12932" s="19"/>
      <c r="K12932" s="19">
        <v>0.11369857962844887</v>
      </c>
      <c r="L12932" s="19"/>
      <c r="M12932" s="19">
        <v>0.60914559942080648</v>
      </c>
      <c r="N12932" s="19"/>
      <c r="O12932" s="19">
        <v>1.0488541942072607</v>
      </c>
      <c r="P12932" s="50"/>
      <c r="R12932" s="9" t="s">
        <v>0</v>
      </c>
    </row>
    <row r="12933" spans="2:18" x14ac:dyDescent="0.2">
      <c r="B12933" s="25">
        <v>12703</v>
      </c>
      <c r="C12933" s="193"/>
      <c r="D12933" s="19">
        <v>0.68473577935478458</v>
      </c>
      <c r="E12933" s="19"/>
      <c r="F12933" s="19">
        <v>0.6761999613260965</v>
      </c>
      <c r="G12933" s="19"/>
      <c r="H12933" s="19">
        <v>0.63717335481007653</v>
      </c>
      <c r="I12933" s="19"/>
      <c r="J12933" s="19">
        <v>1.5549043927532629</v>
      </c>
      <c r="K12933" s="19"/>
      <c r="L12933" s="19">
        <v>1.4143910215009938</v>
      </c>
      <c r="M12933" s="19"/>
      <c r="N12933" s="19">
        <v>1.6244775504494871</v>
      </c>
      <c r="O12933" s="19"/>
      <c r="P12933" s="50">
        <v>0.76895187811051569</v>
      </c>
      <c r="R12933" s="9" t="s">
        <v>0</v>
      </c>
    </row>
    <row r="12934" spans="2:18" x14ac:dyDescent="0.2">
      <c r="B12934" s="25">
        <v>12704</v>
      </c>
      <c r="C12934" s="193"/>
      <c r="D12934" s="19">
        <v>0.670398246092205</v>
      </c>
      <c r="E12934" s="19"/>
      <c r="F12934" s="19">
        <v>1.3895786964275003</v>
      </c>
      <c r="G12934" s="19"/>
      <c r="H12934" s="19">
        <v>0.24391359252865152</v>
      </c>
      <c r="I12934" s="19"/>
      <c r="J12934" s="19">
        <v>0.78010291651460595</v>
      </c>
      <c r="K12934" s="19"/>
      <c r="L12934" s="19">
        <v>1.0879621340618864</v>
      </c>
      <c r="M12934" s="19"/>
      <c r="N12934" s="19">
        <v>0.62673084098415666</v>
      </c>
      <c r="O12934" s="19"/>
      <c r="P12934" s="50">
        <v>1.5755177704200638</v>
      </c>
      <c r="R12934" s="9" t="s">
        <v>0</v>
      </c>
    </row>
    <row r="12935" spans="2:18" x14ac:dyDescent="0.2">
      <c r="B12935" s="25">
        <v>12705</v>
      </c>
      <c r="C12935" s="193">
        <v>0.26426391895741019</v>
      </c>
      <c r="D12935" s="19"/>
      <c r="E12935" s="19">
        <v>1.0467695613137231</v>
      </c>
      <c r="F12935" s="19"/>
      <c r="G12935" s="19">
        <v>0.10600547951983541</v>
      </c>
      <c r="H12935" s="19"/>
      <c r="I12935" s="19">
        <v>0.68378069518270723</v>
      </c>
      <c r="J12935" s="19"/>
      <c r="K12935" s="19">
        <v>0.2418436112556239</v>
      </c>
      <c r="L12935" s="19"/>
      <c r="M12935" s="19">
        <v>0.27919896755940826</v>
      </c>
      <c r="N12935" s="19"/>
      <c r="O12935" s="19"/>
      <c r="P12935" s="50">
        <v>0.22537813959195188</v>
      </c>
      <c r="R12935" s="9" t="s">
        <v>0</v>
      </c>
    </row>
    <row r="12936" spans="2:18" x14ac:dyDescent="0.2">
      <c r="B12936" s="25">
        <v>12706</v>
      </c>
      <c r="C12936" s="193"/>
      <c r="D12936" s="19">
        <v>0.58726255325246968</v>
      </c>
      <c r="E12936" s="19">
        <v>0.37739699678801397</v>
      </c>
      <c r="F12936" s="19"/>
      <c r="G12936" s="19"/>
      <c r="H12936" s="19">
        <v>0.58696169622034089</v>
      </c>
      <c r="I12936" s="19"/>
      <c r="J12936" s="19">
        <v>0.16888334864494411</v>
      </c>
      <c r="K12936" s="19">
        <v>0.46785571625347888</v>
      </c>
      <c r="L12936" s="19"/>
      <c r="M12936" s="19"/>
      <c r="N12936" s="19">
        <v>0.67200842257878668</v>
      </c>
      <c r="O12936" s="19"/>
      <c r="P12936" s="50">
        <v>0.55445958952264951</v>
      </c>
      <c r="R12936" s="9" t="s">
        <v>0</v>
      </c>
    </row>
    <row r="12937" spans="2:18" x14ac:dyDescent="0.2">
      <c r="B12937" s="25">
        <v>12707</v>
      </c>
      <c r="C12937" s="193">
        <v>1.6149955441476429</v>
      </c>
      <c r="D12937" s="19"/>
      <c r="E12937" s="19">
        <v>2.6095055673646748</v>
      </c>
      <c r="F12937" s="19"/>
      <c r="G12937" s="19">
        <v>1.5315653472352817</v>
      </c>
      <c r="H12937" s="19"/>
      <c r="I12937" s="19">
        <v>2.315501177176182</v>
      </c>
      <c r="J12937" s="19"/>
      <c r="K12937" s="19">
        <v>2.0724811816728423</v>
      </c>
      <c r="L12937" s="19"/>
      <c r="M12937" s="19">
        <v>1.7526123266063001</v>
      </c>
      <c r="N12937" s="19"/>
      <c r="O12937" s="19">
        <v>1.6940914034428445</v>
      </c>
      <c r="P12937" s="50"/>
      <c r="R12937" s="9" t="s">
        <v>0</v>
      </c>
    </row>
    <row r="12938" spans="2:18" x14ac:dyDescent="0.2">
      <c r="B12938" s="25">
        <v>12708</v>
      </c>
      <c r="C12938" s="193">
        <v>0.71101302041077208</v>
      </c>
      <c r="D12938" s="19"/>
      <c r="E12938" s="19">
        <v>1.5735713081746572</v>
      </c>
      <c r="F12938" s="19"/>
      <c r="G12938" s="19">
        <v>1.4557019123302661</v>
      </c>
      <c r="H12938" s="19"/>
      <c r="I12938" s="19">
        <v>0.87736686245637152</v>
      </c>
      <c r="J12938" s="19"/>
      <c r="K12938" s="19">
        <v>0.35921901338686824</v>
      </c>
      <c r="L12938" s="19"/>
      <c r="M12938" s="19">
        <v>0.69244055743942634</v>
      </c>
      <c r="N12938" s="19"/>
      <c r="O12938" s="19">
        <v>1.1847950705371606</v>
      </c>
      <c r="P12938" s="50"/>
      <c r="R12938" s="9" t="s">
        <v>0</v>
      </c>
    </row>
    <row r="12939" spans="2:18" x14ac:dyDescent="0.2">
      <c r="B12939" s="25">
        <v>12709</v>
      </c>
      <c r="C12939" s="193"/>
      <c r="D12939" s="19">
        <v>1.5047790190264415E-2</v>
      </c>
      <c r="E12939" s="19">
        <v>0.29113897433295532</v>
      </c>
      <c r="F12939" s="19"/>
      <c r="G12939" s="19"/>
      <c r="H12939" s="19">
        <v>0.8045285876575865</v>
      </c>
      <c r="I12939" s="19"/>
      <c r="J12939" s="19">
        <v>1.0227088568627454</v>
      </c>
      <c r="K12939" s="19"/>
      <c r="L12939" s="19">
        <v>0.86953394021734531</v>
      </c>
      <c r="M12939" s="19"/>
      <c r="N12939" s="19">
        <v>0.6965857459919933</v>
      </c>
      <c r="O12939" s="19"/>
      <c r="P12939" s="50">
        <v>0.99174737007077873</v>
      </c>
      <c r="R12939" s="9" t="s">
        <v>0</v>
      </c>
    </row>
    <row r="12940" spans="2:18" x14ac:dyDescent="0.2">
      <c r="B12940" s="25">
        <v>12710</v>
      </c>
      <c r="C12940" s="193"/>
      <c r="D12940" s="19">
        <v>0.54736940872976914</v>
      </c>
      <c r="E12940" s="19"/>
      <c r="F12940" s="19">
        <v>0.150409275127664</v>
      </c>
      <c r="G12940" s="19">
        <v>0.83833955480256073</v>
      </c>
      <c r="H12940" s="19"/>
      <c r="I12940" s="19">
        <v>8.3107772697530377E-2</v>
      </c>
      <c r="J12940" s="19"/>
      <c r="K12940" s="19"/>
      <c r="L12940" s="19">
        <v>0.6805394874543238</v>
      </c>
      <c r="M12940" s="19"/>
      <c r="N12940" s="19">
        <v>0.16164507583753471</v>
      </c>
      <c r="O12940" s="19">
        <v>0.35623008051865662</v>
      </c>
      <c r="P12940" s="50"/>
      <c r="R12940" s="9" t="s">
        <v>0</v>
      </c>
    </row>
    <row r="12941" spans="2:18" x14ac:dyDescent="0.2">
      <c r="B12941" s="25">
        <v>12711</v>
      </c>
      <c r="C12941" s="193"/>
      <c r="D12941" s="19">
        <v>1.6159651328132496</v>
      </c>
      <c r="E12941" s="19"/>
      <c r="F12941" s="19">
        <v>2.0066291961707905</v>
      </c>
      <c r="G12941" s="19"/>
      <c r="H12941" s="19">
        <v>1.339482169273799</v>
      </c>
      <c r="I12941" s="19"/>
      <c r="J12941" s="19">
        <v>2.7254648319496479</v>
      </c>
      <c r="K12941" s="19"/>
      <c r="L12941" s="19">
        <v>2.0212784537154147</v>
      </c>
      <c r="M12941" s="19"/>
      <c r="N12941" s="19">
        <v>1.2387265384705595</v>
      </c>
      <c r="O12941" s="19"/>
      <c r="P12941" s="50">
        <v>1.7269260607598462</v>
      </c>
      <c r="R12941" s="9" t="s">
        <v>0</v>
      </c>
    </row>
    <row r="12942" spans="2:18" x14ac:dyDescent="0.2">
      <c r="B12942" s="25">
        <v>12712</v>
      </c>
      <c r="C12942" s="193"/>
      <c r="D12942" s="19">
        <v>1.3991856183417399</v>
      </c>
      <c r="E12942" s="19"/>
      <c r="F12942" s="19">
        <v>2.3460576157298605</v>
      </c>
      <c r="G12942" s="19"/>
      <c r="H12942" s="19">
        <v>1.8027289984870289</v>
      </c>
      <c r="I12942" s="19"/>
      <c r="J12942" s="19">
        <v>1.744705857741343</v>
      </c>
      <c r="K12942" s="19"/>
      <c r="L12942" s="19">
        <v>1.4473597789236987</v>
      </c>
      <c r="M12942" s="19"/>
      <c r="N12942" s="19">
        <v>1.6501062330444816</v>
      </c>
      <c r="O12942" s="19"/>
      <c r="P12942" s="50">
        <v>1.5710642750164625</v>
      </c>
      <c r="R12942" s="9" t="s">
        <v>0</v>
      </c>
    </row>
    <row r="12943" spans="2:18" x14ac:dyDescent="0.2">
      <c r="B12943" s="25">
        <v>12713</v>
      </c>
      <c r="C12943" s="193">
        <v>1.1922025654426067</v>
      </c>
      <c r="D12943" s="19"/>
      <c r="E12943" s="19">
        <v>1.7886335654609982</v>
      </c>
      <c r="F12943" s="19"/>
      <c r="G12943" s="19">
        <v>1.038811644728878</v>
      </c>
      <c r="H12943" s="19"/>
      <c r="I12943" s="19">
        <v>0.59850630611686872</v>
      </c>
      <c r="J12943" s="19"/>
      <c r="K12943" s="19">
        <v>2.319177092358788</v>
      </c>
      <c r="L12943" s="19"/>
      <c r="M12943" s="19">
        <v>1.1951485418197643</v>
      </c>
      <c r="N12943" s="19"/>
      <c r="O12943" s="19">
        <v>1.6871309545045861</v>
      </c>
      <c r="P12943" s="50"/>
      <c r="R12943" s="9" t="s">
        <v>0</v>
      </c>
    </row>
    <row r="12944" spans="2:18" x14ac:dyDescent="0.2">
      <c r="B12944" s="25">
        <v>12714</v>
      </c>
      <c r="C12944" s="193">
        <v>0.72865648481561895</v>
      </c>
      <c r="D12944" s="19"/>
      <c r="E12944" s="19">
        <v>1.5716326720013196</v>
      </c>
      <c r="F12944" s="19"/>
      <c r="G12944" s="19"/>
      <c r="H12944" s="19">
        <v>1.4012608472725912E-2</v>
      </c>
      <c r="I12944" s="19">
        <v>0.80030545238830231</v>
      </c>
      <c r="J12944" s="19"/>
      <c r="K12944" s="19">
        <v>0.6696028249057896</v>
      </c>
      <c r="L12944" s="19"/>
      <c r="M12944" s="19">
        <v>0.868837116139628</v>
      </c>
      <c r="N12944" s="19"/>
      <c r="O12944" s="19">
        <v>0.55880285028952636</v>
      </c>
      <c r="P12944" s="50"/>
      <c r="R12944" s="9" t="s">
        <v>0</v>
      </c>
    </row>
    <row r="12945" spans="2:18" x14ac:dyDescent="0.2">
      <c r="B12945" s="25">
        <v>12715</v>
      </c>
      <c r="C12945" s="193"/>
      <c r="D12945" s="19">
        <v>1.1890358707438586</v>
      </c>
      <c r="E12945" s="19"/>
      <c r="F12945" s="19">
        <v>1.1610509296732123</v>
      </c>
      <c r="G12945" s="19"/>
      <c r="H12945" s="19">
        <v>0.93849463542613176</v>
      </c>
      <c r="I12945" s="19"/>
      <c r="J12945" s="19">
        <v>1.0192499915949766</v>
      </c>
      <c r="K12945" s="19"/>
      <c r="L12945" s="19">
        <v>0.97589527207191085</v>
      </c>
      <c r="M12945" s="19"/>
      <c r="N12945" s="19">
        <v>1.6747407117513904</v>
      </c>
      <c r="O12945" s="19"/>
      <c r="P12945" s="50">
        <v>1.4357614581755187</v>
      </c>
      <c r="R12945" s="9" t="s">
        <v>0</v>
      </c>
    </row>
    <row r="12946" spans="2:18" x14ac:dyDescent="0.2">
      <c r="B12946" s="25">
        <v>12716</v>
      </c>
      <c r="C12946" s="193">
        <v>0.13280609697311552</v>
      </c>
      <c r="D12946" s="19"/>
      <c r="E12946" s="19"/>
      <c r="F12946" s="19">
        <v>0.60951841729483924</v>
      </c>
      <c r="G12946" s="19"/>
      <c r="H12946" s="19">
        <v>0.38791085956908278</v>
      </c>
      <c r="I12946" s="19">
        <v>0.58784069004126582</v>
      </c>
      <c r="J12946" s="19"/>
      <c r="K12946" s="19">
        <v>0.13372906067148935</v>
      </c>
      <c r="L12946" s="19"/>
      <c r="M12946" s="19"/>
      <c r="N12946" s="19">
        <v>0.22536652749894909</v>
      </c>
      <c r="O12946" s="19">
        <v>0.49019247582708947</v>
      </c>
      <c r="P12946" s="50"/>
      <c r="R12946" s="9" t="s">
        <v>0</v>
      </c>
    </row>
    <row r="12947" spans="2:18" x14ac:dyDescent="0.2">
      <c r="B12947" s="25">
        <v>12717</v>
      </c>
      <c r="C12947" s="193">
        <v>2.0559144062640051</v>
      </c>
      <c r="D12947" s="19"/>
      <c r="E12947" s="19">
        <v>0.81085618109007762</v>
      </c>
      <c r="F12947" s="19"/>
      <c r="G12947" s="19">
        <v>1.3112546381131531</v>
      </c>
      <c r="H12947" s="19"/>
      <c r="I12947" s="19">
        <v>0.38436004338357649</v>
      </c>
      <c r="J12947" s="19"/>
      <c r="K12947" s="19">
        <v>1.4108744775781157</v>
      </c>
      <c r="L12947" s="19"/>
      <c r="M12947" s="19">
        <v>1.6746290617952362</v>
      </c>
      <c r="N12947" s="19"/>
      <c r="O12947" s="19">
        <v>0.78013310049130158</v>
      </c>
      <c r="P12947" s="50"/>
      <c r="R12947" s="9" t="s">
        <v>0</v>
      </c>
    </row>
    <row r="12948" spans="2:18" x14ac:dyDescent="0.2">
      <c r="B12948" s="25">
        <v>12718</v>
      </c>
      <c r="C12948" s="193">
        <v>0.45890648988755595</v>
      </c>
      <c r="D12948" s="19"/>
      <c r="E12948" s="19">
        <v>0.66455206348986129</v>
      </c>
      <c r="F12948" s="19"/>
      <c r="G12948" s="19"/>
      <c r="H12948" s="19">
        <v>0.52748550290296792</v>
      </c>
      <c r="I12948" s="19">
        <v>0.65671955801062032</v>
      </c>
      <c r="J12948" s="19"/>
      <c r="K12948" s="19">
        <v>0.32781623557945261</v>
      </c>
      <c r="L12948" s="19"/>
      <c r="M12948" s="19">
        <v>0.23164741178624818</v>
      </c>
      <c r="N12948" s="19"/>
      <c r="O12948" s="19"/>
      <c r="P12948" s="50">
        <v>0.90465325836864663</v>
      </c>
      <c r="R12948" s="9" t="s">
        <v>0</v>
      </c>
    </row>
    <row r="12949" spans="2:18" x14ac:dyDescent="0.2">
      <c r="B12949" s="25">
        <v>12719</v>
      </c>
      <c r="C12949" s="193"/>
      <c r="D12949" s="19">
        <v>0.32686425697967952</v>
      </c>
      <c r="E12949" s="19"/>
      <c r="F12949" s="19">
        <v>0.52603776031156191</v>
      </c>
      <c r="G12949" s="19"/>
      <c r="H12949" s="19">
        <v>1.1826536362139937</v>
      </c>
      <c r="I12949" s="19">
        <v>0.70770537201111816</v>
      </c>
      <c r="J12949" s="19"/>
      <c r="K12949" s="19"/>
      <c r="L12949" s="19">
        <v>0.59158858842154471</v>
      </c>
      <c r="M12949" s="19"/>
      <c r="N12949" s="19">
        <v>0.11136387536477196</v>
      </c>
      <c r="O12949" s="19"/>
      <c r="P12949" s="50">
        <v>0.55760214769504735</v>
      </c>
      <c r="R12949" s="9" t="s">
        <v>0</v>
      </c>
    </row>
    <row r="12950" spans="2:18" x14ac:dyDescent="0.2">
      <c r="B12950" s="25">
        <v>12720</v>
      </c>
      <c r="C12950" s="193">
        <v>0.56976907992635251</v>
      </c>
      <c r="D12950" s="19"/>
      <c r="E12950" s="19"/>
      <c r="F12950" s="19">
        <v>2.3510573489201714E-2</v>
      </c>
      <c r="G12950" s="19">
        <v>0.22124508638928328</v>
      </c>
      <c r="H12950" s="19"/>
      <c r="I12950" s="19"/>
      <c r="J12950" s="19">
        <v>0.60974988918823558</v>
      </c>
      <c r="K12950" s="19"/>
      <c r="L12950" s="19">
        <v>1.2787062077730402</v>
      </c>
      <c r="M12950" s="19">
        <v>0.16502672730291584</v>
      </c>
      <c r="N12950" s="19"/>
      <c r="O12950" s="19"/>
      <c r="P12950" s="50">
        <v>0.56967226940274418</v>
      </c>
      <c r="R12950" s="9" t="s">
        <v>0</v>
      </c>
    </row>
    <row r="12951" spans="2:18" x14ac:dyDescent="0.2">
      <c r="B12951" s="25">
        <v>12721</v>
      </c>
      <c r="C12951" s="193">
        <v>0.93144212155562567</v>
      </c>
      <c r="D12951" s="19"/>
      <c r="E12951" s="19">
        <v>0.4604187963702378</v>
      </c>
      <c r="F12951" s="19"/>
      <c r="G12951" s="19">
        <v>0.72809456882738155</v>
      </c>
      <c r="H12951" s="19"/>
      <c r="I12951" s="19">
        <v>2.0615968276833612</v>
      </c>
      <c r="J12951" s="19"/>
      <c r="K12951" s="19">
        <v>2.1988006856130999</v>
      </c>
      <c r="L12951" s="19"/>
      <c r="M12951" s="19">
        <v>1.7915899620486246</v>
      </c>
      <c r="N12951" s="19"/>
      <c r="O12951" s="19">
        <v>1.2751442396970218</v>
      </c>
      <c r="P12951" s="50"/>
      <c r="R12951" s="9" t="s">
        <v>0</v>
      </c>
    </row>
    <row r="12952" spans="2:18" x14ac:dyDescent="0.2">
      <c r="B12952" s="25">
        <v>12722</v>
      </c>
      <c r="C12952" s="193"/>
      <c r="D12952" s="19">
        <v>0.13503741551666268</v>
      </c>
      <c r="E12952" s="19">
        <v>0.89790111449676413</v>
      </c>
      <c r="F12952" s="19"/>
      <c r="G12952" s="19"/>
      <c r="H12952" s="19">
        <v>0.17842542483852616</v>
      </c>
      <c r="I12952" s="19"/>
      <c r="J12952" s="19">
        <v>0.56696269093000184</v>
      </c>
      <c r="K12952" s="19"/>
      <c r="L12952" s="19">
        <v>0.54104306403491864</v>
      </c>
      <c r="M12952" s="19">
        <v>6.9134619477035003E-2</v>
      </c>
      <c r="N12952" s="19"/>
      <c r="O12952" s="19">
        <v>0.38288018921553202</v>
      </c>
      <c r="P12952" s="50"/>
      <c r="R12952" s="9" t="s">
        <v>0</v>
      </c>
    </row>
    <row r="12953" spans="2:18" x14ac:dyDescent="0.2">
      <c r="B12953" s="25">
        <v>12723</v>
      </c>
      <c r="C12953" s="193">
        <v>0.78093610698424576</v>
      </c>
      <c r="D12953" s="19"/>
      <c r="E12953" s="19">
        <v>2.0658074641498554</v>
      </c>
      <c r="F12953" s="19"/>
      <c r="G12953" s="19">
        <v>1.526343204488295</v>
      </c>
      <c r="H12953" s="19"/>
      <c r="I12953" s="19">
        <v>1.2251466016689478</v>
      </c>
      <c r="J12953" s="19"/>
      <c r="K12953" s="19">
        <v>1.1901849551932877</v>
      </c>
      <c r="L12953" s="19"/>
      <c r="M12953" s="19">
        <v>1.8300633976134251</v>
      </c>
      <c r="N12953" s="19"/>
      <c r="O12953" s="19">
        <v>0.97430332675859366</v>
      </c>
      <c r="P12953" s="50"/>
      <c r="R12953" s="9" t="s">
        <v>0</v>
      </c>
    </row>
    <row r="12954" spans="2:18" x14ac:dyDescent="0.2">
      <c r="B12954" s="25">
        <v>12724</v>
      </c>
      <c r="C12954" s="193"/>
      <c r="D12954" s="19">
        <v>0.56031144578615566</v>
      </c>
      <c r="E12954" s="19">
        <v>1.2066913943107187</v>
      </c>
      <c r="F12954" s="19"/>
      <c r="G12954" s="19"/>
      <c r="H12954" s="19">
        <v>0.31232018889715751</v>
      </c>
      <c r="I12954" s="19">
        <v>0.14980687899727416</v>
      </c>
      <c r="J12954" s="19"/>
      <c r="K12954" s="19">
        <v>0.39724257540486996</v>
      </c>
      <c r="L12954" s="19"/>
      <c r="M12954" s="19"/>
      <c r="N12954" s="19">
        <v>0.89883573382084503</v>
      </c>
      <c r="O12954" s="19">
        <v>7.6224032224355573E-2</v>
      </c>
      <c r="P12954" s="50"/>
      <c r="R12954" s="9" t="s">
        <v>0</v>
      </c>
    </row>
    <row r="12955" spans="2:18" x14ac:dyDescent="0.2">
      <c r="B12955" s="25">
        <v>12725</v>
      </c>
      <c r="C12955" s="193"/>
      <c r="D12955" s="19">
        <v>1.0726152786685867</v>
      </c>
      <c r="E12955" s="19"/>
      <c r="F12955" s="19">
        <v>0.59235363814148723</v>
      </c>
      <c r="G12955" s="19"/>
      <c r="H12955" s="19">
        <v>0.98827703938778944</v>
      </c>
      <c r="I12955" s="19"/>
      <c r="J12955" s="19">
        <v>1.0085596978464912</v>
      </c>
      <c r="K12955" s="19"/>
      <c r="L12955" s="19">
        <v>0.47269536551817831</v>
      </c>
      <c r="M12955" s="19"/>
      <c r="N12955" s="19">
        <v>0.98214555389313596</v>
      </c>
      <c r="O12955" s="19">
        <v>8.3360152468383061E-2</v>
      </c>
      <c r="P12955" s="50"/>
      <c r="R12955" s="9" t="s">
        <v>0</v>
      </c>
    </row>
    <row r="12956" spans="2:18" x14ac:dyDescent="0.2">
      <c r="B12956" s="25">
        <v>12726</v>
      </c>
      <c r="C12956" s="193">
        <v>0.6589221084561071</v>
      </c>
      <c r="D12956" s="19"/>
      <c r="E12956" s="19">
        <v>0.44391482426352519</v>
      </c>
      <c r="F12956" s="19"/>
      <c r="G12956" s="19">
        <v>0.14245527617646003</v>
      </c>
      <c r="H12956" s="19"/>
      <c r="I12956" s="19"/>
      <c r="J12956" s="19">
        <v>6.2181706346788844E-2</v>
      </c>
      <c r="K12956" s="19"/>
      <c r="L12956" s="19">
        <v>0.13598100100049518</v>
      </c>
      <c r="M12956" s="19"/>
      <c r="N12956" s="19">
        <v>0.22898889242808962</v>
      </c>
      <c r="O12956" s="19">
        <v>0.44597722295896336</v>
      </c>
      <c r="P12956" s="50"/>
      <c r="R12956" s="9" t="s">
        <v>0</v>
      </c>
    </row>
    <row r="12957" spans="2:18" x14ac:dyDescent="0.2">
      <c r="B12957" s="25">
        <v>12727</v>
      </c>
      <c r="C12957" s="193">
        <v>2.2589678897168315</v>
      </c>
      <c r="D12957" s="19"/>
      <c r="E12957" s="19">
        <v>1.7499103528266784</v>
      </c>
      <c r="F12957" s="19"/>
      <c r="G12957" s="19">
        <v>1.6325097395261743</v>
      </c>
      <c r="H12957" s="19"/>
      <c r="I12957" s="19">
        <v>2.5440073927375506</v>
      </c>
      <c r="J12957" s="19"/>
      <c r="K12957" s="19">
        <v>1.5911995346556809</v>
      </c>
      <c r="L12957" s="19"/>
      <c r="M12957" s="19">
        <v>1.8303031582560576</v>
      </c>
      <c r="N12957" s="19"/>
      <c r="O12957" s="19">
        <v>2.4680781302473958</v>
      </c>
      <c r="P12957" s="50"/>
      <c r="R12957" s="9" t="s">
        <v>0</v>
      </c>
    </row>
    <row r="12958" spans="2:18" x14ac:dyDescent="0.2">
      <c r="B12958" s="25">
        <v>12728</v>
      </c>
      <c r="C12958" s="193">
        <v>0.23353427831947074</v>
      </c>
      <c r="D12958" s="19"/>
      <c r="E12958" s="19">
        <v>0.28524916024751024</v>
      </c>
      <c r="F12958" s="19"/>
      <c r="G12958" s="19"/>
      <c r="H12958" s="19">
        <v>0.31399087096956735</v>
      </c>
      <c r="I12958" s="19"/>
      <c r="J12958" s="19">
        <v>0.81866686763875385</v>
      </c>
      <c r="K12958" s="19"/>
      <c r="L12958" s="19">
        <v>0.11252720819325353</v>
      </c>
      <c r="M12958" s="19"/>
      <c r="N12958" s="19">
        <v>0.91203578822318632</v>
      </c>
      <c r="O12958" s="19"/>
      <c r="P12958" s="50">
        <v>0.19861439144474377</v>
      </c>
      <c r="R12958" s="9" t="s">
        <v>0</v>
      </c>
    </row>
    <row r="12959" spans="2:18" x14ac:dyDescent="0.2">
      <c r="B12959" s="25">
        <v>12729</v>
      </c>
      <c r="C12959" s="193"/>
      <c r="D12959" s="19">
        <v>1.1967848851235507</v>
      </c>
      <c r="E12959" s="19"/>
      <c r="F12959" s="19">
        <v>1.4560274750344908</v>
      </c>
      <c r="G12959" s="19"/>
      <c r="H12959" s="19">
        <v>0.19581500691949938</v>
      </c>
      <c r="I12959" s="19"/>
      <c r="J12959" s="19">
        <v>1.8201397799316887</v>
      </c>
      <c r="K12959" s="19"/>
      <c r="L12959" s="19">
        <v>0.12847697575958006</v>
      </c>
      <c r="M12959" s="19"/>
      <c r="N12959" s="19">
        <v>1.2334853508947203</v>
      </c>
      <c r="O12959" s="19"/>
      <c r="P12959" s="50">
        <v>1.4019009383484469</v>
      </c>
      <c r="R12959" s="9" t="s">
        <v>0</v>
      </c>
    </row>
    <row r="12960" spans="2:18" x14ac:dyDescent="0.2">
      <c r="B12960" s="25">
        <v>12730</v>
      </c>
      <c r="C12960" s="193">
        <v>0.37027232227828549</v>
      </c>
      <c r="D12960" s="19"/>
      <c r="E12960" s="19"/>
      <c r="F12960" s="19">
        <v>4.9301062780223545E-2</v>
      </c>
      <c r="G12960" s="19"/>
      <c r="H12960" s="19">
        <v>0.20779720824326203</v>
      </c>
      <c r="I12960" s="19">
        <v>1.3148534986473221</v>
      </c>
      <c r="J12960" s="19"/>
      <c r="K12960" s="19">
        <v>0.39934494769128492</v>
      </c>
      <c r="L12960" s="19"/>
      <c r="M12960" s="19"/>
      <c r="N12960" s="19">
        <v>0.60685309371553109</v>
      </c>
      <c r="O12960" s="19">
        <v>0.50734916773707517</v>
      </c>
      <c r="P12960" s="50"/>
      <c r="R12960" s="9" t="s">
        <v>0</v>
      </c>
    </row>
    <row r="12961" spans="2:18" x14ac:dyDescent="0.2">
      <c r="B12961" s="25">
        <v>12731</v>
      </c>
      <c r="C12961" s="193"/>
      <c r="D12961" s="19">
        <v>0.63357884358507921</v>
      </c>
      <c r="E12961" s="19"/>
      <c r="F12961" s="19">
        <v>0.8419016695766709</v>
      </c>
      <c r="G12961" s="19"/>
      <c r="H12961" s="19">
        <v>0.7551256743181618</v>
      </c>
      <c r="I12961" s="19"/>
      <c r="J12961" s="19">
        <v>1.1201602826814117</v>
      </c>
      <c r="K12961" s="19"/>
      <c r="L12961" s="19">
        <v>1.2768573375516279</v>
      </c>
      <c r="M12961" s="19"/>
      <c r="N12961" s="19">
        <v>0.73581958294384731</v>
      </c>
      <c r="O12961" s="19"/>
      <c r="P12961" s="50">
        <v>1.3282216706782897</v>
      </c>
      <c r="R12961" s="9" t="s">
        <v>0</v>
      </c>
    </row>
    <row r="12962" spans="2:18" x14ac:dyDescent="0.2">
      <c r="B12962" s="25">
        <v>12732</v>
      </c>
      <c r="C12962" s="193"/>
      <c r="D12962" s="19">
        <v>1.766084775946118</v>
      </c>
      <c r="E12962" s="19"/>
      <c r="F12962" s="19">
        <v>1.4111433886296709</v>
      </c>
      <c r="G12962" s="19"/>
      <c r="H12962" s="19">
        <v>2.0752636815002323</v>
      </c>
      <c r="I12962" s="19"/>
      <c r="J12962" s="19">
        <v>1.9663732127726832</v>
      </c>
      <c r="K12962" s="19"/>
      <c r="L12962" s="19">
        <v>2.8785336706466196</v>
      </c>
      <c r="M12962" s="19"/>
      <c r="N12962" s="19">
        <v>1.649952955395446</v>
      </c>
      <c r="O12962" s="19"/>
      <c r="P12962" s="50">
        <v>1.211858473216598</v>
      </c>
      <c r="R12962" s="9" t="s">
        <v>0</v>
      </c>
    </row>
    <row r="12963" spans="2:18" x14ac:dyDescent="0.2">
      <c r="B12963" s="25">
        <v>12733</v>
      </c>
      <c r="C12963" s="193"/>
      <c r="D12963" s="19">
        <v>1.6295727021420727</v>
      </c>
      <c r="E12963" s="19"/>
      <c r="F12963" s="19">
        <v>0.96901635455199098</v>
      </c>
      <c r="G12963" s="19"/>
      <c r="H12963" s="19">
        <v>1.2400719778357527</v>
      </c>
      <c r="I12963" s="19"/>
      <c r="J12963" s="19">
        <v>1.3252501325474033</v>
      </c>
      <c r="K12963" s="19"/>
      <c r="L12963" s="19">
        <v>2.0926647988890341</v>
      </c>
      <c r="M12963" s="19"/>
      <c r="N12963" s="19">
        <v>1.3747876841013209</v>
      </c>
      <c r="O12963" s="19"/>
      <c r="P12963" s="50">
        <v>0.92198583106569532</v>
      </c>
      <c r="R12963" s="9" t="s">
        <v>0</v>
      </c>
    </row>
    <row r="12964" spans="2:18" x14ac:dyDescent="0.2">
      <c r="B12964" s="25">
        <v>12734</v>
      </c>
      <c r="C12964" s="193"/>
      <c r="D12964" s="19">
        <v>1.1082517724776642</v>
      </c>
      <c r="E12964" s="19">
        <v>0.33163972873477626</v>
      </c>
      <c r="F12964" s="19"/>
      <c r="G12964" s="19">
        <v>0.2575005984423831</v>
      </c>
      <c r="H12964" s="19"/>
      <c r="I12964" s="19">
        <v>5.6824866362447692E-2</v>
      </c>
      <c r="J12964" s="19"/>
      <c r="K12964" s="19"/>
      <c r="L12964" s="19">
        <v>8.5561501988366595E-2</v>
      </c>
      <c r="M12964" s="19">
        <v>0.41410600251497437</v>
      </c>
      <c r="N12964" s="19"/>
      <c r="O12964" s="19"/>
      <c r="P12964" s="50">
        <v>9.9708598571200013E-2</v>
      </c>
      <c r="R12964" s="9" t="s">
        <v>0</v>
      </c>
    </row>
    <row r="12965" spans="2:18" x14ac:dyDescent="0.2">
      <c r="B12965" s="25">
        <v>12735</v>
      </c>
      <c r="C12965" s="193">
        <v>0.35028039606845457</v>
      </c>
      <c r="D12965" s="19"/>
      <c r="E12965" s="19">
        <v>1.326396868906232</v>
      </c>
      <c r="F12965" s="19"/>
      <c r="G12965" s="19">
        <v>0.15473218934456351</v>
      </c>
      <c r="H12965" s="19"/>
      <c r="I12965" s="19">
        <v>0.1589534511112814</v>
      </c>
      <c r="J12965" s="19"/>
      <c r="K12965" s="19">
        <v>0.72862211085687223</v>
      </c>
      <c r="L12965" s="19"/>
      <c r="M12965" s="19"/>
      <c r="N12965" s="19">
        <v>5.0169459618383087E-2</v>
      </c>
      <c r="O12965" s="19">
        <v>0.55503593664351036</v>
      </c>
      <c r="P12965" s="50"/>
      <c r="R12965" s="9" t="s">
        <v>0</v>
      </c>
    </row>
    <row r="12966" spans="2:18" x14ac:dyDescent="0.2">
      <c r="B12966" s="25">
        <v>12736</v>
      </c>
      <c r="C12966" s="193">
        <v>0.94175371787535433</v>
      </c>
      <c r="D12966" s="19"/>
      <c r="E12966" s="19">
        <v>0.10887770155922775</v>
      </c>
      <c r="F12966" s="19"/>
      <c r="G12966" s="19">
        <v>1.1419498011158125</v>
      </c>
      <c r="H12966" s="19"/>
      <c r="I12966" s="19">
        <v>0.91978210185331732</v>
      </c>
      <c r="J12966" s="19"/>
      <c r="K12966" s="19">
        <v>1.5338245093932081</v>
      </c>
      <c r="L12966" s="19"/>
      <c r="M12966" s="19">
        <v>0.80239459916825606</v>
      </c>
      <c r="N12966" s="19"/>
      <c r="O12966" s="19">
        <v>0.59154100628491746</v>
      </c>
      <c r="P12966" s="50"/>
      <c r="R12966" s="9" t="s">
        <v>0</v>
      </c>
    </row>
    <row r="12967" spans="2:18" x14ac:dyDescent="0.2">
      <c r="B12967" s="25">
        <v>12737</v>
      </c>
      <c r="C12967" s="193"/>
      <c r="D12967" s="19">
        <v>1.082118013642581</v>
      </c>
      <c r="E12967" s="19"/>
      <c r="F12967" s="19">
        <v>6.4465941319302528E-2</v>
      </c>
      <c r="G12967" s="19"/>
      <c r="H12967" s="19">
        <v>0.45535417091876307</v>
      </c>
      <c r="I12967" s="19"/>
      <c r="J12967" s="19">
        <v>0.81361540649712583</v>
      </c>
      <c r="K12967" s="19">
        <v>4.2399749038452804E-2</v>
      </c>
      <c r="L12967" s="19"/>
      <c r="M12967" s="19"/>
      <c r="N12967" s="19">
        <v>0.30674846809923917</v>
      </c>
      <c r="O12967" s="19"/>
      <c r="P12967" s="50">
        <v>0.25147037593283883</v>
      </c>
      <c r="R12967" s="9" t="s">
        <v>0</v>
      </c>
    </row>
    <row r="12968" spans="2:18" x14ac:dyDescent="0.2">
      <c r="B12968" s="25">
        <v>12738</v>
      </c>
      <c r="C12968" s="193"/>
      <c r="D12968" s="19">
        <v>0.17043839617216536</v>
      </c>
      <c r="E12968" s="19">
        <v>0.57370392000714043</v>
      </c>
      <c r="F12968" s="19"/>
      <c r="G12968" s="19"/>
      <c r="H12968" s="19">
        <v>1.2549758998058332E-2</v>
      </c>
      <c r="I12968" s="19">
        <v>0.44345241156445281</v>
      </c>
      <c r="J12968" s="19"/>
      <c r="K12968" s="19">
        <v>0.12305224932933095</v>
      </c>
      <c r="L12968" s="19"/>
      <c r="M12968" s="19"/>
      <c r="N12968" s="19">
        <v>5.1069866147610762E-2</v>
      </c>
      <c r="O12968" s="19">
        <v>2.7660456332710682E-2</v>
      </c>
      <c r="P12968" s="50"/>
      <c r="R12968" s="9" t="s">
        <v>0</v>
      </c>
    </row>
    <row r="12969" spans="2:18" x14ac:dyDescent="0.2">
      <c r="B12969" s="25">
        <v>12739</v>
      </c>
      <c r="C12969" s="193">
        <v>0.15145218467228028</v>
      </c>
      <c r="D12969" s="19"/>
      <c r="E12969" s="19"/>
      <c r="F12969" s="19">
        <v>0.22774876675038075</v>
      </c>
      <c r="G12969" s="19">
        <v>0.40478001480551623</v>
      </c>
      <c r="H12969" s="19"/>
      <c r="I12969" s="19">
        <v>0.85091499283098393</v>
      </c>
      <c r="J12969" s="19"/>
      <c r="K12969" s="19"/>
      <c r="L12969" s="19">
        <v>1.83840483215999E-2</v>
      </c>
      <c r="M12969" s="19">
        <v>0.49521781242924234</v>
      </c>
      <c r="N12969" s="19"/>
      <c r="O12969" s="19">
        <v>0.64072182207755202</v>
      </c>
      <c r="P12969" s="50"/>
      <c r="R12969" s="9" t="s">
        <v>0</v>
      </c>
    </row>
    <row r="12970" spans="2:18" x14ac:dyDescent="0.2">
      <c r="B12970" s="25">
        <v>12740</v>
      </c>
      <c r="C12970" s="193">
        <v>0.49284767332386353</v>
      </c>
      <c r="D12970" s="19"/>
      <c r="E12970" s="19">
        <v>0.51534144823788464</v>
      </c>
      <c r="F12970" s="19"/>
      <c r="G12970" s="19"/>
      <c r="H12970" s="19">
        <v>6.9583166293313136E-3</v>
      </c>
      <c r="I12970" s="19">
        <v>0.31025862632278683</v>
      </c>
      <c r="J12970" s="19"/>
      <c r="K12970" s="19"/>
      <c r="L12970" s="19">
        <v>0.10801981119151911</v>
      </c>
      <c r="M12970" s="19">
        <v>0.35762926631056274</v>
      </c>
      <c r="N12970" s="19"/>
      <c r="O12970" s="19">
        <v>0.37542204917270544</v>
      </c>
      <c r="P12970" s="50"/>
      <c r="R12970" s="9" t="s">
        <v>0</v>
      </c>
    </row>
    <row r="12971" spans="2:18" x14ac:dyDescent="0.2">
      <c r="B12971" s="25">
        <v>12741</v>
      </c>
      <c r="C12971" s="193">
        <v>1.2509429777970944</v>
      </c>
      <c r="D12971" s="19"/>
      <c r="E12971" s="19">
        <v>0.91382478328678896</v>
      </c>
      <c r="F12971" s="19"/>
      <c r="G12971" s="19">
        <v>0.5107946059054802</v>
      </c>
      <c r="H12971" s="19"/>
      <c r="I12971" s="19"/>
      <c r="J12971" s="19">
        <v>0.14742605953717988</v>
      </c>
      <c r="K12971" s="19">
        <v>1.0700955015312501</v>
      </c>
      <c r="L12971" s="19"/>
      <c r="M12971" s="19">
        <v>0.45142183886024895</v>
      </c>
      <c r="N12971" s="19"/>
      <c r="O12971" s="19">
        <v>0.11101681725581374</v>
      </c>
      <c r="P12971" s="50"/>
      <c r="R12971" s="9" t="s">
        <v>0</v>
      </c>
    </row>
    <row r="12972" spans="2:18" x14ac:dyDescent="0.2">
      <c r="B12972" s="25">
        <v>12742</v>
      </c>
      <c r="C12972" s="193"/>
      <c r="D12972" s="19">
        <v>0.43262991227514802</v>
      </c>
      <c r="E12972" s="19"/>
      <c r="F12972" s="19">
        <v>0.50668054603788781</v>
      </c>
      <c r="G12972" s="19"/>
      <c r="H12972" s="19">
        <v>0.65124074047434888</v>
      </c>
      <c r="I12972" s="19">
        <v>0.20088271183232634</v>
      </c>
      <c r="J12972" s="19"/>
      <c r="K12972" s="19"/>
      <c r="L12972" s="19">
        <v>1.4062441512705892</v>
      </c>
      <c r="M12972" s="19"/>
      <c r="N12972" s="19">
        <v>0.59804333212380822</v>
      </c>
      <c r="O12972" s="19">
        <v>0.47607759786085657</v>
      </c>
      <c r="P12972" s="50"/>
      <c r="R12972" s="9" t="s">
        <v>0</v>
      </c>
    </row>
    <row r="12973" spans="2:18" x14ac:dyDescent="0.2">
      <c r="B12973" s="25">
        <v>12743</v>
      </c>
      <c r="C12973" s="193"/>
      <c r="D12973" s="19">
        <v>6.3396458357725366E-2</v>
      </c>
      <c r="E12973" s="19">
        <v>0.20583484762071622</v>
      </c>
      <c r="F12973" s="19"/>
      <c r="G12973" s="19"/>
      <c r="H12973" s="19">
        <v>0.19240368347131287</v>
      </c>
      <c r="I12973" s="19">
        <v>0.14514362891170179</v>
      </c>
      <c r="J12973" s="19"/>
      <c r="K12973" s="19">
        <v>0.29514481554705302</v>
      </c>
      <c r="L12973" s="19"/>
      <c r="M12973" s="19"/>
      <c r="N12973" s="19">
        <v>0.17876177357590387</v>
      </c>
      <c r="O12973" s="19"/>
      <c r="P12973" s="50">
        <v>0.23313486939319528</v>
      </c>
      <c r="R12973" s="9" t="s">
        <v>0</v>
      </c>
    </row>
    <row r="12974" spans="2:18" x14ac:dyDescent="0.2">
      <c r="B12974" s="25">
        <v>12744</v>
      </c>
      <c r="C12974" s="193">
        <v>1.0879038462997457</v>
      </c>
      <c r="D12974" s="19"/>
      <c r="E12974" s="19">
        <v>1.5100188833894164</v>
      </c>
      <c r="F12974" s="19"/>
      <c r="G12974" s="19">
        <v>0.77804749984148347</v>
      </c>
      <c r="H12974" s="19"/>
      <c r="I12974" s="19">
        <v>0.53302133000018614</v>
      </c>
      <c r="J12974" s="19"/>
      <c r="K12974" s="19">
        <v>1.0146826147353034</v>
      </c>
      <c r="L12974" s="19"/>
      <c r="M12974" s="19">
        <v>1.4632989548613677</v>
      </c>
      <c r="N12974" s="19"/>
      <c r="O12974" s="19">
        <v>0.87633847752410488</v>
      </c>
      <c r="P12974" s="50"/>
      <c r="R12974" s="9" t="s">
        <v>0</v>
      </c>
    </row>
    <row r="12975" spans="2:18" x14ac:dyDescent="0.2">
      <c r="B12975" s="25">
        <v>12745</v>
      </c>
      <c r="C12975" s="193">
        <v>7.1880250510111265E-2</v>
      </c>
      <c r="D12975" s="19"/>
      <c r="E12975" s="19">
        <v>1.0600227015790855</v>
      </c>
      <c r="F12975" s="19"/>
      <c r="G12975" s="19">
        <v>0.33179250725054571</v>
      </c>
      <c r="H12975" s="19"/>
      <c r="I12975" s="19">
        <v>0.21339012787199088</v>
      </c>
      <c r="J12975" s="19"/>
      <c r="K12975" s="19">
        <v>0.10421238833010336</v>
      </c>
      <c r="L12975" s="19"/>
      <c r="M12975" s="19"/>
      <c r="N12975" s="19">
        <v>0.93132423323359448</v>
      </c>
      <c r="O12975" s="19">
        <v>0.68674147957195308</v>
      </c>
      <c r="P12975" s="50"/>
      <c r="R12975" s="9" t="s">
        <v>0</v>
      </c>
    </row>
    <row r="12976" spans="2:18" x14ac:dyDescent="0.2">
      <c r="B12976" s="25">
        <v>12746</v>
      </c>
      <c r="C12976" s="193">
        <v>0.2477651285490087</v>
      </c>
      <c r="D12976" s="19"/>
      <c r="E12976" s="19">
        <v>1.7189670631720173</v>
      </c>
      <c r="F12976" s="19"/>
      <c r="G12976" s="19">
        <v>1.2150263130235173</v>
      </c>
      <c r="H12976" s="19"/>
      <c r="I12976" s="19">
        <v>2.0475505802796707</v>
      </c>
      <c r="J12976" s="19"/>
      <c r="K12976" s="19">
        <v>2.3093782310463493</v>
      </c>
      <c r="L12976" s="19"/>
      <c r="M12976" s="19">
        <v>1.4151289168453904</v>
      </c>
      <c r="N12976" s="19"/>
      <c r="O12976" s="19">
        <v>1.7997622660359394</v>
      </c>
      <c r="P12976" s="50"/>
      <c r="R12976" s="9" t="s">
        <v>0</v>
      </c>
    </row>
    <row r="12977" spans="2:18" x14ac:dyDescent="0.2">
      <c r="B12977" s="25">
        <v>12747</v>
      </c>
      <c r="C12977" s="193">
        <v>0.24530319975297116</v>
      </c>
      <c r="D12977" s="19"/>
      <c r="E12977" s="19">
        <v>0.70682068379747043</v>
      </c>
      <c r="F12977" s="19"/>
      <c r="G12977" s="19">
        <v>0.92880033200817991</v>
      </c>
      <c r="H12977" s="19"/>
      <c r="I12977" s="19"/>
      <c r="J12977" s="19">
        <v>2.9459627669854445E-2</v>
      </c>
      <c r="K12977" s="19">
        <v>0.31974867418670816</v>
      </c>
      <c r="L12977" s="19"/>
      <c r="M12977" s="19">
        <v>0.76207260973701263</v>
      </c>
      <c r="N12977" s="19"/>
      <c r="O12977" s="19"/>
      <c r="P12977" s="50">
        <v>0.20347805675798039</v>
      </c>
      <c r="R12977" s="9" t="s">
        <v>0</v>
      </c>
    </row>
    <row r="12978" spans="2:18" x14ac:dyDescent="0.2">
      <c r="B12978" s="25">
        <v>12748</v>
      </c>
      <c r="C12978" s="193">
        <v>0.41594802360723621</v>
      </c>
      <c r="D12978" s="19"/>
      <c r="E12978" s="19">
        <v>0.11203477648222643</v>
      </c>
      <c r="F12978" s="19"/>
      <c r="G12978" s="19">
        <v>1.0134636508707486</v>
      </c>
      <c r="H12978" s="19"/>
      <c r="I12978" s="19">
        <v>0.56631420106758967</v>
      </c>
      <c r="J12978" s="19"/>
      <c r="K12978" s="19">
        <v>0.93160489554587689</v>
      </c>
      <c r="L12978" s="19"/>
      <c r="M12978" s="19">
        <v>0.20858803614399618</v>
      </c>
      <c r="N12978" s="19"/>
      <c r="O12978" s="19">
        <v>0.89072457266220584</v>
      </c>
      <c r="P12978" s="50"/>
      <c r="R12978" s="9" t="s">
        <v>0</v>
      </c>
    </row>
    <row r="12979" spans="2:18" x14ac:dyDescent="0.2">
      <c r="B12979" s="25">
        <v>12749</v>
      </c>
      <c r="C12979" s="193">
        <v>0.92015263660831914</v>
      </c>
      <c r="D12979" s="19"/>
      <c r="E12979" s="19">
        <v>0.76289893106089279</v>
      </c>
      <c r="F12979" s="19"/>
      <c r="G12979" s="19">
        <v>1.797534503481435</v>
      </c>
      <c r="H12979" s="19"/>
      <c r="I12979" s="19"/>
      <c r="J12979" s="19">
        <v>0.78289860183996207</v>
      </c>
      <c r="K12979" s="19">
        <v>0.40072934724335052</v>
      </c>
      <c r="L12979" s="19"/>
      <c r="M12979" s="19">
        <v>0.64191241737431393</v>
      </c>
      <c r="N12979" s="19"/>
      <c r="O12979" s="19">
        <v>1.4010942700317499</v>
      </c>
      <c r="P12979" s="50"/>
      <c r="R12979" s="9" t="s">
        <v>0</v>
      </c>
    </row>
    <row r="12980" spans="2:18" x14ac:dyDescent="0.2">
      <c r="B12980" s="25">
        <v>12750</v>
      </c>
      <c r="C12980" s="193"/>
      <c r="D12980" s="19">
        <v>0.59339999644050767</v>
      </c>
      <c r="E12980" s="19"/>
      <c r="F12980" s="19">
        <v>4.3400632956173843E-2</v>
      </c>
      <c r="G12980" s="19"/>
      <c r="H12980" s="19">
        <v>6.0925191089939358E-2</v>
      </c>
      <c r="I12980" s="19"/>
      <c r="J12980" s="19">
        <v>0.84174157053178722</v>
      </c>
      <c r="K12980" s="19">
        <v>9.6568837197040056E-2</v>
      </c>
      <c r="L12980" s="19"/>
      <c r="M12980" s="19"/>
      <c r="N12980" s="19">
        <v>0.12719725334492404</v>
      </c>
      <c r="O12980" s="19"/>
      <c r="P12980" s="50">
        <v>0.48200924788357702</v>
      </c>
      <c r="R12980" s="9" t="s">
        <v>0</v>
      </c>
    </row>
    <row r="12981" spans="2:18" x14ac:dyDescent="0.2">
      <c r="B12981" s="25">
        <v>12751</v>
      </c>
      <c r="C12981" s="193">
        <v>0.15022515342881804</v>
      </c>
      <c r="D12981" s="19"/>
      <c r="E12981" s="19">
        <v>0.48715172739319351</v>
      </c>
      <c r="F12981" s="19"/>
      <c r="G12981" s="19">
        <v>0.31572382763734502</v>
      </c>
      <c r="H12981" s="19"/>
      <c r="I12981" s="19">
        <v>8.4774013301104373E-2</v>
      </c>
      <c r="J12981" s="19"/>
      <c r="K12981" s="19">
        <v>0.3045235786833812</v>
      </c>
      <c r="L12981" s="19"/>
      <c r="M12981" s="19"/>
      <c r="N12981" s="19">
        <v>8.0707804131883942E-2</v>
      </c>
      <c r="O12981" s="19"/>
      <c r="P12981" s="50">
        <v>0.18550229306384722</v>
      </c>
      <c r="R12981" s="9" t="s">
        <v>0</v>
      </c>
    </row>
    <row r="12982" spans="2:18" x14ac:dyDescent="0.2">
      <c r="B12982" s="25">
        <v>12752</v>
      </c>
      <c r="C12982" s="193">
        <v>0.22792905117556297</v>
      </c>
      <c r="D12982" s="19"/>
      <c r="E12982" s="19">
        <v>1.0518429466973385</v>
      </c>
      <c r="F12982" s="19"/>
      <c r="G12982" s="19">
        <v>1.3496341720407359</v>
      </c>
      <c r="H12982" s="19"/>
      <c r="I12982" s="19">
        <v>1.1068483913442342</v>
      </c>
      <c r="J12982" s="19"/>
      <c r="K12982" s="19">
        <v>0.91512082829637664</v>
      </c>
      <c r="L12982" s="19"/>
      <c r="M12982" s="19">
        <v>1.2430019472531024</v>
      </c>
      <c r="N12982" s="19"/>
      <c r="O12982" s="19">
        <v>0.61963886546228664</v>
      </c>
      <c r="P12982" s="50"/>
      <c r="R12982" s="9" t="s">
        <v>0</v>
      </c>
    </row>
    <row r="12983" spans="2:18" x14ac:dyDescent="0.2">
      <c r="B12983" s="25">
        <v>12753</v>
      </c>
      <c r="C12983" s="193">
        <v>2.0339746137129295</v>
      </c>
      <c r="D12983" s="19"/>
      <c r="E12983" s="19">
        <v>0.85232551359275621</v>
      </c>
      <c r="F12983" s="19"/>
      <c r="G12983" s="19">
        <v>0.29166671942880862</v>
      </c>
      <c r="H12983" s="19"/>
      <c r="I12983" s="19"/>
      <c r="J12983" s="19">
        <v>6.4497115428428869E-2</v>
      </c>
      <c r="K12983" s="19">
        <v>0.84936534340575909</v>
      </c>
      <c r="L12983" s="19"/>
      <c r="M12983" s="19">
        <v>1.7819051577496887</v>
      </c>
      <c r="N12983" s="19"/>
      <c r="O12983" s="19">
        <v>0.77642532922222895</v>
      </c>
      <c r="P12983" s="50"/>
      <c r="R12983" s="9" t="s">
        <v>0</v>
      </c>
    </row>
    <row r="12984" spans="2:18" x14ac:dyDescent="0.2">
      <c r="B12984" s="25">
        <v>12754</v>
      </c>
      <c r="C12984" s="193">
        <v>1.151625669831144</v>
      </c>
      <c r="D12984" s="19"/>
      <c r="E12984" s="19">
        <v>0.56373637788665609</v>
      </c>
      <c r="F12984" s="19"/>
      <c r="G12984" s="19">
        <v>0.46007400496819167</v>
      </c>
      <c r="H12984" s="19"/>
      <c r="I12984" s="19">
        <v>0.87065258848175819</v>
      </c>
      <c r="J12984" s="19"/>
      <c r="K12984" s="19">
        <v>0.79573267136197723</v>
      </c>
      <c r="L12984" s="19"/>
      <c r="M12984" s="19"/>
      <c r="N12984" s="19">
        <v>0.40267895228166473</v>
      </c>
      <c r="O12984" s="19">
        <v>0.51555868484706524</v>
      </c>
      <c r="P12984" s="50"/>
      <c r="R12984" s="9" t="s">
        <v>0</v>
      </c>
    </row>
    <row r="12985" spans="2:18" x14ac:dyDescent="0.2">
      <c r="B12985" s="25">
        <v>12755</v>
      </c>
      <c r="C12985" s="193"/>
      <c r="D12985" s="19">
        <v>0.56240085549174801</v>
      </c>
      <c r="E12985" s="19"/>
      <c r="F12985" s="19">
        <v>0.70979883529378462</v>
      </c>
      <c r="G12985" s="19"/>
      <c r="H12985" s="19">
        <v>0.25999991633502118</v>
      </c>
      <c r="I12985" s="19">
        <v>0.45348518531719295</v>
      </c>
      <c r="J12985" s="19"/>
      <c r="K12985" s="19"/>
      <c r="L12985" s="19">
        <v>0.42760832598936971</v>
      </c>
      <c r="M12985" s="19"/>
      <c r="N12985" s="19">
        <v>0.35377554789937837</v>
      </c>
      <c r="O12985" s="19"/>
      <c r="P12985" s="50">
        <v>1.0189352392860038</v>
      </c>
      <c r="R12985" s="9" t="s">
        <v>0</v>
      </c>
    </row>
    <row r="12986" spans="2:18" x14ac:dyDescent="0.2">
      <c r="B12986" s="25">
        <v>12756</v>
      </c>
      <c r="C12986" s="193">
        <v>0.14860492557385976</v>
      </c>
      <c r="D12986" s="19"/>
      <c r="E12986" s="19">
        <v>1.2248266865803363</v>
      </c>
      <c r="F12986" s="19"/>
      <c r="G12986" s="19">
        <v>0.94077563771643846</v>
      </c>
      <c r="H12986" s="19"/>
      <c r="I12986" s="19">
        <v>0.29963116381011135</v>
      </c>
      <c r="J12986" s="19"/>
      <c r="K12986" s="19">
        <v>0.67149218728003124</v>
      </c>
      <c r="L12986" s="19"/>
      <c r="M12986" s="19">
        <v>0.78973105611483085</v>
      </c>
      <c r="N12986" s="19"/>
      <c r="O12986" s="19">
        <v>0.6307904739772604</v>
      </c>
      <c r="P12986" s="50"/>
      <c r="R12986" s="9" t="s">
        <v>0</v>
      </c>
    </row>
    <row r="12987" spans="2:18" x14ac:dyDescent="0.2">
      <c r="B12987" s="25">
        <v>12757</v>
      </c>
      <c r="C12987" s="193"/>
      <c r="D12987" s="19">
        <v>0.61386532633416535</v>
      </c>
      <c r="E12987" s="19">
        <v>1.895661826485092E-2</v>
      </c>
      <c r="F12987" s="19"/>
      <c r="G12987" s="19"/>
      <c r="H12987" s="19">
        <v>0.20829192106231489</v>
      </c>
      <c r="I12987" s="19">
        <v>0.64244569731009216</v>
      </c>
      <c r="J12987" s="19"/>
      <c r="K12987" s="19"/>
      <c r="L12987" s="19">
        <v>0.29787670561456325</v>
      </c>
      <c r="M12987" s="19">
        <v>0.27682090653265334</v>
      </c>
      <c r="N12987" s="19"/>
      <c r="O12987" s="19">
        <v>9.3834130873757624E-2</v>
      </c>
      <c r="P12987" s="50"/>
      <c r="R12987" s="9" t="s">
        <v>0</v>
      </c>
    </row>
    <row r="12988" spans="2:18" x14ac:dyDescent="0.2">
      <c r="B12988" s="25">
        <v>12758</v>
      </c>
      <c r="C12988" s="193">
        <v>0.68135978557635735</v>
      </c>
      <c r="D12988" s="19"/>
      <c r="E12988" s="19">
        <v>1.2436354730701071</v>
      </c>
      <c r="F12988" s="19"/>
      <c r="G12988" s="19">
        <v>0.40014203519698571</v>
      </c>
      <c r="H12988" s="19"/>
      <c r="I12988" s="19"/>
      <c r="J12988" s="19">
        <v>6.8907072291061272E-2</v>
      </c>
      <c r="K12988" s="19">
        <v>0.34172834812297431</v>
      </c>
      <c r="L12988" s="19"/>
      <c r="M12988" s="19">
        <v>0.57257599471274678</v>
      </c>
      <c r="N12988" s="19"/>
      <c r="O12988" s="19">
        <v>0.59617646684288683</v>
      </c>
      <c r="P12988" s="50"/>
      <c r="R12988" s="9" t="s">
        <v>0</v>
      </c>
    </row>
    <row r="12989" spans="2:18" x14ac:dyDescent="0.2">
      <c r="B12989" s="25">
        <v>12759</v>
      </c>
      <c r="C12989" s="193"/>
      <c r="D12989" s="19">
        <v>0.37473745738847697</v>
      </c>
      <c r="E12989" s="19"/>
      <c r="F12989" s="19">
        <v>0.46778633494459926</v>
      </c>
      <c r="G12989" s="19">
        <v>0.80364524030866813</v>
      </c>
      <c r="H12989" s="19"/>
      <c r="I12989" s="19">
        <v>0.26850376370680912</v>
      </c>
      <c r="J12989" s="19"/>
      <c r="K12989" s="19">
        <v>6.5239517729391239E-2</v>
      </c>
      <c r="L12989" s="19"/>
      <c r="M12989" s="19">
        <v>0.52025681520047096</v>
      </c>
      <c r="N12989" s="19"/>
      <c r="O12989" s="19">
        <v>0.58302085675586923</v>
      </c>
      <c r="P12989" s="50"/>
      <c r="R12989" s="9" t="s">
        <v>0</v>
      </c>
    </row>
    <row r="12990" spans="2:18" x14ac:dyDescent="0.2">
      <c r="B12990" s="25">
        <v>12760</v>
      </c>
      <c r="C12990" s="193"/>
      <c r="D12990" s="19">
        <v>8.6767348503624012E-2</v>
      </c>
      <c r="E12990" s="19">
        <v>0.98400584395981916</v>
      </c>
      <c r="F12990" s="19"/>
      <c r="G12990" s="19">
        <v>0.38030594849554955</v>
      </c>
      <c r="H12990" s="19"/>
      <c r="I12990" s="19">
        <v>0.96875327870184902</v>
      </c>
      <c r="J12990" s="19"/>
      <c r="K12990" s="19">
        <v>0.17946541503545063</v>
      </c>
      <c r="L12990" s="19"/>
      <c r="M12990" s="19"/>
      <c r="N12990" s="19">
        <v>0.17373810946063573</v>
      </c>
      <c r="O12990" s="19">
        <v>5.6421566633277478E-2</v>
      </c>
      <c r="P12990" s="50"/>
      <c r="R12990" s="9" t="s">
        <v>0</v>
      </c>
    </row>
    <row r="12991" spans="2:18" x14ac:dyDescent="0.2">
      <c r="B12991" s="25">
        <v>12761</v>
      </c>
      <c r="C12991" s="193">
        <v>0.84215724967311356</v>
      </c>
      <c r="D12991" s="19"/>
      <c r="E12991" s="19">
        <v>1.0394653754665601</v>
      </c>
      <c r="F12991" s="19"/>
      <c r="G12991" s="19">
        <v>1.2090131243580271</v>
      </c>
      <c r="H12991" s="19"/>
      <c r="I12991" s="19">
        <v>0.72385403452810115</v>
      </c>
      <c r="J12991" s="19"/>
      <c r="K12991" s="19">
        <v>0.5700703395445571</v>
      </c>
      <c r="L12991" s="19"/>
      <c r="M12991" s="19">
        <v>1.7361637480631298</v>
      </c>
      <c r="N12991" s="19"/>
      <c r="O12991" s="19">
        <v>1.4915003998690535</v>
      </c>
      <c r="P12991" s="50"/>
      <c r="R12991" s="9" t="s">
        <v>0</v>
      </c>
    </row>
    <row r="12992" spans="2:18" x14ac:dyDescent="0.2">
      <c r="B12992" s="25">
        <v>12762</v>
      </c>
      <c r="C12992" s="193"/>
      <c r="D12992" s="19">
        <v>1.5742090585030348</v>
      </c>
      <c r="E12992" s="19"/>
      <c r="F12992" s="19">
        <v>0.97531452552493503</v>
      </c>
      <c r="G12992" s="19"/>
      <c r="H12992" s="19">
        <v>1.5996183317473389</v>
      </c>
      <c r="I12992" s="19">
        <v>0.1891163054493861</v>
      </c>
      <c r="J12992" s="19"/>
      <c r="K12992" s="19"/>
      <c r="L12992" s="19">
        <v>0.79806637117408852</v>
      </c>
      <c r="M12992" s="19"/>
      <c r="N12992" s="19">
        <v>0.57346493586355385</v>
      </c>
      <c r="O12992" s="19"/>
      <c r="P12992" s="50">
        <v>0.81188940258154474</v>
      </c>
      <c r="R12992" s="9" t="s">
        <v>0</v>
      </c>
    </row>
    <row r="12993" spans="2:18" x14ac:dyDescent="0.2">
      <c r="B12993" s="25">
        <v>12763</v>
      </c>
      <c r="C12993" s="193">
        <v>1.1344248301618409</v>
      </c>
      <c r="D12993" s="19"/>
      <c r="E12993" s="19">
        <v>1.0855592259382258</v>
      </c>
      <c r="F12993" s="19"/>
      <c r="G12993" s="19">
        <v>0.75383515462707229</v>
      </c>
      <c r="H12993" s="19"/>
      <c r="I12993" s="19">
        <v>1.4159008542371816</v>
      </c>
      <c r="J12993" s="19"/>
      <c r="K12993" s="19">
        <v>2.0780833889505055</v>
      </c>
      <c r="L12993" s="19"/>
      <c r="M12993" s="19">
        <v>1.5181499432042393</v>
      </c>
      <c r="N12993" s="19"/>
      <c r="O12993" s="19">
        <v>1.3714468767525549</v>
      </c>
      <c r="P12993" s="50"/>
      <c r="R12993" s="9" t="s">
        <v>0</v>
      </c>
    </row>
    <row r="12994" spans="2:18" x14ac:dyDescent="0.2">
      <c r="B12994" s="25">
        <v>12764</v>
      </c>
      <c r="C12994" s="193"/>
      <c r="D12994" s="19">
        <v>0.72923724166277537</v>
      </c>
      <c r="E12994" s="19">
        <v>0.18494977946348912</v>
      </c>
      <c r="F12994" s="19"/>
      <c r="G12994" s="19">
        <v>9.8536248897041531E-2</v>
      </c>
      <c r="H12994" s="19"/>
      <c r="I12994" s="19"/>
      <c r="J12994" s="19">
        <v>1.4052987005746038</v>
      </c>
      <c r="K12994" s="19"/>
      <c r="L12994" s="19">
        <v>0.32206388379771833</v>
      </c>
      <c r="M12994" s="19"/>
      <c r="N12994" s="19">
        <v>0.71986820081532421</v>
      </c>
      <c r="O12994" s="19"/>
      <c r="P12994" s="50">
        <v>1.3368113093241623</v>
      </c>
      <c r="R12994" s="9" t="s">
        <v>0</v>
      </c>
    </row>
    <row r="12995" spans="2:18" x14ac:dyDescent="0.2">
      <c r="B12995" s="25">
        <v>12765</v>
      </c>
      <c r="C12995" s="193"/>
      <c r="D12995" s="19">
        <v>1.1505509896155864E-2</v>
      </c>
      <c r="E12995" s="19"/>
      <c r="F12995" s="19">
        <v>0.49882168699591717</v>
      </c>
      <c r="G12995" s="19"/>
      <c r="H12995" s="19">
        <v>0.84628495044385177</v>
      </c>
      <c r="I12995" s="19"/>
      <c r="J12995" s="19">
        <v>1.3096738139259003</v>
      </c>
      <c r="K12995" s="19"/>
      <c r="L12995" s="19">
        <v>0.94410899004961957</v>
      </c>
      <c r="M12995" s="19"/>
      <c r="N12995" s="19">
        <v>1.1249583721156959</v>
      </c>
      <c r="O12995" s="19"/>
      <c r="P12995" s="50">
        <v>0.81090332269915033</v>
      </c>
      <c r="R12995" s="9" t="s">
        <v>0</v>
      </c>
    </row>
    <row r="12996" spans="2:18" x14ac:dyDescent="0.2">
      <c r="B12996" s="25">
        <v>12766</v>
      </c>
      <c r="C12996" s="193"/>
      <c r="D12996" s="19">
        <v>1.2306205912710431</v>
      </c>
      <c r="E12996" s="19"/>
      <c r="F12996" s="19">
        <v>0.80978231394496669</v>
      </c>
      <c r="G12996" s="19"/>
      <c r="H12996" s="19">
        <v>1.5173434223204614</v>
      </c>
      <c r="I12996" s="19"/>
      <c r="J12996" s="19">
        <v>1.8989423032523884</v>
      </c>
      <c r="K12996" s="19"/>
      <c r="L12996" s="19">
        <v>0.96929762372721151</v>
      </c>
      <c r="M12996" s="19"/>
      <c r="N12996" s="19">
        <v>2.1152620311465458</v>
      </c>
      <c r="O12996" s="19"/>
      <c r="P12996" s="50">
        <v>0.95340809515664815</v>
      </c>
      <c r="R12996" s="9" t="s">
        <v>0</v>
      </c>
    </row>
    <row r="12997" spans="2:18" x14ac:dyDescent="0.2">
      <c r="B12997" s="25">
        <v>12767</v>
      </c>
      <c r="C12997" s="193"/>
      <c r="D12997" s="19">
        <v>0.37211206244075373</v>
      </c>
      <c r="E12997" s="19">
        <v>1.7497376456812725E-2</v>
      </c>
      <c r="F12997" s="19"/>
      <c r="G12997" s="19"/>
      <c r="H12997" s="19">
        <v>0.30263142723053821</v>
      </c>
      <c r="I12997" s="19"/>
      <c r="J12997" s="19">
        <v>3.0932690597795465E-2</v>
      </c>
      <c r="K12997" s="19"/>
      <c r="L12997" s="19">
        <v>0.74419753201080541</v>
      </c>
      <c r="M12997" s="19"/>
      <c r="N12997" s="19">
        <v>8.5450054339329798E-2</v>
      </c>
      <c r="O12997" s="19"/>
      <c r="P12997" s="50">
        <v>0.10894950533819589</v>
      </c>
      <c r="R12997" s="9" t="s">
        <v>0</v>
      </c>
    </row>
    <row r="12998" spans="2:18" x14ac:dyDescent="0.2">
      <c r="B12998" s="25">
        <v>12768</v>
      </c>
      <c r="C12998" s="193">
        <v>1.2812273007349877</v>
      </c>
      <c r="D12998" s="19"/>
      <c r="E12998" s="19">
        <v>1.2895689200870792</v>
      </c>
      <c r="F12998" s="19"/>
      <c r="G12998" s="19">
        <v>1.8409451645317982</v>
      </c>
      <c r="H12998" s="19"/>
      <c r="I12998" s="19">
        <v>0.14824341192028437</v>
      </c>
      <c r="J12998" s="19"/>
      <c r="K12998" s="19">
        <v>0.92454970856749763</v>
      </c>
      <c r="L12998" s="19"/>
      <c r="M12998" s="19">
        <v>1.3397110379977935</v>
      </c>
      <c r="N12998" s="19"/>
      <c r="O12998" s="19">
        <v>1.6687482599999151</v>
      </c>
      <c r="P12998" s="50"/>
      <c r="R12998" s="9" t="s">
        <v>0</v>
      </c>
    </row>
    <row r="12999" spans="2:18" x14ac:dyDescent="0.2">
      <c r="B12999" s="25">
        <v>12769</v>
      </c>
      <c r="C12999" s="193"/>
      <c r="D12999" s="19">
        <v>0.68076255700027766</v>
      </c>
      <c r="E12999" s="19"/>
      <c r="F12999" s="19">
        <v>0.78295933333698076</v>
      </c>
      <c r="G12999" s="19"/>
      <c r="H12999" s="19">
        <v>1.1623889262154301</v>
      </c>
      <c r="I12999" s="19"/>
      <c r="J12999" s="19">
        <v>0.82460689992444369</v>
      </c>
      <c r="K12999" s="19"/>
      <c r="L12999" s="19">
        <v>0.32089704616954667</v>
      </c>
      <c r="M12999" s="19">
        <v>0.37089033584073855</v>
      </c>
      <c r="N12999" s="19"/>
      <c r="O12999" s="19"/>
      <c r="P12999" s="50">
        <v>0.1216678725754526</v>
      </c>
      <c r="R12999" s="9" t="s">
        <v>0</v>
      </c>
    </row>
    <row r="13000" spans="2:18" x14ac:dyDescent="0.2">
      <c r="B13000" s="25">
        <v>12770</v>
      </c>
      <c r="C13000" s="193"/>
      <c r="D13000" s="19">
        <v>0.65086002571353996</v>
      </c>
      <c r="E13000" s="19"/>
      <c r="F13000" s="19">
        <v>0.5952732075565923</v>
      </c>
      <c r="G13000" s="19">
        <v>0.44775155860527682</v>
      </c>
      <c r="H13000" s="19"/>
      <c r="I13000" s="19">
        <v>0.39368342913785581</v>
      </c>
      <c r="J13000" s="19"/>
      <c r="K13000" s="19"/>
      <c r="L13000" s="19">
        <v>2.0587963040813576E-2</v>
      </c>
      <c r="M13000" s="19"/>
      <c r="N13000" s="19">
        <v>0.9031104655167943</v>
      </c>
      <c r="O13000" s="19"/>
      <c r="P13000" s="50">
        <v>0.219355500820447</v>
      </c>
      <c r="R13000" s="9" t="s">
        <v>0</v>
      </c>
    </row>
    <row r="13001" spans="2:18" x14ac:dyDescent="0.2">
      <c r="B13001" s="25">
        <v>12771</v>
      </c>
      <c r="C13001" s="193"/>
      <c r="D13001" s="19">
        <v>0.12585987633434415</v>
      </c>
      <c r="E13001" s="19">
        <v>0.52945126972536638</v>
      </c>
      <c r="F13001" s="19"/>
      <c r="G13001" s="19">
        <v>0.41851362508782103</v>
      </c>
      <c r="H13001" s="19"/>
      <c r="I13001" s="19">
        <v>0.61379094651578037</v>
      </c>
      <c r="J13001" s="19"/>
      <c r="K13001" s="19"/>
      <c r="L13001" s="19">
        <v>0.13127211495155547</v>
      </c>
      <c r="M13001" s="19"/>
      <c r="N13001" s="19">
        <v>0.64558660174287519</v>
      </c>
      <c r="O13001" s="19"/>
      <c r="P13001" s="50">
        <v>0.18056060809526811</v>
      </c>
      <c r="R13001" s="9" t="s">
        <v>0</v>
      </c>
    </row>
    <row r="13002" spans="2:18" x14ac:dyDescent="0.2">
      <c r="B13002" s="25">
        <v>12772</v>
      </c>
      <c r="C13002" s="193">
        <v>0.67396451771726151</v>
      </c>
      <c r="D13002" s="19"/>
      <c r="E13002" s="19">
        <v>1.0555826611615611</v>
      </c>
      <c r="F13002" s="19"/>
      <c r="G13002" s="19">
        <v>0.31303847256192352</v>
      </c>
      <c r="H13002" s="19"/>
      <c r="I13002" s="19">
        <v>0.12700223554431586</v>
      </c>
      <c r="J13002" s="19"/>
      <c r="K13002" s="19">
        <v>0.54249969278215737</v>
      </c>
      <c r="L13002" s="19"/>
      <c r="M13002" s="19">
        <v>1.8617410741759368</v>
      </c>
      <c r="N13002" s="19"/>
      <c r="O13002" s="19">
        <v>0.2558136151446645</v>
      </c>
      <c r="P13002" s="50"/>
      <c r="R13002" s="9" t="s">
        <v>0</v>
      </c>
    </row>
    <row r="13003" spans="2:18" x14ac:dyDescent="0.2">
      <c r="B13003" s="25">
        <v>12773</v>
      </c>
      <c r="C13003" s="193">
        <v>0.6905938721987136</v>
      </c>
      <c r="D13003" s="19"/>
      <c r="E13003" s="19"/>
      <c r="F13003" s="19">
        <v>0.40788158352249698</v>
      </c>
      <c r="G13003" s="19"/>
      <c r="H13003" s="19">
        <v>1.1621030122465703</v>
      </c>
      <c r="I13003" s="19">
        <v>0.60184832031939495</v>
      </c>
      <c r="J13003" s="19"/>
      <c r="K13003" s="19"/>
      <c r="L13003" s="19">
        <v>0.78752983923597164</v>
      </c>
      <c r="M13003" s="19"/>
      <c r="N13003" s="19">
        <v>5.6255070351333765E-2</v>
      </c>
      <c r="O13003" s="19"/>
      <c r="P13003" s="50">
        <v>0.39693861230657501</v>
      </c>
      <c r="R13003" s="9" t="s">
        <v>0</v>
      </c>
    </row>
    <row r="13004" spans="2:18" x14ac:dyDescent="0.2">
      <c r="B13004" s="25">
        <v>12774</v>
      </c>
      <c r="C13004" s="193">
        <v>2.1361949951786885</v>
      </c>
      <c r="D13004" s="19"/>
      <c r="E13004" s="19">
        <v>0.65974462888592078</v>
      </c>
      <c r="F13004" s="19"/>
      <c r="G13004" s="19"/>
      <c r="H13004" s="19">
        <v>0.33981640503685745</v>
      </c>
      <c r="I13004" s="19">
        <v>1.377841433643739</v>
      </c>
      <c r="J13004" s="19"/>
      <c r="K13004" s="19">
        <v>0.43681154627630203</v>
      </c>
      <c r="L13004" s="19"/>
      <c r="M13004" s="19">
        <v>1.338124440405841</v>
      </c>
      <c r="N13004" s="19"/>
      <c r="O13004" s="19">
        <v>1.1689447027125739</v>
      </c>
      <c r="P13004" s="50"/>
      <c r="R13004" s="9" t="s">
        <v>0</v>
      </c>
    </row>
    <row r="13005" spans="2:18" x14ac:dyDescent="0.2">
      <c r="B13005" s="25">
        <v>12775</v>
      </c>
      <c r="C13005" s="193"/>
      <c r="D13005" s="19">
        <v>1.2491338433649735</v>
      </c>
      <c r="E13005" s="19"/>
      <c r="F13005" s="19">
        <v>1.2101131368761127</v>
      </c>
      <c r="G13005" s="19"/>
      <c r="H13005" s="19">
        <v>0.9113859824836843</v>
      </c>
      <c r="I13005" s="19"/>
      <c r="J13005" s="19">
        <v>0.71502663415053647</v>
      </c>
      <c r="K13005" s="19"/>
      <c r="L13005" s="19">
        <v>0.74072541060068031</v>
      </c>
      <c r="M13005" s="19"/>
      <c r="N13005" s="19">
        <v>1.2659551894132939</v>
      </c>
      <c r="O13005" s="19"/>
      <c r="P13005" s="50">
        <v>1.1840344048433384</v>
      </c>
      <c r="R13005" s="9" t="s">
        <v>0</v>
      </c>
    </row>
    <row r="13006" spans="2:18" x14ac:dyDescent="0.2">
      <c r="B13006" s="25">
        <v>12776</v>
      </c>
      <c r="C13006" s="193"/>
      <c r="D13006" s="19">
        <v>1.1908873489167631</v>
      </c>
      <c r="E13006" s="19"/>
      <c r="F13006" s="19">
        <v>0.42464982481445052</v>
      </c>
      <c r="G13006" s="19"/>
      <c r="H13006" s="19">
        <v>1.0940901931221056</v>
      </c>
      <c r="I13006" s="19"/>
      <c r="J13006" s="19">
        <v>1.1068522543595514</v>
      </c>
      <c r="K13006" s="19"/>
      <c r="L13006" s="19">
        <v>0.19962487112180977</v>
      </c>
      <c r="M13006" s="19"/>
      <c r="N13006" s="19">
        <v>0.77193213089600277</v>
      </c>
      <c r="O13006" s="19">
        <v>0.16590117233940885</v>
      </c>
      <c r="P13006" s="50"/>
      <c r="R13006" s="9" t="s">
        <v>0</v>
      </c>
    </row>
    <row r="13007" spans="2:18" x14ac:dyDescent="0.2">
      <c r="B13007" s="25">
        <v>12777</v>
      </c>
      <c r="C13007" s="193"/>
      <c r="D13007" s="19">
        <v>1.2930167574167903</v>
      </c>
      <c r="E13007" s="19"/>
      <c r="F13007" s="19">
        <v>1.7731542910463216</v>
      </c>
      <c r="G13007" s="19"/>
      <c r="H13007" s="19">
        <v>1.5757240997506698</v>
      </c>
      <c r="I13007" s="19"/>
      <c r="J13007" s="19">
        <v>1.5025782818982623</v>
      </c>
      <c r="K13007" s="19"/>
      <c r="L13007" s="19">
        <v>0.87962937578463152</v>
      </c>
      <c r="M13007" s="19"/>
      <c r="N13007" s="19">
        <v>1.1767808081887121</v>
      </c>
      <c r="O13007" s="19"/>
      <c r="P13007" s="50">
        <v>1.2604901055321172</v>
      </c>
      <c r="R13007" s="9" t="s">
        <v>0</v>
      </c>
    </row>
    <row r="13008" spans="2:18" x14ac:dyDescent="0.2">
      <c r="B13008" s="25">
        <v>12778</v>
      </c>
      <c r="C13008" s="193">
        <v>0.44215948115271475</v>
      </c>
      <c r="D13008" s="19"/>
      <c r="E13008" s="19">
        <v>0.98221718705456429</v>
      </c>
      <c r="F13008" s="19"/>
      <c r="G13008" s="19">
        <v>1.1606700838508994</v>
      </c>
      <c r="H13008" s="19"/>
      <c r="I13008" s="19"/>
      <c r="J13008" s="19">
        <v>0.26037269314086081</v>
      </c>
      <c r="K13008" s="19">
        <v>0.52326395904604595</v>
      </c>
      <c r="L13008" s="19"/>
      <c r="M13008" s="19">
        <v>0.68316569733653454</v>
      </c>
      <c r="N13008" s="19"/>
      <c r="O13008" s="19">
        <v>1.2904281796969732</v>
      </c>
      <c r="P13008" s="50"/>
      <c r="R13008" s="9" t="s">
        <v>0</v>
      </c>
    </row>
    <row r="13009" spans="2:18" x14ac:dyDescent="0.2">
      <c r="B13009" s="25">
        <v>12779</v>
      </c>
      <c r="C13009" s="193">
        <v>0.98536742599616822</v>
      </c>
      <c r="D13009" s="19"/>
      <c r="E13009" s="19">
        <v>0.38159882808978013</v>
      </c>
      <c r="F13009" s="19"/>
      <c r="G13009" s="19">
        <v>1.1322240971092781</v>
      </c>
      <c r="H13009" s="19"/>
      <c r="I13009" s="19">
        <v>1.3181282803517189</v>
      </c>
      <c r="J13009" s="19"/>
      <c r="K13009" s="19">
        <v>0.81273498055300253</v>
      </c>
      <c r="L13009" s="19"/>
      <c r="M13009" s="19"/>
      <c r="N13009" s="19">
        <v>0.35915488064199763</v>
      </c>
      <c r="O13009" s="19"/>
      <c r="P13009" s="50">
        <v>6.5113163021561921E-2</v>
      </c>
      <c r="R13009" s="9" t="s">
        <v>0</v>
      </c>
    </row>
    <row r="13010" spans="2:18" x14ac:dyDescent="0.2">
      <c r="B13010" s="25">
        <v>12780</v>
      </c>
      <c r="C13010" s="193">
        <v>0.57115863894233021</v>
      </c>
      <c r="D13010" s="19"/>
      <c r="E13010" s="19">
        <v>0.19902887259534094</v>
      </c>
      <c r="F13010" s="19"/>
      <c r="G13010" s="19">
        <v>0.13446961710634991</v>
      </c>
      <c r="H13010" s="19"/>
      <c r="I13010" s="19"/>
      <c r="J13010" s="19">
        <v>0.39812983673619734</v>
      </c>
      <c r="K13010" s="19"/>
      <c r="L13010" s="19">
        <v>3.9532640903040157E-2</v>
      </c>
      <c r="M13010" s="19">
        <v>0.72570094827591958</v>
      </c>
      <c r="N13010" s="19"/>
      <c r="O13010" s="19"/>
      <c r="P13010" s="50">
        <v>0.68157987777272233</v>
      </c>
      <c r="R13010" s="9" t="s">
        <v>0</v>
      </c>
    </row>
    <row r="13011" spans="2:18" x14ac:dyDescent="0.2">
      <c r="B13011" s="25">
        <v>12781</v>
      </c>
      <c r="C13011" s="193">
        <v>0.29960876003796283</v>
      </c>
      <c r="D13011" s="19"/>
      <c r="E13011" s="19"/>
      <c r="F13011" s="19">
        <v>0.58306842850085339</v>
      </c>
      <c r="G13011" s="19"/>
      <c r="H13011" s="19">
        <v>0.36092975873726751</v>
      </c>
      <c r="I13011" s="19"/>
      <c r="J13011" s="19">
        <v>0.1126503190744465</v>
      </c>
      <c r="K13011" s="19">
        <v>0.29085180495707036</v>
      </c>
      <c r="L13011" s="19"/>
      <c r="M13011" s="19">
        <v>3.0641635700963923E-2</v>
      </c>
      <c r="N13011" s="19"/>
      <c r="O13011" s="19">
        <v>7.8838345986302905E-2</v>
      </c>
      <c r="P13011" s="50"/>
      <c r="R13011" s="9" t="s">
        <v>0</v>
      </c>
    </row>
    <row r="13012" spans="2:18" x14ac:dyDescent="0.2">
      <c r="B13012" s="25">
        <v>12782</v>
      </c>
      <c r="C13012" s="193">
        <v>1.4190033616447197</v>
      </c>
      <c r="D13012" s="19"/>
      <c r="E13012" s="19">
        <v>1.782403578394937</v>
      </c>
      <c r="F13012" s="19"/>
      <c r="G13012" s="19">
        <v>1.6183028429136486</v>
      </c>
      <c r="H13012" s="19"/>
      <c r="I13012" s="19">
        <v>1.1312466543420487</v>
      </c>
      <c r="J13012" s="19"/>
      <c r="K13012" s="19">
        <v>1.4935587423228844</v>
      </c>
      <c r="L13012" s="19"/>
      <c r="M13012" s="19">
        <v>1.2615392258593956</v>
      </c>
      <c r="N13012" s="19"/>
      <c r="O13012" s="19">
        <v>1.734022913681545</v>
      </c>
      <c r="P13012" s="50"/>
      <c r="R13012" s="9" t="s">
        <v>0</v>
      </c>
    </row>
    <row r="13013" spans="2:18" x14ac:dyDescent="0.2">
      <c r="B13013" s="25">
        <v>12783</v>
      </c>
      <c r="C13013" s="193">
        <v>8.4924321175932391E-2</v>
      </c>
      <c r="D13013" s="19"/>
      <c r="E13013" s="19">
        <v>1.2857581867611603</v>
      </c>
      <c r="F13013" s="19"/>
      <c r="G13013" s="19">
        <v>0.71156786709402187</v>
      </c>
      <c r="H13013" s="19"/>
      <c r="I13013" s="19">
        <v>1.0460766342373915</v>
      </c>
      <c r="J13013" s="19"/>
      <c r="K13013" s="19">
        <v>0.85755565721661353</v>
      </c>
      <c r="L13013" s="19"/>
      <c r="M13013" s="19">
        <v>0.7545915705911761</v>
      </c>
      <c r="N13013" s="19"/>
      <c r="O13013" s="19">
        <v>1.1752000158711433</v>
      </c>
      <c r="P13013" s="50"/>
      <c r="R13013" s="9" t="s">
        <v>0</v>
      </c>
    </row>
    <row r="13014" spans="2:18" x14ac:dyDescent="0.2">
      <c r="B13014" s="25">
        <v>12784</v>
      </c>
      <c r="C13014" s="193"/>
      <c r="D13014" s="19">
        <v>0.24812655699430142</v>
      </c>
      <c r="E13014" s="19"/>
      <c r="F13014" s="19">
        <v>1.2011597220390824</v>
      </c>
      <c r="G13014" s="19"/>
      <c r="H13014" s="19">
        <v>1.1519365347962935</v>
      </c>
      <c r="I13014" s="19"/>
      <c r="J13014" s="19">
        <v>1.303755909957713</v>
      </c>
      <c r="K13014" s="19"/>
      <c r="L13014" s="19">
        <v>1.335278214041703</v>
      </c>
      <c r="M13014" s="19"/>
      <c r="N13014" s="19">
        <v>0.54705609891332618</v>
      </c>
      <c r="O13014" s="19"/>
      <c r="P13014" s="50">
        <v>0.4046974071504697</v>
      </c>
      <c r="R13014" s="9" t="s">
        <v>0</v>
      </c>
    </row>
    <row r="13015" spans="2:18" x14ac:dyDescent="0.2">
      <c r="B13015" s="25">
        <v>12785</v>
      </c>
      <c r="C13015" s="193">
        <v>0.35621730301361909</v>
      </c>
      <c r="D13015" s="19"/>
      <c r="E13015" s="19">
        <v>8.9987068703078973E-2</v>
      </c>
      <c r="F13015" s="19"/>
      <c r="G13015" s="19">
        <v>0.39998672121631196</v>
      </c>
      <c r="H13015" s="19"/>
      <c r="I13015" s="19"/>
      <c r="J13015" s="19">
        <v>0.25228863749374919</v>
      </c>
      <c r="K13015" s="19">
        <v>0.46941137530463567</v>
      </c>
      <c r="L13015" s="19"/>
      <c r="M13015" s="19">
        <v>0.5865315977737644</v>
      </c>
      <c r="N13015" s="19"/>
      <c r="O13015" s="19">
        <v>0.26637529735850091</v>
      </c>
      <c r="P13015" s="50"/>
      <c r="R13015" s="9" t="s">
        <v>0</v>
      </c>
    </row>
    <row r="13016" spans="2:18" x14ac:dyDescent="0.2">
      <c r="B13016" s="25">
        <v>12786</v>
      </c>
      <c r="C13016" s="193"/>
      <c r="D13016" s="19">
        <v>0.16719001734736932</v>
      </c>
      <c r="E13016" s="19">
        <v>0.65483435823563352</v>
      </c>
      <c r="F13016" s="19"/>
      <c r="G13016" s="19"/>
      <c r="H13016" s="19">
        <v>9.4991958888196046E-2</v>
      </c>
      <c r="I13016" s="19">
        <v>6.4308881291437373E-2</v>
      </c>
      <c r="J13016" s="19"/>
      <c r="K13016" s="19"/>
      <c r="L13016" s="19">
        <v>0.14640664954771054</v>
      </c>
      <c r="M13016" s="19"/>
      <c r="N13016" s="19">
        <v>6.7740453444982973E-3</v>
      </c>
      <c r="O13016" s="19"/>
      <c r="P13016" s="50">
        <v>0.55482994164434096</v>
      </c>
      <c r="R13016" s="9" t="s">
        <v>0</v>
      </c>
    </row>
    <row r="13017" spans="2:18" x14ac:dyDescent="0.2">
      <c r="B13017" s="25">
        <v>12787</v>
      </c>
      <c r="C13017" s="193">
        <v>0.35740987123839824</v>
      </c>
      <c r="D13017" s="19"/>
      <c r="E13017" s="19">
        <v>0.23954129163772009</v>
      </c>
      <c r="F13017" s="19"/>
      <c r="G13017" s="19"/>
      <c r="H13017" s="19">
        <v>0.26214145237021674</v>
      </c>
      <c r="I13017" s="19">
        <v>0.19087813867256939</v>
      </c>
      <c r="J13017" s="19"/>
      <c r="K13017" s="19">
        <v>0.38127887991428422</v>
      </c>
      <c r="L13017" s="19"/>
      <c r="M13017" s="19"/>
      <c r="N13017" s="19">
        <v>0.51680624410618592</v>
      </c>
      <c r="O13017" s="19">
        <v>0.81751161591345911</v>
      </c>
      <c r="P13017" s="50"/>
      <c r="R13017" s="9" t="s">
        <v>0</v>
      </c>
    </row>
    <row r="13018" spans="2:18" x14ac:dyDescent="0.2">
      <c r="B13018" s="25">
        <v>12788</v>
      </c>
      <c r="C13018" s="193"/>
      <c r="D13018" s="19">
        <v>0.82844411037526922</v>
      </c>
      <c r="E13018" s="19"/>
      <c r="F13018" s="19">
        <v>0.28916881139228223</v>
      </c>
      <c r="G13018" s="19"/>
      <c r="H13018" s="19">
        <v>1.2130823144962057</v>
      </c>
      <c r="I13018" s="19"/>
      <c r="J13018" s="19">
        <v>0.38713463145789989</v>
      </c>
      <c r="K13018" s="19">
        <v>0.24285087921031617</v>
      </c>
      <c r="L13018" s="19"/>
      <c r="M13018" s="19"/>
      <c r="N13018" s="19">
        <v>0.29839904810460227</v>
      </c>
      <c r="O13018" s="19">
        <v>1.1834073052041354</v>
      </c>
      <c r="P13018" s="50"/>
      <c r="R13018" s="9" t="s">
        <v>0</v>
      </c>
    </row>
    <row r="13019" spans="2:18" x14ac:dyDescent="0.2">
      <c r="B13019" s="25">
        <v>12789</v>
      </c>
      <c r="C13019" s="193">
        <v>0.93841101379671432</v>
      </c>
      <c r="D13019" s="19"/>
      <c r="E13019" s="19">
        <v>0.41954062057631963</v>
      </c>
      <c r="F13019" s="19"/>
      <c r="G13019" s="19">
        <v>0.2104074034111548</v>
      </c>
      <c r="H13019" s="19"/>
      <c r="I13019" s="19">
        <v>0.40640153530102618</v>
      </c>
      <c r="J13019" s="19"/>
      <c r="K13019" s="19">
        <v>0.22074930253623826</v>
      </c>
      <c r="L13019" s="19"/>
      <c r="M13019" s="19">
        <v>0.1836978866327203</v>
      </c>
      <c r="N13019" s="19"/>
      <c r="O13019" s="19">
        <v>0.4486814090912804</v>
      </c>
      <c r="P13019" s="50"/>
      <c r="R13019" s="9" t="s">
        <v>0</v>
      </c>
    </row>
    <row r="13020" spans="2:18" x14ac:dyDescent="0.2">
      <c r="B13020" s="25">
        <v>12790</v>
      </c>
      <c r="C13020" s="193">
        <v>1.0553751939754514</v>
      </c>
      <c r="D13020" s="19"/>
      <c r="E13020" s="19">
        <v>1.2442605056086831</v>
      </c>
      <c r="F13020" s="19"/>
      <c r="G13020" s="19">
        <v>1.6398138391241446</v>
      </c>
      <c r="H13020" s="19"/>
      <c r="I13020" s="19">
        <v>7.5694206387343227E-2</v>
      </c>
      <c r="J13020" s="19"/>
      <c r="K13020" s="19">
        <v>1.5377023194961301</v>
      </c>
      <c r="L13020" s="19"/>
      <c r="M13020" s="19">
        <v>0.63150319390535081</v>
      </c>
      <c r="N13020" s="19"/>
      <c r="O13020" s="19">
        <v>1.1556061927703589</v>
      </c>
      <c r="P13020" s="50"/>
      <c r="R13020" s="9" t="s">
        <v>0</v>
      </c>
    </row>
    <row r="13021" spans="2:18" x14ac:dyDescent="0.2">
      <c r="B13021" s="25">
        <v>12791</v>
      </c>
      <c r="C13021" s="193">
        <v>0.64142198833497577</v>
      </c>
      <c r="D13021" s="19"/>
      <c r="E13021" s="19">
        <v>0.59529662765804481</v>
      </c>
      <c r="F13021" s="19"/>
      <c r="G13021" s="19">
        <v>0.93661662453140693</v>
      </c>
      <c r="H13021" s="19"/>
      <c r="I13021" s="19">
        <v>1.3467247835146048</v>
      </c>
      <c r="J13021" s="19"/>
      <c r="K13021" s="19">
        <v>0.80487648003586121</v>
      </c>
      <c r="L13021" s="19"/>
      <c r="M13021" s="19">
        <v>1.0584060246722407</v>
      </c>
      <c r="N13021" s="19"/>
      <c r="O13021" s="19">
        <v>1.2660426217941727</v>
      </c>
      <c r="P13021" s="50"/>
      <c r="R13021" s="9" t="s">
        <v>0</v>
      </c>
    </row>
    <row r="13022" spans="2:18" x14ac:dyDescent="0.2">
      <c r="B13022" s="25">
        <v>12792</v>
      </c>
      <c r="C13022" s="193">
        <v>1.4568413063696826</v>
      </c>
      <c r="D13022" s="19"/>
      <c r="E13022" s="19">
        <v>0.7001249222394067</v>
      </c>
      <c r="F13022" s="19"/>
      <c r="G13022" s="19">
        <v>0.59549940096616039</v>
      </c>
      <c r="H13022" s="19"/>
      <c r="I13022" s="19">
        <v>1.1474388607384371</v>
      </c>
      <c r="J13022" s="19"/>
      <c r="K13022" s="19">
        <v>0.87765973217108384</v>
      </c>
      <c r="L13022" s="19"/>
      <c r="M13022" s="19">
        <v>1.2869786016970797</v>
      </c>
      <c r="N13022" s="19"/>
      <c r="O13022" s="19">
        <v>0.81084966065732844</v>
      </c>
      <c r="P13022" s="50"/>
      <c r="R13022" s="9" t="s">
        <v>0</v>
      </c>
    </row>
    <row r="13023" spans="2:18" x14ac:dyDescent="0.2">
      <c r="B13023" s="25">
        <v>12793</v>
      </c>
      <c r="C13023" s="193"/>
      <c r="D13023" s="19">
        <v>0.11020876734278101</v>
      </c>
      <c r="E13023" s="19"/>
      <c r="F13023" s="19">
        <v>0.46206172556176389</v>
      </c>
      <c r="G13023" s="19"/>
      <c r="H13023" s="19">
        <v>0.54738703978171677</v>
      </c>
      <c r="I13023" s="19"/>
      <c r="J13023" s="19">
        <v>1.3869792871932163</v>
      </c>
      <c r="K13023" s="19">
        <v>0.22743983700580314</v>
      </c>
      <c r="L13023" s="19"/>
      <c r="M13023" s="19"/>
      <c r="N13023" s="19">
        <v>0.32401106944503705</v>
      </c>
      <c r="O13023" s="19"/>
      <c r="P13023" s="50">
        <v>1.4112706833784519</v>
      </c>
      <c r="R13023" s="9" t="s">
        <v>0</v>
      </c>
    </row>
    <row r="13024" spans="2:18" x14ac:dyDescent="0.2">
      <c r="B13024" s="25">
        <v>12794</v>
      </c>
      <c r="C13024" s="193">
        <v>0.77622424232188025</v>
      </c>
      <c r="D13024" s="19"/>
      <c r="E13024" s="19">
        <v>0.64651745367924229</v>
      </c>
      <c r="F13024" s="19"/>
      <c r="G13024" s="19">
        <v>0.69050929722352961</v>
      </c>
      <c r="H13024" s="19"/>
      <c r="I13024" s="19"/>
      <c r="J13024" s="19">
        <v>9.8142735928341773E-2</v>
      </c>
      <c r="K13024" s="19">
        <v>0.33155267347705764</v>
      </c>
      <c r="L13024" s="19"/>
      <c r="M13024" s="19">
        <v>1.0760386700137159</v>
      </c>
      <c r="N13024" s="19"/>
      <c r="O13024" s="19">
        <v>0.51347925235655623</v>
      </c>
      <c r="P13024" s="50"/>
      <c r="R13024" s="9" t="s">
        <v>0</v>
      </c>
    </row>
    <row r="13025" spans="2:18" x14ac:dyDescent="0.2">
      <c r="B13025" s="25">
        <v>12795</v>
      </c>
      <c r="C13025" s="193"/>
      <c r="D13025" s="19">
        <v>1.1652633315203871</v>
      </c>
      <c r="E13025" s="19"/>
      <c r="F13025" s="19">
        <v>0.13677035068503399</v>
      </c>
      <c r="G13025" s="19"/>
      <c r="H13025" s="19">
        <v>0.79065273173842876</v>
      </c>
      <c r="I13025" s="19"/>
      <c r="J13025" s="19">
        <v>1.8584053613480267</v>
      </c>
      <c r="K13025" s="19"/>
      <c r="L13025" s="19">
        <v>0.67116795199093515</v>
      </c>
      <c r="M13025" s="19"/>
      <c r="N13025" s="19">
        <v>1.3336327956463911</v>
      </c>
      <c r="O13025" s="19"/>
      <c r="P13025" s="50">
        <v>1.1280342958246738</v>
      </c>
      <c r="R13025" s="9" t="s">
        <v>0</v>
      </c>
    </row>
    <row r="13026" spans="2:18" x14ac:dyDescent="0.2">
      <c r="B13026" s="25">
        <v>12796</v>
      </c>
      <c r="C13026" s="193">
        <v>3.9480872368306871E-2</v>
      </c>
      <c r="D13026" s="19"/>
      <c r="E13026" s="19">
        <v>1.0631942177230644</v>
      </c>
      <c r="F13026" s="19"/>
      <c r="G13026" s="19">
        <v>0.48128209554721524</v>
      </c>
      <c r="H13026" s="19"/>
      <c r="I13026" s="19">
        <v>0.60125853079166314</v>
      </c>
      <c r="J13026" s="19"/>
      <c r="K13026" s="19">
        <v>1.2317268067195697</v>
      </c>
      <c r="L13026" s="19"/>
      <c r="M13026" s="19">
        <v>1.1830421025733542</v>
      </c>
      <c r="N13026" s="19"/>
      <c r="O13026" s="19">
        <v>1.17340537039698</v>
      </c>
      <c r="P13026" s="50"/>
      <c r="R13026" s="9" t="s">
        <v>0</v>
      </c>
    </row>
    <row r="13027" spans="2:18" x14ac:dyDescent="0.2">
      <c r="B13027" s="25">
        <v>12797</v>
      </c>
      <c r="C13027" s="193">
        <v>0.34550956722216258</v>
      </c>
      <c r="D13027" s="19"/>
      <c r="E13027" s="19"/>
      <c r="F13027" s="19">
        <v>0.85130544574523237</v>
      </c>
      <c r="G13027" s="19">
        <v>0.24564803194578708</v>
      </c>
      <c r="H13027" s="19"/>
      <c r="I13027" s="19">
        <v>1.074138058213123</v>
      </c>
      <c r="J13027" s="19"/>
      <c r="K13027" s="19">
        <v>0.21144601767497839</v>
      </c>
      <c r="L13027" s="19"/>
      <c r="M13027" s="19">
        <v>0.54369122033567663</v>
      </c>
      <c r="N13027" s="19"/>
      <c r="O13027" s="19">
        <v>0.32537250788310756</v>
      </c>
      <c r="P13027" s="50"/>
      <c r="R13027" s="9" t="s">
        <v>0</v>
      </c>
    </row>
    <row r="13028" spans="2:18" x14ac:dyDescent="0.2">
      <c r="B13028" s="25">
        <v>12798</v>
      </c>
      <c r="C13028" s="193"/>
      <c r="D13028" s="19">
        <v>0.393909326873017</v>
      </c>
      <c r="E13028" s="19">
        <v>0.62414716493380618</v>
      </c>
      <c r="F13028" s="19"/>
      <c r="G13028" s="19">
        <v>0.18624893501315798</v>
      </c>
      <c r="H13028" s="19"/>
      <c r="I13028" s="19"/>
      <c r="J13028" s="19">
        <v>7.8754364758062606E-2</v>
      </c>
      <c r="K13028" s="19"/>
      <c r="L13028" s="19">
        <v>0.62958382367025589</v>
      </c>
      <c r="M13028" s="19">
        <v>0.2518606834579496</v>
      </c>
      <c r="N13028" s="19"/>
      <c r="O13028" s="19">
        <v>1.023609015413615</v>
      </c>
      <c r="P13028" s="50"/>
      <c r="R13028" s="9" t="s">
        <v>0</v>
      </c>
    </row>
    <row r="13029" spans="2:18" x14ac:dyDescent="0.2">
      <c r="B13029" s="25">
        <v>12799</v>
      </c>
      <c r="C13029" s="193"/>
      <c r="D13029" s="19">
        <v>1.1292965549652441</v>
      </c>
      <c r="E13029" s="19"/>
      <c r="F13029" s="19">
        <v>1.2866530472441604</v>
      </c>
      <c r="G13029" s="19"/>
      <c r="H13029" s="19">
        <v>1.8052614934114972</v>
      </c>
      <c r="I13029" s="19"/>
      <c r="J13029" s="19">
        <v>0.32664661040688847</v>
      </c>
      <c r="K13029" s="19"/>
      <c r="L13029" s="19">
        <v>1.0572668522219437</v>
      </c>
      <c r="M13029" s="19"/>
      <c r="N13029" s="19">
        <v>0.80235799895763593</v>
      </c>
      <c r="O13029" s="19"/>
      <c r="P13029" s="50">
        <v>0.68933698427314871</v>
      </c>
      <c r="R13029" s="9" t="s">
        <v>0</v>
      </c>
    </row>
    <row r="13030" spans="2:18" x14ac:dyDescent="0.2">
      <c r="B13030" s="25">
        <v>12800</v>
      </c>
      <c r="C13030" s="193">
        <v>1.2557858179148058</v>
      </c>
      <c r="D13030" s="19"/>
      <c r="E13030" s="19">
        <v>1.0108061221378999</v>
      </c>
      <c r="F13030" s="19"/>
      <c r="G13030" s="19">
        <v>1.3650713421441603</v>
      </c>
      <c r="H13030" s="19"/>
      <c r="I13030" s="19">
        <v>1.5872538990114806</v>
      </c>
      <c r="J13030" s="19"/>
      <c r="K13030" s="19">
        <v>1.0056532301015364</v>
      </c>
      <c r="L13030" s="19"/>
      <c r="M13030" s="19">
        <v>1.4263379343105593</v>
      </c>
      <c r="N13030" s="19"/>
      <c r="O13030" s="19">
        <v>1.7065344655239489</v>
      </c>
      <c r="P13030" s="50"/>
      <c r="R13030" s="9" t="s">
        <v>0</v>
      </c>
    </row>
    <row r="13031" spans="2:18" x14ac:dyDescent="0.2">
      <c r="B13031" s="25">
        <v>12801</v>
      </c>
      <c r="C13031" s="193"/>
      <c r="D13031" s="19">
        <v>0.67004288442045723</v>
      </c>
      <c r="E13031" s="19"/>
      <c r="F13031" s="19">
        <v>1.1514937569934505</v>
      </c>
      <c r="G13031" s="19"/>
      <c r="H13031" s="19">
        <v>1.058632861268952</v>
      </c>
      <c r="I13031" s="19">
        <v>1.9414711931263116E-2</v>
      </c>
      <c r="J13031" s="19"/>
      <c r="K13031" s="19"/>
      <c r="L13031" s="19">
        <v>0.84317247594641065</v>
      </c>
      <c r="M13031" s="19"/>
      <c r="N13031" s="19">
        <v>1.2524609444117718</v>
      </c>
      <c r="O13031" s="19"/>
      <c r="P13031" s="50">
        <v>1.0198792607388876</v>
      </c>
      <c r="R13031" s="9" t="s">
        <v>0</v>
      </c>
    </row>
    <row r="13032" spans="2:18" x14ac:dyDescent="0.2">
      <c r="B13032" s="25">
        <v>12802</v>
      </c>
      <c r="C13032" s="193"/>
      <c r="D13032" s="19">
        <v>1.1735989213296738</v>
      </c>
      <c r="E13032" s="19"/>
      <c r="F13032" s="19">
        <v>1.0732602974577037</v>
      </c>
      <c r="G13032" s="19"/>
      <c r="H13032" s="19">
        <v>9.1951021055816914E-2</v>
      </c>
      <c r="I13032" s="19"/>
      <c r="J13032" s="19">
        <v>0.29501541691165162</v>
      </c>
      <c r="K13032" s="19"/>
      <c r="L13032" s="19">
        <v>0.56867139221965657</v>
      </c>
      <c r="M13032" s="19"/>
      <c r="N13032" s="19">
        <v>0.78698967692738853</v>
      </c>
      <c r="O13032" s="19"/>
      <c r="P13032" s="50">
        <v>0.74324124563865879</v>
      </c>
      <c r="R13032" s="9" t="s">
        <v>0</v>
      </c>
    </row>
    <row r="13033" spans="2:18" x14ac:dyDescent="0.2">
      <c r="B13033" s="25">
        <v>12803</v>
      </c>
      <c r="C13033" s="193"/>
      <c r="D13033" s="19">
        <v>0.94889293165047928</v>
      </c>
      <c r="E13033" s="19"/>
      <c r="F13033" s="19">
        <v>0.90425291913405226</v>
      </c>
      <c r="G13033" s="19"/>
      <c r="H13033" s="19">
        <v>0.80965193849766182</v>
      </c>
      <c r="I13033" s="19"/>
      <c r="J13033" s="19">
        <v>0.53987002215223479</v>
      </c>
      <c r="K13033" s="19"/>
      <c r="L13033" s="19">
        <v>1.1320890291992305</v>
      </c>
      <c r="M13033" s="19">
        <v>0.33637962001808003</v>
      </c>
      <c r="N13033" s="19"/>
      <c r="O13033" s="19"/>
      <c r="P13033" s="50">
        <v>0.77573149593486734</v>
      </c>
      <c r="R13033" s="9" t="s">
        <v>0</v>
      </c>
    </row>
    <row r="13034" spans="2:18" x14ac:dyDescent="0.2">
      <c r="B13034" s="25">
        <v>12804</v>
      </c>
      <c r="C13034" s="193"/>
      <c r="D13034" s="19">
        <v>1.770996062814723</v>
      </c>
      <c r="E13034" s="19"/>
      <c r="F13034" s="19">
        <v>1.9262010709952437</v>
      </c>
      <c r="G13034" s="19"/>
      <c r="H13034" s="19">
        <v>2.0788553393882734</v>
      </c>
      <c r="I13034" s="19"/>
      <c r="J13034" s="19">
        <v>2.6886389874422401</v>
      </c>
      <c r="K13034" s="19"/>
      <c r="L13034" s="19">
        <v>2.0452709344983755</v>
      </c>
      <c r="M13034" s="19"/>
      <c r="N13034" s="19">
        <v>0.95901385070205991</v>
      </c>
      <c r="O13034" s="19"/>
      <c r="P13034" s="50">
        <v>1.6182479918030077</v>
      </c>
      <c r="R13034" s="9" t="s">
        <v>0</v>
      </c>
    </row>
    <row r="13035" spans="2:18" x14ac:dyDescent="0.2">
      <c r="B13035" s="25">
        <v>12805</v>
      </c>
      <c r="C13035" s="193">
        <v>1.0398560078005876</v>
      </c>
      <c r="D13035" s="19"/>
      <c r="E13035" s="19">
        <v>0.8707059756518436</v>
      </c>
      <c r="F13035" s="19"/>
      <c r="G13035" s="19">
        <v>0.92858147769201993</v>
      </c>
      <c r="H13035" s="19"/>
      <c r="I13035" s="19">
        <v>0.62409018493532775</v>
      </c>
      <c r="J13035" s="19"/>
      <c r="K13035" s="19">
        <v>0.44437260447643079</v>
      </c>
      <c r="L13035" s="19"/>
      <c r="M13035" s="19">
        <v>0.71423134538112842</v>
      </c>
      <c r="N13035" s="19"/>
      <c r="O13035" s="19">
        <v>1.57811998837934</v>
      </c>
      <c r="P13035" s="50"/>
      <c r="R13035" s="9" t="s">
        <v>0</v>
      </c>
    </row>
    <row r="13036" spans="2:18" x14ac:dyDescent="0.2">
      <c r="B13036" s="25">
        <v>12806</v>
      </c>
      <c r="C13036" s="193">
        <v>1.8079917584406642</v>
      </c>
      <c r="D13036" s="19"/>
      <c r="E13036" s="19">
        <v>1.8743465969025384</v>
      </c>
      <c r="F13036" s="19"/>
      <c r="G13036" s="19">
        <v>2.3691941062300215</v>
      </c>
      <c r="H13036" s="19"/>
      <c r="I13036" s="19">
        <v>2.6454598187397713</v>
      </c>
      <c r="J13036" s="19"/>
      <c r="K13036" s="19">
        <v>2.4235758243192169</v>
      </c>
      <c r="L13036" s="19"/>
      <c r="M13036" s="19">
        <v>2.2709885322767103</v>
      </c>
      <c r="N13036" s="19"/>
      <c r="O13036" s="19">
        <v>1.9627842022872632</v>
      </c>
      <c r="P13036" s="50"/>
      <c r="R13036" s="9" t="s">
        <v>0</v>
      </c>
    </row>
    <row r="13037" spans="2:18" x14ac:dyDescent="0.2">
      <c r="B13037" s="25">
        <v>12807</v>
      </c>
      <c r="C13037" s="193">
        <v>3.9746936827469222E-2</v>
      </c>
      <c r="D13037" s="19"/>
      <c r="E13037" s="19">
        <v>5.0678913267116238E-2</v>
      </c>
      <c r="F13037" s="19"/>
      <c r="G13037" s="19"/>
      <c r="H13037" s="19">
        <v>0.11477874267256843</v>
      </c>
      <c r="I13037" s="19">
        <v>0.48877361405316921</v>
      </c>
      <c r="J13037" s="19"/>
      <c r="K13037" s="19">
        <v>0.45532204033562818</v>
      </c>
      <c r="L13037" s="19"/>
      <c r="M13037" s="19">
        <v>0.2756614554518359</v>
      </c>
      <c r="N13037" s="19"/>
      <c r="O13037" s="19"/>
      <c r="P13037" s="50">
        <v>0.23586329435712211</v>
      </c>
      <c r="R13037" s="9" t="s">
        <v>0</v>
      </c>
    </row>
    <row r="13038" spans="2:18" x14ac:dyDescent="0.2">
      <c r="B13038" s="25">
        <v>12808</v>
      </c>
      <c r="C13038" s="193"/>
      <c r="D13038" s="19">
        <v>1.7314682169769469</v>
      </c>
      <c r="E13038" s="19"/>
      <c r="F13038" s="19">
        <v>0.64824297445004075</v>
      </c>
      <c r="G13038" s="19"/>
      <c r="H13038" s="19">
        <v>1.4470007749223974</v>
      </c>
      <c r="I13038" s="19"/>
      <c r="J13038" s="19">
        <v>1.6497597129063299</v>
      </c>
      <c r="K13038" s="19"/>
      <c r="L13038" s="19">
        <v>1.0743297828250489</v>
      </c>
      <c r="M13038" s="19"/>
      <c r="N13038" s="19">
        <v>1.0293986176192729</v>
      </c>
      <c r="O13038" s="19"/>
      <c r="P13038" s="50">
        <v>1.1220583019993933</v>
      </c>
      <c r="R13038" s="9" t="s">
        <v>0</v>
      </c>
    </row>
    <row r="13039" spans="2:18" x14ac:dyDescent="0.2">
      <c r="B13039" s="25">
        <v>12809</v>
      </c>
      <c r="C13039" s="193">
        <v>0.12838475214247463</v>
      </c>
      <c r="D13039" s="19"/>
      <c r="E13039" s="19">
        <v>8.2238410630892086E-2</v>
      </c>
      <c r="F13039" s="19"/>
      <c r="G13039" s="19"/>
      <c r="H13039" s="19">
        <v>0.28801881208992125</v>
      </c>
      <c r="I13039" s="19"/>
      <c r="J13039" s="19">
        <v>0.19365632999374199</v>
      </c>
      <c r="K13039" s="19"/>
      <c r="L13039" s="19">
        <v>0.64430295679919836</v>
      </c>
      <c r="M13039" s="19"/>
      <c r="N13039" s="19">
        <v>1.0967171756970022</v>
      </c>
      <c r="O13039" s="19"/>
      <c r="P13039" s="50">
        <v>1.5298111719655465</v>
      </c>
      <c r="R13039" s="9" t="s">
        <v>0</v>
      </c>
    </row>
    <row r="13040" spans="2:18" x14ac:dyDescent="0.2">
      <c r="B13040" s="25">
        <v>12810</v>
      </c>
      <c r="C13040" s="193">
        <v>3.8927250723684519E-2</v>
      </c>
      <c r="D13040" s="19"/>
      <c r="E13040" s="19"/>
      <c r="F13040" s="19">
        <v>0.38794564218606442</v>
      </c>
      <c r="G13040" s="19"/>
      <c r="H13040" s="19">
        <v>8.2110496691618434E-2</v>
      </c>
      <c r="I13040" s="19">
        <v>4.8395343831146825E-2</v>
      </c>
      <c r="J13040" s="19"/>
      <c r="K13040" s="19">
        <v>2.1610776825628547E-3</v>
      </c>
      <c r="L13040" s="19"/>
      <c r="M13040" s="19"/>
      <c r="N13040" s="19">
        <v>0.13083689292618908</v>
      </c>
      <c r="O13040" s="19"/>
      <c r="P13040" s="50">
        <v>1.0158720552758924</v>
      </c>
      <c r="R13040" s="9" t="s">
        <v>0</v>
      </c>
    </row>
    <row r="13041" spans="2:18" x14ac:dyDescent="0.2">
      <c r="B13041" s="25">
        <v>12811</v>
      </c>
      <c r="C13041" s="193">
        <v>1.6248445091721877</v>
      </c>
      <c r="D13041" s="19"/>
      <c r="E13041" s="19">
        <v>1.2035632871776287</v>
      </c>
      <c r="F13041" s="19"/>
      <c r="G13041" s="19">
        <v>0.65908512452875179</v>
      </c>
      <c r="H13041" s="19"/>
      <c r="I13041" s="19">
        <v>1.398840779174761</v>
      </c>
      <c r="J13041" s="19"/>
      <c r="K13041" s="19"/>
      <c r="L13041" s="19">
        <v>0.35655444925585911</v>
      </c>
      <c r="M13041" s="19">
        <v>0.6488233257256929</v>
      </c>
      <c r="N13041" s="19"/>
      <c r="O13041" s="19">
        <v>0.7277695280656673</v>
      </c>
      <c r="P13041" s="50"/>
      <c r="R13041" s="9" t="s">
        <v>0</v>
      </c>
    </row>
    <row r="13042" spans="2:18" x14ac:dyDescent="0.2">
      <c r="B13042" s="25">
        <v>12812</v>
      </c>
      <c r="C13042" s="193"/>
      <c r="D13042" s="19">
        <v>0.85723776343613833</v>
      </c>
      <c r="E13042" s="19"/>
      <c r="F13042" s="19">
        <v>0.74861989844067411</v>
      </c>
      <c r="G13042" s="19"/>
      <c r="H13042" s="19">
        <v>0.83313025736407842</v>
      </c>
      <c r="I13042" s="19"/>
      <c r="J13042" s="19">
        <v>1.2354089138161917</v>
      </c>
      <c r="K13042" s="19"/>
      <c r="L13042" s="19">
        <v>0.57322150549442963</v>
      </c>
      <c r="M13042" s="19"/>
      <c r="N13042" s="19">
        <v>1.3780197237741205</v>
      </c>
      <c r="O13042" s="19"/>
      <c r="P13042" s="50">
        <v>1.377097595311187</v>
      </c>
      <c r="R13042" s="9" t="s">
        <v>0</v>
      </c>
    </row>
    <row r="13043" spans="2:18" x14ac:dyDescent="0.2">
      <c r="B13043" s="25">
        <v>12813</v>
      </c>
      <c r="C13043" s="193"/>
      <c r="D13043" s="19">
        <v>1.2898220869940302</v>
      </c>
      <c r="E13043" s="19"/>
      <c r="F13043" s="19">
        <v>0.12610928268203617</v>
      </c>
      <c r="G13043" s="19">
        <v>1.3044332405094627E-2</v>
      </c>
      <c r="H13043" s="19"/>
      <c r="I13043" s="19"/>
      <c r="J13043" s="19">
        <v>1.018142854513777</v>
      </c>
      <c r="K13043" s="19"/>
      <c r="L13043" s="19">
        <v>0.15253154683866502</v>
      </c>
      <c r="M13043" s="19"/>
      <c r="N13043" s="19">
        <v>0.63294384077899213</v>
      </c>
      <c r="O13043" s="19"/>
      <c r="P13043" s="50">
        <v>0.11997178871542227</v>
      </c>
      <c r="R13043" s="9" t="s">
        <v>0</v>
      </c>
    </row>
    <row r="13044" spans="2:18" x14ac:dyDescent="0.2">
      <c r="B13044" s="25">
        <v>12814</v>
      </c>
      <c r="C13044" s="193">
        <v>1.2772683942815224</v>
      </c>
      <c r="D13044" s="19"/>
      <c r="E13044" s="19">
        <v>1.604224054826684</v>
      </c>
      <c r="F13044" s="19"/>
      <c r="G13044" s="19">
        <v>1.2623372582645445</v>
      </c>
      <c r="H13044" s="19"/>
      <c r="I13044" s="19">
        <v>0.91238405704270797</v>
      </c>
      <c r="J13044" s="19"/>
      <c r="K13044" s="19">
        <v>1.7721032022452066</v>
      </c>
      <c r="L13044" s="19"/>
      <c r="M13044" s="19">
        <v>0.67321112617981149</v>
      </c>
      <c r="N13044" s="19"/>
      <c r="O13044" s="19">
        <v>0.97769002435496644</v>
      </c>
      <c r="P13044" s="50"/>
      <c r="R13044" s="9" t="s">
        <v>0</v>
      </c>
    </row>
    <row r="13045" spans="2:18" x14ac:dyDescent="0.2">
      <c r="B13045" s="25">
        <v>12815</v>
      </c>
      <c r="C13045" s="193"/>
      <c r="D13045" s="19">
        <v>1.18993383427017</v>
      </c>
      <c r="E13045" s="19">
        <v>0.49442137955493665</v>
      </c>
      <c r="F13045" s="19"/>
      <c r="G13045" s="19"/>
      <c r="H13045" s="19">
        <v>0.30541208425542138</v>
      </c>
      <c r="I13045" s="19"/>
      <c r="J13045" s="19">
        <v>0.70663455947244047</v>
      </c>
      <c r="K13045" s="19">
        <v>0.21651743783094832</v>
      </c>
      <c r="L13045" s="19"/>
      <c r="M13045" s="19"/>
      <c r="N13045" s="19">
        <v>1.5286061521321028</v>
      </c>
      <c r="O13045" s="19"/>
      <c r="P13045" s="50">
        <v>0.11913270704692412</v>
      </c>
      <c r="R13045" s="9" t="s">
        <v>0</v>
      </c>
    </row>
    <row r="13046" spans="2:18" x14ac:dyDescent="0.2">
      <c r="B13046" s="25">
        <v>12816</v>
      </c>
      <c r="C13046" s="193">
        <v>2.3913648166794381</v>
      </c>
      <c r="D13046" s="19"/>
      <c r="E13046" s="19">
        <v>0.9636024907967452</v>
      </c>
      <c r="F13046" s="19"/>
      <c r="G13046" s="19">
        <v>1.7355547516565704</v>
      </c>
      <c r="H13046" s="19"/>
      <c r="I13046" s="19">
        <v>1.4619435415382924</v>
      </c>
      <c r="J13046" s="19"/>
      <c r="K13046" s="19">
        <v>2.0911178667936006</v>
      </c>
      <c r="L13046" s="19"/>
      <c r="M13046" s="19">
        <v>1.6974610480045975</v>
      </c>
      <c r="N13046" s="19"/>
      <c r="O13046" s="19">
        <v>1.6777886737424137</v>
      </c>
      <c r="P13046" s="50"/>
      <c r="R13046" s="9" t="s">
        <v>0</v>
      </c>
    </row>
    <row r="13047" spans="2:18" x14ac:dyDescent="0.2">
      <c r="B13047" s="25">
        <v>12817</v>
      </c>
      <c r="C13047" s="193">
        <v>0.7837502064208739</v>
      </c>
      <c r="D13047" s="19"/>
      <c r="E13047" s="19">
        <v>1.7945757654607255</v>
      </c>
      <c r="F13047" s="19"/>
      <c r="G13047" s="19">
        <v>0.95935764342195984</v>
      </c>
      <c r="H13047" s="19"/>
      <c r="I13047" s="19">
        <v>1.1525816479626696</v>
      </c>
      <c r="J13047" s="19"/>
      <c r="K13047" s="19">
        <v>1.2265348961138942</v>
      </c>
      <c r="L13047" s="19"/>
      <c r="M13047" s="19">
        <v>0.73956031994943749</v>
      </c>
      <c r="N13047" s="19"/>
      <c r="O13047" s="19">
        <v>0.64531423338637284</v>
      </c>
      <c r="P13047" s="50"/>
      <c r="R13047" s="9" t="s">
        <v>0</v>
      </c>
    </row>
    <row r="13048" spans="2:18" x14ac:dyDescent="0.2">
      <c r="B13048" s="25">
        <v>12818</v>
      </c>
      <c r="C13048" s="193">
        <v>0.78922998745373762</v>
      </c>
      <c r="D13048" s="19"/>
      <c r="E13048" s="19">
        <v>1.561782092466122E-2</v>
      </c>
      <c r="F13048" s="19"/>
      <c r="G13048" s="19">
        <v>0.73617327392851151</v>
      </c>
      <c r="H13048" s="19"/>
      <c r="I13048" s="19">
        <v>0.4361635189081941</v>
      </c>
      <c r="J13048" s="19"/>
      <c r="K13048" s="19">
        <v>0.88306601531401341</v>
      </c>
      <c r="L13048" s="19"/>
      <c r="M13048" s="19">
        <v>0.47815050168905759</v>
      </c>
      <c r="N13048" s="19"/>
      <c r="O13048" s="19">
        <v>0.67920159864300444</v>
      </c>
      <c r="P13048" s="50"/>
      <c r="R13048" s="9" t="s">
        <v>0</v>
      </c>
    </row>
    <row r="13049" spans="2:18" x14ac:dyDescent="0.2">
      <c r="B13049" s="25">
        <v>12819</v>
      </c>
      <c r="C13049" s="193"/>
      <c r="D13049" s="19">
        <v>1.1759306489722847</v>
      </c>
      <c r="E13049" s="19"/>
      <c r="F13049" s="19">
        <v>0.8531680401556222</v>
      </c>
      <c r="G13049" s="19"/>
      <c r="H13049" s="19">
        <v>0.95068639760108897</v>
      </c>
      <c r="I13049" s="19"/>
      <c r="J13049" s="19">
        <v>0.44335514278989308</v>
      </c>
      <c r="K13049" s="19"/>
      <c r="L13049" s="19">
        <v>0.81669221291927241</v>
      </c>
      <c r="M13049" s="19"/>
      <c r="N13049" s="19">
        <v>0.40366185007322214</v>
      </c>
      <c r="O13049" s="19"/>
      <c r="P13049" s="50">
        <v>0.88438464466296762</v>
      </c>
      <c r="R13049" s="9" t="s">
        <v>0</v>
      </c>
    </row>
    <row r="13050" spans="2:18" x14ac:dyDescent="0.2">
      <c r="B13050" s="25">
        <v>12820</v>
      </c>
      <c r="C13050" s="193"/>
      <c r="D13050" s="19">
        <v>0.83928481820085987</v>
      </c>
      <c r="E13050" s="19"/>
      <c r="F13050" s="19">
        <v>0.18336992459979728</v>
      </c>
      <c r="G13050" s="19"/>
      <c r="H13050" s="19">
        <v>0.48366072348336514</v>
      </c>
      <c r="I13050" s="19"/>
      <c r="J13050" s="19">
        <v>0.60925797851104924</v>
      </c>
      <c r="K13050" s="19">
        <v>0.2398937388324168</v>
      </c>
      <c r="L13050" s="19"/>
      <c r="M13050" s="19"/>
      <c r="N13050" s="19">
        <v>4.2406215981896242E-2</v>
      </c>
      <c r="O13050" s="19"/>
      <c r="P13050" s="50">
        <v>1.0844932469262365</v>
      </c>
      <c r="R13050" s="9" t="s">
        <v>0</v>
      </c>
    </row>
    <row r="13051" spans="2:18" x14ac:dyDescent="0.2">
      <c r="B13051" s="25">
        <v>12821</v>
      </c>
      <c r="C13051" s="193"/>
      <c r="D13051" s="19">
        <v>2.0060934974686488</v>
      </c>
      <c r="E13051" s="19"/>
      <c r="F13051" s="19">
        <v>0.50023097000438477</v>
      </c>
      <c r="G13051" s="19"/>
      <c r="H13051" s="19">
        <v>1.1640361319216943</v>
      </c>
      <c r="I13051" s="19"/>
      <c r="J13051" s="19">
        <v>0.58828107972943589</v>
      </c>
      <c r="K13051" s="19"/>
      <c r="L13051" s="19">
        <v>1.1654378726556582</v>
      </c>
      <c r="M13051" s="19"/>
      <c r="N13051" s="19">
        <v>1.4478543345962946</v>
      </c>
      <c r="O13051" s="19"/>
      <c r="P13051" s="50">
        <v>0.27913838003603442</v>
      </c>
      <c r="R13051" s="9" t="s">
        <v>0</v>
      </c>
    </row>
    <row r="13052" spans="2:18" x14ac:dyDescent="0.2">
      <c r="B13052" s="25">
        <v>12822</v>
      </c>
      <c r="C13052" s="193"/>
      <c r="D13052" s="19">
        <v>0.48955287814369558</v>
      </c>
      <c r="E13052" s="19"/>
      <c r="F13052" s="19">
        <v>9.7712454077208438E-2</v>
      </c>
      <c r="G13052" s="19"/>
      <c r="H13052" s="19">
        <v>0.78658610540141349</v>
      </c>
      <c r="I13052" s="19"/>
      <c r="J13052" s="19">
        <v>0.76845383064858386</v>
      </c>
      <c r="K13052" s="19"/>
      <c r="L13052" s="19">
        <v>1.1354605291025663</v>
      </c>
      <c r="M13052" s="19"/>
      <c r="N13052" s="19">
        <v>0.53854567681603205</v>
      </c>
      <c r="O13052" s="19"/>
      <c r="P13052" s="50">
        <v>1.202509237015627</v>
      </c>
      <c r="R13052" s="9" t="s">
        <v>0</v>
      </c>
    </row>
    <row r="13053" spans="2:18" x14ac:dyDescent="0.2">
      <c r="B13053" s="25">
        <v>12823</v>
      </c>
      <c r="C13053" s="193">
        <v>0.2591636451206521</v>
      </c>
      <c r="D13053" s="19"/>
      <c r="E13053" s="19">
        <v>0.6520543755216055</v>
      </c>
      <c r="F13053" s="19"/>
      <c r="G13053" s="19">
        <v>1.0970955486587699</v>
      </c>
      <c r="H13053" s="19"/>
      <c r="I13053" s="19">
        <v>0.69653504689115198</v>
      </c>
      <c r="J13053" s="19"/>
      <c r="K13053" s="19"/>
      <c r="L13053" s="19">
        <v>0.74575458741399603</v>
      </c>
      <c r="M13053" s="19">
        <v>0.28100375005286893</v>
      </c>
      <c r="N13053" s="19"/>
      <c r="O13053" s="19">
        <v>0.62417881781303208</v>
      </c>
      <c r="P13053" s="50"/>
      <c r="R13053" s="9" t="s">
        <v>0</v>
      </c>
    </row>
    <row r="13054" spans="2:18" x14ac:dyDescent="0.2">
      <c r="B13054" s="25">
        <v>12824</v>
      </c>
      <c r="C13054" s="193">
        <v>1.3477726423055469</v>
      </c>
      <c r="D13054" s="19"/>
      <c r="E13054" s="19">
        <v>1.2641177733713513</v>
      </c>
      <c r="F13054" s="19"/>
      <c r="G13054" s="19">
        <v>0.71640024209789988</v>
      </c>
      <c r="H13054" s="19"/>
      <c r="I13054" s="19">
        <v>1.4068120338379573</v>
      </c>
      <c r="J13054" s="19"/>
      <c r="K13054" s="19">
        <v>0.42717480405030872</v>
      </c>
      <c r="L13054" s="19"/>
      <c r="M13054" s="19">
        <v>1.7757792636168923</v>
      </c>
      <c r="N13054" s="19"/>
      <c r="O13054" s="19">
        <v>0.77744675540064911</v>
      </c>
      <c r="P13054" s="50"/>
      <c r="R13054" s="9" t="s">
        <v>0</v>
      </c>
    </row>
    <row r="13055" spans="2:18" x14ac:dyDescent="0.2">
      <c r="B13055" s="25">
        <v>12825</v>
      </c>
      <c r="C13055" s="193"/>
      <c r="D13055" s="19">
        <v>0.65863542399325403</v>
      </c>
      <c r="E13055" s="19"/>
      <c r="F13055" s="19">
        <v>0.33495424248311062</v>
      </c>
      <c r="G13055" s="19">
        <v>1.0535289991799446</v>
      </c>
      <c r="H13055" s="19"/>
      <c r="I13055" s="19"/>
      <c r="J13055" s="19">
        <v>0.44548304094297531</v>
      </c>
      <c r="K13055" s="19">
        <v>0.1237602193544054</v>
      </c>
      <c r="L13055" s="19"/>
      <c r="M13055" s="19">
        <v>0.55680075851081068</v>
      </c>
      <c r="N13055" s="19"/>
      <c r="O13055" s="19">
        <v>0.10436578681322696</v>
      </c>
      <c r="P13055" s="50"/>
      <c r="R13055" s="9" t="s">
        <v>0</v>
      </c>
    </row>
    <row r="13056" spans="2:18" x14ac:dyDescent="0.2">
      <c r="B13056" s="25">
        <v>12826</v>
      </c>
      <c r="C13056" s="193">
        <v>2.1071690840682527</v>
      </c>
      <c r="D13056" s="19"/>
      <c r="E13056" s="19">
        <v>2.1935263548354995</v>
      </c>
      <c r="F13056" s="19"/>
      <c r="G13056" s="19">
        <v>2.6493031245198209</v>
      </c>
      <c r="H13056" s="19"/>
      <c r="I13056" s="19">
        <v>2.6230016170478789</v>
      </c>
      <c r="J13056" s="19"/>
      <c r="K13056" s="19">
        <v>3.0467324010314063</v>
      </c>
      <c r="L13056" s="19"/>
      <c r="M13056" s="19">
        <v>1.9966748518300481</v>
      </c>
      <c r="N13056" s="19"/>
      <c r="O13056" s="19">
        <v>2.1257236125725267</v>
      </c>
      <c r="P13056" s="50"/>
      <c r="R13056" s="9" t="s">
        <v>0</v>
      </c>
    </row>
    <row r="13057" spans="2:18" x14ac:dyDescent="0.2">
      <c r="B13057" s="25">
        <v>12827</v>
      </c>
      <c r="C13057" s="193">
        <v>1.1176547785357041</v>
      </c>
      <c r="D13057" s="19"/>
      <c r="E13057" s="19">
        <v>1.2337574874154482</v>
      </c>
      <c r="F13057" s="19"/>
      <c r="G13057" s="19">
        <v>0.21533313262890197</v>
      </c>
      <c r="H13057" s="19"/>
      <c r="I13057" s="19">
        <v>1.3670805165893682</v>
      </c>
      <c r="J13057" s="19"/>
      <c r="K13057" s="19">
        <v>1.966487094837595</v>
      </c>
      <c r="L13057" s="19"/>
      <c r="M13057" s="19">
        <v>0.81333709910920682</v>
      </c>
      <c r="N13057" s="19"/>
      <c r="O13057" s="19">
        <v>1.9744644925618793</v>
      </c>
      <c r="P13057" s="50"/>
      <c r="R13057" s="9" t="s">
        <v>0</v>
      </c>
    </row>
    <row r="13058" spans="2:18" x14ac:dyDescent="0.2">
      <c r="B13058" s="25">
        <v>12828</v>
      </c>
      <c r="C13058" s="193"/>
      <c r="D13058" s="19">
        <v>0.68588666861692704</v>
      </c>
      <c r="E13058" s="19"/>
      <c r="F13058" s="19">
        <v>1.1978235446761005</v>
      </c>
      <c r="G13058" s="19"/>
      <c r="H13058" s="19">
        <v>0.64551137882993626</v>
      </c>
      <c r="I13058" s="19"/>
      <c r="J13058" s="19">
        <v>5.9917305099740491E-2</v>
      </c>
      <c r="K13058" s="19"/>
      <c r="L13058" s="19">
        <v>1.3318306804200033</v>
      </c>
      <c r="M13058" s="19"/>
      <c r="N13058" s="19">
        <v>0.81469622247653928</v>
      </c>
      <c r="O13058" s="19"/>
      <c r="P13058" s="50">
        <v>8.4130142621927473E-2</v>
      </c>
      <c r="R13058" s="9" t="s">
        <v>0</v>
      </c>
    </row>
    <row r="13059" spans="2:18" x14ac:dyDescent="0.2">
      <c r="B13059" s="25">
        <v>12829</v>
      </c>
      <c r="C13059" s="193">
        <v>0.24982100641260538</v>
      </c>
      <c r="D13059" s="19"/>
      <c r="E13059" s="19">
        <v>0.28462618796997641</v>
      </c>
      <c r="F13059" s="19"/>
      <c r="G13059" s="19">
        <v>0.51949034048175358</v>
      </c>
      <c r="H13059" s="19"/>
      <c r="I13059" s="19">
        <v>0.54768422177496834</v>
      </c>
      <c r="J13059" s="19"/>
      <c r="K13059" s="19">
        <v>7.911278620299228E-2</v>
      </c>
      <c r="L13059" s="19"/>
      <c r="M13059" s="19">
        <v>0.40669379088887425</v>
      </c>
      <c r="N13059" s="19"/>
      <c r="O13059" s="19"/>
      <c r="P13059" s="50">
        <v>0.13734678035016559</v>
      </c>
      <c r="R13059" s="9" t="s">
        <v>0</v>
      </c>
    </row>
    <row r="13060" spans="2:18" x14ac:dyDescent="0.2">
      <c r="B13060" s="25">
        <v>12830</v>
      </c>
      <c r="C13060" s="193"/>
      <c r="D13060" s="19">
        <v>1.4731423309502605</v>
      </c>
      <c r="E13060" s="19"/>
      <c r="F13060" s="19">
        <v>0.88692052036729985</v>
      </c>
      <c r="G13060" s="19"/>
      <c r="H13060" s="19">
        <v>2.351096676779437</v>
      </c>
      <c r="I13060" s="19"/>
      <c r="J13060" s="19">
        <v>1.5189786158257661</v>
      </c>
      <c r="K13060" s="19"/>
      <c r="L13060" s="19">
        <v>1.4097749586842629</v>
      </c>
      <c r="M13060" s="19"/>
      <c r="N13060" s="19">
        <v>1.0835670303666247</v>
      </c>
      <c r="O13060" s="19"/>
      <c r="P13060" s="50">
        <v>2.3556915241111183</v>
      </c>
      <c r="R13060" s="9" t="s">
        <v>0</v>
      </c>
    </row>
    <row r="13061" spans="2:18" x14ac:dyDescent="0.2">
      <c r="B13061" s="25">
        <v>12831</v>
      </c>
      <c r="C13061" s="193">
        <v>0.56717425395893906</v>
      </c>
      <c r="D13061" s="19"/>
      <c r="E13061" s="19"/>
      <c r="F13061" s="19">
        <v>1.4896907694507926E-2</v>
      </c>
      <c r="G13061" s="19"/>
      <c r="H13061" s="19">
        <v>3.5321546096193181E-2</v>
      </c>
      <c r="I13061" s="19">
        <v>7.6124386996634194E-2</v>
      </c>
      <c r="J13061" s="19"/>
      <c r="K13061" s="19">
        <v>0.95715500586158964</v>
      </c>
      <c r="L13061" s="19"/>
      <c r="M13061" s="19">
        <v>0.40299994240856063</v>
      </c>
      <c r="N13061" s="19"/>
      <c r="O13061" s="19"/>
      <c r="P13061" s="50">
        <v>0.52803345143126756</v>
      </c>
      <c r="R13061" s="9" t="s">
        <v>0</v>
      </c>
    </row>
    <row r="13062" spans="2:18" x14ac:dyDescent="0.2">
      <c r="B13062" s="25">
        <v>12832</v>
      </c>
      <c r="C13062" s="193"/>
      <c r="D13062" s="19">
        <v>1.3574566044178074</v>
      </c>
      <c r="E13062" s="19">
        <v>0.53627588516197611</v>
      </c>
      <c r="F13062" s="19"/>
      <c r="G13062" s="19"/>
      <c r="H13062" s="19">
        <v>0.51213975650243904</v>
      </c>
      <c r="I13062" s="19"/>
      <c r="J13062" s="19">
        <v>0.20801965373418341</v>
      </c>
      <c r="K13062" s="19"/>
      <c r="L13062" s="19">
        <v>1.0108290837386626</v>
      </c>
      <c r="M13062" s="19"/>
      <c r="N13062" s="19">
        <v>0.45251847125337052</v>
      </c>
      <c r="O13062" s="19"/>
      <c r="P13062" s="50">
        <v>0.69108686705814737</v>
      </c>
      <c r="R13062" s="9" t="s">
        <v>0</v>
      </c>
    </row>
    <row r="13063" spans="2:18" x14ac:dyDescent="0.2">
      <c r="B13063" s="25">
        <v>12833</v>
      </c>
      <c r="C13063" s="193"/>
      <c r="D13063" s="19">
        <v>8.7917469868571074E-2</v>
      </c>
      <c r="E13063" s="19">
        <v>0.21278918425334736</v>
      </c>
      <c r="F13063" s="19"/>
      <c r="G13063" s="19">
        <v>0.20716950083165764</v>
      </c>
      <c r="H13063" s="19"/>
      <c r="I13063" s="19"/>
      <c r="J13063" s="19">
        <v>0.19541604494248135</v>
      </c>
      <c r="K13063" s="19">
        <v>0.39803715488925506</v>
      </c>
      <c r="L13063" s="19"/>
      <c r="M13063" s="19">
        <v>0.12410663964165103</v>
      </c>
      <c r="N13063" s="19"/>
      <c r="O13063" s="19"/>
      <c r="P13063" s="50">
        <v>0.53749124481622768</v>
      </c>
      <c r="R13063" s="9" t="s">
        <v>0</v>
      </c>
    </row>
    <row r="13064" spans="2:18" x14ac:dyDescent="0.2">
      <c r="B13064" s="25">
        <v>12834</v>
      </c>
      <c r="C13064" s="193"/>
      <c r="D13064" s="19">
        <v>0.39347992758817207</v>
      </c>
      <c r="E13064" s="19">
        <v>8.5202687011357622E-2</v>
      </c>
      <c r="F13064" s="19"/>
      <c r="G13064" s="19"/>
      <c r="H13064" s="19">
        <v>1.0555817305475204</v>
      </c>
      <c r="I13064" s="19">
        <v>0.30019058437079937</v>
      </c>
      <c r="J13064" s="19"/>
      <c r="K13064" s="19"/>
      <c r="L13064" s="19">
        <v>1.4054977938923188</v>
      </c>
      <c r="M13064" s="19"/>
      <c r="N13064" s="19">
        <v>0.57185439386904069</v>
      </c>
      <c r="O13064" s="19"/>
      <c r="P13064" s="50">
        <v>1.8927559832830221</v>
      </c>
      <c r="R13064" s="9" t="s">
        <v>0</v>
      </c>
    </row>
    <row r="13065" spans="2:18" x14ac:dyDescent="0.2">
      <c r="B13065" s="25">
        <v>12835</v>
      </c>
      <c r="C13065" s="193">
        <v>0.46082264085013697</v>
      </c>
      <c r="D13065" s="19"/>
      <c r="E13065" s="19"/>
      <c r="F13065" s="19">
        <v>0.48149844393082791</v>
      </c>
      <c r="G13065" s="19">
        <v>0.50370431902597768</v>
      </c>
      <c r="H13065" s="19"/>
      <c r="I13065" s="19"/>
      <c r="J13065" s="19">
        <v>0.30094668328470758</v>
      </c>
      <c r="K13065" s="19"/>
      <c r="L13065" s="19">
        <v>0.17780046384933693</v>
      </c>
      <c r="M13065" s="19"/>
      <c r="N13065" s="19">
        <v>0.5512475609027967</v>
      </c>
      <c r="O13065" s="19"/>
      <c r="P13065" s="50">
        <v>0.32431371222677841</v>
      </c>
      <c r="R13065" s="9" t="s">
        <v>0</v>
      </c>
    </row>
    <row r="13066" spans="2:18" x14ac:dyDescent="0.2">
      <c r="B13066" s="25">
        <v>12836</v>
      </c>
      <c r="C13066" s="193"/>
      <c r="D13066" s="19">
        <v>0.65086613155531881</v>
      </c>
      <c r="E13066" s="19"/>
      <c r="F13066" s="19">
        <v>1.9644565692413207</v>
      </c>
      <c r="G13066" s="19"/>
      <c r="H13066" s="19">
        <v>0.6919048424710178</v>
      </c>
      <c r="I13066" s="19"/>
      <c r="J13066" s="19">
        <v>1.2776447514046976</v>
      </c>
      <c r="K13066" s="19"/>
      <c r="L13066" s="19">
        <v>0.42559018567393941</v>
      </c>
      <c r="M13066" s="19"/>
      <c r="N13066" s="19">
        <v>1.0176182809918162</v>
      </c>
      <c r="O13066" s="19"/>
      <c r="P13066" s="50">
        <v>0.68748371535490593</v>
      </c>
      <c r="R13066" s="9" t="s">
        <v>0</v>
      </c>
    </row>
    <row r="13067" spans="2:18" x14ac:dyDescent="0.2">
      <c r="B13067" s="25">
        <v>12837</v>
      </c>
      <c r="C13067" s="193">
        <v>0.81970918084261069</v>
      </c>
      <c r="D13067" s="19"/>
      <c r="E13067" s="19">
        <v>7.5058539228722285E-2</v>
      </c>
      <c r="F13067" s="19"/>
      <c r="G13067" s="19"/>
      <c r="H13067" s="19">
        <v>0.58123817106702047</v>
      </c>
      <c r="I13067" s="19"/>
      <c r="J13067" s="19">
        <v>0.28897321615398996</v>
      </c>
      <c r="K13067" s="19"/>
      <c r="L13067" s="19">
        <v>1.4192964582015872</v>
      </c>
      <c r="M13067" s="19"/>
      <c r="N13067" s="19">
        <v>0.28907092713765675</v>
      </c>
      <c r="O13067" s="19"/>
      <c r="P13067" s="50">
        <v>0.1546697917012379</v>
      </c>
      <c r="R13067" s="9" t="s">
        <v>0</v>
      </c>
    </row>
    <row r="13068" spans="2:18" x14ac:dyDescent="0.2">
      <c r="B13068" s="25">
        <v>12838</v>
      </c>
      <c r="C13068" s="193">
        <v>0.32530397099284369</v>
      </c>
      <c r="D13068" s="19"/>
      <c r="E13068" s="19"/>
      <c r="F13068" s="19">
        <v>0.72679465140734234</v>
      </c>
      <c r="G13068" s="19"/>
      <c r="H13068" s="19">
        <v>0.58548246449971653</v>
      </c>
      <c r="I13068" s="19"/>
      <c r="J13068" s="19">
        <v>0.40621096834557369</v>
      </c>
      <c r="K13068" s="19">
        <v>0.7413219078316774</v>
      </c>
      <c r="L13068" s="19"/>
      <c r="M13068" s="19"/>
      <c r="N13068" s="19">
        <v>8.6059228983618716E-2</v>
      </c>
      <c r="O13068" s="19">
        <v>0.42626747120566988</v>
      </c>
      <c r="P13068" s="50"/>
      <c r="R13068" s="9" t="s">
        <v>0</v>
      </c>
    </row>
    <row r="13069" spans="2:18" x14ac:dyDescent="0.2">
      <c r="B13069" s="25">
        <v>12839</v>
      </c>
      <c r="C13069" s="193">
        <v>0.10879732622113464</v>
      </c>
      <c r="D13069" s="19"/>
      <c r="E13069" s="19"/>
      <c r="F13069" s="19">
        <v>5.5137097353175672E-2</v>
      </c>
      <c r="G13069" s="19"/>
      <c r="H13069" s="19">
        <v>0.62498101281649399</v>
      </c>
      <c r="I13069" s="19">
        <v>4.7447285904322296E-2</v>
      </c>
      <c r="J13069" s="19"/>
      <c r="K13069" s="19"/>
      <c r="L13069" s="19">
        <v>0.87427406459003731</v>
      </c>
      <c r="M13069" s="19">
        <v>4.4299292652389931E-2</v>
      </c>
      <c r="N13069" s="19"/>
      <c r="O13069" s="19"/>
      <c r="P13069" s="50">
        <v>4.8107657421078788E-2</v>
      </c>
      <c r="R13069" s="9" t="s">
        <v>0</v>
      </c>
    </row>
    <row r="13070" spans="2:18" x14ac:dyDescent="0.2">
      <c r="B13070" s="25">
        <v>12840</v>
      </c>
      <c r="C13070" s="193">
        <v>1.8995737241718209</v>
      </c>
      <c r="D13070" s="19"/>
      <c r="E13070" s="19">
        <v>1.5743297403720311</v>
      </c>
      <c r="F13070" s="19"/>
      <c r="G13070" s="19">
        <v>2.1882753542303428</v>
      </c>
      <c r="H13070" s="19"/>
      <c r="I13070" s="19">
        <v>2.1115367582087354</v>
      </c>
      <c r="J13070" s="19"/>
      <c r="K13070" s="19">
        <v>2.5521360071064918</v>
      </c>
      <c r="L13070" s="19"/>
      <c r="M13070" s="19">
        <v>2.3359234696107576</v>
      </c>
      <c r="N13070" s="19"/>
      <c r="O13070" s="19">
        <v>1.9499490839590554</v>
      </c>
      <c r="P13070" s="50"/>
      <c r="R13070" s="9" t="s">
        <v>0</v>
      </c>
    </row>
    <row r="13071" spans="2:18" x14ac:dyDescent="0.2">
      <c r="B13071" s="25">
        <v>12841</v>
      </c>
      <c r="C13071" s="193"/>
      <c r="D13071" s="19">
        <v>7.1574570489943298E-2</v>
      </c>
      <c r="E13071" s="19">
        <v>1.0186275099109243</v>
      </c>
      <c r="F13071" s="19"/>
      <c r="G13071" s="19">
        <v>0.41886409198761165</v>
      </c>
      <c r="H13071" s="19"/>
      <c r="I13071" s="19"/>
      <c r="J13071" s="19">
        <v>0.38450747631207716</v>
      </c>
      <c r="K13071" s="19"/>
      <c r="L13071" s="19">
        <v>0.49947175994506893</v>
      </c>
      <c r="M13071" s="19"/>
      <c r="N13071" s="19">
        <v>0.41729090738234781</v>
      </c>
      <c r="O13071" s="19">
        <v>1.2184109827485134</v>
      </c>
      <c r="P13071" s="50"/>
      <c r="R13071" s="9" t="s">
        <v>0</v>
      </c>
    </row>
    <row r="13072" spans="2:18" x14ac:dyDescent="0.2">
      <c r="B13072" s="25">
        <v>12842</v>
      </c>
      <c r="C13072" s="193"/>
      <c r="D13072" s="19">
        <v>1.1294109210192464</v>
      </c>
      <c r="E13072" s="19"/>
      <c r="F13072" s="19">
        <v>0.36024932771500928</v>
      </c>
      <c r="G13072" s="19"/>
      <c r="H13072" s="19">
        <v>0.27626223134243838</v>
      </c>
      <c r="I13072" s="19">
        <v>0.94212087829250935</v>
      </c>
      <c r="J13072" s="19"/>
      <c r="K13072" s="19"/>
      <c r="L13072" s="19">
        <v>0.16422196930409666</v>
      </c>
      <c r="M13072" s="19">
        <v>0.49274083900231375</v>
      </c>
      <c r="N13072" s="19"/>
      <c r="O13072" s="19">
        <v>1.079239333475007</v>
      </c>
      <c r="P13072" s="50"/>
      <c r="R13072" s="9" t="s">
        <v>0</v>
      </c>
    </row>
    <row r="13073" spans="2:18" x14ac:dyDescent="0.2">
      <c r="B13073" s="25">
        <v>12843</v>
      </c>
      <c r="C13073" s="193"/>
      <c r="D13073" s="19">
        <v>0.27071866117381294</v>
      </c>
      <c r="E13073" s="19"/>
      <c r="F13073" s="19">
        <v>1.4280149113604794</v>
      </c>
      <c r="G13073" s="19"/>
      <c r="H13073" s="19">
        <v>1.3792271925038033</v>
      </c>
      <c r="I13073" s="19"/>
      <c r="J13073" s="19">
        <v>2.1698586999956997</v>
      </c>
      <c r="K13073" s="19"/>
      <c r="L13073" s="19">
        <v>1.2629673298993076</v>
      </c>
      <c r="M13073" s="19"/>
      <c r="N13073" s="19">
        <v>1.3355055070537116</v>
      </c>
      <c r="O13073" s="19"/>
      <c r="P13073" s="50">
        <v>0.60720070229754941</v>
      </c>
      <c r="R13073" s="9" t="s">
        <v>0</v>
      </c>
    </row>
    <row r="13074" spans="2:18" x14ac:dyDescent="0.2">
      <c r="B13074" s="25">
        <v>12844</v>
      </c>
      <c r="C13074" s="193">
        <v>1.0814489419485254</v>
      </c>
      <c r="D13074" s="19"/>
      <c r="E13074" s="19">
        <v>0.66078150420705051</v>
      </c>
      <c r="F13074" s="19"/>
      <c r="G13074" s="19">
        <v>1.9586530315151942</v>
      </c>
      <c r="H13074" s="19"/>
      <c r="I13074" s="19">
        <v>1.8592459558459513</v>
      </c>
      <c r="J13074" s="19"/>
      <c r="K13074" s="19">
        <v>1.5689733639132626</v>
      </c>
      <c r="L13074" s="19"/>
      <c r="M13074" s="19">
        <v>2.1735656324407091</v>
      </c>
      <c r="N13074" s="19"/>
      <c r="O13074" s="19">
        <v>1.1935374917820569</v>
      </c>
      <c r="P13074" s="50"/>
      <c r="R13074" s="9" t="s">
        <v>0</v>
      </c>
    </row>
    <row r="13075" spans="2:18" x14ac:dyDescent="0.2">
      <c r="B13075" s="25">
        <v>12845</v>
      </c>
      <c r="C13075" s="193"/>
      <c r="D13075" s="19">
        <v>0.44287493619653295</v>
      </c>
      <c r="E13075" s="19"/>
      <c r="F13075" s="19">
        <v>0.71574146960779494</v>
      </c>
      <c r="G13075" s="19"/>
      <c r="H13075" s="19">
        <v>7.2940364027299615E-2</v>
      </c>
      <c r="I13075" s="19"/>
      <c r="J13075" s="19">
        <v>0.25748938363474494</v>
      </c>
      <c r="K13075" s="19"/>
      <c r="L13075" s="19">
        <v>0.32203873135263195</v>
      </c>
      <c r="M13075" s="19"/>
      <c r="N13075" s="19">
        <v>0.6394338994620129</v>
      </c>
      <c r="O13075" s="19">
        <v>4.4508456898401548E-3</v>
      </c>
      <c r="P13075" s="50"/>
      <c r="R13075" s="9" t="s">
        <v>0</v>
      </c>
    </row>
    <row r="13076" spans="2:18" x14ac:dyDescent="0.2">
      <c r="B13076" s="25">
        <v>12846</v>
      </c>
      <c r="C13076" s="193">
        <v>0.36004446880168578</v>
      </c>
      <c r="D13076" s="19"/>
      <c r="E13076" s="19">
        <v>0.41697942029072588</v>
      </c>
      <c r="F13076" s="19"/>
      <c r="G13076" s="19">
        <v>0.51924254808109738</v>
      </c>
      <c r="H13076" s="19"/>
      <c r="I13076" s="19"/>
      <c r="J13076" s="19">
        <v>0.2569243350526752</v>
      </c>
      <c r="K13076" s="19"/>
      <c r="L13076" s="19">
        <v>0.66230725916435218</v>
      </c>
      <c r="M13076" s="19">
        <v>0.41333333317426246</v>
      </c>
      <c r="N13076" s="19"/>
      <c r="O13076" s="19">
        <v>0.81093156532840682</v>
      </c>
      <c r="P13076" s="50"/>
      <c r="R13076" s="9" t="s">
        <v>0</v>
      </c>
    </row>
    <row r="13077" spans="2:18" x14ac:dyDescent="0.2">
      <c r="B13077" s="25">
        <v>12847</v>
      </c>
      <c r="C13077" s="193">
        <v>1.0333897638580289</v>
      </c>
      <c r="D13077" s="19"/>
      <c r="E13077" s="19">
        <v>1.6758961754577022</v>
      </c>
      <c r="F13077" s="19"/>
      <c r="G13077" s="19">
        <v>2.1285792059107744</v>
      </c>
      <c r="H13077" s="19"/>
      <c r="I13077" s="19">
        <v>1.3937214992760603</v>
      </c>
      <c r="J13077" s="19"/>
      <c r="K13077" s="19">
        <v>1.2175359341719736</v>
      </c>
      <c r="L13077" s="19"/>
      <c r="M13077" s="19">
        <v>0.43883526728009636</v>
      </c>
      <c r="N13077" s="19"/>
      <c r="O13077" s="19">
        <v>0.68990259779031893</v>
      </c>
      <c r="P13077" s="50"/>
      <c r="R13077" s="9" t="s">
        <v>0</v>
      </c>
    </row>
    <row r="13078" spans="2:18" x14ac:dyDescent="0.2">
      <c r="B13078" s="25">
        <v>12848</v>
      </c>
      <c r="C13078" s="193">
        <v>0.95454874198830264</v>
      </c>
      <c r="D13078" s="19"/>
      <c r="E13078" s="19">
        <v>0.23523168198788494</v>
      </c>
      <c r="F13078" s="19"/>
      <c r="G13078" s="19">
        <v>0.97169100710834744</v>
      </c>
      <c r="H13078" s="19"/>
      <c r="I13078" s="19">
        <v>5.1315489134967397E-3</v>
      </c>
      <c r="J13078" s="19"/>
      <c r="K13078" s="19"/>
      <c r="L13078" s="19">
        <v>0.74446615798334337</v>
      </c>
      <c r="M13078" s="19">
        <v>1.7055648873082618</v>
      </c>
      <c r="N13078" s="19"/>
      <c r="O13078" s="19">
        <v>7.3853693125673095E-2</v>
      </c>
      <c r="P13078" s="50"/>
      <c r="R13078" s="9" t="s">
        <v>0</v>
      </c>
    </row>
    <row r="13079" spans="2:18" x14ac:dyDescent="0.2">
      <c r="B13079" s="25">
        <v>12849</v>
      </c>
      <c r="C13079" s="193"/>
      <c r="D13079" s="19">
        <v>0.76407454440808686</v>
      </c>
      <c r="E13079" s="19"/>
      <c r="F13079" s="19">
        <v>1.709851020790274</v>
      </c>
      <c r="G13079" s="19"/>
      <c r="H13079" s="19">
        <v>0.76166238636094796</v>
      </c>
      <c r="I13079" s="19"/>
      <c r="J13079" s="19">
        <v>0.75748356872160882</v>
      </c>
      <c r="K13079" s="19"/>
      <c r="L13079" s="19">
        <v>0.30799695496979296</v>
      </c>
      <c r="M13079" s="19"/>
      <c r="N13079" s="19">
        <v>1.3633864265197524</v>
      </c>
      <c r="O13079" s="19"/>
      <c r="P13079" s="50">
        <v>1.4355509079885327</v>
      </c>
      <c r="R13079" s="9" t="s">
        <v>0</v>
      </c>
    </row>
    <row r="13080" spans="2:18" x14ac:dyDescent="0.2">
      <c r="B13080" s="25">
        <v>12850</v>
      </c>
      <c r="C13080" s="193">
        <v>1.1959185244321973</v>
      </c>
      <c r="D13080" s="19"/>
      <c r="E13080" s="19">
        <v>1.9022503755661382</v>
      </c>
      <c r="F13080" s="19"/>
      <c r="G13080" s="19">
        <v>1.4836984076751607</v>
      </c>
      <c r="H13080" s="19"/>
      <c r="I13080" s="19">
        <v>0.98489248974592325</v>
      </c>
      <c r="J13080" s="19"/>
      <c r="K13080" s="19">
        <v>1.3428949316411607</v>
      </c>
      <c r="L13080" s="19"/>
      <c r="M13080" s="19">
        <v>2.0752247217222073</v>
      </c>
      <c r="N13080" s="19"/>
      <c r="O13080" s="19">
        <v>1.1527116622724669</v>
      </c>
      <c r="P13080" s="50"/>
      <c r="R13080" s="9" t="s">
        <v>0</v>
      </c>
    </row>
    <row r="13081" spans="2:18" x14ac:dyDescent="0.2">
      <c r="B13081" s="25">
        <v>12851</v>
      </c>
      <c r="C13081" s="193"/>
      <c r="D13081" s="19">
        <v>0.9286019149496354</v>
      </c>
      <c r="E13081" s="19"/>
      <c r="F13081" s="19">
        <v>0.96417198787387015</v>
      </c>
      <c r="G13081" s="19"/>
      <c r="H13081" s="19">
        <v>0.84615815227967695</v>
      </c>
      <c r="I13081" s="19"/>
      <c r="J13081" s="19">
        <v>0.30669928294805487</v>
      </c>
      <c r="K13081" s="19"/>
      <c r="L13081" s="19">
        <v>0.26437580884624773</v>
      </c>
      <c r="M13081" s="19"/>
      <c r="N13081" s="19">
        <v>0.69633682998394064</v>
      </c>
      <c r="O13081" s="19"/>
      <c r="P13081" s="50">
        <v>0.3404423479051033</v>
      </c>
      <c r="R13081" s="9" t="s">
        <v>0</v>
      </c>
    </row>
    <row r="13082" spans="2:18" x14ac:dyDescent="0.2">
      <c r="B13082" s="25">
        <v>12852</v>
      </c>
      <c r="C13082" s="193">
        <v>1.0414807785050832</v>
      </c>
      <c r="D13082" s="19"/>
      <c r="E13082" s="19">
        <v>1.447613892360764</v>
      </c>
      <c r="F13082" s="19"/>
      <c r="G13082" s="19">
        <v>0.87514824714644901</v>
      </c>
      <c r="H13082" s="19"/>
      <c r="I13082" s="19">
        <v>0.97216135420361494</v>
      </c>
      <c r="J13082" s="19"/>
      <c r="K13082" s="19">
        <v>0.4254918691891949</v>
      </c>
      <c r="L13082" s="19"/>
      <c r="M13082" s="19">
        <v>1.3856098217415687</v>
      </c>
      <c r="N13082" s="19"/>
      <c r="O13082" s="19">
        <v>1.0637636046395678</v>
      </c>
      <c r="P13082" s="50"/>
      <c r="R13082" s="9" t="s">
        <v>0</v>
      </c>
    </row>
    <row r="13083" spans="2:18" x14ac:dyDescent="0.2">
      <c r="B13083" s="25">
        <v>12853</v>
      </c>
      <c r="C13083" s="193"/>
      <c r="D13083" s="19">
        <v>1.4265155884053431</v>
      </c>
      <c r="E13083" s="19"/>
      <c r="F13083" s="19">
        <v>0.59473997563646164</v>
      </c>
      <c r="G13083" s="19"/>
      <c r="H13083" s="19">
        <v>0.86998427629426467</v>
      </c>
      <c r="I13083" s="19"/>
      <c r="J13083" s="19">
        <v>1.0739557883519337</v>
      </c>
      <c r="K13083" s="19"/>
      <c r="L13083" s="19">
        <v>0.899222997097889</v>
      </c>
      <c r="M13083" s="19"/>
      <c r="N13083" s="19">
        <v>1.2147175948641162</v>
      </c>
      <c r="O13083" s="19"/>
      <c r="P13083" s="50">
        <v>0.21739327792134869</v>
      </c>
      <c r="R13083" s="9" t="s">
        <v>0</v>
      </c>
    </row>
    <row r="13084" spans="2:18" x14ac:dyDescent="0.2">
      <c r="B13084" s="25">
        <v>12854</v>
      </c>
      <c r="C13084" s="193">
        <v>0.72281339592542637</v>
      </c>
      <c r="D13084" s="19"/>
      <c r="E13084" s="19">
        <v>0.4124922700759287</v>
      </c>
      <c r="F13084" s="19"/>
      <c r="G13084" s="19">
        <v>0.4012215564662735</v>
      </c>
      <c r="H13084" s="19"/>
      <c r="I13084" s="19">
        <v>0.4912750920847393</v>
      </c>
      <c r="J13084" s="19"/>
      <c r="K13084" s="19"/>
      <c r="L13084" s="19">
        <v>0.27165227057542868</v>
      </c>
      <c r="M13084" s="19">
        <v>0.44875152985611522</v>
      </c>
      <c r="N13084" s="19"/>
      <c r="O13084" s="19"/>
      <c r="P13084" s="50">
        <v>0.65749938547272291</v>
      </c>
      <c r="R13084" s="9" t="s">
        <v>0</v>
      </c>
    </row>
    <row r="13085" spans="2:18" x14ac:dyDescent="0.2">
      <c r="B13085" s="25">
        <v>12855</v>
      </c>
      <c r="C13085" s="193">
        <v>0.53651913459126832</v>
      </c>
      <c r="D13085" s="19"/>
      <c r="E13085" s="19">
        <v>0.76895047678973671</v>
      </c>
      <c r="F13085" s="19"/>
      <c r="G13085" s="19">
        <v>0.45305237810804222</v>
      </c>
      <c r="H13085" s="19"/>
      <c r="I13085" s="19">
        <v>0.80767544323054219</v>
      </c>
      <c r="J13085" s="19"/>
      <c r="K13085" s="19"/>
      <c r="L13085" s="19">
        <v>2.5037243495998767E-2</v>
      </c>
      <c r="M13085" s="19">
        <v>0.42335585152570093</v>
      </c>
      <c r="N13085" s="19"/>
      <c r="O13085" s="19">
        <v>0.63619341292995968</v>
      </c>
      <c r="P13085" s="50"/>
      <c r="R13085" s="9" t="s">
        <v>0</v>
      </c>
    </row>
    <row r="13086" spans="2:18" x14ac:dyDescent="0.2">
      <c r="B13086" s="25">
        <v>12856</v>
      </c>
      <c r="C13086" s="193"/>
      <c r="D13086" s="19">
        <v>1.2900185030403364</v>
      </c>
      <c r="E13086" s="19"/>
      <c r="F13086" s="19">
        <v>2.258603473986752</v>
      </c>
      <c r="G13086" s="19"/>
      <c r="H13086" s="19">
        <v>0.88296658196290922</v>
      </c>
      <c r="I13086" s="19"/>
      <c r="J13086" s="19">
        <v>1.2357917772993787</v>
      </c>
      <c r="K13086" s="19"/>
      <c r="L13086" s="19">
        <v>1.5584367636043954</v>
      </c>
      <c r="M13086" s="19"/>
      <c r="N13086" s="19">
        <v>1.6453550971877469</v>
      </c>
      <c r="O13086" s="19"/>
      <c r="P13086" s="50">
        <v>0.59529736999640148</v>
      </c>
      <c r="R13086" s="9" t="s">
        <v>0</v>
      </c>
    </row>
    <row r="13087" spans="2:18" x14ac:dyDescent="0.2">
      <c r="B13087" s="25">
        <v>12857</v>
      </c>
      <c r="C13087" s="193"/>
      <c r="D13087" s="19">
        <v>0.98876292059749094</v>
      </c>
      <c r="E13087" s="19">
        <v>0.45729933402487849</v>
      </c>
      <c r="F13087" s="19"/>
      <c r="G13087" s="19"/>
      <c r="H13087" s="19">
        <v>0.23884208908790347</v>
      </c>
      <c r="I13087" s="19"/>
      <c r="J13087" s="19">
        <v>0.64733386126193926</v>
      </c>
      <c r="K13087" s="19"/>
      <c r="L13087" s="19">
        <v>0.45704197476081343</v>
      </c>
      <c r="M13087" s="19">
        <v>0.43201672669620433</v>
      </c>
      <c r="N13087" s="19"/>
      <c r="O13087" s="19"/>
      <c r="P13087" s="50">
        <v>9.4175015301500908E-2</v>
      </c>
      <c r="R13087" s="9" t="s">
        <v>0</v>
      </c>
    </row>
    <row r="13088" spans="2:18" x14ac:dyDescent="0.2">
      <c r="B13088" s="25">
        <v>12858</v>
      </c>
      <c r="C13088" s="193">
        <v>0.44568573310329684</v>
      </c>
      <c r="D13088" s="19"/>
      <c r="E13088" s="19">
        <v>0.80131033086317582</v>
      </c>
      <c r="F13088" s="19"/>
      <c r="G13088" s="19">
        <v>0.57410360646876291</v>
      </c>
      <c r="H13088" s="19"/>
      <c r="I13088" s="19">
        <v>0.67852962008667494</v>
      </c>
      <c r="J13088" s="19"/>
      <c r="K13088" s="19">
        <v>0.60550688853746382</v>
      </c>
      <c r="L13088" s="19"/>
      <c r="M13088" s="19">
        <v>1.5555455466142678E-2</v>
      </c>
      <c r="N13088" s="19"/>
      <c r="O13088" s="19">
        <v>0.24202249561358746</v>
      </c>
      <c r="P13088" s="50"/>
      <c r="R13088" s="9" t="s">
        <v>0</v>
      </c>
    </row>
    <row r="13089" spans="2:18" x14ac:dyDescent="0.2">
      <c r="B13089" s="25">
        <v>12859</v>
      </c>
      <c r="C13089" s="193">
        <v>8.4414847587877651E-2</v>
      </c>
      <c r="D13089" s="19"/>
      <c r="E13089" s="19"/>
      <c r="F13089" s="19">
        <v>0.8648932052786118</v>
      </c>
      <c r="G13089" s="19"/>
      <c r="H13089" s="19">
        <v>0.44775851938267858</v>
      </c>
      <c r="I13089" s="19">
        <v>0.87745093335163304</v>
      </c>
      <c r="J13089" s="19"/>
      <c r="K13089" s="19">
        <v>0.2676619622963739</v>
      </c>
      <c r="L13089" s="19"/>
      <c r="M13089" s="19">
        <v>0.37216650811603713</v>
      </c>
      <c r="N13089" s="19"/>
      <c r="O13089" s="19">
        <v>2.5346187503053441E-3</v>
      </c>
      <c r="P13089" s="50"/>
      <c r="R13089" s="9" t="s">
        <v>0</v>
      </c>
    </row>
    <row r="13090" spans="2:18" x14ac:dyDescent="0.2">
      <c r="B13090" s="25">
        <v>12860</v>
      </c>
      <c r="C13090" s="193">
        <v>0.68954012280748</v>
      </c>
      <c r="D13090" s="19"/>
      <c r="E13090" s="19">
        <v>1.3590919232923895</v>
      </c>
      <c r="F13090" s="19"/>
      <c r="G13090" s="19">
        <v>0.49002921101634689</v>
      </c>
      <c r="H13090" s="19"/>
      <c r="I13090" s="19">
        <v>1.7523896142534643</v>
      </c>
      <c r="J13090" s="19"/>
      <c r="K13090" s="19">
        <v>1.4234650213648559</v>
      </c>
      <c r="L13090" s="19"/>
      <c r="M13090" s="19">
        <v>2.0340894398431635</v>
      </c>
      <c r="N13090" s="19"/>
      <c r="O13090" s="19">
        <v>0.23426486981820041</v>
      </c>
      <c r="P13090" s="50"/>
      <c r="R13090" s="9" t="s">
        <v>0</v>
      </c>
    </row>
    <row r="13091" spans="2:18" x14ac:dyDescent="0.2">
      <c r="B13091" s="25">
        <v>12861</v>
      </c>
      <c r="C13091" s="193"/>
      <c r="D13091" s="19">
        <v>0.98269036487271955</v>
      </c>
      <c r="E13091" s="19"/>
      <c r="F13091" s="19">
        <v>1.1566599516862239</v>
      </c>
      <c r="G13091" s="19"/>
      <c r="H13091" s="19">
        <v>0.80948338056039881</v>
      </c>
      <c r="I13091" s="19"/>
      <c r="J13091" s="19">
        <v>0.25965227343587699</v>
      </c>
      <c r="K13091" s="19"/>
      <c r="L13091" s="19">
        <v>1.0417485140796847</v>
      </c>
      <c r="M13091" s="19">
        <v>0.10201394735822859</v>
      </c>
      <c r="N13091" s="19"/>
      <c r="O13091" s="19"/>
      <c r="P13091" s="50">
        <v>1.0022422088262772</v>
      </c>
      <c r="R13091" s="9" t="s">
        <v>0</v>
      </c>
    </row>
    <row r="13092" spans="2:18" x14ac:dyDescent="0.2">
      <c r="B13092" s="25">
        <v>12862</v>
      </c>
      <c r="C13092" s="193">
        <v>0.14311935913062077</v>
      </c>
      <c r="D13092" s="19"/>
      <c r="E13092" s="19"/>
      <c r="F13092" s="19">
        <v>0.37042349721408113</v>
      </c>
      <c r="G13092" s="19"/>
      <c r="H13092" s="19">
        <v>0.21589527155507138</v>
      </c>
      <c r="I13092" s="19">
        <v>0.64590435989885298</v>
      </c>
      <c r="J13092" s="19"/>
      <c r="K13092" s="19"/>
      <c r="L13092" s="19">
        <v>2.2894195516583206E-2</v>
      </c>
      <c r="M13092" s="19">
        <v>1.6742135258233946E-2</v>
      </c>
      <c r="N13092" s="19"/>
      <c r="O13092" s="19"/>
      <c r="P13092" s="50">
        <v>0.9178232267949934</v>
      </c>
      <c r="R13092" s="9" t="s">
        <v>0</v>
      </c>
    </row>
    <row r="13093" spans="2:18" x14ac:dyDescent="0.2">
      <c r="B13093" s="25">
        <v>12863</v>
      </c>
      <c r="C13093" s="193"/>
      <c r="D13093" s="19">
        <v>0.18844263287138899</v>
      </c>
      <c r="E13093" s="19"/>
      <c r="F13093" s="19">
        <v>0.48219121187519065</v>
      </c>
      <c r="G13093" s="19"/>
      <c r="H13093" s="19">
        <v>0.75336014247241856</v>
      </c>
      <c r="I13093" s="19"/>
      <c r="J13093" s="19">
        <v>0.76093520560526018</v>
      </c>
      <c r="K13093" s="19"/>
      <c r="L13093" s="19">
        <v>0.53836477167251173</v>
      </c>
      <c r="M13093" s="19"/>
      <c r="N13093" s="19">
        <v>1.1543031619651836</v>
      </c>
      <c r="O13093" s="19"/>
      <c r="P13093" s="50">
        <v>0.93004936843637853</v>
      </c>
      <c r="R13093" s="9" t="s">
        <v>0</v>
      </c>
    </row>
    <row r="13094" spans="2:18" x14ac:dyDescent="0.2">
      <c r="B13094" s="25">
        <v>12864</v>
      </c>
      <c r="C13094" s="193">
        <v>5.2526787365473768E-2</v>
      </c>
      <c r="D13094" s="19"/>
      <c r="E13094" s="19">
        <v>0.8992099096551861</v>
      </c>
      <c r="F13094" s="19"/>
      <c r="G13094" s="19"/>
      <c r="H13094" s="19">
        <v>0.82207410893210697</v>
      </c>
      <c r="I13094" s="19"/>
      <c r="J13094" s="19">
        <v>0.28333381919620465</v>
      </c>
      <c r="K13094" s="19"/>
      <c r="L13094" s="19">
        <v>0.13461852309636677</v>
      </c>
      <c r="M13094" s="19">
        <v>0.22912153051789921</v>
      </c>
      <c r="N13094" s="19"/>
      <c r="O13094" s="19">
        <v>0.96418805725725043</v>
      </c>
      <c r="P13094" s="50"/>
      <c r="R13094" s="9" t="s">
        <v>0</v>
      </c>
    </row>
    <row r="13095" spans="2:18" x14ac:dyDescent="0.2">
      <c r="B13095" s="25">
        <v>12865</v>
      </c>
      <c r="C13095" s="193"/>
      <c r="D13095" s="19">
        <v>2.1910993721869518</v>
      </c>
      <c r="E13095" s="19"/>
      <c r="F13095" s="19">
        <v>0.76892263615186585</v>
      </c>
      <c r="G13095" s="19"/>
      <c r="H13095" s="19">
        <v>1.1910618122961711</v>
      </c>
      <c r="I13095" s="19"/>
      <c r="J13095" s="19">
        <v>1.1473148241956308</v>
      </c>
      <c r="K13095" s="19"/>
      <c r="L13095" s="19">
        <v>1.9424219224942005</v>
      </c>
      <c r="M13095" s="19"/>
      <c r="N13095" s="19">
        <v>0.84135165547726998</v>
      </c>
      <c r="O13095" s="19"/>
      <c r="P13095" s="50">
        <v>1.3455369449951935</v>
      </c>
      <c r="R13095" s="9" t="s">
        <v>0</v>
      </c>
    </row>
    <row r="13096" spans="2:18" x14ac:dyDescent="0.2">
      <c r="B13096" s="25">
        <v>12866</v>
      </c>
      <c r="C13096" s="193">
        <v>0.35855129730868068</v>
      </c>
      <c r="D13096" s="19"/>
      <c r="E13096" s="19"/>
      <c r="F13096" s="19">
        <v>8.6485430035721123E-2</v>
      </c>
      <c r="G13096" s="19">
        <v>0.15436863847176163</v>
      </c>
      <c r="H13096" s="19"/>
      <c r="I13096" s="19"/>
      <c r="J13096" s="19">
        <v>0.98701716619064639</v>
      </c>
      <c r="K13096" s="19"/>
      <c r="L13096" s="19">
        <v>1.0531335309976095</v>
      </c>
      <c r="M13096" s="19"/>
      <c r="N13096" s="19">
        <v>0.32936130644779837</v>
      </c>
      <c r="O13096" s="19"/>
      <c r="P13096" s="50">
        <v>2.9002724479754497E-4</v>
      </c>
      <c r="R13096" s="9" t="s">
        <v>0</v>
      </c>
    </row>
    <row r="13097" spans="2:18" x14ac:dyDescent="0.2">
      <c r="B13097" s="25">
        <v>12867</v>
      </c>
      <c r="C13097" s="193">
        <v>1.0785903652495059</v>
      </c>
      <c r="D13097" s="19"/>
      <c r="E13097" s="19">
        <v>0.58591401337968652</v>
      </c>
      <c r="F13097" s="19"/>
      <c r="G13097" s="19">
        <v>1.559859885837753</v>
      </c>
      <c r="H13097" s="19"/>
      <c r="I13097" s="19">
        <v>0.51611714656145924</v>
      </c>
      <c r="J13097" s="19"/>
      <c r="K13097" s="19">
        <v>0.57025357755898276</v>
      </c>
      <c r="L13097" s="19"/>
      <c r="M13097" s="19">
        <v>0.35045455651786356</v>
      </c>
      <c r="N13097" s="19"/>
      <c r="O13097" s="19">
        <v>0.72163046377035067</v>
      </c>
      <c r="P13097" s="50"/>
      <c r="R13097" s="9" t="s">
        <v>0</v>
      </c>
    </row>
    <row r="13098" spans="2:18" x14ac:dyDescent="0.2">
      <c r="B13098" s="25">
        <v>12868</v>
      </c>
      <c r="C13098" s="193"/>
      <c r="D13098" s="19">
        <v>1.365370986217207</v>
      </c>
      <c r="E13098" s="19"/>
      <c r="F13098" s="19">
        <v>0.87307447568136598</v>
      </c>
      <c r="G13098" s="19"/>
      <c r="H13098" s="19">
        <v>1.5299932514644672</v>
      </c>
      <c r="I13098" s="19"/>
      <c r="J13098" s="19">
        <v>0.81760605889378801</v>
      </c>
      <c r="K13098" s="19">
        <v>0.14972466084920827</v>
      </c>
      <c r="L13098" s="19"/>
      <c r="M13098" s="19"/>
      <c r="N13098" s="19">
        <v>0.82913163505756393</v>
      </c>
      <c r="O13098" s="19"/>
      <c r="P13098" s="50">
        <v>0.82146517914287998</v>
      </c>
      <c r="R13098" s="9" t="s">
        <v>0</v>
      </c>
    </row>
    <row r="13099" spans="2:18" x14ac:dyDescent="0.2">
      <c r="B13099" s="25">
        <v>12869</v>
      </c>
      <c r="C13099" s="193">
        <v>2.4834319128321973</v>
      </c>
      <c r="D13099" s="19"/>
      <c r="E13099" s="19">
        <v>1.9914593340062812</v>
      </c>
      <c r="F13099" s="19"/>
      <c r="G13099" s="19">
        <v>3.3444893345102429</v>
      </c>
      <c r="H13099" s="19"/>
      <c r="I13099" s="19">
        <v>1.7261891477565756</v>
      </c>
      <c r="J13099" s="19"/>
      <c r="K13099" s="19">
        <v>1.9881701922872745</v>
      </c>
      <c r="L13099" s="19"/>
      <c r="M13099" s="19">
        <v>2.3906404067194047</v>
      </c>
      <c r="N13099" s="19"/>
      <c r="O13099" s="19">
        <v>2.8679305035497578</v>
      </c>
      <c r="P13099" s="50"/>
      <c r="R13099" s="9" t="s">
        <v>0</v>
      </c>
    </row>
    <row r="13100" spans="2:18" x14ac:dyDescent="0.2">
      <c r="B13100" s="25">
        <v>12870</v>
      </c>
      <c r="C13100" s="193"/>
      <c r="D13100" s="19">
        <v>0.65366581474377072</v>
      </c>
      <c r="E13100" s="19"/>
      <c r="F13100" s="19">
        <v>1.8243253744097732E-2</v>
      </c>
      <c r="G13100" s="19">
        <v>0.25430423511402628</v>
      </c>
      <c r="H13100" s="19"/>
      <c r="I13100" s="19">
        <v>0.89240416244501231</v>
      </c>
      <c r="J13100" s="19"/>
      <c r="K13100" s="19"/>
      <c r="L13100" s="19">
        <v>0.74881075751723214</v>
      </c>
      <c r="M13100" s="19"/>
      <c r="N13100" s="19">
        <v>0.35758506788906302</v>
      </c>
      <c r="O13100" s="19">
        <v>0.5551031468064932</v>
      </c>
      <c r="P13100" s="50"/>
      <c r="R13100" s="9" t="s">
        <v>0</v>
      </c>
    </row>
    <row r="13101" spans="2:18" x14ac:dyDescent="0.2">
      <c r="B13101" s="25">
        <v>12871</v>
      </c>
      <c r="C13101" s="193">
        <v>1.0072160641164907</v>
      </c>
      <c r="D13101" s="19"/>
      <c r="E13101" s="19">
        <v>0.67175268282973388</v>
      </c>
      <c r="F13101" s="19"/>
      <c r="G13101" s="19">
        <v>1.9569401394844224</v>
      </c>
      <c r="H13101" s="19"/>
      <c r="I13101" s="19">
        <v>0.8104259701474682</v>
      </c>
      <c r="J13101" s="19"/>
      <c r="K13101" s="19">
        <v>0.32956390853266682</v>
      </c>
      <c r="L13101" s="19"/>
      <c r="M13101" s="19">
        <v>0.48519744251598551</v>
      </c>
      <c r="N13101" s="19"/>
      <c r="O13101" s="19">
        <v>1.1335448184690895</v>
      </c>
      <c r="P13101" s="50"/>
      <c r="R13101" s="9" t="s">
        <v>0</v>
      </c>
    </row>
    <row r="13102" spans="2:18" x14ac:dyDescent="0.2">
      <c r="B13102" s="25">
        <v>12872</v>
      </c>
      <c r="C13102" s="193">
        <v>0.57456801152295189</v>
      </c>
      <c r="D13102" s="19"/>
      <c r="E13102" s="19">
        <v>6.0196682176085974E-2</v>
      </c>
      <c r="F13102" s="19"/>
      <c r="G13102" s="19">
        <v>0.56228926379384536</v>
      </c>
      <c r="H13102" s="19"/>
      <c r="I13102" s="19"/>
      <c r="J13102" s="19">
        <v>0.11019236660466603</v>
      </c>
      <c r="K13102" s="19">
        <v>1.5549327376594659</v>
      </c>
      <c r="L13102" s="19"/>
      <c r="M13102" s="19">
        <v>0.3815335601980096</v>
      </c>
      <c r="N13102" s="19"/>
      <c r="O13102" s="19">
        <v>0.57790331572273312</v>
      </c>
      <c r="P13102" s="50"/>
      <c r="R13102" s="9" t="s">
        <v>0</v>
      </c>
    </row>
    <row r="13103" spans="2:18" x14ac:dyDescent="0.2">
      <c r="B13103" s="25">
        <v>12873</v>
      </c>
      <c r="C13103" s="193"/>
      <c r="D13103" s="19">
        <v>0.18050005317731749</v>
      </c>
      <c r="E13103" s="19"/>
      <c r="F13103" s="19">
        <v>0.27915886205603729</v>
      </c>
      <c r="G13103" s="19">
        <v>0.42952279525604242</v>
      </c>
      <c r="H13103" s="19"/>
      <c r="I13103" s="19">
        <v>0.53062894452282794</v>
      </c>
      <c r="J13103" s="19"/>
      <c r="K13103" s="19">
        <v>0.7184089536600351</v>
      </c>
      <c r="L13103" s="19"/>
      <c r="M13103" s="19"/>
      <c r="N13103" s="19">
        <v>9.2123914609082244E-2</v>
      </c>
      <c r="O13103" s="19"/>
      <c r="P13103" s="50">
        <v>8.981116420193145E-3</v>
      </c>
      <c r="R13103" s="9" t="s">
        <v>0</v>
      </c>
    </row>
    <row r="13104" spans="2:18" x14ac:dyDescent="0.2">
      <c r="B13104" s="25">
        <v>12874</v>
      </c>
      <c r="C13104" s="193">
        <v>1.2868191381067184</v>
      </c>
      <c r="D13104" s="19"/>
      <c r="E13104" s="19">
        <v>1.3063526853789478</v>
      </c>
      <c r="F13104" s="19"/>
      <c r="G13104" s="19">
        <v>0.35982579543003107</v>
      </c>
      <c r="H13104" s="19"/>
      <c r="I13104" s="19">
        <v>1.8788346696837788</v>
      </c>
      <c r="J13104" s="19"/>
      <c r="K13104" s="19">
        <v>1.8998310979942308</v>
      </c>
      <c r="L13104" s="19"/>
      <c r="M13104" s="19">
        <v>1.5142301338828368</v>
      </c>
      <c r="N13104" s="19"/>
      <c r="O13104" s="19">
        <v>1.165914249312606</v>
      </c>
      <c r="P13104" s="50"/>
      <c r="R13104" s="9" t="s">
        <v>0</v>
      </c>
    </row>
    <row r="13105" spans="2:18" x14ac:dyDescent="0.2">
      <c r="B13105" s="25">
        <v>12875</v>
      </c>
      <c r="C13105" s="193">
        <v>0.8849314317114898</v>
      </c>
      <c r="D13105" s="19"/>
      <c r="E13105" s="19">
        <v>2.2419683492576277</v>
      </c>
      <c r="F13105" s="19"/>
      <c r="G13105" s="19">
        <v>2.1740858226640856</v>
      </c>
      <c r="H13105" s="19"/>
      <c r="I13105" s="19">
        <v>1.5544755730917115</v>
      </c>
      <c r="J13105" s="19"/>
      <c r="K13105" s="19">
        <v>0.847116274135574</v>
      </c>
      <c r="L13105" s="19"/>
      <c r="M13105" s="19">
        <v>2.0310952993838001</v>
      </c>
      <c r="N13105" s="19"/>
      <c r="O13105" s="19">
        <v>1.4839459949519842</v>
      </c>
      <c r="P13105" s="50"/>
      <c r="R13105" s="9" t="s">
        <v>0</v>
      </c>
    </row>
    <row r="13106" spans="2:18" x14ac:dyDescent="0.2">
      <c r="B13106" s="25">
        <v>12876</v>
      </c>
      <c r="C13106" s="193">
        <v>0.44811336707995686</v>
      </c>
      <c r="D13106" s="19"/>
      <c r="E13106" s="19">
        <v>0.62802411822928672</v>
      </c>
      <c r="F13106" s="19"/>
      <c r="G13106" s="19">
        <v>0.28421594137479356</v>
      </c>
      <c r="H13106" s="19"/>
      <c r="I13106" s="19">
        <v>4.1578900026087183E-2</v>
      </c>
      <c r="J13106" s="19"/>
      <c r="K13106" s="19">
        <v>2.8482844130084561E-2</v>
      </c>
      <c r="L13106" s="19"/>
      <c r="M13106" s="19">
        <v>0.15360107811479029</v>
      </c>
      <c r="N13106" s="19"/>
      <c r="O13106" s="19"/>
      <c r="P13106" s="50">
        <v>0.17511689336149269</v>
      </c>
      <c r="R13106" s="9" t="s">
        <v>0</v>
      </c>
    </row>
    <row r="13107" spans="2:18" x14ac:dyDescent="0.2">
      <c r="B13107" s="25">
        <v>12877</v>
      </c>
      <c r="C13107" s="193"/>
      <c r="D13107" s="19">
        <v>1.3157503064150795</v>
      </c>
      <c r="E13107" s="19"/>
      <c r="F13107" s="19">
        <v>0.87838934403487356</v>
      </c>
      <c r="G13107" s="19"/>
      <c r="H13107" s="19">
        <v>0.8101990579995848</v>
      </c>
      <c r="I13107" s="19"/>
      <c r="J13107" s="19">
        <v>1.4518021605145328</v>
      </c>
      <c r="K13107" s="19"/>
      <c r="L13107" s="19">
        <v>1.5864632340766436</v>
      </c>
      <c r="M13107" s="19"/>
      <c r="N13107" s="19">
        <v>1.041753126320117</v>
      </c>
      <c r="O13107" s="19"/>
      <c r="P13107" s="50">
        <v>0.66826997032430857</v>
      </c>
      <c r="R13107" s="9" t="s">
        <v>0</v>
      </c>
    </row>
    <row r="13108" spans="2:18" x14ac:dyDescent="0.2">
      <c r="B13108" s="25">
        <v>12878</v>
      </c>
      <c r="C13108" s="193">
        <v>2.2625905675806619</v>
      </c>
      <c r="D13108" s="19"/>
      <c r="E13108" s="19">
        <v>0.47728343730597206</v>
      </c>
      <c r="F13108" s="19"/>
      <c r="G13108" s="19">
        <v>1.5201693507252256</v>
      </c>
      <c r="H13108" s="19"/>
      <c r="I13108" s="19">
        <v>0.78460333471853294</v>
      </c>
      <c r="J13108" s="19"/>
      <c r="K13108" s="19">
        <v>1.0637310176811337</v>
      </c>
      <c r="L13108" s="19"/>
      <c r="M13108" s="19">
        <v>2.115756363409004</v>
      </c>
      <c r="N13108" s="19"/>
      <c r="O13108" s="19">
        <v>1.345544921669501</v>
      </c>
      <c r="P13108" s="50"/>
      <c r="R13108" s="9" t="s">
        <v>0</v>
      </c>
    </row>
    <row r="13109" spans="2:18" x14ac:dyDescent="0.2">
      <c r="B13109" s="25">
        <v>12879</v>
      </c>
      <c r="C13109" s="193">
        <v>1.1385191919498925</v>
      </c>
      <c r="D13109" s="19"/>
      <c r="E13109" s="19">
        <v>0.59845111774873583</v>
      </c>
      <c r="F13109" s="19"/>
      <c r="G13109" s="19">
        <v>0.98651397760674975</v>
      </c>
      <c r="H13109" s="19"/>
      <c r="I13109" s="19">
        <v>0.85206481820706159</v>
      </c>
      <c r="J13109" s="19"/>
      <c r="K13109" s="19">
        <v>0.43614168560948396</v>
      </c>
      <c r="L13109" s="19"/>
      <c r="M13109" s="19">
        <v>0.91021167055658381</v>
      </c>
      <c r="N13109" s="19"/>
      <c r="O13109" s="19"/>
      <c r="P13109" s="50">
        <v>6.6124693250590658E-2</v>
      </c>
      <c r="R13109" s="9" t="s">
        <v>0</v>
      </c>
    </row>
    <row r="13110" spans="2:18" x14ac:dyDescent="0.2">
      <c r="B13110" s="25">
        <v>12880</v>
      </c>
      <c r="C13110" s="193">
        <v>1.7317596570303704</v>
      </c>
      <c r="D13110" s="19"/>
      <c r="E13110" s="19">
        <v>0.2785260823628577</v>
      </c>
      <c r="F13110" s="19"/>
      <c r="G13110" s="19">
        <v>0.9298864360587078</v>
      </c>
      <c r="H13110" s="19"/>
      <c r="I13110" s="19">
        <v>6.1915293551523143E-2</v>
      </c>
      <c r="J13110" s="19"/>
      <c r="K13110" s="19">
        <v>0.60208084965633524</v>
      </c>
      <c r="L13110" s="19"/>
      <c r="M13110" s="19">
        <v>1.4590359636228081</v>
      </c>
      <c r="N13110" s="19"/>
      <c r="O13110" s="19">
        <v>1.8585382698731026</v>
      </c>
      <c r="P13110" s="50"/>
      <c r="R13110" s="9" t="s">
        <v>0</v>
      </c>
    </row>
    <row r="13111" spans="2:18" x14ac:dyDescent="0.2">
      <c r="B13111" s="25">
        <v>12881</v>
      </c>
      <c r="C13111" s="193"/>
      <c r="D13111" s="19">
        <v>6.7942273249945284E-2</v>
      </c>
      <c r="E13111" s="19"/>
      <c r="F13111" s="19">
        <v>0.44918596189305598</v>
      </c>
      <c r="G13111" s="19"/>
      <c r="H13111" s="19">
        <v>0.16273288334533584</v>
      </c>
      <c r="I13111" s="19">
        <v>2.9360930484149915E-2</v>
      </c>
      <c r="J13111" s="19"/>
      <c r="K13111" s="19">
        <v>0.57540643660295554</v>
      </c>
      <c r="L13111" s="19"/>
      <c r="M13111" s="19"/>
      <c r="N13111" s="19">
        <v>0.12561304542182292</v>
      </c>
      <c r="O13111" s="19"/>
      <c r="P13111" s="50">
        <v>0.47835483026379844</v>
      </c>
      <c r="R13111" s="9" t="s">
        <v>0</v>
      </c>
    </row>
    <row r="13112" spans="2:18" x14ac:dyDescent="0.2">
      <c r="B13112" s="25">
        <v>12882</v>
      </c>
      <c r="C13112" s="193"/>
      <c r="D13112" s="19">
        <v>0.40265945443024109</v>
      </c>
      <c r="E13112" s="19"/>
      <c r="F13112" s="19">
        <v>1.2283078035470107</v>
      </c>
      <c r="G13112" s="19"/>
      <c r="H13112" s="19">
        <v>1.5478090417465056</v>
      </c>
      <c r="I13112" s="19"/>
      <c r="J13112" s="19">
        <v>0.21214382903452125</v>
      </c>
      <c r="K13112" s="19"/>
      <c r="L13112" s="19">
        <v>0.67377713245670723</v>
      </c>
      <c r="M13112" s="19"/>
      <c r="N13112" s="19">
        <v>1.1052903221773376</v>
      </c>
      <c r="O13112" s="19"/>
      <c r="P13112" s="50">
        <v>0.38298203995850433</v>
      </c>
      <c r="R13112" s="9" t="s">
        <v>0</v>
      </c>
    </row>
    <row r="13113" spans="2:18" x14ac:dyDescent="0.2">
      <c r="B13113" s="25">
        <v>12883</v>
      </c>
      <c r="C13113" s="193"/>
      <c r="D13113" s="19">
        <v>0.46809210611564117</v>
      </c>
      <c r="E13113" s="19">
        <v>0.41396611856472815</v>
      </c>
      <c r="F13113" s="19"/>
      <c r="G13113" s="19">
        <v>8.4817352491022124E-2</v>
      </c>
      <c r="H13113" s="19"/>
      <c r="I13113" s="19">
        <v>0.26853319651765528</v>
      </c>
      <c r="J13113" s="19"/>
      <c r="K13113" s="19">
        <v>0.60712054886061995</v>
      </c>
      <c r="L13113" s="19"/>
      <c r="M13113" s="19"/>
      <c r="N13113" s="19">
        <v>0.20309578378603579</v>
      </c>
      <c r="O13113" s="19"/>
      <c r="P13113" s="50">
        <v>0.29231791734801515</v>
      </c>
      <c r="R13113" s="9" t="s">
        <v>0</v>
      </c>
    </row>
    <row r="13114" spans="2:18" x14ac:dyDescent="0.2">
      <c r="B13114" s="25">
        <v>12884</v>
      </c>
      <c r="C13114" s="193">
        <v>1.8588749888153178</v>
      </c>
      <c r="D13114" s="19"/>
      <c r="E13114" s="19">
        <v>1.0616051714125623</v>
      </c>
      <c r="F13114" s="19"/>
      <c r="G13114" s="19">
        <v>1.2117612878856416</v>
      </c>
      <c r="H13114" s="19"/>
      <c r="I13114" s="19">
        <v>1.4800483666254511</v>
      </c>
      <c r="J13114" s="19"/>
      <c r="K13114" s="19">
        <v>1.7263885352166066</v>
      </c>
      <c r="L13114" s="19"/>
      <c r="M13114" s="19">
        <v>2.5260379739351415</v>
      </c>
      <c r="N13114" s="19"/>
      <c r="O13114" s="19">
        <v>1.7011119742642928</v>
      </c>
      <c r="P13114" s="50"/>
      <c r="R13114" s="9" t="s">
        <v>0</v>
      </c>
    </row>
    <row r="13115" spans="2:18" x14ac:dyDescent="0.2">
      <c r="B13115" s="25">
        <v>12885</v>
      </c>
      <c r="C13115" s="193"/>
      <c r="D13115" s="19">
        <v>3.3609685610845728E-2</v>
      </c>
      <c r="E13115" s="19"/>
      <c r="F13115" s="19">
        <v>0.46661607018564188</v>
      </c>
      <c r="G13115" s="19"/>
      <c r="H13115" s="19">
        <v>0.18903169419999938</v>
      </c>
      <c r="I13115" s="19"/>
      <c r="J13115" s="19">
        <v>0.1837110774805672</v>
      </c>
      <c r="K13115" s="19">
        <v>0.32891630959898704</v>
      </c>
      <c r="L13115" s="19"/>
      <c r="M13115" s="19"/>
      <c r="N13115" s="19">
        <v>0.83079903030793745</v>
      </c>
      <c r="O13115" s="19"/>
      <c r="P13115" s="50">
        <v>0.17796834622276572</v>
      </c>
      <c r="R13115" s="9" t="s">
        <v>0</v>
      </c>
    </row>
    <row r="13116" spans="2:18" x14ac:dyDescent="0.2">
      <c r="B13116" s="25">
        <v>12886</v>
      </c>
      <c r="C13116" s="193">
        <v>0.54755716936591303</v>
      </c>
      <c r="D13116" s="19"/>
      <c r="E13116" s="19">
        <v>0.20048536044099483</v>
      </c>
      <c r="F13116" s="19"/>
      <c r="G13116" s="19"/>
      <c r="H13116" s="19">
        <v>9.655036936967161E-2</v>
      </c>
      <c r="I13116" s="19"/>
      <c r="J13116" s="19">
        <v>0.50378661114423051</v>
      </c>
      <c r="K13116" s="19"/>
      <c r="L13116" s="19">
        <v>0.28558179444661497</v>
      </c>
      <c r="M13116" s="19">
        <v>0.60455078312730859</v>
      </c>
      <c r="N13116" s="19"/>
      <c r="O13116" s="19"/>
      <c r="P13116" s="50">
        <v>0.34035119798378233</v>
      </c>
      <c r="R13116" s="9" t="s">
        <v>0</v>
      </c>
    </row>
    <row r="13117" spans="2:18" x14ac:dyDescent="0.2">
      <c r="B13117" s="25">
        <v>12887</v>
      </c>
      <c r="C13117" s="193"/>
      <c r="D13117" s="19">
        <v>1.504883989808024</v>
      </c>
      <c r="E13117" s="19"/>
      <c r="F13117" s="19">
        <v>0.2852380983741935</v>
      </c>
      <c r="G13117" s="19"/>
      <c r="H13117" s="19">
        <v>1.2807034004948976</v>
      </c>
      <c r="I13117" s="19"/>
      <c r="J13117" s="19">
        <v>2.4747395637799964E-2</v>
      </c>
      <c r="K13117" s="19">
        <v>5.5799518811523979E-2</v>
      </c>
      <c r="L13117" s="19"/>
      <c r="M13117" s="19"/>
      <c r="N13117" s="19">
        <v>1.172903471371938</v>
      </c>
      <c r="O13117" s="19">
        <v>0.36580719948750595</v>
      </c>
      <c r="P13117" s="50"/>
      <c r="R13117" s="9" t="s">
        <v>0</v>
      </c>
    </row>
    <row r="13118" spans="2:18" x14ac:dyDescent="0.2">
      <c r="B13118" s="25">
        <v>12888</v>
      </c>
      <c r="C13118" s="193"/>
      <c r="D13118" s="19">
        <v>0.32021859181978307</v>
      </c>
      <c r="E13118" s="19">
        <v>0.20952651619907711</v>
      </c>
      <c r="F13118" s="19"/>
      <c r="G13118" s="19">
        <v>6.4745332863210575E-2</v>
      </c>
      <c r="H13118" s="19"/>
      <c r="I13118" s="19"/>
      <c r="J13118" s="19">
        <v>0.37753910077682196</v>
      </c>
      <c r="K13118" s="19">
        <v>0.2779848733419566</v>
      </c>
      <c r="L13118" s="19"/>
      <c r="M13118" s="19"/>
      <c r="N13118" s="19">
        <v>0.27646563174461641</v>
      </c>
      <c r="O13118" s="19">
        <v>0.40820335081101167</v>
      </c>
      <c r="P13118" s="50"/>
      <c r="R13118" s="9" t="s">
        <v>0</v>
      </c>
    </row>
    <row r="13119" spans="2:18" x14ac:dyDescent="0.2">
      <c r="B13119" s="25">
        <v>12889</v>
      </c>
      <c r="C13119" s="193"/>
      <c r="D13119" s="19">
        <v>6.23757791170544E-2</v>
      </c>
      <c r="E13119" s="19"/>
      <c r="F13119" s="19">
        <v>0.66065423930295275</v>
      </c>
      <c r="G13119" s="19"/>
      <c r="H13119" s="19">
        <v>0.2527275527711052</v>
      </c>
      <c r="I13119" s="19">
        <v>0.91448337912944977</v>
      </c>
      <c r="J13119" s="19"/>
      <c r="K13119" s="19"/>
      <c r="L13119" s="19">
        <v>0.21483773907499834</v>
      </c>
      <c r="M13119" s="19"/>
      <c r="N13119" s="19">
        <v>0.78500866814265713</v>
      </c>
      <c r="O13119" s="19">
        <v>1.2968807951387336E-2</v>
      </c>
      <c r="P13119" s="50"/>
      <c r="R13119" s="9" t="s">
        <v>0</v>
      </c>
    </row>
    <row r="13120" spans="2:18" x14ac:dyDescent="0.2">
      <c r="B13120" s="25">
        <v>12890</v>
      </c>
      <c r="C13120" s="193">
        <v>1.0942480982644713</v>
      </c>
      <c r="D13120" s="19"/>
      <c r="E13120" s="19">
        <v>1.4187227964041476</v>
      </c>
      <c r="F13120" s="19"/>
      <c r="G13120" s="19">
        <v>2.3221419570114272</v>
      </c>
      <c r="H13120" s="19"/>
      <c r="I13120" s="19">
        <v>1.9526030452675902</v>
      </c>
      <c r="J13120" s="19"/>
      <c r="K13120" s="19">
        <v>0.57554278775700995</v>
      </c>
      <c r="L13120" s="19"/>
      <c r="M13120" s="19">
        <v>2.3008200584285095</v>
      </c>
      <c r="N13120" s="19"/>
      <c r="O13120" s="19">
        <v>1.2817678779715771</v>
      </c>
      <c r="P13120" s="50"/>
      <c r="R13120" s="9" t="s">
        <v>0</v>
      </c>
    </row>
    <row r="13121" spans="2:18" x14ac:dyDescent="0.2">
      <c r="B13121" s="25">
        <v>12891</v>
      </c>
      <c r="C13121" s="193"/>
      <c r="D13121" s="19">
        <v>0.3297252936769946</v>
      </c>
      <c r="E13121" s="19">
        <v>0.50741953155377839</v>
      </c>
      <c r="F13121" s="19"/>
      <c r="G13121" s="19">
        <v>0.85917916294589913</v>
      </c>
      <c r="H13121" s="19"/>
      <c r="I13121" s="19">
        <v>0.87006597517666595</v>
      </c>
      <c r="J13121" s="19"/>
      <c r="K13121" s="19">
        <v>9.3582360284745189E-2</v>
      </c>
      <c r="L13121" s="19"/>
      <c r="M13121" s="19"/>
      <c r="N13121" s="19">
        <v>1.7846137063794155E-2</v>
      </c>
      <c r="O13121" s="19">
        <v>8.7787519917234033E-2</v>
      </c>
      <c r="P13121" s="50"/>
      <c r="R13121" s="9" t="s">
        <v>0</v>
      </c>
    </row>
    <row r="13122" spans="2:18" x14ac:dyDescent="0.2">
      <c r="B13122" s="25">
        <v>12892</v>
      </c>
      <c r="C13122" s="193">
        <v>0.44074736167043171</v>
      </c>
      <c r="D13122" s="19"/>
      <c r="E13122" s="19">
        <v>0.27484413145724429</v>
      </c>
      <c r="F13122" s="19"/>
      <c r="G13122" s="19">
        <v>9.8530375639955273E-2</v>
      </c>
      <c r="H13122" s="19"/>
      <c r="I13122" s="19">
        <v>2.5342953599347257E-2</v>
      </c>
      <c r="J13122" s="19"/>
      <c r="K13122" s="19"/>
      <c r="L13122" s="19">
        <v>0.20832293813789887</v>
      </c>
      <c r="M13122" s="19">
        <v>0.84302626251865009</v>
      </c>
      <c r="N13122" s="19"/>
      <c r="O13122" s="19">
        <v>0.51706052198069297</v>
      </c>
      <c r="P13122" s="50"/>
      <c r="R13122" s="9" t="s">
        <v>0</v>
      </c>
    </row>
    <row r="13123" spans="2:18" x14ac:dyDescent="0.2">
      <c r="B13123" s="25">
        <v>12893</v>
      </c>
      <c r="C13123" s="193"/>
      <c r="D13123" s="19">
        <v>0.15584861285289558</v>
      </c>
      <c r="E13123" s="19">
        <v>0.5983490021951885</v>
      </c>
      <c r="F13123" s="19"/>
      <c r="G13123" s="19">
        <v>0.1763416577327272</v>
      </c>
      <c r="H13123" s="19"/>
      <c r="I13123" s="19"/>
      <c r="J13123" s="19">
        <v>0.36364580731685558</v>
      </c>
      <c r="K13123" s="19"/>
      <c r="L13123" s="19">
        <v>0.60311776765134539</v>
      </c>
      <c r="M13123" s="19">
        <v>0.89049195351521349</v>
      </c>
      <c r="N13123" s="19"/>
      <c r="O13123" s="19"/>
      <c r="P13123" s="50">
        <v>0.18893657188086713</v>
      </c>
      <c r="R13123" s="9" t="s">
        <v>0</v>
      </c>
    </row>
    <row r="13124" spans="2:18" x14ac:dyDescent="0.2">
      <c r="B13124" s="25">
        <v>12894</v>
      </c>
      <c r="C13124" s="193">
        <v>1.7671412609838393</v>
      </c>
      <c r="D13124" s="19"/>
      <c r="E13124" s="19">
        <v>1.687269635612465</v>
      </c>
      <c r="F13124" s="19"/>
      <c r="G13124" s="19">
        <v>1.6702733618173693</v>
      </c>
      <c r="H13124" s="19"/>
      <c r="I13124" s="19">
        <v>0.96151352918334176</v>
      </c>
      <c r="J13124" s="19"/>
      <c r="K13124" s="19">
        <v>1.5810671917542296</v>
      </c>
      <c r="L13124" s="19"/>
      <c r="M13124" s="19">
        <v>1.1392108163735111</v>
      </c>
      <c r="N13124" s="19"/>
      <c r="O13124" s="19">
        <v>1.5215082077691171</v>
      </c>
      <c r="P13124" s="50"/>
      <c r="R13124" s="9" t="s">
        <v>0</v>
      </c>
    </row>
    <row r="13125" spans="2:18" x14ac:dyDescent="0.2">
      <c r="B13125" s="25">
        <v>12895</v>
      </c>
      <c r="C13125" s="193"/>
      <c r="D13125" s="19">
        <v>4.0306697171060446E-2</v>
      </c>
      <c r="E13125" s="19">
        <v>0.5463668277977265</v>
      </c>
      <c r="F13125" s="19"/>
      <c r="G13125" s="19">
        <v>0.94231263749878913</v>
      </c>
      <c r="H13125" s="19"/>
      <c r="I13125" s="19">
        <v>0.1306873117088781</v>
      </c>
      <c r="J13125" s="19"/>
      <c r="K13125" s="19">
        <v>0.45952446025906385</v>
      </c>
      <c r="L13125" s="19"/>
      <c r="M13125" s="19">
        <v>0.38205797820931253</v>
      </c>
      <c r="N13125" s="19"/>
      <c r="O13125" s="19">
        <v>6.8210803049942106E-2</v>
      </c>
      <c r="P13125" s="50"/>
      <c r="R13125" s="9" t="s">
        <v>0</v>
      </c>
    </row>
    <row r="13126" spans="2:18" x14ac:dyDescent="0.2">
      <c r="B13126" s="25">
        <v>12896</v>
      </c>
      <c r="C13126" s="193"/>
      <c r="D13126" s="19">
        <v>0.92483862531521299</v>
      </c>
      <c r="E13126" s="19"/>
      <c r="F13126" s="19">
        <v>0.12062767769995655</v>
      </c>
      <c r="G13126" s="19">
        <v>0.88622608923641355</v>
      </c>
      <c r="H13126" s="19"/>
      <c r="I13126" s="19">
        <v>0.27105713634482759</v>
      </c>
      <c r="J13126" s="19"/>
      <c r="K13126" s="19"/>
      <c r="L13126" s="19">
        <v>0.21852437439870187</v>
      </c>
      <c r="M13126" s="19">
        <v>0.40443349454092653</v>
      </c>
      <c r="N13126" s="19"/>
      <c r="O13126" s="19">
        <v>7.4236423606893528E-3</v>
      </c>
      <c r="P13126" s="50"/>
      <c r="R13126" s="9" t="s">
        <v>0</v>
      </c>
    </row>
    <row r="13127" spans="2:18" x14ac:dyDescent="0.2">
      <c r="B13127" s="25">
        <v>12897</v>
      </c>
      <c r="C13127" s="193"/>
      <c r="D13127" s="19">
        <v>0.61123182168107071</v>
      </c>
      <c r="E13127" s="19">
        <v>0.49262261805402935</v>
      </c>
      <c r="F13127" s="19"/>
      <c r="G13127" s="19"/>
      <c r="H13127" s="19">
        <v>0.91614939470372081</v>
      </c>
      <c r="I13127" s="19"/>
      <c r="J13127" s="19">
        <v>1.1955008766567168</v>
      </c>
      <c r="K13127" s="19"/>
      <c r="L13127" s="19">
        <v>1.0270484576404899</v>
      </c>
      <c r="M13127" s="19"/>
      <c r="N13127" s="19">
        <v>0.38804378901842385</v>
      </c>
      <c r="O13127" s="19"/>
      <c r="P13127" s="50">
        <v>8.2963823934038936E-2</v>
      </c>
      <c r="R13127" s="9" t="s">
        <v>0</v>
      </c>
    </row>
    <row r="13128" spans="2:18" x14ac:dyDescent="0.2">
      <c r="B13128" s="25">
        <v>12898</v>
      </c>
      <c r="C13128" s="193">
        <v>1.6568570385550037</v>
      </c>
      <c r="D13128" s="19"/>
      <c r="E13128" s="19"/>
      <c r="F13128" s="19">
        <v>0.11664126581540493</v>
      </c>
      <c r="G13128" s="19">
        <v>8.1314622771861939E-2</v>
      </c>
      <c r="H13128" s="19"/>
      <c r="I13128" s="19">
        <v>0.65284195064857042</v>
      </c>
      <c r="J13128" s="19"/>
      <c r="K13128" s="19"/>
      <c r="L13128" s="19">
        <v>1.3546849042040265</v>
      </c>
      <c r="M13128" s="19">
        <v>0.56834156848896988</v>
      </c>
      <c r="N13128" s="19"/>
      <c r="O13128" s="19"/>
      <c r="P13128" s="50">
        <v>7.6536195297743331E-2</v>
      </c>
      <c r="R13128" s="9" t="s">
        <v>0</v>
      </c>
    </row>
    <row r="13129" spans="2:18" x14ac:dyDescent="0.2">
      <c r="B13129" s="25">
        <v>12899</v>
      </c>
      <c r="C13129" s="193"/>
      <c r="D13129" s="19">
        <v>0.17462193076657109</v>
      </c>
      <c r="E13129" s="19"/>
      <c r="F13129" s="19">
        <v>1.0805353585644006</v>
      </c>
      <c r="G13129" s="19"/>
      <c r="H13129" s="19">
        <v>0.40249648134978261</v>
      </c>
      <c r="I13129" s="19">
        <v>0.6398109178954019</v>
      </c>
      <c r="J13129" s="19"/>
      <c r="K13129" s="19">
        <v>0.25363700867549183</v>
      </c>
      <c r="L13129" s="19"/>
      <c r="M13129" s="19"/>
      <c r="N13129" s="19">
        <v>0.29618975009654286</v>
      </c>
      <c r="O13129" s="19"/>
      <c r="P13129" s="50">
        <v>0.87669243201407576</v>
      </c>
      <c r="R13129" s="9" t="s">
        <v>0</v>
      </c>
    </row>
    <row r="13130" spans="2:18" x14ac:dyDescent="0.2">
      <c r="B13130" s="25">
        <v>12900</v>
      </c>
      <c r="C13130" s="193">
        <v>1.1955999446177721</v>
      </c>
      <c r="D13130" s="19"/>
      <c r="E13130" s="19"/>
      <c r="F13130" s="19">
        <v>0.21538412841515819</v>
      </c>
      <c r="G13130" s="19">
        <v>0.65983225447672866</v>
      </c>
      <c r="H13130" s="19"/>
      <c r="I13130" s="19">
        <v>0.62617503999901747</v>
      </c>
      <c r="J13130" s="19"/>
      <c r="K13130" s="19">
        <v>1.3900977525501024</v>
      </c>
      <c r="L13130" s="19"/>
      <c r="M13130" s="19">
        <v>0.50772211276456658</v>
      </c>
      <c r="N13130" s="19"/>
      <c r="O13130" s="19">
        <v>0.25570363349244807</v>
      </c>
      <c r="P13130" s="50"/>
      <c r="R13130" s="9" t="s">
        <v>0</v>
      </c>
    </row>
    <row r="13131" spans="2:18" x14ac:dyDescent="0.2">
      <c r="B13131" s="25">
        <v>12901</v>
      </c>
      <c r="C13131" s="193">
        <v>0.67530667892773577</v>
      </c>
      <c r="D13131" s="19"/>
      <c r="E13131" s="19">
        <v>2.3711678181604428</v>
      </c>
      <c r="F13131" s="19"/>
      <c r="G13131" s="19">
        <v>1.2218419234728586</v>
      </c>
      <c r="H13131" s="19"/>
      <c r="I13131" s="19">
        <v>0.53808547964842324</v>
      </c>
      <c r="J13131" s="19"/>
      <c r="K13131" s="19">
        <v>1.0912495602635581</v>
      </c>
      <c r="L13131" s="19"/>
      <c r="M13131" s="19">
        <v>1.0471705025486724</v>
      </c>
      <c r="N13131" s="19"/>
      <c r="O13131" s="19">
        <v>0.63071041810221617</v>
      </c>
      <c r="P13131" s="50"/>
      <c r="R13131" s="9" t="s">
        <v>0</v>
      </c>
    </row>
    <row r="13132" spans="2:18" x14ac:dyDescent="0.2">
      <c r="B13132" s="25">
        <v>12902</v>
      </c>
      <c r="C13132" s="193">
        <v>0.86747635604719209</v>
      </c>
      <c r="D13132" s="19"/>
      <c r="E13132" s="19">
        <v>0.69839589848952088</v>
      </c>
      <c r="F13132" s="19"/>
      <c r="G13132" s="19">
        <v>0.52419797094988152</v>
      </c>
      <c r="H13132" s="19"/>
      <c r="I13132" s="19">
        <v>1.0997510208189605</v>
      </c>
      <c r="J13132" s="19"/>
      <c r="K13132" s="19">
        <v>1.2153789759584919</v>
      </c>
      <c r="L13132" s="19"/>
      <c r="M13132" s="19">
        <v>1.5581319273415846</v>
      </c>
      <c r="N13132" s="19"/>
      <c r="O13132" s="19">
        <v>0.10553146059603333</v>
      </c>
      <c r="P13132" s="50"/>
      <c r="R13132" s="9" t="s">
        <v>0</v>
      </c>
    </row>
    <row r="13133" spans="2:18" x14ac:dyDescent="0.2">
      <c r="B13133" s="25">
        <v>12903</v>
      </c>
      <c r="C13133" s="193">
        <v>0.53544269862020155</v>
      </c>
      <c r="D13133" s="19"/>
      <c r="E13133" s="19">
        <v>1.2164496605653562E-2</v>
      </c>
      <c r="F13133" s="19"/>
      <c r="G13133" s="19">
        <v>0.34157124884916584</v>
      </c>
      <c r="H13133" s="19"/>
      <c r="I13133" s="19"/>
      <c r="J13133" s="19">
        <v>0.1713199334115349</v>
      </c>
      <c r="K13133" s="19">
        <v>0.89704205612103238</v>
      </c>
      <c r="L13133" s="19"/>
      <c r="M13133" s="19">
        <v>0.49375059464467863</v>
      </c>
      <c r="N13133" s="19"/>
      <c r="O13133" s="19">
        <v>0.57026802510551988</v>
      </c>
      <c r="P13133" s="50"/>
      <c r="R13133" s="9" t="s">
        <v>0</v>
      </c>
    </row>
    <row r="13134" spans="2:18" x14ac:dyDescent="0.2">
      <c r="B13134" s="25">
        <v>12904</v>
      </c>
      <c r="C13134" s="193">
        <v>0.6043885442641671</v>
      </c>
      <c r="D13134" s="19"/>
      <c r="E13134" s="19">
        <v>0.19876273852165438</v>
      </c>
      <c r="F13134" s="19"/>
      <c r="G13134" s="19">
        <v>1.1902034978538771</v>
      </c>
      <c r="H13134" s="19"/>
      <c r="I13134" s="19">
        <v>0.84962214100577982</v>
      </c>
      <c r="J13134" s="19"/>
      <c r="K13134" s="19">
        <v>0.20790097829356702</v>
      </c>
      <c r="L13134" s="19"/>
      <c r="M13134" s="19">
        <v>0.46028378667570163</v>
      </c>
      <c r="N13134" s="19"/>
      <c r="O13134" s="19">
        <v>0.43803335452477343</v>
      </c>
      <c r="P13134" s="50"/>
      <c r="R13134" s="9" t="s">
        <v>0</v>
      </c>
    </row>
    <row r="13135" spans="2:18" x14ac:dyDescent="0.2">
      <c r="B13135" s="25">
        <v>12905</v>
      </c>
      <c r="C13135" s="193">
        <v>0.86359593864310058</v>
      </c>
      <c r="D13135" s="19"/>
      <c r="E13135" s="19">
        <v>0.24629230723978482</v>
      </c>
      <c r="F13135" s="19"/>
      <c r="G13135" s="19"/>
      <c r="H13135" s="19">
        <v>0.54495112642227017</v>
      </c>
      <c r="I13135" s="19">
        <v>0.27944294775903644</v>
      </c>
      <c r="J13135" s="19"/>
      <c r="K13135" s="19">
        <v>0.77250410690592786</v>
      </c>
      <c r="L13135" s="19"/>
      <c r="M13135" s="19">
        <v>0.16287729164616085</v>
      </c>
      <c r="N13135" s="19"/>
      <c r="O13135" s="19">
        <v>0.28266374799071037</v>
      </c>
      <c r="P13135" s="50"/>
      <c r="R13135" s="9" t="s">
        <v>0</v>
      </c>
    </row>
    <row r="13136" spans="2:18" x14ac:dyDescent="0.2">
      <c r="B13136" s="25">
        <v>12906</v>
      </c>
      <c r="C13136" s="193">
        <v>1.5088079569467903</v>
      </c>
      <c r="D13136" s="19"/>
      <c r="E13136" s="19">
        <v>0.68724481598643183</v>
      </c>
      <c r="F13136" s="19"/>
      <c r="G13136" s="19">
        <v>1.4188663013841709</v>
      </c>
      <c r="H13136" s="19"/>
      <c r="I13136" s="19">
        <v>0.69371201469681476</v>
      </c>
      <c r="J13136" s="19"/>
      <c r="K13136" s="19">
        <v>0.38089588305957711</v>
      </c>
      <c r="L13136" s="19"/>
      <c r="M13136" s="19">
        <v>0.55814707815051723</v>
      </c>
      <c r="N13136" s="19"/>
      <c r="O13136" s="19">
        <v>1.0480320790922151</v>
      </c>
      <c r="P13136" s="50"/>
      <c r="R13136" s="9" t="s">
        <v>0</v>
      </c>
    </row>
    <row r="13137" spans="2:18" x14ac:dyDescent="0.2">
      <c r="B13137" s="25">
        <v>12907</v>
      </c>
      <c r="C13137" s="193"/>
      <c r="D13137" s="19">
        <v>0.70440260667978505</v>
      </c>
      <c r="E13137" s="19"/>
      <c r="F13137" s="19">
        <v>0.74632982027002948</v>
      </c>
      <c r="G13137" s="19"/>
      <c r="H13137" s="19">
        <v>0.97040326326991966</v>
      </c>
      <c r="I13137" s="19"/>
      <c r="J13137" s="19">
        <v>0.59467174893046559</v>
      </c>
      <c r="K13137" s="19"/>
      <c r="L13137" s="19">
        <v>1.3672601709499241</v>
      </c>
      <c r="M13137" s="19"/>
      <c r="N13137" s="19">
        <v>0.20555592318595733</v>
      </c>
      <c r="O13137" s="19"/>
      <c r="P13137" s="50">
        <v>0.76852292716037773</v>
      </c>
      <c r="R13137" s="9" t="s">
        <v>0</v>
      </c>
    </row>
    <row r="13138" spans="2:18" x14ac:dyDescent="0.2">
      <c r="B13138" s="25">
        <v>12908</v>
      </c>
      <c r="C13138" s="193"/>
      <c r="D13138" s="19">
        <v>0.50478506648808319</v>
      </c>
      <c r="E13138" s="19">
        <v>0.30935418427807554</v>
      </c>
      <c r="F13138" s="19"/>
      <c r="G13138" s="19"/>
      <c r="H13138" s="19">
        <v>0.18217961382350928</v>
      </c>
      <c r="I13138" s="19">
        <v>0.87141500936021477</v>
      </c>
      <c r="J13138" s="19"/>
      <c r="K13138" s="19">
        <v>0.13491039024935131</v>
      </c>
      <c r="L13138" s="19"/>
      <c r="M13138" s="19">
        <v>7.1471131115619382E-2</v>
      </c>
      <c r="N13138" s="19"/>
      <c r="O13138" s="19">
        <v>0.34046632897234336</v>
      </c>
      <c r="P13138" s="50"/>
      <c r="R13138" s="9" t="s">
        <v>0</v>
      </c>
    </row>
    <row r="13139" spans="2:18" x14ac:dyDescent="0.2">
      <c r="B13139" s="25">
        <v>12909</v>
      </c>
      <c r="C13139" s="193"/>
      <c r="D13139" s="19">
        <v>0.58773936443604957</v>
      </c>
      <c r="E13139" s="19"/>
      <c r="F13139" s="19">
        <v>2.0650336436100791</v>
      </c>
      <c r="G13139" s="19"/>
      <c r="H13139" s="19">
        <v>1.3116556132979365</v>
      </c>
      <c r="I13139" s="19"/>
      <c r="J13139" s="19">
        <v>0.40695325322331283</v>
      </c>
      <c r="K13139" s="19"/>
      <c r="L13139" s="19">
        <v>1.2406748077018428</v>
      </c>
      <c r="M13139" s="19"/>
      <c r="N13139" s="19">
        <v>1.2790122550328236</v>
      </c>
      <c r="O13139" s="19"/>
      <c r="P13139" s="50">
        <v>1.5041246384168572</v>
      </c>
      <c r="R13139" s="9" t="s">
        <v>0</v>
      </c>
    </row>
    <row r="13140" spans="2:18" x14ac:dyDescent="0.2">
      <c r="B13140" s="25">
        <v>12910</v>
      </c>
      <c r="C13140" s="193"/>
      <c r="D13140" s="19">
        <v>0.24659638532558079</v>
      </c>
      <c r="E13140" s="19"/>
      <c r="F13140" s="19">
        <v>0.15080804213286769</v>
      </c>
      <c r="G13140" s="19"/>
      <c r="H13140" s="19">
        <v>3.6689331345675903E-2</v>
      </c>
      <c r="I13140" s="19"/>
      <c r="J13140" s="19">
        <v>0.51836510285980797</v>
      </c>
      <c r="K13140" s="19">
        <v>0.2839330077237992</v>
      </c>
      <c r="L13140" s="19"/>
      <c r="M13140" s="19">
        <v>0.58197700532626817</v>
      </c>
      <c r="N13140" s="19"/>
      <c r="O13140" s="19">
        <v>5.529698043645799E-2</v>
      </c>
      <c r="P13140" s="50"/>
      <c r="R13140" s="9" t="s">
        <v>0</v>
      </c>
    </row>
    <row r="13141" spans="2:18" x14ac:dyDescent="0.2">
      <c r="B13141" s="25">
        <v>12911</v>
      </c>
      <c r="C13141" s="193">
        <v>0.65413866040447</v>
      </c>
      <c r="D13141" s="19"/>
      <c r="E13141" s="19"/>
      <c r="F13141" s="19">
        <v>9.7425386630356648E-3</v>
      </c>
      <c r="G13141" s="19">
        <v>0.4596073445924127</v>
      </c>
      <c r="H13141" s="19"/>
      <c r="I13141" s="19">
        <v>0.58991053263937099</v>
      </c>
      <c r="J13141" s="19"/>
      <c r="K13141" s="19"/>
      <c r="L13141" s="19">
        <v>0.60475557672227231</v>
      </c>
      <c r="M13141" s="19"/>
      <c r="N13141" s="19">
        <v>0.83971120693116408</v>
      </c>
      <c r="O13141" s="19">
        <v>0.70221368971113796</v>
      </c>
      <c r="P13141" s="50"/>
      <c r="R13141" s="9" t="s">
        <v>0</v>
      </c>
    </row>
    <row r="13142" spans="2:18" x14ac:dyDescent="0.2">
      <c r="B13142" s="25">
        <v>12912</v>
      </c>
      <c r="C13142" s="193"/>
      <c r="D13142" s="19">
        <v>0.42403617588437842</v>
      </c>
      <c r="E13142" s="19"/>
      <c r="F13142" s="19">
        <v>0.40574164473398727</v>
      </c>
      <c r="G13142" s="19">
        <v>3.8799695139063443E-2</v>
      </c>
      <c r="H13142" s="19"/>
      <c r="I13142" s="19"/>
      <c r="J13142" s="19">
        <v>0.63215834055597475</v>
      </c>
      <c r="K13142" s="19"/>
      <c r="L13142" s="19">
        <v>0.58762646859233858</v>
      </c>
      <c r="M13142" s="19"/>
      <c r="N13142" s="19">
        <v>1.0682325196104943</v>
      </c>
      <c r="O13142" s="19"/>
      <c r="P13142" s="50">
        <v>0.5592498522159729</v>
      </c>
      <c r="R13142" s="9" t="s">
        <v>0</v>
      </c>
    </row>
    <row r="13143" spans="2:18" x14ac:dyDescent="0.2">
      <c r="B13143" s="25">
        <v>12913</v>
      </c>
      <c r="C13143" s="193"/>
      <c r="D13143" s="19">
        <v>1.0722538511077073</v>
      </c>
      <c r="E13143" s="19"/>
      <c r="F13143" s="19">
        <v>0.76764587756326763</v>
      </c>
      <c r="G13143" s="19">
        <v>0.30492034845619131</v>
      </c>
      <c r="H13143" s="19"/>
      <c r="I13143" s="19"/>
      <c r="J13143" s="19">
        <v>0.23711712461417664</v>
      </c>
      <c r="K13143" s="19"/>
      <c r="L13143" s="19">
        <v>0.79371012385678263</v>
      </c>
      <c r="M13143" s="19"/>
      <c r="N13143" s="19">
        <v>0.83364184095091454</v>
      </c>
      <c r="O13143" s="19"/>
      <c r="P13143" s="50">
        <v>0.18569734134546714</v>
      </c>
      <c r="R13143" s="9" t="s">
        <v>0</v>
      </c>
    </row>
    <row r="13144" spans="2:18" x14ac:dyDescent="0.2">
      <c r="B13144" s="25">
        <v>12914</v>
      </c>
      <c r="C13144" s="193"/>
      <c r="D13144" s="19">
        <v>0.20812247838862796</v>
      </c>
      <c r="E13144" s="19"/>
      <c r="F13144" s="19">
        <v>0.57977320726685044</v>
      </c>
      <c r="G13144" s="19">
        <v>0.57537388920030874</v>
      </c>
      <c r="H13144" s="19"/>
      <c r="I13144" s="19"/>
      <c r="J13144" s="19">
        <v>0.88954588307140636</v>
      </c>
      <c r="K13144" s="19"/>
      <c r="L13144" s="19">
        <v>1.1701734651320674</v>
      </c>
      <c r="M13144" s="19">
        <v>0.36100402096505024</v>
      </c>
      <c r="N13144" s="19"/>
      <c r="O13144" s="19">
        <v>0.27959688183959652</v>
      </c>
      <c r="P13144" s="50"/>
      <c r="R13144" s="9" t="s">
        <v>0</v>
      </c>
    </row>
    <row r="13145" spans="2:18" x14ac:dyDescent="0.2">
      <c r="B13145" s="25">
        <v>12915</v>
      </c>
      <c r="C13145" s="193"/>
      <c r="D13145" s="19">
        <v>1.04973740340244</v>
      </c>
      <c r="E13145" s="19"/>
      <c r="F13145" s="19">
        <v>0.68582567170949404</v>
      </c>
      <c r="G13145" s="19"/>
      <c r="H13145" s="19">
        <v>0.40571201525119482</v>
      </c>
      <c r="I13145" s="19"/>
      <c r="J13145" s="19">
        <v>0.71601125019959333</v>
      </c>
      <c r="K13145" s="19"/>
      <c r="L13145" s="19">
        <v>1.26375966501028</v>
      </c>
      <c r="M13145" s="19"/>
      <c r="N13145" s="19">
        <v>1.229771274754055</v>
      </c>
      <c r="O13145" s="19"/>
      <c r="P13145" s="50">
        <v>1.0213887601171119</v>
      </c>
      <c r="R13145" s="9" t="s">
        <v>0</v>
      </c>
    </row>
    <row r="13146" spans="2:18" x14ac:dyDescent="0.2">
      <c r="B13146" s="25">
        <v>12916</v>
      </c>
      <c r="C13146" s="193">
        <v>0.53011432774237821</v>
      </c>
      <c r="D13146" s="19"/>
      <c r="E13146" s="19">
        <v>1.2142140496166274</v>
      </c>
      <c r="F13146" s="19"/>
      <c r="G13146" s="19"/>
      <c r="H13146" s="19">
        <v>0.41317977713024001</v>
      </c>
      <c r="I13146" s="19">
        <v>0.54420472209420168</v>
      </c>
      <c r="J13146" s="19"/>
      <c r="K13146" s="19">
        <v>0.63186012243053691</v>
      </c>
      <c r="L13146" s="19"/>
      <c r="M13146" s="19">
        <v>1.0271713378197183</v>
      </c>
      <c r="N13146" s="19"/>
      <c r="O13146" s="19">
        <v>0.70477383800311555</v>
      </c>
      <c r="P13146" s="50"/>
      <c r="R13146" s="9" t="s">
        <v>0</v>
      </c>
    </row>
    <row r="13147" spans="2:18" x14ac:dyDescent="0.2">
      <c r="B13147" s="25">
        <v>12917</v>
      </c>
      <c r="C13147" s="193"/>
      <c r="D13147" s="19">
        <v>1.6331162188613302</v>
      </c>
      <c r="E13147" s="19"/>
      <c r="F13147" s="19">
        <v>1.1681717472438358</v>
      </c>
      <c r="G13147" s="19"/>
      <c r="H13147" s="19">
        <v>1.2824014123381735</v>
      </c>
      <c r="I13147" s="19"/>
      <c r="J13147" s="19">
        <v>1.7501809229480645</v>
      </c>
      <c r="K13147" s="19"/>
      <c r="L13147" s="19">
        <v>1.4032317645020576</v>
      </c>
      <c r="M13147" s="19"/>
      <c r="N13147" s="19">
        <v>1.0507212279490608</v>
      </c>
      <c r="O13147" s="19"/>
      <c r="P13147" s="50">
        <v>1.2997079887830909</v>
      </c>
      <c r="R13147" s="9" t="s">
        <v>0</v>
      </c>
    </row>
    <row r="13148" spans="2:18" x14ac:dyDescent="0.2">
      <c r="B13148" s="25">
        <v>12918</v>
      </c>
      <c r="C13148" s="193"/>
      <c r="D13148" s="19">
        <v>0.21765837654795733</v>
      </c>
      <c r="E13148" s="19">
        <v>0.47639971412435284</v>
      </c>
      <c r="F13148" s="19"/>
      <c r="G13148" s="19">
        <v>0.1824701562064919</v>
      </c>
      <c r="H13148" s="19"/>
      <c r="I13148" s="19">
        <v>0.14394772540846082</v>
      </c>
      <c r="J13148" s="19"/>
      <c r="K13148" s="19">
        <v>0.81739287393944848</v>
      </c>
      <c r="L13148" s="19"/>
      <c r="M13148" s="19">
        <v>0.86958943282693002</v>
      </c>
      <c r="N13148" s="19"/>
      <c r="O13148" s="19"/>
      <c r="P13148" s="50">
        <v>0.3203891545298036</v>
      </c>
      <c r="R13148" s="9" t="s">
        <v>0</v>
      </c>
    </row>
    <row r="13149" spans="2:18" x14ac:dyDescent="0.2">
      <c r="B13149" s="25">
        <v>12919</v>
      </c>
      <c r="C13149" s="193">
        <v>0.44371866144648631</v>
      </c>
      <c r="D13149" s="19"/>
      <c r="E13149" s="19"/>
      <c r="F13149" s="19">
        <v>0.33612305660076874</v>
      </c>
      <c r="G13149" s="19"/>
      <c r="H13149" s="19">
        <v>0.18282625049609966</v>
      </c>
      <c r="I13149" s="19"/>
      <c r="J13149" s="19">
        <v>7.5469372107239349E-2</v>
      </c>
      <c r="K13149" s="19"/>
      <c r="L13149" s="19">
        <v>0.10849438097986164</v>
      </c>
      <c r="M13149" s="19">
        <v>1.2079670063484678</v>
      </c>
      <c r="N13149" s="19"/>
      <c r="O13149" s="19"/>
      <c r="P13149" s="50">
        <v>0.72058750497274771</v>
      </c>
      <c r="R13149" s="9" t="s">
        <v>0</v>
      </c>
    </row>
    <row r="13150" spans="2:18" x14ac:dyDescent="0.2">
      <c r="B13150" s="25">
        <v>12920</v>
      </c>
      <c r="C13150" s="193">
        <v>0.23868820652070935</v>
      </c>
      <c r="D13150" s="19"/>
      <c r="E13150" s="19"/>
      <c r="F13150" s="19">
        <v>0.46274222706986812</v>
      </c>
      <c r="G13150" s="19"/>
      <c r="H13150" s="19">
        <v>0.47557413388279868</v>
      </c>
      <c r="I13150" s="19"/>
      <c r="J13150" s="19">
        <v>1.0782870127778408</v>
      </c>
      <c r="K13150" s="19">
        <v>0.29366658853620681</v>
      </c>
      <c r="L13150" s="19"/>
      <c r="M13150" s="19"/>
      <c r="N13150" s="19">
        <v>0.15809656555101875</v>
      </c>
      <c r="O13150" s="19"/>
      <c r="P13150" s="50">
        <v>0.39094260885054766</v>
      </c>
      <c r="R13150" s="9" t="s">
        <v>0</v>
      </c>
    </row>
    <row r="13151" spans="2:18" x14ac:dyDescent="0.2">
      <c r="B13151" s="25">
        <v>12921</v>
      </c>
      <c r="C13151" s="193"/>
      <c r="D13151" s="19">
        <v>0.39378656890589647</v>
      </c>
      <c r="E13151" s="19"/>
      <c r="F13151" s="19">
        <v>6.9290257222830609E-2</v>
      </c>
      <c r="G13151" s="19">
        <v>0.11494275185777232</v>
      </c>
      <c r="H13151" s="19"/>
      <c r="I13151" s="19"/>
      <c r="J13151" s="19">
        <v>0.36079287616308708</v>
      </c>
      <c r="K13151" s="19"/>
      <c r="L13151" s="19">
        <v>0.79427936743677585</v>
      </c>
      <c r="M13151" s="19"/>
      <c r="N13151" s="19">
        <v>0.38162821300023497</v>
      </c>
      <c r="O13151" s="19"/>
      <c r="P13151" s="50">
        <v>0.45594055180324355</v>
      </c>
      <c r="R13151" s="9" t="s">
        <v>0</v>
      </c>
    </row>
    <row r="13152" spans="2:18" x14ac:dyDescent="0.2">
      <c r="B13152" s="25">
        <v>12922</v>
      </c>
      <c r="C13152" s="193"/>
      <c r="D13152" s="19">
        <v>0.57258900211883323</v>
      </c>
      <c r="E13152" s="19"/>
      <c r="F13152" s="19">
        <v>1.6021295327984554E-2</v>
      </c>
      <c r="G13152" s="19"/>
      <c r="H13152" s="19">
        <v>1.0893880091389578</v>
      </c>
      <c r="I13152" s="19"/>
      <c r="J13152" s="19">
        <v>0.64397683974080622</v>
      </c>
      <c r="K13152" s="19"/>
      <c r="L13152" s="19">
        <v>0.51873660009136369</v>
      </c>
      <c r="M13152" s="19"/>
      <c r="N13152" s="19">
        <v>1.3875082018076319</v>
      </c>
      <c r="O13152" s="19"/>
      <c r="P13152" s="50">
        <v>1.1358417121193256</v>
      </c>
      <c r="R13152" s="9" t="s">
        <v>0</v>
      </c>
    </row>
    <row r="13153" spans="2:18" x14ac:dyDescent="0.2">
      <c r="B13153" s="25">
        <v>12923</v>
      </c>
      <c r="C13153" s="193">
        <v>0.41745208191874456</v>
      </c>
      <c r="D13153" s="19"/>
      <c r="E13153" s="19">
        <v>0.22550546490393453</v>
      </c>
      <c r="F13153" s="19"/>
      <c r="G13153" s="19">
        <v>0.816731757899118</v>
      </c>
      <c r="H13153" s="19"/>
      <c r="I13153" s="19">
        <v>0.17527705083541731</v>
      </c>
      <c r="J13153" s="19"/>
      <c r="K13153" s="19"/>
      <c r="L13153" s="19">
        <v>0.16402149439527211</v>
      </c>
      <c r="M13153" s="19">
        <v>0.1704468491404546</v>
      </c>
      <c r="N13153" s="19"/>
      <c r="O13153" s="19">
        <v>1.0392318123250563</v>
      </c>
      <c r="P13153" s="50"/>
      <c r="R13153" s="9" t="s">
        <v>0</v>
      </c>
    </row>
    <row r="13154" spans="2:18" x14ac:dyDescent="0.2">
      <c r="B13154" s="25">
        <v>12924</v>
      </c>
      <c r="C13154" s="193"/>
      <c r="D13154" s="19">
        <v>1.1426522239572205</v>
      </c>
      <c r="E13154" s="19"/>
      <c r="F13154" s="19">
        <v>1.6377999325164814</v>
      </c>
      <c r="G13154" s="19"/>
      <c r="H13154" s="19">
        <v>0.85888373210228963</v>
      </c>
      <c r="I13154" s="19"/>
      <c r="J13154" s="19">
        <v>1.5450992999268165</v>
      </c>
      <c r="K13154" s="19"/>
      <c r="L13154" s="19">
        <v>1.5109932851965835</v>
      </c>
      <c r="M13154" s="19"/>
      <c r="N13154" s="19">
        <v>1.1295501925197717</v>
      </c>
      <c r="O13154" s="19"/>
      <c r="P13154" s="50">
        <v>0.31431902083416818</v>
      </c>
      <c r="R13154" s="9" t="s">
        <v>0</v>
      </c>
    </row>
    <row r="13155" spans="2:18" x14ac:dyDescent="0.2">
      <c r="B13155" s="25">
        <v>12925</v>
      </c>
      <c r="C13155" s="193">
        <v>0.15111422572329006</v>
      </c>
      <c r="D13155" s="19"/>
      <c r="E13155" s="19">
        <v>1.3331860976604439</v>
      </c>
      <c r="F13155" s="19"/>
      <c r="G13155" s="19">
        <v>1.9522077557754436</v>
      </c>
      <c r="H13155" s="19"/>
      <c r="I13155" s="19">
        <v>1.0588478115263764</v>
      </c>
      <c r="J13155" s="19"/>
      <c r="K13155" s="19">
        <v>0.93562566365228883</v>
      </c>
      <c r="L13155" s="19"/>
      <c r="M13155" s="19">
        <v>0.96279376474086864</v>
      </c>
      <c r="N13155" s="19"/>
      <c r="O13155" s="19">
        <v>1.4947067625726789</v>
      </c>
      <c r="P13155" s="50"/>
      <c r="R13155" s="9" t="s">
        <v>0</v>
      </c>
    </row>
    <row r="13156" spans="2:18" x14ac:dyDescent="0.2">
      <c r="B13156" s="25">
        <v>12926</v>
      </c>
      <c r="C13156" s="193">
        <v>1.4677856685853699</v>
      </c>
      <c r="D13156" s="19"/>
      <c r="E13156" s="19">
        <v>1.6687320816732605</v>
      </c>
      <c r="F13156" s="19"/>
      <c r="G13156" s="19">
        <v>1.7136965721172821</v>
      </c>
      <c r="H13156" s="19"/>
      <c r="I13156" s="19">
        <v>0.71395583518208816</v>
      </c>
      <c r="J13156" s="19"/>
      <c r="K13156" s="19">
        <v>1.7151488670108936</v>
      </c>
      <c r="L13156" s="19"/>
      <c r="M13156" s="19">
        <v>1.3033381794889043</v>
      </c>
      <c r="N13156" s="19"/>
      <c r="O13156" s="19">
        <v>1.7958915244832561</v>
      </c>
      <c r="P13156" s="50"/>
      <c r="R13156" s="9" t="s">
        <v>0</v>
      </c>
    </row>
    <row r="13157" spans="2:18" x14ac:dyDescent="0.2">
      <c r="B13157" s="25">
        <v>12927</v>
      </c>
      <c r="C13157" s="193">
        <v>1.6486530214177038</v>
      </c>
      <c r="D13157" s="19"/>
      <c r="E13157" s="19">
        <v>1.7472835984497648</v>
      </c>
      <c r="F13157" s="19"/>
      <c r="G13157" s="19">
        <v>0.85358734971951211</v>
      </c>
      <c r="H13157" s="19"/>
      <c r="I13157" s="19">
        <v>0.10099960619259084</v>
      </c>
      <c r="J13157" s="19"/>
      <c r="K13157" s="19">
        <v>1.7003606444727206</v>
      </c>
      <c r="L13157" s="19"/>
      <c r="M13157" s="19">
        <v>1.2186720817565131</v>
      </c>
      <c r="N13157" s="19"/>
      <c r="O13157" s="19">
        <v>1.0312325023187263</v>
      </c>
      <c r="P13157" s="50"/>
      <c r="R13157" s="9" t="s">
        <v>0</v>
      </c>
    </row>
    <row r="13158" spans="2:18" x14ac:dyDescent="0.2">
      <c r="B13158" s="25">
        <v>12928</v>
      </c>
      <c r="C13158" s="193"/>
      <c r="D13158" s="19">
        <v>1.6463790052057157</v>
      </c>
      <c r="E13158" s="19"/>
      <c r="F13158" s="19">
        <v>1.6687930814855048</v>
      </c>
      <c r="G13158" s="19"/>
      <c r="H13158" s="19">
        <v>0.95393544716783485</v>
      </c>
      <c r="I13158" s="19"/>
      <c r="J13158" s="19">
        <v>0.59357430315972282</v>
      </c>
      <c r="K13158" s="19"/>
      <c r="L13158" s="19">
        <v>0.90361024881537066</v>
      </c>
      <c r="M13158" s="19"/>
      <c r="N13158" s="19">
        <v>0.96825543180348239</v>
      </c>
      <c r="O13158" s="19"/>
      <c r="P13158" s="50">
        <v>0.40562262963883022</v>
      </c>
      <c r="R13158" s="9" t="s">
        <v>0</v>
      </c>
    </row>
    <row r="13159" spans="2:18" x14ac:dyDescent="0.2">
      <c r="B13159" s="25">
        <v>12929</v>
      </c>
      <c r="C13159" s="193"/>
      <c r="D13159" s="19">
        <v>1.6618465065096624</v>
      </c>
      <c r="E13159" s="19"/>
      <c r="F13159" s="19">
        <v>2.0378124873006138</v>
      </c>
      <c r="G13159" s="19"/>
      <c r="H13159" s="19">
        <v>0.937143351222955</v>
      </c>
      <c r="I13159" s="19"/>
      <c r="J13159" s="19">
        <v>1.1460211141937551</v>
      </c>
      <c r="K13159" s="19"/>
      <c r="L13159" s="19">
        <v>1.4352631324587313</v>
      </c>
      <c r="M13159" s="19"/>
      <c r="N13159" s="19">
        <v>1.1722288458884718</v>
      </c>
      <c r="O13159" s="19"/>
      <c r="P13159" s="50">
        <v>1.3037818237978069</v>
      </c>
      <c r="R13159" s="9" t="s">
        <v>0</v>
      </c>
    </row>
    <row r="13160" spans="2:18" x14ac:dyDescent="0.2">
      <c r="B13160" s="25">
        <v>12930</v>
      </c>
      <c r="C13160" s="193"/>
      <c r="D13160" s="19">
        <v>0.7350987145513348</v>
      </c>
      <c r="E13160" s="19">
        <v>0.46327268671551575</v>
      </c>
      <c r="F13160" s="19"/>
      <c r="G13160" s="19"/>
      <c r="H13160" s="19">
        <v>1.1256460143181788</v>
      </c>
      <c r="I13160" s="19"/>
      <c r="J13160" s="19">
        <v>0.97799479331960959</v>
      </c>
      <c r="K13160" s="19">
        <v>0.36846430056790747</v>
      </c>
      <c r="L13160" s="19"/>
      <c r="M13160" s="19"/>
      <c r="N13160" s="19">
        <v>1.4712539048374977</v>
      </c>
      <c r="O13160" s="19"/>
      <c r="P13160" s="50">
        <v>1.0361818612171545</v>
      </c>
      <c r="R13160" s="9" t="s">
        <v>0</v>
      </c>
    </row>
    <row r="13161" spans="2:18" x14ac:dyDescent="0.2">
      <c r="B13161" s="25">
        <v>12931</v>
      </c>
      <c r="C13161" s="193">
        <v>2.4214605055565177</v>
      </c>
      <c r="D13161" s="19"/>
      <c r="E13161" s="19">
        <v>1.8209644939284073</v>
      </c>
      <c r="F13161" s="19"/>
      <c r="G13161" s="19">
        <v>1.8503877873423882</v>
      </c>
      <c r="H13161" s="19"/>
      <c r="I13161" s="19">
        <v>1.7897445198412125</v>
      </c>
      <c r="J13161" s="19"/>
      <c r="K13161" s="19">
        <v>1.3790885116958123</v>
      </c>
      <c r="L13161" s="19"/>
      <c r="M13161" s="19">
        <v>2.5987444764097822</v>
      </c>
      <c r="N13161" s="19"/>
      <c r="O13161" s="19">
        <v>0.81868864255994778</v>
      </c>
      <c r="P13161" s="50"/>
      <c r="R13161" s="9" t="s">
        <v>0</v>
      </c>
    </row>
    <row r="13162" spans="2:18" x14ac:dyDescent="0.2">
      <c r="B13162" s="25">
        <v>12932</v>
      </c>
      <c r="C13162" s="193"/>
      <c r="D13162" s="19">
        <v>0.380878349578882</v>
      </c>
      <c r="E13162" s="19">
        <v>1.4959748879138557</v>
      </c>
      <c r="F13162" s="19"/>
      <c r="G13162" s="19">
        <v>0.63204271512588095</v>
      </c>
      <c r="H13162" s="19"/>
      <c r="I13162" s="19">
        <v>1.4106781929787555</v>
      </c>
      <c r="J13162" s="19"/>
      <c r="K13162" s="19">
        <v>1.2453924023623701</v>
      </c>
      <c r="L13162" s="19"/>
      <c r="M13162" s="19">
        <v>2.778826994896965E-2</v>
      </c>
      <c r="N13162" s="19"/>
      <c r="O13162" s="19">
        <v>1.2220479930487118</v>
      </c>
      <c r="P13162" s="50"/>
      <c r="R13162" s="9" t="s">
        <v>0</v>
      </c>
    </row>
    <row r="13163" spans="2:18" x14ac:dyDescent="0.2">
      <c r="B13163" s="25">
        <v>12933</v>
      </c>
      <c r="C13163" s="193"/>
      <c r="D13163" s="19">
        <v>0.71519674305389547</v>
      </c>
      <c r="E13163" s="19"/>
      <c r="F13163" s="19">
        <v>0.34318866439891771</v>
      </c>
      <c r="G13163" s="19"/>
      <c r="H13163" s="19">
        <v>0.44030653989794494</v>
      </c>
      <c r="I13163" s="19"/>
      <c r="J13163" s="19">
        <v>0.24669089347109163</v>
      </c>
      <c r="K13163" s="19"/>
      <c r="L13163" s="19">
        <v>0.61276951580871564</v>
      </c>
      <c r="M13163" s="19"/>
      <c r="N13163" s="19">
        <v>0.83990270617667628</v>
      </c>
      <c r="O13163" s="19">
        <v>5.5223764024322067E-2</v>
      </c>
      <c r="P13163" s="50"/>
      <c r="R13163" s="9" t="s">
        <v>0</v>
      </c>
    </row>
    <row r="13164" spans="2:18" x14ac:dyDescent="0.2">
      <c r="B13164" s="25">
        <v>12934</v>
      </c>
      <c r="C13164" s="193"/>
      <c r="D13164" s="19">
        <v>0.4573832356487163</v>
      </c>
      <c r="E13164" s="19">
        <v>0.3987452956329044</v>
      </c>
      <c r="F13164" s="19"/>
      <c r="G13164" s="19">
        <v>1.0987960099338541</v>
      </c>
      <c r="H13164" s="19"/>
      <c r="I13164" s="19">
        <v>0.43064893465985093</v>
      </c>
      <c r="J13164" s="19"/>
      <c r="K13164" s="19">
        <v>0.29082771479792668</v>
      </c>
      <c r="L13164" s="19"/>
      <c r="M13164" s="19">
        <v>0.34016086612866342</v>
      </c>
      <c r="N13164" s="19"/>
      <c r="O13164" s="19">
        <v>3.7521075476197353E-2</v>
      </c>
      <c r="P13164" s="50"/>
      <c r="R13164" s="9" t="s">
        <v>0</v>
      </c>
    </row>
    <row r="13165" spans="2:18" x14ac:dyDescent="0.2">
      <c r="B13165" s="25">
        <v>12935</v>
      </c>
      <c r="C13165" s="193">
        <v>0.61208893509237972</v>
      </c>
      <c r="D13165" s="19"/>
      <c r="E13165" s="19">
        <v>0.72688145840443386</v>
      </c>
      <c r="F13165" s="19"/>
      <c r="G13165" s="19">
        <v>0.93972388516487371</v>
      </c>
      <c r="H13165" s="19"/>
      <c r="I13165" s="19">
        <v>0.37571832088370011</v>
      </c>
      <c r="J13165" s="19"/>
      <c r="K13165" s="19">
        <v>1.0036744352649958</v>
      </c>
      <c r="L13165" s="19"/>
      <c r="M13165" s="19">
        <v>0.13706846932999889</v>
      </c>
      <c r="N13165" s="19"/>
      <c r="O13165" s="19">
        <v>0.65337979131693258</v>
      </c>
      <c r="P13165" s="50"/>
      <c r="R13165" s="9" t="s">
        <v>0</v>
      </c>
    </row>
    <row r="13166" spans="2:18" x14ac:dyDescent="0.2">
      <c r="B13166" s="25">
        <v>12936</v>
      </c>
      <c r="C13166" s="193">
        <v>1.0962212160656262</v>
      </c>
      <c r="D13166" s="19"/>
      <c r="E13166" s="19">
        <v>1.8549483461413505</v>
      </c>
      <c r="F13166" s="19"/>
      <c r="G13166" s="19">
        <v>1.8060316605902955</v>
      </c>
      <c r="H13166" s="19"/>
      <c r="I13166" s="19">
        <v>2.2717790132616469</v>
      </c>
      <c r="J13166" s="19"/>
      <c r="K13166" s="19">
        <v>1.822794922590653</v>
      </c>
      <c r="L13166" s="19"/>
      <c r="M13166" s="19">
        <v>1.0255101946330909</v>
      </c>
      <c r="N13166" s="19"/>
      <c r="O13166" s="19">
        <v>1.9259028257850377</v>
      </c>
      <c r="P13166" s="50"/>
      <c r="R13166" s="9" t="s">
        <v>0</v>
      </c>
    </row>
    <row r="13167" spans="2:18" x14ac:dyDescent="0.2">
      <c r="B13167" s="25">
        <v>12937</v>
      </c>
      <c r="C13167" s="193"/>
      <c r="D13167" s="19">
        <v>2.4467018425468079</v>
      </c>
      <c r="E13167" s="19"/>
      <c r="F13167" s="19">
        <v>1.9511863827791525</v>
      </c>
      <c r="G13167" s="19"/>
      <c r="H13167" s="19">
        <v>1.3260296521114965</v>
      </c>
      <c r="I13167" s="19"/>
      <c r="J13167" s="19">
        <v>1.5320521799639348</v>
      </c>
      <c r="K13167" s="19"/>
      <c r="L13167" s="19">
        <v>2.0524459254499647</v>
      </c>
      <c r="M13167" s="19"/>
      <c r="N13167" s="19">
        <v>2.2077043010412574</v>
      </c>
      <c r="O13167" s="19"/>
      <c r="P13167" s="50">
        <v>1.9254718518740557</v>
      </c>
      <c r="R13167" s="9" t="s">
        <v>0</v>
      </c>
    </row>
    <row r="13168" spans="2:18" x14ac:dyDescent="0.2">
      <c r="B13168" s="25">
        <v>12938</v>
      </c>
      <c r="C13168" s="193"/>
      <c r="D13168" s="19">
        <v>1.6266035334316165</v>
      </c>
      <c r="E13168" s="19"/>
      <c r="F13168" s="19">
        <v>0.84964870988232122</v>
      </c>
      <c r="G13168" s="19"/>
      <c r="H13168" s="19">
        <v>1.8251584736648718</v>
      </c>
      <c r="I13168" s="19"/>
      <c r="J13168" s="19">
        <v>2.6484825215851506</v>
      </c>
      <c r="K13168" s="19"/>
      <c r="L13168" s="19">
        <v>2.0546365456444504</v>
      </c>
      <c r="M13168" s="19"/>
      <c r="N13168" s="19">
        <v>1.9518966329225726</v>
      </c>
      <c r="O13168" s="19"/>
      <c r="P13168" s="50">
        <v>2.4562166901393847</v>
      </c>
      <c r="R13168" s="9" t="s">
        <v>0</v>
      </c>
    </row>
    <row r="13169" spans="2:18" x14ac:dyDescent="0.2">
      <c r="B13169" s="25">
        <v>12939</v>
      </c>
      <c r="C13169" s="193"/>
      <c r="D13169" s="19">
        <v>2.4450169814163467</v>
      </c>
      <c r="E13169" s="19"/>
      <c r="F13169" s="19">
        <v>1.6120133256799543</v>
      </c>
      <c r="G13169" s="19"/>
      <c r="H13169" s="19">
        <v>3.6222284738085642</v>
      </c>
      <c r="I13169" s="19"/>
      <c r="J13169" s="19">
        <v>1.9974867596779244</v>
      </c>
      <c r="K13169" s="19"/>
      <c r="L13169" s="19">
        <v>1.9056175517271936</v>
      </c>
      <c r="M13169" s="19"/>
      <c r="N13169" s="19">
        <v>1.3998372654406026</v>
      </c>
      <c r="O13169" s="19"/>
      <c r="P13169" s="50">
        <v>1.9894031283926197</v>
      </c>
      <c r="R13169" s="9" t="s">
        <v>0</v>
      </c>
    </row>
    <row r="13170" spans="2:18" x14ac:dyDescent="0.2">
      <c r="B13170" s="25">
        <v>12940</v>
      </c>
      <c r="C13170" s="193">
        <v>3.9817348482369015E-2</v>
      </c>
      <c r="D13170" s="19"/>
      <c r="E13170" s="19"/>
      <c r="F13170" s="19">
        <v>0.73587216193576832</v>
      </c>
      <c r="G13170" s="19"/>
      <c r="H13170" s="19">
        <v>0.54968794586313729</v>
      </c>
      <c r="I13170" s="19"/>
      <c r="J13170" s="19">
        <v>1.0650021231373996</v>
      </c>
      <c r="K13170" s="19"/>
      <c r="L13170" s="19">
        <v>1.6491153729020678</v>
      </c>
      <c r="M13170" s="19"/>
      <c r="N13170" s="19">
        <v>0.11790428096986535</v>
      </c>
      <c r="O13170" s="19"/>
      <c r="P13170" s="50">
        <v>0.78006204591110162</v>
      </c>
      <c r="R13170" s="9" t="s">
        <v>0</v>
      </c>
    </row>
    <row r="13171" spans="2:18" x14ac:dyDescent="0.2">
      <c r="B13171" s="25">
        <v>12941</v>
      </c>
      <c r="C13171" s="193"/>
      <c r="D13171" s="19">
        <v>0.28665177713995377</v>
      </c>
      <c r="E13171" s="19"/>
      <c r="F13171" s="19">
        <v>0.13186812083801816</v>
      </c>
      <c r="G13171" s="19"/>
      <c r="H13171" s="19">
        <v>0.81115837562719484</v>
      </c>
      <c r="I13171" s="19"/>
      <c r="J13171" s="19">
        <v>0.52153576476133023</v>
      </c>
      <c r="K13171" s="19"/>
      <c r="L13171" s="19">
        <v>0.75942644640630286</v>
      </c>
      <c r="M13171" s="19"/>
      <c r="N13171" s="19">
        <v>0.61191541036267516</v>
      </c>
      <c r="O13171" s="19"/>
      <c r="P13171" s="50">
        <v>0.15554476906174525</v>
      </c>
      <c r="R13171" s="9" t="s">
        <v>0</v>
      </c>
    </row>
    <row r="13172" spans="2:18" x14ac:dyDescent="0.2">
      <c r="B13172" s="25">
        <v>12942</v>
      </c>
      <c r="C13172" s="193"/>
      <c r="D13172" s="19">
        <v>9.776245717993733E-5</v>
      </c>
      <c r="E13172" s="19"/>
      <c r="F13172" s="19">
        <v>0.14248433014325904</v>
      </c>
      <c r="G13172" s="19">
        <v>0.13175145687416234</v>
      </c>
      <c r="H13172" s="19"/>
      <c r="I13172" s="19"/>
      <c r="J13172" s="19">
        <v>0.39107215427417658</v>
      </c>
      <c r="K13172" s="19">
        <v>0.45652479174203464</v>
      </c>
      <c r="L13172" s="19"/>
      <c r="M13172" s="19">
        <v>0.18240258502411738</v>
      </c>
      <c r="N13172" s="19"/>
      <c r="O13172" s="19">
        <v>4.0946037448339738E-2</v>
      </c>
      <c r="P13172" s="50"/>
      <c r="R13172" s="9" t="s">
        <v>0</v>
      </c>
    </row>
    <row r="13173" spans="2:18" x14ac:dyDescent="0.2">
      <c r="B13173" s="25">
        <v>12943</v>
      </c>
      <c r="C13173" s="193"/>
      <c r="D13173" s="19">
        <v>1.1266444852280721</v>
      </c>
      <c r="E13173" s="19"/>
      <c r="F13173" s="19">
        <v>0.80214696841252098</v>
      </c>
      <c r="G13173" s="19"/>
      <c r="H13173" s="19">
        <v>0.62838086564460927</v>
      </c>
      <c r="I13173" s="19"/>
      <c r="J13173" s="19">
        <v>0.69751502064632687</v>
      </c>
      <c r="K13173" s="19"/>
      <c r="L13173" s="19">
        <v>0.90224636673244996</v>
      </c>
      <c r="M13173" s="19"/>
      <c r="N13173" s="19">
        <v>0.31507935613272042</v>
      </c>
      <c r="O13173" s="19"/>
      <c r="P13173" s="50">
        <v>0.46084240228274692</v>
      </c>
      <c r="R13173" s="9" t="s">
        <v>0</v>
      </c>
    </row>
    <row r="13174" spans="2:18" x14ac:dyDescent="0.2">
      <c r="B13174" s="25">
        <v>12944</v>
      </c>
      <c r="C13174" s="193"/>
      <c r="D13174" s="19">
        <v>0.8825656520225339</v>
      </c>
      <c r="E13174" s="19"/>
      <c r="F13174" s="19">
        <v>0.19719084499772849</v>
      </c>
      <c r="G13174" s="19"/>
      <c r="H13174" s="19">
        <v>0.68424003980961567</v>
      </c>
      <c r="I13174" s="19"/>
      <c r="J13174" s="19">
        <v>0.37271240625945662</v>
      </c>
      <c r="K13174" s="19"/>
      <c r="L13174" s="19">
        <v>9.8166911513808325E-2</v>
      </c>
      <c r="M13174" s="19"/>
      <c r="N13174" s="19">
        <v>1.0578645257930956</v>
      </c>
      <c r="O13174" s="19"/>
      <c r="P13174" s="50">
        <v>0.47753482648799928</v>
      </c>
      <c r="R13174" s="9" t="s">
        <v>0</v>
      </c>
    </row>
    <row r="13175" spans="2:18" x14ac:dyDescent="0.2">
      <c r="B13175" s="25">
        <v>12945</v>
      </c>
      <c r="C13175" s="193">
        <v>0.45229511442156445</v>
      </c>
      <c r="D13175" s="19"/>
      <c r="E13175" s="19">
        <v>1.0832719744534192</v>
      </c>
      <c r="F13175" s="19"/>
      <c r="G13175" s="19">
        <v>0.51088306511565718</v>
      </c>
      <c r="H13175" s="19"/>
      <c r="I13175" s="19">
        <v>0.56179887360834035</v>
      </c>
      <c r="J13175" s="19"/>
      <c r="K13175" s="19">
        <v>1.0889582296046416</v>
      </c>
      <c r="L13175" s="19"/>
      <c r="M13175" s="19">
        <v>0.50455176670501278</v>
      </c>
      <c r="N13175" s="19"/>
      <c r="O13175" s="19">
        <v>0.59115962545918799</v>
      </c>
      <c r="P13175" s="50"/>
      <c r="R13175" s="9" t="s">
        <v>0</v>
      </c>
    </row>
    <row r="13176" spans="2:18" x14ac:dyDescent="0.2">
      <c r="B13176" s="25">
        <v>12946</v>
      </c>
      <c r="C13176" s="193"/>
      <c r="D13176" s="19">
        <v>0.46812617676816037</v>
      </c>
      <c r="E13176" s="19"/>
      <c r="F13176" s="19">
        <v>1.4412902291117182</v>
      </c>
      <c r="G13176" s="19"/>
      <c r="H13176" s="19">
        <v>0.99315822577018931</v>
      </c>
      <c r="I13176" s="19"/>
      <c r="J13176" s="19">
        <v>1.2377407429649097</v>
      </c>
      <c r="K13176" s="19"/>
      <c r="L13176" s="19">
        <v>0.29203826436489005</v>
      </c>
      <c r="M13176" s="19"/>
      <c r="N13176" s="19">
        <v>1.0426297152036286</v>
      </c>
      <c r="O13176" s="19"/>
      <c r="P13176" s="50">
        <v>1.1375552487003846</v>
      </c>
      <c r="R13176" s="9" t="s">
        <v>0</v>
      </c>
    </row>
    <row r="13177" spans="2:18" x14ac:dyDescent="0.2">
      <c r="B13177" s="25">
        <v>12947</v>
      </c>
      <c r="C13177" s="193"/>
      <c r="D13177" s="19">
        <v>1.6959728216741468</v>
      </c>
      <c r="E13177" s="19"/>
      <c r="F13177" s="19">
        <v>1.1300352669466205</v>
      </c>
      <c r="G13177" s="19"/>
      <c r="H13177" s="19">
        <v>1.219391479189438</v>
      </c>
      <c r="I13177" s="19"/>
      <c r="J13177" s="19">
        <v>0.42812366768013765</v>
      </c>
      <c r="K13177" s="19"/>
      <c r="L13177" s="19">
        <v>2.2593832607930993</v>
      </c>
      <c r="M13177" s="19"/>
      <c r="N13177" s="19">
        <v>1.5121584974445326</v>
      </c>
      <c r="O13177" s="19"/>
      <c r="P13177" s="50">
        <v>2.8587290694300291</v>
      </c>
      <c r="R13177" s="9" t="s">
        <v>0</v>
      </c>
    </row>
    <row r="13178" spans="2:18" x14ac:dyDescent="0.2">
      <c r="B13178" s="25">
        <v>12948</v>
      </c>
      <c r="C13178" s="193">
        <v>0.96368055168700606</v>
      </c>
      <c r="D13178" s="19"/>
      <c r="E13178" s="19">
        <v>0.36997239835198337</v>
      </c>
      <c r="F13178" s="19"/>
      <c r="G13178" s="19">
        <v>0.35840900079911991</v>
      </c>
      <c r="H13178" s="19"/>
      <c r="I13178" s="19">
        <v>0.87425141436033893</v>
      </c>
      <c r="J13178" s="19"/>
      <c r="K13178" s="19">
        <v>0.6470566406099848</v>
      </c>
      <c r="L13178" s="19"/>
      <c r="M13178" s="19">
        <v>1.5829769464873731</v>
      </c>
      <c r="N13178" s="19"/>
      <c r="O13178" s="19">
        <v>0.22538826907806994</v>
      </c>
      <c r="P13178" s="50"/>
      <c r="R13178" s="9" t="s">
        <v>0</v>
      </c>
    </row>
    <row r="13179" spans="2:18" x14ac:dyDescent="0.2">
      <c r="B13179" s="25">
        <v>12949</v>
      </c>
      <c r="C13179" s="193"/>
      <c r="D13179" s="19">
        <v>0.17351258040884668</v>
      </c>
      <c r="E13179" s="19"/>
      <c r="F13179" s="19">
        <v>0.73062610140504891</v>
      </c>
      <c r="G13179" s="19">
        <v>4.6474797775865599E-2</v>
      </c>
      <c r="H13179" s="19"/>
      <c r="I13179" s="19">
        <v>0.31708904456688519</v>
      </c>
      <c r="J13179" s="19"/>
      <c r="K13179" s="19"/>
      <c r="L13179" s="19">
        <v>0.60997587317934043</v>
      </c>
      <c r="M13179" s="19"/>
      <c r="N13179" s="19">
        <v>9.9951031036082633E-2</v>
      </c>
      <c r="O13179" s="19">
        <v>0.59247303341107538</v>
      </c>
      <c r="P13179" s="50"/>
      <c r="R13179" s="9" t="s">
        <v>0</v>
      </c>
    </row>
    <row r="13180" spans="2:18" x14ac:dyDescent="0.2">
      <c r="B13180" s="25">
        <v>12950</v>
      </c>
      <c r="C13180" s="193"/>
      <c r="D13180" s="19">
        <v>0.423287389758916</v>
      </c>
      <c r="E13180" s="19"/>
      <c r="F13180" s="19">
        <v>0.96390650098999853</v>
      </c>
      <c r="G13180" s="19"/>
      <c r="H13180" s="19">
        <v>0.54307331263728598</v>
      </c>
      <c r="I13180" s="19"/>
      <c r="J13180" s="19">
        <v>0.66027085482789516</v>
      </c>
      <c r="K13180" s="19">
        <v>0.46298833308732812</v>
      </c>
      <c r="L13180" s="19"/>
      <c r="M13180" s="19"/>
      <c r="N13180" s="19">
        <v>0.2593176616886293</v>
      </c>
      <c r="O13180" s="19"/>
      <c r="P13180" s="50">
        <v>0.82084513416225424</v>
      </c>
      <c r="R13180" s="9" t="s">
        <v>0</v>
      </c>
    </row>
    <row r="13181" spans="2:18" x14ac:dyDescent="0.2">
      <c r="B13181" s="25">
        <v>12951</v>
      </c>
      <c r="C13181" s="193">
        <v>0.81686868257937506</v>
      </c>
      <c r="D13181" s="19"/>
      <c r="E13181" s="19">
        <v>0.97351476211702859</v>
      </c>
      <c r="F13181" s="19"/>
      <c r="G13181" s="19">
        <v>0.49418362890670686</v>
      </c>
      <c r="H13181" s="19"/>
      <c r="I13181" s="19">
        <v>0.41319623137653</v>
      </c>
      <c r="J13181" s="19"/>
      <c r="K13181" s="19"/>
      <c r="L13181" s="19">
        <v>0.48486230384118267</v>
      </c>
      <c r="M13181" s="19">
        <v>0.56560093918341225</v>
      </c>
      <c r="N13181" s="19"/>
      <c r="O13181" s="19">
        <v>1.4099312355287024</v>
      </c>
      <c r="P13181" s="50"/>
      <c r="R13181" s="9" t="s">
        <v>0</v>
      </c>
    </row>
    <row r="13182" spans="2:18" x14ac:dyDescent="0.2">
      <c r="B13182" s="25">
        <v>12952</v>
      </c>
      <c r="C13182" s="193"/>
      <c r="D13182" s="19">
        <v>0.43506859450506424</v>
      </c>
      <c r="E13182" s="19"/>
      <c r="F13182" s="19">
        <v>1.5574802986258167</v>
      </c>
      <c r="G13182" s="19"/>
      <c r="H13182" s="19">
        <v>1.3895868487868051</v>
      </c>
      <c r="I13182" s="19"/>
      <c r="J13182" s="19">
        <v>0.97728991839329316</v>
      </c>
      <c r="K13182" s="19"/>
      <c r="L13182" s="19">
        <v>0.39900911086874158</v>
      </c>
      <c r="M13182" s="19"/>
      <c r="N13182" s="19">
        <v>0.6966333327134403</v>
      </c>
      <c r="O13182" s="19"/>
      <c r="P13182" s="50">
        <v>7.1475924544521494E-2</v>
      </c>
      <c r="R13182" s="9" t="s">
        <v>0</v>
      </c>
    </row>
    <row r="13183" spans="2:18" x14ac:dyDescent="0.2">
      <c r="B13183" s="25">
        <v>12953</v>
      </c>
      <c r="C13183" s="193">
        <v>1.6547108495975984</v>
      </c>
      <c r="D13183" s="19"/>
      <c r="E13183" s="19">
        <v>6.8076605494082718E-2</v>
      </c>
      <c r="F13183" s="19"/>
      <c r="G13183" s="19">
        <v>0.96734735771955183</v>
      </c>
      <c r="H13183" s="19"/>
      <c r="I13183" s="19">
        <v>0.35677387121416115</v>
      </c>
      <c r="J13183" s="19"/>
      <c r="K13183" s="19">
        <v>2.8425567193534156</v>
      </c>
      <c r="L13183" s="19"/>
      <c r="M13183" s="19">
        <v>1.080798647271572</v>
      </c>
      <c r="N13183" s="19"/>
      <c r="O13183" s="19">
        <v>0.8722615260206712</v>
      </c>
      <c r="P13183" s="50"/>
      <c r="R13183" s="9" t="s">
        <v>0</v>
      </c>
    </row>
    <row r="13184" spans="2:18" x14ac:dyDescent="0.2">
      <c r="B13184" s="25">
        <v>12954</v>
      </c>
      <c r="C13184" s="193"/>
      <c r="D13184" s="19">
        <v>1.6087673522551351</v>
      </c>
      <c r="E13184" s="19"/>
      <c r="F13184" s="19">
        <v>1.6544018613134093</v>
      </c>
      <c r="G13184" s="19"/>
      <c r="H13184" s="19">
        <v>0.50939576280867316</v>
      </c>
      <c r="I13184" s="19"/>
      <c r="J13184" s="19">
        <v>0.72679167366001807</v>
      </c>
      <c r="K13184" s="19"/>
      <c r="L13184" s="19">
        <v>1.4358264398472045</v>
      </c>
      <c r="M13184" s="19"/>
      <c r="N13184" s="19">
        <v>0.82665855733104165</v>
      </c>
      <c r="O13184" s="19"/>
      <c r="P13184" s="50">
        <v>1.0707604238065351</v>
      </c>
      <c r="R13184" s="9" t="s">
        <v>0</v>
      </c>
    </row>
    <row r="13185" spans="2:18" x14ac:dyDescent="0.2">
      <c r="B13185" s="25">
        <v>12955</v>
      </c>
      <c r="C13185" s="193">
        <v>1.9202777272148075</v>
      </c>
      <c r="D13185" s="19"/>
      <c r="E13185" s="19">
        <v>0.22413319873744125</v>
      </c>
      <c r="F13185" s="19"/>
      <c r="G13185" s="19">
        <v>0.2300254353014215</v>
      </c>
      <c r="H13185" s="19"/>
      <c r="I13185" s="19">
        <v>0.42457629296800919</v>
      </c>
      <c r="J13185" s="19"/>
      <c r="K13185" s="19">
        <v>0.47929586008966024</v>
      </c>
      <c r="L13185" s="19"/>
      <c r="M13185" s="19">
        <v>0.48401945451265793</v>
      </c>
      <c r="N13185" s="19"/>
      <c r="O13185" s="19">
        <v>0.41534415382815221</v>
      </c>
      <c r="P13185" s="50"/>
      <c r="R13185" s="9" t="s">
        <v>0</v>
      </c>
    </row>
    <row r="13186" spans="2:18" x14ac:dyDescent="0.2">
      <c r="B13186" s="25">
        <v>12956</v>
      </c>
      <c r="C13186" s="193">
        <v>1.5778513838131178</v>
      </c>
      <c r="D13186" s="19"/>
      <c r="E13186" s="19">
        <v>0.38585960261389818</v>
      </c>
      <c r="F13186" s="19"/>
      <c r="G13186" s="19">
        <v>0.75551873981560524</v>
      </c>
      <c r="H13186" s="19"/>
      <c r="I13186" s="19"/>
      <c r="J13186" s="19">
        <v>5.8430174145839044E-2</v>
      </c>
      <c r="K13186" s="19">
        <v>0.63643356804812812</v>
      </c>
      <c r="L13186" s="19"/>
      <c r="M13186" s="19">
        <v>0.76994523176673391</v>
      </c>
      <c r="N13186" s="19"/>
      <c r="O13186" s="19">
        <v>1.150439896561773</v>
      </c>
      <c r="P13186" s="50"/>
      <c r="R13186" s="9" t="s">
        <v>0</v>
      </c>
    </row>
    <row r="13187" spans="2:18" x14ac:dyDescent="0.2">
      <c r="B13187" s="25">
        <v>12957</v>
      </c>
      <c r="C13187" s="193"/>
      <c r="D13187" s="19">
        <v>0.11508886931306046</v>
      </c>
      <c r="E13187" s="19">
        <v>0.30566352709119832</v>
      </c>
      <c r="F13187" s="19"/>
      <c r="G13187" s="19"/>
      <c r="H13187" s="19">
        <v>0.92567052145210194</v>
      </c>
      <c r="I13187" s="19">
        <v>0.49359130191941136</v>
      </c>
      <c r="J13187" s="19"/>
      <c r="K13187" s="19"/>
      <c r="L13187" s="19">
        <v>0.22646002655562042</v>
      </c>
      <c r="M13187" s="19">
        <v>0.16944768649078826</v>
      </c>
      <c r="N13187" s="19"/>
      <c r="O13187" s="19"/>
      <c r="P13187" s="50">
        <v>7.9465889445540658E-2</v>
      </c>
      <c r="R13187" s="9" t="s">
        <v>0</v>
      </c>
    </row>
    <row r="13188" spans="2:18" x14ac:dyDescent="0.2">
      <c r="B13188" s="25">
        <v>12958</v>
      </c>
      <c r="C13188" s="193"/>
      <c r="D13188" s="19">
        <v>0.90743701800136622</v>
      </c>
      <c r="E13188" s="19"/>
      <c r="F13188" s="19">
        <v>1.4016384107991204</v>
      </c>
      <c r="G13188" s="19"/>
      <c r="H13188" s="19">
        <v>0.87947902836969782</v>
      </c>
      <c r="I13188" s="19"/>
      <c r="J13188" s="19">
        <v>0.59806395383624311</v>
      </c>
      <c r="K13188" s="19"/>
      <c r="L13188" s="19">
        <v>0.79990131823009314</v>
      </c>
      <c r="M13188" s="19"/>
      <c r="N13188" s="19">
        <v>1.5843609650173054</v>
      </c>
      <c r="O13188" s="19"/>
      <c r="P13188" s="50">
        <v>1.2503538613494414</v>
      </c>
      <c r="R13188" s="9" t="s">
        <v>0</v>
      </c>
    </row>
    <row r="13189" spans="2:18" x14ac:dyDescent="0.2">
      <c r="B13189" s="25">
        <v>12959</v>
      </c>
      <c r="C13189" s="193"/>
      <c r="D13189" s="19">
        <v>0.28692287004426081</v>
      </c>
      <c r="E13189" s="19"/>
      <c r="F13189" s="19">
        <v>0.39172871282411931</v>
      </c>
      <c r="G13189" s="19"/>
      <c r="H13189" s="19">
        <v>0.42040529885154082</v>
      </c>
      <c r="I13189" s="19"/>
      <c r="J13189" s="19">
        <v>0.33710979156430904</v>
      </c>
      <c r="K13189" s="19"/>
      <c r="L13189" s="19">
        <v>0.85876157497485661</v>
      </c>
      <c r="M13189" s="19"/>
      <c r="N13189" s="19">
        <v>0.6580156804507824</v>
      </c>
      <c r="O13189" s="19"/>
      <c r="P13189" s="50">
        <v>0.14431073271645428</v>
      </c>
      <c r="R13189" s="9" t="s">
        <v>0</v>
      </c>
    </row>
    <row r="13190" spans="2:18" x14ac:dyDescent="0.2">
      <c r="B13190" s="25">
        <v>12960</v>
      </c>
      <c r="C13190" s="193">
        <v>4.5519219264761455E-2</v>
      </c>
      <c r="D13190" s="19"/>
      <c r="E13190" s="19">
        <v>0.31253188274241916</v>
      </c>
      <c r="F13190" s="19"/>
      <c r="G13190" s="19"/>
      <c r="H13190" s="19">
        <v>2.966981641551782E-2</v>
      </c>
      <c r="I13190" s="19">
        <v>0.19470034367394237</v>
      </c>
      <c r="J13190" s="19"/>
      <c r="K13190" s="19">
        <v>0.63766627622238448</v>
      </c>
      <c r="L13190" s="19"/>
      <c r="M13190" s="19"/>
      <c r="N13190" s="19">
        <v>1.2949129278507872</v>
      </c>
      <c r="O13190" s="19"/>
      <c r="P13190" s="50">
        <v>0.43399147255713727</v>
      </c>
      <c r="R13190" s="9" t="s">
        <v>0</v>
      </c>
    </row>
    <row r="13191" spans="2:18" x14ac:dyDescent="0.2">
      <c r="B13191" s="25">
        <v>12961</v>
      </c>
      <c r="C13191" s="193">
        <v>0.67280370465849548</v>
      </c>
      <c r="D13191" s="19"/>
      <c r="E13191" s="19">
        <v>0.53720407718798291</v>
      </c>
      <c r="F13191" s="19"/>
      <c r="G13191" s="19"/>
      <c r="H13191" s="19">
        <v>9.1631966300705706E-2</v>
      </c>
      <c r="I13191" s="19"/>
      <c r="J13191" s="19">
        <v>1.443300307880945</v>
      </c>
      <c r="K13191" s="19"/>
      <c r="L13191" s="19">
        <v>0.12149291910598582</v>
      </c>
      <c r="M13191" s="19">
        <v>0.39812820082171546</v>
      </c>
      <c r="N13191" s="19"/>
      <c r="O13191" s="19">
        <v>7.2961181156211058E-2</v>
      </c>
      <c r="P13191" s="50"/>
      <c r="R13191" s="9" t="s">
        <v>0</v>
      </c>
    </row>
    <row r="13192" spans="2:18" x14ac:dyDescent="0.2">
      <c r="B13192" s="25">
        <v>12962</v>
      </c>
      <c r="C13192" s="193"/>
      <c r="D13192" s="19">
        <v>0.45323995030335118</v>
      </c>
      <c r="E13192" s="19"/>
      <c r="F13192" s="19">
        <v>0.33449946863613206</v>
      </c>
      <c r="G13192" s="19"/>
      <c r="H13192" s="19">
        <v>1.0552967837226765</v>
      </c>
      <c r="I13192" s="19"/>
      <c r="J13192" s="19">
        <v>0.86712265569851599</v>
      </c>
      <c r="K13192" s="19"/>
      <c r="L13192" s="19">
        <v>1.5923669792569728</v>
      </c>
      <c r="M13192" s="19"/>
      <c r="N13192" s="19">
        <v>0.72213627776849521</v>
      </c>
      <c r="O13192" s="19"/>
      <c r="P13192" s="50">
        <v>0.5813044256956138</v>
      </c>
      <c r="R13192" s="9" t="s">
        <v>0</v>
      </c>
    </row>
    <row r="13193" spans="2:18" x14ac:dyDescent="0.2">
      <c r="B13193" s="25">
        <v>12963</v>
      </c>
      <c r="C13193" s="193">
        <v>0.75263436835964792</v>
      </c>
      <c r="D13193" s="19"/>
      <c r="E13193" s="19">
        <v>1.4404246600337913</v>
      </c>
      <c r="F13193" s="19"/>
      <c r="G13193" s="19">
        <v>2.1282418083675885</v>
      </c>
      <c r="H13193" s="19"/>
      <c r="I13193" s="19">
        <v>1.9696488742092957</v>
      </c>
      <c r="J13193" s="19"/>
      <c r="K13193" s="19">
        <v>1.755915651928567</v>
      </c>
      <c r="L13193" s="19"/>
      <c r="M13193" s="19">
        <v>0.89102782575640327</v>
      </c>
      <c r="N13193" s="19"/>
      <c r="O13193" s="19">
        <v>1.6660601417082146</v>
      </c>
      <c r="P13193" s="50"/>
      <c r="R13193" s="9" t="s">
        <v>0</v>
      </c>
    </row>
    <row r="13194" spans="2:18" x14ac:dyDescent="0.2">
      <c r="B13194" s="25">
        <v>12964</v>
      </c>
      <c r="C13194" s="193">
        <v>0.8211500761847933</v>
      </c>
      <c r="D13194" s="19"/>
      <c r="E13194" s="19">
        <v>0.91679790463429711</v>
      </c>
      <c r="F13194" s="19"/>
      <c r="G13194" s="19">
        <v>0.58884960491874205</v>
      </c>
      <c r="H13194" s="19"/>
      <c r="I13194" s="19"/>
      <c r="J13194" s="19">
        <v>0.20790486526156499</v>
      </c>
      <c r="K13194" s="19"/>
      <c r="L13194" s="19">
        <v>0.32862887140381186</v>
      </c>
      <c r="M13194" s="19">
        <v>1.2006743735050358</v>
      </c>
      <c r="N13194" s="19"/>
      <c r="O13194" s="19">
        <v>0.17760883349713177</v>
      </c>
      <c r="P13194" s="50"/>
      <c r="R13194" s="9" t="s">
        <v>0</v>
      </c>
    </row>
    <row r="13195" spans="2:18" x14ac:dyDescent="0.2">
      <c r="B13195" s="25">
        <v>12965</v>
      </c>
      <c r="C13195" s="193"/>
      <c r="D13195" s="19">
        <v>7.6664345002432105E-2</v>
      </c>
      <c r="E13195" s="19"/>
      <c r="F13195" s="19">
        <v>1.1124000344731038</v>
      </c>
      <c r="G13195" s="19"/>
      <c r="H13195" s="19">
        <v>0.38751559440541272</v>
      </c>
      <c r="I13195" s="19"/>
      <c r="J13195" s="19">
        <v>2.2538718057871252E-2</v>
      </c>
      <c r="K13195" s="19"/>
      <c r="L13195" s="19">
        <v>0.22212538013145336</v>
      </c>
      <c r="M13195" s="19">
        <v>9.7613521675173093E-2</v>
      </c>
      <c r="N13195" s="19"/>
      <c r="O13195" s="19">
        <v>0.10321824188851682</v>
      </c>
      <c r="P13195" s="50"/>
      <c r="R13195" s="9" t="s">
        <v>0</v>
      </c>
    </row>
    <row r="13196" spans="2:18" x14ac:dyDescent="0.2">
      <c r="B13196" s="25">
        <v>12966</v>
      </c>
      <c r="C13196" s="193">
        <v>0.26476223147795158</v>
      </c>
      <c r="D13196" s="19"/>
      <c r="E13196" s="19">
        <v>1.8017412915313391</v>
      </c>
      <c r="F13196" s="19"/>
      <c r="G13196" s="19"/>
      <c r="H13196" s="19">
        <v>7.2719227387957511E-2</v>
      </c>
      <c r="I13196" s="19">
        <v>0.71555021735453206</v>
      </c>
      <c r="J13196" s="19"/>
      <c r="K13196" s="19">
        <v>0.52823664798228065</v>
      </c>
      <c r="L13196" s="19"/>
      <c r="M13196" s="19">
        <v>0.39117315194536384</v>
      </c>
      <c r="N13196" s="19"/>
      <c r="O13196" s="19">
        <v>0.95418652094009337</v>
      </c>
      <c r="P13196" s="50"/>
      <c r="R13196" s="9" t="s">
        <v>0</v>
      </c>
    </row>
    <row r="13197" spans="2:18" x14ac:dyDescent="0.2">
      <c r="B13197" s="25">
        <v>12967</v>
      </c>
      <c r="C13197" s="193">
        <v>0.94317516761231679</v>
      </c>
      <c r="D13197" s="19"/>
      <c r="E13197" s="19"/>
      <c r="F13197" s="19">
        <v>0.17750734688835101</v>
      </c>
      <c r="G13197" s="19"/>
      <c r="H13197" s="19">
        <v>0.562599730232755</v>
      </c>
      <c r="I13197" s="19"/>
      <c r="J13197" s="19">
        <v>3.1280367971814015E-2</v>
      </c>
      <c r="K13197" s="19"/>
      <c r="L13197" s="19">
        <v>9.7793271982619931E-2</v>
      </c>
      <c r="M13197" s="19">
        <v>0.24548753990719338</v>
      </c>
      <c r="N13197" s="19"/>
      <c r="O13197" s="19">
        <v>0.89431001276492439</v>
      </c>
      <c r="P13197" s="50"/>
      <c r="R13197" s="9" t="s">
        <v>0</v>
      </c>
    </row>
    <row r="13198" spans="2:18" x14ac:dyDescent="0.2">
      <c r="B13198" s="25">
        <v>12968</v>
      </c>
      <c r="C13198" s="193"/>
      <c r="D13198" s="19">
        <v>1.018931308544788</v>
      </c>
      <c r="E13198" s="19"/>
      <c r="F13198" s="19">
        <v>0.6542612250936074</v>
      </c>
      <c r="G13198" s="19"/>
      <c r="H13198" s="19">
        <v>1.2887082258766898</v>
      </c>
      <c r="I13198" s="19"/>
      <c r="J13198" s="19">
        <v>0.16639674538280225</v>
      </c>
      <c r="K13198" s="19"/>
      <c r="L13198" s="19">
        <v>0.93730542364778113</v>
      </c>
      <c r="M13198" s="19"/>
      <c r="N13198" s="19">
        <v>0.72372225141291235</v>
      </c>
      <c r="O13198" s="19"/>
      <c r="P13198" s="50">
        <v>1.5631569896503548</v>
      </c>
      <c r="R13198" s="9" t="s">
        <v>0</v>
      </c>
    </row>
    <row r="13199" spans="2:18" x14ac:dyDescent="0.2">
      <c r="B13199" s="25">
        <v>12969</v>
      </c>
      <c r="C13199" s="193"/>
      <c r="D13199" s="19">
        <v>0.46108656323492403</v>
      </c>
      <c r="E13199" s="19">
        <v>0.24381887406308311</v>
      </c>
      <c r="F13199" s="19"/>
      <c r="G13199" s="19">
        <v>0.57664412446899516</v>
      </c>
      <c r="H13199" s="19"/>
      <c r="I13199" s="19"/>
      <c r="J13199" s="19">
        <v>0.21085782850228962</v>
      </c>
      <c r="K13199" s="19">
        <v>0.2091086522447676</v>
      </c>
      <c r="L13199" s="19"/>
      <c r="M13199" s="19">
        <v>0.90142264361033086</v>
      </c>
      <c r="N13199" s="19"/>
      <c r="O13199" s="19"/>
      <c r="P13199" s="50">
        <v>0.19287226692462683</v>
      </c>
      <c r="R13199" s="9" t="s">
        <v>0</v>
      </c>
    </row>
    <row r="13200" spans="2:18" x14ac:dyDescent="0.2">
      <c r="B13200" s="25">
        <v>12970</v>
      </c>
      <c r="C13200" s="193">
        <v>1.1594324972438579</v>
      </c>
      <c r="D13200" s="19"/>
      <c r="E13200" s="19">
        <v>1.0663339407558758</v>
      </c>
      <c r="F13200" s="19"/>
      <c r="G13200" s="19">
        <v>1.4259771979254896</v>
      </c>
      <c r="H13200" s="19"/>
      <c r="I13200" s="19">
        <v>1.2938595528258445</v>
      </c>
      <c r="J13200" s="19"/>
      <c r="K13200" s="19">
        <v>1.0352067182333435</v>
      </c>
      <c r="L13200" s="19"/>
      <c r="M13200" s="19">
        <v>0.88545720922773419</v>
      </c>
      <c r="N13200" s="19"/>
      <c r="O13200" s="19">
        <v>0.84350765048551168</v>
      </c>
      <c r="P13200" s="50"/>
      <c r="R13200" s="9" t="s">
        <v>0</v>
      </c>
    </row>
    <row r="13201" spans="2:18" x14ac:dyDescent="0.2">
      <c r="B13201" s="25">
        <v>12971</v>
      </c>
      <c r="C13201" s="193"/>
      <c r="D13201" s="19">
        <v>0.63700841280665621</v>
      </c>
      <c r="E13201" s="19"/>
      <c r="F13201" s="19">
        <v>0.92062682862244771</v>
      </c>
      <c r="G13201" s="19"/>
      <c r="H13201" s="19">
        <v>0.64527481667756315</v>
      </c>
      <c r="I13201" s="19"/>
      <c r="J13201" s="19">
        <v>0.1474858720162194</v>
      </c>
      <c r="K13201" s="19"/>
      <c r="L13201" s="19">
        <v>0.77914981867411481</v>
      </c>
      <c r="M13201" s="19"/>
      <c r="N13201" s="19">
        <v>0.71541087000171133</v>
      </c>
      <c r="O13201" s="19"/>
      <c r="P13201" s="50">
        <v>0.26750615792121396</v>
      </c>
      <c r="R13201" s="9" t="s">
        <v>0</v>
      </c>
    </row>
    <row r="13202" spans="2:18" x14ac:dyDescent="0.2">
      <c r="B13202" s="25">
        <v>12972</v>
      </c>
      <c r="C13202" s="193"/>
      <c r="D13202" s="19">
        <v>1.9227885983479018</v>
      </c>
      <c r="E13202" s="19"/>
      <c r="F13202" s="19">
        <v>2.6048825336937282</v>
      </c>
      <c r="G13202" s="19"/>
      <c r="H13202" s="19">
        <v>1.6252773882786302</v>
      </c>
      <c r="I13202" s="19"/>
      <c r="J13202" s="19">
        <v>3.0312842513055998</v>
      </c>
      <c r="K13202" s="19"/>
      <c r="L13202" s="19">
        <v>2.255990630945071</v>
      </c>
      <c r="M13202" s="19"/>
      <c r="N13202" s="19">
        <v>2.1252598295440386</v>
      </c>
      <c r="O13202" s="19"/>
      <c r="P13202" s="50">
        <v>2.0812669676879549</v>
      </c>
      <c r="R13202" s="9" t="s">
        <v>0</v>
      </c>
    </row>
    <row r="13203" spans="2:18" x14ac:dyDescent="0.2">
      <c r="B13203" s="25">
        <v>12973</v>
      </c>
      <c r="C13203" s="193"/>
      <c r="D13203" s="19">
        <v>7.1085813478495727E-2</v>
      </c>
      <c r="E13203" s="19">
        <v>0.29564839679490179</v>
      </c>
      <c r="F13203" s="19"/>
      <c r="G13203" s="19"/>
      <c r="H13203" s="19">
        <v>0.24131350387875639</v>
      </c>
      <c r="I13203" s="19">
        <v>4.7593954638361261E-2</v>
      </c>
      <c r="J13203" s="19"/>
      <c r="K13203" s="19">
        <v>0.33110589310669453</v>
      </c>
      <c r="L13203" s="19"/>
      <c r="M13203" s="19"/>
      <c r="N13203" s="19">
        <v>0.57233453487579888</v>
      </c>
      <c r="O13203" s="19"/>
      <c r="P13203" s="50">
        <v>0.58683804972207498</v>
      </c>
      <c r="R13203" s="9" t="s">
        <v>0</v>
      </c>
    </row>
    <row r="13204" spans="2:18" x14ac:dyDescent="0.2">
      <c r="B13204" s="25">
        <v>12974</v>
      </c>
      <c r="C13204" s="193"/>
      <c r="D13204" s="19">
        <v>2.3635981266540793</v>
      </c>
      <c r="E13204" s="19"/>
      <c r="F13204" s="19">
        <v>1.0894155802106935</v>
      </c>
      <c r="G13204" s="19"/>
      <c r="H13204" s="19">
        <v>0.69916492526491214</v>
      </c>
      <c r="I13204" s="19"/>
      <c r="J13204" s="19">
        <v>1.320363649648904</v>
      </c>
      <c r="K13204" s="19"/>
      <c r="L13204" s="19">
        <v>1.578830058392297</v>
      </c>
      <c r="M13204" s="19"/>
      <c r="N13204" s="19">
        <v>1.4480690359726787</v>
      </c>
      <c r="O13204" s="19"/>
      <c r="P13204" s="50">
        <v>1.2821363056598634</v>
      </c>
      <c r="R13204" s="9" t="s">
        <v>0</v>
      </c>
    </row>
    <row r="13205" spans="2:18" x14ac:dyDescent="0.2">
      <c r="B13205" s="25">
        <v>12975</v>
      </c>
      <c r="C13205" s="193"/>
      <c r="D13205" s="19">
        <v>7.731950165574536E-2</v>
      </c>
      <c r="E13205" s="19"/>
      <c r="F13205" s="19">
        <v>0.91022010597305658</v>
      </c>
      <c r="G13205" s="19"/>
      <c r="H13205" s="19">
        <v>0.86942878707915683</v>
      </c>
      <c r="I13205" s="19"/>
      <c r="J13205" s="19">
        <v>0.47874456230436752</v>
      </c>
      <c r="K13205" s="19"/>
      <c r="L13205" s="19">
        <v>2.0941617816511937</v>
      </c>
      <c r="M13205" s="19"/>
      <c r="N13205" s="19">
        <v>0.53262297815036341</v>
      </c>
      <c r="O13205" s="19">
        <v>0.51852147259226677</v>
      </c>
      <c r="P13205" s="50"/>
      <c r="R13205" s="9" t="s">
        <v>0</v>
      </c>
    </row>
    <row r="13206" spans="2:18" x14ac:dyDescent="0.2">
      <c r="B13206" s="25">
        <v>12976</v>
      </c>
      <c r="C13206" s="193"/>
      <c r="D13206" s="19">
        <v>0.38009292576691323</v>
      </c>
      <c r="E13206" s="19">
        <v>1.0033230152836325</v>
      </c>
      <c r="F13206" s="19"/>
      <c r="G13206" s="19"/>
      <c r="H13206" s="19">
        <v>0.25268243348491981</v>
      </c>
      <c r="I13206" s="19">
        <v>0.62693946362484798</v>
      </c>
      <c r="J13206" s="19"/>
      <c r="K13206" s="19">
        <v>0.67657665993216698</v>
      </c>
      <c r="L13206" s="19"/>
      <c r="M13206" s="19"/>
      <c r="N13206" s="19">
        <v>2.0767266360369043E-2</v>
      </c>
      <c r="O13206" s="19">
        <v>6.0140729703737787E-2</v>
      </c>
      <c r="P13206" s="50"/>
      <c r="R13206" s="9" t="s">
        <v>0</v>
      </c>
    </row>
    <row r="13207" spans="2:18" x14ac:dyDescent="0.2">
      <c r="B13207" s="25">
        <v>12977</v>
      </c>
      <c r="C13207" s="193">
        <v>0.36899126299680501</v>
      </c>
      <c r="D13207" s="19"/>
      <c r="E13207" s="19">
        <v>0.16661054535267714</v>
      </c>
      <c r="F13207" s="19"/>
      <c r="G13207" s="19">
        <v>0.89629791900224931</v>
      </c>
      <c r="H13207" s="19"/>
      <c r="I13207" s="19">
        <v>0.68759753313467709</v>
      </c>
      <c r="J13207" s="19"/>
      <c r="K13207" s="19">
        <v>0.43799558310122672</v>
      </c>
      <c r="L13207" s="19"/>
      <c r="M13207" s="19">
        <v>9.9427406428829065E-2</v>
      </c>
      <c r="N13207" s="19"/>
      <c r="O13207" s="19">
        <v>1.1487011428074165</v>
      </c>
      <c r="P13207" s="50"/>
      <c r="R13207" s="9" t="s">
        <v>0</v>
      </c>
    </row>
    <row r="13208" spans="2:18" x14ac:dyDescent="0.2">
      <c r="B13208" s="25">
        <v>12978</v>
      </c>
      <c r="C13208" s="193">
        <v>0.16360795756233704</v>
      </c>
      <c r="D13208" s="19"/>
      <c r="E13208" s="19">
        <v>0.12732037300864804</v>
      </c>
      <c r="F13208" s="19"/>
      <c r="G13208" s="19"/>
      <c r="H13208" s="19">
        <v>0.34506308439096611</v>
      </c>
      <c r="I13208" s="19">
        <v>0.42217875561593232</v>
      </c>
      <c r="J13208" s="19"/>
      <c r="K13208" s="19">
        <v>0.12418948749087624</v>
      </c>
      <c r="L13208" s="19"/>
      <c r="M13208" s="19">
        <v>0.239136518780456</v>
      </c>
      <c r="N13208" s="19"/>
      <c r="O13208" s="19">
        <v>0.4351193793734518</v>
      </c>
      <c r="P13208" s="50"/>
      <c r="R13208" s="9" t="s">
        <v>0</v>
      </c>
    </row>
    <row r="13209" spans="2:18" x14ac:dyDescent="0.2">
      <c r="B13209" s="25">
        <v>12979</v>
      </c>
      <c r="C13209" s="193">
        <v>0.83572457484289664</v>
      </c>
      <c r="D13209" s="19"/>
      <c r="E13209" s="19">
        <v>0.51910881157048738</v>
      </c>
      <c r="F13209" s="19"/>
      <c r="G13209" s="19"/>
      <c r="H13209" s="19">
        <v>0.3126483386499137</v>
      </c>
      <c r="I13209" s="19">
        <v>3.9143871030359913E-2</v>
      </c>
      <c r="J13209" s="19"/>
      <c r="K13209" s="19">
        <v>0.17561346892961888</v>
      </c>
      <c r="L13209" s="19"/>
      <c r="M13209" s="19">
        <v>0.70725785688014242</v>
      </c>
      <c r="N13209" s="19"/>
      <c r="O13209" s="19"/>
      <c r="P13209" s="50">
        <v>0.72538797666725596</v>
      </c>
      <c r="R13209" s="9" t="s">
        <v>0</v>
      </c>
    </row>
    <row r="13210" spans="2:18" x14ac:dyDescent="0.2">
      <c r="B13210" s="25">
        <v>12980</v>
      </c>
      <c r="C13210" s="193"/>
      <c r="D13210" s="19">
        <v>3.6571150263693834E-2</v>
      </c>
      <c r="E13210" s="19">
        <v>0.71662471934337357</v>
      </c>
      <c r="F13210" s="19"/>
      <c r="G13210" s="19"/>
      <c r="H13210" s="19">
        <v>0.18733698450835434</v>
      </c>
      <c r="I13210" s="19">
        <v>0.84646359478230615</v>
      </c>
      <c r="J13210" s="19"/>
      <c r="K13210" s="19">
        <v>1.0275809119089228</v>
      </c>
      <c r="L13210" s="19"/>
      <c r="M13210" s="19">
        <v>6.3147574012904689E-2</v>
      </c>
      <c r="N13210" s="19"/>
      <c r="O13210" s="19">
        <v>0.10901311830530763</v>
      </c>
      <c r="P13210" s="50"/>
      <c r="R13210" s="9" t="s">
        <v>0</v>
      </c>
    </row>
    <row r="13211" spans="2:18" x14ac:dyDescent="0.2">
      <c r="B13211" s="25">
        <v>12981</v>
      </c>
      <c r="C13211" s="193">
        <v>0.4928178156365608</v>
      </c>
      <c r="D13211" s="19"/>
      <c r="E13211" s="19"/>
      <c r="F13211" s="19">
        <v>0.16982885495642355</v>
      </c>
      <c r="G13211" s="19"/>
      <c r="H13211" s="19">
        <v>0.48043191737546664</v>
      </c>
      <c r="I13211" s="19"/>
      <c r="J13211" s="19">
        <v>7.9867867015414165E-2</v>
      </c>
      <c r="K13211" s="19"/>
      <c r="L13211" s="19">
        <v>0.55696292850798812</v>
      </c>
      <c r="M13211" s="19"/>
      <c r="N13211" s="19">
        <v>0.15278405968087766</v>
      </c>
      <c r="O13211" s="19"/>
      <c r="P13211" s="50">
        <v>0.24016017553954597</v>
      </c>
      <c r="R13211" s="9" t="s">
        <v>0</v>
      </c>
    </row>
    <row r="13212" spans="2:18" x14ac:dyDescent="0.2">
      <c r="B13212" s="25">
        <v>12982</v>
      </c>
      <c r="C13212" s="193">
        <v>0.60989420088376933</v>
      </c>
      <c r="D13212" s="19"/>
      <c r="E13212" s="19">
        <v>0.54333102280756629</v>
      </c>
      <c r="F13212" s="19"/>
      <c r="G13212" s="19"/>
      <c r="H13212" s="19">
        <v>1.342602634669918</v>
      </c>
      <c r="I13212" s="19"/>
      <c r="J13212" s="19">
        <v>1.302374139628935</v>
      </c>
      <c r="K13212" s="19"/>
      <c r="L13212" s="19">
        <v>0.24703004655039779</v>
      </c>
      <c r="M13212" s="19"/>
      <c r="N13212" s="19">
        <v>0.89441413926711921</v>
      </c>
      <c r="O13212" s="19"/>
      <c r="P13212" s="50">
        <v>0.57043712595522922</v>
      </c>
      <c r="R13212" s="9" t="s">
        <v>0</v>
      </c>
    </row>
    <row r="13213" spans="2:18" x14ac:dyDescent="0.2">
      <c r="B13213" s="25">
        <v>12983</v>
      </c>
      <c r="C13213" s="193"/>
      <c r="D13213" s="19">
        <v>1.083970269695993</v>
      </c>
      <c r="E13213" s="19"/>
      <c r="F13213" s="19">
        <v>1.1629694566740354</v>
      </c>
      <c r="G13213" s="19"/>
      <c r="H13213" s="19">
        <v>1.5150920837343926</v>
      </c>
      <c r="I13213" s="19"/>
      <c r="J13213" s="19">
        <v>0.92361526467112964</v>
      </c>
      <c r="K13213" s="19"/>
      <c r="L13213" s="19">
        <v>0.45380366145791395</v>
      </c>
      <c r="M13213" s="19"/>
      <c r="N13213" s="19">
        <v>0.36455683076660028</v>
      </c>
      <c r="O13213" s="19"/>
      <c r="P13213" s="50">
        <v>0.27125502022609166</v>
      </c>
      <c r="R13213" s="9" t="s">
        <v>0</v>
      </c>
    </row>
    <row r="13214" spans="2:18" x14ac:dyDescent="0.2">
      <c r="B13214" s="25">
        <v>12984</v>
      </c>
      <c r="C13214" s="193"/>
      <c r="D13214" s="19">
        <v>1.240814317536995</v>
      </c>
      <c r="E13214" s="19"/>
      <c r="F13214" s="19">
        <v>1.9846012730458162</v>
      </c>
      <c r="G13214" s="19"/>
      <c r="H13214" s="19">
        <v>1.4860676949739946</v>
      </c>
      <c r="I13214" s="19"/>
      <c r="J13214" s="19">
        <v>2.6376303545367867</v>
      </c>
      <c r="K13214" s="19"/>
      <c r="L13214" s="19">
        <v>0.65154770695355324</v>
      </c>
      <c r="M13214" s="19"/>
      <c r="N13214" s="19">
        <v>1.3289662449015027</v>
      </c>
      <c r="O13214" s="19"/>
      <c r="P13214" s="50">
        <v>1.4178233877614912</v>
      </c>
      <c r="R13214" s="9" t="s">
        <v>0</v>
      </c>
    </row>
    <row r="13215" spans="2:18" x14ac:dyDescent="0.2">
      <c r="B13215" s="25">
        <v>12985</v>
      </c>
      <c r="C13215" s="193"/>
      <c r="D13215" s="19">
        <v>0.85636006259612485</v>
      </c>
      <c r="E13215" s="19"/>
      <c r="F13215" s="19">
        <v>1.2312257438755829</v>
      </c>
      <c r="G13215" s="19"/>
      <c r="H13215" s="19">
        <v>1.2048889485356464</v>
      </c>
      <c r="I13215" s="19"/>
      <c r="J13215" s="19">
        <v>1.2293205317773679</v>
      </c>
      <c r="K13215" s="19"/>
      <c r="L13215" s="19">
        <v>1.4423590152374466</v>
      </c>
      <c r="M13215" s="19"/>
      <c r="N13215" s="19">
        <v>1.1699898443540335</v>
      </c>
      <c r="O13215" s="19"/>
      <c r="P13215" s="50">
        <v>0.45479094926654995</v>
      </c>
      <c r="R13215" s="9" t="s">
        <v>0</v>
      </c>
    </row>
    <row r="13216" spans="2:18" x14ac:dyDescent="0.2">
      <c r="B13216" s="25">
        <v>12986</v>
      </c>
      <c r="C13216" s="193"/>
      <c r="D13216" s="19">
        <v>0.29219790912002941</v>
      </c>
      <c r="E13216" s="19"/>
      <c r="F13216" s="19">
        <v>0.70029933053473314</v>
      </c>
      <c r="G13216" s="19">
        <v>0.91061698020860904</v>
      </c>
      <c r="H13216" s="19"/>
      <c r="I13216" s="19">
        <v>0.46941238969101334</v>
      </c>
      <c r="J13216" s="19"/>
      <c r="K13216" s="19">
        <v>0.5492598846060518</v>
      </c>
      <c r="L13216" s="19"/>
      <c r="M13216" s="19">
        <v>0.95612300220190083</v>
      </c>
      <c r="N13216" s="19"/>
      <c r="O13216" s="19"/>
      <c r="P13216" s="50">
        <v>8.3124096048643958E-2</v>
      </c>
      <c r="R13216" s="9" t="s">
        <v>0</v>
      </c>
    </row>
    <row r="13217" spans="2:18" x14ac:dyDescent="0.2">
      <c r="B13217" s="25">
        <v>12987</v>
      </c>
      <c r="C13217" s="193">
        <v>2.5167549986399154</v>
      </c>
      <c r="D13217" s="19"/>
      <c r="E13217" s="19">
        <v>1.3358689015743999</v>
      </c>
      <c r="F13217" s="19"/>
      <c r="G13217" s="19">
        <v>1.5338789045805008</v>
      </c>
      <c r="H13217" s="19"/>
      <c r="I13217" s="19">
        <v>1.8918173432845109</v>
      </c>
      <c r="J13217" s="19"/>
      <c r="K13217" s="19">
        <v>2.1862147055531045</v>
      </c>
      <c r="L13217" s="19"/>
      <c r="M13217" s="19">
        <v>1.7880978886486842</v>
      </c>
      <c r="N13217" s="19"/>
      <c r="O13217" s="19">
        <v>0.87933195660786678</v>
      </c>
      <c r="P13217" s="50"/>
      <c r="R13217" s="9" t="s">
        <v>0</v>
      </c>
    </row>
    <row r="13218" spans="2:18" x14ac:dyDescent="0.2">
      <c r="B13218" s="25">
        <v>12988</v>
      </c>
      <c r="C13218" s="193">
        <v>0.7169858118736897</v>
      </c>
      <c r="D13218" s="19"/>
      <c r="E13218" s="19">
        <v>2.7766031398297968</v>
      </c>
      <c r="F13218" s="19"/>
      <c r="G13218" s="19">
        <v>2.1235158377834291</v>
      </c>
      <c r="H13218" s="19"/>
      <c r="I13218" s="19">
        <v>1.1528154929455068</v>
      </c>
      <c r="J13218" s="19"/>
      <c r="K13218" s="19">
        <v>1.2828069878221251</v>
      </c>
      <c r="L13218" s="19"/>
      <c r="M13218" s="19">
        <v>1.6463720239403239</v>
      </c>
      <c r="N13218" s="19"/>
      <c r="O13218" s="19">
        <v>2.3285714078733322</v>
      </c>
      <c r="P13218" s="50"/>
      <c r="R13218" s="9" t="s">
        <v>0</v>
      </c>
    </row>
    <row r="13219" spans="2:18" x14ac:dyDescent="0.2">
      <c r="B13219" s="25">
        <v>12989</v>
      </c>
      <c r="C13219" s="193">
        <v>0.36108767723618196</v>
      </c>
      <c r="D13219" s="19"/>
      <c r="E13219" s="19"/>
      <c r="F13219" s="19">
        <v>0.27064188237092401</v>
      </c>
      <c r="G13219" s="19"/>
      <c r="H13219" s="19">
        <v>0.51671610046831906</v>
      </c>
      <c r="I13219" s="19"/>
      <c r="J13219" s="19">
        <v>0.3961335919130064</v>
      </c>
      <c r="K13219" s="19">
        <v>0.94263580516101531</v>
      </c>
      <c r="L13219" s="19"/>
      <c r="M13219" s="19">
        <v>6.8018514570284128E-2</v>
      </c>
      <c r="N13219" s="19"/>
      <c r="O13219" s="19"/>
      <c r="P13219" s="50">
        <v>0.82623736240562429</v>
      </c>
      <c r="R13219" s="9" t="s">
        <v>0</v>
      </c>
    </row>
    <row r="13220" spans="2:18" x14ac:dyDescent="0.2">
      <c r="B13220" s="25">
        <v>12990</v>
      </c>
      <c r="C13220" s="193">
        <v>1.6320965268657039</v>
      </c>
      <c r="D13220" s="19"/>
      <c r="E13220" s="19">
        <v>1.2522278218220066</v>
      </c>
      <c r="F13220" s="19"/>
      <c r="G13220" s="19">
        <v>1.6433919059040771</v>
      </c>
      <c r="H13220" s="19"/>
      <c r="I13220" s="19">
        <v>0.54081335073876491</v>
      </c>
      <c r="J13220" s="19"/>
      <c r="K13220" s="19">
        <v>1.6207551898743375</v>
      </c>
      <c r="L13220" s="19"/>
      <c r="M13220" s="19">
        <v>1.1125574847603217</v>
      </c>
      <c r="N13220" s="19"/>
      <c r="O13220" s="19">
        <v>1.3066730888069196</v>
      </c>
      <c r="P13220" s="50"/>
      <c r="R13220" s="9" t="s">
        <v>0</v>
      </c>
    </row>
    <row r="13221" spans="2:18" x14ac:dyDescent="0.2">
      <c r="B13221" s="25">
        <v>12991</v>
      </c>
      <c r="C13221" s="193">
        <v>0.23344741447910095</v>
      </c>
      <c r="D13221" s="19"/>
      <c r="E13221" s="19"/>
      <c r="F13221" s="19">
        <v>0.7646049435569362</v>
      </c>
      <c r="G13221" s="19">
        <v>0.51135658462613087</v>
      </c>
      <c r="H13221" s="19"/>
      <c r="I13221" s="19">
        <v>0.1949079515292316</v>
      </c>
      <c r="J13221" s="19"/>
      <c r="K13221" s="19">
        <v>3.3486802114273274E-2</v>
      </c>
      <c r="L13221" s="19"/>
      <c r="M13221" s="19">
        <v>0.33485646644795147</v>
      </c>
      <c r="N13221" s="19"/>
      <c r="O13221" s="19"/>
      <c r="P13221" s="50">
        <v>0.626556348299525</v>
      </c>
      <c r="R13221" s="9" t="s">
        <v>0</v>
      </c>
    </row>
    <row r="13222" spans="2:18" x14ac:dyDescent="0.2">
      <c r="B13222" s="25">
        <v>12992</v>
      </c>
      <c r="C13222" s="193"/>
      <c r="D13222" s="19">
        <v>0.52299007139646114</v>
      </c>
      <c r="E13222" s="19"/>
      <c r="F13222" s="19">
        <v>0.89278701180613496</v>
      </c>
      <c r="G13222" s="19"/>
      <c r="H13222" s="19">
        <v>0.28525438245420953</v>
      </c>
      <c r="I13222" s="19">
        <v>0.28519081125554291</v>
      </c>
      <c r="J13222" s="19"/>
      <c r="K13222" s="19"/>
      <c r="L13222" s="19">
        <v>0.30607371723355947</v>
      </c>
      <c r="M13222" s="19"/>
      <c r="N13222" s="19">
        <v>0.90008284614874734</v>
      </c>
      <c r="O13222" s="19"/>
      <c r="P13222" s="50">
        <v>0.48357213623979445</v>
      </c>
      <c r="R13222" s="9" t="s">
        <v>0</v>
      </c>
    </row>
    <row r="13223" spans="2:18" x14ac:dyDescent="0.2">
      <c r="B13223" s="25">
        <v>12993</v>
      </c>
      <c r="C13223" s="193">
        <v>0.49808734081399303</v>
      </c>
      <c r="D13223" s="19"/>
      <c r="E13223" s="19">
        <v>1.1547613183438876</v>
      </c>
      <c r="F13223" s="19"/>
      <c r="G13223" s="19">
        <v>1.6851889830220874</v>
      </c>
      <c r="H13223" s="19"/>
      <c r="I13223" s="19">
        <v>1.4510206528448153</v>
      </c>
      <c r="J13223" s="19"/>
      <c r="K13223" s="19">
        <v>0.80818734666832548</v>
      </c>
      <c r="L13223" s="19"/>
      <c r="M13223" s="19">
        <v>1.2185835685070374</v>
      </c>
      <c r="N13223" s="19"/>
      <c r="O13223" s="19">
        <v>0.67361492598989769</v>
      </c>
      <c r="P13223" s="50"/>
      <c r="R13223" s="9" t="s">
        <v>0</v>
      </c>
    </row>
    <row r="13224" spans="2:18" x14ac:dyDescent="0.2">
      <c r="B13224" s="25">
        <v>12994</v>
      </c>
      <c r="C13224" s="193">
        <v>2.8729179867033747E-2</v>
      </c>
      <c r="D13224" s="19"/>
      <c r="E13224" s="19"/>
      <c r="F13224" s="19">
        <v>0.21016012316532451</v>
      </c>
      <c r="G13224" s="19">
        <v>0.18664813038268394</v>
      </c>
      <c r="H13224" s="19"/>
      <c r="I13224" s="19">
        <v>1.5296174593616203</v>
      </c>
      <c r="J13224" s="19"/>
      <c r="K13224" s="19">
        <v>1.8281678099914145</v>
      </c>
      <c r="L13224" s="19"/>
      <c r="M13224" s="19">
        <v>0.88062361644025144</v>
      </c>
      <c r="N13224" s="19"/>
      <c r="O13224" s="19">
        <v>0.62036252279690018</v>
      </c>
      <c r="P13224" s="50"/>
      <c r="R13224" s="9" t="s">
        <v>0</v>
      </c>
    </row>
    <row r="13225" spans="2:18" x14ac:dyDescent="0.2">
      <c r="B13225" s="25">
        <v>12995</v>
      </c>
      <c r="C13225" s="193"/>
      <c r="D13225" s="19">
        <v>2.6521209346560925E-3</v>
      </c>
      <c r="E13225" s="19"/>
      <c r="F13225" s="19">
        <v>2.7761390116455126E-3</v>
      </c>
      <c r="G13225" s="19">
        <v>0.4434787486474675</v>
      </c>
      <c r="H13225" s="19"/>
      <c r="I13225" s="19">
        <v>0.77418653225452516</v>
      </c>
      <c r="J13225" s="19"/>
      <c r="K13225" s="19">
        <v>0.33868319475344538</v>
      </c>
      <c r="L13225" s="19"/>
      <c r="M13225" s="19">
        <v>0.33863444101467144</v>
      </c>
      <c r="N13225" s="19"/>
      <c r="O13225" s="19">
        <v>0.15781509470971902</v>
      </c>
      <c r="P13225" s="50"/>
      <c r="R13225" s="9" t="s">
        <v>0</v>
      </c>
    </row>
    <row r="13226" spans="2:18" x14ac:dyDescent="0.2">
      <c r="B13226" s="25">
        <v>12996</v>
      </c>
      <c r="C13226" s="193">
        <v>0.50427020188880944</v>
      </c>
      <c r="D13226" s="19"/>
      <c r="E13226" s="19">
        <v>1.0975341089687303</v>
      </c>
      <c r="F13226" s="19"/>
      <c r="G13226" s="19">
        <v>0.45543862695183662</v>
      </c>
      <c r="H13226" s="19"/>
      <c r="I13226" s="19">
        <v>0.64674720577052147</v>
      </c>
      <c r="J13226" s="19"/>
      <c r="K13226" s="19">
        <v>0.31059243784713009</v>
      </c>
      <c r="L13226" s="19"/>
      <c r="M13226" s="19">
        <v>0.22307102108485277</v>
      </c>
      <c r="N13226" s="19"/>
      <c r="O13226" s="19">
        <v>1.2831554069899171</v>
      </c>
      <c r="P13226" s="50"/>
      <c r="R13226" s="9" t="s">
        <v>0</v>
      </c>
    </row>
    <row r="13227" spans="2:18" x14ac:dyDescent="0.2">
      <c r="B13227" s="25">
        <v>12997</v>
      </c>
      <c r="C13227" s="193">
        <v>1.535898823690085</v>
      </c>
      <c r="D13227" s="19"/>
      <c r="E13227" s="19">
        <v>0.83131081003138563</v>
      </c>
      <c r="F13227" s="19"/>
      <c r="G13227" s="19">
        <v>0.75645511656418662</v>
      </c>
      <c r="H13227" s="19"/>
      <c r="I13227" s="19">
        <v>1.4728751427308551</v>
      </c>
      <c r="J13227" s="19"/>
      <c r="K13227" s="19"/>
      <c r="L13227" s="19">
        <v>0.58500550570937737</v>
      </c>
      <c r="M13227" s="19">
        <v>0.26664330120430968</v>
      </c>
      <c r="N13227" s="19"/>
      <c r="O13227" s="19">
        <v>0.73591753215717703</v>
      </c>
      <c r="P13227" s="50"/>
      <c r="R13227" s="9" t="s">
        <v>0</v>
      </c>
    </row>
    <row r="13228" spans="2:18" x14ac:dyDescent="0.2">
      <c r="B13228" s="25">
        <v>12998</v>
      </c>
      <c r="C13228" s="193">
        <v>0.14713543441726132</v>
      </c>
      <c r="D13228" s="19"/>
      <c r="E13228" s="19"/>
      <c r="F13228" s="19">
        <v>0.79940322536296216</v>
      </c>
      <c r="G13228" s="19">
        <v>0.42655725718052756</v>
      </c>
      <c r="H13228" s="19"/>
      <c r="I13228" s="19"/>
      <c r="J13228" s="19">
        <v>0.35288051249336183</v>
      </c>
      <c r="K13228" s="19"/>
      <c r="L13228" s="19">
        <v>0.86447215121519139</v>
      </c>
      <c r="M13228" s="19">
        <v>0.62390981367205778</v>
      </c>
      <c r="N13228" s="19"/>
      <c r="O13228" s="19">
        <v>0.92631596667078853</v>
      </c>
      <c r="P13228" s="50"/>
      <c r="R13228" s="9" t="s">
        <v>0</v>
      </c>
    </row>
    <row r="13229" spans="2:18" x14ac:dyDescent="0.2">
      <c r="B13229" s="25">
        <v>12999</v>
      </c>
      <c r="C13229" s="193"/>
      <c r="D13229" s="19">
        <v>0.36724535614515419</v>
      </c>
      <c r="E13229" s="19"/>
      <c r="F13229" s="19">
        <v>0.80553288731660211</v>
      </c>
      <c r="G13229" s="19"/>
      <c r="H13229" s="19">
        <v>0.42657203743887528</v>
      </c>
      <c r="I13229" s="19"/>
      <c r="J13229" s="19">
        <v>0.35452694494172021</v>
      </c>
      <c r="K13229" s="19"/>
      <c r="L13229" s="19">
        <v>0.19535680371734479</v>
      </c>
      <c r="M13229" s="19"/>
      <c r="N13229" s="19">
        <v>0.36271751257208434</v>
      </c>
      <c r="O13229" s="19"/>
      <c r="P13229" s="50">
        <v>0.45926585206687692</v>
      </c>
      <c r="R13229" s="9" t="s">
        <v>0</v>
      </c>
    </row>
    <row r="13230" spans="2:18" x14ac:dyDescent="0.2">
      <c r="B13230" s="25">
        <v>13000</v>
      </c>
      <c r="C13230" s="193">
        <v>0.48966713281349583</v>
      </c>
      <c r="D13230" s="19"/>
      <c r="E13230" s="19">
        <v>1.9593980093506489</v>
      </c>
      <c r="F13230" s="19"/>
      <c r="G13230" s="19">
        <v>1.555029841962186</v>
      </c>
      <c r="H13230" s="19"/>
      <c r="I13230" s="19">
        <v>1.3924768070688942</v>
      </c>
      <c r="J13230" s="19"/>
      <c r="K13230" s="19">
        <v>1.6270456915800757</v>
      </c>
      <c r="L13230" s="19"/>
      <c r="M13230" s="19">
        <v>0.7991678644397936</v>
      </c>
      <c r="N13230" s="19"/>
      <c r="O13230" s="19">
        <v>0.84767158092803496</v>
      </c>
      <c r="P13230" s="50"/>
      <c r="R13230" s="9" t="s">
        <v>0</v>
      </c>
    </row>
    <row r="13231" spans="2:18" x14ac:dyDescent="0.2">
      <c r="B13231" s="25">
        <v>13001</v>
      </c>
      <c r="C13231" s="193"/>
      <c r="D13231" s="19">
        <v>1.525667986834486</v>
      </c>
      <c r="E13231" s="19"/>
      <c r="F13231" s="19">
        <v>1.1883556115996254</v>
      </c>
      <c r="G13231" s="19"/>
      <c r="H13231" s="19">
        <v>0.80182070381782855</v>
      </c>
      <c r="I13231" s="19"/>
      <c r="J13231" s="19">
        <v>1.5160504987769683</v>
      </c>
      <c r="K13231" s="19"/>
      <c r="L13231" s="19">
        <v>1.6543008292791332</v>
      </c>
      <c r="M13231" s="19"/>
      <c r="N13231" s="19">
        <v>0.91192833408669849</v>
      </c>
      <c r="O13231" s="19"/>
      <c r="P13231" s="50">
        <v>1.6031319858724806</v>
      </c>
      <c r="R13231" s="9" t="s">
        <v>0</v>
      </c>
    </row>
    <row r="13232" spans="2:18" x14ac:dyDescent="0.2">
      <c r="B13232" s="25">
        <v>13002</v>
      </c>
      <c r="C13232" s="193"/>
      <c r="D13232" s="19">
        <v>0.46182131360620532</v>
      </c>
      <c r="E13232" s="19"/>
      <c r="F13232" s="19">
        <v>1.2446071476241449</v>
      </c>
      <c r="G13232" s="19">
        <v>0.28483561366790044</v>
      </c>
      <c r="H13232" s="19"/>
      <c r="I13232" s="19">
        <v>0.52941477246765345</v>
      </c>
      <c r="J13232" s="19"/>
      <c r="K13232" s="19"/>
      <c r="L13232" s="19">
        <v>1.7825358284750883</v>
      </c>
      <c r="M13232" s="19"/>
      <c r="N13232" s="19">
        <v>0.80458701773226038</v>
      </c>
      <c r="O13232" s="19"/>
      <c r="P13232" s="50">
        <v>0.29380887720088528</v>
      </c>
      <c r="R13232" s="9" t="s">
        <v>0</v>
      </c>
    </row>
    <row r="13233" spans="2:18" x14ac:dyDescent="0.2">
      <c r="B13233" s="25">
        <v>13003</v>
      </c>
      <c r="C13233" s="193">
        <v>0.84014419765897708</v>
      </c>
      <c r="D13233" s="19"/>
      <c r="E13233" s="19">
        <v>0.2024874489117208</v>
      </c>
      <c r="F13233" s="19"/>
      <c r="G13233" s="19">
        <v>1.1292914170688864</v>
      </c>
      <c r="H13233" s="19"/>
      <c r="I13233" s="19">
        <v>1.001266516596329</v>
      </c>
      <c r="J13233" s="19"/>
      <c r="K13233" s="19">
        <v>0.14261932630654836</v>
      </c>
      <c r="L13233" s="19"/>
      <c r="M13233" s="19">
        <v>0.95900111239552277</v>
      </c>
      <c r="N13233" s="19"/>
      <c r="O13233" s="19">
        <v>0.89148987329896401</v>
      </c>
      <c r="P13233" s="50"/>
      <c r="R13233" s="9" t="s">
        <v>0</v>
      </c>
    </row>
    <row r="13234" spans="2:18" x14ac:dyDescent="0.2">
      <c r="B13234" s="25">
        <v>13004</v>
      </c>
      <c r="C13234" s="193"/>
      <c r="D13234" s="19">
        <v>0.18844845599546509</v>
      </c>
      <c r="E13234" s="19"/>
      <c r="F13234" s="19">
        <v>1.1601013736375985</v>
      </c>
      <c r="G13234" s="19"/>
      <c r="H13234" s="19">
        <v>0.98459671822706185</v>
      </c>
      <c r="I13234" s="19"/>
      <c r="J13234" s="19">
        <v>0.18390208108942874</v>
      </c>
      <c r="K13234" s="19"/>
      <c r="L13234" s="19">
        <v>0.30544808194192258</v>
      </c>
      <c r="M13234" s="19"/>
      <c r="N13234" s="19">
        <v>1.3376241484125853</v>
      </c>
      <c r="O13234" s="19"/>
      <c r="P13234" s="50">
        <v>1.2208186323418495</v>
      </c>
      <c r="R13234" s="9" t="s">
        <v>0</v>
      </c>
    </row>
    <row r="13235" spans="2:18" x14ac:dyDescent="0.2">
      <c r="B13235" s="25">
        <v>13005</v>
      </c>
      <c r="C13235" s="193"/>
      <c r="D13235" s="19">
        <v>0.69373682699913297</v>
      </c>
      <c r="E13235" s="19"/>
      <c r="F13235" s="19">
        <v>0.99439061307947352</v>
      </c>
      <c r="G13235" s="19"/>
      <c r="H13235" s="19">
        <v>0.73813512628450972</v>
      </c>
      <c r="I13235" s="19"/>
      <c r="J13235" s="19">
        <v>1.9961545002366281</v>
      </c>
      <c r="K13235" s="19"/>
      <c r="L13235" s="19">
        <v>0.46348043518761234</v>
      </c>
      <c r="M13235" s="19"/>
      <c r="N13235" s="19">
        <v>1.3725433974174126</v>
      </c>
      <c r="O13235" s="19"/>
      <c r="P13235" s="50">
        <v>1.287636021806968</v>
      </c>
      <c r="R13235" s="9" t="s">
        <v>0</v>
      </c>
    </row>
    <row r="13236" spans="2:18" x14ac:dyDescent="0.2">
      <c r="B13236" s="25">
        <v>13006</v>
      </c>
      <c r="C13236" s="193">
        <v>0.37639149581080034</v>
      </c>
      <c r="D13236" s="19"/>
      <c r="E13236" s="19"/>
      <c r="F13236" s="19">
        <v>0.13289576906295819</v>
      </c>
      <c r="G13236" s="19">
        <v>1.8704778988879416</v>
      </c>
      <c r="H13236" s="19"/>
      <c r="I13236" s="19">
        <v>0.15810415250375429</v>
      </c>
      <c r="J13236" s="19"/>
      <c r="K13236" s="19">
        <v>0.18237687547126238</v>
      </c>
      <c r="L13236" s="19"/>
      <c r="M13236" s="19">
        <v>0.39788957020721982</v>
      </c>
      <c r="N13236" s="19"/>
      <c r="O13236" s="19">
        <v>0.79470850309162178</v>
      </c>
      <c r="P13236" s="50"/>
      <c r="R13236" s="9" t="s">
        <v>0</v>
      </c>
    </row>
    <row r="13237" spans="2:18" x14ac:dyDescent="0.2">
      <c r="B13237" s="25">
        <v>13007</v>
      </c>
      <c r="C13237" s="193"/>
      <c r="D13237" s="19">
        <v>0.51074827656416066</v>
      </c>
      <c r="E13237" s="19">
        <v>0.33811188135536607</v>
      </c>
      <c r="F13237" s="19"/>
      <c r="G13237" s="19">
        <v>0.4573016723964326</v>
      </c>
      <c r="H13237" s="19"/>
      <c r="I13237" s="19">
        <v>0.25414777068693289</v>
      </c>
      <c r="J13237" s="19"/>
      <c r="K13237" s="19">
        <v>3.8680126938785614E-2</v>
      </c>
      <c r="L13237" s="19"/>
      <c r="M13237" s="19">
        <v>0.45872463431903554</v>
      </c>
      <c r="N13237" s="19"/>
      <c r="O13237" s="19">
        <v>0.52649258519254616</v>
      </c>
      <c r="P13237" s="50"/>
      <c r="R13237" s="9" t="s">
        <v>0</v>
      </c>
    </row>
    <row r="13238" spans="2:18" x14ac:dyDescent="0.2">
      <c r="B13238" s="25">
        <v>13008</v>
      </c>
      <c r="C13238" s="193"/>
      <c r="D13238" s="19">
        <v>0.89657176970517483</v>
      </c>
      <c r="E13238" s="19"/>
      <c r="F13238" s="19">
        <v>2.8593399967775171E-2</v>
      </c>
      <c r="G13238" s="19">
        <v>7.0881435654715818E-3</v>
      </c>
      <c r="H13238" s="19"/>
      <c r="I13238" s="19"/>
      <c r="J13238" s="19">
        <v>0.51582315099112497</v>
      </c>
      <c r="K13238" s="19"/>
      <c r="L13238" s="19">
        <v>0.22249519869697237</v>
      </c>
      <c r="M13238" s="19"/>
      <c r="N13238" s="19">
        <v>0.43826213114995188</v>
      </c>
      <c r="O13238" s="19"/>
      <c r="P13238" s="50">
        <v>0.47934222414475752</v>
      </c>
      <c r="R13238" s="9" t="s">
        <v>0</v>
      </c>
    </row>
    <row r="13239" spans="2:18" x14ac:dyDescent="0.2">
      <c r="B13239" s="25">
        <v>13009</v>
      </c>
      <c r="C13239" s="193">
        <v>1.0172788588723423</v>
      </c>
      <c r="D13239" s="19"/>
      <c r="E13239" s="19">
        <v>1.4924797233558682</v>
      </c>
      <c r="F13239" s="19"/>
      <c r="G13239" s="19">
        <v>0.77017613197169688</v>
      </c>
      <c r="H13239" s="19"/>
      <c r="I13239" s="19">
        <v>1.0237922699487678</v>
      </c>
      <c r="J13239" s="19"/>
      <c r="K13239" s="19">
        <v>1.0202800217631054</v>
      </c>
      <c r="L13239" s="19"/>
      <c r="M13239" s="19">
        <v>0.20209208658066849</v>
      </c>
      <c r="N13239" s="19"/>
      <c r="O13239" s="19">
        <v>1.1214268501132378</v>
      </c>
      <c r="P13239" s="50"/>
      <c r="R13239" s="9" t="s">
        <v>0</v>
      </c>
    </row>
    <row r="13240" spans="2:18" x14ac:dyDescent="0.2">
      <c r="B13240" s="25">
        <v>13010</v>
      </c>
      <c r="C13240" s="193">
        <v>1.2432322883642153</v>
      </c>
      <c r="D13240" s="19"/>
      <c r="E13240" s="19">
        <v>0.3882469650276959</v>
      </c>
      <c r="F13240" s="19"/>
      <c r="G13240" s="19">
        <v>1.1143891036283848</v>
      </c>
      <c r="H13240" s="19"/>
      <c r="I13240" s="19">
        <v>0.43994054438213581</v>
      </c>
      <c r="J13240" s="19"/>
      <c r="K13240" s="19">
        <v>0.76064498991141716</v>
      </c>
      <c r="L13240" s="19"/>
      <c r="M13240" s="19">
        <v>1.147216447687716</v>
      </c>
      <c r="N13240" s="19"/>
      <c r="O13240" s="19">
        <v>0.56680921505713699</v>
      </c>
      <c r="P13240" s="50"/>
      <c r="R13240" s="9" t="s">
        <v>0</v>
      </c>
    </row>
    <row r="13241" spans="2:18" x14ac:dyDescent="0.2">
      <c r="B13241" s="25">
        <v>13011</v>
      </c>
      <c r="C13241" s="193">
        <v>1.3687246399537552</v>
      </c>
      <c r="D13241" s="19"/>
      <c r="E13241" s="19">
        <v>1.3934103354076655</v>
      </c>
      <c r="F13241" s="19"/>
      <c r="G13241" s="19">
        <v>0.92350793165827871</v>
      </c>
      <c r="H13241" s="19"/>
      <c r="I13241" s="19">
        <v>0.71053269086549897</v>
      </c>
      <c r="J13241" s="19"/>
      <c r="K13241" s="19">
        <v>0.84856704708704356</v>
      </c>
      <c r="L13241" s="19"/>
      <c r="M13241" s="19">
        <v>1.2131227694535425</v>
      </c>
      <c r="N13241" s="19"/>
      <c r="O13241" s="19">
        <v>0.17606182820611727</v>
      </c>
      <c r="P13241" s="50"/>
      <c r="R13241" s="9" t="s">
        <v>0</v>
      </c>
    </row>
    <row r="13242" spans="2:18" x14ac:dyDescent="0.2">
      <c r="B13242" s="25">
        <v>13012</v>
      </c>
      <c r="C13242" s="193"/>
      <c r="D13242" s="19">
        <v>0.23053532165706259</v>
      </c>
      <c r="E13242" s="19"/>
      <c r="F13242" s="19">
        <v>0.70199943731921832</v>
      </c>
      <c r="G13242" s="19"/>
      <c r="H13242" s="19">
        <v>1.7887921945035066</v>
      </c>
      <c r="I13242" s="19"/>
      <c r="J13242" s="19">
        <v>1.2755547785080654</v>
      </c>
      <c r="K13242" s="19"/>
      <c r="L13242" s="19">
        <v>0.65338651012294524</v>
      </c>
      <c r="M13242" s="19"/>
      <c r="N13242" s="19">
        <v>0.83701923418621316</v>
      </c>
      <c r="O13242" s="19"/>
      <c r="P13242" s="50">
        <v>1.0512489936347793</v>
      </c>
      <c r="R13242" s="9" t="s">
        <v>0</v>
      </c>
    </row>
    <row r="13243" spans="2:18" x14ac:dyDescent="0.2">
      <c r="B13243" s="25">
        <v>13013</v>
      </c>
      <c r="C13243" s="193">
        <v>0.1579355256957013</v>
      </c>
      <c r="D13243" s="19"/>
      <c r="E13243" s="19"/>
      <c r="F13243" s="19">
        <v>0.50896088353771529</v>
      </c>
      <c r="G13243" s="19"/>
      <c r="H13243" s="19">
        <v>0.18432473139843086</v>
      </c>
      <c r="I13243" s="19"/>
      <c r="J13243" s="19">
        <v>0.97182124873253717</v>
      </c>
      <c r="K13243" s="19"/>
      <c r="L13243" s="19">
        <v>1.0175521999015775</v>
      </c>
      <c r="M13243" s="19">
        <v>0.43721692377793314</v>
      </c>
      <c r="N13243" s="19"/>
      <c r="O13243" s="19"/>
      <c r="P13243" s="50">
        <v>0.1259424098413735</v>
      </c>
      <c r="R13243" s="9" t="s">
        <v>0</v>
      </c>
    </row>
    <row r="13244" spans="2:18" x14ac:dyDescent="0.2">
      <c r="B13244" s="25">
        <v>13014</v>
      </c>
      <c r="C13244" s="193"/>
      <c r="D13244" s="19">
        <v>0.61020674367415084</v>
      </c>
      <c r="E13244" s="19"/>
      <c r="F13244" s="19">
        <v>1.6793276568678308</v>
      </c>
      <c r="G13244" s="19">
        <v>0.10877792291017171</v>
      </c>
      <c r="H13244" s="19"/>
      <c r="I13244" s="19"/>
      <c r="J13244" s="19">
        <v>0.48034736653866461</v>
      </c>
      <c r="K13244" s="19"/>
      <c r="L13244" s="19">
        <v>5.5741570129768374E-2</v>
      </c>
      <c r="M13244" s="19"/>
      <c r="N13244" s="19">
        <v>0.30836034039573634</v>
      </c>
      <c r="O13244" s="19"/>
      <c r="P13244" s="50">
        <v>1.9668116458196669</v>
      </c>
      <c r="R13244" s="9" t="s">
        <v>0</v>
      </c>
    </row>
    <row r="13245" spans="2:18" x14ac:dyDescent="0.2">
      <c r="B13245" s="25">
        <v>13015</v>
      </c>
      <c r="C13245" s="193"/>
      <c r="D13245" s="19">
        <v>0.62900347038035109</v>
      </c>
      <c r="E13245" s="19"/>
      <c r="F13245" s="19">
        <v>0.68036522477524197</v>
      </c>
      <c r="G13245" s="19"/>
      <c r="H13245" s="19">
        <v>0.64812417288345603</v>
      </c>
      <c r="I13245" s="19"/>
      <c r="J13245" s="19">
        <v>0.82498363564425414</v>
      </c>
      <c r="K13245" s="19"/>
      <c r="L13245" s="19">
        <v>0.70316267755636785</v>
      </c>
      <c r="M13245" s="19"/>
      <c r="N13245" s="19">
        <v>0.95602416443296367</v>
      </c>
      <c r="O13245" s="19"/>
      <c r="P13245" s="50">
        <v>1.5399922517249538</v>
      </c>
      <c r="R13245" s="9" t="s">
        <v>0</v>
      </c>
    </row>
    <row r="13246" spans="2:18" x14ac:dyDescent="0.2">
      <c r="B13246" s="25">
        <v>13016</v>
      </c>
      <c r="C13246" s="193"/>
      <c r="D13246" s="19">
        <v>0.94360218378960203</v>
      </c>
      <c r="E13246" s="19">
        <v>0.11246140378666904</v>
      </c>
      <c r="F13246" s="19"/>
      <c r="G13246" s="19"/>
      <c r="H13246" s="19">
        <v>0.83390584774226684</v>
      </c>
      <c r="I13246" s="19"/>
      <c r="J13246" s="19">
        <v>1.1740461201429386</v>
      </c>
      <c r="K13246" s="19"/>
      <c r="L13246" s="19">
        <v>0.77374323018970914</v>
      </c>
      <c r="M13246" s="19"/>
      <c r="N13246" s="19">
        <v>0.81419628959468227</v>
      </c>
      <c r="O13246" s="19"/>
      <c r="P13246" s="50">
        <v>0.35243973123500477</v>
      </c>
      <c r="R13246" s="9" t="s">
        <v>0</v>
      </c>
    </row>
    <row r="13247" spans="2:18" x14ac:dyDescent="0.2">
      <c r="B13247" s="25">
        <v>13017</v>
      </c>
      <c r="C13247" s="193"/>
      <c r="D13247" s="19">
        <v>0.70928376991278796</v>
      </c>
      <c r="E13247" s="19"/>
      <c r="F13247" s="19">
        <v>1.2547354212582498</v>
      </c>
      <c r="G13247" s="19">
        <v>0.7341276328517421</v>
      </c>
      <c r="H13247" s="19"/>
      <c r="I13247" s="19"/>
      <c r="J13247" s="19">
        <v>1.3284082994257009</v>
      </c>
      <c r="K13247" s="19"/>
      <c r="L13247" s="19">
        <v>5.960016968056267E-2</v>
      </c>
      <c r="M13247" s="19"/>
      <c r="N13247" s="19">
        <v>0.88082771099182366</v>
      </c>
      <c r="O13247" s="19"/>
      <c r="P13247" s="50">
        <v>0.97471267959257091</v>
      </c>
      <c r="R13247" s="9" t="s">
        <v>0</v>
      </c>
    </row>
    <row r="13248" spans="2:18" x14ac:dyDescent="0.2">
      <c r="B13248" s="25">
        <v>13018</v>
      </c>
      <c r="C13248" s="193"/>
      <c r="D13248" s="19">
        <v>0.10730628085293248</v>
      </c>
      <c r="E13248" s="19"/>
      <c r="F13248" s="19">
        <v>0.71120416499764905</v>
      </c>
      <c r="G13248" s="19"/>
      <c r="H13248" s="19">
        <v>3.8069450134110831E-2</v>
      </c>
      <c r="I13248" s="19"/>
      <c r="J13248" s="19">
        <v>0.53528392570178795</v>
      </c>
      <c r="K13248" s="19"/>
      <c r="L13248" s="19">
        <v>3.3898556595190785E-3</v>
      </c>
      <c r="M13248" s="19"/>
      <c r="N13248" s="19">
        <v>5.8055299509743377E-2</v>
      </c>
      <c r="O13248" s="19"/>
      <c r="P13248" s="50">
        <v>7.250230416337862E-2</v>
      </c>
      <c r="R13248" s="9" t="s">
        <v>0</v>
      </c>
    </row>
    <row r="13249" spans="2:18" x14ac:dyDescent="0.2">
      <c r="B13249" s="25">
        <v>13019</v>
      </c>
      <c r="C13249" s="193">
        <v>0.51301400875047465</v>
      </c>
      <c r="D13249" s="19"/>
      <c r="E13249" s="19">
        <v>1.4523302201904043</v>
      </c>
      <c r="F13249" s="19"/>
      <c r="G13249" s="19">
        <v>2.1645883900143077</v>
      </c>
      <c r="H13249" s="19"/>
      <c r="I13249" s="19">
        <v>0.8859048333622922</v>
      </c>
      <c r="J13249" s="19"/>
      <c r="K13249" s="19">
        <v>0.86876556560154494</v>
      </c>
      <c r="L13249" s="19"/>
      <c r="M13249" s="19">
        <v>0.47057833120566173</v>
      </c>
      <c r="N13249" s="19"/>
      <c r="O13249" s="19">
        <v>1.8270159349729951</v>
      </c>
      <c r="P13249" s="50"/>
      <c r="R13249" s="9" t="s">
        <v>0</v>
      </c>
    </row>
    <row r="13250" spans="2:18" x14ac:dyDescent="0.2">
      <c r="B13250" s="25">
        <v>13020</v>
      </c>
      <c r="C13250" s="193"/>
      <c r="D13250" s="19">
        <v>2.3128836327457298</v>
      </c>
      <c r="E13250" s="19"/>
      <c r="F13250" s="19">
        <v>1.2232197908762996</v>
      </c>
      <c r="G13250" s="19"/>
      <c r="H13250" s="19">
        <v>0.57421728842309427</v>
      </c>
      <c r="I13250" s="19"/>
      <c r="J13250" s="19">
        <v>1.6423275798666852</v>
      </c>
      <c r="K13250" s="19"/>
      <c r="L13250" s="19">
        <v>1.0746458339493206</v>
      </c>
      <c r="M13250" s="19"/>
      <c r="N13250" s="19">
        <v>0.49725906825232469</v>
      </c>
      <c r="O13250" s="19"/>
      <c r="P13250" s="50">
        <v>1.1562930395436486</v>
      </c>
      <c r="R13250" s="9" t="s">
        <v>0</v>
      </c>
    </row>
    <row r="13251" spans="2:18" x14ac:dyDescent="0.2">
      <c r="B13251" s="25">
        <v>13021</v>
      </c>
      <c r="C13251" s="193">
        <v>0.44439999923353501</v>
      </c>
      <c r="D13251" s="19"/>
      <c r="E13251" s="19">
        <v>6.0141350339802967E-2</v>
      </c>
      <c r="F13251" s="19"/>
      <c r="G13251" s="19"/>
      <c r="H13251" s="19">
        <v>0.42801567003998686</v>
      </c>
      <c r="I13251" s="19">
        <v>0.32141910844205718</v>
      </c>
      <c r="J13251" s="19"/>
      <c r="K13251" s="19">
        <v>1.0082080007447458</v>
      </c>
      <c r="L13251" s="19"/>
      <c r="M13251" s="19"/>
      <c r="N13251" s="19">
        <v>0.19555965985396334</v>
      </c>
      <c r="O13251" s="19">
        <v>1.0587260359418542</v>
      </c>
      <c r="P13251" s="50"/>
      <c r="R13251" s="9" t="s">
        <v>0</v>
      </c>
    </row>
    <row r="13252" spans="2:18" x14ac:dyDescent="0.2">
      <c r="B13252" s="25">
        <v>13022</v>
      </c>
      <c r="C13252" s="193"/>
      <c r="D13252" s="19">
        <v>0.974791339169362</v>
      </c>
      <c r="E13252" s="19"/>
      <c r="F13252" s="19">
        <v>0.87409802517093838</v>
      </c>
      <c r="G13252" s="19">
        <v>0.47938282356451423</v>
      </c>
      <c r="H13252" s="19"/>
      <c r="I13252" s="19"/>
      <c r="J13252" s="19">
        <v>0.10885416213864287</v>
      </c>
      <c r="K13252" s="19">
        <v>0.61485136191451173</v>
      </c>
      <c r="L13252" s="19"/>
      <c r="M13252" s="19"/>
      <c r="N13252" s="19">
        <v>0.12024420052924348</v>
      </c>
      <c r="O13252" s="19">
        <v>0.56018263707419258</v>
      </c>
      <c r="P13252" s="50"/>
      <c r="R13252" s="9" t="s">
        <v>0</v>
      </c>
    </row>
    <row r="13253" spans="2:18" x14ac:dyDescent="0.2">
      <c r="B13253" s="25">
        <v>13023</v>
      </c>
      <c r="C13253" s="193"/>
      <c r="D13253" s="19">
        <v>1.4046050074342993</v>
      </c>
      <c r="E13253" s="19"/>
      <c r="F13253" s="19">
        <v>0.26079785519780208</v>
      </c>
      <c r="G13253" s="19"/>
      <c r="H13253" s="19">
        <v>1.7707078535149778</v>
      </c>
      <c r="I13253" s="19"/>
      <c r="J13253" s="19">
        <v>0.85469536054986428</v>
      </c>
      <c r="K13253" s="19"/>
      <c r="L13253" s="19">
        <v>1.2427148798666807</v>
      </c>
      <c r="M13253" s="19"/>
      <c r="N13253" s="19">
        <v>1.5206981600592437</v>
      </c>
      <c r="O13253" s="19"/>
      <c r="P13253" s="50">
        <v>0.17378168100073038</v>
      </c>
      <c r="R13253" s="9" t="s">
        <v>0</v>
      </c>
    </row>
    <row r="13254" spans="2:18" x14ac:dyDescent="0.2">
      <c r="B13254" s="25">
        <v>13024</v>
      </c>
      <c r="C13254" s="193">
        <v>0.95426826548928401</v>
      </c>
      <c r="D13254" s="19"/>
      <c r="E13254" s="19">
        <v>0.93870332958932912</v>
      </c>
      <c r="F13254" s="19"/>
      <c r="G13254" s="19">
        <v>1.1689579637846639</v>
      </c>
      <c r="H13254" s="19"/>
      <c r="I13254" s="19">
        <v>0.51933415456039678</v>
      </c>
      <c r="J13254" s="19"/>
      <c r="K13254" s="19">
        <v>1.3865378244454283</v>
      </c>
      <c r="L13254" s="19"/>
      <c r="M13254" s="19">
        <v>0.23304716813018783</v>
      </c>
      <c r="N13254" s="19"/>
      <c r="O13254" s="19">
        <v>1.602580061842213</v>
      </c>
      <c r="P13254" s="50"/>
      <c r="R13254" s="9" t="s">
        <v>0</v>
      </c>
    </row>
    <row r="13255" spans="2:18" x14ac:dyDescent="0.2">
      <c r="B13255" s="25">
        <v>13025</v>
      </c>
      <c r="C13255" s="193">
        <v>0.12874161260746947</v>
      </c>
      <c r="D13255" s="19"/>
      <c r="E13255" s="19">
        <v>3.6731962597759349E-2</v>
      </c>
      <c r="F13255" s="19"/>
      <c r="G13255" s="19"/>
      <c r="H13255" s="19">
        <v>0.11129902843981049</v>
      </c>
      <c r="I13255" s="19">
        <v>1.2133419598324402</v>
      </c>
      <c r="J13255" s="19"/>
      <c r="K13255" s="19">
        <v>0.92070119754833246</v>
      </c>
      <c r="L13255" s="19"/>
      <c r="M13255" s="19">
        <v>1.0080671747301562</v>
      </c>
      <c r="N13255" s="19"/>
      <c r="O13255" s="19">
        <v>0.31730010716658946</v>
      </c>
      <c r="P13255" s="50"/>
      <c r="R13255" s="9" t="s">
        <v>0</v>
      </c>
    </row>
    <row r="13256" spans="2:18" x14ac:dyDescent="0.2">
      <c r="B13256" s="25">
        <v>13026</v>
      </c>
      <c r="C13256" s="193"/>
      <c r="D13256" s="19">
        <v>0.99158776200125931</v>
      </c>
      <c r="E13256" s="19"/>
      <c r="F13256" s="19">
        <v>1.0481052887036306</v>
      </c>
      <c r="G13256" s="19"/>
      <c r="H13256" s="19">
        <v>1.1094500299408634</v>
      </c>
      <c r="I13256" s="19"/>
      <c r="J13256" s="19">
        <v>1.2546404110679719</v>
      </c>
      <c r="K13256" s="19"/>
      <c r="L13256" s="19">
        <v>0.93069058999037402</v>
      </c>
      <c r="M13256" s="19"/>
      <c r="N13256" s="19">
        <v>1.5503433271830009</v>
      </c>
      <c r="O13256" s="19"/>
      <c r="P13256" s="50">
        <v>2.0538521573303568</v>
      </c>
      <c r="R13256" s="9" t="s">
        <v>0</v>
      </c>
    </row>
    <row r="13257" spans="2:18" x14ac:dyDescent="0.2">
      <c r="B13257" s="25">
        <v>13027</v>
      </c>
      <c r="C13257" s="193"/>
      <c r="D13257" s="19">
        <v>0.36966758093218383</v>
      </c>
      <c r="E13257" s="19"/>
      <c r="F13257" s="19">
        <v>0.2117510512615548</v>
      </c>
      <c r="G13257" s="19"/>
      <c r="H13257" s="19">
        <v>0.3122386250069879</v>
      </c>
      <c r="I13257" s="19"/>
      <c r="J13257" s="19">
        <v>0.24928753738443199</v>
      </c>
      <c r="K13257" s="19">
        <v>0.3172827148372227</v>
      </c>
      <c r="L13257" s="19"/>
      <c r="M13257" s="19">
        <v>0.94058723530485067</v>
      </c>
      <c r="N13257" s="19"/>
      <c r="O13257" s="19">
        <v>1.0956506184537049</v>
      </c>
      <c r="P13257" s="50"/>
      <c r="R13257" s="9" t="s">
        <v>0</v>
      </c>
    </row>
    <row r="13258" spans="2:18" x14ac:dyDescent="0.2">
      <c r="B13258" s="25">
        <v>13028</v>
      </c>
      <c r="C13258" s="193"/>
      <c r="D13258" s="19">
        <v>1.5844712838687423</v>
      </c>
      <c r="E13258" s="19"/>
      <c r="F13258" s="19">
        <v>1.4484100706052647</v>
      </c>
      <c r="G13258" s="19"/>
      <c r="H13258" s="19">
        <v>1.3406430062504238</v>
      </c>
      <c r="I13258" s="19"/>
      <c r="J13258" s="19">
        <v>1.1729225902903391</v>
      </c>
      <c r="K13258" s="19"/>
      <c r="L13258" s="19">
        <v>1.0018569788003595</v>
      </c>
      <c r="M13258" s="19">
        <v>0.10182275101111225</v>
      </c>
      <c r="N13258" s="19"/>
      <c r="O13258" s="19"/>
      <c r="P13258" s="50">
        <v>1.4218970965209945</v>
      </c>
      <c r="R13258" s="9" t="s">
        <v>0</v>
      </c>
    </row>
    <row r="13259" spans="2:18" x14ac:dyDescent="0.2">
      <c r="B13259" s="25">
        <v>13029</v>
      </c>
      <c r="C13259" s="193">
        <v>6.5172970709031788E-2</v>
      </c>
      <c r="D13259" s="19"/>
      <c r="E13259" s="19"/>
      <c r="F13259" s="19">
        <v>0.22863131147582075</v>
      </c>
      <c r="G13259" s="19">
        <v>1.1852548396115064</v>
      </c>
      <c r="H13259" s="19"/>
      <c r="I13259" s="19"/>
      <c r="J13259" s="19">
        <v>0.5616487943570756</v>
      </c>
      <c r="K13259" s="19">
        <v>0.59792717125951933</v>
      </c>
      <c r="L13259" s="19"/>
      <c r="M13259" s="19">
        <v>1.2513416832570954</v>
      </c>
      <c r="N13259" s="19"/>
      <c r="O13259" s="19">
        <v>0.50180816824023788</v>
      </c>
      <c r="P13259" s="50"/>
      <c r="R13259" s="9" t="s">
        <v>0</v>
      </c>
    </row>
    <row r="13260" spans="2:18" x14ac:dyDescent="0.2">
      <c r="B13260" s="25">
        <v>13030</v>
      </c>
      <c r="C13260" s="193">
        <v>1.1869704873730444</v>
      </c>
      <c r="D13260" s="19"/>
      <c r="E13260" s="19">
        <v>0.78844275107980266</v>
      </c>
      <c r="F13260" s="19"/>
      <c r="G13260" s="19">
        <v>1.0693196122045434</v>
      </c>
      <c r="H13260" s="19"/>
      <c r="I13260" s="19">
        <v>0.44977816541682636</v>
      </c>
      <c r="J13260" s="19"/>
      <c r="K13260" s="19">
        <v>0.54338679769088427</v>
      </c>
      <c r="L13260" s="19"/>
      <c r="M13260" s="19">
        <v>0.96354359415974689</v>
      </c>
      <c r="N13260" s="19"/>
      <c r="O13260" s="19">
        <v>0.21211261918832311</v>
      </c>
      <c r="P13260" s="50"/>
      <c r="R13260" s="9" t="s">
        <v>0</v>
      </c>
    </row>
    <row r="13261" spans="2:18" x14ac:dyDescent="0.2">
      <c r="B13261" s="25">
        <v>13031</v>
      </c>
      <c r="C13261" s="193">
        <v>0.58325396332078505</v>
      </c>
      <c r="D13261" s="19"/>
      <c r="E13261" s="19">
        <v>0.94849907463220839</v>
      </c>
      <c r="F13261" s="19"/>
      <c r="G13261" s="19">
        <v>0.94426675177943709</v>
      </c>
      <c r="H13261" s="19"/>
      <c r="I13261" s="19">
        <v>1.497498003525856</v>
      </c>
      <c r="J13261" s="19"/>
      <c r="K13261" s="19">
        <v>0.6091890831729444</v>
      </c>
      <c r="L13261" s="19"/>
      <c r="M13261" s="19"/>
      <c r="N13261" s="19">
        <v>9.2618826480791831E-3</v>
      </c>
      <c r="O13261" s="19">
        <v>1.1314455835308372</v>
      </c>
      <c r="P13261" s="50"/>
      <c r="R13261" s="9" t="s">
        <v>0</v>
      </c>
    </row>
    <row r="13262" spans="2:18" x14ac:dyDescent="0.2">
      <c r="B13262" s="25">
        <v>13032</v>
      </c>
      <c r="C13262" s="193"/>
      <c r="D13262" s="19">
        <v>3.6663323594621329E-2</v>
      </c>
      <c r="E13262" s="19"/>
      <c r="F13262" s="19">
        <v>0.93715395331667584</v>
      </c>
      <c r="G13262" s="19"/>
      <c r="H13262" s="19">
        <v>1.6923197470401956</v>
      </c>
      <c r="I13262" s="19">
        <v>0.27278949071895098</v>
      </c>
      <c r="J13262" s="19"/>
      <c r="K13262" s="19">
        <v>7.7539700568091674E-2</v>
      </c>
      <c r="L13262" s="19"/>
      <c r="M13262" s="19"/>
      <c r="N13262" s="19">
        <v>0.79732850624793838</v>
      </c>
      <c r="O13262" s="19"/>
      <c r="P13262" s="50">
        <v>0.96463801357612855</v>
      </c>
      <c r="R13262" s="9" t="s">
        <v>0</v>
      </c>
    </row>
    <row r="13263" spans="2:18" x14ac:dyDescent="0.2">
      <c r="B13263" s="25">
        <v>13033</v>
      </c>
      <c r="C13263" s="193">
        <v>0.2472671719758413</v>
      </c>
      <c r="D13263" s="19"/>
      <c r="E13263" s="19">
        <v>1.4699076491518566</v>
      </c>
      <c r="F13263" s="19"/>
      <c r="G13263" s="19"/>
      <c r="H13263" s="19">
        <v>1.2258784214736595E-2</v>
      </c>
      <c r="I13263" s="19"/>
      <c r="J13263" s="19">
        <v>0.22311976961225782</v>
      </c>
      <c r="K13263" s="19"/>
      <c r="L13263" s="19">
        <v>0.2694476770886422</v>
      </c>
      <c r="M13263" s="19">
        <v>0.54598941062164708</v>
      </c>
      <c r="N13263" s="19"/>
      <c r="O13263" s="19">
        <v>0.27911462372390039</v>
      </c>
      <c r="P13263" s="50"/>
      <c r="R13263" s="9" t="s">
        <v>0</v>
      </c>
    </row>
    <row r="13264" spans="2:18" x14ac:dyDescent="0.2">
      <c r="B13264" s="25">
        <v>13034</v>
      </c>
      <c r="C13264" s="193"/>
      <c r="D13264" s="19">
        <v>0.45875984750907717</v>
      </c>
      <c r="E13264" s="19"/>
      <c r="F13264" s="19">
        <v>0.80196808949429033</v>
      </c>
      <c r="G13264" s="19"/>
      <c r="H13264" s="19">
        <v>0.85108947814677627</v>
      </c>
      <c r="I13264" s="19"/>
      <c r="J13264" s="19">
        <v>0.74103146945936726</v>
      </c>
      <c r="K13264" s="19"/>
      <c r="L13264" s="19">
        <v>0.80656626359382511</v>
      </c>
      <c r="M13264" s="19"/>
      <c r="N13264" s="19">
        <v>1.1732838067439058</v>
      </c>
      <c r="O13264" s="19"/>
      <c r="P13264" s="50">
        <v>0.905514700276844</v>
      </c>
      <c r="R13264" s="9" t="s">
        <v>0</v>
      </c>
    </row>
    <row r="13265" spans="2:18" x14ac:dyDescent="0.2">
      <c r="B13265" s="25">
        <v>13035</v>
      </c>
      <c r="C13265" s="193"/>
      <c r="D13265" s="19">
        <v>1.3919160863848101</v>
      </c>
      <c r="E13265" s="19"/>
      <c r="F13265" s="19">
        <v>1.0888146235597727</v>
      </c>
      <c r="G13265" s="19">
        <v>0.41319972654903409</v>
      </c>
      <c r="H13265" s="19"/>
      <c r="I13265" s="19"/>
      <c r="J13265" s="19">
        <v>0.3301903738404931</v>
      </c>
      <c r="K13265" s="19"/>
      <c r="L13265" s="19">
        <v>0.75652472036405261</v>
      </c>
      <c r="M13265" s="19"/>
      <c r="N13265" s="19">
        <v>1.8281384455603615</v>
      </c>
      <c r="O13265" s="19"/>
      <c r="P13265" s="50">
        <v>1.4569410241998166</v>
      </c>
      <c r="R13265" s="9" t="s">
        <v>0</v>
      </c>
    </row>
    <row r="13266" spans="2:18" x14ac:dyDescent="0.2">
      <c r="B13266" s="25">
        <v>13036</v>
      </c>
      <c r="C13266" s="193"/>
      <c r="D13266" s="19">
        <v>0.34856416365347359</v>
      </c>
      <c r="E13266" s="19">
        <v>0.1869329781971493</v>
      </c>
      <c r="F13266" s="19"/>
      <c r="G13266" s="19"/>
      <c r="H13266" s="19">
        <v>0.84034701013477364</v>
      </c>
      <c r="I13266" s="19"/>
      <c r="J13266" s="19">
        <v>0.34074885590011578</v>
      </c>
      <c r="K13266" s="19"/>
      <c r="L13266" s="19">
        <v>0.34278199483440019</v>
      </c>
      <c r="M13266" s="19"/>
      <c r="N13266" s="19">
        <v>0.16380126327703948</v>
      </c>
      <c r="O13266" s="19"/>
      <c r="P13266" s="50">
        <v>1.6630874046868283</v>
      </c>
      <c r="R13266" s="9" t="s">
        <v>0</v>
      </c>
    </row>
    <row r="13267" spans="2:18" x14ac:dyDescent="0.2">
      <c r="B13267" s="25">
        <v>13037</v>
      </c>
      <c r="C13267" s="193">
        <v>0.24342444979950961</v>
      </c>
      <c r="D13267" s="19"/>
      <c r="E13267" s="19">
        <v>0.33615273464880596</v>
      </c>
      <c r="F13267" s="19"/>
      <c r="G13267" s="19">
        <v>0.37177081386955824</v>
      </c>
      <c r="H13267" s="19"/>
      <c r="I13267" s="19">
        <v>6.2939544965608385E-2</v>
      </c>
      <c r="J13267" s="19"/>
      <c r="K13267" s="19">
        <v>0.3845869992891538</v>
      </c>
      <c r="L13267" s="19"/>
      <c r="M13267" s="19"/>
      <c r="N13267" s="19">
        <v>0.51497300414319558</v>
      </c>
      <c r="O13267" s="19"/>
      <c r="P13267" s="50">
        <v>8.4112355559743196E-2</v>
      </c>
      <c r="R13267" s="9" t="s">
        <v>0</v>
      </c>
    </row>
    <row r="13268" spans="2:18" x14ac:dyDescent="0.2">
      <c r="B13268" s="25">
        <v>13038</v>
      </c>
      <c r="C13268" s="193"/>
      <c r="D13268" s="19">
        <v>0.46060874251508305</v>
      </c>
      <c r="E13268" s="19">
        <v>0.14916333309373128</v>
      </c>
      <c r="F13268" s="19"/>
      <c r="G13268" s="19"/>
      <c r="H13268" s="19">
        <v>0.61843111731041867</v>
      </c>
      <c r="I13268" s="19">
        <v>0.20788249007389831</v>
      </c>
      <c r="J13268" s="19"/>
      <c r="K13268" s="19">
        <v>0.33133496076576852</v>
      </c>
      <c r="L13268" s="19"/>
      <c r="M13268" s="19">
        <v>0.27994622182462431</v>
      </c>
      <c r="N13268" s="19"/>
      <c r="O13268" s="19">
        <v>0.3267890058538177</v>
      </c>
      <c r="P13268" s="50"/>
      <c r="R13268" s="9" t="s">
        <v>0</v>
      </c>
    </row>
    <row r="13269" spans="2:18" x14ac:dyDescent="0.2">
      <c r="B13269" s="25">
        <v>13039</v>
      </c>
      <c r="C13269" s="193">
        <v>1.865725954520739</v>
      </c>
      <c r="D13269" s="19"/>
      <c r="E13269" s="19">
        <v>1.6142898006496336</v>
      </c>
      <c r="F13269" s="19"/>
      <c r="G13269" s="19">
        <v>2.3817532432824726</v>
      </c>
      <c r="H13269" s="19"/>
      <c r="I13269" s="19">
        <v>2.5779912569764791</v>
      </c>
      <c r="J13269" s="19"/>
      <c r="K13269" s="19">
        <v>1.3339799093121563</v>
      </c>
      <c r="L13269" s="19"/>
      <c r="M13269" s="19">
        <v>1.7415276818612635</v>
      </c>
      <c r="N13269" s="19"/>
      <c r="O13269" s="19">
        <v>1.8244401686952076</v>
      </c>
      <c r="P13269" s="50"/>
      <c r="R13269" s="9" t="s">
        <v>0</v>
      </c>
    </row>
    <row r="13270" spans="2:18" x14ac:dyDescent="0.2">
      <c r="B13270" s="25">
        <v>13040</v>
      </c>
      <c r="C13270" s="193">
        <v>0.1401792639916101</v>
      </c>
      <c r="D13270" s="19"/>
      <c r="E13270" s="19"/>
      <c r="F13270" s="19">
        <v>0.31189980063589628</v>
      </c>
      <c r="G13270" s="19">
        <v>0.59330029835794384</v>
      </c>
      <c r="H13270" s="19"/>
      <c r="I13270" s="19"/>
      <c r="J13270" s="19">
        <v>1.0722735489830943</v>
      </c>
      <c r="K13270" s="19"/>
      <c r="L13270" s="19">
        <v>1.0279051320321575</v>
      </c>
      <c r="M13270" s="19">
        <v>0.21155935413597612</v>
      </c>
      <c r="N13270" s="19"/>
      <c r="O13270" s="19">
        <v>0.51603239231612419</v>
      </c>
      <c r="P13270" s="50"/>
      <c r="R13270" s="9" t="s">
        <v>0</v>
      </c>
    </row>
    <row r="13271" spans="2:18" x14ac:dyDescent="0.2">
      <c r="B13271" s="25">
        <v>13041</v>
      </c>
      <c r="C13271" s="193"/>
      <c r="D13271" s="19">
        <v>0.35667498482006682</v>
      </c>
      <c r="E13271" s="19">
        <v>0.41436858527091913</v>
      </c>
      <c r="F13271" s="19"/>
      <c r="G13271" s="19">
        <v>0.3926315869956099</v>
      </c>
      <c r="H13271" s="19"/>
      <c r="I13271" s="19">
        <v>0.21540601485426639</v>
      </c>
      <c r="J13271" s="19"/>
      <c r="K13271" s="19">
        <v>0.10096009396896317</v>
      </c>
      <c r="L13271" s="19"/>
      <c r="M13271" s="19">
        <v>0.94004292029310133</v>
      </c>
      <c r="N13271" s="19"/>
      <c r="O13271" s="19"/>
      <c r="P13271" s="50">
        <v>1.0002474825027976</v>
      </c>
      <c r="R13271" s="9" t="s">
        <v>0</v>
      </c>
    </row>
    <row r="13272" spans="2:18" x14ac:dyDescent="0.2">
      <c r="B13272" s="25">
        <v>13042</v>
      </c>
      <c r="C13272" s="193"/>
      <c r="D13272" s="19">
        <v>0.33752535057790561</v>
      </c>
      <c r="E13272" s="19">
        <v>5.7611111477516803E-2</v>
      </c>
      <c r="F13272" s="19"/>
      <c r="G13272" s="19">
        <v>1.447836719160654</v>
      </c>
      <c r="H13272" s="19"/>
      <c r="I13272" s="19">
        <v>1.2792233089440626</v>
      </c>
      <c r="J13272" s="19"/>
      <c r="K13272" s="19">
        <v>0.61845655582276193</v>
      </c>
      <c r="L13272" s="19"/>
      <c r="M13272" s="19">
        <v>0.80080977739129766</v>
      </c>
      <c r="N13272" s="19"/>
      <c r="O13272" s="19"/>
      <c r="P13272" s="50">
        <v>0.17231306064279464</v>
      </c>
      <c r="R13272" s="9" t="s">
        <v>0</v>
      </c>
    </row>
    <row r="13273" spans="2:18" x14ac:dyDescent="0.2">
      <c r="B13273" s="25">
        <v>13043</v>
      </c>
      <c r="C13273" s="193"/>
      <c r="D13273" s="19">
        <v>1.2351516226049808</v>
      </c>
      <c r="E13273" s="19"/>
      <c r="F13273" s="19">
        <v>1.5748042959135948</v>
      </c>
      <c r="G13273" s="19"/>
      <c r="H13273" s="19">
        <v>0.59951944808021673</v>
      </c>
      <c r="I13273" s="19"/>
      <c r="J13273" s="19">
        <v>0.64761711508881947</v>
      </c>
      <c r="K13273" s="19"/>
      <c r="L13273" s="19">
        <v>0.87934515106091915</v>
      </c>
      <c r="M13273" s="19"/>
      <c r="N13273" s="19">
        <v>0.73646579229893161</v>
      </c>
      <c r="O13273" s="19"/>
      <c r="P13273" s="50">
        <v>0.64668293868207838</v>
      </c>
      <c r="R13273" s="9" t="s">
        <v>0</v>
      </c>
    </row>
    <row r="13274" spans="2:18" x14ac:dyDescent="0.2">
      <c r="B13274" s="25">
        <v>13044</v>
      </c>
      <c r="C13274" s="193"/>
      <c r="D13274" s="19">
        <v>0.71647439297111026</v>
      </c>
      <c r="E13274" s="19">
        <v>4.0246715697236687E-2</v>
      </c>
      <c r="F13274" s="19"/>
      <c r="G13274" s="19">
        <v>0.10213016303187412</v>
      </c>
      <c r="H13274" s="19"/>
      <c r="I13274" s="19">
        <v>0.71732873256966201</v>
      </c>
      <c r="J13274" s="19"/>
      <c r="K13274" s="19">
        <v>0.33053301252029804</v>
      </c>
      <c r="L13274" s="19"/>
      <c r="M13274" s="19"/>
      <c r="N13274" s="19">
        <v>0.17556059352313677</v>
      </c>
      <c r="O13274" s="19">
        <v>0.60865282667995224</v>
      </c>
      <c r="P13274" s="50"/>
      <c r="R13274" s="9" t="s">
        <v>0</v>
      </c>
    </row>
    <row r="13275" spans="2:18" x14ac:dyDescent="0.2">
      <c r="B13275" s="25">
        <v>13045</v>
      </c>
      <c r="C13275" s="193"/>
      <c r="D13275" s="19">
        <v>0.17650154968496656</v>
      </c>
      <c r="E13275" s="19"/>
      <c r="F13275" s="19">
        <v>0.22709228703565526</v>
      </c>
      <c r="G13275" s="19">
        <v>0.58956945527551485</v>
      </c>
      <c r="H13275" s="19"/>
      <c r="I13275" s="19">
        <v>0.88491580716230989</v>
      </c>
      <c r="J13275" s="19"/>
      <c r="K13275" s="19"/>
      <c r="L13275" s="19">
        <v>0.13121708644387139</v>
      </c>
      <c r="M13275" s="19">
        <v>0.20574500302662962</v>
      </c>
      <c r="N13275" s="19"/>
      <c r="O13275" s="19">
        <v>0.11255701517027555</v>
      </c>
      <c r="P13275" s="50"/>
      <c r="R13275" s="9" t="s">
        <v>0</v>
      </c>
    </row>
    <row r="13276" spans="2:18" x14ac:dyDescent="0.2">
      <c r="B13276" s="25">
        <v>13046</v>
      </c>
      <c r="C13276" s="193">
        <v>5.405343591964859E-2</v>
      </c>
      <c r="D13276" s="19"/>
      <c r="E13276" s="19">
        <v>0.52735694208288586</v>
      </c>
      <c r="F13276" s="19"/>
      <c r="G13276" s="19"/>
      <c r="H13276" s="19">
        <v>0.89602943820226144</v>
      </c>
      <c r="I13276" s="19">
        <v>1.349924761486344E-2</v>
      </c>
      <c r="J13276" s="19"/>
      <c r="K13276" s="19">
        <v>0.28674950158377166</v>
      </c>
      <c r="L13276" s="19"/>
      <c r="M13276" s="19"/>
      <c r="N13276" s="19">
        <v>0.50923103530366287</v>
      </c>
      <c r="O13276" s="19"/>
      <c r="P13276" s="50">
        <v>0.80905821529614641</v>
      </c>
      <c r="R13276" s="9" t="s">
        <v>0</v>
      </c>
    </row>
    <row r="13277" spans="2:18" x14ac:dyDescent="0.2">
      <c r="B13277" s="25">
        <v>13047</v>
      </c>
      <c r="C13277" s="193">
        <v>7.6971905435890484E-2</v>
      </c>
      <c r="D13277" s="19"/>
      <c r="E13277" s="19"/>
      <c r="F13277" s="19">
        <v>0.93347305848681239</v>
      </c>
      <c r="G13277" s="19"/>
      <c r="H13277" s="19">
        <v>0.35877045242729627</v>
      </c>
      <c r="I13277" s="19"/>
      <c r="J13277" s="19">
        <v>1.2755236957928566</v>
      </c>
      <c r="K13277" s="19"/>
      <c r="L13277" s="19">
        <v>0.89635552883596725</v>
      </c>
      <c r="M13277" s="19"/>
      <c r="N13277" s="19">
        <v>0.59852321222340288</v>
      </c>
      <c r="O13277" s="19"/>
      <c r="P13277" s="50">
        <v>1.62067092244254</v>
      </c>
      <c r="R13277" s="9" t="s">
        <v>0</v>
      </c>
    </row>
    <row r="13278" spans="2:18" x14ac:dyDescent="0.2">
      <c r="B13278" s="25">
        <v>13048</v>
      </c>
      <c r="C13278" s="193"/>
      <c r="D13278" s="19">
        <v>0.20195757830918562</v>
      </c>
      <c r="E13278" s="19"/>
      <c r="F13278" s="19">
        <v>0.73649525514020975</v>
      </c>
      <c r="G13278" s="19">
        <v>5.9619802467909447E-2</v>
      </c>
      <c r="H13278" s="19"/>
      <c r="I13278" s="19">
        <v>0.41047117712112169</v>
      </c>
      <c r="J13278" s="19"/>
      <c r="K13278" s="19"/>
      <c r="L13278" s="19">
        <v>0.66137117539487755</v>
      </c>
      <c r="M13278" s="19">
        <v>7.3816833155965628E-2</v>
      </c>
      <c r="N13278" s="19"/>
      <c r="O13278" s="19">
        <v>8.6547612200888109E-4</v>
      </c>
      <c r="P13278" s="50"/>
      <c r="R13278" s="9" t="s">
        <v>0</v>
      </c>
    </row>
    <row r="13279" spans="2:18" x14ac:dyDescent="0.2">
      <c r="B13279" s="25">
        <v>13049</v>
      </c>
      <c r="C13279" s="193">
        <v>0.61605150833463251</v>
      </c>
      <c r="D13279" s="19"/>
      <c r="E13279" s="19">
        <v>1.1099492700322271</v>
      </c>
      <c r="F13279" s="19"/>
      <c r="G13279" s="19">
        <v>1.1969550728740668</v>
      </c>
      <c r="H13279" s="19"/>
      <c r="I13279" s="19">
        <v>1.1044848020251348</v>
      </c>
      <c r="J13279" s="19"/>
      <c r="K13279" s="19">
        <v>1.5644047456037928</v>
      </c>
      <c r="L13279" s="19"/>
      <c r="M13279" s="19">
        <v>2.164447205945808</v>
      </c>
      <c r="N13279" s="19"/>
      <c r="O13279" s="19">
        <v>1.6917988477729358</v>
      </c>
      <c r="P13279" s="50"/>
      <c r="R13279" s="9" t="s">
        <v>0</v>
      </c>
    </row>
    <row r="13280" spans="2:18" x14ac:dyDescent="0.2">
      <c r="B13280" s="25">
        <v>13050</v>
      </c>
      <c r="C13280" s="193">
        <v>8.6497887497829162E-2</v>
      </c>
      <c r="D13280" s="19"/>
      <c r="E13280" s="19"/>
      <c r="F13280" s="19">
        <v>0.82487341286710902</v>
      </c>
      <c r="G13280" s="19">
        <v>0.40263243739264476</v>
      </c>
      <c r="H13280" s="19"/>
      <c r="I13280" s="19"/>
      <c r="J13280" s="19">
        <v>1.3799235823695719</v>
      </c>
      <c r="K13280" s="19"/>
      <c r="L13280" s="19">
        <v>0.58826424522848608</v>
      </c>
      <c r="M13280" s="19"/>
      <c r="N13280" s="19">
        <v>2.5939399540725966E-2</v>
      </c>
      <c r="O13280" s="19"/>
      <c r="P13280" s="50">
        <v>4.3845761591455493E-2</v>
      </c>
      <c r="R13280" s="9" t="s">
        <v>0</v>
      </c>
    </row>
    <row r="13281" spans="2:18" x14ac:dyDescent="0.2">
      <c r="B13281" s="25">
        <v>13051</v>
      </c>
      <c r="C13281" s="193">
        <v>0.68687483967521945</v>
      </c>
      <c r="D13281" s="19"/>
      <c r="E13281" s="19">
        <v>0.86144227042869337</v>
      </c>
      <c r="F13281" s="19"/>
      <c r="G13281" s="19">
        <v>0.32369372234928689</v>
      </c>
      <c r="H13281" s="19"/>
      <c r="I13281" s="19">
        <v>0.14266795165023199</v>
      </c>
      <c r="J13281" s="19"/>
      <c r="K13281" s="19">
        <v>0.2483772518636847</v>
      </c>
      <c r="L13281" s="19"/>
      <c r="M13281" s="19">
        <v>4.0708931194040525E-3</v>
      </c>
      <c r="N13281" s="19"/>
      <c r="O13281" s="19">
        <v>0.34772900610555513</v>
      </c>
      <c r="P13281" s="50"/>
      <c r="R13281" s="9" t="s">
        <v>0</v>
      </c>
    </row>
    <row r="13282" spans="2:18" x14ac:dyDescent="0.2">
      <c r="B13282" s="25">
        <v>13052</v>
      </c>
      <c r="C13282" s="193">
        <v>0.681085043904608</v>
      </c>
      <c r="D13282" s="19"/>
      <c r="E13282" s="19">
        <v>0.94085959344820902</v>
      </c>
      <c r="F13282" s="19"/>
      <c r="G13282" s="19">
        <v>5.3457873708620096E-2</v>
      </c>
      <c r="H13282" s="19"/>
      <c r="I13282" s="19"/>
      <c r="J13282" s="19">
        <v>0.17585680769824477</v>
      </c>
      <c r="K13282" s="19"/>
      <c r="L13282" s="19">
        <v>6.1682134549048209E-2</v>
      </c>
      <c r="M13282" s="19">
        <v>0.44969824559043176</v>
      </c>
      <c r="N13282" s="19"/>
      <c r="O13282" s="19">
        <v>1.0336931814013226</v>
      </c>
      <c r="P13282" s="50"/>
      <c r="R13282" s="9" t="s">
        <v>0</v>
      </c>
    </row>
    <row r="13283" spans="2:18" x14ac:dyDescent="0.2">
      <c r="B13283" s="25">
        <v>13053</v>
      </c>
      <c r="C13283" s="193"/>
      <c r="D13283" s="19">
        <v>0.91765998594438836</v>
      </c>
      <c r="E13283" s="19"/>
      <c r="F13283" s="19">
        <v>1.6317867127150636</v>
      </c>
      <c r="G13283" s="19"/>
      <c r="H13283" s="19">
        <v>0.55881809361124646</v>
      </c>
      <c r="I13283" s="19"/>
      <c r="J13283" s="19">
        <v>0.74539105675877437</v>
      </c>
      <c r="K13283" s="19"/>
      <c r="L13283" s="19">
        <v>8.1520657064877294E-3</v>
      </c>
      <c r="M13283" s="19"/>
      <c r="N13283" s="19">
        <v>0.6610788052537705</v>
      </c>
      <c r="O13283" s="19">
        <v>0.10136750690934339</v>
      </c>
      <c r="P13283" s="50"/>
      <c r="R13283" s="9" t="s">
        <v>0</v>
      </c>
    </row>
    <row r="13284" spans="2:18" x14ac:dyDescent="0.2">
      <c r="B13284" s="25">
        <v>13054</v>
      </c>
      <c r="C13284" s="193">
        <v>1.8705711082383387</v>
      </c>
      <c r="D13284" s="19"/>
      <c r="E13284" s="19">
        <v>1.171160018068701</v>
      </c>
      <c r="F13284" s="19"/>
      <c r="G13284" s="19">
        <v>0.16551929561263864</v>
      </c>
      <c r="H13284" s="19"/>
      <c r="I13284" s="19">
        <v>1.4635590250504067</v>
      </c>
      <c r="J13284" s="19"/>
      <c r="K13284" s="19">
        <v>2.0264084563099805</v>
      </c>
      <c r="L13284" s="19"/>
      <c r="M13284" s="19">
        <v>1.2870087171106144</v>
      </c>
      <c r="N13284" s="19"/>
      <c r="O13284" s="19">
        <v>1.2067538361068657</v>
      </c>
      <c r="P13284" s="50"/>
      <c r="R13284" s="9" t="s">
        <v>0</v>
      </c>
    </row>
    <row r="13285" spans="2:18" x14ac:dyDescent="0.2">
      <c r="B13285" s="25">
        <v>13055</v>
      </c>
      <c r="C13285" s="193"/>
      <c r="D13285" s="19">
        <v>0.5648406550933196</v>
      </c>
      <c r="E13285" s="19"/>
      <c r="F13285" s="19">
        <v>0.90735040945119461</v>
      </c>
      <c r="G13285" s="19"/>
      <c r="H13285" s="19">
        <v>0.82800583875367573</v>
      </c>
      <c r="I13285" s="19">
        <v>0.54720306166127719</v>
      </c>
      <c r="J13285" s="19"/>
      <c r="K13285" s="19">
        <v>0.28439471753002832</v>
      </c>
      <c r="L13285" s="19"/>
      <c r="M13285" s="19"/>
      <c r="N13285" s="19">
        <v>7.9375103350236273E-2</v>
      </c>
      <c r="O13285" s="19">
        <v>0.28230216623483007</v>
      </c>
      <c r="P13285" s="50"/>
      <c r="R13285" s="9" t="s">
        <v>0</v>
      </c>
    </row>
    <row r="13286" spans="2:18" x14ac:dyDescent="0.2">
      <c r="B13286" s="25">
        <v>13056</v>
      </c>
      <c r="C13286" s="193">
        <v>0.42538458243412847</v>
      </c>
      <c r="D13286" s="19"/>
      <c r="E13286" s="19"/>
      <c r="F13286" s="19">
        <v>0.26714892041742505</v>
      </c>
      <c r="G13286" s="19"/>
      <c r="H13286" s="19">
        <v>0.24387204383716041</v>
      </c>
      <c r="I13286" s="19"/>
      <c r="J13286" s="19">
        <v>0.87149992082882255</v>
      </c>
      <c r="K13286" s="19"/>
      <c r="L13286" s="19">
        <v>1.547572883957806</v>
      </c>
      <c r="M13286" s="19">
        <v>2.4432441724890785E-2</v>
      </c>
      <c r="N13286" s="19"/>
      <c r="O13286" s="19"/>
      <c r="P13286" s="50">
        <v>0.76714261258050431</v>
      </c>
      <c r="R13286" s="9" t="s">
        <v>0</v>
      </c>
    </row>
    <row r="13287" spans="2:18" x14ac:dyDescent="0.2">
      <c r="B13287" s="25">
        <v>13057</v>
      </c>
      <c r="C13287" s="193">
        <v>2.8340880744248891E-2</v>
      </c>
      <c r="D13287" s="19"/>
      <c r="E13287" s="19">
        <v>2.3985381271489487E-2</v>
      </c>
      <c r="F13287" s="19"/>
      <c r="G13287" s="19"/>
      <c r="H13287" s="19">
        <v>0.1363630716488036</v>
      </c>
      <c r="I13287" s="19">
        <v>0.16717252457928852</v>
      </c>
      <c r="J13287" s="19"/>
      <c r="K13287" s="19">
        <v>0.30567310887680077</v>
      </c>
      <c r="L13287" s="19"/>
      <c r="M13287" s="19"/>
      <c r="N13287" s="19">
        <v>0.14635154023755595</v>
      </c>
      <c r="O13287" s="19"/>
      <c r="P13287" s="50">
        <v>0.1937505564955479</v>
      </c>
      <c r="R13287" s="9" t="s">
        <v>0</v>
      </c>
    </row>
    <row r="13288" spans="2:18" x14ac:dyDescent="0.2">
      <c r="B13288" s="25">
        <v>13058</v>
      </c>
      <c r="C13288" s="193"/>
      <c r="D13288" s="19">
        <v>1.3429024277707484</v>
      </c>
      <c r="E13288" s="19"/>
      <c r="F13288" s="19">
        <v>1.3343719197818484</v>
      </c>
      <c r="G13288" s="19"/>
      <c r="H13288" s="19">
        <v>1.6666381052835935</v>
      </c>
      <c r="I13288" s="19"/>
      <c r="J13288" s="19">
        <v>1.9064639661293568</v>
      </c>
      <c r="K13288" s="19"/>
      <c r="L13288" s="19">
        <v>0.99777867405054388</v>
      </c>
      <c r="M13288" s="19"/>
      <c r="N13288" s="19">
        <v>1.6338868907051054</v>
      </c>
      <c r="O13288" s="19"/>
      <c r="P13288" s="50">
        <v>1.734960821072306</v>
      </c>
      <c r="R13288" s="9" t="s">
        <v>0</v>
      </c>
    </row>
    <row r="13289" spans="2:18" x14ac:dyDescent="0.2">
      <c r="B13289" s="25">
        <v>13059</v>
      </c>
      <c r="C13289" s="193">
        <v>0.36039338366267415</v>
      </c>
      <c r="D13289" s="19"/>
      <c r="E13289" s="19"/>
      <c r="F13289" s="19">
        <v>0.61081613984988481</v>
      </c>
      <c r="G13289" s="19"/>
      <c r="H13289" s="19">
        <v>0.13428604638274771</v>
      </c>
      <c r="I13289" s="19"/>
      <c r="J13289" s="19">
        <v>0.8368103646086521</v>
      </c>
      <c r="K13289" s="19"/>
      <c r="L13289" s="19">
        <v>0.38331671448145499</v>
      </c>
      <c r="M13289" s="19">
        <v>7.4029883954637471E-2</v>
      </c>
      <c r="N13289" s="19"/>
      <c r="O13289" s="19">
        <v>0.26571818152505705</v>
      </c>
      <c r="P13289" s="50"/>
      <c r="R13289" s="9" t="s">
        <v>0</v>
      </c>
    </row>
    <row r="13290" spans="2:18" x14ac:dyDescent="0.2">
      <c r="B13290" s="25">
        <v>13060</v>
      </c>
      <c r="C13290" s="193"/>
      <c r="D13290" s="19">
        <v>2.032094271350378</v>
      </c>
      <c r="E13290" s="19"/>
      <c r="F13290" s="19">
        <v>1.4244864177913421</v>
      </c>
      <c r="G13290" s="19"/>
      <c r="H13290" s="19">
        <v>1.3223849895636592</v>
      </c>
      <c r="I13290" s="19"/>
      <c r="J13290" s="19">
        <v>1.3710727295832701</v>
      </c>
      <c r="K13290" s="19"/>
      <c r="L13290" s="19">
        <v>0.81234888254041249</v>
      </c>
      <c r="M13290" s="19"/>
      <c r="N13290" s="19">
        <v>1.5798555909756431</v>
      </c>
      <c r="O13290" s="19"/>
      <c r="P13290" s="50">
        <v>1.9010929278417192</v>
      </c>
      <c r="R13290" s="9" t="s">
        <v>0</v>
      </c>
    </row>
    <row r="13291" spans="2:18" x14ac:dyDescent="0.2">
      <c r="B13291" s="25">
        <v>13061</v>
      </c>
      <c r="C13291" s="193"/>
      <c r="D13291" s="19">
        <v>0.28009548779515114</v>
      </c>
      <c r="E13291" s="19"/>
      <c r="F13291" s="19">
        <v>1.7724464746525842E-3</v>
      </c>
      <c r="G13291" s="19">
        <v>6.3783253062238948E-2</v>
      </c>
      <c r="H13291" s="19"/>
      <c r="I13291" s="19">
        <v>0.36870469047293297</v>
      </c>
      <c r="J13291" s="19"/>
      <c r="K13291" s="19">
        <v>0.29658578011758174</v>
      </c>
      <c r="L13291" s="19"/>
      <c r="M13291" s="19">
        <v>0.6664916556101832</v>
      </c>
      <c r="N13291" s="19"/>
      <c r="O13291" s="19"/>
      <c r="P13291" s="50">
        <v>0.15596795948052478</v>
      </c>
      <c r="R13291" s="9" t="s">
        <v>0</v>
      </c>
    </row>
    <row r="13292" spans="2:18" x14ac:dyDescent="0.2">
      <c r="B13292" s="25">
        <v>13062</v>
      </c>
      <c r="C13292" s="193"/>
      <c r="D13292" s="19">
        <v>7.8057969731617577E-2</v>
      </c>
      <c r="E13292" s="19">
        <v>0.54468757303658655</v>
      </c>
      <c r="F13292" s="19"/>
      <c r="G13292" s="19">
        <v>0.49641618379844699</v>
      </c>
      <c r="H13292" s="19"/>
      <c r="I13292" s="19">
        <v>0.75735710159820901</v>
      </c>
      <c r="J13292" s="19"/>
      <c r="K13292" s="19">
        <v>0.62036211718878731</v>
      </c>
      <c r="L13292" s="19"/>
      <c r="M13292" s="19">
        <v>0.66160859833785135</v>
      </c>
      <c r="N13292" s="19"/>
      <c r="O13292" s="19">
        <v>1.0001285510472322</v>
      </c>
      <c r="P13292" s="50"/>
      <c r="R13292" s="9" t="s">
        <v>0</v>
      </c>
    </row>
    <row r="13293" spans="2:18" x14ac:dyDescent="0.2">
      <c r="B13293" s="25">
        <v>13063</v>
      </c>
      <c r="C13293" s="193">
        <v>0.39388259852932811</v>
      </c>
      <c r="D13293" s="19"/>
      <c r="E13293" s="19">
        <v>1.0037792865422359</v>
      </c>
      <c r="F13293" s="19"/>
      <c r="G13293" s="19"/>
      <c r="H13293" s="19">
        <v>4.0495726111863459E-3</v>
      </c>
      <c r="I13293" s="19">
        <v>0.56008476230722692</v>
      </c>
      <c r="J13293" s="19"/>
      <c r="K13293" s="19">
        <v>0.57094527686687158</v>
      </c>
      <c r="L13293" s="19"/>
      <c r="M13293" s="19">
        <v>0.17059782274610705</v>
      </c>
      <c r="N13293" s="19"/>
      <c r="O13293" s="19">
        <v>1.2101910509989631</v>
      </c>
      <c r="P13293" s="50"/>
      <c r="R13293" s="9" t="s">
        <v>0</v>
      </c>
    </row>
    <row r="13294" spans="2:18" x14ac:dyDescent="0.2">
      <c r="B13294" s="25">
        <v>13064</v>
      </c>
      <c r="C13294" s="193"/>
      <c r="D13294" s="19">
        <v>0.17446198806892182</v>
      </c>
      <c r="E13294" s="19"/>
      <c r="F13294" s="19">
        <v>0.82761708524115329</v>
      </c>
      <c r="G13294" s="19"/>
      <c r="H13294" s="19">
        <v>1.6229344186976218</v>
      </c>
      <c r="I13294" s="19"/>
      <c r="J13294" s="19">
        <v>0.42804568958891132</v>
      </c>
      <c r="K13294" s="19"/>
      <c r="L13294" s="19">
        <v>0.88525193509129529</v>
      </c>
      <c r="M13294" s="19"/>
      <c r="N13294" s="19">
        <v>1.2418464127658193</v>
      </c>
      <c r="O13294" s="19"/>
      <c r="P13294" s="50">
        <v>0.57774210885285526</v>
      </c>
      <c r="R13294" s="9" t="s">
        <v>0</v>
      </c>
    </row>
    <row r="13295" spans="2:18" x14ac:dyDescent="0.2">
      <c r="B13295" s="25">
        <v>13065</v>
      </c>
      <c r="C13295" s="193"/>
      <c r="D13295" s="19">
        <v>0.96766993169419635</v>
      </c>
      <c r="E13295" s="19">
        <v>0.30109189902748734</v>
      </c>
      <c r="F13295" s="19"/>
      <c r="G13295" s="19">
        <v>7.2202113196567122E-2</v>
      </c>
      <c r="H13295" s="19"/>
      <c r="I13295" s="19"/>
      <c r="J13295" s="19">
        <v>0.33050107939108025</v>
      </c>
      <c r="K13295" s="19"/>
      <c r="L13295" s="19">
        <v>5.894778724691592E-2</v>
      </c>
      <c r="M13295" s="19">
        <v>0.46622712408350642</v>
      </c>
      <c r="N13295" s="19"/>
      <c r="O13295" s="19"/>
      <c r="P13295" s="50">
        <v>0.68050330504892198</v>
      </c>
      <c r="R13295" s="9" t="s">
        <v>0</v>
      </c>
    </row>
    <row r="13296" spans="2:18" x14ac:dyDescent="0.2">
      <c r="B13296" s="25">
        <v>13066</v>
      </c>
      <c r="C13296" s="193">
        <v>0.74447668413783386</v>
      </c>
      <c r="D13296" s="19"/>
      <c r="E13296" s="19">
        <v>2.5040444767989483</v>
      </c>
      <c r="F13296" s="19"/>
      <c r="G13296" s="19">
        <v>0.67047218930446872</v>
      </c>
      <c r="H13296" s="19"/>
      <c r="I13296" s="19">
        <v>0.29491651820764492</v>
      </c>
      <c r="J13296" s="19"/>
      <c r="K13296" s="19">
        <v>0.97181032444368576</v>
      </c>
      <c r="L13296" s="19"/>
      <c r="M13296" s="19">
        <v>5.1042149524301528E-2</v>
      </c>
      <c r="N13296" s="19"/>
      <c r="O13296" s="19">
        <v>1.0080873534718493</v>
      </c>
      <c r="P13296" s="50"/>
      <c r="R13296" s="9" t="s">
        <v>0</v>
      </c>
    </row>
    <row r="13297" spans="2:18" x14ac:dyDescent="0.2">
      <c r="B13297" s="25">
        <v>13067</v>
      </c>
      <c r="C13297" s="193">
        <v>1.3537959261851606</v>
      </c>
      <c r="D13297" s="19"/>
      <c r="E13297" s="19">
        <v>1.8640705687796344</v>
      </c>
      <c r="F13297" s="19"/>
      <c r="G13297" s="19">
        <v>1.8718783842029052</v>
      </c>
      <c r="H13297" s="19"/>
      <c r="I13297" s="19">
        <v>2.1457771920427211</v>
      </c>
      <c r="J13297" s="19"/>
      <c r="K13297" s="19">
        <v>2.3914291016608185</v>
      </c>
      <c r="L13297" s="19"/>
      <c r="M13297" s="19">
        <v>1.4673179100175335</v>
      </c>
      <c r="N13297" s="19"/>
      <c r="O13297" s="19">
        <v>2.5055695800748623</v>
      </c>
      <c r="P13297" s="50"/>
      <c r="R13297" s="9" t="s">
        <v>0</v>
      </c>
    </row>
    <row r="13298" spans="2:18" x14ac:dyDescent="0.2">
      <c r="B13298" s="25">
        <v>13068</v>
      </c>
      <c r="C13298" s="193"/>
      <c r="D13298" s="19">
        <v>1.2528755896492849</v>
      </c>
      <c r="E13298" s="19"/>
      <c r="F13298" s="19">
        <v>0.73790363316584529</v>
      </c>
      <c r="G13298" s="19"/>
      <c r="H13298" s="19">
        <v>1.9056766296272103</v>
      </c>
      <c r="I13298" s="19"/>
      <c r="J13298" s="19">
        <v>1.5032512967988514</v>
      </c>
      <c r="K13298" s="19"/>
      <c r="L13298" s="19">
        <v>1.2946162500033618</v>
      </c>
      <c r="M13298" s="19"/>
      <c r="N13298" s="19">
        <v>1.8123651631986348</v>
      </c>
      <c r="O13298" s="19"/>
      <c r="P13298" s="50">
        <v>1.7962490197531977</v>
      </c>
      <c r="R13298" s="9" t="s">
        <v>0</v>
      </c>
    </row>
    <row r="13299" spans="2:18" x14ac:dyDescent="0.2">
      <c r="B13299" s="25">
        <v>13069</v>
      </c>
      <c r="C13299" s="193">
        <v>0.71719154329002133</v>
      </c>
      <c r="D13299" s="19"/>
      <c r="E13299" s="19">
        <v>0.84817545611178591</v>
      </c>
      <c r="F13299" s="19"/>
      <c r="G13299" s="19">
        <v>1.1591605908110874</v>
      </c>
      <c r="H13299" s="19"/>
      <c r="I13299" s="19">
        <v>1.2179741697820858</v>
      </c>
      <c r="J13299" s="19"/>
      <c r="K13299" s="19">
        <v>1.3569789409098603</v>
      </c>
      <c r="L13299" s="19"/>
      <c r="M13299" s="19">
        <v>1.402905707948408</v>
      </c>
      <c r="N13299" s="19"/>
      <c r="O13299" s="19">
        <v>0.82982032799256933</v>
      </c>
      <c r="P13299" s="50"/>
      <c r="R13299" s="9" t="s">
        <v>0</v>
      </c>
    </row>
    <row r="13300" spans="2:18" x14ac:dyDescent="0.2">
      <c r="B13300" s="25">
        <v>13070</v>
      </c>
      <c r="C13300" s="193">
        <v>1.574202967537619</v>
      </c>
      <c r="D13300" s="19"/>
      <c r="E13300" s="19">
        <v>0.53874844838810354</v>
      </c>
      <c r="F13300" s="19"/>
      <c r="G13300" s="19">
        <v>1.5285559437580234</v>
      </c>
      <c r="H13300" s="19"/>
      <c r="I13300" s="19">
        <v>1.1494714831077795</v>
      </c>
      <c r="J13300" s="19"/>
      <c r="K13300" s="19">
        <v>0.99465671140458545</v>
      </c>
      <c r="L13300" s="19"/>
      <c r="M13300" s="19">
        <v>1.0320130770049214</v>
      </c>
      <c r="N13300" s="19"/>
      <c r="O13300" s="19">
        <v>0.88262015694757046</v>
      </c>
      <c r="P13300" s="50"/>
      <c r="R13300" s="9" t="s">
        <v>0</v>
      </c>
    </row>
    <row r="13301" spans="2:18" x14ac:dyDescent="0.2">
      <c r="B13301" s="25">
        <v>13071</v>
      </c>
      <c r="C13301" s="193">
        <v>1.5445992236320161</v>
      </c>
      <c r="D13301" s="19"/>
      <c r="E13301" s="19">
        <v>0.53258127090750917</v>
      </c>
      <c r="F13301" s="19"/>
      <c r="G13301" s="19"/>
      <c r="H13301" s="19">
        <v>0.27494229931339803</v>
      </c>
      <c r="I13301" s="19"/>
      <c r="J13301" s="19">
        <v>0.3429196452865319</v>
      </c>
      <c r="K13301" s="19">
        <v>1.199129387050472</v>
      </c>
      <c r="L13301" s="19"/>
      <c r="M13301" s="19">
        <v>0.43663478290975788</v>
      </c>
      <c r="N13301" s="19"/>
      <c r="O13301" s="19"/>
      <c r="P13301" s="50">
        <v>0.20849073436245641</v>
      </c>
      <c r="R13301" s="9" t="s">
        <v>0</v>
      </c>
    </row>
    <row r="13302" spans="2:18" x14ac:dyDescent="0.2">
      <c r="B13302" s="25">
        <v>13072</v>
      </c>
      <c r="C13302" s="193">
        <v>0.35833106413725302</v>
      </c>
      <c r="D13302" s="19"/>
      <c r="E13302" s="19"/>
      <c r="F13302" s="19">
        <v>1.3816134689349087</v>
      </c>
      <c r="G13302" s="19"/>
      <c r="H13302" s="19">
        <v>0.50965923555979897</v>
      </c>
      <c r="I13302" s="19"/>
      <c r="J13302" s="19">
        <v>0.58929338414624366</v>
      </c>
      <c r="K13302" s="19"/>
      <c r="L13302" s="19">
        <v>1.1056759457631</v>
      </c>
      <c r="M13302" s="19"/>
      <c r="N13302" s="19">
        <v>0.75368772604051215</v>
      </c>
      <c r="O13302" s="19"/>
      <c r="P13302" s="50">
        <v>1.2601146037408435</v>
      </c>
      <c r="R13302" s="9" t="s">
        <v>0</v>
      </c>
    </row>
    <row r="13303" spans="2:18" x14ac:dyDescent="0.2">
      <c r="B13303" s="25">
        <v>13073</v>
      </c>
      <c r="C13303" s="193"/>
      <c r="D13303" s="19">
        <v>1.206136886862051</v>
      </c>
      <c r="E13303" s="19"/>
      <c r="F13303" s="19">
        <v>0.63788307438195901</v>
      </c>
      <c r="G13303" s="19"/>
      <c r="H13303" s="19">
        <v>1.0126893701617752</v>
      </c>
      <c r="I13303" s="19"/>
      <c r="J13303" s="19">
        <v>0.67886633590195833</v>
      </c>
      <c r="K13303" s="19"/>
      <c r="L13303" s="19">
        <v>0.59286366776301413</v>
      </c>
      <c r="M13303" s="19"/>
      <c r="N13303" s="19">
        <v>1.5118857751701449</v>
      </c>
      <c r="O13303" s="19"/>
      <c r="P13303" s="50">
        <v>1.0937543747438663</v>
      </c>
      <c r="R13303" s="9" t="s">
        <v>0</v>
      </c>
    </row>
    <row r="13304" spans="2:18" x14ac:dyDescent="0.2">
      <c r="B13304" s="25">
        <v>13074</v>
      </c>
      <c r="C13304" s="193">
        <v>0.44807563068371903</v>
      </c>
      <c r="D13304" s="19"/>
      <c r="E13304" s="19"/>
      <c r="F13304" s="19">
        <v>5.4726987116155257E-2</v>
      </c>
      <c r="G13304" s="19">
        <v>1.3492514072368387</v>
      </c>
      <c r="H13304" s="19"/>
      <c r="I13304" s="19">
        <v>1.4933388655709399</v>
      </c>
      <c r="J13304" s="19"/>
      <c r="K13304" s="19">
        <v>1.0900208652770353</v>
      </c>
      <c r="L13304" s="19"/>
      <c r="M13304" s="19">
        <v>1.3932112187032462</v>
      </c>
      <c r="N13304" s="19"/>
      <c r="O13304" s="19">
        <v>0.62704554419870551</v>
      </c>
      <c r="P13304" s="50"/>
      <c r="R13304" s="9" t="s">
        <v>0</v>
      </c>
    </row>
    <row r="13305" spans="2:18" x14ac:dyDescent="0.2">
      <c r="B13305" s="25">
        <v>13075</v>
      </c>
      <c r="C13305" s="193"/>
      <c r="D13305" s="19">
        <v>1.7042843995083363</v>
      </c>
      <c r="E13305" s="19"/>
      <c r="F13305" s="19">
        <v>2.0058736379641147</v>
      </c>
      <c r="G13305" s="19"/>
      <c r="H13305" s="19">
        <v>1.76978912289805</v>
      </c>
      <c r="I13305" s="19"/>
      <c r="J13305" s="19">
        <v>1.1594654621097167</v>
      </c>
      <c r="K13305" s="19"/>
      <c r="L13305" s="19">
        <v>1.9694863380427508</v>
      </c>
      <c r="M13305" s="19"/>
      <c r="N13305" s="19">
        <v>1.6361356305248376</v>
      </c>
      <c r="O13305" s="19"/>
      <c r="P13305" s="50">
        <v>1.8189409934746847</v>
      </c>
      <c r="R13305" s="9" t="s">
        <v>0</v>
      </c>
    </row>
    <row r="13306" spans="2:18" x14ac:dyDescent="0.2">
      <c r="B13306" s="25">
        <v>13076</v>
      </c>
      <c r="C13306" s="193">
        <v>0.27217252433346001</v>
      </c>
      <c r="D13306" s="19"/>
      <c r="E13306" s="19">
        <v>0.72721894389929076</v>
      </c>
      <c r="F13306" s="19"/>
      <c r="G13306" s="19">
        <v>0.19067021343707355</v>
      </c>
      <c r="H13306" s="19"/>
      <c r="I13306" s="19">
        <v>0.3251696206986146</v>
      </c>
      <c r="J13306" s="19"/>
      <c r="K13306" s="19">
        <v>0.44994501541304643</v>
      </c>
      <c r="L13306" s="19"/>
      <c r="M13306" s="19">
        <v>0.49971491283289249</v>
      </c>
      <c r="N13306" s="19"/>
      <c r="O13306" s="19">
        <v>0.82326403148064098</v>
      </c>
      <c r="P13306" s="50"/>
      <c r="R13306" s="9" t="s">
        <v>0</v>
      </c>
    </row>
    <row r="13307" spans="2:18" x14ac:dyDescent="0.2">
      <c r="B13307" s="25">
        <v>13077</v>
      </c>
      <c r="C13307" s="193"/>
      <c r="D13307" s="19">
        <v>0.58736889050041907</v>
      </c>
      <c r="E13307" s="19"/>
      <c r="F13307" s="19">
        <v>1.0195876162306878</v>
      </c>
      <c r="G13307" s="19"/>
      <c r="H13307" s="19">
        <v>1.2454646990717282</v>
      </c>
      <c r="I13307" s="19"/>
      <c r="J13307" s="19">
        <v>1.1103980157548101</v>
      </c>
      <c r="K13307" s="19"/>
      <c r="L13307" s="19">
        <v>0.33943485128998324</v>
      </c>
      <c r="M13307" s="19"/>
      <c r="N13307" s="19">
        <v>0.90956374739010937</v>
      </c>
      <c r="O13307" s="19"/>
      <c r="P13307" s="50">
        <v>1.078817166959122</v>
      </c>
      <c r="R13307" s="9" t="s">
        <v>0</v>
      </c>
    </row>
    <row r="13308" spans="2:18" x14ac:dyDescent="0.2">
      <c r="B13308" s="25">
        <v>13078</v>
      </c>
      <c r="C13308" s="193"/>
      <c r="D13308" s="19">
        <v>0.95117024358519353</v>
      </c>
      <c r="E13308" s="19"/>
      <c r="F13308" s="19">
        <v>2.3236804567124496</v>
      </c>
      <c r="G13308" s="19"/>
      <c r="H13308" s="19">
        <v>0.87664011462079816</v>
      </c>
      <c r="I13308" s="19"/>
      <c r="J13308" s="19">
        <v>0.55988349290730521</v>
      </c>
      <c r="K13308" s="19">
        <v>0.42095213468165266</v>
      </c>
      <c r="L13308" s="19"/>
      <c r="M13308" s="19"/>
      <c r="N13308" s="19">
        <v>0.60871973107908239</v>
      </c>
      <c r="O13308" s="19"/>
      <c r="P13308" s="50">
        <v>0.90184511180842208</v>
      </c>
      <c r="R13308" s="9" t="s">
        <v>0</v>
      </c>
    </row>
    <row r="13309" spans="2:18" x14ac:dyDescent="0.2">
      <c r="B13309" s="25">
        <v>13079</v>
      </c>
      <c r="C13309" s="193">
        <v>0.30149171988914886</v>
      </c>
      <c r="D13309" s="19"/>
      <c r="E13309" s="19"/>
      <c r="F13309" s="19">
        <v>0.2133143296674983</v>
      </c>
      <c r="G13309" s="19">
        <v>0.50167050461897189</v>
      </c>
      <c r="H13309" s="19"/>
      <c r="I13309" s="19"/>
      <c r="J13309" s="19">
        <v>0.60809181550378988</v>
      </c>
      <c r="K13309" s="19">
        <v>0.30880041964751176</v>
      </c>
      <c r="L13309" s="19"/>
      <c r="M13309" s="19"/>
      <c r="N13309" s="19">
        <v>1.0892407408507101</v>
      </c>
      <c r="O13309" s="19"/>
      <c r="P13309" s="50">
        <v>0.70004197361225162</v>
      </c>
      <c r="R13309" s="9" t="s">
        <v>0</v>
      </c>
    </row>
    <row r="13310" spans="2:18" x14ac:dyDescent="0.2">
      <c r="B13310" s="25">
        <v>13080</v>
      </c>
      <c r="C13310" s="193">
        <v>0.59305605078661172</v>
      </c>
      <c r="D13310" s="19"/>
      <c r="E13310" s="19">
        <v>9.4043964836597438E-2</v>
      </c>
      <c r="F13310" s="19"/>
      <c r="G13310" s="19">
        <v>0.76580935817108942</v>
      </c>
      <c r="H13310" s="19"/>
      <c r="I13310" s="19"/>
      <c r="J13310" s="19">
        <v>0.35614182995015209</v>
      </c>
      <c r="K13310" s="19"/>
      <c r="L13310" s="19">
        <v>0.45276105404064726</v>
      </c>
      <c r="M13310" s="19">
        <v>0.62210974250684437</v>
      </c>
      <c r="N13310" s="19"/>
      <c r="O13310" s="19">
        <v>0.15300457443430285</v>
      </c>
      <c r="P13310" s="50"/>
      <c r="R13310" s="9" t="s">
        <v>0</v>
      </c>
    </row>
    <row r="13311" spans="2:18" x14ac:dyDescent="0.2">
      <c r="B13311" s="25">
        <v>13081</v>
      </c>
      <c r="C13311" s="193"/>
      <c r="D13311" s="19">
        <v>6.1954274736157021E-2</v>
      </c>
      <c r="E13311" s="19">
        <v>0.41927381539496072</v>
      </c>
      <c r="F13311" s="19"/>
      <c r="G13311" s="19"/>
      <c r="H13311" s="19">
        <v>0.10814169365697884</v>
      </c>
      <c r="I13311" s="19">
        <v>1.2318946603241794</v>
      </c>
      <c r="J13311" s="19"/>
      <c r="K13311" s="19">
        <v>0.26901677572465704</v>
      </c>
      <c r="L13311" s="19"/>
      <c r="M13311" s="19">
        <v>0.39567185207116423</v>
      </c>
      <c r="N13311" s="19"/>
      <c r="O13311" s="19">
        <v>0.81596989918038643</v>
      </c>
      <c r="P13311" s="50"/>
      <c r="R13311" s="9" t="s">
        <v>0</v>
      </c>
    </row>
    <row r="13312" spans="2:18" x14ac:dyDescent="0.2">
      <c r="B13312" s="25">
        <v>13082</v>
      </c>
      <c r="C13312" s="193">
        <v>0.60775367374200573</v>
      </c>
      <c r="D13312" s="19"/>
      <c r="E13312" s="19">
        <v>0.62417478530898518</v>
      </c>
      <c r="F13312" s="19"/>
      <c r="G13312" s="19"/>
      <c r="H13312" s="19">
        <v>0.75149316587653903</v>
      </c>
      <c r="I13312" s="19"/>
      <c r="J13312" s="19">
        <v>0.45124171263440738</v>
      </c>
      <c r="K13312" s="19">
        <v>8.0252471843004089E-2</v>
      </c>
      <c r="L13312" s="19"/>
      <c r="M13312" s="19"/>
      <c r="N13312" s="19">
        <v>0.58987106221019314</v>
      </c>
      <c r="O13312" s="19">
        <v>0.44579595235537067</v>
      </c>
      <c r="P13312" s="50"/>
      <c r="R13312" s="9" t="s">
        <v>0</v>
      </c>
    </row>
    <row r="13313" spans="2:18" x14ac:dyDescent="0.2">
      <c r="B13313" s="25">
        <v>13083</v>
      </c>
      <c r="C13313" s="193"/>
      <c r="D13313" s="19">
        <v>1.1914316772087967</v>
      </c>
      <c r="E13313" s="19"/>
      <c r="F13313" s="19">
        <v>0.98330858109882702</v>
      </c>
      <c r="G13313" s="19"/>
      <c r="H13313" s="19">
        <v>1.027345630277305</v>
      </c>
      <c r="I13313" s="19"/>
      <c r="J13313" s="19">
        <v>1.6728473513250581</v>
      </c>
      <c r="K13313" s="19"/>
      <c r="L13313" s="19">
        <v>1.0495946743523599</v>
      </c>
      <c r="M13313" s="19"/>
      <c r="N13313" s="19">
        <v>1.1062140865939423</v>
      </c>
      <c r="O13313" s="19"/>
      <c r="P13313" s="50">
        <v>0.49600716347041657</v>
      </c>
      <c r="R13313" s="9" t="s">
        <v>0</v>
      </c>
    </row>
    <row r="13314" spans="2:18" x14ac:dyDescent="0.2">
      <c r="B13314" s="25">
        <v>13084</v>
      </c>
      <c r="C13314" s="193"/>
      <c r="D13314" s="19">
        <v>4.5881452016697409E-3</v>
      </c>
      <c r="E13314" s="19"/>
      <c r="F13314" s="19">
        <v>0.33073998870589139</v>
      </c>
      <c r="G13314" s="19">
        <v>1.2035542051534929</v>
      </c>
      <c r="H13314" s="19"/>
      <c r="I13314" s="19">
        <v>0.5410682863843983</v>
      </c>
      <c r="J13314" s="19"/>
      <c r="K13314" s="19"/>
      <c r="L13314" s="19">
        <v>0.82791512357494423</v>
      </c>
      <c r="M13314" s="19">
        <v>3.6236704379432529E-2</v>
      </c>
      <c r="N13314" s="19"/>
      <c r="O13314" s="19"/>
      <c r="P13314" s="50">
        <v>0.11872365192210402</v>
      </c>
      <c r="R13314" s="9" t="s">
        <v>0</v>
      </c>
    </row>
    <row r="13315" spans="2:18" x14ac:dyDescent="0.2">
      <c r="B13315" s="25">
        <v>13085</v>
      </c>
      <c r="C13315" s="193"/>
      <c r="D13315" s="19">
        <v>0.87215524329132121</v>
      </c>
      <c r="E13315" s="19"/>
      <c r="F13315" s="19">
        <v>0.11542563803695048</v>
      </c>
      <c r="G13315" s="19"/>
      <c r="H13315" s="19">
        <v>0.82554557782980176</v>
      </c>
      <c r="I13315" s="19"/>
      <c r="J13315" s="19">
        <v>1.5913589095066398</v>
      </c>
      <c r="K13315" s="19"/>
      <c r="L13315" s="19">
        <v>0.93088570479519905</v>
      </c>
      <c r="M13315" s="19"/>
      <c r="N13315" s="19">
        <v>1.1605569612403686</v>
      </c>
      <c r="O13315" s="19"/>
      <c r="P13315" s="50">
        <v>1.481410909567082</v>
      </c>
      <c r="R13315" s="9" t="s">
        <v>0</v>
      </c>
    </row>
    <row r="13316" spans="2:18" x14ac:dyDescent="0.2">
      <c r="B13316" s="25">
        <v>13086</v>
      </c>
      <c r="C13316" s="193">
        <v>0.34534845235766992</v>
      </c>
      <c r="D13316" s="19"/>
      <c r="E13316" s="19">
        <v>1.3321538567750067E-2</v>
      </c>
      <c r="F13316" s="19"/>
      <c r="G13316" s="19">
        <v>0.57439256016470108</v>
      </c>
      <c r="H13316" s="19"/>
      <c r="I13316" s="19"/>
      <c r="J13316" s="19">
        <v>1.2357287991040955</v>
      </c>
      <c r="K13316" s="19">
        <v>0.74610019516710979</v>
      </c>
      <c r="L13316" s="19"/>
      <c r="M13316" s="19"/>
      <c r="N13316" s="19">
        <v>0.63626566852303212</v>
      </c>
      <c r="O13316" s="19"/>
      <c r="P13316" s="50">
        <v>2.1945525610178887E-2</v>
      </c>
      <c r="R13316" s="9" t="s">
        <v>0</v>
      </c>
    </row>
    <row r="13317" spans="2:18" x14ac:dyDescent="0.2">
      <c r="B13317" s="25">
        <v>13087</v>
      </c>
      <c r="C13317" s="193"/>
      <c r="D13317" s="19">
        <v>1.5655452420748883</v>
      </c>
      <c r="E13317" s="19"/>
      <c r="F13317" s="19">
        <v>0.80682890666787299</v>
      </c>
      <c r="G13317" s="19"/>
      <c r="H13317" s="19">
        <v>1.343036962140177</v>
      </c>
      <c r="I13317" s="19"/>
      <c r="J13317" s="19">
        <v>1.0780277757678369</v>
      </c>
      <c r="K13317" s="19"/>
      <c r="L13317" s="19">
        <v>1.4109115017687679</v>
      </c>
      <c r="M13317" s="19"/>
      <c r="N13317" s="19">
        <v>0.9701823905107565</v>
      </c>
      <c r="O13317" s="19"/>
      <c r="P13317" s="50">
        <v>1.111804025839138</v>
      </c>
      <c r="R13317" s="9" t="s">
        <v>0</v>
      </c>
    </row>
    <row r="13318" spans="2:18" x14ac:dyDescent="0.2">
      <c r="B13318" s="25">
        <v>13088</v>
      </c>
      <c r="C13318" s="193">
        <v>0.59416861704331092</v>
      </c>
      <c r="D13318" s="19"/>
      <c r="E13318" s="19">
        <v>1.3120668142625853</v>
      </c>
      <c r="F13318" s="19"/>
      <c r="G13318" s="19">
        <v>1.5321626368494257</v>
      </c>
      <c r="H13318" s="19"/>
      <c r="I13318" s="19">
        <v>1.4079697588403963</v>
      </c>
      <c r="J13318" s="19"/>
      <c r="K13318" s="19">
        <v>0.66153637589594361</v>
      </c>
      <c r="L13318" s="19"/>
      <c r="M13318" s="19">
        <v>1.9161578192669044</v>
      </c>
      <c r="N13318" s="19"/>
      <c r="O13318" s="19">
        <v>1.4783824245503332</v>
      </c>
      <c r="P13318" s="50"/>
      <c r="R13318" s="9" t="s">
        <v>0</v>
      </c>
    </row>
    <row r="13319" spans="2:18" x14ac:dyDescent="0.2">
      <c r="B13319" s="25">
        <v>13089</v>
      </c>
      <c r="C13319" s="193"/>
      <c r="D13319" s="19">
        <v>4.6315108045173727E-2</v>
      </c>
      <c r="E13319" s="19"/>
      <c r="F13319" s="19">
        <v>0.39690107436149324</v>
      </c>
      <c r="G13319" s="19">
        <v>0.44962716054932628</v>
      </c>
      <c r="H13319" s="19"/>
      <c r="I13319" s="19"/>
      <c r="J13319" s="19">
        <v>0.33355349391943795</v>
      </c>
      <c r="K13319" s="19">
        <v>0.25633969400616824</v>
      </c>
      <c r="L13319" s="19"/>
      <c r="M13319" s="19">
        <v>1.1962137578791603</v>
      </c>
      <c r="N13319" s="19"/>
      <c r="O13319" s="19">
        <v>1.3057235793900192E-2</v>
      </c>
      <c r="P13319" s="50"/>
      <c r="R13319" s="9" t="s">
        <v>0</v>
      </c>
    </row>
    <row r="13320" spans="2:18" x14ac:dyDescent="0.2">
      <c r="B13320" s="25">
        <v>13090</v>
      </c>
      <c r="C13320" s="193"/>
      <c r="D13320" s="19">
        <v>1.4399620673636415</v>
      </c>
      <c r="E13320" s="19"/>
      <c r="F13320" s="19">
        <v>0.80502970321415102</v>
      </c>
      <c r="G13320" s="19"/>
      <c r="H13320" s="19">
        <v>0.18816486553631953</v>
      </c>
      <c r="I13320" s="19"/>
      <c r="J13320" s="19">
        <v>0.90105965612242744</v>
      </c>
      <c r="K13320" s="19"/>
      <c r="L13320" s="19">
        <v>1.1234572116745691</v>
      </c>
      <c r="M13320" s="19"/>
      <c r="N13320" s="19">
        <v>0.95101120276282136</v>
      </c>
      <c r="O13320" s="19"/>
      <c r="P13320" s="50">
        <v>1.1367645229196883</v>
      </c>
      <c r="R13320" s="9" t="s">
        <v>0</v>
      </c>
    </row>
    <row r="13321" spans="2:18" x14ac:dyDescent="0.2">
      <c r="B13321" s="25">
        <v>13091</v>
      </c>
      <c r="C13321" s="193"/>
      <c r="D13321" s="19">
        <v>1.5401823154525036</v>
      </c>
      <c r="E13321" s="19"/>
      <c r="F13321" s="19">
        <v>0.76971051255649525</v>
      </c>
      <c r="G13321" s="19"/>
      <c r="H13321" s="19">
        <v>0.87778088807814036</v>
      </c>
      <c r="I13321" s="19"/>
      <c r="J13321" s="19">
        <v>1.1665155112134533</v>
      </c>
      <c r="K13321" s="19"/>
      <c r="L13321" s="19">
        <v>0.20307710407977303</v>
      </c>
      <c r="M13321" s="19"/>
      <c r="N13321" s="19">
        <v>0.78151830945724787</v>
      </c>
      <c r="O13321" s="19"/>
      <c r="P13321" s="50">
        <v>1.7460842239497798</v>
      </c>
      <c r="R13321" s="9" t="s">
        <v>0</v>
      </c>
    </row>
    <row r="13322" spans="2:18" x14ac:dyDescent="0.2">
      <c r="B13322" s="25">
        <v>13092</v>
      </c>
      <c r="C13322" s="193">
        <v>6.7631571691686432E-2</v>
      </c>
      <c r="D13322" s="19"/>
      <c r="E13322" s="19">
        <v>0.57494643798650835</v>
      </c>
      <c r="F13322" s="19"/>
      <c r="G13322" s="19">
        <v>0.53080918519780385</v>
      </c>
      <c r="H13322" s="19"/>
      <c r="I13322" s="19">
        <v>0.31877728768327884</v>
      </c>
      <c r="J13322" s="19"/>
      <c r="K13322" s="19">
        <v>0.65769090442798117</v>
      </c>
      <c r="L13322" s="19"/>
      <c r="M13322" s="19">
        <v>0.11273314092182554</v>
      </c>
      <c r="N13322" s="19"/>
      <c r="O13322" s="19">
        <v>2.4237239448236154E-2</v>
      </c>
      <c r="P13322" s="50"/>
      <c r="R13322" s="9" t="s">
        <v>0</v>
      </c>
    </row>
    <row r="13323" spans="2:18" x14ac:dyDescent="0.2">
      <c r="B13323" s="25">
        <v>13093</v>
      </c>
      <c r="C13323" s="193"/>
      <c r="D13323" s="19">
        <v>9.4033815962602255E-2</v>
      </c>
      <c r="E13323" s="19"/>
      <c r="F13323" s="19">
        <v>0.89934089737059364</v>
      </c>
      <c r="G13323" s="19">
        <v>7.2915919110203536E-2</v>
      </c>
      <c r="H13323" s="19"/>
      <c r="I13323" s="19"/>
      <c r="J13323" s="19">
        <v>0.85866903896325741</v>
      </c>
      <c r="K13323" s="19"/>
      <c r="L13323" s="19">
        <v>0.99161507433193485</v>
      </c>
      <c r="M13323" s="19">
        <v>0.42236433747681046</v>
      </c>
      <c r="N13323" s="19"/>
      <c r="O13323" s="19">
        <v>0.5494582242224022</v>
      </c>
      <c r="P13323" s="50"/>
      <c r="R13323" s="9" t="s">
        <v>0</v>
      </c>
    </row>
    <row r="13324" spans="2:18" x14ac:dyDescent="0.2">
      <c r="B13324" s="25">
        <v>13094</v>
      </c>
      <c r="C13324" s="193"/>
      <c r="D13324" s="19">
        <v>0.13024099014765128</v>
      </c>
      <c r="E13324" s="19">
        <v>0.68345316998172201</v>
      </c>
      <c r="F13324" s="19"/>
      <c r="G13324" s="19">
        <v>8.71752203894295E-2</v>
      </c>
      <c r="H13324" s="19"/>
      <c r="I13324" s="19">
        <v>0.59768293230448311</v>
      </c>
      <c r="J13324" s="19"/>
      <c r="K13324" s="19">
        <v>0.76503416762099763</v>
      </c>
      <c r="L13324" s="19"/>
      <c r="M13324" s="19">
        <v>0.37117329054780657</v>
      </c>
      <c r="N13324" s="19"/>
      <c r="O13324" s="19">
        <v>0.42794987150946989</v>
      </c>
      <c r="P13324" s="50"/>
      <c r="R13324" s="9" t="s">
        <v>0</v>
      </c>
    </row>
    <row r="13325" spans="2:18" x14ac:dyDescent="0.2">
      <c r="B13325" s="25">
        <v>13095</v>
      </c>
      <c r="C13325" s="193">
        <v>0.14777211849357347</v>
      </c>
      <c r="D13325" s="19"/>
      <c r="E13325" s="19">
        <v>1.5935583019014807E-2</v>
      </c>
      <c r="F13325" s="19"/>
      <c r="G13325" s="19"/>
      <c r="H13325" s="19">
        <v>0.29074327278507123</v>
      </c>
      <c r="I13325" s="19">
        <v>0.68840829600385811</v>
      </c>
      <c r="J13325" s="19"/>
      <c r="K13325" s="19">
        <v>2.1201623912967555E-2</v>
      </c>
      <c r="L13325" s="19"/>
      <c r="M13325" s="19"/>
      <c r="N13325" s="19">
        <v>0.2045685526791273</v>
      </c>
      <c r="O13325" s="19">
        <v>0.2327668626455674</v>
      </c>
      <c r="P13325" s="50"/>
      <c r="R13325" s="9" t="s">
        <v>0</v>
      </c>
    </row>
    <row r="13326" spans="2:18" x14ac:dyDescent="0.2">
      <c r="B13326" s="25">
        <v>13096</v>
      </c>
      <c r="C13326" s="193">
        <v>1.6341186419794025</v>
      </c>
      <c r="D13326" s="19"/>
      <c r="E13326" s="19">
        <v>1.0998947810021908</v>
      </c>
      <c r="F13326" s="19"/>
      <c r="G13326" s="19">
        <v>1.5500318980216159</v>
      </c>
      <c r="H13326" s="19"/>
      <c r="I13326" s="19">
        <v>2.141956183554047</v>
      </c>
      <c r="J13326" s="19"/>
      <c r="K13326" s="19">
        <v>1.8032643301445115</v>
      </c>
      <c r="L13326" s="19"/>
      <c r="M13326" s="19">
        <v>1.3438202131101924</v>
      </c>
      <c r="N13326" s="19"/>
      <c r="O13326" s="19">
        <v>1.2795329929622461</v>
      </c>
      <c r="P13326" s="50"/>
      <c r="R13326" s="9" t="s">
        <v>0</v>
      </c>
    </row>
    <row r="13327" spans="2:18" x14ac:dyDescent="0.2">
      <c r="B13327" s="25">
        <v>13097</v>
      </c>
      <c r="C13327" s="193">
        <v>0.32865206876435077</v>
      </c>
      <c r="D13327" s="19"/>
      <c r="E13327" s="19">
        <v>0.26769150724467661</v>
      </c>
      <c r="F13327" s="19"/>
      <c r="G13327" s="19"/>
      <c r="H13327" s="19">
        <v>0.17409034516577712</v>
      </c>
      <c r="I13327" s="19">
        <v>0.28762926752607776</v>
      </c>
      <c r="J13327" s="19"/>
      <c r="K13327" s="19"/>
      <c r="L13327" s="19">
        <v>0.17743021805355552</v>
      </c>
      <c r="M13327" s="19"/>
      <c r="N13327" s="19">
        <v>0.62878292770932709</v>
      </c>
      <c r="O13327" s="19">
        <v>3.0037860329872393E-2</v>
      </c>
      <c r="P13327" s="50"/>
      <c r="R13327" s="9" t="s">
        <v>0</v>
      </c>
    </row>
    <row r="13328" spans="2:18" x14ac:dyDescent="0.2">
      <c r="B13328" s="25">
        <v>13098</v>
      </c>
      <c r="C13328" s="193">
        <v>0.3684761156863417</v>
      </c>
      <c r="D13328" s="19"/>
      <c r="E13328" s="19"/>
      <c r="F13328" s="19">
        <v>7.6181990239354611E-2</v>
      </c>
      <c r="G13328" s="19">
        <v>7.4591557850660739E-2</v>
      </c>
      <c r="H13328" s="19"/>
      <c r="I13328" s="19"/>
      <c r="J13328" s="19">
        <v>1.7839014429088727E-2</v>
      </c>
      <c r="K13328" s="19">
        <v>0.2161379629021897</v>
      </c>
      <c r="L13328" s="19"/>
      <c r="M13328" s="19">
        <v>5.4096763514097854E-2</v>
      </c>
      <c r="N13328" s="19"/>
      <c r="O13328" s="19">
        <v>1.0354013423508397</v>
      </c>
      <c r="P13328" s="50"/>
      <c r="R13328" s="9" t="s">
        <v>0</v>
      </c>
    </row>
    <row r="13329" spans="2:18" x14ac:dyDescent="0.2">
      <c r="B13329" s="25">
        <v>13099</v>
      </c>
      <c r="C13329" s="193">
        <v>1.0397129028155072</v>
      </c>
      <c r="D13329" s="19"/>
      <c r="E13329" s="19"/>
      <c r="F13329" s="19">
        <v>1.02975058796768E-2</v>
      </c>
      <c r="G13329" s="19"/>
      <c r="H13329" s="19">
        <v>0.14171919849911357</v>
      </c>
      <c r="I13329" s="19">
        <v>0.19333257417717678</v>
      </c>
      <c r="J13329" s="19"/>
      <c r="K13329" s="19">
        <v>0.18937825617163306</v>
      </c>
      <c r="L13329" s="19"/>
      <c r="M13329" s="19">
        <v>1.1189840612372197</v>
      </c>
      <c r="N13329" s="19"/>
      <c r="O13329" s="19">
        <v>0.52455997458757908</v>
      </c>
      <c r="P13329" s="50"/>
      <c r="R13329" s="9" t="s">
        <v>0</v>
      </c>
    </row>
    <row r="13330" spans="2:18" x14ac:dyDescent="0.2">
      <c r="B13330" s="25">
        <v>13100</v>
      </c>
      <c r="C13330" s="193"/>
      <c r="D13330" s="19">
        <v>1.2882760571995926</v>
      </c>
      <c r="E13330" s="19"/>
      <c r="F13330" s="19">
        <v>1.3303429313755766</v>
      </c>
      <c r="G13330" s="19"/>
      <c r="H13330" s="19">
        <v>0.93845228533170599</v>
      </c>
      <c r="I13330" s="19"/>
      <c r="J13330" s="19">
        <v>0.29878326562187241</v>
      </c>
      <c r="K13330" s="19"/>
      <c r="L13330" s="19">
        <v>0.43630205277488388</v>
      </c>
      <c r="M13330" s="19"/>
      <c r="N13330" s="19">
        <v>0.82158043094893818</v>
      </c>
      <c r="O13330" s="19"/>
      <c r="P13330" s="50">
        <v>1.1057281882441388</v>
      </c>
      <c r="R13330" s="9" t="s">
        <v>0</v>
      </c>
    </row>
    <row r="13331" spans="2:18" x14ac:dyDescent="0.2">
      <c r="B13331" s="25">
        <v>13101</v>
      </c>
      <c r="C13331" s="193"/>
      <c r="D13331" s="19">
        <v>1.1429120704535748E-2</v>
      </c>
      <c r="E13331" s="19">
        <v>0.62073638361864114</v>
      </c>
      <c r="F13331" s="19"/>
      <c r="G13331" s="19">
        <v>0.87029803867341915</v>
      </c>
      <c r="H13331" s="19"/>
      <c r="I13331" s="19">
        <v>0.50469180137514136</v>
      </c>
      <c r="J13331" s="19"/>
      <c r="K13331" s="19">
        <v>0.10727287275418416</v>
      </c>
      <c r="L13331" s="19"/>
      <c r="M13331" s="19"/>
      <c r="N13331" s="19">
        <v>6.954399981490629E-2</v>
      </c>
      <c r="O13331" s="19">
        <v>0.36383882539219714</v>
      </c>
      <c r="P13331" s="50"/>
      <c r="R13331" s="9" t="s">
        <v>0</v>
      </c>
    </row>
    <row r="13332" spans="2:18" x14ac:dyDescent="0.2">
      <c r="B13332" s="25">
        <v>13102</v>
      </c>
      <c r="C13332" s="193">
        <v>0.37325154275207367</v>
      </c>
      <c r="D13332" s="19"/>
      <c r="E13332" s="19"/>
      <c r="F13332" s="19">
        <v>1.1271645393063883</v>
      </c>
      <c r="G13332" s="19"/>
      <c r="H13332" s="19">
        <v>1.3565271659019649</v>
      </c>
      <c r="I13332" s="19"/>
      <c r="J13332" s="19">
        <v>8.5229079049448778E-2</v>
      </c>
      <c r="K13332" s="19"/>
      <c r="L13332" s="19">
        <v>0.16585085044051059</v>
      </c>
      <c r="M13332" s="19"/>
      <c r="N13332" s="19">
        <v>0.96080930238144013</v>
      </c>
      <c r="O13332" s="19"/>
      <c r="P13332" s="50">
        <v>0.33680441076353085</v>
      </c>
      <c r="R13332" s="9" t="s">
        <v>0</v>
      </c>
    </row>
    <row r="13333" spans="2:18" x14ac:dyDescent="0.2">
      <c r="B13333" s="25">
        <v>13103</v>
      </c>
      <c r="C13333" s="193">
        <v>0.69146943390734139</v>
      </c>
      <c r="D13333" s="19"/>
      <c r="E13333" s="19">
        <v>1.5261827872640548</v>
      </c>
      <c r="F13333" s="19"/>
      <c r="G13333" s="19">
        <v>1.8039499264357086</v>
      </c>
      <c r="H13333" s="19"/>
      <c r="I13333" s="19">
        <v>1.3350635472155736</v>
      </c>
      <c r="J13333" s="19"/>
      <c r="K13333" s="19">
        <v>6.9002613322495673E-2</v>
      </c>
      <c r="L13333" s="19"/>
      <c r="M13333" s="19">
        <v>0.38526880129517072</v>
      </c>
      <c r="N13333" s="19"/>
      <c r="O13333" s="19">
        <v>1.0698258896274049</v>
      </c>
      <c r="P13333" s="50"/>
      <c r="R13333" s="9" t="s">
        <v>0</v>
      </c>
    </row>
    <row r="13334" spans="2:18" x14ac:dyDescent="0.2">
      <c r="B13334" s="25">
        <v>13104</v>
      </c>
      <c r="C13334" s="193"/>
      <c r="D13334" s="19">
        <v>8.9304823322407384E-2</v>
      </c>
      <c r="E13334" s="19"/>
      <c r="F13334" s="19">
        <v>0.94484941784054732</v>
      </c>
      <c r="G13334" s="19">
        <v>0.72443967196551973</v>
      </c>
      <c r="H13334" s="19"/>
      <c r="I13334" s="19">
        <v>0.52425594063446512</v>
      </c>
      <c r="J13334" s="19"/>
      <c r="K13334" s="19">
        <v>0.68040666820233076</v>
      </c>
      <c r="L13334" s="19"/>
      <c r="M13334" s="19"/>
      <c r="N13334" s="19">
        <v>0.38646298685026992</v>
      </c>
      <c r="O13334" s="19"/>
      <c r="P13334" s="50">
        <v>0.1289927691764399</v>
      </c>
      <c r="R13334" s="9" t="s">
        <v>0</v>
      </c>
    </row>
    <row r="13335" spans="2:18" x14ac:dyDescent="0.2">
      <c r="B13335" s="25">
        <v>13105</v>
      </c>
      <c r="C13335" s="193"/>
      <c r="D13335" s="19">
        <v>1.0922379265280437</v>
      </c>
      <c r="E13335" s="19"/>
      <c r="F13335" s="19">
        <v>0.2462692832056293</v>
      </c>
      <c r="G13335" s="19"/>
      <c r="H13335" s="19">
        <v>0.14408151419165</v>
      </c>
      <c r="I13335" s="19"/>
      <c r="J13335" s="19">
        <v>0.1511178181127466</v>
      </c>
      <c r="K13335" s="19"/>
      <c r="L13335" s="19">
        <v>0.79807139984678377</v>
      </c>
      <c r="M13335" s="19">
        <v>0.22987996033223154</v>
      </c>
      <c r="N13335" s="19"/>
      <c r="O13335" s="19"/>
      <c r="P13335" s="50">
        <v>0.54230594660861287</v>
      </c>
      <c r="R13335" s="9" t="s">
        <v>0</v>
      </c>
    </row>
    <row r="13336" spans="2:18" x14ac:dyDescent="0.2">
      <c r="B13336" s="25">
        <v>13106</v>
      </c>
      <c r="C13336" s="193"/>
      <c r="D13336" s="19">
        <v>0.7720421997579574</v>
      </c>
      <c r="E13336" s="19"/>
      <c r="F13336" s="19">
        <v>0.13858248194567235</v>
      </c>
      <c r="G13336" s="19"/>
      <c r="H13336" s="19">
        <v>0.14894498303045761</v>
      </c>
      <c r="I13336" s="19"/>
      <c r="J13336" s="19">
        <v>0.3293247469401846</v>
      </c>
      <c r="K13336" s="19"/>
      <c r="L13336" s="19">
        <v>0.78208366514339267</v>
      </c>
      <c r="M13336" s="19">
        <v>0.58135891602161394</v>
      </c>
      <c r="N13336" s="19"/>
      <c r="O13336" s="19"/>
      <c r="P13336" s="50">
        <v>0.47090903666615552</v>
      </c>
      <c r="R13336" s="9" t="s">
        <v>0</v>
      </c>
    </row>
    <row r="13337" spans="2:18" x14ac:dyDescent="0.2">
      <c r="B13337" s="25">
        <v>13107</v>
      </c>
      <c r="C13337" s="193"/>
      <c r="D13337" s="19">
        <v>6.8595952638856539E-2</v>
      </c>
      <c r="E13337" s="19"/>
      <c r="F13337" s="19">
        <v>0.37835662157591654</v>
      </c>
      <c r="G13337" s="19"/>
      <c r="H13337" s="19">
        <v>0.97847208524044216</v>
      </c>
      <c r="I13337" s="19"/>
      <c r="J13337" s="19">
        <v>0.17418606814682489</v>
      </c>
      <c r="K13337" s="19"/>
      <c r="L13337" s="19">
        <v>0.24769251890669258</v>
      </c>
      <c r="M13337" s="19"/>
      <c r="N13337" s="19">
        <v>0.52892587349815767</v>
      </c>
      <c r="O13337" s="19"/>
      <c r="P13337" s="50">
        <v>0.78279667238164385</v>
      </c>
      <c r="R13337" s="9" t="s">
        <v>0</v>
      </c>
    </row>
    <row r="13338" spans="2:18" x14ac:dyDescent="0.2">
      <c r="B13338" s="25">
        <v>13108</v>
      </c>
      <c r="C13338" s="193">
        <v>8.4472679455828564E-2</v>
      </c>
      <c r="D13338" s="19"/>
      <c r="E13338" s="19">
        <v>0.23098943838614708</v>
      </c>
      <c r="F13338" s="19"/>
      <c r="G13338" s="19">
        <v>0.32503269335646728</v>
      </c>
      <c r="H13338" s="19"/>
      <c r="I13338" s="19">
        <v>0.80427016568803356</v>
      </c>
      <c r="J13338" s="19"/>
      <c r="K13338" s="19">
        <v>0.26795217494280044</v>
      </c>
      <c r="L13338" s="19"/>
      <c r="M13338" s="19"/>
      <c r="N13338" s="19">
        <v>0.5906939553377808</v>
      </c>
      <c r="O13338" s="19">
        <v>0.52971992172322124</v>
      </c>
      <c r="P13338" s="50"/>
      <c r="R13338" s="9" t="s">
        <v>0</v>
      </c>
    </row>
    <row r="13339" spans="2:18" x14ac:dyDescent="0.2">
      <c r="B13339" s="25">
        <v>13109</v>
      </c>
      <c r="C13339" s="193"/>
      <c r="D13339" s="19">
        <v>2.0072475183350713</v>
      </c>
      <c r="E13339" s="19"/>
      <c r="F13339" s="19">
        <v>1.2186162929124</v>
      </c>
      <c r="G13339" s="19"/>
      <c r="H13339" s="19">
        <v>1.319412944652371</v>
      </c>
      <c r="I13339" s="19"/>
      <c r="J13339" s="19">
        <v>1.2811585700867261</v>
      </c>
      <c r="K13339" s="19"/>
      <c r="L13339" s="19">
        <v>0.43733734137532976</v>
      </c>
      <c r="M13339" s="19"/>
      <c r="N13339" s="19">
        <v>1.7461963550515576</v>
      </c>
      <c r="O13339" s="19"/>
      <c r="P13339" s="50">
        <v>1.1443439749165718</v>
      </c>
      <c r="R13339" s="9" t="s">
        <v>0</v>
      </c>
    </row>
    <row r="13340" spans="2:18" x14ac:dyDescent="0.2">
      <c r="B13340" s="25">
        <v>13110</v>
      </c>
      <c r="C13340" s="193">
        <v>0.2920476971180872</v>
      </c>
      <c r="D13340" s="19"/>
      <c r="E13340" s="19">
        <v>1.4296662117342898</v>
      </c>
      <c r="F13340" s="19"/>
      <c r="G13340" s="19">
        <v>0.78707876916818253</v>
      </c>
      <c r="H13340" s="19"/>
      <c r="I13340" s="19">
        <v>0.92208142238239088</v>
      </c>
      <c r="J13340" s="19"/>
      <c r="K13340" s="19">
        <v>1.0566888356419799</v>
      </c>
      <c r="L13340" s="19"/>
      <c r="M13340" s="19"/>
      <c r="N13340" s="19">
        <v>7.0272402184036936E-2</v>
      </c>
      <c r="O13340" s="19">
        <v>0.7831846743404175</v>
      </c>
      <c r="P13340" s="50"/>
      <c r="R13340" s="9" t="s">
        <v>0</v>
      </c>
    </row>
    <row r="13341" spans="2:18" x14ac:dyDescent="0.2">
      <c r="B13341" s="25">
        <v>13111</v>
      </c>
      <c r="C13341" s="193"/>
      <c r="D13341" s="19">
        <v>0.40011876072515545</v>
      </c>
      <c r="E13341" s="19"/>
      <c r="F13341" s="19">
        <v>1.0086460033621261</v>
      </c>
      <c r="G13341" s="19"/>
      <c r="H13341" s="19">
        <v>7.7755296331957144E-2</v>
      </c>
      <c r="I13341" s="19"/>
      <c r="J13341" s="19">
        <v>0.94527223837905905</v>
      </c>
      <c r="K13341" s="19"/>
      <c r="L13341" s="19">
        <v>9.0035830378772885E-2</v>
      </c>
      <c r="M13341" s="19">
        <v>0.14495792049003653</v>
      </c>
      <c r="N13341" s="19"/>
      <c r="O13341" s="19"/>
      <c r="P13341" s="50">
        <v>1.3579483462946604</v>
      </c>
      <c r="R13341" s="9" t="s">
        <v>0</v>
      </c>
    </row>
    <row r="13342" spans="2:18" x14ac:dyDescent="0.2">
      <c r="B13342" s="25">
        <v>13112</v>
      </c>
      <c r="C13342" s="193">
        <v>1.2529492253781995</v>
      </c>
      <c r="D13342" s="19"/>
      <c r="E13342" s="19">
        <v>0.28430089387850632</v>
      </c>
      <c r="F13342" s="19"/>
      <c r="G13342" s="19">
        <v>1.3914969239719417</v>
      </c>
      <c r="H13342" s="19"/>
      <c r="I13342" s="19">
        <v>1.1421136765647073</v>
      </c>
      <c r="J13342" s="19"/>
      <c r="K13342" s="19">
        <v>1.4407422958133498</v>
      </c>
      <c r="L13342" s="19"/>
      <c r="M13342" s="19"/>
      <c r="N13342" s="19">
        <v>5.1369957800371471E-2</v>
      </c>
      <c r="O13342" s="19">
        <v>1.1017562154455727</v>
      </c>
      <c r="P13342" s="50"/>
      <c r="R13342" s="9" t="s">
        <v>0</v>
      </c>
    </row>
    <row r="13343" spans="2:18" x14ac:dyDescent="0.2">
      <c r="B13343" s="25">
        <v>13113</v>
      </c>
      <c r="C13343" s="193"/>
      <c r="D13343" s="19">
        <v>0.44832451438928483</v>
      </c>
      <c r="E13343" s="19">
        <v>0.14272947742690564</v>
      </c>
      <c r="F13343" s="19"/>
      <c r="G13343" s="19">
        <v>0.26298869453918788</v>
      </c>
      <c r="H13343" s="19"/>
      <c r="I13343" s="19"/>
      <c r="J13343" s="19">
        <v>0.35274121871183362</v>
      </c>
      <c r="K13343" s="19"/>
      <c r="L13343" s="19">
        <v>0.23894824752590341</v>
      </c>
      <c r="M13343" s="19">
        <v>1.2956604084245125</v>
      </c>
      <c r="N13343" s="19"/>
      <c r="O13343" s="19"/>
      <c r="P13343" s="50">
        <v>0.22182222055488232</v>
      </c>
      <c r="R13343" s="9" t="s">
        <v>0</v>
      </c>
    </row>
    <row r="13344" spans="2:18" x14ac:dyDescent="0.2">
      <c r="B13344" s="25">
        <v>13114</v>
      </c>
      <c r="C13344" s="193">
        <v>1.6644858264304312</v>
      </c>
      <c r="D13344" s="19"/>
      <c r="E13344" s="19">
        <v>1.8177770510096689</v>
      </c>
      <c r="F13344" s="19"/>
      <c r="G13344" s="19">
        <v>1.7146197507414815</v>
      </c>
      <c r="H13344" s="19"/>
      <c r="I13344" s="19">
        <v>1.4098131535729914</v>
      </c>
      <c r="J13344" s="19"/>
      <c r="K13344" s="19">
        <v>1.3737103535281217</v>
      </c>
      <c r="L13344" s="19"/>
      <c r="M13344" s="19">
        <v>1.8597848531375232</v>
      </c>
      <c r="N13344" s="19"/>
      <c r="O13344" s="19">
        <v>2.0155635387528603</v>
      </c>
      <c r="P13344" s="50"/>
      <c r="R13344" s="9" t="s">
        <v>0</v>
      </c>
    </row>
    <row r="13345" spans="2:18" x14ac:dyDescent="0.2">
      <c r="B13345" s="25">
        <v>13115</v>
      </c>
      <c r="C13345" s="193"/>
      <c r="D13345" s="19">
        <v>0.13371707420539419</v>
      </c>
      <c r="E13345" s="19"/>
      <c r="F13345" s="19">
        <v>2.1239416184511261E-2</v>
      </c>
      <c r="G13345" s="19"/>
      <c r="H13345" s="19">
        <v>0.31449735234865978</v>
      </c>
      <c r="I13345" s="19"/>
      <c r="J13345" s="19">
        <v>1.3724026825684408</v>
      </c>
      <c r="K13345" s="19">
        <v>0.25016833431456126</v>
      </c>
      <c r="L13345" s="19"/>
      <c r="M13345" s="19">
        <v>0.36135741755381151</v>
      </c>
      <c r="N13345" s="19"/>
      <c r="O13345" s="19">
        <v>0.34754151492979218</v>
      </c>
      <c r="P13345" s="50"/>
      <c r="R13345" s="9" t="s">
        <v>0</v>
      </c>
    </row>
    <row r="13346" spans="2:18" x14ac:dyDescent="0.2">
      <c r="B13346" s="25">
        <v>13116</v>
      </c>
      <c r="C13346" s="193"/>
      <c r="D13346" s="19">
        <v>2.4377412363132199E-2</v>
      </c>
      <c r="E13346" s="19">
        <v>0.10934602677689892</v>
      </c>
      <c r="F13346" s="19"/>
      <c r="G13346" s="19">
        <v>0.98248341908372705</v>
      </c>
      <c r="H13346" s="19"/>
      <c r="I13346" s="19">
        <v>0.14642719661723766</v>
      </c>
      <c r="J13346" s="19"/>
      <c r="K13346" s="19">
        <v>9.7517919924670696E-2</v>
      </c>
      <c r="L13346" s="19"/>
      <c r="M13346" s="19">
        <v>8.2301751529929676E-2</v>
      </c>
      <c r="N13346" s="19"/>
      <c r="O13346" s="19">
        <v>1.4002740540403225E-2</v>
      </c>
      <c r="P13346" s="50"/>
      <c r="R13346" s="9" t="s">
        <v>0</v>
      </c>
    </row>
    <row r="13347" spans="2:18" x14ac:dyDescent="0.2">
      <c r="B13347" s="25">
        <v>13117</v>
      </c>
      <c r="C13347" s="193">
        <v>0.27217734887964423</v>
      </c>
      <c r="D13347" s="19"/>
      <c r="E13347" s="19">
        <v>0.11086485921154864</v>
      </c>
      <c r="F13347" s="19"/>
      <c r="G13347" s="19">
        <v>0.8436307780679897</v>
      </c>
      <c r="H13347" s="19"/>
      <c r="I13347" s="19">
        <v>0.12962717123642314</v>
      </c>
      <c r="J13347" s="19"/>
      <c r="K13347" s="19">
        <v>0.53774652746999607</v>
      </c>
      <c r="L13347" s="19"/>
      <c r="M13347" s="19"/>
      <c r="N13347" s="19">
        <v>6.8003674079025772E-2</v>
      </c>
      <c r="O13347" s="19">
        <v>0.38678659485706274</v>
      </c>
      <c r="P13347" s="50"/>
      <c r="R13347" s="9" t="s">
        <v>0</v>
      </c>
    </row>
    <row r="13348" spans="2:18" x14ac:dyDescent="0.2">
      <c r="B13348" s="25">
        <v>13118</v>
      </c>
      <c r="C13348" s="193"/>
      <c r="D13348" s="19">
        <v>0.5645155441816847</v>
      </c>
      <c r="E13348" s="19">
        <v>0.15933469902863978</v>
      </c>
      <c r="F13348" s="19"/>
      <c r="G13348" s="19">
        <v>0.68646588358673843</v>
      </c>
      <c r="H13348" s="19"/>
      <c r="I13348" s="19">
        <v>0.29929341165985307</v>
      </c>
      <c r="J13348" s="19"/>
      <c r="K13348" s="19">
        <v>0.54876617320587884</v>
      </c>
      <c r="L13348" s="19"/>
      <c r="M13348" s="19">
        <v>0.57810571778482422</v>
      </c>
      <c r="N13348" s="19"/>
      <c r="O13348" s="19"/>
      <c r="P13348" s="50">
        <v>0.29856279155037413</v>
      </c>
      <c r="R13348" s="9" t="s">
        <v>0</v>
      </c>
    </row>
    <row r="13349" spans="2:18" x14ac:dyDescent="0.2">
      <c r="B13349" s="25">
        <v>13119</v>
      </c>
      <c r="C13349" s="193"/>
      <c r="D13349" s="19">
        <v>0.83784434307650857</v>
      </c>
      <c r="E13349" s="19">
        <v>0.1418180055667973</v>
      </c>
      <c r="F13349" s="19"/>
      <c r="G13349" s="19">
        <v>0.44019473956276467</v>
      </c>
      <c r="H13349" s="19"/>
      <c r="I13349" s="19"/>
      <c r="J13349" s="19">
        <v>0.5575532108604675</v>
      </c>
      <c r="K13349" s="19">
        <v>0.16516537661182037</v>
      </c>
      <c r="L13349" s="19"/>
      <c r="M13349" s="19"/>
      <c r="N13349" s="19">
        <v>0.24738731013079901</v>
      </c>
      <c r="O13349" s="19"/>
      <c r="P13349" s="50">
        <v>0.54716228738636208</v>
      </c>
      <c r="R13349" s="9" t="s">
        <v>0</v>
      </c>
    </row>
    <row r="13350" spans="2:18" x14ac:dyDescent="0.2">
      <c r="B13350" s="25">
        <v>13120</v>
      </c>
      <c r="C13350" s="193"/>
      <c r="D13350" s="19">
        <v>0.60983395377836669</v>
      </c>
      <c r="E13350" s="19"/>
      <c r="F13350" s="19">
        <v>0.52171413010039669</v>
      </c>
      <c r="G13350" s="19"/>
      <c r="H13350" s="19">
        <v>1.2996624430019792</v>
      </c>
      <c r="I13350" s="19"/>
      <c r="J13350" s="19">
        <v>1.011731268149652</v>
      </c>
      <c r="K13350" s="19"/>
      <c r="L13350" s="19">
        <v>1.3087081639477283</v>
      </c>
      <c r="M13350" s="19"/>
      <c r="N13350" s="19">
        <v>1.5881985055176895</v>
      </c>
      <c r="O13350" s="19"/>
      <c r="P13350" s="50">
        <v>1.5787655557422802</v>
      </c>
      <c r="R13350" s="9" t="s">
        <v>0</v>
      </c>
    </row>
    <row r="13351" spans="2:18" x14ac:dyDescent="0.2">
      <c r="B13351" s="25">
        <v>13121</v>
      </c>
      <c r="C13351" s="193">
        <v>1.4508661052051814</v>
      </c>
      <c r="D13351" s="19"/>
      <c r="E13351" s="19">
        <v>2.2676031417771578</v>
      </c>
      <c r="F13351" s="19"/>
      <c r="G13351" s="19">
        <v>2.4187117640719791</v>
      </c>
      <c r="H13351" s="19"/>
      <c r="I13351" s="19">
        <v>2.5860257908379167</v>
      </c>
      <c r="J13351" s="19"/>
      <c r="K13351" s="19">
        <v>2.8215938014198918</v>
      </c>
      <c r="L13351" s="19"/>
      <c r="M13351" s="19">
        <v>2.4154478040655931</v>
      </c>
      <c r="N13351" s="19"/>
      <c r="O13351" s="19">
        <v>2.6140959633055454</v>
      </c>
      <c r="P13351" s="50"/>
      <c r="R13351" s="9" t="s">
        <v>0</v>
      </c>
    </row>
    <row r="13352" spans="2:18" x14ac:dyDescent="0.2">
      <c r="B13352" s="25">
        <v>13122</v>
      </c>
      <c r="C13352" s="193"/>
      <c r="D13352" s="19">
        <v>0.42577235619939335</v>
      </c>
      <c r="E13352" s="19"/>
      <c r="F13352" s="19">
        <v>0.30723280127747787</v>
      </c>
      <c r="G13352" s="19"/>
      <c r="H13352" s="19">
        <v>0.68124101519897884</v>
      </c>
      <c r="I13352" s="19"/>
      <c r="J13352" s="19">
        <v>1.1430202963631142</v>
      </c>
      <c r="K13352" s="19"/>
      <c r="L13352" s="19">
        <v>1.2514166633424173</v>
      </c>
      <c r="M13352" s="19"/>
      <c r="N13352" s="19">
        <v>1.4872732999531271</v>
      </c>
      <c r="O13352" s="19"/>
      <c r="P13352" s="50">
        <v>0.69587739656108805</v>
      </c>
      <c r="R13352" s="9" t="s">
        <v>0</v>
      </c>
    </row>
    <row r="13353" spans="2:18" x14ac:dyDescent="0.2">
      <c r="B13353" s="25">
        <v>13123</v>
      </c>
      <c r="C13353" s="193"/>
      <c r="D13353" s="19">
        <v>1.0477306049010291</v>
      </c>
      <c r="E13353" s="19"/>
      <c r="F13353" s="19">
        <v>0.76822127945894425</v>
      </c>
      <c r="G13353" s="19"/>
      <c r="H13353" s="19">
        <v>0.57110019904316511</v>
      </c>
      <c r="I13353" s="19"/>
      <c r="J13353" s="19">
        <v>1.0059984168153877</v>
      </c>
      <c r="K13353" s="19"/>
      <c r="L13353" s="19">
        <v>1.2522850067038724</v>
      </c>
      <c r="M13353" s="19">
        <v>6.4706201579186676E-2</v>
      </c>
      <c r="N13353" s="19"/>
      <c r="O13353" s="19"/>
      <c r="P13353" s="50">
        <v>1.8232245722793259E-3</v>
      </c>
      <c r="R13353" s="9" t="s">
        <v>0</v>
      </c>
    </row>
    <row r="13354" spans="2:18" x14ac:dyDescent="0.2">
      <c r="B13354" s="25">
        <v>13124</v>
      </c>
      <c r="C13354" s="193">
        <v>0.95291662257365195</v>
      </c>
      <c r="D13354" s="19"/>
      <c r="E13354" s="19">
        <v>0.54923074775513325</v>
      </c>
      <c r="F13354" s="19"/>
      <c r="G13354" s="19"/>
      <c r="H13354" s="19">
        <v>3.8868661951403385E-2</v>
      </c>
      <c r="I13354" s="19"/>
      <c r="J13354" s="19">
        <v>3.5853837125886377E-2</v>
      </c>
      <c r="K13354" s="19">
        <v>0.23473444545279137</v>
      </c>
      <c r="L13354" s="19"/>
      <c r="M13354" s="19">
        <v>0.65583489128091865</v>
      </c>
      <c r="N13354" s="19"/>
      <c r="O13354" s="19"/>
      <c r="P13354" s="50">
        <v>0.75267980877072194</v>
      </c>
      <c r="R13354" s="9" t="s">
        <v>0</v>
      </c>
    </row>
    <row r="13355" spans="2:18" x14ac:dyDescent="0.2">
      <c r="B13355" s="25">
        <v>13125</v>
      </c>
      <c r="C13355" s="193">
        <v>0.90119376080399471</v>
      </c>
      <c r="D13355" s="19"/>
      <c r="E13355" s="19">
        <v>1.059505796480009</v>
      </c>
      <c r="F13355" s="19"/>
      <c r="G13355" s="19">
        <v>0.47022662403167681</v>
      </c>
      <c r="H13355" s="19"/>
      <c r="I13355" s="19">
        <v>0.96049024370924796</v>
      </c>
      <c r="J13355" s="19"/>
      <c r="K13355" s="19">
        <v>1.7757962003671983</v>
      </c>
      <c r="L13355" s="19"/>
      <c r="M13355" s="19">
        <v>2.0442887821946893</v>
      </c>
      <c r="N13355" s="19"/>
      <c r="O13355" s="19">
        <v>1.7143752105248042</v>
      </c>
      <c r="P13355" s="50"/>
      <c r="R13355" s="9" t="s">
        <v>0</v>
      </c>
    </row>
    <row r="13356" spans="2:18" x14ac:dyDescent="0.2">
      <c r="B13356" s="25">
        <v>13126</v>
      </c>
      <c r="C13356" s="193">
        <v>0.6667741296869294</v>
      </c>
      <c r="D13356" s="19"/>
      <c r="E13356" s="19">
        <v>0.64737149846250797</v>
      </c>
      <c r="F13356" s="19"/>
      <c r="G13356" s="19">
        <v>0.67587936455395048</v>
      </c>
      <c r="H13356" s="19"/>
      <c r="I13356" s="19">
        <v>0.82473968088238581</v>
      </c>
      <c r="J13356" s="19"/>
      <c r="K13356" s="19">
        <v>0.22235477482171417</v>
      </c>
      <c r="L13356" s="19"/>
      <c r="M13356" s="19">
        <v>0.8435166062048105</v>
      </c>
      <c r="N13356" s="19"/>
      <c r="O13356" s="19">
        <v>1.1353991856677577</v>
      </c>
      <c r="P13356" s="50"/>
      <c r="R13356" s="9" t="s">
        <v>0</v>
      </c>
    </row>
    <row r="13357" spans="2:18" x14ac:dyDescent="0.2">
      <c r="B13357" s="25">
        <v>13127</v>
      </c>
      <c r="C13357" s="193">
        <v>0.2723931214677609</v>
      </c>
      <c r="D13357" s="19"/>
      <c r="E13357" s="19">
        <v>0.80286375510725949</v>
      </c>
      <c r="F13357" s="19"/>
      <c r="G13357" s="19"/>
      <c r="H13357" s="19">
        <v>0.83370538814117767</v>
      </c>
      <c r="I13357" s="19">
        <v>0.20660936584630482</v>
      </c>
      <c r="J13357" s="19"/>
      <c r="K13357" s="19"/>
      <c r="L13357" s="19">
        <v>0.16045955398445425</v>
      </c>
      <c r="M13357" s="19"/>
      <c r="N13357" s="19">
        <v>0.1550837087107596</v>
      </c>
      <c r="O13357" s="19">
        <v>0.89009268965506938</v>
      </c>
      <c r="P13357" s="50"/>
      <c r="R13357" s="9" t="s">
        <v>0</v>
      </c>
    </row>
    <row r="13358" spans="2:18" x14ac:dyDescent="0.2">
      <c r="B13358" s="25">
        <v>13128</v>
      </c>
      <c r="C13358" s="193"/>
      <c r="D13358" s="19">
        <v>2.1451080114163572</v>
      </c>
      <c r="E13358" s="19"/>
      <c r="F13358" s="19">
        <v>1.2276279423191301</v>
      </c>
      <c r="G13358" s="19"/>
      <c r="H13358" s="19">
        <v>1.3306019400494111</v>
      </c>
      <c r="I13358" s="19"/>
      <c r="J13358" s="19">
        <v>1.4335283973520807</v>
      </c>
      <c r="K13358" s="19"/>
      <c r="L13358" s="19">
        <v>0.6150330374146773</v>
      </c>
      <c r="M13358" s="19"/>
      <c r="N13358" s="19">
        <v>1.6350326686699543</v>
      </c>
      <c r="O13358" s="19"/>
      <c r="P13358" s="50">
        <v>0.75201402921385441</v>
      </c>
      <c r="R13358" s="9" t="s">
        <v>0</v>
      </c>
    </row>
    <row r="13359" spans="2:18" x14ac:dyDescent="0.2">
      <c r="B13359" s="25">
        <v>13129</v>
      </c>
      <c r="C13359" s="193">
        <v>1.8381534310403815</v>
      </c>
      <c r="D13359" s="19"/>
      <c r="E13359" s="19">
        <v>0.87007697028501796</v>
      </c>
      <c r="F13359" s="19"/>
      <c r="G13359" s="19">
        <v>0.87421068411994896</v>
      </c>
      <c r="H13359" s="19"/>
      <c r="I13359" s="19">
        <v>0.35711727829750256</v>
      </c>
      <c r="J13359" s="19"/>
      <c r="K13359" s="19">
        <v>1.1384469341200871</v>
      </c>
      <c r="L13359" s="19"/>
      <c r="M13359" s="19">
        <v>1.0901703868237542</v>
      </c>
      <c r="N13359" s="19"/>
      <c r="O13359" s="19">
        <v>0.38719346146132805</v>
      </c>
      <c r="P13359" s="50"/>
      <c r="R13359" s="9" t="s">
        <v>0</v>
      </c>
    </row>
    <row r="13360" spans="2:18" x14ac:dyDescent="0.2">
      <c r="B13360" s="25">
        <v>13130</v>
      </c>
      <c r="C13360" s="193"/>
      <c r="D13360" s="19">
        <v>0.38301514350414634</v>
      </c>
      <c r="E13360" s="19">
        <v>0.26532947363709281</v>
      </c>
      <c r="F13360" s="19"/>
      <c r="G13360" s="19"/>
      <c r="H13360" s="19">
        <v>0.30646253695038733</v>
      </c>
      <c r="I13360" s="19">
        <v>0.20124224872842866</v>
      </c>
      <c r="J13360" s="19"/>
      <c r="K13360" s="19">
        <v>6.5794472540887952E-2</v>
      </c>
      <c r="L13360" s="19"/>
      <c r="M13360" s="19"/>
      <c r="N13360" s="19">
        <v>0.19184325173332645</v>
      </c>
      <c r="O13360" s="19"/>
      <c r="P13360" s="50">
        <v>1.3421173849032593</v>
      </c>
      <c r="R13360" s="9" t="s">
        <v>0</v>
      </c>
    </row>
    <row r="13361" spans="2:18" x14ac:dyDescent="0.2">
      <c r="B13361" s="25">
        <v>13131</v>
      </c>
      <c r="C13361" s="193"/>
      <c r="D13361" s="19">
        <v>1.0635683989379292</v>
      </c>
      <c r="E13361" s="19"/>
      <c r="F13361" s="19">
        <v>0.41696587353977388</v>
      </c>
      <c r="G13361" s="19"/>
      <c r="H13361" s="19">
        <v>8.5738551165909532E-2</v>
      </c>
      <c r="I13361" s="19">
        <v>0.52132622373296855</v>
      </c>
      <c r="J13361" s="19"/>
      <c r="K13361" s="19">
        <v>0.41841209808082486</v>
      </c>
      <c r="L13361" s="19"/>
      <c r="M13361" s="19"/>
      <c r="N13361" s="19">
        <v>0.58946144234249653</v>
      </c>
      <c r="O13361" s="19"/>
      <c r="P13361" s="50">
        <v>0.97779668937317887</v>
      </c>
      <c r="R13361" s="9" t="s">
        <v>0</v>
      </c>
    </row>
    <row r="13362" spans="2:18" x14ac:dyDescent="0.2">
      <c r="B13362" s="25">
        <v>13132</v>
      </c>
      <c r="C13362" s="193"/>
      <c r="D13362" s="19">
        <v>0.47744471416786344</v>
      </c>
      <c r="E13362" s="19"/>
      <c r="F13362" s="19">
        <v>1.0309828146611415</v>
      </c>
      <c r="G13362" s="19"/>
      <c r="H13362" s="19">
        <v>0.23493809797893042</v>
      </c>
      <c r="I13362" s="19"/>
      <c r="J13362" s="19">
        <v>0.17688321971086732</v>
      </c>
      <c r="K13362" s="19"/>
      <c r="L13362" s="19">
        <v>0.18447640311159769</v>
      </c>
      <c r="M13362" s="19">
        <v>0.3311683907571088</v>
      </c>
      <c r="N13362" s="19"/>
      <c r="O13362" s="19">
        <v>0.41994501199253137</v>
      </c>
      <c r="P13362" s="50"/>
      <c r="R13362" s="9" t="s">
        <v>0</v>
      </c>
    </row>
    <row r="13363" spans="2:18" x14ac:dyDescent="0.2">
      <c r="B13363" s="25">
        <v>13133</v>
      </c>
      <c r="C13363" s="193"/>
      <c r="D13363" s="19">
        <v>8.7686558827473213E-2</v>
      </c>
      <c r="E13363" s="19"/>
      <c r="F13363" s="19">
        <v>0.7933532014281609</v>
      </c>
      <c r="G13363" s="19"/>
      <c r="H13363" s="19">
        <v>0.61063663148684488</v>
      </c>
      <c r="I13363" s="19"/>
      <c r="J13363" s="19">
        <v>0.71036185723554168</v>
      </c>
      <c r="K13363" s="19">
        <v>0.62742017139707051</v>
      </c>
      <c r="L13363" s="19"/>
      <c r="M13363" s="19"/>
      <c r="N13363" s="19">
        <v>1.0815824594662522</v>
      </c>
      <c r="O13363" s="19"/>
      <c r="P13363" s="50">
        <v>1.4077774057532373</v>
      </c>
      <c r="R13363" s="9" t="s">
        <v>0</v>
      </c>
    </row>
    <row r="13364" spans="2:18" x14ac:dyDescent="0.2">
      <c r="B13364" s="25">
        <v>13134</v>
      </c>
      <c r="C13364" s="193"/>
      <c r="D13364" s="19">
        <v>0.47529627902745214</v>
      </c>
      <c r="E13364" s="19">
        <v>0.37059946995804366</v>
      </c>
      <c r="F13364" s="19"/>
      <c r="G13364" s="19">
        <v>0.64558717164159396</v>
      </c>
      <c r="H13364" s="19"/>
      <c r="I13364" s="19">
        <v>0.15981089861725095</v>
      </c>
      <c r="J13364" s="19"/>
      <c r="K13364" s="19"/>
      <c r="L13364" s="19">
        <v>0.87254261140901312</v>
      </c>
      <c r="M13364" s="19">
        <v>0.70715784556108952</v>
      </c>
      <c r="N13364" s="19"/>
      <c r="O13364" s="19"/>
      <c r="P13364" s="50">
        <v>3.687740011196089E-2</v>
      </c>
      <c r="R13364" s="9" t="s">
        <v>0</v>
      </c>
    </row>
    <row r="13365" spans="2:18" x14ac:dyDescent="0.2">
      <c r="B13365" s="25">
        <v>13135</v>
      </c>
      <c r="C13365" s="193"/>
      <c r="D13365" s="19">
        <v>0.78446919564335915</v>
      </c>
      <c r="E13365" s="19"/>
      <c r="F13365" s="19">
        <v>4.6151459764424092E-2</v>
      </c>
      <c r="G13365" s="19"/>
      <c r="H13365" s="19">
        <v>0.90819015687621096</v>
      </c>
      <c r="I13365" s="19"/>
      <c r="J13365" s="19">
        <v>0.1073580714499381</v>
      </c>
      <c r="K13365" s="19">
        <v>5.7291951179806316E-2</v>
      </c>
      <c r="L13365" s="19"/>
      <c r="M13365" s="19"/>
      <c r="N13365" s="19">
        <v>0.71985034995865127</v>
      </c>
      <c r="O13365" s="19"/>
      <c r="P13365" s="50">
        <v>0.6036563567923533</v>
      </c>
      <c r="R13365" s="9" t="s">
        <v>0</v>
      </c>
    </row>
    <row r="13366" spans="2:18" x14ac:dyDescent="0.2">
      <c r="B13366" s="25">
        <v>13136</v>
      </c>
      <c r="C13366" s="193">
        <v>1.5952913016585644</v>
      </c>
      <c r="D13366" s="19"/>
      <c r="E13366" s="19">
        <v>1.7082277975494289</v>
      </c>
      <c r="F13366" s="19"/>
      <c r="G13366" s="19">
        <v>1.3704601429130712</v>
      </c>
      <c r="H13366" s="19"/>
      <c r="I13366" s="19">
        <v>1.7316925770560172</v>
      </c>
      <c r="J13366" s="19"/>
      <c r="K13366" s="19">
        <v>1.5367166827691734</v>
      </c>
      <c r="L13366" s="19"/>
      <c r="M13366" s="19">
        <v>0.39730047360489179</v>
      </c>
      <c r="N13366" s="19"/>
      <c r="O13366" s="19">
        <v>1.5136114381517574</v>
      </c>
      <c r="P13366" s="50"/>
      <c r="R13366" s="9" t="s">
        <v>0</v>
      </c>
    </row>
    <row r="13367" spans="2:18" x14ac:dyDescent="0.2">
      <c r="B13367" s="25">
        <v>13137</v>
      </c>
      <c r="C13367" s="193"/>
      <c r="D13367" s="19">
        <v>0.20599382368592642</v>
      </c>
      <c r="E13367" s="19">
        <v>0.40841706027561031</v>
      </c>
      <c r="F13367" s="19"/>
      <c r="G13367" s="19"/>
      <c r="H13367" s="19">
        <v>0.40758661429512882</v>
      </c>
      <c r="I13367" s="19">
        <v>4.2558010597034561E-2</v>
      </c>
      <c r="J13367" s="19"/>
      <c r="K13367" s="19"/>
      <c r="L13367" s="19">
        <v>0.16241799255949996</v>
      </c>
      <c r="M13367" s="19">
        <v>0.39730138047267827</v>
      </c>
      <c r="N13367" s="19"/>
      <c r="O13367" s="19"/>
      <c r="P13367" s="50">
        <v>0.89098017731748758</v>
      </c>
      <c r="R13367" s="9" t="s">
        <v>0</v>
      </c>
    </row>
    <row r="13368" spans="2:18" x14ac:dyDescent="0.2">
      <c r="B13368" s="25">
        <v>13138</v>
      </c>
      <c r="C13368" s="193">
        <v>0.81571262619952101</v>
      </c>
      <c r="D13368" s="19"/>
      <c r="E13368" s="19">
        <v>7.1180601573431659E-2</v>
      </c>
      <c r="F13368" s="19"/>
      <c r="G13368" s="19">
        <v>0.52184552070135826</v>
      </c>
      <c r="H13368" s="19"/>
      <c r="I13368" s="19">
        <v>1.0474297451947525</v>
      </c>
      <c r="J13368" s="19"/>
      <c r="K13368" s="19">
        <v>0.84407952575359768</v>
      </c>
      <c r="L13368" s="19"/>
      <c r="M13368" s="19">
        <v>0.37765959526034992</v>
      </c>
      <c r="N13368" s="19"/>
      <c r="O13368" s="19">
        <v>1.1187283687887086</v>
      </c>
      <c r="P13368" s="50"/>
      <c r="R13368" s="9" t="s">
        <v>0</v>
      </c>
    </row>
    <row r="13369" spans="2:18" x14ac:dyDescent="0.2">
      <c r="B13369" s="25">
        <v>13139</v>
      </c>
      <c r="C13369" s="193">
        <v>0.94770129212599963</v>
      </c>
      <c r="D13369" s="19"/>
      <c r="E13369" s="19">
        <v>1.612416721912916</v>
      </c>
      <c r="F13369" s="19"/>
      <c r="G13369" s="19">
        <v>1.0950106783237636</v>
      </c>
      <c r="H13369" s="19"/>
      <c r="I13369" s="19">
        <v>1.3393341160729744</v>
      </c>
      <c r="J13369" s="19"/>
      <c r="K13369" s="19">
        <v>1.3212393759181467</v>
      </c>
      <c r="L13369" s="19"/>
      <c r="M13369" s="19">
        <v>1.9551470406525586</v>
      </c>
      <c r="N13369" s="19"/>
      <c r="O13369" s="19">
        <v>1.2195824435708469</v>
      </c>
      <c r="P13369" s="50"/>
      <c r="R13369" s="9" t="s">
        <v>0</v>
      </c>
    </row>
    <row r="13370" spans="2:18" x14ac:dyDescent="0.2">
      <c r="B13370" s="25">
        <v>13140</v>
      </c>
      <c r="C13370" s="193">
        <v>0.51304576297658377</v>
      </c>
      <c r="D13370" s="19"/>
      <c r="E13370" s="19">
        <v>0.2726995710723828</v>
      </c>
      <c r="F13370" s="19"/>
      <c r="G13370" s="19">
        <v>0.76067706958637527</v>
      </c>
      <c r="H13370" s="19"/>
      <c r="I13370" s="19">
        <v>0.1708014172453971</v>
      </c>
      <c r="J13370" s="19"/>
      <c r="K13370" s="19">
        <v>3.0135431282916771E-2</v>
      </c>
      <c r="L13370" s="19"/>
      <c r="M13370" s="19">
        <v>0.14156782381482802</v>
      </c>
      <c r="N13370" s="19"/>
      <c r="O13370" s="19">
        <v>0.49592640903345181</v>
      </c>
      <c r="P13370" s="50"/>
      <c r="R13370" s="9" t="s">
        <v>0</v>
      </c>
    </row>
    <row r="13371" spans="2:18" x14ac:dyDescent="0.2">
      <c r="B13371" s="25">
        <v>13141</v>
      </c>
      <c r="C13371" s="193"/>
      <c r="D13371" s="19">
        <v>1.3769332859431478</v>
      </c>
      <c r="E13371" s="19">
        <v>0.16803637694718934</v>
      </c>
      <c r="F13371" s="19"/>
      <c r="G13371" s="19"/>
      <c r="H13371" s="19">
        <v>0.88406241926826779</v>
      </c>
      <c r="I13371" s="19">
        <v>0.7870720381482208</v>
      </c>
      <c r="J13371" s="19"/>
      <c r="K13371" s="19"/>
      <c r="L13371" s="19">
        <v>0.31700389303631288</v>
      </c>
      <c r="M13371" s="19"/>
      <c r="N13371" s="19">
        <v>7.7680542630135893E-2</v>
      </c>
      <c r="O13371" s="19"/>
      <c r="P13371" s="50">
        <v>0.77819942803157438</v>
      </c>
      <c r="R13371" s="9" t="s">
        <v>0</v>
      </c>
    </row>
    <row r="13372" spans="2:18" x14ac:dyDescent="0.2">
      <c r="B13372" s="25">
        <v>13142</v>
      </c>
      <c r="C13372" s="193">
        <v>0.22984445855670088</v>
      </c>
      <c r="D13372" s="19"/>
      <c r="E13372" s="19">
        <v>0.43769617119016185</v>
      </c>
      <c r="F13372" s="19"/>
      <c r="G13372" s="19"/>
      <c r="H13372" s="19">
        <v>0.59554275651186739</v>
      </c>
      <c r="I13372" s="19"/>
      <c r="J13372" s="19">
        <v>0.39922551324810329</v>
      </c>
      <c r="K13372" s="19"/>
      <c r="L13372" s="19">
        <v>0.92552176344769188</v>
      </c>
      <c r="M13372" s="19"/>
      <c r="N13372" s="19">
        <v>0.2658969059213529</v>
      </c>
      <c r="O13372" s="19"/>
      <c r="P13372" s="50">
        <v>0.24330699028377553</v>
      </c>
      <c r="R13372" s="9" t="s">
        <v>0</v>
      </c>
    </row>
    <row r="13373" spans="2:18" x14ac:dyDescent="0.2">
      <c r="B13373" s="25">
        <v>13143</v>
      </c>
      <c r="C13373" s="193"/>
      <c r="D13373" s="19">
        <v>3.7395212968170437E-2</v>
      </c>
      <c r="E13373" s="19"/>
      <c r="F13373" s="19">
        <v>1.2938098544733418</v>
      </c>
      <c r="G13373" s="19"/>
      <c r="H13373" s="19">
        <v>0.76600453804355984</v>
      </c>
      <c r="I13373" s="19"/>
      <c r="J13373" s="19">
        <v>0.47815602992617012</v>
      </c>
      <c r="K13373" s="19"/>
      <c r="L13373" s="19">
        <v>1.227182123589164</v>
      </c>
      <c r="M13373" s="19"/>
      <c r="N13373" s="19">
        <v>0.48606287372121981</v>
      </c>
      <c r="O13373" s="19"/>
      <c r="P13373" s="50">
        <v>0.65157834041569029</v>
      </c>
      <c r="R13373" s="9" t="s">
        <v>0</v>
      </c>
    </row>
    <row r="13374" spans="2:18" x14ac:dyDescent="0.2">
      <c r="B13374" s="25">
        <v>13144</v>
      </c>
      <c r="C13374" s="193">
        <v>1.9597206607382973</v>
      </c>
      <c r="D13374" s="19"/>
      <c r="E13374" s="19">
        <v>0.70005042368152448</v>
      </c>
      <c r="F13374" s="19"/>
      <c r="G13374" s="19">
        <v>0.94511707994013916</v>
      </c>
      <c r="H13374" s="19"/>
      <c r="I13374" s="19">
        <v>0.2722625799195183</v>
      </c>
      <c r="J13374" s="19"/>
      <c r="K13374" s="19">
        <v>1.0235019754331218</v>
      </c>
      <c r="L13374" s="19"/>
      <c r="M13374" s="19">
        <v>1.4325061481529342</v>
      </c>
      <c r="N13374" s="19"/>
      <c r="O13374" s="19">
        <v>1.1680502238376063</v>
      </c>
      <c r="P13374" s="50"/>
      <c r="R13374" s="9" t="s">
        <v>0</v>
      </c>
    </row>
    <row r="13375" spans="2:18" x14ac:dyDescent="0.2">
      <c r="B13375" s="25">
        <v>13145</v>
      </c>
      <c r="C13375" s="193">
        <v>0.7971632880460614</v>
      </c>
      <c r="D13375" s="19"/>
      <c r="E13375" s="19">
        <v>0.30834565109416789</v>
      </c>
      <c r="F13375" s="19"/>
      <c r="G13375" s="19">
        <v>0.34978968700032148</v>
      </c>
      <c r="H13375" s="19"/>
      <c r="I13375" s="19">
        <v>0.43249407327434208</v>
      </c>
      <c r="J13375" s="19"/>
      <c r="K13375" s="19">
        <v>0.99922163861424529</v>
      </c>
      <c r="L13375" s="19"/>
      <c r="M13375" s="19">
        <v>0.31641648238016246</v>
      </c>
      <c r="N13375" s="19"/>
      <c r="O13375" s="19">
        <v>0.12411490773080511</v>
      </c>
      <c r="P13375" s="50"/>
      <c r="R13375" s="9" t="s">
        <v>0</v>
      </c>
    </row>
    <row r="13376" spans="2:18" x14ac:dyDescent="0.2">
      <c r="B13376" s="25">
        <v>13146</v>
      </c>
      <c r="C13376" s="193"/>
      <c r="D13376" s="19">
        <v>0.17711490632801397</v>
      </c>
      <c r="E13376" s="19">
        <v>0.15272418109372082</v>
      </c>
      <c r="F13376" s="19"/>
      <c r="G13376" s="19"/>
      <c r="H13376" s="19">
        <v>1.6696144771248351</v>
      </c>
      <c r="I13376" s="19"/>
      <c r="J13376" s="19">
        <v>0.7610951215999886</v>
      </c>
      <c r="K13376" s="19"/>
      <c r="L13376" s="19">
        <v>0.18896231014569234</v>
      </c>
      <c r="M13376" s="19"/>
      <c r="N13376" s="19">
        <v>0.69630482365334068</v>
      </c>
      <c r="O13376" s="19"/>
      <c r="P13376" s="50">
        <v>0.53764970925162003</v>
      </c>
      <c r="R13376" s="9" t="s">
        <v>0</v>
      </c>
    </row>
    <row r="13377" spans="2:18" x14ac:dyDescent="0.2">
      <c r="B13377" s="25">
        <v>13147</v>
      </c>
      <c r="C13377" s="193">
        <v>1.6555131210271361</v>
      </c>
      <c r="D13377" s="19"/>
      <c r="E13377" s="19">
        <v>2.2848899727227674</v>
      </c>
      <c r="F13377" s="19"/>
      <c r="G13377" s="19">
        <v>2.8892504648888471</v>
      </c>
      <c r="H13377" s="19"/>
      <c r="I13377" s="19">
        <v>2.1040265335445159</v>
      </c>
      <c r="J13377" s="19"/>
      <c r="K13377" s="19">
        <v>1.8715431291442832</v>
      </c>
      <c r="L13377" s="19"/>
      <c r="M13377" s="19">
        <v>2.9315775209847619</v>
      </c>
      <c r="N13377" s="19"/>
      <c r="O13377" s="19">
        <v>2.8770256477907092</v>
      </c>
      <c r="P13377" s="50"/>
      <c r="R13377" s="9" t="s">
        <v>0</v>
      </c>
    </row>
    <row r="13378" spans="2:18" x14ac:dyDescent="0.2">
      <c r="B13378" s="25">
        <v>13148</v>
      </c>
      <c r="C13378" s="193"/>
      <c r="D13378" s="19">
        <v>0.56615762965709793</v>
      </c>
      <c r="E13378" s="19"/>
      <c r="F13378" s="19">
        <v>0.53553244099151787</v>
      </c>
      <c r="G13378" s="19"/>
      <c r="H13378" s="19">
        <v>0.72729252188965177</v>
      </c>
      <c r="I13378" s="19"/>
      <c r="J13378" s="19">
        <v>0.45206179285519454</v>
      </c>
      <c r="K13378" s="19"/>
      <c r="L13378" s="19">
        <v>1.2546637074194897</v>
      </c>
      <c r="M13378" s="19"/>
      <c r="N13378" s="19">
        <v>0.29881073711296574</v>
      </c>
      <c r="O13378" s="19"/>
      <c r="P13378" s="50">
        <v>0.11662704342273533</v>
      </c>
      <c r="R13378" s="9" t="s">
        <v>0</v>
      </c>
    </row>
    <row r="13379" spans="2:18" x14ac:dyDescent="0.2">
      <c r="B13379" s="25">
        <v>13149</v>
      </c>
      <c r="C13379" s="193">
        <v>4.7783793308811807E-2</v>
      </c>
      <c r="D13379" s="19"/>
      <c r="E13379" s="19"/>
      <c r="F13379" s="19">
        <v>0.70989552024296299</v>
      </c>
      <c r="G13379" s="19">
        <v>1.0102976406305386</v>
      </c>
      <c r="H13379" s="19"/>
      <c r="I13379" s="19"/>
      <c r="J13379" s="19">
        <v>0.2358733229614248</v>
      </c>
      <c r="K13379" s="19">
        <v>0.19104633944242291</v>
      </c>
      <c r="L13379" s="19"/>
      <c r="M13379" s="19">
        <v>0.83598874050192173</v>
      </c>
      <c r="N13379" s="19"/>
      <c r="O13379" s="19"/>
      <c r="P13379" s="50">
        <v>0.21404828901638626</v>
      </c>
      <c r="R13379" s="9" t="s">
        <v>0</v>
      </c>
    </row>
    <row r="13380" spans="2:18" x14ac:dyDescent="0.2">
      <c r="B13380" s="25">
        <v>13150</v>
      </c>
      <c r="C13380" s="193">
        <v>0.53149291413029842</v>
      </c>
      <c r="D13380" s="19"/>
      <c r="E13380" s="19">
        <v>0.92391041255197881</v>
      </c>
      <c r="F13380" s="19"/>
      <c r="G13380" s="19">
        <v>0.26472132817406374</v>
      </c>
      <c r="H13380" s="19"/>
      <c r="I13380" s="19">
        <v>1.3530487413400751</v>
      </c>
      <c r="J13380" s="19"/>
      <c r="K13380" s="19">
        <v>0.54512410365923447</v>
      </c>
      <c r="L13380" s="19"/>
      <c r="M13380" s="19">
        <v>0.46710124468532677</v>
      </c>
      <c r="N13380" s="19"/>
      <c r="O13380" s="19">
        <v>0.79673450126183387</v>
      </c>
      <c r="P13380" s="50"/>
      <c r="R13380" s="9" t="s">
        <v>0</v>
      </c>
    </row>
    <row r="13381" spans="2:18" x14ac:dyDescent="0.2">
      <c r="B13381" s="25">
        <v>13151</v>
      </c>
      <c r="C13381" s="193">
        <v>0.6952673751111168</v>
      </c>
      <c r="D13381" s="19"/>
      <c r="E13381" s="19">
        <v>0.47652374759328192</v>
      </c>
      <c r="F13381" s="19"/>
      <c r="G13381" s="19">
        <v>0.17722518233145754</v>
      </c>
      <c r="H13381" s="19"/>
      <c r="I13381" s="19">
        <v>0.73271769942561771</v>
      </c>
      <c r="J13381" s="19"/>
      <c r="K13381" s="19">
        <v>0.20233944245228838</v>
      </c>
      <c r="L13381" s="19"/>
      <c r="M13381" s="19">
        <v>1.0542003603332366</v>
      </c>
      <c r="N13381" s="19"/>
      <c r="O13381" s="19">
        <v>0.17292049690366182</v>
      </c>
      <c r="P13381" s="50"/>
      <c r="R13381" s="9" t="s">
        <v>0</v>
      </c>
    </row>
    <row r="13382" spans="2:18" x14ac:dyDescent="0.2">
      <c r="B13382" s="25">
        <v>13152</v>
      </c>
      <c r="C13382" s="193"/>
      <c r="D13382" s="19">
        <v>1.1623529361809886</v>
      </c>
      <c r="E13382" s="19">
        <v>7.020071888509036E-4</v>
      </c>
      <c r="F13382" s="19"/>
      <c r="G13382" s="19"/>
      <c r="H13382" s="19">
        <v>0.68618651688862153</v>
      </c>
      <c r="I13382" s="19"/>
      <c r="J13382" s="19">
        <v>0.51229973274525265</v>
      </c>
      <c r="K13382" s="19"/>
      <c r="L13382" s="19">
        <v>1.2416083075227626</v>
      </c>
      <c r="M13382" s="19"/>
      <c r="N13382" s="19">
        <v>0.1172358989938076</v>
      </c>
      <c r="O13382" s="19"/>
      <c r="P13382" s="50">
        <v>0.36738776725014544</v>
      </c>
      <c r="R13382" s="9" t="s">
        <v>0</v>
      </c>
    </row>
    <row r="13383" spans="2:18" x14ac:dyDescent="0.2">
      <c r="B13383" s="25">
        <v>13153</v>
      </c>
      <c r="C13383" s="193">
        <v>1.2784971973934174</v>
      </c>
      <c r="D13383" s="19"/>
      <c r="E13383" s="19">
        <v>0.89082565604103758</v>
      </c>
      <c r="F13383" s="19"/>
      <c r="G13383" s="19"/>
      <c r="H13383" s="19">
        <v>2.358136963255936E-2</v>
      </c>
      <c r="I13383" s="19"/>
      <c r="J13383" s="19">
        <v>5.6844803174816903E-2</v>
      </c>
      <c r="K13383" s="19">
        <v>0.52896552030247423</v>
      </c>
      <c r="L13383" s="19"/>
      <c r="M13383" s="19">
        <v>0.64358682335360062</v>
      </c>
      <c r="N13383" s="19"/>
      <c r="O13383" s="19">
        <v>0.65090813855387808</v>
      </c>
      <c r="P13383" s="50"/>
      <c r="R13383" s="9" t="s">
        <v>0</v>
      </c>
    </row>
    <row r="13384" spans="2:18" x14ac:dyDescent="0.2">
      <c r="B13384" s="25">
        <v>13154</v>
      </c>
      <c r="C13384" s="193">
        <v>0.80276957054497755</v>
      </c>
      <c r="D13384" s="19"/>
      <c r="E13384" s="19">
        <v>0.48609504540050807</v>
      </c>
      <c r="F13384" s="19"/>
      <c r="G13384" s="19">
        <v>3.2098660685656338E-2</v>
      </c>
      <c r="H13384" s="19"/>
      <c r="I13384" s="19">
        <v>0.13121037938425487</v>
      </c>
      <c r="J13384" s="19"/>
      <c r="K13384" s="19">
        <v>0.80385513087230043</v>
      </c>
      <c r="L13384" s="19"/>
      <c r="M13384" s="19"/>
      <c r="N13384" s="19">
        <v>1.0283683556258931</v>
      </c>
      <c r="O13384" s="19">
        <v>1.0711791547410685</v>
      </c>
      <c r="P13384" s="50"/>
      <c r="R13384" s="9" t="s">
        <v>0</v>
      </c>
    </row>
    <row r="13385" spans="2:18" x14ac:dyDescent="0.2">
      <c r="B13385" s="25">
        <v>13155</v>
      </c>
      <c r="C13385" s="193"/>
      <c r="D13385" s="19">
        <v>0.73232479815386053</v>
      </c>
      <c r="E13385" s="19"/>
      <c r="F13385" s="19">
        <v>0.50047948339296688</v>
      </c>
      <c r="G13385" s="19"/>
      <c r="H13385" s="19">
        <v>1.5325866229715783</v>
      </c>
      <c r="I13385" s="19"/>
      <c r="J13385" s="19">
        <v>0.90927961430766113</v>
      </c>
      <c r="K13385" s="19"/>
      <c r="L13385" s="19">
        <v>0.61274127753036134</v>
      </c>
      <c r="M13385" s="19"/>
      <c r="N13385" s="19">
        <v>2.837838815523673E-3</v>
      </c>
      <c r="O13385" s="19"/>
      <c r="P13385" s="50">
        <v>0.9894518716490549</v>
      </c>
      <c r="R13385" s="9" t="s">
        <v>0</v>
      </c>
    </row>
    <row r="13386" spans="2:18" x14ac:dyDescent="0.2">
      <c r="B13386" s="25">
        <v>13156</v>
      </c>
      <c r="C13386" s="193">
        <v>0.62906960201386486</v>
      </c>
      <c r="D13386" s="19"/>
      <c r="E13386" s="19">
        <v>0.750219457188261</v>
      </c>
      <c r="F13386" s="19"/>
      <c r="G13386" s="19">
        <v>0.4609898862286369</v>
      </c>
      <c r="H13386" s="19"/>
      <c r="I13386" s="19"/>
      <c r="J13386" s="19">
        <v>0.22759378382966261</v>
      </c>
      <c r="K13386" s="19"/>
      <c r="L13386" s="19">
        <v>0.67237876982276845</v>
      </c>
      <c r="M13386" s="19"/>
      <c r="N13386" s="19">
        <v>0.15978380229198405</v>
      </c>
      <c r="O13386" s="19">
        <v>7.4887338793396332E-2</v>
      </c>
      <c r="P13386" s="50"/>
      <c r="R13386" s="9" t="s">
        <v>0</v>
      </c>
    </row>
    <row r="13387" spans="2:18" x14ac:dyDescent="0.2">
      <c r="B13387" s="25">
        <v>13157</v>
      </c>
      <c r="C13387" s="193">
        <v>0.29285981423895541</v>
      </c>
      <c r="D13387" s="19"/>
      <c r="E13387" s="19"/>
      <c r="F13387" s="19">
        <v>0.25420313790776444</v>
      </c>
      <c r="G13387" s="19">
        <v>0.45168226179723625</v>
      </c>
      <c r="H13387" s="19"/>
      <c r="I13387" s="19">
        <v>0.54673765824969855</v>
      </c>
      <c r="J13387" s="19"/>
      <c r="K13387" s="19">
        <v>0.32603429719975185</v>
      </c>
      <c r="L13387" s="19"/>
      <c r="M13387" s="19">
        <v>0.28583200693779542</v>
      </c>
      <c r="N13387" s="19"/>
      <c r="O13387" s="19">
        <v>0.36711937012635049</v>
      </c>
      <c r="P13387" s="50"/>
      <c r="R13387" s="9" t="s">
        <v>0</v>
      </c>
    </row>
    <row r="13388" spans="2:18" x14ac:dyDescent="0.2">
      <c r="B13388" s="25">
        <v>13158</v>
      </c>
      <c r="C13388" s="193"/>
      <c r="D13388" s="19">
        <v>0.1453158342981721</v>
      </c>
      <c r="E13388" s="19"/>
      <c r="F13388" s="19">
        <v>0.48886991839967753</v>
      </c>
      <c r="G13388" s="19"/>
      <c r="H13388" s="19">
        <v>0.72075959591659622</v>
      </c>
      <c r="I13388" s="19"/>
      <c r="J13388" s="19">
        <v>0.90873223450595775</v>
      </c>
      <c r="K13388" s="19"/>
      <c r="L13388" s="19">
        <v>5.7053357205969456E-2</v>
      </c>
      <c r="M13388" s="19">
        <v>0.17716626851441211</v>
      </c>
      <c r="N13388" s="19"/>
      <c r="O13388" s="19">
        <v>0.50075654765367672</v>
      </c>
      <c r="P13388" s="50"/>
      <c r="R13388" s="9" t="s">
        <v>0</v>
      </c>
    </row>
    <row r="13389" spans="2:18" x14ac:dyDescent="0.2">
      <c r="B13389" s="25">
        <v>13159</v>
      </c>
      <c r="C13389" s="193"/>
      <c r="D13389" s="19">
        <v>1.4755889373877111</v>
      </c>
      <c r="E13389" s="19"/>
      <c r="F13389" s="19">
        <v>1.3409408830806224</v>
      </c>
      <c r="G13389" s="19"/>
      <c r="H13389" s="19">
        <v>2.3995320278686578</v>
      </c>
      <c r="I13389" s="19"/>
      <c r="J13389" s="19">
        <v>1.5383175516073824</v>
      </c>
      <c r="K13389" s="19"/>
      <c r="L13389" s="19">
        <v>1.7172313105866279</v>
      </c>
      <c r="M13389" s="19"/>
      <c r="N13389" s="19">
        <v>2.2313205354484738</v>
      </c>
      <c r="O13389" s="19"/>
      <c r="P13389" s="50">
        <v>2.7353938887641203</v>
      </c>
      <c r="R13389" s="9" t="s">
        <v>0</v>
      </c>
    </row>
    <row r="13390" spans="2:18" x14ac:dyDescent="0.2">
      <c r="B13390" s="25">
        <v>13160</v>
      </c>
      <c r="C13390" s="193"/>
      <c r="D13390" s="19">
        <v>1.3129733452841053</v>
      </c>
      <c r="E13390" s="19"/>
      <c r="F13390" s="19">
        <v>1.3562470901308263</v>
      </c>
      <c r="G13390" s="19"/>
      <c r="H13390" s="19">
        <v>1.2411083585362981</v>
      </c>
      <c r="I13390" s="19"/>
      <c r="J13390" s="19">
        <v>1.9840150031355763</v>
      </c>
      <c r="K13390" s="19"/>
      <c r="L13390" s="19">
        <v>2.0219775460866276</v>
      </c>
      <c r="M13390" s="19"/>
      <c r="N13390" s="19">
        <v>2.1019402615073641</v>
      </c>
      <c r="O13390" s="19"/>
      <c r="P13390" s="50">
        <v>1.2382886443334458</v>
      </c>
      <c r="R13390" s="9" t="s">
        <v>0</v>
      </c>
    </row>
    <row r="13391" spans="2:18" x14ac:dyDescent="0.2">
      <c r="B13391" s="25">
        <v>13161</v>
      </c>
      <c r="C13391" s="193">
        <v>1.6637693045703565</v>
      </c>
      <c r="D13391" s="19"/>
      <c r="E13391" s="19">
        <v>0.76579949651401025</v>
      </c>
      <c r="F13391" s="19"/>
      <c r="G13391" s="19">
        <v>0.22454168619067871</v>
      </c>
      <c r="H13391" s="19"/>
      <c r="I13391" s="19">
        <v>0.22778216700046952</v>
      </c>
      <c r="J13391" s="19"/>
      <c r="K13391" s="19">
        <v>1.0465012060706813</v>
      </c>
      <c r="L13391" s="19"/>
      <c r="M13391" s="19">
        <v>1.6908977053213243</v>
      </c>
      <c r="N13391" s="19"/>
      <c r="O13391" s="19">
        <v>0.68708044667505352</v>
      </c>
      <c r="P13391" s="50"/>
      <c r="R13391" s="9" t="s">
        <v>0</v>
      </c>
    </row>
    <row r="13392" spans="2:18" x14ac:dyDescent="0.2">
      <c r="B13392" s="25">
        <v>13162</v>
      </c>
      <c r="C13392" s="193">
        <v>1.0337214545978366</v>
      </c>
      <c r="D13392" s="19"/>
      <c r="E13392" s="19">
        <v>1.3437405036481951</v>
      </c>
      <c r="F13392" s="19"/>
      <c r="G13392" s="19">
        <v>0.99909673572232882</v>
      </c>
      <c r="H13392" s="19"/>
      <c r="I13392" s="19">
        <v>2.0472476501413341</v>
      </c>
      <c r="J13392" s="19"/>
      <c r="K13392" s="19">
        <v>1.911730682584464</v>
      </c>
      <c r="L13392" s="19"/>
      <c r="M13392" s="19">
        <v>1.3887678284232117</v>
      </c>
      <c r="N13392" s="19"/>
      <c r="O13392" s="19">
        <v>2.0147710009169626</v>
      </c>
      <c r="P13392" s="50"/>
      <c r="R13392" s="9" t="s">
        <v>0</v>
      </c>
    </row>
    <row r="13393" spans="2:18" x14ac:dyDescent="0.2">
      <c r="B13393" s="25">
        <v>13163</v>
      </c>
      <c r="C13393" s="193"/>
      <c r="D13393" s="19">
        <v>0.54317431130435778</v>
      </c>
      <c r="E13393" s="19"/>
      <c r="F13393" s="19">
        <v>0.1632063287502156</v>
      </c>
      <c r="G13393" s="19">
        <v>0.64144226756235334</v>
      </c>
      <c r="H13393" s="19"/>
      <c r="I13393" s="19"/>
      <c r="J13393" s="19">
        <v>0.53805138596459812</v>
      </c>
      <c r="K13393" s="19"/>
      <c r="L13393" s="19">
        <v>0.48061906174402846</v>
      </c>
      <c r="M13393" s="19"/>
      <c r="N13393" s="19">
        <v>0.78725909833878949</v>
      </c>
      <c r="O13393" s="19"/>
      <c r="P13393" s="50">
        <v>0.64269090302221021</v>
      </c>
      <c r="R13393" s="9" t="s">
        <v>0</v>
      </c>
    </row>
    <row r="13394" spans="2:18" x14ac:dyDescent="0.2">
      <c r="B13394" s="25">
        <v>13164</v>
      </c>
      <c r="C13394" s="193">
        <v>0.94192350015587656</v>
      </c>
      <c r="D13394" s="19"/>
      <c r="E13394" s="19">
        <v>0.81232493132441863</v>
      </c>
      <c r="F13394" s="19"/>
      <c r="G13394" s="19">
        <v>1.1718888096636533</v>
      </c>
      <c r="H13394" s="19"/>
      <c r="I13394" s="19">
        <v>0.64263075858132646</v>
      </c>
      <c r="J13394" s="19"/>
      <c r="K13394" s="19">
        <v>1.0013411646742252</v>
      </c>
      <c r="L13394" s="19"/>
      <c r="M13394" s="19">
        <v>0.91646167517766908</v>
      </c>
      <c r="N13394" s="19"/>
      <c r="O13394" s="19">
        <v>1.0945917582758997</v>
      </c>
      <c r="P13394" s="50"/>
      <c r="R13394" s="9" t="s">
        <v>0</v>
      </c>
    </row>
    <row r="13395" spans="2:18" x14ac:dyDescent="0.2">
      <c r="B13395" s="25">
        <v>13165</v>
      </c>
      <c r="C13395" s="193"/>
      <c r="D13395" s="19">
        <v>1.5665753927286934</v>
      </c>
      <c r="E13395" s="19"/>
      <c r="F13395" s="19">
        <v>0.26476179554082524</v>
      </c>
      <c r="G13395" s="19"/>
      <c r="H13395" s="19">
        <v>0.57145248220128109</v>
      </c>
      <c r="I13395" s="19"/>
      <c r="J13395" s="19">
        <v>0.80664785521891047</v>
      </c>
      <c r="K13395" s="19"/>
      <c r="L13395" s="19">
        <v>1.0728277970873179</v>
      </c>
      <c r="M13395" s="19"/>
      <c r="N13395" s="19">
        <v>0.81666908817567352</v>
      </c>
      <c r="O13395" s="19">
        <v>0.30413851707641548</v>
      </c>
      <c r="P13395" s="50"/>
      <c r="R13395" s="9" t="s">
        <v>0</v>
      </c>
    </row>
    <row r="13396" spans="2:18" x14ac:dyDescent="0.2">
      <c r="B13396" s="25">
        <v>13166</v>
      </c>
      <c r="C13396" s="193">
        <v>0.41471122831449991</v>
      </c>
      <c r="D13396" s="19"/>
      <c r="E13396" s="19"/>
      <c r="F13396" s="19">
        <v>0.22352571689406764</v>
      </c>
      <c r="G13396" s="19">
        <v>0.40604015065692106</v>
      </c>
      <c r="H13396" s="19"/>
      <c r="I13396" s="19">
        <v>0.19216635398418144</v>
      </c>
      <c r="J13396" s="19"/>
      <c r="K13396" s="19">
        <v>0.93585204865755134</v>
      </c>
      <c r="L13396" s="19"/>
      <c r="M13396" s="19">
        <v>9.997537020615262E-3</v>
      </c>
      <c r="N13396" s="19"/>
      <c r="O13396" s="19"/>
      <c r="P13396" s="50">
        <v>6.1534661937713134E-2</v>
      </c>
      <c r="R13396" s="9" t="s">
        <v>0</v>
      </c>
    </row>
    <row r="13397" spans="2:18" x14ac:dyDescent="0.2">
      <c r="B13397" s="25">
        <v>13167</v>
      </c>
      <c r="C13397" s="193">
        <v>5.0792565126766775E-2</v>
      </c>
      <c r="D13397" s="19"/>
      <c r="E13397" s="19"/>
      <c r="F13397" s="19">
        <v>0.79297874329297691</v>
      </c>
      <c r="G13397" s="19"/>
      <c r="H13397" s="19">
        <v>0.74632769331550897</v>
      </c>
      <c r="I13397" s="19"/>
      <c r="J13397" s="19">
        <v>0.12565839457061917</v>
      </c>
      <c r="K13397" s="19"/>
      <c r="L13397" s="19">
        <v>0.56196091629309419</v>
      </c>
      <c r="M13397" s="19">
        <v>0.10390701913846341</v>
      </c>
      <c r="N13397" s="19"/>
      <c r="O13397" s="19">
        <v>0.44672908540162964</v>
      </c>
      <c r="P13397" s="50"/>
      <c r="R13397" s="9" t="s">
        <v>0</v>
      </c>
    </row>
    <row r="13398" spans="2:18" x14ac:dyDescent="0.2">
      <c r="B13398" s="25">
        <v>13168</v>
      </c>
      <c r="C13398" s="193">
        <v>1.5683734133710323</v>
      </c>
      <c r="D13398" s="19"/>
      <c r="E13398" s="19">
        <v>0.91933053487315197</v>
      </c>
      <c r="F13398" s="19"/>
      <c r="G13398" s="19">
        <v>0.72863255090501888</v>
      </c>
      <c r="H13398" s="19"/>
      <c r="I13398" s="19">
        <v>0.80802327848964961</v>
      </c>
      <c r="J13398" s="19"/>
      <c r="K13398" s="19">
        <v>0.42308388490789306</v>
      </c>
      <c r="L13398" s="19"/>
      <c r="M13398" s="19">
        <v>1.1846498537519365</v>
      </c>
      <c r="N13398" s="19"/>
      <c r="O13398" s="19">
        <v>1.3689911314187211</v>
      </c>
      <c r="P13398" s="50"/>
      <c r="R13398" s="9" t="s">
        <v>0</v>
      </c>
    </row>
    <row r="13399" spans="2:18" x14ac:dyDescent="0.2">
      <c r="B13399" s="25">
        <v>13169</v>
      </c>
      <c r="C13399" s="193">
        <v>3.9364231125336789E-2</v>
      </c>
      <c r="D13399" s="19"/>
      <c r="E13399" s="19"/>
      <c r="F13399" s="19">
        <v>0.70664812033608593</v>
      </c>
      <c r="G13399" s="19">
        <v>0.78946059754081399</v>
      </c>
      <c r="H13399" s="19"/>
      <c r="I13399" s="19"/>
      <c r="J13399" s="19">
        <v>0.28593459780410724</v>
      </c>
      <c r="K13399" s="19"/>
      <c r="L13399" s="19">
        <v>0.50380869987013877</v>
      </c>
      <c r="M13399" s="19"/>
      <c r="N13399" s="19">
        <v>0.29365789619246263</v>
      </c>
      <c r="O13399" s="19"/>
      <c r="P13399" s="50">
        <v>1.005333098269884</v>
      </c>
      <c r="R13399" s="9" t="s">
        <v>0</v>
      </c>
    </row>
    <row r="13400" spans="2:18" x14ac:dyDescent="0.2">
      <c r="B13400" s="25">
        <v>13170</v>
      </c>
      <c r="C13400" s="193">
        <v>1.5528983819420555E-2</v>
      </c>
      <c r="D13400" s="19"/>
      <c r="E13400" s="19">
        <v>0.79058762739352006</v>
      </c>
      <c r="F13400" s="19"/>
      <c r="G13400" s="19">
        <v>0.51436724616264806</v>
      </c>
      <c r="H13400" s="19"/>
      <c r="I13400" s="19">
        <v>0.67423429233730814</v>
      </c>
      <c r="J13400" s="19"/>
      <c r="K13400" s="19">
        <v>0.30628193091940542</v>
      </c>
      <c r="L13400" s="19"/>
      <c r="M13400" s="19">
        <v>1.0122871883755944</v>
      </c>
      <c r="N13400" s="19"/>
      <c r="O13400" s="19">
        <v>0.57074644792061924</v>
      </c>
      <c r="P13400" s="50"/>
      <c r="R13400" s="9" t="s">
        <v>0</v>
      </c>
    </row>
    <row r="13401" spans="2:18" x14ac:dyDescent="0.2">
      <c r="B13401" s="25">
        <v>13171</v>
      </c>
      <c r="C13401" s="193">
        <v>1.4109279814633804</v>
      </c>
      <c r="D13401" s="19"/>
      <c r="E13401" s="19">
        <v>0.98568697822779039</v>
      </c>
      <c r="F13401" s="19"/>
      <c r="G13401" s="19">
        <v>1.2137240655186896</v>
      </c>
      <c r="H13401" s="19"/>
      <c r="I13401" s="19">
        <v>1.8723514712584803</v>
      </c>
      <c r="J13401" s="19"/>
      <c r="K13401" s="19">
        <v>0.59660558835846389</v>
      </c>
      <c r="L13401" s="19"/>
      <c r="M13401" s="19">
        <v>1.3024854008541222</v>
      </c>
      <c r="N13401" s="19"/>
      <c r="O13401" s="19">
        <v>1.4188008522177122</v>
      </c>
      <c r="P13401" s="50"/>
      <c r="R13401" s="9" t="s">
        <v>0</v>
      </c>
    </row>
    <row r="13402" spans="2:18" x14ac:dyDescent="0.2">
      <c r="B13402" s="25">
        <v>13172</v>
      </c>
      <c r="C13402" s="193">
        <v>5.1845880018652979E-2</v>
      </c>
      <c r="D13402" s="19"/>
      <c r="E13402" s="19"/>
      <c r="F13402" s="19">
        <v>5.1471114154885103E-2</v>
      </c>
      <c r="G13402" s="19"/>
      <c r="H13402" s="19">
        <v>0.12920890181989181</v>
      </c>
      <c r="I13402" s="19"/>
      <c r="J13402" s="19">
        <v>0.194840884854351</v>
      </c>
      <c r="K13402" s="19">
        <v>0.31503911629271214</v>
      </c>
      <c r="L13402" s="19"/>
      <c r="M13402" s="19"/>
      <c r="N13402" s="19">
        <v>0.12744299025144962</v>
      </c>
      <c r="O13402" s="19"/>
      <c r="P13402" s="50">
        <v>8.7359309976731497E-2</v>
      </c>
      <c r="R13402" s="9" t="s">
        <v>0</v>
      </c>
    </row>
    <row r="13403" spans="2:18" x14ac:dyDescent="0.2">
      <c r="B13403" s="25">
        <v>13173</v>
      </c>
      <c r="C13403" s="193">
        <v>0.95313546603042965</v>
      </c>
      <c r="D13403" s="19"/>
      <c r="E13403" s="19">
        <v>0.15575281702688459</v>
      </c>
      <c r="F13403" s="19"/>
      <c r="G13403" s="19">
        <v>0.91348399282984571</v>
      </c>
      <c r="H13403" s="19"/>
      <c r="I13403" s="19">
        <v>0.81559094858184944</v>
      </c>
      <c r="J13403" s="19"/>
      <c r="K13403" s="19">
        <v>0.10462078192894983</v>
      </c>
      <c r="L13403" s="19"/>
      <c r="M13403" s="19">
        <v>0.38950305412119479</v>
      </c>
      <c r="N13403" s="19"/>
      <c r="O13403" s="19">
        <v>0.50388211474121247</v>
      </c>
      <c r="P13403" s="50"/>
      <c r="R13403" s="9" t="s">
        <v>0</v>
      </c>
    </row>
    <row r="13404" spans="2:18" x14ac:dyDescent="0.2">
      <c r="B13404" s="25">
        <v>13174</v>
      </c>
      <c r="C13404" s="193">
        <v>2.8409518723174612E-2</v>
      </c>
      <c r="D13404" s="19"/>
      <c r="E13404" s="19"/>
      <c r="F13404" s="19">
        <v>0.58620325839941811</v>
      </c>
      <c r="G13404" s="19"/>
      <c r="H13404" s="19">
        <v>0.97895447645043721</v>
      </c>
      <c r="I13404" s="19"/>
      <c r="J13404" s="19">
        <v>0.97107125406694639</v>
      </c>
      <c r="K13404" s="19"/>
      <c r="L13404" s="19">
        <v>0.3588242043679139</v>
      </c>
      <c r="M13404" s="19"/>
      <c r="N13404" s="19">
        <v>0.72792729916279952</v>
      </c>
      <c r="O13404" s="19"/>
      <c r="P13404" s="50">
        <v>0.92755730048707552</v>
      </c>
      <c r="R13404" s="9" t="s">
        <v>0</v>
      </c>
    </row>
    <row r="13405" spans="2:18" x14ac:dyDescent="0.2">
      <c r="B13405" s="25">
        <v>13175</v>
      </c>
      <c r="C13405" s="193"/>
      <c r="D13405" s="19">
        <v>1.4793545405334183</v>
      </c>
      <c r="E13405" s="19"/>
      <c r="F13405" s="19">
        <v>0.94502561961547227</v>
      </c>
      <c r="G13405" s="19"/>
      <c r="H13405" s="19">
        <v>1.3582601039587368</v>
      </c>
      <c r="I13405" s="19"/>
      <c r="J13405" s="19">
        <v>1.6476967886424687</v>
      </c>
      <c r="K13405" s="19"/>
      <c r="L13405" s="19">
        <v>1.7351906999433158</v>
      </c>
      <c r="M13405" s="19"/>
      <c r="N13405" s="19">
        <v>0.60240514785613408</v>
      </c>
      <c r="O13405" s="19"/>
      <c r="P13405" s="50">
        <v>1.3787718206392063</v>
      </c>
      <c r="R13405" s="9" t="s">
        <v>0</v>
      </c>
    </row>
    <row r="13406" spans="2:18" x14ac:dyDescent="0.2">
      <c r="B13406" s="25">
        <v>13176</v>
      </c>
      <c r="C13406" s="193"/>
      <c r="D13406" s="19">
        <v>0.15428403113022413</v>
      </c>
      <c r="E13406" s="19"/>
      <c r="F13406" s="19">
        <v>1.1886644486711138</v>
      </c>
      <c r="G13406" s="19"/>
      <c r="H13406" s="19">
        <v>1.3412127394410933</v>
      </c>
      <c r="I13406" s="19"/>
      <c r="J13406" s="19">
        <v>1.3197215371963469</v>
      </c>
      <c r="K13406" s="19"/>
      <c r="L13406" s="19">
        <v>1.8253202367855279</v>
      </c>
      <c r="M13406" s="19"/>
      <c r="N13406" s="19">
        <v>1.3900335434173356</v>
      </c>
      <c r="O13406" s="19"/>
      <c r="P13406" s="50">
        <v>1.5088932283704237</v>
      </c>
      <c r="R13406" s="9" t="s">
        <v>0</v>
      </c>
    </row>
    <row r="13407" spans="2:18" x14ac:dyDescent="0.2">
      <c r="B13407" s="25">
        <v>13177</v>
      </c>
      <c r="C13407" s="193"/>
      <c r="D13407" s="19">
        <v>1.6566929566634068</v>
      </c>
      <c r="E13407" s="19"/>
      <c r="F13407" s="19">
        <v>0.47135447640094985</v>
      </c>
      <c r="G13407" s="19"/>
      <c r="H13407" s="19">
        <v>0.9146597957844077</v>
      </c>
      <c r="I13407" s="19"/>
      <c r="J13407" s="19">
        <v>1.0928850819084841</v>
      </c>
      <c r="K13407" s="19"/>
      <c r="L13407" s="19">
        <v>1.6438937475513278</v>
      </c>
      <c r="M13407" s="19"/>
      <c r="N13407" s="19">
        <v>1.1351599370395808</v>
      </c>
      <c r="O13407" s="19"/>
      <c r="P13407" s="50">
        <v>0.85739875726563863</v>
      </c>
      <c r="R13407" s="9" t="s">
        <v>0</v>
      </c>
    </row>
    <row r="13408" spans="2:18" x14ac:dyDescent="0.2">
      <c r="B13408" s="25">
        <v>13178</v>
      </c>
      <c r="C13408" s="193">
        <v>1.5198741456622553</v>
      </c>
      <c r="D13408" s="19"/>
      <c r="E13408" s="19">
        <v>2.5369674117312058</v>
      </c>
      <c r="F13408" s="19"/>
      <c r="G13408" s="19">
        <v>0.36572772483197646</v>
      </c>
      <c r="H13408" s="19"/>
      <c r="I13408" s="19">
        <v>1.2265198530079551</v>
      </c>
      <c r="J13408" s="19"/>
      <c r="K13408" s="19">
        <v>0.16056986414964972</v>
      </c>
      <c r="L13408" s="19"/>
      <c r="M13408" s="19">
        <v>0.92440838653997459</v>
      </c>
      <c r="N13408" s="19"/>
      <c r="O13408" s="19">
        <v>0.19654762374565743</v>
      </c>
      <c r="P13408" s="50"/>
      <c r="R13408" s="9" t="s">
        <v>0</v>
      </c>
    </row>
    <row r="13409" spans="2:18" x14ac:dyDescent="0.2">
      <c r="B13409" s="25">
        <v>13179</v>
      </c>
      <c r="C13409" s="193"/>
      <c r="D13409" s="19">
        <v>0.33763602927826847</v>
      </c>
      <c r="E13409" s="19">
        <v>1.7155832911520248E-2</v>
      </c>
      <c r="F13409" s="19"/>
      <c r="G13409" s="19">
        <v>1.270742072522054E-2</v>
      </c>
      <c r="H13409" s="19"/>
      <c r="I13409" s="19"/>
      <c r="J13409" s="19">
        <v>0.28335575872270213</v>
      </c>
      <c r="K13409" s="19"/>
      <c r="L13409" s="19">
        <v>0.85986797991347819</v>
      </c>
      <c r="M13409" s="19">
        <v>0.27263555725460215</v>
      </c>
      <c r="N13409" s="19"/>
      <c r="O13409" s="19">
        <v>0.27622456691003439</v>
      </c>
      <c r="P13409" s="50"/>
      <c r="R13409" s="9" t="s">
        <v>0</v>
      </c>
    </row>
    <row r="13410" spans="2:18" x14ac:dyDescent="0.2">
      <c r="B13410" s="25">
        <v>13180</v>
      </c>
      <c r="C13410" s="193"/>
      <c r="D13410" s="19">
        <v>0.5833845708672375</v>
      </c>
      <c r="E13410" s="19">
        <v>8.9253899000780335E-3</v>
      </c>
      <c r="F13410" s="19"/>
      <c r="G13410" s="19"/>
      <c r="H13410" s="19">
        <v>1.2781775141353144</v>
      </c>
      <c r="I13410" s="19">
        <v>0.36783100857669221</v>
      </c>
      <c r="J13410" s="19"/>
      <c r="K13410" s="19"/>
      <c r="L13410" s="19">
        <v>0.2310968529478574</v>
      </c>
      <c r="M13410" s="19"/>
      <c r="N13410" s="19">
        <v>0.38034498534444028</v>
      </c>
      <c r="O13410" s="19"/>
      <c r="P13410" s="50">
        <v>1.1639144786462507</v>
      </c>
      <c r="R13410" s="9" t="s">
        <v>0</v>
      </c>
    </row>
    <row r="13411" spans="2:18" x14ac:dyDescent="0.2">
      <c r="B13411" s="25">
        <v>13181</v>
      </c>
      <c r="C13411" s="193">
        <v>0.8773059658088791</v>
      </c>
      <c r="D13411" s="19"/>
      <c r="E13411" s="19">
        <v>0.22566195969679859</v>
      </c>
      <c r="F13411" s="19"/>
      <c r="G13411" s="19">
        <v>4.8587881539778936E-2</v>
      </c>
      <c r="H13411" s="19"/>
      <c r="I13411" s="19"/>
      <c r="J13411" s="19">
        <v>0.40700939743042719</v>
      </c>
      <c r="K13411" s="19">
        <v>1.0097984942376681</v>
      </c>
      <c r="L13411" s="19"/>
      <c r="M13411" s="19"/>
      <c r="N13411" s="19">
        <v>0.15158750233478674</v>
      </c>
      <c r="O13411" s="19"/>
      <c r="P13411" s="50">
        <v>0.29429105042933312</v>
      </c>
      <c r="R13411" s="9" t="s">
        <v>0</v>
      </c>
    </row>
    <row r="13412" spans="2:18" x14ac:dyDescent="0.2">
      <c r="B13412" s="25">
        <v>13182</v>
      </c>
      <c r="C13412" s="193"/>
      <c r="D13412" s="19">
        <v>0.25031399765527634</v>
      </c>
      <c r="E13412" s="19"/>
      <c r="F13412" s="19">
        <v>0.75801904135564169</v>
      </c>
      <c r="G13412" s="19"/>
      <c r="H13412" s="19">
        <v>1.3707378442842417</v>
      </c>
      <c r="I13412" s="19"/>
      <c r="J13412" s="19">
        <v>1.2428886033345412</v>
      </c>
      <c r="K13412" s="19">
        <v>8.9864221710438813E-2</v>
      </c>
      <c r="L13412" s="19"/>
      <c r="M13412" s="19"/>
      <c r="N13412" s="19">
        <v>0.23692552551907156</v>
      </c>
      <c r="O13412" s="19"/>
      <c r="P13412" s="50">
        <v>0.37106027252593449</v>
      </c>
      <c r="R13412" s="9" t="s">
        <v>0</v>
      </c>
    </row>
    <row r="13413" spans="2:18" x14ac:dyDescent="0.2">
      <c r="B13413" s="25">
        <v>13183</v>
      </c>
      <c r="C13413" s="193">
        <v>0.22030343783134368</v>
      </c>
      <c r="D13413" s="19"/>
      <c r="E13413" s="19"/>
      <c r="F13413" s="19">
        <v>1.2078210232193836</v>
      </c>
      <c r="G13413" s="19"/>
      <c r="H13413" s="19">
        <v>1.0247156154711845</v>
      </c>
      <c r="I13413" s="19"/>
      <c r="J13413" s="19">
        <v>1.4037393822585051</v>
      </c>
      <c r="K13413" s="19">
        <v>0.43775075696455484</v>
      </c>
      <c r="L13413" s="19"/>
      <c r="M13413" s="19"/>
      <c r="N13413" s="19">
        <v>1.0877024123339558</v>
      </c>
      <c r="O13413" s="19"/>
      <c r="P13413" s="50">
        <v>0.14449360265117972</v>
      </c>
      <c r="R13413" s="9" t="s">
        <v>0</v>
      </c>
    </row>
    <row r="13414" spans="2:18" x14ac:dyDescent="0.2">
      <c r="B13414" s="25">
        <v>13184</v>
      </c>
      <c r="C13414" s="193"/>
      <c r="D13414" s="19">
        <v>0.50123133288620259</v>
      </c>
      <c r="E13414" s="19"/>
      <c r="F13414" s="19">
        <v>1.3831109855431249</v>
      </c>
      <c r="G13414" s="19"/>
      <c r="H13414" s="19">
        <v>0.96801898268354125</v>
      </c>
      <c r="I13414" s="19"/>
      <c r="J13414" s="19">
        <v>0.76008534842634978</v>
      </c>
      <c r="K13414" s="19"/>
      <c r="L13414" s="19">
        <v>0.91354143847108205</v>
      </c>
      <c r="M13414" s="19">
        <v>0.30126190986766183</v>
      </c>
      <c r="N13414" s="19"/>
      <c r="O13414" s="19">
        <v>7.0059239268888442E-3</v>
      </c>
      <c r="P13414" s="50"/>
      <c r="R13414" s="9" t="s">
        <v>0</v>
      </c>
    </row>
    <row r="13415" spans="2:18" x14ac:dyDescent="0.2">
      <c r="B13415" s="25">
        <v>13185</v>
      </c>
      <c r="C13415" s="193"/>
      <c r="D13415" s="19">
        <v>1.6941904857247425</v>
      </c>
      <c r="E13415" s="19"/>
      <c r="F13415" s="19">
        <v>2.5876962227300808</v>
      </c>
      <c r="G13415" s="19"/>
      <c r="H13415" s="19">
        <v>2.1872839964754491</v>
      </c>
      <c r="I13415" s="19"/>
      <c r="J13415" s="19">
        <v>1.650473427014242</v>
      </c>
      <c r="K13415" s="19"/>
      <c r="L13415" s="19">
        <v>1.6174342879563584</v>
      </c>
      <c r="M13415" s="19"/>
      <c r="N13415" s="19">
        <v>1.6980734429197888</v>
      </c>
      <c r="O13415" s="19"/>
      <c r="P13415" s="50">
        <v>1.3304914629621361</v>
      </c>
      <c r="R13415" s="9" t="s">
        <v>0</v>
      </c>
    </row>
    <row r="13416" spans="2:18" x14ac:dyDescent="0.2">
      <c r="B13416" s="25">
        <v>13186</v>
      </c>
      <c r="C13416" s="193">
        <v>0.30503578046075225</v>
      </c>
      <c r="D13416" s="19"/>
      <c r="E13416" s="19">
        <v>0.31561869546721649</v>
      </c>
      <c r="F13416" s="19"/>
      <c r="G13416" s="19"/>
      <c r="H13416" s="19">
        <v>0.65974251390181415</v>
      </c>
      <c r="I13416" s="19"/>
      <c r="J13416" s="19">
        <v>0.1653984328884103</v>
      </c>
      <c r="K13416" s="19"/>
      <c r="L13416" s="19">
        <v>4.4017728800400155E-2</v>
      </c>
      <c r="M13416" s="19"/>
      <c r="N13416" s="19">
        <v>0.69358613330724461</v>
      </c>
      <c r="O13416" s="19">
        <v>6.434003016327991E-2</v>
      </c>
      <c r="P13416" s="50"/>
      <c r="R13416" s="9" t="s">
        <v>0</v>
      </c>
    </row>
    <row r="13417" spans="2:18" x14ac:dyDescent="0.2">
      <c r="B13417" s="25">
        <v>13187</v>
      </c>
      <c r="C13417" s="193">
        <v>0.44219344163121393</v>
      </c>
      <c r="D13417" s="19"/>
      <c r="E13417" s="19"/>
      <c r="F13417" s="19">
        <v>0.55671833906717516</v>
      </c>
      <c r="G13417" s="19"/>
      <c r="H13417" s="19">
        <v>0.48665688001693719</v>
      </c>
      <c r="I13417" s="19"/>
      <c r="J13417" s="19">
        <v>0.73463792457647137</v>
      </c>
      <c r="K13417" s="19">
        <v>6.5370066040931471E-2</v>
      </c>
      <c r="L13417" s="19"/>
      <c r="M13417" s="19"/>
      <c r="N13417" s="19">
        <v>1.1606719550204165</v>
      </c>
      <c r="O13417" s="19"/>
      <c r="P13417" s="50">
        <v>0.43445152676783633</v>
      </c>
      <c r="R13417" s="9" t="s">
        <v>0</v>
      </c>
    </row>
    <row r="13418" spans="2:18" x14ac:dyDescent="0.2">
      <c r="B13418" s="25">
        <v>13188</v>
      </c>
      <c r="C13418" s="193">
        <v>0.19119427461830366</v>
      </c>
      <c r="D13418" s="19"/>
      <c r="E13418" s="19">
        <v>5.8847280849957995E-2</v>
      </c>
      <c r="F13418" s="19"/>
      <c r="G13418" s="19">
        <v>0.42241605952867622</v>
      </c>
      <c r="H13418" s="19"/>
      <c r="I13418" s="19"/>
      <c r="J13418" s="19">
        <v>4.2880314303547452E-3</v>
      </c>
      <c r="K13418" s="19">
        <v>0.89992638844404282</v>
      </c>
      <c r="L13418" s="19"/>
      <c r="M13418" s="19">
        <v>0.15190841819766754</v>
      </c>
      <c r="N13418" s="19"/>
      <c r="O13418" s="19">
        <v>1.6093213456969684</v>
      </c>
      <c r="P13418" s="50"/>
      <c r="R13418" s="9" t="s">
        <v>0</v>
      </c>
    </row>
    <row r="13419" spans="2:18" x14ac:dyDescent="0.2">
      <c r="B13419" s="25">
        <v>13189</v>
      </c>
      <c r="C13419" s="193">
        <v>0.47799669793498123</v>
      </c>
      <c r="D13419" s="19"/>
      <c r="E13419" s="19">
        <v>1.6161609012176528</v>
      </c>
      <c r="F13419" s="19"/>
      <c r="G13419" s="19">
        <v>1.2566668130139296</v>
      </c>
      <c r="H13419" s="19"/>
      <c r="I13419" s="19">
        <v>0.91350460617518081</v>
      </c>
      <c r="J13419" s="19"/>
      <c r="K13419" s="19">
        <v>0.3401739276957505</v>
      </c>
      <c r="L13419" s="19"/>
      <c r="M13419" s="19">
        <v>1.4211408435507931</v>
      </c>
      <c r="N13419" s="19"/>
      <c r="O13419" s="19">
        <v>0.88239166199884522</v>
      </c>
      <c r="P13419" s="50"/>
      <c r="R13419" s="9" t="s">
        <v>0</v>
      </c>
    </row>
    <row r="13420" spans="2:18" x14ac:dyDescent="0.2">
      <c r="B13420" s="25">
        <v>13190</v>
      </c>
      <c r="C13420" s="193"/>
      <c r="D13420" s="19">
        <v>0.411696703485393</v>
      </c>
      <c r="E13420" s="19">
        <v>1.390948077318789</v>
      </c>
      <c r="F13420" s="19"/>
      <c r="G13420" s="19">
        <v>0.84166356859860791</v>
      </c>
      <c r="H13420" s="19"/>
      <c r="I13420" s="19">
        <v>0.42424064124721034</v>
      </c>
      <c r="J13420" s="19"/>
      <c r="K13420" s="19">
        <v>1.244474573585439</v>
      </c>
      <c r="L13420" s="19"/>
      <c r="M13420" s="19">
        <v>0.77786971622939438</v>
      </c>
      <c r="N13420" s="19"/>
      <c r="O13420" s="19">
        <v>0.44866368344109608</v>
      </c>
      <c r="P13420" s="50"/>
      <c r="R13420" s="9" t="s">
        <v>0</v>
      </c>
    </row>
    <row r="13421" spans="2:18" x14ac:dyDescent="0.2">
      <c r="B13421" s="25">
        <v>13191</v>
      </c>
      <c r="C13421" s="193">
        <v>0.64743986180898971</v>
      </c>
      <c r="D13421" s="19"/>
      <c r="E13421" s="19"/>
      <c r="F13421" s="19">
        <v>7.6784547484170726E-2</v>
      </c>
      <c r="G13421" s="19">
        <v>0.86065356692126438</v>
      </c>
      <c r="H13421" s="19"/>
      <c r="I13421" s="19">
        <v>0.37461237239740736</v>
      </c>
      <c r="J13421" s="19"/>
      <c r="K13421" s="19">
        <v>0.46465056278080963</v>
      </c>
      <c r="L13421" s="19"/>
      <c r="M13421" s="19">
        <v>0.70221375526309671</v>
      </c>
      <c r="N13421" s="19"/>
      <c r="O13421" s="19"/>
      <c r="P13421" s="50">
        <v>0.20200119404747391</v>
      </c>
      <c r="R13421" s="9" t="s">
        <v>0</v>
      </c>
    </row>
    <row r="13422" spans="2:18" x14ac:dyDescent="0.2">
      <c r="B13422" s="25">
        <v>13192</v>
      </c>
      <c r="C13422" s="193">
        <v>7.9538808519229204E-2</v>
      </c>
      <c r="D13422" s="19"/>
      <c r="E13422" s="19"/>
      <c r="F13422" s="19">
        <v>0.56318529761652336</v>
      </c>
      <c r="G13422" s="19"/>
      <c r="H13422" s="19">
        <v>0.5182960621555176</v>
      </c>
      <c r="I13422" s="19">
        <v>9.1200624322273077E-2</v>
      </c>
      <c r="J13422" s="19"/>
      <c r="K13422" s="19">
        <v>0.63747430014328443</v>
      </c>
      <c r="L13422" s="19"/>
      <c r="M13422" s="19">
        <v>5.6913977908494381E-2</v>
      </c>
      <c r="N13422" s="19"/>
      <c r="O13422" s="19">
        <v>5.1901413573212596E-2</v>
      </c>
      <c r="P13422" s="50"/>
      <c r="R13422" s="9" t="s">
        <v>0</v>
      </c>
    </row>
    <row r="13423" spans="2:18" x14ac:dyDescent="0.2">
      <c r="B13423" s="25">
        <v>13193</v>
      </c>
      <c r="C13423" s="193">
        <v>0.67310652730523057</v>
      </c>
      <c r="D13423" s="19"/>
      <c r="E13423" s="19">
        <v>0.31394721585764146</v>
      </c>
      <c r="F13423" s="19"/>
      <c r="G13423" s="19"/>
      <c r="H13423" s="19">
        <v>8.1678977438203043E-2</v>
      </c>
      <c r="I13423" s="19">
        <v>0.13790974053201591</v>
      </c>
      <c r="J13423" s="19"/>
      <c r="K13423" s="19">
        <v>0.10199723661835476</v>
      </c>
      <c r="L13423" s="19"/>
      <c r="M13423" s="19"/>
      <c r="N13423" s="19">
        <v>2.9903426995007511E-2</v>
      </c>
      <c r="O13423" s="19"/>
      <c r="P13423" s="50">
        <v>0.24140785771925743</v>
      </c>
      <c r="R13423" s="9" t="s">
        <v>0</v>
      </c>
    </row>
    <row r="13424" spans="2:18" x14ac:dyDescent="0.2">
      <c r="B13424" s="25">
        <v>13194</v>
      </c>
      <c r="C13424" s="193">
        <v>0.13593544618223652</v>
      </c>
      <c r="D13424" s="19"/>
      <c r="E13424" s="19"/>
      <c r="F13424" s="19">
        <v>0.6380575662003839</v>
      </c>
      <c r="G13424" s="19"/>
      <c r="H13424" s="19">
        <v>0.71830712180938427</v>
      </c>
      <c r="I13424" s="19"/>
      <c r="J13424" s="19">
        <v>0.29311587450439403</v>
      </c>
      <c r="K13424" s="19"/>
      <c r="L13424" s="19">
        <v>0.72764112473056519</v>
      </c>
      <c r="M13424" s="19">
        <v>0.15317411579340945</v>
      </c>
      <c r="N13424" s="19"/>
      <c r="O13424" s="19">
        <v>5.5995899153951062E-2</v>
      </c>
      <c r="P13424" s="50"/>
      <c r="R13424" s="9" t="s">
        <v>0</v>
      </c>
    </row>
    <row r="13425" spans="2:18" x14ac:dyDescent="0.2">
      <c r="B13425" s="25">
        <v>13195</v>
      </c>
      <c r="C13425" s="193"/>
      <c r="D13425" s="19">
        <v>0.33433577932821484</v>
      </c>
      <c r="E13425" s="19"/>
      <c r="F13425" s="19">
        <v>0.126299027676715</v>
      </c>
      <c r="G13425" s="19">
        <v>0.77274862315232473</v>
      </c>
      <c r="H13425" s="19"/>
      <c r="I13425" s="19">
        <v>0.157818689897855</v>
      </c>
      <c r="J13425" s="19"/>
      <c r="K13425" s="19">
        <v>0.43440657227862139</v>
      </c>
      <c r="L13425" s="19"/>
      <c r="M13425" s="19"/>
      <c r="N13425" s="19">
        <v>4.7834106779800198E-2</v>
      </c>
      <c r="O13425" s="19">
        <v>0.52737575559003447</v>
      </c>
      <c r="P13425" s="50"/>
      <c r="R13425" s="9" t="s">
        <v>0</v>
      </c>
    </row>
    <row r="13426" spans="2:18" x14ac:dyDescent="0.2">
      <c r="B13426" s="25">
        <v>13196</v>
      </c>
      <c r="C13426" s="193"/>
      <c r="D13426" s="19">
        <v>0.29078034816828491</v>
      </c>
      <c r="E13426" s="19"/>
      <c r="F13426" s="19">
        <v>0.23324189159436881</v>
      </c>
      <c r="G13426" s="19">
        <v>1.0595901907250147</v>
      </c>
      <c r="H13426" s="19"/>
      <c r="I13426" s="19"/>
      <c r="J13426" s="19">
        <v>7.6329843671057815E-2</v>
      </c>
      <c r="K13426" s="19"/>
      <c r="L13426" s="19">
        <v>0.52636938588536786</v>
      </c>
      <c r="M13426" s="19">
        <v>0.19176009368466254</v>
      </c>
      <c r="N13426" s="19"/>
      <c r="O13426" s="19">
        <v>0.29533126444294416</v>
      </c>
      <c r="P13426" s="50"/>
      <c r="R13426" s="9" t="s">
        <v>0</v>
      </c>
    </row>
    <row r="13427" spans="2:18" x14ac:dyDescent="0.2">
      <c r="B13427" s="25">
        <v>13197</v>
      </c>
      <c r="C13427" s="193"/>
      <c r="D13427" s="19">
        <v>0.15180914055237443</v>
      </c>
      <c r="E13427" s="19"/>
      <c r="F13427" s="19">
        <v>1.3755332971983614E-2</v>
      </c>
      <c r="G13427" s="19">
        <v>1.1573092875559103</v>
      </c>
      <c r="H13427" s="19"/>
      <c r="I13427" s="19"/>
      <c r="J13427" s="19">
        <v>0.3436459063053271</v>
      </c>
      <c r="K13427" s="19"/>
      <c r="L13427" s="19">
        <v>0.90086533034658567</v>
      </c>
      <c r="M13427" s="19">
        <v>4.0584061021418413E-2</v>
      </c>
      <c r="N13427" s="19"/>
      <c r="O13427" s="19">
        <v>1.6906838194910767</v>
      </c>
      <c r="P13427" s="50"/>
      <c r="R13427" s="9" t="s">
        <v>0</v>
      </c>
    </row>
    <row r="13428" spans="2:18" x14ac:dyDescent="0.2">
      <c r="B13428" s="25">
        <v>13198</v>
      </c>
      <c r="C13428" s="193"/>
      <c r="D13428" s="19">
        <v>1.0358819437141267</v>
      </c>
      <c r="E13428" s="19"/>
      <c r="F13428" s="19">
        <v>1.7641149583288942</v>
      </c>
      <c r="G13428" s="19"/>
      <c r="H13428" s="19">
        <v>0.83484176052224524</v>
      </c>
      <c r="I13428" s="19"/>
      <c r="J13428" s="19">
        <v>1.366443475346274</v>
      </c>
      <c r="K13428" s="19"/>
      <c r="L13428" s="19">
        <v>1.493024015349991</v>
      </c>
      <c r="M13428" s="19"/>
      <c r="N13428" s="19">
        <v>0.80656441157611347</v>
      </c>
      <c r="O13428" s="19"/>
      <c r="P13428" s="50">
        <v>1.0866329010486779</v>
      </c>
      <c r="R13428" s="9" t="s">
        <v>0</v>
      </c>
    </row>
    <row r="13429" spans="2:18" x14ac:dyDescent="0.2">
      <c r="B13429" s="25">
        <v>13199</v>
      </c>
      <c r="C13429" s="193">
        <v>1.7264480681535461</v>
      </c>
      <c r="D13429" s="19"/>
      <c r="E13429" s="19">
        <v>2.6814191864991002</v>
      </c>
      <c r="F13429" s="19"/>
      <c r="G13429" s="19">
        <v>3.4022074820524089</v>
      </c>
      <c r="H13429" s="19"/>
      <c r="I13429" s="19">
        <v>2.4295742539837875</v>
      </c>
      <c r="J13429" s="19"/>
      <c r="K13429" s="19">
        <v>2.2319780990614655</v>
      </c>
      <c r="L13429" s="19"/>
      <c r="M13429" s="19">
        <v>2.4016533749403761</v>
      </c>
      <c r="N13429" s="19"/>
      <c r="O13429" s="19">
        <v>2.9900979581569747</v>
      </c>
      <c r="P13429" s="50"/>
      <c r="R13429" s="9" t="s">
        <v>0</v>
      </c>
    </row>
    <row r="13430" spans="2:18" x14ac:dyDescent="0.2">
      <c r="B13430" s="25">
        <v>13200</v>
      </c>
      <c r="C13430" s="193"/>
      <c r="D13430" s="19">
        <v>2.8224953970236069</v>
      </c>
      <c r="E13430" s="19"/>
      <c r="F13430" s="19">
        <v>1.9682257279014557</v>
      </c>
      <c r="G13430" s="19"/>
      <c r="H13430" s="19">
        <v>2.1382592816076698</v>
      </c>
      <c r="I13430" s="19"/>
      <c r="J13430" s="19">
        <v>1.4661223427803842</v>
      </c>
      <c r="K13430" s="19"/>
      <c r="L13430" s="19">
        <v>1.4933707947257706</v>
      </c>
      <c r="M13430" s="19"/>
      <c r="N13430" s="19">
        <v>1.595737985379573</v>
      </c>
      <c r="O13430" s="19"/>
      <c r="P13430" s="50">
        <v>1.878570404196686</v>
      </c>
      <c r="R13430" s="9" t="s">
        <v>0</v>
      </c>
    </row>
    <row r="13431" spans="2:18" x14ac:dyDescent="0.2">
      <c r="B13431" s="25">
        <v>13201</v>
      </c>
      <c r="C13431" s="193"/>
      <c r="D13431" s="19">
        <v>0.33991263092227442</v>
      </c>
      <c r="E13431" s="19"/>
      <c r="F13431" s="19">
        <v>0.61264092918587731</v>
      </c>
      <c r="G13431" s="19"/>
      <c r="H13431" s="19">
        <v>0.89661305949989933</v>
      </c>
      <c r="I13431" s="19">
        <v>0.85713474641358389</v>
      </c>
      <c r="J13431" s="19"/>
      <c r="K13431" s="19">
        <v>0.11501491122155399</v>
      </c>
      <c r="L13431" s="19"/>
      <c r="M13431" s="19"/>
      <c r="N13431" s="19">
        <v>7.5420517254920022E-2</v>
      </c>
      <c r="O13431" s="19">
        <v>0.1297117772366829</v>
      </c>
      <c r="P13431" s="50"/>
      <c r="R13431" s="9" t="s">
        <v>0</v>
      </c>
    </row>
    <row r="13432" spans="2:18" x14ac:dyDescent="0.2">
      <c r="B13432" s="25">
        <v>13202</v>
      </c>
      <c r="C13432" s="193"/>
      <c r="D13432" s="19">
        <v>1.7604654364476033</v>
      </c>
      <c r="E13432" s="19"/>
      <c r="F13432" s="19">
        <v>1.2137862298020488</v>
      </c>
      <c r="G13432" s="19"/>
      <c r="H13432" s="19">
        <v>0.70916912312037295</v>
      </c>
      <c r="I13432" s="19"/>
      <c r="J13432" s="19">
        <v>1.0970274246647753</v>
      </c>
      <c r="K13432" s="19"/>
      <c r="L13432" s="19">
        <v>0.53338375530545634</v>
      </c>
      <c r="M13432" s="19"/>
      <c r="N13432" s="19">
        <v>0.67292911980302017</v>
      </c>
      <c r="O13432" s="19"/>
      <c r="P13432" s="50">
        <v>0.65530194442536671</v>
      </c>
      <c r="R13432" s="9" t="s">
        <v>0</v>
      </c>
    </row>
    <row r="13433" spans="2:18" x14ac:dyDescent="0.2">
      <c r="B13433" s="25">
        <v>13203</v>
      </c>
      <c r="C13433" s="193"/>
      <c r="D13433" s="19">
        <v>0.64626083236304632</v>
      </c>
      <c r="E13433" s="19">
        <v>0.32620668100470696</v>
      </c>
      <c r="F13433" s="19"/>
      <c r="G13433" s="19">
        <v>0.2745787022868349</v>
      </c>
      <c r="H13433" s="19"/>
      <c r="I13433" s="19">
        <v>0.5757867918587416</v>
      </c>
      <c r="J13433" s="19"/>
      <c r="K13433" s="19">
        <v>0.29636426165312696</v>
      </c>
      <c r="L13433" s="19"/>
      <c r="M13433" s="19">
        <v>1.1941874926220912E-2</v>
      </c>
      <c r="N13433" s="19"/>
      <c r="O13433" s="19">
        <v>0.63580282237700914</v>
      </c>
      <c r="P13433" s="50"/>
      <c r="R13433" s="9" t="s">
        <v>0</v>
      </c>
    </row>
    <row r="13434" spans="2:18" x14ac:dyDescent="0.2">
      <c r="B13434" s="25">
        <v>13204</v>
      </c>
      <c r="C13434" s="193"/>
      <c r="D13434" s="19">
        <v>0.92131163540860717</v>
      </c>
      <c r="E13434" s="19"/>
      <c r="F13434" s="19">
        <v>0.78218237418303638</v>
      </c>
      <c r="G13434" s="19"/>
      <c r="H13434" s="19">
        <v>0.25988126339386591</v>
      </c>
      <c r="I13434" s="19"/>
      <c r="J13434" s="19">
        <v>0.56813896838538003</v>
      </c>
      <c r="K13434" s="19">
        <v>5.9755782412192524E-2</v>
      </c>
      <c r="L13434" s="19"/>
      <c r="M13434" s="19"/>
      <c r="N13434" s="19">
        <v>0.39312310292905628</v>
      </c>
      <c r="O13434" s="19"/>
      <c r="P13434" s="50">
        <v>0.28582756131052195</v>
      </c>
      <c r="R13434" s="9" t="s">
        <v>0</v>
      </c>
    </row>
    <row r="13435" spans="2:18" x14ac:dyDescent="0.2">
      <c r="B13435" s="25">
        <v>13205</v>
      </c>
      <c r="C13435" s="193">
        <v>0.80540759294174036</v>
      </c>
      <c r="D13435" s="19"/>
      <c r="E13435" s="19">
        <v>1.4163567694642956</v>
      </c>
      <c r="F13435" s="19"/>
      <c r="G13435" s="19">
        <v>1.1518772168503362</v>
      </c>
      <c r="H13435" s="19"/>
      <c r="I13435" s="19">
        <v>0.52317139953262914</v>
      </c>
      <c r="J13435" s="19"/>
      <c r="K13435" s="19">
        <v>0.82468506540339859</v>
      </c>
      <c r="L13435" s="19"/>
      <c r="M13435" s="19">
        <v>0.66952917519472122</v>
      </c>
      <c r="N13435" s="19"/>
      <c r="O13435" s="19">
        <v>0.79668920555470235</v>
      </c>
      <c r="P13435" s="50"/>
      <c r="R13435" s="9" t="s">
        <v>0</v>
      </c>
    </row>
    <row r="13436" spans="2:18" x14ac:dyDescent="0.2">
      <c r="B13436" s="25">
        <v>13206</v>
      </c>
      <c r="C13436" s="193"/>
      <c r="D13436" s="19">
        <v>1.5376464291285543</v>
      </c>
      <c r="E13436" s="19"/>
      <c r="F13436" s="19">
        <v>1.9091412264543424</v>
      </c>
      <c r="G13436" s="19"/>
      <c r="H13436" s="19">
        <v>1.4122241032574248</v>
      </c>
      <c r="I13436" s="19"/>
      <c r="J13436" s="19">
        <v>1.0741013419664116</v>
      </c>
      <c r="K13436" s="19"/>
      <c r="L13436" s="19">
        <v>0.83391129940836184</v>
      </c>
      <c r="M13436" s="19"/>
      <c r="N13436" s="19">
        <v>0.61849722669325935</v>
      </c>
      <c r="O13436" s="19"/>
      <c r="P13436" s="50">
        <v>2.0579693350436248</v>
      </c>
      <c r="R13436" s="9" t="s">
        <v>0</v>
      </c>
    </row>
    <row r="13437" spans="2:18" x14ac:dyDescent="0.2">
      <c r="B13437" s="25">
        <v>13207</v>
      </c>
      <c r="C13437" s="193">
        <v>0.45700865553923253</v>
      </c>
      <c r="D13437" s="19"/>
      <c r="E13437" s="19">
        <v>0.3046622902646437</v>
      </c>
      <c r="F13437" s="19"/>
      <c r="G13437" s="19"/>
      <c r="H13437" s="19">
        <v>0.23454324840225801</v>
      </c>
      <c r="I13437" s="19"/>
      <c r="J13437" s="19">
        <v>0.53440884345996253</v>
      </c>
      <c r="K13437" s="19">
        <v>0.62413106946802799</v>
      </c>
      <c r="L13437" s="19"/>
      <c r="M13437" s="19">
        <v>0.41774038877375103</v>
      </c>
      <c r="N13437" s="19"/>
      <c r="O13437" s="19">
        <v>0.60563769141099444</v>
      </c>
      <c r="P13437" s="50"/>
      <c r="R13437" s="9" t="s">
        <v>0</v>
      </c>
    </row>
    <row r="13438" spans="2:18" x14ac:dyDescent="0.2">
      <c r="B13438" s="25">
        <v>13208</v>
      </c>
      <c r="C13438" s="193">
        <v>1.0717182576684849</v>
      </c>
      <c r="D13438" s="19"/>
      <c r="E13438" s="19">
        <v>2.011755103519671</v>
      </c>
      <c r="F13438" s="19"/>
      <c r="G13438" s="19">
        <v>0.71762532467186246</v>
      </c>
      <c r="H13438" s="19"/>
      <c r="I13438" s="19">
        <v>1.3041876913299624</v>
      </c>
      <c r="J13438" s="19"/>
      <c r="K13438" s="19">
        <v>0.91008956020460618</v>
      </c>
      <c r="L13438" s="19"/>
      <c r="M13438" s="19">
        <v>0.92585167282963177</v>
      </c>
      <c r="N13438" s="19"/>
      <c r="O13438" s="19">
        <v>1.1348173159911432</v>
      </c>
      <c r="P13438" s="50"/>
      <c r="R13438" s="9" t="s">
        <v>0</v>
      </c>
    </row>
    <row r="13439" spans="2:18" x14ac:dyDescent="0.2">
      <c r="B13439" s="25">
        <v>13209</v>
      </c>
      <c r="C13439" s="193">
        <v>5.3303131383711309E-2</v>
      </c>
      <c r="D13439" s="19"/>
      <c r="E13439" s="19">
        <v>0.39279442231816697</v>
      </c>
      <c r="F13439" s="19"/>
      <c r="G13439" s="19"/>
      <c r="H13439" s="19">
        <v>5.8305695225603138E-2</v>
      </c>
      <c r="I13439" s="19">
        <v>0.2236964738926607</v>
      </c>
      <c r="J13439" s="19"/>
      <c r="K13439" s="19">
        <v>0.85697242773748239</v>
      </c>
      <c r="L13439" s="19"/>
      <c r="M13439" s="19"/>
      <c r="N13439" s="19">
        <v>0.39447328270481496</v>
      </c>
      <c r="O13439" s="19"/>
      <c r="P13439" s="50">
        <v>0.1580361206207147</v>
      </c>
      <c r="R13439" s="9" t="s">
        <v>0</v>
      </c>
    </row>
    <row r="13440" spans="2:18" x14ac:dyDescent="0.2">
      <c r="B13440" s="25">
        <v>13210</v>
      </c>
      <c r="C13440" s="193"/>
      <c r="D13440" s="19">
        <v>0.78649040417892002</v>
      </c>
      <c r="E13440" s="19"/>
      <c r="F13440" s="19">
        <v>0.24145626370001205</v>
      </c>
      <c r="G13440" s="19"/>
      <c r="H13440" s="19">
        <v>0.38796420831961098</v>
      </c>
      <c r="I13440" s="19">
        <v>0.13899172149034528</v>
      </c>
      <c r="J13440" s="19"/>
      <c r="K13440" s="19"/>
      <c r="L13440" s="19">
        <v>0.26275606439936516</v>
      </c>
      <c r="M13440" s="19"/>
      <c r="N13440" s="19">
        <v>1.0386836147808758</v>
      </c>
      <c r="O13440" s="19">
        <v>0.39236392652607194</v>
      </c>
      <c r="P13440" s="50"/>
      <c r="R13440" s="9" t="s">
        <v>0</v>
      </c>
    </row>
    <row r="13441" spans="2:18" x14ac:dyDescent="0.2">
      <c r="B13441" s="25">
        <v>13211</v>
      </c>
      <c r="C13441" s="193"/>
      <c r="D13441" s="19">
        <v>1.0164731514440939</v>
      </c>
      <c r="E13441" s="19"/>
      <c r="F13441" s="19">
        <v>1.150231826729978</v>
      </c>
      <c r="G13441" s="19"/>
      <c r="H13441" s="19">
        <v>0.18792860645444698</v>
      </c>
      <c r="I13441" s="19">
        <v>0.31770477369614508</v>
      </c>
      <c r="J13441" s="19"/>
      <c r="K13441" s="19"/>
      <c r="L13441" s="19">
        <v>0.11804912190307727</v>
      </c>
      <c r="M13441" s="19"/>
      <c r="N13441" s="19">
        <v>1.2648093746749889</v>
      </c>
      <c r="O13441" s="19">
        <v>0.13542960061141054</v>
      </c>
      <c r="P13441" s="50"/>
      <c r="R13441" s="9" t="s">
        <v>0</v>
      </c>
    </row>
    <row r="13442" spans="2:18" x14ac:dyDescent="0.2">
      <c r="B13442" s="25">
        <v>13212</v>
      </c>
      <c r="C13442" s="193">
        <v>0.23340587838381435</v>
      </c>
      <c r="D13442" s="19"/>
      <c r="E13442" s="19">
        <v>1.1400506456841413</v>
      </c>
      <c r="F13442" s="19"/>
      <c r="G13442" s="19">
        <v>0.92877427473949248</v>
      </c>
      <c r="H13442" s="19"/>
      <c r="I13442" s="19">
        <v>2.2966604742316492</v>
      </c>
      <c r="J13442" s="19"/>
      <c r="K13442" s="19">
        <v>0.58844406088663082</v>
      </c>
      <c r="L13442" s="19"/>
      <c r="M13442" s="19">
        <v>1.4032677708180623</v>
      </c>
      <c r="N13442" s="19"/>
      <c r="O13442" s="19">
        <v>1.9941516288567187</v>
      </c>
      <c r="P13442" s="50"/>
      <c r="R13442" s="9" t="s">
        <v>0</v>
      </c>
    </row>
    <row r="13443" spans="2:18" x14ac:dyDescent="0.2">
      <c r="B13443" s="25">
        <v>13213</v>
      </c>
      <c r="C13443" s="193">
        <v>0.21173614858663786</v>
      </c>
      <c r="D13443" s="19"/>
      <c r="E13443" s="19"/>
      <c r="F13443" s="19">
        <v>0.33010899586407999</v>
      </c>
      <c r="G13443" s="19"/>
      <c r="H13443" s="19">
        <v>0.27343408850383216</v>
      </c>
      <c r="I13443" s="19"/>
      <c r="J13443" s="19">
        <v>0.36365947931814357</v>
      </c>
      <c r="K13443" s="19"/>
      <c r="L13443" s="19">
        <v>0.36765636796423734</v>
      </c>
      <c r="M13443" s="19"/>
      <c r="N13443" s="19">
        <v>0.11820020499248685</v>
      </c>
      <c r="O13443" s="19"/>
      <c r="P13443" s="50">
        <v>1.0122582400910558</v>
      </c>
      <c r="R13443" s="9" t="s">
        <v>0</v>
      </c>
    </row>
    <row r="13444" spans="2:18" x14ac:dyDescent="0.2">
      <c r="B13444" s="25">
        <v>13214</v>
      </c>
      <c r="C13444" s="193"/>
      <c r="D13444" s="19">
        <v>0.58758477819995436</v>
      </c>
      <c r="E13444" s="19"/>
      <c r="F13444" s="19">
        <v>0.91851624750552552</v>
      </c>
      <c r="G13444" s="19"/>
      <c r="H13444" s="19">
        <v>0.40495095406746123</v>
      </c>
      <c r="I13444" s="19"/>
      <c r="J13444" s="19">
        <v>0.81269648902224045</v>
      </c>
      <c r="K13444" s="19"/>
      <c r="L13444" s="19">
        <v>1.2088539315656954</v>
      </c>
      <c r="M13444" s="19"/>
      <c r="N13444" s="19">
        <v>2.1068687385543701</v>
      </c>
      <c r="O13444" s="19"/>
      <c r="P13444" s="50">
        <v>1.0210088746910493</v>
      </c>
      <c r="R13444" s="9" t="s">
        <v>0</v>
      </c>
    </row>
    <row r="13445" spans="2:18" x14ac:dyDescent="0.2">
      <c r="B13445" s="25">
        <v>13215</v>
      </c>
      <c r="C13445" s="193"/>
      <c r="D13445" s="19">
        <v>0.90060026733800846</v>
      </c>
      <c r="E13445" s="19"/>
      <c r="F13445" s="19">
        <v>0.54466309134933633</v>
      </c>
      <c r="G13445" s="19"/>
      <c r="H13445" s="19">
        <v>0.20472238494911441</v>
      </c>
      <c r="I13445" s="19"/>
      <c r="J13445" s="19">
        <v>0.85576336483402571</v>
      </c>
      <c r="K13445" s="19"/>
      <c r="L13445" s="19">
        <v>0.56299942754579813</v>
      </c>
      <c r="M13445" s="19">
        <v>0.48583333492765579</v>
      </c>
      <c r="N13445" s="19"/>
      <c r="O13445" s="19"/>
      <c r="P13445" s="50">
        <v>0.18773000077013394</v>
      </c>
      <c r="R13445" s="9" t="s">
        <v>0</v>
      </c>
    </row>
    <row r="13446" spans="2:18" x14ac:dyDescent="0.2">
      <c r="B13446" s="25">
        <v>13216</v>
      </c>
      <c r="C13446" s="193">
        <v>0.59149186463276904</v>
      </c>
      <c r="D13446" s="19"/>
      <c r="E13446" s="19">
        <v>0.30503878520916011</v>
      </c>
      <c r="F13446" s="19"/>
      <c r="G13446" s="19">
        <v>0.51922086620144103</v>
      </c>
      <c r="H13446" s="19"/>
      <c r="I13446" s="19">
        <v>1.0380139019248227</v>
      </c>
      <c r="J13446" s="19"/>
      <c r="K13446" s="19"/>
      <c r="L13446" s="19">
        <v>0.89215534734603263</v>
      </c>
      <c r="M13446" s="19">
        <v>1.0548568583853239</v>
      </c>
      <c r="N13446" s="19"/>
      <c r="O13446" s="19">
        <v>1.0595386638825184</v>
      </c>
      <c r="P13446" s="50"/>
      <c r="R13446" s="9" t="s">
        <v>0</v>
      </c>
    </row>
    <row r="13447" spans="2:18" x14ac:dyDescent="0.2">
      <c r="B13447" s="25">
        <v>13217</v>
      </c>
      <c r="C13447" s="193"/>
      <c r="D13447" s="19">
        <v>1.9462235822763392</v>
      </c>
      <c r="E13447" s="19"/>
      <c r="F13447" s="19">
        <v>1.1572940893596402</v>
      </c>
      <c r="G13447" s="19"/>
      <c r="H13447" s="19">
        <v>0.14462524741023244</v>
      </c>
      <c r="I13447" s="19"/>
      <c r="J13447" s="19">
        <v>0.86000382876415604</v>
      </c>
      <c r="K13447" s="19"/>
      <c r="L13447" s="19">
        <v>0.97443173272747807</v>
      </c>
      <c r="M13447" s="19"/>
      <c r="N13447" s="19">
        <v>0.91680395828215355</v>
      </c>
      <c r="O13447" s="19"/>
      <c r="P13447" s="50">
        <v>5.6469561423969958E-2</v>
      </c>
      <c r="R13447" s="9" t="s">
        <v>0</v>
      </c>
    </row>
    <row r="13448" spans="2:18" x14ac:dyDescent="0.2">
      <c r="B13448" s="25">
        <v>13218</v>
      </c>
      <c r="C13448" s="193">
        <v>0.25312776990499997</v>
      </c>
      <c r="D13448" s="19"/>
      <c r="E13448" s="19">
        <v>0.68974372289886587</v>
      </c>
      <c r="F13448" s="19"/>
      <c r="G13448" s="19">
        <v>0.3954434236867041</v>
      </c>
      <c r="H13448" s="19"/>
      <c r="I13448" s="19">
        <v>1.2039298582463176</v>
      </c>
      <c r="J13448" s="19"/>
      <c r="K13448" s="19">
        <v>0.76324188835731588</v>
      </c>
      <c r="L13448" s="19"/>
      <c r="M13448" s="19">
        <v>0.60048834565267428</v>
      </c>
      <c r="N13448" s="19"/>
      <c r="O13448" s="19">
        <v>0.1232812934048937</v>
      </c>
      <c r="P13448" s="50"/>
      <c r="R13448" s="9" t="s">
        <v>0</v>
      </c>
    </row>
    <row r="13449" spans="2:18" x14ac:dyDescent="0.2">
      <c r="B13449" s="25">
        <v>13219</v>
      </c>
      <c r="C13449" s="193"/>
      <c r="D13449" s="19">
        <v>0.4204564214317737</v>
      </c>
      <c r="E13449" s="19"/>
      <c r="F13449" s="19">
        <v>0.93234096347009665</v>
      </c>
      <c r="G13449" s="19"/>
      <c r="H13449" s="19">
        <v>0.31039353846511147</v>
      </c>
      <c r="I13449" s="19"/>
      <c r="J13449" s="19">
        <v>1.1585430206598517</v>
      </c>
      <c r="K13449" s="19"/>
      <c r="L13449" s="19">
        <v>0.62721922418378728</v>
      </c>
      <c r="M13449" s="19"/>
      <c r="N13449" s="19">
        <v>0.63032327989450554</v>
      </c>
      <c r="O13449" s="19"/>
      <c r="P13449" s="50">
        <v>0.7285685963682853</v>
      </c>
      <c r="R13449" s="9" t="s">
        <v>0</v>
      </c>
    </row>
    <row r="13450" spans="2:18" x14ac:dyDescent="0.2">
      <c r="B13450" s="25">
        <v>13220</v>
      </c>
      <c r="C13450" s="193">
        <v>0.56004777088761715</v>
      </c>
      <c r="D13450" s="19"/>
      <c r="E13450" s="19"/>
      <c r="F13450" s="19">
        <v>0.12070409222449677</v>
      </c>
      <c r="G13450" s="19"/>
      <c r="H13450" s="19">
        <v>0.79410494162924083</v>
      </c>
      <c r="I13450" s="19"/>
      <c r="J13450" s="19">
        <v>0.7900117511116107</v>
      </c>
      <c r="K13450" s="19"/>
      <c r="L13450" s="19">
        <v>0.67479666788180626</v>
      </c>
      <c r="M13450" s="19">
        <v>0.71008100761074089</v>
      </c>
      <c r="N13450" s="19"/>
      <c r="O13450" s="19"/>
      <c r="P13450" s="50">
        <v>0.11794760738445614</v>
      </c>
      <c r="R13450" s="9" t="s">
        <v>0</v>
      </c>
    </row>
    <row r="13451" spans="2:18" x14ac:dyDescent="0.2">
      <c r="B13451" s="25">
        <v>13221</v>
      </c>
      <c r="C13451" s="193">
        <v>1.4917963022696326</v>
      </c>
      <c r="D13451" s="19"/>
      <c r="E13451" s="19">
        <v>2.5995814937820043</v>
      </c>
      <c r="F13451" s="19"/>
      <c r="G13451" s="19">
        <v>1.3552545959033426</v>
      </c>
      <c r="H13451" s="19"/>
      <c r="I13451" s="19">
        <v>1.517563868190599</v>
      </c>
      <c r="J13451" s="19"/>
      <c r="K13451" s="19">
        <v>1.2709757269473752</v>
      </c>
      <c r="L13451" s="19"/>
      <c r="M13451" s="19">
        <v>1.6639804940032614</v>
      </c>
      <c r="N13451" s="19"/>
      <c r="O13451" s="19">
        <v>2.072906813270639</v>
      </c>
      <c r="P13451" s="50"/>
      <c r="R13451" s="9" t="s">
        <v>0</v>
      </c>
    </row>
    <row r="13452" spans="2:18" x14ac:dyDescent="0.2">
      <c r="B13452" s="25">
        <v>13222</v>
      </c>
      <c r="C13452" s="193">
        <v>1.5992151145083811</v>
      </c>
      <c r="D13452" s="19"/>
      <c r="E13452" s="19">
        <v>2.1017292153013409</v>
      </c>
      <c r="F13452" s="19"/>
      <c r="G13452" s="19">
        <v>2.3360174728365513</v>
      </c>
      <c r="H13452" s="19"/>
      <c r="I13452" s="19">
        <v>2.1511846031242912</v>
      </c>
      <c r="J13452" s="19"/>
      <c r="K13452" s="19">
        <v>2.2652246047611611</v>
      </c>
      <c r="L13452" s="19"/>
      <c r="M13452" s="19">
        <v>1.9120767880301675</v>
      </c>
      <c r="N13452" s="19"/>
      <c r="O13452" s="19">
        <v>2.2406161295080924</v>
      </c>
      <c r="P13452" s="50"/>
      <c r="R13452" s="9" t="s">
        <v>0</v>
      </c>
    </row>
    <row r="13453" spans="2:18" x14ac:dyDescent="0.2">
      <c r="B13453" s="25">
        <v>13223</v>
      </c>
      <c r="C13453" s="193">
        <v>0.7564979231773773</v>
      </c>
      <c r="D13453" s="19"/>
      <c r="E13453" s="19">
        <v>1.7589705459169611</v>
      </c>
      <c r="F13453" s="19"/>
      <c r="G13453" s="19">
        <v>1.3656885677633961</v>
      </c>
      <c r="H13453" s="19"/>
      <c r="I13453" s="19">
        <v>0.86999298260586977</v>
      </c>
      <c r="J13453" s="19"/>
      <c r="K13453" s="19">
        <v>1.9957068728554199</v>
      </c>
      <c r="L13453" s="19"/>
      <c r="M13453" s="19">
        <v>1.8038535704680174</v>
      </c>
      <c r="N13453" s="19"/>
      <c r="O13453" s="19">
        <v>1.1326055405992734</v>
      </c>
      <c r="P13453" s="50"/>
      <c r="R13453" s="9" t="s">
        <v>0</v>
      </c>
    </row>
    <row r="13454" spans="2:18" x14ac:dyDescent="0.2">
      <c r="B13454" s="25">
        <v>13224</v>
      </c>
      <c r="C13454" s="193">
        <v>0.26243279395986568</v>
      </c>
      <c r="D13454" s="19"/>
      <c r="E13454" s="19"/>
      <c r="F13454" s="19">
        <v>0.71339515491424921</v>
      </c>
      <c r="G13454" s="19"/>
      <c r="H13454" s="19">
        <v>1.0409253261358853</v>
      </c>
      <c r="I13454" s="19">
        <v>0.32119740933345708</v>
      </c>
      <c r="J13454" s="19"/>
      <c r="K13454" s="19"/>
      <c r="L13454" s="19">
        <v>0.9274058406068566</v>
      </c>
      <c r="M13454" s="19"/>
      <c r="N13454" s="19">
        <v>5.8430540712482583E-2</v>
      </c>
      <c r="O13454" s="19">
        <v>0.82971219596562507</v>
      </c>
      <c r="P13454" s="50"/>
      <c r="R13454" s="9" t="s">
        <v>0</v>
      </c>
    </row>
    <row r="13455" spans="2:18" x14ac:dyDescent="0.2">
      <c r="B13455" s="25">
        <v>13225</v>
      </c>
      <c r="C13455" s="193">
        <v>0.62934137143122271</v>
      </c>
      <c r="D13455" s="19"/>
      <c r="E13455" s="19">
        <v>1.0743996101136088</v>
      </c>
      <c r="F13455" s="19"/>
      <c r="G13455" s="19">
        <v>0.17110023818399989</v>
      </c>
      <c r="H13455" s="19"/>
      <c r="I13455" s="19">
        <v>0.82445257964779517</v>
      </c>
      <c r="J13455" s="19"/>
      <c r="K13455" s="19">
        <v>1.0369654001917581</v>
      </c>
      <c r="L13455" s="19"/>
      <c r="M13455" s="19">
        <v>5.4047077139810669E-3</v>
      </c>
      <c r="N13455" s="19"/>
      <c r="O13455" s="19">
        <v>6.5509357692428868E-2</v>
      </c>
      <c r="P13455" s="50"/>
      <c r="R13455" s="9" t="s">
        <v>0</v>
      </c>
    </row>
    <row r="13456" spans="2:18" x14ac:dyDescent="0.2">
      <c r="B13456" s="25">
        <v>13226</v>
      </c>
      <c r="C13456" s="193"/>
      <c r="D13456" s="19">
        <v>3.2589766567144194</v>
      </c>
      <c r="E13456" s="19"/>
      <c r="F13456" s="19">
        <v>1.7907714476733338</v>
      </c>
      <c r="G13456" s="19"/>
      <c r="H13456" s="19">
        <v>2.5473213773317167</v>
      </c>
      <c r="I13456" s="19"/>
      <c r="J13456" s="19">
        <v>2.7560368215885704</v>
      </c>
      <c r="K13456" s="19"/>
      <c r="L13456" s="19">
        <v>3.1384632416421825</v>
      </c>
      <c r="M13456" s="19"/>
      <c r="N13456" s="19">
        <v>2.456360927280639</v>
      </c>
      <c r="O13456" s="19"/>
      <c r="P13456" s="50">
        <v>2.880156269317645</v>
      </c>
      <c r="R13456" s="9" t="s">
        <v>0</v>
      </c>
    </row>
    <row r="13457" spans="2:18" x14ac:dyDescent="0.2">
      <c r="B13457" s="25">
        <v>13227</v>
      </c>
      <c r="C13457" s="193"/>
      <c r="D13457" s="19">
        <v>0.50768730731854639</v>
      </c>
      <c r="E13457" s="19">
        <v>0.3716899369331465</v>
      </c>
      <c r="F13457" s="19"/>
      <c r="G13457" s="19"/>
      <c r="H13457" s="19">
        <v>0.43286713480390954</v>
      </c>
      <c r="I13457" s="19">
        <v>0.15807031370017252</v>
      </c>
      <c r="J13457" s="19"/>
      <c r="K13457" s="19"/>
      <c r="L13457" s="19">
        <v>0.82920759099945429</v>
      </c>
      <c r="M13457" s="19">
        <v>0.78775633255625488</v>
      </c>
      <c r="N13457" s="19"/>
      <c r="O13457" s="19"/>
      <c r="P13457" s="50">
        <v>0.2310090010142109</v>
      </c>
      <c r="R13457" s="9" t="s">
        <v>0</v>
      </c>
    </row>
    <row r="13458" spans="2:18" x14ac:dyDescent="0.2">
      <c r="B13458" s="25">
        <v>13228</v>
      </c>
      <c r="C13458" s="193">
        <v>0.17850047197461771</v>
      </c>
      <c r="D13458" s="19"/>
      <c r="E13458" s="19"/>
      <c r="F13458" s="19">
        <v>1.9683710532525094E-2</v>
      </c>
      <c r="G13458" s="19">
        <v>0.65742262473698587</v>
      </c>
      <c r="H13458" s="19"/>
      <c r="I13458" s="19"/>
      <c r="J13458" s="19">
        <v>7.062437533948128E-2</v>
      </c>
      <c r="K13458" s="19">
        <v>8.8771935862153484E-2</v>
      </c>
      <c r="L13458" s="19"/>
      <c r="M13458" s="19">
        <v>0.56376658828905268</v>
      </c>
      <c r="N13458" s="19"/>
      <c r="O13458" s="19">
        <v>0.33151987608459665</v>
      </c>
      <c r="P13458" s="50"/>
      <c r="R13458" s="9" t="s">
        <v>0</v>
      </c>
    </row>
    <row r="13459" spans="2:18" x14ac:dyDescent="0.2">
      <c r="B13459" s="25">
        <v>13229</v>
      </c>
      <c r="C13459" s="193">
        <v>2.8398301694204889E-2</v>
      </c>
      <c r="D13459" s="19"/>
      <c r="E13459" s="19">
        <v>0.62539419674476038</v>
      </c>
      <c r="F13459" s="19"/>
      <c r="G13459" s="19"/>
      <c r="H13459" s="19">
        <v>0.61579242471598472</v>
      </c>
      <c r="I13459" s="19"/>
      <c r="J13459" s="19">
        <v>0.32340814014879415</v>
      </c>
      <c r="K13459" s="19"/>
      <c r="L13459" s="19">
        <v>0.8303707313079387</v>
      </c>
      <c r="M13459" s="19">
        <v>0.41273294204392719</v>
      </c>
      <c r="N13459" s="19"/>
      <c r="O13459" s="19"/>
      <c r="P13459" s="50">
        <v>0.78790950389789005</v>
      </c>
      <c r="R13459" s="9" t="s">
        <v>0</v>
      </c>
    </row>
    <row r="13460" spans="2:18" x14ac:dyDescent="0.2">
      <c r="B13460" s="25">
        <v>13230</v>
      </c>
      <c r="C13460" s="193"/>
      <c r="D13460" s="19">
        <v>0.9588471518405608</v>
      </c>
      <c r="E13460" s="19"/>
      <c r="F13460" s="19">
        <v>1.4005650019996396</v>
      </c>
      <c r="G13460" s="19"/>
      <c r="H13460" s="19">
        <v>1.2301029301822699</v>
      </c>
      <c r="I13460" s="19"/>
      <c r="J13460" s="19">
        <v>0.8063248187322577</v>
      </c>
      <c r="K13460" s="19"/>
      <c r="L13460" s="19">
        <v>0.99154766960300411</v>
      </c>
      <c r="M13460" s="19"/>
      <c r="N13460" s="19">
        <v>0.56014158065967889</v>
      </c>
      <c r="O13460" s="19"/>
      <c r="P13460" s="50">
        <v>2.0148794511312524</v>
      </c>
      <c r="R13460" s="9" t="s">
        <v>0</v>
      </c>
    </row>
    <row r="13461" spans="2:18" x14ac:dyDescent="0.2">
      <c r="B13461" s="25">
        <v>13231</v>
      </c>
      <c r="C13461" s="193"/>
      <c r="D13461" s="19">
        <v>8.4919464318300594E-2</v>
      </c>
      <c r="E13461" s="19"/>
      <c r="F13461" s="19">
        <v>3.9505846483032632E-2</v>
      </c>
      <c r="G13461" s="19"/>
      <c r="H13461" s="19">
        <v>0.13396756548730018</v>
      </c>
      <c r="I13461" s="19">
        <v>0.38853867569613498</v>
      </c>
      <c r="J13461" s="19"/>
      <c r="K13461" s="19">
        <v>0.28459314805135649</v>
      </c>
      <c r="L13461" s="19"/>
      <c r="M13461" s="19">
        <v>0.535958182936637</v>
      </c>
      <c r="N13461" s="19"/>
      <c r="O13461" s="19">
        <v>5.6718997043077847E-2</v>
      </c>
      <c r="P13461" s="50"/>
      <c r="R13461" s="9" t="s">
        <v>0</v>
      </c>
    </row>
    <row r="13462" spans="2:18" x14ac:dyDescent="0.2">
      <c r="B13462" s="25">
        <v>13232</v>
      </c>
      <c r="C13462" s="193">
        <v>1.9428407121577842</v>
      </c>
      <c r="D13462" s="19"/>
      <c r="E13462" s="19">
        <v>2.0520703827623921</v>
      </c>
      <c r="F13462" s="19"/>
      <c r="G13462" s="19">
        <v>1.8492040845133775</v>
      </c>
      <c r="H13462" s="19"/>
      <c r="I13462" s="19">
        <v>1.3194488087849985</v>
      </c>
      <c r="J13462" s="19"/>
      <c r="K13462" s="19">
        <v>2.070369937766789</v>
      </c>
      <c r="L13462" s="19"/>
      <c r="M13462" s="19">
        <v>0.71522050457161634</v>
      </c>
      <c r="N13462" s="19"/>
      <c r="O13462" s="19">
        <v>1.5060472510907388</v>
      </c>
      <c r="P13462" s="50"/>
      <c r="R13462" s="9" t="s">
        <v>0</v>
      </c>
    </row>
    <row r="13463" spans="2:18" x14ac:dyDescent="0.2">
      <c r="B13463" s="25">
        <v>13233</v>
      </c>
      <c r="C13463" s="193">
        <v>0.5147617037921669</v>
      </c>
      <c r="D13463" s="19"/>
      <c r="E13463" s="19">
        <v>0.44454614726082614</v>
      </c>
      <c r="F13463" s="19"/>
      <c r="G13463" s="19">
        <v>0.31009573406864693</v>
      </c>
      <c r="H13463" s="19"/>
      <c r="I13463" s="19">
        <v>1.3847662793037401</v>
      </c>
      <c r="J13463" s="19"/>
      <c r="K13463" s="19">
        <v>0.83559777097120469</v>
      </c>
      <c r="L13463" s="19"/>
      <c r="M13463" s="19">
        <v>0.60538911160212472</v>
      </c>
      <c r="N13463" s="19"/>
      <c r="O13463" s="19">
        <v>0.19448104036833813</v>
      </c>
      <c r="P13463" s="50"/>
      <c r="R13463" s="9" t="s">
        <v>0</v>
      </c>
    </row>
    <row r="13464" spans="2:18" x14ac:dyDescent="0.2">
      <c r="B13464" s="25">
        <v>13234</v>
      </c>
      <c r="C13464" s="193">
        <v>1.2672219424205715</v>
      </c>
      <c r="D13464" s="19"/>
      <c r="E13464" s="19">
        <v>1.9128895804917456</v>
      </c>
      <c r="F13464" s="19"/>
      <c r="G13464" s="19">
        <v>1.9231825894486221</v>
      </c>
      <c r="H13464" s="19"/>
      <c r="I13464" s="19">
        <v>1.8021768324925871</v>
      </c>
      <c r="J13464" s="19"/>
      <c r="K13464" s="19">
        <v>1.532509429069308</v>
      </c>
      <c r="L13464" s="19"/>
      <c r="M13464" s="19">
        <v>2.0022630402524944</v>
      </c>
      <c r="N13464" s="19"/>
      <c r="O13464" s="19">
        <v>1.4895058088988731</v>
      </c>
      <c r="P13464" s="50"/>
      <c r="R13464" s="9" t="s">
        <v>0</v>
      </c>
    </row>
    <row r="13465" spans="2:18" x14ac:dyDescent="0.2">
      <c r="B13465" s="25">
        <v>13235</v>
      </c>
      <c r="C13465" s="193">
        <v>1.6091528152649202</v>
      </c>
      <c r="D13465" s="19"/>
      <c r="E13465" s="19">
        <v>0.77290524877762845</v>
      </c>
      <c r="F13465" s="19"/>
      <c r="G13465" s="19">
        <v>1.2574200817071297</v>
      </c>
      <c r="H13465" s="19"/>
      <c r="I13465" s="19">
        <v>1.1318484007182015</v>
      </c>
      <c r="J13465" s="19"/>
      <c r="K13465" s="19">
        <v>0.64560019994454831</v>
      </c>
      <c r="L13465" s="19"/>
      <c r="M13465" s="19">
        <v>0.76999663814634356</v>
      </c>
      <c r="N13465" s="19"/>
      <c r="O13465" s="19">
        <v>0.85370590717734673</v>
      </c>
      <c r="P13465" s="50"/>
      <c r="R13465" s="9" t="s">
        <v>0</v>
      </c>
    </row>
    <row r="13466" spans="2:18" x14ac:dyDescent="0.2">
      <c r="B13466" s="25">
        <v>13236</v>
      </c>
      <c r="C13466" s="193"/>
      <c r="D13466" s="19">
        <v>0.83543983357634755</v>
      </c>
      <c r="E13466" s="19"/>
      <c r="F13466" s="19">
        <v>0.41293751674742102</v>
      </c>
      <c r="G13466" s="19"/>
      <c r="H13466" s="19">
        <v>0.4996409839356683</v>
      </c>
      <c r="I13466" s="19"/>
      <c r="J13466" s="19">
        <v>1.0041785194036295</v>
      </c>
      <c r="K13466" s="19"/>
      <c r="L13466" s="19">
        <v>1.3303915509345459</v>
      </c>
      <c r="M13466" s="19"/>
      <c r="N13466" s="19">
        <v>0.64202975614428237</v>
      </c>
      <c r="O13466" s="19"/>
      <c r="P13466" s="50">
        <v>1.1234517684931669</v>
      </c>
      <c r="R13466" s="9" t="s">
        <v>0</v>
      </c>
    </row>
    <row r="13467" spans="2:18" x14ac:dyDescent="0.2">
      <c r="B13467" s="25">
        <v>13237</v>
      </c>
      <c r="C13467" s="193">
        <v>0.14668074321056393</v>
      </c>
      <c r="D13467" s="19"/>
      <c r="E13467" s="19">
        <v>0.86388117167429246</v>
      </c>
      <c r="F13467" s="19"/>
      <c r="G13467" s="19">
        <v>0.7241367196473194</v>
      </c>
      <c r="H13467" s="19"/>
      <c r="I13467" s="19">
        <v>8.727014991082982E-2</v>
      </c>
      <c r="J13467" s="19"/>
      <c r="K13467" s="19"/>
      <c r="L13467" s="19">
        <v>0.43937788586336246</v>
      </c>
      <c r="M13467" s="19">
        <v>0.63114863067503346</v>
      </c>
      <c r="N13467" s="19"/>
      <c r="O13467" s="19">
        <v>0.5299573852060353</v>
      </c>
      <c r="P13467" s="50"/>
      <c r="R13467" s="9" t="s">
        <v>0</v>
      </c>
    </row>
    <row r="13468" spans="2:18" x14ac:dyDescent="0.2">
      <c r="B13468" s="25">
        <v>13238</v>
      </c>
      <c r="C13468" s="193">
        <v>0.97117554143526319</v>
      </c>
      <c r="D13468" s="19"/>
      <c r="E13468" s="19">
        <v>1.3015102325761108</v>
      </c>
      <c r="F13468" s="19"/>
      <c r="G13468" s="19">
        <v>1.0140128815786105</v>
      </c>
      <c r="H13468" s="19"/>
      <c r="I13468" s="19">
        <v>1.2101249189952068</v>
      </c>
      <c r="J13468" s="19"/>
      <c r="K13468" s="19">
        <v>0.9952626441398531</v>
      </c>
      <c r="L13468" s="19"/>
      <c r="M13468" s="19">
        <v>0.9678155293111248</v>
      </c>
      <c r="N13468" s="19"/>
      <c r="O13468" s="19">
        <v>1.3184369808003671</v>
      </c>
      <c r="P13468" s="50"/>
      <c r="R13468" s="9" t="s">
        <v>0</v>
      </c>
    </row>
    <row r="13469" spans="2:18" x14ac:dyDescent="0.2">
      <c r="B13469" s="25">
        <v>13239</v>
      </c>
      <c r="C13469" s="193">
        <v>0.3335851437920957</v>
      </c>
      <c r="D13469" s="19"/>
      <c r="E13469" s="19">
        <v>1.1193787441164817</v>
      </c>
      <c r="F13469" s="19"/>
      <c r="G13469" s="19"/>
      <c r="H13469" s="19">
        <v>0.25001641730716601</v>
      </c>
      <c r="I13469" s="19">
        <v>0.6645451852149139</v>
      </c>
      <c r="J13469" s="19"/>
      <c r="K13469" s="19">
        <v>0.22581560430330594</v>
      </c>
      <c r="L13469" s="19"/>
      <c r="M13469" s="19">
        <v>0.33378891411329931</v>
      </c>
      <c r="N13469" s="19"/>
      <c r="O13469" s="19">
        <v>0.69551367285485843</v>
      </c>
      <c r="P13469" s="50"/>
      <c r="R13469" s="9" t="s">
        <v>0</v>
      </c>
    </row>
    <row r="13470" spans="2:18" x14ac:dyDescent="0.2">
      <c r="B13470" s="25">
        <v>13240</v>
      </c>
      <c r="C13470" s="193">
        <v>0.28695019164350832</v>
      </c>
      <c r="D13470" s="19"/>
      <c r="E13470" s="19"/>
      <c r="F13470" s="19">
        <v>0.59085638018627817</v>
      </c>
      <c r="G13470" s="19"/>
      <c r="H13470" s="19">
        <v>0.33930930109734692</v>
      </c>
      <c r="I13470" s="19"/>
      <c r="J13470" s="19">
        <v>0.97705257744978202</v>
      </c>
      <c r="K13470" s="19"/>
      <c r="L13470" s="19">
        <v>1.0463998000809529</v>
      </c>
      <c r="M13470" s="19"/>
      <c r="N13470" s="19">
        <v>0.8371125340633313</v>
      </c>
      <c r="O13470" s="19"/>
      <c r="P13470" s="50">
        <v>0.47705600652596147</v>
      </c>
      <c r="R13470" s="9" t="s">
        <v>0</v>
      </c>
    </row>
    <row r="13471" spans="2:18" x14ac:dyDescent="0.2">
      <c r="B13471" s="25">
        <v>13241</v>
      </c>
      <c r="C13471" s="193">
        <v>0.21184204470685178</v>
      </c>
      <c r="D13471" s="19"/>
      <c r="E13471" s="19">
        <v>0.59090969339986377</v>
      </c>
      <c r="F13471" s="19"/>
      <c r="G13471" s="19"/>
      <c r="H13471" s="19">
        <v>0.40760510220400697</v>
      </c>
      <c r="I13471" s="19">
        <v>0.35026125531608687</v>
      </c>
      <c r="J13471" s="19"/>
      <c r="K13471" s="19">
        <v>4.4227169413216527E-2</v>
      </c>
      <c r="L13471" s="19"/>
      <c r="M13471" s="19">
        <v>0.1608906103367814</v>
      </c>
      <c r="N13471" s="19"/>
      <c r="O13471" s="19">
        <v>0.67554558522737196</v>
      </c>
      <c r="P13471" s="50"/>
      <c r="R13471" s="9" t="s">
        <v>0</v>
      </c>
    </row>
    <row r="13472" spans="2:18" x14ac:dyDescent="0.2">
      <c r="B13472" s="25">
        <v>13242</v>
      </c>
      <c r="C13472" s="193">
        <v>0.15403362724765518</v>
      </c>
      <c r="D13472" s="19"/>
      <c r="E13472" s="19">
        <v>0.45329447694149105</v>
      </c>
      <c r="F13472" s="19"/>
      <c r="G13472" s="19"/>
      <c r="H13472" s="19">
        <v>0.29335298605942217</v>
      </c>
      <c r="I13472" s="19">
        <v>1.2091806736565503E-2</v>
      </c>
      <c r="J13472" s="19"/>
      <c r="K13472" s="19"/>
      <c r="L13472" s="19">
        <v>2.6467514423608559E-2</v>
      </c>
      <c r="M13472" s="19"/>
      <c r="N13472" s="19">
        <v>0.69852604219118164</v>
      </c>
      <c r="O13472" s="19">
        <v>0.86868706551995245</v>
      </c>
      <c r="P13472" s="50"/>
      <c r="R13472" s="9" t="s">
        <v>0</v>
      </c>
    </row>
    <row r="13473" spans="2:18" x14ac:dyDescent="0.2">
      <c r="B13473" s="25">
        <v>13243</v>
      </c>
      <c r="C13473" s="193"/>
      <c r="D13473" s="19">
        <v>1.5059369530317475</v>
      </c>
      <c r="E13473" s="19"/>
      <c r="F13473" s="19">
        <v>1.2461251183877149</v>
      </c>
      <c r="G13473" s="19"/>
      <c r="H13473" s="19">
        <v>1.5165554107808092</v>
      </c>
      <c r="I13473" s="19"/>
      <c r="J13473" s="19">
        <v>1.6810792407912631</v>
      </c>
      <c r="K13473" s="19"/>
      <c r="L13473" s="19">
        <v>1.4459554312173559</v>
      </c>
      <c r="M13473" s="19"/>
      <c r="N13473" s="19">
        <v>7.1905886940243635E-2</v>
      </c>
      <c r="O13473" s="19"/>
      <c r="P13473" s="50">
        <v>1.7444079063953906</v>
      </c>
      <c r="R13473" s="9" t="s">
        <v>0</v>
      </c>
    </row>
    <row r="13474" spans="2:18" x14ac:dyDescent="0.2">
      <c r="B13474" s="25">
        <v>13244</v>
      </c>
      <c r="C13474" s="193"/>
      <c r="D13474" s="19">
        <v>1.1863850907945188</v>
      </c>
      <c r="E13474" s="19"/>
      <c r="F13474" s="19">
        <v>1.338336114971507</v>
      </c>
      <c r="G13474" s="19">
        <v>0.14464491099021157</v>
      </c>
      <c r="H13474" s="19"/>
      <c r="I13474" s="19"/>
      <c r="J13474" s="19">
        <v>0.50139531242275881</v>
      </c>
      <c r="K13474" s="19"/>
      <c r="L13474" s="19">
        <v>1.3270497036931821</v>
      </c>
      <c r="M13474" s="19"/>
      <c r="N13474" s="19">
        <v>1.2162046609647721</v>
      </c>
      <c r="O13474" s="19"/>
      <c r="P13474" s="50">
        <v>0.43234406324917191</v>
      </c>
      <c r="R13474" s="9" t="s">
        <v>0</v>
      </c>
    </row>
    <row r="13475" spans="2:18" x14ac:dyDescent="0.2">
      <c r="B13475" s="25">
        <v>13245</v>
      </c>
      <c r="C13475" s="193"/>
      <c r="D13475" s="19">
        <v>2.1168941935356931</v>
      </c>
      <c r="E13475" s="19"/>
      <c r="F13475" s="19">
        <v>1.2742569115069249</v>
      </c>
      <c r="G13475" s="19"/>
      <c r="H13475" s="19">
        <v>1.9349491529695695</v>
      </c>
      <c r="I13475" s="19"/>
      <c r="J13475" s="19">
        <v>1.068280609375085</v>
      </c>
      <c r="K13475" s="19"/>
      <c r="L13475" s="19">
        <v>0.83378167588317864</v>
      </c>
      <c r="M13475" s="19"/>
      <c r="N13475" s="19">
        <v>0.56870434375236367</v>
      </c>
      <c r="O13475" s="19"/>
      <c r="P13475" s="50">
        <v>1.107464573198885</v>
      </c>
      <c r="R13475" s="9" t="s">
        <v>0</v>
      </c>
    </row>
    <row r="13476" spans="2:18" x14ac:dyDescent="0.2">
      <c r="B13476" s="25">
        <v>13246</v>
      </c>
      <c r="C13476" s="193">
        <v>1.7504850839782933</v>
      </c>
      <c r="D13476" s="19"/>
      <c r="E13476" s="19">
        <v>0.12553817259119049</v>
      </c>
      <c r="F13476" s="19"/>
      <c r="G13476" s="19">
        <v>0.56659233442553691</v>
      </c>
      <c r="H13476" s="19"/>
      <c r="I13476" s="19">
        <v>0.37556707595113814</v>
      </c>
      <c r="J13476" s="19"/>
      <c r="K13476" s="19">
        <v>0.33408856815607024</v>
      </c>
      <c r="L13476" s="19"/>
      <c r="M13476" s="19">
        <v>0.36150465385235409</v>
      </c>
      <c r="N13476" s="19"/>
      <c r="O13476" s="19">
        <v>0.57274839654411391</v>
      </c>
      <c r="P13476" s="50"/>
      <c r="R13476" s="9" t="s">
        <v>0</v>
      </c>
    </row>
    <row r="13477" spans="2:18" x14ac:dyDescent="0.2">
      <c r="B13477" s="25">
        <v>13247</v>
      </c>
      <c r="C13477" s="193">
        <v>0.83288051252423445</v>
      </c>
      <c r="D13477" s="19"/>
      <c r="E13477" s="19">
        <v>1.30959458285968</v>
      </c>
      <c r="F13477" s="19"/>
      <c r="G13477" s="19">
        <v>1.0597434110018382</v>
      </c>
      <c r="H13477" s="19"/>
      <c r="I13477" s="19">
        <v>1.4986062958463957</v>
      </c>
      <c r="J13477" s="19"/>
      <c r="K13477" s="19">
        <v>1.704982183667775</v>
      </c>
      <c r="L13477" s="19"/>
      <c r="M13477" s="19">
        <v>1.5296649333069257</v>
      </c>
      <c r="N13477" s="19"/>
      <c r="O13477" s="19">
        <v>1.2033691151714758</v>
      </c>
      <c r="P13477" s="50"/>
      <c r="R13477" s="9" t="s">
        <v>0</v>
      </c>
    </row>
    <row r="13478" spans="2:18" x14ac:dyDescent="0.2">
      <c r="B13478" s="25">
        <v>13248</v>
      </c>
      <c r="C13478" s="193">
        <v>0.13947321066653806</v>
      </c>
      <c r="D13478" s="19"/>
      <c r="E13478" s="19"/>
      <c r="F13478" s="19">
        <v>8.8814926013743162E-2</v>
      </c>
      <c r="G13478" s="19"/>
      <c r="H13478" s="19">
        <v>0.31589233736466488</v>
      </c>
      <c r="I13478" s="19"/>
      <c r="J13478" s="19">
        <v>1.1183951340138865</v>
      </c>
      <c r="K13478" s="19"/>
      <c r="L13478" s="19">
        <v>0.62261221862141913</v>
      </c>
      <c r="M13478" s="19"/>
      <c r="N13478" s="19">
        <v>0.52101561074553082</v>
      </c>
      <c r="O13478" s="19"/>
      <c r="P13478" s="50">
        <v>0.53273911080350689</v>
      </c>
      <c r="R13478" s="9" t="s">
        <v>0</v>
      </c>
    </row>
    <row r="13479" spans="2:18" x14ac:dyDescent="0.2">
      <c r="B13479" s="25">
        <v>13249</v>
      </c>
      <c r="C13479" s="193"/>
      <c r="D13479" s="19">
        <v>0.87179238011778903</v>
      </c>
      <c r="E13479" s="19"/>
      <c r="F13479" s="19">
        <v>1.2693302675005209</v>
      </c>
      <c r="G13479" s="19"/>
      <c r="H13479" s="19">
        <v>1.3379854792496584</v>
      </c>
      <c r="I13479" s="19"/>
      <c r="J13479" s="19">
        <v>1.1265305406085782</v>
      </c>
      <c r="K13479" s="19"/>
      <c r="L13479" s="19">
        <v>1.991049147621077</v>
      </c>
      <c r="M13479" s="19"/>
      <c r="N13479" s="19">
        <v>1.4456712587758931</v>
      </c>
      <c r="O13479" s="19"/>
      <c r="P13479" s="50">
        <v>1.6163329740925445</v>
      </c>
      <c r="R13479" s="9" t="s">
        <v>0</v>
      </c>
    </row>
    <row r="13480" spans="2:18" x14ac:dyDescent="0.2">
      <c r="B13480" s="25">
        <v>13250</v>
      </c>
      <c r="C13480" s="193"/>
      <c r="D13480" s="19">
        <v>0.56161484204978829</v>
      </c>
      <c r="E13480" s="19"/>
      <c r="F13480" s="19">
        <v>0.69047694126098658</v>
      </c>
      <c r="G13480" s="19">
        <v>0.34269634535703292</v>
      </c>
      <c r="H13480" s="19"/>
      <c r="I13480" s="19">
        <v>0.23643669056379693</v>
      </c>
      <c r="J13480" s="19"/>
      <c r="K13480" s="19"/>
      <c r="L13480" s="19">
        <v>4.9049334275311267E-2</v>
      </c>
      <c r="M13480" s="19">
        <v>0.33683731697461994</v>
      </c>
      <c r="N13480" s="19"/>
      <c r="O13480" s="19"/>
      <c r="P13480" s="50">
        <v>0.43790084573661403</v>
      </c>
      <c r="R13480" s="9" t="s">
        <v>0</v>
      </c>
    </row>
    <row r="13481" spans="2:18" x14ac:dyDescent="0.2">
      <c r="B13481" s="25">
        <v>13251</v>
      </c>
      <c r="C13481" s="193">
        <v>1.1076356474185001</v>
      </c>
      <c r="D13481" s="19"/>
      <c r="E13481" s="19">
        <v>0.97227195889813622</v>
      </c>
      <c r="F13481" s="19"/>
      <c r="G13481" s="19"/>
      <c r="H13481" s="19">
        <v>0.48486565504689794</v>
      </c>
      <c r="I13481" s="19">
        <v>0.76273526122562685</v>
      </c>
      <c r="J13481" s="19"/>
      <c r="K13481" s="19">
        <v>1.4843305273285967</v>
      </c>
      <c r="L13481" s="19"/>
      <c r="M13481" s="19"/>
      <c r="N13481" s="19">
        <v>0.14153255906887349</v>
      </c>
      <c r="O13481" s="19">
        <v>0.31559846667920127</v>
      </c>
      <c r="P13481" s="50"/>
      <c r="R13481" s="9" t="s">
        <v>0</v>
      </c>
    </row>
    <row r="13482" spans="2:18" x14ac:dyDescent="0.2">
      <c r="B13482" s="25">
        <v>13252</v>
      </c>
      <c r="C13482" s="193"/>
      <c r="D13482" s="19">
        <v>0.23141450738926486</v>
      </c>
      <c r="E13482" s="19"/>
      <c r="F13482" s="19">
        <v>0.33672207880132332</v>
      </c>
      <c r="G13482" s="19"/>
      <c r="H13482" s="19">
        <v>0.6518639041528077</v>
      </c>
      <c r="I13482" s="19">
        <v>0.24337514144645023</v>
      </c>
      <c r="J13482" s="19"/>
      <c r="K13482" s="19">
        <v>0.17987002567861324</v>
      </c>
      <c r="L13482" s="19"/>
      <c r="M13482" s="19"/>
      <c r="N13482" s="19">
        <v>0.76694707775628879</v>
      </c>
      <c r="O13482" s="19">
        <v>0.14437388794209743</v>
      </c>
      <c r="P13482" s="50"/>
      <c r="R13482" s="9" t="s">
        <v>0</v>
      </c>
    </row>
    <row r="13483" spans="2:18" x14ac:dyDescent="0.2">
      <c r="B13483" s="25">
        <v>13253</v>
      </c>
      <c r="C13483" s="193"/>
      <c r="D13483" s="19">
        <v>0.72702326885038893</v>
      </c>
      <c r="E13483" s="19"/>
      <c r="F13483" s="19">
        <v>0.98658777072092241</v>
      </c>
      <c r="G13483" s="19"/>
      <c r="H13483" s="19">
        <v>0.17431543223315829</v>
      </c>
      <c r="I13483" s="19">
        <v>0.16340981174821825</v>
      </c>
      <c r="J13483" s="19"/>
      <c r="K13483" s="19"/>
      <c r="L13483" s="19">
        <v>0.66650324682573348</v>
      </c>
      <c r="M13483" s="19">
        <v>0.27321443975152243</v>
      </c>
      <c r="N13483" s="19"/>
      <c r="O13483" s="19"/>
      <c r="P13483" s="50">
        <v>0.77221896385402133</v>
      </c>
      <c r="R13483" s="9" t="s">
        <v>0</v>
      </c>
    </row>
    <row r="13484" spans="2:18" x14ac:dyDescent="0.2">
      <c r="B13484" s="25">
        <v>13254</v>
      </c>
      <c r="C13484" s="193"/>
      <c r="D13484" s="19">
        <v>0.36199805323109013</v>
      </c>
      <c r="E13484" s="19">
        <v>0.38181602898890676</v>
      </c>
      <c r="F13484" s="19"/>
      <c r="G13484" s="19"/>
      <c r="H13484" s="19">
        <v>0.73316753818142699</v>
      </c>
      <c r="I13484" s="19"/>
      <c r="J13484" s="19">
        <v>0.51360067378836716</v>
      </c>
      <c r="K13484" s="19">
        <v>0.35960336128773646</v>
      </c>
      <c r="L13484" s="19"/>
      <c r="M13484" s="19"/>
      <c r="N13484" s="19">
        <v>0.44785004913379978</v>
      </c>
      <c r="O13484" s="19"/>
      <c r="P13484" s="50">
        <v>0.51878947859162627</v>
      </c>
      <c r="R13484" s="9" t="s">
        <v>0</v>
      </c>
    </row>
    <row r="13485" spans="2:18" x14ac:dyDescent="0.2">
      <c r="B13485" s="25">
        <v>13255</v>
      </c>
      <c r="C13485" s="193"/>
      <c r="D13485" s="19">
        <v>0.17669057374537356</v>
      </c>
      <c r="E13485" s="19">
        <v>0.34521878466456973</v>
      </c>
      <c r="F13485" s="19"/>
      <c r="G13485" s="19"/>
      <c r="H13485" s="19">
        <v>0.31511251661721734</v>
      </c>
      <c r="I13485" s="19"/>
      <c r="J13485" s="19">
        <v>0.43564250581544095</v>
      </c>
      <c r="K13485" s="19"/>
      <c r="L13485" s="19">
        <v>1.3345385343802667</v>
      </c>
      <c r="M13485" s="19">
        <v>0.18576406428715914</v>
      </c>
      <c r="N13485" s="19"/>
      <c r="O13485" s="19">
        <v>0.97530447480707527</v>
      </c>
      <c r="P13485" s="50"/>
      <c r="R13485" s="9" t="s">
        <v>0</v>
      </c>
    </row>
    <row r="13486" spans="2:18" x14ac:dyDescent="0.2">
      <c r="B13486" s="25">
        <v>13256</v>
      </c>
      <c r="C13486" s="193">
        <v>0.72681312905393314</v>
      </c>
      <c r="D13486" s="19"/>
      <c r="E13486" s="19">
        <v>0.90149557999478047</v>
      </c>
      <c r="F13486" s="19"/>
      <c r="G13486" s="19">
        <v>0.33249725932460517</v>
      </c>
      <c r="H13486" s="19"/>
      <c r="I13486" s="19">
        <v>0.43950596045769469</v>
      </c>
      <c r="J13486" s="19"/>
      <c r="K13486" s="19">
        <v>0.2514379881049697</v>
      </c>
      <c r="L13486" s="19"/>
      <c r="M13486" s="19">
        <v>0.84866058705988201</v>
      </c>
      <c r="N13486" s="19"/>
      <c r="O13486" s="19">
        <v>1.2946706543924293</v>
      </c>
      <c r="P13486" s="50"/>
      <c r="R13486" s="9" t="s">
        <v>0</v>
      </c>
    </row>
    <row r="13487" spans="2:18" x14ac:dyDescent="0.2">
      <c r="B13487" s="25">
        <v>13257</v>
      </c>
      <c r="C13487" s="193">
        <v>9.066286639556928E-2</v>
      </c>
      <c r="D13487" s="19"/>
      <c r="E13487" s="19"/>
      <c r="F13487" s="19">
        <v>0.92254573951885099</v>
      </c>
      <c r="G13487" s="19"/>
      <c r="H13487" s="19">
        <v>0.2200691596713156</v>
      </c>
      <c r="I13487" s="19"/>
      <c r="J13487" s="19">
        <v>0.70674330046665379</v>
      </c>
      <c r="K13487" s="19"/>
      <c r="L13487" s="19">
        <v>0.5958939838907874</v>
      </c>
      <c r="M13487" s="19">
        <v>0.50139634927208099</v>
      </c>
      <c r="N13487" s="19"/>
      <c r="O13487" s="19"/>
      <c r="P13487" s="50">
        <v>6.2337838435345849E-2</v>
      </c>
      <c r="R13487" s="9" t="s">
        <v>0</v>
      </c>
    </row>
    <row r="13488" spans="2:18" x14ac:dyDescent="0.2">
      <c r="B13488" s="25">
        <v>13258</v>
      </c>
      <c r="C13488" s="193"/>
      <c r="D13488" s="19">
        <v>1.3524521548958177E-2</v>
      </c>
      <c r="E13488" s="19">
        <v>1.1771506624077102</v>
      </c>
      <c r="F13488" s="19"/>
      <c r="G13488" s="19">
        <v>0.49751594086900991</v>
      </c>
      <c r="H13488" s="19"/>
      <c r="I13488" s="19">
        <v>0.73126543171007052</v>
      </c>
      <c r="J13488" s="19"/>
      <c r="K13488" s="19">
        <v>0.95198698234781709</v>
      </c>
      <c r="L13488" s="19"/>
      <c r="M13488" s="19">
        <v>0.20789718965644771</v>
      </c>
      <c r="N13488" s="19"/>
      <c r="O13488" s="19">
        <v>0.7778053504097483</v>
      </c>
      <c r="P13488" s="50"/>
      <c r="R13488" s="9" t="s">
        <v>0</v>
      </c>
    </row>
    <row r="13489" spans="2:18" x14ac:dyDescent="0.2">
      <c r="B13489" s="25">
        <v>13259</v>
      </c>
      <c r="C13489" s="193">
        <v>1.1926843239509906</v>
      </c>
      <c r="D13489" s="19"/>
      <c r="E13489" s="19">
        <v>1.1634959565905512</v>
      </c>
      <c r="F13489" s="19"/>
      <c r="G13489" s="19">
        <v>1.2318002579876168</v>
      </c>
      <c r="H13489" s="19"/>
      <c r="I13489" s="19">
        <v>0.93324861981009777</v>
      </c>
      <c r="J13489" s="19"/>
      <c r="K13489" s="19">
        <v>1.5254171485503336</v>
      </c>
      <c r="L13489" s="19"/>
      <c r="M13489" s="19">
        <v>0.4025768593101085</v>
      </c>
      <c r="N13489" s="19"/>
      <c r="O13489" s="19">
        <v>0.64321073921526029</v>
      </c>
      <c r="P13489" s="50"/>
      <c r="R13489" s="9" t="s">
        <v>0</v>
      </c>
    </row>
    <row r="13490" spans="2:18" x14ac:dyDescent="0.2">
      <c r="B13490" s="25">
        <v>13260</v>
      </c>
      <c r="C13490" s="193">
        <v>1.5379949868976721</v>
      </c>
      <c r="D13490" s="19"/>
      <c r="E13490" s="19">
        <v>1.210057388692291</v>
      </c>
      <c r="F13490" s="19"/>
      <c r="G13490" s="19">
        <v>1.0987486213818753</v>
      </c>
      <c r="H13490" s="19"/>
      <c r="I13490" s="19">
        <v>0.57059658393899182</v>
      </c>
      <c r="J13490" s="19"/>
      <c r="K13490" s="19">
        <v>1.3624016163923509</v>
      </c>
      <c r="L13490" s="19"/>
      <c r="M13490" s="19">
        <v>1.6658010462538968</v>
      </c>
      <c r="N13490" s="19"/>
      <c r="O13490" s="19">
        <v>1.3818284170685731</v>
      </c>
      <c r="P13490" s="50"/>
      <c r="R13490" s="9" t="s">
        <v>0</v>
      </c>
    </row>
    <row r="13491" spans="2:18" x14ac:dyDescent="0.2">
      <c r="B13491" s="25">
        <v>13261</v>
      </c>
      <c r="C13491" s="193">
        <v>0.27179433256380886</v>
      </c>
      <c r="D13491" s="19"/>
      <c r="E13491" s="19"/>
      <c r="F13491" s="19">
        <v>0.40754969596021223</v>
      </c>
      <c r="G13491" s="19"/>
      <c r="H13491" s="19">
        <v>0.77283184764929325</v>
      </c>
      <c r="I13491" s="19">
        <v>0.46539175500439683</v>
      </c>
      <c r="J13491" s="19"/>
      <c r="K13491" s="19"/>
      <c r="L13491" s="19">
        <v>0.12462149486118976</v>
      </c>
      <c r="M13491" s="19"/>
      <c r="N13491" s="19">
        <v>2.3128432363086599E-3</v>
      </c>
      <c r="O13491" s="19">
        <v>1.1049531428619868</v>
      </c>
      <c r="P13491" s="50"/>
      <c r="R13491" s="9" t="s">
        <v>0</v>
      </c>
    </row>
    <row r="13492" spans="2:18" x14ac:dyDescent="0.2">
      <c r="B13492" s="25">
        <v>13262</v>
      </c>
      <c r="C13492" s="193">
        <v>0.48369591430961456</v>
      </c>
      <c r="D13492" s="19"/>
      <c r="E13492" s="19">
        <v>0.66120019097843008</v>
      </c>
      <c r="F13492" s="19"/>
      <c r="G13492" s="19"/>
      <c r="H13492" s="19">
        <v>0.20083362712829586</v>
      </c>
      <c r="I13492" s="19">
        <v>0.34786361693259332</v>
      </c>
      <c r="J13492" s="19"/>
      <c r="K13492" s="19">
        <v>9.2024983597839977E-2</v>
      </c>
      <c r="L13492" s="19"/>
      <c r="M13492" s="19"/>
      <c r="N13492" s="19">
        <v>0.18351112038341835</v>
      </c>
      <c r="O13492" s="19"/>
      <c r="P13492" s="50">
        <v>0.39984063686124194</v>
      </c>
      <c r="R13492" s="9" t="s">
        <v>0</v>
      </c>
    </row>
    <row r="13493" spans="2:18" x14ac:dyDescent="0.2">
      <c r="B13493" s="25">
        <v>13263</v>
      </c>
      <c r="C13493" s="193">
        <v>6.2154700001930191E-3</v>
      </c>
      <c r="D13493" s="19"/>
      <c r="E13493" s="19"/>
      <c r="F13493" s="19">
        <v>0.55154717117857555</v>
      </c>
      <c r="G13493" s="19">
        <v>0.10743183059768553</v>
      </c>
      <c r="H13493" s="19"/>
      <c r="I13493" s="19"/>
      <c r="J13493" s="19">
        <v>0.86498860563541957</v>
      </c>
      <c r="K13493" s="19"/>
      <c r="L13493" s="19">
        <v>0.31707737068973912</v>
      </c>
      <c r="M13493" s="19"/>
      <c r="N13493" s="19">
        <v>1.8284769065593467E-2</v>
      </c>
      <c r="O13493" s="19"/>
      <c r="P13493" s="50">
        <v>0.60550290696190634</v>
      </c>
      <c r="R13493" s="9" t="s">
        <v>0</v>
      </c>
    </row>
    <row r="13494" spans="2:18" x14ac:dyDescent="0.2">
      <c r="B13494" s="25">
        <v>13264</v>
      </c>
      <c r="C13494" s="193"/>
      <c r="D13494" s="19">
        <v>0.67869113626524746</v>
      </c>
      <c r="E13494" s="19"/>
      <c r="F13494" s="19">
        <v>0.32086161312517697</v>
      </c>
      <c r="G13494" s="19"/>
      <c r="H13494" s="19">
        <v>0.44469467251497558</v>
      </c>
      <c r="I13494" s="19"/>
      <c r="J13494" s="19">
        <v>0.95525421544425193</v>
      </c>
      <c r="K13494" s="19"/>
      <c r="L13494" s="19">
        <v>0.56033171051705377</v>
      </c>
      <c r="M13494" s="19"/>
      <c r="N13494" s="19">
        <v>0.14233348488478303</v>
      </c>
      <c r="O13494" s="19">
        <v>0.47895175750282232</v>
      </c>
      <c r="P13494" s="50"/>
      <c r="R13494" s="9" t="s">
        <v>0</v>
      </c>
    </row>
    <row r="13495" spans="2:18" x14ac:dyDescent="0.2">
      <c r="B13495" s="25">
        <v>13265</v>
      </c>
      <c r="C13495" s="193">
        <v>0.44657989338788706</v>
      </c>
      <c r="D13495" s="19"/>
      <c r="E13495" s="19"/>
      <c r="F13495" s="19">
        <v>0.22847472269198899</v>
      </c>
      <c r="G13495" s="19"/>
      <c r="H13495" s="19">
        <v>0.5840162365481425</v>
      </c>
      <c r="I13495" s="19">
        <v>0.39192398907353804</v>
      </c>
      <c r="J13495" s="19"/>
      <c r="K13495" s="19"/>
      <c r="L13495" s="19">
        <v>6.5868147402796035E-2</v>
      </c>
      <c r="M13495" s="19"/>
      <c r="N13495" s="19">
        <v>0.51359197231147147</v>
      </c>
      <c r="O13495" s="19"/>
      <c r="P13495" s="50">
        <v>0.22370891653939573</v>
      </c>
      <c r="R13495" s="9" t="s">
        <v>0</v>
      </c>
    </row>
    <row r="13496" spans="2:18" x14ac:dyDescent="0.2">
      <c r="B13496" s="25">
        <v>13266</v>
      </c>
      <c r="C13496" s="193">
        <v>0.45056453544373015</v>
      </c>
      <c r="D13496" s="19"/>
      <c r="E13496" s="19">
        <v>0.26984937021364069</v>
      </c>
      <c r="F13496" s="19"/>
      <c r="G13496" s="19"/>
      <c r="H13496" s="19">
        <v>0.13859223174864677</v>
      </c>
      <c r="I13496" s="19"/>
      <c r="J13496" s="19">
        <v>0.23085524251420747</v>
      </c>
      <c r="K13496" s="19"/>
      <c r="L13496" s="19">
        <v>0.17937446302463145</v>
      </c>
      <c r="M13496" s="19">
        <v>1.1577059552443454</v>
      </c>
      <c r="N13496" s="19"/>
      <c r="O13496" s="19">
        <v>0.13831959818748493</v>
      </c>
      <c r="P13496" s="50"/>
      <c r="R13496" s="9" t="s">
        <v>0</v>
      </c>
    </row>
    <row r="13497" spans="2:18" x14ac:dyDescent="0.2">
      <c r="B13497" s="25">
        <v>13267</v>
      </c>
      <c r="C13497" s="193"/>
      <c r="D13497" s="19">
        <v>1.2175872339993517E-2</v>
      </c>
      <c r="E13497" s="19">
        <v>0.76205370679613826</v>
      </c>
      <c r="F13497" s="19"/>
      <c r="G13497" s="19"/>
      <c r="H13497" s="19">
        <v>0.45784773939383872</v>
      </c>
      <c r="I13497" s="19">
        <v>0.15736358033313</v>
      </c>
      <c r="J13497" s="19"/>
      <c r="K13497" s="19">
        <v>0.12350315446850646</v>
      </c>
      <c r="L13497" s="19"/>
      <c r="M13497" s="19">
        <v>0.82740049027472407</v>
      </c>
      <c r="N13497" s="19"/>
      <c r="O13497" s="19"/>
      <c r="P13497" s="50">
        <v>0.45602768790698767</v>
      </c>
      <c r="R13497" s="9" t="s">
        <v>0</v>
      </c>
    </row>
    <row r="13498" spans="2:18" x14ac:dyDescent="0.2">
      <c r="B13498" s="25">
        <v>13268</v>
      </c>
      <c r="C13498" s="193">
        <v>0.16330586427485255</v>
      </c>
      <c r="D13498" s="19"/>
      <c r="E13498" s="19">
        <v>4.0556193200072803E-2</v>
      </c>
      <c r="F13498" s="19"/>
      <c r="G13498" s="19"/>
      <c r="H13498" s="19">
        <v>0.74899863467682126</v>
      </c>
      <c r="I13498" s="19"/>
      <c r="J13498" s="19">
        <v>1.2482311031700108</v>
      </c>
      <c r="K13498" s="19">
        <v>0.21041266036281725</v>
      </c>
      <c r="L13498" s="19"/>
      <c r="M13498" s="19">
        <v>0.32166434093774338</v>
      </c>
      <c r="N13498" s="19"/>
      <c r="O13498" s="19">
        <v>0.54774089300671291</v>
      </c>
      <c r="P13498" s="50"/>
      <c r="R13498" s="9" t="s">
        <v>0</v>
      </c>
    </row>
    <row r="13499" spans="2:18" x14ac:dyDescent="0.2">
      <c r="B13499" s="25">
        <v>13269</v>
      </c>
      <c r="C13499" s="193"/>
      <c r="D13499" s="19">
        <v>1.5708789159157419</v>
      </c>
      <c r="E13499" s="19"/>
      <c r="F13499" s="19">
        <v>1.6650003427248481</v>
      </c>
      <c r="G13499" s="19"/>
      <c r="H13499" s="19">
        <v>0.88775436020665766</v>
      </c>
      <c r="I13499" s="19"/>
      <c r="J13499" s="19">
        <v>0.66999468159045505</v>
      </c>
      <c r="K13499" s="19"/>
      <c r="L13499" s="19">
        <v>0.60307648136612446</v>
      </c>
      <c r="M13499" s="19"/>
      <c r="N13499" s="19">
        <v>0.66770817582445663</v>
      </c>
      <c r="O13499" s="19"/>
      <c r="P13499" s="50">
        <v>1.2833061704231199</v>
      </c>
      <c r="R13499" s="9" t="s">
        <v>0</v>
      </c>
    </row>
    <row r="13500" spans="2:18" x14ac:dyDescent="0.2">
      <c r="B13500" s="25">
        <v>13270</v>
      </c>
      <c r="C13500" s="193"/>
      <c r="D13500" s="19">
        <v>2.3629516232345615</v>
      </c>
      <c r="E13500" s="19"/>
      <c r="F13500" s="19">
        <v>1.4242468737762226</v>
      </c>
      <c r="G13500" s="19"/>
      <c r="H13500" s="19">
        <v>2.1327430935705296</v>
      </c>
      <c r="I13500" s="19"/>
      <c r="J13500" s="19">
        <v>2.1250003727160083</v>
      </c>
      <c r="K13500" s="19"/>
      <c r="L13500" s="19">
        <v>1.4798649753785689</v>
      </c>
      <c r="M13500" s="19"/>
      <c r="N13500" s="19">
        <v>2.2222466357457478</v>
      </c>
      <c r="O13500" s="19"/>
      <c r="P13500" s="50">
        <v>2.0383645119998519</v>
      </c>
      <c r="R13500" s="9" t="s">
        <v>0</v>
      </c>
    </row>
    <row r="13501" spans="2:18" x14ac:dyDescent="0.2">
      <c r="B13501" s="25">
        <v>13271</v>
      </c>
      <c r="C13501" s="193">
        <v>1.9484679047289106</v>
      </c>
      <c r="D13501" s="19"/>
      <c r="E13501" s="19">
        <v>2.2027547842437087</v>
      </c>
      <c r="F13501" s="19"/>
      <c r="G13501" s="19">
        <v>2.024772199823214</v>
      </c>
      <c r="H13501" s="19"/>
      <c r="I13501" s="19">
        <v>2.0564079668182091</v>
      </c>
      <c r="J13501" s="19"/>
      <c r="K13501" s="19">
        <v>2.2383000530141128</v>
      </c>
      <c r="L13501" s="19"/>
      <c r="M13501" s="19">
        <v>2.5036344073456536</v>
      </c>
      <c r="N13501" s="19"/>
      <c r="O13501" s="19">
        <v>1.7133279935718018</v>
      </c>
      <c r="P13501" s="50"/>
      <c r="R13501" s="9" t="s">
        <v>0</v>
      </c>
    </row>
    <row r="13502" spans="2:18" x14ac:dyDescent="0.2">
      <c r="B13502" s="25">
        <v>13272</v>
      </c>
      <c r="C13502" s="193"/>
      <c r="D13502" s="19">
        <v>0.43770158974999124</v>
      </c>
      <c r="E13502" s="19"/>
      <c r="F13502" s="19">
        <v>0.84463111998212803</v>
      </c>
      <c r="G13502" s="19">
        <v>0.21321196871778997</v>
      </c>
      <c r="H13502" s="19"/>
      <c r="I13502" s="19"/>
      <c r="J13502" s="19">
        <v>0.79009774186692361</v>
      </c>
      <c r="K13502" s="19">
        <v>0.22067017288919996</v>
      </c>
      <c r="L13502" s="19"/>
      <c r="M13502" s="19">
        <v>0.32701466736481599</v>
      </c>
      <c r="N13502" s="19"/>
      <c r="O13502" s="19"/>
      <c r="P13502" s="50">
        <v>9.5171817224249028E-2</v>
      </c>
      <c r="R13502" s="9" t="s">
        <v>0</v>
      </c>
    </row>
    <row r="13503" spans="2:18" x14ac:dyDescent="0.2">
      <c r="B13503" s="25">
        <v>13273</v>
      </c>
      <c r="C13503" s="193">
        <v>0.77443363250773845</v>
      </c>
      <c r="D13503" s="19"/>
      <c r="E13503" s="19">
        <v>0.1589567742739636</v>
      </c>
      <c r="F13503" s="19"/>
      <c r="G13503" s="19"/>
      <c r="H13503" s="19">
        <v>0.34739637393436634</v>
      </c>
      <c r="I13503" s="19"/>
      <c r="J13503" s="19">
        <v>9.8984056276460508E-2</v>
      </c>
      <c r="K13503" s="19">
        <v>0.73809704541357768</v>
      </c>
      <c r="L13503" s="19"/>
      <c r="M13503" s="19"/>
      <c r="N13503" s="19">
        <v>0.85162570185161246</v>
      </c>
      <c r="O13503" s="19"/>
      <c r="P13503" s="50">
        <v>0.84656569448906083</v>
      </c>
      <c r="R13503" s="9" t="s">
        <v>0</v>
      </c>
    </row>
    <row r="13504" spans="2:18" x14ac:dyDescent="0.2">
      <c r="B13504" s="25">
        <v>13274</v>
      </c>
      <c r="C13504" s="193">
        <v>0.22402279284123691</v>
      </c>
      <c r="D13504" s="19"/>
      <c r="E13504" s="19"/>
      <c r="F13504" s="19">
        <v>0.4743333099506824</v>
      </c>
      <c r="G13504" s="19">
        <v>0.33551968598069631</v>
      </c>
      <c r="H13504" s="19"/>
      <c r="I13504" s="19"/>
      <c r="J13504" s="19">
        <v>0.46611788948913102</v>
      </c>
      <c r="K13504" s="19"/>
      <c r="L13504" s="19">
        <v>0.21322266242876947</v>
      </c>
      <c r="M13504" s="19"/>
      <c r="N13504" s="19">
        <v>0.39953459831141552</v>
      </c>
      <c r="O13504" s="19">
        <v>0.15235577605173334</v>
      </c>
      <c r="P13504" s="50"/>
      <c r="R13504" s="9" t="s">
        <v>0</v>
      </c>
    </row>
    <row r="13505" spans="2:18" x14ac:dyDescent="0.2">
      <c r="B13505" s="25">
        <v>13275</v>
      </c>
      <c r="C13505" s="193"/>
      <c r="D13505" s="19">
        <v>2.2138177948825088</v>
      </c>
      <c r="E13505" s="19"/>
      <c r="F13505" s="19">
        <v>1.3778890069043479</v>
      </c>
      <c r="G13505" s="19"/>
      <c r="H13505" s="19">
        <v>2.0596853452555099</v>
      </c>
      <c r="I13505" s="19"/>
      <c r="J13505" s="19">
        <v>1.5920013525906829</v>
      </c>
      <c r="K13505" s="19"/>
      <c r="L13505" s="19">
        <v>1.531693139524628</v>
      </c>
      <c r="M13505" s="19"/>
      <c r="N13505" s="19">
        <v>1.7036862829002219</v>
      </c>
      <c r="O13505" s="19"/>
      <c r="P13505" s="50">
        <v>1.2149121913788301</v>
      </c>
      <c r="R13505" s="9" t="s">
        <v>0</v>
      </c>
    </row>
    <row r="13506" spans="2:18" x14ac:dyDescent="0.2">
      <c r="B13506" s="25">
        <v>13276</v>
      </c>
      <c r="C13506" s="193">
        <v>8.1555211750209827E-2</v>
      </c>
      <c r="D13506" s="19"/>
      <c r="E13506" s="19">
        <v>0.19383558071575333</v>
      </c>
      <c r="F13506" s="19"/>
      <c r="G13506" s="19">
        <v>1.1715984866217866</v>
      </c>
      <c r="H13506" s="19"/>
      <c r="I13506" s="19">
        <v>0.51813137870943893</v>
      </c>
      <c r="J13506" s="19"/>
      <c r="K13506" s="19">
        <v>0.47060563039014452</v>
      </c>
      <c r="L13506" s="19"/>
      <c r="M13506" s="19">
        <v>0.72261979091853723</v>
      </c>
      <c r="N13506" s="19"/>
      <c r="O13506" s="19">
        <v>1.4989476608400509</v>
      </c>
      <c r="P13506" s="50"/>
      <c r="R13506" s="9" t="s">
        <v>0</v>
      </c>
    </row>
    <row r="13507" spans="2:18" x14ac:dyDescent="0.2">
      <c r="B13507" s="25">
        <v>13277</v>
      </c>
      <c r="C13507" s="193">
        <v>0.84327831895685146</v>
      </c>
      <c r="D13507" s="19"/>
      <c r="E13507" s="19">
        <v>0.66876203260867761</v>
      </c>
      <c r="F13507" s="19"/>
      <c r="G13507" s="19">
        <v>1.1689369399742049</v>
      </c>
      <c r="H13507" s="19"/>
      <c r="I13507" s="19">
        <v>0.86265026706707904</v>
      </c>
      <c r="J13507" s="19"/>
      <c r="K13507" s="19">
        <v>1.4031510898612241</v>
      </c>
      <c r="L13507" s="19"/>
      <c r="M13507" s="19">
        <v>1.3268793467726814</v>
      </c>
      <c r="N13507" s="19"/>
      <c r="O13507" s="19">
        <v>0.79911332608044816</v>
      </c>
      <c r="P13507" s="50"/>
      <c r="R13507" s="9" t="s">
        <v>0</v>
      </c>
    </row>
    <row r="13508" spans="2:18" x14ac:dyDescent="0.2">
      <c r="B13508" s="25">
        <v>13278</v>
      </c>
      <c r="C13508" s="193">
        <v>1.5749243863736657</v>
      </c>
      <c r="D13508" s="19"/>
      <c r="E13508" s="19">
        <v>1.7586916653099616</v>
      </c>
      <c r="F13508" s="19"/>
      <c r="G13508" s="19">
        <v>1.049134659675957</v>
      </c>
      <c r="H13508" s="19"/>
      <c r="I13508" s="19">
        <v>3.0519538993087254</v>
      </c>
      <c r="J13508" s="19"/>
      <c r="K13508" s="19">
        <v>1.7526815915086007</v>
      </c>
      <c r="L13508" s="19"/>
      <c r="M13508" s="19">
        <v>2.1516069317032893</v>
      </c>
      <c r="N13508" s="19"/>
      <c r="O13508" s="19">
        <v>1.2297024563128756</v>
      </c>
      <c r="P13508" s="50"/>
      <c r="R13508" s="9" t="s">
        <v>0</v>
      </c>
    </row>
    <row r="13509" spans="2:18" x14ac:dyDescent="0.2">
      <c r="B13509" s="25">
        <v>13279</v>
      </c>
      <c r="C13509" s="193"/>
      <c r="D13509" s="19">
        <v>1.0811127972623467</v>
      </c>
      <c r="E13509" s="19"/>
      <c r="F13509" s="19">
        <v>0.20926411928638006</v>
      </c>
      <c r="G13509" s="19"/>
      <c r="H13509" s="19">
        <v>0.87330866418001107</v>
      </c>
      <c r="I13509" s="19"/>
      <c r="J13509" s="19">
        <v>1.2503666763098522</v>
      </c>
      <c r="K13509" s="19"/>
      <c r="L13509" s="19">
        <v>0.31036613565756899</v>
      </c>
      <c r="M13509" s="19"/>
      <c r="N13509" s="19">
        <v>0.32030374369222292</v>
      </c>
      <c r="O13509" s="19"/>
      <c r="P13509" s="50">
        <v>1.248724008377412</v>
      </c>
      <c r="R13509" s="9" t="s">
        <v>0</v>
      </c>
    </row>
    <row r="13510" spans="2:18" x14ac:dyDescent="0.2">
      <c r="B13510" s="25">
        <v>13280</v>
      </c>
      <c r="C13510" s="193">
        <v>1.0602458877821959</v>
      </c>
      <c r="D13510" s="19"/>
      <c r="E13510" s="19">
        <v>4.7857710234610579E-2</v>
      </c>
      <c r="F13510" s="19"/>
      <c r="G13510" s="19">
        <v>0.42188946626283058</v>
      </c>
      <c r="H13510" s="19"/>
      <c r="I13510" s="19">
        <v>0.44677937718667077</v>
      </c>
      <c r="J13510" s="19"/>
      <c r="K13510" s="19">
        <v>1.0972741590857278</v>
      </c>
      <c r="L13510" s="19"/>
      <c r="M13510" s="19">
        <v>0.87344126377501496</v>
      </c>
      <c r="N13510" s="19"/>
      <c r="O13510" s="19">
        <v>0.85837938345441289</v>
      </c>
      <c r="P13510" s="50"/>
      <c r="R13510" s="9" t="s">
        <v>0</v>
      </c>
    </row>
    <row r="13511" spans="2:18" x14ac:dyDescent="0.2">
      <c r="B13511" s="25">
        <v>13281</v>
      </c>
      <c r="C13511" s="193"/>
      <c r="D13511" s="19">
        <v>0.16863310501301146</v>
      </c>
      <c r="E13511" s="19">
        <v>1.100263938940615</v>
      </c>
      <c r="F13511" s="19"/>
      <c r="G13511" s="19">
        <v>0.88888423634260849</v>
      </c>
      <c r="H13511" s="19"/>
      <c r="I13511" s="19">
        <v>0.31690962548861573</v>
      </c>
      <c r="J13511" s="19"/>
      <c r="K13511" s="19">
        <v>0.22760067555004559</v>
      </c>
      <c r="L13511" s="19"/>
      <c r="M13511" s="19">
        <v>0.76340580970347072</v>
      </c>
      <c r="N13511" s="19"/>
      <c r="O13511" s="19">
        <v>0.65810303505675338</v>
      </c>
      <c r="P13511" s="50"/>
      <c r="R13511" s="9" t="s">
        <v>0</v>
      </c>
    </row>
    <row r="13512" spans="2:18" x14ac:dyDescent="0.2">
      <c r="B13512" s="25">
        <v>13282</v>
      </c>
      <c r="C13512" s="193"/>
      <c r="D13512" s="19">
        <v>0.48837650925081655</v>
      </c>
      <c r="E13512" s="19"/>
      <c r="F13512" s="19">
        <v>1.4891104359802536</v>
      </c>
      <c r="G13512" s="19"/>
      <c r="H13512" s="19">
        <v>0.74128649728301177</v>
      </c>
      <c r="I13512" s="19"/>
      <c r="J13512" s="19">
        <v>0.88595163798387644</v>
      </c>
      <c r="K13512" s="19">
        <v>0.46972954906689329</v>
      </c>
      <c r="L13512" s="19"/>
      <c r="M13512" s="19"/>
      <c r="N13512" s="19">
        <v>0.51905331290142298</v>
      </c>
      <c r="O13512" s="19">
        <v>0.70050045261304084</v>
      </c>
      <c r="P13512" s="50"/>
      <c r="R13512" s="9" t="s">
        <v>0</v>
      </c>
    </row>
    <row r="13513" spans="2:18" x14ac:dyDescent="0.2">
      <c r="B13513" s="25">
        <v>13283</v>
      </c>
      <c r="C13513" s="193"/>
      <c r="D13513" s="19">
        <v>0.30333148544963007</v>
      </c>
      <c r="E13513" s="19"/>
      <c r="F13513" s="19">
        <v>0.31970647080136638</v>
      </c>
      <c r="G13513" s="19"/>
      <c r="H13513" s="19">
        <v>0.2400252926042456</v>
      </c>
      <c r="I13513" s="19">
        <v>0.10525670326209927</v>
      </c>
      <c r="J13513" s="19"/>
      <c r="K13513" s="19"/>
      <c r="L13513" s="19">
        <v>0.47987739454315598</v>
      </c>
      <c r="M13513" s="19"/>
      <c r="N13513" s="19">
        <v>1.003725357566785</v>
      </c>
      <c r="O13513" s="19"/>
      <c r="P13513" s="50">
        <v>0.25321079049453377</v>
      </c>
      <c r="R13513" s="9" t="s">
        <v>0</v>
      </c>
    </row>
    <row r="13514" spans="2:18" x14ac:dyDescent="0.2">
      <c r="B13514" s="25">
        <v>13284</v>
      </c>
      <c r="C13514" s="193">
        <v>0.2908562971567919</v>
      </c>
      <c r="D13514" s="19"/>
      <c r="E13514" s="19">
        <v>0.25495293269282016</v>
      </c>
      <c r="F13514" s="19"/>
      <c r="G13514" s="19"/>
      <c r="H13514" s="19">
        <v>0.18829844853125008</v>
      </c>
      <c r="I13514" s="19">
        <v>0.67724508311073217</v>
      </c>
      <c r="J13514" s="19"/>
      <c r="K13514" s="19"/>
      <c r="L13514" s="19">
        <v>0.36801591760791819</v>
      </c>
      <c r="M13514" s="19"/>
      <c r="N13514" s="19">
        <v>0.13348730099286271</v>
      </c>
      <c r="O13514" s="19">
        <v>0.51781261439756554</v>
      </c>
      <c r="P13514" s="50"/>
      <c r="R13514" s="9" t="s">
        <v>0</v>
      </c>
    </row>
    <row r="13515" spans="2:18" x14ac:dyDescent="0.2">
      <c r="B13515" s="25">
        <v>13285</v>
      </c>
      <c r="C13515" s="193">
        <v>0.18953201306438663</v>
      </c>
      <c r="D13515" s="19"/>
      <c r="E13515" s="19"/>
      <c r="F13515" s="19">
        <v>0.54163209956718383</v>
      </c>
      <c r="G13515" s="19">
        <v>7.0435501647250062E-3</v>
      </c>
      <c r="H13515" s="19"/>
      <c r="I13515" s="19"/>
      <c r="J13515" s="19">
        <v>6.5856660377662898E-2</v>
      </c>
      <c r="K13515" s="19"/>
      <c r="L13515" s="19">
        <v>0.75837304692032115</v>
      </c>
      <c r="M13515" s="19"/>
      <c r="N13515" s="19">
        <v>0.982378482753403</v>
      </c>
      <c r="O13515" s="19">
        <v>2.437929022349488E-2</v>
      </c>
      <c r="P13515" s="50"/>
      <c r="R13515" s="9" t="s">
        <v>0</v>
      </c>
    </row>
    <row r="13516" spans="2:18" x14ac:dyDescent="0.2">
      <c r="B13516" s="25">
        <v>13286</v>
      </c>
      <c r="C13516" s="193">
        <v>1.8257279719199893</v>
      </c>
      <c r="D13516" s="19"/>
      <c r="E13516" s="19">
        <v>2.2327399095945966</v>
      </c>
      <c r="F13516" s="19"/>
      <c r="G13516" s="19">
        <v>2.1147896078630812</v>
      </c>
      <c r="H13516" s="19"/>
      <c r="I13516" s="19">
        <v>2.8390210840840022</v>
      </c>
      <c r="J13516" s="19"/>
      <c r="K13516" s="19">
        <v>2.2387329094237902</v>
      </c>
      <c r="L13516" s="19"/>
      <c r="M13516" s="19">
        <v>1.7079383138031858</v>
      </c>
      <c r="N13516" s="19"/>
      <c r="O13516" s="19">
        <v>1.1712242217782238</v>
      </c>
      <c r="P13516" s="50"/>
      <c r="R13516" s="9" t="s">
        <v>0</v>
      </c>
    </row>
    <row r="13517" spans="2:18" x14ac:dyDescent="0.2">
      <c r="B13517" s="25">
        <v>13287</v>
      </c>
      <c r="C13517" s="193">
        <v>0.6040477400102271</v>
      </c>
      <c r="D13517" s="19"/>
      <c r="E13517" s="19">
        <v>0.2610341355472523</v>
      </c>
      <c r="F13517" s="19"/>
      <c r="G13517" s="19"/>
      <c r="H13517" s="19">
        <v>0.38557022302639349</v>
      </c>
      <c r="I13517" s="19"/>
      <c r="J13517" s="19">
        <v>0.33483879397384569</v>
      </c>
      <c r="K13517" s="19"/>
      <c r="L13517" s="19">
        <v>0.72806363441288902</v>
      </c>
      <c r="M13517" s="19">
        <v>0.54409946533781761</v>
      </c>
      <c r="N13517" s="19"/>
      <c r="O13517" s="19"/>
      <c r="P13517" s="50">
        <v>3.6201816122209897E-3</v>
      </c>
      <c r="R13517" s="9" t="s">
        <v>0</v>
      </c>
    </row>
    <row r="13518" spans="2:18" x14ac:dyDescent="0.2">
      <c r="B13518" s="25">
        <v>13288</v>
      </c>
      <c r="C13518" s="193"/>
      <c r="D13518" s="19">
        <v>0.46045140458113831</v>
      </c>
      <c r="E13518" s="19">
        <v>0.43853271753259687</v>
      </c>
      <c r="F13518" s="19"/>
      <c r="G13518" s="19">
        <v>0.4852809055933387</v>
      </c>
      <c r="H13518" s="19"/>
      <c r="I13518" s="19">
        <v>0.10868560694188793</v>
      </c>
      <c r="J13518" s="19"/>
      <c r="K13518" s="19"/>
      <c r="L13518" s="19">
        <v>0.37878912010038146</v>
      </c>
      <c r="M13518" s="19">
        <v>0.49288858546864028</v>
      </c>
      <c r="N13518" s="19"/>
      <c r="O13518" s="19"/>
      <c r="P13518" s="50">
        <v>8.3805604225601738E-2</v>
      </c>
      <c r="R13518" s="9" t="s">
        <v>0</v>
      </c>
    </row>
    <row r="13519" spans="2:18" x14ac:dyDescent="0.2">
      <c r="B13519" s="25">
        <v>13289</v>
      </c>
      <c r="C13519" s="193">
        <v>1.7976587427605579</v>
      </c>
      <c r="D13519" s="19"/>
      <c r="E13519" s="19">
        <v>2.8421907358076286</v>
      </c>
      <c r="F13519" s="19"/>
      <c r="G13519" s="19">
        <v>2.0160564623560417</v>
      </c>
      <c r="H13519" s="19"/>
      <c r="I13519" s="19">
        <v>1.7469376688665181</v>
      </c>
      <c r="J13519" s="19"/>
      <c r="K13519" s="19">
        <v>1.8690106159468631</v>
      </c>
      <c r="L13519" s="19"/>
      <c r="M13519" s="19">
        <v>2.6067572861277237</v>
      </c>
      <c r="N13519" s="19"/>
      <c r="O13519" s="19">
        <v>1.8594816277388393</v>
      </c>
      <c r="P13519" s="50"/>
      <c r="R13519" s="9" t="s">
        <v>0</v>
      </c>
    </row>
    <row r="13520" spans="2:18" x14ac:dyDescent="0.2">
      <c r="B13520" s="25">
        <v>13290</v>
      </c>
      <c r="C13520" s="193"/>
      <c r="D13520" s="19">
        <v>5.0018583808264794E-2</v>
      </c>
      <c r="E13520" s="19"/>
      <c r="F13520" s="19">
        <v>0.16171424226070702</v>
      </c>
      <c r="G13520" s="19"/>
      <c r="H13520" s="19">
        <v>0.31321006517137873</v>
      </c>
      <c r="I13520" s="19">
        <v>0.26819912749456148</v>
      </c>
      <c r="J13520" s="19"/>
      <c r="K13520" s="19"/>
      <c r="L13520" s="19">
        <v>0.59984503908325837</v>
      </c>
      <c r="M13520" s="19"/>
      <c r="N13520" s="19">
        <v>0.32717257454079324</v>
      </c>
      <c r="O13520" s="19">
        <v>0.82082893203764407</v>
      </c>
      <c r="P13520" s="50"/>
      <c r="R13520" s="9" t="s">
        <v>0</v>
      </c>
    </row>
    <row r="13521" spans="2:18" x14ac:dyDescent="0.2">
      <c r="B13521" s="25">
        <v>13291</v>
      </c>
      <c r="C13521" s="193"/>
      <c r="D13521" s="19">
        <v>8.1884059543270785E-2</v>
      </c>
      <c r="E13521" s="19"/>
      <c r="F13521" s="19">
        <v>0.48844424572368222</v>
      </c>
      <c r="G13521" s="19">
        <v>0.36106392801888854</v>
      </c>
      <c r="H13521" s="19"/>
      <c r="I13521" s="19">
        <v>6.4623443626470017E-2</v>
      </c>
      <c r="J13521" s="19"/>
      <c r="K13521" s="19">
        <v>6.6519974418652011E-2</v>
      </c>
      <c r="L13521" s="19"/>
      <c r="M13521" s="19">
        <v>0.5484587223506846</v>
      </c>
      <c r="N13521" s="19"/>
      <c r="O13521" s="19"/>
      <c r="P13521" s="50">
        <v>1.5511267397692074E-2</v>
      </c>
      <c r="R13521" s="9" t="s">
        <v>0</v>
      </c>
    </row>
    <row r="13522" spans="2:18" x14ac:dyDescent="0.2">
      <c r="B13522" s="25">
        <v>13292</v>
      </c>
      <c r="C13522" s="193">
        <v>0.69999673995112133</v>
      </c>
      <c r="D13522" s="19"/>
      <c r="E13522" s="19"/>
      <c r="F13522" s="19">
        <v>0.64870918416250589</v>
      </c>
      <c r="G13522" s="19">
        <v>1.4183302745298521</v>
      </c>
      <c r="H13522" s="19"/>
      <c r="I13522" s="19">
        <v>1.3398615966690536E-2</v>
      </c>
      <c r="J13522" s="19"/>
      <c r="K13522" s="19">
        <v>0.39256540854863203</v>
      </c>
      <c r="L13522" s="19"/>
      <c r="M13522" s="19">
        <v>0.76260719228613993</v>
      </c>
      <c r="N13522" s="19"/>
      <c r="O13522" s="19">
        <v>0.95644249771711154</v>
      </c>
      <c r="P13522" s="50"/>
      <c r="R13522" s="9" t="s">
        <v>0</v>
      </c>
    </row>
    <row r="13523" spans="2:18" x14ac:dyDescent="0.2">
      <c r="B13523" s="25">
        <v>13293</v>
      </c>
      <c r="C13523" s="193"/>
      <c r="D13523" s="19">
        <v>3.4869832379414292</v>
      </c>
      <c r="E13523" s="19"/>
      <c r="F13523" s="19">
        <v>3.1121702491775616</v>
      </c>
      <c r="G13523" s="19"/>
      <c r="H13523" s="19">
        <v>3.0767147084135917</v>
      </c>
      <c r="I13523" s="19"/>
      <c r="J13523" s="19">
        <v>2.9191421862556752</v>
      </c>
      <c r="K13523" s="19"/>
      <c r="L13523" s="19">
        <v>1.5875066965967992</v>
      </c>
      <c r="M13523" s="19"/>
      <c r="N13523" s="19">
        <v>3.5025620731147487</v>
      </c>
      <c r="O13523" s="19"/>
      <c r="P13523" s="50">
        <v>3.7077577868981266</v>
      </c>
      <c r="R13523" s="9" t="s">
        <v>0</v>
      </c>
    </row>
    <row r="13524" spans="2:18" x14ac:dyDescent="0.2">
      <c r="B13524" s="25">
        <v>13294</v>
      </c>
      <c r="C13524" s="193"/>
      <c r="D13524" s="19">
        <v>1.4314178364613153</v>
      </c>
      <c r="E13524" s="19"/>
      <c r="F13524" s="19">
        <v>1.6658347103351769</v>
      </c>
      <c r="G13524" s="19"/>
      <c r="H13524" s="19">
        <v>1.4794155665694078</v>
      </c>
      <c r="I13524" s="19"/>
      <c r="J13524" s="19">
        <v>1.4418195393323554</v>
      </c>
      <c r="K13524" s="19"/>
      <c r="L13524" s="19">
        <v>1.4585205306677489</v>
      </c>
      <c r="M13524" s="19"/>
      <c r="N13524" s="19">
        <v>1.2364495381275595</v>
      </c>
      <c r="O13524" s="19"/>
      <c r="P13524" s="50">
        <v>0.52798932154141931</v>
      </c>
      <c r="R13524" s="9" t="s">
        <v>0</v>
      </c>
    </row>
    <row r="13525" spans="2:18" x14ac:dyDescent="0.2">
      <c r="B13525" s="25">
        <v>13295</v>
      </c>
      <c r="C13525" s="193"/>
      <c r="D13525" s="19">
        <v>0.85158643801809031</v>
      </c>
      <c r="E13525" s="19"/>
      <c r="F13525" s="19">
        <v>0.6423085490339393</v>
      </c>
      <c r="G13525" s="19"/>
      <c r="H13525" s="19">
        <v>0.22957965501103975</v>
      </c>
      <c r="I13525" s="19"/>
      <c r="J13525" s="19">
        <v>1.1233368831771546</v>
      </c>
      <c r="K13525" s="19"/>
      <c r="L13525" s="19">
        <v>1.2041132710058007</v>
      </c>
      <c r="M13525" s="19"/>
      <c r="N13525" s="19">
        <v>0.68094445323798547</v>
      </c>
      <c r="O13525" s="19"/>
      <c r="P13525" s="50">
        <v>0.98791632014489006</v>
      </c>
      <c r="R13525" s="9" t="s">
        <v>0</v>
      </c>
    </row>
    <row r="13526" spans="2:18" x14ac:dyDescent="0.2">
      <c r="B13526" s="25">
        <v>13296</v>
      </c>
      <c r="C13526" s="193"/>
      <c r="D13526" s="19">
        <v>1.0807086957035639</v>
      </c>
      <c r="E13526" s="19"/>
      <c r="F13526" s="19">
        <v>1.2954996899788451</v>
      </c>
      <c r="G13526" s="19"/>
      <c r="H13526" s="19">
        <v>0.78644823963252675</v>
      </c>
      <c r="I13526" s="19"/>
      <c r="J13526" s="19">
        <v>1.2267669578707605</v>
      </c>
      <c r="K13526" s="19"/>
      <c r="L13526" s="19">
        <v>0.57121781202377397</v>
      </c>
      <c r="M13526" s="19"/>
      <c r="N13526" s="19">
        <v>1.5955146650727543</v>
      </c>
      <c r="O13526" s="19"/>
      <c r="P13526" s="50">
        <v>1.4238407023391553</v>
      </c>
      <c r="R13526" s="9" t="s">
        <v>0</v>
      </c>
    </row>
    <row r="13527" spans="2:18" x14ac:dyDescent="0.2">
      <c r="B13527" s="25">
        <v>13297</v>
      </c>
      <c r="C13527" s="193"/>
      <c r="D13527" s="19">
        <v>1.1098498646148394</v>
      </c>
      <c r="E13527" s="19"/>
      <c r="F13527" s="19">
        <v>1.3321034021479929</v>
      </c>
      <c r="G13527" s="19"/>
      <c r="H13527" s="19">
        <v>0.394583570850223</v>
      </c>
      <c r="I13527" s="19"/>
      <c r="J13527" s="19">
        <v>0.11298124518907686</v>
      </c>
      <c r="K13527" s="19"/>
      <c r="L13527" s="19">
        <v>0.64258278603234398</v>
      </c>
      <c r="M13527" s="19"/>
      <c r="N13527" s="19">
        <v>0.61927225396037855</v>
      </c>
      <c r="O13527" s="19"/>
      <c r="P13527" s="50">
        <v>0.69977731959542855</v>
      </c>
      <c r="R13527" s="9" t="s">
        <v>0</v>
      </c>
    </row>
    <row r="13528" spans="2:18" x14ac:dyDescent="0.2">
      <c r="B13528" s="25">
        <v>13298</v>
      </c>
      <c r="C13528" s="193">
        <v>0.19776831432133432</v>
      </c>
      <c r="D13528" s="19"/>
      <c r="E13528" s="19"/>
      <c r="F13528" s="19">
        <v>9.5507909764670038E-2</v>
      </c>
      <c r="G13528" s="19"/>
      <c r="H13528" s="19">
        <v>0.11010698447937589</v>
      </c>
      <c r="I13528" s="19">
        <v>0.3673134332687415</v>
      </c>
      <c r="J13528" s="19"/>
      <c r="K13528" s="19"/>
      <c r="L13528" s="19">
        <v>1.8278076464619646</v>
      </c>
      <c r="M13528" s="19"/>
      <c r="N13528" s="19">
        <v>0.80160763794621748</v>
      </c>
      <c r="O13528" s="19"/>
      <c r="P13528" s="50">
        <v>0.23959963943734303</v>
      </c>
      <c r="R13528" s="9" t="s">
        <v>0</v>
      </c>
    </row>
    <row r="13529" spans="2:18" x14ac:dyDescent="0.2">
      <c r="B13529" s="25">
        <v>13299</v>
      </c>
      <c r="C13529" s="193">
        <v>1.1221465350561977</v>
      </c>
      <c r="D13529" s="19"/>
      <c r="E13529" s="19"/>
      <c r="F13529" s="19">
        <v>8.3386199454457591E-2</v>
      </c>
      <c r="G13529" s="19">
        <v>1.546434700521133</v>
      </c>
      <c r="H13529" s="19"/>
      <c r="I13529" s="19">
        <v>1.3109947544924729</v>
      </c>
      <c r="J13529" s="19"/>
      <c r="K13529" s="19">
        <v>1.4791802468843678</v>
      </c>
      <c r="L13529" s="19"/>
      <c r="M13529" s="19">
        <v>1.3081868151401557</v>
      </c>
      <c r="N13529" s="19"/>
      <c r="O13529" s="19">
        <v>1.7689919151896709</v>
      </c>
      <c r="P13529" s="50"/>
      <c r="R13529" s="9" t="s">
        <v>0</v>
      </c>
    </row>
    <row r="13530" spans="2:18" x14ac:dyDescent="0.2">
      <c r="B13530" s="25">
        <v>13300</v>
      </c>
      <c r="C13530" s="193"/>
      <c r="D13530" s="19">
        <v>0.26557557921682834</v>
      </c>
      <c r="E13530" s="19"/>
      <c r="F13530" s="19">
        <v>5.8446508046658893E-2</v>
      </c>
      <c r="G13530" s="19"/>
      <c r="H13530" s="19">
        <v>0.29635149222141749</v>
      </c>
      <c r="I13530" s="19">
        <v>0.18847966855341944</v>
      </c>
      <c r="J13530" s="19"/>
      <c r="K13530" s="19"/>
      <c r="L13530" s="19">
        <v>0.2309903295381921</v>
      </c>
      <c r="M13530" s="19"/>
      <c r="N13530" s="19">
        <v>0.37437415159796145</v>
      </c>
      <c r="O13530" s="19"/>
      <c r="P13530" s="50">
        <v>9.7257677305400934E-3</v>
      </c>
      <c r="R13530" s="9" t="s">
        <v>0</v>
      </c>
    </row>
    <row r="13531" spans="2:18" x14ac:dyDescent="0.2">
      <c r="B13531" s="25">
        <v>13301</v>
      </c>
      <c r="C13531" s="193">
        <v>2.4943266135755714E-2</v>
      </c>
      <c r="D13531" s="19"/>
      <c r="E13531" s="19"/>
      <c r="F13531" s="19">
        <v>1.1076990491029939</v>
      </c>
      <c r="G13531" s="19">
        <v>0.42201556341139901</v>
      </c>
      <c r="H13531" s="19"/>
      <c r="I13531" s="19"/>
      <c r="J13531" s="19">
        <v>1.1185511893076474</v>
      </c>
      <c r="K13531" s="19"/>
      <c r="L13531" s="19">
        <v>0.85939544479156649</v>
      </c>
      <c r="M13531" s="19"/>
      <c r="N13531" s="19">
        <v>0.49830798087545208</v>
      </c>
      <c r="O13531" s="19">
        <v>0.32810799961764392</v>
      </c>
      <c r="P13531" s="50"/>
      <c r="R13531" s="9" t="s">
        <v>0</v>
      </c>
    </row>
    <row r="13532" spans="2:18" x14ac:dyDescent="0.2">
      <c r="B13532" s="25">
        <v>13302</v>
      </c>
      <c r="C13532" s="193">
        <v>0.94439747756999548</v>
      </c>
      <c r="D13532" s="19"/>
      <c r="E13532" s="19"/>
      <c r="F13532" s="19">
        <v>0.49205943613126679</v>
      </c>
      <c r="G13532" s="19"/>
      <c r="H13532" s="19">
        <v>0.39882209498112919</v>
      </c>
      <c r="I13532" s="19"/>
      <c r="J13532" s="19">
        <v>0.28410068440149172</v>
      </c>
      <c r="K13532" s="19">
        <v>6.5734252229125253E-2</v>
      </c>
      <c r="L13532" s="19"/>
      <c r="M13532" s="19">
        <v>0.33216354975668405</v>
      </c>
      <c r="N13532" s="19"/>
      <c r="O13532" s="19"/>
      <c r="P13532" s="50">
        <v>0.56336560807122882</v>
      </c>
      <c r="R13532" s="9" t="s">
        <v>0</v>
      </c>
    </row>
    <row r="13533" spans="2:18" x14ac:dyDescent="0.2">
      <c r="B13533" s="25">
        <v>13303</v>
      </c>
      <c r="C13533" s="193">
        <v>0.41016231521304958</v>
      </c>
      <c r="D13533" s="19"/>
      <c r="E13533" s="19"/>
      <c r="F13533" s="19">
        <v>0.45999780181604183</v>
      </c>
      <c r="G13533" s="19">
        <v>0.24426030156469034</v>
      </c>
      <c r="H13533" s="19"/>
      <c r="I13533" s="19">
        <v>0.9454280461818535</v>
      </c>
      <c r="J13533" s="19"/>
      <c r="K13533" s="19"/>
      <c r="L13533" s="19">
        <v>0.42373564790694473</v>
      </c>
      <c r="M13533" s="19">
        <v>0.57818970364804023</v>
      </c>
      <c r="N13533" s="19"/>
      <c r="O13533" s="19">
        <v>0.11959291561137401</v>
      </c>
      <c r="P13533" s="50"/>
      <c r="R13533" s="9" t="s">
        <v>0</v>
      </c>
    </row>
    <row r="13534" spans="2:18" x14ac:dyDescent="0.2">
      <c r="B13534" s="25">
        <v>13304</v>
      </c>
      <c r="C13534" s="193"/>
      <c r="D13534" s="19">
        <v>0.86803402789390482</v>
      </c>
      <c r="E13534" s="19"/>
      <c r="F13534" s="19">
        <v>1.4821037763142884</v>
      </c>
      <c r="G13534" s="19"/>
      <c r="H13534" s="19">
        <v>1.5115947668428091</v>
      </c>
      <c r="I13534" s="19"/>
      <c r="J13534" s="19">
        <v>0.81433075798292254</v>
      </c>
      <c r="K13534" s="19"/>
      <c r="L13534" s="19">
        <v>0.93044268394770302</v>
      </c>
      <c r="M13534" s="19"/>
      <c r="N13534" s="19">
        <v>2.0652361579651224</v>
      </c>
      <c r="O13534" s="19"/>
      <c r="P13534" s="50">
        <v>1.5357334899248367</v>
      </c>
      <c r="R13534" s="9" t="s">
        <v>0</v>
      </c>
    </row>
    <row r="13535" spans="2:18" x14ac:dyDescent="0.2">
      <c r="B13535" s="25">
        <v>13305</v>
      </c>
      <c r="C13535" s="193"/>
      <c r="D13535" s="19">
        <v>1.4453778698841329</v>
      </c>
      <c r="E13535" s="19"/>
      <c r="F13535" s="19">
        <v>0.77237731738303028</v>
      </c>
      <c r="G13535" s="19"/>
      <c r="H13535" s="19">
        <v>0.61968435437081437</v>
      </c>
      <c r="I13535" s="19"/>
      <c r="J13535" s="19">
        <v>0.44380339203207059</v>
      </c>
      <c r="K13535" s="19"/>
      <c r="L13535" s="19">
        <v>1.0105287212319696</v>
      </c>
      <c r="M13535" s="19"/>
      <c r="N13535" s="19">
        <v>0.16710481319048068</v>
      </c>
      <c r="O13535" s="19"/>
      <c r="P13535" s="50">
        <v>0.61735705047954159</v>
      </c>
      <c r="R13535" s="9" t="s">
        <v>0</v>
      </c>
    </row>
    <row r="13536" spans="2:18" x14ac:dyDescent="0.2">
      <c r="B13536" s="25">
        <v>13306</v>
      </c>
      <c r="C13536" s="193">
        <v>0.12699013519509431</v>
      </c>
      <c r="D13536" s="19"/>
      <c r="E13536" s="19"/>
      <c r="F13536" s="19">
        <v>1.308764217531738</v>
      </c>
      <c r="G13536" s="19"/>
      <c r="H13536" s="19">
        <v>0.98671693110299652</v>
      </c>
      <c r="I13536" s="19"/>
      <c r="J13536" s="19">
        <v>0.42044051126600135</v>
      </c>
      <c r="K13536" s="19"/>
      <c r="L13536" s="19">
        <v>3.310465757831553E-2</v>
      </c>
      <c r="M13536" s="19"/>
      <c r="N13536" s="19">
        <v>0.55914248448864745</v>
      </c>
      <c r="O13536" s="19">
        <v>0.1273951273734478</v>
      </c>
      <c r="P13536" s="50"/>
      <c r="R13536" s="9" t="s">
        <v>0</v>
      </c>
    </row>
    <row r="13537" spans="2:18" x14ac:dyDescent="0.2">
      <c r="B13537" s="25">
        <v>13307</v>
      </c>
      <c r="C13537" s="193"/>
      <c r="D13537" s="19">
        <v>1.0147561969347811</v>
      </c>
      <c r="E13537" s="19"/>
      <c r="F13537" s="19">
        <v>1.1492036955390732</v>
      </c>
      <c r="G13537" s="19"/>
      <c r="H13537" s="19">
        <v>1.237933889194667</v>
      </c>
      <c r="I13537" s="19"/>
      <c r="J13537" s="19">
        <v>1.9956999020029957</v>
      </c>
      <c r="K13537" s="19"/>
      <c r="L13537" s="19">
        <v>1.6828012314829659</v>
      </c>
      <c r="M13537" s="19"/>
      <c r="N13537" s="19">
        <v>0.97583467105327504</v>
      </c>
      <c r="O13537" s="19"/>
      <c r="P13537" s="50">
        <v>1.4536431065845969</v>
      </c>
      <c r="R13537" s="9" t="s">
        <v>0</v>
      </c>
    </row>
    <row r="13538" spans="2:18" x14ac:dyDescent="0.2">
      <c r="B13538" s="25">
        <v>13308</v>
      </c>
      <c r="C13538" s="193"/>
      <c r="D13538" s="19">
        <v>0.54384259719822758</v>
      </c>
      <c r="E13538" s="19"/>
      <c r="F13538" s="19">
        <v>0.1510664040100595</v>
      </c>
      <c r="G13538" s="19"/>
      <c r="H13538" s="19">
        <v>0.81414464894551719</v>
      </c>
      <c r="I13538" s="19"/>
      <c r="J13538" s="19">
        <v>0.59344129311278171</v>
      </c>
      <c r="K13538" s="19"/>
      <c r="L13538" s="19">
        <v>0.7784457418707853</v>
      </c>
      <c r="M13538" s="19"/>
      <c r="N13538" s="19">
        <v>0.58051063713787476</v>
      </c>
      <c r="O13538" s="19"/>
      <c r="P13538" s="50">
        <v>0.36197835840335418</v>
      </c>
      <c r="R13538" s="9" t="s">
        <v>0</v>
      </c>
    </row>
    <row r="13539" spans="2:18" x14ac:dyDescent="0.2">
      <c r="B13539" s="25">
        <v>13309</v>
      </c>
      <c r="C13539" s="193">
        <v>0.55417612784974646</v>
      </c>
      <c r="D13539" s="19"/>
      <c r="E13539" s="19"/>
      <c r="F13539" s="19">
        <v>0.14651664437780504</v>
      </c>
      <c r="G13539" s="19"/>
      <c r="H13539" s="19">
        <v>0.24124281821113386</v>
      </c>
      <c r="I13539" s="19"/>
      <c r="J13539" s="19">
        <v>0.61918027102650042</v>
      </c>
      <c r="K13539" s="19"/>
      <c r="L13539" s="19">
        <v>0.49146126562052428</v>
      </c>
      <c r="M13539" s="19"/>
      <c r="N13539" s="19">
        <v>0.20280628269544942</v>
      </c>
      <c r="O13539" s="19">
        <v>8.1353818603048869E-2</v>
      </c>
      <c r="P13539" s="50"/>
      <c r="R13539" s="9" t="s">
        <v>0</v>
      </c>
    </row>
    <row r="13540" spans="2:18" x14ac:dyDescent="0.2">
      <c r="B13540" s="25">
        <v>13310</v>
      </c>
      <c r="C13540" s="193">
        <v>0.43214354775117836</v>
      </c>
      <c r="D13540" s="19"/>
      <c r="E13540" s="19"/>
      <c r="F13540" s="19">
        <v>0.19365320607865952</v>
      </c>
      <c r="G13540" s="19"/>
      <c r="H13540" s="19">
        <v>0.75734300846689862</v>
      </c>
      <c r="I13540" s="19">
        <v>0.68612260245605372</v>
      </c>
      <c r="J13540" s="19"/>
      <c r="K13540" s="19">
        <v>4.7823812813985567E-2</v>
      </c>
      <c r="L13540" s="19"/>
      <c r="M13540" s="19"/>
      <c r="N13540" s="19">
        <v>8.4556726382171779E-2</v>
      </c>
      <c r="O13540" s="19">
        <v>0.96178018413582489</v>
      </c>
      <c r="P13540" s="50"/>
      <c r="R13540" s="9" t="s">
        <v>0</v>
      </c>
    </row>
    <row r="13541" spans="2:18" x14ac:dyDescent="0.2">
      <c r="B13541" s="25">
        <v>13311</v>
      </c>
      <c r="C13541" s="193"/>
      <c r="D13541" s="19">
        <v>1.8200888166713822</v>
      </c>
      <c r="E13541" s="19"/>
      <c r="F13541" s="19">
        <v>0.86997586494076451</v>
      </c>
      <c r="G13541" s="19"/>
      <c r="H13541" s="19">
        <v>1.5455884333841381</v>
      </c>
      <c r="I13541" s="19"/>
      <c r="J13541" s="19">
        <v>0.59055804528166056</v>
      </c>
      <c r="K13541" s="19"/>
      <c r="L13541" s="19">
        <v>1.7377558107269897</v>
      </c>
      <c r="M13541" s="19"/>
      <c r="N13541" s="19">
        <v>1.2631400279323324</v>
      </c>
      <c r="O13541" s="19"/>
      <c r="P13541" s="50">
        <v>1.5775756412673443</v>
      </c>
      <c r="R13541" s="9" t="s">
        <v>0</v>
      </c>
    </row>
    <row r="13542" spans="2:18" x14ac:dyDescent="0.2">
      <c r="B13542" s="25">
        <v>13312</v>
      </c>
      <c r="C13542" s="193">
        <v>0.16187186051428865</v>
      </c>
      <c r="D13542" s="19"/>
      <c r="E13542" s="19">
        <v>0.13861737285917122</v>
      </c>
      <c r="F13542" s="19"/>
      <c r="G13542" s="19">
        <v>0.59220645706174591</v>
      </c>
      <c r="H13542" s="19"/>
      <c r="I13542" s="19"/>
      <c r="J13542" s="19">
        <v>1.632403933781788E-2</v>
      </c>
      <c r="K13542" s="19">
        <v>5.0033658789485569E-2</v>
      </c>
      <c r="L13542" s="19"/>
      <c r="M13542" s="19"/>
      <c r="N13542" s="19">
        <v>8.3329174991834468E-2</v>
      </c>
      <c r="O13542" s="19">
        <v>0.38891837367555365</v>
      </c>
      <c r="P13542" s="50"/>
      <c r="R13542" s="9" t="s">
        <v>0</v>
      </c>
    </row>
    <row r="13543" spans="2:18" x14ac:dyDescent="0.2">
      <c r="B13543" s="25">
        <v>13313</v>
      </c>
      <c r="C13543" s="193">
        <v>0.10360136733170978</v>
      </c>
      <c r="D13543" s="19"/>
      <c r="E13543" s="19">
        <v>0.71276922177352287</v>
      </c>
      <c r="F13543" s="19"/>
      <c r="G13543" s="19">
        <v>0.70346548346548399</v>
      </c>
      <c r="H13543" s="19"/>
      <c r="I13543" s="19"/>
      <c r="J13543" s="19">
        <v>0.294627981513362</v>
      </c>
      <c r="K13543" s="19">
        <v>0.25652100503389558</v>
      </c>
      <c r="L13543" s="19"/>
      <c r="M13543" s="19">
        <v>0.40720554953670474</v>
      </c>
      <c r="N13543" s="19"/>
      <c r="O13543" s="19">
        <v>0.67599499790058626</v>
      </c>
      <c r="P13543" s="50"/>
      <c r="R13543" s="9" t="s">
        <v>0</v>
      </c>
    </row>
    <row r="13544" spans="2:18" x14ac:dyDescent="0.2">
      <c r="B13544" s="25">
        <v>13314</v>
      </c>
      <c r="C13544" s="193"/>
      <c r="D13544" s="19">
        <v>0.29844630132523781</v>
      </c>
      <c r="E13544" s="19"/>
      <c r="F13544" s="19">
        <v>0.27674804335984443</v>
      </c>
      <c r="G13544" s="19"/>
      <c r="H13544" s="19">
        <v>0.50923385042738922</v>
      </c>
      <c r="I13544" s="19">
        <v>0.2602243843395341</v>
      </c>
      <c r="J13544" s="19"/>
      <c r="K13544" s="19">
        <v>0.37053101986664216</v>
      </c>
      <c r="L13544" s="19"/>
      <c r="M13544" s="19"/>
      <c r="N13544" s="19">
        <v>0.47667761978081324</v>
      </c>
      <c r="O13544" s="19">
        <v>0.20398612585896717</v>
      </c>
      <c r="P13544" s="50"/>
      <c r="R13544" s="9" t="s">
        <v>0</v>
      </c>
    </row>
    <row r="13545" spans="2:18" x14ac:dyDescent="0.2">
      <c r="B13545" s="25">
        <v>13315</v>
      </c>
      <c r="C13545" s="193"/>
      <c r="D13545" s="19">
        <v>0.44940699542137702</v>
      </c>
      <c r="E13545" s="19">
        <v>1.2738424138305868</v>
      </c>
      <c r="F13545" s="19"/>
      <c r="G13545" s="19"/>
      <c r="H13545" s="19">
        <v>0.55840046277679789</v>
      </c>
      <c r="I13545" s="19"/>
      <c r="J13545" s="19">
        <v>0.85739161926488672</v>
      </c>
      <c r="K13545" s="19"/>
      <c r="L13545" s="19">
        <v>0.37765485482239025</v>
      </c>
      <c r="M13545" s="19">
        <v>3.2217989064682297E-2</v>
      </c>
      <c r="N13545" s="19"/>
      <c r="O13545" s="19">
        <v>0.62789160398380328</v>
      </c>
      <c r="P13545" s="50"/>
      <c r="R13545" s="9" t="s">
        <v>0</v>
      </c>
    </row>
    <row r="13546" spans="2:18" x14ac:dyDescent="0.2">
      <c r="B13546" s="25">
        <v>13316</v>
      </c>
      <c r="C13546" s="193">
        <v>2.0910574621860927</v>
      </c>
      <c r="D13546" s="19"/>
      <c r="E13546" s="19">
        <v>1.2831514043644883</v>
      </c>
      <c r="F13546" s="19"/>
      <c r="G13546" s="19">
        <v>1.3398121560605838</v>
      </c>
      <c r="H13546" s="19"/>
      <c r="I13546" s="19">
        <v>2.7972553533257671</v>
      </c>
      <c r="J13546" s="19"/>
      <c r="K13546" s="19">
        <v>1.1125368791329451</v>
      </c>
      <c r="L13546" s="19"/>
      <c r="M13546" s="19">
        <v>1.2511054242626873</v>
      </c>
      <c r="N13546" s="19"/>
      <c r="O13546" s="19">
        <v>1.61048402955254</v>
      </c>
      <c r="P13546" s="50"/>
      <c r="R13546" s="9" t="s">
        <v>0</v>
      </c>
    </row>
    <row r="13547" spans="2:18" x14ac:dyDescent="0.2">
      <c r="B13547" s="25">
        <v>13317</v>
      </c>
      <c r="C13547" s="193"/>
      <c r="D13547" s="19">
        <v>1.6399789130963227</v>
      </c>
      <c r="E13547" s="19"/>
      <c r="F13547" s="19">
        <v>2.1794009176198421</v>
      </c>
      <c r="G13547" s="19"/>
      <c r="H13547" s="19">
        <v>1.2929217015052772</v>
      </c>
      <c r="I13547" s="19"/>
      <c r="J13547" s="19">
        <v>2.4808926805251748</v>
      </c>
      <c r="K13547" s="19"/>
      <c r="L13547" s="19">
        <v>2.0983032778243222</v>
      </c>
      <c r="M13547" s="19"/>
      <c r="N13547" s="19">
        <v>1.2582688102488311</v>
      </c>
      <c r="O13547" s="19"/>
      <c r="P13547" s="50">
        <v>1.606350179195847</v>
      </c>
      <c r="R13547" s="9" t="s">
        <v>0</v>
      </c>
    </row>
    <row r="13548" spans="2:18" x14ac:dyDescent="0.2">
      <c r="B13548" s="25">
        <v>13318</v>
      </c>
      <c r="C13548" s="193"/>
      <c r="D13548" s="19">
        <v>0.51770188343505341</v>
      </c>
      <c r="E13548" s="19"/>
      <c r="F13548" s="19">
        <v>0.88120724930863226</v>
      </c>
      <c r="G13548" s="19"/>
      <c r="H13548" s="19">
        <v>0.78216446419152241</v>
      </c>
      <c r="I13548" s="19"/>
      <c r="J13548" s="19">
        <v>1.77843180449064</v>
      </c>
      <c r="K13548" s="19">
        <v>0.64763773911846279</v>
      </c>
      <c r="L13548" s="19"/>
      <c r="M13548" s="19"/>
      <c r="N13548" s="19">
        <v>0.33614119386209368</v>
      </c>
      <c r="O13548" s="19"/>
      <c r="P13548" s="50">
        <v>0.35176312114846303</v>
      </c>
      <c r="R13548" s="9" t="s">
        <v>0</v>
      </c>
    </row>
    <row r="13549" spans="2:18" x14ac:dyDescent="0.2">
      <c r="B13549" s="25">
        <v>13319</v>
      </c>
      <c r="C13549" s="193"/>
      <c r="D13549" s="19">
        <v>1.1548911311756498</v>
      </c>
      <c r="E13549" s="19"/>
      <c r="F13549" s="19">
        <v>1.2864858039155833</v>
      </c>
      <c r="G13549" s="19"/>
      <c r="H13549" s="19">
        <v>0.84123620423552481</v>
      </c>
      <c r="I13549" s="19">
        <v>0.29226184392032689</v>
      </c>
      <c r="J13549" s="19"/>
      <c r="K13549" s="19"/>
      <c r="L13549" s="19">
        <v>0.75731438426876996</v>
      </c>
      <c r="M13549" s="19"/>
      <c r="N13549" s="19">
        <v>0.68256026123194979</v>
      </c>
      <c r="O13549" s="19"/>
      <c r="P13549" s="50">
        <v>1.5953524998438038</v>
      </c>
      <c r="R13549" s="9" t="s">
        <v>0</v>
      </c>
    </row>
    <row r="13550" spans="2:18" x14ac:dyDescent="0.2">
      <c r="B13550" s="25">
        <v>13320</v>
      </c>
      <c r="C13550" s="193">
        <v>0.79206341695227811</v>
      </c>
      <c r="D13550" s="19"/>
      <c r="E13550" s="19">
        <v>1.3469078456907635</v>
      </c>
      <c r="F13550" s="19"/>
      <c r="G13550" s="19">
        <v>0.37032662211774292</v>
      </c>
      <c r="H13550" s="19"/>
      <c r="I13550" s="19">
        <v>1.2469753029482125</v>
      </c>
      <c r="J13550" s="19"/>
      <c r="K13550" s="19">
        <v>0.84229275213078303</v>
      </c>
      <c r="L13550" s="19"/>
      <c r="M13550" s="19">
        <v>0.68834481697245609</v>
      </c>
      <c r="N13550" s="19"/>
      <c r="O13550" s="19">
        <v>0.94305649847331119</v>
      </c>
      <c r="P13550" s="50"/>
      <c r="R13550" s="9" t="s">
        <v>0</v>
      </c>
    </row>
    <row r="13551" spans="2:18" x14ac:dyDescent="0.2">
      <c r="B13551" s="25">
        <v>13321</v>
      </c>
      <c r="C13551" s="193"/>
      <c r="D13551" s="19">
        <v>0.98736230392155711</v>
      </c>
      <c r="E13551" s="19"/>
      <c r="F13551" s="19">
        <v>1.8059076906941407</v>
      </c>
      <c r="G13551" s="19"/>
      <c r="H13551" s="19">
        <v>1.8100480926597977</v>
      </c>
      <c r="I13551" s="19"/>
      <c r="J13551" s="19">
        <v>1.4254733972614082</v>
      </c>
      <c r="K13551" s="19"/>
      <c r="L13551" s="19">
        <v>1.5792491934442732</v>
      </c>
      <c r="M13551" s="19"/>
      <c r="N13551" s="19">
        <v>1.4342188369763549</v>
      </c>
      <c r="O13551" s="19"/>
      <c r="P13551" s="50">
        <v>1.9612342194243952</v>
      </c>
      <c r="R13551" s="9" t="s">
        <v>0</v>
      </c>
    </row>
    <row r="13552" spans="2:18" x14ac:dyDescent="0.2">
      <c r="B13552" s="25">
        <v>13322</v>
      </c>
      <c r="C13552" s="193">
        <v>0.5861813503930986</v>
      </c>
      <c r="D13552" s="19"/>
      <c r="E13552" s="19"/>
      <c r="F13552" s="19">
        <v>4.2227417596983355E-2</v>
      </c>
      <c r="G13552" s="19"/>
      <c r="H13552" s="19">
        <v>0.44990065144991886</v>
      </c>
      <c r="I13552" s="19">
        <v>0.47363753115685298</v>
      </c>
      <c r="J13552" s="19"/>
      <c r="K13552" s="19"/>
      <c r="L13552" s="19">
        <v>0.27806753069614459</v>
      </c>
      <c r="M13552" s="19"/>
      <c r="N13552" s="19">
        <v>0.74679956560682204</v>
      </c>
      <c r="O13552" s="19">
        <v>0.50979637703167491</v>
      </c>
      <c r="P13552" s="50"/>
      <c r="R13552" s="9" t="s">
        <v>0</v>
      </c>
    </row>
    <row r="13553" spans="2:18" x14ac:dyDescent="0.2">
      <c r="B13553" s="25">
        <v>13323</v>
      </c>
      <c r="C13553" s="193"/>
      <c r="D13553" s="19">
        <v>0.18523392394921465</v>
      </c>
      <c r="E13553" s="19">
        <v>0.78844715554400424</v>
      </c>
      <c r="F13553" s="19"/>
      <c r="G13553" s="19">
        <v>1.1498678009378397E-2</v>
      </c>
      <c r="H13553" s="19"/>
      <c r="I13553" s="19"/>
      <c r="J13553" s="19">
        <v>8.231898358640212E-2</v>
      </c>
      <c r="K13553" s="19"/>
      <c r="L13553" s="19">
        <v>0.33578064175779249</v>
      </c>
      <c r="M13553" s="19">
        <v>0.85058458223247635</v>
      </c>
      <c r="N13553" s="19"/>
      <c r="O13553" s="19">
        <v>1.8531215404605539</v>
      </c>
      <c r="P13553" s="50"/>
      <c r="R13553" s="9" t="s">
        <v>0</v>
      </c>
    </row>
    <row r="13554" spans="2:18" x14ac:dyDescent="0.2">
      <c r="B13554" s="25">
        <v>13324</v>
      </c>
      <c r="C13554" s="193"/>
      <c r="D13554" s="19">
        <v>0.40768026823040115</v>
      </c>
      <c r="E13554" s="19"/>
      <c r="F13554" s="19">
        <v>0.18532633544675683</v>
      </c>
      <c r="G13554" s="19"/>
      <c r="H13554" s="19">
        <v>0.7142753617452996</v>
      </c>
      <c r="I13554" s="19"/>
      <c r="J13554" s="19">
        <v>0.33435865335795667</v>
      </c>
      <c r="K13554" s="19">
        <v>8.9718886699902536E-2</v>
      </c>
      <c r="L13554" s="19"/>
      <c r="M13554" s="19"/>
      <c r="N13554" s="19">
        <v>0.90208407518406886</v>
      </c>
      <c r="O13554" s="19"/>
      <c r="P13554" s="50">
        <v>0.93048341436454574</v>
      </c>
      <c r="R13554" s="9" t="s">
        <v>0</v>
      </c>
    </row>
    <row r="13555" spans="2:18" x14ac:dyDescent="0.2">
      <c r="B13555" s="25">
        <v>13325</v>
      </c>
      <c r="C13555" s="193"/>
      <c r="D13555" s="19">
        <v>0.64344444805537915</v>
      </c>
      <c r="E13555" s="19"/>
      <c r="F13555" s="19">
        <v>0.63355540395058285</v>
      </c>
      <c r="G13555" s="19"/>
      <c r="H13555" s="19">
        <v>4.6013876163430396E-2</v>
      </c>
      <c r="I13555" s="19"/>
      <c r="J13555" s="19">
        <v>1.7535019414847853E-2</v>
      </c>
      <c r="K13555" s="19"/>
      <c r="L13555" s="19">
        <v>0.25227839447208217</v>
      </c>
      <c r="M13555" s="19"/>
      <c r="N13555" s="19">
        <v>0.29694280557984853</v>
      </c>
      <c r="O13555" s="19">
        <v>0.49234410068939199</v>
      </c>
      <c r="P13555" s="50"/>
      <c r="R13555" s="9" t="s">
        <v>0</v>
      </c>
    </row>
    <row r="13556" spans="2:18" x14ac:dyDescent="0.2">
      <c r="B13556" s="25">
        <v>13326</v>
      </c>
      <c r="C13556" s="193"/>
      <c r="D13556" s="19">
        <v>1.0421721814145066</v>
      </c>
      <c r="E13556" s="19"/>
      <c r="F13556" s="19">
        <v>0.35691370445338322</v>
      </c>
      <c r="G13556" s="19"/>
      <c r="H13556" s="19">
        <v>5.5899376770305993E-2</v>
      </c>
      <c r="I13556" s="19"/>
      <c r="J13556" s="19">
        <v>0.62583561187764469</v>
      </c>
      <c r="K13556" s="19"/>
      <c r="L13556" s="19">
        <v>0.11960511704243255</v>
      </c>
      <c r="M13556" s="19"/>
      <c r="N13556" s="19">
        <v>0.93830918317838197</v>
      </c>
      <c r="O13556" s="19"/>
      <c r="P13556" s="50">
        <v>0.80518076287498708</v>
      </c>
      <c r="R13556" s="9" t="s">
        <v>0</v>
      </c>
    </row>
    <row r="13557" spans="2:18" x14ac:dyDescent="0.2">
      <c r="B13557" s="25">
        <v>13327</v>
      </c>
      <c r="C13557" s="193"/>
      <c r="D13557" s="19">
        <v>0.17933426796631696</v>
      </c>
      <c r="E13557" s="19"/>
      <c r="F13557" s="19">
        <v>6.221550906157057E-2</v>
      </c>
      <c r="G13557" s="19"/>
      <c r="H13557" s="19">
        <v>0.6531479093811362</v>
      </c>
      <c r="I13557" s="19">
        <v>0.27070841050803324</v>
      </c>
      <c r="J13557" s="19"/>
      <c r="K13557" s="19"/>
      <c r="L13557" s="19">
        <v>0.2858135483899657</v>
      </c>
      <c r="M13557" s="19"/>
      <c r="N13557" s="19">
        <v>0.88011591855029936</v>
      </c>
      <c r="O13557" s="19"/>
      <c r="P13557" s="50">
        <v>1.0849259908539335</v>
      </c>
      <c r="R13557" s="9" t="s">
        <v>0</v>
      </c>
    </row>
    <row r="13558" spans="2:18" x14ac:dyDescent="0.2">
      <c r="B13558" s="25">
        <v>13328</v>
      </c>
      <c r="C13558" s="193"/>
      <c r="D13558" s="19">
        <v>0.47750611336900306</v>
      </c>
      <c r="E13558" s="19"/>
      <c r="F13558" s="19">
        <v>0.39660632871645524</v>
      </c>
      <c r="G13558" s="19"/>
      <c r="H13558" s="19">
        <v>0.11932055084271213</v>
      </c>
      <c r="I13558" s="19">
        <v>0.57213159471877839</v>
      </c>
      <c r="J13558" s="19"/>
      <c r="K13558" s="19">
        <v>3.3578356674325828E-2</v>
      </c>
      <c r="L13558" s="19"/>
      <c r="M13558" s="19">
        <v>0.32233698300727737</v>
      </c>
      <c r="N13558" s="19"/>
      <c r="O13558" s="19">
        <v>0.27929087389241886</v>
      </c>
      <c r="P13558" s="50"/>
      <c r="R13558" s="9" t="s">
        <v>0</v>
      </c>
    </row>
    <row r="13559" spans="2:18" x14ac:dyDescent="0.2">
      <c r="B13559" s="25">
        <v>13329</v>
      </c>
      <c r="C13559" s="193">
        <v>2.1646672960979382E-2</v>
      </c>
      <c r="D13559" s="19"/>
      <c r="E13559" s="19">
        <v>0.6249177051218523</v>
      </c>
      <c r="F13559" s="19"/>
      <c r="G13559" s="19">
        <v>0.13768310003807385</v>
      </c>
      <c r="H13559" s="19"/>
      <c r="I13559" s="19">
        <v>0.80126596228602887</v>
      </c>
      <c r="J13559" s="19"/>
      <c r="K13559" s="19"/>
      <c r="L13559" s="19">
        <v>0.36952642218936721</v>
      </c>
      <c r="M13559" s="19"/>
      <c r="N13559" s="19">
        <v>0.69136256562627818</v>
      </c>
      <c r="O13559" s="19"/>
      <c r="P13559" s="50">
        <v>0.85051230882106632</v>
      </c>
      <c r="R13559" s="9" t="s">
        <v>0</v>
      </c>
    </row>
    <row r="13560" spans="2:18" x14ac:dyDescent="0.2">
      <c r="B13560" s="25">
        <v>13330</v>
      </c>
      <c r="C13560" s="193"/>
      <c r="D13560" s="19">
        <v>0.1483306327354881</v>
      </c>
      <c r="E13560" s="19">
        <v>0.15329408196748906</v>
      </c>
      <c r="F13560" s="19"/>
      <c r="G13560" s="19"/>
      <c r="H13560" s="19">
        <v>0.81518186388350089</v>
      </c>
      <c r="I13560" s="19">
        <v>0.31740273637187721</v>
      </c>
      <c r="J13560" s="19"/>
      <c r="K13560" s="19"/>
      <c r="L13560" s="19">
        <v>0.83693629912898004</v>
      </c>
      <c r="M13560" s="19"/>
      <c r="N13560" s="19">
        <v>0.60474217800555052</v>
      </c>
      <c r="O13560" s="19">
        <v>0.17023549081520808</v>
      </c>
      <c r="P13560" s="50"/>
      <c r="R13560" s="9" t="s">
        <v>0</v>
      </c>
    </row>
    <row r="13561" spans="2:18" x14ac:dyDescent="0.2">
      <c r="B13561" s="25">
        <v>13331</v>
      </c>
      <c r="C13561" s="193"/>
      <c r="D13561" s="19">
        <v>0.24317607734518021</v>
      </c>
      <c r="E13561" s="19">
        <v>2.8630277098215622E-2</v>
      </c>
      <c r="F13561" s="19"/>
      <c r="G13561" s="19"/>
      <c r="H13561" s="19">
        <v>0.51278254862076234</v>
      </c>
      <c r="I13561" s="19">
        <v>0.10694440051356892</v>
      </c>
      <c r="J13561" s="19"/>
      <c r="K13561" s="19"/>
      <c r="L13561" s="19">
        <v>0.66876521869172312</v>
      </c>
      <c r="M13561" s="19"/>
      <c r="N13561" s="19">
        <v>9.652271974063148E-2</v>
      </c>
      <c r="O13561" s="19"/>
      <c r="P13561" s="50">
        <v>0.85155702336879946</v>
      </c>
      <c r="R13561" s="9" t="s">
        <v>0</v>
      </c>
    </row>
    <row r="13562" spans="2:18" x14ac:dyDescent="0.2">
      <c r="B13562" s="25">
        <v>13332</v>
      </c>
      <c r="C13562" s="193">
        <v>0.83557066486741749</v>
      </c>
      <c r="D13562" s="19"/>
      <c r="E13562" s="19">
        <v>0.51723165984944552</v>
      </c>
      <c r="F13562" s="19"/>
      <c r="G13562" s="19">
        <v>1.3912161020449632</v>
      </c>
      <c r="H13562" s="19"/>
      <c r="I13562" s="19">
        <v>0.13384196764582534</v>
      </c>
      <c r="J13562" s="19"/>
      <c r="K13562" s="19">
        <v>0.2312536459125617</v>
      </c>
      <c r="L13562" s="19"/>
      <c r="M13562" s="19">
        <v>1.0428006777393091</v>
      </c>
      <c r="N13562" s="19"/>
      <c r="O13562" s="19">
        <v>0.48715109955949826</v>
      </c>
      <c r="P13562" s="50"/>
      <c r="R13562" s="9" t="s">
        <v>0</v>
      </c>
    </row>
    <row r="13563" spans="2:18" x14ac:dyDescent="0.2">
      <c r="B13563" s="25">
        <v>13333</v>
      </c>
      <c r="C13563" s="193"/>
      <c r="D13563" s="19">
        <v>0.23708634288528219</v>
      </c>
      <c r="E13563" s="19"/>
      <c r="F13563" s="19">
        <v>0.18215314778671451</v>
      </c>
      <c r="G13563" s="19"/>
      <c r="H13563" s="19">
        <v>0.23691177799503296</v>
      </c>
      <c r="I13563" s="19">
        <v>0.14190385382878998</v>
      </c>
      <c r="J13563" s="19"/>
      <c r="K13563" s="19"/>
      <c r="L13563" s="19">
        <v>0.22877220337480503</v>
      </c>
      <c r="M13563" s="19"/>
      <c r="N13563" s="19">
        <v>0.1195848324058225</v>
      </c>
      <c r="O13563" s="19"/>
      <c r="P13563" s="50">
        <v>0.12829541380090176</v>
      </c>
      <c r="R13563" s="9" t="s">
        <v>0</v>
      </c>
    </row>
    <row r="13564" spans="2:18" x14ac:dyDescent="0.2">
      <c r="B13564" s="25">
        <v>13334</v>
      </c>
      <c r="C13564" s="193">
        <v>0.79302481632031629</v>
      </c>
      <c r="D13564" s="19"/>
      <c r="E13564" s="19">
        <v>0.17134067967244129</v>
      </c>
      <c r="F13564" s="19"/>
      <c r="G13564" s="19">
        <v>0.70482114953024078</v>
      </c>
      <c r="H13564" s="19"/>
      <c r="I13564" s="19">
        <v>0.69684684333197933</v>
      </c>
      <c r="J13564" s="19"/>
      <c r="K13564" s="19"/>
      <c r="L13564" s="19">
        <v>0.36724724193528435</v>
      </c>
      <c r="M13564" s="19"/>
      <c r="N13564" s="19">
        <v>5.5638949803204461E-2</v>
      </c>
      <c r="O13564" s="19"/>
      <c r="P13564" s="50">
        <v>0.41413611891769742</v>
      </c>
      <c r="R13564" s="9" t="s">
        <v>0</v>
      </c>
    </row>
    <row r="13565" spans="2:18" x14ac:dyDescent="0.2">
      <c r="B13565" s="25">
        <v>13335</v>
      </c>
      <c r="C13565" s="193">
        <v>0.30171059479019779</v>
      </c>
      <c r="D13565" s="19"/>
      <c r="E13565" s="19">
        <v>0.17866457455371598</v>
      </c>
      <c r="F13565" s="19"/>
      <c r="G13565" s="19">
        <v>0.88154875288166923</v>
      </c>
      <c r="H13565" s="19"/>
      <c r="I13565" s="19">
        <v>0.35444754968177578</v>
      </c>
      <c r="J13565" s="19"/>
      <c r="K13565" s="19"/>
      <c r="L13565" s="19">
        <v>0.45858827499611021</v>
      </c>
      <c r="M13565" s="19"/>
      <c r="N13565" s="19">
        <v>0.19618986706330119</v>
      </c>
      <c r="O13565" s="19">
        <v>2.5334021007177351E-2</v>
      </c>
      <c r="P13565" s="50"/>
      <c r="R13565" s="9" t="s">
        <v>0</v>
      </c>
    </row>
    <row r="13566" spans="2:18" x14ac:dyDescent="0.2">
      <c r="B13566" s="25">
        <v>13336</v>
      </c>
      <c r="C13566" s="193"/>
      <c r="D13566" s="19">
        <v>1.5683627262332167</v>
      </c>
      <c r="E13566" s="19"/>
      <c r="F13566" s="19">
        <v>2.0573535871878144</v>
      </c>
      <c r="G13566" s="19"/>
      <c r="H13566" s="19">
        <v>0.60829209621609237</v>
      </c>
      <c r="I13566" s="19"/>
      <c r="J13566" s="19">
        <v>1.0416346182619427</v>
      </c>
      <c r="K13566" s="19"/>
      <c r="L13566" s="19">
        <v>0.93139990967234287</v>
      </c>
      <c r="M13566" s="19"/>
      <c r="N13566" s="19">
        <v>0.96639654146926679</v>
      </c>
      <c r="O13566" s="19"/>
      <c r="P13566" s="50">
        <v>1.679966177343108</v>
      </c>
      <c r="R13566" s="9" t="s">
        <v>0</v>
      </c>
    </row>
    <row r="13567" spans="2:18" x14ac:dyDescent="0.2">
      <c r="B13567" s="25">
        <v>13337</v>
      </c>
      <c r="C13567" s="193"/>
      <c r="D13567" s="19">
        <v>0.77958203603888887</v>
      </c>
      <c r="E13567" s="19"/>
      <c r="F13567" s="19">
        <v>1.2795621853020598</v>
      </c>
      <c r="G13567" s="19"/>
      <c r="H13567" s="19">
        <v>0.51034946362932054</v>
      </c>
      <c r="I13567" s="19"/>
      <c r="J13567" s="19">
        <v>0.19123916263941876</v>
      </c>
      <c r="K13567" s="19"/>
      <c r="L13567" s="19">
        <v>0.8866143634148137</v>
      </c>
      <c r="M13567" s="19"/>
      <c r="N13567" s="19">
        <v>1.7658575278714639</v>
      </c>
      <c r="O13567" s="19"/>
      <c r="P13567" s="50">
        <v>0.22488844166519162</v>
      </c>
      <c r="R13567" s="9" t="s">
        <v>0</v>
      </c>
    </row>
    <row r="13568" spans="2:18" x14ac:dyDescent="0.2">
      <c r="B13568" s="25">
        <v>13338</v>
      </c>
      <c r="C13568" s="193">
        <v>1.994503551003157</v>
      </c>
      <c r="D13568" s="19"/>
      <c r="E13568" s="19">
        <v>2.4259615092923186</v>
      </c>
      <c r="F13568" s="19"/>
      <c r="G13568" s="19">
        <v>2.3832827212257266</v>
      </c>
      <c r="H13568" s="19"/>
      <c r="I13568" s="19">
        <v>1.9948982101659467</v>
      </c>
      <c r="J13568" s="19"/>
      <c r="K13568" s="19">
        <v>2.646402748601691</v>
      </c>
      <c r="L13568" s="19"/>
      <c r="M13568" s="19">
        <v>2.1624779862706163</v>
      </c>
      <c r="N13568" s="19"/>
      <c r="O13568" s="19">
        <v>1.9902247371961925</v>
      </c>
      <c r="P13568" s="50"/>
      <c r="R13568" s="9" t="s">
        <v>0</v>
      </c>
    </row>
    <row r="13569" spans="2:18" x14ac:dyDescent="0.2">
      <c r="B13569" s="25">
        <v>13339</v>
      </c>
      <c r="C13569" s="193">
        <v>7.6852580361601516E-2</v>
      </c>
      <c r="D13569" s="19"/>
      <c r="E13569" s="19">
        <v>0.29296363620516624</v>
      </c>
      <c r="F13569" s="19"/>
      <c r="G13569" s="19">
        <v>1.0594924298928481</v>
      </c>
      <c r="H13569" s="19"/>
      <c r="I13569" s="19"/>
      <c r="J13569" s="19">
        <v>0.17568760470261272</v>
      </c>
      <c r="K13569" s="19">
        <v>1.1064809865331606</v>
      </c>
      <c r="L13569" s="19"/>
      <c r="M13569" s="19">
        <v>0.79146022050754095</v>
      </c>
      <c r="N13569" s="19"/>
      <c r="O13569" s="19">
        <v>0.63446332818710161</v>
      </c>
      <c r="P13569" s="50"/>
      <c r="R13569" s="9" t="s">
        <v>0</v>
      </c>
    </row>
    <row r="13570" spans="2:18" x14ac:dyDescent="0.2">
      <c r="B13570" s="25">
        <v>13340</v>
      </c>
      <c r="C13570" s="193">
        <v>0.19181674409177529</v>
      </c>
      <c r="D13570" s="19"/>
      <c r="E13570" s="19"/>
      <c r="F13570" s="19">
        <v>2.2106405467232325E-3</v>
      </c>
      <c r="G13570" s="19">
        <v>0.56173981744693147</v>
      </c>
      <c r="H13570" s="19"/>
      <c r="I13570" s="19">
        <v>0.51767861323586728</v>
      </c>
      <c r="J13570" s="19"/>
      <c r="K13570" s="19">
        <v>0.66319130473096355</v>
      </c>
      <c r="L13570" s="19"/>
      <c r="M13570" s="19">
        <v>6.4443080266596231E-2</v>
      </c>
      <c r="N13570" s="19"/>
      <c r="O13570" s="19">
        <v>0.50833649347512844</v>
      </c>
      <c r="P13570" s="50"/>
      <c r="R13570" s="9" t="s">
        <v>0</v>
      </c>
    </row>
    <row r="13571" spans="2:18" x14ac:dyDescent="0.2">
      <c r="B13571" s="25">
        <v>13341</v>
      </c>
      <c r="C13571" s="193"/>
      <c r="D13571" s="19">
        <v>0.33902130653531415</v>
      </c>
      <c r="E13571" s="19">
        <v>0.98293334416694245</v>
      </c>
      <c r="F13571" s="19"/>
      <c r="G13571" s="19">
        <v>0.57362972809760349</v>
      </c>
      <c r="H13571" s="19"/>
      <c r="I13571" s="19">
        <v>0.70577631611296987</v>
      </c>
      <c r="J13571" s="19"/>
      <c r="K13571" s="19">
        <v>0.50286245703492416</v>
      </c>
      <c r="L13571" s="19"/>
      <c r="M13571" s="19">
        <v>1.0927201224709828</v>
      </c>
      <c r="N13571" s="19"/>
      <c r="O13571" s="19">
        <v>0.98629439165747468</v>
      </c>
      <c r="P13571" s="50"/>
      <c r="R13571" s="9" t="s">
        <v>0</v>
      </c>
    </row>
    <row r="13572" spans="2:18" x14ac:dyDescent="0.2">
      <c r="B13572" s="25">
        <v>13342</v>
      </c>
      <c r="C13572" s="193">
        <v>0.35353036569404767</v>
      </c>
      <c r="D13572" s="19"/>
      <c r="E13572" s="19"/>
      <c r="F13572" s="19">
        <v>0.37377556369772613</v>
      </c>
      <c r="G13572" s="19">
        <v>0.15431615397296755</v>
      </c>
      <c r="H13572" s="19"/>
      <c r="I13572" s="19">
        <v>0.19336754089346261</v>
      </c>
      <c r="J13572" s="19"/>
      <c r="K13572" s="19">
        <v>0.33119286313288548</v>
      </c>
      <c r="L13572" s="19"/>
      <c r="M13572" s="19"/>
      <c r="N13572" s="19">
        <v>0.50021032810949706</v>
      </c>
      <c r="O13572" s="19"/>
      <c r="P13572" s="50">
        <v>0.15902620287264294</v>
      </c>
      <c r="R13572" s="9" t="s">
        <v>0</v>
      </c>
    </row>
    <row r="13573" spans="2:18" x14ac:dyDescent="0.2">
      <c r="B13573" s="25">
        <v>13343</v>
      </c>
      <c r="C13573" s="193"/>
      <c r="D13573" s="19">
        <v>1.5486305716928808</v>
      </c>
      <c r="E13573" s="19"/>
      <c r="F13573" s="19">
        <v>1.0684062252722919</v>
      </c>
      <c r="G13573" s="19"/>
      <c r="H13573" s="19">
        <v>0.90398220694145237</v>
      </c>
      <c r="I13573" s="19"/>
      <c r="J13573" s="19">
        <v>1.2309884700260376</v>
      </c>
      <c r="K13573" s="19"/>
      <c r="L13573" s="19">
        <v>0.5846689987197885</v>
      </c>
      <c r="M13573" s="19"/>
      <c r="N13573" s="19">
        <v>0.95949103283413262</v>
      </c>
      <c r="O13573" s="19"/>
      <c r="P13573" s="50">
        <v>0.84185061595275057</v>
      </c>
      <c r="R13573" s="9" t="s">
        <v>0</v>
      </c>
    </row>
    <row r="13574" spans="2:18" x14ac:dyDescent="0.2">
      <c r="B13574" s="25">
        <v>13344</v>
      </c>
      <c r="C13574" s="193">
        <v>0.88668161452473382</v>
      </c>
      <c r="D13574" s="19"/>
      <c r="E13574" s="19">
        <v>0.50475877144335002</v>
      </c>
      <c r="F13574" s="19"/>
      <c r="G13574" s="19">
        <v>0.63204580971677649</v>
      </c>
      <c r="H13574" s="19"/>
      <c r="I13574" s="19">
        <v>0.92668639062543667</v>
      </c>
      <c r="J13574" s="19"/>
      <c r="K13574" s="19">
        <v>1.1675423885919507</v>
      </c>
      <c r="L13574" s="19"/>
      <c r="M13574" s="19">
        <v>0.74531971360609306</v>
      </c>
      <c r="N13574" s="19"/>
      <c r="O13574" s="19">
        <v>1.3580991873251294</v>
      </c>
      <c r="P13574" s="50"/>
      <c r="R13574" s="9" t="s">
        <v>0</v>
      </c>
    </row>
    <row r="13575" spans="2:18" x14ac:dyDescent="0.2">
      <c r="B13575" s="25">
        <v>13345</v>
      </c>
      <c r="C13575" s="193">
        <v>2.3599208004023667E-2</v>
      </c>
      <c r="D13575" s="19"/>
      <c r="E13575" s="19">
        <v>0.11648574222754797</v>
      </c>
      <c r="F13575" s="19"/>
      <c r="G13575" s="19">
        <v>1.2289543115697514</v>
      </c>
      <c r="H13575" s="19"/>
      <c r="I13575" s="19"/>
      <c r="J13575" s="19">
        <v>0.37354547109410519</v>
      </c>
      <c r="K13575" s="19">
        <v>0.23369646249172552</v>
      </c>
      <c r="L13575" s="19"/>
      <c r="M13575" s="19">
        <v>0.53519733547722559</v>
      </c>
      <c r="N13575" s="19"/>
      <c r="O13575" s="19"/>
      <c r="P13575" s="50">
        <v>0.37632902524791195</v>
      </c>
      <c r="R13575" s="9" t="s">
        <v>0</v>
      </c>
    </row>
    <row r="13576" spans="2:18" x14ac:dyDescent="0.2">
      <c r="B13576" s="25">
        <v>13346</v>
      </c>
      <c r="C13576" s="193">
        <v>0.2044503515093602</v>
      </c>
      <c r="D13576" s="19"/>
      <c r="E13576" s="19"/>
      <c r="F13576" s="19">
        <v>0.13518617542118658</v>
      </c>
      <c r="G13576" s="19"/>
      <c r="H13576" s="19">
        <v>3.8166319886258994E-2</v>
      </c>
      <c r="I13576" s="19"/>
      <c r="J13576" s="19">
        <v>0.42848410303918855</v>
      </c>
      <c r="K13576" s="19">
        <v>0.44656285280031538</v>
      </c>
      <c r="L13576" s="19"/>
      <c r="M13576" s="19">
        <v>0.12496330769044911</v>
      </c>
      <c r="N13576" s="19"/>
      <c r="O13576" s="19">
        <v>0.30564133925352543</v>
      </c>
      <c r="P13576" s="50"/>
      <c r="R13576" s="9" t="s">
        <v>0</v>
      </c>
    </row>
    <row r="13577" spans="2:18" x14ac:dyDescent="0.2">
      <c r="B13577" s="25">
        <v>13347</v>
      </c>
      <c r="C13577" s="193">
        <v>1.0419918395124379</v>
      </c>
      <c r="D13577" s="19"/>
      <c r="E13577" s="19">
        <v>0.25639898257960481</v>
      </c>
      <c r="F13577" s="19"/>
      <c r="G13577" s="19">
        <v>1.6547680353701379</v>
      </c>
      <c r="H13577" s="19"/>
      <c r="I13577" s="19">
        <v>0.68315474712466617</v>
      </c>
      <c r="J13577" s="19"/>
      <c r="K13577" s="19">
        <v>0.75171541616913173</v>
      </c>
      <c r="L13577" s="19"/>
      <c r="M13577" s="19">
        <v>0.70064319182209456</v>
      </c>
      <c r="N13577" s="19"/>
      <c r="O13577" s="19">
        <v>0.90840623748102356</v>
      </c>
      <c r="P13577" s="50"/>
      <c r="R13577" s="9" t="s">
        <v>0</v>
      </c>
    </row>
    <row r="13578" spans="2:18" x14ac:dyDescent="0.2">
      <c r="B13578" s="25">
        <v>13348</v>
      </c>
      <c r="C13578" s="193">
        <v>1.3367376313720543</v>
      </c>
      <c r="D13578" s="19"/>
      <c r="E13578" s="19">
        <v>0.40026081058564339</v>
      </c>
      <c r="F13578" s="19"/>
      <c r="G13578" s="19">
        <v>1.2901295971446121</v>
      </c>
      <c r="H13578" s="19"/>
      <c r="I13578" s="19">
        <v>0.13802748389611358</v>
      </c>
      <c r="J13578" s="19"/>
      <c r="K13578" s="19"/>
      <c r="L13578" s="19">
        <v>0.28269671619854631</v>
      </c>
      <c r="M13578" s="19">
        <v>1.2711152161279267</v>
      </c>
      <c r="N13578" s="19"/>
      <c r="O13578" s="19">
        <v>0.94564589404702937</v>
      </c>
      <c r="P13578" s="50"/>
      <c r="R13578" s="9" t="s">
        <v>0</v>
      </c>
    </row>
    <row r="13579" spans="2:18" x14ac:dyDescent="0.2">
      <c r="B13579" s="25">
        <v>13349</v>
      </c>
      <c r="C13579" s="193">
        <v>1.0953749451156443</v>
      </c>
      <c r="D13579" s="19"/>
      <c r="E13579" s="19"/>
      <c r="F13579" s="19">
        <v>6.0712994487804796E-2</v>
      </c>
      <c r="G13579" s="19">
        <v>0.95005693635949595</v>
      </c>
      <c r="H13579" s="19"/>
      <c r="I13579" s="19">
        <v>0.49917758531015388</v>
      </c>
      <c r="J13579" s="19"/>
      <c r="K13579" s="19">
        <v>1.0247632331940071</v>
      </c>
      <c r="L13579" s="19"/>
      <c r="M13579" s="19">
        <v>0.6186690298967612</v>
      </c>
      <c r="N13579" s="19"/>
      <c r="O13579" s="19"/>
      <c r="P13579" s="50">
        <v>1.4268232086706245E-2</v>
      </c>
      <c r="R13579" s="9" t="s">
        <v>0</v>
      </c>
    </row>
    <row r="13580" spans="2:18" x14ac:dyDescent="0.2">
      <c r="B13580" s="25">
        <v>13350</v>
      </c>
      <c r="C13580" s="193">
        <v>0.83158022735810833</v>
      </c>
      <c r="D13580" s="19"/>
      <c r="E13580" s="19">
        <v>0.58389055681198532</v>
      </c>
      <c r="F13580" s="19"/>
      <c r="G13580" s="19">
        <v>0.51224027661659666</v>
      </c>
      <c r="H13580" s="19"/>
      <c r="I13580" s="19"/>
      <c r="J13580" s="19">
        <v>0.73118332059883073</v>
      </c>
      <c r="K13580" s="19">
        <v>0.40091535679234586</v>
      </c>
      <c r="L13580" s="19"/>
      <c r="M13580" s="19">
        <v>0.23453170793540279</v>
      </c>
      <c r="N13580" s="19"/>
      <c r="O13580" s="19"/>
      <c r="P13580" s="50">
        <v>0.58770036975246387</v>
      </c>
      <c r="R13580" s="9" t="s">
        <v>0</v>
      </c>
    </row>
    <row r="13581" spans="2:18" x14ac:dyDescent="0.2">
      <c r="B13581" s="25">
        <v>13351</v>
      </c>
      <c r="C13581" s="193">
        <v>1.2152449576202218</v>
      </c>
      <c r="D13581" s="19"/>
      <c r="E13581" s="19">
        <v>0.50726000244645475</v>
      </c>
      <c r="F13581" s="19"/>
      <c r="G13581" s="19">
        <v>1.2634912550358499</v>
      </c>
      <c r="H13581" s="19"/>
      <c r="I13581" s="19">
        <v>0.12845244450476589</v>
      </c>
      <c r="J13581" s="19"/>
      <c r="K13581" s="19"/>
      <c r="L13581" s="19">
        <v>0.23055185853430307</v>
      </c>
      <c r="M13581" s="19">
        <v>0.13865623784449752</v>
      </c>
      <c r="N13581" s="19"/>
      <c r="O13581" s="19"/>
      <c r="P13581" s="50">
        <v>0.86083051113456976</v>
      </c>
      <c r="R13581" s="9" t="s">
        <v>0</v>
      </c>
    </row>
    <row r="13582" spans="2:18" x14ac:dyDescent="0.2">
      <c r="B13582" s="25">
        <v>13352</v>
      </c>
      <c r="C13582" s="193">
        <v>1.2454697277288811</v>
      </c>
      <c r="D13582" s="19"/>
      <c r="E13582" s="19">
        <v>1.0192412769830923</v>
      </c>
      <c r="F13582" s="19"/>
      <c r="G13582" s="19">
        <v>0.64945408942129124</v>
      </c>
      <c r="H13582" s="19"/>
      <c r="I13582" s="19">
        <v>1.2034957549619816</v>
      </c>
      <c r="J13582" s="19"/>
      <c r="K13582" s="19">
        <v>0.65839725094074919</v>
      </c>
      <c r="L13582" s="19"/>
      <c r="M13582" s="19">
        <v>0.13935372367791432</v>
      </c>
      <c r="N13582" s="19"/>
      <c r="O13582" s="19">
        <v>5.2010135013027793E-2</v>
      </c>
      <c r="P13582" s="50"/>
      <c r="R13582" s="9" t="s">
        <v>0</v>
      </c>
    </row>
    <row r="13583" spans="2:18" x14ac:dyDescent="0.2">
      <c r="B13583" s="25">
        <v>13353</v>
      </c>
      <c r="C13583" s="193">
        <v>0.58391450881758056</v>
      </c>
      <c r="D13583" s="19"/>
      <c r="E13583" s="19">
        <v>0.12350491577051745</v>
      </c>
      <c r="F13583" s="19"/>
      <c r="G13583" s="19">
        <v>1.0216638077236151</v>
      </c>
      <c r="H13583" s="19"/>
      <c r="I13583" s="19">
        <v>0.33351008499246115</v>
      </c>
      <c r="J13583" s="19"/>
      <c r="K13583" s="19">
        <v>0.5675084819001166</v>
      </c>
      <c r="L13583" s="19"/>
      <c r="M13583" s="19">
        <v>7.1737332711462945E-2</v>
      </c>
      <c r="N13583" s="19"/>
      <c r="O13583" s="19">
        <v>0.86662119831575946</v>
      </c>
      <c r="P13583" s="50"/>
      <c r="R13583" s="9" t="s">
        <v>0</v>
      </c>
    </row>
    <row r="13584" spans="2:18" x14ac:dyDescent="0.2">
      <c r="B13584" s="25">
        <v>13354</v>
      </c>
      <c r="C13584" s="193">
        <v>1.7543156757754657</v>
      </c>
      <c r="D13584" s="19"/>
      <c r="E13584" s="19">
        <v>1.0732283556226621</v>
      </c>
      <c r="F13584" s="19"/>
      <c r="G13584" s="19">
        <v>1.113791521935094</v>
      </c>
      <c r="H13584" s="19"/>
      <c r="I13584" s="19">
        <v>0.56259010115309971</v>
      </c>
      <c r="J13584" s="19"/>
      <c r="K13584" s="19">
        <v>1.623776872210154</v>
      </c>
      <c r="L13584" s="19"/>
      <c r="M13584" s="19">
        <v>0.7779770312160198</v>
      </c>
      <c r="N13584" s="19"/>
      <c r="O13584" s="19">
        <v>0.42729081427200855</v>
      </c>
      <c r="P13584" s="50"/>
      <c r="R13584" s="9" t="s">
        <v>0</v>
      </c>
    </row>
    <row r="13585" spans="2:18" x14ac:dyDescent="0.2">
      <c r="B13585" s="25">
        <v>13355</v>
      </c>
      <c r="C13585" s="193">
        <v>0.51951132964147761</v>
      </c>
      <c r="D13585" s="19"/>
      <c r="E13585" s="19">
        <v>1.3076801845057402E-3</v>
      </c>
      <c r="F13585" s="19"/>
      <c r="G13585" s="19">
        <v>0.24447529418025438</v>
      </c>
      <c r="H13585" s="19"/>
      <c r="I13585" s="19">
        <v>0.45721022657448068</v>
      </c>
      <c r="J13585" s="19"/>
      <c r="K13585" s="19">
        <v>6.9950924014368573E-2</v>
      </c>
      <c r="L13585" s="19"/>
      <c r="M13585" s="19"/>
      <c r="N13585" s="19">
        <v>8.9480439519704011E-2</v>
      </c>
      <c r="O13585" s="19"/>
      <c r="P13585" s="50">
        <v>0.50214760692380411</v>
      </c>
      <c r="R13585" s="9" t="s">
        <v>0</v>
      </c>
    </row>
    <row r="13586" spans="2:18" x14ac:dyDescent="0.2">
      <c r="B13586" s="25">
        <v>13356</v>
      </c>
      <c r="C13586" s="193">
        <v>0.90083897502476862</v>
      </c>
      <c r="D13586" s="19"/>
      <c r="E13586" s="19">
        <v>0.38771875574072412</v>
      </c>
      <c r="F13586" s="19"/>
      <c r="G13586" s="19">
        <v>1.6611538971103035</v>
      </c>
      <c r="H13586" s="19"/>
      <c r="I13586" s="19">
        <v>1.141694914779833</v>
      </c>
      <c r="J13586" s="19"/>
      <c r="K13586" s="19">
        <v>1.1690075669028435</v>
      </c>
      <c r="L13586" s="19"/>
      <c r="M13586" s="19">
        <v>1.1190594952686272</v>
      </c>
      <c r="N13586" s="19"/>
      <c r="O13586" s="19">
        <v>1.0510487516570919</v>
      </c>
      <c r="P13586" s="50"/>
      <c r="R13586" s="9" t="s">
        <v>0</v>
      </c>
    </row>
    <row r="13587" spans="2:18" x14ac:dyDescent="0.2">
      <c r="B13587" s="25">
        <v>13357</v>
      </c>
      <c r="C13587" s="193">
        <v>1.1071407684066643</v>
      </c>
      <c r="D13587" s="19"/>
      <c r="E13587" s="19">
        <v>0.57022972344209799</v>
      </c>
      <c r="F13587" s="19"/>
      <c r="G13587" s="19"/>
      <c r="H13587" s="19">
        <v>3.6308993531256516E-2</v>
      </c>
      <c r="I13587" s="19">
        <v>3.7825094510080016E-2</v>
      </c>
      <c r="J13587" s="19"/>
      <c r="K13587" s="19">
        <v>0.6314600137350066</v>
      </c>
      <c r="L13587" s="19"/>
      <c r="M13587" s="19">
        <v>0.38328153051505803</v>
      </c>
      <c r="N13587" s="19"/>
      <c r="O13587" s="19">
        <v>0.689023188258305</v>
      </c>
      <c r="P13587" s="50"/>
      <c r="R13587" s="9" t="s">
        <v>0</v>
      </c>
    </row>
    <row r="13588" spans="2:18" x14ac:dyDescent="0.2">
      <c r="B13588" s="25">
        <v>13358</v>
      </c>
      <c r="C13588" s="193"/>
      <c r="D13588" s="19">
        <v>1.6158519556880573</v>
      </c>
      <c r="E13588" s="19"/>
      <c r="F13588" s="19">
        <v>1.1355234571848636</v>
      </c>
      <c r="G13588" s="19"/>
      <c r="H13588" s="19">
        <v>1.6009355893108397</v>
      </c>
      <c r="I13588" s="19"/>
      <c r="J13588" s="19">
        <v>1.1413411944659699</v>
      </c>
      <c r="K13588" s="19"/>
      <c r="L13588" s="19">
        <v>1.2462896157201577</v>
      </c>
      <c r="M13588" s="19"/>
      <c r="N13588" s="19">
        <v>0.78267428717602827</v>
      </c>
      <c r="O13588" s="19"/>
      <c r="P13588" s="50">
        <v>0.86476567259984805</v>
      </c>
      <c r="R13588" s="9" t="s">
        <v>0</v>
      </c>
    </row>
    <row r="13589" spans="2:18" x14ac:dyDescent="0.2">
      <c r="B13589" s="25">
        <v>13359</v>
      </c>
      <c r="C13589" s="193"/>
      <c r="D13589" s="19">
        <v>0.83113049681724704</v>
      </c>
      <c r="E13589" s="19"/>
      <c r="F13589" s="19">
        <v>1.0889448819688008</v>
      </c>
      <c r="G13589" s="19"/>
      <c r="H13589" s="19">
        <v>0.61462604145974131</v>
      </c>
      <c r="I13589" s="19">
        <v>0.21003359501739213</v>
      </c>
      <c r="J13589" s="19"/>
      <c r="K13589" s="19">
        <v>0.15250457226525005</v>
      </c>
      <c r="L13589" s="19"/>
      <c r="M13589" s="19"/>
      <c r="N13589" s="19">
        <v>0.29450488563263166</v>
      </c>
      <c r="O13589" s="19"/>
      <c r="P13589" s="50">
        <v>0.43963129291997477</v>
      </c>
      <c r="R13589" s="9" t="s">
        <v>0</v>
      </c>
    </row>
    <row r="13590" spans="2:18" x14ac:dyDescent="0.2">
      <c r="B13590" s="25">
        <v>13360</v>
      </c>
      <c r="C13590" s="193"/>
      <c r="D13590" s="19">
        <v>1.0562837681986812</v>
      </c>
      <c r="E13590" s="19"/>
      <c r="F13590" s="19">
        <v>0.87996772536579104</v>
      </c>
      <c r="G13590" s="19"/>
      <c r="H13590" s="19">
        <v>0.55105034441630085</v>
      </c>
      <c r="I13590" s="19"/>
      <c r="J13590" s="19">
        <v>0.99393038336078177</v>
      </c>
      <c r="K13590" s="19"/>
      <c r="L13590" s="19">
        <v>0.49700673255034195</v>
      </c>
      <c r="M13590" s="19"/>
      <c r="N13590" s="19">
        <v>0.57745122338780108</v>
      </c>
      <c r="O13590" s="19"/>
      <c r="P13590" s="50">
        <v>0.17077326070544019</v>
      </c>
      <c r="R13590" s="9" t="s">
        <v>0</v>
      </c>
    </row>
    <row r="13591" spans="2:18" x14ac:dyDescent="0.2">
      <c r="B13591" s="25">
        <v>13361</v>
      </c>
      <c r="C13591" s="193"/>
      <c r="D13591" s="19">
        <v>1.9809907560842059</v>
      </c>
      <c r="E13591" s="19"/>
      <c r="F13591" s="19">
        <v>1.2207936148956178</v>
      </c>
      <c r="G13591" s="19"/>
      <c r="H13591" s="19">
        <v>1.7097443626958175</v>
      </c>
      <c r="I13591" s="19"/>
      <c r="J13591" s="19">
        <v>1.8347440772485391</v>
      </c>
      <c r="K13591" s="19"/>
      <c r="L13591" s="19">
        <v>1.0024077726295171</v>
      </c>
      <c r="M13591" s="19"/>
      <c r="N13591" s="19">
        <v>1.9017588770898874</v>
      </c>
      <c r="O13591" s="19"/>
      <c r="P13591" s="50">
        <v>1.7336976994056623</v>
      </c>
      <c r="R13591" s="9" t="s">
        <v>0</v>
      </c>
    </row>
    <row r="13592" spans="2:18" x14ac:dyDescent="0.2">
      <c r="B13592" s="25">
        <v>13362</v>
      </c>
      <c r="C13592" s="193"/>
      <c r="D13592" s="19">
        <v>1.5189235660571991</v>
      </c>
      <c r="E13592" s="19"/>
      <c r="F13592" s="19">
        <v>0.451756892009675</v>
      </c>
      <c r="G13592" s="19"/>
      <c r="H13592" s="19">
        <v>1.9046666835515329</v>
      </c>
      <c r="I13592" s="19"/>
      <c r="J13592" s="19">
        <v>0.75766700515413077</v>
      </c>
      <c r="K13592" s="19"/>
      <c r="L13592" s="19">
        <v>2.2015951319610139</v>
      </c>
      <c r="M13592" s="19"/>
      <c r="N13592" s="19">
        <v>0.69165803771301526</v>
      </c>
      <c r="O13592" s="19"/>
      <c r="P13592" s="50">
        <v>0.96350083079925963</v>
      </c>
      <c r="R13592" s="9" t="s">
        <v>0</v>
      </c>
    </row>
    <row r="13593" spans="2:18" x14ac:dyDescent="0.2">
      <c r="B13593" s="25">
        <v>13363</v>
      </c>
      <c r="C13593" s="193"/>
      <c r="D13593" s="19">
        <v>0.20476177949968427</v>
      </c>
      <c r="E13593" s="19"/>
      <c r="F13593" s="19">
        <v>1.554654030809514</v>
      </c>
      <c r="G13593" s="19"/>
      <c r="H13593" s="19">
        <v>0.41157316761853024</v>
      </c>
      <c r="I13593" s="19">
        <v>7.9276271795030773E-2</v>
      </c>
      <c r="J13593" s="19"/>
      <c r="K13593" s="19"/>
      <c r="L13593" s="19">
        <v>0.49575014619976004</v>
      </c>
      <c r="M13593" s="19"/>
      <c r="N13593" s="19">
        <v>0.90076394591701936</v>
      </c>
      <c r="O13593" s="19">
        <v>4.8447069042632442E-2</v>
      </c>
      <c r="P13593" s="50"/>
      <c r="R13593" s="9" t="s">
        <v>0</v>
      </c>
    </row>
    <row r="13594" spans="2:18" x14ac:dyDescent="0.2">
      <c r="B13594" s="25">
        <v>13364</v>
      </c>
      <c r="C13594" s="193"/>
      <c r="D13594" s="19">
        <v>0.29771043399062097</v>
      </c>
      <c r="E13594" s="19"/>
      <c r="F13594" s="19">
        <v>0.17219646262013369</v>
      </c>
      <c r="G13594" s="19"/>
      <c r="H13594" s="19">
        <v>0.21407516687526365</v>
      </c>
      <c r="I13594" s="19"/>
      <c r="J13594" s="19">
        <v>0.3238875213390246</v>
      </c>
      <c r="K13594" s="19"/>
      <c r="L13594" s="19">
        <v>0.88200277817462669</v>
      </c>
      <c r="M13594" s="19"/>
      <c r="N13594" s="19">
        <v>0.29371941569739446</v>
      </c>
      <c r="O13594" s="19"/>
      <c r="P13594" s="50">
        <v>0.6569980814229095</v>
      </c>
      <c r="R13594" s="9" t="s">
        <v>0</v>
      </c>
    </row>
    <row r="13595" spans="2:18" x14ac:dyDescent="0.2">
      <c r="B13595" s="25">
        <v>13365</v>
      </c>
      <c r="C13595" s="193">
        <v>0.12625347427164194</v>
      </c>
      <c r="D13595" s="19"/>
      <c r="E13595" s="19">
        <v>3.2923718749002517E-2</v>
      </c>
      <c r="F13595" s="19"/>
      <c r="G13595" s="19"/>
      <c r="H13595" s="19">
        <v>1.073853173606854</v>
      </c>
      <c r="I13595" s="19"/>
      <c r="J13595" s="19">
        <v>0.50127527073105027</v>
      </c>
      <c r="K13595" s="19"/>
      <c r="L13595" s="19">
        <v>0.15790122511947113</v>
      </c>
      <c r="M13595" s="19"/>
      <c r="N13595" s="19">
        <v>0.30519095315792305</v>
      </c>
      <c r="O13595" s="19">
        <v>0.96492504782345101</v>
      </c>
      <c r="P13595" s="50"/>
      <c r="R13595" s="9" t="s">
        <v>0</v>
      </c>
    </row>
    <row r="13596" spans="2:18" x14ac:dyDescent="0.2">
      <c r="B13596" s="25">
        <v>13366</v>
      </c>
      <c r="C13596" s="193"/>
      <c r="D13596" s="19">
        <v>1.0633492306237315</v>
      </c>
      <c r="E13596" s="19"/>
      <c r="F13596" s="19">
        <v>8.7552419534943568E-2</v>
      </c>
      <c r="G13596" s="19"/>
      <c r="H13596" s="19">
        <v>0.72265851776134427</v>
      </c>
      <c r="I13596" s="19"/>
      <c r="J13596" s="19">
        <v>0.44638025663189229</v>
      </c>
      <c r="K13596" s="19">
        <v>5.2826565386330883E-2</v>
      </c>
      <c r="L13596" s="19"/>
      <c r="M13596" s="19"/>
      <c r="N13596" s="19">
        <v>0.15677675823313714</v>
      </c>
      <c r="O13596" s="19"/>
      <c r="P13596" s="50">
        <v>2.890679107179496E-2</v>
      </c>
      <c r="R13596" s="9" t="s">
        <v>0</v>
      </c>
    </row>
    <row r="13597" spans="2:18" x14ac:dyDescent="0.2">
      <c r="B13597" s="25">
        <v>13367</v>
      </c>
      <c r="C13597" s="193">
        <v>0.45731010595037375</v>
      </c>
      <c r="D13597" s="19"/>
      <c r="E13597" s="19"/>
      <c r="F13597" s="19">
        <v>0.11563231082200412</v>
      </c>
      <c r="G13597" s="19">
        <v>0.46205028668136178</v>
      </c>
      <c r="H13597" s="19"/>
      <c r="I13597" s="19"/>
      <c r="J13597" s="19">
        <v>0.34753664724640615</v>
      </c>
      <c r="K13597" s="19"/>
      <c r="L13597" s="19">
        <v>1.3010097514323398</v>
      </c>
      <c r="M13597" s="19"/>
      <c r="N13597" s="19">
        <v>0.35362335196291722</v>
      </c>
      <c r="O13597" s="19"/>
      <c r="P13597" s="50">
        <v>0.44260637435065908</v>
      </c>
      <c r="R13597" s="9" t="s">
        <v>0</v>
      </c>
    </row>
    <row r="13598" spans="2:18" x14ac:dyDescent="0.2">
      <c r="B13598" s="25">
        <v>13368</v>
      </c>
      <c r="C13598" s="193">
        <v>0.99097985949069267</v>
      </c>
      <c r="D13598" s="19"/>
      <c r="E13598" s="19">
        <v>1.2135952346584726</v>
      </c>
      <c r="F13598" s="19"/>
      <c r="G13598" s="19">
        <v>1.5417075391453321</v>
      </c>
      <c r="H13598" s="19"/>
      <c r="I13598" s="19">
        <v>0.74106258788365376</v>
      </c>
      <c r="J13598" s="19"/>
      <c r="K13598" s="19">
        <v>1.3361621131037356</v>
      </c>
      <c r="L13598" s="19"/>
      <c r="M13598" s="19">
        <v>1.5995304425194319</v>
      </c>
      <c r="N13598" s="19"/>
      <c r="O13598" s="19">
        <v>1.2793814002060975</v>
      </c>
      <c r="P13598" s="50"/>
      <c r="R13598" s="9" t="s">
        <v>0</v>
      </c>
    </row>
    <row r="13599" spans="2:18" x14ac:dyDescent="0.2">
      <c r="B13599" s="25">
        <v>13369</v>
      </c>
      <c r="C13599" s="193"/>
      <c r="D13599" s="19">
        <v>0.36893145217727158</v>
      </c>
      <c r="E13599" s="19">
        <v>0.3263290751318893</v>
      </c>
      <c r="F13599" s="19"/>
      <c r="G13599" s="19">
        <v>0.16547297400618222</v>
      </c>
      <c r="H13599" s="19"/>
      <c r="I13599" s="19"/>
      <c r="J13599" s="19">
        <v>0.71245789524740522</v>
      </c>
      <c r="K13599" s="19"/>
      <c r="L13599" s="19">
        <v>0.40672669777990933</v>
      </c>
      <c r="M13599" s="19">
        <v>0.91615641423262073</v>
      </c>
      <c r="N13599" s="19"/>
      <c r="O13599" s="19">
        <v>0.47108158212424478</v>
      </c>
      <c r="P13599" s="50"/>
      <c r="R13599" s="9" t="s">
        <v>0</v>
      </c>
    </row>
    <row r="13600" spans="2:18" x14ac:dyDescent="0.2">
      <c r="B13600" s="25">
        <v>13370</v>
      </c>
      <c r="C13600" s="193"/>
      <c r="D13600" s="19">
        <v>1.385055502630141</v>
      </c>
      <c r="E13600" s="19"/>
      <c r="F13600" s="19">
        <v>0.5764100688869267</v>
      </c>
      <c r="G13600" s="19"/>
      <c r="H13600" s="19">
        <v>0.78914520860045934</v>
      </c>
      <c r="I13600" s="19"/>
      <c r="J13600" s="19">
        <v>0.50485147015593657</v>
      </c>
      <c r="K13600" s="19"/>
      <c r="L13600" s="19">
        <v>0.57964192213494836</v>
      </c>
      <c r="M13600" s="19"/>
      <c r="N13600" s="19">
        <v>0.51592796900146787</v>
      </c>
      <c r="O13600" s="19"/>
      <c r="P13600" s="50">
        <v>1.1015342806937458</v>
      </c>
      <c r="R13600" s="9" t="s">
        <v>0</v>
      </c>
    </row>
    <row r="13601" spans="2:18" x14ac:dyDescent="0.2">
      <c r="B13601" s="25">
        <v>13371</v>
      </c>
      <c r="C13601" s="193">
        <v>1.9630198774177068</v>
      </c>
      <c r="D13601" s="19"/>
      <c r="E13601" s="19">
        <v>1.5452874554375891</v>
      </c>
      <c r="F13601" s="19"/>
      <c r="G13601" s="19">
        <v>2.3664584207278185</v>
      </c>
      <c r="H13601" s="19"/>
      <c r="I13601" s="19">
        <v>1.167657525838965</v>
      </c>
      <c r="J13601" s="19"/>
      <c r="K13601" s="19">
        <v>1.5589590077271547</v>
      </c>
      <c r="L13601" s="19"/>
      <c r="M13601" s="19">
        <v>1.7757144282832964</v>
      </c>
      <c r="N13601" s="19"/>
      <c r="O13601" s="19">
        <v>0.74449598303323994</v>
      </c>
      <c r="P13601" s="50"/>
      <c r="R13601" s="9" t="s">
        <v>0</v>
      </c>
    </row>
    <row r="13602" spans="2:18" x14ac:dyDescent="0.2">
      <c r="B13602" s="25">
        <v>13372</v>
      </c>
      <c r="C13602" s="193"/>
      <c r="D13602" s="19">
        <v>0.41709939087559883</v>
      </c>
      <c r="E13602" s="19"/>
      <c r="F13602" s="19">
        <v>0.34773950261670583</v>
      </c>
      <c r="G13602" s="19"/>
      <c r="H13602" s="19">
        <v>0.36783743119267875</v>
      </c>
      <c r="I13602" s="19"/>
      <c r="J13602" s="19">
        <v>0.64709173072064152</v>
      </c>
      <c r="K13602" s="19"/>
      <c r="L13602" s="19">
        <v>0.29078033454957275</v>
      </c>
      <c r="M13602" s="19"/>
      <c r="N13602" s="19">
        <v>1.6617282883223821</v>
      </c>
      <c r="O13602" s="19"/>
      <c r="P13602" s="50">
        <v>0.76557474422679128</v>
      </c>
      <c r="R13602" s="9" t="s">
        <v>0</v>
      </c>
    </row>
    <row r="13603" spans="2:18" x14ac:dyDescent="0.2">
      <c r="B13603" s="25">
        <v>13373</v>
      </c>
      <c r="C13603" s="193"/>
      <c r="D13603" s="19">
        <v>0.8231138385190615</v>
      </c>
      <c r="E13603" s="19"/>
      <c r="F13603" s="19">
        <v>1.4012506187384215</v>
      </c>
      <c r="G13603" s="19"/>
      <c r="H13603" s="19">
        <v>0.48022114065912458</v>
      </c>
      <c r="I13603" s="19"/>
      <c r="J13603" s="19">
        <v>0.64104497262451809</v>
      </c>
      <c r="K13603" s="19"/>
      <c r="L13603" s="19">
        <v>0.24143823606174553</v>
      </c>
      <c r="M13603" s="19"/>
      <c r="N13603" s="19">
        <v>1.2022966685384768</v>
      </c>
      <c r="O13603" s="19"/>
      <c r="P13603" s="50">
        <v>1.2861492919849142</v>
      </c>
      <c r="R13603" s="9" t="s">
        <v>0</v>
      </c>
    </row>
    <row r="13604" spans="2:18" x14ac:dyDescent="0.2">
      <c r="B13604" s="25">
        <v>13374</v>
      </c>
      <c r="C13604" s="193">
        <v>0.87129356875205233</v>
      </c>
      <c r="D13604" s="19"/>
      <c r="E13604" s="19">
        <v>2.213498496519402</v>
      </c>
      <c r="F13604" s="19"/>
      <c r="G13604" s="19">
        <v>1.3494445774470836</v>
      </c>
      <c r="H13604" s="19"/>
      <c r="I13604" s="19">
        <v>0.73585951417594275</v>
      </c>
      <c r="J13604" s="19"/>
      <c r="K13604" s="19">
        <v>1.5877734831885852</v>
      </c>
      <c r="L13604" s="19"/>
      <c r="M13604" s="19">
        <v>1.5880410625375645</v>
      </c>
      <c r="N13604" s="19"/>
      <c r="O13604" s="19">
        <v>0.65957012406864945</v>
      </c>
      <c r="P13604" s="50"/>
      <c r="R13604" s="9" t="s">
        <v>0</v>
      </c>
    </row>
    <row r="13605" spans="2:18" x14ac:dyDescent="0.2">
      <c r="B13605" s="25">
        <v>13375</v>
      </c>
      <c r="C13605" s="193">
        <v>2.3444505996997611</v>
      </c>
      <c r="D13605" s="19"/>
      <c r="E13605" s="19">
        <v>1.3861001377687772</v>
      </c>
      <c r="F13605" s="19"/>
      <c r="G13605" s="19">
        <v>1.8746395971797811</v>
      </c>
      <c r="H13605" s="19"/>
      <c r="I13605" s="19">
        <v>0.84781912586425578</v>
      </c>
      <c r="J13605" s="19"/>
      <c r="K13605" s="19">
        <v>2.6849415562350543</v>
      </c>
      <c r="L13605" s="19"/>
      <c r="M13605" s="19">
        <v>1.6519019406930187</v>
      </c>
      <c r="N13605" s="19"/>
      <c r="O13605" s="19">
        <v>1.3634605586121871</v>
      </c>
      <c r="P13605" s="50"/>
      <c r="R13605" s="9" t="s">
        <v>0</v>
      </c>
    </row>
    <row r="13606" spans="2:18" x14ac:dyDescent="0.2">
      <c r="B13606" s="25">
        <v>13376</v>
      </c>
      <c r="C13606" s="193"/>
      <c r="D13606" s="19">
        <v>1.153244250188693</v>
      </c>
      <c r="E13606" s="19"/>
      <c r="F13606" s="19">
        <v>1.127907395933039</v>
      </c>
      <c r="G13606" s="19"/>
      <c r="H13606" s="19">
        <v>0.98890803304083841</v>
      </c>
      <c r="I13606" s="19"/>
      <c r="J13606" s="19">
        <v>0.63549597194534369</v>
      </c>
      <c r="K13606" s="19"/>
      <c r="L13606" s="19">
        <v>1.3345588348413766</v>
      </c>
      <c r="M13606" s="19"/>
      <c r="N13606" s="19">
        <v>1.7929085396963989</v>
      </c>
      <c r="O13606" s="19"/>
      <c r="P13606" s="50">
        <v>0.88407833263658986</v>
      </c>
      <c r="R13606" s="9" t="s">
        <v>0</v>
      </c>
    </row>
    <row r="13607" spans="2:18" x14ac:dyDescent="0.2">
      <c r="B13607" s="25">
        <v>13377</v>
      </c>
      <c r="C13607" s="193">
        <v>0.71674965024048531</v>
      </c>
      <c r="D13607" s="19"/>
      <c r="E13607" s="19">
        <v>0.5140232629748579</v>
      </c>
      <c r="F13607" s="19"/>
      <c r="G13607" s="19"/>
      <c r="H13607" s="19">
        <v>0.46507521933427187</v>
      </c>
      <c r="I13607" s="19"/>
      <c r="J13607" s="19">
        <v>0.5092880355793209</v>
      </c>
      <c r="K13607" s="19">
        <v>1.3874254784276769</v>
      </c>
      <c r="L13607" s="19"/>
      <c r="M13607" s="19">
        <v>0.29274254887730689</v>
      </c>
      <c r="N13607" s="19"/>
      <c r="O13607" s="19">
        <v>1.2029906004729096</v>
      </c>
      <c r="P13607" s="50"/>
      <c r="R13607" s="9" t="s">
        <v>0</v>
      </c>
    </row>
    <row r="13608" spans="2:18" x14ac:dyDescent="0.2">
      <c r="B13608" s="25">
        <v>13378</v>
      </c>
      <c r="C13608" s="193"/>
      <c r="D13608" s="19">
        <v>0.99483810545670237</v>
      </c>
      <c r="E13608" s="19"/>
      <c r="F13608" s="19">
        <v>1.4510191461883912</v>
      </c>
      <c r="G13608" s="19"/>
      <c r="H13608" s="19">
        <v>1.6107909957894195</v>
      </c>
      <c r="I13608" s="19"/>
      <c r="J13608" s="19">
        <v>1.2975606475359023</v>
      </c>
      <c r="K13608" s="19"/>
      <c r="L13608" s="19">
        <v>0.88387155594725531</v>
      </c>
      <c r="M13608" s="19"/>
      <c r="N13608" s="19">
        <v>2.359289746151394</v>
      </c>
      <c r="O13608" s="19"/>
      <c r="P13608" s="50">
        <v>1.3877410367135026</v>
      </c>
      <c r="R13608" s="9" t="s">
        <v>0</v>
      </c>
    </row>
    <row r="13609" spans="2:18" x14ac:dyDescent="0.2">
      <c r="B13609" s="25">
        <v>13379</v>
      </c>
      <c r="C13609" s="193"/>
      <c r="D13609" s="19">
        <v>0.97789797119184063</v>
      </c>
      <c r="E13609" s="19"/>
      <c r="F13609" s="19">
        <v>0.48484955893377363</v>
      </c>
      <c r="G13609" s="19"/>
      <c r="H13609" s="19">
        <v>1.360280426138442</v>
      </c>
      <c r="I13609" s="19"/>
      <c r="J13609" s="19">
        <v>1.3922695477079976</v>
      </c>
      <c r="K13609" s="19"/>
      <c r="L13609" s="19">
        <v>1.0792837763304473</v>
      </c>
      <c r="M13609" s="19"/>
      <c r="N13609" s="19">
        <v>1.2634565651523795</v>
      </c>
      <c r="O13609" s="19"/>
      <c r="P13609" s="50">
        <v>1.1021352565001434</v>
      </c>
      <c r="R13609" s="9" t="s">
        <v>0</v>
      </c>
    </row>
    <row r="13610" spans="2:18" x14ac:dyDescent="0.2">
      <c r="B13610" s="25">
        <v>13380</v>
      </c>
      <c r="C13610" s="193"/>
      <c r="D13610" s="19">
        <v>0.19008557237050958</v>
      </c>
      <c r="E13610" s="19"/>
      <c r="F13610" s="19">
        <v>0.34536709798483223</v>
      </c>
      <c r="G13610" s="19"/>
      <c r="H13610" s="19">
        <v>0.71009728695969132</v>
      </c>
      <c r="I13610" s="19">
        <v>0.59437254325640343</v>
      </c>
      <c r="J13610" s="19"/>
      <c r="K13610" s="19"/>
      <c r="L13610" s="19">
        <v>0.18952916254597788</v>
      </c>
      <c r="M13610" s="19">
        <v>0.73422944537081913</v>
      </c>
      <c r="N13610" s="19"/>
      <c r="O13610" s="19">
        <v>9.0072821331623046E-2</v>
      </c>
      <c r="P13610" s="50"/>
      <c r="R13610" s="9" t="s">
        <v>0</v>
      </c>
    </row>
    <row r="13611" spans="2:18" x14ac:dyDescent="0.2">
      <c r="B13611" s="25">
        <v>13381</v>
      </c>
      <c r="C13611" s="193"/>
      <c r="D13611" s="19">
        <v>0.9645036827013741</v>
      </c>
      <c r="E13611" s="19"/>
      <c r="F13611" s="19">
        <v>0.48998138971013572</v>
      </c>
      <c r="G13611" s="19"/>
      <c r="H13611" s="19">
        <v>1.346681725791967</v>
      </c>
      <c r="I13611" s="19"/>
      <c r="J13611" s="19">
        <v>1.1028176535035186</v>
      </c>
      <c r="K13611" s="19"/>
      <c r="L13611" s="19">
        <v>0.84722700393624062</v>
      </c>
      <c r="M13611" s="19"/>
      <c r="N13611" s="19">
        <v>0.84097204960691574</v>
      </c>
      <c r="O13611" s="19"/>
      <c r="P13611" s="50">
        <v>1.7506687572632178</v>
      </c>
      <c r="R13611" s="9" t="s">
        <v>0</v>
      </c>
    </row>
    <row r="13612" spans="2:18" x14ac:dyDescent="0.2">
      <c r="B13612" s="25">
        <v>13382</v>
      </c>
      <c r="C13612" s="193">
        <v>0.80331068857566423</v>
      </c>
      <c r="D13612" s="19"/>
      <c r="E13612" s="19">
        <v>0.81814879004216856</v>
      </c>
      <c r="F13612" s="19"/>
      <c r="G13612" s="19">
        <v>0.88502519994028017</v>
      </c>
      <c r="H13612" s="19"/>
      <c r="I13612" s="19">
        <v>1.2726934953814713</v>
      </c>
      <c r="J13612" s="19"/>
      <c r="K13612" s="19">
        <v>0.63134650421765015</v>
      </c>
      <c r="L13612" s="19"/>
      <c r="M13612" s="19">
        <v>0.81482420021625745</v>
      </c>
      <c r="N13612" s="19"/>
      <c r="O13612" s="19">
        <v>0.73165416593289145</v>
      </c>
      <c r="P13612" s="50"/>
      <c r="R13612" s="9" t="s">
        <v>0</v>
      </c>
    </row>
    <row r="13613" spans="2:18" x14ac:dyDescent="0.2">
      <c r="B13613" s="25">
        <v>13383</v>
      </c>
      <c r="C13613" s="193">
        <v>1.2897700242860322</v>
      </c>
      <c r="D13613" s="19"/>
      <c r="E13613" s="19">
        <v>0.41228552224419163</v>
      </c>
      <c r="F13613" s="19"/>
      <c r="G13613" s="19"/>
      <c r="H13613" s="19">
        <v>0.24154217765603997</v>
      </c>
      <c r="I13613" s="19">
        <v>0.19344826510477331</v>
      </c>
      <c r="J13613" s="19"/>
      <c r="K13613" s="19">
        <v>0.44424762765286646</v>
      </c>
      <c r="L13613" s="19"/>
      <c r="M13613" s="19"/>
      <c r="N13613" s="19">
        <v>4.6413293927284258E-2</v>
      </c>
      <c r="O13613" s="19">
        <v>1.6280588612566038E-2</v>
      </c>
      <c r="P13613" s="50"/>
      <c r="R13613" s="9" t="s">
        <v>0</v>
      </c>
    </row>
    <row r="13614" spans="2:18" x14ac:dyDescent="0.2">
      <c r="B13614" s="25">
        <v>13384</v>
      </c>
      <c r="C13614" s="193"/>
      <c r="D13614" s="19">
        <v>1.6786018780138989</v>
      </c>
      <c r="E13614" s="19"/>
      <c r="F13614" s="19">
        <v>1.5007539271044115</v>
      </c>
      <c r="G13614" s="19"/>
      <c r="H13614" s="19">
        <v>0.63818590549682286</v>
      </c>
      <c r="I13614" s="19"/>
      <c r="J13614" s="19">
        <v>1.2802721980718301</v>
      </c>
      <c r="K13614" s="19"/>
      <c r="L13614" s="19">
        <v>0.33270628018794668</v>
      </c>
      <c r="M13614" s="19">
        <v>0.12505662336666795</v>
      </c>
      <c r="N13614" s="19"/>
      <c r="O13614" s="19"/>
      <c r="P13614" s="50">
        <v>0.91502079575236928</v>
      </c>
      <c r="R13614" s="9" t="s">
        <v>0</v>
      </c>
    </row>
    <row r="13615" spans="2:18" x14ac:dyDescent="0.2">
      <c r="B13615" s="25">
        <v>13385</v>
      </c>
      <c r="C13615" s="193"/>
      <c r="D13615" s="19">
        <v>0.51361198842932509</v>
      </c>
      <c r="E13615" s="19"/>
      <c r="F13615" s="19">
        <v>0.51978917859712515</v>
      </c>
      <c r="G13615" s="19"/>
      <c r="H13615" s="19">
        <v>1.0705102485945655</v>
      </c>
      <c r="I13615" s="19"/>
      <c r="J13615" s="19">
        <v>0.70356158521731482</v>
      </c>
      <c r="K13615" s="19"/>
      <c r="L13615" s="19">
        <v>0.9857167941425603</v>
      </c>
      <c r="M13615" s="19"/>
      <c r="N13615" s="19">
        <v>4.6847932984638671E-2</v>
      </c>
      <c r="O13615" s="19">
        <v>5.7465698173245879E-2</v>
      </c>
      <c r="P13615" s="50"/>
      <c r="R13615" s="9" t="s">
        <v>0</v>
      </c>
    </row>
    <row r="13616" spans="2:18" x14ac:dyDescent="0.2">
      <c r="B13616" s="25">
        <v>13386</v>
      </c>
      <c r="C13616" s="193">
        <v>3.0649827705368511E-2</v>
      </c>
      <c r="D13616" s="19"/>
      <c r="E13616" s="19">
        <v>0.17642482606612911</v>
      </c>
      <c r="F13616" s="19"/>
      <c r="G13616" s="19">
        <v>0.26912150913873245</v>
      </c>
      <c r="H13616" s="19"/>
      <c r="I13616" s="19">
        <v>1.3236855705932291</v>
      </c>
      <c r="J13616" s="19"/>
      <c r="K13616" s="19">
        <v>0.14841225007967143</v>
      </c>
      <c r="L13616" s="19"/>
      <c r="M13616" s="19"/>
      <c r="N13616" s="19">
        <v>0.17698262263629122</v>
      </c>
      <c r="O13616" s="19"/>
      <c r="P13616" s="50">
        <v>4.7611543118938733E-2</v>
      </c>
      <c r="R13616" s="9" t="s">
        <v>0</v>
      </c>
    </row>
    <row r="13617" spans="2:18" x14ac:dyDescent="0.2">
      <c r="B13617" s="25">
        <v>13387</v>
      </c>
      <c r="C13617" s="193">
        <v>1.1182099357213555</v>
      </c>
      <c r="D13617" s="19"/>
      <c r="E13617" s="19">
        <v>1.701597432267574</v>
      </c>
      <c r="F13617" s="19"/>
      <c r="G13617" s="19">
        <v>0.80030882034447093</v>
      </c>
      <c r="H13617" s="19"/>
      <c r="I13617" s="19">
        <v>0.80249442357723932</v>
      </c>
      <c r="J13617" s="19"/>
      <c r="K13617" s="19">
        <v>0.98879620890308084</v>
      </c>
      <c r="L13617" s="19"/>
      <c r="M13617" s="19">
        <v>2.1746827090702094</v>
      </c>
      <c r="N13617" s="19"/>
      <c r="O13617" s="19">
        <v>2.3123435539260249</v>
      </c>
      <c r="P13617" s="50"/>
      <c r="R13617" s="9" t="s">
        <v>0</v>
      </c>
    </row>
    <row r="13618" spans="2:18" x14ac:dyDescent="0.2">
      <c r="B13618" s="25">
        <v>13388</v>
      </c>
      <c r="C13618" s="193">
        <v>1.0018647157177953</v>
      </c>
      <c r="D13618" s="19"/>
      <c r="E13618" s="19">
        <v>2.2077807941410033</v>
      </c>
      <c r="F13618" s="19"/>
      <c r="G13618" s="19">
        <v>0.67761420040974152</v>
      </c>
      <c r="H13618" s="19"/>
      <c r="I13618" s="19">
        <v>1.3605719382419752</v>
      </c>
      <c r="J13618" s="19"/>
      <c r="K13618" s="19">
        <v>1.0992840955007475</v>
      </c>
      <c r="L13618" s="19"/>
      <c r="M13618" s="19">
        <v>0.62193909534516589</v>
      </c>
      <c r="N13618" s="19"/>
      <c r="O13618" s="19">
        <v>1.2064413451494846</v>
      </c>
      <c r="P13618" s="50"/>
      <c r="R13618" s="9" t="s">
        <v>0</v>
      </c>
    </row>
    <row r="13619" spans="2:18" x14ac:dyDescent="0.2">
      <c r="B13619" s="25">
        <v>13389</v>
      </c>
      <c r="C13619" s="193"/>
      <c r="D13619" s="19">
        <v>0.31044659150632853</v>
      </c>
      <c r="E13619" s="19">
        <v>0.5879851289358613</v>
      </c>
      <c r="F13619" s="19"/>
      <c r="G13619" s="19">
        <v>0.50500251996408885</v>
      </c>
      <c r="H13619" s="19"/>
      <c r="I13619" s="19"/>
      <c r="J13619" s="19">
        <v>0.12387855269429933</v>
      </c>
      <c r="K13619" s="19">
        <v>0.52620532293367961</v>
      </c>
      <c r="L13619" s="19"/>
      <c r="M13619" s="19"/>
      <c r="N13619" s="19">
        <v>0.33980859082020376</v>
      </c>
      <c r="O13619" s="19"/>
      <c r="P13619" s="50">
        <v>0.18714709460585655</v>
      </c>
      <c r="R13619" s="9" t="s">
        <v>0</v>
      </c>
    </row>
    <row r="13620" spans="2:18" x14ac:dyDescent="0.2">
      <c r="B13620" s="25">
        <v>13390</v>
      </c>
      <c r="C13620" s="193"/>
      <c r="D13620" s="19">
        <v>1.2235791216402472</v>
      </c>
      <c r="E13620" s="19"/>
      <c r="F13620" s="19">
        <v>1.7089357913735628</v>
      </c>
      <c r="G13620" s="19"/>
      <c r="H13620" s="19">
        <v>1.065849468489618</v>
      </c>
      <c r="I13620" s="19"/>
      <c r="J13620" s="19">
        <v>1.5623509510598002</v>
      </c>
      <c r="K13620" s="19"/>
      <c r="L13620" s="19">
        <v>1.2430925438913247</v>
      </c>
      <c r="M13620" s="19"/>
      <c r="N13620" s="19">
        <v>0.45996338957198457</v>
      </c>
      <c r="O13620" s="19"/>
      <c r="P13620" s="50">
        <v>0.29118676527913079</v>
      </c>
      <c r="R13620" s="9" t="s">
        <v>0</v>
      </c>
    </row>
    <row r="13621" spans="2:18" x14ac:dyDescent="0.2">
      <c r="B13621" s="25">
        <v>13391</v>
      </c>
      <c r="C13621" s="193"/>
      <c r="D13621" s="19">
        <v>1.2960828944244878</v>
      </c>
      <c r="E13621" s="19"/>
      <c r="F13621" s="19">
        <v>0.1113233462613584</v>
      </c>
      <c r="G13621" s="19">
        <v>1.3644844730938972E-2</v>
      </c>
      <c r="H13621" s="19"/>
      <c r="I13621" s="19">
        <v>0.18087366160898644</v>
      </c>
      <c r="J13621" s="19"/>
      <c r="K13621" s="19"/>
      <c r="L13621" s="19">
        <v>0.12244551495879978</v>
      </c>
      <c r="M13621" s="19"/>
      <c r="N13621" s="19">
        <v>5.2798826830684556E-2</v>
      </c>
      <c r="O13621" s="19">
        <v>0.17782148094258807</v>
      </c>
      <c r="P13621" s="50"/>
      <c r="R13621" s="9" t="s">
        <v>0</v>
      </c>
    </row>
    <row r="13622" spans="2:18" x14ac:dyDescent="0.2">
      <c r="B13622" s="25">
        <v>13392</v>
      </c>
      <c r="C13622" s="193"/>
      <c r="D13622" s="19">
        <v>0.27199335379792677</v>
      </c>
      <c r="E13622" s="19"/>
      <c r="F13622" s="19">
        <v>0.21779941894343011</v>
      </c>
      <c r="G13622" s="19">
        <v>5.8982111608359512E-2</v>
      </c>
      <c r="H13622" s="19"/>
      <c r="I13622" s="19"/>
      <c r="J13622" s="19">
        <v>0.89208392716846174</v>
      </c>
      <c r="K13622" s="19">
        <v>0.2555774925996821</v>
      </c>
      <c r="L13622" s="19"/>
      <c r="M13622" s="19"/>
      <c r="N13622" s="19">
        <v>1.3602232122264748</v>
      </c>
      <c r="O13622" s="19"/>
      <c r="P13622" s="50">
        <v>0.34480245926928849</v>
      </c>
      <c r="R13622" s="9" t="s">
        <v>0</v>
      </c>
    </row>
    <row r="13623" spans="2:18" x14ac:dyDescent="0.2">
      <c r="B13623" s="25">
        <v>13393</v>
      </c>
      <c r="C13623" s="193">
        <v>0.90763269730364737</v>
      </c>
      <c r="D13623" s="19"/>
      <c r="E13623" s="19"/>
      <c r="F13623" s="19">
        <v>0.63646323327473564</v>
      </c>
      <c r="G13623" s="19">
        <v>0.58425238189090944</v>
      </c>
      <c r="H13623" s="19"/>
      <c r="I13623" s="19">
        <v>0.3585434387383028</v>
      </c>
      <c r="J13623" s="19"/>
      <c r="K13623" s="19"/>
      <c r="L13623" s="19">
        <v>0.57464757327204086</v>
      </c>
      <c r="M13623" s="19">
        <v>0.10133779938420327</v>
      </c>
      <c r="N13623" s="19"/>
      <c r="O13623" s="19">
        <v>0.85581011737945112</v>
      </c>
      <c r="P13623" s="50"/>
      <c r="R13623" s="9" t="s">
        <v>0</v>
      </c>
    </row>
    <row r="13624" spans="2:18" x14ac:dyDescent="0.2">
      <c r="B13624" s="25">
        <v>13394</v>
      </c>
      <c r="C13624" s="193">
        <v>0.47244632007267506</v>
      </c>
      <c r="D13624" s="19"/>
      <c r="E13624" s="19">
        <v>0.95126317858095666</v>
      </c>
      <c r="F13624" s="19"/>
      <c r="G13624" s="19"/>
      <c r="H13624" s="19">
        <v>0.3807905473065209</v>
      </c>
      <c r="I13624" s="19">
        <v>0.43931248505597548</v>
      </c>
      <c r="J13624" s="19"/>
      <c r="K13624" s="19">
        <v>1.0509017450935723</v>
      </c>
      <c r="L13624" s="19"/>
      <c r="M13624" s="19">
        <v>0.15523669303135801</v>
      </c>
      <c r="N13624" s="19"/>
      <c r="O13624" s="19">
        <v>0.41528759295850876</v>
      </c>
      <c r="P13624" s="50"/>
      <c r="R13624" s="9" t="s">
        <v>0</v>
      </c>
    </row>
    <row r="13625" spans="2:18" x14ac:dyDescent="0.2">
      <c r="B13625" s="25">
        <v>13395</v>
      </c>
      <c r="C13625" s="193"/>
      <c r="D13625" s="19">
        <v>1.0136361152941857</v>
      </c>
      <c r="E13625" s="19"/>
      <c r="F13625" s="19">
        <v>0.87722633731928878</v>
      </c>
      <c r="G13625" s="19"/>
      <c r="H13625" s="19">
        <v>1.303735364015113</v>
      </c>
      <c r="I13625" s="19"/>
      <c r="J13625" s="19">
        <v>0.46262213368074279</v>
      </c>
      <c r="K13625" s="19"/>
      <c r="L13625" s="19">
        <v>0.98184935296340903</v>
      </c>
      <c r="M13625" s="19"/>
      <c r="N13625" s="19">
        <v>0.66595501851229277</v>
      </c>
      <c r="O13625" s="19"/>
      <c r="P13625" s="50">
        <v>0.93964871592360533</v>
      </c>
      <c r="R13625" s="9" t="s">
        <v>0</v>
      </c>
    </row>
    <row r="13626" spans="2:18" x14ac:dyDescent="0.2">
      <c r="B13626" s="25">
        <v>13396</v>
      </c>
      <c r="C13626" s="193">
        <v>1.5551479505135843</v>
      </c>
      <c r="D13626" s="19"/>
      <c r="E13626" s="19">
        <v>0.9903935433702824</v>
      </c>
      <c r="F13626" s="19"/>
      <c r="G13626" s="19">
        <v>0.80788259680200558</v>
      </c>
      <c r="H13626" s="19"/>
      <c r="I13626" s="19">
        <v>0.32507231064533187</v>
      </c>
      <c r="J13626" s="19"/>
      <c r="K13626" s="19">
        <v>0.27597122951514563</v>
      </c>
      <c r="L13626" s="19"/>
      <c r="M13626" s="19">
        <v>1.5471032399096565</v>
      </c>
      <c r="N13626" s="19"/>
      <c r="O13626" s="19">
        <v>1.0302249396981995</v>
      </c>
      <c r="P13626" s="50"/>
      <c r="R13626" s="9" t="s">
        <v>0</v>
      </c>
    </row>
    <row r="13627" spans="2:18" x14ac:dyDescent="0.2">
      <c r="B13627" s="25">
        <v>13397</v>
      </c>
      <c r="C13627" s="193">
        <v>0.4715645578404683</v>
      </c>
      <c r="D13627" s="19"/>
      <c r="E13627" s="19">
        <v>0.63418377139646331</v>
      </c>
      <c r="F13627" s="19"/>
      <c r="G13627" s="19"/>
      <c r="H13627" s="19">
        <v>0.18283807330342552</v>
      </c>
      <c r="I13627" s="19">
        <v>0.30156813276480138</v>
      </c>
      <c r="J13627" s="19"/>
      <c r="K13627" s="19">
        <v>0.36601317888869717</v>
      </c>
      <c r="L13627" s="19"/>
      <c r="M13627" s="19">
        <v>0.83496688047403256</v>
      </c>
      <c r="N13627" s="19"/>
      <c r="O13627" s="19">
        <v>0.14913412237795176</v>
      </c>
      <c r="P13627" s="50"/>
      <c r="R13627" s="9" t="s">
        <v>0</v>
      </c>
    </row>
    <row r="13628" spans="2:18" x14ac:dyDescent="0.2">
      <c r="B13628" s="25">
        <v>13398</v>
      </c>
      <c r="C13628" s="193">
        <v>0.40134942900935355</v>
      </c>
      <c r="D13628" s="19"/>
      <c r="E13628" s="19">
        <v>0.25353644774572931</v>
      </c>
      <c r="F13628" s="19"/>
      <c r="G13628" s="19">
        <v>0.70020707643451596</v>
      </c>
      <c r="H13628" s="19"/>
      <c r="I13628" s="19">
        <v>0.48641637410756738</v>
      </c>
      <c r="J13628" s="19"/>
      <c r="K13628" s="19"/>
      <c r="L13628" s="19">
        <v>0.10919538952894609</v>
      </c>
      <c r="M13628" s="19">
        <v>0.60281937649221573</v>
      </c>
      <c r="N13628" s="19"/>
      <c r="O13628" s="19">
        <v>0.63338882323344059</v>
      </c>
      <c r="P13628" s="50"/>
      <c r="R13628" s="9" t="s">
        <v>0</v>
      </c>
    </row>
    <row r="13629" spans="2:18" x14ac:dyDescent="0.2">
      <c r="B13629" s="25">
        <v>13399</v>
      </c>
      <c r="C13629" s="193">
        <v>0.12591766198183432</v>
      </c>
      <c r="D13629" s="19"/>
      <c r="E13629" s="19">
        <v>0.49389591092015678</v>
      </c>
      <c r="F13629" s="19"/>
      <c r="G13629" s="19">
        <v>0.16145134644208636</v>
      </c>
      <c r="H13629" s="19"/>
      <c r="I13629" s="19">
        <v>1.6015350946436819</v>
      </c>
      <c r="J13629" s="19"/>
      <c r="K13629" s="19">
        <v>0.18412095100219913</v>
      </c>
      <c r="L13629" s="19"/>
      <c r="M13629" s="19"/>
      <c r="N13629" s="19">
        <v>8.1727190051194332E-2</v>
      </c>
      <c r="O13629" s="19"/>
      <c r="P13629" s="50">
        <v>0.30047791492200343</v>
      </c>
      <c r="R13629" s="9" t="s">
        <v>0</v>
      </c>
    </row>
    <row r="13630" spans="2:18" x14ac:dyDescent="0.2">
      <c r="B13630" s="25">
        <v>13400</v>
      </c>
      <c r="C13630" s="193"/>
      <c r="D13630" s="19">
        <v>0.21818144310565193</v>
      </c>
      <c r="E13630" s="19"/>
      <c r="F13630" s="19">
        <v>1.3281174035140308</v>
      </c>
      <c r="G13630" s="19"/>
      <c r="H13630" s="19">
        <v>0.2869157378359784</v>
      </c>
      <c r="I13630" s="19"/>
      <c r="J13630" s="19">
        <v>0.22539533740245049</v>
      </c>
      <c r="K13630" s="19"/>
      <c r="L13630" s="19">
        <v>6.7576095709876133E-2</v>
      </c>
      <c r="M13630" s="19"/>
      <c r="N13630" s="19">
        <v>0.80779142651415137</v>
      </c>
      <c r="O13630" s="19"/>
      <c r="P13630" s="50">
        <v>1.4258024998227612</v>
      </c>
      <c r="R13630" s="9" t="s">
        <v>0</v>
      </c>
    </row>
    <row r="13631" spans="2:18" x14ac:dyDescent="0.2">
      <c r="B13631" s="25">
        <v>13401</v>
      </c>
      <c r="C13631" s="193">
        <v>0.60990850455441892</v>
      </c>
      <c r="D13631" s="19"/>
      <c r="E13631" s="19">
        <v>0.69437295140536404</v>
      </c>
      <c r="F13631" s="19"/>
      <c r="G13631" s="19">
        <v>0.20506678218577296</v>
      </c>
      <c r="H13631" s="19"/>
      <c r="I13631" s="19">
        <v>0.97160062393394853</v>
      </c>
      <c r="J13631" s="19"/>
      <c r="K13631" s="19">
        <v>0.31986460978044812</v>
      </c>
      <c r="L13631" s="19"/>
      <c r="M13631" s="19">
        <v>1.5985529103830498</v>
      </c>
      <c r="N13631" s="19"/>
      <c r="O13631" s="19">
        <v>0.22062286070423903</v>
      </c>
      <c r="P13631" s="50"/>
      <c r="R13631" s="9" t="s">
        <v>0</v>
      </c>
    </row>
    <row r="13632" spans="2:18" x14ac:dyDescent="0.2">
      <c r="B13632" s="25">
        <v>13402</v>
      </c>
      <c r="C13632" s="193"/>
      <c r="D13632" s="19">
        <v>0.44999448074403398</v>
      </c>
      <c r="E13632" s="19">
        <v>0.20799984695119389</v>
      </c>
      <c r="F13632" s="19"/>
      <c r="G13632" s="19"/>
      <c r="H13632" s="19">
        <v>0.51257712291880808</v>
      </c>
      <c r="I13632" s="19">
        <v>0.82844678508134506</v>
      </c>
      <c r="J13632" s="19"/>
      <c r="K13632" s="19">
        <v>0.19144118455342687</v>
      </c>
      <c r="L13632" s="19"/>
      <c r="M13632" s="19"/>
      <c r="N13632" s="19">
        <v>7.698754305523324E-2</v>
      </c>
      <c r="O13632" s="19"/>
      <c r="P13632" s="50">
        <v>1.1337615196834889</v>
      </c>
      <c r="R13632" s="9" t="s">
        <v>0</v>
      </c>
    </row>
    <row r="13633" spans="2:18" x14ac:dyDescent="0.2">
      <c r="B13633" s="25">
        <v>13403</v>
      </c>
      <c r="C13633" s="193">
        <v>1.1263643407528345</v>
      </c>
      <c r="D13633" s="19"/>
      <c r="E13633" s="19">
        <v>0.64483551363603708</v>
      </c>
      <c r="F13633" s="19"/>
      <c r="G13633" s="19">
        <v>1.5329781105881386</v>
      </c>
      <c r="H13633" s="19"/>
      <c r="I13633" s="19">
        <v>1.4744185519886412</v>
      </c>
      <c r="J13633" s="19"/>
      <c r="K13633" s="19">
        <v>0.89281892938773877</v>
      </c>
      <c r="L13633" s="19"/>
      <c r="M13633" s="19">
        <v>1.1478065569447575</v>
      </c>
      <c r="N13633" s="19"/>
      <c r="O13633" s="19">
        <v>0.98377565080964147</v>
      </c>
      <c r="P13633" s="50"/>
      <c r="R13633" s="9" t="s">
        <v>0</v>
      </c>
    </row>
    <row r="13634" spans="2:18" x14ac:dyDescent="0.2">
      <c r="B13634" s="25">
        <v>13404</v>
      </c>
      <c r="C13634" s="193">
        <v>0.20425771520251684</v>
      </c>
      <c r="D13634" s="19"/>
      <c r="E13634" s="19">
        <v>7.5592002870914679E-2</v>
      </c>
      <c r="F13634" s="19"/>
      <c r="G13634" s="19">
        <v>0.76035428342276346</v>
      </c>
      <c r="H13634" s="19"/>
      <c r="I13634" s="19">
        <v>6.4928739023614943E-2</v>
      </c>
      <c r="J13634" s="19"/>
      <c r="K13634" s="19">
        <v>0.64874132162856601</v>
      </c>
      <c r="L13634" s="19"/>
      <c r="M13634" s="19"/>
      <c r="N13634" s="19">
        <v>0.51517391036293103</v>
      </c>
      <c r="O13634" s="19">
        <v>0.41148047406245042</v>
      </c>
      <c r="P13634" s="50"/>
      <c r="R13634" s="9" t="s">
        <v>0</v>
      </c>
    </row>
    <row r="13635" spans="2:18" x14ac:dyDescent="0.2">
      <c r="B13635" s="25">
        <v>13405</v>
      </c>
      <c r="C13635" s="193"/>
      <c r="D13635" s="19">
        <v>0.65998715333381619</v>
      </c>
      <c r="E13635" s="19"/>
      <c r="F13635" s="19">
        <v>0.14629577331878588</v>
      </c>
      <c r="G13635" s="19"/>
      <c r="H13635" s="19">
        <v>0.17102393347067238</v>
      </c>
      <c r="I13635" s="19">
        <v>0.53378704481383454</v>
      </c>
      <c r="J13635" s="19"/>
      <c r="K13635" s="19"/>
      <c r="L13635" s="19">
        <v>0.84451273530764104</v>
      </c>
      <c r="M13635" s="19"/>
      <c r="N13635" s="19">
        <v>5.5348265994748493E-2</v>
      </c>
      <c r="O13635" s="19"/>
      <c r="P13635" s="50">
        <v>0.75460180365836171</v>
      </c>
      <c r="R13635" s="9" t="s">
        <v>0</v>
      </c>
    </row>
    <row r="13636" spans="2:18" x14ac:dyDescent="0.2">
      <c r="B13636" s="25">
        <v>13406</v>
      </c>
      <c r="C13636" s="193"/>
      <c r="D13636" s="19">
        <v>0.82190619099863849</v>
      </c>
      <c r="E13636" s="19"/>
      <c r="F13636" s="19">
        <v>1.2025165955957795</v>
      </c>
      <c r="G13636" s="19"/>
      <c r="H13636" s="19">
        <v>0.94972884733458396</v>
      </c>
      <c r="I13636" s="19"/>
      <c r="J13636" s="19">
        <v>0.46840209245862852</v>
      </c>
      <c r="K13636" s="19"/>
      <c r="L13636" s="19">
        <v>1.122327019221576</v>
      </c>
      <c r="M13636" s="19"/>
      <c r="N13636" s="19">
        <v>0.15293341735225444</v>
      </c>
      <c r="O13636" s="19"/>
      <c r="P13636" s="50">
        <v>0.93229775402284454</v>
      </c>
      <c r="R13636" s="9" t="s">
        <v>0</v>
      </c>
    </row>
    <row r="13637" spans="2:18" x14ac:dyDescent="0.2">
      <c r="B13637" s="25">
        <v>13407</v>
      </c>
      <c r="C13637" s="193">
        <v>0.72372851814066441</v>
      </c>
      <c r="D13637" s="19"/>
      <c r="E13637" s="19"/>
      <c r="F13637" s="19">
        <v>1.1545127391579592E-2</v>
      </c>
      <c r="G13637" s="19">
        <v>0.87387813210066401</v>
      </c>
      <c r="H13637" s="19"/>
      <c r="I13637" s="19">
        <v>0.55184553805738745</v>
      </c>
      <c r="J13637" s="19"/>
      <c r="K13637" s="19"/>
      <c r="L13637" s="19">
        <v>4.9158438730350348E-2</v>
      </c>
      <c r="M13637" s="19">
        <v>0.35899750882955594</v>
      </c>
      <c r="N13637" s="19"/>
      <c r="O13637" s="19">
        <v>0.40564456374788288</v>
      </c>
      <c r="P13637" s="50"/>
      <c r="R13637" s="9" t="s">
        <v>0</v>
      </c>
    </row>
    <row r="13638" spans="2:18" x14ac:dyDescent="0.2">
      <c r="B13638" s="25">
        <v>13408</v>
      </c>
      <c r="C13638" s="193">
        <v>8.6943744743025551E-3</v>
      </c>
      <c r="D13638" s="19"/>
      <c r="E13638" s="19">
        <v>8.2305800295502413E-2</v>
      </c>
      <c r="F13638" s="19"/>
      <c r="G13638" s="19"/>
      <c r="H13638" s="19">
        <v>0.88627542389016811</v>
      </c>
      <c r="I13638" s="19"/>
      <c r="J13638" s="19">
        <v>0.22222489434496789</v>
      </c>
      <c r="K13638" s="19">
        <v>0.23800165614545371</v>
      </c>
      <c r="L13638" s="19"/>
      <c r="M13638" s="19"/>
      <c r="N13638" s="19">
        <v>0.41764272725416196</v>
      </c>
      <c r="O13638" s="19"/>
      <c r="P13638" s="50">
        <v>0.69435769064009867</v>
      </c>
      <c r="R13638" s="9" t="s">
        <v>0</v>
      </c>
    </row>
    <row r="13639" spans="2:18" x14ac:dyDescent="0.2">
      <c r="B13639" s="25">
        <v>13409</v>
      </c>
      <c r="C13639" s="193">
        <v>1.566154783954459</v>
      </c>
      <c r="D13639" s="19"/>
      <c r="E13639" s="19">
        <v>0.96328205526289623</v>
      </c>
      <c r="F13639" s="19"/>
      <c r="G13639" s="19">
        <v>1.3730521248189935</v>
      </c>
      <c r="H13639" s="19"/>
      <c r="I13639" s="19">
        <v>1.0256085080136539</v>
      </c>
      <c r="J13639" s="19"/>
      <c r="K13639" s="19">
        <v>1.1741292848674081</v>
      </c>
      <c r="L13639" s="19"/>
      <c r="M13639" s="19">
        <v>1.2215564601611135</v>
      </c>
      <c r="N13639" s="19"/>
      <c r="O13639" s="19">
        <v>1.6446782626120995</v>
      </c>
      <c r="P13639" s="50"/>
      <c r="R13639" s="9" t="s">
        <v>0</v>
      </c>
    </row>
    <row r="13640" spans="2:18" x14ac:dyDescent="0.2">
      <c r="B13640" s="25">
        <v>13410</v>
      </c>
      <c r="C13640" s="193">
        <v>0.61279946442540167</v>
      </c>
      <c r="D13640" s="19"/>
      <c r="E13640" s="19"/>
      <c r="F13640" s="19">
        <v>1.0570476308387975</v>
      </c>
      <c r="G13640" s="19">
        <v>0.55517976813968928</v>
      </c>
      <c r="H13640" s="19"/>
      <c r="I13640" s="19">
        <v>0.2792391210274473</v>
      </c>
      <c r="J13640" s="19"/>
      <c r="K13640" s="19"/>
      <c r="L13640" s="19">
        <v>0.70022892350833432</v>
      </c>
      <c r="M13640" s="19"/>
      <c r="N13640" s="19">
        <v>0.6396795804469827</v>
      </c>
      <c r="O13640" s="19">
        <v>0.11225777198309279</v>
      </c>
      <c r="P13640" s="50"/>
      <c r="R13640" s="9" t="s">
        <v>0</v>
      </c>
    </row>
    <row r="13641" spans="2:18" x14ac:dyDescent="0.2">
      <c r="B13641" s="25">
        <v>13411</v>
      </c>
      <c r="C13641" s="193">
        <v>1.0146811520824417</v>
      </c>
      <c r="D13641" s="19"/>
      <c r="E13641" s="19">
        <v>1.369880830279431</v>
      </c>
      <c r="F13641" s="19"/>
      <c r="G13641" s="19">
        <v>1.4850507299259508</v>
      </c>
      <c r="H13641" s="19"/>
      <c r="I13641" s="19">
        <v>0.88551089356716406</v>
      </c>
      <c r="J13641" s="19"/>
      <c r="K13641" s="19">
        <v>0.58552824661276437</v>
      </c>
      <c r="L13641" s="19"/>
      <c r="M13641" s="19">
        <v>0.71306811743471987</v>
      </c>
      <c r="N13641" s="19"/>
      <c r="O13641" s="19">
        <v>1.3727049285967254</v>
      </c>
      <c r="P13641" s="50"/>
      <c r="R13641" s="9" t="s">
        <v>0</v>
      </c>
    </row>
    <row r="13642" spans="2:18" x14ac:dyDescent="0.2">
      <c r="B13642" s="25">
        <v>13412</v>
      </c>
      <c r="C13642" s="193">
        <v>1.6013250476615</v>
      </c>
      <c r="D13642" s="19"/>
      <c r="E13642" s="19">
        <v>1.4366631031989077</v>
      </c>
      <c r="F13642" s="19"/>
      <c r="G13642" s="19">
        <v>1.4643783214426846</v>
      </c>
      <c r="H13642" s="19"/>
      <c r="I13642" s="19">
        <v>1.191139421418044</v>
      </c>
      <c r="J13642" s="19"/>
      <c r="K13642" s="19">
        <v>0.57126155636529141</v>
      </c>
      <c r="L13642" s="19"/>
      <c r="M13642" s="19">
        <v>0.31451368429083471</v>
      </c>
      <c r="N13642" s="19"/>
      <c r="O13642" s="19">
        <v>1.5378632623731077</v>
      </c>
      <c r="P13642" s="50"/>
      <c r="R13642" s="9" t="s">
        <v>0</v>
      </c>
    </row>
    <row r="13643" spans="2:18" x14ac:dyDescent="0.2">
      <c r="B13643" s="25">
        <v>13413</v>
      </c>
      <c r="C13643" s="193">
        <v>0.88496678665705641</v>
      </c>
      <c r="D13643" s="19"/>
      <c r="E13643" s="19">
        <v>0.99237169190117436</v>
      </c>
      <c r="F13643" s="19"/>
      <c r="G13643" s="19">
        <v>1.5444358199935553</v>
      </c>
      <c r="H13643" s="19"/>
      <c r="I13643" s="19">
        <v>0.89493520730339349</v>
      </c>
      <c r="J13643" s="19"/>
      <c r="K13643" s="19">
        <v>0.25577949488125123</v>
      </c>
      <c r="L13643" s="19"/>
      <c r="M13643" s="19">
        <v>1.2247284844196131</v>
      </c>
      <c r="N13643" s="19"/>
      <c r="O13643" s="19"/>
      <c r="P13643" s="50">
        <v>0.95165419751640801</v>
      </c>
      <c r="R13643" s="9" t="s">
        <v>0</v>
      </c>
    </row>
    <row r="13644" spans="2:18" x14ac:dyDescent="0.2">
      <c r="B13644" s="25">
        <v>13414</v>
      </c>
      <c r="C13644" s="193"/>
      <c r="D13644" s="19">
        <v>1.3366609935631184</v>
      </c>
      <c r="E13644" s="19"/>
      <c r="F13644" s="19">
        <v>1.0459762087569202</v>
      </c>
      <c r="G13644" s="19"/>
      <c r="H13644" s="19">
        <v>0.93809198528217386</v>
      </c>
      <c r="I13644" s="19"/>
      <c r="J13644" s="19">
        <v>0.85427777364281543</v>
      </c>
      <c r="K13644" s="19"/>
      <c r="L13644" s="19">
        <v>1.1649810791110136</v>
      </c>
      <c r="M13644" s="19"/>
      <c r="N13644" s="19">
        <v>0.7985285792768182</v>
      </c>
      <c r="O13644" s="19"/>
      <c r="P13644" s="50">
        <v>0.68442954881169826</v>
      </c>
      <c r="R13644" s="9" t="s">
        <v>0</v>
      </c>
    </row>
    <row r="13645" spans="2:18" x14ac:dyDescent="0.2">
      <c r="B13645" s="25">
        <v>13415</v>
      </c>
      <c r="C13645" s="193">
        <v>1.1112914038419839</v>
      </c>
      <c r="D13645" s="19"/>
      <c r="E13645" s="19">
        <v>0.38939939696593834</v>
      </c>
      <c r="F13645" s="19"/>
      <c r="G13645" s="19">
        <v>0.53429107259463671</v>
      </c>
      <c r="H13645" s="19"/>
      <c r="I13645" s="19">
        <v>0.19976836167483447</v>
      </c>
      <c r="J13645" s="19"/>
      <c r="K13645" s="19">
        <v>0.16489350873376196</v>
      </c>
      <c r="L13645" s="19"/>
      <c r="M13645" s="19">
        <v>2.2618697195709608E-2</v>
      </c>
      <c r="N13645" s="19"/>
      <c r="O13645" s="19">
        <v>1.2845986031519103</v>
      </c>
      <c r="P13645" s="50"/>
      <c r="R13645" s="9" t="s">
        <v>0</v>
      </c>
    </row>
    <row r="13646" spans="2:18" x14ac:dyDescent="0.2">
      <c r="B13646" s="25">
        <v>13416</v>
      </c>
      <c r="C13646" s="193"/>
      <c r="D13646" s="19">
        <v>0.18149953728107132</v>
      </c>
      <c r="E13646" s="19"/>
      <c r="F13646" s="19">
        <v>0.57411834950904683</v>
      </c>
      <c r="G13646" s="19">
        <v>0.66631592045910237</v>
      </c>
      <c r="H13646" s="19"/>
      <c r="I13646" s="19">
        <v>0.77108635370803602</v>
      </c>
      <c r="J13646" s="19"/>
      <c r="K13646" s="19">
        <v>0.16967001058997719</v>
      </c>
      <c r="L13646" s="19"/>
      <c r="M13646" s="19">
        <v>0.19898730329725006</v>
      </c>
      <c r="N13646" s="19"/>
      <c r="O13646" s="19">
        <v>0.44429264654033107</v>
      </c>
      <c r="P13646" s="50"/>
      <c r="R13646" s="9" t="s">
        <v>0</v>
      </c>
    </row>
    <row r="13647" spans="2:18" x14ac:dyDescent="0.2">
      <c r="B13647" s="25">
        <v>13417</v>
      </c>
      <c r="C13647" s="193">
        <v>1.184533311659292</v>
      </c>
      <c r="D13647" s="19"/>
      <c r="E13647" s="19">
        <v>0.9775999504976246</v>
      </c>
      <c r="F13647" s="19"/>
      <c r="G13647" s="19"/>
      <c r="H13647" s="19">
        <v>0.27334997740607098</v>
      </c>
      <c r="I13647" s="19">
        <v>0.55062446548193056</v>
      </c>
      <c r="J13647" s="19"/>
      <c r="K13647" s="19">
        <v>0.45046986293822394</v>
      </c>
      <c r="L13647" s="19"/>
      <c r="M13647" s="19">
        <v>0.79842487363706671</v>
      </c>
      <c r="N13647" s="19"/>
      <c r="O13647" s="19">
        <v>0.39629635722475604</v>
      </c>
      <c r="P13647" s="50"/>
      <c r="R13647" s="9" t="s">
        <v>0</v>
      </c>
    </row>
    <row r="13648" spans="2:18" x14ac:dyDescent="0.2">
      <c r="B13648" s="25">
        <v>13418</v>
      </c>
      <c r="C13648" s="193"/>
      <c r="D13648" s="19">
        <v>0.31206462148206143</v>
      </c>
      <c r="E13648" s="19"/>
      <c r="F13648" s="19">
        <v>0.20513173163326606</v>
      </c>
      <c r="G13648" s="19"/>
      <c r="H13648" s="19">
        <v>0.23136276322157295</v>
      </c>
      <c r="I13648" s="19"/>
      <c r="J13648" s="19">
        <v>0.27343503395696983</v>
      </c>
      <c r="K13648" s="19"/>
      <c r="L13648" s="19">
        <v>0.62260733997575002</v>
      </c>
      <c r="M13648" s="19"/>
      <c r="N13648" s="19">
        <v>0.29238589315503938</v>
      </c>
      <c r="O13648" s="19"/>
      <c r="P13648" s="50">
        <v>0.25391576920051712</v>
      </c>
      <c r="R13648" s="9" t="s">
        <v>0</v>
      </c>
    </row>
    <row r="13649" spans="2:18" x14ac:dyDescent="0.2">
      <c r="B13649" s="25">
        <v>13419</v>
      </c>
      <c r="C13649" s="193">
        <v>0.59034125886225897</v>
      </c>
      <c r="D13649" s="19"/>
      <c r="E13649" s="19">
        <v>0.32065573554482191</v>
      </c>
      <c r="F13649" s="19"/>
      <c r="G13649" s="19">
        <v>0.14163580303896867</v>
      </c>
      <c r="H13649" s="19"/>
      <c r="I13649" s="19">
        <v>0.50191171908335974</v>
      </c>
      <c r="J13649" s="19"/>
      <c r="K13649" s="19">
        <v>0.77184574849694598</v>
      </c>
      <c r="L13649" s="19"/>
      <c r="M13649" s="19">
        <v>0.9246434522628344</v>
      </c>
      <c r="N13649" s="19"/>
      <c r="O13649" s="19">
        <v>0.28530279169129513</v>
      </c>
      <c r="P13649" s="50"/>
      <c r="R13649" s="9" t="s">
        <v>0</v>
      </c>
    </row>
    <row r="13650" spans="2:18" x14ac:dyDescent="0.2">
      <c r="B13650" s="25">
        <v>13420</v>
      </c>
      <c r="C13650" s="193">
        <v>0.75108776662693078</v>
      </c>
      <c r="D13650" s="19"/>
      <c r="E13650" s="19">
        <v>1.872282959123406</v>
      </c>
      <c r="F13650" s="19"/>
      <c r="G13650" s="19">
        <v>0.61714508363809972</v>
      </c>
      <c r="H13650" s="19"/>
      <c r="I13650" s="19">
        <v>1.6193890730088434</v>
      </c>
      <c r="J13650" s="19"/>
      <c r="K13650" s="19">
        <v>1.8012931613000176</v>
      </c>
      <c r="L13650" s="19"/>
      <c r="M13650" s="19">
        <v>0.71479912138567103</v>
      </c>
      <c r="N13650" s="19"/>
      <c r="O13650" s="19">
        <v>0.84897445453930898</v>
      </c>
      <c r="P13650" s="50"/>
      <c r="R13650" s="9" t="s">
        <v>0</v>
      </c>
    </row>
    <row r="13651" spans="2:18" x14ac:dyDescent="0.2">
      <c r="B13651" s="25">
        <v>13421</v>
      </c>
      <c r="C13651" s="193"/>
      <c r="D13651" s="19">
        <v>0.84860706314236045</v>
      </c>
      <c r="E13651" s="19">
        <v>0.18634326553664113</v>
      </c>
      <c r="F13651" s="19"/>
      <c r="G13651" s="19"/>
      <c r="H13651" s="19">
        <v>0.54900422081201439</v>
      </c>
      <c r="I13651" s="19"/>
      <c r="J13651" s="19">
        <v>0.25393006710826144</v>
      </c>
      <c r="K13651" s="19">
        <v>0.30459842973511203</v>
      </c>
      <c r="L13651" s="19"/>
      <c r="M13651" s="19"/>
      <c r="N13651" s="19">
        <v>0.5792006579918475</v>
      </c>
      <c r="O13651" s="19"/>
      <c r="P13651" s="50">
        <v>0.8441560377572761</v>
      </c>
      <c r="R13651" s="9" t="s">
        <v>0</v>
      </c>
    </row>
    <row r="13652" spans="2:18" x14ac:dyDescent="0.2">
      <c r="B13652" s="25">
        <v>13422</v>
      </c>
      <c r="C13652" s="193"/>
      <c r="D13652" s="19">
        <v>0.56763829198296367</v>
      </c>
      <c r="E13652" s="19"/>
      <c r="F13652" s="19">
        <v>0.78470496090459407</v>
      </c>
      <c r="G13652" s="19"/>
      <c r="H13652" s="19">
        <v>0.6202843377327345</v>
      </c>
      <c r="I13652" s="19"/>
      <c r="J13652" s="19">
        <v>1.0243905066288501</v>
      </c>
      <c r="K13652" s="19"/>
      <c r="L13652" s="19">
        <v>0.36888019359825014</v>
      </c>
      <c r="M13652" s="19"/>
      <c r="N13652" s="19">
        <v>1.2723739617908989</v>
      </c>
      <c r="O13652" s="19"/>
      <c r="P13652" s="50">
        <v>1.2828820372258467</v>
      </c>
      <c r="R13652" s="9" t="s">
        <v>0</v>
      </c>
    </row>
    <row r="13653" spans="2:18" x14ac:dyDescent="0.2">
      <c r="B13653" s="25">
        <v>13423</v>
      </c>
      <c r="C13653" s="193">
        <v>0.85962620726740235</v>
      </c>
      <c r="D13653" s="19"/>
      <c r="E13653" s="19">
        <v>0.93852409875138987</v>
      </c>
      <c r="F13653" s="19"/>
      <c r="G13653" s="19">
        <v>2.0261066336628653</v>
      </c>
      <c r="H13653" s="19"/>
      <c r="I13653" s="19">
        <v>1.9731302903745411</v>
      </c>
      <c r="J13653" s="19"/>
      <c r="K13653" s="19">
        <v>1.1428054102288867</v>
      </c>
      <c r="L13653" s="19"/>
      <c r="M13653" s="19">
        <v>1.3962520720100606</v>
      </c>
      <c r="N13653" s="19"/>
      <c r="O13653" s="19">
        <v>1.080476658443819</v>
      </c>
      <c r="P13653" s="50"/>
      <c r="R13653" s="9" t="s">
        <v>0</v>
      </c>
    </row>
    <row r="13654" spans="2:18" x14ac:dyDescent="0.2">
      <c r="B13654" s="25">
        <v>13424</v>
      </c>
      <c r="C13654" s="193">
        <v>0.79262578585813037</v>
      </c>
      <c r="D13654" s="19"/>
      <c r="E13654" s="19">
        <v>0.62848898351563776</v>
      </c>
      <c r="F13654" s="19"/>
      <c r="G13654" s="19">
        <v>1.6781546108330916</v>
      </c>
      <c r="H13654" s="19"/>
      <c r="I13654" s="19">
        <v>1.4320949527272728</v>
      </c>
      <c r="J13654" s="19"/>
      <c r="K13654" s="19">
        <v>0.95103018853805743</v>
      </c>
      <c r="L13654" s="19"/>
      <c r="M13654" s="19">
        <v>1.0647603837436519</v>
      </c>
      <c r="N13654" s="19"/>
      <c r="O13654" s="19">
        <v>1.1846227690111955</v>
      </c>
      <c r="P13654" s="50"/>
      <c r="R13654" s="9" t="s">
        <v>0</v>
      </c>
    </row>
    <row r="13655" spans="2:18" x14ac:dyDescent="0.2">
      <c r="B13655" s="25">
        <v>13425</v>
      </c>
      <c r="C13655" s="193">
        <v>1.2361846276204158</v>
      </c>
      <c r="D13655" s="19"/>
      <c r="E13655" s="19">
        <v>0.67117499481861032</v>
      </c>
      <c r="F13655" s="19"/>
      <c r="G13655" s="19">
        <v>1.1841175169416283</v>
      </c>
      <c r="H13655" s="19"/>
      <c r="I13655" s="19">
        <v>0.44270254841389722</v>
      </c>
      <c r="J13655" s="19"/>
      <c r="K13655" s="19">
        <v>0.92832749470212006</v>
      </c>
      <c r="L13655" s="19"/>
      <c r="M13655" s="19">
        <v>1.5266485354960166</v>
      </c>
      <c r="N13655" s="19"/>
      <c r="O13655" s="19">
        <v>1.3248993871167254</v>
      </c>
      <c r="P13655" s="50"/>
      <c r="R13655" s="9" t="s">
        <v>0</v>
      </c>
    </row>
    <row r="13656" spans="2:18" x14ac:dyDescent="0.2">
      <c r="B13656" s="25">
        <v>13426</v>
      </c>
      <c r="C13656" s="193"/>
      <c r="D13656" s="19">
        <v>2.0839761012263338</v>
      </c>
      <c r="E13656" s="19"/>
      <c r="F13656" s="19">
        <v>1.3203923304872887</v>
      </c>
      <c r="G13656" s="19"/>
      <c r="H13656" s="19">
        <v>0.85987887165930499</v>
      </c>
      <c r="I13656" s="19"/>
      <c r="J13656" s="19">
        <v>0.8282829276938749</v>
      </c>
      <c r="K13656" s="19"/>
      <c r="L13656" s="19">
        <v>0.88852546926630904</v>
      </c>
      <c r="M13656" s="19"/>
      <c r="N13656" s="19">
        <v>0.35346262736678424</v>
      </c>
      <c r="O13656" s="19"/>
      <c r="P13656" s="50">
        <v>1.3490337736082145</v>
      </c>
      <c r="R13656" s="9" t="s">
        <v>0</v>
      </c>
    </row>
    <row r="13657" spans="2:18" x14ac:dyDescent="0.2">
      <c r="B13657" s="25">
        <v>13427</v>
      </c>
      <c r="C13657" s="193">
        <v>0.91000754922438609</v>
      </c>
      <c r="D13657" s="19"/>
      <c r="E13657" s="19">
        <v>0.98369532762571232</v>
      </c>
      <c r="F13657" s="19"/>
      <c r="G13657" s="19">
        <v>0.58526156876943303</v>
      </c>
      <c r="H13657" s="19"/>
      <c r="I13657" s="19">
        <v>1.1994951384940788</v>
      </c>
      <c r="J13657" s="19"/>
      <c r="K13657" s="19">
        <v>0.95181268739221569</v>
      </c>
      <c r="L13657" s="19"/>
      <c r="M13657" s="19">
        <v>0.49153787538162491</v>
      </c>
      <c r="N13657" s="19"/>
      <c r="O13657" s="19">
        <v>6.6079055132268125E-2</v>
      </c>
      <c r="P13657" s="50"/>
      <c r="R13657" s="9" t="s">
        <v>0</v>
      </c>
    </row>
    <row r="13658" spans="2:18" x14ac:dyDescent="0.2">
      <c r="B13658" s="25">
        <v>13428</v>
      </c>
      <c r="C13658" s="193"/>
      <c r="D13658" s="19">
        <v>0.28780608060227181</v>
      </c>
      <c r="E13658" s="19">
        <v>0.30128623320689157</v>
      </c>
      <c r="F13658" s="19"/>
      <c r="G13658" s="19">
        <v>1.4310590985710785</v>
      </c>
      <c r="H13658" s="19"/>
      <c r="I13658" s="19"/>
      <c r="J13658" s="19">
        <v>0.82576528972857222</v>
      </c>
      <c r="K13658" s="19">
        <v>0.25904435695473454</v>
      </c>
      <c r="L13658" s="19"/>
      <c r="M13658" s="19">
        <v>0.5285805949483372</v>
      </c>
      <c r="N13658" s="19"/>
      <c r="O13658" s="19">
        <v>0.62235693976246631</v>
      </c>
      <c r="P13658" s="50"/>
      <c r="R13658" s="9" t="s">
        <v>0</v>
      </c>
    </row>
    <row r="13659" spans="2:18" x14ac:dyDescent="0.2">
      <c r="B13659" s="25">
        <v>13429</v>
      </c>
      <c r="C13659" s="193">
        <v>1.2534968492239507</v>
      </c>
      <c r="D13659" s="19"/>
      <c r="E13659" s="19">
        <v>0.84294091012748795</v>
      </c>
      <c r="F13659" s="19"/>
      <c r="G13659" s="19">
        <v>0.6194936641075286</v>
      </c>
      <c r="H13659" s="19"/>
      <c r="I13659" s="19"/>
      <c r="J13659" s="19">
        <v>0.30257139293961444</v>
      </c>
      <c r="K13659" s="19">
        <v>0.75616985808822546</v>
      </c>
      <c r="L13659" s="19"/>
      <c r="M13659" s="19">
        <v>0.4118941905266309</v>
      </c>
      <c r="N13659" s="19"/>
      <c r="O13659" s="19"/>
      <c r="P13659" s="50">
        <v>0.26873565868867572</v>
      </c>
      <c r="R13659" s="9" t="s">
        <v>0</v>
      </c>
    </row>
    <row r="13660" spans="2:18" x14ac:dyDescent="0.2">
      <c r="B13660" s="25">
        <v>13430</v>
      </c>
      <c r="C13660" s="193">
        <v>1.6228754483236516</v>
      </c>
      <c r="D13660" s="19"/>
      <c r="E13660" s="19">
        <v>0.58266188427248855</v>
      </c>
      <c r="F13660" s="19"/>
      <c r="G13660" s="19">
        <v>0.99288635342863762</v>
      </c>
      <c r="H13660" s="19"/>
      <c r="I13660" s="19">
        <v>1.3679055985552493</v>
      </c>
      <c r="J13660" s="19"/>
      <c r="K13660" s="19">
        <v>2.4104566989338485</v>
      </c>
      <c r="L13660" s="19"/>
      <c r="M13660" s="19">
        <v>1.2439334268198443</v>
      </c>
      <c r="N13660" s="19"/>
      <c r="O13660" s="19">
        <v>1.8823488294083004</v>
      </c>
      <c r="P13660" s="50"/>
      <c r="R13660" s="9" t="s">
        <v>0</v>
      </c>
    </row>
    <row r="13661" spans="2:18" x14ac:dyDescent="0.2">
      <c r="B13661" s="25">
        <v>13431</v>
      </c>
      <c r="C13661" s="193">
        <v>0.51831782710008945</v>
      </c>
      <c r="D13661" s="19"/>
      <c r="E13661" s="19"/>
      <c r="F13661" s="19">
        <v>0.58145592522425971</v>
      </c>
      <c r="G13661" s="19"/>
      <c r="H13661" s="19">
        <v>0.58272697179907929</v>
      </c>
      <c r="I13661" s="19">
        <v>0.71838127938225049</v>
      </c>
      <c r="J13661" s="19"/>
      <c r="K13661" s="19">
        <v>0.50049781089547851</v>
      </c>
      <c r="L13661" s="19"/>
      <c r="M13661" s="19"/>
      <c r="N13661" s="19">
        <v>0.77731858352339545</v>
      </c>
      <c r="O13661" s="19">
        <v>1.5380213487311903E-3</v>
      </c>
      <c r="P13661" s="50"/>
      <c r="R13661" s="9" t="s">
        <v>0</v>
      </c>
    </row>
    <row r="13662" spans="2:18" x14ac:dyDescent="0.2">
      <c r="B13662" s="25">
        <v>13432</v>
      </c>
      <c r="C13662" s="193"/>
      <c r="D13662" s="19">
        <v>1.1045504063070197</v>
      </c>
      <c r="E13662" s="19"/>
      <c r="F13662" s="19">
        <v>0.37566163931897156</v>
      </c>
      <c r="G13662" s="19"/>
      <c r="H13662" s="19">
        <v>0.90860537630770355</v>
      </c>
      <c r="I13662" s="19"/>
      <c r="J13662" s="19">
        <v>0.73112540488009392</v>
      </c>
      <c r="K13662" s="19"/>
      <c r="L13662" s="19">
        <v>0.72750997811177431</v>
      </c>
      <c r="M13662" s="19"/>
      <c r="N13662" s="19">
        <v>0.70972435282360002</v>
      </c>
      <c r="O13662" s="19"/>
      <c r="P13662" s="50">
        <v>0.56594207749856462</v>
      </c>
      <c r="R13662" s="9" t="s">
        <v>0</v>
      </c>
    </row>
    <row r="13663" spans="2:18" x14ac:dyDescent="0.2">
      <c r="B13663" s="25">
        <v>13433</v>
      </c>
      <c r="C13663" s="193">
        <v>1.1572803850256106</v>
      </c>
      <c r="D13663" s="19"/>
      <c r="E13663" s="19">
        <v>0.67972901047086209</v>
      </c>
      <c r="F13663" s="19"/>
      <c r="G13663" s="19">
        <v>0.64621347529531536</v>
      </c>
      <c r="H13663" s="19"/>
      <c r="I13663" s="19">
        <v>5.1014352745526514E-2</v>
      </c>
      <c r="J13663" s="19"/>
      <c r="K13663" s="19">
        <v>0.44909479355275234</v>
      </c>
      <c r="L13663" s="19"/>
      <c r="M13663" s="19">
        <v>1.4847618463048191</v>
      </c>
      <c r="N13663" s="19"/>
      <c r="O13663" s="19">
        <v>0.41628766214738805</v>
      </c>
      <c r="P13663" s="50"/>
      <c r="R13663" s="9" t="s">
        <v>0</v>
      </c>
    </row>
    <row r="13664" spans="2:18" x14ac:dyDescent="0.2">
      <c r="B13664" s="25">
        <v>13434</v>
      </c>
      <c r="C13664" s="193">
        <v>0.55239085005378641</v>
      </c>
      <c r="D13664" s="19"/>
      <c r="E13664" s="19">
        <v>1.5884407133969043</v>
      </c>
      <c r="F13664" s="19"/>
      <c r="G13664" s="19">
        <v>1.091913870171791</v>
      </c>
      <c r="H13664" s="19"/>
      <c r="I13664" s="19">
        <v>0.20393888183391667</v>
      </c>
      <c r="J13664" s="19"/>
      <c r="K13664" s="19">
        <v>1.0902447740791552</v>
      </c>
      <c r="L13664" s="19"/>
      <c r="M13664" s="19">
        <v>1.1334037661969136</v>
      </c>
      <c r="N13664" s="19"/>
      <c r="O13664" s="19">
        <v>2.3975437858747326</v>
      </c>
      <c r="P13664" s="50"/>
      <c r="R13664" s="9" t="s">
        <v>0</v>
      </c>
    </row>
    <row r="13665" spans="2:18" x14ac:dyDescent="0.2">
      <c r="B13665" s="25">
        <v>13435</v>
      </c>
      <c r="C13665" s="193">
        <v>0.46038606789735664</v>
      </c>
      <c r="D13665" s="19"/>
      <c r="E13665" s="19">
        <v>0.58889214690364045</v>
      </c>
      <c r="F13665" s="19"/>
      <c r="G13665" s="19">
        <v>0.12555196537431237</v>
      </c>
      <c r="H13665" s="19"/>
      <c r="I13665" s="19">
        <v>0.39898762789029601</v>
      </c>
      <c r="J13665" s="19"/>
      <c r="K13665" s="19">
        <v>1.1137229401966153</v>
      </c>
      <c r="L13665" s="19"/>
      <c r="M13665" s="19">
        <v>0.75855141469757403</v>
      </c>
      <c r="N13665" s="19"/>
      <c r="O13665" s="19">
        <v>1.1081863798540728</v>
      </c>
      <c r="P13665" s="50"/>
      <c r="R13665" s="9" t="s">
        <v>0</v>
      </c>
    </row>
    <row r="13666" spans="2:18" x14ac:dyDescent="0.2">
      <c r="B13666" s="25">
        <v>13436</v>
      </c>
      <c r="C13666" s="193"/>
      <c r="D13666" s="19">
        <v>0.80106057577825374</v>
      </c>
      <c r="E13666" s="19"/>
      <c r="F13666" s="19">
        <v>1.1165025109579945</v>
      </c>
      <c r="G13666" s="19"/>
      <c r="H13666" s="19">
        <v>0.23237436126235575</v>
      </c>
      <c r="I13666" s="19"/>
      <c r="J13666" s="19">
        <v>0.86854084599915837</v>
      </c>
      <c r="K13666" s="19"/>
      <c r="L13666" s="19">
        <v>0.99547688099580145</v>
      </c>
      <c r="M13666" s="19"/>
      <c r="N13666" s="19">
        <v>1.4642214520759893</v>
      </c>
      <c r="O13666" s="19"/>
      <c r="P13666" s="50">
        <v>0.31266357361093505</v>
      </c>
      <c r="R13666" s="9" t="s">
        <v>0</v>
      </c>
    </row>
    <row r="13667" spans="2:18" x14ac:dyDescent="0.2">
      <c r="B13667" s="25">
        <v>13437</v>
      </c>
      <c r="C13667" s="193">
        <v>1.2765734422055042</v>
      </c>
      <c r="D13667" s="19"/>
      <c r="E13667" s="19">
        <v>0.83280735071763567</v>
      </c>
      <c r="F13667" s="19"/>
      <c r="G13667" s="19">
        <v>1.8745143494366203</v>
      </c>
      <c r="H13667" s="19"/>
      <c r="I13667" s="19">
        <v>1.4591387693039</v>
      </c>
      <c r="J13667" s="19"/>
      <c r="K13667" s="19">
        <v>1.8633097847284039</v>
      </c>
      <c r="L13667" s="19"/>
      <c r="M13667" s="19">
        <v>0.80583426768380439</v>
      </c>
      <c r="N13667" s="19"/>
      <c r="O13667" s="19">
        <v>1.7105819651599201</v>
      </c>
      <c r="P13667" s="50"/>
      <c r="R13667" s="9" t="s">
        <v>0</v>
      </c>
    </row>
    <row r="13668" spans="2:18" x14ac:dyDescent="0.2">
      <c r="B13668" s="25">
        <v>13438</v>
      </c>
      <c r="C13668" s="193">
        <v>0.14818374914755586</v>
      </c>
      <c r="D13668" s="19"/>
      <c r="E13668" s="19">
        <v>0.93725349886725795</v>
      </c>
      <c r="F13668" s="19"/>
      <c r="G13668" s="19">
        <v>4.4998421443007489E-2</v>
      </c>
      <c r="H13668" s="19"/>
      <c r="I13668" s="19">
        <v>0.6657368873147177</v>
      </c>
      <c r="J13668" s="19"/>
      <c r="K13668" s="19">
        <v>0.16459414692337482</v>
      </c>
      <c r="L13668" s="19"/>
      <c r="M13668" s="19"/>
      <c r="N13668" s="19">
        <v>0.20364547162248808</v>
      </c>
      <c r="O13668" s="19">
        <v>0.41898052992753565</v>
      </c>
      <c r="P13668" s="50"/>
      <c r="R13668" s="9" t="s">
        <v>0</v>
      </c>
    </row>
    <row r="13669" spans="2:18" x14ac:dyDescent="0.2">
      <c r="B13669" s="25">
        <v>13439</v>
      </c>
      <c r="C13669" s="193">
        <v>0.10680750618053535</v>
      </c>
      <c r="D13669" s="19"/>
      <c r="E13669" s="19">
        <v>0.47074983233911444</v>
      </c>
      <c r="F13669" s="19"/>
      <c r="G13669" s="19">
        <v>0.5923222259965788</v>
      </c>
      <c r="H13669" s="19"/>
      <c r="I13669" s="19">
        <v>0.67301246954633642</v>
      </c>
      <c r="J13669" s="19"/>
      <c r="K13669" s="19">
        <v>0.30103433671168256</v>
      </c>
      <c r="L13669" s="19"/>
      <c r="M13669" s="19">
        <v>0.36574739823449576</v>
      </c>
      <c r="N13669" s="19"/>
      <c r="O13669" s="19">
        <v>0.21868709865857819</v>
      </c>
      <c r="P13669" s="50"/>
      <c r="R13669" s="9" t="s">
        <v>0</v>
      </c>
    </row>
    <row r="13670" spans="2:18" x14ac:dyDescent="0.2">
      <c r="B13670" s="25">
        <v>13440</v>
      </c>
      <c r="C13670" s="193"/>
      <c r="D13670" s="19">
        <v>1.3561508047312885</v>
      </c>
      <c r="E13670" s="19"/>
      <c r="F13670" s="19">
        <v>0.74769889898962638</v>
      </c>
      <c r="G13670" s="19"/>
      <c r="H13670" s="19">
        <v>1.1571048241680475</v>
      </c>
      <c r="I13670" s="19">
        <v>3.0352326315956964E-2</v>
      </c>
      <c r="J13670" s="19"/>
      <c r="K13670" s="19"/>
      <c r="L13670" s="19">
        <v>2.3943368784269619</v>
      </c>
      <c r="M13670" s="19"/>
      <c r="N13670" s="19">
        <v>1.6777682562668856</v>
      </c>
      <c r="O13670" s="19"/>
      <c r="P13670" s="50">
        <v>1.9168746669590462</v>
      </c>
      <c r="R13670" s="9" t="s">
        <v>0</v>
      </c>
    </row>
    <row r="13671" spans="2:18" x14ac:dyDescent="0.2">
      <c r="B13671" s="25">
        <v>13441</v>
      </c>
      <c r="C13671" s="193">
        <v>1.0664314311745253</v>
      </c>
      <c r="D13671" s="19"/>
      <c r="E13671" s="19">
        <v>0.8112915024932732</v>
      </c>
      <c r="F13671" s="19"/>
      <c r="G13671" s="19">
        <v>0.89036257606455937</v>
      </c>
      <c r="H13671" s="19"/>
      <c r="I13671" s="19">
        <v>0.9556825368459626</v>
      </c>
      <c r="J13671" s="19"/>
      <c r="K13671" s="19">
        <v>0.99919182881540214</v>
      </c>
      <c r="L13671" s="19"/>
      <c r="M13671" s="19">
        <v>1.1158110181913334</v>
      </c>
      <c r="N13671" s="19"/>
      <c r="O13671" s="19">
        <v>0.64506950759244897</v>
      </c>
      <c r="P13671" s="50"/>
      <c r="R13671" s="9" t="s">
        <v>0</v>
      </c>
    </row>
    <row r="13672" spans="2:18" x14ac:dyDescent="0.2">
      <c r="B13672" s="25">
        <v>13442</v>
      </c>
      <c r="C13672" s="193"/>
      <c r="D13672" s="19">
        <v>0.63295360402397716</v>
      </c>
      <c r="E13672" s="19"/>
      <c r="F13672" s="19">
        <v>0.31994767023201304</v>
      </c>
      <c r="G13672" s="19"/>
      <c r="H13672" s="19">
        <v>0.43259018345682171</v>
      </c>
      <c r="I13672" s="19"/>
      <c r="J13672" s="19">
        <v>1.356577820740593</v>
      </c>
      <c r="K13672" s="19"/>
      <c r="L13672" s="19">
        <v>0.64624889859866519</v>
      </c>
      <c r="M13672" s="19"/>
      <c r="N13672" s="19">
        <v>0.88557939898333871</v>
      </c>
      <c r="O13672" s="19"/>
      <c r="P13672" s="50">
        <v>0.58626234457715687</v>
      </c>
      <c r="R13672" s="9" t="s">
        <v>0</v>
      </c>
    </row>
    <row r="13673" spans="2:18" x14ac:dyDescent="0.2">
      <c r="B13673" s="25">
        <v>13443</v>
      </c>
      <c r="C13673" s="193">
        <v>1.2382747073771525</v>
      </c>
      <c r="D13673" s="19"/>
      <c r="E13673" s="19">
        <v>0.85356846261524766</v>
      </c>
      <c r="F13673" s="19"/>
      <c r="G13673" s="19">
        <v>0.52835027318265515</v>
      </c>
      <c r="H13673" s="19"/>
      <c r="I13673" s="19">
        <v>0.95031220828574314</v>
      </c>
      <c r="J13673" s="19"/>
      <c r="K13673" s="19">
        <v>1.441910630203751</v>
      </c>
      <c r="L13673" s="19"/>
      <c r="M13673" s="19">
        <v>0.96215266895454177</v>
      </c>
      <c r="N13673" s="19"/>
      <c r="O13673" s="19">
        <v>1.5485986111529089</v>
      </c>
      <c r="P13673" s="50"/>
      <c r="R13673" s="9" t="s">
        <v>0</v>
      </c>
    </row>
    <row r="13674" spans="2:18" x14ac:dyDescent="0.2">
      <c r="B13674" s="25">
        <v>13444</v>
      </c>
      <c r="C13674" s="193"/>
      <c r="D13674" s="19">
        <v>0.46595114050006964</v>
      </c>
      <c r="E13674" s="19">
        <v>0.89683064018886594</v>
      </c>
      <c r="F13674" s="19"/>
      <c r="G13674" s="19"/>
      <c r="H13674" s="19">
        <v>0.24428371731118154</v>
      </c>
      <c r="I13674" s="19"/>
      <c r="J13674" s="19">
        <v>0.47153621193657691</v>
      </c>
      <c r="K13674" s="19">
        <v>0.67958793025124253</v>
      </c>
      <c r="L13674" s="19"/>
      <c r="M13674" s="19">
        <v>0.93125853329530373</v>
      </c>
      <c r="N13674" s="19"/>
      <c r="O13674" s="19">
        <v>0.56707656775509874</v>
      </c>
      <c r="P13674" s="50"/>
      <c r="R13674" s="9" t="s">
        <v>0</v>
      </c>
    </row>
    <row r="13675" spans="2:18" x14ac:dyDescent="0.2">
      <c r="B13675" s="25">
        <v>13445</v>
      </c>
      <c r="C13675" s="193">
        <v>0.26101970816244396</v>
      </c>
      <c r="D13675" s="19"/>
      <c r="E13675" s="19">
        <v>1.1143503751726993</v>
      </c>
      <c r="F13675" s="19"/>
      <c r="G13675" s="19">
        <v>0.24765306947812063</v>
      </c>
      <c r="H13675" s="19"/>
      <c r="I13675" s="19">
        <v>1.138937488928772</v>
      </c>
      <c r="J13675" s="19"/>
      <c r="K13675" s="19">
        <v>0.75442186089666552</v>
      </c>
      <c r="L13675" s="19"/>
      <c r="M13675" s="19">
        <v>0.50441193195099188</v>
      </c>
      <c r="N13675" s="19"/>
      <c r="O13675" s="19">
        <v>1.2308698470962418</v>
      </c>
      <c r="P13675" s="50"/>
      <c r="R13675" s="9" t="s">
        <v>0</v>
      </c>
    </row>
    <row r="13676" spans="2:18" x14ac:dyDescent="0.2">
      <c r="B13676" s="25">
        <v>13446</v>
      </c>
      <c r="C13676" s="193">
        <v>1.2116084472533271</v>
      </c>
      <c r="D13676" s="19"/>
      <c r="E13676" s="19">
        <v>0.38283917388951577</v>
      </c>
      <c r="F13676" s="19"/>
      <c r="G13676" s="19">
        <v>0.65715263065482521</v>
      </c>
      <c r="H13676" s="19"/>
      <c r="I13676" s="19">
        <v>0.39700145012110261</v>
      </c>
      <c r="J13676" s="19"/>
      <c r="K13676" s="19">
        <v>0.65180846871428655</v>
      </c>
      <c r="L13676" s="19"/>
      <c r="M13676" s="19">
        <v>0.96672831649579927</v>
      </c>
      <c r="N13676" s="19"/>
      <c r="O13676" s="19">
        <v>0.93922907078985118</v>
      </c>
      <c r="P13676" s="50"/>
      <c r="R13676" s="9" t="s">
        <v>0</v>
      </c>
    </row>
    <row r="13677" spans="2:18" x14ac:dyDescent="0.2">
      <c r="B13677" s="25">
        <v>13447</v>
      </c>
      <c r="C13677" s="193">
        <v>8.7734181199183983E-2</v>
      </c>
      <c r="D13677" s="19"/>
      <c r="E13677" s="19">
        <v>1.318276296951884</v>
      </c>
      <c r="F13677" s="19"/>
      <c r="G13677" s="19">
        <v>0.34716774909687387</v>
      </c>
      <c r="H13677" s="19"/>
      <c r="I13677" s="19">
        <v>0.10065012054757862</v>
      </c>
      <c r="J13677" s="19"/>
      <c r="K13677" s="19"/>
      <c r="L13677" s="19">
        <v>0.27399921877706568</v>
      </c>
      <c r="M13677" s="19">
        <v>0.7089051091128955</v>
      </c>
      <c r="N13677" s="19"/>
      <c r="O13677" s="19">
        <v>1.295507810368441</v>
      </c>
      <c r="P13677" s="50"/>
      <c r="R13677" s="9" t="s">
        <v>0</v>
      </c>
    </row>
    <row r="13678" spans="2:18" x14ac:dyDescent="0.2">
      <c r="B13678" s="25">
        <v>13448</v>
      </c>
      <c r="C13678" s="193"/>
      <c r="D13678" s="19">
        <v>0.40632343586264713</v>
      </c>
      <c r="E13678" s="19"/>
      <c r="F13678" s="19">
        <v>0.44531423644495821</v>
      </c>
      <c r="G13678" s="19"/>
      <c r="H13678" s="19">
        <v>0.36358130215295603</v>
      </c>
      <c r="I13678" s="19"/>
      <c r="J13678" s="19">
        <v>0.32815714701808701</v>
      </c>
      <c r="K13678" s="19"/>
      <c r="L13678" s="19">
        <v>0.5465460757749806</v>
      </c>
      <c r="M13678" s="19">
        <v>0.42833857521477298</v>
      </c>
      <c r="N13678" s="19"/>
      <c r="O13678" s="19">
        <v>0.1062145906823689</v>
      </c>
      <c r="P13678" s="50"/>
      <c r="R13678" s="9" t="s">
        <v>0</v>
      </c>
    </row>
    <row r="13679" spans="2:18" x14ac:dyDescent="0.2">
      <c r="B13679" s="25">
        <v>13449</v>
      </c>
      <c r="C13679" s="193"/>
      <c r="D13679" s="19">
        <v>0.32615675305293657</v>
      </c>
      <c r="E13679" s="19"/>
      <c r="F13679" s="19">
        <v>0.45457933077520457</v>
      </c>
      <c r="G13679" s="19"/>
      <c r="H13679" s="19">
        <v>0.44101863367488481</v>
      </c>
      <c r="I13679" s="19">
        <v>1.7364976766642594E-2</v>
      </c>
      <c r="J13679" s="19"/>
      <c r="K13679" s="19">
        <v>0.34010939404576718</v>
      </c>
      <c r="L13679" s="19"/>
      <c r="M13679" s="19">
        <v>2.4836618638067708E-2</v>
      </c>
      <c r="N13679" s="19"/>
      <c r="O13679" s="19"/>
      <c r="P13679" s="50">
        <v>5.6106316059880576E-2</v>
      </c>
      <c r="R13679" s="9" t="s">
        <v>0</v>
      </c>
    </row>
    <row r="13680" spans="2:18" x14ac:dyDescent="0.2">
      <c r="B13680" s="25">
        <v>13450</v>
      </c>
      <c r="C13680" s="193">
        <v>0.15776915166295116</v>
      </c>
      <c r="D13680" s="19"/>
      <c r="E13680" s="19">
        <v>0.54697695749441755</v>
      </c>
      <c r="F13680" s="19"/>
      <c r="G13680" s="19">
        <v>0.59795930010382825</v>
      </c>
      <c r="H13680" s="19"/>
      <c r="I13680" s="19">
        <v>1.1355411245713656</v>
      </c>
      <c r="J13680" s="19"/>
      <c r="K13680" s="19">
        <v>0.3184096178981014</v>
      </c>
      <c r="L13680" s="19"/>
      <c r="M13680" s="19">
        <v>0.70424874765884282</v>
      </c>
      <c r="N13680" s="19"/>
      <c r="O13680" s="19"/>
      <c r="P13680" s="50">
        <v>0.52101513423397139</v>
      </c>
      <c r="R13680" s="9" t="s">
        <v>0</v>
      </c>
    </row>
    <row r="13681" spans="2:18" x14ac:dyDescent="0.2">
      <c r="B13681" s="25">
        <v>13451</v>
      </c>
      <c r="C13681" s="193">
        <v>0.62565342681839131</v>
      </c>
      <c r="D13681" s="19"/>
      <c r="E13681" s="19">
        <v>0.71394164135783555</v>
      </c>
      <c r="F13681" s="19"/>
      <c r="G13681" s="19">
        <v>1.1235694718063249</v>
      </c>
      <c r="H13681" s="19"/>
      <c r="I13681" s="19">
        <v>0.86067654107424596</v>
      </c>
      <c r="J13681" s="19"/>
      <c r="K13681" s="19">
        <v>0.62742377714871866</v>
      </c>
      <c r="L13681" s="19"/>
      <c r="M13681" s="19"/>
      <c r="N13681" s="19">
        <v>0.21577275666384882</v>
      </c>
      <c r="O13681" s="19"/>
      <c r="P13681" s="50">
        <v>0.4723615841485489</v>
      </c>
      <c r="R13681" s="9" t="s">
        <v>0</v>
      </c>
    </row>
    <row r="13682" spans="2:18" x14ac:dyDescent="0.2">
      <c r="B13682" s="25">
        <v>13452</v>
      </c>
      <c r="C13682" s="193">
        <v>0.75852538430892302</v>
      </c>
      <c r="D13682" s="19"/>
      <c r="E13682" s="19">
        <v>1.326149186941495</v>
      </c>
      <c r="F13682" s="19"/>
      <c r="G13682" s="19">
        <v>0.86059112992953035</v>
      </c>
      <c r="H13682" s="19"/>
      <c r="I13682" s="19">
        <v>0.23182555010965908</v>
      </c>
      <c r="J13682" s="19"/>
      <c r="K13682" s="19">
        <v>1.4861998066415998</v>
      </c>
      <c r="L13682" s="19"/>
      <c r="M13682" s="19">
        <v>0.72148038226280697</v>
      </c>
      <c r="N13682" s="19"/>
      <c r="O13682" s="19">
        <v>0.72052287276724913</v>
      </c>
      <c r="P13682" s="50"/>
      <c r="R13682" s="9" t="s">
        <v>0</v>
      </c>
    </row>
    <row r="13683" spans="2:18" x14ac:dyDescent="0.2">
      <c r="B13683" s="25">
        <v>13453</v>
      </c>
      <c r="C13683" s="193">
        <v>1.7855215789217367</v>
      </c>
      <c r="D13683" s="19"/>
      <c r="E13683" s="19">
        <v>1.0731163055626738</v>
      </c>
      <c r="F13683" s="19"/>
      <c r="G13683" s="19">
        <v>1.8316615813184003</v>
      </c>
      <c r="H13683" s="19"/>
      <c r="I13683" s="19">
        <v>1.8012987827353397</v>
      </c>
      <c r="J13683" s="19"/>
      <c r="K13683" s="19">
        <v>1.6458481294045195</v>
      </c>
      <c r="L13683" s="19"/>
      <c r="M13683" s="19">
        <v>1.0273841384397162</v>
      </c>
      <c r="N13683" s="19"/>
      <c r="O13683" s="19">
        <v>1.3628258026084714</v>
      </c>
      <c r="P13683" s="50"/>
      <c r="R13683" s="9" t="s">
        <v>0</v>
      </c>
    </row>
    <row r="13684" spans="2:18" x14ac:dyDescent="0.2">
      <c r="B13684" s="25">
        <v>13454</v>
      </c>
      <c r="C13684" s="193"/>
      <c r="D13684" s="19">
        <v>1.4004448027181018</v>
      </c>
      <c r="E13684" s="19"/>
      <c r="F13684" s="19">
        <v>1.2545656451769314</v>
      </c>
      <c r="G13684" s="19"/>
      <c r="H13684" s="19">
        <v>1.5164708175361774</v>
      </c>
      <c r="I13684" s="19"/>
      <c r="J13684" s="19">
        <v>0.51026200427939361</v>
      </c>
      <c r="K13684" s="19"/>
      <c r="L13684" s="19">
        <v>1.376022168752763</v>
      </c>
      <c r="M13684" s="19"/>
      <c r="N13684" s="19">
        <v>1.1150607781224315</v>
      </c>
      <c r="O13684" s="19"/>
      <c r="P13684" s="50">
        <v>1.5146162892825663</v>
      </c>
      <c r="R13684" s="9" t="s">
        <v>0</v>
      </c>
    </row>
    <row r="13685" spans="2:18" x14ac:dyDescent="0.2">
      <c r="B13685" s="25">
        <v>13455</v>
      </c>
      <c r="C13685" s="193"/>
      <c r="D13685" s="19">
        <v>2.0714780247159768</v>
      </c>
      <c r="E13685" s="19"/>
      <c r="F13685" s="19">
        <v>2.2854953194058409</v>
      </c>
      <c r="G13685" s="19"/>
      <c r="H13685" s="19">
        <v>2.6117763700049745</v>
      </c>
      <c r="I13685" s="19"/>
      <c r="J13685" s="19">
        <v>2.5531032780383467</v>
      </c>
      <c r="K13685" s="19"/>
      <c r="L13685" s="19">
        <v>2.47136438835641</v>
      </c>
      <c r="M13685" s="19"/>
      <c r="N13685" s="19">
        <v>2.4587817925088364</v>
      </c>
      <c r="O13685" s="19"/>
      <c r="P13685" s="50">
        <v>2.7860510352214525</v>
      </c>
      <c r="R13685" s="9" t="s">
        <v>0</v>
      </c>
    </row>
    <row r="13686" spans="2:18" x14ac:dyDescent="0.2">
      <c r="B13686" s="25">
        <v>13456</v>
      </c>
      <c r="C13686" s="193">
        <v>0.30493230527121096</v>
      </c>
      <c r="D13686" s="19"/>
      <c r="E13686" s="19"/>
      <c r="F13686" s="19">
        <v>0.60564864022256881</v>
      </c>
      <c r="G13686" s="19"/>
      <c r="H13686" s="19">
        <v>0.81104851982681669</v>
      </c>
      <c r="I13686" s="19"/>
      <c r="J13686" s="19">
        <v>0.78247386636079563</v>
      </c>
      <c r="K13686" s="19">
        <v>0.20434795992484653</v>
      </c>
      <c r="L13686" s="19"/>
      <c r="M13686" s="19"/>
      <c r="N13686" s="19">
        <v>0.20933505970973076</v>
      </c>
      <c r="O13686" s="19">
        <v>0.22455513024968735</v>
      </c>
      <c r="P13686" s="50"/>
      <c r="R13686" s="9" t="s">
        <v>0</v>
      </c>
    </row>
    <row r="13687" spans="2:18" x14ac:dyDescent="0.2">
      <c r="B13687" s="25">
        <v>13457</v>
      </c>
      <c r="C13687" s="193">
        <v>0.6900665503484843</v>
      </c>
      <c r="D13687" s="19"/>
      <c r="E13687" s="19">
        <v>0.38593197659354994</v>
      </c>
      <c r="F13687" s="19"/>
      <c r="G13687" s="19">
        <v>0.32797597053290201</v>
      </c>
      <c r="H13687" s="19"/>
      <c r="I13687" s="19">
        <v>0.21949846249619639</v>
      </c>
      <c r="J13687" s="19"/>
      <c r="K13687" s="19">
        <v>1.1180779188350045</v>
      </c>
      <c r="L13687" s="19"/>
      <c r="M13687" s="19"/>
      <c r="N13687" s="19">
        <v>0.24847418750874659</v>
      </c>
      <c r="O13687" s="19"/>
      <c r="P13687" s="50">
        <v>0.21983343342379452</v>
      </c>
      <c r="R13687" s="9" t="s">
        <v>0</v>
      </c>
    </row>
    <row r="13688" spans="2:18" x14ac:dyDescent="0.2">
      <c r="B13688" s="25">
        <v>13458</v>
      </c>
      <c r="C13688" s="193"/>
      <c r="D13688" s="19">
        <v>0.46108188469797384</v>
      </c>
      <c r="E13688" s="19"/>
      <c r="F13688" s="19">
        <v>0.13961667404662428</v>
      </c>
      <c r="G13688" s="19">
        <v>9.9620205248704005E-2</v>
      </c>
      <c r="H13688" s="19"/>
      <c r="I13688" s="19"/>
      <c r="J13688" s="19">
        <v>0.76670107603313797</v>
      </c>
      <c r="K13688" s="19"/>
      <c r="L13688" s="19">
        <v>0.26949415903075258</v>
      </c>
      <c r="M13688" s="19"/>
      <c r="N13688" s="19">
        <v>1.1225754202762643</v>
      </c>
      <c r="O13688" s="19"/>
      <c r="P13688" s="50">
        <v>0.35020602017032587</v>
      </c>
      <c r="R13688" s="9" t="s">
        <v>0</v>
      </c>
    </row>
    <row r="13689" spans="2:18" x14ac:dyDescent="0.2">
      <c r="B13689" s="25">
        <v>13459</v>
      </c>
      <c r="C13689" s="193">
        <v>0.81906699202769517</v>
      </c>
      <c r="D13689" s="19"/>
      <c r="E13689" s="19"/>
      <c r="F13689" s="19">
        <v>4.9672822890306466E-2</v>
      </c>
      <c r="G13689" s="19">
        <v>0.46745884355763512</v>
      </c>
      <c r="H13689" s="19"/>
      <c r="I13689" s="19"/>
      <c r="J13689" s="19">
        <v>0.19345680599079293</v>
      </c>
      <c r="K13689" s="19">
        <v>0.20611489504666522</v>
      </c>
      <c r="L13689" s="19"/>
      <c r="M13689" s="19">
        <v>0.21496347126077572</v>
      </c>
      <c r="N13689" s="19"/>
      <c r="O13689" s="19">
        <v>0.44868304376639606</v>
      </c>
      <c r="P13689" s="50"/>
      <c r="R13689" s="9" t="s">
        <v>0</v>
      </c>
    </row>
    <row r="13690" spans="2:18" x14ac:dyDescent="0.2">
      <c r="B13690" s="25">
        <v>13460</v>
      </c>
      <c r="C13690" s="193">
        <v>0.51126030904746123</v>
      </c>
      <c r="D13690" s="19"/>
      <c r="E13690" s="19"/>
      <c r="F13690" s="19">
        <v>0.19408356707882971</v>
      </c>
      <c r="G13690" s="19">
        <v>0.36520461581620195</v>
      </c>
      <c r="H13690" s="19"/>
      <c r="I13690" s="19"/>
      <c r="J13690" s="19">
        <v>0.31469113681454253</v>
      </c>
      <c r="K13690" s="19">
        <v>0.2192510419314711</v>
      </c>
      <c r="L13690" s="19"/>
      <c r="M13690" s="19"/>
      <c r="N13690" s="19">
        <v>0.92711978594561284</v>
      </c>
      <c r="O13690" s="19">
        <v>0.75279970380223826</v>
      </c>
      <c r="P13690" s="50"/>
      <c r="R13690" s="9" t="s">
        <v>0</v>
      </c>
    </row>
    <row r="13691" spans="2:18" x14ac:dyDescent="0.2">
      <c r="B13691" s="25">
        <v>13461</v>
      </c>
      <c r="C13691" s="193"/>
      <c r="D13691" s="19">
        <v>1.0295003041494266</v>
      </c>
      <c r="E13691" s="19"/>
      <c r="F13691" s="19">
        <v>0.83592283151359648</v>
      </c>
      <c r="G13691" s="19"/>
      <c r="H13691" s="19">
        <v>1.1316028367957212</v>
      </c>
      <c r="I13691" s="19"/>
      <c r="J13691" s="19">
        <v>1.5566497307740799</v>
      </c>
      <c r="K13691" s="19"/>
      <c r="L13691" s="19">
        <v>0.71554790040792715</v>
      </c>
      <c r="M13691" s="19"/>
      <c r="N13691" s="19">
        <v>0.28764131086160022</v>
      </c>
      <c r="O13691" s="19"/>
      <c r="P13691" s="50">
        <v>1.2467978582040582</v>
      </c>
      <c r="R13691" s="9" t="s">
        <v>0</v>
      </c>
    </row>
    <row r="13692" spans="2:18" x14ac:dyDescent="0.2">
      <c r="B13692" s="25">
        <v>13462</v>
      </c>
      <c r="C13692" s="193">
        <v>1.0973932849313708</v>
      </c>
      <c r="D13692" s="19"/>
      <c r="E13692" s="19"/>
      <c r="F13692" s="19">
        <v>3.1265382738077135E-2</v>
      </c>
      <c r="G13692" s="19">
        <v>0.2730876665277821</v>
      </c>
      <c r="H13692" s="19"/>
      <c r="I13692" s="19"/>
      <c r="J13692" s="19">
        <v>0.14101728524952353</v>
      </c>
      <c r="K13692" s="19">
        <v>1.3838486851591318</v>
      </c>
      <c r="L13692" s="19"/>
      <c r="M13692" s="19">
        <v>0.82128176046620738</v>
      </c>
      <c r="N13692" s="19"/>
      <c r="O13692" s="19">
        <v>0.55942007109836278</v>
      </c>
      <c r="P13692" s="50"/>
      <c r="R13692" s="9" t="s">
        <v>0</v>
      </c>
    </row>
    <row r="13693" spans="2:18" x14ac:dyDescent="0.2">
      <c r="B13693" s="25">
        <v>13463</v>
      </c>
      <c r="C13693" s="193"/>
      <c r="D13693" s="19">
        <v>0.17848049944322097</v>
      </c>
      <c r="E13693" s="19">
        <v>0.40646004632909727</v>
      </c>
      <c r="F13693" s="19"/>
      <c r="G13693" s="19"/>
      <c r="H13693" s="19">
        <v>0.35380396126859798</v>
      </c>
      <c r="I13693" s="19"/>
      <c r="J13693" s="19">
        <v>0.20954109047255032</v>
      </c>
      <c r="K13693" s="19">
        <v>0.61157188735022849</v>
      </c>
      <c r="L13693" s="19"/>
      <c r="M13693" s="19"/>
      <c r="N13693" s="19">
        <v>0.8052232631223385</v>
      </c>
      <c r="O13693" s="19">
        <v>0.15861825663546222</v>
      </c>
      <c r="P13693" s="50"/>
      <c r="R13693" s="9" t="s">
        <v>0</v>
      </c>
    </row>
    <row r="13694" spans="2:18" x14ac:dyDescent="0.2">
      <c r="B13694" s="25">
        <v>13464</v>
      </c>
      <c r="C13694" s="193"/>
      <c r="D13694" s="19">
        <v>0.83919453955372292</v>
      </c>
      <c r="E13694" s="19"/>
      <c r="F13694" s="19">
        <v>1.1021719633504725</v>
      </c>
      <c r="G13694" s="19">
        <v>6.7686477547404325E-2</v>
      </c>
      <c r="H13694" s="19"/>
      <c r="I13694" s="19"/>
      <c r="J13694" s="19">
        <v>1.0407781401941698</v>
      </c>
      <c r="K13694" s="19">
        <v>0.23241636350370018</v>
      </c>
      <c r="L13694" s="19"/>
      <c r="M13694" s="19"/>
      <c r="N13694" s="19">
        <v>0.85717279246644984</v>
      </c>
      <c r="O13694" s="19">
        <v>0.15384585957030561</v>
      </c>
      <c r="P13694" s="50"/>
      <c r="R13694" s="9" t="s">
        <v>0</v>
      </c>
    </row>
    <row r="13695" spans="2:18" x14ac:dyDescent="0.2">
      <c r="B13695" s="25">
        <v>13465</v>
      </c>
      <c r="C13695" s="193"/>
      <c r="D13695" s="19">
        <v>1.0523612065156014</v>
      </c>
      <c r="E13695" s="19"/>
      <c r="F13695" s="19">
        <v>0.50316712518106232</v>
      </c>
      <c r="G13695" s="19"/>
      <c r="H13695" s="19">
        <v>1.9594917107832501</v>
      </c>
      <c r="I13695" s="19"/>
      <c r="J13695" s="19">
        <v>0.83757955114865168</v>
      </c>
      <c r="K13695" s="19"/>
      <c r="L13695" s="19">
        <v>0.84068193434640581</v>
      </c>
      <c r="M13695" s="19"/>
      <c r="N13695" s="19">
        <v>1.2483720359714601</v>
      </c>
      <c r="O13695" s="19"/>
      <c r="P13695" s="50">
        <v>1.2377185780329489</v>
      </c>
      <c r="R13695" s="9" t="s">
        <v>0</v>
      </c>
    </row>
    <row r="13696" spans="2:18" x14ac:dyDescent="0.2">
      <c r="B13696" s="25">
        <v>13466</v>
      </c>
      <c r="C13696" s="193">
        <v>0.5438242733321007</v>
      </c>
      <c r="D13696" s="19"/>
      <c r="E13696" s="19">
        <v>8.4698118830169311E-2</v>
      </c>
      <c r="F13696" s="19"/>
      <c r="G13696" s="19">
        <v>1.1378403838559474</v>
      </c>
      <c r="H13696" s="19"/>
      <c r="I13696" s="19"/>
      <c r="J13696" s="19">
        <v>0.21167295358420463</v>
      </c>
      <c r="K13696" s="19"/>
      <c r="L13696" s="19">
        <v>8.3085812325957686E-2</v>
      </c>
      <c r="M13696" s="19"/>
      <c r="N13696" s="19">
        <v>0.34325684450859406</v>
      </c>
      <c r="O13696" s="19"/>
      <c r="P13696" s="50">
        <v>7.9092610458627546E-2</v>
      </c>
      <c r="R13696" s="9" t="s">
        <v>0</v>
      </c>
    </row>
    <row r="13697" spans="2:18" x14ac:dyDescent="0.2">
      <c r="B13697" s="25">
        <v>13467</v>
      </c>
      <c r="C13697" s="193">
        <v>0.285617366304387</v>
      </c>
      <c r="D13697" s="19"/>
      <c r="E13697" s="19">
        <v>0.20619272837645614</v>
      </c>
      <c r="F13697" s="19"/>
      <c r="G13697" s="19">
        <v>0.92498677011256136</v>
      </c>
      <c r="H13697" s="19"/>
      <c r="I13697" s="19"/>
      <c r="J13697" s="19">
        <v>0.18760889636525671</v>
      </c>
      <c r="K13697" s="19"/>
      <c r="L13697" s="19">
        <v>9.0873594196740921E-3</v>
      </c>
      <c r="M13697" s="19"/>
      <c r="N13697" s="19">
        <v>0.50005394439174033</v>
      </c>
      <c r="O13697" s="19">
        <v>8.3789275233454016E-2</v>
      </c>
      <c r="P13697" s="50"/>
      <c r="R13697" s="9" t="s">
        <v>0</v>
      </c>
    </row>
    <row r="13698" spans="2:18" x14ac:dyDescent="0.2">
      <c r="B13698" s="25">
        <v>13468</v>
      </c>
      <c r="C13698" s="193">
        <v>1.1091897254695862</v>
      </c>
      <c r="D13698" s="19"/>
      <c r="E13698" s="19">
        <v>1.6233879369130115</v>
      </c>
      <c r="F13698" s="19"/>
      <c r="G13698" s="19">
        <v>0.52616841842974971</v>
      </c>
      <c r="H13698" s="19"/>
      <c r="I13698" s="19">
        <v>0.32266767999907764</v>
      </c>
      <c r="J13698" s="19"/>
      <c r="K13698" s="19">
        <v>0.77932402545229307</v>
      </c>
      <c r="L13698" s="19"/>
      <c r="M13698" s="19">
        <v>0.79570539028853149</v>
      </c>
      <c r="N13698" s="19"/>
      <c r="O13698" s="19">
        <v>1.1825843242304757</v>
      </c>
      <c r="P13698" s="50"/>
      <c r="R13698" s="9" t="s">
        <v>0</v>
      </c>
    </row>
    <row r="13699" spans="2:18" x14ac:dyDescent="0.2">
      <c r="B13699" s="25">
        <v>13469</v>
      </c>
      <c r="C13699" s="193">
        <v>0.72854569635151434</v>
      </c>
      <c r="D13699" s="19"/>
      <c r="E13699" s="19">
        <v>0.88537864585816395</v>
      </c>
      <c r="F13699" s="19"/>
      <c r="G13699" s="19">
        <v>0.53067652557390277</v>
      </c>
      <c r="H13699" s="19"/>
      <c r="I13699" s="19">
        <v>1.1772263905322986</v>
      </c>
      <c r="J13699" s="19"/>
      <c r="K13699" s="19">
        <v>0.39267548353680465</v>
      </c>
      <c r="L13699" s="19"/>
      <c r="M13699" s="19">
        <v>0.27547927069407285</v>
      </c>
      <c r="N13699" s="19"/>
      <c r="O13699" s="19">
        <v>1.1702871776421031</v>
      </c>
      <c r="P13699" s="50"/>
      <c r="R13699" s="9" t="s">
        <v>0</v>
      </c>
    </row>
    <row r="13700" spans="2:18" x14ac:dyDescent="0.2">
      <c r="B13700" s="25">
        <v>13470</v>
      </c>
      <c r="C13700" s="193">
        <v>8.15079206249145E-3</v>
      </c>
      <c r="D13700" s="19"/>
      <c r="E13700" s="19"/>
      <c r="F13700" s="19">
        <v>0.18776352723422102</v>
      </c>
      <c r="G13700" s="19"/>
      <c r="H13700" s="19">
        <v>0.65400353081013718</v>
      </c>
      <c r="I13700" s="19">
        <v>1.0758645737284722</v>
      </c>
      <c r="J13700" s="19"/>
      <c r="K13700" s="19"/>
      <c r="L13700" s="19">
        <v>0.97212718319183766</v>
      </c>
      <c r="M13700" s="19"/>
      <c r="N13700" s="19">
        <v>0.37071937205101052</v>
      </c>
      <c r="O13700" s="19"/>
      <c r="P13700" s="50">
        <v>0.23245189598894322</v>
      </c>
      <c r="R13700" s="9" t="s">
        <v>0</v>
      </c>
    </row>
    <row r="13701" spans="2:18" x14ac:dyDescent="0.2">
      <c r="B13701" s="25">
        <v>13471</v>
      </c>
      <c r="C13701" s="193"/>
      <c r="D13701" s="19">
        <v>2.2885395375469417</v>
      </c>
      <c r="E13701" s="19"/>
      <c r="F13701" s="19">
        <v>1.7475674514689017</v>
      </c>
      <c r="G13701" s="19"/>
      <c r="H13701" s="19">
        <v>1.8804218277976501</v>
      </c>
      <c r="I13701" s="19"/>
      <c r="J13701" s="19">
        <v>1.7932973017376073</v>
      </c>
      <c r="K13701" s="19"/>
      <c r="L13701" s="19">
        <v>1.5152684215178946</v>
      </c>
      <c r="M13701" s="19"/>
      <c r="N13701" s="19">
        <v>1.6910453665269485</v>
      </c>
      <c r="O13701" s="19"/>
      <c r="P13701" s="50">
        <v>1.3589264801450278</v>
      </c>
      <c r="R13701" s="9" t="s">
        <v>0</v>
      </c>
    </row>
    <row r="13702" spans="2:18" x14ac:dyDescent="0.2">
      <c r="B13702" s="25">
        <v>13472</v>
      </c>
      <c r="C13702" s="193"/>
      <c r="D13702" s="19">
        <v>0.35012792107479912</v>
      </c>
      <c r="E13702" s="19"/>
      <c r="F13702" s="19">
        <v>0.31393943159392357</v>
      </c>
      <c r="G13702" s="19"/>
      <c r="H13702" s="19">
        <v>6.2462897007412761E-2</v>
      </c>
      <c r="I13702" s="19"/>
      <c r="J13702" s="19">
        <v>0.20468927309078319</v>
      </c>
      <c r="K13702" s="19"/>
      <c r="L13702" s="19">
        <v>0.21386363565655003</v>
      </c>
      <c r="M13702" s="19"/>
      <c r="N13702" s="19">
        <v>0.19049926809237655</v>
      </c>
      <c r="O13702" s="19"/>
      <c r="P13702" s="50">
        <v>0.53334848389661582</v>
      </c>
      <c r="R13702" s="9" t="s">
        <v>0</v>
      </c>
    </row>
    <row r="13703" spans="2:18" x14ac:dyDescent="0.2">
      <c r="B13703" s="25">
        <v>13473</v>
      </c>
      <c r="C13703" s="193">
        <v>0.12857722636534677</v>
      </c>
      <c r="D13703" s="19"/>
      <c r="E13703" s="19">
        <v>0.64190729970256</v>
      </c>
      <c r="F13703" s="19"/>
      <c r="G13703" s="19">
        <v>0.30317144594586271</v>
      </c>
      <c r="H13703" s="19"/>
      <c r="I13703" s="19">
        <v>0.31454078983707029</v>
      </c>
      <c r="J13703" s="19"/>
      <c r="K13703" s="19">
        <v>0.39434709548516256</v>
      </c>
      <c r="L13703" s="19"/>
      <c r="M13703" s="19"/>
      <c r="N13703" s="19">
        <v>0.25397050272452504</v>
      </c>
      <c r="O13703" s="19">
        <v>0.57283334419534659</v>
      </c>
      <c r="P13703" s="50"/>
      <c r="R13703" s="9" t="s">
        <v>0</v>
      </c>
    </row>
    <row r="13704" spans="2:18" x14ac:dyDescent="0.2">
      <c r="B13704" s="25">
        <v>13474</v>
      </c>
      <c r="C13704" s="193">
        <v>0.10180590759856943</v>
      </c>
      <c r="D13704" s="19"/>
      <c r="E13704" s="19"/>
      <c r="F13704" s="19">
        <v>0.86308040438437517</v>
      </c>
      <c r="G13704" s="19"/>
      <c r="H13704" s="19">
        <v>0.40569608292301818</v>
      </c>
      <c r="I13704" s="19"/>
      <c r="J13704" s="19">
        <v>0.68954453970541596</v>
      </c>
      <c r="K13704" s="19">
        <v>0.33329886471653308</v>
      </c>
      <c r="L13704" s="19"/>
      <c r="M13704" s="19">
        <v>1.169653278038618E-2</v>
      </c>
      <c r="N13704" s="19"/>
      <c r="O13704" s="19"/>
      <c r="P13704" s="50">
        <v>0.55019208892510574</v>
      </c>
      <c r="R13704" s="9" t="s">
        <v>0</v>
      </c>
    </row>
    <row r="13705" spans="2:18" x14ac:dyDescent="0.2">
      <c r="B13705" s="25">
        <v>13475</v>
      </c>
      <c r="C13705" s="193"/>
      <c r="D13705" s="19">
        <v>0.60535901172180973</v>
      </c>
      <c r="E13705" s="19"/>
      <c r="F13705" s="19">
        <v>0.44833270774293371</v>
      </c>
      <c r="G13705" s="19">
        <v>0.12257342442244586</v>
      </c>
      <c r="H13705" s="19"/>
      <c r="I13705" s="19">
        <v>0.78037387657536361</v>
      </c>
      <c r="J13705" s="19"/>
      <c r="K13705" s="19">
        <v>0.78368928436763952</v>
      </c>
      <c r="L13705" s="19"/>
      <c r="M13705" s="19">
        <v>2.0370542426309573E-2</v>
      </c>
      <c r="N13705" s="19"/>
      <c r="O13705" s="19">
        <v>0.72019670274776659</v>
      </c>
      <c r="P13705" s="50"/>
      <c r="R13705" s="9" t="s">
        <v>0</v>
      </c>
    </row>
    <row r="13706" spans="2:18" x14ac:dyDescent="0.2">
      <c r="B13706" s="25">
        <v>13476</v>
      </c>
      <c r="C13706" s="193">
        <v>0.80604128557985155</v>
      </c>
      <c r="D13706" s="19"/>
      <c r="E13706" s="19">
        <v>0.47551446379631157</v>
      </c>
      <c r="F13706" s="19"/>
      <c r="G13706" s="19">
        <v>0.20212912639101199</v>
      </c>
      <c r="H13706" s="19"/>
      <c r="I13706" s="19">
        <v>0.42393741503694221</v>
      </c>
      <c r="J13706" s="19"/>
      <c r="K13706" s="19"/>
      <c r="L13706" s="19">
        <v>0.71301135551457073</v>
      </c>
      <c r="M13706" s="19">
        <v>1.1161014886550813</v>
      </c>
      <c r="N13706" s="19"/>
      <c r="O13706" s="19"/>
      <c r="P13706" s="50">
        <v>0.15401949287754393</v>
      </c>
      <c r="R13706" s="9" t="s">
        <v>0</v>
      </c>
    </row>
    <row r="13707" spans="2:18" x14ac:dyDescent="0.2">
      <c r="B13707" s="25">
        <v>13477</v>
      </c>
      <c r="C13707" s="193">
        <v>1.766573143285328</v>
      </c>
      <c r="D13707" s="19"/>
      <c r="E13707" s="19">
        <v>0.43497995038595616</v>
      </c>
      <c r="F13707" s="19"/>
      <c r="G13707" s="19">
        <v>1.0917745651297417</v>
      </c>
      <c r="H13707" s="19"/>
      <c r="I13707" s="19">
        <v>0.47132010024928217</v>
      </c>
      <c r="J13707" s="19"/>
      <c r="K13707" s="19">
        <v>0.15147709999154796</v>
      </c>
      <c r="L13707" s="19"/>
      <c r="M13707" s="19">
        <v>0.55636523654686321</v>
      </c>
      <c r="N13707" s="19"/>
      <c r="O13707" s="19">
        <v>2.0188220378413795</v>
      </c>
      <c r="P13707" s="50"/>
      <c r="R13707" s="9" t="s">
        <v>0</v>
      </c>
    </row>
    <row r="13708" spans="2:18" x14ac:dyDescent="0.2">
      <c r="B13708" s="25">
        <v>13478</v>
      </c>
      <c r="C13708" s="193">
        <v>7.1212967768906815E-2</v>
      </c>
      <c r="D13708" s="19"/>
      <c r="E13708" s="19">
        <v>0.16841067913386989</v>
      </c>
      <c r="F13708" s="19"/>
      <c r="G13708" s="19"/>
      <c r="H13708" s="19">
        <v>5.566315095166631E-2</v>
      </c>
      <c r="I13708" s="19"/>
      <c r="J13708" s="19">
        <v>0.47495296310483376</v>
      </c>
      <c r="K13708" s="19">
        <v>0.52207692241784887</v>
      </c>
      <c r="L13708" s="19"/>
      <c r="M13708" s="19"/>
      <c r="N13708" s="19">
        <v>0.52550920679798618</v>
      </c>
      <c r="O13708" s="19"/>
      <c r="P13708" s="50">
        <v>0.48247700258639176</v>
      </c>
      <c r="R13708" s="9" t="s">
        <v>0</v>
      </c>
    </row>
    <row r="13709" spans="2:18" x14ac:dyDescent="0.2">
      <c r="B13709" s="25">
        <v>13479</v>
      </c>
      <c r="C13709" s="193">
        <v>0.59553987959517518</v>
      </c>
      <c r="D13709" s="19"/>
      <c r="E13709" s="19">
        <v>0.19000068056660852</v>
      </c>
      <c r="F13709" s="19"/>
      <c r="G13709" s="19">
        <v>0.38957800375295487</v>
      </c>
      <c r="H13709" s="19"/>
      <c r="I13709" s="19">
        <v>1.1035746291473435E-2</v>
      </c>
      <c r="J13709" s="19"/>
      <c r="K13709" s="19">
        <v>0.37193520045193146</v>
      </c>
      <c r="L13709" s="19"/>
      <c r="M13709" s="19"/>
      <c r="N13709" s="19">
        <v>0.99961846399499488</v>
      </c>
      <c r="O13709" s="19"/>
      <c r="P13709" s="50">
        <v>0.56628435773910657</v>
      </c>
      <c r="R13709" s="9" t="s">
        <v>0</v>
      </c>
    </row>
    <row r="13710" spans="2:18" x14ac:dyDescent="0.2">
      <c r="B13710" s="25">
        <v>13480</v>
      </c>
      <c r="C13710" s="193">
        <v>0.49467967804510193</v>
      </c>
      <c r="D13710" s="19"/>
      <c r="E13710" s="19">
        <v>0.70880040439451641</v>
      </c>
      <c r="F13710" s="19"/>
      <c r="G13710" s="19">
        <v>1.5220656134225679</v>
      </c>
      <c r="H13710" s="19"/>
      <c r="I13710" s="19">
        <v>0.49948938842936508</v>
      </c>
      <c r="J13710" s="19"/>
      <c r="K13710" s="19">
        <v>1.2643832568576656</v>
      </c>
      <c r="L13710" s="19"/>
      <c r="M13710" s="19">
        <v>0.56806591592517042</v>
      </c>
      <c r="N13710" s="19"/>
      <c r="O13710" s="19">
        <v>1.1158551939548205</v>
      </c>
      <c r="P13710" s="50"/>
      <c r="R13710" s="9" t="s">
        <v>0</v>
      </c>
    </row>
    <row r="13711" spans="2:18" x14ac:dyDescent="0.2">
      <c r="B13711" s="25">
        <v>13481</v>
      </c>
      <c r="C13711" s="193"/>
      <c r="D13711" s="19">
        <v>0.6248699914386463</v>
      </c>
      <c r="E13711" s="19"/>
      <c r="F13711" s="19">
        <v>0.50009586977658771</v>
      </c>
      <c r="G13711" s="19"/>
      <c r="H13711" s="19">
        <v>0.72703432787066424</v>
      </c>
      <c r="I13711" s="19"/>
      <c r="J13711" s="19">
        <v>0.54614497375671278</v>
      </c>
      <c r="K13711" s="19"/>
      <c r="L13711" s="19">
        <v>0.24250852450293647</v>
      </c>
      <c r="M13711" s="19"/>
      <c r="N13711" s="19">
        <v>0.45200899046171211</v>
      </c>
      <c r="O13711" s="19"/>
      <c r="P13711" s="50">
        <v>0.53994158929756186</v>
      </c>
      <c r="R13711" s="9" t="s">
        <v>0</v>
      </c>
    </row>
    <row r="13712" spans="2:18" x14ac:dyDescent="0.2">
      <c r="B13712" s="25">
        <v>13482</v>
      </c>
      <c r="C13712" s="193"/>
      <c r="D13712" s="19">
        <v>2.1606519545303016</v>
      </c>
      <c r="E13712" s="19"/>
      <c r="F13712" s="19">
        <v>0.61720479760572977</v>
      </c>
      <c r="G13712" s="19"/>
      <c r="H13712" s="19">
        <v>0.82624067004684709</v>
      </c>
      <c r="I13712" s="19"/>
      <c r="J13712" s="19">
        <v>1.3714164231536594</v>
      </c>
      <c r="K13712" s="19"/>
      <c r="L13712" s="19">
        <v>0.64251362597745953</v>
      </c>
      <c r="M13712" s="19"/>
      <c r="N13712" s="19">
        <v>0.92305424994141161</v>
      </c>
      <c r="O13712" s="19"/>
      <c r="P13712" s="50">
        <v>8.3244284840397004E-2</v>
      </c>
      <c r="R13712" s="9" t="s">
        <v>0</v>
      </c>
    </row>
    <row r="13713" spans="2:18" x14ac:dyDescent="0.2">
      <c r="B13713" s="25">
        <v>13483</v>
      </c>
      <c r="C13713" s="193"/>
      <c r="D13713" s="19">
        <v>0.79222618983542747</v>
      </c>
      <c r="E13713" s="19"/>
      <c r="F13713" s="19">
        <v>0.80991496470803948</v>
      </c>
      <c r="G13713" s="19"/>
      <c r="H13713" s="19">
        <v>0.71528292645579139</v>
      </c>
      <c r="I13713" s="19"/>
      <c r="J13713" s="19">
        <v>1.0426708051178903</v>
      </c>
      <c r="K13713" s="19"/>
      <c r="L13713" s="19">
        <v>0.65330961237377549</v>
      </c>
      <c r="M13713" s="19"/>
      <c r="N13713" s="19">
        <v>9.9924517887493514E-2</v>
      </c>
      <c r="O13713" s="19"/>
      <c r="P13713" s="50">
        <v>0.51085244278776387</v>
      </c>
      <c r="R13713" s="9" t="s">
        <v>0</v>
      </c>
    </row>
    <row r="13714" spans="2:18" x14ac:dyDescent="0.2">
      <c r="B13714" s="25">
        <v>13484</v>
      </c>
      <c r="C13714" s="193">
        <v>0.30705246300288375</v>
      </c>
      <c r="D13714" s="19"/>
      <c r="E13714" s="19"/>
      <c r="F13714" s="19">
        <v>3.3611752063244064E-2</v>
      </c>
      <c r="G13714" s="19">
        <v>1.018713637263438</v>
      </c>
      <c r="H13714" s="19"/>
      <c r="I13714" s="19">
        <v>0.1180095681879603</v>
      </c>
      <c r="J13714" s="19"/>
      <c r="K13714" s="19">
        <v>0.13296677424464484</v>
      </c>
      <c r="L13714" s="19"/>
      <c r="M13714" s="19">
        <v>0.1526979722406922</v>
      </c>
      <c r="N13714" s="19"/>
      <c r="O13714" s="19">
        <v>0.86183084429855017</v>
      </c>
      <c r="P13714" s="50"/>
      <c r="R13714" s="9" t="s">
        <v>0</v>
      </c>
    </row>
    <row r="13715" spans="2:18" x14ac:dyDescent="0.2">
      <c r="B13715" s="25">
        <v>13485</v>
      </c>
      <c r="C13715" s="193">
        <v>0.63802806048819749</v>
      </c>
      <c r="D13715" s="19"/>
      <c r="E13715" s="19"/>
      <c r="F13715" s="19">
        <v>0.88215431012179946</v>
      </c>
      <c r="G13715" s="19">
        <v>5.7170343377534261E-3</v>
      </c>
      <c r="H13715" s="19"/>
      <c r="I13715" s="19">
        <v>0.15605788580465266</v>
      </c>
      <c r="J13715" s="19"/>
      <c r="K13715" s="19"/>
      <c r="L13715" s="19">
        <v>0.57258405024047332</v>
      </c>
      <c r="M13715" s="19"/>
      <c r="N13715" s="19">
        <v>0.43629424422328189</v>
      </c>
      <c r="O13715" s="19"/>
      <c r="P13715" s="50">
        <v>0.11588506918035839</v>
      </c>
      <c r="R13715" s="9" t="s">
        <v>0</v>
      </c>
    </row>
    <row r="13716" spans="2:18" x14ac:dyDescent="0.2">
      <c r="B13716" s="25">
        <v>13486</v>
      </c>
      <c r="C13716" s="193"/>
      <c r="D13716" s="19">
        <v>5.23431646635278E-2</v>
      </c>
      <c r="E13716" s="19"/>
      <c r="F13716" s="19">
        <v>0.48870051712662527</v>
      </c>
      <c r="G13716" s="19">
        <v>0.30721438484632402</v>
      </c>
      <c r="H13716" s="19"/>
      <c r="I13716" s="19"/>
      <c r="J13716" s="19">
        <v>0.61953976551123824</v>
      </c>
      <c r="K13716" s="19"/>
      <c r="L13716" s="19">
        <v>1.0974298680016528</v>
      </c>
      <c r="M13716" s="19">
        <v>0.36178450391388461</v>
      </c>
      <c r="N13716" s="19"/>
      <c r="O13716" s="19"/>
      <c r="P13716" s="50">
        <v>0.9691027600095008</v>
      </c>
      <c r="R13716" s="9" t="s">
        <v>0</v>
      </c>
    </row>
    <row r="13717" spans="2:18" x14ac:dyDescent="0.2">
      <c r="B13717" s="25">
        <v>13487</v>
      </c>
      <c r="C13717" s="193">
        <v>0.72821112344087513</v>
      </c>
      <c r="D13717" s="19"/>
      <c r="E13717" s="19">
        <v>0.95765832874824508</v>
      </c>
      <c r="F13717" s="19"/>
      <c r="G13717" s="19">
        <v>0.93724943557315876</v>
      </c>
      <c r="H13717" s="19"/>
      <c r="I13717" s="19">
        <v>0.58056423521667355</v>
      </c>
      <c r="J13717" s="19"/>
      <c r="K13717" s="19"/>
      <c r="L13717" s="19">
        <v>0.12524159588419442</v>
      </c>
      <c r="M13717" s="19">
        <v>0.43977636798927183</v>
      </c>
      <c r="N13717" s="19"/>
      <c r="O13717" s="19">
        <v>0.74476116934785386</v>
      </c>
      <c r="P13717" s="50"/>
      <c r="R13717" s="9" t="s">
        <v>0</v>
      </c>
    </row>
    <row r="13718" spans="2:18" x14ac:dyDescent="0.2">
      <c r="B13718" s="25">
        <v>13488</v>
      </c>
      <c r="C13718" s="193">
        <v>0.85495264507851665</v>
      </c>
      <c r="D13718" s="19"/>
      <c r="E13718" s="19"/>
      <c r="F13718" s="19">
        <v>0.11959792843078641</v>
      </c>
      <c r="G13718" s="19">
        <v>0.77029000015147453</v>
      </c>
      <c r="H13718" s="19"/>
      <c r="I13718" s="19">
        <v>1.1972505123439248</v>
      </c>
      <c r="J13718" s="19"/>
      <c r="K13718" s="19">
        <v>0.9303304120324134</v>
      </c>
      <c r="L13718" s="19"/>
      <c r="M13718" s="19">
        <v>0.4438544989878499</v>
      </c>
      <c r="N13718" s="19"/>
      <c r="O13718" s="19">
        <v>0.42974449708058993</v>
      </c>
      <c r="P13718" s="50"/>
      <c r="R13718" s="9" t="s">
        <v>0</v>
      </c>
    </row>
    <row r="13719" spans="2:18" x14ac:dyDescent="0.2">
      <c r="B13719" s="25">
        <v>13489</v>
      </c>
      <c r="C13719" s="193"/>
      <c r="D13719" s="19">
        <v>0.99523869519305908</v>
      </c>
      <c r="E13719" s="19"/>
      <c r="F13719" s="19">
        <v>1.22266444715647</v>
      </c>
      <c r="G13719" s="19"/>
      <c r="H13719" s="19">
        <v>1.0576268341617594</v>
      </c>
      <c r="I13719" s="19"/>
      <c r="J13719" s="19">
        <v>1.2460655399132308</v>
      </c>
      <c r="K13719" s="19"/>
      <c r="L13719" s="19">
        <v>0.75434313544758647</v>
      </c>
      <c r="M13719" s="19"/>
      <c r="N13719" s="19">
        <v>1.169429384628389</v>
      </c>
      <c r="O13719" s="19"/>
      <c r="P13719" s="50">
        <v>0.31153277251918626</v>
      </c>
      <c r="R13719" s="9" t="s">
        <v>0</v>
      </c>
    </row>
    <row r="13720" spans="2:18" x14ac:dyDescent="0.2">
      <c r="B13720" s="25">
        <v>13490</v>
      </c>
      <c r="C13720" s="193"/>
      <c r="D13720" s="19">
        <v>3.8831784761164966E-2</v>
      </c>
      <c r="E13720" s="19">
        <v>0.53687447027403257</v>
      </c>
      <c r="F13720" s="19"/>
      <c r="G13720" s="19"/>
      <c r="H13720" s="19">
        <v>0.82263429573772917</v>
      </c>
      <c r="I13720" s="19"/>
      <c r="J13720" s="19">
        <v>0.53130983455800496</v>
      </c>
      <c r="K13720" s="19"/>
      <c r="L13720" s="19">
        <v>1.3317538092118959</v>
      </c>
      <c r="M13720" s="19">
        <v>0.33532950196471295</v>
      </c>
      <c r="N13720" s="19"/>
      <c r="O13720" s="19">
        <v>0.21857456180025672</v>
      </c>
      <c r="P13720" s="50"/>
      <c r="R13720" s="9" t="s">
        <v>0</v>
      </c>
    </row>
    <row r="13721" spans="2:18" x14ac:dyDescent="0.2">
      <c r="B13721" s="25">
        <v>13491</v>
      </c>
      <c r="C13721" s="193">
        <v>5.8525361274472512E-2</v>
      </c>
      <c r="D13721" s="19"/>
      <c r="E13721" s="19"/>
      <c r="F13721" s="19">
        <v>0.57660638962937549</v>
      </c>
      <c r="G13721" s="19"/>
      <c r="H13721" s="19">
        <v>0.21868642297978896</v>
      </c>
      <c r="I13721" s="19">
        <v>0.12122499295058793</v>
      </c>
      <c r="J13721" s="19"/>
      <c r="K13721" s="19"/>
      <c r="L13721" s="19">
        <v>0.17726331232647119</v>
      </c>
      <c r="M13721" s="19"/>
      <c r="N13721" s="19">
        <v>0.90740326509659597</v>
      </c>
      <c r="O13721" s="19"/>
      <c r="P13721" s="50">
        <v>0.63003134889297341</v>
      </c>
      <c r="R13721" s="9" t="s">
        <v>0</v>
      </c>
    </row>
    <row r="13722" spans="2:18" x14ac:dyDescent="0.2">
      <c r="B13722" s="25">
        <v>13492</v>
      </c>
      <c r="C13722" s="193">
        <v>0.47670975620572881</v>
      </c>
      <c r="D13722" s="19"/>
      <c r="E13722" s="19">
        <v>1.0990759876822682</v>
      </c>
      <c r="F13722" s="19"/>
      <c r="G13722" s="19">
        <v>0.16807676627771895</v>
      </c>
      <c r="H13722" s="19"/>
      <c r="I13722" s="19">
        <v>0.21519241875613951</v>
      </c>
      <c r="J13722" s="19"/>
      <c r="K13722" s="19">
        <v>1.1024700365996103</v>
      </c>
      <c r="L13722" s="19"/>
      <c r="M13722" s="19">
        <v>1.1782998457740264</v>
      </c>
      <c r="N13722" s="19"/>
      <c r="O13722" s="19">
        <v>0.33962503077398098</v>
      </c>
      <c r="P13722" s="50"/>
      <c r="R13722" s="9" t="s">
        <v>0</v>
      </c>
    </row>
    <row r="13723" spans="2:18" x14ac:dyDescent="0.2">
      <c r="B13723" s="25">
        <v>13493</v>
      </c>
      <c r="C13723" s="193"/>
      <c r="D13723" s="19">
        <v>0.4479351605999613</v>
      </c>
      <c r="E13723" s="19">
        <v>0.34762302631087721</v>
      </c>
      <c r="F13723" s="19"/>
      <c r="G13723" s="19">
        <v>0.1856252644549532</v>
      </c>
      <c r="H13723" s="19"/>
      <c r="I13723" s="19">
        <v>0.26785685293648587</v>
      </c>
      <c r="J13723" s="19"/>
      <c r="K13723" s="19">
        <v>0.38571460051270268</v>
      </c>
      <c r="L13723" s="19"/>
      <c r="M13723" s="19"/>
      <c r="N13723" s="19">
        <v>0.14499305573398996</v>
      </c>
      <c r="O13723" s="19"/>
      <c r="P13723" s="50">
        <v>0.28780401534368388</v>
      </c>
      <c r="R13723" s="9" t="s">
        <v>0</v>
      </c>
    </row>
    <row r="13724" spans="2:18" x14ac:dyDescent="0.2">
      <c r="B13724" s="25">
        <v>13494</v>
      </c>
      <c r="C13724" s="193">
        <v>2.3643096431359827</v>
      </c>
      <c r="D13724" s="19"/>
      <c r="E13724" s="19">
        <v>1.2160020163985068</v>
      </c>
      <c r="F13724" s="19"/>
      <c r="G13724" s="19">
        <v>1.8875118117589966</v>
      </c>
      <c r="H13724" s="19"/>
      <c r="I13724" s="19">
        <v>1.3142797220169444</v>
      </c>
      <c r="J13724" s="19"/>
      <c r="K13724" s="19">
        <v>2.0398615697962819</v>
      </c>
      <c r="L13724" s="19"/>
      <c r="M13724" s="19">
        <v>2.1167975842336562</v>
      </c>
      <c r="N13724" s="19"/>
      <c r="O13724" s="19">
        <v>1.5760650871959321</v>
      </c>
      <c r="P13724" s="50"/>
      <c r="R13724" s="9" t="s">
        <v>0</v>
      </c>
    </row>
    <row r="13725" spans="2:18" x14ac:dyDescent="0.2">
      <c r="B13725" s="25">
        <v>13495</v>
      </c>
      <c r="C13725" s="193">
        <v>0.42557951652492065</v>
      </c>
      <c r="D13725" s="19"/>
      <c r="E13725" s="19"/>
      <c r="F13725" s="19">
        <v>0.20247032081000371</v>
      </c>
      <c r="G13725" s="19">
        <v>0.77474224053758289</v>
      </c>
      <c r="H13725" s="19"/>
      <c r="I13725" s="19">
        <v>1.4107405450149559</v>
      </c>
      <c r="J13725" s="19"/>
      <c r="K13725" s="19"/>
      <c r="L13725" s="19">
        <v>0.71919559261067023</v>
      </c>
      <c r="M13725" s="19"/>
      <c r="N13725" s="19">
        <v>0.37698946120722665</v>
      </c>
      <c r="O13725" s="19"/>
      <c r="P13725" s="50">
        <v>0.40522001684320363</v>
      </c>
      <c r="R13725" s="9" t="s">
        <v>0</v>
      </c>
    </row>
    <row r="13726" spans="2:18" x14ac:dyDescent="0.2">
      <c r="B13726" s="25">
        <v>13496</v>
      </c>
      <c r="C13726" s="193">
        <v>1.9544697096417196</v>
      </c>
      <c r="D13726" s="19"/>
      <c r="E13726" s="19">
        <v>2.0352642761940243</v>
      </c>
      <c r="F13726" s="19"/>
      <c r="G13726" s="19">
        <v>1.4667087884499375</v>
      </c>
      <c r="H13726" s="19"/>
      <c r="I13726" s="19">
        <v>1.6627575181944141</v>
      </c>
      <c r="J13726" s="19"/>
      <c r="K13726" s="19">
        <v>1.4108561659833654</v>
      </c>
      <c r="L13726" s="19"/>
      <c r="M13726" s="19">
        <v>1.6754118337841795</v>
      </c>
      <c r="N13726" s="19"/>
      <c r="O13726" s="19">
        <v>1.4310775647928657</v>
      </c>
      <c r="P13726" s="50"/>
      <c r="R13726" s="9" t="s">
        <v>0</v>
      </c>
    </row>
    <row r="13727" spans="2:18" x14ac:dyDescent="0.2">
      <c r="B13727" s="25">
        <v>13497</v>
      </c>
      <c r="C13727" s="193">
        <v>0.27246851525150928</v>
      </c>
      <c r="D13727" s="19"/>
      <c r="E13727" s="19"/>
      <c r="F13727" s="19">
        <v>9.6627033847361724E-2</v>
      </c>
      <c r="G13727" s="19"/>
      <c r="H13727" s="19">
        <v>0.60311366200019723</v>
      </c>
      <c r="I13727" s="19"/>
      <c r="J13727" s="19">
        <v>0.28675859879267152</v>
      </c>
      <c r="K13727" s="19"/>
      <c r="L13727" s="19">
        <v>0.34553949538647544</v>
      </c>
      <c r="M13727" s="19">
        <v>0.28588743363886909</v>
      </c>
      <c r="N13727" s="19"/>
      <c r="O13727" s="19">
        <v>0.39873878731717521</v>
      </c>
      <c r="P13727" s="50"/>
      <c r="R13727" s="9" t="s">
        <v>0</v>
      </c>
    </row>
    <row r="13728" spans="2:18" x14ac:dyDescent="0.2">
      <c r="B13728" s="25">
        <v>13498</v>
      </c>
      <c r="C13728" s="193">
        <v>1.038566997091062</v>
      </c>
      <c r="D13728" s="19"/>
      <c r="E13728" s="19">
        <v>0.82181415255323687</v>
      </c>
      <c r="F13728" s="19"/>
      <c r="G13728" s="19">
        <v>1.5515013136567015</v>
      </c>
      <c r="H13728" s="19"/>
      <c r="I13728" s="19">
        <v>0.661440852104897</v>
      </c>
      <c r="J13728" s="19"/>
      <c r="K13728" s="19">
        <v>6.5966941304688442E-2</v>
      </c>
      <c r="L13728" s="19"/>
      <c r="M13728" s="19">
        <v>0.54964856847819776</v>
      </c>
      <c r="N13728" s="19"/>
      <c r="O13728" s="19">
        <v>0.44842447986425932</v>
      </c>
      <c r="P13728" s="50"/>
      <c r="R13728" s="9" t="s">
        <v>0</v>
      </c>
    </row>
    <row r="13729" spans="2:18" x14ac:dyDescent="0.2">
      <c r="B13729" s="25">
        <v>13499</v>
      </c>
      <c r="C13729" s="193">
        <v>1.7250686148321057</v>
      </c>
      <c r="D13729" s="19"/>
      <c r="E13729" s="19">
        <v>1.7468283205441097</v>
      </c>
      <c r="F13729" s="19"/>
      <c r="G13729" s="19">
        <v>2.006567998266485</v>
      </c>
      <c r="H13729" s="19"/>
      <c r="I13729" s="19">
        <v>1.7246913017671275</v>
      </c>
      <c r="J13729" s="19"/>
      <c r="K13729" s="19">
        <v>2.0895782352949879</v>
      </c>
      <c r="L13729" s="19"/>
      <c r="M13729" s="19">
        <v>2.2118476559576168</v>
      </c>
      <c r="N13729" s="19"/>
      <c r="O13729" s="19">
        <v>1.5867779505196196</v>
      </c>
      <c r="P13729" s="50"/>
      <c r="R13729" s="9" t="s">
        <v>0</v>
      </c>
    </row>
    <row r="13730" spans="2:18" x14ac:dyDescent="0.2">
      <c r="B13730" s="25">
        <v>13500</v>
      </c>
      <c r="C13730" s="193"/>
      <c r="D13730" s="19">
        <v>1.7361967211497242</v>
      </c>
      <c r="E13730" s="19"/>
      <c r="F13730" s="19">
        <v>0.60531983534101907</v>
      </c>
      <c r="G13730" s="19"/>
      <c r="H13730" s="19">
        <v>0.13502812626057034</v>
      </c>
      <c r="I13730" s="19"/>
      <c r="J13730" s="19">
        <v>1.0229160503891341</v>
      </c>
      <c r="K13730" s="19"/>
      <c r="L13730" s="19">
        <v>0.48875558807801844</v>
      </c>
      <c r="M13730" s="19"/>
      <c r="N13730" s="19">
        <v>1.2889752918220132</v>
      </c>
      <c r="O13730" s="19"/>
      <c r="P13730" s="50">
        <v>1.4569612196524369</v>
      </c>
      <c r="R13730" s="9" t="s">
        <v>0</v>
      </c>
    </row>
    <row r="13731" spans="2:18" x14ac:dyDescent="0.2">
      <c r="B13731" s="25">
        <v>13501</v>
      </c>
      <c r="C13731" s="193">
        <v>0.99584363621710892</v>
      </c>
      <c r="D13731" s="19"/>
      <c r="E13731" s="19">
        <v>1.7723522613807792</v>
      </c>
      <c r="F13731" s="19"/>
      <c r="G13731" s="19">
        <v>1.2581107043504665</v>
      </c>
      <c r="H13731" s="19"/>
      <c r="I13731" s="19">
        <v>0.91327061554621092</v>
      </c>
      <c r="J13731" s="19"/>
      <c r="K13731" s="19">
        <v>0.36486709840119058</v>
      </c>
      <c r="L13731" s="19"/>
      <c r="M13731" s="19">
        <v>0.50166862401478662</v>
      </c>
      <c r="N13731" s="19"/>
      <c r="O13731" s="19">
        <v>0.19645311572907218</v>
      </c>
      <c r="P13731" s="50"/>
      <c r="R13731" s="9" t="s">
        <v>0</v>
      </c>
    </row>
    <row r="13732" spans="2:18" x14ac:dyDescent="0.2">
      <c r="B13732" s="25">
        <v>13502</v>
      </c>
      <c r="C13732" s="193"/>
      <c r="D13732" s="19">
        <v>0.19768305508138451</v>
      </c>
      <c r="E13732" s="19">
        <v>0.66449632039817497</v>
      </c>
      <c r="F13732" s="19"/>
      <c r="G13732" s="19">
        <v>1.0129006257310074E-2</v>
      </c>
      <c r="H13732" s="19"/>
      <c r="I13732" s="19"/>
      <c r="J13732" s="19">
        <v>0.82175813095489081</v>
      </c>
      <c r="K13732" s="19"/>
      <c r="L13732" s="19">
        <v>0.39335695142878513</v>
      </c>
      <c r="M13732" s="19"/>
      <c r="N13732" s="19">
        <v>0.51628216418039885</v>
      </c>
      <c r="O13732" s="19">
        <v>7.5886061980511722E-3</v>
      </c>
      <c r="P13732" s="50"/>
      <c r="R13732" s="9" t="s">
        <v>0</v>
      </c>
    </row>
    <row r="13733" spans="2:18" x14ac:dyDescent="0.2">
      <c r="B13733" s="25">
        <v>13503</v>
      </c>
      <c r="C13733" s="193"/>
      <c r="D13733" s="19">
        <v>0.84077746713189006</v>
      </c>
      <c r="E13733" s="19"/>
      <c r="F13733" s="19">
        <v>0.67433271873374001</v>
      </c>
      <c r="G13733" s="19"/>
      <c r="H13733" s="19">
        <v>1.1962853281790147</v>
      </c>
      <c r="I13733" s="19"/>
      <c r="J13733" s="19">
        <v>1.1680871994190214</v>
      </c>
      <c r="K13733" s="19"/>
      <c r="L13733" s="19">
        <v>0.76598418682245417</v>
      </c>
      <c r="M13733" s="19"/>
      <c r="N13733" s="19">
        <v>0.5909602808039176</v>
      </c>
      <c r="O13733" s="19"/>
      <c r="P13733" s="50">
        <v>6.439972807047474E-2</v>
      </c>
      <c r="R13733" s="9" t="s">
        <v>0</v>
      </c>
    </row>
    <row r="13734" spans="2:18" x14ac:dyDescent="0.2">
      <c r="B13734" s="25">
        <v>13504</v>
      </c>
      <c r="C13734" s="193"/>
      <c r="D13734" s="19">
        <v>0.73133335100747732</v>
      </c>
      <c r="E13734" s="19">
        <v>0.67893428036984171</v>
      </c>
      <c r="F13734" s="19"/>
      <c r="G13734" s="19"/>
      <c r="H13734" s="19">
        <v>9.9363670257733155E-2</v>
      </c>
      <c r="I13734" s="19"/>
      <c r="J13734" s="19">
        <v>0.85028881706396475</v>
      </c>
      <c r="K13734" s="19"/>
      <c r="L13734" s="19">
        <v>0.8192254565178767</v>
      </c>
      <c r="M13734" s="19"/>
      <c r="N13734" s="19">
        <v>9.8537101510111025E-2</v>
      </c>
      <c r="O13734" s="19"/>
      <c r="P13734" s="50">
        <v>0.18188736685161996</v>
      </c>
      <c r="R13734" s="9" t="s">
        <v>0</v>
      </c>
    </row>
    <row r="13735" spans="2:18" x14ac:dyDescent="0.2">
      <c r="B13735" s="25">
        <v>13505</v>
      </c>
      <c r="C13735" s="193"/>
      <c r="D13735" s="19">
        <v>0.75521325017600527</v>
      </c>
      <c r="E13735" s="19"/>
      <c r="F13735" s="19">
        <v>0.58711024911542709</v>
      </c>
      <c r="G13735" s="19"/>
      <c r="H13735" s="19">
        <v>1.0194715771932963</v>
      </c>
      <c r="I13735" s="19"/>
      <c r="J13735" s="19">
        <v>0.29607229788477957</v>
      </c>
      <c r="K13735" s="19"/>
      <c r="L13735" s="19">
        <v>0.4291845529285172</v>
      </c>
      <c r="M13735" s="19"/>
      <c r="N13735" s="19">
        <v>0.53950041849722497</v>
      </c>
      <c r="O13735" s="19"/>
      <c r="P13735" s="50">
        <v>1.1228405797649135</v>
      </c>
      <c r="R13735" s="9" t="s">
        <v>0</v>
      </c>
    </row>
    <row r="13736" spans="2:18" x14ac:dyDescent="0.2">
      <c r="B13736" s="25">
        <v>13506</v>
      </c>
      <c r="C13736" s="193"/>
      <c r="D13736" s="19">
        <v>1.0322097784843431</v>
      </c>
      <c r="E13736" s="19"/>
      <c r="F13736" s="19">
        <v>0.21217015109018755</v>
      </c>
      <c r="G13736" s="19"/>
      <c r="H13736" s="19">
        <v>0.52177383215321338</v>
      </c>
      <c r="I13736" s="19"/>
      <c r="J13736" s="19">
        <v>1.1925100061460925</v>
      </c>
      <c r="K13736" s="19"/>
      <c r="L13736" s="19">
        <v>1.0538247809652206</v>
      </c>
      <c r="M13736" s="19"/>
      <c r="N13736" s="19">
        <v>0.89196988927469401</v>
      </c>
      <c r="O13736" s="19"/>
      <c r="P13736" s="50">
        <v>0.29968197926308132</v>
      </c>
      <c r="R13736" s="9" t="s">
        <v>0</v>
      </c>
    </row>
    <row r="13737" spans="2:18" x14ac:dyDescent="0.2">
      <c r="B13737" s="25">
        <v>13507</v>
      </c>
      <c r="C13737" s="193"/>
      <c r="D13737" s="19">
        <v>3.7249003688356569E-2</v>
      </c>
      <c r="E13737" s="19">
        <v>0.87297587139769373</v>
      </c>
      <c r="F13737" s="19"/>
      <c r="G13737" s="19">
        <v>0.76361695622794989</v>
      </c>
      <c r="H13737" s="19"/>
      <c r="I13737" s="19">
        <v>0.41524707289120399</v>
      </c>
      <c r="J13737" s="19"/>
      <c r="K13737" s="19"/>
      <c r="L13737" s="19">
        <v>1.7281970192973964E-2</v>
      </c>
      <c r="M13737" s="19"/>
      <c r="N13737" s="19">
        <v>8.0963450475030896E-2</v>
      </c>
      <c r="O13737" s="19">
        <v>0.20383509612482059</v>
      </c>
      <c r="P13737" s="50"/>
      <c r="R13737" s="9" t="s">
        <v>0</v>
      </c>
    </row>
    <row r="13738" spans="2:18" x14ac:dyDescent="0.2">
      <c r="B13738" s="25">
        <v>13508</v>
      </c>
      <c r="C13738" s="193">
        <v>0.5582129191566455</v>
      </c>
      <c r="D13738" s="19"/>
      <c r="E13738" s="19">
        <v>0.15061530249718819</v>
      </c>
      <c r="F13738" s="19"/>
      <c r="G13738" s="19"/>
      <c r="H13738" s="19">
        <v>0.78105139451520433</v>
      </c>
      <c r="I13738" s="19"/>
      <c r="J13738" s="19">
        <v>0.36500873564002723</v>
      </c>
      <c r="K13738" s="19"/>
      <c r="L13738" s="19">
        <v>0.36192141302569608</v>
      </c>
      <c r="M13738" s="19"/>
      <c r="N13738" s="19">
        <v>0.64755786151024208</v>
      </c>
      <c r="O13738" s="19"/>
      <c r="P13738" s="50">
        <v>0.35294877921589013</v>
      </c>
      <c r="R13738" s="9" t="s">
        <v>0</v>
      </c>
    </row>
    <row r="13739" spans="2:18" x14ac:dyDescent="0.2">
      <c r="B13739" s="25">
        <v>13509</v>
      </c>
      <c r="C13739" s="193">
        <v>1.762717973507018</v>
      </c>
      <c r="D13739" s="19"/>
      <c r="E13739" s="19">
        <v>0.93194017143383145</v>
      </c>
      <c r="F13739" s="19"/>
      <c r="G13739" s="19">
        <v>0.73119001002912298</v>
      </c>
      <c r="H13739" s="19"/>
      <c r="I13739" s="19">
        <v>1.0417950752108875</v>
      </c>
      <c r="J13739" s="19"/>
      <c r="K13739" s="19">
        <v>1.6263811487876441</v>
      </c>
      <c r="L13739" s="19"/>
      <c r="M13739" s="19">
        <v>1.7446045524719278</v>
      </c>
      <c r="N13739" s="19"/>
      <c r="O13739" s="19">
        <v>2.4955205183628708</v>
      </c>
      <c r="P13739" s="50"/>
      <c r="R13739" s="9" t="s">
        <v>0</v>
      </c>
    </row>
    <row r="13740" spans="2:18" x14ac:dyDescent="0.2">
      <c r="B13740" s="25">
        <v>13510</v>
      </c>
      <c r="C13740" s="193"/>
      <c r="D13740" s="19">
        <v>0.32386505669410498</v>
      </c>
      <c r="E13740" s="19"/>
      <c r="F13740" s="19">
        <v>0.69926223814774802</v>
      </c>
      <c r="G13740" s="19"/>
      <c r="H13740" s="19">
        <v>0.81066226042670242</v>
      </c>
      <c r="I13740" s="19"/>
      <c r="J13740" s="19">
        <v>0.18554024014777096</v>
      </c>
      <c r="K13740" s="19"/>
      <c r="L13740" s="19">
        <v>1.2673831937965472</v>
      </c>
      <c r="M13740" s="19">
        <v>7.4345184230301842E-2</v>
      </c>
      <c r="N13740" s="19"/>
      <c r="O13740" s="19"/>
      <c r="P13740" s="50">
        <v>0.72533610358595191</v>
      </c>
      <c r="R13740" s="9" t="s">
        <v>0</v>
      </c>
    </row>
    <row r="13741" spans="2:18" x14ac:dyDescent="0.2">
      <c r="B13741" s="25">
        <v>13511</v>
      </c>
      <c r="C13741" s="193"/>
      <c r="D13741" s="19">
        <v>1.3023046148471844</v>
      </c>
      <c r="E13741" s="19"/>
      <c r="F13741" s="19">
        <v>0.60804256285153191</v>
      </c>
      <c r="G13741" s="19"/>
      <c r="H13741" s="19">
        <v>0.78363736859459976</v>
      </c>
      <c r="I13741" s="19"/>
      <c r="J13741" s="19">
        <v>1.1954744471791161</v>
      </c>
      <c r="K13741" s="19"/>
      <c r="L13741" s="19">
        <v>1.4732942049505502</v>
      </c>
      <c r="M13741" s="19"/>
      <c r="N13741" s="19">
        <v>0.48605618620164553</v>
      </c>
      <c r="O13741" s="19"/>
      <c r="P13741" s="50">
        <v>1.1046966967560561</v>
      </c>
      <c r="R13741" s="9" t="s">
        <v>0</v>
      </c>
    </row>
    <row r="13742" spans="2:18" x14ac:dyDescent="0.2">
      <c r="B13742" s="25">
        <v>13512</v>
      </c>
      <c r="C13742" s="193">
        <v>2.0201039797599329</v>
      </c>
      <c r="D13742" s="19"/>
      <c r="E13742" s="19">
        <v>2.2922764728542711</v>
      </c>
      <c r="F13742" s="19"/>
      <c r="G13742" s="19">
        <v>1.3851946151151737</v>
      </c>
      <c r="H13742" s="19"/>
      <c r="I13742" s="19">
        <v>2.2484379031807782</v>
      </c>
      <c r="J13742" s="19"/>
      <c r="K13742" s="19">
        <v>1.4655115286469711</v>
      </c>
      <c r="L13742" s="19"/>
      <c r="M13742" s="19">
        <v>1.7837602809052162</v>
      </c>
      <c r="N13742" s="19"/>
      <c r="O13742" s="19">
        <v>2.6294667330946364</v>
      </c>
      <c r="P13742" s="50"/>
      <c r="R13742" s="9" t="s">
        <v>0</v>
      </c>
    </row>
    <row r="13743" spans="2:18" x14ac:dyDescent="0.2">
      <c r="B13743" s="25">
        <v>13513</v>
      </c>
      <c r="C13743" s="193"/>
      <c r="D13743" s="19">
        <v>0.72446865095091129</v>
      </c>
      <c r="E13743" s="19">
        <v>0.43428986624082688</v>
      </c>
      <c r="F13743" s="19"/>
      <c r="G13743" s="19"/>
      <c r="H13743" s="19">
        <v>4.1082517376139556E-2</v>
      </c>
      <c r="I13743" s="19">
        <v>0.13052927714090579</v>
      </c>
      <c r="J13743" s="19"/>
      <c r="K13743" s="19"/>
      <c r="L13743" s="19">
        <v>0.54418114921398686</v>
      </c>
      <c r="M13743" s="19">
        <v>0.54847442325217743</v>
      </c>
      <c r="N13743" s="19"/>
      <c r="O13743" s="19">
        <v>0.46199968778313588</v>
      </c>
      <c r="P13743" s="50"/>
      <c r="R13743" s="9" t="s">
        <v>0</v>
      </c>
    </row>
    <row r="13744" spans="2:18" x14ac:dyDescent="0.2">
      <c r="B13744" s="25">
        <v>13514</v>
      </c>
      <c r="C13744" s="193">
        <v>1.2173799227656246</v>
      </c>
      <c r="D13744" s="19"/>
      <c r="E13744" s="19">
        <v>0.71879343105601112</v>
      </c>
      <c r="F13744" s="19"/>
      <c r="G13744" s="19">
        <v>0.60268805865656527</v>
      </c>
      <c r="H13744" s="19"/>
      <c r="I13744" s="19">
        <v>0.6065222343434501</v>
      </c>
      <c r="J13744" s="19"/>
      <c r="K13744" s="19">
        <v>1.1697587925146824</v>
      </c>
      <c r="L13744" s="19"/>
      <c r="M13744" s="19">
        <v>1.4371336175196603</v>
      </c>
      <c r="N13744" s="19"/>
      <c r="O13744" s="19"/>
      <c r="P13744" s="50">
        <v>0.12807258204911581</v>
      </c>
      <c r="R13744" s="9" t="s">
        <v>0</v>
      </c>
    </row>
    <row r="13745" spans="2:18" x14ac:dyDescent="0.2">
      <c r="B13745" s="25">
        <v>13515</v>
      </c>
      <c r="C13745" s="193">
        <v>0.39257467790540962</v>
      </c>
      <c r="D13745" s="19"/>
      <c r="E13745" s="19"/>
      <c r="F13745" s="19">
        <v>0.82682852850330379</v>
      </c>
      <c r="G13745" s="19">
        <v>0.28552236542521675</v>
      </c>
      <c r="H13745" s="19"/>
      <c r="I13745" s="19"/>
      <c r="J13745" s="19">
        <v>0.2206882746188164</v>
      </c>
      <c r="K13745" s="19"/>
      <c r="L13745" s="19">
        <v>5.8747375923402817E-2</v>
      </c>
      <c r="M13745" s="19">
        <v>0.40087343120080365</v>
      </c>
      <c r="N13745" s="19"/>
      <c r="O13745" s="19"/>
      <c r="P13745" s="50">
        <v>0.16982020038949991</v>
      </c>
      <c r="R13745" s="9" t="s">
        <v>0</v>
      </c>
    </row>
    <row r="13746" spans="2:18" x14ac:dyDescent="0.2">
      <c r="B13746" s="25">
        <v>13516</v>
      </c>
      <c r="C13746" s="193">
        <v>1.5598723309394273</v>
      </c>
      <c r="D13746" s="19"/>
      <c r="E13746" s="19">
        <v>1.3943385381247062</v>
      </c>
      <c r="F13746" s="19"/>
      <c r="G13746" s="19">
        <v>1.2159328385652342</v>
      </c>
      <c r="H13746" s="19"/>
      <c r="I13746" s="19">
        <v>1.7138784691633404</v>
      </c>
      <c r="J13746" s="19"/>
      <c r="K13746" s="19">
        <v>2.3398516015459325</v>
      </c>
      <c r="L13746" s="19"/>
      <c r="M13746" s="19">
        <v>1.2892460967817181</v>
      </c>
      <c r="N13746" s="19"/>
      <c r="O13746" s="19">
        <v>0.72875988113029411</v>
      </c>
      <c r="P13746" s="50"/>
      <c r="R13746" s="9" t="s">
        <v>0</v>
      </c>
    </row>
    <row r="13747" spans="2:18" x14ac:dyDescent="0.2">
      <c r="B13747" s="25">
        <v>13517</v>
      </c>
      <c r="C13747" s="193">
        <v>0.15549058649798564</v>
      </c>
      <c r="D13747" s="19"/>
      <c r="E13747" s="19">
        <v>0.17927555165329101</v>
      </c>
      <c r="F13747" s="19"/>
      <c r="G13747" s="19"/>
      <c r="H13747" s="19">
        <v>0.18427302248102947</v>
      </c>
      <c r="I13747" s="19">
        <v>0.24558739891096834</v>
      </c>
      <c r="J13747" s="19"/>
      <c r="K13747" s="19">
        <v>0.54002132631466127</v>
      </c>
      <c r="L13747" s="19"/>
      <c r="M13747" s="19"/>
      <c r="N13747" s="19">
        <v>0.54317241537748084</v>
      </c>
      <c r="O13747" s="19">
        <v>0.54946655741556882</v>
      </c>
      <c r="P13747" s="50"/>
      <c r="R13747" s="9" t="s">
        <v>0</v>
      </c>
    </row>
    <row r="13748" spans="2:18" x14ac:dyDescent="0.2">
      <c r="B13748" s="25">
        <v>13518</v>
      </c>
      <c r="C13748" s="193">
        <v>0.83105280259742809</v>
      </c>
      <c r="D13748" s="19"/>
      <c r="E13748" s="19"/>
      <c r="F13748" s="19">
        <v>0.3306896836125352</v>
      </c>
      <c r="G13748" s="19">
        <v>0.80364064801014434</v>
      </c>
      <c r="H13748" s="19"/>
      <c r="I13748" s="19">
        <v>0.5097407837570721</v>
      </c>
      <c r="J13748" s="19"/>
      <c r="K13748" s="19">
        <v>1.3225627603319154</v>
      </c>
      <c r="L13748" s="19"/>
      <c r="M13748" s="19">
        <v>0.41904001757111009</v>
      </c>
      <c r="N13748" s="19"/>
      <c r="O13748" s="19"/>
      <c r="P13748" s="50">
        <v>0.16597074970842929</v>
      </c>
      <c r="R13748" s="9" t="s">
        <v>0</v>
      </c>
    </row>
    <row r="13749" spans="2:18" x14ac:dyDescent="0.2">
      <c r="B13749" s="25">
        <v>13519</v>
      </c>
      <c r="C13749" s="193"/>
      <c r="D13749" s="19">
        <v>1.4011754080412722</v>
      </c>
      <c r="E13749" s="19">
        <v>0.21176458191366546</v>
      </c>
      <c r="F13749" s="19"/>
      <c r="G13749" s="19"/>
      <c r="H13749" s="19">
        <v>0.13460696545421438</v>
      </c>
      <c r="I13749" s="19">
        <v>0.27246227714487892</v>
      </c>
      <c r="J13749" s="19"/>
      <c r="K13749" s="19"/>
      <c r="L13749" s="19">
        <v>0.56733793183413173</v>
      </c>
      <c r="M13749" s="19"/>
      <c r="N13749" s="19">
        <v>0.33770755440819911</v>
      </c>
      <c r="O13749" s="19"/>
      <c r="P13749" s="50">
        <v>1.1547755427898649</v>
      </c>
      <c r="R13749" s="9" t="s">
        <v>0</v>
      </c>
    </row>
    <row r="13750" spans="2:18" x14ac:dyDescent="0.2">
      <c r="B13750" s="25">
        <v>13520</v>
      </c>
      <c r="C13750" s="193">
        <v>0.33649547828014315</v>
      </c>
      <c r="D13750" s="19"/>
      <c r="E13750" s="19">
        <v>6.2947685910863726E-3</v>
      </c>
      <c r="F13750" s="19"/>
      <c r="G13750" s="19">
        <v>0.94994760931164246</v>
      </c>
      <c r="H13750" s="19"/>
      <c r="I13750" s="19">
        <v>1.6417779868417892</v>
      </c>
      <c r="J13750" s="19"/>
      <c r="K13750" s="19">
        <v>0.43292863229836392</v>
      </c>
      <c r="L13750" s="19"/>
      <c r="M13750" s="19">
        <v>0.26760580145427243</v>
      </c>
      <c r="N13750" s="19"/>
      <c r="O13750" s="19"/>
      <c r="P13750" s="50">
        <v>0.1802442507794699</v>
      </c>
      <c r="R13750" s="9" t="s">
        <v>0</v>
      </c>
    </row>
    <row r="13751" spans="2:18" x14ac:dyDescent="0.2">
      <c r="B13751" s="25">
        <v>13521</v>
      </c>
      <c r="C13751" s="193">
        <v>0.33970552345279043</v>
      </c>
      <c r="D13751" s="19"/>
      <c r="E13751" s="19">
        <v>0.3883349722101011</v>
      </c>
      <c r="F13751" s="19"/>
      <c r="G13751" s="19">
        <v>0.59467393789232526</v>
      </c>
      <c r="H13751" s="19"/>
      <c r="I13751" s="19">
        <v>0.65092193489176919</v>
      </c>
      <c r="J13751" s="19"/>
      <c r="K13751" s="19">
        <v>0.63216128102592162</v>
      </c>
      <c r="L13751" s="19"/>
      <c r="M13751" s="19">
        <v>1.2331058311669252</v>
      </c>
      <c r="N13751" s="19"/>
      <c r="O13751" s="19">
        <v>0.5910828272719113</v>
      </c>
      <c r="P13751" s="50"/>
      <c r="R13751" s="9" t="s">
        <v>0</v>
      </c>
    </row>
    <row r="13752" spans="2:18" x14ac:dyDescent="0.2">
      <c r="B13752" s="25">
        <v>13522</v>
      </c>
      <c r="C13752" s="193">
        <v>0.44223159613246044</v>
      </c>
      <c r="D13752" s="19"/>
      <c r="E13752" s="19">
        <v>1.1736703491699081</v>
      </c>
      <c r="F13752" s="19"/>
      <c r="G13752" s="19">
        <v>0.7588541303266777</v>
      </c>
      <c r="H13752" s="19"/>
      <c r="I13752" s="19">
        <v>0.94980509410971725</v>
      </c>
      <c r="J13752" s="19"/>
      <c r="K13752" s="19">
        <v>0.34272275720579587</v>
      </c>
      <c r="L13752" s="19"/>
      <c r="M13752" s="19">
        <v>0.81988157670269657</v>
      </c>
      <c r="N13752" s="19"/>
      <c r="O13752" s="19">
        <v>0.47891184232915296</v>
      </c>
      <c r="P13752" s="50"/>
      <c r="R13752" s="9" t="s">
        <v>0</v>
      </c>
    </row>
    <row r="13753" spans="2:18" x14ac:dyDescent="0.2">
      <c r="B13753" s="25">
        <v>13523</v>
      </c>
      <c r="C13753" s="193">
        <v>1.0592585104458114</v>
      </c>
      <c r="D13753" s="19"/>
      <c r="E13753" s="19">
        <v>0.71666350406567403</v>
      </c>
      <c r="F13753" s="19"/>
      <c r="G13753" s="19">
        <v>0.35137343796055881</v>
      </c>
      <c r="H13753" s="19"/>
      <c r="I13753" s="19">
        <v>1.2504729999855277</v>
      </c>
      <c r="J13753" s="19"/>
      <c r="K13753" s="19">
        <v>6.1644490172922693E-2</v>
      </c>
      <c r="L13753" s="19"/>
      <c r="M13753" s="19">
        <v>1.1516734123983803</v>
      </c>
      <c r="N13753" s="19"/>
      <c r="O13753" s="19">
        <v>1.1038652401096751</v>
      </c>
      <c r="P13753" s="50"/>
      <c r="R13753" s="9" t="s">
        <v>0</v>
      </c>
    </row>
    <row r="13754" spans="2:18" x14ac:dyDescent="0.2">
      <c r="B13754" s="25">
        <v>13524</v>
      </c>
      <c r="C13754" s="193"/>
      <c r="D13754" s="19">
        <v>1.6949724641682553</v>
      </c>
      <c r="E13754" s="19"/>
      <c r="F13754" s="19">
        <v>2.1127391441504422</v>
      </c>
      <c r="G13754" s="19"/>
      <c r="H13754" s="19">
        <v>0.80800060630553405</v>
      </c>
      <c r="I13754" s="19"/>
      <c r="J13754" s="19">
        <v>0.92592690024949786</v>
      </c>
      <c r="K13754" s="19"/>
      <c r="L13754" s="19">
        <v>1.9802403892032039</v>
      </c>
      <c r="M13754" s="19"/>
      <c r="N13754" s="19">
        <v>1.1256376001244117</v>
      </c>
      <c r="O13754" s="19"/>
      <c r="P13754" s="50">
        <v>1.8510752626387956</v>
      </c>
      <c r="R13754" s="9" t="s">
        <v>0</v>
      </c>
    </row>
    <row r="13755" spans="2:18" x14ac:dyDescent="0.2">
      <c r="B13755" s="25">
        <v>13525</v>
      </c>
      <c r="C13755" s="193"/>
      <c r="D13755" s="19">
        <v>1.1545412499245298</v>
      </c>
      <c r="E13755" s="19"/>
      <c r="F13755" s="19">
        <v>1.4826804505601963</v>
      </c>
      <c r="G13755" s="19"/>
      <c r="H13755" s="19">
        <v>1.6647925637893211</v>
      </c>
      <c r="I13755" s="19"/>
      <c r="J13755" s="19">
        <v>0.67480734623823413</v>
      </c>
      <c r="K13755" s="19"/>
      <c r="L13755" s="19">
        <v>1.6526218412353908</v>
      </c>
      <c r="M13755" s="19"/>
      <c r="N13755" s="19">
        <v>1.6913635533658022</v>
      </c>
      <c r="O13755" s="19"/>
      <c r="P13755" s="50">
        <v>1.7917543119855099</v>
      </c>
      <c r="R13755" s="9" t="s">
        <v>0</v>
      </c>
    </row>
    <row r="13756" spans="2:18" x14ac:dyDescent="0.2">
      <c r="B13756" s="25">
        <v>13526</v>
      </c>
      <c r="C13756" s="193"/>
      <c r="D13756" s="19">
        <v>0.41896325539415968</v>
      </c>
      <c r="E13756" s="19"/>
      <c r="F13756" s="19">
        <v>0.99460172769622979</v>
      </c>
      <c r="G13756" s="19">
        <v>6.9615277656985858E-2</v>
      </c>
      <c r="H13756" s="19"/>
      <c r="I13756" s="19">
        <v>0.37421196538609286</v>
      </c>
      <c r="J13756" s="19"/>
      <c r="K13756" s="19"/>
      <c r="L13756" s="19">
        <v>0.56877010734162747</v>
      </c>
      <c r="M13756" s="19"/>
      <c r="N13756" s="19">
        <v>6.4003010592550581E-3</v>
      </c>
      <c r="O13756" s="19"/>
      <c r="P13756" s="50">
        <v>0.48027352192488609</v>
      </c>
      <c r="R13756" s="9" t="s">
        <v>0</v>
      </c>
    </row>
    <row r="13757" spans="2:18" x14ac:dyDescent="0.2">
      <c r="B13757" s="25">
        <v>13527</v>
      </c>
      <c r="C13757" s="193"/>
      <c r="D13757" s="19">
        <v>0.34524650300370202</v>
      </c>
      <c r="E13757" s="19">
        <v>0.20373296256684534</v>
      </c>
      <c r="F13757" s="19"/>
      <c r="G13757" s="19"/>
      <c r="H13757" s="19">
        <v>0.26627162549095368</v>
      </c>
      <c r="I13757" s="19"/>
      <c r="J13757" s="19">
        <v>0.49578519294446344</v>
      </c>
      <c r="K13757" s="19">
        <v>0.58483280015610817</v>
      </c>
      <c r="L13757" s="19"/>
      <c r="M13757" s="19">
        <v>0.24750992148559839</v>
      </c>
      <c r="N13757" s="19"/>
      <c r="O13757" s="19"/>
      <c r="P13757" s="50">
        <v>0.39574122504443893</v>
      </c>
      <c r="R13757" s="9" t="s">
        <v>0</v>
      </c>
    </row>
    <row r="13758" spans="2:18" x14ac:dyDescent="0.2">
      <c r="B13758" s="25">
        <v>13528</v>
      </c>
      <c r="C13758" s="193">
        <v>0.2110194820425213</v>
      </c>
      <c r="D13758" s="19"/>
      <c r="E13758" s="19">
        <v>0.66913324092343296</v>
      </c>
      <c r="F13758" s="19"/>
      <c r="G13758" s="19">
        <v>0.93405389558551566</v>
      </c>
      <c r="H13758" s="19"/>
      <c r="I13758" s="19">
        <v>0.67933717560096429</v>
      </c>
      <c r="J13758" s="19"/>
      <c r="K13758" s="19">
        <v>0.65801863805518512</v>
      </c>
      <c r="L13758" s="19"/>
      <c r="M13758" s="19"/>
      <c r="N13758" s="19">
        <v>0.17467891368773897</v>
      </c>
      <c r="O13758" s="19">
        <v>1.3631594511207352</v>
      </c>
      <c r="P13758" s="50"/>
      <c r="R13758" s="9" t="s">
        <v>0</v>
      </c>
    </row>
    <row r="13759" spans="2:18" x14ac:dyDescent="0.2">
      <c r="B13759" s="25">
        <v>13529</v>
      </c>
      <c r="C13759" s="193">
        <v>0.36500617523803902</v>
      </c>
      <c r="D13759" s="19"/>
      <c r="E13759" s="19">
        <v>1.1695831196313564</v>
      </c>
      <c r="F13759" s="19"/>
      <c r="G13759" s="19"/>
      <c r="H13759" s="19">
        <v>0.35204460676836785</v>
      </c>
      <c r="I13759" s="19">
        <v>0.24326049619219384</v>
      </c>
      <c r="J13759" s="19"/>
      <c r="K13759" s="19">
        <v>0.49657585392064107</v>
      </c>
      <c r="L13759" s="19"/>
      <c r="M13759" s="19">
        <v>0.24596778339769781</v>
      </c>
      <c r="N13759" s="19"/>
      <c r="O13759" s="19"/>
      <c r="P13759" s="50">
        <v>0.77887548322710087</v>
      </c>
      <c r="R13759" s="9" t="s">
        <v>0</v>
      </c>
    </row>
    <row r="13760" spans="2:18" x14ac:dyDescent="0.2">
      <c r="B13760" s="25">
        <v>13530</v>
      </c>
      <c r="C13760" s="193"/>
      <c r="D13760" s="19">
        <v>0.95372965710329194</v>
      </c>
      <c r="E13760" s="19"/>
      <c r="F13760" s="19">
        <v>0.31786872003328698</v>
      </c>
      <c r="G13760" s="19"/>
      <c r="H13760" s="19">
        <v>0.65153486582282372</v>
      </c>
      <c r="I13760" s="19"/>
      <c r="J13760" s="19">
        <v>0.22183265158491483</v>
      </c>
      <c r="K13760" s="19"/>
      <c r="L13760" s="19">
        <v>1.3304994566152843</v>
      </c>
      <c r="M13760" s="19"/>
      <c r="N13760" s="19">
        <v>1.6445435103548076</v>
      </c>
      <c r="O13760" s="19"/>
      <c r="P13760" s="50">
        <v>1.0109223653518309</v>
      </c>
      <c r="R13760" s="9" t="s">
        <v>0</v>
      </c>
    </row>
    <row r="13761" spans="2:18" x14ac:dyDescent="0.2">
      <c r="B13761" s="25">
        <v>13531</v>
      </c>
      <c r="C13761" s="193"/>
      <c r="D13761" s="19">
        <v>0.28042097726436926</v>
      </c>
      <c r="E13761" s="19">
        <v>0.69270478940409075</v>
      </c>
      <c r="F13761" s="19"/>
      <c r="G13761" s="19">
        <v>3.0699277114636658E-2</v>
      </c>
      <c r="H13761" s="19"/>
      <c r="I13761" s="19">
        <v>5.209399904098945E-2</v>
      </c>
      <c r="J13761" s="19"/>
      <c r="K13761" s="19">
        <v>0.27738009853878492</v>
      </c>
      <c r="L13761" s="19"/>
      <c r="M13761" s="19">
        <v>0.1567430482625525</v>
      </c>
      <c r="N13761" s="19"/>
      <c r="O13761" s="19">
        <v>5.5216298870617173E-2</v>
      </c>
      <c r="P13761" s="50"/>
      <c r="R13761" s="9" t="s">
        <v>0</v>
      </c>
    </row>
    <row r="13762" spans="2:18" x14ac:dyDescent="0.2">
      <c r="B13762" s="25">
        <v>13532</v>
      </c>
      <c r="C13762" s="193"/>
      <c r="D13762" s="19">
        <v>0.32537195357289145</v>
      </c>
      <c r="E13762" s="19"/>
      <c r="F13762" s="19">
        <v>0.28583956443755831</v>
      </c>
      <c r="G13762" s="19">
        <v>0.86867976833257887</v>
      </c>
      <c r="H13762" s="19"/>
      <c r="I13762" s="19">
        <v>0.66834402757823674</v>
      </c>
      <c r="J13762" s="19"/>
      <c r="K13762" s="19">
        <v>0.2318672450959845</v>
      </c>
      <c r="L13762" s="19"/>
      <c r="M13762" s="19">
        <v>0.17843622434918013</v>
      </c>
      <c r="N13762" s="19"/>
      <c r="O13762" s="19"/>
      <c r="P13762" s="50">
        <v>0.99916961698700524</v>
      </c>
      <c r="R13762" s="9" t="s">
        <v>0</v>
      </c>
    </row>
    <row r="13763" spans="2:18" x14ac:dyDescent="0.2">
      <c r="B13763" s="25">
        <v>13533</v>
      </c>
      <c r="C13763" s="193"/>
      <c r="D13763" s="19">
        <v>8.1529944103764948E-2</v>
      </c>
      <c r="E13763" s="19"/>
      <c r="F13763" s="19">
        <v>0.29753751055931033</v>
      </c>
      <c r="G13763" s="19">
        <v>7.5352816927166277E-2</v>
      </c>
      <c r="H13763" s="19"/>
      <c r="I13763" s="19">
        <v>0.43152982786832</v>
      </c>
      <c r="J13763" s="19"/>
      <c r="K13763" s="19"/>
      <c r="L13763" s="19">
        <v>0.35901038812160424</v>
      </c>
      <c r="M13763" s="19">
        <v>0.1752648369124557</v>
      </c>
      <c r="N13763" s="19"/>
      <c r="O13763" s="19"/>
      <c r="P13763" s="50">
        <v>0.11799927335445659</v>
      </c>
      <c r="R13763" s="9" t="s">
        <v>0</v>
      </c>
    </row>
    <row r="13764" spans="2:18" x14ac:dyDescent="0.2">
      <c r="B13764" s="25">
        <v>13534</v>
      </c>
      <c r="C13764" s="193"/>
      <c r="D13764" s="19">
        <v>0.3557698421112071</v>
      </c>
      <c r="E13764" s="19">
        <v>3.6060998170742875E-2</v>
      </c>
      <c r="F13764" s="19"/>
      <c r="G13764" s="19">
        <v>6.5509350366323521E-2</v>
      </c>
      <c r="H13764" s="19"/>
      <c r="I13764" s="19">
        <v>0.58438283649738587</v>
      </c>
      <c r="J13764" s="19"/>
      <c r="K13764" s="19">
        <v>0.1341649507529411</v>
      </c>
      <c r="L13764" s="19"/>
      <c r="M13764" s="19">
        <v>1.0715539260626799</v>
      </c>
      <c r="N13764" s="19"/>
      <c r="O13764" s="19">
        <v>1.1348347354378567</v>
      </c>
      <c r="P13764" s="50"/>
      <c r="R13764" s="9" t="s">
        <v>0</v>
      </c>
    </row>
    <row r="13765" spans="2:18" x14ac:dyDescent="0.2">
      <c r="B13765" s="25">
        <v>13535</v>
      </c>
      <c r="C13765" s="193"/>
      <c r="D13765" s="19">
        <v>0.79558991769379206</v>
      </c>
      <c r="E13765" s="19">
        <v>0.24518371289187221</v>
      </c>
      <c r="F13765" s="19"/>
      <c r="G13765" s="19"/>
      <c r="H13765" s="19">
        <v>0.6855720021361843</v>
      </c>
      <c r="I13765" s="19"/>
      <c r="J13765" s="19">
        <v>1.2104106765409293</v>
      </c>
      <c r="K13765" s="19"/>
      <c r="L13765" s="19">
        <v>0.73940436976117507</v>
      </c>
      <c r="M13765" s="19"/>
      <c r="N13765" s="19">
        <v>1.838458843247937</v>
      </c>
      <c r="O13765" s="19"/>
      <c r="P13765" s="50">
        <v>0.72580661422362347</v>
      </c>
      <c r="R13765" s="9" t="s">
        <v>0</v>
      </c>
    </row>
    <row r="13766" spans="2:18" x14ac:dyDescent="0.2">
      <c r="B13766" s="25">
        <v>13536</v>
      </c>
      <c r="C13766" s="193">
        <v>1.2932288175706441</v>
      </c>
      <c r="D13766" s="19"/>
      <c r="E13766" s="19">
        <v>0.54410839798829014</v>
      </c>
      <c r="F13766" s="19"/>
      <c r="G13766" s="19">
        <v>0.37371431506824548</v>
      </c>
      <c r="H13766" s="19"/>
      <c r="I13766" s="19">
        <v>0.61218946937946039</v>
      </c>
      <c r="J13766" s="19"/>
      <c r="K13766" s="19">
        <v>0.51692326976183212</v>
      </c>
      <c r="L13766" s="19"/>
      <c r="M13766" s="19">
        <v>1.1165736866367266</v>
      </c>
      <c r="N13766" s="19"/>
      <c r="O13766" s="19">
        <v>0.50032145278366913</v>
      </c>
      <c r="P13766" s="50"/>
      <c r="R13766" s="9" t="s">
        <v>0</v>
      </c>
    </row>
    <row r="13767" spans="2:18" x14ac:dyDescent="0.2">
      <c r="B13767" s="25">
        <v>13537</v>
      </c>
      <c r="C13767" s="193">
        <v>2.4273910211644538</v>
      </c>
      <c r="D13767" s="19"/>
      <c r="E13767" s="19">
        <v>1.8535363863495344</v>
      </c>
      <c r="F13767" s="19"/>
      <c r="G13767" s="19">
        <v>2.8188513035642364</v>
      </c>
      <c r="H13767" s="19"/>
      <c r="I13767" s="19">
        <v>2.7963712000630947</v>
      </c>
      <c r="J13767" s="19"/>
      <c r="K13767" s="19">
        <v>2.1000476969247148</v>
      </c>
      <c r="L13767" s="19"/>
      <c r="M13767" s="19">
        <v>1.5826169614691892</v>
      </c>
      <c r="N13767" s="19"/>
      <c r="O13767" s="19">
        <v>0.38535596199742839</v>
      </c>
      <c r="P13767" s="50"/>
      <c r="R13767" s="9" t="s">
        <v>0</v>
      </c>
    </row>
    <row r="13768" spans="2:18" x14ac:dyDescent="0.2">
      <c r="B13768" s="25">
        <v>13538</v>
      </c>
      <c r="C13768" s="193">
        <v>0.58996921537731528</v>
      </c>
      <c r="D13768" s="19"/>
      <c r="E13768" s="19"/>
      <c r="F13768" s="19">
        <v>0.34140752332372576</v>
      </c>
      <c r="G13768" s="19">
        <v>0.73688510714698707</v>
      </c>
      <c r="H13768" s="19"/>
      <c r="I13768" s="19"/>
      <c r="J13768" s="19">
        <v>0.5282317767755913</v>
      </c>
      <c r="K13768" s="19">
        <v>0.43507921133213978</v>
      </c>
      <c r="L13768" s="19"/>
      <c r="M13768" s="19">
        <v>1.1040397017748507</v>
      </c>
      <c r="N13768" s="19"/>
      <c r="O13768" s="19"/>
      <c r="P13768" s="50">
        <v>7.4865806697788223E-2</v>
      </c>
      <c r="R13768" s="9" t="s">
        <v>0</v>
      </c>
    </row>
    <row r="13769" spans="2:18" x14ac:dyDescent="0.2">
      <c r="B13769" s="25">
        <v>13539</v>
      </c>
      <c r="C13769" s="193"/>
      <c r="D13769" s="19">
        <v>1.4736406735105334</v>
      </c>
      <c r="E13769" s="19"/>
      <c r="F13769" s="19">
        <v>1.2174818522257136</v>
      </c>
      <c r="G13769" s="19"/>
      <c r="H13769" s="19">
        <v>0.72939363302689664</v>
      </c>
      <c r="I13769" s="19"/>
      <c r="J13769" s="19">
        <v>1.0230376505585246</v>
      </c>
      <c r="K13769" s="19"/>
      <c r="L13769" s="19">
        <v>1.4554648940095936</v>
      </c>
      <c r="M13769" s="19"/>
      <c r="N13769" s="19">
        <v>0.10133814363094998</v>
      </c>
      <c r="O13769" s="19"/>
      <c r="P13769" s="50">
        <v>1.1590222289844239</v>
      </c>
      <c r="R13769" s="9" t="s">
        <v>0</v>
      </c>
    </row>
    <row r="13770" spans="2:18" x14ac:dyDescent="0.2">
      <c r="B13770" s="25">
        <v>13540</v>
      </c>
      <c r="C13770" s="193">
        <v>0.6348215188871934</v>
      </c>
      <c r="D13770" s="19"/>
      <c r="E13770" s="19">
        <v>0.58920376463197222</v>
      </c>
      <c r="F13770" s="19"/>
      <c r="G13770" s="19">
        <v>1.1881933143491241</v>
      </c>
      <c r="H13770" s="19"/>
      <c r="I13770" s="19">
        <v>0.66183243817321724</v>
      </c>
      <c r="J13770" s="19"/>
      <c r="K13770" s="19">
        <v>3.9940324814389638E-2</v>
      </c>
      <c r="L13770" s="19"/>
      <c r="M13770" s="19">
        <v>0.41281644051157151</v>
      </c>
      <c r="N13770" s="19"/>
      <c r="O13770" s="19">
        <v>0.24679823294716913</v>
      </c>
      <c r="P13770" s="50"/>
      <c r="R13770" s="9" t="s">
        <v>0</v>
      </c>
    </row>
    <row r="13771" spans="2:18" x14ac:dyDescent="0.2">
      <c r="B13771" s="25">
        <v>13541</v>
      </c>
      <c r="C13771" s="193">
        <v>0.51630559193680126</v>
      </c>
      <c r="D13771" s="19"/>
      <c r="E13771" s="19">
        <v>0.66203597712652806</v>
      </c>
      <c r="F13771" s="19"/>
      <c r="G13771" s="19">
        <v>0.84960167801938113</v>
      </c>
      <c r="H13771" s="19"/>
      <c r="I13771" s="19">
        <v>1.1748363638284396</v>
      </c>
      <c r="J13771" s="19"/>
      <c r="K13771" s="19">
        <v>1.0672895799737927</v>
      </c>
      <c r="L13771" s="19"/>
      <c r="M13771" s="19">
        <v>0.325438903961624</v>
      </c>
      <c r="N13771" s="19"/>
      <c r="O13771" s="19">
        <v>0.86216127918703733</v>
      </c>
      <c r="P13771" s="50"/>
      <c r="R13771" s="9" t="s">
        <v>0</v>
      </c>
    </row>
    <row r="13772" spans="2:18" x14ac:dyDescent="0.2">
      <c r="B13772" s="25">
        <v>13542</v>
      </c>
      <c r="C13772" s="193"/>
      <c r="D13772" s="19">
        <v>0.18152585667777393</v>
      </c>
      <c r="E13772" s="19"/>
      <c r="F13772" s="19">
        <v>3.5959200962037939E-3</v>
      </c>
      <c r="G13772" s="19">
        <v>1.1453443721770755</v>
      </c>
      <c r="H13772" s="19"/>
      <c r="I13772" s="19">
        <v>0.80280120192935833</v>
      </c>
      <c r="J13772" s="19"/>
      <c r="K13772" s="19">
        <v>0.18696482459386501</v>
      </c>
      <c r="L13772" s="19"/>
      <c r="M13772" s="19">
        <v>0.18063925183183835</v>
      </c>
      <c r="N13772" s="19"/>
      <c r="O13772" s="19">
        <v>0.47720906487516229</v>
      </c>
      <c r="P13772" s="50"/>
      <c r="R13772" s="9" t="s">
        <v>0</v>
      </c>
    </row>
    <row r="13773" spans="2:18" x14ac:dyDescent="0.2">
      <c r="B13773" s="25">
        <v>13543</v>
      </c>
      <c r="C13773" s="193">
        <v>1.0587828404120556</v>
      </c>
      <c r="D13773" s="19"/>
      <c r="E13773" s="19">
        <v>0.95298580404979161</v>
      </c>
      <c r="F13773" s="19"/>
      <c r="G13773" s="19">
        <v>0.9329456432303016</v>
      </c>
      <c r="H13773" s="19"/>
      <c r="I13773" s="19">
        <v>1.5126958608164875</v>
      </c>
      <c r="J13773" s="19"/>
      <c r="K13773" s="19">
        <v>9.798139832243459E-2</v>
      </c>
      <c r="L13773" s="19"/>
      <c r="M13773" s="19">
        <v>0.69057401836717114</v>
      </c>
      <c r="N13773" s="19"/>
      <c r="O13773" s="19">
        <v>0.2965929115162827</v>
      </c>
      <c r="P13773" s="50"/>
      <c r="R13773" s="9" t="s">
        <v>0</v>
      </c>
    </row>
    <row r="13774" spans="2:18" x14ac:dyDescent="0.2">
      <c r="B13774" s="25">
        <v>13544</v>
      </c>
      <c r="C13774" s="193"/>
      <c r="D13774" s="19">
        <v>0.87061438759881693</v>
      </c>
      <c r="E13774" s="19"/>
      <c r="F13774" s="19">
        <v>1.3019432349906876</v>
      </c>
      <c r="G13774" s="19"/>
      <c r="H13774" s="19">
        <v>0.84877979603316378</v>
      </c>
      <c r="I13774" s="19"/>
      <c r="J13774" s="19">
        <v>1.1367064884119442</v>
      </c>
      <c r="K13774" s="19"/>
      <c r="L13774" s="19">
        <v>0.47275528071509659</v>
      </c>
      <c r="M13774" s="19"/>
      <c r="N13774" s="19">
        <v>0.51881244801604465</v>
      </c>
      <c r="O13774" s="19"/>
      <c r="P13774" s="50">
        <v>0.28508020062104061</v>
      </c>
      <c r="R13774" s="9" t="s">
        <v>0</v>
      </c>
    </row>
    <row r="13775" spans="2:18" x14ac:dyDescent="0.2">
      <c r="B13775" s="25">
        <v>13545</v>
      </c>
      <c r="C13775" s="193">
        <v>1.6002533811116135</v>
      </c>
      <c r="D13775" s="19"/>
      <c r="E13775" s="19">
        <v>0.43168440949858472</v>
      </c>
      <c r="F13775" s="19"/>
      <c r="G13775" s="19">
        <v>1.0804063519341851</v>
      </c>
      <c r="H13775" s="19"/>
      <c r="I13775" s="19">
        <v>0.18245474402047107</v>
      </c>
      <c r="J13775" s="19"/>
      <c r="K13775" s="19">
        <v>0.67163078493970829</v>
      </c>
      <c r="L13775" s="19"/>
      <c r="M13775" s="19">
        <v>0.78868633582312153</v>
      </c>
      <c r="N13775" s="19"/>
      <c r="O13775" s="19"/>
      <c r="P13775" s="50">
        <v>5.4097606116602415E-2</v>
      </c>
      <c r="R13775" s="9" t="s">
        <v>0</v>
      </c>
    </row>
    <row r="13776" spans="2:18" x14ac:dyDescent="0.2">
      <c r="B13776" s="25">
        <v>13546</v>
      </c>
      <c r="C13776" s="193"/>
      <c r="D13776" s="19">
        <v>0.62741079902136576</v>
      </c>
      <c r="E13776" s="19"/>
      <c r="F13776" s="19">
        <v>1.6326942863933236</v>
      </c>
      <c r="G13776" s="19"/>
      <c r="H13776" s="19">
        <v>1.8839484722511253</v>
      </c>
      <c r="I13776" s="19"/>
      <c r="J13776" s="19">
        <v>0.88491203925677431</v>
      </c>
      <c r="K13776" s="19">
        <v>0.14570502315532985</v>
      </c>
      <c r="L13776" s="19"/>
      <c r="M13776" s="19"/>
      <c r="N13776" s="19">
        <v>0.8979336326329499</v>
      </c>
      <c r="O13776" s="19"/>
      <c r="P13776" s="50">
        <v>1.3292564017616817</v>
      </c>
      <c r="R13776" s="9" t="s">
        <v>0</v>
      </c>
    </row>
    <row r="13777" spans="2:18" x14ac:dyDescent="0.2">
      <c r="B13777" s="25">
        <v>13547</v>
      </c>
      <c r="C13777" s="193"/>
      <c r="D13777" s="19">
        <v>1.2862239151419017</v>
      </c>
      <c r="E13777" s="19"/>
      <c r="F13777" s="19">
        <v>1.2478958987436222</v>
      </c>
      <c r="G13777" s="19"/>
      <c r="H13777" s="19">
        <v>1.0048771222513548</v>
      </c>
      <c r="I13777" s="19"/>
      <c r="J13777" s="19">
        <v>0.35219410048278077</v>
      </c>
      <c r="K13777" s="19"/>
      <c r="L13777" s="19">
        <v>1.2299709754841766</v>
      </c>
      <c r="M13777" s="19"/>
      <c r="N13777" s="19">
        <v>0.82897262772846803</v>
      </c>
      <c r="O13777" s="19"/>
      <c r="P13777" s="50">
        <v>0.72966003566212878</v>
      </c>
      <c r="R13777" s="9" t="s">
        <v>0</v>
      </c>
    </row>
    <row r="13778" spans="2:18" x14ac:dyDescent="0.2">
      <c r="B13778" s="25">
        <v>13548</v>
      </c>
      <c r="C13778" s="193"/>
      <c r="D13778" s="19">
        <v>0.20742735578848295</v>
      </c>
      <c r="E13778" s="19">
        <v>0.27153308803504467</v>
      </c>
      <c r="F13778" s="19"/>
      <c r="G13778" s="19"/>
      <c r="H13778" s="19">
        <v>0.6950472323245831</v>
      </c>
      <c r="I13778" s="19">
        <v>0.58783019468847453</v>
      </c>
      <c r="J13778" s="19"/>
      <c r="K13778" s="19"/>
      <c r="L13778" s="19">
        <v>0.67110536359547168</v>
      </c>
      <c r="M13778" s="19"/>
      <c r="N13778" s="19">
        <v>6.8690016410512082E-3</v>
      </c>
      <c r="O13778" s="19">
        <v>0.18589923969791569</v>
      </c>
      <c r="P13778" s="50"/>
      <c r="R13778" s="9" t="s">
        <v>0</v>
      </c>
    </row>
    <row r="13779" spans="2:18" x14ac:dyDescent="0.2">
      <c r="B13779" s="25">
        <v>13549</v>
      </c>
      <c r="C13779" s="193"/>
      <c r="D13779" s="19">
        <v>0.11067802565922913</v>
      </c>
      <c r="E13779" s="19">
        <v>0.28830872469804636</v>
      </c>
      <c r="F13779" s="19"/>
      <c r="G13779" s="19"/>
      <c r="H13779" s="19">
        <v>0.2344054424136866</v>
      </c>
      <c r="I13779" s="19"/>
      <c r="J13779" s="19">
        <v>3.6259045648304372E-2</v>
      </c>
      <c r="K13779" s="19">
        <v>4.2443276962123085E-2</v>
      </c>
      <c r="L13779" s="19"/>
      <c r="M13779" s="19">
        <v>1.1919297153945869</v>
      </c>
      <c r="N13779" s="19"/>
      <c r="O13779" s="19">
        <v>0.44115856848628593</v>
      </c>
      <c r="P13779" s="50"/>
      <c r="R13779" s="9" t="s">
        <v>0</v>
      </c>
    </row>
    <row r="13780" spans="2:18" x14ac:dyDescent="0.2">
      <c r="B13780" s="25">
        <v>13550</v>
      </c>
      <c r="C13780" s="193">
        <v>0.93564791626238697</v>
      </c>
      <c r="D13780" s="19"/>
      <c r="E13780" s="19">
        <v>0.17400680317756453</v>
      </c>
      <c r="F13780" s="19"/>
      <c r="G13780" s="19">
        <v>0.2145296729653739</v>
      </c>
      <c r="H13780" s="19"/>
      <c r="I13780" s="19">
        <v>0.99169469520150799</v>
      </c>
      <c r="J13780" s="19"/>
      <c r="K13780" s="19">
        <v>0.13462700378955009</v>
      </c>
      <c r="L13780" s="19"/>
      <c r="M13780" s="19">
        <v>0.64596831808708866</v>
      </c>
      <c r="N13780" s="19"/>
      <c r="O13780" s="19"/>
      <c r="P13780" s="50">
        <v>6.423445081080803E-2</v>
      </c>
      <c r="R13780" s="9" t="s">
        <v>0</v>
      </c>
    </row>
    <row r="13781" spans="2:18" x14ac:dyDescent="0.2">
      <c r="B13781" s="25">
        <v>13551</v>
      </c>
      <c r="C13781" s="193"/>
      <c r="D13781" s="19">
        <v>1.040446489830867</v>
      </c>
      <c r="E13781" s="19"/>
      <c r="F13781" s="19">
        <v>0.64603865959054463</v>
      </c>
      <c r="G13781" s="19">
        <v>0.38220440356186591</v>
      </c>
      <c r="H13781" s="19"/>
      <c r="I13781" s="19"/>
      <c r="J13781" s="19">
        <v>0.22248185662370407</v>
      </c>
      <c r="K13781" s="19"/>
      <c r="L13781" s="19">
        <v>0.58147347703628849</v>
      </c>
      <c r="M13781" s="19"/>
      <c r="N13781" s="19">
        <v>0.82858847429670657</v>
      </c>
      <c r="O13781" s="19"/>
      <c r="P13781" s="50">
        <v>0.11415461620193626</v>
      </c>
      <c r="R13781" s="9" t="s">
        <v>0</v>
      </c>
    </row>
    <row r="13782" spans="2:18" x14ac:dyDescent="0.2">
      <c r="B13782" s="25">
        <v>13552</v>
      </c>
      <c r="C13782" s="193"/>
      <c r="D13782" s="19">
        <v>0.71300871666282284</v>
      </c>
      <c r="E13782" s="19"/>
      <c r="F13782" s="19">
        <v>0.35664812979553756</v>
      </c>
      <c r="G13782" s="19"/>
      <c r="H13782" s="19">
        <v>0.68758963939697793</v>
      </c>
      <c r="I13782" s="19">
        <v>0.13730123840759842</v>
      </c>
      <c r="J13782" s="19"/>
      <c r="K13782" s="19">
        <v>6.5944075007576555E-2</v>
      </c>
      <c r="L13782" s="19"/>
      <c r="M13782" s="19">
        <v>0.72676067948428447</v>
      </c>
      <c r="N13782" s="19"/>
      <c r="O13782" s="19">
        <v>0.69538625807651611</v>
      </c>
      <c r="P13782" s="50"/>
      <c r="R13782" s="9" t="s">
        <v>0</v>
      </c>
    </row>
    <row r="13783" spans="2:18" x14ac:dyDescent="0.2">
      <c r="B13783" s="25">
        <v>13553</v>
      </c>
      <c r="C13783" s="193">
        <v>1.012093496460994</v>
      </c>
      <c r="D13783" s="19"/>
      <c r="E13783" s="19">
        <v>1.1090868015838657</v>
      </c>
      <c r="F13783" s="19"/>
      <c r="G13783" s="19">
        <v>0.96479769317957442</v>
      </c>
      <c r="H13783" s="19"/>
      <c r="I13783" s="19"/>
      <c r="J13783" s="19">
        <v>2.766951359226388E-2</v>
      </c>
      <c r="K13783" s="19">
        <v>0.34644022773144884</v>
      </c>
      <c r="L13783" s="19"/>
      <c r="M13783" s="19">
        <v>1.2724672924999465</v>
      </c>
      <c r="N13783" s="19"/>
      <c r="O13783" s="19">
        <v>0.425341190259933</v>
      </c>
      <c r="P13783" s="50"/>
      <c r="R13783" s="9" t="s">
        <v>0</v>
      </c>
    </row>
    <row r="13784" spans="2:18" x14ac:dyDescent="0.2">
      <c r="B13784" s="25">
        <v>13554</v>
      </c>
      <c r="C13784" s="193">
        <v>1.2562234040816009</v>
      </c>
      <c r="D13784" s="19"/>
      <c r="E13784" s="19"/>
      <c r="F13784" s="19">
        <v>0.51364797649543903</v>
      </c>
      <c r="G13784" s="19">
        <v>0.7448055497331304</v>
      </c>
      <c r="H13784" s="19"/>
      <c r="I13784" s="19">
        <v>0.61188546321663528</v>
      </c>
      <c r="J13784" s="19"/>
      <c r="K13784" s="19">
        <v>1.856412134861084</v>
      </c>
      <c r="L13784" s="19"/>
      <c r="M13784" s="19">
        <v>0.24907895850097217</v>
      </c>
      <c r="N13784" s="19"/>
      <c r="O13784" s="19">
        <v>2.0533715730860322</v>
      </c>
      <c r="P13784" s="50"/>
      <c r="R13784" s="9" t="s">
        <v>0</v>
      </c>
    </row>
    <row r="13785" spans="2:18" x14ac:dyDescent="0.2">
      <c r="B13785" s="25">
        <v>13555</v>
      </c>
      <c r="C13785" s="193"/>
      <c r="D13785" s="19">
        <v>1.3137642638616849</v>
      </c>
      <c r="E13785" s="19"/>
      <c r="F13785" s="19">
        <v>1.2697030040214352</v>
      </c>
      <c r="G13785" s="19"/>
      <c r="H13785" s="19">
        <v>1.8486743743441578</v>
      </c>
      <c r="I13785" s="19"/>
      <c r="J13785" s="19">
        <v>1.6060886893760882</v>
      </c>
      <c r="K13785" s="19"/>
      <c r="L13785" s="19">
        <v>1.4734604953817871</v>
      </c>
      <c r="M13785" s="19"/>
      <c r="N13785" s="19">
        <v>0.52459894836126642</v>
      </c>
      <c r="O13785" s="19"/>
      <c r="P13785" s="50">
        <v>0.95279713580499181</v>
      </c>
      <c r="R13785" s="9" t="s">
        <v>0</v>
      </c>
    </row>
    <row r="13786" spans="2:18" x14ac:dyDescent="0.2">
      <c r="B13786" s="25">
        <v>13556</v>
      </c>
      <c r="C13786" s="193"/>
      <c r="D13786" s="19">
        <v>0.11560670948902245</v>
      </c>
      <c r="E13786" s="19"/>
      <c r="F13786" s="19">
        <v>1.7134184740635121</v>
      </c>
      <c r="G13786" s="19"/>
      <c r="H13786" s="19">
        <v>0.1422356922275142</v>
      </c>
      <c r="I13786" s="19"/>
      <c r="J13786" s="19">
        <v>1.1556276107620378</v>
      </c>
      <c r="K13786" s="19"/>
      <c r="L13786" s="19">
        <v>1.0509169073125388</v>
      </c>
      <c r="M13786" s="19"/>
      <c r="N13786" s="19">
        <v>0.26506536042713519</v>
      </c>
      <c r="O13786" s="19">
        <v>0.57053706523873837</v>
      </c>
      <c r="P13786" s="50"/>
      <c r="R13786" s="9" t="s">
        <v>0</v>
      </c>
    </row>
    <row r="13787" spans="2:18" x14ac:dyDescent="0.2">
      <c r="B13787" s="25">
        <v>13557</v>
      </c>
      <c r="C13787" s="193">
        <v>0.41644472630106438</v>
      </c>
      <c r="D13787" s="19"/>
      <c r="E13787" s="19">
        <v>0.21150225439541198</v>
      </c>
      <c r="F13787" s="19"/>
      <c r="G13787" s="19"/>
      <c r="H13787" s="19">
        <v>0.55860397171166654</v>
      </c>
      <c r="I13787" s="19"/>
      <c r="J13787" s="19">
        <v>0.25242687823642862</v>
      </c>
      <c r="K13787" s="19">
        <v>0.72150528735059394</v>
      </c>
      <c r="L13787" s="19"/>
      <c r="M13787" s="19"/>
      <c r="N13787" s="19">
        <v>0.41966773489197362</v>
      </c>
      <c r="O13787" s="19">
        <v>3.4943598938124265E-2</v>
      </c>
      <c r="P13787" s="50"/>
      <c r="R13787" s="9" t="s">
        <v>0</v>
      </c>
    </row>
    <row r="13788" spans="2:18" x14ac:dyDescent="0.2">
      <c r="B13788" s="25">
        <v>13558</v>
      </c>
      <c r="C13788" s="193">
        <v>0.57256290725758785</v>
      </c>
      <c r="D13788" s="19"/>
      <c r="E13788" s="19">
        <v>0.65963174238590239</v>
      </c>
      <c r="F13788" s="19"/>
      <c r="G13788" s="19">
        <v>0.58830621085549917</v>
      </c>
      <c r="H13788" s="19"/>
      <c r="I13788" s="19">
        <v>3.3107734260809617E-2</v>
      </c>
      <c r="J13788" s="19"/>
      <c r="K13788" s="19">
        <v>0.92464871091200074</v>
      </c>
      <c r="L13788" s="19"/>
      <c r="M13788" s="19">
        <v>0.71622825096247278</v>
      </c>
      <c r="N13788" s="19"/>
      <c r="O13788" s="19">
        <v>1.0279900351385673</v>
      </c>
      <c r="P13788" s="50"/>
      <c r="R13788" s="9" t="s">
        <v>0</v>
      </c>
    </row>
    <row r="13789" spans="2:18" x14ac:dyDescent="0.2">
      <c r="B13789" s="25">
        <v>13559</v>
      </c>
      <c r="C13789" s="193"/>
      <c r="D13789" s="19">
        <v>0.44203292638900737</v>
      </c>
      <c r="E13789" s="19"/>
      <c r="F13789" s="19">
        <v>1.1044438054527845</v>
      </c>
      <c r="G13789" s="19"/>
      <c r="H13789" s="19">
        <v>0.76056550792704702</v>
      </c>
      <c r="I13789" s="19"/>
      <c r="J13789" s="19">
        <v>0.90700486216070186</v>
      </c>
      <c r="K13789" s="19"/>
      <c r="L13789" s="19">
        <v>0.54271834552904885</v>
      </c>
      <c r="M13789" s="19"/>
      <c r="N13789" s="19">
        <v>0.4327627764355888</v>
      </c>
      <c r="O13789" s="19"/>
      <c r="P13789" s="50">
        <v>0.85977462902729551</v>
      </c>
      <c r="R13789" s="9" t="s">
        <v>0</v>
      </c>
    </row>
    <row r="13790" spans="2:18" x14ac:dyDescent="0.2">
      <c r="B13790" s="25">
        <v>13560</v>
      </c>
      <c r="C13790" s="193"/>
      <c r="D13790" s="19">
        <v>0.11312725673507441</v>
      </c>
      <c r="E13790" s="19">
        <v>0.86662856686470391</v>
      </c>
      <c r="F13790" s="19"/>
      <c r="G13790" s="19">
        <v>0.37491441694197952</v>
      </c>
      <c r="H13790" s="19"/>
      <c r="I13790" s="19">
        <v>0.30258107697680986</v>
      </c>
      <c r="J13790" s="19"/>
      <c r="K13790" s="19">
        <v>0.80951822623026792</v>
      </c>
      <c r="L13790" s="19"/>
      <c r="M13790" s="19">
        <v>0.92446801129150935</v>
      </c>
      <c r="N13790" s="19"/>
      <c r="O13790" s="19"/>
      <c r="P13790" s="50">
        <v>0.45257637731729883</v>
      </c>
      <c r="R13790" s="9" t="s">
        <v>0</v>
      </c>
    </row>
    <row r="13791" spans="2:18" x14ac:dyDescent="0.2">
      <c r="B13791" s="25">
        <v>13561</v>
      </c>
      <c r="C13791" s="193"/>
      <c r="D13791" s="19">
        <v>0.51789749512544614</v>
      </c>
      <c r="E13791" s="19"/>
      <c r="F13791" s="19">
        <v>0.48752220874791602</v>
      </c>
      <c r="G13791" s="19"/>
      <c r="H13791" s="19">
        <v>1.5739618074074171</v>
      </c>
      <c r="I13791" s="19"/>
      <c r="J13791" s="19">
        <v>1.0789617907853093</v>
      </c>
      <c r="K13791" s="19"/>
      <c r="L13791" s="19">
        <v>0.87548398739904187</v>
      </c>
      <c r="M13791" s="19"/>
      <c r="N13791" s="19">
        <v>1.3025762994287091</v>
      </c>
      <c r="O13791" s="19"/>
      <c r="P13791" s="50">
        <v>1.2165447318244211</v>
      </c>
      <c r="R13791" s="9" t="s">
        <v>0</v>
      </c>
    </row>
    <row r="13792" spans="2:18" x14ac:dyDescent="0.2">
      <c r="B13792" s="25">
        <v>13562</v>
      </c>
      <c r="C13792" s="193"/>
      <c r="D13792" s="19">
        <v>0.58088518415903068</v>
      </c>
      <c r="E13792" s="19"/>
      <c r="F13792" s="19">
        <v>0.39195504845091067</v>
      </c>
      <c r="G13792" s="19"/>
      <c r="H13792" s="19">
        <v>0.10470755705466939</v>
      </c>
      <c r="I13792" s="19">
        <v>0.10793042241189019</v>
      </c>
      <c r="J13792" s="19"/>
      <c r="K13792" s="19"/>
      <c r="L13792" s="19">
        <v>0.26431082128326266</v>
      </c>
      <c r="M13792" s="19">
        <v>0.1145827917172038</v>
      </c>
      <c r="N13792" s="19"/>
      <c r="O13792" s="19">
        <v>9.8227508347191184E-2</v>
      </c>
      <c r="P13792" s="50"/>
      <c r="R13792" s="9" t="s">
        <v>0</v>
      </c>
    </row>
    <row r="13793" spans="2:18" x14ac:dyDescent="0.2">
      <c r="B13793" s="25">
        <v>13563</v>
      </c>
      <c r="C13793" s="193">
        <v>1.675411009247981</v>
      </c>
      <c r="D13793" s="19"/>
      <c r="E13793" s="19">
        <v>1.5514366057818127</v>
      </c>
      <c r="F13793" s="19"/>
      <c r="G13793" s="19">
        <v>0.92068186910651395</v>
      </c>
      <c r="H13793" s="19"/>
      <c r="I13793" s="19">
        <v>2.4384551053659718</v>
      </c>
      <c r="J13793" s="19"/>
      <c r="K13793" s="19">
        <v>1.666382251439237</v>
      </c>
      <c r="L13793" s="19"/>
      <c r="M13793" s="19">
        <v>1.2645414488439284</v>
      </c>
      <c r="N13793" s="19"/>
      <c r="O13793" s="19">
        <v>1.0157476172559405</v>
      </c>
      <c r="P13793" s="50"/>
      <c r="R13793" s="9" t="s">
        <v>0</v>
      </c>
    </row>
    <row r="13794" spans="2:18" x14ac:dyDescent="0.2">
      <c r="B13794" s="25">
        <v>13564</v>
      </c>
      <c r="C13794" s="193">
        <v>0.66829906582681919</v>
      </c>
      <c r="D13794" s="19"/>
      <c r="E13794" s="19"/>
      <c r="F13794" s="19">
        <v>7.2027195025606158E-2</v>
      </c>
      <c r="G13794" s="19">
        <v>0.25291362333217315</v>
      </c>
      <c r="H13794" s="19"/>
      <c r="I13794" s="19"/>
      <c r="J13794" s="19">
        <v>7.0936895951255866E-2</v>
      </c>
      <c r="K13794" s="19">
        <v>0.59230652082986712</v>
      </c>
      <c r="L13794" s="19"/>
      <c r="M13794" s="19"/>
      <c r="N13794" s="19">
        <v>0.40914764377714957</v>
      </c>
      <c r="O13794" s="19"/>
      <c r="P13794" s="50">
        <v>1.1826260470280883</v>
      </c>
      <c r="R13794" s="9" t="s">
        <v>0</v>
      </c>
    </row>
    <row r="13795" spans="2:18" x14ac:dyDescent="0.2">
      <c r="B13795" s="25">
        <v>13565</v>
      </c>
      <c r="C13795" s="193"/>
      <c r="D13795" s="19">
        <v>0.8216101247845069</v>
      </c>
      <c r="E13795" s="19">
        <v>0.65544220406558407</v>
      </c>
      <c r="F13795" s="19"/>
      <c r="G13795" s="19"/>
      <c r="H13795" s="19">
        <v>0.7448087793856184</v>
      </c>
      <c r="I13795" s="19"/>
      <c r="J13795" s="19">
        <v>0.57928275049585198</v>
      </c>
      <c r="K13795" s="19"/>
      <c r="L13795" s="19">
        <v>0.81800737547206415</v>
      </c>
      <c r="M13795" s="19"/>
      <c r="N13795" s="19">
        <v>1.0754044258675293</v>
      </c>
      <c r="O13795" s="19"/>
      <c r="P13795" s="50">
        <v>0.46875022971745023</v>
      </c>
      <c r="R13795" s="9" t="s">
        <v>0</v>
      </c>
    </row>
    <row r="13796" spans="2:18" x14ac:dyDescent="0.2">
      <c r="B13796" s="25">
        <v>13566</v>
      </c>
      <c r="C13796" s="193"/>
      <c r="D13796" s="19">
        <v>0.90717929078944792</v>
      </c>
      <c r="E13796" s="19"/>
      <c r="F13796" s="19">
        <v>0.35461179724714559</v>
      </c>
      <c r="G13796" s="19"/>
      <c r="H13796" s="19">
        <v>0.93121498513485257</v>
      </c>
      <c r="I13796" s="19"/>
      <c r="J13796" s="19">
        <v>0.54437147023822274</v>
      </c>
      <c r="K13796" s="19"/>
      <c r="L13796" s="19">
        <v>1.4305558264939255</v>
      </c>
      <c r="M13796" s="19"/>
      <c r="N13796" s="19">
        <v>1.1998979397096123</v>
      </c>
      <c r="O13796" s="19"/>
      <c r="P13796" s="50">
        <v>3.9521274835339917E-2</v>
      </c>
      <c r="R13796" s="9" t="s">
        <v>0</v>
      </c>
    </row>
    <row r="13797" spans="2:18" x14ac:dyDescent="0.2">
      <c r="B13797" s="25">
        <v>13567</v>
      </c>
      <c r="C13797" s="193"/>
      <c r="D13797" s="19">
        <v>0.10905626513194092</v>
      </c>
      <c r="E13797" s="19"/>
      <c r="F13797" s="19">
        <v>0.49990705097232646</v>
      </c>
      <c r="G13797" s="19"/>
      <c r="H13797" s="19">
        <v>0.63677958175815075</v>
      </c>
      <c r="I13797" s="19"/>
      <c r="J13797" s="19">
        <v>0.54010695297702838</v>
      </c>
      <c r="K13797" s="19"/>
      <c r="L13797" s="19">
        <v>0.57907068723141741</v>
      </c>
      <c r="M13797" s="19"/>
      <c r="N13797" s="19">
        <v>0.66210718389852929</v>
      </c>
      <c r="O13797" s="19"/>
      <c r="P13797" s="50">
        <v>1.5061108305223894</v>
      </c>
      <c r="R13797" s="9" t="s">
        <v>0</v>
      </c>
    </row>
    <row r="13798" spans="2:18" x14ac:dyDescent="0.2">
      <c r="B13798" s="25">
        <v>13568</v>
      </c>
      <c r="C13798" s="193">
        <v>2.0431933151461208</v>
      </c>
      <c r="D13798" s="19"/>
      <c r="E13798" s="19">
        <v>1.3432282017096893</v>
      </c>
      <c r="F13798" s="19"/>
      <c r="G13798" s="19">
        <v>1.8717156480840542</v>
      </c>
      <c r="H13798" s="19"/>
      <c r="I13798" s="19">
        <v>2.7854308797043754</v>
      </c>
      <c r="J13798" s="19"/>
      <c r="K13798" s="19">
        <v>1.6161413295720792</v>
      </c>
      <c r="L13798" s="19"/>
      <c r="M13798" s="19">
        <v>2.2113068340115087</v>
      </c>
      <c r="N13798" s="19"/>
      <c r="O13798" s="19">
        <v>2.4116119533279878</v>
      </c>
      <c r="P13798" s="50"/>
      <c r="R13798" s="9" t="s">
        <v>0</v>
      </c>
    </row>
    <row r="13799" spans="2:18" x14ac:dyDescent="0.2">
      <c r="B13799" s="25">
        <v>13569</v>
      </c>
      <c r="C13799" s="193"/>
      <c r="D13799" s="19">
        <v>0.72036639705809746</v>
      </c>
      <c r="E13799" s="19"/>
      <c r="F13799" s="19">
        <v>0.43464127113439083</v>
      </c>
      <c r="G13799" s="19"/>
      <c r="H13799" s="19">
        <v>1.0652849599623442</v>
      </c>
      <c r="I13799" s="19"/>
      <c r="J13799" s="19">
        <v>0.37364362117551991</v>
      </c>
      <c r="K13799" s="19"/>
      <c r="L13799" s="19">
        <v>1.2424409585092087</v>
      </c>
      <c r="M13799" s="19"/>
      <c r="N13799" s="19">
        <v>0.95746812223834143</v>
      </c>
      <c r="O13799" s="19"/>
      <c r="P13799" s="50">
        <v>0.60417976813291097</v>
      </c>
      <c r="R13799" s="9" t="s">
        <v>0</v>
      </c>
    </row>
    <row r="13800" spans="2:18" x14ac:dyDescent="0.2">
      <c r="B13800" s="25">
        <v>13570</v>
      </c>
      <c r="C13800" s="193"/>
      <c r="D13800" s="19">
        <v>0.22845460364731945</v>
      </c>
      <c r="E13800" s="19"/>
      <c r="F13800" s="19">
        <v>0.15515552832304286</v>
      </c>
      <c r="G13800" s="19">
        <v>0.18243525193744259</v>
      </c>
      <c r="H13800" s="19"/>
      <c r="I13800" s="19"/>
      <c r="J13800" s="19">
        <v>0.5177333311424468</v>
      </c>
      <c r="K13800" s="19">
        <v>1.1316751462934949</v>
      </c>
      <c r="L13800" s="19"/>
      <c r="M13800" s="19"/>
      <c r="N13800" s="19">
        <v>0.24997161092282022</v>
      </c>
      <c r="O13800" s="19">
        <v>0.43303929279666481</v>
      </c>
      <c r="P13800" s="50"/>
      <c r="R13800" s="9" t="s">
        <v>0</v>
      </c>
    </row>
    <row r="13801" spans="2:18" x14ac:dyDescent="0.2">
      <c r="B13801" s="25">
        <v>13571</v>
      </c>
      <c r="C13801" s="193"/>
      <c r="D13801" s="19">
        <v>0.96831407336043729</v>
      </c>
      <c r="E13801" s="19"/>
      <c r="F13801" s="19">
        <v>1.3978178904435299</v>
      </c>
      <c r="G13801" s="19"/>
      <c r="H13801" s="19">
        <v>0.82005235862340664</v>
      </c>
      <c r="I13801" s="19"/>
      <c r="J13801" s="19">
        <v>1.3108103878602657</v>
      </c>
      <c r="K13801" s="19">
        <v>0.34513027808576957</v>
      </c>
      <c r="L13801" s="19"/>
      <c r="M13801" s="19"/>
      <c r="N13801" s="19">
        <v>0.32720543576017136</v>
      </c>
      <c r="O13801" s="19"/>
      <c r="P13801" s="50">
        <v>0.46717369257925673</v>
      </c>
      <c r="R13801" s="9" t="s">
        <v>0</v>
      </c>
    </row>
    <row r="13802" spans="2:18" x14ac:dyDescent="0.2">
      <c r="B13802" s="25">
        <v>13572</v>
      </c>
      <c r="C13802" s="193"/>
      <c r="D13802" s="19">
        <v>1.5275105472341408</v>
      </c>
      <c r="E13802" s="19"/>
      <c r="F13802" s="19">
        <v>1.584275899612791</v>
      </c>
      <c r="G13802" s="19"/>
      <c r="H13802" s="19">
        <v>0.91224701204860725</v>
      </c>
      <c r="I13802" s="19"/>
      <c r="J13802" s="19">
        <v>1.4866361506143244</v>
      </c>
      <c r="K13802" s="19"/>
      <c r="L13802" s="19">
        <v>1.3750804424647345</v>
      </c>
      <c r="M13802" s="19"/>
      <c r="N13802" s="19">
        <v>2.0224959456100549</v>
      </c>
      <c r="O13802" s="19"/>
      <c r="P13802" s="50">
        <v>2.2435664610950203</v>
      </c>
      <c r="R13802" s="9" t="s">
        <v>0</v>
      </c>
    </row>
    <row r="13803" spans="2:18" x14ac:dyDescent="0.2">
      <c r="B13803" s="25">
        <v>13573</v>
      </c>
      <c r="C13803" s="193"/>
      <c r="D13803" s="19">
        <v>0.78500272407229565</v>
      </c>
      <c r="E13803" s="19"/>
      <c r="F13803" s="19">
        <v>0.27112504521703129</v>
      </c>
      <c r="G13803" s="19"/>
      <c r="H13803" s="19">
        <v>1.29479150598127</v>
      </c>
      <c r="I13803" s="19"/>
      <c r="J13803" s="19">
        <v>0.21700466379248595</v>
      </c>
      <c r="K13803" s="19"/>
      <c r="L13803" s="19">
        <v>0.54825313360638428</v>
      </c>
      <c r="M13803" s="19"/>
      <c r="N13803" s="19">
        <v>0.19366883514968719</v>
      </c>
      <c r="O13803" s="19"/>
      <c r="P13803" s="50">
        <v>0.66458444003337269</v>
      </c>
      <c r="R13803" s="9" t="s">
        <v>0</v>
      </c>
    </row>
    <row r="13804" spans="2:18" x14ac:dyDescent="0.2">
      <c r="B13804" s="25">
        <v>13574</v>
      </c>
      <c r="C13804" s="193"/>
      <c r="D13804" s="19">
        <v>0.19799504725177058</v>
      </c>
      <c r="E13804" s="19"/>
      <c r="F13804" s="19">
        <v>0.89432881825931976</v>
      </c>
      <c r="G13804" s="19"/>
      <c r="H13804" s="19">
        <v>6.476789451318557E-2</v>
      </c>
      <c r="I13804" s="19"/>
      <c r="J13804" s="19">
        <v>1.884240647714583</v>
      </c>
      <c r="K13804" s="19"/>
      <c r="L13804" s="19">
        <v>0.80818313161002919</v>
      </c>
      <c r="M13804" s="19"/>
      <c r="N13804" s="19">
        <v>0.62618875862967582</v>
      </c>
      <c r="O13804" s="19"/>
      <c r="P13804" s="50">
        <v>1.9213549483699288</v>
      </c>
      <c r="R13804" s="9" t="s">
        <v>0</v>
      </c>
    </row>
    <row r="13805" spans="2:18" x14ac:dyDescent="0.2">
      <c r="B13805" s="25">
        <v>13575</v>
      </c>
      <c r="C13805" s="193">
        <v>0.95069521147674929</v>
      </c>
      <c r="D13805" s="19"/>
      <c r="E13805" s="19">
        <v>1.1069530720402623</v>
      </c>
      <c r="F13805" s="19"/>
      <c r="G13805" s="19">
        <v>1.3451437088543892</v>
      </c>
      <c r="H13805" s="19"/>
      <c r="I13805" s="19">
        <v>0.85191582072954075</v>
      </c>
      <c r="J13805" s="19"/>
      <c r="K13805" s="19">
        <v>0.41145019227518093</v>
      </c>
      <c r="L13805" s="19"/>
      <c r="M13805" s="19">
        <v>1.5089222246530642</v>
      </c>
      <c r="N13805" s="19"/>
      <c r="O13805" s="19">
        <v>0.22945677236710699</v>
      </c>
      <c r="P13805" s="50"/>
      <c r="R13805" s="9" t="s">
        <v>0</v>
      </c>
    </row>
    <row r="13806" spans="2:18" x14ac:dyDescent="0.2">
      <c r="B13806" s="25">
        <v>13576</v>
      </c>
      <c r="C13806" s="193">
        <v>0.34098954930540271</v>
      </c>
      <c r="D13806" s="19"/>
      <c r="E13806" s="19"/>
      <c r="F13806" s="19">
        <v>0.54164673963110821</v>
      </c>
      <c r="G13806" s="19"/>
      <c r="H13806" s="19">
        <v>0.34618736667817102</v>
      </c>
      <c r="I13806" s="19"/>
      <c r="J13806" s="19">
        <v>0.83777674163171489</v>
      </c>
      <c r="K13806" s="19"/>
      <c r="L13806" s="19">
        <v>0.65084178628159695</v>
      </c>
      <c r="M13806" s="19"/>
      <c r="N13806" s="19">
        <v>0.21427352689061063</v>
      </c>
      <c r="O13806" s="19"/>
      <c r="P13806" s="50">
        <v>1.6240483671357706</v>
      </c>
      <c r="R13806" s="9" t="s">
        <v>0</v>
      </c>
    </row>
    <row r="13807" spans="2:18" x14ac:dyDescent="0.2">
      <c r="B13807" s="25">
        <v>13577</v>
      </c>
      <c r="C13807" s="193">
        <v>1.3474217712429981</v>
      </c>
      <c r="D13807" s="19"/>
      <c r="E13807" s="19">
        <v>1.0455639959909906</v>
      </c>
      <c r="F13807" s="19"/>
      <c r="G13807" s="19">
        <v>0.72355144235922542</v>
      </c>
      <c r="H13807" s="19"/>
      <c r="I13807" s="19">
        <v>1.0242708049446998</v>
      </c>
      <c r="J13807" s="19"/>
      <c r="K13807" s="19">
        <v>0.63676159147967204</v>
      </c>
      <c r="L13807" s="19"/>
      <c r="M13807" s="19">
        <v>0.8622278106768656</v>
      </c>
      <c r="N13807" s="19"/>
      <c r="O13807" s="19">
        <v>1.7783024864264265</v>
      </c>
      <c r="P13807" s="50"/>
      <c r="R13807" s="9" t="s">
        <v>0</v>
      </c>
    </row>
    <row r="13808" spans="2:18" x14ac:dyDescent="0.2">
      <c r="B13808" s="25">
        <v>13578</v>
      </c>
      <c r="C13808" s="193">
        <v>0.53080324522233391</v>
      </c>
      <c r="D13808" s="19"/>
      <c r="E13808" s="19">
        <v>0.15384298848730366</v>
      </c>
      <c r="F13808" s="19"/>
      <c r="G13808" s="19">
        <v>0.5945520888723419</v>
      </c>
      <c r="H13808" s="19"/>
      <c r="I13808" s="19"/>
      <c r="J13808" s="19">
        <v>1.074627146573581</v>
      </c>
      <c r="K13808" s="19"/>
      <c r="L13808" s="19">
        <v>1.5982765376828471E-2</v>
      </c>
      <c r="M13808" s="19">
        <v>0.31237193192937601</v>
      </c>
      <c r="N13808" s="19"/>
      <c r="O13808" s="19"/>
      <c r="P13808" s="50">
        <v>0.601179309849872</v>
      </c>
      <c r="R13808" s="9" t="s">
        <v>0</v>
      </c>
    </row>
    <row r="13809" spans="2:18" x14ac:dyDescent="0.2">
      <c r="B13809" s="25">
        <v>13579</v>
      </c>
      <c r="C13809" s="193">
        <v>0.93168102321531854</v>
      </c>
      <c r="D13809" s="19"/>
      <c r="E13809" s="19">
        <v>0.84398150208728362</v>
      </c>
      <c r="F13809" s="19"/>
      <c r="G13809" s="19">
        <v>0.37998080578903881</v>
      </c>
      <c r="H13809" s="19"/>
      <c r="I13809" s="19">
        <v>2.0628669031638425</v>
      </c>
      <c r="J13809" s="19"/>
      <c r="K13809" s="19">
        <v>1.0439508312999082</v>
      </c>
      <c r="L13809" s="19"/>
      <c r="M13809" s="19">
        <v>0.60977740430152827</v>
      </c>
      <c r="N13809" s="19"/>
      <c r="O13809" s="19">
        <v>1.7589719610093257</v>
      </c>
      <c r="P13809" s="50"/>
      <c r="R13809" s="9" t="s">
        <v>0</v>
      </c>
    </row>
    <row r="13810" spans="2:18" x14ac:dyDescent="0.2">
      <c r="B13810" s="25">
        <v>13580</v>
      </c>
      <c r="C13810" s="193"/>
      <c r="D13810" s="19">
        <v>0.51359954601560454</v>
      </c>
      <c r="E13810" s="19"/>
      <c r="F13810" s="19">
        <v>1.1412295673827697</v>
      </c>
      <c r="G13810" s="19"/>
      <c r="H13810" s="19">
        <v>0.51309850480952868</v>
      </c>
      <c r="I13810" s="19"/>
      <c r="J13810" s="19">
        <v>1.9841221961776048</v>
      </c>
      <c r="K13810" s="19"/>
      <c r="L13810" s="19">
        <v>0.39051099498579755</v>
      </c>
      <c r="M13810" s="19"/>
      <c r="N13810" s="19">
        <v>0.55106355605521651</v>
      </c>
      <c r="O13810" s="19"/>
      <c r="P13810" s="50">
        <v>0.37676101754293334</v>
      </c>
      <c r="R13810" s="9" t="s">
        <v>0</v>
      </c>
    </row>
    <row r="13811" spans="2:18" x14ac:dyDescent="0.2">
      <c r="B13811" s="25">
        <v>13581</v>
      </c>
      <c r="C13811" s="193"/>
      <c r="D13811" s="19">
        <v>0.66435512977979783</v>
      </c>
      <c r="E13811" s="19"/>
      <c r="F13811" s="19">
        <v>1.3233986422375064</v>
      </c>
      <c r="G13811" s="19"/>
      <c r="H13811" s="19">
        <v>1.3180462357654672</v>
      </c>
      <c r="I13811" s="19"/>
      <c r="J13811" s="19">
        <v>1.9005710197117487</v>
      </c>
      <c r="K13811" s="19"/>
      <c r="L13811" s="19">
        <v>0.94872563427386924</v>
      </c>
      <c r="M13811" s="19"/>
      <c r="N13811" s="19">
        <v>0.75278383230898216</v>
      </c>
      <c r="O13811" s="19"/>
      <c r="P13811" s="50">
        <v>1.2830370149513277</v>
      </c>
      <c r="R13811" s="9" t="s">
        <v>0</v>
      </c>
    </row>
    <row r="13812" spans="2:18" x14ac:dyDescent="0.2">
      <c r="B13812" s="25">
        <v>13582</v>
      </c>
      <c r="C13812" s="193">
        <v>1.0201031109737457</v>
      </c>
      <c r="D13812" s="19"/>
      <c r="E13812" s="19">
        <v>0.44818317629284393</v>
      </c>
      <c r="F13812" s="19"/>
      <c r="G13812" s="19">
        <v>0.41397524554658244</v>
      </c>
      <c r="H13812" s="19"/>
      <c r="I13812" s="19">
        <v>0.81446762183224386</v>
      </c>
      <c r="J13812" s="19"/>
      <c r="K13812" s="19">
        <v>0.45987679688941024</v>
      </c>
      <c r="L13812" s="19"/>
      <c r="M13812" s="19">
        <v>1.055434014214744</v>
      </c>
      <c r="N13812" s="19"/>
      <c r="O13812" s="19"/>
      <c r="P13812" s="50">
        <v>6.2513017965792492E-2</v>
      </c>
      <c r="R13812" s="9" t="s">
        <v>0</v>
      </c>
    </row>
    <row r="13813" spans="2:18" x14ac:dyDescent="0.2">
      <c r="B13813" s="25">
        <v>13583</v>
      </c>
      <c r="C13813" s="193">
        <v>0.87286955754916795</v>
      </c>
      <c r="D13813" s="19"/>
      <c r="E13813" s="19"/>
      <c r="F13813" s="19">
        <v>0.27096197137518724</v>
      </c>
      <c r="G13813" s="19"/>
      <c r="H13813" s="19">
        <v>0.27120700618751897</v>
      </c>
      <c r="I13813" s="19">
        <v>0.32890163771899161</v>
      </c>
      <c r="J13813" s="19"/>
      <c r="K13813" s="19"/>
      <c r="L13813" s="19">
        <v>0.27529463172988666</v>
      </c>
      <c r="M13813" s="19">
        <v>0.20265144478597125</v>
      </c>
      <c r="N13813" s="19"/>
      <c r="O13813" s="19">
        <v>0.61752248627830653</v>
      </c>
      <c r="P13813" s="50"/>
      <c r="R13813" s="9" t="s">
        <v>0</v>
      </c>
    </row>
    <row r="13814" spans="2:18" x14ac:dyDescent="0.2">
      <c r="B13814" s="25">
        <v>13584</v>
      </c>
      <c r="C13814" s="193">
        <v>0.34870258587031211</v>
      </c>
      <c r="D13814" s="19"/>
      <c r="E13814" s="19">
        <v>0.70749794860477611</v>
      </c>
      <c r="F13814" s="19"/>
      <c r="G13814" s="19"/>
      <c r="H13814" s="19">
        <v>0.2684132991207171</v>
      </c>
      <c r="I13814" s="19">
        <v>0.862219470045129</v>
      </c>
      <c r="J13814" s="19"/>
      <c r="K13814" s="19">
        <v>0.37081027825301738</v>
      </c>
      <c r="L13814" s="19"/>
      <c r="M13814" s="19">
        <v>0.61522602560097195</v>
      </c>
      <c r="N13814" s="19"/>
      <c r="O13814" s="19"/>
      <c r="P13814" s="50">
        <v>6.2160959579252439E-2</v>
      </c>
      <c r="R13814" s="9" t="s">
        <v>0</v>
      </c>
    </row>
    <row r="13815" spans="2:18" x14ac:dyDescent="0.2">
      <c r="B13815" s="25">
        <v>13585</v>
      </c>
      <c r="C13815" s="193"/>
      <c r="D13815" s="19">
        <v>0.74886224088413411</v>
      </c>
      <c r="E13815" s="19"/>
      <c r="F13815" s="19">
        <v>0.93886838798144467</v>
      </c>
      <c r="G13815" s="19"/>
      <c r="H13815" s="19">
        <v>0.57346287028789467</v>
      </c>
      <c r="I13815" s="19"/>
      <c r="J13815" s="19">
        <v>0.37444253701371244</v>
      </c>
      <c r="K13815" s="19"/>
      <c r="L13815" s="19">
        <v>1.0678869633357062</v>
      </c>
      <c r="M13815" s="19"/>
      <c r="N13815" s="19">
        <v>0.82508388303366054</v>
      </c>
      <c r="O13815" s="19"/>
      <c r="P13815" s="50">
        <v>1.1122452465749271</v>
      </c>
      <c r="R13815" s="9" t="s">
        <v>0</v>
      </c>
    </row>
    <row r="13816" spans="2:18" x14ac:dyDescent="0.2">
      <c r="B13816" s="25">
        <v>13586</v>
      </c>
      <c r="C13816" s="193">
        <v>1.7161155141157414</v>
      </c>
      <c r="D13816" s="19"/>
      <c r="E13816" s="19">
        <v>2.1282892451576996</v>
      </c>
      <c r="F13816" s="19"/>
      <c r="G13816" s="19">
        <v>1.3369916929587611</v>
      </c>
      <c r="H13816" s="19"/>
      <c r="I13816" s="19">
        <v>1.058466467985608</v>
      </c>
      <c r="J13816" s="19"/>
      <c r="K13816" s="19">
        <v>1.4389828682218748</v>
      </c>
      <c r="L13816" s="19"/>
      <c r="M13816" s="19">
        <v>1.3770158615204329</v>
      </c>
      <c r="N13816" s="19"/>
      <c r="O13816" s="19">
        <v>1.6255892321244927</v>
      </c>
      <c r="P13816" s="50"/>
      <c r="R13816" s="9" t="s">
        <v>0</v>
      </c>
    </row>
    <row r="13817" spans="2:18" x14ac:dyDescent="0.2">
      <c r="B13817" s="25">
        <v>13587</v>
      </c>
      <c r="C13817" s="193"/>
      <c r="D13817" s="19">
        <v>1.0558379684727628</v>
      </c>
      <c r="E13817" s="19"/>
      <c r="F13817" s="19">
        <v>0.51057327125469032</v>
      </c>
      <c r="G13817" s="19"/>
      <c r="H13817" s="19">
        <v>0.71697803851788489</v>
      </c>
      <c r="I13817" s="19"/>
      <c r="J13817" s="19">
        <v>0.56829649318828157</v>
      </c>
      <c r="K13817" s="19">
        <v>0.33341275664005754</v>
      </c>
      <c r="L13817" s="19"/>
      <c r="M13817" s="19"/>
      <c r="N13817" s="19">
        <v>0.39761862551350552</v>
      </c>
      <c r="O13817" s="19"/>
      <c r="P13817" s="50">
        <v>1.238104692497586</v>
      </c>
      <c r="R13817" s="9" t="s">
        <v>0</v>
      </c>
    </row>
    <row r="13818" spans="2:18" x14ac:dyDescent="0.2">
      <c r="B13818" s="25">
        <v>13588</v>
      </c>
      <c r="C13818" s="193"/>
      <c r="D13818" s="19">
        <v>1.7928443110743213</v>
      </c>
      <c r="E13818" s="19"/>
      <c r="F13818" s="19">
        <v>1.6920288762131308</v>
      </c>
      <c r="G13818" s="19"/>
      <c r="H13818" s="19">
        <v>1.0759102708526012</v>
      </c>
      <c r="I13818" s="19"/>
      <c r="J13818" s="19">
        <v>0.97507806583233991</v>
      </c>
      <c r="K13818" s="19"/>
      <c r="L13818" s="19">
        <v>2.3111420940188183</v>
      </c>
      <c r="M13818" s="19"/>
      <c r="N13818" s="19">
        <v>1.2020585182477193</v>
      </c>
      <c r="O13818" s="19"/>
      <c r="P13818" s="50">
        <v>2.0941314272663858</v>
      </c>
      <c r="R13818" s="9" t="s">
        <v>0</v>
      </c>
    </row>
    <row r="13819" spans="2:18" x14ac:dyDescent="0.2">
      <c r="B13819" s="25">
        <v>13589</v>
      </c>
      <c r="C13819" s="193">
        <v>0.87916809453411526</v>
      </c>
      <c r="D13819" s="19"/>
      <c r="E13819" s="19"/>
      <c r="F13819" s="19">
        <v>2.9380941769276581E-2</v>
      </c>
      <c r="G13819" s="19">
        <v>0.22123318353902952</v>
      </c>
      <c r="H13819" s="19"/>
      <c r="I13819" s="19"/>
      <c r="J13819" s="19">
        <v>0.10856775216458751</v>
      </c>
      <c r="K13819" s="19">
        <v>0.7824141521035477</v>
      </c>
      <c r="L13819" s="19"/>
      <c r="M13819" s="19">
        <v>0.5027487621184703</v>
      </c>
      <c r="N13819" s="19"/>
      <c r="O13819" s="19">
        <v>0.49923634923274141</v>
      </c>
      <c r="P13819" s="50"/>
      <c r="R13819" s="9" t="s">
        <v>0</v>
      </c>
    </row>
    <row r="13820" spans="2:18" x14ac:dyDescent="0.2">
      <c r="B13820" s="25">
        <v>13590</v>
      </c>
      <c r="C13820" s="193"/>
      <c r="D13820" s="19">
        <v>0.27699861056627634</v>
      </c>
      <c r="E13820" s="19"/>
      <c r="F13820" s="19">
        <v>0.32384826719373849</v>
      </c>
      <c r="G13820" s="19">
        <v>0.50600145267947105</v>
      </c>
      <c r="H13820" s="19"/>
      <c r="I13820" s="19">
        <v>0.55667621832718128</v>
      </c>
      <c r="J13820" s="19"/>
      <c r="K13820" s="19"/>
      <c r="L13820" s="19">
        <v>9.8586719294689013E-2</v>
      </c>
      <c r="M13820" s="19"/>
      <c r="N13820" s="19">
        <v>0.47888613369395377</v>
      </c>
      <c r="O13820" s="19">
        <v>7.9779805064939591E-2</v>
      </c>
      <c r="P13820" s="50"/>
      <c r="R13820" s="9" t="s">
        <v>0</v>
      </c>
    </row>
    <row r="13821" spans="2:18" x14ac:dyDescent="0.2">
      <c r="B13821" s="25">
        <v>13591</v>
      </c>
      <c r="C13821" s="193">
        <v>2.1730490559709841</v>
      </c>
      <c r="D13821" s="19"/>
      <c r="E13821" s="19">
        <v>2.1972432819284582</v>
      </c>
      <c r="F13821" s="19"/>
      <c r="G13821" s="19">
        <v>1.7489335909951196</v>
      </c>
      <c r="H13821" s="19"/>
      <c r="I13821" s="19">
        <v>1.2976523641409303</v>
      </c>
      <c r="J13821" s="19"/>
      <c r="K13821" s="19">
        <v>2.6601087498866796</v>
      </c>
      <c r="L13821" s="19"/>
      <c r="M13821" s="19">
        <v>1.5715984652617925</v>
      </c>
      <c r="N13821" s="19"/>
      <c r="O13821" s="19">
        <v>2.1353199538572141</v>
      </c>
      <c r="P13821" s="50"/>
      <c r="R13821" s="9" t="s">
        <v>0</v>
      </c>
    </row>
    <row r="13822" spans="2:18" x14ac:dyDescent="0.2">
      <c r="B13822" s="25">
        <v>13592</v>
      </c>
      <c r="C13822" s="193"/>
      <c r="D13822" s="19">
        <v>1.2421639743953099</v>
      </c>
      <c r="E13822" s="19"/>
      <c r="F13822" s="19">
        <v>2.2044032317311459</v>
      </c>
      <c r="G13822" s="19"/>
      <c r="H13822" s="19">
        <v>2.0880588120130414</v>
      </c>
      <c r="I13822" s="19"/>
      <c r="J13822" s="19">
        <v>0.93551860030197043</v>
      </c>
      <c r="K13822" s="19"/>
      <c r="L13822" s="19">
        <v>2.7542162147652465</v>
      </c>
      <c r="M13822" s="19"/>
      <c r="N13822" s="19">
        <v>1.1779981160777471</v>
      </c>
      <c r="O13822" s="19"/>
      <c r="P13822" s="50">
        <v>1.3108094288818801</v>
      </c>
      <c r="R13822" s="9" t="s">
        <v>0</v>
      </c>
    </row>
    <row r="13823" spans="2:18" x14ac:dyDescent="0.2">
      <c r="B13823" s="25">
        <v>13593</v>
      </c>
      <c r="C13823" s="193">
        <v>2.198832557915487</v>
      </c>
      <c r="D13823" s="19"/>
      <c r="E13823" s="19">
        <v>2.2895154508544686</v>
      </c>
      <c r="F13823" s="19"/>
      <c r="G13823" s="19">
        <v>2.4104078869992653</v>
      </c>
      <c r="H13823" s="19"/>
      <c r="I13823" s="19">
        <v>1.3297411520354043</v>
      </c>
      <c r="J13823" s="19"/>
      <c r="K13823" s="19">
        <v>0.43847766966836765</v>
      </c>
      <c r="L13823" s="19"/>
      <c r="M13823" s="19">
        <v>1.6752138439566877</v>
      </c>
      <c r="N13823" s="19"/>
      <c r="O13823" s="19">
        <v>0.76709294475115786</v>
      </c>
      <c r="P13823" s="50"/>
      <c r="R13823" s="9" t="s">
        <v>0</v>
      </c>
    </row>
    <row r="13824" spans="2:18" x14ac:dyDescent="0.2">
      <c r="B13824" s="25">
        <v>13594</v>
      </c>
      <c r="C13824" s="193">
        <v>0.98583568164913615</v>
      </c>
      <c r="D13824" s="19"/>
      <c r="E13824" s="19">
        <v>0.71420150495902246</v>
      </c>
      <c r="F13824" s="19"/>
      <c r="G13824" s="19">
        <v>0.97063075161757351</v>
      </c>
      <c r="H13824" s="19"/>
      <c r="I13824" s="19">
        <v>1.9860709370317395</v>
      </c>
      <c r="J13824" s="19"/>
      <c r="K13824" s="19">
        <v>2.4092009598351511</v>
      </c>
      <c r="L13824" s="19"/>
      <c r="M13824" s="19">
        <v>1.4870588565717424</v>
      </c>
      <c r="N13824" s="19"/>
      <c r="O13824" s="19">
        <v>1.1083973297690393</v>
      </c>
      <c r="P13824" s="50"/>
      <c r="R13824" s="9" t="s">
        <v>0</v>
      </c>
    </row>
    <row r="13825" spans="2:18" x14ac:dyDescent="0.2">
      <c r="B13825" s="25">
        <v>13595</v>
      </c>
      <c r="C13825" s="193"/>
      <c r="D13825" s="19">
        <v>2.3145845640418456</v>
      </c>
      <c r="E13825" s="19"/>
      <c r="F13825" s="19">
        <v>1.4253943351710112</v>
      </c>
      <c r="G13825" s="19"/>
      <c r="H13825" s="19">
        <v>0.4521730744984977</v>
      </c>
      <c r="I13825" s="19"/>
      <c r="J13825" s="19">
        <v>1.3668118293250919</v>
      </c>
      <c r="K13825" s="19"/>
      <c r="L13825" s="19">
        <v>0.78018191886141319</v>
      </c>
      <c r="M13825" s="19"/>
      <c r="N13825" s="19">
        <v>0.88938219724107537</v>
      </c>
      <c r="O13825" s="19"/>
      <c r="P13825" s="50">
        <v>0.57963524475093409</v>
      </c>
      <c r="R13825" s="9" t="s">
        <v>0</v>
      </c>
    </row>
    <row r="13826" spans="2:18" x14ac:dyDescent="0.2">
      <c r="B13826" s="25">
        <v>13596</v>
      </c>
      <c r="C13826" s="193"/>
      <c r="D13826" s="19">
        <v>0.79712002786423763</v>
      </c>
      <c r="E13826" s="19"/>
      <c r="F13826" s="19">
        <v>1.1618660722019878</v>
      </c>
      <c r="G13826" s="19">
        <v>1.7312195228259927E-2</v>
      </c>
      <c r="H13826" s="19"/>
      <c r="I13826" s="19"/>
      <c r="J13826" s="19">
        <v>0.9411767722190405</v>
      </c>
      <c r="K13826" s="19"/>
      <c r="L13826" s="19">
        <v>0.81713623537346147</v>
      </c>
      <c r="M13826" s="19">
        <v>2.1523543607650294E-2</v>
      </c>
      <c r="N13826" s="19"/>
      <c r="O13826" s="19"/>
      <c r="P13826" s="50">
        <v>0.76109292998955613</v>
      </c>
      <c r="R13826" s="9" t="s">
        <v>0</v>
      </c>
    </row>
    <row r="13827" spans="2:18" x14ac:dyDescent="0.2">
      <c r="B13827" s="25">
        <v>13597</v>
      </c>
      <c r="C13827" s="193"/>
      <c r="D13827" s="19">
        <v>0.14114529525777306</v>
      </c>
      <c r="E13827" s="19"/>
      <c r="F13827" s="19">
        <v>0.21889790508910051</v>
      </c>
      <c r="G13827" s="19"/>
      <c r="H13827" s="19">
        <v>0.31306078521279979</v>
      </c>
      <c r="I13827" s="19"/>
      <c r="J13827" s="19">
        <v>0.80510788298266012</v>
      </c>
      <c r="K13827" s="19"/>
      <c r="L13827" s="19">
        <v>0.74046187702206467</v>
      </c>
      <c r="M13827" s="19"/>
      <c r="N13827" s="19">
        <v>1.1235368270828068</v>
      </c>
      <c r="O13827" s="19"/>
      <c r="P13827" s="50">
        <v>0.33426223004752298</v>
      </c>
      <c r="R13827" s="9" t="s">
        <v>0</v>
      </c>
    </row>
    <row r="13828" spans="2:18" x14ac:dyDescent="0.2">
      <c r="B13828" s="25">
        <v>13598</v>
      </c>
      <c r="C13828" s="193">
        <v>9.8111883152193963E-2</v>
      </c>
      <c r="D13828" s="19"/>
      <c r="E13828" s="19">
        <v>0.37273808342113046</v>
      </c>
      <c r="F13828" s="19"/>
      <c r="G13828" s="19">
        <v>0.2229314727286941</v>
      </c>
      <c r="H13828" s="19"/>
      <c r="I13828" s="19"/>
      <c r="J13828" s="19">
        <v>0.94554348770284158</v>
      </c>
      <c r="K13828" s="19"/>
      <c r="L13828" s="19">
        <v>0.53532097644778642</v>
      </c>
      <c r="M13828" s="19"/>
      <c r="N13828" s="19">
        <v>0.28849135151706418</v>
      </c>
      <c r="O13828" s="19"/>
      <c r="P13828" s="50">
        <v>0.33960611480671815</v>
      </c>
      <c r="R13828" s="9" t="s">
        <v>0</v>
      </c>
    </row>
    <row r="13829" spans="2:18" x14ac:dyDescent="0.2">
      <c r="B13829" s="25">
        <v>13599</v>
      </c>
      <c r="C13829" s="193"/>
      <c r="D13829" s="19">
        <v>0.64293120132408743</v>
      </c>
      <c r="E13829" s="19"/>
      <c r="F13829" s="19">
        <v>0.46721021946971575</v>
      </c>
      <c r="G13829" s="19"/>
      <c r="H13829" s="19">
        <v>1.1802141901560281</v>
      </c>
      <c r="I13829" s="19"/>
      <c r="J13829" s="19">
        <v>1.0882931944918033</v>
      </c>
      <c r="K13829" s="19"/>
      <c r="L13829" s="19">
        <v>0.18390880356183184</v>
      </c>
      <c r="M13829" s="19"/>
      <c r="N13829" s="19">
        <v>0.24627190256288775</v>
      </c>
      <c r="O13829" s="19"/>
      <c r="P13829" s="50">
        <v>9.3911279983624904E-2</v>
      </c>
      <c r="R13829" s="9" t="s">
        <v>0</v>
      </c>
    </row>
    <row r="13830" spans="2:18" x14ac:dyDescent="0.2">
      <c r="B13830" s="25">
        <v>13600</v>
      </c>
      <c r="C13830" s="193"/>
      <c r="D13830" s="19">
        <v>3.2002120894728923</v>
      </c>
      <c r="E13830" s="19"/>
      <c r="F13830" s="19">
        <v>2.6544375472699762</v>
      </c>
      <c r="G13830" s="19"/>
      <c r="H13830" s="19">
        <v>2.1286855773803377</v>
      </c>
      <c r="I13830" s="19"/>
      <c r="J13830" s="19">
        <v>2.7685008276096941</v>
      </c>
      <c r="K13830" s="19"/>
      <c r="L13830" s="19">
        <v>2.8253505932027325</v>
      </c>
      <c r="M13830" s="19"/>
      <c r="N13830" s="19">
        <v>1.187469724255253</v>
      </c>
      <c r="O13830" s="19"/>
      <c r="P13830" s="50">
        <v>2.0681960081109443</v>
      </c>
      <c r="R13830" s="9" t="s">
        <v>0</v>
      </c>
    </row>
    <row r="13831" spans="2:18" x14ac:dyDescent="0.2">
      <c r="B13831" s="25">
        <v>13601</v>
      </c>
      <c r="C13831" s="193">
        <v>0.40816527063406993</v>
      </c>
      <c r="D13831" s="19"/>
      <c r="E13831" s="19">
        <v>0.61110993595935614</v>
      </c>
      <c r="F13831" s="19"/>
      <c r="G13831" s="19"/>
      <c r="H13831" s="19">
        <v>0.89885461078005036</v>
      </c>
      <c r="I13831" s="19"/>
      <c r="J13831" s="19">
        <v>0.3899901943316979</v>
      </c>
      <c r="K13831" s="19">
        <v>8.2468406273482273E-2</v>
      </c>
      <c r="L13831" s="19"/>
      <c r="M13831" s="19"/>
      <c r="N13831" s="19">
        <v>0.40779647506664368</v>
      </c>
      <c r="O13831" s="19">
        <v>0.77935198075639123</v>
      </c>
      <c r="P13831" s="50"/>
      <c r="R13831" s="9" t="s">
        <v>0</v>
      </c>
    </row>
    <row r="13832" spans="2:18" x14ac:dyDescent="0.2">
      <c r="B13832" s="25">
        <v>13602</v>
      </c>
      <c r="C13832" s="193"/>
      <c r="D13832" s="19">
        <v>0.23962328311379541</v>
      </c>
      <c r="E13832" s="19"/>
      <c r="F13832" s="19">
        <v>0.40574302426253633</v>
      </c>
      <c r="G13832" s="19"/>
      <c r="H13832" s="19">
        <v>0.68567976691705901</v>
      </c>
      <c r="I13832" s="19"/>
      <c r="J13832" s="19">
        <v>0.89412128526514201</v>
      </c>
      <c r="K13832" s="19"/>
      <c r="L13832" s="19">
        <v>0.77357544954232993</v>
      </c>
      <c r="M13832" s="19"/>
      <c r="N13832" s="19">
        <v>0.31089199122481398</v>
      </c>
      <c r="O13832" s="19">
        <v>0.69371172661242497</v>
      </c>
      <c r="P13832" s="50"/>
      <c r="R13832" s="9" t="s">
        <v>0</v>
      </c>
    </row>
    <row r="13833" spans="2:18" x14ac:dyDescent="0.2">
      <c r="B13833" s="25">
        <v>13603</v>
      </c>
      <c r="C13833" s="193"/>
      <c r="D13833" s="19">
        <v>0.84584168438041418</v>
      </c>
      <c r="E13833" s="19"/>
      <c r="F13833" s="19">
        <v>1.6965004933140517</v>
      </c>
      <c r="G13833" s="19"/>
      <c r="H13833" s="19">
        <v>0.79249063114484342</v>
      </c>
      <c r="I13833" s="19"/>
      <c r="J13833" s="19">
        <v>4.7528258820544227E-2</v>
      </c>
      <c r="K13833" s="19"/>
      <c r="L13833" s="19">
        <v>1.2213345706165852</v>
      </c>
      <c r="M13833" s="19"/>
      <c r="N13833" s="19">
        <v>0.19265247778303227</v>
      </c>
      <c r="O13833" s="19"/>
      <c r="P13833" s="50">
        <v>0.80000494855750903</v>
      </c>
      <c r="R13833" s="9" t="s">
        <v>0</v>
      </c>
    </row>
    <row r="13834" spans="2:18" x14ac:dyDescent="0.2">
      <c r="B13834" s="25">
        <v>13604</v>
      </c>
      <c r="C13834" s="193">
        <v>3.4107846422899168</v>
      </c>
      <c r="D13834" s="19"/>
      <c r="E13834" s="19">
        <v>4.3476717476196258</v>
      </c>
      <c r="F13834" s="19"/>
      <c r="G13834" s="19">
        <v>3.7771764835957469</v>
      </c>
      <c r="H13834" s="19"/>
      <c r="I13834" s="19">
        <v>2.9912876098094694</v>
      </c>
      <c r="J13834" s="19"/>
      <c r="K13834" s="19">
        <v>3.2453430888429939</v>
      </c>
      <c r="L13834" s="19"/>
      <c r="M13834" s="19">
        <v>3.9857125461109879</v>
      </c>
      <c r="N13834" s="19"/>
      <c r="O13834" s="19">
        <v>3.2028049951598141</v>
      </c>
      <c r="P13834" s="50"/>
      <c r="R13834" s="9" t="s">
        <v>0</v>
      </c>
    </row>
    <row r="13835" spans="2:18" x14ac:dyDescent="0.2">
      <c r="B13835" s="25">
        <v>13605</v>
      </c>
      <c r="C13835" s="193">
        <v>0.27632135506657657</v>
      </c>
      <c r="D13835" s="19"/>
      <c r="E13835" s="19"/>
      <c r="F13835" s="19">
        <v>0.76996380645268914</v>
      </c>
      <c r="G13835" s="19"/>
      <c r="H13835" s="19">
        <v>0.43842268426281961</v>
      </c>
      <c r="I13835" s="19"/>
      <c r="J13835" s="19">
        <v>0.11719594041241928</v>
      </c>
      <c r="K13835" s="19">
        <v>0.28744462226870404</v>
      </c>
      <c r="L13835" s="19"/>
      <c r="M13835" s="19"/>
      <c r="N13835" s="19">
        <v>0.50568345771651591</v>
      </c>
      <c r="O13835" s="19"/>
      <c r="P13835" s="50">
        <v>0.25499655621757766</v>
      </c>
      <c r="R13835" s="9" t="s">
        <v>0</v>
      </c>
    </row>
    <row r="13836" spans="2:18" x14ac:dyDescent="0.2">
      <c r="B13836" s="25">
        <v>13606</v>
      </c>
      <c r="C13836" s="193">
        <v>1.2007889157291018</v>
      </c>
      <c r="D13836" s="19"/>
      <c r="E13836" s="19">
        <v>0.5156680438370872</v>
      </c>
      <c r="F13836" s="19"/>
      <c r="G13836" s="19">
        <v>1.53363780898285</v>
      </c>
      <c r="H13836" s="19"/>
      <c r="I13836" s="19">
        <v>0.87401129198217276</v>
      </c>
      <c r="J13836" s="19"/>
      <c r="K13836" s="19">
        <v>1.0273988409930466</v>
      </c>
      <c r="L13836" s="19"/>
      <c r="M13836" s="19">
        <v>0.72749365107491237</v>
      </c>
      <c r="N13836" s="19"/>
      <c r="O13836" s="19">
        <v>0.73034732102279376</v>
      </c>
      <c r="P13836" s="50"/>
      <c r="R13836" s="9" t="s">
        <v>0</v>
      </c>
    </row>
    <row r="13837" spans="2:18" x14ac:dyDescent="0.2">
      <c r="B13837" s="25">
        <v>13607</v>
      </c>
      <c r="C13837" s="193"/>
      <c r="D13837" s="19">
        <v>2.2699334036116632</v>
      </c>
      <c r="E13837" s="19"/>
      <c r="F13837" s="19">
        <v>2.0190571060600466</v>
      </c>
      <c r="G13837" s="19"/>
      <c r="H13837" s="19">
        <v>1.8361898149739224</v>
      </c>
      <c r="I13837" s="19"/>
      <c r="J13837" s="19">
        <v>2.0222287974034292</v>
      </c>
      <c r="K13837" s="19"/>
      <c r="L13837" s="19">
        <v>2.7784176469599036</v>
      </c>
      <c r="M13837" s="19"/>
      <c r="N13837" s="19">
        <v>1.764717265890859</v>
      </c>
      <c r="O13837" s="19"/>
      <c r="P13837" s="50">
        <v>2.3010029995024532</v>
      </c>
      <c r="R13837" s="9" t="s">
        <v>0</v>
      </c>
    </row>
    <row r="13838" spans="2:18" x14ac:dyDescent="0.2">
      <c r="B13838" s="25">
        <v>13608</v>
      </c>
      <c r="C13838" s="193"/>
      <c r="D13838" s="19">
        <v>3.4174235951129291E-2</v>
      </c>
      <c r="E13838" s="19">
        <v>0.11036626648214409</v>
      </c>
      <c r="F13838" s="19"/>
      <c r="G13838" s="19">
        <v>0.44515824979591034</v>
      </c>
      <c r="H13838" s="19"/>
      <c r="I13838" s="19">
        <v>0.38443184056034158</v>
      </c>
      <c r="J13838" s="19"/>
      <c r="K13838" s="19"/>
      <c r="L13838" s="19">
        <v>0.15711962188559367</v>
      </c>
      <c r="M13838" s="19">
        <v>1.0978264046819293</v>
      </c>
      <c r="N13838" s="19"/>
      <c r="O13838" s="19">
        <v>0.20075617248342431</v>
      </c>
      <c r="P13838" s="50"/>
      <c r="R13838" s="9" t="s">
        <v>0</v>
      </c>
    </row>
    <row r="13839" spans="2:18" x14ac:dyDescent="0.2">
      <c r="B13839" s="25">
        <v>13609</v>
      </c>
      <c r="C13839" s="193">
        <v>0.79263636004549332</v>
      </c>
      <c r="D13839" s="19"/>
      <c r="E13839" s="19">
        <v>1.5895911238764535</v>
      </c>
      <c r="F13839" s="19"/>
      <c r="G13839" s="19">
        <v>1.3447893916712421</v>
      </c>
      <c r="H13839" s="19"/>
      <c r="I13839" s="19">
        <v>0.67608769704134208</v>
      </c>
      <c r="J13839" s="19"/>
      <c r="K13839" s="19">
        <v>1.0679757810364332</v>
      </c>
      <c r="L13839" s="19"/>
      <c r="M13839" s="19">
        <v>1.6684823378771758</v>
      </c>
      <c r="N13839" s="19"/>
      <c r="O13839" s="19">
        <v>1.1939754647303056</v>
      </c>
      <c r="P13839" s="50"/>
      <c r="R13839" s="9" t="s">
        <v>0</v>
      </c>
    </row>
    <row r="13840" spans="2:18" x14ac:dyDescent="0.2">
      <c r="B13840" s="25">
        <v>13610</v>
      </c>
      <c r="C13840" s="193">
        <v>0.70658251678090545</v>
      </c>
      <c r="D13840" s="19"/>
      <c r="E13840" s="19">
        <v>0.49719443734776542</v>
      </c>
      <c r="F13840" s="19"/>
      <c r="G13840" s="19">
        <v>1.083624146099549</v>
      </c>
      <c r="H13840" s="19"/>
      <c r="I13840" s="19">
        <v>0.61086777334778586</v>
      </c>
      <c r="J13840" s="19"/>
      <c r="K13840" s="19">
        <v>0.35942724401453169</v>
      </c>
      <c r="L13840" s="19"/>
      <c r="M13840" s="19">
        <v>1.0167649753469969</v>
      </c>
      <c r="N13840" s="19"/>
      <c r="O13840" s="19">
        <v>2.0817994092245495E-2</v>
      </c>
      <c r="P13840" s="50"/>
      <c r="R13840" s="9" t="s">
        <v>0</v>
      </c>
    </row>
    <row r="13841" spans="2:18" x14ac:dyDescent="0.2">
      <c r="B13841" s="25">
        <v>13611</v>
      </c>
      <c r="C13841" s="193">
        <v>0.80411776426304038</v>
      </c>
      <c r="D13841" s="19"/>
      <c r="E13841" s="19"/>
      <c r="F13841" s="19">
        <v>7.9799001767216327E-2</v>
      </c>
      <c r="G13841" s="19">
        <v>0.44148966329375444</v>
      </c>
      <c r="H13841" s="19"/>
      <c r="I13841" s="19">
        <v>1.2623332004009507</v>
      </c>
      <c r="J13841" s="19"/>
      <c r="K13841" s="19">
        <v>1.0720945518046685</v>
      </c>
      <c r="L13841" s="19"/>
      <c r="M13841" s="19">
        <v>0.30886034120994849</v>
      </c>
      <c r="N13841" s="19"/>
      <c r="O13841" s="19"/>
      <c r="P13841" s="50">
        <v>0.33431758210571433</v>
      </c>
      <c r="R13841" s="9" t="s">
        <v>0</v>
      </c>
    </row>
    <row r="13842" spans="2:18" x14ac:dyDescent="0.2">
      <c r="B13842" s="25">
        <v>13612</v>
      </c>
      <c r="C13842" s="193"/>
      <c r="D13842" s="19">
        <v>0.15006061293671552</v>
      </c>
      <c r="E13842" s="19">
        <v>0.50521455552667904</v>
      </c>
      <c r="F13842" s="19"/>
      <c r="G13842" s="19"/>
      <c r="H13842" s="19">
        <v>0.50061636887488059</v>
      </c>
      <c r="I13842" s="19"/>
      <c r="J13842" s="19">
        <v>0.81949683775967697</v>
      </c>
      <c r="K13842" s="19"/>
      <c r="L13842" s="19">
        <v>1.3643280188335665</v>
      </c>
      <c r="M13842" s="19">
        <v>0.2921385642869237</v>
      </c>
      <c r="N13842" s="19"/>
      <c r="O13842" s="19"/>
      <c r="P13842" s="50">
        <v>0.52290472130737176</v>
      </c>
      <c r="R13842" s="9" t="s">
        <v>0</v>
      </c>
    </row>
    <row r="13843" spans="2:18" x14ac:dyDescent="0.2">
      <c r="B13843" s="25">
        <v>13613</v>
      </c>
      <c r="C13843" s="193"/>
      <c r="D13843" s="19">
        <v>1.256002792452221</v>
      </c>
      <c r="E13843" s="19"/>
      <c r="F13843" s="19">
        <v>0.43504547135931065</v>
      </c>
      <c r="G13843" s="19">
        <v>2.6019479762583154E-3</v>
      </c>
      <c r="H13843" s="19"/>
      <c r="I13843" s="19"/>
      <c r="J13843" s="19">
        <v>0.24569710855635707</v>
      </c>
      <c r="K13843" s="19"/>
      <c r="L13843" s="19">
        <v>0.64504405171193502</v>
      </c>
      <c r="M13843" s="19">
        <v>0.14863934151960256</v>
      </c>
      <c r="N13843" s="19"/>
      <c r="O13843" s="19">
        <v>5.1993859631815589E-2</v>
      </c>
      <c r="P13843" s="50"/>
      <c r="R13843" s="9" t="s">
        <v>0</v>
      </c>
    </row>
    <row r="13844" spans="2:18" x14ac:dyDescent="0.2">
      <c r="B13844" s="25">
        <v>13614</v>
      </c>
      <c r="C13844" s="193">
        <v>0.3190362570901778</v>
      </c>
      <c r="D13844" s="19"/>
      <c r="E13844" s="19"/>
      <c r="F13844" s="19">
        <v>0.94564628626709391</v>
      </c>
      <c r="G13844" s="19"/>
      <c r="H13844" s="19">
        <v>0.58917917200893111</v>
      </c>
      <c r="I13844" s="19"/>
      <c r="J13844" s="19">
        <v>0.62612686027203801</v>
      </c>
      <c r="K13844" s="19"/>
      <c r="L13844" s="19">
        <v>0.2332895771944628</v>
      </c>
      <c r="M13844" s="19"/>
      <c r="N13844" s="19">
        <v>0.38112009468039465</v>
      </c>
      <c r="O13844" s="19"/>
      <c r="P13844" s="50">
        <v>0.74364707906441718</v>
      </c>
      <c r="R13844" s="9" t="s">
        <v>0</v>
      </c>
    </row>
    <row r="13845" spans="2:18" x14ac:dyDescent="0.2">
      <c r="B13845" s="25">
        <v>13615</v>
      </c>
      <c r="C13845" s="193"/>
      <c r="D13845" s="19">
        <v>0.92466750850772716</v>
      </c>
      <c r="E13845" s="19"/>
      <c r="F13845" s="19">
        <v>1.5518874513285665</v>
      </c>
      <c r="G13845" s="19"/>
      <c r="H13845" s="19">
        <v>1.3343673955027111</v>
      </c>
      <c r="I13845" s="19"/>
      <c r="J13845" s="19">
        <v>0.77023187547094718</v>
      </c>
      <c r="K13845" s="19"/>
      <c r="L13845" s="19">
        <v>1.0384898881327815</v>
      </c>
      <c r="M13845" s="19"/>
      <c r="N13845" s="19">
        <v>1.8512569359941853</v>
      </c>
      <c r="O13845" s="19"/>
      <c r="P13845" s="50">
        <v>1.0999989804215606</v>
      </c>
      <c r="R13845" s="9" t="s">
        <v>0</v>
      </c>
    </row>
    <row r="13846" spans="2:18" x14ac:dyDescent="0.2">
      <c r="B13846" s="25">
        <v>13616</v>
      </c>
      <c r="C13846" s="193">
        <v>0.47338364860878013</v>
      </c>
      <c r="D13846" s="19"/>
      <c r="E13846" s="19"/>
      <c r="F13846" s="19">
        <v>0.12439276036256186</v>
      </c>
      <c r="G13846" s="19"/>
      <c r="H13846" s="19">
        <v>0.15019493364859834</v>
      </c>
      <c r="I13846" s="19"/>
      <c r="J13846" s="19">
        <v>0.1188824784247281</v>
      </c>
      <c r="K13846" s="19"/>
      <c r="L13846" s="19">
        <v>0.68678062085687019</v>
      </c>
      <c r="M13846" s="19">
        <v>0.75396087540390433</v>
      </c>
      <c r="N13846" s="19"/>
      <c r="O13846" s="19">
        <v>0.34538136769222916</v>
      </c>
      <c r="P13846" s="50"/>
      <c r="R13846" s="9" t="s">
        <v>0</v>
      </c>
    </row>
    <row r="13847" spans="2:18" x14ac:dyDescent="0.2">
      <c r="B13847" s="25">
        <v>13617</v>
      </c>
      <c r="C13847" s="193">
        <v>1.0522651791959605</v>
      </c>
      <c r="D13847" s="19"/>
      <c r="E13847" s="19">
        <v>0.75527974277724885</v>
      </c>
      <c r="F13847" s="19"/>
      <c r="G13847" s="19">
        <v>0.51330557609261018</v>
      </c>
      <c r="H13847" s="19"/>
      <c r="I13847" s="19">
        <v>0.44072924884521469</v>
      </c>
      <c r="J13847" s="19"/>
      <c r="K13847" s="19">
        <v>0.446998418821412</v>
      </c>
      <c r="L13847" s="19"/>
      <c r="M13847" s="19"/>
      <c r="N13847" s="19">
        <v>0.29885513143303644</v>
      </c>
      <c r="O13847" s="19">
        <v>0.92735946109244904</v>
      </c>
      <c r="P13847" s="50"/>
      <c r="R13847" s="9" t="s">
        <v>0</v>
      </c>
    </row>
    <row r="13848" spans="2:18" x14ac:dyDescent="0.2">
      <c r="B13848" s="25">
        <v>13618</v>
      </c>
      <c r="C13848" s="193"/>
      <c r="D13848" s="19">
        <v>2.2406877523576507E-2</v>
      </c>
      <c r="E13848" s="19"/>
      <c r="F13848" s="19">
        <v>0.50483885118730931</v>
      </c>
      <c r="G13848" s="19"/>
      <c r="H13848" s="19">
        <v>0.57684196217385675</v>
      </c>
      <c r="I13848" s="19"/>
      <c r="J13848" s="19">
        <v>0.13415844482142622</v>
      </c>
      <c r="K13848" s="19"/>
      <c r="L13848" s="19">
        <v>0.95600032272502233</v>
      </c>
      <c r="M13848" s="19">
        <v>0.12884930737728217</v>
      </c>
      <c r="N13848" s="19"/>
      <c r="O13848" s="19"/>
      <c r="P13848" s="50">
        <v>0.31691669400132899</v>
      </c>
      <c r="R13848" s="9" t="s">
        <v>0</v>
      </c>
    </row>
    <row r="13849" spans="2:18" x14ac:dyDescent="0.2">
      <c r="B13849" s="25">
        <v>13619</v>
      </c>
      <c r="C13849" s="193">
        <v>0.25752465564443439</v>
      </c>
      <c r="D13849" s="19"/>
      <c r="E13849" s="19"/>
      <c r="F13849" s="19">
        <v>0.78676577108993029</v>
      </c>
      <c r="G13849" s="19"/>
      <c r="H13849" s="19">
        <v>0.34497165800946616</v>
      </c>
      <c r="I13849" s="19"/>
      <c r="J13849" s="19">
        <v>1.286527016694853</v>
      </c>
      <c r="K13849" s="19"/>
      <c r="L13849" s="19">
        <v>0.83902351699588518</v>
      </c>
      <c r="M13849" s="19"/>
      <c r="N13849" s="19">
        <v>0.70290617570995706</v>
      </c>
      <c r="O13849" s="19"/>
      <c r="P13849" s="50">
        <v>0.54376043984806444</v>
      </c>
      <c r="R13849" s="9" t="s">
        <v>0</v>
      </c>
    </row>
    <row r="13850" spans="2:18" x14ac:dyDescent="0.2">
      <c r="B13850" s="25">
        <v>13620</v>
      </c>
      <c r="C13850" s="193"/>
      <c r="D13850" s="19">
        <v>1.1928998732529028</v>
      </c>
      <c r="E13850" s="19"/>
      <c r="F13850" s="19">
        <v>1.2404456419293697</v>
      </c>
      <c r="G13850" s="19"/>
      <c r="H13850" s="19">
        <v>2.0510262961673097E-2</v>
      </c>
      <c r="I13850" s="19"/>
      <c r="J13850" s="19">
        <v>0.65164529704358454</v>
      </c>
      <c r="K13850" s="19"/>
      <c r="L13850" s="19">
        <v>0.24806007152535081</v>
      </c>
      <c r="M13850" s="19"/>
      <c r="N13850" s="19">
        <v>1.2903616931210926</v>
      </c>
      <c r="O13850" s="19">
        <v>8.3766958510289619E-2</v>
      </c>
      <c r="P13850" s="50"/>
      <c r="R13850" s="9" t="s">
        <v>0</v>
      </c>
    </row>
    <row r="13851" spans="2:18" x14ac:dyDescent="0.2">
      <c r="B13851" s="25">
        <v>13621</v>
      </c>
      <c r="C13851" s="193">
        <v>0.12206722047726022</v>
      </c>
      <c r="D13851" s="19"/>
      <c r="E13851" s="19"/>
      <c r="F13851" s="19">
        <v>0.6737500365452137</v>
      </c>
      <c r="G13851" s="19"/>
      <c r="H13851" s="19">
        <v>0.16285917341541503</v>
      </c>
      <c r="I13851" s="19">
        <v>1.0771005024476528</v>
      </c>
      <c r="J13851" s="19"/>
      <c r="K13851" s="19">
        <v>2.3260814861078664E-2</v>
      </c>
      <c r="L13851" s="19"/>
      <c r="M13851" s="19"/>
      <c r="N13851" s="19">
        <v>0.47917584365307919</v>
      </c>
      <c r="O13851" s="19"/>
      <c r="P13851" s="50">
        <v>0.14486375934445606</v>
      </c>
      <c r="R13851" s="9" t="s">
        <v>0</v>
      </c>
    </row>
    <row r="13852" spans="2:18" x14ac:dyDescent="0.2">
      <c r="B13852" s="25">
        <v>13622</v>
      </c>
      <c r="C13852" s="193">
        <v>0.82622587240959966</v>
      </c>
      <c r="D13852" s="19"/>
      <c r="E13852" s="19"/>
      <c r="F13852" s="19">
        <v>0.34554071948664528</v>
      </c>
      <c r="G13852" s="19"/>
      <c r="H13852" s="19">
        <v>5.5470266743871212E-2</v>
      </c>
      <c r="I13852" s="19"/>
      <c r="J13852" s="19">
        <v>0.19054622918367511</v>
      </c>
      <c r="K13852" s="19">
        <v>0.96555315536931041</v>
      </c>
      <c r="L13852" s="19"/>
      <c r="M13852" s="19">
        <v>0.93876603214179211</v>
      </c>
      <c r="N13852" s="19"/>
      <c r="O13852" s="19">
        <v>0.89294923721455477</v>
      </c>
      <c r="P13852" s="50"/>
      <c r="R13852" s="9" t="s">
        <v>0</v>
      </c>
    </row>
    <row r="13853" spans="2:18" x14ac:dyDescent="0.2">
      <c r="B13853" s="25">
        <v>13623</v>
      </c>
      <c r="C13853" s="193">
        <v>0.37860907437913111</v>
      </c>
      <c r="D13853" s="19"/>
      <c r="E13853" s="19"/>
      <c r="F13853" s="19">
        <v>6.5281972470886324E-2</v>
      </c>
      <c r="G13853" s="19"/>
      <c r="H13853" s="19">
        <v>0.92126248130973099</v>
      </c>
      <c r="I13853" s="19"/>
      <c r="J13853" s="19">
        <v>0.76186942279236891</v>
      </c>
      <c r="K13853" s="19"/>
      <c r="L13853" s="19">
        <v>1.2112097450461898</v>
      </c>
      <c r="M13853" s="19"/>
      <c r="N13853" s="19">
        <v>0.20109299533621006</v>
      </c>
      <c r="O13853" s="19"/>
      <c r="P13853" s="50">
        <v>3.0791822860498336E-2</v>
      </c>
      <c r="R13853" s="9" t="s">
        <v>0</v>
      </c>
    </row>
    <row r="13854" spans="2:18" x14ac:dyDescent="0.2">
      <c r="B13854" s="25">
        <v>13624</v>
      </c>
      <c r="C13854" s="193">
        <v>0.38558514585537468</v>
      </c>
      <c r="D13854" s="19"/>
      <c r="E13854" s="19"/>
      <c r="F13854" s="19">
        <v>0.45978868288950686</v>
      </c>
      <c r="G13854" s="19">
        <v>0.10351983912558904</v>
      </c>
      <c r="H13854" s="19"/>
      <c r="I13854" s="19">
        <v>0.38873426630512614</v>
      </c>
      <c r="J13854" s="19"/>
      <c r="K13854" s="19"/>
      <c r="L13854" s="19">
        <v>0.63067527110449173</v>
      </c>
      <c r="M13854" s="19">
        <v>0.59755634443976879</v>
      </c>
      <c r="N13854" s="19"/>
      <c r="O13854" s="19"/>
      <c r="P13854" s="50">
        <v>0.56445135725106343</v>
      </c>
      <c r="R13854" s="9" t="s">
        <v>0</v>
      </c>
    </row>
    <row r="13855" spans="2:18" x14ac:dyDescent="0.2">
      <c r="B13855" s="25">
        <v>13625</v>
      </c>
      <c r="C13855" s="193"/>
      <c r="D13855" s="19">
        <v>7.9126252899312591E-2</v>
      </c>
      <c r="E13855" s="19"/>
      <c r="F13855" s="19">
        <v>1.2994968310443205</v>
      </c>
      <c r="G13855" s="19"/>
      <c r="H13855" s="19">
        <v>0.24329725409582778</v>
      </c>
      <c r="I13855" s="19"/>
      <c r="J13855" s="19">
        <v>1.1583996379078836</v>
      </c>
      <c r="K13855" s="19"/>
      <c r="L13855" s="19">
        <v>1.1675958930973154</v>
      </c>
      <c r="M13855" s="19"/>
      <c r="N13855" s="19">
        <v>1.3501371529234492</v>
      </c>
      <c r="O13855" s="19"/>
      <c r="P13855" s="50">
        <v>1.2506634208012688</v>
      </c>
      <c r="R13855" s="9" t="s">
        <v>0</v>
      </c>
    </row>
    <row r="13856" spans="2:18" x14ac:dyDescent="0.2">
      <c r="B13856" s="25">
        <v>13626</v>
      </c>
      <c r="C13856" s="193">
        <v>0.274791141873378</v>
      </c>
      <c r="D13856" s="19"/>
      <c r="E13856" s="19"/>
      <c r="F13856" s="19">
        <v>0.26244876845854026</v>
      </c>
      <c r="G13856" s="19"/>
      <c r="H13856" s="19">
        <v>3.3169797759454604E-2</v>
      </c>
      <c r="I13856" s="19">
        <v>0.41166135969329637</v>
      </c>
      <c r="J13856" s="19"/>
      <c r="K13856" s="19">
        <v>0.32498134695674019</v>
      </c>
      <c r="L13856" s="19"/>
      <c r="M13856" s="19">
        <v>0.86438218992215476</v>
      </c>
      <c r="N13856" s="19"/>
      <c r="O13856" s="19">
        <v>0.36969574332110805</v>
      </c>
      <c r="P13856" s="50"/>
      <c r="R13856" s="9" t="s">
        <v>0</v>
      </c>
    </row>
    <row r="13857" spans="2:18" x14ac:dyDescent="0.2">
      <c r="B13857" s="25">
        <v>13627</v>
      </c>
      <c r="C13857" s="193">
        <v>0.18379888884376763</v>
      </c>
      <c r="D13857" s="19"/>
      <c r="E13857" s="19">
        <v>0.11890166287062878</v>
      </c>
      <c r="F13857" s="19"/>
      <c r="G13857" s="19"/>
      <c r="H13857" s="19">
        <v>0.55305920097388328</v>
      </c>
      <c r="I13857" s="19"/>
      <c r="J13857" s="19">
        <v>0.24458547864618896</v>
      </c>
      <c r="K13857" s="19"/>
      <c r="L13857" s="19">
        <v>0.32786769669295296</v>
      </c>
      <c r="M13857" s="19">
        <v>5.8263233378896183E-2</v>
      </c>
      <c r="N13857" s="19"/>
      <c r="O13857" s="19"/>
      <c r="P13857" s="50">
        <v>1.1824700190601758</v>
      </c>
      <c r="R13857" s="9" t="s">
        <v>0</v>
      </c>
    </row>
    <row r="13858" spans="2:18" x14ac:dyDescent="0.2">
      <c r="B13858" s="25">
        <v>13628</v>
      </c>
      <c r="C13858" s="193">
        <v>0.22202268774883402</v>
      </c>
      <c r="D13858" s="19"/>
      <c r="E13858" s="19"/>
      <c r="F13858" s="19">
        <v>0.46513108815712989</v>
      </c>
      <c r="G13858" s="19"/>
      <c r="H13858" s="19">
        <v>0.709722202585363</v>
      </c>
      <c r="I13858" s="19"/>
      <c r="J13858" s="19">
        <v>0.23571015311423896</v>
      </c>
      <c r="K13858" s="19"/>
      <c r="L13858" s="19">
        <v>0.63571213730868503</v>
      </c>
      <c r="M13858" s="19"/>
      <c r="N13858" s="19">
        <v>0.32762688497414938</v>
      </c>
      <c r="O13858" s="19">
        <v>4.1264520377169059E-2</v>
      </c>
      <c r="P13858" s="50"/>
      <c r="R13858" s="9" t="s">
        <v>0</v>
      </c>
    </row>
    <row r="13859" spans="2:18" x14ac:dyDescent="0.2">
      <c r="B13859" s="25">
        <v>13629</v>
      </c>
      <c r="C13859" s="193"/>
      <c r="D13859" s="19">
        <v>1.194722418746895</v>
      </c>
      <c r="E13859" s="19"/>
      <c r="F13859" s="19">
        <v>0.94109267370010974</v>
      </c>
      <c r="G13859" s="19"/>
      <c r="H13859" s="19">
        <v>1.2876701076280221</v>
      </c>
      <c r="I13859" s="19"/>
      <c r="J13859" s="19">
        <v>1.7473328946546407</v>
      </c>
      <c r="K13859" s="19"/>
      <c r="L13859" s="19">
        <v>1.6543412622606002</v>
      </c>
      <c r="M13859" s="19"/>
      <c r="N13859" s="19">
        <v>1.1355418757513838</v>
      </c>
      <c r="O13859" s="19"/>
      <c r="P13859" s="50">
        <v>1.2110740798706712</v>
      </c>
      <c r="R13859" s="9" t="s">
        <v>0</v>
      </c>
    </row>
    <row r="13860" spans="2:18" x14ac:dyDescent="0.2">
      <c r="B13860" s="25">
        <v>13630</v>
      </c>
      <c r="C13860" s="193">
        <v>0.29107631491961944</v>
      </c>
      <c r="D13860" s="19"/>
      <c r="E13860" s="19">
        <v>0.72398916611577779</v>
      </c>
      <c r="F13860" s="19"/>
      <c r="G13860" s="19">
        <v>0.96805397953456196</v>
      </c>
      <c r="H13860" s="19"/>
      <c r="I13860" s="19">
        <v>0.29419556117580031</v>
      </c>
      <c r="J13860" s="19"/>
      <c r="K13860" s="19">
        <v>5.3044970566049052E-2</v>
      </c>
      <c r="L13860" s="19"/>
      <c r="M13860" s="19">
        <v>0.46710658189325904</v>
      </c>
      <c r="N13860" s="19"/>
      <c r="O13860" s="19">
        <v>1.3302369557008216</v>
      </c>
      <c r="P13860" s="50"/>
      <c r="R13860" s="9" t="s">
        <v>0</v>
      </c>
    </row>
    <row r="13861" spans="2:18" x14ac:dyDescent="0.2">
      <c r="B13861" s="25">
        <v>13631</v>
      </c>
      <c r="C13861" s="193"/>
      <c r="D13861" s="19">
        <v>0.2684782530004316</v>
      </c>
      <c r="E13861" s="19"/>
      <c r="F13861" s="19">
        <v>0.61622753303469779</v>
      </c>
      <c r="G13861" s="19"/>
      <c r="H13861" s="19">
        <v>0.35778547786005022</v>
      </c>
      <c r="I13861" s="19">
        <v>5.187141812563293E-2</v>
      </c>
      <c r="J13861" s="19"/>
      <c r="K13861" s="19">
        <v>0.32827628815798537</v>
      </c>
      <c r="L13861" s="19"/>
      <c r="M13861" s="19"/>
      <c r="N13861" s="19">
        <v>0.46492409450800065</v>
      </c>
      <c r="O13861" s="19">
        <v>0.44788596937815234</v>
      </c>
      <c r="P13861" s="50"/>
      <c r="R13861" s="9" t="s">
        <v>0</v>
      </c>
    </row>
    <row r="13862" spans="2:18" x14ac:dyDescent="0.2">
      <c r="B13862" s="25">
        <v>13632</v>
      </c>
      <c r="C13862" s="193">
        <v>1.5800634948094079</v>
      </c>
      <c r="D13862" s="19"/>
      <c r="E13862" s="19">
        <v>1.0564081982203002</v>
      </c>
      <c r="F13862" s="19"/>
      <c r="G13862" s="19">
        <v>0.35760634198606295</v>
      </c>
      <c r="H13862" s="19"/>
      <c r="I13862" s="19">
        <v>0.89476223612148342</v>
      </c>
      <c r="J13862" s="19"/>
      <c r="K13862" s="19">
        <v>1.3964522187759527</v>
      </c>
      <c r="L13862" s="19"/>
      <c r="M13862" s="19">
        <v>1.2100916486993643</v>
      </c>
      <c r="N13862" s="19"/>
      <c r="O13862" s="19">
        <v>0.98484045126370356</v>
      </c>
      <c r="P13862" s="50"/>
      <c r="R13862" s="9" t="s">
        <v>0</v>
      </c>
    </row>
    <row r="13863" spans="2:18" x14ac:dyDescent="0.2">
      <c r="B13863" s="25">
        <v>13633</v>
      </c>
      <c r="C13863" s="193">
        <v>1.5769376871389185</v>
      </c>
      <c r="D13863" s="19"/>
      <c r="E13863" s="19">
        <v>0.28588082937401166</v>
      </c>
      <c r="F13863" s="19"/>
      <c r="G13863" s="19">
        <v>1.4247727071342313</v>
      </c>
      <c r="H13863" s="19"/>
      <c r="I13863" s="19">
        <v>0.84133833732772578</v>
      </c>
      <c r="J13863" s="19"/>
      <c r="K13863" s="19">
        <v>0.70458777773410297</v>
      </c>
      <c r="L13863" s="19"/>
      <c r="M13863" s="19"/>
      <c r="N13863" s="19">
        <v>1.6364750356359821E-2</v>
      </c>
      <c r="O13863" s="19">
        <v>0.32082145631941844</v>
      </c>
      <c r="P13863" s="50"/>
      <c r="R13863" s="9" t="s">
        <v>0</v>
      </c>
    </row>
    <row r="13864" spans="2:18" x14ac:dyDescent="0.2">
      <c r="B13864" s="25">
        <v>13634</v>
      </c>
      <c r="C13864" s="193">
        <v>0.34998211010349384</v>
      </c>
      <c r="D13864" s="19"/>
      <c r="E13864" s="19">
        <v>0.51851854502407702</v>
      </c>
      <c r="F13864" s="19"/>
      <c r="G13864" s="19">
        <v>0.489665710106717</v>
      </c>
      <c r="H13864" s="19"/>
      <c r="I13864" s="19">
        <v>1.2203058279387504</v>
      </c>
      <c r="J13864" s="19"/>
      <c r="K13864" s="19">
        <v>0.11882862484427018</v>
      </c>
      <c r="L13864" s="19"/>
      <c r="M13864" s="19"/>
      <c r="N13864" s="19">
        <v>0.13849374125003672</v>
      </c>
      <c r="O13864" s="19">
        <v>0.88261627898288886</v>
      </c>
      <c r="P13864" s="50"/>
      <c r="R13864" s="9" t="s">
        <v>0</v>
      </c>
    </row>
    <row r="13865" spans="2:18" x14ac:dyDescent="0.2">
      <c r="B13865" s="25">
        <v>13635</v>
      </c>
      <c r="C13865" s="193">
        <v>1.7647474844204554</v>
      </c>
      <c r="D13865" s="19"/>
      <c r="E13865" s="19">
        <v>1.4871684119559643</v>
      </c>
      <c r="F13865" s="19"/>
      <c r="G13865" s="19">
        <v>0.52545515689914701</v>
      </c>
      <c r="H13865" s="19"/>
      <c r="I13865" s="19">
        <v>1.8106827273708748</v>
      </c>
      <c r="J13865" s="19"/>
      <c r="K13865" s="19">
        <v>1.8503971026287962</v>
      </c>
      <c r="L13865" s="19"/>
      <c r="M13865" s="19">
        <v>0.67220513385509439</v>
      </c>
      <c r="N13865" s="19"/>
      <c r="O13865" s="19">
        <v>2.0351122397197017</v>
      </c>
      <c r="P13865" s="50"/>
      <c r="R13865" s="9" t="s">
        <v>0</v>
      </c>
    </row>
    <row r="13866" spans="2:18" x14ac:dyDescent="0.2">
      <c r="B13866" s="25">
        <v>13636</v>
      </c>
      <c r="C13866" s="193"/>
      <c r="D13866" s="19">
        <v>1.5538622962023239</v>
      </c>
      <c r="E13866" s="19"/>
      <c r="F13866" s="19">
        <v>1.4765811436798455</v>
      </c>
      <c r="G13866" s="19"/>
      <c r="H13866" s="19">
        <v>0.99638668527455265</v>
      </c>
      <c r="I13866" s="19"/>
      <c r="J13866" s="19">
        <v>0.56467130865377868</v>
      </c>
      <c r="K13866" s="19"/>
      <c r="L13866" s="19">
        <v>1.5023688161021838</v>
      </c>
      <c r="M13866" s="19"/>
      <c r="N13866" s="19">
        <v>1.1004342727065943</v>
      </c>
      <c r="O13866" s="19"/>
      <c r="P13866" s="50">
        <v>2.1169826277467041</v>
      </c>
      <c r="R13866" s="9" t="s">
        <v>0</v>
      </c>
    </row>
    <row r="13867" spans="2:18" x14ac:dyDescent="0.2">
      <c r="B13867" s="25">
        <v>13637</v>
      </c>
      <c r="C13867" s="193"/>
      <c r="D13867" s="19">
        <v>1.0095749129424418</v>
      </c>
      <c r="E13867" s="19"/>
      <c r="F13867" s="19">
        <v>1.2199567903282125</v>
      </c>
      <c r="G13867" s="19"/>
      <c r="H13867" s="19">
        <v>0.65149205104688868</v>
      </c>
      <c r="I13867" s="19"/>
      <c r="J13867" s="19">
        <v>0.77611090179221154</v>
      </c>
      <c r="K13867" s="19"/>
      <c r="L13867" s="19">
        <v>1.3036996550729456</v>
      </c>
      <c r="M13867" s="19"/>
      <c r="N13867" s="19">
        <v>1.5144294360891688</v>
      </c>
      <c r="O13867" s="19"/>
      <c r="P13867" s="50">
        <v>1.195908813754138</v>
      </c>
      <c r="R13867" s="9" t="s">
        <v>0</v>
      </c>
    </row>
    <row r="13868" spans="2:18" x14ac:dyDescent="0.2">
      <c r="B13868" s="25">
        <v>13638</v>
      </c>
      <c r="C13868" s="193">
        <v>1.8894130860742775</v>
      </c>
      <c r="D13868" s="19"/>
      <c r="E13868" s="19">
        <v>1.3887770858052904</v>
      </c>
      <c r="F13868" s="19"/>
      <c r="G13868" s="19">
        <v>1.4808339877859693</v>
      </c>
      <c r="H13868" s="19"/>
      <c r="I13868" s="19">
        <v>0.53051183269791036</v>
      </c>
      <c r="J13868" s="19"/>
      <c r="K13868" s="19">
        <v>0.35250289491866549</v>
      </c>
      <c r="L13868" s="19"/>
      <c r="M13868" s="19">
        <v>0.77841062964931307</v>
      </c>
      <c r="N13868" s="19"/>
      <c r="O13868" s="19">
        <v>1.2314557270584265</v>
      </c>
      <c r="P13868" s="50"/>
      <c r="R13868" s="9" t="s">
        <v>0</v>
      </c>
    </row>
    <row r="13869" spans="2:18" x14ac:dyDescent="0.2">
      <c r="B13869" s="25">
        <v>13639</v>
      </c>
      <c r="C13869" s="193"/>
      <c r="D13869" s="19">
        <v>0.36824527676659369</v>
      </c>
      <c r="E13869" s="19"/>
      <c r="F13869" s="19">
        <v>0.56316038065053986</v>
      </c>
      <c r="G13869" s="19"/>
      <c r="H13869" s="19">
        <v>0.1657747619243716</v>
      </c>
      <c r="I13869" s="19">
        <v>0.67628951061364795</v>
      </c>
      <c r="J13869" s="19"/>
      <c r="K13869" s="19">
        <v>0.43596699520708854</v>
      </c>
      <c r="L13869" s="19"/>
      <c r="M13869" s="19"/>
      <c r="N13869" s="19">
        <v>0.3391285765455343</v>
      </c>
      <c r="O13869" s="19"/>
      <c r="P13869" s="50">
        <v>0.25716243739690575</v>
      </c>
      <c r="R13869" s="9" t="s">
        <v>0</v>
      </c>
    </row>
    <row r="13870" spans="2:18" x14ac:dyDescent="0.2">
      <c r="B13870" s="25">
        <v>13640</v>
      </c>
      <c r="C13870" s="193"/>
      <c r="D13870" s="19">
        <v>1.3791326845844185</v>
      </c>
      <c r="E13870" s="19"/>
      <c r="F13870" s="19">
        <v>0.14532859491806838</v>
      </c>
      <c r="G13870" s="19">
        <v>0.9782603852582572</v>
      </c>
      <c r="H13870" s="19"/>
      <c r="I13870" s="19"/>
      <c r="J13870" s="19">
        <v>1.3166147790523675</v>
      </c>
      <c r="K13870" s="19"/>
      <c r="L13870" s="19">
        <v>0.14546248442780937</v>
      </c>
      <c r="M13870" s="19"/>
      <c r="N13870" s="19">
        <v>1.0130213265363014E-2</v>
      </c>
      <c r="O13870" s="19"/>
      <c r="P13870" s="50">
        <v>0.28439389416862715</v>
      </c>
      <c r="R13870" s="9" t="s">
        <v>0</v>
      </c>
    </row>
    <row r="13871" spans="2:18" x14ac:dyDescent="0.2">
      <c r="B13871" s="25">
        <v>13641</v>
      </c>
      <c r="C13871" s="193"/>
      <c r="D13871" s="19">
        <v>1.9920176409569892</v>
      </c>
      <c r="E13871" s="19"/>
      <c r="F13871" s="19">
        <v>1.1652097954418374</v>
      </c>
      <c r="G13871" s="19"/>
      <c r="H13871" s="19">
        <v>0.98295913188413342</v>
      </c>
      <c r="I13871" s="19"/>
      <c r="J13871" s="19">
        <v>1.2827103690262736</v>
      </c>
      <c r="K13871" s="19"/>
      <c r="L13871" s="19">
        <v>1.0281478639868245</v>
      </c>
      <c r="M13871" s="19"/>
      <c r="N13871" s="19">
        <v>1.5265739363271975</v>
      </c>
      <c r="O13871" s="19"/>
      <c r="P13871" s="50">
        <v>1.7697647327023907</v>
      </c>
      <c r="R13871" s="9" t="s">
        <v>0</v>
      </c>
    </row>
    <row r="13872" spans="2:18" x14ac:dyDescent="0.2">
      <c r="B13872" s="25">
        <v>13642</v>
      </c>
      <c r="C13872" s="193"/>
      <c r="D13872" s="19">
        <v>1.7158270422147504</v>
      </c>
      <c r="E13872" s="19"/>
      <c r="F13872" s="19">
        <v>2.3052937876767299</v>
      </c>
      <c r="G13872" s="19"/>
      <c r="H13872" s="19">
        <v>1.5676959776159991</v>
      </c>
      <c r="I13872" s="19"/>
      <c r="J13872" s="19">
        <v>1.3164255143696948</v>
      </c>
      <c r="K13872" s="19"/>
      <c r="L13872" s="19">
        <v>0.73836358245548073</v>
      </c>
      <c r="M13872" s="19"/>
      <c r="N13872" s="19">
        <v>1.599867143110133</v>
      </c>
      <c r="O13872" s="19"/>
      <c r="P13872" s="50">
        <v>0.960379518716723</v>
      </c>
      <c r="R13872" s="9" t="s">
        <v>0</v>
      </c>
    </row>
    <row r="13873" spans="2:18" x14ac:dyDescent="0.2">
      <c r="B13873" s="25">
        <v>13643</v>
      </c>
      <c r="C13873" s="193">
        <v>0.61793315013601735</v>
      </c>
      <c r="D13873" s="19"/>
      <c r="E13873" s="19">
        <v>0.20409774558464108</v>
      </c>
      <c r="F13873" s="19"/>
      <c r="G13873" s="19"/>
      <c r="H13873" s="19">
        <v>2.3962045864005285E-2</v>
      </c>
      <c r="I13873" s="19">
        <v>4.8218401030608149E-2</v>
      </c>
      <c r="J13873" s="19"/>
      <c r="K13873" s="19">
        <v>0.16344430075683586</v>
      </c>
      <c r="L13873" s="19"/>
      <c r="M13873" s="19"/>
      <c r="N13873" s="19">
        <v>0.28399162606331657</v>
      </c>
      <c r="O13873" s="19">
        <v>0.14420411858192123</v>
      </c>
      <c r="P13873" s="50"/>
      <c r="R13873" s="9" t="s">
        <v>0</v>
      </c>
    </row>
    <row r="13874" spans="2:18" x14ac:dyDescent="0.2">
      <c r="B13874" s="25">
        <v>13644</v>
      </c>
      <c r="C13874" s="193"/>
      <c r="D13874" s="19">
        <v>0.47344891819984125</v>
      </c>
      <c r="E13874" s="19"/>
      <c r="F13874" s="19">
        <v>0.67158055690070217</v>
      </c>
      <c r="G13874" s="19"/>
      <c r="H13874" s="19">
        <v>1.8028297198985106</v>
      </c>
      <c r="I13874" s="19"/>
      <c r="J13874" s="19">
        <v>1.6567640973463025</v>
      </c>
      <c r="K13874" s="19"/>
      <c r="L13874" s="19">
        <v>1.6662461441975598</v>
      </c>
      <c r="M13874" s="19"/>
      <c r="N13874" s="19">
        <v>1.3463141716702385</v>
      </c>
      <c r="O13874" s="19"/>
      <c r="P13874" s="50">
        <v>1.5377230942092672</v>
      </c>
      <c r="R13874" s="9" t="s">
        <v>0</v>
      </c>
    </row>
    <row r="13875" spans="2:18" x14ac:dyDescent="0.2">
      <c r="B13875" s="25">
        <v>13645</v>
      </c>
      <c r="C13875" s="193">
        <v>1.7671653245875769</v>
      </c>
      <c r="D13875" s="19"/>
      <c r="E13875" s="19">
        <v>1.7410440395481721</v>
      </c>
      <c r="F13875" s="19"/>
      <c r="G13875" s="19">
        <v>1.2393832134868994</v>
      </c>
      <c r="H13875" s="19"/>
      <c r="I13875" s="19">
        <v>0.86294366027486258</v>
      </c>
      <c r="J13875" s="19"/>
      <c r="K13875" s="19">
        <v>1.320302745318428</v>
      </c>
      <c r="L13875" s="19"/>
      <c r="M13875" s="19">
        <v>0.88329281414323013</v>
      </c>
      <c r="N13875" s="19"/>
      <c r="O13875" s="19">
        <v>0.79661459211736851</v>
      </c>
      <c r="P13875" s="50"/>
      <c r="R13875" s="9" t="s">
        <v>0</v>
      </c>
    </row>
    <row r="13876" spans="2:18" x14ac:dyDescent="0.2">
      <c r="B13876" s="25">
        <v>13646</v>
      </c>
      <c r="C13876" s="193"/>
      <c r="D13876" s="19">
        <v>0.4076335686915028</v>
      </c>
      <c r="E13876" s="19"/>
      <c r="F13876" s="19">
        <v>0.29523842055317029</v>
      </c>
      <c r="G13876" s="19"/>
      <c r="H13876" s="19">
        <v>0.72027479255462878</v>
      </c>
      <c r="I13876" s="19">
        <v>0.27713692100381504</v>
      </c>
      <c r="J13876" s="19"/>
      <c r="K13876" s="19">
        <v>0.21126229613255243</v>
      </c>
      <c r="L13876" s="19"/>
      <c r="M13876" s="19"/>
      <c r="N13876" s="19">
        <v>0.13658865354836813</v>
      </c>
      <c r="O13876" s="19"/>
      <c r="P13876" s="50">
        <v>0.69462658715283099</v>
      </c>
      <c r="R13876" s="9" t="s">
        <v>0</v>
      </c>
    </row>
    <row r="13877" spans="2:18" x14ac:dyDescent="0.2">
      <c r="B13877" s="25">
        <v>13647</v>
      </c>
      <c r="C13877" s="193"/>
      <c r="D13877" s="19">
        <v>0.45614431598862998</v>
      </c>
      <c r="E13877" s="19">
        <v>0.18041809610399406</v>
      </c>
      <c r="F13877" s="19"/>
      <c r="G13877" s="19">
        <v>0.19370743596571691</v>
      </c>
      <c r="H13877" s="19"/>
      <c r="I13877" s="19">
        <v>1.6630268213084009E-2</v>
      </c>
      <c r="J13877" s="19"/>
      <c r="K13877" s="19"/>
      <c r="L13877" s="19">
        <v>0.42279140288090972</v>
      </c>
      <c r="M13877" s="19">
        <v>0.44584936149475335</v>
      </c>
      <c r="N13877" s="19"/>
      <c r="O13877" s="19">
        <v>0.22190245309513071</v>
      </c>
      <c r="P13877" s="50"/>
      <c r="R13877" s="9" t="s">
        <v>0</v>
      </c>
    </row>
    <row r="13878" spans="2:18" x14ac:dyDescent="0.2">
      <c r="B13878" s="25">
        <v>13648</v>
      </c>
      <c r="C13878" s="193">
        <v>0.11484657212359199</v>
      </c>
      <c r="D13878" s="19"/>
      <c r="E13878" s="19"/>
      <c r="F13878" s="19">
        <v>0.91156499923152035</v>
      </c>
      <c r="G13878" s="19">
        <v>0.12171277378603311</v>
      </c>
      <c r="H13878" s="19"/>
      <c r="I13878" s="19"/>
      <c r="J13878" s="19">
        <v>0.49432709631687077</v>
      </c>
      <c r="K13878" s="19">
        <v>0.24305233032151549</v>
      </c>
      <c r="L13878" s="19"/>
      <c r="M13878" s="19"/>
      <c r="N13878" s="19">
        <v>0.73632364347481072</v>
      </c>
      <c r="O13878" s="19"/>
      <c r="P13878" s="50">
        <v>0.79116387288697609</v>
      </c>
      <c r="R13878" s="9" t="s">
        <v>0</v>
      </c>
    </row>
    <row r="13879" spans="2:18" x14ac:dyDescent="0.2">
      <c r="B13879" s="25">
        <v>13649</v>
      </c>
      <c r="C13879" s="193"/>
      <c r="D13879" s="19">
        <v>0.73218015943986725</v>
      </c>
      <c r="E13879" s="19"/>
      <c r="F13879" s="19">
        <v>0.51767888144492569</v>
      </c>
      <c r="G13879" s="19"/>
      <c r="H13879" s="19">
        <v>0.59082849270416782</v>
      </c>
      <c r="I13879" s="19"/>
      <c r="J13879" s="19">
        <v>1.0607600921266545</v>
      </c>
      <c r="K13879" s="19"/>
      <c r="L13879" s="19">
        <v>0.20614148291734252</v>
      </c>
      <c r="M13879" s="19"/>
      <c r="N13879" s="19">
        <v>0.50825889587613782</v>
      </c>
      <c r="O13879" s="19"/>
      <c r="P13879" s="50">
        <v>0.51865220348244045</v>
      </c>
      <c r="R13879" s="9" t="s">
        <v>0</v>
      </c>
    </row>
    <row r="13880" spans="2:18" x14ac:dyDescent="0.2">
      <c r="B13880" s="25">
        <v>13650</v>
      </c>
      <c r="C13880" s="193"/>
      <c r="D13880" s="19">
        <v>8.5895500569922331E-2</v>
      </c>
      <c r="E13880" s="19">
        <v>1.2968251347492978</v>
      </c>
      <c r="F13880" s="19"/>
      <c r="G13880" s="19">
        <v>1.2051272105064976</v>
      </c>
      <c r="H13880" s="19"/>
      <c r="I13880" s="19">
        <v>0.75270889686186238</v>
      </c>
      <c r="J13880" s="19"/>
      <c r="K13880" s="19">
        <v>1.4952709498148113</v>
      </c>
      <c r="L13880" s="19"/>
      <c r="M13880" s="19">
        <v>1.8465479019765694</v>
      </c>
      <c r="N13880" s="19"/>
      <c r="O13880" s="19">
        <v>1.0886108849503731</v>
      </c>
      <c r="P13880" s="50"/>
      <c r="R13880" s="9" t="s">
        <v>0</v>
      </c>
    </row>
    <row r="13881" spans="2:18" x14ac:dyDescent="0.2">
      <c r="B13881" s="25">
        <v>13651</v>
      </c>
      <c r="C13881" s="193">
        <v>0.54222372821277076</v>
      </c>
      <c r="D13881" s="19"/>
      <c r="E13881" s="19">
        <v>0.91284088102860617</v>
      </c>
      <c r="F13881" s="19"/>
      <c r="G13881" s="19">
        <v>0.6678330242750824</v>
      </c>
      <c r="H13881" s="19"/>
      <c r="I13881" s="19"/>
      <c r="J13881" s="19">
        <v>0.49407637911603686</v>
      </c>
      <c r="K13881" s="19"/>
      <c r="L13881" s="19">
        <v>0.16015980425118984</v>
      </c>
      <c r="M13881" s="19">
        <v>0.30195529903717283</v>
      </c>
      <c r="N13881" s="19"/>
      <c r="O13881" s="19"/>
      <c r="P13881" s="50">
        <v>6.5914313208535955E-2</v>
      </c>
      <c r="R13881" s="9" t="s">
        <v>0</v>
      </c>
    </row>
    <row r="13882" spans="2:18" x14ac:dyDescent="0.2">
      <c r="B13882" s="25">
        <v>13652</v>
      </c>
      <c r="C13882" s="193"/>
      <c r="D13882" s="19">
        <v>0.58047518082119232</v>
      </c>
      <c r="E13882" s="19">
        <v>0.36933531452774176</v>
      </c>
      <c r="F13882" s="19"/>
      <c r="G13882" s="19">
        <v>4.2896048930616576E-2</v>
      </c>
      <c r="H13882" s="19"/>
      <c r="I13882" s="19"/>
      <c r="J13882" s="19">
        <v>0.14681400417724369</v>
      </c>
      <c r="K13882" s="19"/>
      <c r="L13882" s="19">
        <v>0.70481574173284434</v>
      </c>
      <c r="M13882" s="19"/>
      <c r="N13882" s="19">
        <v>0.19808676443511131</v>
      </c>
      <c r="O13882" s="19">
        <v>0.1767058630927632</v>
      </c>
      <c r="P13882" s="50"/>
      <c r="R13882" s="9" t="s">
        <v>0</v>
      </c>
    </row>
    <row r="13883" spans="2:18" x14ac:dyDescent="0.2">
      <c r="B13883" s="25">
        <v>13653</v>
      </c>
      <c r="C13883" s="193">
        <v>1.3187009867551536</v>
      </c>
      <c r="D13883" s="19"/>
      <c r="E13883" s="19">
        <v>0.59028696421619431</v>
      </c>
      <c r="F13883" s="19"/>
      <c r="G13883" s="19">
        <v>1.1218660657130042</v>
      </c>
      <c r="H13883" s="19"/>
      <c r="I13883" s="19">
        <v>2.9166915613538055E-2</v>
      </c>
      <c r="J13883" s="19"/>
      <c r="K13883" s="19">
        <v>1.2374212169164587</v>
      </c>
      <c r="L13883" s="19"/>
      <c r="M13883" s="19">
        <v>0.96077549903147608</v>
      </c>
      <c r="N13883" s="19"/>
      <c r="O13883" s="19">
        <v>1.365657289554157</v>
      </c>
      <c r="P13883" s="50"/>
      <c r="R13883" s="9" t="s">
        <v>0</v>
      </c>
    </row>
    <row r="13884" spans="2:18" x14ac:dyDescent="0.2">
      <c r="B13884" s="25">
        <v>13654</v>
      </c>
      <c r="C13884" s="193"/>
      <c r="D13884" s="19">
        <v>0.70619322893112901</v>
      </c>
      <c r="E13884" s="19"/>
      <c r="F13884" s="19">
        <v>0.32442511181508504</v>
      </c>
      <c r="G13884" s="19">
        <v>0.29885908405524469</v>
      </c>
      <c r="H13884" s="19"/>
      <c r="I13884" s="19"/>
      <c r="J13884" s="19">
        <v>0.6611149724627533</v>
      </c>
      <c r="K13884" s="19"/>
      <c r="L13884" s="19">
        <v>5.2403350589041225E-3</v>
      </c>
      <c r="M13884" s="19"/>
      <c r="N13884" s="19">
        <v>3.984173073098566E-2</v>
      </c>
      <c r="O13884" s="19"/>
      <c r="P13884" s="50">
        <v>0.53992971922756072</v>
      </c>
      <c r="R13884" s="9" t="s">
        <v>0</v>
      </c>
    </row>
    <row r="13885" spans="2:18" x14ac:dyDescent="0.2">
      <c r="B13885" s="25">
        <v>13655</v>
      </c>
      <c r="C13885" s="193"/>
      <c r="D13885" s="19">
        <v>6.7348294762222705E-2</v>
      </c>
      <c r="E13885" s="19"/>
      <c r="F13885" s="19">
        <v>0.17019430814121381</v>
      </c>
      <c r="G13885" s="19"/>
      <c r="H13885" s="19">
        <v>0.20199228974107813</v>
      </c>
      <c r="I13885" s="19"/>
      <c r="J13885" s="19">
        <v>0.80483090136764401</v>
      </c>
      <c r="K13885" s="19"/>
      <c r="L13885" s="19">
        <v>0.22642881058588404</v>
      </c>
      <c r="M13885" s="19"/>
      <c r="N13885" s="19">
        <v>0.47606121077927066</v>
      </c>
      <c r="O13885" s="19">
        <v>0.61510855670566056</v>
      </c>
      <c r="P13885" s="50"/>
      <c r="R13885" s="9" t="s">
        <v>0</v>
      </c>
    </row>
    <row r="13886" spans="2:18" x14ac:dyDescent="0.2">
      <c r="B13886" s="25">
        <v>13656</v>
      </c>
      <c r="C13886" s="193"/>
      <c r="D13886" s="19">
        <v>0.58747390278820999</v>
      </c>
      <c r="E13886" s="19"/>
      <c r="F13886" s="19">
        <v>0.36509898572920707</v>
      </c>
      <c r="G13886" s="19"/>
      <c r="H13886" s="19">
        <v>1.4180080393698669</v>
      </c>
      <c r="I13886" s="19"/>
      <c r="J13886" s="19">
        <v>0.47608146687950825</v>
      </c>
      <c r="K13886" s="19"/>
      <c r="L13886" s="19">
        <v>1.2713096550621117</v>
      </c>
      <c r="M13886" s="19"/>
      <c r="N13886" s="19">
        <v>1.1777855926263157</v>
      </c>
      <c r="O13886" s="19"/>
      <c r="P13886" s="50">
        <v>0.98691607555671412</v>
      </c>
      <c r="R13886" s="9" t="s">
        <v>0</v>
      </c>
    </row>
    <row r="13887" spans="2:18" x14ac:dyDescent="0.2">
      <c r="B13887" s="25">
        <v>13657</v>
      </c>
      <c r="C13887" s="193"/>
      <c r="D13887" s="19">
        <v>1.1524775376449341</v>
      </c>
      <c r="E13887" s="19"/>
      <c r="F13887" s="19">
        <v>2.4169737137967329</v>
      </c>
      <c r="G13887" s="19"/>
      <c r="H13887" s="19">
        <v>1.4498862243582831</v>
      </c>
      <c r="I13887" s="19"/>
      <c r="J13887" s="19">
        <v>2.142182762062903</v>
      </c>
      <c r="K13887" s="19"/>
      <c r="L13887" s="19">
        <v>1.1530359808952164</v>
      </c>
      <c r="M13887" s="19"/>
      <c r="N13887" s="19">
        <v>0.92612845396162058</v>
      </c>
      <c r="O13887" s="19"/>
      <c r="P13887" s="50">
        <v>2.1396310840005324</v>
      </c>
      <c r="R13887" s="9" t="s">
        <v>0</v>
      </c>
    </row>
    <row r="13888" spans="2:18" x14ac:dyDescent="0.2">
      <c r="B13888" s="25">
        <v>13658</v>
      </c>
      <c r="C13888" s="193"/>
      <c r="D13888" s="19">
        <v>1.4651823658237806</v>
      </c>
      <c r="E13888" s="19"/>
      <c r="F13888" s="19">
        <v>1.6273307257152847</v>
      </c>
      <c r="G13888" s="19"/>
      <c r="H13888" s="19">
        <v>1.5425405244974029</v>
      </c>
      <c r="I13888" s="19"/>
      <c r="J13888" s="19">
        <v>2.184869267406667</v>
      </c>
      <c r="K13888" s="19"/>
      <c r="L13888" s="19">
        <v>0.86993805442754413</v>
      </c>
      <c r="M13888" s="19"/>
      <c r="N13888" s="19">
        <v>1.8138680256738475</v>
      </c>
      <c r="O13888" s="19"/>
      <c r="P13888" s="50">
        <v>1.8136991593355192</v>
      </c>
      <c r="R13888" s="9" t="s">
        <v>0</v>
      </c>
    </row>
    <row r="13889" spans="2:18" x14ac:dyDescent="0.2">
      <c r="B13889" s="25">
        <v>13659</v>
      </c>
      <c r="C13889" s="193">
        <v>2.2262101336769393</v>
      </c>
      <c r="D13889" s="19"/>
      <c r="E13889" s="19">
        <v>1.4514086998458373</v>
      </c>
      <c r="F13889" s="19"/>
      <c r="G13889" s="19">
        <v>1.3271019611586001</v>
      </c>
      <c r="H13889" s="19"/>
      <c r="I13889" s="19">
        <v>1.7625734007118439</v>
      </c>
      <c r="J13889" s="19"/>
      <c r="K13889" s="19">
        <v>1.1754965010762868</v>
      </c>
      <c r="L13889" s="19"/>
      <c r="M13889" s="19">
        <v>0.85185720783600494</v>
      </c>
      <c r="N13889" s="19"/>
      <c r="O13889" s="19">
        <v>1.6765223006005316</v>
      </c>
      <c r="P13889" s="50"/>
      <c r="R13889" s="9" t="s">
        <v>0</v>
      </c>
    </row>
    <row r="13890" spans="2:18" x14ac:dyDescent="0.2">
      <c r="B13890" s="25">
        <v>13660</v>
      </c>
      <c r="C13890" s="193">
        <v>1.8038117754067076</v>
      </c>
      <c r="D13890" s="19"/>
      <c r="E13890" s="19">
        <v>3.0082693844994668</v>
      </c>
      <c r="F13890" s="19"/>
      <c r="G13890" s="19">
        <v>2.6533916397311814</v>
      </c>
      <c r="H13890" s="19"/>
      <c r="I13890" s="19">
        <v>1.9144796456572768</v>
      </c>
      <c r="J13890" s="19"/>
      <c r="K13890" s="19">
        <v>3.0645998880506777</v>
      </c>
      <c r="L13890" s="19"/>
      <c r="M13890" s="19">
        <v>1.4877049390545107</v>
      </c>
      <c r="N13890" s="19"/>
      <c r="O13890" s="19">
        <v>2.1473031353745182</v>
      </c>
      <c r="P13890" s="50"/>
      <c r="R13890" s="9" t="s">
        <v>0</v>
      </c>
    </row>
    <row r="13891" spans="2:18" x14ac:dyDescent="0.2">
      <c r="B13891" s="25">
        <v>13661</v>
      </c>
      <c r="C13891" s="193">
        <v>1.8636001762670558</v>
      </c>
      <c r="D13891" s="19"/>
      <c r="E13891" s="19">
        <v>1.2705312794543371</v>
      </c>
      <c r="F13891" s="19"/>
      <c r="G13891" s="19">
        <v>1.9015239120861653</v>
      </c>
      <c r="H13891" s="19"/>
      <c r="I13891" s="19">
        <v>2.3420311201089992</v>
      </c>
      <c r="J13891" s="19"/>
      <c r="K13891" s="19">
        <v>2.2847407862181628</v>
      </c>
      <c r="L13891" s="19"/>
      <c r="M13891" s="19">
        <v>1.9808312914353789</v>
      </c>
      <c r="N13891" s="19"/>
      <c r="O13891" s="19">
        <v>1.7054609763643944</v>
      </c>
      <c r="P13891" s="50"/>
      <c r="R13891" s="9" t="s">
        <v>0</v>
      </c>
    </row>
    <row r="13892" spans="2:18" x14ac:dyDescent="0.2">
      <c r="B13892" s="25">
        <v>13662</v>
      </c>
      <c r="C13892" s="193"/>
      <c r="D13892" s="19">
        <v>0.24934144551361667</v>
      </c>
      <c r="E13892" s="19"/>
      <c r="F13892" s="19">
        <v>0.57119201969741329</v>
      </c>
      <c r="G13892" s="19"/>
      <c r="H13892" s="19">
        <v>5.7797708438022691E-2</v>
      </c>
      <c r="I13892" s="19"/>
      <c r="J13892" s="19">
        <v>0.45738075236996117</v>
      </c>
      <c r="K13892" s="19"/>
      <c r="L13892" s="19">
        <v>0.87199315406423483</v>
      </c>
      <c r="M13892" s="19"/>
      <c r="N13892" s="19">
        <v>0.4718504302778776</v>
      </c>
      <c r="O13892" s="19"/>
      <c r="P13892" s="50">
        <v>0.42189525914898018</v>
      </c>
      <c r="R13892" s="9" t="s">
        <v>0</v>
      </c>
    </row>
    <row r="13893" spans="2:18" x14ac:dyDescent="0.2">
      <c r="B13893" s="25">
        <v>13663</v>
      </c>
      <c r="C13893" s="193">
        <v>1.274119152375258</v>
      </c>
      <c r="D13893" s="19"/>
      <c r="E13893" s="19">
        <v>0.61737803869721952</v>
      </c>
      <c r="F13893" s="19"/>
      <c r="G13893" s="19">
        <v>1.4588648351502429</v>
      </c>
      <c r="H13893" s="19"/>
      <c r="I13893" s="19">
        <v>0.4557310025284167</v>
      </c>
      <c r="J13893" s="19"/>
      <c r="K13893" s="19">
        <v>1.1592967085404728</v>
      </c>
      <c r="L13893" s="19"/>
      <c r="M13893" s="19">
        <v>0.93455348639988811</v>
      </c>
      <c r="N13893" s="19"/>
      <c r="O13893" s="19">
        <v>1.4768158532391789</v>
      </c>
      <c r="P13893" s="50"/>
      <c r="R13893" s="9" t="s">
        <v>0</v>
      </c>
    </row>
    <row r="13894" spans="2:18" x14ac:dyDescent="0.2">
      <c r="B13894" s="25">
        <v>13664</v>
      </c>
      <c r="C13894" s="193">
        <v>1.1162360252334151</v>
      </c>
      <c r="D13894" s="19"/>
      <c r="E13894" s="19">
        <v>1.1243791150670635</v>
      </c>
      <c r="F13894" s="19"/>
      <c r="G13894" s="19">
        <v>1.1115419581573243</v>
      </c>
      <c r="H13894" s="19"/>
      <c r="I13894" s="19">
        <v>1.2787924955106731</v>
      </c>
      <c r="J13894" s="19"/>
      <c r="K13894" s="19">
        <v>1.8053034848798601</v>
      </c>
      <c r="L13894" s="19"/>
      <c r="M13894" s="19">
        <v>1.5479827888880433</v>
      </c>
      <c r="N13894" s="19"/>
      <c r="O13894" s="19">
        <v>1.5312319762510576</v>
      </c>
      <c r="P13894" s="50"/>
      <c r="R13894" s="9" t="s">
        <v>0</v>
      </c>
    </row>
    <row r="13895" spans="2:18" x14ac:dyDescent="0.2">
      <c r="B13895" s="25">
        <v>13665</v>
      </c>
      <c r="C13895" s="193">
        <v>0.53929907839472524</v>
      </c>
      <c r="D13895" s="19"/>
      <c r="E13895" s="19">
        <v>0.93472064349266704</v>
      </c>
      <c r="F13895" s="19"/>
      <c r="G13895" s="19">
        <v>1.2437446613776988</v>
      </c>
      <c r="H13895" s="19"/>
      <c r="I13895" s="19">
        <v>1.5284126323948721</v>
      </c>
      <c r="J13895" s="19"/>
      <c r="K13895" s="19">
        <v>1.7504800461643444</v>
      </c>
      <c r="L13895" s="19"/>
      <c r="M13895" s="19">
        <v>1.2437378284487526</v>
      </c>
      <c r="N13895" s="19"/>
      <c r="O13895" s="19">
        <v>1.7384463998599293</v>
      </c>
      <c r="P13895" s="50"/>
      <c r="R13895" s="9" t="s">
        <v>0</v>
      </c>
    </row>
    <row r="13896" spans="2:18" x14ac:dyDescent="0.2">
      <c r="B13896" s="25">
        <v>13666</v>
      </c>
      <c r="C13896" s="193"/>
      <c r="D13896" s="19">
        <v>1.3600874928558233</v>
      </c>
      <c r="E13896" s="19"/>
      <c r="F13896" s="19">
        <v>0.14367148594550347</v>
      </c>
      <c r="G13896" s="19"/>
      <c r="H13896" s="19">
        <v>0.34324000609544297</v>
      </c>
      <c r="I13896" s="19">
        <v>0.46053553677240455</v>
      </c>
      <c r="J13896" s="19"/>
      <c r="K13896" s="19"/>
      <c r="L13896" s="19">
        <v>5.1433721823184154E-2</v>
      </c>
      <c r="M13896" s="19">
        <v>0.36905113638015324</v>
      </c>
      <c r="N13896" s="19"/>
      <c r="O13896" s="19">
        <v>0.11744396172489528</v>
      </c>
      <c r="P13896" s="50"/>
      <c r="R13896" s="9" t="s">
        <v>0</v>
      </c>
    </row>
    <row r="13897" spans="2:18" x14ac:dyDescent="0.2">
      <c r="B13897" s="25">
        <v>13667</v>
      </c>
      <c r="C13897" s="193">
        <v>0.68037058864935329</v>
      </c>
      <c r="D13897" s="19"/>
      <c r="E13897" s="19">
        <v>0.11235860411081623</v>
      </c>
      <c r="F13897" s="19"/>
      <c r="G13897" s="19"/>
      <c r="H13897" s="19">
        <v>0.30538801061694387</v>
      </c>
      <c r="I13897" s="19">
        <v>9.1607738265963898E-2</v>
      </c>
      <c r="J13897" s="19"/>
      <c r="K13897" s="19"/>
      <c r="L13897" s="19">
        <v>0.92573171232844609</v>
      </c>
      <c r="M13897" s="19">
        <v>0.60259216762570289</v>
      </c>
      <c r="N13897" s="19"/>
      <c r="O13897" s="19"/>
      <c r="P13897" s="50">
        <v>0.7454460751728984</v>
      </c>
      <c r="R13897" s="9" t="s">
        <v>0</v>
      </c>
    </row>
    <row r="13898" spans="2:18" x14ac:dyDescent="0.2">
      <c r="B13898" s="25">
        <v>13668</v>
      </c>
      <c r="C13898" s="193"/>
      <c r="D13898" s="19">
        <v>0.45404411910974724</v>
      </c>
      <c r="E13898" s="19"/>
      <c r="F13898" s="19">
        <v>0.75071730265287184</v>
      </c>
      <c r="G13898" s="19"/>
      <c r="H13898" s="19">
        <v>0.61678120500360578</v>
      </c>
      <c r="I13898" s="19"/>
      <c r="J13898" s="19">
        <v>0.56931678016443887</v>
      </c>
      <c r="K13898" s="19"/>
      <c r="L13898" s="19">
        <v>0.39902419123494492</v>
      </c>
      <c r="M13898" s="19"/>
      <c r="N13898" s="19">
        <v>0.13022384482817934</v>
      </c>
      <c r="O13898" s="19"/>
      <c r="P13898" s="50">
        <v>0.30483240490295999</v>
      </c>
      <c r="R13898" s="9" t="s">
        <v>0</v>
      </c>
    </row>
    <row r="13899" spans="2:18" x14ac:dyDescent="0.2">
      <c r="B13899" s="25">
        <v>13669</v>
      </c>
      <c r="C13899" s="193"/>
      <c r="D13899" s="19">
        <v>1.7101332439942623</v>
      </c>
      <c r="E13899" s="19"/>
      <c r="F13899" s="19">
        <v>1.2633262864728552</v>
      </c>
      <c r="G13899" s="19"/>
      <c r="H13899" s="19">
        <v>1.2034220833955573</v>
      </c>
      <c r="I13899" s="19"/>
      <c r="J13899" s="19">
        <v>0.82196595813136819</v>
      </c>
      <c r="K13899" s="19"/>
      <c r="L13899" s="19">
        <v>0.95310076504039465</v>
      </c>
      <c r="M13899" s="19"/>
      <c r="N13899" s="19">
        <v>0.1231213175481151</v>
      </c>
      <c r="O13899" s="19"/>
      <c r="P13899" s="50">
        <v>1.1865195750990485</v>
      </c>
      <c r="R13899" s="9" t="s">
        <v>0</v>
      </c>
    </row>
    <row r="13900" spans="2:18" x14ac:dyDescent="0.2">
      <c r="B13900" s="25">
        <v>13670</v>
      </c>
      <c r="C13900" s="193">
        <v>0.29852439671096631</v>
      </c>
      <c r="D13900" s="19"/>
      <c r="E13900" s="19">
        <v>0.45856080346843248</v>
      </c>
      <c r="F13900" s="19"/>
      <c r="G13900" s="19">
        <v>1.2408958875208631</v>
      </c>
      <c r="H13900" s="19"/>
      <c r="I13900" s="19"/>
      <c r="J13900" s="19">
        <v>0.40666680187300469</v>
      </c>
      <c r="K13900" s="19"/>
      <c r="L13900" s="19">
        <v>0.17012001601612017</v>
      </c>
      <c r="M13900" s="19">
        <v>8.0858908962811671E-2</v>
      </c>
      <c r="N13900" s="19"/>
      <c r="O13900" s="19">
        <v>0.78905751487337572</v>
      </c>
      <c r="P13900" s="50"/>
      <c r="R13900" s="9" t="s">
        <v>0</v>
      </c>
    </row>
    <row r="13901" spans="2:18" x14ac:dyDescent="0.2">
      <c r="B13901" s="25">
        <v>13671</v>
      </c>
      <c r="C13901" s="193"/>
      <c r="D13901" s="19">
        <v>1.1196783849926957</v>
      </c>
      <c r="E13901" s="19"/>
      <c r="F13901" s="19">
        <v>1.6378830340998309</v>
      </c>
      <c r="G13901" s="19"/>
      <c r="H13901" s="19">
        <v>0.12369817387323842</v>
      </c>
      <c r="I13901" s="19">
        <v>0.39938699809909944</v>
      </c>
      <c r="J13901" s="19"/>
      <c r="K13901" s="19"/>
      <c r="L13901" s="19">
        <v>0.15732628547940772</v>
      </c>
      <c r="M13901" s="19">
        <v>8.5691987224426891E-2</v>
      </c>
      <c r="N13901" s="19"/>
      <c r="O13901" s="19"/>
      <c r="P13901" s="50">
        <v>1.1641824267229093</v>
      </c>
      <c r="R13901" s="9" t="s">
        <v>0</v>
      </c>
    </row>
    <row r="13902" spans="2:18" x14ac:dyDescent="0.2">
      <c r="B13902" s="25">
        <v>13672</v>
      </c>
      <c r="C13902" s="193"/>
      <c r="D13902" s="19">
        <v>1.3716281809302379E-2</v>
      </c>
      <c r="E13902" s="19">
        <v>0.3700032938162261</v>
      </c>
      <c r="F13902" s="19"/>
      <c r="G13902" s="19">
        <v>0.43714485397172698</v>
      </c>
      <c r="H13902" s="19"/>
      <c r="I13902" s="19"/>
      <c r="J13902" s="19">
        <v>0.29886686509348237</v>
      </c>
      <c r="K13902" s="19"/>
      <c r="L13902" s="19">
        <v>0.2377468318926671</v>
      </c>
      <c r="M13902" s="19"/>
      <c r="N13902" s="19">
        <v>1.3003704865528916</v>
      </c>
      <c r="O13902" s="19">
        <v>0.46683671084138834</v>
      </c>
      <c r="P13902" s="50"/>
      <c r="R13902" s="9" t="s">
        <v>0</v>
      </c>
    </row>
    <row r="13903" spans="2:18" x14ac:dyDescent="0.2">
      <c r="B13903" s="25">
        <v>13673</v>
      </c>
      <c r="C13903" s="193"/>
      <c r="D13903" s="19">
        <v>1.458458104502262</v>
      </c>
      <c r="E13903" s="19"/>
      <c r="F13903" s="19">
        <v>1.3623868586275316</v>
      </c>
      <c r="G13903" s="19"/>
      <c r="H13903" s="19">
        <v>1.9216598228893658</v>
      </c>
      <c r="I13903" s="19"/>
      <c r="J13903" s="19">
        <v>1.6479794139785202</v>
      </c>
      <c r="K13903" s="19"/>
      <c r="L13903" s="19">
        <v>1.464344161085539</v>
      </c>
      <c r="M13903" s="19"/>
      <c r="N13903" s="19">
        <v>0.12106163596162416</v>
      </c>
      <c r="O13903" s="19"/>
      <c r="P13903" s="50">
        <v>0.66868158993204441</v>
      </c>
      <c r="R13903" s="9" t="s">
        <v>0</v>
      </c>
    </row>
    <row r="13904" spans="2:18" x14ac:dyDescent="0.2">
      <c r="B13904" s="25">
        <v>13674</v>
      </c>
      <c r="C13904" s="193"/>
      <c r="D13904" s="19">
        <v>1.1219779052647891</v>
      </c>
      <c r="E13904" s="19"/>
      <c r="F13904" s="19">
        <v>0.39979562240462702</v>
      </c>
      <c r="G13904" s="19"/>
      <c r="H13904" s="19">
        <v>8.0343163994896202E-2</v>
      </c>
      <c r="I13904" s="19"/>
      <c r="J13904" s="19">
        <v>0.77309894661510425</v>
      </c>
      <c r="K13904" s="19"/>
      <c r="L13904" s="19">
        <v>0.22336261313982958</v>
      </c>
      <c r="M13904" s="19"/>
      <c r="N13904" s="19">
        <v>1.4884069322919795</v>
      </c>
      <c r="O13904" s="19"/>
      <c r="P13904" s="50">
        <v>0.85760425042939237</v>
      </c>
      <c r="R13904" s="9" t="s">
        <v>0</v>
      </c>
    </row>
    <row r="13905" spans="2:18" x14ac:dyDescent="0.2">
      <c r="B13905" s="25">
        <v>13675</v>
      </c>
      <c r="C13905" s="193"/>
      <c r="D13905" s="19">
        <v>0.31355022618479778</v>
      </c>
      <c r="E13905" s="19"/>
      <c r="F13905" s="19">
        <v>0.35704472077232208</v>
      </c>
      <c r="G13905" s="19"/>
      <c r="H13905" s="19">
        <v>8.3968737104389499E-2</v>
      </c>
      <c r="I13905" s="19"/>
      <c r="J13905" s="19">
        <v>0.21366196622127342</v>
      </c>
      <c r="K13905" s="19">
        <v>0.32966253894405778</v>
      </c>
      <c r="L13905" s="19"/>
      <c r="M13905" s="19">
        <v>1.1069158818146416</v>
      </c>
      <c r="N13905" s="19"/>
      <c r="O13905" s="19">
        <v>0.12505821201215847</v>
      </c>
      <c r="P13905" s="50"/>
      <c r="R13905" s="9" t="s">
        <v>0</v>
      </c>
    </row>
    <row r="13906" spans="2:18" x14ac:dyDescent="0.2">
      <c r="B13906" s="25">
        <v>13676</v>
      </c>
      <c r="C13906" s="193"/>
      <c r="D13906" s="19">
        <v>0.40265701205872179</v>
      </c>
      <c r="E13906" s="19"/>
      <c r="F13906" s="19">
        <v>0.42015112967722362</v>
      </c>
      <c r="G13906" s="19"/>
      <c r="H13906" s="19">
        <v>0.65943123099991718</v>
      </c>
      <c r="I13906" s="19"/>
      <c r="J13906" s="19">
        <v>1.4057393005596515</v>
      </c>
      <c r="K13906" s="19"/>
      <c r="L13906" s="19">
        <v>0.10330479836946661</v>
      </c>
      <c r="M13906" s="19"/>
      <c r="N13906" s="19">
        <v>1.2333289082304471</v>
      </c>
      <c r="O13906" s="19"/>
      <c r="P13906" s="50">
        <v>0.59129466457105961</v>
      </c>
      <c r="R13906" s="9" t="s">
        <v>0</v>
      </c>
    </row>
    <row r="13907" spans="2:18" x14ac:dyDescent="0.2">
      <c r="B13907" s="25">
        <v>13677</v>
      </c>
      <c r="C13907" s="193"/>
      <c r="D13907" s="19">
        <v>8.8999803227009344E-2</v>
      </c>
      <c r="E13907" s="19">
        <v>4.2247673125573704E-2</v>
      </c>
      <c r="F13907" s="19"/>
      <c r="G13907" s="19"/>
      <c r="H13907" s="19">
        <v>0.51854699656194836</v>
      </c>
      <c r="I13907" s="19">
        <v>0.12471845363914209</v>
      </c>
      <c r="J13907" s="19"/>
      <c r="K13907" s="19"/>
      <c r="L13907" s="19">
        <v>0.59639850244184911</v>
      </c>
      <c r="M13907" s="19"/>
      <c r="N13907" s="19">
        <v>1.1998492061303851</v>
      </c>
      <c r="O13907" s="19"/>
      <c r="P13907" s="50">
        <v>0.78742822658523404</v>
      </c>
      <c r="R13907" s="9" t="s">
        <v>0</v>
      </c>
    </row>
    <row r="13908" spans="2:18" x14ac:dyDescent="0.2">
      <c r="B13908" s="25">
        <v>13678</v>
      </c>
      <c r="C13908" s="193">
        <v>0.93672151164991146</v>
      </c>
      <c r="D13908" s="19"/>
      <c r="E13908" s="19">
        <v>1.0559050229350873</v>
      </c>
      <c r="F13908" s="19"/>
      <c r="G13908" s="19">
        <v>1.0230805185163003</v>
      </c>
      <c r="H13908" s="19"/>
      <c r="I13908" s="19"/>
      <c r="J13908" s="19">
        <v>0.37249741297789862</v>
      </c>
      <c r="K13908" s="19">
        <v>1.0376025860229601</v>
      </c>
      <c r="L13908" s="19"/>
      <c r="M13908" s="19">
        <v>0.35529457929276903</v>
      </c>
      <c r="N13908" s="19"/>
      <c r="O13908" s="19">
        <v>1.2427624948513041</v>
      </c>
      <c r="P13908" s="50"/>
      <c r="R13908" s="9" t="s">
        <v>0</v>
      </c>
    </row>
    <row r="13909" spans="2:18" x14ac:dyDescent="0.2">
      <c r="B13909" s="25">
        <v>13679</v>
      </c>
      <c r="C13909" s="193"/>
      <c r="D13909" s="19">
        <v>0.90447504541100909</v>
      </c>
      <c r="E13909" s="19"/>
      <c r="F13909" s="19">
        <v>1.014102081415613</v>
      </c>
      <c r="G13909" s="19"/>
      <c r="H13909" s="19">
        <v>0.55728838808537629</v>
      </c>
      <c r="I13909" s="19"/>
      <c r="J13909" s="19">
        <v>0.59585921065404013</v>
      </c>
      <c r="K13909" s="19"/>
      <c r="L13909" s="19">
        <v>0.38120991339292748</v>
      </c>
      <c r="M13909" s="19">
        <v>2.4640004385452011E-2</v>
      </c>
      <c r="N13909" s="19"/>
      <c r="O13909" s="19"/>
      <c r="P13909" s="50">
        <v>0.17351042680491796</v>
      </c>
      <c r="R13909" s="9" t="s">
        <v>0</v>
      </c>
    </row>
    <row r="13910" spans="2:18" x14ac:dyDescent="0.2">
      <c r="B13910" s="25">
        <v>13680</v>
      </c>
      <c r="C13910" s="193">
        <v>0.73527384507223725</v>
      </c>
      <c r="D13910" s="19"/>
      <c r="E13910" s="19">
        <v>1.0821885061017631</v>
      </c>
      <c r="F13910" s="19"/>
      <c r="G13910" s="19">
        <v>0.60137893973263756</v>
      </c>
      <c r="H13910" s="19"/>
      <c r="I13910" s="19">
        <v>0.77342609825271202</v>
      </c>
      <c r="J13910" s="19"/>
      <c r="K13910" s="19">
        <v>1.3933501005671172</v>
      </c>
      <c r="L13910" s="19"/>
      <c r="M13910" s="19">
        <v>0.65523236244083216</v>
      </c>
      <c r="N13910" s="19"/>
      <c r="O13910" s="19"/>
      <c r="P13910" s="50">
        <v>0.20293949598088665</v>
      </c>
      <c r="R13910" s="9" t="s">
        <v>0</v>
      </c>
    </row>
    <row r="13911" spans="2:18" x14ac:dyDescent="0.2">
      <c r="B13911" s="25">
        <v>13681</v>
      </c>
      <c r="C13911" s="193">
        <v>0.63376956066781176</v>
      </c>
      <c r="D13911" s="19"/>
      <c r="E13911" s="19">
        <v>0.31422807726205176</v>
      </c>
      <c r="F13911" s="19"/>
      <c r="G13911" s="19">
        <v>0.53072465900130728</v>
      </c>
      <c r="H13911" s="19"/>
      <c r="I13911" s="19">
        <v>0.61693368033770501</v>
      </c>
      <c r="J13911" s="19"/>
      <c r="K13911" s="19"/>
      <c r="L13911" s="19">
        <v>3.9509819784202968E-2</v>
      </c>
      <c r="M13911" s="19"/>
      <c r="N13911" s="19">
        <v>0.24501330970832327</v>
      </c>
      <c r="O13911" s="19">
        <v>0.37664644953395005</v>
      </c>
      <c r="P13911" s="50"/>
      <c r="R13911" s="9" t="s">
        <v>0</v>
      </c>
    </row>
    <row r="13912" spans="2:18" x14ac:dyDescent="0.2">
      <c r="B13912" s="25">
        <v>13682</v>
      </c>
      <c r="C13912" s="193">
        <v>1.2479094102057233</v>
      </c>
      <c r="D13912" s="19"/>
      <c r="E13912" s="19">
        <v>1.8847377768025544</v>
      </c>
      <c r="F13912" s="19"/>
      <c r="G13912" s="19">
        <v>2.444867810405063</v>
      </c>
      <c r="H13912" s="19"/>
      <c r="I13912" s="19">
        <v>0.99249705874790761</v>
      </c>
      <c r="J13912" s="19"/>
      <c r="K13912" s="19">
        <v>1.7952068041309355</v>
      </c>
      <c r="L13912" s="19"/>
      <c r="M13912" s="19">
        <v>1.4816341891824305</v>
      </c>
      <c r="N13912" s="19"/>
      <c r="O13912" s="19">
        <v>0.86013110803684745</v>
      </c>
      <c r="P13912" s="50"/>
      <c r="R13912" s="9" t="s">
        <v>0</v>
      </c>
    </row>
    <row r="13913" spans="2:18" x14ac:dyDescent="0.2">
      <c r="B13913" s="25">
        <v>13683</v>
      </c>
      <c r="C13913" s="193"/>
      <c r="D13913" s="19">
        <v>0.41206090093243403</v>
      </c>
      <c r="E13913" s="19"/>
      <c r="F13913" s="19">
        <v>0.86524115474505925</v>
      </c>
      <c r="G13913" s="19"/>
      <c r="H13913" s="19">
        <v>0.65762103163968333</v>
      </c>
      <c r="I13913" s="19"/>
      <c r="J13913" s="19">
        <v>1.249295195993559</v>
      </c>
      <c r="K13913" s="19"/>
      <c r="L13913" s="19">
        <v>0.71039624164354309</v>
      </c>
      <c r="M13913" s="19">
        <v>0.14954394577339539</v>
      </c>
      <c r="N13913" s="19"/>
      <c r="O13913" s="19"/>
      <c r="P13913" s="50">
        <v>0.84307269307740973</v>
      </c>
      <c r="R13913" s="9" t="s">
        <v>0</v>
      </c>
    </row>
    <row r="13914" spans="2:18" x14ac:dyDescent="0.2">
      <c r="B13914" s="25">
        <v>13684</v>
      </c>
      <c r="C13914" s="193">
        <v>0.34352638970625921</v>
      </c>
      <c r="D13914" s="19"/>
      <c r="E13914" s="19">
        <v>8.4801753648555314E-2</v>
      </c>
      <c r="F13914" s="19"/>
      <c r="G13914" s="19">
        <v>0.42449448438281573</v>
      </c>
      <c r="H13914" s="19"/>
      <c r="I13914" s="19">
        <v>0.80188551664542862</v>
      </c>
      <c r="J13914" s="19"/>
      <c r="K13914" s="19">
        <v>0.75270879838217375</v>
      </c>
      <c r="L13914" s="19"/>
      <c r="M13914" s="19">
        <v>1.4796801588638637</v>
      </c>
      <c r="N13914" s="19"/>
      <c r="O13914" s="19">
        <v>0.78086961366853846</v>
      </c>
      <c r="P13914" s="50"/>
      <c r="R13914" s="9" t="s">
        <v>0</v>
      </c>
    </row>
    <row r="13915" spans="2:18" x14ac:dyDescent="0.2">
      <c r="B13915" s="25">
        <v>13685</v>
      </c>
      <c r="C13915" s="193"/>
      <c r="D13915" s="19">
        <v>1.1615141002323719</v>
      </c>
      <c r="E13915" s="19"/>
      <c r="F13915" s="19">
        <v>0.39245597857188885</v>
      </c>
      <c r="G13915" s="19"/>
      <c r="H13915" s="19">
        <v>1.9585315583065219</v>
      </c>
      <c r="I13915" s="19"/>
      <c r="J13915" s="19">
        <v>1.151308007502341</v>
      </c>
      <c r="K13915" s="19"/>
      <c r="L13915" s="19">
        <v>0.86932564473205776</v>
      </c>
      <c r="M13915" s="19"/>
      <c r="N13915" s="19">
        <v>0.82596969790170138</v>
      </c>
      <c r="O13915" s="19"/>
      <c r="P13915" s="50">
        <v>0.12063293289708035</v>
      </c>
      <c r="R13915" s="9" t="s">
        <v>0</v>
      </c>
    </row>
    <row r="13916" spans="2:18" x14ac:dyDescent="0.2">
      <c r="B13916" s="25">
        <v>13686</v>
      </c>
      <c r="C13916" s="193">
        <v>1.7944927762154361</v>
      </c>
      <c r="D13916" s="19"/>
      <c r="E13916" s="19">
        <v>1.4391004983852298</v>
      </c>
      <c r="F13916" s="19"/>
      <c r="G13916" s="19">
        <v>0.18903424987469489</v>
      </c>
      <c r="H13916" s="19"/>
      <c r="I13916" s="19">
        <v>5.7422455797622111E-2</v>
      </c>
      <c r="J13916" s="19"/>
      <c r="K13916" s="19">
        <v>5.186285363380564E-2</v>
      </c>
      <c r="L13916" s="19"/>
      <c r="M13916" s="19">
        <v>1.2486741723898087</v>
      </c>
      <c r="N13916" s="19"/>
      <c r="O13916" s="19">
        <v>0.16384034668724487</v>
      </c>
      <c r="P13916" s="50"/>
      <c r="R13916" s="9" t="s">
        <v>0</v>
      </c>
    </row>
    <row r="13917" spans="2:18" x14ac:dyDescent="0.2">
      <c r="B13917" s="25">
        <v>13687</v>
      </c>
      <c r="C13917" s="193">
        <v>0.36381852863698949</v>
      </c>
      <c r="D13917" s="19"/>
      <c r="E13917" s="19"/>
      <c r="F13917" s="19">
        <v>0.55260553696183423</v>
      </c>
      <c r="G13917" s="19">
        <v>0.55669844503097765</v>
      </c>
      <c r="H13917" s="19"/>
      <c r="I13917" s="19">
        <v>0.61040790226368113</v>
      </c>
      <c r="J13917" s="19"/>
      <c r="K13917" s="19">
        <v>0.42050777573424003</v>
      </c>
      <c r="L13917" s="19"/>
      <c r="M13917" s="19"/>
      <c r="N13917" s="19">
        <v>0.6645447003604722</v>
      </c>
      <c r="O13917" s="19">
        <v>0.19779708257799447</v>
      </c>
      <c r="P13917" s="50"/>
      <c r="R13917" s="9" t="s">
        <v>0</v>
      </c>
    </row>
    <row r="13918" spans="2:18" x14ac:dyDescent="0.2">
      <c r="B13918" s="25">
        <v>13688</v>
      </c>
      <c r="C13918" s="193">
        <v>1.0651544408575651</v>
      </c>
      <c r="D13918" s="19"/>
      <c r="E13918" s="19">
        <v>1.9543131976573738</v>
      </c>
      <c r="F13918" s="19"/>
      <c r="G13918" s="19">
        <v>1.1807068401290937</v>
      </c>
      <c r="H13918" s="19"/>
      <c r="I13918" s="19">
        <v>0.18793592799130038</v>
      </c>
      <c r="J13918" s="19"/>
      <c r="K13918" s="19">
        <v>1.1106675629101499</v>
      </c>
      <c r="L13918" s="19"/>
      <c r="M13918" s="19">
        <v>1.1859919055453085</v>
      </c>
      <c r="N13918" s="19"/>
      <c r="O13918" s="19">
        <v>1.4909677135238573</v>
      </c>
      <c r="P13918" s="50"/>
      <c r="R13918" s="9" t="s">
        <v>0</v>
      </c>
    </row>
    <row r="13919" spans="2:18" x14ac:dyDescent="0.2">
      <c r="B13919" s="25">
        <v>13689</v>
      </c>
      <c r="C13919" s="193">
        <v>0.7062895541165165</v>
      </c>
      <c r="D13919" s="19"/>
      <c r="E13919" s="19">
        <v>7.2026515418992146E-2</v>
      </c>
      <c r="F13919" s="19"/>
      <c r="G13919" s="19">
        <v>0.53852672283405356</v>
      </c>
      <c r="H13919" s="19"/>
      <c r="I13919" s="19">
        <v>0.91939450026775649</v>
      </c>
      <c r="J13919" s="19"/>
      <c r="K13919" s="19">
        <v>0.38768334988169345</v>
      </c>
      <c r="L13919" s="19"/>
      <c r="M13919" s="19"/>
      <c r="N13919" s="19">
        <v>0.41386330716919034</v>
      </c>
      <c r="O13919" s="19">
        <v>0.45441917737042026</v>
      </c>
      <c r="P13919" s="50"/>
      <c r="R13919" s="9" t="s">
        <v>0</v>
      </c>
    </row>
    <row r="13920" spans="2:18" x14ac:dyDescent="0.2">
      <c r="B13920" s="25">
        <v>13690</v>
      </c>
      <c r="C13920" s="193"/>
      <c r="D13920" s="19">
        <v>0.81221863032077846</v>
      </c>
      <c r="E13920" s="19"/>
      <c r="F13920" s="19">
        <v>1.0520878271375269</v>
      </c>
      <c r="G13920" s="19"/>
      <c r="H13920" s="19">
        <v>0.99720735593790466</v>
      </c>
      <c r="I13920" s="19"/>
      <c r="J13920" s="19">
        <v>0.89980682340265872</v>
      </c>
      <c r="K13920" s="19"/>
      <c r="L13920" s="19">
        <v>1.4598060409730163</v>
      </c>
      <c r="M13920" s="19"/>
      <c r="N13920" s="19">
        <v>0.69869469708846943</v>
      </c>
      <c r="O13920" s="19"/>
      <c r="P13920" s="50">
        <v>0.99682082965640295</v>
      </c>
      <c r="R13920" s="9" t="s">
        <v>0</v>
      </c>
    </row>
    <row r="13921" spans="2:18" x14ac:dyDescent="0.2">
      <c r="B13921" s="25">
        <v>13691</v>
      </c>
      <c r="C13921" s="193">
        <v>0.41276471340000659</v>
      </c>
      <c r="D13921" s="19"/>
      <c r="E13921" s="19">
        <v>0.53325192424891277</v>
      </c>
      <c r="F13921" s="19"/>
      <c r="G13921" s="19">
        <v>0.79278768742578332</v>
      </c>
      <c r="H13921" s="19"/>
      <c r="I13921" s="19">
        <v>0.47053257232953216</v>
      </c>
      <c r="J13921" s="19"/>
      <c r="K13921" s="19">
        <v>0.66673088999268326</v>
      </c>
      <c r="L13921" s="19"/>
      <c r="M13921" s="19">
        <v>0.23320736596116146</v>
      </c>
      <c r="N13921" s="19"/>
      <c r="O13921" s="19"/>
      <c r="P13921" s="50">
        <v>1.8673119482205906E-2</v>
      </c>
      <c r="R13921" s="9" t="s">
        <v>0</v>
      </c>
    </row>
    <row r="13922" spans="2:18" x14ac:dyDescent="0.2">
      <c r="B13922" s="25">
        <v>13692</v>
      </c>
      <c r="C13922" s="193">
        <v>6.7970330704368628E-2</v>
      </c>
      <c r="D13922" s="19"/>
      <c r="E13922" s="19">
        <v>0.42229878124475628</v>
      </c>
      <c r="F13922" s="19"/>
      <c r="G13922" s="19">
        <v>0.9377981285662933</v>
      </c>
      <c r="H13922" s="19"/>
      <c r="I13922" s="19">
        <v>0.72971548161223099</v>
      </c>
      <c r="J13922" s="19"/>
      <c r="K13922" s="19">
        <v>0.54538150926918438</v>
      </c>
      <c r="L13922" s="19"/>
      <c r="M13922" s="19">
        <v>0.42532338362605393</v>
      </c>
      <c r="N13922" s="19"/>
      <c r="O13922" s="19">
        <v>0.32850939081014363</v>
      </c>
      <c r="P13922" s="50"/>
      <c r="R13922" s="9" t="s">
        <v>0</v>
      </c>
    </row>
    <row r="13923" spans="2:18" x14ac:dyDescent="0.2">
      <c r="B13923" s="25">
        <v>13693</v>
      </c>
      <c r="C13923" s="193">
        <v>0.61754049387496557</v>
      </c>
      <c r="D13923" s="19"/>
      <c r="E13923" s="19">
        <v>0.77966737817517184</v>
      </c>
      <c r="F13923" s="19"/>
      <c r="G13923" s="19">
        <v>0.33173249651710313</v>
      </c>
      <c r="H13923" s="19"/>
      <c r="I13923" s="19">
        <v>1.6407852075182459</v>
      </c>
      <c r="J13923" s="19"/>
      <c r="K13923" s="19">
        <v>1.1418065341772077</v>
      </c>
      <c r="L13923" s="19"/>
      <c r="M13923" s="19">
        <v>0.88849893641488831</v>
      </c>
      <c r="N13923" s="19"/>
      <c r="O13923" s="19">
        <v>0.5504620669000776</v>
      </c>
      <c r="P13923" s="50"/>
      <c r="R13923" s="9" t="s">
        <v>0</v>
      </c>
    </row>
    <row r="13924" spans="2:18" x14ac:dyDescent="0.2">
      <c r="B13924" s="25">
        <v>13694</v>
      </c>
      <c r="C13924" s="193"/>
      <c r="D13924" s="19">
        <v>0.23925518822636677</v>
      </c>
      <c r="E13924" s="19"/>
      <c r="F13924" s="19">
        <v>0.19002305495456256</v>
      </c>
      <c r="G13924" s="19">
        <v>0.36155860781647559</v>
      </c>
      <c r="H13924" s="19"/>
      <c r="I13924" s="19"/>
      <c r="J13924" s="19">
        <v>0.5706636458776243</v>
      </c>
      <c r="K13924" s="19"/>
      <c r="L13924" s="19">
        <v>0.16683818074936338</v>
      </c>
      <c r="M13924" s="19"/>
      <c r="N13924" s="19">
        <v>0.12005736361052327</v>
      </c>
      <c r="O13924" s="19"/>
      <c r="P13924" s="50">
        <v>0.89483636913291276</v>
      </c>
      <c r="R13924" s="9" t="s">
        <v>0</v>
      </c>
    </row>
    <row r="13925" spans="2:18" x14ac:dyDescent="0.2">
      <c r="B13925" s="25">
        <v>13695</v>
      </c>
      <c r="C13925" s="193">
        <v>0.58545542145806462</v>
      </c>
      <c r="D13925" s="19"/>
      <c r="E13925" s="19">
        <v>0.25012526173783739</v>
      </c>
      <c r="F13925" s="19"/>
      <c r="G13925" s="19"/>
      <c r="H13925" s="19">
        <v>0.48984420197321421</v>
      </c>
      <c r="I13925" s="19"/>
      <c r="J13925" s="19">
        <v>0.22971326564341576</v>
      </c>
      <c r="K13925" s="19"/>
      <c r="L13925" s="19">
        <v>1.5385485069612046</v>
      </c>
      <c r="M13925" s="19"/>
      <c r="N13925" s="19">
        <v>0.1960827576303022</v>
      </c>
      <c r="O13925" s="19"/>
      <c r="P13925" s="50">
        <v>0.14037879908603834</v>
      </c>
      <c r="R13925" s="9" t="s">
        <v>0</v>
      </c>
    </row>
    <row r="13926" spans="2:18" x14ac:dyDescent="0.2">
      <c r="B13926" s="25">
        <v>13696</v>
      </c>
      <c r="C13926" s="193"/>
      <c r="D13926" s="19">
        <v>0.617171380177305</v>
      </c>
      <c r="E13926" s="19">
        <v>0.1347014186348123</v>
      </c>
      <c r="F13926" s="19"/>
      <c r="G13926" s="19"/>
      <c r="H13926" s="19">
        <v>1.0290814875225913</v>
      </c>
      <c r="I13926" s="19">
        <v>0.17841030473762409</v>
      </c>
      <c r="J13926" s="19"/>
      <c r="K13926" s="19"/>
      <c r="L13926" s="19">
        <v>0.67002522726371194</v>
      </c>
      <c r="M13926" s="19"/>
      <c r="N13926" s="19">
        <v>1.2192458129210653</v>
      </c>
      <c r="O13926" s="19"/>
      <c r="P13926" s="50">
        <v>0.9202302625098383</v>
      </c>
      <c r="R13926" s="9" t="s">
        <v>0</v>
      </c>
    </row>
    <row r="13927" spans="2:18" x14ac:dyDescent="0.2">
      <c r="B13927" s="25">
        <v>13697</v>
      </c>
      <c r="C13927" s="193">
        <v>1.9655310012922909</v>
      </c>
      <c r="D13927" s="19"/>
      <c r="E13927" s="19">
        <v>2.0987510126024671</v>
      </c>
      <c r="F13927" s="19"/>
      <c r="G13927" s="19">
        <v>1.7784733048398658</v>
      </c>
      <c r="H13927" s="19"/>
      <c r="I13927" s="19">
        <v>2.6274216868214926</v>
      </c>
      <c r="J13927" s="19"/>
      <c r="K13927" s="19">
        <v>1.8305967207143017</v>
      </c>
      <c r="L13927" s="19"/>
      <c r="M13927" s="19">
        <v>1.4429099401842396</v>
      </c>
      <c r="N13927" s="19"/>
      <c r="O13927" s="19">
        <v>1.0267287995735581</v>
      </c>
      <c r="P13927" s="50"/>
      <c r="R13927" s="9" t="s">
        <v>0</v>
      </c>
    </row>
    <row r="13928" spans="2:18" x14ac:dyDescent="0.2">
      <c r="B13928" s="25">
        <v>13698</v>
      </c>
      <c r="C13928" s="193">
        <v>0.76109377635783126</v>
      </c>
      <c r="D13928" s="19"/>
      <c r="E13928" s="19">
        <v>0.79851789836111375</v>
      </c>
      <c r="F13928" s="19"/>
      <c r="G13928" s="19">
        <v>0.91692284982517414</v>
      </c>
      <c r="H13928" s="19"/>
      <c r="I13928" s="19">
        <v>0.56271913331895429</v>
      </c>
      <c r="J13928" s="19"/>
      <c r="K13928" s="19">
        <v>0.69198365770161419</v>
      </c>
      <c r="L13928" s="19"/>
      <c r="M13928" s="19">
        <v>0.61454277859942064</v>
      </c>
      <c r="N13928" s="19"/>
      <c r="O13928" s="19">
        <v>0.11549055069235736</v>
      </c>
      <c r="P13928" s="50"/>
      <c r="R13928" s="9" t="s">
        <v>0</v>
      </c>
    </row>
    <row r="13929" spans="2:18" x14ac:dyDescent="0.2">
      <c r="B13929" s="25">
        <v>13699</v>
      </c>
      <c r="C13929" s="193"/>
      <c r="D13929" s="19">
        <v>1.3527066196074891</v>
      </c>
      <c r="E13929" s="19"/>
      <c r="F13929" s="19">
        <v>0.77213138160797512</v>
      </c>
      <c r="G13929" s="19"/>
      <c r="H13929" s="19">
        <v>0.70056130541965189</v>
      </c>
      <c r="I13929" s="19"/>
      <c r="J13929" s="19">
        <v>0.13290593138615545</v>
      </c>
      <c r="K13929" s="19"/>
      <c r="L13929" s="19">
        <v>0.61202125525990103</v>
      </c>
      <c r="M13929" s="19"/>
      <c r="N13929" s="19">
        <v>0.38649962433076485</v>
      </c>
      <c r="O13929" s="19">
        <v>0.45932035279646266</v>
      </c>
      <c r="P13929" s="50"/>
      <c r="R13929" s="9" t="s">
        <v>0</v>
      </c>
    </row>
    <row r="13930" spans="2:18" x14ac:dyDescent="0.2">
      <c r="B13930" s="25">
        <v>13700</v>
      </c>
      <c r="C13930" s="193">
        <v>0.23389089170750252</v>
      </c>
      <c r="D13930" s="19"/>
      <c r="E13930" s="19">
        <v>0.80879087067341227</v>
      </c>
      <c r="F13930" s="19"/>
      <c r="G13930" s="19">
        <v>0.40595693278384093</v>
      </c>
      <c r="H13930" s="19"/>
      <c r="I13930" s="19">
        <v>0.1719911996573161</v>
      </c>
      <c r="J13930" s="19"/>
      <c r="K13930" s="19">
        <v>0.49533485363842267</v>
      </c>
      <c r="L13930" s="19"/>
      <c r="M13930" s="19"/>
      <c r="N13930" s="19">
        <v>0.19041226093995922</v>
      </c>
      <c r="O13930" s="19">
        <v>0.16162468685222087</v>
      </c>
      <c r="P13930" s="50"/>
      <c r="R13930" s="9" t="s">
        <v>0</v>
      </c>
    </row>
    <row r="13931" spans="2:18" x14ac:dyDescent="0.2">
      <c r="B13931" s="25">
        <v>13701</v>
      </c>
      <c r="C13931" s="193"/>
      <c r="D13931" s="19">
        <v>0.38337387753157054</v>
      </c>
      <c r="E13931" s="19"/>
      <c r="F13931" s="19">
        <v>1.1290703038215222</v>
      </c>
      <c r="G13931" s="19"/>
      <c r="H13931" s="19">
        <v>1.6586451303372014</v>
      </c>
      <c r="I13931" s="19"/>
      <c r="J13931" s="19">
        <v>0.66269841821638276</v>
      </c>
      <c r="K13931" s="19"/>
      <c r="L13931" s="19">
        <v>0.31424536459847507</v>
      </c>
      <c r="M13931" s="19"/>
      <c r="N13931" s="19">
        <v>0.36322200261659504</v>
      </c>
      <c r="O13931" s="19"/>
      <c r="P13931" s="50">
        <v>1.3572031143770364</v>
      </c>
      <c r="R13931" s="9" t="s">
        <v>0</v>
      </c>
    </row>
    <row r="13932" spans="2:18" x14ac:dyDescent="0.2">
      <c r="B13932" s="25">
        <v>13702</v>
      </c>
      <c r="C13932" s="193"/>
      <c r="D13932" s="19">
        <v>0.20557395020354985</v>
      </c>
      <c r="E13932" s="19">
        <v>0.60599765975017228</v>
      </c>
      <c r="F13932" s="19"/>
      <c r="G13932" s="19">
        <v>0.95753715470171952</v>
      </c>
      <c r="H13932" s="19"/>
      <c r="I13932" s="19">
        <v>0.694951497283127</v>
      </c>
      <c r="J13932" s="19"/>
      <c r="K13932" s="19"/>
      <c r="L13932" s="19">
        <v>0.28440196896639452</v>
      </c>
      <c r="M13932" s="19">
        <v>0.59143644147399799</v>
      </c>
      <c r="N13932" s="19"/>
      <c r="O13932" s="19">
        <v>0.96791340379425816</v>
      </c>
      <c r="P13932" s="50"/>
      <c r="R13932" s="9" t="s">
        <v>0</v>
      </c>
    </row>
    <row r="13933" spans="2:18" x14ac:dyDescent="0.2">
      <c r="B13933" s="25">
        <v>13703</v>
      </c>
      <c r="C13933" s="193"/>
      <c r="D13933" s="19">
        <v>1.8137420181463173</v>
      </c>
      <c r="E13933" s="19"/>
      <c r="F13933" s="19">
        <v>0.97908521965848216</v>
      </c>
      <c r="G13933" s="19"/>
      <c r="H13933" s="19">
        <v>1.0798059748195279</v>
      </c>
      <c r="I13933" s="19"/>
      <c r="J13933" s="19">
        <v>0.45438304353868725</v>
      </c>
      <c r="K13933" s="19"/>
      <c r="L13933" s="19">
        <v>2.1267055443136851</v>
      </c>
      <c r="M13933" s="19">
        <v>0.37609948406521915</v>
      </c>
      <c r="N13933" s="19"/>
      <c r="O13933" s="19"/>
      <c r="P13933" s="50">
        <v>1.5499451062072465</v>
      </c>
      <c r="R13933" s="9" t="s">
        <v>0</v>
      </c>
    </row>
    <row r="13934" spans="2:18" x14ac:dyDescent="0.2">
      <c r="B13934" s="25">
        <v>13704</v>
      </c>
      <c r="C13934" s="193">
        <v>1.216458027241184</v>
      </c>
      <c r="D13934" s="19"/>
      <c r="E13934" s="19">
        <v>0.65902153367226923</v>
      </c>
      <c r="F13934" s="19"/>
      <c r="G13934" s="19">
        <v>1.080356337417117</v>
      </c>
      <c r="H13934" s="19"/>
      <c r="I13934" s="19">
        <v>1.1293574608515469</v>
      </c>
      <c r="J13934" s="19"/>
      <c r="K13934" s="19">
        <v>0.48324533618511861</v>
      </c>
      <c r="L13934" s="19"/>
      <c r="M13934" s="19">
        <v>1.0178546542594871</v>
      </c>
      <c r="N13934" s="19"/>
      <c r="O13934" s="19">
        <v>1.1300821858023788</v>
      </c>
      <c r="P13934" s="50"/>
      <c r="R13934" s="9" t="s">
        <v>0</v>
      </c>
    </row>
    <row r="13935" spans="2:18" x14ac:dyDescent="0.2">
      <c r="B13935" s="25">
        <v>13705</v>
      </c>
      <c r="C13935" s="193"/>
      <c r="D13935" s="19">
        <v>0.51796827802028278</v>
      </c>
      <c r="E13935" s="19"/>
      <c r="F13935" s="19">
        <v>0.41690530654652902</v>
      </c>
      <c r="G13935" s="19"/>
      <c r="H13935" s="19">
        <v>0.31002969587984824</v>
      </c>
      <c r="I13935" s="19"/>
      <c r="J13935" s="19">
        <v>3.0214236350732823E-2</v>
      </c>
      <c r="K13935" s="19"/>
      <c r="L13935" s="19">
        <v>1.5627390741472418</v>
      </c>
      <c r="M13935" s="19"/>
      <c r="N13935" s="19">
        <v>0.23176359688418927</v>
      </c>
      <c r="O13935" s="19"/>
      <c r="P13935" s="50">
        <v>0.16274994296555353</v>
      </c>
      <c r="R13935" s="9" t="s">
        <v>0</v>
      </c>
    </row>
    <row r="13936" spans="2:18" x14ac:dyDescent="0.2">
      <c r="B13936" s="25">
        <v>13706</v>
      </c>
      <c r="C13936" s="193">
        <v>0.77914247412338633</v>
      </c>
      <c r="D13936" s="19"/>
      <c r="E13936" s="19">
        <v>0.82620768890157414</v>
      </c>
      <c r="F13936" s="19"/>
      <c r="G13936" s="19">
        <v>0.63508263862768533</v>
      </c>
      <c r="H13936" s="19"/>
      <c r="I13936" s="19">
        <v>0.71301288578232991</v>
      </c>
      <c r="J13936" s="19"/>
      <c r="K13936" s="19">
        <v>0.29179527372694564</v>
      </c>
      <c r="L13936" s="19"/>
      <c r="M13936" s="19">
        <v>0.62196830867594632</v>
      </c>
      <c r="N13936" s="19"/>
      <c r="O13936" s="19">
        <v>0.10736160711635291</v>
      </c>
      <c r="P13936" s="50"/>
      <c r="R13936" s="9" t="s">
        <v>0</v>
      </c>
    </row>
    <row r="13937" spans="2:18" x14ac:dyDescent="0.2">
      <c r="B13937" s="25">
        <v>13707</v>
      </c>
      <c r="C13937" s="193">
        <v>0.34247582583566327</v>
      </c>
      <c r="D13937" s="19"/>
      <c r="E13937" s="19"/>
      <c r="F13937" s="19">
        <v>0.45679361556622616</v>
      </c>
      <c r="G13937" s="19">
        <v>3.0395682551603291E-2</v>
      </c>
      <c r="H13937" s="19"/>
      <c r="I13937" s="19">
        <v>0.1113507882262698</v>
      </c>
      <c r="J13937" s="19"/>
      <c r="K13937" s="19">
        <v>0.823764199373758</v>
      </c>
      <c r="L13937" s="19"/>
      <c r="M13937" s="19"/>
      <c r="N13937" s="19">
        <v>5.2577223453735937E-3</v>
      </c>
      <c r="O13937" s="19"/>
      <c r="P13937" s="50">
        <v>0.1365856132268761</v>
      </c>
      <c r="R13937" s="9" t="s">
        <v>0</v>
      </c>
    </row>
    <row r="13938" spans="2:18" x14ac:dyDescent="0.2">
      <c r="B13938" s="25">
        <v>13708</v>
      </c>
      <c r="C13938" s="193">
        <v>0.15030370574098875</v>
      </c>
      <c r="D13938" s="19"/>
      <c r="E13938" s="19">
        <v>0.64479027702342906</v>
      </c>
      <c r="F13938" s="19"/>
      <c r="G13938" s="19">
        <v>0.60753557939728842</v>
      </c>
      <c r="H13938" s="19"/>
      <c r="I13938" s="19"/>
      <c r="J13938" s="19">
        <v>0.30395845704975688</v>
      </c>
      <c r="K13938" s="19"/>
      <c r="L13938" s="19">
        <v>0.15379463046227648</v>
      </c>
      <c r="M13938" s="19"/>
      <c r="N13938" s="19">
        <v>0.21975451958150624</v>
      </c>
      <c r="O13938" s="19">
        <v>0.16812919902299589</v>
      </c>
      <c r="P13938" s="50"/>
      <c r="R13938" s="9" t="s">
        <v>0</v>
      </c>
    </row>
    <row r="13939" spans="2:18" x14ac:dyDescent="0.2">
      <c r="B13939" s="25">
        <v>13709</v>
      </c>
      <c r="C13939" s="193">
        <v>0.42741448687489159</v>
      </c>
      <c r="D13939" s="19"/>
      <c r="E13939" s="19">
        <v>0.51851113312839925</v>
      </c>
      <c r="F13939" s="19"/>
      <c r="G13939" s="19"/>
      <c r="H13939" s="19">
        <v>0.12590767487867122</v>
      </c>
      <c r="I13939" s="19"/>
      <c r="J13939" s="19">
        <v>0.44074526287985721</v>
      </c>
      <c r="K13939" s="19">
        <v>7.4120227340700201E-2</v>
      </c>
      <c r="L13939" s="19"/>
      <c r="M13939" s="19">
        <v>0.68880289902444636</v>
      </c>
      <c r="N13939" s="19"/>
      <c r="O13939" s="19"/>
      <c r="P13939" s="50">
        <v>0.25913778941407917</v>
      </c>
      <c r="R13939" s="9" t="s">
        <v>0</v>
      </c>
    </row>
    <row r="13940" spans="2:18" x14ac:dyDescent="0.2">
      <c r="B13940" s="25">
        <v>13710</v>
      </c>
      <c r="C13940" s="193">
        <v>1.2037558447843144</v>
      </c>
      <c r="D13940" s="19"/>
      <c r="E13940" s="19">
        <v>0.78491159058572813</v>
      </c>
      <c r="F13940" s="19"/>
      <c r="G13940" s="19">
        <v>0.66730360838387759</v>
      </c>
      <c r="H13940" s="19"/>
      <c r="I13940" s="19"/>
      <c r="J13940" s="19">
        <v>0.80629209275156</v>
      </c>
      <c r="K13940" s="19">
        <v>0.36640537209372548</v>
      </c>
      <c r="L13940" s="19"/>
      <c r="M13940" s="19">
        <v>0.2666322447552863</v>
      </c>
      <c r="N13940" s="19"/>
      <c r="O13940" s="19"/>
      <c r="P13940" s="50">
        <v>0.19457976162370244</v>
      </c>
      <c r="R13940" s="9" t="s">
        <v>0</v>
      </c>
    </row>
    <row r="13941" spans="2:18" x14ac:dyDescent="0.2">
      <c r="B13941" s="25">
        <v>13711</v>
      </c>
      <c r="C13941" s="193">
        <v>0.1057413569155585</v>
      </c>
      <c r="D13941" s="19"/>
      <c r="E13941" s="19">
        <v>0.68070818297517099</v>
      </c>
      <c r="F13941" s="19"/>
      <c r="G13941" s="19"/>
      <c r="H13941" s="19">
        <v>0.25893958134366185</v>
      </c>
      <c r="I13941" s="19">
        <v>0.72825342744152499</v>
      </c>
      <c r="J13941" s="19"/>
      <c r="K13941" s="19">
        <v>0.13386241107185287</v>
      </c>
      <c r="L13941" s="19"/>
      <c r="M13941" s="19"/>
      <c r="N13941" s="19">
        <v>0.12154433772250432</v>
      </c>
      <c r="O13941" s="19">
        <v>1.1848171678566901</v>
      </c>
      <c r="P13941" s="50"/>
      <c r="R13941" s="9" t="s">
        <v>0</v>
      </c>
    </row>
    <row r="13942" spans="2:18" x14ac:dyDescent="0.2">
      <c r="B13942" s="25">
        <v>13712</v>
      </c>
      <c r="C13942" s="193">
        <v>4.6863425974736556E-2</v>
      </c>
      <c r="D13942" s="19"/>
      <c r="E13942" s="19"/>
      <c r="F13942" s="19">
        <v>0.10852781885594909</v>
      </c>
      <c r="G13942" s="19"/>
      <c r="H13942" s="19">
        <v>0.60311053302598761</v>
      </c>
      <c r="I13942" s="19"/>
      <c r="J13942" s="19">
        <v>0.20496553805826612</v>
      </c>
      <c r="K13942" s="19"/>
      <c r="L13942" s="19">
        <v>0.89050043094097164</v>
      </c>
      <c r="M13942" s="19"/>
      <c r="N13942" s="19">
        <v>0.74733665401018845</v>
      </c>
      <c r="O13942" s="19">
        <v>0.87496444647666416</v>
      </c>
      <c r="P13942" s="50"/>
      <c r="R13942" s="9" t="s">
        <v>0</v>
      </c>
    </row>
    <row r="13943" spans="2:18" x14ac:dyDescent="0.2">
      <c r="B13943" s="25">
        <v>13713</v>
      </c>
      <c r="C13943" s="193"/>
      <c r="D13943" s="19">
        <v>1.0943856969913981</v>
      </c>
      <c r="E13943" s="19"/>
      <c r="F13943" s="19">
        <v>1.2345493920315747</v>
      </c>
      <c r="G13943" s="19"/>
      <c r="H13943" s="19">
        <v>2.18283396638278</v>
      </c>
      <c r="I13943" s="19"/>
      <c r="J13943" s="19">
        <v>1.6063751359635701</v>
      </c>
      <c r="K13943" s="19"/>
      <c r="L13943" s="19">
        <v>1.0472233267409101</v>
      </c>
      <c r="M13943" s="19"/>
      <c r="N13943" s="19">
        <v>1.1477291001880405</v>
      </c>
      <c r="O13943" s="19"/>
      <c r="P13943" s="50">
        <v>2.7527351555835646</v>
      </c>
      <c r="R13943" s="9" t="s">
        <v>0</v>
      </c>
    </row>
    <row r="13944" spans="2:18" x14ac:dyDescent="0.2">
      <c r="B13944" s="25">
        <v>13714</v>
      </c>
      <c r="C13944" s="193"/>
      <c r="D13944" s="19">
        <v>0.47903020789164391</v>
      </c>
      <c r="E13944" s="19">
        <v>0.33818558282554406</v>
      </c>
      <c r="F13944" s="19"/>
      <c r="G13944" s="19">
        <v>0.2031829233673253</v>
      </c>
      <c r="H13944" s="19"/>
      <c r="I13944" s="19"/>
      <c r="J13944" s="19">
        <v>4.4018610773578278E-2</v>
      </c>
      <c r="K13944" s="19">
        <v>0.19226052368303442</v>
      </c>
      <c r="L13944" s="19"/>
      <c r="M13944" s="19">
        <v>0.18437757411882877</v>
      </c>
      <c r="N13944" s="19"/>
      <c r="O13944" s="19">
        <v>1.2204381373114941</v>
      </c>
      <c r="P13944" s="50"/>
      <c r="R13944" s="9" t="s">
        <v>0</v>
      </c>
    </row>
    <row r="13945" spans="2:18" x14ac:dyDescent="0.2">
      <c r="B13945" s="25">
        <v>13715</v>
      </c>
      <c r="C13945" s="193">
        <v>0.11011241185379063</v>
      </c>
      <c r="D13945" s="19"/>
      <c r="E13945" s="19">
        <v>0.11870588412621878</v>
      </c>
      <c r="F13945" s="19"/>
      <c r="G13945" s="19"/>
      <c r="H13945" s="19">
        <v>0.60087358344905417</v>
      </c>
      <c r="I13945" s="19"/>
      <c r="J13945" s="19">
        <v>0.68847359888159843</v>
      </c>
      <c r="K13945" s="19"/>
      <c r="L13945" s="19">
        <v>0.59064376930365359</v>
      </c>
      <c r="M13945" s="19">
        <v>3.8109893567311356E-2</v>
      </c>
      <c r="N13945" s="19"/>
      <c r="O13945" s="19">
        <v>0.11878578684351916</v>
      </c>
      <c r="P13945" s="50"/>
      <c r="R13945" s="9" t="s">
        <v>0</v>
      </c>
    </row>
    <row r="13946" spans="2:18" x14ac:dyDescent="0.2">
      <c r="B13946" s="25">
        <v>13716</v>
      </c>
      <c r="C13946" s="193"/>
      <c r="D13946" s="19">
        <v>0.45248091864301593</v>
      </c>
      <c r="E13946" s="19"/>
      <c r="F13946" s="19">
        <v>0.51724503120191268</v>
      </c>
      <c r="G13946" s="19"/>
      <c r="H13946" s="19">
        <v>0.83467661013120087</v>
      </c>
      <c r="I13946" s="19"/>
      <c r="J13946" s="19">
        <v>0.28177822845673717</v>
      </c>
      <c r="K13946" s="19"/>
      <c r="L13946" s="19">
        <v>0.11208485063397045</v>
      </c>
      <c r="M13946" s="19"/>
      <c r="N13946" s="19">
        <v>0.20755988882363768</v>
      </c>
      <c r="O13946" s="19">
        <v>0.1066418271057121</v>
      </c>
      <c r="P13946" s="50"/>
      <c r="R13946" s="9" t="s">
        <v>0</v>
      </c>
    </row>
    <row r="13947" spans="2:18" x14ac:dyDescent="0.2">
      <c r="B13947" s="25">
        <v>13717</v>
      </c>
      <c r="C13947" s="193">
        <v>4.2570919568961224E-2</v>
      </c>
      <c r="D13947" s="19"/>
      <c r="E13947" s="19"/>
      <c r="F13947" s="19">
        <v>0.38782252062322786</v>
      </c>
      <c r="G13947" s="19">
        <v>0.80216640503136982</v>
      </c>
      <c r="H13947" s="19"/>
      <c r="I13947" s="19"/>
      <c r="J13947" s="19">
        <v>0.12015465870308593</v>
      </c>
      <c r="K13947" s="19"/>
      <c r="L13947" s="19">
        <v>0.33864486379099878</v>
      </c>
      <c r="M13947" s="19">
        <v>0.15116204789397292</v>
      </c>
      <c r="N13947" s="19"/>
      <c r="O13947" s="19">
        <v>0.66334776717074539</v>
      </c>
      <c r="P13947" s="50"/>
      <c r="R13947" s="9" t="s">
        <v>0</v>
      </c>
    </row>
    <row r="13948" spans="2:18" x14ac:dyDescent="0.2">
      <c r="B13948" s="25">
        <v>13718</v>
      </c>
      <c r="C13948" s="193"/>
      <c r="D13948" s="19">
        <v>0.48290920904881213</v>
      </c>
      <c r="E13948" s="19"/>
      <c r="F13948" s="19">
        <v>7.0252258703616594E-2</v>
      </c>
      <c r="G13948" s="19"/>
      <c r="H13948" s="19">
        <v>0.65333301441812286</v>
      </c>
      <c r="I13948" s="19"/>
      <c r="J13948" s="19">
        <v>0.98696725402682639</v>
      </c>
      <c r="K13948" s="19"/>
      <c r="L13948" s="19">
        <v>1.1673744745680759</v>
      </c>
      <c r="M13948" s="19">
        <v>0.14329249268779404</v>
      </c>
      <c r="N13948" s="19"/>
      <c r="O13948" s="19"/>
      <c r="P13948" s="50">
        <v>1.7213288618953675</v>
      </c>
      <c r="R13948" s="9" t="s">
        <v>0</v>
      </c>
    </row>
    <row r="13949" spans="2:18" x14ac:dyDescent="0.2">
      <c r="B13949" s="25">
        <v>13719</v>
      </c>
      <c r="C13949" s="193">
        <v>0.60428021815049149</v>
      </c>
      <c r="D13949" s="19"/>
      <c r="E13949" s="19">
        <v>0.29627967606917749</v>
      </c>
      <c r="F13949" s="19"/>
      <c r="G13949" s="19"/>
      <c r="H13949" s="19">
        <v>6.7399055195724389E-3</v>
      </c>
      <c r="I13949" s="19">
        <v>0.21573161577531838</v>
      </c>
      <c r="J13949" s="19"/>
      <c r="K13949" s="19">
        <v>0.51937723993817875</v>
      </c>
      <c r="L13949" s="19"/>
      <c r="M13949" s="19">
        <v>0.3129146061610199</v>
      </c>
      <c r="N13949" s="19"/>
      <c r="O13949" s="19"/>
      <c r="P13949" s="50">
        <v>0.88754258175113665</v>
      </c>
      <c r="R13949" s="9" t="s">
        <v>0</v>
      </c>
    </row>
    <row r="13950" spans="2:18" x14ac:dyDescent="0.2">
      <c r="B13950" s="25">
        <v>13720</v>
      </c>
      <c r="C13950" s="193">
        <v>0.63465852652623322</v>
      </c>
      <c r="D13950" s="19"/>
      <c r="E13950" s="19">
        <v>0.4375183514657035</v>
      </c>
      <c r="F13950" s="19"/>
      <c r="G13950" s="19">
        <v>0.26695173493916141</v>
      </c>
      <c r="H13950" s="19"/>
      <c r="I13950" s="19">
        <v>0.67811782162080969</v>
      </c>
      <c r="J13950" s="19"/>
      <c r="K13950" s="19">
        <v>2.4603061887541518E-3</v>
      </c>
      <c r="L13950" s="19"/>
      <c r="M13950" s="19">
        <v>0.76072759354035513</v>
      </c>
      <c r="N13950" s="19"/>
      <c r="O13950" s="19">
        <v>0.5641000077291104</v>
      </c>
      <c r="P13950" s="50"/>
      <c r="R13950" s="9" t="s">
        <v>0</v>
      </c>
    </row>
    <row r="13951" spans="2:18" x14ac:dyDescent="0.2">
      <c r="B13951" s="25">
        <v>13721</v>
      </c>
      <c r="C13951" s="193">
        <v>1.1946640835585225</v>
      </c>
      <c r="D13951" s="19"/>
      <c r="E13951" s="19"/>
      <c r="F13951" s="19">
        <v>0.14752876216324615</v>
      </c>
      <c r="G13951" s="19">
        <v>0.71479983592750229</v>
      </c>
      <c r="H13951" s="19"/>
      <c r="I13951" s="19">
        <v>1.1688191579593643</v>
      </c>
      <c r="J13951" s="19"/>
      <c r="K13951" s="19">
        <v>1.0402123761833633</v>
      </c>
      <c r="L13951" s="19"/>
      <c r="M13951" s="19">
        <v>0.38438153624181071</v>
      </c>
      <c r="N13951" s="19"/>
      <c r="O13951" s="19">
        <v>0.8449120665448393</v>
      </c>
      <c r="P13951" s="50"/>
      <c r="R13951" s="9" t="s">
        <v>0</v>
      </c>
    </row>
    <row r="13952" spans="2:18" x14ac:dyDescent="0.2">
      <c r="B13952" s="25">
        <v>13722</v>
      </c>
      <c r="C13952" s="193"/>
      <c r="D13952" s="19">
        <v>1.1477481887049445</v>
      </c>
      <c r="E13952" s="19">
        <v>0.92910140133039254</v>
      </c>
      <c r="F13952" s="19"/>
      <c r="G13952" s="19">
        <v>0.84084006662564736</v>
      </c>
      <c r="H13952" s="19"/>
      <c r="I13952" s="19">
        <v>0.68599001848822461</v>
      </c>
      <c r="J13952" s="19"/>
      <c r="K13952" s="19"/>
      <c r="L13952" s="19">
        <v>0.98406868130819392</v>
      </c>
      <c r="M13952" s="19">
        <v>1.0374848013504805</v>
      </c>
      <c r="N13952" s="19"/>
      <c r="O13952" s="19">
        <v>3.3961834774326963E-3</v>
      </c>
      <c r="P13952" s="50"/>
      <c r="R13952" s="9" t="s">
        <v>0</v>
      </c>
    </row>
    <row r="13953" spans="2:18" x14ac:dyDescent="0.2">
      <c r="B13953" s="25">
        <v>13723</v>
      </c>
      <c r="C13953" s="193"/>
      <c r="D13953" s="19">
        <v>0.50020049764468266</v>
      </c>
      <c r="E13953" s="19"/>
      <c r="F13953" s="19">
        <v>0.87202097925427624</v>
      </c>
      <c r="G13953" s="19"/>
      <c r="H13953" s="19">
        <v>0.75252950454108825</v>
      </c>
      <c r="I13953" s="19"/>
      <c r="J13953" s="19">
        <v>0.34216776364263674</v>
      </c>
      <c r="K13953" s="19">
        <v>0.16013591577383526</v>
      </c>
      <c r="L13953" s="19"/>
      <c r="M13953" s="19">
        <v>0.37192414169023313</v>
      </c>
      <c r="N13953" s="19"/>
      <c r="O13953" s="19"/>
      <c r="P13953" s="50">
        <v>0.68031009437377854</v>
      </c>
      <c r="R13953" s="9" t="s">
        <v>0</v>
      </c>
    </row>
    <row r="13954" spans="2:18" x14ac:dyDescent="0.2">
      <c r="B13954" s="25">
        <v>13724</v>
      </c>
      <c r="C13954" s="193">
        <v>0.56347838619872415</v>
      </c>
      <c r="D13954" s="19"/>
      <c r="E13954" s="19"/>
      <c r="F13954" s="19">
        <v>0.18973040451846382</v>
      </c>
      <c r="G13954" s="19"/>
      <c r="H13954" s="19">
        <v>0.67930512622163497</v>
      </c>
      <c r="I13954" s="19"/>
      <c r="J13954" s="19">
        <v>0.93306430000621565</v>
      </c>
      <c r="K13954" s="19">
        <v>0.42946669948491156</v>
      </c>
      <c r="L13954" s="19"/>
      <c r="M13954" s="19">
        <v>0.22311171862383464</v>
      </c>
      <c r="N13954" s="19"/>
      <c r="O13954" s="19"/>
      <c r="P13954" s="50">
        <v>0.44494070552862264</v>
      </c>
      <c r="R13954" s="9" t="s">
        <v>0</v>
      </c>
    </row>
    <row r="13955" spans="2:18" x14ac:dyDescent="0.2">
      <c r="B13955" s="25">
        <v>13725</v>
      </c>
      <c r="C13955" s="193">
        <v>2.2743279206796578</v>
      </c>
      <c r="D13955" s="19"/>
      <c r="E13955" s="19">
        <v>1.0971550512751171</v>
      </c>
      <c r="F13955" s="19"/>
      <c r="G13955" s="19">
        <v>0.71322661081084149</v>
      </c>
      <c r="H13955" s="19"/>
      <c r="I13955" s="19">
        <v>1.4447239795499274</v>
      </c>
      <c r="J13955" s="19"/>
      <c r="K13955" s="19">
        <v>0.83078609949807425</v>
      </c>
      <c r="L13955" s="19"/>
      <c r="M13955" s="19">
        <v>1.2495643330260051</v>
      </c>
      <c r="N13955" s="19"/>
      <c r="O13955" s="19">
        <v>1.9794927557364699</v>
      </c>
      <c r="P13955" s="50"/>
      <c r="R13955" s="9" t="s">
        <v>0</v>
      </c>
    </row>
    <row r="13956" spans="2:18" x14ac:dyDescent="0.2">
      <c r="B13956" s="25">
        <v>13726</v>
      </c>
      <c r="C13956" s="193">
        <v>0.65905318633014831</v>
      </c>
      <c r="D13956" s="19"/>
      <c r="E13956" s="19"/>
      <c r="F13956" s="19">
        <v>0.11842824176767888</v>
      </c>
      <c r="G13956" s="19">
        <v>0.54874067863877318</v>
      </c>
      <c r="H13956" s="19"/>
      <c r="I13956" s="19"/>
      <c r="J13956" s="19">
        <v>5.4814288788415308E-2</v>
      </c>
      <c r="K13956" s="19">
        <v>0.54405137860091946</v>
      </c>
      <c r="L13956" s="19"/>
      <c r="M13956" s="19"/>
      <c r="N13956" s="19">
        <v>9.9605451969403246E-3</v>
      </c>
      <c r="O13956" s="19">
        <v>0.65763295955313206</v>
      </c>
      <c r="P13956" s="50"/>
      <c r="R13956" s="9" t="s">
        <v>0</v>
      </c>
    </row>
    <row r="13957" spans="2:18" x14ac:dyDescent="0.2">
      <c r="B13957" s="25">
        <v>13727</v>
      </c>
      <c r="C13957" s="193">
        <v>0.6830368980816135</v>
      </c>
      <c r="D13957" s="19"/>
      <c r="E13957" s="19">
        <v>0.24282740593882848</v>
      </c>
      <c r="F13957" s="19"/>
      <c r="G13957" s="19"/>
      <c r="H13957" s="19">
        <v>0.51360120083370986</v>
      </c>
      <c r="I13957" s="19"/>
      <c r="J13957" s="19">
        <v>0.21541005974488803</v>
      </c>
      <c r="K13957" s="19">
        <v>0.12471773401438017</v>
      </c>
      <c r="L13957" s="19"/>
      <c r="M13957" s="19">
        <v>0.22061064378854803</v>
      </c>
      <c r="N13957" s="19"/>
      <c r="O13957" s="19">
        <v>0.17779811537959092</v>
      </c>
      <c r="P13957" s="50"/>
      <c r="R13957" s="9" t="s">
        <v>0</v>
      </c>
    </row>
    <row r="13958" spans="2:18" x14ac:dyDescent="0.2">
      <c r="B13958" s="25">
        <v>13728</v>
      </c>
      <c r="C13958" s="193">
        <v>0.53176380962203618</v>
      </c>
      <c r="D13958" s="19"/>
      <c r="E13958" s="19">
        <v>0.52233642686165804</v>
      </c>
      <c r="F13958" s="19"/>
      <c r="G13958" s="19">
        <v>0.51361807365866019</v>
      </c>
      <c r="H13958" s="19"/>
      <c r="I13958" s="19">
        <v>1.0304556430473759</v>
      </c>
      <c r="J13958" s="19"/>
      <c r="K13958" s="19">
        <v>1.3840665194389155</v>
      </c>
      <c r="L13958" s="19"/>
      <c r="M13958" s="19">
        <v>1.6071551568793525</v>
      </c>
      <c r="N13958" s="19"/>
      <c r="O13958" s="19">
        <v>1.6968320373566033</v>
      </c>
      <c r="P13958" s="50"/>
      <c r="R13958" s="9" t="s">
        <v>0</v>
      </c>
    </row>
    <row r="13959" spans="2:18" x14ac:dyDescent="0.2">
      <c r="B13959" s="25">
        <v>13729</v>
      </c>
      <c r="C13959" s="193"/>
      <c r="D13959" s="19">
        <v>0.10078726045208256</v>
      </c>
      <c r="E13959" s="19">
        <v>0.40705230038612777</v>
      </c>
      <c r="F13959" s="19"/>
      <c r="G13959" s="19">
        <v>1.2033472592813645</v>
      </c>
      <c r="H13959" s="19"/>
      <c r="I13959" s="19">
        <v>0.53110925287367872</v>
      </c>
      <c r="J13959" s="19"/>
      <c r="K13959" s="19">
        <v>0.65720113456586915</v>
      </c>
      <c r="L13959" s="19"/>
      <c r="M13959" s="19">
        <v>0.79603177260839286</v>
      </c>
      <c r="N13959" s="19"/>
      <c r="O13959" s="19">
        <v>1.4506985952222742</v>
      </c>
      <c r="P13959" s="50"/>
      <c r="R13959" s="9" t="s">
        <v>0</v>
      </c>
    </row>
    <row r="13960" spans="2:18" x14ac:dyDescent="0.2">
      <c r="B13960" s="25">
        <v>13730</v>
      </c>
      <c r="C13960" s="193">
        <v>0.24940302515566767</v>
      </c>
      <c r="D13960" s="19"/>
      <c r="E13960" s="19"/>
      <c r="F13960" s="19">
        <v>0.80089046684611709</v>
      </c>
      <c r="G13960" s="19"/>
      <c r="H13960" s="19">
        <v>0.63500904917275613</v>
      </c>
      <c r="I13960" s="19"/>
      <c r="J13960" s="19">
        <v>0.39258426455007184</v>
      </c>
      <c r="K13960" s="19"/>
      <c r="L13960" s="19">
        <v>0.65710540557093888</v>
      </c>
      <c r="M13960" s="19"/>
      <c r="N13960" s="19">
        <v>0.28788534668363885</v>
      </c>
      <c r="O13960" s="19"/>
      <c r="P13960" s="50">
        <v>0.47842215749485084</v>
      </c>
      <c r="R13960" s="9" t="s">
        <v>0</v>
      </c>
    </row>
    <row r="13961" spans="2:18" x14ac:dyDescent="0.2">
      <c r="B13961" s="25">
        <v>13731</v>
      </c>
      <c r="C13961" s="193">
        <v>1.1483851753508778</v>
      </c>
      <c r="D13961" s="19"/>
      <c r="E13961" s="19">
        <v>1.9799385682798931</v>
      </c>
      <c r="F13961" s="19"/>
      <c r="G13961" s="19">
        <v>1.2453033674030936</v>
      </c>
      <c r="H13961" s="19"/>
      <c r="I13961" s="19">
        <v>1.1627568625225824</v>
      </c>
      <c r="J13961" s="19"/>
      <c r="K13961" s="19">
        <v>9.347181387912612E-2</v>
      </c>
      <c r="L13961" s="19"/>
      <c r="M13961" s="19">
        <v>0.6871086300818543</v>
      </c>
      <c r="N13961" s="19"/>
      <c r="O13961" s="19"/>
      <c r="P13961" s="50">
        <v>1.9033905950936975E-2</v>
      </c>
      <c r="R13961" s="9" t="s">
        <v>0</v>
      </c>
    </row>
    <row r="13962" spans="2:18" x14ac:dyDescent="0.2">
      <c r="B13962" s="25">
        <v>13732</v>
      </c>
      <c r="C13962" s="193"/>
      <c r="D13962" s="19">
        <v>0.26262895894210236</v>
      </c>
      <c r="E13962" s="19">
        <v>1.1346620184514721E-2</v>
      </c>
      <c r="F13962" s="19"/>
      <c r="G13962" s="19"/>
      <c r="H13962" s="19">
        <v>1.0485750934206231</v>
      </c>
      <c r="I13962" s="19">
        <v>8.8227801659657726E-2</v>
      </c>
      <c r="J13962" s="19"/>
      <c r="K13962" s="19"/>
      <c r="L13962" s="19">
        <v>0.11470743717308529</v>
      </c>
      <c r="M13962" s="19"/>
      <c r="N13962" s="19">
        <v>1.2320350201936552</v>
      </c>
      <c r="O13962" s="19"/>
      <c r="P13962" s="50">
        <v>0.52282512936973458</v>
      </c>
      <c r="R13962" s="9" t="s">
        <v>0</v>
      </c>
    </row>
    <row r="13963" spans="2:18" x14ac:dyDescent="0.2">
      <c r="B13963" s="25">
        <v>13733</v>
      </c>
      <c r="C13963" s="193">
        <v>7.4152379556786177E-2</v>
      </c>
      <c r="D13963" s="19"/>
      <c r="E13963" s="19"/>
      <c r="F13963" s="19">
        <v>1.4725797626247114E-2</v>
      </c>
      <c r="G13963" s="19"/>
      <c r="H13963" s="19">
        <v>0.57275771404446696</v>
      </c>
      <c r="I13963" s="19">
        <v>0.21874198589065447</v>
      </c>
      <c r="J13963" s="19"/>
      <c r="K13963" s="19">
        <v>0.2300236158169284</v>
      </c>
      <c r="L13963" s="19"/>
      <c r="M13963" s="19"/>
      <c r="N13963" s="19">
        <v>0.5300055470431202</v>
      </c>
      <c r="O13963" s="19"/>
      <c r="P13963" s="50">
        <v>0.72830443367618947</v>
      </c>
      <c r="R13963" s="9" t="s">
        <v>0</v>
      </c>
    </row>
    <row r="13964" spans="2:18" x14ac:dyDescent="0.2">
      <c r="B13964" s="25">
        <v>13734</v>
      </c>
      <c r="C13964" s="193"/>
      <c r="D13964" s="19">
        <v>6.3754376157742709E-2</v>
      </c>
      <c r="E13964" s="19">
        <v>0.10992876034022732</v>
      </c>
      <c r="F13964" s="19"/>
      <c r="G13964" s="19">
        <v>4.4103988675245995E-2</v>
      </c>
      <c r="H13964" s="19"/>
      <c r="I13964" s="19"/>
      <c r="J13964" s="19">
        <v>0.11965438255682735</v>
      </c>
      <c r="K13964" s="19">
        <v>5.4342955730215046E-2</v>
      </c>
      <c r="L13964" s="19"/>
      <c r="M13964" s="19"/>
      <c r="N13964" s="19">
        <v>0.21782354521076239</v>
      </c>
      <c r="O13964" s="19"/>
      <c r="P13964" s="50">
        <v>0.18167416048353496</v>
      </c>
      <c r="R13964" s="9" t="s">
        <v>0</v>
      </c>
    </row>
    <row r="13965" spans="2:18" x14ac:dyDescent="0.2">
      <c r="B13965" s="25">
        <v>13735</v>
      </c>
      <c r="C13965" s="193"/>
      <c r="D13965" s="19">
        <v>0.76562440115071984</v>
      </c>
      <c r="E13965" s="19"/>
      <c r="F13965" s="19">
        <v>0.37888158835326946</v>
      </c>
      <c r="G13965" s="19"/>
      <c r="H13965" s="19">
        <v>0.47072036889616914</v>
      </c>
      <c r="I13965" s="19"/>
      <c r="J13965" s="19">
        <v>0.40445730487923698</v>
      </c>
      <c r="K13965" s="19">
        <v>4.5201945887569227E-2</v>
      </c>
      <c r="L13965" s="19"/>
      <c r="M13965" s="19">
        <v>8.6744042289256487E-2</v>
      </c>
      <c r="N13965" s="19"/>
      <c r="O13965" s="19">
        <v>0.55486538209788205</v>
      </c>
      <c r="P13965" s="50"/>
      <c r="R13965" s="9" t="s">
        <v>0</v>
      </c>
    </row>
    <row r="13966" spans="2:18" x14ac:dyDescent="0.2">
      <c r="B13966" s="25">
        <v>13736</v>
      </c>
      <c r="C13966" s="193">
        <v>6.8383046586340049E-2</v>
      </c>
      <c r="D13966" s="19"/>
      <c r="E13966" s="19"/>
      <c r="F13966" s="19">
        <v>0.58181394288110921</v>
      </c>
      <c r="G13966" s="19">
        <v>0.16665321654963011</v>
      </c>
      <c r="H13966" s="19"/>
      <c r="I13966" s="19"/>
      <c r="J13966" s="19">
        <v>0.13690684105916576</v>
      </c>
      <c r="K13966" s="19">
        <v>0.22222991258561134</v>
      </c>
      <c r="L13966" s="19"/>
      <c r="M13966" s="19">
        <v>8.5661519835380326E-2</v>
      </c>
      <c r="N13966" s="19"/>
      <c r="O13966" s="19"/>
      <c r="P13966" s="50">
        <v>0.76543763957696542</v>
      </c>
      <c r="R13966" s="9" t="s">
        <v>0</v>
      </c>
    </row>
    <row r="13967" spans="2:18" x14ac:dyDescent="0.2">
      <c r="B13967" s="25">
        <v>13737</v>
      </c>
      <c r="C13967" s="193"/>
      <c r="D13967" s="19">
        <v>9.9551216672117582E-2</v>
      </c>
      <c r="E13967" s="19"/>
      <c r="F13967" s="19">
        <v>1.4064837642835843</v>
      </c>
      <c r="G13967" s="19"/>
      <c r="H13967" s="19">
        <v>0.75454372512238899</v>
      </c>
      <c r="I13967" s="19">
        <v>5.4831524716122619E-2</v>
      </c>
      <c r="J13967" s="19"/>
      <c r="K13967" s="19"/>
      <c r="L13967" s="19">
        <v>0.91531516750277175</v>
      </c>
      <c r="M13967" s="19"/>
      <c r="N13967" s="19">
        <v>1.0600996130425733</v>
      </c>
      <c r="O13967" s="19"/>
      <c r="P13967" s="50">
        <v>0.54135520540362381</v>
      </c>
      <c r="R13967" s="9" t="s">
        <v>0</v>
      </c>
    </row>
    <row r="13968" spans="2:18" x14ac:dyDescent="0.2">
      <c r="B13968" s="25">
        <v>13738</v>
      </c>
      <c r="C13968" s="193">
        <v>0.84902269531477537</v>
      </c>
      <c r="D13968" s="19"/>
      <c r="E13968" s="19">
        <v>1.0274911090055672</v>
      </c>
      <c r="F13968" s="19"/>
      <c r="G13968" s="19">
        <v>0.44573391717017635</v>
      </c>
      <c r="H13968" s="19"/>
      <c r="I13968" s="19"/>
      <c r="J13968" s="19">
        <v>0.45303750714002067</v>
      </c>
      <c r="K13968" s="19">
        <v>0.16201603796809758</v>
      </c>
      <c r="L13968" s="19"/>
      <c r="M13968" s="19"/>
      <c r="N13968" s="19">
        <v>0.84948688102778946</v>
      </c>
      <c r="O13968" s="19">
        <v>0.57311602633961312</v>
      </c>
      <c r="P13968" s="50"/>
      <c r="R13968" s="9" t="s">
        <v>0</v>
      </c>
    </row>
    <row r="13969" spans="2:18" x14ac:dyDescent="0.2">
      <c r="B13969" s="25">
        <v>13739</v>
      </c>
      <c r="C13969" s="193">
        <v>0.32695562740372108</v>
      </c>
      <c r="D13969" s="19"/>
      <c r="E13969" s="19">
        <v>0.31017341454634828</v>
      </c>
      <c r="F13969" s="19"/>
      <c r="G13969" s="19">
        <v>0.24301276440399125</v>
      </c>
      <c r="H13969" s="19"/>
      <c r="I13969" s="19"/>
      <c r="J13969" s="19">
        <v>8.9480797142610827E-2</v>
      </c>
      <c r="K13969" s="19">
        <v>0.35435010165142461</v>
      </c>
      <c r="L13969" s="19"/>
      <c r="M13969" s="19">
        <v>0.4464025744209234</v>
      </c>
      <c r="N13969" s="19"/>
      <c r="O13969" s="19">
        <v>0.27856770815578402</v>
      </c>
      <c r="P13969" s="50"/>
      <c r="R13969" s="9" t="s">
        <v>0</v>
      </c>
    </row>
    <row r="13970" spans="2:18" x14ac:dyDescent="0.2">
      <c r="B13970" s="25">
        <v>13740</v>
      </c>
      <c r="C13970" s="193"/>
      <c r="D13970" s="19">
        <v>1.2857737133999854</v>
      </c>
      <c r="E13970" s="19"/>
      <c r="F13970" s="19">
        <v>1.520139427276366</v>
      </c>
      <c r="G13970" s="19"/>
      <c r="H13970" s="19">
        <v>0.34923682772178716</v>
      </c>
      <c r="I13970" s="19"/>
      <c r="J13970" s="19">
        <v>0.72064985451994779</v>
      </c>
      <c r="K13970" s="19"/>
      <c r="L13970" s="19">
        <v>1.6316884099887055</v>
      </c>
      <c r="M13970" s="19"/>
      <c r="N13970" s="19">
        <v>0.36549124087370738</v>
      </c>
      <c r="O13970" s="19"/>
      <c r="P13970" s="50">
        <v>1.6591828666890565</v>
      </c>
      <c r="R13970" s="9" t="s">
        <v>0</v>
      </c>
    </row>
    <row r="13971" spans="2:18" x14ac:dyDescent="0.2">
      <c r="B13971" s="25">
        <v>13741</v>
      </c>
      <c r="C13971" s="193"/>
      <c r="D13971" s="19">
        <v>0.9872540741080309</v>
      </c>
      <c r="E13971" s="19"/>
      <c r="F13971" s="19">
        <v>1.429881917711264</v>
      </c>
      <c r="G13971" s="19"/>
      <c r="H13971" s="19">
        <v>0.89525207796050232</v>
      </c>
      <c r="I13971" s="19"/>
      <c r="J13971" s="19">
        <v>1.2225105356353134</v>
      </c>
      <c r="K13971" s="19"/>
      <c r="L13971" s="19">
        <v>1.2525178597691125</v>
      </c>
      <c r="M13971" s="19"/>
      <c r="N13971" s="19">
        <v>1.4835971146136437</v>
      </c>
      <c r="O13971" s="19"/>
      <c r="P13971" s="50">
        <v>1.4806288543104562</v>
      </c>
      <c r="R13971" s="9" t="s">
        <v>0</v>
      </c>
    </row>
    <row r="13972" spans="2:18" x14ac:dyDescent="0.2">
      <c r="B13972" s="25">
        <v>13742</v>
      </c>
      <c r="C13972" s="193"/>
      <c r="D13972" s="19">
        <v>0.32475771216591265</v>
      </c>
      <c r="E13972" s="19"/>
      <c r="F13972" s="19">
        <v>0.33562050073874677</v>
      </c>
      <c r="G13972" s="19">
        <v>1.8823759793898366E-2</v>
      </c>
      <c r="H13972" s="19"/>
      <c r="I13972" s="19"/>
      <c r="J13972" s="19">
        <v>1.04839258464609</v>
      </c>
      <c r="K13972" s="19"/>
      <c r="L13972" s="19">
        <v>0.46970844061414285</v>
      </c>
      <c r="M13972" s="19"/>
      <c r="N13972" s="19">
        <v>0.12807027095008724</v>
      </c>
      <c r="O13972" s="19"/>
      <c r="P13972" s="50">
        <v>0.24173872230491258</v>
      </c>
      <c r="R13972" s="9" t="s">
        <v>0</v>
      </c>
    </row>
    <row r="13973" spans="2:18" x14ac:dyDescent="0.2">
      <c r="B13973" s="25">
        <v>13743</v>
      </c>
      <c r="C13973" s="193">
        <v>0.44326641017065688</v>
      </c>
      <c r="D13973" s="19"/>
      <c r="E13973" s="19">
        <v>1.9387558121400701E-2</v>
      </c>
      <c r="F13973" s="19"/>
      <c r="G13973" s="19">
        <v>0.51186815224233895</v>
      </c>
      <c r="H13973" s="19"/>
      <c r="I13973" s="19">
        <v>0.45566640591976132</v>
      </c>
      <c r="J13973" s="19"/>
      <c r="K13973" s="19">
        <v>0.81904553815097281</v>
      </c>
      <c r="L13973" s="19"/>
      <c r="M13973" s="19">
        <v>1.3519043677675453</v>
      </c>
      <c r="N13973" s="19"/>
      <c r="O13973" s="19">
        <v>0.11104777763665814</v>
      </c>
      <c r="P13973" s="50"/>
      <c r="R13973" s="9" t="s">
        <v>0</v>
      </c>
    </row>
    <row r="13974" spans="2:18" x14ac:dyDescent="0.2">
      <c r="B13974" s="25">
        <v>13744</v>
      </c>
      <c r="C13974" s="193">
        <v>0.74353585861864013</v>
      </c>
      <c r="D13974" s="19"/>
      <c r="E13974" s="19">
        <v>0.86731863258112396</v>
      </c>
      <c r="F13974" s="19"/>
      <c r="G13974" s="19">
        <v>0.79005871228998736</v>
      </c>
      <c r="H13974" s="19"/>
      <c r="I13974" s="19">
        <v>0.74338499762158361</v>
      </c>
      <c r="J13974" s="19"/>
      <c r="K13974" s="19"/>
      <c r="L13974" s="19">
        <v>0.54148854652644585</v>
      </c>
      <c r="M13974" s="19">
        <v>0.9319779308605195</v>
      </c>
      <c r="N13974" s="19"/>
      <c r="O13974" s="19">
        <v>1.0429862710943509</v>
      </c>
      <c r="P13974" s="50"/>
      <c r="R13974" s="9" t="s">
        <v>0</v>
      </c>
    </row>
    <row r="13975" spans="2:18" x14ac:dyDescent="0.2">
      <c r="B13975" s="25">
        <v>13745</v>
      </c>
      <c r="C13975" s="193">
        <v>0.23377630015640777</v>
      </c>
      <c r="D13975" s="19"/>
      <c r="E13975" s="19">
        <v>0.15267229674524727</v>
      </c>
      <c r="F13975" s="19"/>
      <c r="G13975" s="19">
        <v>0.34515675942699692</v>
      </c>
      <c r="H13975" s="19"/>
      <c r="I13975" s="19">
        <v>8.4957304520517141E-2</v>
      </c>
      <c r="J13975" s="19"/>
      <c r="K13975" s="19"/>
      <c r="L13975" s="19">
        <v>0.7550757191803581</v>
      </c>
      <c r="M13975" s="19">
        <v>0.47101055974492345</v>
      </c>
      <c r="N13975" s="19"/>
      <c r="O13975" s="19"/>
      <c r="P13975" s="50">
        <v>0.15568721797672691</v>
      </c>
      <c r="R13975" s="9" t="s">
        <v>0</v>
      </c>
    </row>
    <row r="13976" spans="2:18" x14ac:dyDescent="0.2">
      <c r="B13976" s="25">
        <v>13746</v>
      </c>
      <c r="C13976" s="193">
        <v>0.75369652978583868</v>
      </c>
      <c r="D13976" s="19"/>
      <c r="E13976" s="19">
        <v>0.88822113968380689</v>
      </c>
      <c r="F13976" s="19"/>
      <c r="G13976" s="19">
        <v>5.0075068698403585E-2</v>
      </c>
      <c r="H13976" s="19"/>
      <c r="I13976" s="19">
        <v>0.61532276540175368</v>
      </c>
      <c r="J13976" s="19"/>
      <c r="K13976" s="19">
        <v>0.78637800515284539</v>
      </c>
      <c r="L13976" s="19"/>
      <c r="M13976" s="19">
        <v>0.29006384791430617</v>
      </c>
      <c r="N13976" s="19"/>
      <c r="O13976" s="19">
        <v>1.0805885312802701</v>
      </c>
      <c r="P13976" s="50"/>
      <c r="R13976" s="9" t="s">
        <v>0</v>
      </c>
    </row>
    <row r="13977" spans="2:18" x14ac:dyDescent="0.2">
      <c r="B13977" s="25">
        <v>13747</v>
      </c>
      <c r="C13977" s="193"/>
      <c r="D13977" s="19">
        <v>0.40270597007268227</v>
      </c>
      <c r="E13977" s="19"/>
      <c r="F13977" s="19">
        <v>0.25066027130335289</v>
      </c>
      <c r="G13977" s="19"/>
      <c r="H13977" s="19">
        <v>0.108935029178234</v>
      </c>
      <c r="I13977" s="19">
        <v>0.12730942728586997</v>
      </c>
      <c r="J13977" s="19"/>
      <c r="K13977" s="19">
        <v>9.1920040161602601E-2</v>
      </c>
      <c r="L13977" s="19"/>
      <c r="M13977" s="19">
        <v>0.41617310135186364</v>
      </c>
      <c r="N13977" s="19"/>
      <c r="O13977" s="19">
        <v>4.4557791368637897E-2</v>
      </c>
      <c r="P13977" s="50"/>
      <c r="R13977" s="9" t="s">
        <v>0</v>
      </c>
    </row>
    <row r="13978" spans="2:18" x14ac:dyDescent="0.2">
      <c r="B13978" s="25">
        <v>13748</v>
      </c>
      <c r="C13978" s="193"/>
      <c r="D13978" s="19">
        <v>0.42905591908488183</v>
      </c>
      <c r="E13978" s="19"/>
      <c r="F13978" s="19">
        <v>0.96536740332215987</v>
      </c>
      <c r="G13978" s="19"/>
      <c r="H13978" s="19">
        <v>1.5476736650418703</v>
      </c>
      <c r="I13978" s="19"/>
      <c r="J13978" s="19">
        <v>0.86274621346188218</v>
      </c>
      <c r="K13978" s="19"/>
      <c r="L13978" s="19">
        <v>0.84898471600561221</v>
      </c>
      <c r="M13978" s="19"/>
      <c r="N13978" s="19">
        <v>0.51276308850073271</v>
      </c>
      <c r="O13978" s="19"/>
      <c r="P13978" s="50">
        <v>1.6389043013921329</v>
      </c>
      <c r="R13978" s="9" t="s">
        <v>0</v>
      </c>
    </row>
    <row r="13979" spans="2:18" x14ac:dyDescent="0.2">
      <c r="B13979" s="25">
        <v>13749</v>
      </c>
      <c r="C13979" s="193">
        <v>2.1884870373939611</v>
      </c>
      <c r="D13979" s="19"/>
      <c r="E13979" s="19">
        <v>1.6755731464858317</v>
      </c>
      <c r="F13979" s="19"/>
      <c r="G13979" s="19">
        <v>0.67870122745475947</v>
      </c>
      <c r="H13979" s="19"/>
      <c r="I13979" s="19">
        <v>0.85487711012895617</v>
      </c>
      <c r="J13979" s="19"/>
      <c r="K13979" s="19">
        <v>0.19873091990471256</v>
      </c>
      <c r="L13979" s="19"/>
      <c r="M13979" s="19">
        <v>0.9101181320986409</v>
      </c>
      <c r="N13979" s="19"/>
      <c r="O13979" s="19">
        <v>1.3045382036024284</v>
      </c>
      <c r="P13979" s="50"/>
      <c r="R13979" s="9" t="s">
        <v>0</v>
      </c>
    </row>
    <row r="13980" spans="2:18" x14ac:dyDescent="0.2">
      <c r="B13980" s="25">
        <v>13750</v>
      </c>
      <c r="C13980" s="193">
        <v>1.6100570168062969</v>
      </c>
      <c r="D13980" s="19"/>
      <c r="E13980" s="19">
        <v>0.90283103608777926</v>
      </c>
      <c r="F13980" s="19"/>
      <c r="G13980" s="19">
        <v>1.1365257554143053</v>
      </c>
      <c r="H13980" s="19"/>
      <c r="I13980" s="19">
        <v>0.52060755479254184</v>
      </c>
      <c r="J13980" s="19"/>
      <c r="K13980" s="19">
        <v>2.1587779044334474</v>
      </c>
      <c r="L13980" s="19"/>
      <c r="M13980" s="19">
        <v>1.1460670091284153</v>
      </c>
      <c r="N13980" s="19"/>
      <c r="O13980" s="19">
        <v>0.50148560687173049</v>
      </c>
      <c r="P13980" s="50"/>
      <c r="R13980" s="9" t="s">
        <v>0</v>
      </c>
    </row>
    <row r="13981" spans="2:18" x14ac:dyDescent="0.2">
      <c r="B13981" s="25">
        <v>13751</v>
      </c>
      <c r="C13981" s="193"/>
      <c r="D13981" s="19">
        <v>1.2637866904464896</v>
      </c>
      <c r="E13981" s="19"/>
      <c r="F13981" s="19">
        <v>2.2710357821404195</v>
      </c>
      <c r="G13981" s="19"/>
      <c r="H13981" s="19">
        <v>1.0748924065990424</v>
      </c>
      <c r="I13981" s="19"/>
      <c r="J13981" s="19">
        <v>0.9337319942171588</v>
      </c>
      <c r="K13981" s="19"/>
      <c r="L13981" s="19">
        <v>1.4900289761300518</v>
      </c>
      <c r="M13981" s="19"/>
      <c r="N13981" s="19">
        <v>0.98613208254487916</v>
      </c>
      <c r="O13981" s="19"/>
      <c r="P13981" s="50">
        <v>0.31558868347344859</v>
      </c>
      <c r="R13981" s="9" t="s">
        <v>0</v>
      </c>
    </row>
    <row r="13982" spans="2:18" x14ac:dyDescent="0.2">
      <c r="B13982" s="25">
        <v>13752</v>
      </c>
      <c r="C13982" s="193"/>
      <c r="D13982" s="19">
        <v>0.58628466152732617</v>
      </c>
      <c r="E13982" s="19"/>
      <c r="F13982" s="19">
        <v>0.76990706920328711</v>
      </c>
      <c r="G13982" s="19"/>
      <c r="H13982" s="19">
        <v>0.66796575791941637</v>
      </c>
      <c r="I13982" s="19"/>
      <c r="J13982" s="19">
        <v>0.66601520456491858</v>
      </c>
      <c r="K13982" s="19"/>
      <c r="L13982" s="19">
        <v>0.6457022079920135</v>
      </c>
      <c r="M13982" s="19"/>
      <c r="N13982" s="19">
        <v>0.27426812810986373</v>
      </c>
      <c r="O13982" s="19"/>
      <c r="P13982" s="50">
        <v>0.57667576219073269</v>
      </c>
      <c r="R13982" s="9" t="s">
        <v>0</v>
      </c>
    </row>
    <row r="13983" spans="2:18" x14ac:dyDescent="0.2">
      <c r="B13983" s="25">
        <v>13753</v>
      </c>
      <c r="C13983" s="193"/>
      <c r="D13983" s="19">
        <v>2.3814810561215309</v>
      </c>
      <c r="E13983" s="19"/>
      <c r="F13983" s="19">
        <v>2.0204056714614902</v>
      </c>
      <c r="G13983" s="19"/>
      <c r="H13983" s="19">
        <v>2.0281937400724512</v>
      </c>
      <c r="I13983" s="19"/>
      <c r="J13983" s="19">
        <v>2.5019880385715054</v>
      </c>
      <c r="K13983" s="19"/>
      <c r="L13983" s="19">
        <v>1.7704775599358868</v>
      </c>
      <c r="M13983" s="19"/>
      <c r="N13983" s="19">
        <v>1.9357973185039121</v>
      </c>
      <c r="O13983" s="19"/>
      <c r="P13983" s="50">
        <v>1.9826775956223508</v>
      </c>
      <c r="R13983" s="9" t="s">
        <v>0</v>
      </c>
    </row>
    <row r="13984" spans="2:18" x14ac:dyDescent="0.2">
      <c r="B13984" s="25">
        <v>13754</v>
      </c>
      <c r="C13984" s="193"/>
      <c r="D13984" s="19">
        <v>2.2012023155580649</v>
      </c>
      <c r="E13984" s="19"/>
      <c r="F13984" s="19">
        <v>2.2371476234088874</v>
      </c>
      <c r="G13984" s="19"/>
      <c r="H13984" s="19">
        <v>3.4222750684789585</v>
      </c>
      <c r="I13984" s="19"/>
      <c r="J13984" s="19">
        <v>3.0667327816197538</v>
      </c>
      <c r="K13984" s="19"/>
      <c r="L13984" s="19">
        <v>3.2458820924096932</v>
      </c>
      <c r="M13984" s="19"/>
      <c r="N13984" s="19">
        <v>4.1124524192329934</v>
      </c>
      <c r="O13984" s="19"/>
      <c r="P13984" s="50">
        <v>3.0790208158692352</v>
      </c>
      <c r="R13984" s="9" t="s">
        <v>0</v>
      </c>
    </row>
    <row r="13985" spans="2:18" x14ac:dyDescent="0.2">
      <c r="B13985" s="25">
        <v>13755</v>
      </c>
      <c r="C13985" s="193"/>
      <c r="D13985" s="19">
        <v>1.5648950798663603</v>
      </c>
      <c r="E13985" s="19"/>
      <c r="F13985" s="19">
        <v>2.2891935047684613</v>
      </c>
      <c r="G13985" s="19"/>
      <c r="H13985" s="19">
        <v>0.22708115572781279</v>
      </c>
      <c r="I13985" s="19"/>
      <c r="J13985" s="19">
        <v>2.0268883331160157</v>
      </c>
      <c r="K13985" s="19"/>
      <c r="L13985" s="19">
        <v>1.6482421300863452</v>
      </c>
      <c r="M13985" s="19"/>
      <c r="N13985" s="19">
        <v>0.86661157941821487</v>
      </c>
      <c r="O13985" s="19"/>
      <c r="P13985" s="50">
        <v>1.0990570666404931</v>
      </c>
      <c r="R13985" s="9" t="s">
        <v>0</v>
      </c>
    </row>
    <row r="13986" spans="2:18" x14ac:dyDescent="0.2">
      <c r="B13986" s="25">
        <v>13756</v>
      </c>
      <c r="C13986" s="193"/>
      <c r="D13986" s="19">
        <v>0.77639887223532544</v>
      </c>
      <c r="E13986" s="19">
        <v>0.43657348911776089</v>
      </c>
      <c r="F13986" s="19"/>
      <c r="G13986" s="19"/>
      <c r="H13986" s="19">
        <v>0.58477353059350545</v>
      </c>
      <c r="I13986" s="19"/>
      <c r="J13986" s="19">
        <v>0.24312836013557443</v>
      </c>
      <c r="K13986" s="19">
        <v>0.60384761219642846</v>
      </c>
      <c r="L13986" s="19"/>
      <c r="M13986" s="19">
        <v>1.2844749010153218</v>
      </c>
      <c r="N13986" s="19"/>
      <c r="O13986" s="19">
        <v>0.31181946195982913</v>
      </c>
      <c r="P13986" s="50"/>
      <c r="R13986" s="9" t="s">
        <v>0</v>
      </c>
    </row>
    <row r="13987" spans="2:18" x14ac:dyDescent="0.2">
      <c r="B13987" s="25">
        <v>13757</v>
      </c>
      <c r="C13987" s="193">
        <v>0.59198165675202852</v>
      </c>
      <c r="D13987" s="19"/>
      <c r="E13987" s="19">
        <v>0.11047286407788987</v>
      </c>
      <c r="F13987" s="19"/>
      <c r="G13987" s="19">
        <v>0.25092070297439883</v>
      </c>
      <c r="H13987" s="19"/>
      <c r="I13987" s="19">
        <v>0.17369376102587913</v>
      </c>
      <c r="J13987" s="19"/>
      <c r="K13987" s="19">
        <v>0.32088649676864073</v>
      </c>
      <c r="L13987" s="19"/>
      <c r="M13987" s="19"/>
      <c r="N13987" s="19">
        <v>1.2663703973105986</v>
      </c>
      <c r="O13987" s="19">
        <v>0.3317626088200743</v>
      </c>
      <c r="P13987" s="50"/>
      <c r="R13987" s="9" t="s">
        <v>0</v>
      </c>
    </row>
    <row r="13988" spans="2:18" x14ac:dyDescent="0.2">
      <c r="B13988" s="25">
        <v>13758</v>
      </c>
      <c r="C13988" s="193"/>
      <c r="D13988" s="19">
        <v>3.1387516506596247E-3</v>
      </c>
      <c r="E13988" s="19">
        <v>0.7778950230263425</v>
      </c>
      <c r="F13988" s="19"/>
      <c r="G13988" s="19"/>
      <c r="H13988" s="19">
        <v>2.0447860535020051E-2</v>
      </c>
      <c r="I13988" s="19">
        <v>0.40519856840823826</v>
      </c>
      <c r="J13988" s="19"/>
      <c r="K13988" s="19"/>
      <c r="L13988" s="19">
        <v>0.15378206329484523</v>
      </c>
      <c r="M13988" s="19">
        <v>0.56859167304433877</v>
      </c>
      <c r="N13988" s="19"/>
      <c r="O13988" s="19">
        <v>0.84327906414778875</v>
      </c>
      <c r="P13988" s="50"/>
      <c r="R13988" s="9" t="s">
        <v>0</v>
      </c>
    </row>
    <row r="13989" spans="2:18" x14ac:dyDescent="0.2">
      <c r="B13989" s="25">
        <v>13759</v>
      </c>
      <c r="C13989" s="193">
        <v>1.1057042343610015</v>
      </c>
      <c r="D13989" s="19"/>
      <c r="E13989" s="19">
        <v>0.70151377052778396</v>
      </c>
      <c r="F13989" s="19"/>
      <c r="G13989" s="19">
        <v>0.41398760166805093</v>
      </c>
      <c r="H13989" s="19"/>
      <c r="I13989" s="19">
        <v>1.2586812193002626</v>
      </c>
      <c r="J13989" s="19"/>
      <c r="K13989" s="19">
        <v>1.0145567090002199</v>
      </c>
      <c r="L13989" s="19"/>
      <c r="M13989" s="19">
        <v>2.1788576648188527</v>
      </c>
      <c r="N13989" s="19"/>
      <c r="O13989" s="19">
        <v>0.31839653488344666</v>
      </c>
      <c r="P13989" s="50"/>
      <c r="R13989" s="9" t="s">
        <v>0</v>
      </c>
    </row>
    <row r="13990" spans="2:18" x14ac:dyDescent="0.2">
      <c r="B13990" s="25">
        <v>13760</v>
      </c>
      <c r="C13990" s="193">
        <v>0.10961270564164104</v>
      </c>
      <c r="D13990" s="19"/>
      <c r="E13990" s="19">
        <v>7.3332933370782838E-2</v>
      </c>
      <c r="F13990" s="19"/>
      <c r="G13990" s="19">
        <v>0.85456952343403758</v>
      </c>
      <c r="H13990" s="19"/>
      <c r="I13990" s="19">
        <v>0.4252660440819836</v>
      </c>
      <c r="J13990" s="19"/>
      <c r="K13990" s="19"/>
      <c r="L13990" s="19">
        <v>4.6748347282617252E-2</v>
      </c>
      <c r="M13990" s="19">
        <v>1.2635191174097342</v>
      </c>
      <c r="N13990" s="19"/>
      <c r="O13990" s="19">
        <v>0.40928425841257526</v>
      </c>
      <c r="P13990" s="50"/>
      <c r="R13990" s="9" t="s">
        <v>0</v>
      </c>
    </row>
    <row r="13991" spans="2:18" x14ac:dyDescent="0.2">
      <c r="B13991" s="25">
        <v>13761</v>
      </c>
      <c r="C13991" s="193">
        <v>0.50939660833934253</v>
      </c>
      <c r="D13991" s="19"/>
      <c r="E13991" s="19">
        <v>0.64794062836913946</v>
      </c>
      <c r="F13991" s="19"/>
      <c r="G13991" s="19"/>
      <c r="H13991" s="19">
        <v>0.4288255670609748</v>
      </c>
      <c r="I13991" s="19">
        <v>0.62421587824466718</v>
      </c>
      <c r="J13991" s="19"/>
      <c r="K13991" s="19">
        <v>0.2580902434485115</v>
      </c>
      <c r="L13991" s="19"/>
      <c r="M13991" s="19">
        <v>0.8008608850068728</v>
      </c>
      <c r="N13991" s="19"/>
      <c r="O13991" s="19">
        <v>1.0662145080929053</v>
      </c>
      <c r="P13991" s="50"/>
      <c r="R13991" s="9" t="s">
        <v>0</v>
      </c>
    </row>
    <row r="13992" spans="2:18" x14ac:dyDescent="0.2">
      <c r="B13992" s="25">
        <v>13762</v>
      </c>
      <c r="C13992" s="193">
        <v>0.52241857768679123</v>
      </c>
      <c r="D13992" s="19"/>
      <c r="E13992" s="19">
        <v>1.5055203434449957</v>
      </c>
      <c r="F13992" s="19"/>
      <c r="G13992" s="19">
        <v>1.1105201755627327</v>
      </c>
      <c r="H13992" s="19"/>
      <c r="I13992" s="19">
        <v>0.19714603663532601</v>
      </c>
      <c r="J13992" s="19"/>
      <c r="K13992" s="19">
        <v>1.5505156925649288</v>
      </c>
      <c r="L13992" s="19"/>
      <c r="M13992" s="19">
        <v>0.96584092794936205</v>
      </c>
      <c r="N13992" s="19"/>
      <c r="O13992" s="19">
        <v>0.90661436545754648</v>
      </c>
      <c r="P13992" s="50"/>
      <c r="R13992" s="9" t="s">
        <v>0</v>
      </c>
    </row>
    <row r="13993" spans="2:18" x14ac:dyDescent="0.2">
      <c r="B13993" s="25">
        <v>13763</v>
      </c>
      <c r="C13993" s="193">
        <v>1.2800409432550062</v>
      </c>
      <c r="D13993" s="19"/>
      <c r="E13993" s="19">
        <v>7.4738969200666694E-2</v>
      </c>
      <c r="F13993" s="19"/>
      <c r="G13993" s="19"/>
      <c r="H13993" s="19">
        <v>0.72867931542009312</v>
      </c>
      <c r="I13993" s="19">
        <v>0.85244621833455492</v>
      </c>
      <c r="J13993" s="19"/>
      <c r="K13993" s="19"/>
      <c r="L13993" s="19">
        <v>0.22427231025885311</v>
      </c>
      <c r="M13993" s="19">
        <v>1.5615184759147553E-3</v>
      </c>
      <c r="N13993" s="19"/>
      <c r="O13993" s="19"/>
      <c r="P13993" s="50">
        <v>0.24805296401410162</v>
      </c>
      <c r="R13993" s="9" t="s">
        <v>0</v>
      </c>
    </row>
    <row r="13994" spans="2:18" x14ac:dyDescent="0.2">
      <c r="B13994" s="25">
        <v>13764</v>
      </c>
      <c r="C13994" s="193">
        <v>0.77437099494123607</v>
      </c>
      <c r="D13994" s="19"/>
      <c r="E13994" s="19">
        <v>0.35550338132178777</v>
      </c>
      <c r="F13994" s="19"/>
      <c r="G13994" s="19">
        <v>0.24627287733583841</v>
      </c>
      <c r="H13994" s="19"/>
      <c r="I13994" s="19">
        <v>0.13505322946978818</v>
      </c>
      <c r="J13994" s="19"/>
      <c r="K13994" s="19">
        <v>0.47994406663416733</v>
      </c>
      <c r="L13994" s="19"/>
      <c r="M13994" s="19"/>
      <c r="N13994" s="19">
        <v>0.53418824872573012</v>
      </c>
      <c r="O13994" s="19"/>
      <c r="P13994" s="50">
        <v>0.74886671341789612</v>
      </c>
      <c r="R13994" s="9" t="s">
        <v>0</v>
      </c>
    </row>
    <row r="13995" spans="2:18" x14ac:dyDescent="0.2">
      <c r="B13995" s="25">
        <v>13765</v>
      </c>
      <c r="C13995" s="193">
        <v>1.5710017088472048</v>
      </c>
      <c r="D13995" s="19"/>
      <c r="E13995" s="19">
        <v>0.82153442271696153</v>
      </c>
      <c r="F13995" s="19"/>
      <c r="G13995" s="19">
        <v>1.2899299584166457</v>
      </c>
      <c r="H13995" s="19"/>
      <c r="I13995" s="19">
        <v>0.3494357315951136</v>
      </c>
      <c r="J13995" s="19"/>
      <c r="K13995" s="19">
        <v>1.1188322457330178</v>
      </c>
      <c r="L13995" s="19"/>
      <c r="M13995" s="19">
        <v>0.80341780295881526</v>
      </c>
      <c r="N13995" s="19"/>
      <c r="O13995" s="19">
        <v>0.41123692961959402</v>
      </c>
      <c r="P13995" s="50"/>
      <c r="R13995" s="9" t="s">
        <v>0</v>
      </c>
    </row>
    <row r="13996" spans="2:18" x14ac:dyDescent="0.2">
      <c r="B13996" s="25">
        <v>13766</v>
      </c>
      <c r="C13996" s="193"/>
      <c r="D13996" s="19">
        <v>0.63183541658068176</v>
      </c>
      <c r="E13996" s="19"/>
      <c r="F13996" s="19">
        <v>0.45900603639213999</v>
      </c>
      <c r="G13996" s="19"/>
      <c r="H13996" s="19">
        <v>0.64630116744700483</v>
      </c>
      <c r="I13996" s="19"/>
      <c r="J13996" s="19">
        <v>0.79592657208557205</v>
      </c>
      <c r="K13996" s="19">
        <v>0.21518072049466036</v>
      </c>
      <c r="L13996" s="19"/>
      <c r="M13996" s="19">
        <v>0.11342697414483624</v>
      </c>
      <c r="N13996" s="19"/>
      <c r="O13996" s="19">
        <v>0.3288038010849374</v>
      </c>
      <c r="P13996" s="50"/>
      <c r="R13996" s="9" t="s">
        <v>0</v>
      </c>
    </row>
    <row r="13997" spans="2:18" x14ac:dyDescent="0.2">
      <c r="B13997" s="25">
        <v>13767</v>
      </c>
      <c r="C13997" s="193"/>
      <c r="D13997" s="19">
        <v>0.3032001548743421</v>
      </c>
      <c r="E13997" s="19">
        <v>0.13219195850514773</v>
      </c>
      <c r="F13997" s="19"/>
      <c r="G13997" s="19"/>
      <c r="H13997" s="19">
        <v>0.57797009134452215</v>
      </c>
      <c r="I13997" s="19">
        <v>2.6714762685184835E-2</v>
      </c>
      <c r="J13997" s="19"/>
      <c r="K13997" s="19">
        <v>4.3474521762513409E-2</v>
      </c>
      <c r="L13997" s="19"/>
      <c r="M13997" s="19">
        <v>0.37993566107151377</v>
      </c>
      <c r="N13997" s="19"/>
      <c r="O13997" s="19"/>
      <c r="P13997" s="50">
        <v>0.2931565070979853</v>
      </c>
      <c r="R13997" s="9" t="s">
        <v>0</v>
      </c>
    </row>
    <row r="13998" spans="2:18" x14ac:dyDescent="0.2">
      <c r="B13998" s="25">
        <v>13768</v>
      </c>
      <c r="C13998" s="193"/>
      <c r="D13998" s="19">
        <v>1.5864971845653595</v>
      </c>
      <c r="E13998" s="19"/>
      <c r="F13998" s="19">
        <v>1.4653249343435619</v>
      </c>
      <c r="G13998" s="19"/>
      <c r="H13998" s="19">
        <v>1.1144755617427373</v>
      </c>
      <c r="I13998" s="19"/>
      <c r="J13998" s="19">
        <v>1.3273913563589332</v>
      </c>
      <c r="K13998" s="19"/>
      <c r="L13998" s="19">
        <v>1.7712891143531617</v>
      </c>
      <c r="M13998" s="19"/>
      <c r="N13998" s="19">
        <v>1.4595536576704096</v>
      </c>
      <c r="O13998" s="19"/>
      <c r="P13998" s="50">
        <v>2.6829067438156731</v>
      </c>
      <c r="R13998" s="9" t="s">
        <v>0</v>
      </c>
    </row>
    <row r="13999" spans="2:18" x14ac:dyDescent="0.2">
      <c r="B13999" s="25">
        <v>13769</v>
      </c>
      <c r="C13999" s="193">
        <v>1.8244882466682779</v>
      </c>
      <c r="D13999" s="19"/>
      <c r="E13999" s="19">
        <v>2.1422445074033223</v>
      </c>
      <c r="F13999" s="19"/>
      <c r="G13999" s="19">
        <v>0.83348386781725492</v>
      </c>
      <c r="H13999" s="19"/>
      <c r="I13999" s="19">
        <v>2.20835554698143</v>
      </c>
      <c r="J13999" s="19"/>
      <c r="K13999" s="19">
        <v>2.4949561782722389</v>
      </c>
      <c r="L13999" s="19"/>
      <c r="M13999" s="19">
        <v>1.6764816526941224</v>
      </c>
      <c r="N13999" s="19"/>
      <c r="O13999" s="19">
        <v>1.9859972411109208</v>
      </c>
      <c r="P13999" s="50"/>
      <c r="R13999" s="9" t="s">
        <v>0</v>
      </c>
    </row>
    <row r="14000" spans="2:18" x14ac:dyDescent="0.2">
      <c r="B14000" s="25">
        <v>13770</v>
      </c>
      <c r="C14000" s="193">
        <v>1.196329937678666</v>
      </c>
      <c r="D14000" s="19"/>
      <c r="E14000" s="19"/>
      <c r="F14000" s="19">
        <v>0.24268508452497481</v>
      </c>
      <c r="G14000" s="19">
        <v>0.80729045225377138</v>
      </c>
      <c r="H14000" s="19"/>
      <c r="I14000" s="19">
        <v>1.2042441360944598</v>
      </c>
      <c r="J14000" s="19"/>
      <c r="K14000" s="19"/>
      <c r="L14000" s="19">
        <v>0.12166578668761381</v>
      </c>
      <c r="M14000" s="19"/>
      <c r="N14000" s="19">
        <v>3.1449610701383954E-2</v>
      </c>
      <c r="O14000" s="19">
        <v>0.74967455658254589</v>
      </c>
      <c r="P14000" s="50"/>
      <c r="R14000" s="9" t="s">
        <v>0</v>
      </c>
    </row>
    <row r="14001" spans="2:18" x14ac:dyDescent="0.2">
      <c r="B14001" s="25">
        <v>13771</v>
      </c>
      <c r="C14001" s="193">
        <v>0.21966803952175676</v>
      </c>
      <c r="D14001" s="19"/>
      <c r="E14001" s="19">
        <v>0.1801189127893851</v>
      </c>
      <c r="F14001" s="19"/>
      <c r="G14001" s="19"/>
      <c r="H14001" s="19">
        <v>0.91514713496304412</v>
      </c>
      <c r="I14001" s="19"/>
      <c r="J14001" s="19">
        <v>0.13841419925033574</v>
      </c>
      <c r="K14001" s="19"/>
      <c r="L14001" s="19">
        <v>0.25463003173255011</v>
      </c>
      <c r="M14001" s="19"/>
      <c r="N14001" s="19">
        <v>0.10819655736817423</v>
      </c>
      <c r="O14001" s="19">
        <v>0.4888126557190508</v>
      </c>
      <c r="P14001" s="50"/>
      <c r="R14001" s="9" t="s">
        <v>0</v>
      </c>
    </row>
    <row r="14002" spans="2:18" x14ac:dyDescent="0.2">
      <c r="B14002" s="25">
        <v>13772</v>
      </c>
      <c r="C14002" s="193"/>
      <c r="D14002" s="19">
        <v>0.90562342533138451</v>
      </c>
      <c r="E14002" s="19"/>
      <c r="F14002" s="19">
        <v>0.95011044616419127</v>
      </c>
      <c r="G14002" s="19"/>
      <c r="H14002" s="19">
        <v>0.52125663823415636</v>
      </c>
      <c r="I14002" s="19"/>
      <c r="J14002" s="19">
        <v>0.52078366483436167</v>
      </c>
      <c r="K14002" s="19"/>
      <c r="L14002" s="19">
        <v>0.86765094116121366</v>
      </c>
      <c r="M14002" s="19"/>
      <c r="N14002" s="19">
        <v>0.92514654308027433</v>
      </c>
      <c r="O14002" s="19"/>
      <c r="P14002" s="50">
        <v>2.0864758207302989</v>
      </c>
      <c r="R14002" s="9" t="s">
        <v>0</v>
      </c>
    </row>
    <row r="14003" spans="2:18" x14ac:dyDescent="0.2">
      <c r="B14003" s="25">
        <v>13773</v>
      </c>
      <c r="C14003" s="193"/>
      <c r="D14003" s="19">
        <v>0.54901851887180209</v>
      </c>
      <c r="E14003" s="19"/>
      <c r="F14003" s="19">
        <v>0.57834407942175148</v>
      </c>
      <c r="G14003" s="19"/>
      <c r="H14003" s="19">
        <v>1.1136996372362482</v>
      </c>
      <c r="I14003" s="19"/>
      <c r="J14003" s="19">
        <v>0.91350128608079573</v>
      </c>
      <c r="K14003" s="19"/>
      <c r="L14003" s="19">
        <v>1.4341084930936743</v>
      </c>
      <c r="M14003" s="19"/>
      <c r="N14003" s="19">
        <v>1.2093158746137409</v>
      </c>
      <c r="O14003" s="19"/>
      <c r="P14003" s="50">
        <v>1.014647425718447</v>
      </c>
      <c r="R14003" s="9" t="s">
        <v>0</v>
      </c>
    </row>
    <row r="14004" spans="2:18" x14ac:dyDescent="0.2">
      <c r="B14004" s="25">
        <v>13774</v>
      </c>
      <c r="C14004" s="193"/>
      <c r="D14004" s="19">
        <v>0.79077412359280164</v>
      </c>
      <c r="E14004" s="19">
        <v>0.25481741584135198</v>
      </c>
      <c r="F14004" s="19"/>
      <c r="G14004" s="19">
        <v>0.17362733980867098</v>
      </c>
      <c r="H14004" s="19"/>
      <c r="I14004" s="19">
        <v>0.272430237633774</v>
      </c>
      <c r="J14004" s="19"/>
      <c r="K14004" s="19"/>
      <c r="L14004" s="19">
        <v>0.62461876149338558</v>
      </c>
      <c r="M14004" s="19">
        <v>0.55802350428633252</v>
      </c>
      <c r="N14004" s="19"/>
      <c r="O14004" s="19">
        <v>0.32726140144741672</v>
      </c>
      <c r="P14004" s="50"/>
      <c r="R14004" s="9" t="s">
        <v>0</v>
      </c>
    </row>
    <row r="14005" spans="2:18" x14ac:dyDescent="0.2">
      <c r="B14005" s="25">
        <v>13775</v>
      </c>
      <c r="C14005" s="193"/>
      <c r="D14005" s="19">
        <v>0.67640144225037002</v>
      </c>
      <c r="E14005" s="19"/>
      <c r="F14005" s="19">
        <v>0.52746007857303234</v>
      </c>
      <c r="G14005" s="19">
        <v>0.45110187851765365</v>
      </c>
      <c r="H14005" s="19"/>
      <c r="I14005" s="19"/>
      <c r="J14005" s="19">
        <v>0.8372858196887466</v>
      </c>
      <c r="K14005" s="19"/>
      <c r="L14005" s="19">
        <v>0.27221014530307686</v>
      </c>
      <c r="M14005" s="19"/>
      <c r="N14005" s="19">
        <v>7.0301566534668722E-2</v>
      </c>
      <c r="O14005" s="19"/>
      <c r="P14005" s="50">
        <v>0.73674131732011972</v>
      </c>
      <c r="R14005" s="9" t="s">
        <v>0</v>
      </c>
    </row>
    <row r="14006" spans="2:18" x14ac:dyDescent="0.2">
      <c r="B14006" s="25">
        <v>13776</v>
      </c>
      <c r="C14006" s="193">
        <v>1.7175864801043765</v>
      </c>
      <c r="D14006" s="19"/>
      <c r="E14006" s="19">
        <v>1.0725285405796494</v>
      </c>
      <c r="F14006" s="19"/>
      <c r="G14006" s="19">
        <v>0.15077346639849754</v>
      </c>
      <c r="H14006" s="19"/>
      <c r="I14006" s="19">
        <v>1.1117202283474763</v>
      </c>
      <c r="J14006" s="19"/>
      <c r="K14006" s="19">
        <v>0.83791228637879744</v>
      </c>
      <c r="L14006" s="19"/>
      <c r="M14006" s="19">
        <v>1.3268191894106354</v>
      </c>
      <c r="N14006" s="19"/>
      <c r="O14006" s="19">
        <v>5.574587851758582E-2</v>
      </c>
      <c r="P14006" s="50"/>
      <c r="R14006" s="9" t="s">
        <v>0</v>
      </c>
    </row>
    <row r="14007" spans="2:18" x14ac:dyDescent="0.2">
      <c r="B14007" s="25">
        <v>13777</v>
      </c>
      <c r="C14007" s="193"/>
      <c r="D14007" s="19">
        <v>7.7111795788587914E-2</v>
      </c>
      <c r="E14007" s="19">
        <v>0.2228754387390938</v>
      </c>
      <c r="F14007" s="19"/>
      <c r="G14007" s="19"/>
      <c r="H14007" s="19">
        <v>0.12754728690283201</v>
      </c>
      <c r="I14007" s="19"/>
      <c r="J14007" s="19">
        <v>0.56057347055216289</v>
      </c>
      <c r="K14007" s="19"/>
      <c r="L14007" s="19">
        <v>0.45347971626859235</v>
      </c>
      <c r="M14007" s="19">
        <v>0.43853676196368818</v>
      </c>
      <c r="N14007" s="19"/>
      <c r="O14007" s="19">
        <v>0.12912574498222013</v>
      </c>
      <c r="P14007" s="50"/>
      <c r="R14007" s="9" t="s">
        <v>0</v>
      </c>
    </row>
    <row r="14008" spans="2:18" x14ac:dyDescent="0.2">
      <c r="B14008" s="25">
        <v>13778</v>
      </c>
      <c r="C14008" s="193">
        <v>0.15292840110333467</v>
      </c>
      <c r="D14008" s="19"/>
      <c r="E14008" s="19">
        <v>0.78168321222177506</v>
      </c>
      <c r="F14008" s="19"/>
      <c r="G14008" s="19">
        <v>6.4241103629690779E-2</v>
      </c>
      <c r="H14008" s="19"/>
      <c r="I14008" s="19">
        <v>0.22268778089401214</v>
      </c>
      <c r="J14008" s="19"/>
      <c r="K14008" s="19">
        <v>0.4457978802809392</v>
      </c>
      <c r="L14008" s="19"/>
      <c r="M14008" s="19"/>
      <c r="N14008" s="19">
        <v>0.62759837336810453</v>
      </c>
      <c r="O14008" s="19"/>
      <c r="P14008" s="50">
        <v>0.11334018993448694</v>
      </c>
      <c r="R14008" s="9" t="s">
        <v>0</v>
      </c>
    </row>
    <row r="14009" spans="2:18" x14ac:dyDescent="0.2">
      <c r="B14009" s="25">
        <v>13779</v>
      </c>
      <c r="C14009" s="193">
        <v>1.4099202611065811</v>
      </c>
      <c r="D14009" s="19"/>
      <c r="E14009" s="19">
        <v>1.1462326956956754</v>
      </c>
      <c r="F14009" s="19"/>
      <c r="G14009" s="19">
        <v>1.8562243489790071</v>
      </c>
      <c r="H14009" s="19"/>
      <c r="I14009" s="19">
        <v>0.16400882998709362</v>
      </c>
      <c r="J14009" s="19"/>
      <c r="K14009" s="19">
        <v>1.1481021265207494</v>
      </c>
      <c r="L14009" s="19"/>
      <c r="M14009" s="19">
        <v>1.0835681794997045</v>
      </c>
      <c r="N14009" s="19"/>
      <c r="O14009" s="19">
        <v>2.0791423761465304</v>
      </c>
      <c r="P14009" s="50"/>
      <c r="R14009" s="9" t="s">
        <v>0</v>
      </c>
    </row>
    <row r="14010" spans="2:18" x14ac:dyDescent="0.2">
      <c r="B14010" s="25">
        <v>13780</v>
      </c>
      <c r="C14010" s="193"/>
      <c r="D14010" s="19">
        <v>1.0949246485298227</v>
      </c>
      <c r="E14010" s="19">
        <v>0.10203851912318673</v>
      </c>
      <c r="F14010" s="19"/>
      <c r="G14010" s="19"/>
      <c r="H14010" s="19">
        <v>2.4374848561841405</v>
      </c>
      <c r="I14010" s="19"/>
      <c r="J14010" s="19">
        <v>0.94195832722396533</v>
      </c>
      <c r="K14010" s="19"/>
      <c r="L14010" s="19">
        <v>1.4929642774258087</v>
      </c>
      <c r="M14010" s="19"/>
      <c r="N14010" s="19">
        <v>0.40329694476962097</v>
      </c>
      <c r="O14010" s="19"/>
      <c r="P14010" s="50">
        <v>1.577744484542607</v>
      </c>
      <c r="R14010" s="9" t="s">
        <v>0</v>
      </c>
    </row>
    <row r="14011" spans="2:18" x14ac:dyDescent="0.2">
      <c r="B14011" s="25">
        <v>13781</v>
      </c>
      <c r="C14011" s="193"/>
      <c r="D14011" s="19">
        <v>1.8177822861388682</v>
      </c>
      <c r="E14011" s="19"/>
      <c r="F14011" s="19">
        <v>0.85105413620749637</v>
      </c>
      <c r="G14011" s="19"/>
      <c r="H14011" s="19">
        <v>1.1337631389959595</v>
      </c>
      <c r="I14011" s="19"/>
      <c r="J14011" s="19">
        <v>1.1788724874346779</v>
      </c>
      <c r="K14011" s="19"/>
      <c r="L14011" s="19">
        <v>0.93109029099908946</v>
      </c>
      <c r="M14011" s="19"/>
      <c r="N14011" s="19">
        <v>1.1460549238702065</v>
      </c>
      <c r="O14011" s="19"/>
      <c r="P14011" s="50">
        <v>0.94764513888170021</v>
      </c>
      <c r="R14011" s="9" t="s">
        <v>0</v>
      </c>
    </row>
    <row r="14012" spans="2:18" x14ac:dyDescent="0.2">
      <c r="B14012" s="25">
        <v>13782</v>
      </c>
      <c r="C14012" s="193"/>
      <c r="D14012" s="19">
        <v>0.88758119574856942</v>
      </c>
      <c r="E14012" s="19">
        <v>0.39289714178674556</v>
      </c>
      <c r="F14012" s="19"/>
      <c r="G14012" s="19">
        <v>0.65091421466944532</v>
      </c>
      <c r="H14012" s="19"/>
      <c r="I14012" s="19">
        <v>0.41669530474380939</v>
      </c>
      <c r="J14012" s="19"/>
      <c r="K14012" s="19">
        <v>0.44272722166625889</v>
      </c>
      <c r="L14012" s="19"/>
      <c r="M14012" s="19">
        <v>0.30713229615263171</v>
      </c>
      <c r="N14012" s="19"/>
      <c r="O14012" s="19"/>
      <c r="P14012" s="50">
        <v>0.1432186687635843</v>
      </c>
      <c r="R14012" s="9" t="s">
        <v>0</v>
      </c>
    </row>
    <row r="14013" spans="2:18" x14ac:dyDescent="0.2">
      <c r="B14013" s="25">
        <v>13783</v>
      </c>
      <c r="C14013" s="193">
        <v>0.64166090008612831</v>
      </c>
      <c r="D14013" s="19"/>
      <c r="E14013" s="19">
        <v>1.2924621097073754</v>
      </c>
      <c r="F14013" s="19"/>
      <c r="G14013" s="19">
        <v>1.3706108641773622</v>
      </c>
      <c r="H14013" s="19"/>
      <c r="I14013" s="19">
        <v>0.97257272473404821</v>
      </c>
      <c r="J14013" s="19"/>
      <c r="K14013" s="19">
        <v>1.1973782432895197</v>
      </c>
      <c r="L14013" s="19"/>
      <c r="M14013" s="19">
        <v>0.96845172753162134</v>
      </c>
      <c r="N14013" s="19"/>
      <c r="O14013" s="19">
        <v>1.1250902105590765</v>
      </c>
      <c r="P14013" s="50"/>
      <c r="R14013" s="9" t="s">
        <v>0</v>
      </c>
    </row>
    <row r="14014" spans="2:18" x14ac:dyDescent="0.2">
      <c r="B14014" s="25">
        <v>13784</v>
      </c>
      <c r="C14014" s="193">
        <v>1.2697761505064691</v>
      </c>
      <c r="D14014" s="19"/>
      <c r="E14014" s="19">
        <v>1.0489647817776577</v>
      </c>
      <c r="F14014" s="19"/>
      <c r="G14014" s="19"/>
      <c r="H14014" s="19">
        <v>0.1369705393865967</v>
      </c>
      <c r="I14014" s="19"/>
      <c r="J14014" s="19">
        <v>7.0618371642344913E-2</v>
      </c>
      <c r="K14014" s="19">
        <v>0.52340109763753095</v>
      </c>
      <c r="L14014" s="19"/>
      <c r="M14014" s="19"/>
      <c r="N14014" s="19">
        <v>0.19452871689923532</v>
      </c>
      <c r="O14014" s="19">
        <v>0.81465481203609091</v>
      </c>
      <c r="P14014" s="50"/>
      <c r="R14014" s="9" t="s">
        <v>0</v>
      </c>
    </row>
    <row r="14015" spans="2:18" x14ac:dyDescent="0.2">
      <c r="B14015" s="25">
        <v>13785</v>
      </c>
      <c r="C14015" s="193">
        <v>0.92424044947420569</v>
      </c>
      <c r="D14015" s="19"/>
      <c r="E14015" s="19">
        <v>0.99237827882504281</v>
      </c>
      <c r="F14015" s="19"/>
      <c r="G14015" s="19">
        <v>1.4069019632057322</v>
      </c>
      <c r="H14015" s="19"/>
      <c r="I14015" s="19">
        <v>1.2613892305282115</v>
      </c>
      <c r="J14015" s="19"/>
      <c r="K14015" s="19">
        <v>0.42590524342480346</v>
      </c>
      <c r="L14015" s="19"/>
      <c r="M14015" s="19">
        <v>0.50611228896414795</v>
      </c>
      <c r="N14015" s="19"/>
      <c r="O14015" s="19">
        <v>0.37970284174973107</v>
      </c>
      <c r="P14015" s="50"/>
      <c r="R14015" s="9" t="s">
        <v>0</v>
      </c>
    </row>
    <row r="14016" spans="2:18" x14ac:dyDescent="0.2">
      <c r="B14016" s="25">
        <v>13786</v>
      </c>
      <c r="C14016" s="193">
        <v>0.70333617649952362</v>
      </c>
      <c r="D14016" s="19"/>
      <c r="E14016" s="19">
        <v>1.5206072286072654</v>
      </c>
      <c r="F14016" s="19"/>
      <c r="G14016" s="19">
        <v>1.1503603904143704</v>
      </c>
      <c r="H14016" s="19"/>
      <c r="I14016" s="19">
        <v>1.0858550407341609</v>
      </c>
      <c r="J14016" s="19"/>
      <c r="K14016" s="19">
        <v>1.4760276589720762</v>
      </c>
      <c r="L14016" s="19"/>
      <c r="M14016" s="19">
        <v>1.1503188720725037</v>
      </c>
      <c r="N14016" s="19"/>
      <c r="O14016" s="19">
        <v>0.553532694785701</v>
      </c>
      <c r="P14016" s="50"/>
      <c r="R14016" s="9" t="s">
        <v>0</v>
      </c>
    </row>
    <row r="14017" spans="2:18" x14ac:dyDescent="0.2">
      <c r="B14017" s="25">
        <v>13787</v>
      </c>
      <c r="C14017" s="193">
        <v>0.45071959642624165</v>
      </c>
      <c r="D14017" s="19"/>
      <c r="E14017" s="19"/>
      <c r="F14017" s="19">
        <v>0.25735594539748696</v>
      </c>
      <c r="G14017" s="19">
        <v>1.1672490640385313</v>
      </c>
      <c r="H14017" s="19"/>
      <c r="I14017" s="19">
        <v>1.2208558843979054</v>
      </c>
      <c r="J14017" s="19"/>
      <c r="K14017" s="19">
        <v>1.0029255467724161</v>
      </c>
      <c r="L14017" s="19"/>
      <c r="M14017" s="19">
        <v>1.991181281818295</v>
      </c>
      <c r="N14017" s="19"/>
      <c r="O14017" s="19">
        <v>0.3053644471305258</v>
      </c>
      <c r="P14017" s="50"/>
      <c r="R14017" s="9" t="s">
        <v>0</v>
      </c>
    </row>
    <row r="14018" spans="2:18" x14ac:dyDescent="0.2">
      <c r="B14018" s="25">
        <v>13788</v>
      </c>
      <c r="C14018" s="193"/>
      <c r="D14018" s="19">
        <v>0.28798643854865735</v>
      </c>
      <c r="E14018" s="19"/>
      <c r="F14018" s="19">
        <v>0.2259979913581148</v>
      </c>
      <c r="G14018" s="19"/>
      <c r="H14018" s="19">
        <v>0.67065225702069264</v>
      </c>
      <c r="I14018" s="19">
        <v>0.20489378161246738</v>
      </c>
      <c r="J14018" s="19"/>
      <c r="K14018" s="19"/>
      <c r="L14018" s="19">
        <v>0.22659448298065774</v>
      </c>
      <c r="M14018" s="19"/>
      <c r="N14018" s="19">
        <v>0.67158064212690161</v>
      </c>
      <c r="O14018" s="19"/>
      <c r="P14018" s="50">
        <v>0.21806801704376669</v>
      </c>
      <c r="R14018" s="9" t="s">
        <v>0</v>
      </c>
    </row>
    <row r="14019" spans="2:18" x14ac:dyDescent="0.2">
      <c r="B14019" s="25">
        <v>13789</v>
      </c>
      <c r="C14019" s="193">
        <v>0.34404884686539239</v>
      </c>
      <c r="D14019" s="19"/>
      <c r="E14019" s="19"/>
      <c r="F14019" s="19">
        <v>1.3968386661878905E-2</v>
      </c>
      <c r="G14019" s="19">
        <v>1.7132590309463835</v>
      </c>
      <c r="H14019" s="19"/>
      <c r="I14019" s="19">
        <v>0.16379511320682649</v>
      </c>
      <c r="J14019" s="19"/>
      <c r="K14019" s="19"/>
      <c r="L14019" s="19">
        <v>0.16964908723030089</v>
      </c>
      <c r="M14019" s="19">
        <v>1.4046980976536523</v>
      </c>
      <c r="N14019" s="19"/>
      <c r="O14019" s="19">
        <v>0.14357491133629766</v>
      </c>
      <c r="P14019" s="50"/>
      <c r="R14019" s="9" t="s">
        <v>0</v>
      </c>
    </row>
    <row r="14020" spans="2:18" x14ac:dyDescent="0.2">
      <c r="B14020" s="25">
        <v>13790</v>
      </c>
      <c r="C14020" s="193"/>
      <c r="D14020" s="19">
        <v>0.28806316748693761</v>
      </c>
      <c r="E14020" s="19"/>
      <c r="F14020" s="19">
        <v>0.60668634600832638</v>
      </c>
      <c r="G14020" s="19"/>
      <c r="H14020" s="19">
        <v>0.78236585005089632</v>
      </c>
      <c r="I14020" s="19"/>
      <c r="J14020" s="19">
        <v>2.3666519539574996E-2</v>
      </c>
      <c r="K14020" s="19"/>
      <c r="L14020" s="19">
        <v>7.8575760792789801E-2</v>
      </c>
      <c r="M14020" s="19">
        <v>0.34517056464776114</v>
      </c>
      <c r="N14020" s="19"/>
      <c r="O14020" s="19">
        <v>0.15612690708184271</v>
      </c>
      <c r="P14020" s="50"/>
      <c r="R14020" s="9" t="s">
        <v>0</v>
      </c>
    </row>
    <row r="14021" spans="2:18" x14ac:dyDescent="0.2">
      <c r="B14021" s="25">
        <v>13791</v>
      </c>
      <c r="C14021" s="193">
        <v>0.84348841795985174</v>
      </c>
      <c r="D14021" s="19"/>
      <c r="E14021" s="19"/>
      <c r="F14021" s="19">
        <v>0.27020466185572328</v>
      </c>
      <c r="G14021" s="19"/>
      <c r="H14021" s="19">
        <v>0.84060083794204854</v>
      </c>
      <c r="I14021" s="19">
        <v>0.55721998033540432</v>
      </c>
      <c r="J14021" s="19"/>
      <c r="K14021" s="19"/>
      <c r="L14021" s="19">
        <v>0.16563859361796543</v>
      </c>
      <c r="M14021" s="19">
        <v>3.0818666015438854E-3</v>
      </c>
      <c r="N14021" s="19"/>
      <c r="O14021" s="19">
        <v>0.44376539447273461</v>
      </c>
      <c r="P14021" s="50"/>
      <c r="R14021" s="9" t="s">
        <v>0</v>
      </c>
    </row>
    <row r="14022" spans="2:18" x14ac:dyDescent="0.2">
      <c r="B14022" s="25">
        <v>13792</v>
      </c>
      <c r="C14022" s="193"/>
      <c r="D14022" s="19">
        <v>1.4691034250038957</v>
      </c>
      <c r="E14022" s="19"/>
      <c r="F14022" s="19">
        <v>1.3838389836467642</v>
      </c>
      <c r="G14022" s="19"/>
      <c r="H14022" s="19">
        <v>2.2854772732179551</v>
      </c>
      <c r="I14022" s="19"/>
      <c r="J14022" s="19">
        <v>2.330130331347656</v>
      </c>
      <c r="K14022" s="19"/>
      <c r="L14022" s="19">
        <v>2.2962544858385066</v>
      </c>
      <c r="M14022" s="19"/>
      <c r="N14022" s="19">
        <v>1.3647279701228543</v>
      </c>
      <c r="O14022" s="19"/>
      <c r="P14022" s="50">
        <v>1.7984736607405762</v>
      </c>
      <c r="R14022" s="9" t="s">
        <v>0</v>
      </c>
    </row>
    <row r="14023" spans="2:18" x14ac:dyDescent="0.2">
      <c r="B14023" s="25">
        <v>13793</v>
      </c>
      <c r="C14023" s="193">
        <v>0.308041755631004</v>
      </c>
      <c r="D14023" s="19"/>
      <c r="E14023" s="19">
        <v>0.52158314920871129</v>
      </c>
      <c r="F14023" s="19"/>
      <c r="G14023" s="19"/>
      <c r="H14023" s="19">
        <v>0.758532868860191</v>
      </c>
      <c r="I14023" s="19">
        <v>0.98385729442684167</v>
      </c>
      <c r="J14023" s="19"/>
      <c r="K14023" s="19">
        <v>0.24623230492845075</v>
      </c>
      <c r="L14023" s="19"/>
      <c r="M14023" s="19">
        <v>0.44499012252198561</v>
      </c>
      <c r="N14023" s="19"/>
      <c r="O14023" s="19">
        <v>1.1426977345406217</v>
      </c>
      <c r="P14023" s="50"/>
      <c r="R14023" s="9" t="s">
        <v>0</v>
      </c>
    </row>
    <row r="14024" spans="2:18" x14ac:dyDescent="0.2">
      <c r="B14024" s="25">
        <v>13794</v>
      </c>
      <c r="C14024" s="193">
        <v>3.534201171483984E-2</v>
      </c>
      <c r="D14024" s="19"/>
      <c r="E14024" s="19"/>
      <c r="F14024" s="19">
        <v>0.15450359798068988</v>
      </c>
      <c r="G14024" s="19"/>
      <c r="H14024" s="19">
        <v>0.51963688355349669</v>
      </c>
      <c r="I14024" s="19">
        <v>0.91903791597295159</v>
      </c>
      <c r="J14024" s="19"/>
      <c r="K14024" s="19"/>
      <c r="L14024" s="19">
        <v>0.87780092965295775</v>
      </c>
      <c r="M14024" s="19">
        <v>0.12571024113111567</v>
      </c>
      <c r="N14024" s="19"/>
      <c r="O14024" s="19"/>
      <c r="P14024" s="50">
        <v>0.91256776920905502</v>
      </c>
      <c r="R14024" s="9" t="s">
        <v>0</v>
      </c>
    </row>
    <row r="14025" spans="2:18" x14ac:dyDescent="0.2">
      <c r="B14025" s="25">
        <v>13795</v>
      </c>
      <c r="C14025" s="193">
        <v>0.79674688211377442</v>
      </c>
      <c r="D14025" s="19"/>
      <c r="E14025" s="19">
        <v>1.5032868514603057</v>
      </c>
      <c r="F14025" s="19"/>
      <c r="G14025" s="19"/>
      <c r="H14025" s="19">
        <v>0.6546481954167741</v>
      </c>
      <c r="I14025" s="19"/>
      <c r="J14025" s="19">
        <v>0.25441055960993347</v>
      </c>
      <c r="K14025" s="19">
        <v>2.5625528453480775E-2</v>
      </c>
      <c r="L14025" s="19"/>
      <c r="M14025" s="19">
        <v>9.7490395635280933E-2</v>
      </c>
      <c r="N14025" s="19"/>
      <c r="O14025" s="19">
        <v>0.20276491755952475</v>
      </c>
      <c r="P14025" s="50"/>
      <c r="R14025" s="9" t="s">
        <v>0</v>
      </c>
    </row>
    <row r="14026" spans="2:18" x14ac:dyDescent="0.2">
      <c r="B14026" s="25">
        <v>13796</v>
      </c>
      <c r="C14026" s="193">
        <v>0.66329927173752734</v>
      </c>
      <c r="D14026" s="19"/>
      <c r="E14026" s="19">
        <v>0.68823727714102201</v>
      </c>
      <c r="F14026" s="19"/>
      <c r="G14026" s="19">
        <v>0.78259049336558018</v>
      </c>
      <c r="H14026" s="19"/>
      <c r="I14026" s="19"/>
      <c r="J14026" s="19">
        <v>0.15368382791528756</v>
      </c>
      <c r="K14026" s="19">
        <v>0.31302137110311412</v>
      </c>
      <c r="L14026" s="19"/>
      <c r="M14026" s="19"/>
      <c r="N14026" s="19">
        <v>0.3735342236002247</v>
      </c>
      <c r="O14026" s="19">
        <v>0.38729674582694223</v>
      </c>
      <c r="P14026" s="50"/>
      <c r="R14026" s="9" t="s">
        <v>0</v>
      </c>
    </row>
    <row r="14027" spans="2:18" x14ac:dyDescent="0.2">
      <c r="B14027" s="25">
        <v>13797</v>
      </c>
      <c r="C14027" s="193">
        <v>0.56134966121679286</v>
      </c>
      <c r="D14027" s="19"/>
      <c r="E14027" s="19">
        <v>0.91351232677518823</v>
      </c>
      <c r="F14027" s="19"/>
      <c r="G14027" s="19">
        <v>0.3612171693947191</v>
      </c>
      <c r="H14027" s="19"/>
      <c r="I14027" s="19">
        <v>0.51503023459175545</v>
      </c>
      <c r="J14027" s="19"/>
      <c r="K14027" s="19">
        <v>0.945858956309646</v>
      </c>
      <c r="L14027" s="19"/>
      <c r="M14027" s="19">
        <v>1.1678256159824476</v>
      </c>
      <c r="N14027" s="19"/>
      <c r="O14027" s="19">
        <v>0.96818561708007789</v>
      </c>
      <c r="P14027" s="50"/>
      <c r="R14027" s="9" t="s">
        <v>0</v>
      </c>
    </row>
    <row r="14028" spans="2:18" x14ac:dyDescent="0.2">
      <c r="B14028" s="25">
        <v>13798</v>
      </c>
      <c r="C14028" s="193"/>
      <c r="D14028" s="19">
        <v>0.75810248095995547</v>
      </c>
      <c r="E14028" s="19"/>
      <c r="F14028" s="19">
        <v>0.37334909585619724</v>
      </c>
      <c r="G14028" s="19"/>
      <c r="H14028" s="19">
        <v>1.263501404963326</v>
      </c>
      <c r="I14028" s="19"/>
      <c r="J14028" s="19">
        <v>0.7872757857992696</v>
      </c>
      <c r="K14028" s="19"/>
      <c r="L14028" s="19">
        <v>0.21688483744633064</v>
      </c>
      <c r="M14028" s="19">
        <v>0.11862563092921923</v>
      </c>
      <c r="N14028" s="19"/>
      <c r="O14028" s="19"/>
      <c r="P14028" s="50">
        <v>0.99471477945226061</v>
      </c>
      <c r="R14028" s="9" t="s">
        <v>0</v>
      </c>
    </row>
    <row r="14029" spans="2:18" x14ac:dyDescent="0.2">
      <c r="B14029" s="25">
        <v>13799</v>
      </c>
      <c r="C14029" s="193">
        <v>0.31100875484269752</v>
      </c>
      <c r="D14029" s="19"/>
      <c r="E14029" s="19">
        <v>0.35717025144447012</v>
      </c>
      <c r="F14029" s="19"/>
      <c r="G14029" s="19">
        <v>1.0802402347672668</v>
      </c>
      <c r="H14029" s="19"/>
      <c r="I14029" s="19">
        <v>0.7106317840051859</v>
      </c>
      <c r="J14029" s="19"/>
      <c r="K14029" s="19">
        <v>0.8611651470819649</v>
      </c>
      <c r="L14029" s="19"/>
      <c r="M14029" s="19">
        <v>1.0769310116172741</v>
      </c>
      <c r="N14029" s="19"/>
      <c r="O14029" s="19">
        <v>0.44150167982584032</v>
      </c>
      <c r="P14029" s="50"/>
      <c r="R14029" s="9" t="s">
        <v>0</v>
      </c>
    </row>
    <row r="14030" spans="2:18" x14ac:dyDescent="0.2">
      <c r="B14030" s="25">
        <v>13800</v>
      </c>
      <c r="C14030" s="193">
        <v>0.19760276181779421</v>
      </c>
      <c r="D14030" s="19"/>
      <c r="E14030" s="19">
        <v>5.8332442575736158E-2</v>
      </c>
      <c r="F14030" s="19"/>
      <c r="G14030" s="19">
        <v>0.32990995442339821</v>
      </c>
      <c r="H14030" s="19"/>
      <c r="I14030" s="19"/>
      <c r="J14030" s="19">
        <v>8.843695464013375E-2</v>
      </c>
      <c r="K14030" s="19">
        <v>0.49905184722847196</v>
      </c>
      <c r="L14030" s="19"/>
      <c r="M14030" s="19">
        <v>0.39375154164640869</v>
      </c>
      <c r="N14030" s="19"/>
      <c r="O14030" s="19">
        <v>0.17925534473513816</v>
      </c>
      <c r="P14030" s="50"/>
      <c r="R14030" s="9" t="s">
        <v>0</v>
      </c>
    </row>
    <row r="14031" spans="2:18" x14ac:dyDescent="0.2">
      <c r="B14031" s="25">
        <v>13801</v>
      </c>
      <c r="C14031" s="193">
        <v>0.70774035191741003</v>
      </c>
      <c r="D14031" s="19"/>
      <c r="E14031" s="19">
        <v>0.31170962302255767</v>
      </c>
      <c r="F14031" s="19"/>
      <c r="G14031" s="19">
        <v>0.84487883211365766</v>
      </c>
      <c r="H14031" s="19"/>
      <c r="I14031" s="19">
        <v>0.90658080584090583</v>
      </c>
      <c r="J14031" s="19"/>
      <c r="K14031" s="19">
        <v>1.020092415237501</v>
      </c>
      <c r="L14031" s="19"/>
      <c r="M14031" s="19">
        <v>1.244485184596416</v>
      </c>
      <c r="N14031" s="19"/>
      <c r="O14031" s="19">
        <v>1.1611956427111882</v>
      </c>
      <c r="P14031" s="50"/>
      <c r="R14031" s="9" t="s">
        <v>0</v>
      </c>
    </row>
    <row r="14032" spans="2:18" x14ac:dyDescent="0.2">
      <c r="B14032" s="25">
        <v>13802</v>
      </c>
      <c r="C14032" s="193">
        <v>0.39737590262325145</v>
      </c>
      <c r="D14032" s="19"/>
      <c r="E14032" s="19">
        <v>0.39939415670938788</v>
      </c>
      <c r="F14032" s="19"/>
      <c r="G14032" s="19">
        <v>0.52120636108984686</v>
      </c>
      <c r="H14032" s="19"/>
      <c r="I14032" s="19">
        <v>0.62229956774996853</v>
      </c>
      <c r="J14032" s="19"/>
      <c r="K14032" s="19">
        <v>1.1317418069591607</v>
      </c>
      <c r="L14032" s="19"/>
      <c r="M14032" s="19">
        <v>2.0237546061354199</v>
      </c>
      <c r="N14032" s="19"/>
      <c r="O14032" s="19">
        <v>0.49286456937341244</v>
      </c>
      <c r="P14032" s="50"/>
      <c r="R14032" s="9" t="s">
        <v>0</v>
      </c>
    </row>
    <row r="14033" spans="2:18" x14ac:dyDescent="0.2">
      <c r="B14033" s="25">
        <v>13803</v>
      </c>
      <c r="C14033" s="193"/>
      <c r="D14033" s="19">
        <v>0.59750806744627283</v>
      </c>
      <c r="E14033" s="19"/>
      <c r="F14033" s="19">
        <v>1.9553541561635073</v>
      </c>
      <c r="G14033" s="19"/>
      <c r="H14033" s="19">
        <v>1.2175844801358306</v>
      </c>
      <c r="I14033" s="19"/>
      <c r="J14033" s="19">
        <v>2.3142517912776928</v>
      </c>
      <c r="K14033" s="19"/>
      <c r="L14033" s="19">
        <v>1.6331429603874115</v>
      </c>
      <c r="M14033" s="19"/>
      <c r="N14033" s="19">
        <v>0.25182171401126896</v>
      </c>
      <c r="O14033" s="19"/>
      <c r="P14033" s="50">
        <v>1.8085287431795802</v>
      </c>
      <c r="R14033" s="9" t="s">
        <v>0</v>
      </c>
    </row>
    <row r="14034" spans="2:18" x14ac:dyDescent="0.2">
      <c r="B14034" s="25">
        <v>13804</v>
      </c>
      <c r="C14034" s="193"/>
      <c r="D14034" s="19">
        <v>0.56671834419885747</v>
      </c>
      <c r="E14034" s="19">
        <v>0.26556743007221417</v>
      </c>
      <c r="F14034" s="19"/>
      <c r="G14034" s="19"/>
      <c r="H14034" s="19">
        <v>0.34136362447099039</v>
      </c>
      <c r="I14034" s="19"/>
      <c r="J14034" s="19">
        <v>0.80491994046301774</v>
      </c>
      <c r="K14034" s="19"/>
      <c r="L14034" s="19">
        <v>8.2910527520944147E-2</v>
      </c>
      <c r="M14034" s="19"/>
      <c r="N14034" s="19">
        <v>0.52310683659131196</v>
      </c>
      <c r="O14034" s="19">
        <v>3.3591339863431442E-2</v>
      </c>
      <c r="P14034" s="50"/>
      <c r="R14034" s="9" t="s">
        <v>0</v>
      </c>
    </row>
    <row r="14035" spans="2:18" x14ac:dyDescent="0.2">
      <c r="B14035" s="25">
        <v>13805</v>
      </c>
      <c r="C14035" s="193"/>
      <c r="D14035" s="19">
        <v>0.31232821749451467</v>
      </c>
      <c r="E14035" s="19"/>
      <c r="F14035" s="19">
        <v>0.85406065253508445</v>
      </c>
      <c r="G14035" s="19"/>
      <c r="H14035" s="19">
        <v>0.68578183796682779</v>
      </c>
      <c r="I14035" s="19"/>
      <c r="J14035" s="19">
        <v>1.5324006943176569</v>
      </c>
      <c r="K14035" s="19"/>
      <c r="L14035" s="19">
        <v>0.14623487144722661</v>
      </c>
      <c r="M14035" s="19"/>
      <c r="N14035" s="19">
        <v>0.63824908296372063</v>
      </c>
      <c r="O14035" s="19"/>
      <c r="P14035" s="50">
        <v>0.52659096717706899</v>
      </c>
      <c r="R14035" s="9" t="s">
        <v>0</v>
      </c>
    </row>
    <row r="14036" spans="2:18" x14ac:dyDescent="0.2">
      <c r="B14036" s="25">
        <v>13806</v>
      </c>
      <c r="C14036" s="193">
        <v>0.67886729376760002</v>
      </c>
      <c r="D14036" s="19"/>
      <c r="E14036" s="19">
        <v>0.72679089303782274</v>
      </c>
      <c r="F14036" s="19"/>
      <c r="G14036" s="19">
        <v>0.55234531025242184</v>
      </c>
      <c r="H14036" s="19"/>
      <c r="I14036" s="19"/>
      <c r="J14036" s="19">
        <v>0.12388623748184832</v>
      </c>
      <c r="K14036" s="19"/>
      <c r="L14036" s="19">
        <v>0.37883266203046106</v>
      </c>
      <c r="M14036" s="19">
        <v>0.92584171504954904</v>
      </c>
      <c r="N14036" s="19"/>
      <c r="O14036" s="19">
        <v>0.20068722800548239</v>
      </c>
      <c r="P14036" s="50"/>
      <c r="R14036" s="9" t="s">
        <v>0</v>
      </c>
    </row>
    <row r="14037" spans="2:18" x14ac:dyDescent="0.2">
      <c r="B14037" s="25">
        <v>13807</v>
      </c>
      <c r="C14037" s="193"/>
      <c r="D14037" s="19">
        <v>1.4760507047804772</v>
      </c>
      <c r="E14037" s="19"/>
      <c r="F14037" s="19">
        <v>1.5212927724376542</v>
      </c>
      <c r="G14037" s="19"/>
      <c r="H14037" s="19">
        <v>0.15984085725232045</v>
      </c>
      <c r="I14037" s="19"/>
      <c r="J14037" s="19">
        <v>0.43181129736915619</v>
      </c>
      <c r="K14037" s="19"/>
      <c r="L14037" s="19">
        <v>0.24408941067132026</v>
      </c>
      <c r="M14037" s="19"/>
      <c r="N14037" s="19">
        <v>0.30471381100948824</v>
      </c>
      <c r="O14037" s="19"/>
      <c r="P14037" s="50">
        <v>1.3762135684166963</v>
      </c>
      <c r="R14037" s="9" t="s">
        <v>0</v>
      </c>
    </row>
    <row r="14038" spans="2:18" x14ac:dyDescent="0.2">
      <c r="B14038" s="25">
        <v>13808</v>
      </c>
      <c r="C14038" s="193">
        <v>0.77972916227477074</v>
      </c>
      <c r="D14038" s="19"/>
      <c r="E14038" s="19">
        <v>0.47218970776827474</v>
      </c>
      <c r="F14038" s="19"/>
      <c r="G14038" s="19">
        <v>0.85856616084021731</v>
      </c>
      <c r="H14038" s="19"/>
      <c r="I14038" s="19">
        <v>1.042142970932219</v>
      </c>
      <c r="J14038" s="19"/>
      <c r="K14038" s="19">
        <v>0.16986736200822622</v>
      </c>
      <c r="L14038" s="19"/>
      <c r="M14038" s="19">
        <v>0.81786816802789153</v>
      </c>
      <c r="N14038" s="19"/>
      <c r="O14038" s="19">
        <v>1.0721350637730147</v>
      </c>
      <c r="P14038" s="50"/>
      <c r="R14038" s="9" t="s">
        <v>0</v>
      </c>
    </row>
    <row r="14039" spans="2:18" x14ac:dyDescent="0.2">
      <c r="B14039" s="25">
        <v>13809</v>
      </c>
      <c r="C14039" s="193"/>
      <c r="D14039" s="19">
        <v>1.8540221947434772</v>
      </c>
      <c r="E14039" s="19"/>
      <c r="F14039" s="19">
        <v>2.4598163183078006</v>
      </c>
      <c r="G14039" s="19"/>
      <c r="H14039" s="19">
        <v>2.7741440173984535</v>
      </c>
      <c r="I14039" s="19"/>
      <c r="J14039" s="19">
        <v>2.6319658841745222</v>
      </c>
      <c r="K14039" s="19"/>
      <c r="L14039" s="19">
        <v>1.692134784483931</v>
      </c>
      <c r="M14039" s="19"/>
      <c r="N14039" s="19">
        <v>2.3526022080769415</v>
      </c>
      <c r="O14039" s="19"/>
      <c r="P14039" s="50">
        <v>0.85690464596755733</v>
      </c>
      <c r="R14039" s="9" t="s">
        <v>0</v>
      </c>
    </row>
    <row r="14040" spans="2:18" x14ac:dyDescent="0.2">
      <c r="B14040" s="25">
        <v>13810</v>
      </c>
      <c r="C14040" s="193"/>
      <c r="D14040" s="19">
        <v>0.86146048529728303</v>
      </c>
      <c r="E14040" s="19"/>
      <c r="F14040" s="19">
        <v>0.70811534903719919</v>
      </c>
      <c r="G14040" s="19"/>
      <c r="H14040" s="19">
        <v>0.7678968284529214</v>
      </c>
      <c r="I14040" s="19"/>
      <c r="J14040" s="19">
        <v>3.7234951113800797E-2</v>
      </c>
      <c r="K14040" s="19"/>
      <c r="L14040" s="19">
        <v>0.77681757002953955</v>
      </c>
      <c r="M14040" s="19"/>
      <c r="N14040" s="19">
        <v>1.5086560060943577</v>
      </c>
      <c r="O14040" s="19">
        <v>0.12009061999835892</v>
      </c>
      <c r="P14040" s="50"/>
      <c r="R14040" s="9" t="s">
        <v>0</v>
      </c>
    </row>
    <row r="14041" spans="2:18" x14ac:dyDescent="0.2">
      <c r="B14041" s="25">
        <v>13811</v>
      </c>
      <c r="C14041" s="193">
        <v>0.46696070169170067</v>
      </c>
      <c r="D14041" s="19"/>
      <c r="E14041" s="19">
        <v>1.1141699044598952</v>
      </c>
      <c r="F14041" s="19"/>
      <c r="G14041" s="19">
        <v>0.43903321978583909</v>
      </c>
      <c r="H14041" s="19"/>
      <c r="I14041" s="19">
        <v>0.2599325219110582</v>
      </c>
      <c r="J14041" s="19"/>
      <c r="K14041" s="19">
        <v>0.81659956300047509</v>
      </c>
      <c r="L14041" s="19"/>
      <c r="M14041" s="19"/>
      <c r="N14041" s="19">
        <v>0.34816681767786828</v>
      </c>
      <c r="O14041" s="19">
        <v>0.69074662660516728</v>
      </c>
      <c r="P14041" s="50"/>
      <c r="R14041" s="9" t="s">
        <v>0</v>
      </c>
    </row>
    <row r="14042" spans="2:18" x14ac:dyDescent="0.2">
      <c r="B14042" s="25">
        <v>13812</v>
      </c>
      <c r="C14042" s="193">
        <v>1.248635475194273</v>
      </c>
      <c r="D14042" s="19"/>
      <c r="E14042" s="19">
        <v>1.1132513904338732</v>
      </c>
      <c r="F14042" s="19"/>
      <c r="G14042" s="19">
        <v>0.37013141166589225</v>
      </c>
      <c r="H14042" s="19"/>
      <c r="I14042" s="19">
        <v>1.3974701792013056</v>
      </c>
      <c r="J14042" s="19"/>
      <c r="K14042" s="19">
        <v>1.2636765516235602</v>
      </c>
      <c r="L14042" s="19"/>
      <c r="M14042" s="19">
        <v>0.47147319146605171</v>
      </c>
      <c r="N14042" s="19"/>
      <c r="O14042" s="19">
        <v>1.2512795634920126</v>
      </c>
      <c r="P14042" s="50"/>
      <c r="R14042" s="9" t="s">
        <v>0</v>
      </c>
    </row>
    <row r="14043" spans="2:18" x14ac:dyDescent="0.2">
      <c r="B14043" s="25">
        <v>13813</v>
      </c>
      <c r="C14043" s="193">
        <v>0.59896028478190211</v>
      </c>
      <c r="D14043" s="19"/>
      <c r="E14043" s="19">
        <v>0.95942767630607595</v>
      </c>
      <c r="F14043" s="19"/>
      <c r="G14043" s="19">
        <v>0.79851780168575337</v>
      </c>
      <c r="H14043" s="19"/>
      <c r="I14043" s="19">
        <v>0.42293128116792744</v>
      </c>
      <c r="J14043" s="19"/>
      <c r="K14043" s="19"/>
      <c r="L14043" s="19">
        <v>0.3498170582404313</v>
      </c>
      <c r="M14043" s="19">
        <v>0.63455712319611712</v>
      </c>
      <c r="N14043" s="19"/>
      <c r="O14043" s="19"/>
      <c r="P14043" s="50">
        <v>0.54106669280214237</v>
      </c>
      <c r="R14043" s="9" t="s">
        <v>0</v>
      </c>
    </row>
    <row r="14044" spans="2:18" x14ac:dyDescent="0.2">
      <c r="B14044" s="25">
        <v>13814</v>
      </c>
      <c r="C14044" s="193"/>
      <c r="D14044" s="19">
        <v>1.2578263774482314</v>
      </c>
      <c r="E14044" s="19"/>
      <c r="F14044" s="19">
        <v>1.0216175107263488</v>
      </c>
      <c r="G14044" s="19"/>
      <c r="H14044" s="19">
        <v>1.0386397387814836</v>
      </c>
      <c r="I14044" s="19"/>
      <c r="J14044" s="19">
        <v>0.54203021457130385</v>
      </c>
      <c r="K14044" s="19"/>
      <c r="L14044" s="19">
        <v>0.645747627849237</v>
      </c>
      <c r="M14044" s="19"/>
      <c r="N14044" s="19">
        <v>1.0120834028090335</v>
      </c>
      <c r="O14044" s="19"/>
      <c r="P14044" s="50">
        <v>0.66130444744059191</v>
      </c>
      <c r="R14044" s="9" t="s">
        <v>0</v>
      </c>
    </row>
    <row r="14045" spans="2:18" x14ac:dyDescent="0.2">
      <c r="B14045" s="25">
        <v>13815</v>
      </c>
      <c r="C14045" s="193"/>
      <c r="D14045" s="19">
        <v>0.84828236179168504</v>
      </c>
      <c r="E14045" s="19"/>
      <c r="F14045" s="19">
        <v>0.61863728513536553</v>
      </c>
      <c r="G14045" s="19">
        <v>0.68277525131361472</v>
      </c>
      <c r="H14045" s="19"/>
      <c r="I14045" s="19"/>
      <c r="J14045" s="19">
        <v>0.13659071673208248</v>
      </c>
      <c r="K14045" s="19"/>
      <c r="L14045" s="19">
        <v>0.66666016359871116</v>
      </c>
      <c r="M14045" s="19"/>
      <c r="N14045" s="19">
        <v>0.12808836372684135</v>
      </c>
      <c r="O14045" s="19"/>
      <c r="P14045" s="50">
        <v>5.6919597227752951E-2</v>
      </c>
      <c r="R14045" s="9" t="s">
        <v>0</v>
      </c>
    </row>
    <row r="14046" spans="2:18" x14ac:dyDescent="0.2">
      <c r="B14046" s="25">
        <v>13816</v>
      </c>
      <c r="C14046" s="193">
        <v>0.33112230361579381</v>
      </c>
      <c r="D14046" s="19"/>
      <c r="E14046" s="19">
        <v>1.1405269324405223</v>
      </c>
      <c r="F14046" s="19"/>
      <c r="G14046" s="19">
        <v>0.69623680155283274</v>
      </c>
      <c r="H14046" s="19"/>
      <c r="I14046" s="19">
        <v>1.4228808706921052</v>
      </c>
      <c r="J14046" s="19"/>
      <c r="K14046" s="19">
        <v>1.3466564729615151</v>
      </c>
      <c r="L14046" s="19"/>
      <c r="M14046" s="19">
        <v>1.0765792655292732</v>
      </c>
      <c r="N14046" s="19"/>
      <c r="O14046" s="19">
        <v>0.47156334024803193</v>
      </c>
      <c r="P14046" s="50"/>
      <c r="R14046" s="9" t="s">
        <v>0</v>
      </c>
    </row>
    <row r="14047" spans="2:18" x14ac:dyDescent="0.2">
      <c r="B14047" s="25">
        <v>13817</v>
      </c>
      <c r="C14047" s="193"/>
      <c r="D14047" s="19">
        <v>1.6352823454192507</v>
      </c>
      <c r="E14047" s="19"/>
      <c r="F14047" s="19">
        <v>1.6783441066524576</v>
      </c>
      <c r="G14047" s="19"/>
      <c r="H14047" s="19">
        <v>1.704323400425426</v>
      </c>
      <c r="I14047" s="19"/>
      <c r="J14047" s="19">
        <v>2.5529285245860742</v>
      </c>
      <c r="K14047" s="19"/>
      <c r="L14047" s="19">
        <v>1.5288622558110276</v>
      </c>
      <c r="M14047" s="19"/>
      <c r="N14047" s="19">
        <v>0.9879097150731625</v>
      </c>
      <c r="O14047" s="19"/>
      <c r="P14047" s="50">
        <v>1.711521458018175</v>
      </c>
      <c r="R14047" s="9" t="s">
        <v>0</v>
      </c>
    </row>
    <row r="14048" spans="2:18" x14ac:dyDescent="0.2">
      <c r="B14048" s="25">
        <v>13818</v>
      </c>
      <c r="C14048" s="193">
        <v>1.2672982125531422</v>
      </c>
      <c r="D14048" s="19"/>
      <c r="E14048" s="19"/>
      <c r="F14048" s="19">
        <v>0.13172905182204472</v>
      </c>
      <c r="G14048" s="19">
        <v>0.97700458556686709</v>
      </c>
      <c r="H14048" s="19"/>
      <c r="I14048" s="19"/>
      <c r="J14048" s="19">
        <v>1.9449285821842969E-5</v>
      </c>
      <c r="K14048" s="19">
        <v>0.85523241694703322</v>
      </c>
      <c r="L14048" s="19"/>
      <c r="M14048" s="19">
        <v>0.83912071109430009</v>
      </c>
      <c r="N14048" s="19"/>
      <c r="O14048" s="19">
        <v>0.60929926381663679</v>
      </c>
      <c r="P14048" s="50"/>
      <c r="R14048" s="9" t="s">
        <v>0</v>
      </c>
    </row>
    <row r="14049" spans="2:18" x14ac:dyDescent="0.2">
      <c r="B14049" s="25">
        <v>13819</v>
      </c>
      <c r="C14049" s="193">
        <v>1.0590042947171991</v>
      </c>
      <c r="D14049" s="19"/>
      <c r="E14049" s="19">
        <v>0.73627665729643899</v>
      </c>
      <c r="F14049" s="19"/>
      <c r="G14049" s="19">
        <v>0.55402358842138899</v>
      </c>
      <c r="H14049" s="19"/>
      <c r="I14049" s="19"/>
      <c r="J14049" s="19">
        <v>0.23891034965841657</v>
      </c>
      <c r="K14049" s="19">
        <v>0.90410989114717788</v>
      </c>
      <c r="L14049" s="19"/>
      <c r="M14049" s="19"/>
      <c r="N14049" s="19">
        <v>0.40217951369270444</v>
      </c>
      <c r="O14049" s="19"/>
      <c r="P14049" s="50">
        <v>0.10343473837727324</v>
      </c>
      <c r="R14049" s="9" t="s">
        <v>0</v>
      </c>
    </row>
    <row r="14050" spans="2:18" x14ac:dyDescent="0.2">
      <c r="B14050" s="25">
        <v>13820</v>
      </c>
      <c r="C14050" s="193"/>
      <c r="D14050" s="19">
        <v>0.9112045036770845</v>
      </c>
      <c r="E14050" s="19"/>
      <c r="F14050" s="19">
        <v>0.1709287443888344</v>
      </c>
      <c r="G14050" s="19"/>
      <c r="H14050" s="19">
        <v>0.55359383906601844</v>
      </c>
      <c r="I14050" s="19"/>
      <c r="J14050" s="19">
        <v>0.94480398519356779</v>
      </c>
      <c r="K14050" s="19">
        <v>1.6233162770050078E-2</v>
      </c>
      <c r="L14050" s="19"/>
      <c r="M14050" s="19"/>
      <c r="N14050" s="19">
        <v>7.6203565144244742E-2</v>
      </c>
      <c r="O14050" s="19"/>
      <c r="P14050" s="50">
        <v>0.20286049684442586</v>
      </c>
      <c r="R14050" s="9" t="s">
        <v>0</v>
      </c>
    </row>
    <row r="14051" spans="2:18" x14ac:dyDescent="0.2">
      <c r="B14051" s="25">
        <v>13821</v>
      </c>
      <c r="C14051" s="193"/>
      <c r="D14051" s="19">
        <v>2.1919908774385028</v>
      </c>
      <c r="E14051" s="19"/>
      <c r="F14051" s="19">
        <v>1.3833134794445072</v>
      </c>
      <c r="G14051" s="19"/>
      <c r="H14051" s="19">
        <v>1.8932043327951709</v>
      </c>
      <c r="I14051" s="19"/>
      <c r="J14051" s="19">
        <v>2.0666883576844906</v>
      </c>
      <c r="K14051" s="19"/>
      <c r="L14051" s="19">
        <v>1.5936627268200576</v>
      </c>
      <c r="M14051" s="19"/>
      <c r="N14051" s="19">
        <v>1.226909655961663</v>
      </c>
      <c r="O14051" s="19"/>
      <c r="P14051" s="50">
        <v>1.9838291276587341</v>
      </c>
      <c r="R14051" s="9" t="s">
        <v>0</v>
      </c>
    </row>
    <row r="14052" spans="2:18" x14ac:dyDescent="0.2">
      <c r="B14052" s="25">
        <v>13822</v>
      </c>
      <c r="C14052" s="193"/>
      <c r="D14052" s="19">
        <v>8.0590303324350979E-2</v>
      </c>
      <c r="E14052" s="19"/>
      <c r="F14052" s="19">
        <v>4.1130854477479301E-2</v>
      </c>
      <c r="G14052" s="19"/>
      <c r="H14052" s="19">
        <v>0.25198222282055927</v>
      </c>
      <c r="I14052" s="19">
        <v>0.36338527341049248</v>
      </c>
      <c r="J14052" s="19"/>
      <c r="K14052" s="19"/>
      <c r="L14052" s="19">
        <v>0.33107183251087763</v>
      </c>
      <c r="M14052" s="19"/>
      <c r="N14052" s="19">
        <v>0.1014217769381984</v>
      </c>
      <c r="O14052" s="19">
        <v>0.33446644619185911</v>
      </c>
      <c r="P14052" s="50"/>
      <c r="R14052" s="9" t="s">
        <v>0</v>
      </c>
    </row>
    <row r="14053" spans="2:18" x14ac:dyDescent="0.2">
      <c r="B14053" s="25">
        <v>13823</v>
      </c>
      <c r="C14053" s="193"/>
      <c r="D14053" s="19">
        <v>0.72132056347369145</v>
      </c>
      <c r="E14053" s="19"/>
      <c r="F14053" s="19">
        <v>0.70469726197630167</v>
      </c>
      <c r="G14053" s="19"/>
      <c r="H14053" s="19">
        <v>0.97005935333544469</v>
      </c>
      <c r="I14053" s="19"/>
      <c r="J14053" s="19">
        <v>0.78621599847345158</v>
      </c>
      <c r="K14053" s="19"/>
      <c r="L14053" s="19">
        <v>1.7872233889908424</v>
      </c>
      <c r="M14053" s="19"/>
      <c r="N14053" s="19">
        <v>1.3228305050945437</v>
      </c>
      <c r="O14053" s="19"/>
      <c r="P14053" s="50">
        <v>1.3709996074461481</v>
      </c>
      <c r="R14053" s="9" t="s">
        <v>0</v>
      </c>
    </row>
    <row r="14054" spans="2:18" x14ac:dyDescent="0.2">
      <c r="B14054" s="25">
        <v>13824</v>
      </c>
      <c r="C14054" s="193">
        <v>0.1584788945033353</v>
      </c>
      <c r="D14054" s="19"/>
      <c r="E14054" s="19"/>
      <c r="F14054" s="19">
        <v>0.14011262180442449</v>
      </c>
      <c r="G14054" s="19"/>
      <c r="H14054" s="19">
        <v>0.27239557804107473</v>
      </c>
      <c r="I14054" s="19">
        <v>0.43725400876920617</v>
      </c>
      <c r="J14054" s="19"/>
      <c r="K14054" s="19"/>
      <c r="L14054" s="19">
        <v>0.1742053346685109</v>
      </c>
      <c r="M14054" s="19">
        <v>0.20794051431151939</v>
      </c>
      <c r="N14054" s="19"/>
      <c r="O14054" s="19">
        <v>0.17572933683120145</v>
      </c>
      <c r="P14054" s="50"/>
      <c r="R14054" s="9" t="s">
        <v>0</v>
      </c>
    </row>
    <row r="14055" spans="2:18" x14ac:dyDescent="0.2">
      <c r="B14055" s="25">
        <v>13825</v>
      </c>
      <c r="C14055" s="193"/>
      <c r="D14055" s="19">
        <v>1.2554043584379073</v>
      </c>
      <c r="E14055" s="19"/>
      <c r="F14055" s="19">
        <v>0.4776277538155736</v>
      </c>
      <c r="G14055" s="19"/>
      <c r="H14055" s="19">
        <v>1.3451093231614246</v>
      </c>
      <c r="I14055" s="19"/>
      <c r="J14055" s="19">
        <v>5.8193558584743239E-2</v>
      </c>
      <c r="K14055" s="19"/>
      <c r="L14055" s="19">
        <v>0.68563427368345697</v>
      </c>
      <c r="M14055" s="19"/>
      <c r="N14055" s="19">
        <v>0.48966212960265881</v>
      </c>
      <c r="O14055" s="19"/>
      <c r="P14055" s="50">
        <v>0.31963765951809064</v>
      </c>
      <c r="R14055" s="9" t="s">
        <v>0</v>
      </c>
    </row>
    <row r="14056" spans="2:18" x14ac:dyDescent="0.2">
      <c r="B14056" s="25">
        <v>13826</v>
      </c>
      <c r="C14056" s="193"/>
      <c r="D14056" s="19">
        <v>0.37967645910129583</v>
      </c>
      <c r="E14056" s="19">
        <v>0.37080850440316304</v>
      </c>
      <c r="F14056" s="19"/>
      <c r="G14056" s="19">
        <v>0.52589520954943425</v>
      </c>
      <c r="H14056" s="19"/>
      <c r="I14056" s="19"/>
      <c r="J14056" s="19">
        <v>1.1008280108740541E-2</v>
      </c>
      <c r="K14056" s="19">
        <v>0.54978359916396935</v>
      </c>
      <c r="L14056" s="19"/>
      <c r="M14056" s="19"/>
      <c r="N14056" s="19">
        <v>8.904978078407387E-2</v>
      </c>
      <c r="O14056" s="19"/>
      <c r="P14056" s="50">
        <v>0.1765678026581233</v>
      </c>
      <c r="R14056" s="9" t="s">
        <v>0</v>
      </c>
    </row>
    <row r="14057" spans="2:18" x14ac:dyDescent="0.2">
      <c r="B14057" s="25">
        <v>13827</v>
      </c>
      <c r="C14057" s="193"/>
      <c r="D14057" s="19">
        <v>1.8950006441516967E-2</v>
      </c>
      <c r="E14057" s="19">
        <v>1.0026273884460162</v>
      </c>
      <c r="F14057" s="19"/>
      <c r="G14057" s="19">
        <v>0.97628441140423194</v>
      </c>
      <c r="H14057" s="19"/>
      <c r="I14057" s="19">
        <v>1.1495684414433074</v>
      </c>
      <c r="J14057" s="19"/>
      <c r="K14057" s="19">
        <v>0.17140705887238919</v>
      </c>
      <c r="L14057" s="19"/>
      <c r="M14057" s="19">
        <v>2.8033201409043789E-2</v>
      </c>
      <c r="N14057" s="19"/>
      <c r="O14057" s="19">
        <v>0.72580708704148911</v>
      </c>
      <c r="P14057" s="50"/>
      <c r="R14057" s="9" t="s">
        <v>0</v>
      </c>
    </row>
    <row r="14058" spans="2:18" x14ac:dyDescent="0.2">
      <c r="B14058" s="25">
        <v>13828</v>
      </c>
      <c r="C14058" s="193"/>
      <c r="D14058" s="19">
        <v>0.88749176048232892</v>
      </c>
      <c r="E14058" s="19"/>
      <c r="F14058" s="19">
        <v>0.90047112139380348</v>
      </c>
      <c r="G14058" s="19"/>
      <c r="H14058" s="19">
        <v>1.3883934137960818</v>
      </c>
      <c r="I14058" s="19"/>
      <c r="J14058" s="19">
        <v>0.85311221082056632</v>
      </c>
      <c r="K14058" s="19"/>
      <c r="L14058" s="19">
        <v>0.59808628360145355</v>
      </c>
      <c r="M14058" s="19"/>
      <c r="N14058" s="19">
        <v>0.65180459343818964</v>
      </c>
      <c r="O14058" s="19"/>
      <c r="P14058" s="50">
        <v>1.7443142323521075</v>
      </c>
      <c r="R14058" s="9" t="s">
        <v>0</v>
      </c>
    </row>
    <row r="14059" spans="2:18" x14ac:dyDescent="0.2">
      <c r="B14059" s="25">
        <v>13829</v>
      </c>
      <c r="C14059" s="193"/>
      <c r="D14059" s="19">
        <v>0.26832727988471611</v>
      </c>
      <c r="E14059" s="19"/>
      <c r="F14059" s="19">
        <v>0.75115969121674431</v>
      </c>
      <c r="G14059" s="19"/>
      <c r="H14059" s="19">
        <v>0.13308291790140192</v>
      </c>
      <c r="I14059" s="19">
        <v>0.29994125363197838</v>
      </c>
      <c r="J14059" s="19"/>
      <c r="K14059" s="19"/>
      <c r="L14059" s="19">
        <v>0.89988992590967687</v>
      </c>
      <c r="M14059" s="19">
        <v>2.1413646966397793E-2</v>
      </c>
      <c r="N14059" s="19"/>
      <c r="O14059" s="19">
        <v>7.4005266259057179E-2</v>
      </c>
      <c r="P14059" s="50"/>
      <c r="R14059" s="9" t="s">
        <v>0</v>
      </c>
    </row>
    <row r="14060" spans="2:18" x14ac:dyDescent="0.2">
      <c r="B14060" s="25">
        <v>13830</v>
      </c>
      <c r="C14060" s="193">
        <v>1.2554507612017491</v>
      </c>
      <c r="D14060" s="19"/>
      <c r="E14060" s="19"/>
      <c r="F14060" s="19">
        <v>0.20179454499660315</v>
      </c>
      <c r="G14060" s="19">
        <v>0.73208292028445987</v>
      </c>
      <c r="H14060" s="19"/>
      <c r="I14060" s="19">
        <v>1.0557647399149883</v>
      </c>
      <c r="J14060" s="19"/>
      <c r="K14060" s="19">
        <v>0.23674753529365575</v>
      </c>
      <c r="L14060" s="19"/>
      <c r="M14060" s="19">
        <v>0.79960787748390849</v>
      </c>
      <c r="N14060" s="19"/>
      <c r="O14060" s="19"/>
      <c r="P14060" s="50">
        <v>2.5639185582528142E-2</v>
      </c>
      <c r="R14060" s="9" t="s">
        <v>0</v>
      </c>
    </row>
    <row r="14061" spans="2:18" x14ac:dyDescent="0.2">
      <c r="B14061" s="25">
        <v>13831</v>
      </c>
      <c r="C14061" s="193"/>
      <c r="D14061" s="19">
        <v>0.56590547163586591</v>
      </c>
      <c r="E14061" s="19"/>
      <c r="F14061" s="19">
        <v>0.47236049222517906</v>
      </c>
      <c r="G14061" s="19">
        <v>0.11154423767988866</v>
      </c>
      <c r="H14061" s="19"/>
      <c r="I14061" s="19">
        <v>0.3035455379072502</v>
      </c>
      <c r="J14061" s="19"/>
      <c r="K14061" s="19"/>
      <c r="L14061" s="19">
        <v>8.7462566136723208E-2</v>
      </c>
      <c r="M14061" s="19"/>
      <c r="N14061" s="19">
        <v>0.37129147488235065</v>
      </c>
      <c r="O14061" s="19"/>
      <c r="P14061" s="50">
        <v>0.41790715725768768</v>
      </c>
      <c r="R14061" s="9" t="s">
        <v>0</v>
      </c>
    </row>
    <row r="14062" spans="2:18" x14ac:dyDescent="0.2">
      <c r="B14062" s="25">
        <v>13832</v>
      </c>
      <c r="C14062" s="193"/>
      <c r="D14062" s="19">
        <v>0.11914885035263933</v>
      </c>
      <c r="E14062" s="19">
        <v>1.0184228229944012</v>
      </c>
      <c r="F14062" s="19"/>
      <c r="G14062" s="19"/>
      <c r="H14062" s="19">
        <v>0.3375261353182944</v>
      </c>
      <c r="I14062" s="19">
        <v>0.19522010745670496</v>
      </c>
      <c r="J14062" s="19"/>
      <c r="K14062" s="19">
        <v>0.2256067127812913</v>
      </c>
      <c r="L14062" s="19"/>
      <c r="M14062" s="19"/>
      <c r="N14062" s="19">
        <v>0.17968427931156924</v>
      </c>
      <c r="O14062" s="19"/>
      <c r="P14062" s="50">
        <v>0.1752705663031541</v>
      </c>
      <c r="R14062" s="9" t="s">
        <v>0</v>
      </c>
    </row>
    <row r="14063" spans="2:18" x14ac:dyDescent="0.2">
      <c r="B14063" s="25">
        <v>13833</v>
      </c>
      <c r="C14063" s="193"/>
      <c r="D14063" s="19">
        <v>0.3192071471054006</v>
      </c>
      <c r="E14063" s="19"/>
      <c r="F14063" s="19">
        <v>0.74530827605370631</v>
      </c>
      <c r="G14063" s="19"/>
      <c r="H14063" s="19">
        <v>0.65358316939156091</v>
      </c>
      <c r="I14063" s="19"/>
      <c r="J14063" s="19">
        <v>1.6264155590139866</v>
      </c>
      <c r="K14063" s="19"/>
      <c r="L14063" s="19">
        <v>1.2299155136195365</v>
      </c>
      <c r="M14063" s="19"/>
      <c r="N14063" s="19">
        <v>1.8752171574234211</v>
      </c>
      <c r="O14063" s="19"/>
      <c r="P14063" s="50">
        <v>0.45051077131011197</v>
      </c>
      <c r="R14063" s="9" t="s">
        <v>0</v>
      </c>
    </row>
    <row r="14064" spans="2:18" x14ac:dyDescent="0.2">
      <c r="B14064" s="25">
        <v>13834</v>
      </c>
      <c r="C14064" s="193"/>
      <c r="D14064" s="19">
        <v>0.54476869343422063</v>
      </c>
      <c r="E14064" s="19"/>
      <c r="F14064" s="19">
        <v>1.4875229146148723</v>
      </c>
      <c r="G14064" s="19"/>
      <c r="H14064" s="19">
        <v>2.3019652819737919</v>
      </c>
      <c r="I14064" s="19"/>
      <c r="J14064" s="19">
        <v>1.185261691317067</v>
      </c>
      <c r="K14064" s="19"/>
      <c r="L14064" s="19">
        <v>1.3788344303992242</v>
      </c>
      <c r="M14064" s="19"/>
      <c r="N14064" s="19">
        <v>1.377691769536294</v>
      </c>
      <c r="O14064" s="19"/>
      <c r="P14064" s="50">
        <v>1.0143768953712253</v>
      </c>
      <c r="R14064" s="9" t="s">
        <v>0</v>
      </c>
    </row>
    <row r="14065" spans="2:18" x14ac:dyDescent="0.2">
      <c r="B14065" s="25">
        <v>13835</v>
      </c>
      <c r="C14065" s="193"/>
      <c r="D14065" s="19">
        <v>0.35460621770683509</v>
      </c>
      <c r="E14065" s="19"/>
      <c r="F14065" s="19">
        <v>0.7062531609137318</v>
      </c>
      <c r="G14065" s="19"/>
      <c r="H14065" s="19">
        <v>1.4105211231482548</v>
      </c>
      <c r="I14065" s="19">
        <v>0.27969917987190113</v>
      </c>
      <c r="J14065" s="19"/>
      <c r="K14065" s="19">
        <v>0.6062781739152685</v>
      </c>
      <c r="L14065" s="19"/>
      <c r="M14065" s="19"/>
      <c r="N14065" s="19">
        <v>0.63630806570376186</v>
      </c>
      <c r="O14065" s="19"/>
      <c r="P14065" s="50">
        <v>0.67159811806551339</v>
      </c>
      <c r="R14065" s="9" t="s">
        <v>0</v>
      </c>
    </row>
    <row r="14066" spans="2:18" x14ac:dyDescent="0.2">
      <c r="B14066" s="25">
        <v>13836</v>
      </c>
      <c r="C14066" s="193"/>
      <c r="D14066" s="19">
        <v>0.19898199778468073</v>
      </c>
      <c r="E14066" s="19"/>
      <c r="F14066" s="19">
        <v>0.97931473635132704</v>
      </c>
      <c r="G14066" s="19"/>
      <c r="H14066" s="19">
        <v>0.96329763057990236</v>
      </c>
      <c r="I14066" s="19"/>
      <c r="J14066" s="19">
        <v>0.41717963975504824</v>
      </c>
      <c r="K14066" s="19"/>
      <c r="L14066" s="19">
        <v>0.46645458763618008</v>
      </c>
      <c r="M14066" s="19"/>
      <c r="N14066" s="19">
        <v>0.64120742708115186</v>
      </c>
      <c r="O14066" s="19">
        <v>4.6760567236699677E-2</v>
      </c>
      <c r="P14066" s="50"/>
      <c r="R14066" s="9" t="s">
        <v>0</v>
      </c>
    </row>
    <row r="14067" spans="2:18" x14ac:dyDescent="0.2">
      <c r="B14067" s="25">
        <v>13837</v>
      </c>
      <c r="C14067" s="193">
        <v>0.65938170922233175</v>
      </c>
      <c r="D14067" s="19"/>
      <c r="E14067" s="19">
        <v>0.38364134654519261</v>
      </c>
      <c r="F14067" s="19"/>
      <c r="G14067" s="19"/>
      <c r="H14067" s="19">
        <v>8.5163540604368398E-2</v>
      </c>
      <c r="I14067" s="19">
        <v>0.31774302712599295</v>
      </c>
      <c r="J14067" s="19"/>
      <c r="K14067" s="19"/>
      <c r="L14067" s="19">
        <v>3.8580977590234822E-2</v>
      </c>
      <c r="M14067" s="19">
        <v>0.32893954227067834</v>
      </c>
      <c r="N14067" s="19"/>
      <c r="O14067" s="19">
        <v>0.29945067185256663</v>
      </c>
      <c r="P14067" s="50"/>
      <c r="R14067" s="9" t="s">
        <v>0</v>
      </c>
    </row>
    <row r="14068" spans="2:18" x14ac:dyDescent="0.2">
      <c r="B14068" s="25">
        <v>13838</v>
      </c>
      <c r="C14068" s="193">
        <v>5.6047070767515708E-2</v>
      </c>
      <c r="D14068" s="19"/>
      <c r="E14068" s="19"/>
      <c r="F14068" s="19">
        <v>0.64569767844985593</v>
      </c>
      <c r="G14068" s="19">
        <v>3.4631900228450233E-3</v>
      </c>
      <c r="H14068" s="19"/>
      <c r="I14068" s="19"/>
      <c r="J14068" s="19">
        <v>0.19374211386826992</v>
      </c>
      <c r="K14068" s="19">
        <v>3.2042512748255057E-2</v>
      </c>
      <c r="L14068" s="19"/>
      <c r="M14068" s="19">
        <v>0.22461838961133049</v>
      </c>
      <c r="N14068" s="19"/>
      <c r="O14068" s="19">
        <v>1.2403028263759943</v>
      </c>
      <c r="P14068" s="50"/>
      <c r="R14068" s="9" t="s">
        <v>0</v>
      </c>
    </row>
    <row r="14069" spans="2:18" x14ac:dyDescent="0.2">
      <c r="B14069" s="25">
        <v>13839</v>
      </c>
      <c r="C14069" s="193">
        <v>0.34388642554208537</v>
      </c>
      <c r="D14069" s="19"/>
      <c r="E14069" s="19">
        <v>1.0197438646124477</v>
      </c>
      <c r="F14069" s="19"/>
      <c r="G14069" s="19">
        <v>0.20652040400537677</v>
      </c>
      <c r="H14069" s="19"/>
      <c r="I14069" s="19"/>
      <c r="J14069" s="19">
        <v>9.5355838772476238E-3</v>
      </c>
      <c r="K14069" s="19">
        <v>0.71859939585172261</v>
      </c>
      <c r="L14069" s="19"/>
      <c r="M14069" s="19">
        <v>0.27019709554924448</v>
      </c>
      <c r="N14069" s="19"/>
      <c r="O14069" s="19"/>
      <c r="P14069" s="50">
        <v>0.133650719185715</v>
      </c>
      <c r="R14069" s="9" t="s">
        <v>0</v>
      </c>
    </row>
    <row r="14070" spans="2:18" x14ac:dyDescent="0.2">
      <c r="B14070" s="25">
        <v>13840</v>
      </c>
      <c r="C14070" s="193"/>
      <c r="D14070" s="19">
        <v>1.5185158541212516</v>
      </c>
      <c r="E14070" s="19"/>
      <c r="F14070" s="19">
        <v>1.1382322068178758</v>
      </c>
      <c r="G14070" s="19"/>
      <c r="H14070" s="19">
        <v>2.6005458053187076</v>
      </c>
      <c r="I14070" s="19"/>
      <c r="J14070" s="19">
        <v>1.1439537007843121</v>
      </c>
      <c r="K14070" s="19"/>
      <c r="L14070" s="19">
        <v>2.0848632984704398</v>
      </c>
      <c r="M14070" s="19"/>
      <c r="N14070" s="19">
        <v>2.9343352943421772</v>
      </c>
      <c r="O14070" s="19"/>
      <c r="P14070" s="50">
        <v>2.3070728789036594</v>
      </c>
      <c r="R14070" s="9" t="s">
        <v>0</v>
      </c>
    </row>
    <row r="14071" spans="2:18" x14ac:dyDescent="0.2">
      <c r="B14071" s="25">
        <v>13841</v>
      </c>
      <c r="C14071" s="193"/>
      <c r="D14071" s="19">
        <v>0.52940664790491521</v>
      </c>
      <c r="E14071" s="19">
        <v>7.714959327816287E-2</v>
      </c>
      <c r="F14071" s="19"/>
      <c r="G14071" s="19"/>
      <c r="H14071" s="19">
        <v>2.8450078398963276E-2</v>
      </c>
      <c r="I14071" s="19">
        <v>0.45672296939893475</v>
      </c>
      <c r="J14071" s="19"/>
      <c r="K14071" s="19">
        <v>2.0459924896966741E-2</v>
      </c>
      <c r="L14071" s="19"/>
      <c r="M14071" s="19"/>
      <c r="N14071" s="19">
        <v>0.12592177736633142</v>
      </c>
      <c r="O14071" s="19"/>
      <c r="P14071" s="50">
        <v>0.92770807715790415</v>
      </c>
      <c r="R14071" s="9" t="s">
        <v>0</v>
      </c>
    </row>
    <row r="14072" spans="2:18" x14ac:dyDescent="0.2">
      <c r="B14072" s="25">
        <v>13842</v>
      </c>
      <c r="C14072" s="193"/>
      <c r="D14072" s="19">
        <v>1.2931306975601382</v>
      </c>
      <c r="E14072" s="19"/>
      <c r="F14072" s="19">
        <v>1.4919446430282484</v>
      </c>
      <c r="G14072" s="19"/>
      <c r="H14072" s="19">
        <v>1.3611079286509122</v>
      </c>
      <c r="I14072" s="19"/>
      <c r="J14072" s="19">
        <v>2.0500840801475131</v>
      </c>
      <c r="K14072" s="19"/>
      <c r="L14072" s="19">
        <v>0.30934716529049822</v>
      </c>
      <c r="M14072" s="19"/>
      <c r="N14072" s="19">
        <v>1.2232814860155281</v>
      </c>
      <c r="O14072" s="19"/>
      <c r="P14072" s="50">
        <v>0.91466253198550496</v>
      </c>
      <c r="R14072" s="9" t="s">
        <v>0</v>
      </c>
    </row>
    <row r="14073" spans="2:18" x14ac:dyDescent="0.2">
      <c r="B14073" s="25">
        <v>13843</v>
      </c>
      <c r="C14073" s="193"/>
      <c r="D14073" s="19">
        <v>0.78683206493231195</v>
      </c>
      <c r="E14073" s="19"/>
      <c r="F14073" s="19">
        <v>0.70394772654504589</v>
      </c>
      <c r="G14073" s="19"/>
      <c r="H14073" s="19">
        <v>0.52966451496298739</v>
      </c>
      <c r="I14073" s="19"/>
      <c r="J14073" s="19">
        <v>0.51804100336065151</v>
      </c>
      <c r="K14073" s="19"/>
      <c r="L14073" s="19">
        <v>0.53466766174078195</v>
      </c>
      <c r="M14073" s="19"/>
      <c r="N14073" s="19">
        <v>0.51396557704509294</v>
      </c>
      <c r="O14073" s="19"/>
      <c r="P14073" s="50">
        <v>0.53823968033052327</v>
      </c>
      <c r="R14073" s="9" t="s">
        <v>0</v>
      </c>
    </row>
    <row r="14074" spans="2:18" x14ac:dyDescent="0.2">
      <c r="B14074" s="25">
        <v>13844</v>
      </c>
      <c r="C14074" s="193">
        <v>1.608294883912597</v>
      </c>
      <c r="D14074" s="19"/>
      <c r="E14074" s="19">
        <v>1.1999363072556288</v>
      </c>
      <c r="F14074" s="19"/>
      <c r="G14074" s="19">
        <v>0.55051297785275721</v>
      </c>
      <c r="H14074" s="19"/>
      <c r="I14074" s="19">
        <v>2.0234311941242189</v>
      </c>
      <c r="J14074" s="19"/>
      <c r="K14074" s="19">
        <v>0.68189684497669678</v>
      </c>
      <c r="L14074" s="19"/>
      <c r="M14074" s="19">
        <v>1.7520764037629812</v>
      </c>
      <c r="N14074" s="19"/>
      <c r="O14074" s="19">
        <v>1.1999257325125248</v>
      </c>
      <c r="P14074" s="50"/>
      <c r="R14074" s="9" t="s">
        <v>0</v>
      </c>
    </row>
    <row r="14075" spans="2:18" x14ac:dyDescent="0.2">
      <c r="B14075" s="25">
        <v>13845</v>
      </c>
      <c r="C14075" s="193">
        <v>0.49872475896939455</v>
      </c>
      <c r="D14075" s="19"/>
      <c r="E14075" s="19">
        <v>0.47070983617496659</v>
      </c>
      <c r="F14075" s="19"/>
      <c r="G14075" s="19">
        <v>0.28222623876192465</v>
      </c>
      <c r="H14075" s="19"/>
      <c r="I14075" s="19">
        <v>1.5152780458576234</v>
      </c>
      <c r="J14075" s="19"/>
      <c r="K14075" s="19"/>
      <c r="L14075" s="19">
        <v>0.27708402550339684</v>
      </c>
      <c r="M14075" s="19">
        <v>0.39355226837492074</v>
      </c>
      <c r="N14075" s="19"/>
      <c r="O14075" s="19"/>
      <c r="P14075" s="50">
        <v>0.28019893917567817</v>
      </c>
      <c r="R14075" s="9" t="s">
        <v>0</v>
      </c>
    </row>
    <row r="14076" spans="2:18" x14ac:dyDescent="0.2">
      <c r="B14076" s="25">
        <v>13846</v>
      </c>
      <c r="C14076" s="193">
        <v>1.5856756191636083</v>
      </c>
      <c r="D14076" s="19"/>
      <c r="E14076" s="19">
        <v>0.80550320989354907</v>
      </c>
      <c r="F14076" s="19"/>
      <c r="G14076" s="19">
        <v>1.4832083734015542</v>
      </c>
      <c r="H14076" s="19"/>
      <c r="I14076" s="19">
        <v>0.918691995837149</v>
      </c>
      <c r="J14076" s="19"/>
      <c r="K14076" s="19">
        <v>2.2256612208328495</v>
      </c>
      <c r="L14076" s="19"/>
      <c r="M14076" s="19">
        <v>1.0042488553485962</v>
      </c>
      <c r="N14076" s="19"/>
      <c r="O14076" s="19">
        <v>1.1990425739592849</v>
      </c>
      <c r="P14076" s="50"/>
      <c r="R14076" s="9" t="s">
        <v>0</v>
      </c>
    </row>
    <row r="14077" spans="2:18" x14ac:dyDescent="0.2">
      <c r="B14077" s="25">
        <v>13847</v>
      </c>
      <c r="C14077" s="193">
        <v>0.95276693993508843</v>
      </c>
      <c r="D14077" s="19"/>
      <c r="E14077" s="19">
        <v>1.17173682098989</v>
      </c>
      <c r="F14077" s="19"/>
      <c r="G14077" s="19">
        <v>0.82479105378818551</v>
      </c>
      <c r="H14077" s="19"/>
      <c r="I14077" s="19">
        <v>1.4440585823010526</v>
      </c>
      <c r="J14077" s="19"/>
      <c r="K14077" s="19">
        <v>1.0974477824654119</v>
      </c>
      <c r="L14077" s="19"/>
      <c r="M14077" s="19">
        <v>0.7855811115363408</v>
      </c>
      <c r="N14077" s="19"/>
      <c r="O14077" s="19">
        <v>1.1958497507627923</v>
      </c>
      <c r="P14077" s="50"/>
      <c r="R14077" s="9" t="s">
        <v>0</v>
      </c>
    </row>
    <row r="14078" spans="2:18" x14ac:dyDescent="0.2">
      <c r="B14078" s="25">
        <v>13848</v>
      </c>
      <c r="C14078" s="193"/>
      <c r="D14078" s="19">
        <v>0.66078153772200143</v>
      </c>
      <c r="E14078" s="19"/>
      <c r="F14078" s="19">
        <v>0.46135477826343929</v>
      </c>
      <c r="G14078" s="19">
        <v>0.24240390937897208</v>
      </c>
      <c r="H14078" s="19"/>
      <c r="I14078" s="19">
        <v>0.42485366769598748</v>
      </c>
      <c r="J14078" s="19"/>
      <c r="K14078" s="19">
        <v>0.15816977261582912</v>
      </c>
      <c r="L14078" s="19"/>
      <c r="M14078" s="19">
        <v>0.43648087417781856</v>
      </c>
      <c r="N14078" s="19"/>
      <c r="O14078" s="19"/>
      <c r="P14078" s="50">
        <v>0.64060355097389432</v>
      </c>
      <c r="R14078" s="9" t="s">
        <v>0</v>
      </c>
    </row>
    <row r="14079" spans="2:18" x14ac:dyDescent="0.2">
      <c r="B14079" s="25">
        <v>13849</v>
      </c>
      <c r="C14079" s="193"/>
      <c r="D14079" s="19">
        <v>0.67586043823605313</v>
      </c>
      <c r="E14079" s="19">
        <v>0.97537064752007629</v>
      </c>
      <c r="F14079" s="19"/>
      <c r="G14079" s="19">
        <v>0.35914291585169522</v>
      </c>
      <c r="H14079" s="19"/>
      <c r="I14079" s="19">
        <v>0.56170272519876285</v>
      </c>
      <c r="J14079" s="19"/>
      <c r="K14079" s="19"/>
      <c r="L14079" s="19">
        <v>1.4831840588711573</v>
      </c>
      <c r="M14079" s="19"/>
      <c r="N14079" s="19">
        <v>0.72949785061537042</v>
      </c>
      <c r="O14079" s="19">
        <v>0.15719438541803277</v>
      </c>
      <c r="P14079" s="50"/>
      <c r="R14079" s="9" t="s">
        <v>0</v>
      </c>
    </row>
    <row r="14080" spans="2:18" x14ac:dyDescent="0.2">
      <c r="B14080" s="25">
        <v>13850</v>
      </c>
      <c r="C14080" s="193">
        <v>2.1948853185020671</v>
      </c>
      <c r="D14080" s="19"/>
      <c r="E14080" s="19">
        <v>1.0637841128793177</v>
      </c>
      <c r="F14080" s="19"/>
      <c r="G14080" s="19">
        <v>0.93799889943656289</v>
      </c>
      <c r="H14080" s="19"/>
      <c r="I14080" s="19">
        <v>1.4578984754936379</v>
      </c>
      <c r="J14080" s="19"/>
      <c r="K14080" s="19">
        <v>2.0166942748633536</v>
      </c>
      <c r="L14080" s="19"/>
      <c r="M14080" s="19">
        <v>1.6108073881437579</v>
      </c>
      <c r="N14080" s="19"/>
      <c r="O14080" s="19">
        <v>1.2859683818617451</v>
      </c>
      <c r="P14080" s="50"/>
      <c r="R14080" s="9" t="s">
        <v>0</v>
      </c>
    </row>
    <row r="14081" spans="2:18" x14ac:dyDescent="0.2">
      <c r="B14081" s="25">
        <v>13851</v>
      </c>
      <c r="C14081" s="193">
        <v>0.76955025318773096</v>
      </c>
      <c r="D14081" s="19"/>
      <c r="E14081" s="19">
        <v>0.9830579023311774</v>
      </c>
      <c r="F14081" s="19"/>
      <c r="G14081" s="19">
        <v>1.4315096552803646</v>
      </c>
      <c r="H14081" s="19"/>
      <c r="I14081" s="19">
        <v>1.4252768853334201</v>
      </c>
      <c r="J14081" s="19"/>
      <c r="K14081" s="19">
        <v>1.2356150057326636</v>
      </c>
      <c r="L14081" s="19"/>
      <c r="M14081" s="19">
        <v>1.4438726997926594</v>
      </c>
      <c r="N14081" s="19"/>
      <c r="O14081" s="19">
        <v>2.2288352821144004</v>
      </c>
      <c r="P14081" s="50"/>
      <c r="R14081" s="9" t="s">
        <v>0</v>
      </c>
    </row>
    <row r="14082" spans="2:18" x14ac:dyDescent="0.2">
      <c r="B14082" s="25">
        <v>13852</v>
      </c>
      <c r="C14082" s="193"/>
      <c r="D14082" s="19">
        <v>0.51176034562564499</v>
      </c>
      <c r="E14082" s="19">
        <v>0.46108170119081959</v>
      </c>
      <c r="F14082" s="19"/>
      <c r="G14082" s="19"/>
      <c r="H14082" s="19">
        <v>1.8995813172916827</v>
      </c>
      <c r="I14082" s="19">
        <v>0.25012216514110658</v>
      </c>
      <c r="J14082" s="19"/>
      <c r="K14082" s="19">
        <v>0.60326650565903883</v>
      </c>
      <c r="L14082" s="19"/>
      <c r="M14082" s="19">
        <v>0.20514403958446928</v>
      </c>
      <c r="N14082" s="19"/>
      <c r="O14082" s="19"/>
      <c r="P14082" s="50">
        <v>7.8066420452075666E-2</v>
      </c>
      <c r="R14082" s="9" t="s">
        <v>0</v>
      </c>
    </row>
    <row r="14083" spans="2:18" x14ac:dyDescent="0.2">
      <c r="B14083" s="25">
        <v>13853</v>
      </c>
      <c r="C14083" s="193"/>
      <c r="D14083" s="19">
        <v>0.23366429849031217</v>
      </c>
      <c r="E14083" s="19">
        <v>0.57925106930296089</v>
      </c>
      <c r="F14083" s="19"/>
      <c r="G14083" s="19">
        <v>0.39326789231573706</v>
      </c>
      <c r="H14083" s="19"/>
      <c r="I14083" s="19">
        <v>0.22720992346582608</v>
      </c>
      <c r="J14083" s="19"/>
      <c r="K14083" s="19">
        <v>2.1328785622571452E-2</v>
      </c>
      <c r="L14083" s="19"/>
      <c r="M14083" s="19">
        <v>0.71417097066998281</v>
      </c>
      <c r="N14083" s="19"/>
      <c r="O14083" s="19">
        <v>0.32535195898942321</v>
      </c>
      <c r="P14083" s="50"/>
      <c r="R14083" s="9" t="s">
        <v>0</v>
      </c>
    </row>
    <row r="14084" spans="2:18" x14ac:dyDescent="0.2">
      <c r="B14084" s="25">
        <v>13854</v>
      </c>
      <c r="C14084" s="193">
        <v>0.48022464620655553</v>
      </c>
      <c r="D14084" s="19"/>
      <c r="E14084" s="19">
        <v>0.44822787350720539</v>
      </c>
      <c r="F14084" s="19"/>
      <c r="G14084" s="19"/>
      <c r="H14084" s="19">
        <v>0.15344422044728773</v>
      </c>
      <c r="I14084" s="19">
        <v>0.20375864513048891</v>
      </c>
      <c r="J14084" s="19"/>
      <c r="K14084" s="19">
        <v>0.71745312393886584</v>
      </c>
      <c r="L14084" s="19"/>
      <c r="M14084" s="19"/>
      <c r="N14084" s="19">
        <v>0.14335465790176824</v>
      </c>
      <c r="O14084" s="19">
        <v>0.56167951790524151</v>
      </c>
      <c r="P14084" s="50"/>
      <c r="R14084" s="9" t="s">
        <v>0</v>
      </c>
    </row>
    <row r="14085" spans="2:18" x14ac:dyDescent="0.2">
      <c r="B14085" s="25">
        <v>13855</v>
      </c>
      <c r="C14085" s="193">
        <v>1.3450158693844727</v>
      </c>
      <c r="D14085" s="19"/>
      <c r="E14085" s="19">
        <v>1.3365233517252384</v>
      </c>
      <c r="F14085" s="19"/>
      <c r="G14085" s="19">
        <v>0.80673996888640598</v>
      </c>
      <c r="H14085" s="19"/>
      <c r="I14085" s="19">
        <v>1.6454782290802314</v>
      </c>
      <c r="J14085" s="19"/>
      <c r="K14085" s="19">
        <v>1.5775966694498771</v>
      </c>
      <c r="L14085" s="19"/>
      <c r="M14085" s="19">
        <v>1.7560840078169198</v>
      </c>
      <c r="N14085" s="19"/>
      <c r="O14085" s="19">
        <v>1.2625011219765871</v>
      </c>
      <c r="P14085" s="50"/>
      <c r="R14085" s="9" t="s">
        <v>0</v>
      </c>
    </row>
    <row r="14086" spans="2:18" x14ac:dyDescent="0.2">
      <c r="B14086" s="25">
        <v>13856</v>
      </c>
      <c r="C14086" s="193">
        <v>0.42837501176339593</v>
      </c>
      <c r="D14086" s="19"/>
      <c r="E14086" s="19"/>
      <c r="F14086" s="19">
        <v>0.16723373886824364</v>
      </c>
      <c r="G14086" s="19"/>
      <c r="H14086" s="19">
        <v>0.90990056838819033</v>
      </c>
      <c r="I14086" s="19"/>
      <c r="J14086" s="19">
        <v>0.38615748635431951</v>
      </c>
      <c r="K14086" s="19"/>
      <c r="L14086" s="19">
        <v>8.0292202204505406E-2</v>
      </c>
      <c r="M14086" s="19"/>
      <c r="N14086" s="19">
        <v>0.36509531353602237</v>
      </c>
      <c r="O14086" s="19"/>
      <c r="P14086" s="50">
        <v>3.5051277352158107E-2</v>
      </c>
      <c r="R14086" s="9" t="s">
        <v>0</v>
      </c>
    </row>
    <row r="14087" spans="2:18" x14ac:dyDescent="0.2">
      <c r="B14087" s="25">
        <v>13857</v>
      </c>
      <c r="C14087" s="193"/>
      <c r="D14087" s="19">
        <v>1.0522109039546579</v>
      </c>
      <c r="E14087" s="19">
        <v>0.4278267015685287</v>
      </c>
      <c r="F14087" s="19"/>
      <c r="G14087" s="19"/>
      <c r="H14087" s="19">
        <v>0.69208107279918141</v>
      </c>
      <c r="I14087" s="19">
        <v>0.77733102503173312</v>
      </c>
      <c r="J14087" s="19"/>
      <c r="K14087" s="19"/>
      <c r="L14087" s="19">
        <v>0.57593438473427849</v>
      </c>
      <c r="M14087" s="19">
        <v>0.23304834930076124</v>
      </c>
      <c r="N14087" s="19"/>
      <c r="O14087" s="19">
        <v>0.32380903072817163</v>
      </c>
      <c r="P14087" s="50"/>
      <c r="R14087" s="9" t="s">
        <v>0</v>
      </c>
    </row>
    <row r="14088" spans="2:18" x14ac:dyDescent="0.2">
      <c r="B14088" s="25">
        <v>13858</v>
      </c>
      <c r="C14088" s="193"/>
      <c r="D14088" s="19">
        <v>1.1254663787163188</v>
      </c>
      <c r="E14088" s="19"/>
      <c r="F14088" s="19">
        <v>0.48013076283619671</v>
      </c>
      <c r="G14088" s="19"/>
      <c r="H14088" s="19">
        <v>1.0702569556672359</v>
      </c>
      <c r="I14088" s="19"/>
      <c r="J14088" s="19">
        <v>0.9850827942663104</v>
      </c>
      <c r="K14088" s="19"/>
      <c r="L14088" s="19">
        <v>1.3195257242673613</v>
      </c>
      <c r="M14088" s="19"/>
      <c r="N14088" s="19">
        <v>1.2805197359659368</v>
      </c>
      <c r="O14088" s="19"/>
      <c r="P14088" s="50">
        <v>1.6035573515070598</v>
      </c>
      <c r="R14088" s="9" t="s">
        <v>0</v>
      </c>
    </row>
    <row r="14089" spans="2:18" x14ac:dyDescent="0.2">
      <c r="B14089" s="25">
        <v>13859</v>
      </c>
      <c r="C14089" s="193"/>
      <c r="D14089" s="19">
        <v>1.2795929595343221</v>
      </c>
      <c r="E14089" s="19"/>
      <c r="F14089" s="19">
        <v>0.65747619936410784</v>
      </c>
      <c r="G14089" s="19">
        <v>5.9552042809637433E-2</v>
      </c>
      <c r="H14089" s="19"/>
      <c r="I14089" s="19"/>
      <c r="J14089" s="19">
        <v>1.2068217147206621</v>
      </c>
      <c r="K14089" s="19"/>
      <c r="L14089" s="19">
        <v>0.74737759442510354</v>
      </c>
      <c r="M14089" s="19"/>
      <c r="N14089" s="19">
        <v>0.66825774817130146</v>
      </c>
      <c r="O14089" s="19"/>
      <c r="P14089" s="50">
        <v>1.0957524151890974</v>
      </c>
      <c r="R14089" s="9" t="s">
        <v>0</v>
      </c>
    </row>
    <row r="14090" spans="2:18" x14ac:dyDescent="0.2">
      <c r="B14090" s="25">
        <v>13860</v>
      </c>
      <c r="C14090" s="193">
        <v>0.12037424648569053</v>
      </c>
      <c r="D14090" s="19"/>
      <c r="E14090" s="19"/>
      <c r="F14090" s="19">
        <v>1.1383852478348557</v>
      </c>
      <c r="G14090" s="19"/>
      <c r="H14090" s="19">
        <v>1.4100216482460013</v>
      </c>
      <c r="I14090" s="19"/>
      <c r="J14090" s="19">
        <v>0.70777932082407402</v>
      </c>
      <c r="K14090" s="19"/>
      <c r="L14090" s="19">
        <v>1.1529465172435382</v>
      </c>
      <c r="M14090" s="19"/>
      <c r="N14090" s="19">
        <v>1.3962423439475589</v>
      </c>
      <c r="O14090" s="19"/>
      <c r="P14090" s="50">
        <v>1.1732875341836202</v>
      </c>
      <c r="R14090" s="9" t="s">
        <v>0</v>
      </c>
    </row>
    <row r="14091" spans="2:18" x14ac:dyDescent="0.2">
      <c r="B14091" s="25">
        <v>13861</v>
      </c>
      <c r="C14091" s="193">
        <v>1.4109644579750091</v>
      </c>
      <c r="D14091" s="19"/>
      <c r="E14091" s="19">
        <v>0.6042467763851127</v>
      </c>
      <c r="F14091" s="19"/>
      <c r="G14091" s="19">
        <v>0.62853377018257006</v>
      </c>
      <c r="H14091" s="19"/>
      <c r="I14091" s="19"/>
      <c r="J14091" s="19">
        <v>0.1751907905812867</v>
      </c>
      <c r="K14091" s="19">
        <v>0.31226164429270259</v>
      </c>
      <c r="L14091" s="19"/>
      <c r="M14091" s="19">
        <v>0.3301858143622603</v>
      </c>
      <c r="N14091" s="19"/>
      <c r="O14091" s="19">
        <v>0.23077851044664835</v>
      </c>
      <c r="P14091" s="50"/>
      <c r="R14091" s="9" t="s">
        <v>0</v>
      </c>
    </row>
    <row r="14092" spans="2:18" x14ac:dyDescent="0.2">
      <c r="B14092" s="25">
        <v>13862</v>
      </c>
      <c r="C14092" s="193"/>
      <c r="D14092" s="19">
        <v>0.20569865240038393</v>
      </c>
      <c r="E14092" s="19"/>
      <c r="F14092" s="19">
        <v>0.51822879207859329</v>
      </c>
      <c r="G14092" s="19">
        <v>0.51122627781448582</v>
      </c>
      <c r="H14092" s="19"/>
      <c r="I14092" s="19">
        <v>0.32149058698783256</v>
      </c>
      <c r="J14092" s="19"/>
      <c r="K14092" s="19"/>
      <c r="L14092" s="19">
        <v>0.65873105057017789</v>
      </c>
      <c r="M14092" s="19"/>
      <c r="N14092" s="19">
        <v>0.44769573090826681</v>
      </c>
      <c r="O14092" s="19"/>
      <c r="P14092" s="50">
        <v>0.66813601836782521</v>
      </c>
      <c r="R14092" s="9" t="s">
        <v>0</v>
      </c>
    </row>
    <row r="14093" spans="2:18" x14ac:dyDescent="0.2">
      <c r="B14093" s="25">
        <v>13863</v>
      </c>
      <c r="C14093" s="193">
        <v>0.61432617092802211</v>
      </c>
      <c r="D14093" s="19"/>
      <c r="E14093" s="19">
        <v>0.8114635069999242</v>
      </c>
      <c r="F14093" s="19"/>
      <c r="G14093" s="19">
        <v>0.27030877913604912</v>
      </c>
      <c r="H14093" s="19"/>
      <c r="I14093" s="19">
        <v>0.14295272549474142</v>
      </c>
      <c r="J14093" s="19"/>
      <c r="K14093" s="19"/>
      <c r="L14093" s="19">
        <v>0.34240099461872398</v>
      </c>
      <c r="M14093" s="19"/>
      <c r="N14093" s="19">
        <v>0.73996584192134296</v>
      </c>
      <c r="O14093" s="19"/>
      <c r="P14093" s="50">
        <v>1.0510287236186393</v>
      </c>
      <c r="R14093" s="9" t="s">
        <v>0</v>
      </c>
    </row>
    <row r="14094" spans="2:18" x14ac:dyDescent="0.2">
      <c r="B14094" s="25">
        <v>13864</v>
      </c>
      <c r="C14094" s="193">
        <v>1.5693774893985895</v>
      </c>
      <c r="D14094" s="19"/>
      <c r="E14094" s="19">
        <v>2.3862825269490719</v>
      </c>
      <c r="F14094" s="19"/>
      <c r="G14094" s="19">
        <v>2.1817597768999364</v>
      </c>
      <c r="H14094" s="19"/>
      <c r="I14094" s="19">
        <v>2.2677542053922015</v>
      </c>
      <c r="J14094" s="19"/>
      <c r="K14094" s="19">
        <v>3.0385900886102926</v>
      </c>
      <c r="L14094" s="19"/>
      <c r="M14094" s="19">
        <v>1.6405310284206813</v>
      </c>
      <c r="N14094" s="19"/>
      <c r="O14094" s="19">
        <v>2.1682270647163295</v>
      </c>
      <c r="P14094" s="50"/>
      <c r="R14094" s="9" t="s">
        <v>0</v>
      </c>
    </row>
    <row r="14095" spans="2:18" x14ac:dyDescent="0.2">
      <c r="B14095" s="25">
        <v>13865</v>
      </c>
      <c r="C14095" s="193">
        <v>0.90365730740928041</v>
      </c>
      <c r="D14095" s="19"/>
      <c r="E14095" s="19">
        <v>1.0530029755910255</v>
      </c>
      <c r="F14095" s="19"/>
      <c r="G14095" s="19">
        <v>0.56336712107914522</v>
      </c>
      <c r="H14095" s="19"/>
      <c r="I14095" s="19">
        <v>0.46794678425650565</v>
      </c>
      <c r="J14095" s="19"/>
      <c r="K14095" s="19">
        <v>0.88781363886084275</v>
      </c>
      <c r="L14095" s="19"/>
      <c r="M14095" s="19">
        <v>0.656923027787919</v>
      </c>
      <c r="N14095" s="19"/>
      <c r="O14095" s="19">
        <v>0.60018462268456862</v>
      </c>
      <c r="P14095" s="50"/>
      <c r="R14095" s="9" t="s">
        <v>0</v>
      </c>
    </row>
    <row r="14096" spans="2:18" x14ac:dyDescent="0.2">
      <c r="B14096" s="25">
        <v>13866</v>
      </c>
      <c r="C14096" s="193"/>
      <c r="D14096" s="19">
        <v>9.717403092728806E-2</v>
      </c>
      <c r="E14096" s="19">
        <v>1.0701467655281784</v>
      </c>
      <c r="F14096" s="19"/>
      <c r="G14096" s="19">
        <v>0.38828674749552333</v>
      </c>
      <c r="H14096" s="19"/>
      <c r="I14096" s="19">
        <v>0.37825224558491272</v>
      </c>
      <c r="J14096" s="19"/>
      <c r="K14096" s="19"/>
      <c r="L14096" s="19">
        <v>0.3406202197539166</v>
      </c>
      <c r="M14096" s="19">
        <v>0.38670585666410334</v>
      </c>
      <c r="N14096" s="19"/>
      <c r="O14096" s="19">
        <v>1.3214805059528478</v>
      </c>
      <c r="P14096" s="50"/>
      <c r="R14096" s="9" t="s">
        <v>0</v>
      </c>
    </row>
    <row r="14097" spans="2:18" x14ac:dyDescent="0.2">
      <c r="B14097" s="25">
        <v>13867</v>
      </c>
      <c r="C14097" s="193"/>
      <c r="D14097" s="19">
        <v>1.2226546788349042</v>
      </c>
      <c r="E14097" s="19"/>
      <c r="F14097" s="19">
        <v>1.0884109114432707</v>
      </c>
      <c r="G14097" s="19"/>
      <c r="H14097" s="19">
        <v>1.3381007435483834</v>
      </c>
      <c r="I14097" s="19"/>
      <c r="J14097" s="19">
        <v>1.9239852035637099</v>
      </c>
      <c r="K14097" s="19"/>
      <c r="L14097" s="19">
        <v>1.5904730601784993</v>
      </c>
      <c r="M14097" s="19"/>
      <c r="N14097" s="19">
        <v>1.7450199338645569</v>
      </c>
      <c r="O14097" s="19"/>
      <c r="P14097" s="50">
        <v>0.20964551679930948</v>
      </c>
      <c r="R14097" s="9" t="s">
        <v>0</v>
      </c>
    </row>
    <row r="14098" spans="2:18" x14ac:dyDescent="0.2">
      <c r="B14098" s="25">
        <v>13868</v>
      </c>
      <c r="C14098" s="193">
        <v>1.5138555974911576</v>
      </c>
      <c r="D14098" s="19"/>
      <c r="E14098" s="19">
        <v>1.615418366804144</v>
      </c>
      <c r="F14098" s="19"/>
      <c r="G14098" s="19">
        <v>0.76790240878619054</v>
      </c>
      <c r="H14098" s="19"/>
      <c r="I14098" s="19">
        <v>0.84611349482919262</v>
      </c>
      <c r="J14098" s="19"/>
      <c r="K14098" s="19">
        <v>0.47525118148849688</v>
      </c>
      <c r="L14098" s="19"/>
      <c r="M14098" s="19">
        <v>0.26925498833828154</v>
      </c>
      <c r="N14098" s="19"/>
      <c r="O14098" s="19">
        <v>0.82053973127459212</v>
      </c>
      <c r="P14098" s="50"/>
      <c r="R14098" s="9" t="s">
        <v>0</v>
      </c>
    </row>
    <row r="14099" spans="2:18" x14ac:dyDescent="0.2">
      <c r="B14099" s="25">
        <v>13869</v>
      </c>
      <c r="C14099" s="193">
        <v>0.48824344785102902</v>
      </c>
      <c r="D14099" s="19"/>
      <c r="E14099" s="19"/>
      <c r="F14099" s="19">
        <v>0.72632235089193786</v>
      </c>
      <c r="G14099" s="19"/>
      <c r="H14099" s="19">
        <v>0.92721352451419359</v>
      </c>
      <c r="I14099" s="19"/>
      <c r="J14099" s="19">
        <v>0.7100462473182827</v>
      </c>
      <c r="K14099" s="19"/>
      <c r="L14099" s="19">
        <v>0.6624973399882228</v>
      </c>
      <c r="M14099" s="19"/>
      <c r="N14099" s="19">
        <v>0.37827732291488914</v>
      </c>
      <c r="O14099" s="19"/>
      <c r="P14099" s="50">
        <v>0.47498757519939544</v>
      </c>
      <c r="R14099" s="9" t="s">
        <v>0</v>
      </c>
    </row>
    <row r="14100" spans="2:18" x14ac:dyDescent="0.2">
      <c r="B14100" s="25">
        <v>13870</v>
      </c>
      <c r="C14100" s="193">
        <v>0.94919998634010661</v>
      </c>
      <c r="D14100" s="19"/>
      <c r="E14100" s="19">
        <v>1.8583198038692603</v>
      </c>
      <c r="F14100" s="19"/>
      <c r="G14100" s="19">
        <v>1.0333546696139226</v>
      </c>
      <c r="H14100" s="19"/>
      <c r="I14100" s="19">
        <v>1.7557979998141595</v>
      </c>
      <c r="J14100" s="19"/>
      <c r="K14100" s="19">
        <v>1.9298069195834584</v>
      </c>
      <c r="L14100" s="19"/>
      <c r="M14100" s="19">
        <v>0.74413164337305981</v>
      </c>
      <c r="N14100" s="19"/>
      <c r="O14100" s="19">
        <v>0.36494941900699046</v>
      </c>
      <c r="P14100" s="50"/>
      <c r="R14100" s="9" t="s">
        <v>0</v>
      </c>
    </row>
    <row r="14101" spans="2:18" x14ac:dyDescent="0.2">
      <c r="B14101" s="25">
        <v>13871</v>
      </c>
      <c r="C14101" s="193">
        <v>0.24885181975321582</v>
      </c>
      <c r="D14101" s="19"/>
      <c r="E14101" s="19">
        <v>0.49263477642344206</v>
      </c>
      <c r="F14101" s="19"/>
      <c r="G14101" s="19">
        <v>1.1256417559795675</v>
      </c>
      <c r="H14101" s="19"/>
      <c r="I14101" s="19">
        <v>0.5068974526440776</v>
      </c>
      <c r="J14101" s="19"/>
      <c r="K14101" s="19"/>
      <c r="L14101" s="19">
        <v>0.13637894970815448</v>
      </c>
      <c r="M14101" s="19">
        <v>0.63309508830505301</v>
      </c>
      <c r="N14101" s="19"/>
      <c r="O14101" s="19">
        <v>1.1971060620987002</v>
      </c>
      <c r="P14101" s="50"/>
      <c r="R14101" s="9" t="s">
        <v>0</v>
      </c>
    </row>
    <row r="14102" spans="2:18" x14ac:dyDescent="0.2">
      <c r="B14102" s="25">
        <v>13872</v>
      </c>
      <c r="C14102" s="193">
        <v>1.1686381562475798</v>
      </c>
      <c r="D14102" s="19"/>
      <c r="E14102" s="19">
        <v>1.4627672716554931</v>
      </c>
      <c r="F14102" s="19"/>
      <c r="G14102" s="19">
        <v>0.95033451059402974</v>
      </c>
      <c r="H14102" s="19"/>
      <c r="I14102" s="19">
        <v>0.73817232420827694</v>
      </c>
      <c r="J14102" s="19"/>
      <c r="K14102" s="19">
        <v>1.522661371977001</v>
      </c>
      <c r="L14102" s="19"/>
      <c r="M14102" s="19">
        <v>0.79680984239594865</v>
      </c>
      <c r="N14102" s="19"/>
      <c r="O14102" s="19">
        <v>1.2706745472929168</v>
      </c>
      <c r="P14102" s="50"/>
      <c r="R14102" s="9" t="s">
        <v>0</v>
      </c>
    </row>
    <row r="14103" spans="2:18" x14ac:dyDescent="0.2">
      <c r="B14103" s="25">
        <v>13873</v>
      </c>
      <c r="C14103" s="193">
        <v>1.3424793793326553</v>
      </c>
      <c r="D14103" s="19"/>
      <c r="E14103" s="19">
        <v>1.2909455216020231</v>
      </c>
      <c r="F14103" s="19"/>
      <c r="G14103" s="19">
        <v>1.8288597885892039</v>
      </c>
      <c r="H14103" s="19"/>
      <c r="I14103" s="19">
        <v>1.662321816965149</v>
      </c>
      <c r="J14103" s="19"/>
      <c r="K14103" s="19">
        <v>1.1213590238192197</v>
      </c>
      <c r="L14103" s="19"/>
      <c r="M14103" s="19">
        <v>1.177741756380793</v>
      </c>
      <c r="N14103" s="19"/>
      <c r="O14103" s="19">
        <v>1.3990995515963627</v>
      </c>
      <c r="P14103" s="50"/>
      <c r="R14103" s="9" t="s">
        <v>0</v>
      </c>
    </row>
    <row r="14104" spans="2:18" x14ac:dyDescent="0.2">
      <c r="B14104" s="25">
        <v>13874</v>
      </c>
      <c r="C14104" s="193"/>
      <c r="D14104" s="19">
        <v>1.0981870976726922</v>
      </c>
      <c r="E14104" s="19">
        <v>0.68907194200527844</v>
      </c>
      <c r="F14104" s="19"/>
      <c r="G14104" s="19"/>
      <c r="H14104" s="19">
        <v>1.4535847887335516</v>
      </c>
      <c r="I14104" s="19"/>
      <c r="J14104" s="19">
        <v>9.2821084460367798E-2</v>
      </c>
      <c r="K14104" s="19"/>
      <c r="L14104" s="19">
        <v>0.676692159170869</v>
      </c>
      <c r="M14104" s="19"/>
      <c r="N14104" s="19">
        <v>1.3076572501793449</v>
      </c>
      <c r="O14104" s="19"/>
      <c r="P14104" s="50">
        <v>0.22283373998677933</v>
      </c>
      <c r="R14104" s="9" t="s">
        <v>0</v>
      </c>
    </row>
    <row r="14105" spans="2:18" x14ac:dyDescent="0.2">
      <c r="B14105" s="25">
        <v>13875</v>
      </c>
      <c r="C14105" s="193"/>
      <c r="D14105" s="19">
        <v>0.77492838237827999</v>
      </c>
      <c r="E14105" s="19"/>
      <c r="F14105" s="19">
        <v>0.44566883037699956</v>
      </c>
      <c r="G14105" s="19"/>
      <c r="H14105" s="19">
        <v>1.4229748840801313</v>
      </c>
      <c r="I14105" s="19"/>
      <c r="J14105" s="19">
        <v>1.046882428251295</v>
      </c>
      <c r="K14105" s="19"/>
      <c r="L14105" s="19">
        <v>0.78679704561173958</v>
      </c>
      <c r="M14105" s="19"/>
      <c r="N14105" s="19">
        <v>0.49664748618551324</v>
      </c>
      <c r="O14105" s="19"/>
      <c r="P14105" s="50">
        <v>1.07710126362771</v>
      </c>
      <c r="R14105" s="9" t="s">
        <v>0</v>
      </c>
    </row>
    <row r="14106" spans="2:18" x14ac:dyDescent="0.2">
      <c r="B14106" s="25">
        <v>13876</v>
      </c>
      <c r="C14106" s="193">
        <v>5.7995608228097469E-2</v>
      </c>
      <c r="D14106" s="19"/>
      <c r="E14106" s="19">
        <v>0.79180300438245155</v>
      </c>
      <c r="F14106" s="19"/>
      <c r="G14106" s="19">
        <v>0.55717371147985961</v>
      </c>
      <c r="H14106" s="19"/>
      <c r="I14106" s="19">
        <v>0.74312738277069879</v>
      </c>
      <c r="J14106" s="19"/>
      <c r="K14106" s="19">
        <v>0.69609536829394192</v>
      </c>
      <c r="L14106" s="19"/>
      <c r="M14106" s="19">
        <v>0.54433230341978645</v>
      </c>
      <c r="N14106" s="19"/>
      <c r="O14106" s="19">
        <v>0.68103813772805144</v>
      </c>
      <c r="P14106" s="50"/>
      <c r="R14106" s="9" t="s">
        <v>0</v>
      </c>
    </row>
    <row r="14107" spans="2:18" x14ac:dyDescent="0.2">
      <c r="B14107" s="25">
        <v>13877</v>
      </c>
      <c r="C14107" s="193">
        <v>1.4771750289193462</v>
      </c>
      <c r="D14107" s="19"/>
      <c r="E14107" s="19">
        <v>1.1927548564022707</v>
      </c>
      <c r="F14107" s="19"/>
      <c r="G14107" s="19">
        <v>0.88743696127834126</v>
      </c>
      <c r="H14107" s="19"/>
      <c r="I14107" s="19">
        <v>1.0465674258887887</v>
      </c>
      <c r="J14107" s="19"/>
      <c r="K14107" s="19">
        <v>1.1978820112878945</v>
      </c>
      <c r="L14107" s="19"/>
      <c r="M14107" s="19">
        <v>2.1948412317064934</v>
      </c>
      <c r="N14107" s="19"/>
      <c r="O14107" s="19">
        <v>2.0088133081727313</v>
      </c>
      <c r="P14107" s="50"/>
      <c r="R14107" s="9" t="s">
        <v>0</v>
      </c>
    </row>
    <row r="14108" spans="2:18" x14ac:dyDescent="0.2">
      <c r="B14108" s="25">
        <v>13878</v>
      </c>
      <c r="C14108" s="193">
        <v>1.3350528277793385</v>
      </c>
      <c r="D14108" s="19"/>
      <c r="E14108" s="19">
        <v>0.31925373594161383</v>
      </c>
      <c r="F14108" s="19"/>
      <c r="G14108" s="19">
        <v>1.2470314698263238</v>
      </c>
      <c r="H14108" s="19"/>
      <c r="I14108" s="19">
        <v>2.2943415292292522</v>
      </c>
      <c r="J14108" s="19"/>
      <c r="K14108" s="19">
        <v>0.62575857912488231</v>
      </c>
      <c r="L14108" s="19"/>
      <c r="M14108" s="19">
        <v>1.9964160162867148</v>
      </c>
      <c r="N14108" s="19"/>
      <c r="O14108" s="19">
        <v>1.6936387749938728</v>
      </c>
      <c r="P14108" s="50"/>
      <c r="R14108" s="9" t="s">
        <v>0</v>
      </c>
    </row>
    <row r="14109" spans="2:18" x14ac:dyDescent="0.2">
      <c r="B14109" s="25">
        <v>13879</v>
      </c>
      <c r="C14109" s="193">
        <v>0.31140611955786135</v>
      </c>
      <c r="D14109" s="19"/>
      <c r="E14109" s="19">
        <v>0.48645342275630454</v>
      </c>
      <c r="F14109" s="19"/>
      <c r="G14109" s="19"/>
      <c r="H14109" s="19">
        <v>0.87518729219876701</v>
      </c>
      <c r="I14109" s="19"/>
      <c r="J14109" s="19">
        <v>0.45339980716056133</v>
      </c>
      <c r="K14109" s="19"/>
      <c r="L14109" s="19">
        <v>0.45144468985822345</v>
      </c>
      <c r="M14109" s="19"/>
      <c r="N14109" s="19">
        <v>0.21659732942367432</v>
      </c>
      <c r="O14109" s="19"/>
      <c r="P14109" s="50">
        <v>0.85155541230855947</v>
      </c>
      <c r="R14109" s="9" t="s">
        <v>0</v>
      </c>
    </row>
    <row r="14110" spans="2:18" x14ac:dyDescent="0.2">
      <c r="B14110" s="25">
        <v>13880</v>
      </c>
      <c r="C14110" s="193">
        <v>0.40205118631185605</v>
      </c>
      <c r="D14110" s="19"/>
      <c r="E14110" s="19">
        <v>0.61967671538454927</v>
      </c>
      <c r="F14110" s="19"/>
      <c r="G14110" s="19">
        <v>3.2194769598815585E-2</v>
      </c>
      <c r="H14110" s="19"/>
      <c r="I14110" s="19">
        <v>0.4249394331212884</v>
      </c>
      <c r="J14110" s="19"/>
      <c r="K14110" s="19">
        <v>1.0355948435748037</v>
      </c>
      <c r="L14110" s="19"/>
      <c r="M14110" s="19">
        <v>0.7817276176611867</v>
      </c>
      <c r="N14110" s="19"/>
      <c r="O14110" s="19">
        <v>0.88120522053247097</v>
      </c>
      <c r="P14110" s="50"/>
      <c r="R14110" s="9" t="s">
        <v>0</v>
      </c>
    </row>
    <row r="14111" spans="2:18" x14ac:dyDescent="0.2">
      <c r="B14111" s="25">
        <v>13881</v>
      </c>
      <c r="C14111" s="193">
        <v>1.1001786907774096</v>
      </c>
      <c r="D14111" s="19"/>
      <c r="E14111" s="19">
        <v>0.71782020678703873</v>
      </c>
      <c r="F14111" s="19"/>
      <c r="G14111" s="19">
        <v>0.29599695388673092</v>
      </c>
      <c r="H14111" s="19"/>
      <c r="I14111" s="19"/>
      <c r="J14111" s="19">
        <v>0.68982614457676084</v>
      </c>
      <c r="K14111" s="19">
        <v>0.73980763914313674</v>
      </c>
      <c r="L14111" s="19"/>
      <c r="M14111" s="19">
        <v>0.66168882208572832</v>
      </c>
      <c r="N14111" s="19"/>
      <c r="O14111" s="19">
        <v>0.7502376681941072</v>
      </c>
      <c r="P14111" s="50"/>
      <c r="R14111" s="9" t="s">
        <v>0</v>
      </c>
    </row>
    <row r="14112" spans="2:18" x14ac:dyDescent="0.2">
      <c r="B14112" s="25">
        <v>13882</v>
      </c>
      <c r="C14112" s="193">
        <v>0.22530937199648612</v>
      </c>
      <c r="D14112" s="19"/>
      <c r="E14112" s="19">
        <v>0.10758437507339877</v>
      </c>
      <c r="F14112" s="19"/>
      <c r="G14112" s="19"/>
      <c r="H14112" s="19">
        <v>0.23802286659197028</v>
      </c>
      <c r="I14112" s="19"/>
      <c r="J14112" s="19">
        <v>0.6319355212579153</v>
      </c>
      <c r="K14112" s="19"/>
      <c r="L14112" s="19">
        <v>0.21061803729503467</v>
      </c>
      <c r="M14112" s="19"/>
      <c r="N14112" s="19">
        <v>8.4263190762919021E-2</v>
      </c>
      <c r="O14112" s="19"/>
      <c r="P14112" s="50">
        <v>0.86743346006101896</v>
      </c>
      <c r="R14112" s="9" t="s">
        <v>0</v>
      </c>
    </row>
    <row r="14113" spans="2:18" x14ac:dyDescent="0.2">
      <c r="B14113" s="25">
        <v>13883</v>
      </c>
      <c r="C14113" s="193"/>
      <c r="D14113" s="19">
        <v>0.25225596112736881</v>
      </c>
      <c r="E14113" s="19"/>
      <c r="F14113" s="19">
        <v>0.75618440668795783</v>
      </c>
      <c r="G14113" s="19">
        <v>0.29616647567803756</v>
      </c>
      <c r="H14113" s="19"/>
      <c r="I14113" s="19">
        <v>0.4195808950811904</v>
      </c>
      <c r="J14113" s="19"/>
      <c r="K14113" s="19"/>
      <c r="L14113" s="19">
        <v>0.4586955740133149</v>
      </c>
      <c r="M14113" s="19"/>
      <c r="N14113" s="19">
        <v>0.36821752354446752</v>
      </c>
      <c r="O14113" s="19"/>
      <c r="P14113" s="50">
        <v>0.58101113532715276</v>
      </c>
      <c r="R14113" s="9" t="s">
        <v>0</v>
      </c>
    </row>
    <row r="14114" spans="2:18" x14ac:dyDescent="0.2">
      <c r="B14114" s="25">
        <v>13884</v>
      </c>
      <c r="C14114" s="193"/>
      <c r="D14114" s="19">
        <v>2.8130446150021107</v>
      </c>
      <c r="E14114" s="19"/>
      <c r="F14114" s="19">
        <v>2.2043850877834297</v>
      </c>
      <c r="G14114" s="19"/>
      <c r="H14114" s="19">
        <v>1.7437674757197346</v>
      </c>
      <c r="I14114" s="19"/>
      <c r="J14114" s="19">
        <v>1.6270656999571411</v>
      </c>
      <c r="K14114" s="19"/>
      <c r="L14114" s="19">
        <v>1.729586898738225</v>
      </c>
      <c r="M14114" s="19"/>
      <c r="N14114" s="19">
        <v>1.0319371413223866</v>
      </c>
      <c r="O14114" s="19"/>
      <c r="P14114" s="50">
        <v>1.0943672527063084</v>
      </c>
      <c r="R14114" s="9" t="s">
        <v>0</v>
      </c>
    </row>
    <row r="14115" spans="2:18" x14ac:dyDescent="0.2">
      <c r="B14115" s="25">
        <v>13885</v>
      </c>
      <c r="C14115" s="193"/>
      <c r="D14115" s="19">
        <v>6.5346502188216596E-2</v>
      </c>
      <c r="E14115" s="19">
        <v>0.25267631615793917</v>
      </c>
      <c r="F14115" s="19"/>
      <c r="G14115" s="19">
        <v>0.31833844340301631</v>
      </c>
      <c r="H14115" s="19"/>
      <c r="I14115" s="19">
        <v>1.0914199811840344</v>
      </c>
      <c r="J14115" s="19"/>
      <c r="K14115" s="19"/>
      <c r="L14115" s="19">
        <v>0.50273225406471311</v>
      </c>
      <c r="M14115" s="19">
        <v>1.2367843443998019</v>
      </c>
      <c r="N14115" s="19"/>
      <c r="O14115" s="19">
        <v>0.16280295086864177</v>
      </c>
      <c r="P14115" s="50"/>
      <c r="R14115" s="9" t="s">
        <v>0</v>
      </c>
    </row>
    <row r="14116" spans="2:18" x14ac:dyDescent="0.2">
      <c r="B14116" s="25">
        <v>13886</v>
      </c>
      <c r="C14116" s="193"/>
      <c r="D14116" s="19">
        <v>0.12864612698979586</v>
      </c>
      <c r="E14116" s="19">
        <v>0.11430037897391701</v>
      </c>
      <c r="F14116" s="19"/>
      <c r="G14116" s="19">
        <v>0.12445565284022987</v>
      </c>
      <c r="H14116" s="19"/>
      <c r="I14116" s="19"/>
      <c r="J14116" s="19">
        <v>0.35517644928938091</v>
      </c>
      <c r="K14116" s="19"/>
      <c r="L14116" s="19">
        <v>0.56130349785448475</v>
      </c>
      <c r="M14116" s="19"/>
      <c r="N14116" s="19">
        <v>0.25394842472861556</v>
      </c>
      <c r="O14116" s="19"/>
      <c r="P14116" s="50">
        <v>0.17004659849532475</v>
      </c>
      <c r="R14116" s="9" t="s">
        <v>0</v>
      </c>
    </row>
    <row r="14117" spans="2:18" x14ac:dyDescent="0.2">
      <c r="B14117" s="25">
        <v>13887</v>
      </c>
      <c r="C14117" s="193"/>
      <c r="D14117" s="19">
        <v>0.57326749677422317</v>
      </c>
      <c r="E14117" s="19">
        <v>0.13414716604674096</v>
      </c>
      <c r="F14117" s="19"/>
      <c r="G14117" s="19">
        <v>0.45272576185932928</v>
      </c>
      <c r="H14117" s="19"/>
      <c r="I14117" s="19"/>
      <c r="J14117" s="19">
        <v>0.14798340135333338</v>
      </c>
      <c r="K14117" s="19"/>
      <c r="L14117" s="19">
        <v>0.44504385440279176</v>
      </c>
      <c r="M14117" s="19"/>
      <c r="N14117" s="19">
        <v>0.36408818905510931</v>
      </c>
      <c r="O14117" s="19">
        <v>0.86365354178125364</v>
      </c>
      <c r="P14117" s="50"/>
      <c r="R14117" s="9" t="s">
        <v>0</v>
      </c>
    </row>
    <row r="14118" spans="2:18" x14ac:dyDescent="0.2">
      <c r="B14118" s="25">
        <v>13888</v>
      </c>
      <c r="C14118" s="193"/>
      <c r="D14118" s="19">
        <v>1.6643507921295864</v>
      </c>
      <c r="E14118" s="19"/>
      <c r="F14118" s="19">
        <v>0.60746792628758184</v>
      </c>
      <c r="G14118" s="19"/>
      <c r="H14118" s="19">
        <v>1.4256488151923972</v>
      </c>
      <c r="I14118" s="19"/>
      <c r="J14118" s="19">
        <v>0.7220221144826765</v>
      </c>
      <c r="K14118" s="19"/>
      <c r="L14118" s="19">
        <v>1.4632842713712455</v>
      </c>
      <c r="M14118" s="19"/>
      <c r="N14118" s="19">
        <v>0.97895351738039504</v>
      </c>
      <c r="O14118" s="19"/>
      <c r="P14118" s="50">
        <v>1.4032950248589635</v>
      </c>
      <c r="R14118" s="9" t="s">
        <v>0</v>
      </c>
    </row>
    <row r="14119" spans="2:18" x14ac:dyDescent="0.2">
      <c r="B14119" s="25">
        <v>13889</v>
      </c>
      <c r="C14119" s="193"/>
      <c r="D14119" s="19">
        <v>0.36681484926016034</v>
      </c>
      <c r="E14119" s="19">
        <v>0.141262429894115</v>
      </c>
      <c r="F14119" s="19"/>
      <c r="G14119" s="19">
        <v>0.14874907036996601</v>
      </c>
      <c r="H14119" s="19"/>
      <c r="I14119" s="19">
        <v>1.5079487285105031</v>
      </c>
      <c r="J14119" s="19"/>
      <c r="K14119" s="19">
        <v>0.17652077126068871</v>
      </c>
      <c r="L14119" s="19"/>
      <c r="M14119" s="19">
        <v>3.7966145065078019E-2</v>
      </c>
      <c r="N14119" s="19"/>
      <c r="O14119" s="19">
        <v>0.52516500233302599</v>
      </c>
      <c r="P14119" s="50"/>
      <c r="R14119" s="9" t="s">
        <v>0</v>
      </c>
    </row>
    <row r="14120" spans="2:18" x14ac:dyDescent="0.2">
      <c r="B14120" s="25">
        <v>13890</v>
      </c>
      <c r="C14120" s="193">
        <v>0.57849023046790515</v>
      </c>
      <c r="D14120" s="19"/>
      <c r="E14120" s="19">
        <v>0.65803303253542378</v>
      </c>
      <c r="F14120" s="19"/>
      <c r="G14120" s="19">
        <v>0.55544331347252773</v>
      </c>
      <c r="H14120" s="19"/>
      <c r="I14120" s="19">
        <v>1.4610481196323344</v>
      </c>
      <c r="J14120" s="19"/>
      <c r="K14120" s="19">
        <v>9.9898191618262674E-2</v>
      </c>
      <c r="L14120" s="19"/>
      <c r="M14120" s="19">
        <v>0.28874896018012047</v>
      </c>
      <c r="N14120" s="19"/>
      <c r="O14120" s="19">
        <v>0.25466751160082546</v>
      </c>
      <c r="P14120" s="50"/>
      <c r="R14120" s="9" t="s">
        <v>0</v>
      </c>
    </row>
    <row r="14121" spans="2:18" x14ac:dyDescent="0.2">
      <c r="B14121" s="25">
        <v>13891</v>
      </c>
      <c r="C14121" s="193"/>
      <c r="D14121" s="19">
        <v>0.19601556836602493</v>
      </c>
      <c r="E14121" s="19"/>
      <c r="F14121" s="19">
        <v>0.51021427951639342</v>
      </c>
      <c r="G14121" s="19">
        <v>4.190885383180333E-2</v>
      </c>
      <c r="H14121" s="19"/>
      <c r="I14121" s="19"/>
      <c r="J14121" s="19">
        <v>0.81084907468825829</v>
      </c>
      <c r="K14121" s="19"/>
      <c r="L14121" s="19">
        <v>0.59010345997721503</v>
      </c>
      <c r="M14121" s="19"/>
      <c r="N14121" s="19">
        <v>1.1276325476089726</v>
      </c>
      <c r="O14121" s="19"/>
      <c r="P14121" s="50">
        <v>1.0253634869230666</v>
      </c>
      <c r="R14121" s="9" t="s">
        <v>0</v>
      </c>
    </row>
    <row r="14122" spans="2:18" x14ac:dyDescent="0.2">
      <c r="B14122" s="25">
        <v>13892</v>
      </c>
      <c r="C14122" s="193"/>
      <c r="D14122" s="19">
        <v>0.92730538796654105</v>
      </c>
      <c r="E14122" s="19"/>
      <c r="F14122" s="19">
        <v>1.4055250793300773</v>
      </c>
      <c r="G14122" s="19"/>
      <c r="H14122" s="19">
        <v>0.72904885474415471</v>
      </c>
      <c r="I14122" s="19"/>
      <c r="J14122" s="19">
        <v>2.1918901939893254</v>
      </c>
      <c r="K14122" s="19"/>
      <c r="L14122" s="19">
        <v>1.0556810622204618</v>
      </c>
      <c r="M14122" s="19"/>
      <c r="N14122" s="19">
        <v>0.99638212608186194</v>
      </c>
      <c r="O14122" s="19"/>
      <c r="P14122" s="50">
        <v>0.98042953825357193</v>
      </c>
      <c r="R14122" s="9" t="s">
        <v>0</v>
      </c>
    </row>
    <row r="14123" spans="2:18" x14ac:dyDescent="0.2">
      <c r="B14123" s="25">
        <v>13893</v>
      </c>
      <c r="C14123" s="193"/>
      <c r="D14123" s="19">
        <v>0.61907893548865045</v>
      </c>
      <c r="E14123" s="19">
        <v>0.12157502473316531</v>
      </c>
      <c r="F14123" s="19"/>
      <c r="G14123" s="19"/>
      <c r="H14123" s="19">
        <v>0.66695338071796328</v>
      </c>
      <c r="I14123" s="19"/>
      <c r="J14123" s="19">
        <v>0.2150641532991055</v>
      </c>
      <c r="K14123" s="19"/>
      <c r="L14123" s="19">
        <v>3.999369766248588E-2</v>
      </c>
      <c r="M14123" s="19">
        <v>0.15264432812979264</v>
      </c>
      <c r="N14123" s="19"/>
      <c r="O14123" s="19">
        <v>9.3627310944179101E-2</v>
      </c>
      <c r="P14123" s="50"/>
      <c r="R14123" s="9" t="s">
        <v>0</v>
      </c>
    </row>
    <row r="14124" spans="2:18" x14ac:dyDescent="0.2">
      <c r="B14124" s="25">
        <v>13894</v>
      </c>
      <c r="C14124" s="193"/>
      <c r="D14124" s="19">
        <v>0.92273358867288013</v>
      </c>
      <c r="E14124" s="19"/>
      <c r="F14124" s="19">
        <v>0.11662659460594102</v>
      </c>
      <c r="G14124" s="19"/>
      <c r="H14124" s="19">
        <v>9.6619727330891456E-2</v>
      </c>
      <c r="I14124" s="19">
        <v>0.39202759507234824</v>
      </c>
      <c r="J14124" s="19"/>
      <c r="K14124" s="19"/>
      <c r="L14124" s="19">
        <v>0.60168058006711156</v>
      </c>
      <c r="M14124" s="19"/>
      <c r="N14124" s="19">
        <v>1.0394122658944824</v>
      </c>
      <c r="O14124" s="19"/>
      <c r="P14124" s="50">
        <v>1.7548134728047036E-2</v>
      </c>
      <c r="R14124" s="9" t="s">
        <v>0</v>
      </c>
    </row>
    <row r="14125" spans="2:18" x14ac:dyDescent="0.2">
      <c r="B14125" s="25">
        <v>13895</v>
      </c>
      <c r="C14125" s="193"/>
      <c r="D14125" s="19">
        <v>0.29835992207213252</v>
      </c>
      <c r="E14125" s="19"/>
      <c r="F14125" s="19">
        <v>0.24154002898718172</v>
      </c>
      <c r="G14125" s="19"/>
      <c r="H14125" s="19">
        <v>0.40338537853243173</v>
      </c>
      <c r="I14125" s="19"/>
      <c r="J14125" s="19">
        <v>0.25539529905027597</v>
      </c>
      <c r="K14125" s="19"/>
      <c r="L14125" s="19">
        <v>0.69058420469031401</v>
      </c>
      <c r="M14125" s="19"/>
      <c r="N14125" s="19">
        <v>0.2859117737616933</v>
      </c>
      <c r="O14125" s="19"/>
      <c r="P14125" s="50">
        <v>0.30544720376991213</v>
      </c>
      <c r="R14125" s="9" t="s">
        <v>0</v>
      </c>
    </row>
    <row r="14126" spans="2:18" x14ac:dyDescent="0.2">
      <c r="B14126" s="25">
        <v>13896</v>
      </c>
      <c r="C14126" s="193">
        <v>0.59261697421740955</v>
      </c>
      <c r="D14126" s="19"/>
      <c r="E14126" s="19">
        <v>1.3050917935759594</v>
      </c>
      <c r="F14126" s="19"/>
      <c r="G14126" s="19">
        <v>1.8463727394408489</v>
      </c>
      <c r="H14126" s="19"/>
      <c r="I14126" s="19">
        <v>0.69611204318140096</v>
      </c>
      <c r="J14126" s="19"/>
      <c r="K14126" s="19">
        <v>1.1729907712285537</v>
      </c>
      <c r="L14126" s="19"/>
      <c r="M14126" s="19">
        <v>0.60252213490789996</v>
      </c>
      <c r="N14126" s="19"/>
      <c r="O14126" s="19">
        <v>1.188986532301717</v>
      </c>
      <c r="P14126" s="50"/>
      <c r="R14126" s="9" t="s">
        <v>0</v>
      </c>
    </row>
    <row r="14127" spans="2:18" x14ac:dyDescent="0.2">
      <c r="B14127" s="25">
        <v>13897</v>
      </c>
      <c r="C14127" s="193"/>
      <c r="D14127" s="19">
        <v>0.46201373595438977</v>
      </c>
      <c r="E14127" s="19"/>
      <c r="F14127" s="19">
        <v>1.6376770865058514</v>
      </c>
      <c r="G14127" s="19"/>
      <c r="H14127" s="19">
        <v>1.1144079085776379</v>
      </c>
      <c r="I14127" s="19"/>
      <c r="J14127" s="19">
        <v>0.84851316148331801</v>
      </c>
      <c r="K14127" s="19"/>
      <c r="L14127" s="19">
        <v>0.95566052978495664</v>
      </c>
      <c r="M14127" s="19"/>
      <c r="N14127" s="19">
        <v>0.28128327310734103</v>
      </c>
      <c r="O14127" s="19">
        <v>0.23205732151512823</v>
      </c>
      <c r="P14127" s="50"/>
      <c r="R14127" s="9" t="s">
        <v>0</v>
      </c>
    </row>
    <row r="14128" spans="2:18" x14ac:dyDescent="0.2">
      <c r="B14128" s="25">
        <v>13898</v>
      </c>
      <c r="C14128" s="193"/>
      <c r="D14128" s="19">
        <v>1.2369500619907117</v>
      </c>
      <c r="E14128" s="19">
        <v>8.6069521753685513E-2</v>
      </c>
      <c r="F14128" s="19"/>
      <c r="G14128" s="19"/>
      <c r="H14128" s="19">
        <v>0.51566348887255598</v>
      </c>
      <c r="I14128" s="19">
        <v>0.22885052069588444</v>
      </c>
      <c r="J14128" s="19"/>
      <c r="K14128" s="19"/>
      <c r="L14128" s="19">
        <v>0.54398412438714216</v>
      </c>
      <c r="M14128" s="19"/>
      <c r="N14128" s="19">
        <v>5.0583796595070063E-2</v>
      </c>
      <c r="O14128" s="19">
        <v>0.2014503848816066</v>
      </c>
      <c r="P14128" s="50"/>
      <c r="R14128" s="9" t="s">
        <v>0</v>
      </c>
    </row>
    <row r="14129" spans="2:18" x14ac:dyDescent="0.2">
      <c r="B14129" s="25">
        <v>13899</v>
      </c>
      <c r="C14129" s="193">
        <v>0.28021053867491691</v>
      </c>
      <c r="D14129" s="19"/>
      <c r="E14129" s="19">
        <v>0.38323191656124644</v>
      </c>
      <c r="F14129" s="19"/>
      <c r="G14129" s="19">
        <v>0.22121814246961727</v>
      </c>
      <c r="H14129" s="19"/>
      <c r="I14129" s="19"/>
      <c r="J14129" s="19">
        <v>1.8914978927425476E-2</v>
      </c>
      <c r="K14129" s="19">
        <v>0.20260340421332992</v>
      </c>
      <c r="L14129" s="19"/>
      <c r="M14129" s="19">
        <v>0.57744738092191283</v>
      </c>
      <c r="N14129" s="19"/>
      <c r="O14129" s="19">
        <v>0.36774792858123234</v>
      </c>
      <c r="P14129" s="50"/>
      <c r="R14129" s="9" t="s">
        <v>0</v>
      </c>
    </row>
    <row r="14130" spans="2:18" x14ac:dyDescent="0.2">
      <c r="B14130" s="25">
        <v>13900</v>
      </c>
      <c r="C14130" s="193"/>
      <c r="D14130" s="19">
        <v>1.9091383933406119</v>
      </c>
      <c r="E14130" s="19"/>
      <c r="F14130" s="19">
        <v>2.3813065831348443</v>
      </c>
      <c r="G14130" s="19"/>
      <c r="H14130" s="19">
        <v>3.030220462874837</v>
      </c>
      <c r="I14130" s="19"/>
      <c r="J14130" s="19">
        <v>2.7910298934451445</v>
      </c>
      <c r="K14130" s="19"/>
      <c r="L14130" s="19">
        <v>2.7447028819516253</v>
      </c>
      <c r="M14130" s="19"/>
      <c r="N14130" s="19">
        <v>2.2065675205323063</v>
      </c>
      <c r="O14130" s="19"/>
      <c r="P14130" s="50">
        <v>2.0855764369568286</v>
      </c>
      <c r="R14130" s="9" t="s">
        <v>0</v>
      </c>
    </row>
    <row r="14131" spans="2:18" x14ac:dyDescent="0.2">
      <c r="B14131" s="25">
        <v>13901</v>
      </c>
      <c r="C14131" s="193"/>
      <c r="D14131" s="19">
        <v>0.13711937602768293</v>
      </c>
      <c r="E14131" s="19">
        <v>0.15073267697138726</v>
      </c>
      <c r="F14131" s="19"/>
      <c r="G14131" s="19">
        <v>0.58241565680495733</v>
      </c>
      <c r="H14131" s="19"/>
      <c r="I14131" s="19">
        <v>0.27194958068821412</v>
      </c>
      <c r="J14131" s="19"/>
      <c r="K14131" s="19">
        <v>0.67712150205946497</v>
      </c>
      <c r="L14131" s="19"/>
      <c r="M14131" s="19">
        <v>1.0817767757866341</v>
      </c>
      <c r="N14131" s="19"/>
      <c r="O14131" s="19">
        <v>0.97057074733575299</v>
      </c>
      <c r="P14131" s="50"/>
      <c r="R14131" s="9" t="s">
        <v>0</v>
      </c>
    </row>
    <row r="14132" spans="2:18" x14ac:dyDescent="0.2">
      <c r="B14132" s="25">
        <v>13902</v>
      </c>
      <c r="C14132" s="193"/>
      <c r="D14132" s="19">
        <v>0.70479406868931871</v>
      </c>
      <c r="E14132" s="19"/>
      <c r="F14132" s="19">
        <v>0.601208149245128</v>
      </c>
      <c r="G14132" s="19"/>
      <c r="H14132" s="19">
        <v>1.0184765708375585</v>
      </c>
      <c r="I14132" s="19"/>
      <c r="J14132" s="19">
        <v>0.19942239603396611</v>
      </c>
      <c r="K14132" s="19"/>
      <c r="L14132" s="19">
        <v>1.4504925318557218</v>
      </c>
      <c r="M14132" s="19"/>
      <c r="N14132" s="19">
        <v>1.7569045287394689</v>
      </c>
      <c r="O14132" s="19"/>
      <c r="P14132" s="50">
        <v>0.46385308430236127</v>
      </c>
      <c r="R14132" s="9" t="s">
        <v>0</v>
      </c>
    </row>
    <row r="14133" spans="2:18" x14ac:dyDescent="0.2">
      <c r="B14133" s="25">
        <v>13903</v>
      </c>
      <c r="C14133" s="193"/>
      <c r="D14133" s="19">
        <v>1.0410745980887488</v>
      </c>
      <c r="E14133" s="19"/>
      <c r="F14133" s="19">
        <v>1.9340227454427297</v>
      </c>
      <c r="G14133" s="19"/>
      <c r="H14133" s="19">
        <v>0.70381206647184591</v>
      </c>
      <c r="I14133" s="19"/>
      <c r="J14133" s="19">
        <v>1.1378626724549115</v>
      </c>
      <c r="K14133" s="19"/>
      <c r="L14133" s="19">
        <v>1.849023570384797</v>
      </c>
      <c r="M14133" s="19"/>
      <c r="N14133" s="19">
        <v>1.51786458683064</v>
      </c>
      <c r="O14133" s="19"/>
      <c r="P14133" s="50">
        <v>0.92920001083377268</v>
      </c>
      <c r="R14133" s="9" t="s">
        <v>0</v>
      </c>
    </row>
    <row r="14134" spans="2:18" x14ac:dyDescent="0.2">
      <c r="B14134" s="25">
        <v>13904</v>
      </c>
      <c r="C14134" s="193">
        <v>0.61481730017329428</v>
      </c>
      <c r="D14134" s="19"/>
      <c r="E14134" s="19">
        <v>1.1165377782081436</v>
      </c>
      <c r="F14134" s="19"/>
      <c r="G14134" s="19">
        <v>0.67666466104333078</v>
      </c>
      <c r="H14134" s="19"/>
      <c r="I14134" s="19">
        <v>0.66432624770998072</v>
      </c>
      <c r="J14134" s="19"/>
      <c r="K14134" s="19">
        <v>0.59421939032013749</v>
      </c>
      <c r="L14134" s="19"/>
      <c r="M14134" s="19"/>
      <c r="N14134" s="19">
        <v>0.5968979055142889</v>
      </c>
      <c r="O14134" s="19">
        <v>0.15667176548511513</v>
      </c>
      <c r="P14134" s="50"/>
      <c r="R14134" s="9" t="s">
        <v>0</v>
      </c>
    </row>
    <row r="14135" spans="2:18" x14ac:dyDescent="0.2">
      <c r="B14135" s="25">
        <v>13905</v>
      </c>
      <c r="C14135" s="193">
        <v>1.1288389459141532</v>
      </c>
      <c r="D14135" s="19"/>
      <c r="E14135" s="19"/>
      <c r="F14135" s="19">
        <v>9.4419045034938073E-2</v>
      </c>
      <c r="G14135" s="19">
        <v>0.63741553844939647</v>
      </c>
      <c r="H14135" s="19"/>
      <c r="I14135" s="19">
        <v>1.0470424513868875</v>
      </c>
      <c r="J14135" s="19"/>
      <c r="K14135" s="19"/>
      <c r="L14135" s="19">
        <v>0.16398899802395542</v>
      </c>
      <c r="M14135" s="19"/>
      <c r="N14135" s="19">
        <v>4.162687789109467E-2</v>
      </c>
      <c r="O14135" s="19">
        <v>0.49564388684997041</v>
      </c>
      <c r="P14135" s="50"/>
      <c r="R14135" s="9" t="s">
        <v>0</v>
      </c>
    </row>
    <row r="14136" spans="2:18" x14ac:dyDescent="0.2">
      <c r="B14136" s="25">
        <v>13906</v>
      </c>
      <c r="C14136" s="193">
        <v>5.7212311605537566E-2</v>
      </c>
      <c r="D14136" s="19"/>
      <c r="E14136" s="19"/>
      <c r="F14136" s="19">
        <v>0.46413107536047593</v>
      </c>
      <c r="G14136" s="19"/>
      <c r="H14136" s="19">
        <v>0.33755336234730754</v>
      </c>
      <c r="I14136" s="19">
        <v>0.3941202800360335</v>
      </c>
      <c r="J14136" s="19"/>
      <c r="K14136" s="19">
        <v>6.7844201037709162E-2</v>
      </c>
      <c r="L14136" s="19"/>
      <c r="M14136" s="19"/>
      <c r="N14136" s="19">
        <v>0.68559773680513625</v>
      </c>
      <c r="O14136" s="19">
        <v>0.15267112157789645</v>
      </c>
      <c r="P14136" s="50"/>
      <c r="R14136" s="9" t="s">
        <v>0</v>
      </c>
    </row>
    <row r="14137" spans="2:18" x14ac:dyDescent="0.2">
      <c r="B14137" s="25">
        <v>13907</v>
      </c>
      <c r="C14137" s="193">
        <v>0.83164041010212275</v>
      </c>
      <c r="D14137" s="19"/>
      <c r="E14137" s="19">
        <v>0.64965958555735137</v>
      </c>
      <c r="F14137" s="19"/>
      <c r="G14137" s="19">
        <v>0.55770204299788428</v>
      </c>
      <c r="H14137" s="19"/>
      <c r="I14137" s="19">
        <v>0.49085167519110845</v>
      </c>
      <c r="J14137" s="19"/>
      <c r="K14137" s="19">
        <v>0.72913775301908101</v>
      </c>
      <c r="L14137" s="19"/>
      <c r="M14137" s="19">
        <v>0.956295871262547</v>
      </c>
      <c r="N14137" s="19"/>
      <c r="O14137" s="19">
        <v>1.2544599334076487</v>
      </c>
      <c r="P14137" s="50"/>
      <c r="R14137" s="9" t="s">
        <v>0</v>
      </c>
    </row>
    <row r="14138" spans="2:18" x14ac:dyDescent="0.2">
      <c r="B14138" s="25">
        <v>13908</v>
      </c>
      <c r="C14138" s="193"/>
      <c r="D14138" s="19">
        <v>1.5458915123942765</v>
      </c>
      <c r="E14138" s="19"/>
      <c r="F14138" s="19">
        <v>1.1545799953564251</v>
      </c>
      <c r="G14138" s="19"/>
      <c r="H14138" s="19">
        <v>1.4715213252199948</v>
      </c>
      <c r="I14138" s="19"/>
      <c r="J14138" s="19">
        <v>1.7350650173668576</v>
      </c>
      <c r="K14138" s="19"/>
      <c r="L14138" s="19">
        <v>1.4696899128282621</v>
      </c>
      <c r="M14138" s="19"/>
      <c r="N14138" s="19">
        <v>2.1640978541269602</v>
      </c>
      <c r="O14138" s="19"/>
      <c r="P14138" s="50">
        <v>1.3065843508828925</v>
      </c>
      <c r="R14138" s="9" t="s">
        <v>0</v>
      </c>
    </row>
    <row r="14139" spans="2:18" x14ac:dyDescent="0.2">
      <c r="B14139" s="25">
        <v>13909</v>
      </c>
      <c r="C14139" s="193">
        <v>0.2226472545945293</v>
      </c>
      <c r="D14139" s="19"/>
      <c r="E14139" s="19">
        <v>5.6924455338188705E-2</v>
      </c>
      <c r="F14139" s="19"/>
      <c r="G14139" s="19">
        <v>0.40148391103414643</v>
      </c>
      <c r="H14139" s="19"/>
      <c r="I14139" s="19">
        <v>9.4839383592231472E-2</v>
      </c>
      <c r="J14139" s="19"/>
      <c r="K14139" s="19">
        <v>8.3757151576372927E-3</v>
      </c>
      <c r="L14139" s="19"/>
      <c r="M14139" s="19">
        <v>0.37966652039228738</v>
      </c>
      <c r="N14139" s="19"/>
      <c r="O14139" s="19">
        <v>0.34061965480694517</v>
      </c>
      <c r="P14139" s="50"/>
      <c r="R14139" s="9" t="s">
        <v>0</v>
      </c>
    </row>
    <row r="14140" spans="2:18" x14ac:dyDescent="0.2">
      <c r="B14140" s="25">
        <v>13910</v>
      </c>
      <c r="C14140" s="193">
        <v>1.1460589665431904</v>
      </c>
      <c r="D14140" s="19"/>
      <c r="E14140" s="19">
        <v>0.37673819863701619</v>
      </c>
      <c r="F14140" s="19"/>
      <c r="G14140" s="19">
        <v>8.4277746075430246E-2</v>
      </c>
      <c r="H14140" s="19"/>
      <c r="I14140" s="19">
        <v>0.30941087568686998</v>
      </c>
      <c r="J14140" s="19"/>
      <c r="K14140" s="19">
        <v>1.0069831078848384</v>
      </c>
      <c r="L14140" s="19"/>
      <c r="M14140" s="19">
        <v>0.41032425967357011</v>
      </c>
      <c r="N14140" s="19"/>
      <c r="O14140" s="19">
        <v>1.0615426199359819</v>
      </c>
      <c r="P14140" s="50"/>
      <c r="R14140" s="9" t="s">
        <v>0</v>
      </c>
    </row>
    <row r="14141" spans="2:18" x14ac:dyDescent="0.2">
      <c r="B14141" s="25">
        <v>13911</v>
      </c>
      <c r="C14141" s="193">
        <v>0.40354106389081368</v>
      </c>
      <c r="D14141" s="19"/>
      <c r="E14141" s="19">
        <v>0.28763830545039482</v>
      </c>
      <c r="F14141" s="19"/>
      <c r="G14141" s="19"/>
      <c r="H14141" s="19">
        <v>0.1840963430684468</v>
      </c>
      <c r="I14141" s="19"/>
      <c r="J14141" s="19">
        <v>0.14020051238055739</v>
      </c>
      <c r="K14141" s="19">
        <v>0.15621085765338555</v>
      </c>
      <c r="L14141" s="19"/>
      <c r="M14141" s="19">
        <v>0.26902787427770486</v>
      </c>
      <c r="N14141" s="19"/>
      <c r="O14141" s="19">
        <v>0.1447923546888773</v>
      </c>
      <c r="P14141" s="50"/>
      <c r="R14141" s="9" t="s">
        <v>0</v>
      </c>
    </row>
    <row r="14142" spans="2:18" x14ac:dyDescent="0.2">
      <c r="B14142" s="25">
        <v>13912</v>
      </c>
      <c r="C14142" s="193">
        <v>0.19566378817321725</v>
      </c>
      <c r="D14142" s="19"/>
      <c r="E14142" s="19"/>
      <c r="F14142" s="19">
        <v>1.3805134477414376</v>
      </c>
      <c r="G14142" s="19"/>
      <c r="H14142" s="19">
        <v>1.2612338515677806</v>
      </c>
      <c r="I14142" s="19"/>
      <c r="J14142" s="19">
        <v>0.47895592041318713</v>
      </c>
      <c r="K14142" s="19"/>
      <c r="L14142" s="19">
        <v>7.3583169696102457E-2</v>
      </c>
      <c r="M14142" s="19"/>
      <c r="N14142" s="19">
        <v>0.14349491180896545</v>
      </c>
      <c r="O14142" s="19"/>
      <c r="P14142" s="50">
        <v>0.36105931687387988</v>
      </c>
      <c r="R14142" s="9" t="s">
        <v>0</v>
      </c>
    </row>
    <row r="14143" spans="2:18" x14ac:dyDescent="0.2">
      <c r="B14143" s="25">
        <v>13913</v>
      </c>
      <c r="C14143" s="193">
        <v>0.41542513363103706</v>
      </c>
      <c r="D14143" s="19"/>
      <c r="E14143" s="19"/>
      <c r="F14143" s="19">
        <v>1.8130638559821208E-2</v>
      </c>
      <c r="G14143" s="19"/>
      <c r="H14143" s="19">
        <v>0.74493153629154629</v>
      </c>
      <c r="I14143" s="19">
        <v>8.7605893431514911E-2</v>
      </c>
      <c r="J14143" s="19"/>
      <c r="K14143" s="19">
        <v>0.80268705249562444</v>
      </c>
      <c r="L14143" s="19"/>
      <c r="M14143" s="19"/>
      <c r="N14143" s="19">
        <v>0.10530586182987281</v>
      </c>
      <c r="O14143" s="19"/>
      <c r="P14143" s="50">
        <v>0.27591680819287934</v>
      </c>
      <c r="R14143" s="9" t="s">
        <v>0</v>
      </c>
    </row>
    <row r="14144" spans="2:18" x14ac:dyDescent="0.2">
      <c r="B14144" s="25">
        <v>13914</v>
      </c>
      <c r="C14144" s="193"/>
      <c r="D14144" s="19">
        <v>0.60731267591620419</v>
      </c>
      <c r="E14144" s="19"/>
      <c r="F14144" s="19">
        <v>0.45384811003991588</v>
      </c>
      <c r="G14144" s="19"/>
      <c r="H14144" s="19">
        <v>0.91164615131219651</v>
      </c>
      <c r="I14144" s="19"/>
      <c r="J14144" s="19">
        <v>0.90658890639865264</v>
      </c>
      <c r="K14144" s="19"/>
      <c r="L14144" s="19">
        <v>0.85697714782128664</v>
      </c>
      <c r="M14144" s="19"/>
      <c r="N14144" s="19">
        <v>1.3912734029925755</v>
      </c>
      <c r="O14144" s="19"/>
      <c r="P14144" s="50">
        <v>1.1278873264725515</v>
      </c>
      <c r="R14144" s="9" t="s">
        <v>0</v>
      </c>
    </row>
    <row r="14145" spans="2:18" x14ac:dyDescent="0.2">
      <c r="B14145" s="25">
        <v>13915</v>
      </c>
      <c r="C14145" s="193">
        <v>2.7553950754745982E-2</v>
      </c>
      <c r="D14145" s="19"/>
      <c r="E14145" s="19">
        <v>0.26798423207419947</v>
      </c>
      <c r="F14145" s="19"/>
      <c r="G14145" s="19">
        <v>7.6339982178304858E-2</v>
      </c>
      <c r="H14145" s="19"/>
      <c r="I14145" s="19">
        <v>0.36024482315605993</v>
      </c>
      <c r="J14145" s="19"/>
      <c r="K14145" s="19">
        <v>0.63727646034703878</v>
      </c>
      <c r="L14145" s="19"/>
      <c r="M14145" s="19">
        <v>0.51980182819069753</v>
      </c>
      <c r="N14145" s="19"/>
      <c r="O14145" s="19"/>
      <c r="P14145" s="50">
        <v>0.37509327970259837</v>
      </c>
      <c r="R14145" s="9" t="s">
        <v>0</v>
      </c>
    </row>
    <row r="14146" spans="2:18" x14ac:dyDescent="0.2">
      <c r="B14146" s="25">
        <v>13916</v>
      </c>
      <c r="C14146" s="193">
        <v>0.7129051874350768</v>
      </c>
      <c r="D14146" s="19"/>
      <c r="E14146" s="19">
        <v>0.57849407303347566</v>
      </c>
      <c r="F14146" s="19"/>
      <c r="G14146" s="19">
        <v>1.0664548530536744</v>
      </c>
      <c r="H14146" s="19"/>
      <c r="I14146" s="19">
        <v>1.6702530366299431</v>
      </c>
      <c r="J14146" s="19"/>
      <c r="K14146" s="19">
        <v>1.3415239982710445</v>
      </c>
      <c r="L14146" s="19"/>
      <c r="M14146" s="19">
        <v>1.3153166004887629</v>
      </c>
      <c r="N14146" s="19"/>
      <c r="O14146" s="19">
        <v>0.88888903407221853</v>
      </c>
      <c r="P14146" s="50"/>
      <c r="R14146" s="9" t="s">
        <v>0</v>
      </c>
    </row>
    <row r="14147" spans="2:18" x14ac:dyDescent="0.2">
      <c r="B14147" s="25">
        <v>13917</v>
      </c>
      <c r="C14147" s="193">
        <v>0.37561275265277944</v>
      </c>
      <c r="D14147" s="19"/>
      <c r="E14147" s="19"/>
      <c r="F14147" s="19">
        <v>3.8928976663618158E-2</v>
      </c>
      <c r="G14147" s="19"/>
      <c r="H14147" s="19">
        <v>0.78971997395667015</v>
      </c>
      <c r="I14147" s="19"/>
      <c r="J14147" s="19">
        <v>0.32186614232128069</v>
      </c>
      <c r="K14147" s="19"/>
      <c r="L14147" s="19">
        <v>0.31104522358012504</v>
      </c>
      <c r="M14147" s="19"/>
      <c r="N14147" s="19">
        <v>0.22647240500360644</v>
      </c>
      <c r="O14147" s="19"/>
      <c r="P14147" s="50">
        <v>0.56584715475620107</v>
      </c>
      <c r="R14147" s="9" t="s">
        <v>0</v>
      </c>
    </row>
    <row r="14148" spans="2:18" x14ac:dyDescent="0.2">
      <c r="B14148" s="25">
        <v>13918</v>
      </c>
      <c r="C14148" s="193"/>
      <c r="D14148" s="19">
        <v>0.27534325998952369</v>
      </c>
      <c r="E14148" s="19"/>
      <c r="F14148" s="19">
        <v>0.6925271972853565</v>
      </c>
      <c r="G14148" s="19"/>
      <c r="H14148" s="19">
        <v>1.1514478014427268E-2</v>
      </c>
      <c r="I14148" s="19"/>
      <c r="J14148" s="19">
        <v>0.17616353611497179</v>
      </c>
      <c r="K14148" s="19"/>
      <c r="L14148" s="19">
        <v>0.44130530480659413</v>
      </c>
      <c r="M14148" s="19">
        <v>0.36007787156368454</v>
      </c>
      <c r="N14148" s="19"/>
      <c r="O14148" s="19"/>
      <c r="P14148" s="50">
        <v>0.14817474215112189</v>
      </c>
      <c r="R14148" s="9" t="s">
        <v>0</v>
      </c>
    </row>
    <row r="14149" spans="2:18" x14ac:dyDescent="0.2">
      <c r="B14149" s="25">
        <v>13919</v>
      </c>
      <c r="C14149" s="193">
        <v>1.415633335627706</v>
      </c>
      <c r="D14149" s="19"/>
      <c r="E14149" s="19">
        <v>0.90724139716165042</v>
      </c>
      <c r="F14149" s="19"/>
      <c r="G14149" s="19">
        <v>0.47313924069791063</v>
      </c>
      <c r="H14149" s="19"/>
      <c r="I14149" s="19">
        <v>0.51536731690732773</v>
      </c>
      <c r="J14149" s="19"/>
      <c r="K14149" s="19">
        <v>1.3867708286238751</v>
      </c>
      <c r="L14149" s="19"/>
      <c r="M14149" s="19">
        <v>0.48284390021921492</v>
      </c>
      <c r="N14149" s="19"/>
      <c r="O14149" s="19">
        <v>0.38659110715228867</v>
      </c>
      <c r="P14149" s="50"/>
      <c r="R14149" s="9" t="s">
        <v>0</v>
      </c>
    </row>
    <row r="14150" spans="2:18" x14ac:dyDescent="0.2">
      <c r="B14150" s="25">
        <v>13920</v>
      </c>
      <c r="C14150" s="193">
        <v>0.38177841292891745</v>
      </c>
      <c r="D14150" s="19"/>
      <c r="E14150" s="19">
        <v>0.12619567325019443</v>
      </c>
      <c r="F14150" s="19"/>
      <c r="G14150" s="19"/>
      <c r="H14150" s="19">
        <v>0.32403864690771711</v>
      </c>
      <c r="I14150" s="19">
        <v>0.80710242341728089</v>
      </c>
      <c r="J14150" s="19"/>
      <c r="K14150" s="19">
        <v>0.2174673463738645</v>
      </c>
      <c r="L14150" s="19"/>
      <c r="M14150" s="19"/>
      <c r="N14150" s="19">
        <v>0.27787178702948573</v>
      </c>
      <c r="O14150" s="19"/>
      <c r="P14150" s="50">
        <v>0.22664001571593625</v>
      </c>
      <c r="R14150" s="9" t="s">
        <v>0</v>
      </c>
    </row>
    <row r="14151" spans="2:18" x14ac:dyDescent="0.2">
      <c r="B14151" s="25">
        <v>13921</v>
      </c>
      <c r="C14151" s="193"/>
      <c r="D14151" s="19">
        <v>0.48177635288555176</v>
      </c>
      <c r="E14151" s="19"/>
      <c r="F14151" s="19">
        <v>8.1752645193915452E-2</v>
      </c>
      <c r="G14151" s="19">
        <v>0.25519156786911029</v>
      </c>
      <c r="H14151" s="19"/>
      <c r="I14151" s="19"/>
      <c r="J14151" s="19">
        <v>0.22680995289878111</v>
      </c>
      <c r="K14151" s="19"/>
      <c r="L14151" s="19">
        <v>7.8847919327704713E-2</v>
      </c>
      <c r="M14151" s="19">
        <v>0.17521444947199188</v>
      </c>
      <c r="N14151" s="19"/>
      <c r="O14151" s="19"/>
      <c r="P14151" s="50">
        <v>0.31742330140313041</v>
      </c>
      <c r="R14151" s="9" t="s">
        <v>0</v>
      </c>
    </row>
    <row r="14152" spans="2:18" x14ac:dyDescent="0.2">
      <c r="B14152" s="25">
        <v>13922</v>
      </c>
      <c r="C14152" s="193"/>
      <c r="D14152" s="19">
        <v>0.37134883413950504</v>
      </c>
      <c r="E14152" s="19"/>
      <c r="F14152" s="19">
        <v>0.69500682522729651</v>
      </c>
      <c r="G14152" s="19"/>
      <c r="H14152" s="19">
        <v>0.22663246149312399</v>
      </c>
      <c r="I14152" s="19">
        <v>0.13457622178016579</v>
      </c>
      <c r="J14152" s="19"/>
      <c r="K14152" s="19"/>
      <c r="L14152" s="19">
        <v>0.59184388939940991</v>
      </c>
      <c r="M14152" s="19"/>
      <c r="N14152" s="19">
        <v>0.32414882063966932</v>
      </c>
      <c r="O14152" s="19"/>
      <c r="P14152" s="50">
        <v>6.2679846652318183E-2</v>
      </c>
      <c r="R14152" s="9" t="s">
        <v>0</v>
      </c>
    </row>
    <row r="14153" spans="2:18" x14ac:dyDescent="0.2">
      <c r="B14153" s="25">
        <v>13923</v>
      </c>
      <c r="C14153" s="193"/>
      <c r="D14153" s="19">
        <v>1.8378746182974734E-2</v>
      </c>
      <c r="E14153" s="19">
        <v>0.48785887881738771</v>
      </c>
      <c r="F14153" s="19"/>
      <c r="G14153" s="19">
        <v>5.5027798654505002E-2</v>
      </c>
      <c r="H14153" s="19"/>
      <c r="I14153" s="19">
        <v>0.76006723686941802</v>
      </c>
      <c r="J14153" s="19"/>
      <c r="K14153" s="19">
        <v>0.71691501968846305</v>
      </c>
      <c r="L14153" s="19"/>
      <c r="M14153" s="19">
        <v>1.2525423863470488</v>
      </c>
      <c r="N14153" s="19"/>
      <c r="O14153" s="19"/>
      <c r="P14153" s="50">
        <v>0.1071310568204496</v>
      </c>
      <c r="R14153" s="9" t="s">
        <v>0</v>
      </c>
    </row>
    <row r="14154" spans="2:18" x14ac:dyDescent="0.2">
      <c r="B14154" s="25">
        <v>13924</v>
      </c>
      <c r="C14154" s="193"/>
      <c r="D14154" s="19">
        <v>1.7576968487148323</v>
      </c>
      <c r="E14154" s="19"/>
      <c r="F14154" s="19">
        <v>1.7583118337849484</v>
      </c>
      <c r="G14154" s="19"/>
      <c r="H14154" s="19">
        <v>2.9127373371639558</v>
      </c>
      <c r="I14154" s="19"/>
      <c r="J14154" s="19">
        <v>1.3229520049867278</v>
      </c>
      <c r="K14154" s="19"/>
      <c r="L14154" s="19">
        <v>2.4257131527062676</v>
      </c>
      <c r="M14154" s="19"/>
      <c r="N14154" s="19">
        <v>1.5679599440561152</v>
      </c>
      <c r="O14154" s="19"/>
      <c r="P14154" s="50">
        <v>2.2978258321508971</v>
      </c>
      <c r="R14154" s="9" t="s">
        <v>0</v>
      </c>
    </row>
    <row r="14155" spans="2:18" x14ac:dyDescent="0.2">
      <c r="B14155" s="25">
        <v>13925</v>
      </c>
      <c r="C14155" s="193"/>
      <c r="D14155" s="19">
        <v>0.39712447771148152</v>
      </c>
      <c r="E14155" s="19">
        <v>0.56690609822772242</v>
      </c>
      <c r="F14155" s="19"/>
      <c r="G14155" s="19">
        <v>0.53139585550825696</v>
      </c>
      <c r="H14155" s="19"/>
      <c r="I14155" s="19"/>
      <c r="J14155" s="19">
        <v>4.4948177625282349E-3</v>
      </c>
      <c r="K14155" s="19">
        <v>0.82440866165312165</v>
      </c>
      <c r="L14155" s="19"/>
      <c r="M14155" s="19">
        <v>0.30115439748193484</v>
      </c>
      <c r="N14155" s="19"/>
      <c r="O14155" s="19"/>
      <c r="P14155" s="50">
        <v>2.0116229921133648E-2</v>
      </c>
      <c r="R14155" s="9" t="s">
        <v>0</v>
      </c>
    </row>
    <row r="14156" spans="2:18" x14ac:dyDescent="0.2">
      <c r="B14156" s="25">
        <v>13926</v>
      </c>
      <c r="C14156" s="193"/>
      <c r="D14156" s="19">
        <v>0.58565180145019502</v>
      </c>
      <c r="E14156" s="19"/>
      <c r="F14156" s="19">
        <v>1.254721595894257</v>
      </c>
      <c r="G14156" s="19"/>
      <c r="H14156" s="19">
        <v>0.74999233263928511</v>
      </c>
      <c r="I14156" s="19"/>
      <c r="J14156" s="19">
        <v>0.26278059447416657</v>
      </c>
      <c r="K14156" s="19"/>
      <c r="L14156" s="19">
        <v>0.76088003255599601</v>
      </c>
      <c r="M14156" s="19"/>
      <c r="N14156" s="19">
        <v>0.50247636895748515</v>
      </c>
      <c r="O14156" s="19"/>
      <c r="P14156" s="50">
        <v>0.16361853146236552</v>
      </c>
      <c r="R14156" s="9" t="s">
        <v>0</v>
      </c>
    </row>
    <row r="14157" spans="2:18" x14ac:dyDescent="0.2">
      <c r="B14157" s="25">
        <v>13927</v>
      </c>
      <c r="C14157" s="193"/>
      <c r="D14157" s="19">
        <v>0.1352215778619956</v>
      </c>
      <c r="E14157" s="19"/>
      <c r="F14157" s="19">
        <v>0.83494678443673387</v>
      </c>
      <c r="G14157" s="19">
        <v>0.7056507993406228</v>
      </c>
      <c r="H14157" s="19"/>
      <c r="I14157" s="19"/>
      <c r="J14157" s="19">
        <v>0.53227835182249206</v>
      </c>
      <c r="K14157" s="19"/>
      <c r="L14157" s="19">
        <v>0.24585740229710792</v>
      </c>
      <c r="M14157" s="19">
        <v>0.54004563923795734</v>
      </c>
      <c r="N14157" s="19"/>
      <c r="O14157" s="19"/>
      <c r="P14157" s="50">
        <v>0.44055620715513555</v>
      </c>
      <c r="R14157" s="9" t="s">
        <v>0</v>
      </c>
    </row>
    <row r="14158" spans="2:18" x14ac:dyDescent="0.2">
      <c r="B14158" s="25">
        <v>13928</v>
      </c>
      <c r="C14158" s="193"/>
      <c r="D14158" s="19">
        <v>0.83792153789315149</v>
      </c>
      <c r="E14158" s="19"/>
      <c r="F14158" s="19">
        <v>0.93799960357669854</v>
      </c>
      <c r="G14158" s="19"/>
      <c r="H14158" s="19">
        <v>1.2324253748384069</v>
      </c>
      <c r="I14158" s="19"/>
      <c r="J14158" s="19">
        <v>1.0937249963990374</v>
      </c>
      <c r="K14158" s="19"/>
      <c r="L14158" s="19">
        <v>1.1543761828840653</v>
      </c>
      <c r="M14158" s="19"/>
      <c r="N14158" s="19">
        <v>0.31184472122007328</v>
      </c>
      <c r="O14158" s="19"/>
      <c r="P14158" s="50">
        <v>1.3495325486918459</v>
      </c>
      <c r="R14158" s="9" t="s">
        <v>0</v>
      </c>
    </row>
    <row r="14159" spans="2:18" x14ac:dyDescent="0.2">
      <c r="B14159" s="25">
        <v>13929</v>
      </c>
      <c r="C14159" s="193">
        <v>2.1682315094731188</v>
      </c>
      <c r="D14159" s="19"/>
      <c r="E14159" s="19">
        <v>2.9377704014944142</v>
      </c>
      <c r="F14159" s="19"/>
      <c r="G14159" s="19">
        <v>1.5574764390022093</v>
      </c>
      <c r="H14159" s="19"/>
      <c r="I14159" s="19">
        <v>2.3245294376816075</v>
      </c>
      <c r="J14159" s="19"/>
      <c r="K14159" s="19">
        <v>2.8143448769841855</v>
      </c>
      <c r="L14159" s="19"/>
      <c r="M14159" s="19">
        <v>2.0569435008247661</v>
      </c>
      <c r="N14159" s="19"/>
      <c r="O14159" s="19">
        <v>2.7569874458481505</v>
      </c>
      <c r="P14159" s="50"/>
      <c r="R14159" s="9" t="s">
        <v>0</v>
      </c>
    </row>
    <row r="14160" spans="2:18" x14ac:dyDescent="0.2">
      <c r="B14160" s="25">
        <v>13930</v>
      </c>
      <c r="C14160" s="193">
        <v>0.71993018412049814</v>
      </c>
      <c r="D14160" s="19"/>
      <c r="E14160" s="19"/>
      <c r="F14160" s="19">
        <v>0.60638731639161803</v>
      </c>
      <c r="G14160" s="19"/>
      <c r="H14160" s="19">
        <v>0.43293387104574688</v>
      </c>
      <c r="I14160" s="19">
        <v>0.16196307557278403</v>
      </c>
      <c r="J14160" s="19"/>
      <c r="K14160" s="19"/>
      <c r="L14160" s="19">
        <v>1.1482404499787526</v>
      </c>
      <c r="M14160" s="19"/>
      <c r="N14160" s="19">
        <v>0.34388341373758879</v>
      </c>
      <c r="O14160" s="19"/>
      <c r="P14160" s="50">
        <v>7.444894956691861E-2</v>
      </c>
      <c r="R14160" s="9" t="s">
        <v>0</v>
      </c>
    </row>
    <row r="14161" spans="2:18" x14ac:dyDescent="0.2">
      <c r="B14161" s="25">
        <v>13931</v>
      </c>
      <c r="C14161" s="193"/>
      <c r="D14161" s="19">
        <v>1.3188268780288688</v>
      </c>
      <c r="E14161" s="19"/>
      <c r="F14161" s="19">
        <v>0.18987467014215165</v>
      </c>
      <c r="G14161" s="19"/>
      <c r="H14161" s="19">
        <v>0.86292006955565426</v>
      </c>
      <c r="I14161" s="19">
        <v>1.8745359683021427E-2</v>
      </c>
      <c r="J14161" s="19"/>
      <c r="K14161" s="19"/>
      <c r="L14161" s="19">
        <v>0.84744769621617988</v>
      </c>
      <c r="M14161" s="19"/>
      <c r="N14161" s="19">
        <v>0.35750905792294452</v>
      </c>
      <c r="O14161" s="19"/>
      <c r="P14161" s="50">
        <v>0.65365212519799498</v>
      </c>
      <c r="R14161" s="9" t="s">
        <v>0</v>
      </c>
    </row>
    <row r="14162" spans="2:18" x14ac:dyDescent="0.2">
      <c r="B14162" s="25">
        <v>13932</v>
      </c>
      <c r="C14162" s="193">
        <v>0.16913205048347224</v>
      </c>
      <c r="D14162" s="19"/>
      <c r="E14162" s="19"/>
      <c r="F14162" s="19">
        <v>3.245719638322913E-2</v>
      </c>
      <c r="G14162" s="19">
        <v>0.37478220973070392</v>
      </c>
      <c r="H14162" s="19"/>
      <c r="I14162" s="19"/>
      <c r="J14162" s="19">
        <v>0.47073288684905645</v>
      </c>
      <c r="K14162" s="19"/>
      <c r="L14162" s="19">
        <v>2.831903984264349E-2</v>
      </c>
      <c r="M14162" s="19">
        <v>0.79149301139875805</v>
      </c>
      <c r="N14162" s="19"/>
      <c r="O14162" s="19"/>
      <c r="P14162" s="50">
        <v>0.11209317848850983</v>
      </c>
      <c r="R14162" s="9" t="s">
        <v>0</v>
      </c>
    </row>
    <row r="14163" spans="2:18" x14ac:dyDescent="0.2">
      <c r="B14163" s="25">
        <v>13933</v>
      </c>
      <c r="C14163" s="193">
        <v>0.5063945480134906</v>
      </c>
      <c r="D14163" s="19"/>
      <c r="E14163" s="19">
        <v>0.78057397255031546</v>
      </c>
      <c r="F14163" s="19"/>
      <c r="G14163" s="19">
        <v>1.5422866671152577</v>
      </c>
      <c r="H14163" s="19"/>
      <c r="I14163" s="19">
        <v>1.2722697601941781</v>
      </c>
      <c r="J14163" s="19"/>
      <c r="K14163" s="19">
        <v>0.98411957785379145</v>
      </c>
      <c r="L14163" s="19"/>
      <c r="M14163" s="19">
        <v>1.7868993171501146</v>
      </c>
      <c r="N14163" s="19"/>
      <c r="O14163" s="19">
        <v>0.95653563123416696</v>
      </c>
      <c r="P14163" s="50"/>
      <c r="R14163" s="9" t="s">
        <v>0</v>
      </c>
    </row>
    <row r="14164" spans="2:18" x14ac:dyDescent="0.2">
      <c r="B14164" s="25">
        <v>13934</v>
      </c>
      <c r="C14164" s="193">
        <v>5.3490371840668641E-2</v>
      </c>
      <c r="D14164" s="19"/>
      <c r="E14164" s="19"/>
      <c r="F14164" s="19">
        <v>0.36200273705398262</v>
      </c>
      <c r="G14164" s="19"/>
      <c r="H14164" s="19">
        <v>0.42684449117202594</v>
      </c>
      <c r="I14164" s="19"/>
      <c r="J14164" s="19">
        <v>0.45715853798293898</v>
      </c>
      <c r="K14164" s="19"/>
      <c r="L14164" s="19">
        <v>0.27442293051661726</v>
      </c>
      <c r="M14164" s="19"/>
      <c r="N14164" s="19">
        <v>0.74242721552926372</v>
      </c>
      <c r="O14164" s="19"/>
      <c r="P14164" s="50">
        <v>0.7998681277105657</v>
      </c>
      <c r="R14164" s="9" t="s">
        <v>0</v>
      </c>
    </row>
    <row r="14165" spans="2:18" x14ac:dyDescent="0.2">
      <c r="B14165" s="25">
        <v>13935</v>
      </c>
      <c r="C14165" s="193">
        <v>0.24311310187117671</v>
      </c>
      <c r="D14165" s="19"/>
      <c r="E14165" s="19">
        <v>0.46036592022855993</v>
      </c>
      <c r="F14165" s="19"/>
      <c r="G14165" s="19">
        <v>0.52258651118756183</v>
      </c>
      <c r="H14165" s="19"/>
      <c r="I14165" s="19">
        <v>0.72010554386474812</v>
      </c>
      <c r="J14165" s="19"/>
      <c r="K14165" s="19">
        <v>0.23717778941935286</v>
      </c>
      <c r="L14165" s="19"/>
      <c r="M14165" s="19">
        <v>0.74374103669552216</v>
      </c>
      <c r="N14165" s="19"/>
      <c r="O14165" s="19"/>
      <c r="P14165" s="50">
        <v>0.24815629752278548</v>
      </c>
      <c r="R14165" s="9" t="s">
        <v>0</v>
      </c>
    </row>
    <row r="14166" spans="2:18" x14ac:dyDescent="0.2">
      <c r="B14166" s="25">
        <v>13936</v>
      </c>
      <c r="C14166" s="193">
        <v>0.61606166155539133</v>
      </c>
      <c r="D14166" s="19"/>
      <c r="E14166" s="19">
        <v>0.33289544128734389</v>
      </c>
      <c r="F14166" s="19"/>
      <c r="G14166" s="19"/>
      <c r="H14166" s="19">
        <v>0.24719496622797693</v>
      </c>
      <c r="I14166" s="19"/>
      <c r="J14166" s="19">
        <v>6.1648806202842148E-3</v>
      </c>
      <c r="K14166" s="19">
        <v>1.8991260425576197</v>
      </c>
      <c r="L14166" s="19"/>
      <c r="M14166" s="19">
        <v>8.4966692497722124E-2</v>
      </c>
      <c r="N14166" s="19"/>
      <c r="O14166" s="19">
        <v>0.62748050869584471</v>
      </c>
      <c r="P14166" s="50"/>
      <c r="R14166" s="9" t="s">
        <v>0</v>
      </c>
    </row>
    <row r="14167" spans="2:18" x14ac:dyDescent="0.2">
      <c r="B14167" s="25">
        <v>13937</v>
      </c>
      <c r="C14167" s="193">
        <v>0.18445932316186206</v>
      </c>
      <c r="D14167" s="19"/>
      <c r="E14167" s="19">
        <v>0.10720479064236942</v>
      </c>
      <c r="F14167" s="19"/>
      <c r="G14167" s="19"/>
      <c r="H14167" s="19">
        <v>0.33683765193253595</v>
      </c>
      <c r="I14167" s="19"/>
      <c r="J14167" s="19">
        <v>0.94219968744303595</v>
      </c>
      <c r="K14167" s="19"/>
      <c r="L14167" s="19">
        <v>0.87214202138887365</v>
      </c>
      <c r="M14167" s="19">
        <v>0.48005541462681178</v>
      </c>
      <c r="N14167" s="19"/>
      <c r="O14167" s="19">
        <v>0.44881675207161748</v>
      </c>
      <c r="P14167" s="50"/>
      <c r="R14167" s="9" t="s">
        <v>0</v>
      </c>
    </row>
    <row r="14168" spans="2:18" x14ac:dyDescent="0.2">
      <c r="B14168" s="25">
        <v>13938</v>
      </c>
      <c r="C14168" s="193">
        <v>0.63381242330275711</v>
      </c>
      <c r="D14168" s="19"/>
      <c r="E14168" s="19">
        <v>0.58282473765538334</v>
      </c>
      <c r="F14168" s="19"/>
      <c r="G14168" s="19">
        <v>0.14719356480845247</v>
      </c>
      <c r="H14168" s="19"/>
      <c r="I14168" s="19">
        <v>0.28394048528105192</v>
      </c>
      <c r="J14168" s="19"/>
      <c r="K14168" s="19"/>
      <c r="L14168" s="19">
        <v>0.37636118109909455</v>
      </c>
      <c r="M14168" s="19"/>
      <c r="N14168" s="19">
        <v>0.46040043654926271</v>
      </c>
      <c r="O14168" s="19"/>
      <c r="P14168" s="50">
        <v>0.28648055034928288</v>
      </c>
      <c r="R14168" s="9" t="s">
        <v>0</v>
      </c>
    </row>
    <row r="14169" spans="2:18" x14ac:dyDescent="0.2">
      <c r="B14169" s="25">
        <v>13939</v>
      </c>
      <c r="C14169" s="193">
        <v>1.0505354576129791</v>
      </c>
      <c r="D14169" s="19"/>
      <c r="E14169" s="19">
        <v>0.3355570205517282</v>
      </c>
      <c r="F14169" s="19"/>
      <c r="G14169" s="19">
        <v>0.60719006960278177</v>
      </c>
      <c r="H14169" s="19"/>
      <c r="I14169" s="19"/>
      <c r="J14169" s="19">
        <v>0.73220477592349975</v>
      </c>
      <c r="K14169" s="19">
        <v>0.64558697073548332</v>
      </c>
      <c r="L14169" s="19"/>
      <c r="M14169" s="19">
        <v>0.10709160256510082</v>
      </c>
      <c r="N14169" s="19"/>
      <c r="O14169" s="19">
        <v>0.4493387250749728</v>
      </c>
      <c r="P14169" s="50"/>
      <c r="R14169" s="9" t="s">
        <v>0</v>
      </c>
    </row>
    <row r="14170" spans="2:18" x14ac:dyDescent="0.2">
      <c r="B14170" s="25">
        <v>13940</v>
      </c>
      <c r="C14170" s="193"/>
      <c r="D14170" s="19">
        <v>0.66922858418809039</v>
      </c>
      <c r="E14170" s="19">
        <v>0.58432818002740516</v>
      </c>
      <c r="F14170" s="19"/>
      <c r="G14170" s="19"/>
      <c r="H14170" s="19">
        <v>0.44147500674725232</v>
      </c>
      <c r="I14170" s="19"/>
      <c r="J14170" s="19">
        <v>0.26955972778344234</v>
      </c>
      <c r="K14170" s="19"/>
      <c r="L14170" s="19">
        <v>0.24475529446842237</v>
      </c>
      <c r="M14170" s="19">
        <v>5.145026906123349E-2</v>
      </c>
      <c r="N14170" s="19"/>
      <c r="O14170" s="19">
        <v>0.32005880206405596</v>
      </c>
      <c r="P14170" s="50"/>
      <c r="R14170" s="9" t="s">
        <v>0</v>
      </c>
    </row>
    <row r="14171" spans="2:18" x14ac:dyDescent="0.2">
      <c r="B14171" s="25">
        <v>13941</v>
      </c>
      <c r="C14171" s="193"/>
      <c r="D14171" s="19">
        <v>0.69113684314983548</v>
      </c>
      <c r="E14171" s="19">
        <v>0.1553236543272194</v>
      </c>
      <c r="F14171" s="19"/>
      <c r="G14171" s="19"/>
      <c r="H14171" s="19">
        <v>1.2355908870129153</v>
      </c>
      <c r="I14171" s="19"/>
      <c r="J14171" s="19">
        <v>1.1205287282438128</v>
      </c>
      <c r="K14171" s="19">
        <v>0.36627936910222952</v>
      </c>
      <c r="L14171" s="19"/>
      <c r="M14171" s="19"/>
      <c r="N14171" s="19">
        <v>0.80263752424378643</v>
      </c>
      <c r="O14171" s="19"/>
      <c r="P14171" s="50">
        <v>0.63363916253167918</v>
      </c>
      <c r="R14171" s="9" t="s">
        <v>0</v>
      </c>
    </row>
    <row r="14172" spans="2:18" x14ac:dyDescent="0.2">
      <c r="B14172" s="25">
        <v>13942</v>
      </c>
      <c r="C14172" s="193">
        <v>1.7054097675897473</v>
      </c>
      <c r="D14172" s="19"/>
      <c r="E14172" s="19">
        <v>1.2621432918119792E-2</v>
      </c>
      <c r="F14172" s="19"/>
      <c r="G14172" s="19">
        <v>0.74889265344350964</v>
      </c>
      <c r="H14172" s="19"/>
      <c r="I14172" s="19"/>
      <c r="J14172" s="19">
        <v>0.50423816557471735</v>
      </c>
      <c r="K14172" s="19">
        <v>1.2614803629949489</v>
      </c>
      <c r="L14172" s="19"/>
      <c r="M14172" s="19">
        <v>0.31684534761301586</v>
      </c>
      <c r="N14172" s="19"/>
      <c r="O14172" s="19">
        <v>1.6933412749918308</v>
      </c>
      <c r="P14172" s="50"/>
      <c r="R14172" s="9" t="s">
        <v>0</v>
      </c>
    </row>
    <row r="14173" spans="2:18" x14ac:dyDescent="0.2">
      <c r="B14173" s="25">
        <v>13943</v>
      </c>
      <c r="C14173" s="193"/>
      <c r="D14173" s="19">
        <v>0.54103365921477042</v>
      </c>
      <c r="E14173" s="19"/>
      <c r="F14173" s="19">
        <v>0.28656624983188539</v>
      </c>
      <c r="G14173" s="19"/>
      <c r="H14173" s="19">
        <v>0.96034082259640974</v>
      </c>
      <c r="I14173" s="19"/>
      <c r="J14173" s="19">
        <v>0.87617035743982041</v>
      </c>
      <c r="K14173" s="19">
        <v>9.3277825795498939E-2</v>
      </c>
      <c r="L14173" s="19"/>
      <c r="M14173" s="19"/>
      <c r="N14173" s="19">
        <v>4.6288123607116913E-2</v>
      </c>
      <c r="O14173" s="19"/>
      <c r="P14173" s="50">
        <v>1.0841841276289883</v>
      </c>
      <c r="R14173" s="9" t="s">
        <v>0</v>
      </c>
    </row>
    <row r="14174" spans="2:18" x14ac:dyDescent="0.2">
      <c r="B14174" s="25">
        <v>13944</v>
      </c>
      <c r="C14174" s="193"/>
      <c r="D14174" s="19">
        <v>2.3862744733443191</v>
      </c>
      <c r="E14174" s="19"/>
      <c r="F14174" s="19">
        <v>1.9662060464617277</v>
      </c>
      <c r="G14174" s="19"/>
      <c r="H14174" s="19">
        <v>2.126944184109095</v>
      </c>
      <c r="I14174" s="19"/>
      <c r="J14174" s="19">
        <v>1.774063022963319</v>
      </c>
      <c r="K14174" s="19"/>
      <c r="L14174" s="19">
        <v>1.7456683134633495</v>
      </c>
      <c r="M14174" s="19"/>
      <c r="N14174" s="19">
        <v>0.81935656360099485</v>
      </c>
      <c r="O14174" s="19"/>
      <c r="P14174" s="50">
        <v>1.7110910750040045</v>
      </c>
      <c r="R14174" s="9" t="s">
        <v>0</v>
      </c>
    </row>
    <row r="14175" spans="2:18" x14ac:dyDescent="0.2">
      <c r="B14175" s="25">
        <v>13945</v>
      </c>
      <c r="C14175" s="193">
        <v>1.153926447778941</v>
      </c>
      <c r="D14175" s="19"/>
      <c r="E14175" s="19">
        <v>0.42760024103332356</v>
      </c>
      <c r="F14175" s="19"/>
      <c r="G14175" s="19">
        <v>1.3574536998632403</v>
      </c>
      <c r="H14175" s="19"/>
      <c r="I14175" s="19">
        <v>1.0577029609541495</v>
      </c>
      <c r="J14175" s="19"/>
      <c r="K14175" s="19">
        <v>5.2671838106563736E-2</v>
      </c>
      <c r="L14175" s="19"/>
      <c r="M14175" s="19"/>
      <c r="N14175" s="19">
        <v>0.20712430690108463</v>
      </c>
      <c r="O14175" s="19">
        <v>0.67015975245492099</v>
      </c>
      <c r="P14175" s="50"/>
      <c r="R14175" s="9" t="s">
        <v>0</v>
      </c>
    </row>
    <row r="14176" spans="2:18" x14ac:dyDescent="0.2">
      <c r="B14176" s="25">
        <v>13946</v>
      </c>
      <c r="C14176" s="193">
        <v>0.17347370491412212</v>
      </c>
      <c r="D14176" s="19"/>
      <c r="E14176" s="19">
        <v>1.2326590006497549</v>
      </c>
      <c r="F14176" s="19"/>
      <c r="G14176" s="19"/>
      <c r="H14176" s="19">
        <v>0.30651593287186846</v>
      </c>
      <c r="I14176" s="19">
        <v>0.2896692941409455</v>
      </c>
      <c r="J14176" s="19"/>
      <c r="K14176" s="19">
        <v>0.85626164069752198</v>
      </c>
      <c r="L14176" s="19"/>
      <c r="M14176" s="19">
        <v>1.0056263274075201</v>
      </c>
      <c r="N14176" s="19"/>
      <c r="O14176" s="19">
        <v>0.55070364794995852</v>
      </c>
      <c r="P14176" s="50"/>
      <c r="R14176" s="9" t="s">
        <v>0</v>
      </c>
    </row>
    <row r="14177" spans="2:18" x14ac:dyDescent="0.2">
      <c r="B14177" s="25">
        <v>13947</v>
      </c>
      <c r="C14177" s="193"/>
      <c r="D14177" s="19">
        <v>0.1294891662781478</v>
      </c>
      <c r="E14177" s="19"/>
      <c r="F14177" s="19">
        <v>0.41398583926362231</v>
      </c>
      <c r="G14177" s="19"/>
      <c r="H14177" s="19">
        <v>0.53171404343023854</v>
      </c>
      <c r="I14177" s="19"/>
      <c r="J14177" s="19">
        <v>0.61824244827756092</v>
      </c>
      <c r="K14177" s="19"/>
      <c r="L14177" s="19">
        <v>1.486490549477218</v>
      </c>
      <c r="M14177" s="19"/>
      <c r="N14177" s="19">
        <v>0.73450166091783842</v>
      </c>
      <c r="O14177" s="19"/>
      <c r="P14177" s="50">
        <v>1.6225639011173325</v>
      </c>
      <c r="R14177" s="9" t="s">
        <v>0</v>
      </c>
    </row>
    <row r="14178" spans="2:18" x14ac:dyDescent="0.2">
      <c r="B14178" s="25">
        <v>13948</v>
      </c>
      <c r="C14178" s="193"/>
      <c r="D14178" s="19">
        <v>0.62454686749038801</v>
      </c>
      <c r="E14178" s="19"/>
      <c r="F14178" s="19">
        <v>1.3507192679441542</v>
      </c>
      <c r="G14178" s="19"/>
      <c r="H14178" s="19">
        <v>1.6576398496984324</v>
      </c>
      <c r="I14178" s="19"/>
      <c r="J14178" s="19">
        <v>2.2070403863667716</v>
      </c>
      <c r="K14178" s="19"/>
      <c r="L14178" s="19">
        <v>1.1533916314192227</v>
      </c>
      <c r="M14178" s="19"/>
      <c r="N14178" s="19">
        <v>0.92964851046406261</v>
      </c>
      <c r="O14178" s="19"/>
      <c r="P14178" s="50">
        <v>1.410545891961118</v>
      </c>
      <c r="R14178" s="9" t="s">
        <v>0</v>
      </c>
    </row>
    <row r="14179" spans="2:18" x14ac:dyDescent="0.2">
      <c r="B14179" s="25">
        <v>13949</v>
      </c>
      <c r="C14179" s="193"/>
      <c r="D14179" s="19">
        <v>1.0891911260179745</v>
      </c>
      <c r="E14179" s="19"/>
      <c r="F14179" s="19">
        <v>1.4929653860122342E-2</v>
      </c>
      <c r="G14179" s="19"/>
      <c r="H14179" s="19">
        <v>0.36123455137658494</v>
      </c>
      <c r="I14179" s="19">
        <v>0.35226542243636511</v>
      </c>
      <c r="J14179" s="19"/>
      <c r="K14179" s="19">
        <v>5.1373213995609832E-2</v>
      </c>
      <c r="L14179" s="19"/>
      <c r="M14179" s="19"/>
      <c r="N14179" s="19">
        <v>0.6638875543452214</v>
      </c>
      <c r="O14179" s="19">
        <v>0.43842061165057855</v>
      </c>
      <c r="P14179" s="50"/>
      <c r="R14179" s="9" t="s">
        <v>0</v>
      </c>
    </row>
    <row r="14180" spans="2:18" x14ac:dyDescent="0.2">
      <c r="B14180" s="25">
        <v>13950</v>
      </c>
      <c r="C14180" s="193">
        <v>0.28183656295035175</v>
      </c>
      <c r="D14180" s="19"/>
      <c r="E14180" s="19">
        <v>0.48850778913924414</v>
      </c>
      <c r="F14180" s="19"/>
      <c r="G14180" s="19">
        <v>0.65877005101244568</v>
      </c>
      <c r="H14180" s="19"/>
      <c r="I14180" s="19">
        <v>2.3890327973362697</v>
      </c>
      <c r="J14180" s="19"/>
      <c r="K14180" s="19">
        <v>0.93675010370868861</v>
      </c>
      <c r="L14180" s="19"/>
      <c r="M14180" s="19">
        <v>0.70987554913955353</v>
      </c>
      <c r="N14180" s="19"/>
      <c r="O14180" s="19">
        <v>0.49084418728839829</v>
      </c>
      <c r="P14180" s="50"/>
      <c r="R14180" s="9" t="s">
        <v>0</v>
      </c>
    </row>
    <row r="14181" spans="2:18" x14ac:dyDescent="0.2">
      <c r="B14181" s="25">
        <v>13951</v>
      </c>
      <c r="C14181" s="193"/>
      <c r="D14181" s="19">
        <v>1.9472258379579908</v>
      </c>
      <c r="E14181" s="19"/>
      <c r="F14181" s="19">
        <v>1.1860714997575832</v>
      </c>
      <c r="G14181" s="19"/>
      <c r="H14181" s="19">
        <v>1.3470729046143568</v>
      </c>
      <c r="I14181" s="19"/>
      <c r="J14181" s="19">
        <v>1.3471711807761306</v>
      </c>
      <c r="K14181" s="19"/>
      <c r="L14181" s="19">
        <v>2.1532642954407297</v>
      </c>
      <c r="M14181" s="19"/>
      <c r="N14181" s="19">
        <v>2.0976305733852616</v>
      </c>
      <c r="O14181" s="19"/>
      <c r="P14181" s="50">
        <v>1.4435450968596424</v>
      </c>
      <c r="R14181" s="9" t="s">
        <v>0</v>
      </c>
    </row>
    <row r="14182" spans="2:18" x14ac:dyDescent="0.2">
      <c r="B14182" s="25">
        <v>13952</v>
      </c>
      <c r="C14182" s="193"/>
      <c r="D14182" s="19">
        <v>0.15881332146992366</v>
      </c>
      <c r="E14182" s="19">
        <v>0.17364850601203227</v>
      </c>
      <c r="F14182" s="19"/>
      <c r="G14182" s="19"/>
      <c r="H14182" s="19">
        <v>1.8014666645647375</v>
      </c>
      <c r="I14182" s="19"/>
      <c r="J14182" s="19">
        <v>0.29691016603968162</v>
      </c>
      <c r="K14182" s="19"/>
      <c r="L14182" s="19">
        <v>0.3049574262711508</v>
      </c>
      <c r="M14182" s="19"/>
      <c r="N14182" s="19">
        <v>0.3847178508942774</v>
      </c>
      <c r="O14182" s="19"/>
      <c r="P14182" s="50">
        <v>0.35386050649822198</v>
      </c>
      <c r="R14182" s="9" t="s">
        <v>0</v>
      </c>
    </row>
    <row r="14183" spans="2:18" x14ac:dyDescent="0.2">
      <c r="B14183" s="25">
        <v>13953</v>
      </c>
      <c r="C14183" s="193">
        <v>0.10466114249645965</v>
      </c>
      <c r="D14183" s="19"/>
      <c r="E14183" s="19"/>
      <c r="F14183" s="19">
        <v>0.16522689772563973</v>
      </c>
      <c r="G14183" s="19"/>
      <c r="H14183" s="19">
        <v>0.16459622803272106</v>
      </c>
      <c r="I14183" s="19">
        <v>0.19830410020111733</v>
      </c>
      <c r="J14183" s="19"/>
      <c r="K14183" s="19"/>
      <c r="L14183" s="19">
        <v>0.16240226521012266</v>
      </c>
      <c r="M14183" s="19">
        <v>0.40690423459592862</v>
      </c>
      <c r="N14183" s="19"/>
      <c r="O14183" s="19">
        <v>0.68106342822314403</v>
      </c>
      <c r="P14183" s="50"/>
      <c r="R14183" s="9" t="s">
        <v>0</v>
      </c>
    </row>
    <row r="14184" spans="2:18" x14ac:dyDescent="0.2">
      <c r="B14184" s="25">
        <v>13954</v>
      </c>
      <c r="C14184" s="193"/>
      <c r="D14184" s="19">
        <v>0.89399072081387831</v>
      </c>
      <c r="E14184" s="19"/>
      <c r="F14184" s="19">
        <v>0.54082344057376108</v>
      </c>
      <c r="G14184" s="19"/>
      <c r="H14184" s="19">
        <v>1.0516099079525545</v>
      </c>
      <c r="I14184" s="19">
        <v>0.2056348601083228</v>
      </c>
      <c r="J14184" s="19"/>
      <c r="K14184" s="19"/>
      <c r="L14184" s="19">
        <v>0.37096656112106646</v>
      </c>
      <c r="M14184" s="19">
        <v>0.27590800320542058</v>
      </c>
      <c r="N14184" s="19"/>
      <c r="O14184" s="19"/>
      <c r="P14184" s="50">
        <v>1.620183871271194</v>
      </c>
      <c r="R14184" s="9" t="s">
        <v>0</v>
      </c>
    </row>
    <row r="14185" spans="2:18" x14ac:dyDescent="0.2">
      <c r="B14185" s="25">
        <v>13955</v>
      </c>
      <c r="C14185" s="193">
        <v>0.74502558936364438</v>
      </c>
      <c r="D14185" s="19"/>
      <c r="E14185" s="19"/>
      <c r="F14185" s="19">
        <v>0.158091548121125</v>
      </c>
      <c r="G14185" s="19">
        <v>0.24010607100683992</v>
      </c>
      <c r="H14185" s="19"/>
      <c r="I14185" s="19">
        <v>0.21297840003272095</v>
      </c>
      <c r="J14185" s="19"/>
      <c r="K14185" s="19"/>
      <c r="L14185" s="19">
        <v>0.2654502317314017</v>
      </c>
      <c r="M14185" s="19">
        <v>4.5752827758432202E-2</v>
      </c>
      <c r="N14185" s="19"/>
      <c r="O14185" s="19"/>
      <c r="P14185" s="50">
        <v>1.0940294970976474</v>
      </c>
      <c r="R14185" s="9" t="s">
        <v>0</v>
      </c>
    </row>
    <row r="14186" spans="2:18" x14ac:dyDescent="0.2">
      <c r="B14186" s="25">
        <v>13956</v>
      </c>
      <c r="C14186" s="193">
        <v>0.6240408338750647</v>
      </c>
      <c r="D14186" s="19"/>
      <c r="E14186" s="19">
        <v>0.59949513450009961</v>
      </c>
      <c r="F14186" s="19"/>
      <c r="G14186" s="19">
        <v>0.84811423487690329</v>
      </c>
      <c r="H14186" s="19"/>
      <c r="I14186" s="19">
        <v>1.6678430966819866</v>
      </c>
      <c r="J14186" s="19"/>
      <c r="K14186" s="19">
        <v>0.88236319411580089</v>
      </c>
      <c r="L14186" s="19"/>
      <c r="M14186" s="19">
        <v>1.4165059603295773</v>
      </c>
      <c r="N14186" s="19"/>
      <c r="O14186" s="19">
        <v>1.0819157569511044</v>
      </c>
      <c r="P14186" s="50"/>
      <c r="R14186" s="9" t="s">
        <v>0</v>
      </c>
    </row>
    <row r="14187" spans="2:18" x14ac:dyDescent="0.2">
      <c r="B14187" s="25">
        <v>13957</v>
      </c>
      <c r="C14187" s="193">
        <v>0.29471643444283185</v>
      </c>
      <c r="D14187" s="19"/>
      <c r="E14187" s="19"/>
      <c r="F14187" s="19">
        <v>0.96921299029951002</v>
      </c>
      <c r="G14187" s="19"/>
      <c r="H14187" s="19">
        <v>0.57171132337804831</v>
      </c>
      <c r="I14187" s="19"/>
      <c r="J14187" s="19">
        <v>0.20118349293861634</v>
      </c>
      <c r="K14187" s="19"/>
      <c r="L14187" s="19">
        <v>0.41969104674588842</v>
      </c>
      <c r="M14187" s="19"/>
      <c r="N14187" s="19">
        <v>1.0095258902824125</v>
      </c>
      <c r="O14187" s="19"/>
      <c r="P14187" s="50">
        <v>0.9440923766178595</v>
      </c>
      <c r="R14187" s="9" t="s">
        <v>0</v>
      </c>
    </row>
    <row r="14188" spans="2:18" x14ac:dyDescent="0.2">
      <c r="B14188" s="25">
        <v>13958</v>
      </c>
      <c r="C14188" s="193"/>
      <c r="D14188" s="19">
        <v>0.32822450347357168</v>
      </c>
      <c r="E14188" s="19">
        <v>0.26254347060710215</v>
      </c>
      <c r="F14188" s="19"/>
      <c r="G14188" s="19"/>
      <c r="H14188" s="19">
        <v>1.3170463723389789</v>
      </c>
      <c r="I14188" s="19"/>
      <c r="J14188" s="19">
        <v>0.62068297980469</v>
      </c>
      <c r="K14188" s="19"/>
      <c r="L14188" s="19">
        <v>0.66284724292633812</v>
      </c>
      <c r="M14188" s="19"/>
      <c r="N14188" s="19">
        <v>1.6136880751317415</v>
      </c>
      <c r="O14188" s="19"/>
      <c r="P14188" s="50">
        <v>0.69825478078820669</v>
      </c>
      <c r="R14188" s="9" t="s">
        <v>0</v>
      </c>
    </row>
    <row r="14189" spans="2:18" x14ac:dyDescent="0.2">
      <c r="B14189" s="25">
        <v>13959</v>
      </c>
      <c r="C14189" s="193">
        <v>0.22379314535488598</v>
      </c>
      <c r="D14189" s="19"/>
      <c r="E14189" s="19"/>
      <c r="F14189" s="19">
        <v>0.16809663069017841</v>
      </c>
      <c r="G14189" s="19"/>
      <c r="H14189" s="19">
        <v>0.36204723526118621</v>
      </c>
      <c r="I14189" s="19">
        <v>1.4632348762737866</v>
      </c>
      <c r="J14189" s="19"/>
      <c r="K14189" s="19"/>
      <c r="L14189" s="19">
        <v>0.17489713130284576</v>
      </c>
      <c r="M14189" s="19">
        <v>0.50867622429443726</v>
      </c>
      <c r="N14189" s="19"/>
      <c r="O14189" s="19"/>
      <c r="P14189" s="50">
        <v>0.19591181799478993</v>
      </c>
      <c r="R14189" s="9" t="s">
        <v>0</v>
      </c>
    </row>
    <row r="14190" spans="2:18" x14ac:dyDescent="0.2">
      <c r="B14190" s="25">
        <v>13960</v>
      </c>
      <c r="C14190" s="193">
        <v>1.0466093678957997</v>
      </c>
      <c r="D14190" s="19"/>
      <c r="E14190" s="19">
        <v>0.79044876007994103</v>
      </c>
      <c r="F14190" s="19"/>
      <c r="G14190" s="19">
        <v>1.3476695112278874</v>
      </c>
      <c r="H14190" s="19"/>
      <c r="I14190" s="19">
        <v>0.72659796388084874</v>
      </c>
      <c r="J14190" s="19"/>
      <c r="K14190" s="19">
        <v>1.7217587878138907</v>
      </c>
      <c r="L14190" s="19"/>
      <c r="M14190" s="19">
        <v>1.9327354582529817</v>
      </c>
      <c r="N14190" s="19"/>
      <c r="O14190" s="19">
        <v>0.30289571969224205</v>
      </c>
      <c r="P14190" s="50"/>
      <c r="R14190" s="9" t="s">
        <v>0</v>
      </c>
    </row>
    <row r="14191" spans="2:18" x14ac:dyDescent="0.2">
      <c r="B14191" s="25">
        <v>13961</v>
      </c>
      <c r="C14191" s="193">
        <v>1.2080394295046117</v>
      </c>
      <c r="D14191" s="19"/>
      <c r="E14191" s="19">
        <v>1.1424579264863255</v>
      </c>
      <c r="F14191" s="19"/>
      <c r="G14191" s="19">
        <v>0.51811221130053697</v>
      </c>
      <c r="H14191" s="19"/>
      <c r="I14191" s="19">
        <v>0.64334660419291911</v>
      </c>
      <c r="J14191" s="19"/>
      <c r="K14191" s="19"/>
      <c r="L14191" s="19">
        <v>0.2130464225414942</v>
      </c>
      <c r="M14191" s="19">
        <v>0.38099170079337263</v>
      </c>
      <c r="N14191" s="19"/>
      <c r="O14191" s="19">
        <v>7.0432370040216644E-2</v>
      </c>
      <c r="P14191" s="50"/>
      <c r="R14191" s="9" t="s">
        <v>0</v>
      </c>
    </row>
    <row r="14192" spans="2:18" x14ac:dyDescent="0.2">
      <c r="B14192" s="25">
        <v>13962</v>
      </c>
      <c r="C14192" s="193"/>
      <c r="D14192" s="19">
        <v>0.70767959227145316</v>
      </c>
      <c r="E14192" s="19"/>
      <c r="F14192" s="19">
        <v>1.9785995447636855</v>
      </c>
      <c r="G14192" s="19"/>
      <c r="H14192" s="19">
        <v>0.99667501262890301</v>
      </c>
      <c r="I14192" s="19"/>
      <c r="J14192" s="19">
        <v>1.3713579622727798</v>
      </c>
      <c r="K14192" s="19"/>
      <c r="L14192" s="19">
        <v>0.87817667842713609</v>
      </c>
      <c r="M14192" s="19"/>
      <c r="N14192" s="19">
        <v>0.87336308355263481</v>
      </c>
      <c r="O14192" s="19"/>
      <c r="P14192" s="50">
        <v>1.3095357078679326</v>
      </c>
      <c r="R14192" s="9" t="s">
        <v>0</v>
      </c>
    </row>
    <row r="14193" spans="2:18" x14ac:dyDescent="0.2">
      <c r="B14193" s="25">
        <v>13963</v>
      </c>
      <c r="C14193" s="193"/>
      <c r="D14193" s="19">
        <v>1.2214497605897223</v>
      </c>
      <c r="E14193" s="19"/>
      <c r="F14193" s="19">
        <v>1.0293419899224054</v>
      </c>
      <c r="G14193" s="19"/>
      <c r="H14193" s="19">
        <v>0.58798744143064074</v>
      </c>
      <c r="I14193" s="19"/>
      <c r="J14193" s="19">
        <v>1.1916647796065571</v>
      </c>
      <c r="K14193" s="19"/>
      <c r="L14193" s="19">
        <v>0.48211992694233696</v>
      </c>
      <c r="M14193" s="19"/>
      <c r="N14193" s="19">
        <v>1.0981920978888722</v>
      </c>
      <c r="O14193" s="19"/>
      <c r="P14193" s="50">
        <v>0.63070233766346351</v>
      </c>
      <c r="R14193" s="9" t="s">
        <v>0</v>
      </c>
    </row>
    <row r="14194" spans="2:18" x14ac:dyDescent="0.2">
      <c r="B14194" s="25">
        <v>13964</v>
      </c>
      <c r="C14194" s="193">
        <v>6.2429494924070121E-2</v>
      </c>
      <c r="D14194" s="19"/>
      <c r="E14194" s="19"/>
      <c r="F14194" s="19">
        <v>0.84644201410143671</v>
      </c>
      <c r="G14194" s="19"/>
      <c r="H14194" s="19">
        <v>0.32930104405502969</v>
      </c>
      <c r="I14194" s="19"/>
      <c r="J14194" s="19">
        <v>0.31854403033270462</v>
      </c>
      <c r="K14194" s="19"/>
      <c r="L14194" s="19">
        <v>0.31542814622729265</v>
      </c>
      <c r="M14194" s="19"/>
      <c r="N14194" s="19">
        <v>9.2089953129172855E-2</v>
      </c>
      <c r="O14194" s="19"/>
      <c r="P14194" s="50">
        <v>0.4070712652125939</v>
      </c>
      <c r="R14194" s="9" t="s">
        <v>0</v>
      </c>
    </row>
    <row r="14195" spans="2:18" x14ac:dyDescent="0.2">
      <c r="B14195" s="25">
        <v>13965</v>
      </c>
      <c r="C14195" s="193">
        <v>0.63624635357469106</v>
      </c>
      <c r="D14195" s="19"/>
      <c r="E14195" s="19">
        <v>0.1151217839882762</v>
      </c>
      <c r="F14195" s="19"/>
      <c r="G14195" s="19"/>
      <c r="H14195" s="19">
        <v>0.43061754307174688</v>
      </c>
      <c r="I14195" s="19"/>
      <c r="J14195" s="19">
        <v>0.4322901148724877</v>
      </c>
      <c r="K14195" s="19"/>
      <c r="L14195" s="19">
        <v>0.28783802739786796</v>
      </c>
      <c r="M14195" s="19">
        <v>0.39959646376483915</v>
      </c>
      <c r="N14195" s="19"/>
      <c r="O14195" s="19">
        <v>0.49976416910478522</v>
      </c>
      <c r="P14195" s="50"/>
      <c r="R14195" s="9" t="s">
        <v>0</v>
      </c>
    </row>
    <row r="14196" spans="2:18" x14ac:dyDescent="0.2">
      <c r="B14196" s="25">
        <v>13966</v>
      </c>
      <c r="C14196" s="193">
        <v>2.0947232901898967</v>
      </c>
      <c r="D14196" s="19"/>
      <c r="E14196" s="19">
        <v>2.054775732669087</v>
      </c>
      <c r="F14196" s="19"/>
      <c r="G14196" s="19">
        <v>2.0345362768231787</v>
      </c>
      <c r="H14196" s="19"/>
      <c r="I14196" s="19">
        <v>1.9730842024376554</v>
      </c>
      <c r="J14196" s="19"/>
      <c r="K14196" s="19">
        <v>2.3135427721016106</v>
      </c>
      <c r="L14196" s="19"/>
      <c r="M14196" s="19">
        <v>1.7548783161240951</v>
      </c>
      <c r="N14196" s="19"/>
      <c r="O14196" s="19">
        <v>1.4008612789543118</v>
      </c>
      <c r="P14196" s="50"/>
      <c r="R14196" s="9" t="s">
        <v>0</v>
      </c>
    </row>
    <row r="14197" spans="2:18" x14ac:dyDescent="0.2">
      <c r="B14197" s="25">
        <v>13967</v>
      </c>
      <c r="C14197" s="193"/>
      <c r="D14197" s="19">
        <v>0.61744532917481565</v>
      </c>
      <c r="E14197" s="19"/>
      <c r="F14197" s="19">
        <v>1.4183957848393471</v>
      </c>
      <c r="G14197" s="19">
        <v>0.59270037139551968</v>
      </c>
      <c r="H14197" s="19"/>
      <c r="I14197" s="19"/>
      <c r="J14197" s="19">
        <v>1.5518428710634002E-2</v>
      </c>
      <c r="K14197" s="19">
        <v>0.29440382876134347</v>
      </c>
      <c r="L14197" s="19"/>
      <c r="M14197" s="19"/>
      <c r="N14197" s="19">
        <v>0.65233649638963265</v>
      </c>
      <c r="O14197" s="19">
        <v>0.61767760583258224</v>
      </c>
      <c r="P14197" s="50"/>
      <c r="R14197" s="9" t="s">
        <v>0</v>
      </c>
    </row>
    <row r="14198" spans="2:18" x14ac:dyDescent="0.2">
      <c r="B14198" s="25">
        <v>13968</v>
      </c>
      <c r="C14198" s="193">
        <v>1.4435592840286551</v>
      </c>
      <c r="D14198" s="19"/>
      <c r="E14198" s="19">
        <v>0.52956445538237173</v>
      </c>
      <c r="F14198" s="19"/>
      <c r="G14198" s="19">
        <v>1.170555549771485</v>
      </c>
      <c r="H14198" s="19"/>
      <c r="I14198" s="19">
        <v>0.78858140715172009</v>
      </c>
      <c r="J14198" s="19"/>
      <c r="K14198" s="19">
        <v>0.75408761487297016</v>
      </c>
      <c r="L14198" s="19"/>
      <c r="M14198" s="19">
        <v>0.82292849887636021</v>
      </c>
      <c r="N14198" s="19"/>
      <c r="O14198" s="19">
        <v>0.64325712145235281</v>
      </c>
      <c r="P14198" s="50"/>
      <c r="R14198" s="9" t="s">
        <v>0</v>
      </c>
    </row>
    <row r="14199" spans="2:18" x14ac:dyDescent="0.2">
      <c r="B14199" s="25">
        <v>13969</v>
      </c>
      <c r="C14199" s="193">
        <v>1.139301887394135</v>
      </c>
      <c r="D14199" s="19"/>
      <c r="E14199" s="19"/>
      <c r="F14199" s="19">
        <v>0.5853756694751856</v>
      </c>
      <c r="G14199" s="19">
        <v>0.21035114433327198</v>
      </c>
      <c r="H14199" s="19"/>
      <c r="I14199" s="19">
        <v>1.0975512895395518</v>
      </c>
      <c r="J14199" s="19"/>
      <c r="K14199" s="19"/>
      <c r="L14199" s="19">
        <v>0.26693242010804297</v>
      </c>
      <c r="M14199" s="19">
        <v>0.20066106535506151</v>
      </c>
      <c r="N14199" s="19"/>
      <c r="O14199" s="19"/>
      <c r="P14199" s="50">
        <v>0.31778657145512562</v>
      </c>
      <c r="R14199" s="9" t="s">
        <v>0</v>
      </c>
    </row>
    <row r="14200" spans="2:18" x14ac:dyDescent="0.2">
      <c r="B14200" s="25">
        <v>13970</v>
      </c>
      <c r="C14200" s="193"/>
      <c r="D14200" s="19">
        <v>0.92421469109641219</v>
      </c>
      <c r="E14200" s="19">
        <v>0.61912919095199748</v>
      </c>
      <c r="F14200" s="19"/>
      <c r="G14200" s="19"/>
      <c r="H14200" s="19">
        <v>1.339966426335421</v>
      </c>
      <c r="I14200" s="19"/>
      <c r="J14200" s="19">
        <v>0.94537214651252199</v>
      </c>
      <c r="K14200" s="19"/>
      <c r="L14200" s="19">
        <v>1.0009589760723674</v>
      </c>
      <c r="M14200" s="19"/>
      <c r="N14200" s="19">
        <v>0.95761493976335654</v>
      </c>
      <c r="O14200" s="19"/>
      <c r="P14200" s="50">
        <v>1.3307896155663221</v>
      </c>
      <c r="R14200" s="9" t="s">
        <v>0</v>
      </c>
    </row>
    <row r="14201" spans="2:18" x14ac:dyDescent="0.2">
      <c r="B14201" s="25">
        <v>13971</v>
      </c>
      <c r="C14201" s="193"/>
      <c r="D14201" s="19">
        <v>2.0596518555579086</v>
      </c>
      <c r="E14201" s="19"/>
      <c r="F14201" s="19">
        <v>2.0941619832411722</v>
      </c>
      <c r="G14201" s="19"/>
      <c r="H14201" s="19">
        <v>2.5905120515289455</v>
      </c>
      <c r="I14201" s="19"/>
      <c r="J14201" s="19">
        <v>2.1654483035155709</v>
      </c>
      <c r="K14201" s="19"/>
      <c r="L14201" s="19">
        <v>2.5912167418670715</v>
      </c>
      <c r="M14201" s="19"/>
      <c r="N14201" s="19">
        <v>2.4234933169317774</v>
      </c>
      <c r="O14201" s="19"/>
      <c r="P14201" s="50">
        <v>1.9322552877216399</v>
      </c>
      <c r="R14201" s="9" t="s">
        <v>0</v>
      </c>
    </row>
    <row r="14202" spans="2:18" x14ac:dyDescent="0.2">
      <c r="B14202" s="25">
        <v>13972</v>
      </c>
      <c r="C14202" s="193">
        <v>0.72782340009858182</v>
      </c>
      <c r="D14202" s="19"/>
      <c r="E14202" s="19">
        <v>1.0037254097072956</v>
      </c>
      <c r="F14202" s="19"/>
      <c r="G14202" s="19">
        <v>1.2997474463173933</v>
      </c>
      <c r="H14202" s="19"/>
      <c r="I14202" s="19">
        <v>0.38313433687617648</v>
      </c>
      <c r="J14202" s="19"/>
      <c r="K14202" s="19">
        <v>1.218367499053383</v>
      </c>
      <c r="L14202" s="19"/>
      <c r="M14202" s="19"/>
      <c r="N14202" s="19">
        <v>0.26670798275660423</v>
      </c>
      <c r="O14202" s="19">
        <v>0.27471402379355853</v>
      </c>
      <c r="P14202" s="50"/>
      <c r="R14202" s="9" t="s">
        <v>0</v>
      </c>
    </row>
    <row r="14203" spans="2:18" x14ac:dyDescent="0.2">
      <c r="B14203" s="25">
        <v>13973</v>
      </c>
      <c r="C14203" s="193"/>
      <c r="D14203" s="19">
        <v>0.73548745278006378</v>
      </c>
      <c r="E14203" s="19"/>
      <c r="F14203" s="19">
        <v>1.56136374315729</v>
      </c>
      <c r="G14203" s="19"/>
      <c r="H14203" s="19">
        <v>1.3729117123654413</v>
      </c>
      <c r="I14203" s="19"/>
      <c r="J14203" s="19">
        <v>1.1247747391493579</v>
      </c>
      <c r="K14203" s="19"/>
      <c r="L14203" s="19">
        <v>0.60924078904038881</v>
      </c>
      <c r="M14203" s="19"/>
      <c r="N14203" s="19">
        <v>0.94827149035424985</v>
      </c>
      <c r="O14203" s="19"/>
      <c r="P14203" s="50">
        <v>1.6567120363144963</v>
      </c>
      <c r="R14203" s="9" t="s">
        <v>0</v>
      </c>
    </row>
    <row r="14204" spans="2:18" x14ac:dyDescent="0.2">
      <c r="B14204" s="25">
        <v>13974</v>
      </c>
      <c r="C14204" s="193"/>
      <c r="D14204" s="19">
        <v>1.3495818366533125</v>
      </c>
      <c r="E14204" s="19"/>
      <c r="F14204" s="19">
        <v>0.95762232839852879</v>
      </c>
      <c r="G14204" s="19"/>
      <c r="H14204" s="19">
        <v>0.74085693339027436</v>
      </c>
      <c r="I14204" s="19"/>
      <c r="J14204" s="19">
        <v>1.263624772912664</v>
      </c>
      <c r="K14204" s="19"/>
      <c r="L14204" s="19">
        <v>0.38875309339285641</v>
      </c>
      <c r="M14204" s="19"/>
      <c r="N14204" s="19">
        <v>1.9493880275635118</v>
      </c>
      <c r="O14204" s="19"/>
      <c r="P14204" s="50">
        <v>0.91057367940313305</v>
      </c>
      <c r="R14204" s="9" t="s">
        <v>0</v>
      </c>
    </row>
    <row r="14205" spans="2:18" x14ac:dyDescent="0.2">
      <c r="B14205" s="25">
        <v>13975</v>
      </c>
      <c r="C14205" s="193"/>
      <c r="D14205" s="19">
        <v>1.1437241270312546</v>
      </c>
      <c r="E14205" s="19"/>
      <c r="F14205" s="19">
        <v>0.52170647374635037</v>
      </c>
      <c r="G14205" s="19"/>
      <c r="H14205" s="19">
        <v>0.38871994602895493</v>
      </c>
      <c r="I14205" s="19"/>
      <c r="J14205" s="19">
        <v>0.59712710331507812</v>
      </c>
      <c r="K14205" s="19"/>
      <c r="L14205" s="19">
        <v>1.2147709228753201</v>
      </c>
      <c r="M14205" s="19"/>
      <c r="N14205" s="19">
        <v>0.49618645350091328</v>
      </c>
      <c r="O14205" s="19"/>
      <c r="P14205" s="50">
        <v>1.2147463089653598</v>
      </c>
      <c r="R14205" s="9" t="s">
        <v>0</v>
      </c>
    </row>
    <row r="14206" spans="2:18" x14ac:dyDescent="0.2">
      <c r="B14206" s="25">
        <v>13976</v>
      </c>
      <c r="C14206" s="193">
        <v>0.15327079130327426</v>
      </c>
      <c r="D14206" s="19"/>
      <c r="E14206" s="19">
        <v>0.45400321471852284</v>
      </c>
      <c r="F14206" s="19"/>
      <c r="G14206" s="19">
        <v>1.2912259828873824</v>
      </c>
      <c r="H14206" s="19"/>
      <c r="I14206" s="19">
        <v>0.94472224007506767</v>
      </c>
      <c r="J14206" s="19"/>
      <c r="K14206" s="19">
        <v>0.78860174841550379</v>
      </c>
      <c r="L14206" s="19"/>
      <c r="M14206" s="19">
        <v>1.3138131191133462</v>
      </c>
      <c r="N14206" s="19"/>
      <c r="O14206" s="19">
        <v>1.1019505746092904</v>
      </c>
      <c r="P14206" s="50"/>
      <c r="R14206" s="9" t="s">
        <v>0</v>
      </c>
    </row>
    <row r="14207" spans="2:18" x14ac:dyDescent="0.2">
      <c r="B14207" s="25">
        <v>13977</v>
      </c>
      <c r="C14207" s="193"/>
      <c r="D14207" s="19">
        <v>0.46142705904929482</v>
      </c>
      <c r="E14207" s="19"/>
      <c r="F14207" s="19">
        <v>0.9778555284639866</v>
      </c>
      <c r="G14207" s="19"/>
      <c r="H14207" s="19">
        <v>2.1076328064323744</v>
      </c>
      <c r="I14207" s="19"/>
      <c r="J14207" s="19">
        <v>0.9663292638628016</v>
      </c>
      <c r="K14207" s="19"/>
      <c r="L14207" s="19">
        <v>1.1771739588546346</v>
      </c>
      <c r="M14207" s="19"/>
      <c r="N14207" s="19">
        <v>0.87255348569452218</v>
      </c>
      <c r="O14207" s="19"/>
      <c r="P14207" s="50">
        <v>0.71173151960266656</v>
      </c>
      <c r="R14207" s="9" t="s">
        <v>0</v>
      </c>
    </row>
    <row r="14208" spans="2:18" x14ac:dyDescent="0.2">
      <c r="B14208" s="25">
        <v>13978</v>
      </c>
      <c r="C14208" s="193"/>
      <c r="D14208" s="19">
        <v>0.87256726833968656</v>
      </c>
      <c r="E14208" s="19"/>
      <c r="F14208" s="19">
        <v>1.330879313321788</v>
      </c>
      <c r="G14208" s="19"/>
      <c r="H14208" s="19">
        <v>0.27847066960868233</v>
      </c>
      <c r="I14208" s="19"/>
      <c r="J14208" s="19">
        <v>0.80418712862244857</v>
      </c>
      <c r="K14208" s="19"/>
      <c r="L14208" s="19">
        <v>1.8157576020470707</v>
      </c>
      <c r="M14208" s="19"/>
      <c r="N14208" s="19">
        <v>1.6889721948523087</v>
      </c>
      <c r="O14208" s="19"/>
      <c r="P14208" s="50">
        <v>1.139145318721948</v>
      </c>
      <c r="R14208" s="9" t="s">
        <v>0</v>
      </c>
    </row>
    <row r="14209" spans="2:18" x14ac:dyDescent="0.2">
      <c r="B14209" s="25">
        <v>13979</v>
      </c>
      <c r="C14209" s="193">
        <v>0.21580215422686133</v>
      </c>
      <c r="D14209" s="19"/>
      <c r="E14209" s="19">
        <v>0.31948266455135432</v>
      </c>
      <c r="F14209" s="19"/>
      <c r="G14209" s="19"/>
      <c r="H14209" s="19">
        <v>0.33477176768532363</v>
      </c>
      <c r="I14209" s="19"/>
      <c r="J14209" s="19">
        <v>0.1708367424518599</v>
      </c>
      <c r="K14209" s="19"/>
      <c r="L14209" s="19">
        <v>0.8715745155418898</v>
      </c>
      <c r="M14209" s="19"/>
      <c r="N14209" s="19">
        <v>0.10340079345693896</v>
      </c>
      <c r="O14209" s="19">
        <v>6.8975043695449888E-3</v>
      </c>
      <c r="P14209" s="50"/>
      <c r="R14209" s="9" t="s">
        <v>0</v>
      </c>
    </row>
    <row r="14210" spans="2:18" x14ac:dyDescent="0.2">
      <c r="B14210" s="25">
        <v>13980</v>
      </c>
      <c r="C14210" s="193"/>
      <c r="D14210" s="19">
        <v>2.0017673783615528</v>
      </c>
      <c r="E14210" s="19"/>
      <c r="F14210" s="19">
        <v>2.0158288442645165</v>
      </c>
      <c r="G14210" s="19"/>
      <c r="H14210" s="19">
        <v>1.5565823170821453</v>
      </c>
      <c r="I14210" s="19"/>
      <c r="J14210" s="19">
        <v>1.3768000313194295</v>
      </c>
      <c r="K14210" s="19"/>
      <c r="L14210" s="19">
        <v>1.1956678439829058</v>
      </c>
      <c r="M14210" s="19"/>
      <c r="N14210" s="19">
        <v>1.6323290488639315</v>
      </c>
      <c r="O14210" s="19"/>
      <c r="P14210" s="50">
        <v>2.0148440007557653</v>
      </c>
      <c r="R14210" s="9" t="s">
        <v>0</v>
      </c>
    </row>
    <row r="14211" spans="2:18" x14ac:dyDescent="0.2">
      <c r="B14211" s="25">
        <v>13981</v>
      </c>
      <c r="C14211" s="193">
        <v>6.1503005397686807E-2</v>
      </c>
      <c r="D14211" s="19"/>
      <c r="E14211" s="19"/>
      <c r="F14211" s="19">
        <v>0.52478809585521913</v>
      </c>
      <c r="G14211" s="19">
        <v>0.53644396310193398</v>
      </c>
      <c r="H14211" s="19"/>
      <c r="I14211" s="19">
        <v>9.1011565287731064E-2</v>
      </c>
      <c r="J14211" s="19"/>
      <c r="K14211" s="19">
        <v>0.34059903297537425</v>
      </c>
      <c r="L14211" s="19"/>
      <c r="M14211" s="19"/>
      <c r="N14211" s="19">
        <v>0.35217152376766558</v>
      </c>
      <c r="O14211" s="19">
        <v>1.4991975534464186</v>
      </c>
      <c r="P14211" s="50"/>
      <c r="R14211" s="9" t="s">
        <v>0</v>
      </c>
    </row>
    <row r="14212" spans="2:18" x14ac:dyDescent="0.2">
      <c r="B14212" s="25">
        <v>13982</v>
      </c>
      <c r="C14212" s="193">
        <v>0.14162522113289425</v>
      </c>
      <c r="D14212" s="19"/>
      <c r="E14212" s="19"/>
      <c r="F14212" s="19">
        <v>6.1626077586483211E-2</v>
      </c>
      <c r="G14212" s="19"/>
      <c r="H14212" s="19">
        <v>1.1103911161918971</v>
      </c>
      <c r="I14212" s="19"/>
      <c r="J14212" s="19">
        <v>0.38542724870142986</v>
      </c>
      <c r="K14212" s="19"/>
      <c r="L14212" s="19">
        <v>0.18180856212512406</v>
      </c>
      <c r="M14212" s="19">
        <v>0.57232439088620235</v>
      </c>
      <c r="N14212" s="19"/>
      <c r="O14212" s="19"/>
      <c r="P14212" s="50">
        <v>0.15660748835840929</v>
      </c>
      <c r="R14212" s="9" t="s">
        <v>0</v>
      </c>
    </row>
    <row r="14213" spans="2:18" x14ac:dyDescent="0.2">
      <c r="B14213" s="25">
        <v>13983</v>
      </c>
      <c r="C14213" s="193">
        <v>0.6991265824515468</v>
      </c>
      <c r="D14213" s="19"/>
      <c r="E14213" s="19">
        <v>0.38133653007146956</v>
      </c>
      <c r="F14213" s="19"/>
      <c r="G14213" s="19">
        <v>8.1992512219721689E-2</v>
      </c>
      <c r="H14213" s="19"/>
      <c r="I14213" s="19">
        <v>0.50929354130555549</v>
      </c>
      <c r="J14213" s="19"/>
      <c r="K14213" s="19">
        <v>0.2103736237360988</v>
      </c>
      <c r="L14213" s="19"/>
      <c r="M14213" s="19">
        <v>0.79727893701944297</v>
      </c>
      <c r="N14213" s="19"/>
      <c r="O14213" s="19">
        <v>0.85934313482603553</v>
      </c>
      <c r="P14213" s="50"/>
      <c r="R14213" s="9" t="s">
        <v>0</v>
      </c>
    </row>
    <row r="14214" spans="2:18" x14ac:dyDescent="0.2">
      <c r="B14214" s="25">
        <v>13984</v>
      </c>
      <c r="C14214" s="193">
        <v>5.6472497386458424E-2</v>
      </c>
      <c r="D14214" s="19"/>
      <c r="E14214" s="19">
        <v>0.34206234075054615</v>
      </c>
      <c r="F14214" s="19"/>
      <c r="G14214" s="19"/>
      <c r="H14214" s="19">
        <v>7.5566202729498003E-2</v>
      </c>
      <c r="I14214" s="19">
        <v>0.75944227924632934</v>
      </c>
      <c r="J14214" s="19"/>
      <c r="K14214" s="19">
        <v>1.0809004013628523</v>
      </c>
      <c r="L14214" s="19"/>
      <c r="M14214" s="19">
        <v>1.1738040861851546</v>
      </c>
      <c r="N14214" s="19"/>
      <c r="O14214" s="19">
        <v>1.4399683494551474</v>
      </c>
      <c r="P14214" s="50"/>
      <c r="R14214" s="9" t="s">
        <v>0</v>
      </c>
    </row>
    <row r="14215" spans="2:18" x14ac:dyDescent="0.2">
      <c r="B14215" s="25">
        <v>13985</v>
      </c>
      <c r="C14215" s="193">
        <v>1.0810803094122552</v>
      </c>
      <c r="D14215" s="19"/>
      <c r="E14215" s="19">
        <v>0.29653896614097291</v>
      </c>
      <c r="F14215" s="19"/>
      <c r="G14215" s="19">
        <v>0.43676873543875028</v>
      </c>
      <c r="H14215" s="19"/>
      <c r="I14215" s="19">
        <v>1.7319556859772718</v>
      </c>
      <c r="J14215" s="19"/>
      <c r="K14215" s="19">
        <v>1.5879583029402298</v>
      </c>
      <c r="L14215" s="19"/>
      <c r="M14215" s="19">
        <v>3.1253689207030173</v>
      </c>
      <c r="N14215" s="19"/>
      <c r="O14215" s="19">
        <v>0.8378145439434237</v>
      </c>
      <c r="P14215" s="50"/>
      <c r="R14215" s="9" t="s">
        <v>0</v>
      </c>
    </row>
    <row r="14216" spans="2:18" x14ac:dyDescent="0.2">
      <c r="B14216" s="25">
        <v>13986</v>
      </c>
      <c r="C14216" s="193"/>
      <c r="D14216" s="19">
        <v>0.39568276984933148</v>
      </c>
      <c r="E14216" s="19"/>
      <c r="F14216" s="19">
        <v>0.80261493984902499</v>
      </c>
      <c r="G14216" s="19"/>
      <c r="H14216" s="19">
        <v>0.96876413068784395</v>
      </c>
      <c r="I14216" s="19"/>
      <c r="J14216" s="19">
        <v>1.0856479867649935</v>
      </c>
      <c r="K14216" s="19"/>
      <c r="L14216" s="19">
        <v>1.0062629104485827</v>
      </c>
      <c r="M14216" s="19"/>
      <c r="N14216" s="19">
        <v>1.0515524027824914</v>
      </c>
      <c r="O14216" s="19"/>
      <c r="P14216" s="50">
        <v>1.1726043712322212</v>
      </c>
      <c r="R14216" s="9" t="s">
        <v>0</v>
      </c>
    </row>
    <row r="14217" spans="2:18" x14ac:dyDescent="0.2">
      <c r="B14217" s="25">
        <v>13987</v>
      </c>
      <c r="C14217" s="193"/>
      <c r="D14217" s="19">
        <v>0.86859072728960207</v>
      </c>
      <c r="E14217" s="19">
        <v>0.99314855425611537</v>
      </c>
      <c r="F14217" s="19"/>
      <c r="G14217" s="19">
        <v>0.2846672530433455</v>
      </c>
      <c r="H14217" s="19"/>
      <c r="I14217" s="19">
        <v>0.95201490336134076</v>
      </c>
      <c r="J14217" s="19"/>
      <c r="K14217" s="19">
        <v>0.53429886404456317</v>
      </c>
      <c r="L14217" s="19"/>
      <c r="M14217" s="19">
        <v>0.42200791589479969</v>
      </c>
      <c r="N14217" s="19"/>
      <c r="O14217" s="19">
        <v>0.15250615430363182</v>
      </c>
      <c r="P14217" s="50"/>
      <c r="R14217" s="9" t="s">
        <v>0</v>
      </c>
    </row>
    <row r="14218" spans="2:18" x14ac:dyDescent="0.2">
      <c r="B14218" s="25">
        <v>13988</v>
      </c>
      <c r="C14218" s="193"/>
      <c r="D14218" s="19">
        <v>0.97391558939910172</v>
      </c>
      <c r="E14218" s="19"/>
      <c r="F14218" s="19">
        <v>2.1137157171346508</v>
      </c>
      <c r="G14218" s="19">
        <v>0.11043143496475939</v>
      </c>
      <c r="H14218" s="19"/>
      <c r="I14218" s="19"/>
      <c r="J14218" s="19">
        <v>0.94924979620388306</v>
      </c>
      <c r="K14218" s="19"/>
      <c r="L14218" s="19">
        <v>2.2008698423971778</v>
      </c>
      <c r="M14218" s="19"/>
      <c r="N14218" s="19">
        <v>0.73650255098817474</v>
      </c>
      <c r="O14218" s="19"/>
      <c r="P14218" s="50">
        <v>1.6909640777168022</v>
      </c>
      <c r="R14218" s="9" t="s">
        <v>0</v>
      </c>
    </row>
    <row r="14219" spans="2:18" x14ac:dyDescent="0.2">
      <c r="B14219" s="25">
        <v>13989</v>
      </c>
      <c r="C14219" s="193">
        <v>0.97359074912263444</v>
      </c>
      <c r="D14219" s="19"/>
      <c r="E14219" s="19">
        <v>0.64453438654909301</v>
      </c>
      <c r="F14219" s="19"/>
      <c r="G14219" s="19">
        <v>0.25860375427885507</v>
      </c>
      <c r="H14219" s="19"/>
      <c r="I14219" s="19">
        <v>1.0206846016301689</v>
      </c>
      <c r="J14219" s="19"/>
      <c r="K14219" s="19">
        <v>0.41502851334407598</v>
      </c>
      <c r="L14219" s="19"/>
      <c r="M14219" s="19">
        <v>0.56843079971305788</v>
      </c>
      <c r="N14219" s="19"/>
      <c r="O14219" s="19">
        <v>0.57842250932801764</v>
      </c>
      <c r="P14219" s="50"/>
      <c r="R14219" s="9" t="s">
        <v>0</v>
      </c>
    </row>
    <row r="14220" spans="2:18" x14ac:dyDescent="0.2">
      <c r="B14220" s="25">
        <v>13990</v>
      </c>
      <c r="C14220" s="193">
        <v>0.6301154114720402</v>
      </c>
      <c r="D14220" s="19"/>
      <c r="E14220" s="19"/>
      <c r="F14220" s="19">
        <v>0.59256154098066205</v>
      </c>
      <c r="G14220" s="19">
        <v>0.1116748333859406</v>
      </c>
      <c r="H14220" s="19"/>
      <c r="I14220" s="19">
        <v>0.13119561665574719</v>
      </c>
      <c r="J14220" s="19"/>
      <c r="K14220" s="19"/>
      <c r="L14220" s="19">
        <v>0.34986003026936119</v>
      </c>
      <c r="M14220" s="19">
        <v>0.51537383955073435</v>
      </c>
      <c r="N14220" s="19"/>
      <c r="O14220" s="19"/>
      <c r="P14220" s="50">
        <v>0.18949319011953078</v>
      </c>
      <c r="R14220" s="9" t="s">
        <v>0</v>
      </c>
    </row>
    <row r="14221" spans="2:18" x14ac:dyDescent="0.2">
      <c r="B14221" s="25">
        <v>13991</v>
      </c>
      <c r="C14221" s="193"/>
      <c r="D14221" s="19">
        <v>1.4841792727883858</v>
      </c>
      <c r="E14221" s="19"/>
      <c r="F14221" s="19">
        <v>0.64901046839283749</v>
      </c>
      <c r="G14221" s="19"/>
      <c r="H14221" s="19">
        <v>1.6729082184000459</v>
      </c>
      <c r="I14221" s="19"/>
      <c r="J14221" s="19">
        <v>0.5765354985178599</v>
      </c>
      <c r="K14221" s="19"/>
      <c r="L14221" s="19">
        <v>1.2318021794236282</v>
      </c>
      <c r="M14221" s="19"/>
      <c r="N14221" s="19">
        <v>1.9929505204376077</v>
      </c>
      <c r="O14221" s="19"/>
      <c r="P14221" s="50">
        <v>0.9472550716356366</v>
      </c>
      <c r="R14221" s="9" t="s">
        <v>0</v>
      </c>
    </row>
    <row r="14222" spans="2:18" x14ac:dyDescent="0.2">
      <c r="B14222" s="25">
        <v>13992</v>
      </c>
      <c r="C14222" s="193">
        <v>0.61694132193624995</v>
      </c>
      <c r="D14222" s="19"/>
      <c r="E14222" s="19"/>
      <c r="F14222" s="19">
        <v>8.0486968493863262E-2</v>
      </c>
      <c r="G14222" s="19">
        <v>1.4588754090279057</v>
      </c>
      <c r="H14222" s="19"/>
      <c r="I14222" s="19">
        <v>7.128690457575014E-2</v>
      </c>
      <c r="J14222" s="19"/>
      <c r="K14222" s="19">
        <v>3.5278852420311278E-2</v>
      </c>
      <c r="L14222" s="19"/>
      <c r="M14222" s="19">
        <v>0.1002661208217711</v>
      </c>
      <c r="N14222" s="19"/>
      <c r="O14222" s="19"/>
      <c r="P14222" s="50">
        <v>0.47045766991381255</v>
      </c>
      <c r="R14222" s="9" t="s">
        <v>0</v>
      </c>
    </row>
    <row r="14223" spans="2:18" x14ac:dyDescent="0.2">
      <c r="B14223" s="25">
        <v>13993</v>
      </c>
      <c r="C14223" s="193"/>
      <c r="D14223" s="19">
        <v>0.77423023474985486</v>
      </c>
      <c r="E14223" s="19"/>
      <c r="F14223" s="19">
        <v>0.49819387616668909</v>
      </c>
      <c r="G14223" s="19"/>
      <c r="H14223" s="19">
        <v>0.21054422644044948</v>
      </c>
      <c r="I14223" s="19"/>
      <c r="J14223" s="19">
        <v>0.75442395513543359</v>
      </c>
      <c r="K14223" s="19"/>
      <c r="L14223" s="19">
        <v>0.46516528425366965</v>
      </c>
      <c r="M14223" s="19"/>
      <c r="N14223" s="19">
        <v>0.13154951532397866</v>
      </c>
      <c r="O14223" s="19"/>
      <c r="P14223" s="50">
        <v>1.3208851595741598</v>
      </c>
      <c r="R14223" s="9" t="s">
        <v>0</v>
      </c>
    </row>
    <row r="14224" spans="2:18" x14ac:dyDescent="0.2">
      <c r="B14224" s="25">
        <v>13994</v>
      </c>
      <c r="C14224" s="193"/>
      <c r="D14224" s="19">
        <v>2.0956505377346679</v>
      </c>
      <c r="E14224" s="19"/>
      <c r="F14224" s="19">
        <v>0.13754138766865107</v>
      </c>
      <c r="G14224" s="19"/>
      <c r="H14224" s="19">
        <v>0.45829855603356134</v>
      </c>
      <c r="I14224" s="19"/>
      <c r="J14224" s="19">
        <v>1.1891974875895122</v>
      </c>
      <c r="K14224" s="19"/>
      <c r="L14224" s="19">
        <v>0.44308595054964106</v>
      </c>
      <c r="M14224" s="19"/>
      <c r="N14224" s="19">
        <v>0.32458356104473896</v>
      </c>
      <c r="O14224" s="19"/>
      <c r="P14224" s="50">
        <v>0.41388933044732656</v>
      </c>
      <c r="R14224" s="9" t="s">
        <v>0</v>
      </c>
    </row>
    <row r="14225" spans="2:18" x14ac:dyDescent="0.2">
      <c r="B14225" s="25">
        <v>13995</v>
      </c>
      <c r="C14225" s="193">
        <v>8.3042204648696299E-2</v>
      </c>
      <c r="D14225" s="19"/>
      <c r="E14225" s="19">
        <v>2.3550762554084215E-2</v>
      </c>
      <c r="F14225" s="19"/>
      <c r="G14225" s="19"/>
      <c r="H14225" s="19">
        <v>0.68676819752721463</v>
      </c>
      <c r="I14225" s="19">
        <v>0.1561020770894587</v>
      </c>
      <c r="J14225" s="19"/>
      <c r="K14225" s="19"/>
      <c r="L14225" s="19">
        <v>1.0685537530309188</v>
      </c>
      <c r="M14225" s="19"/>
      <c r="N14225" s="19">
        <v>0.57518610217566291</v>
      </c>
      <c r="O14225" s="19"/>
      <c r="P14225" s="50">
        <v>0.36166000243068164</v>
      </c>
      <c r="R14225" s="9" t="s">
        <v>0</v>
      </c>
    </row>
    <row r="14226" spans="2:18" x14ac:dyDescent="0.2">
      <c r="B14226" s="25">
        <v>13996</v>
      </c>
      <c r="C14226" s="193"/>
      <c r="D14226" s="19">
        <v>0.58304578794017237</v>
      </c>
      <c r="E14226" s="19"/>
      <c r="F14226" s="19">
        <v>0.11934379082328136</v>
      </c>
      <c r="G14226" s="19"/>
      <c r="H14226" s="19">
        <v>0.386961150540992</v>
      </c>
      <c r="I14226" s="19"/>
      <c r="J14226" s="19">
        <v>0.71296919588638663</v>
      </c>
      <c r="K14226" s="19">
        <v>0.54918571317510534</v>
      </c>
      <c r="L14226" s="19"/>
      <c r="M14226" s="19"/>
      <c r="N14226" s="19">
        <v>0.11847422354189881</v>
      </c>
      <c r="O14226" s="19">
        <v>0.12360811591911444</v>
      </c>
      <c r="P14226" s="50"/>
      <c r="R14226" s="9" t="s">
        <v>0</v>
      </c>
    </row>
    <row r="14227" spans="2:18" x14ac:dyDescent="0.2">
      <c r="B14227" s="25">
        <v>13997</v>
      </c>
      <c r="C14227" s="193"/>
      <c r="D14227" s="19">
        <v>0.71109099869938541</v>
      </c>
      <c r="E14227" s="19">
        <v>0.57464792955353483</v>
      </c>
      <c r="F14227" s="19"/>
      <c r="G14227" s="19"/>
      <c r="H14227" s="19">
        <v>0.54016004373083648</v>
      </c>
      <c r="I14227" s="19"/>
      <c r="J14227" s="19">
        <v>0.71560452666385066</v>
      </c>
      <c r="K14227" s="19">
        <v>6.9129812064399457E-2</v>
      </c>
      <c r="L14227" s="19"/>
      <c r="M14227" s="19"/>
      <c r="N14227" s="19">
        <v>0.41309606071160371</v>
      </c>
      <c r="O14227" s="19">
        <v>0.49452862569536499</v>
      </c>
      <c r="P14227" s="50"/>
      <c r="R14227" s="9" t="s">
        <v>0</v>
      </c>
    </row>
    <row r="14228" spans="2:18" x14ac:dyDescent="0.2">
      <c r="B14228" s="25">
        <v>13998</v>
      </c>
      <c r="C14228" s="193">
        <v>1.257895590345224</v>
      </c>
      <c r="D14228" s="19"/>
      <c r="E14228" s="19">
        <v>1.0379863114719579</v>
      </c>
      <c r="F14228" s="19"/>
      <c r="G14228" s="19">
        <v>2.270627315027431</v>
      </c>
      <c r="H14228" s="19"/>
      <c r="I14228" s="19">
        <v>0.8156561309752306</v>
      </c>
      <c r="J14228" s="19"/>
      <c r="K14228" s="19">
        <v>1.5892048086276445</v>
      </c>
      <c r="L14228" s="19"/>
      <c r="M14228" s="19">
        <v>0.48581560346803093</v>
      </c>
      <c r="N14228" s="19"/>
      <c r="O14228" s="19"/>
      <c r="P14228" s="50">
        <v>0.7461389897214713</v>
      </c>
      <c r="R14228" s="9" t="s">
        <v>0</v>
      </c>
    </row>
    <row r="14229" spans="2:18" x14ac:dyDescent="0.2">
      <c r="B14229" s="25">
        <v>13999</v>
      </c>
      <c r="C14229" s="193"/>
      <c r="D14229" s="19">
        <v>1.4024619277710229</v>
      </c>
      <c r="E14229" s="19"/>
      <c r="F14229" s="19">
        <v>0.70439945120861958</v>
      </c>
      <c r="G14229" s="19"/>
      <c r="H14229" s="19">
        <v>1.4538614141385606</v>
      </c>
      <c r="I14229" s="19"/>
      <c r="J14229" s="19">
        <v>1.1217300325895048</v>
      </c>
      <c r="K14229" s="19"/>
      <c r="L14229" s="19">
        <v>1.5183952668343104</v>
      </c>
      <c r="M14229" s="19"/>
      <c r="N14229" s="19">
        <v>1.3069276281431186</v>
      </c>
      <c r="O14229" s="19"/>
      <c r="P14229" s="50">
        <v>1.4943744741312035</v>
      </c>
      <c r="R14229" s="9" t="s">
        <v>0</v>
      </c>
    </row>
    <row r="14230" spans="2:18" x14ac:dyDescent="0.2">
      <c r="B14230" s="25">
        <v>14000</v>
      </c>
      <c r="C14230" s="193"/>
      <c r="D14230" s="19">
        <v>0.31859776711449045</v>
      </c>
      <c r="E14230" s="19">
        <v>0.33090011820268833</v>
      </c>
      <c r="F14230" s="19"/>
      <c r="G14230" s="19"/>
      <c r="H14230" s="19">
        <v>0.18815513155640529</v>
      </c>
      <c r="I14230" s="19">
        <v>0.68140829794543178</v>
      </c>
      <c r="J14230" s="19"/>
      <c r="K14230" s="19">
        <v>0.6557109570940014</v>
      </c>
      <c r="L14230" s="19"/>
      <c r="M14230" s="19">
        <v>0.47178801994185832</v>
      </c>
      <c r="N14230" s="19"/>
      <c r="O14230" s="19"/>
      <c r="P14230" s="50">
        <v>0.26405421998419176</v>
      </c>
      <c r="R14230" s="9" t="s">
        <v>0</v>
      </c>
    </row>
    <row r="14231" spans="2:18" x14ac:dyDescent="0.2">
      <c r="B14231" s="25">
        <v>14001</v>
      </c>
      <c r="C14231" s="193"/>
      <c r="D14231" s="19">
        <v>0.20822301953116693</v>
      </c>
      <c r="E14231" s="19"/>
      <c r="F14231" s="19">
        <v>0.33386113261948525</v>
      </c>
      <c r="G14231" s="19">
        <v>0.5318084814702102</v>
      </c>
      <c r="H14231" s="19"/>
      <c r="I14231" s="19"/>
      <c r="J14231" s="19">
        <v>0.13595254829625295</v>
      </c>
      <c r="K14231" s="19">
        <v>0.58028166464855646</v>
      </c>
      <c r="L14231" s="19"/>
      <c r="M14231" s="19"/>
      <c r="N14231" s="19">
        <v>1.2105285331154314E-2</v>
      </c>
      <c r="O14231" s="19">
        <v>0.58602362876823033</v>
      </c>
      <c r="P14231" s="50"/>
      <c r="R14231" s="9" t="s">
        <v>0</v>
      </c>
    </row>
    <row r="14232" spans="2:18" x14ac:dyDescent="0.2">
      <c r="B14232" s="25">
        <v>14002</v>
      </c>
      <c r="C14232" s="193">
        <v>1.850104945087381</v>
      </c>
      <c r="D14232" s="19"/>
      <c r="E14232" s="19">
        <v>1.0961965748746489</v>
      </c>
      <c r="F14232" s="19"/>
      <c r="G14232" s="19">
        <v>1.9379615985180514</v>
      </c>
      <c r="H14232" s="19"/>
      <c r="I14232" s="19">
        <v>1.1839189844971463</v>
      </c>
      <c r="J14232" s="19"/>
      <c r="K14232" s="19">
        <v>1.0366544591281572</v>
      </c>
      <c r="L14232" s="19"/>
      <c r="M14232" s="19">
        <v>0.64968692716512433</v>
      </c>
      <c r="N14232" s="19"/>
      <c r="O14232" s="19">
        <v>1.4951022724712493</v>
      </c>
      <c r="P14232" s="50"/>
      <c r="R14232" s="9" t="s">
        <v>0</v>
      </c>
    </row>
    <row r="14233" spans="2:18" x14ac:dyDescent="0.2">
      <c r="B14233" s="25">
        <v>14003</v>
      </c>
      <c r="C14233" s="193">
        <v>1.2299778562572508</v>
      </c>
      <c r="D14233" s="19"/>
      <c r="E14233" s="19">
        <v>1.3496700534724586</v>
      </c>
      <c r="F14233" s="19"/>
      <c r="G14233" s="19">
        <v>1.3416507524766692</v>
      </c>
      <c r="H14233" s="19"/>
      <c r="I14233" s="19">
        <v>2.2029570421549183</v>
      </c>
      <c r="J14233" s="19"/>
      <c r="K14233" s="19">
        <v>0.45238185726065272</v>
      </c>
      <c r="L14233" s="19"/>
      <c r="M14233" s="19">
        <v>1.5874461583254074</v>
      </c>
      <c r="N14233" s="19"/>
      <c r="O14233" s="19">
        <v>1.3673762072038975</v>
      </c>
      <c r="P14233" s="50"/>
      <c r="R14233" s="9" t="s">
        <v>0</v>
      </c>
    </row>
    <row r="14234" spans="2:18" x14ac:dyDescent="0.2">
      <c r="B14234" s="25">
        <v>14004</v>
      </c>
      <c r="C14234" s="193"/>
      <c r="D14234" s="19">
        <v>1.5272299018090068</v>
      </c>
      <c r="E14234" s="19"/>
      <c r="F14234" s="19">
        <v>0.91072634189179791</v>
      </c>
      <c r="G14234" s="19"/>
      <c r="H14234" s="19">
        <v>2.4294280167137274</v>
      </c>
      <c r="I14234" s="19"/>
      <c r="J14234" s="19">
        <v>2.1392457166086349</v>
      </c>
      <c r="K14234" s="19"/>
      <c r="L14234" s="19">
        <v>1.6149939641031659</v>
      </c>
      <c r="M14234" s="19"/>
      <c r="N14234" s="19">
        <v>0.99057317692979707</v>
      </c>
      <c r="O14234" s="19"/>
      <c r="P14234" s="50">
        <v>1.8132229583115429</v>
      </c>
      <c r="R14234" s="9" t="s">
        <v>0</v>
      </c>
    </row>
    <row r="14235" spans="2:18" x14ac:dyDescent="0.2">
      <c r="B14235" s="25">
        <v>14005</v>
      </c>
      <c r="C14235" s="193">
        <v>0.62095639469786423</v>
      </c>
      <c r="D14235" s="19"/>
      <c r="E14235" s="19">
        <v>0.27832473002598185</v>
      </c>
      <c r="F14235" s="19"/>
      <c r="G14235" s="19">
        <v>0.86707805669835669</v>
      </c>
      <c r="H14235" s="19"/>
      <c r="I14235" s="19">
        <v>0.63251123397901565</v>
      </c>
      <c r="J14235" s="19"/>
      <c r="K14235" s="19">
        <v>0.57245753369515961</v>
      </c>
      <c r="L14235" s="19"/>
      <c r="M14235" s="19">
        <v>0.3568470759614476</v>
      </c>
      <c r="N14235" s="19"/>
      <c r="O14235" s="19">
        <v>0.99789718254081505</v>
      </c>
      <c r="P14235" s="50"/>
      <c r="R14235" s="9" t="s">
        <v>0</v>
      </c>
    </row>
    <row r="14236" spans="2:18" x14ac:dyDescent="0.2">
      <c r="B14236" s="25">
        <v>14006</v>
      </c>
      <c r="C14236" s="193"/>
      <c r="D14236" s="19">
        <v>1.2637273200686232</v>
      </c>
      <c r="E14236" s="19"/>
      <c r="F14236" s="19">
        <v>1.5735930209329736</v>
      </c>
      <c r="G14236" s="19"/>
      <c r="H14236" s="19">
        <v>1.8081439232714647</v>
      </c>
      <c r="I14236" s="19"/>
      <c r="J14236" s="19">
        <v>0.78246216464806717</v>
      </c>
      <c r="K14236" s="19"/>
      <c r="L14236" s="19">
        <v>1.1530792719873779</v>
      </c>
      <c r="M14236" s="19"/>
      <c r="N14236" s="19">
        <v>2.1717830509564995</v>
      </c>
      <c r="O14236" s="19"/>
      <c r="P14236" s="50">
        <v>2.2008888793250057</v>
      </c>
      <c r="R14236" s="9" t="s">
        <v>0</v>
      </c>
    </row>
    <row r="14237" spans="2:18" x14ac:dyDescent="0.2">
      <c r="B14237" s="25">
        <v>14007</v>
      </c>
      <c r="C14237" s="193"/>
      <c r="D14237" s="19">
        <v>0.78534469576404431</v>
      </c>
      <c r="E14237" s="19"/>
      <c r="F14237" s="19">
        <v>1.0785579033440957</v>
      </c>
      <c r="G14237" s="19"/>
      <c r="H14237" s="19">
        <v>1.0533919847398692</v>
      </c>
      <c r="I14237" s="19"/>
      <c r="J14237" s="19">
        <v>0.48756894619662294</v>
      </c>
      <c r="K14237" s="19"/>
      <c r="L14237" s="19">
        <v>1.5899339126320795</v>
      </c>
      <c r="M14237" s="19">
        <v>0.28913644938304872</v>
      </c>
      <c r="N14237" s="19"/>
      <c r="O14237" s="19"/>
      <c r="P14237" s="50">
        <v>0.98055627936853518</v>
      </c>
      <c r="R14237" s="9" t="s">
        <v>0</v>
      </c>
    </row>
    <row r="14238" spans="2:18" x14ac:dyDescent="0.2">
      <c r="B14238" s="25">
        <v>14008</v>
      </c>
      <c r="C14238" s="193"/>
      <c r="D14238" s="19">
        <v>0.97243301146872985</v>
      </c>
      <c r="E14238" s="19"/>
      <c r="F14238" s="19">
        <v>0.36906696669853972</v>
      </c>
      <c r="G14238" s="19"/>
      <c r="H14238" s="19">
        <v>1.3175307201674553</v>
      </c>
      <c r="I14238" s="19"/>
      <c r="J14238" s="19">
        <v>0.63548778088281221</v>
      </c>
      <c r="K14238" s="19"/>
      <c r="L14238" s="19">
        <v>1.5999570896703155</v>
      </c>
      <c r="M14238" s="19"/>
      <c r="N14238" s="19">
        <v>1.3239992467848263</v>
      </c>
      <c r="O14238" s="19"/>
      <c r="P14238" s="50">
        <v>0.41337579883113545</v>
      </c>
      <c r="R14238" s="9" t="s">
        <v>0</v>
      </c>
    </row>
    <row r="14239" spans="2:18" x14ac:dyDescent="0.2">
      <c r="B14239" s="25">
        <v>14009</v>
      </c>
      <c r="C14239" s="193"/>
      <c r="D14239" s="19">
        <v>0.88780096162269795</v>
      </c>
      <c r="E14239" s="19"/>
      <c r="F14239" s="19">
        <v>2.0666761372005453E-2</v>
      </c>
      <c r="G14239" s="19"/>
      <c r="H14239" s="19">
        <v>0.4293945576978091</v>
      </c>
      <c r="I14239" s="19"/>
      <c r="J14239" s="19">
        <v>1.3948000347328056</v>
      </c>
      <c r="K14239" s="19"/>
      <c r="L14239" s="19">
        <v>1.4923864684542223</v>
      </c>
      <c r="M14239" s="19"/>
      <c r="N14239" s="19">
        <v>1.0786024810356072</v>
      </c>
      <c r="O14239" s="19"/>
      <c r="P14239" s="50">
        <v>1.1262907845140671</v>
      </c>
      <c r="R14239" s="9" t="s">
        <v>0</v>
      </c>
    </row>
    <row r="14240" spans="2:18" x14ac:dyDescent="0.2">
      <c r="B14240" s="25">
        <v>14010</v>
      </c>
      <c r="C14240" s="193"/>
      <c r="D14240" s="19">
        <v>4.7495341791156977E-2</v>
      </c>
      <c r="E14240" s="19"/>
      <c r="F14240" s="19">
        <v>0.32056346441638195</v>
      </c>
      <c r="G14240" s="19"/>
      <c r="H14240" s="19">
        <v>0.69862361009328666</v>
      </c>
      <c r="I14240" s="19"/>
      <c r="J14240" s="19">
        <v>1.1926155416344268</v>
      </c>
      <c r="K14240" s="19">
        <v>0.13526698799122142</v>
      </c>
      <c r="L14240" s="19"/>
      <c r="M14240" s="19"/>
      <c r="N14240" s="19">
        <v>0.60672644949532228</v>
      </c>
      <c r="O14240" s="19">
        <v>0.14851012985933673</v>
      </c>
      <c r="P14240" s="50"/>
      <c r="R14240" s="9" t="s">
        <v>0</v>
      </c>
    </row>
    <row r="14241" spans="2:18" x14ac:dyDescent="0.2">
      <c r="B14241" s="25">
        <v>14011</v>
      </c>
      <c r="C14241" s="193"/>
      <c r="D14241" s="19">
        <v>1.1916196270959878</v>
      </c>
      <c r="E14241" s="19"/>
      <c r="F14241" s="19">
        <v>1.9656026928705006</v>
      </c>
      <c r="G14241" s="19"/>
      <c r="H14241" s="19">
        <v>0.74918508032044628</v>
      </c>
      <c r="I14241" s="19"/>
      <c r="J14241" s="19">
        <v>0.51557976600301902</v>
      </c>
      <c r="K14241" s="19"/>
      <c r="L14241" s="19">
        <v>1.2087450717398234</v>
      </c>
      <c r="M14241" s="19"/>
      <c r="N14241" s="19">
        <v>1.0451691854692089</v>
      </c>
      <c r="O14241" s="19"/>
      <c r="P14241" s="50">
        <v>1.7643575842379406</v>
      </c>
      <c r="R14241" s="9" t="s">
        <v>0</v>
      </c>
    </row>
    <row r="14242" spans="2:18" x14ac:dyDescent="0.2">
      <c r="B14242" s="25">
        <v>14012</v>
      </c>
      <c r="C14242" s="193"/>
      <c r="D14242" s="19">
        <v>0.86181864396153074</v>
      </c>
      <c r="E14242" s="19"/>
      <c r="F14242" s="19">
        <v>0.79605176792731669</v>
      </c>
      <c r="G14242" s="19"/>
      <c r="H14242" s="19">
        <v>1.1237831619317991</v>
      </c>
      <c r="I14242" s="19"/>
      <c r="J14242" s="19">
        <v>1.12930213952897</v>
      </c>
      <c r="K14242" s="19"/>
      <c r="L14242" s="19">
        <v>1.4803069828393647</v>
      </c>
      <c r="M14242" s="19"/>
      <c r="N14242" s="19">
        <v>1.1387514470649409</v>
      </c>
      <c r="O14242" s="19"/>
      <c r="P14242" s="50">
        <v>0.87685389308195738</v>
      </c>
      <c r="R14242" s="9" t="s">
        <v>0</v>
      </c>
    </row>
    <row r="14243" spans="2:18" x14ac:dyDescent="0.2">
      <c r="B14243" s="25">
        <v>14013</v>
      </c>
      <c r="C14243" s="193">
        <v>0.81105653284021761</v>
      </c>
      <c r="D14243" s="19"/>
      <c r="E14243" s="19">
        <v>0.74595759644712956</v>
      </c>
      <c r="F14243" s="19"/>
      <c r="G14243" s="19">
        <v>0.62175085137323927</v>
      </c>
      <c r="H14243" s="19"/>
      <c r="I14243" s="19">
        <v>1.1671521715071316</v>
      </c>
      <c r="J14243" s="19"/>
      <c r="K14243" s="19">
        <v>1.0231096638571726</v>
      </c>
      <c r="L14243" s="19"/>
      <c r="M14243" s="19">
        <v>0.33499129685201545</v>
      </c>
      <c r="N14243" s="19"/>
      <c r="O14243" s="19">
        <v>0.36764937844407453</v>
      </c>
      <c r="P14243" s="50"/>
      <c r="R14243" s="9" t="s">
        <v>0</v>
      </c>
    </row>
    <row r="14244" spans="2:18" x14ac:dyDescent="0.2">
      <c r="B14244" s="25">
        <v>14014</v>
      </c>
      <c r="C14244" s="193"/>
      <c r="D14244" s="19">
        <v>1.2890778162286678</v>
      </c>
      <c r="E14244" s="19"/>
      <c r="F14244" s="19">
        <v>1.208211993465629</v>
      </c>
      <c r="G14244" s="19"/>
      <c r="H14244" s="19">
        <v>1.6770853546731312</v>
      </c>
      <c r="I14244" s="19"/>
      <c r="J14244" s="19">
        <v>1.5211212178541464</v>
      </c>
      <c r="K14244" s="19"/>
      <c r="L14244" s="19">
        <v>1.2152415626377093</v>
      </c>
      <c r="M14244" s="19"/>
      <c r="N14244" s="19">
        <v>1.117876768875073</v>
      </c>
      <c r="O14244" s="19"/>
      <c r="P14244" s="50">
        <v>1.1497141546154548</v>
      </c>
      <c r="R14244" s="9" t="s">
        <v>0</v>
      </c>
    </row>
    <row r="14245" spans="2:18" x14ac:dyDescent="0.2">
      <c r="B14245" s="25">
        <v>14015</v>
      </c>
      <c r="C14245" s="193"/>
      <c r="D14245" s="19">
        <v>0.59663497027814616</v>
      </c>
      <c r="E14245" s="19"/>
      <c r="F14245" s="19">
        <v>1.1195921204908752</v>
      </c>
      <c r="G14245" s="19"/>
      <c r="H14245" s="19">
        <v>4.7146383803601456E-2</v>
      </c>
      <c r="I14245" s="19"/>
      <c r="J14245" s="19">
        <v>0.62145295369614206</v>
      </c>
      <c r="K14245" s="19"/>
      <c r="L14245" s="19">
        <v>0.63075851209768419</v>
      </c>
      <c r="M14245" s="19"/>
      <c r="N14245" s="19">
        <v>0.10262268454984855</v>
      </c>
      <c r="O14245" s="19"/>
      <c r="P14245" s="50">
        <v>0.15597773193277914</v>
      </c>
      <c r="R14245" s="9" t="s">
        <v>0</v>
      </c>
    </row>
    <row r="14246" spans="2:18" x14ac:dyDescent="0.2">
      <c r="B14246" s="25">
        <v>14016</v>
      </c>
      <c r="C14246" s="193"/>
      <c r="D14246" s="19">
        <v>1.2105453002902831</v>
      </c>
      <c r="E14246" s="19"/>
      <c r="F14246" s="19">
        <v>0.77171119496978757</v>
      </c>
      <c r="G14246" s="19"/>
      <c r="H14246" s="19">
        <v>0.81067814447202313</v>
      </c>
      <c r="I14246" s="19">
        <v>0.47774403112146258</v>
      </c>
      <c r="J14246" s="19"/>
      <c r="K14246" s="19"/>
      <c r="L14246" s="19">
        <v>0.40592960020963287</v>
      </c>
      <c r="M14246" s="19">
        <v>0.32069965037418002</v>
      </c>
      <c r="N14246" s="19"/>
      <c r="O14246" s="19"/>
      <c r="P14246" s="50">
        <v>0.3003909400432267</v>
      </c>
      <c r="R14246" s="9" t="s">
        <v>0</v>
      </c>
    </row>
    <row r="14247" spans="2:18" x14ac:dyDescent="0.2">
      <c r="B14247" s="25">
        <v>14017</v>
      </c>
      <c r="C14247" s="193">
        <v>0.90431699710429569</v>
      </c>
      <c r="D14247" s="19"/>
      <c r="E14247" s="19">
        <v>0.85058019982603872</v>
      </c>
      <c r="F14247" s="19"/>
      <c r="G14247" s="19">
        <v>1.0460849696635903</v>
      </c>
      <c r="H14247" s="19"/>
      <c r="I14247" s="19">
        <v>0.63470077588732243</v>
      </c>
      <c r="J14247" s="19"/>
      <c r="K14247" s="19">
        <v>0.73167726883611384</v>
      </c>
      <c r="L14247" s="19"/>
      <c r="M14247" s="19">
        <v>0.93462151822116346</v>
      </c>
      <c r="N14247" s="19"/>
      <c r="O14247" s="19">
        <v>1.0619401612072037</v>
      </c>
      <c r="P14247" s="50"/>
      <c r="R14247" s="9" t="s">
        <v>0</v>
      </c>
    </row>
    <row r="14248" spans="2:18" x14ac:dyDescent="0.2">
      <c r="B14248" s="25">
        <v>14018</v>
      </c>
      <c r="C14248" s="193"/>
      <c r="D14248" s="19">
        <v>0.93300541249222291</v>
      </c>
      <c r="E14248" s="19"/>
      <c r="F14248" s="19">
        <v>0.64775137124876203</v>
      </c>
      <c r="G14248" s="19"/>
      <c r="H14248" s="19">
        <v>0.88388130640544305</v>
      </c>
      <c r="I14248" s="19"/>
      <c r="J14248" s="19">
        <v>0.11225644796144423</v>
      </c>
      <c r="K14248" s="19"/>
      <c r="L14248" s="19">
        <v>0.68266621597581068</v>
      </c>
      <c r="M14248" s="19"/>
      <c r="N14248" s="19">
        <v>0.46715852138852176</v>
      </c>
      <c r="O14248" s="19"/>
      <c r="P14248" s="50">
        <v>0.1485211640286371</v>
      </c>
      <c r="R14248" s="9" t="s">
        <v>0</v>
      </c>
    </row>
    <row r="14249" spans="2:18" x14ac:dyDescent="0.2">
      <c r="B14249" s="25">
        <v>14019</v>
      </c>
      <c r="C14249" s="193"/>
      <c r="D14249" s="19">
        <v>0.41756304137546357</v>
      </c>
      <c r="E14249" s="19">
        <v>9.7200455574003031E-2</v>
      </c>
      <c r="F14249" s="19"/>
      <c r="G14249" s="19">
        <v>0.34363284536093791</v>
      </c>
      <c r="H14249" s="19"/>
      <c r="I14249" s="19"/>
      <c r="J14249" s="19">
        <v>0.49149545119443871</v>
      </c>
      <c r="K14249" s="19">
        <v>0.58981732002110099</v>
      </c>
      <c r="L14249" s="19"/>
      <c r="M14249" s="19"/>
      <c r="N14249" s="19">
        <v>0.36209008973599621</v>
      </c>
      <c r="O14249" s="19">
        <v>0.96849563865549659</v>
      </c>
      <c r="P14249" s="50"/>
      <c r="R14249" s="9" t="s">
        <v>0</v>
      </c>
    </row>
    <row r="14250" spans="2:18" x14ac:dyDescent="0.2">
      <c r="B14250" s="25">
        <v>14020</v>
      </c>
      <c r="C14250" s="193">
        <v>0.17993432701915352</v>
      </c>
      <c r="D14250" s="19"/>
      <c r="E14250" s="19"/>
      <c r="F14250" s="19">
        <v>1.4871239389129169</v>
      </c>
      <c r="G14250" s="19"/>
      <c r="H14250" s="19">
        <v>1.306609776835929E-2</v>
      </c>
      <c r="I14250" s="19"/>
      <c r="J14250" s="19">
        <v>0.86746060668649128</v>
      </c>
      <c r="K14250" s="19"/>
      <c r="L14250" s="19">
        <v>0.22768509784562202</v>
      </c>
      <c r="M14250" s="19"/>
      <c r="N14250" s="19">
        <v>0.22805346212926889</v>
      </c>
      <c r="O14250" s="19"/>
      <c r="P14250" s="50">
        <v>0.43669571226148862</v>
      </c>
      <c r="R14250" s="9" t="s">
        <v>0</v>
      </c>
    </row>
    <row r="14251" spans="2:18" x14ac:dyDescent="0.2">
      <c r="B14251" s="25">
        <v>14021</v>
      </c>
      <c r="C14251" s="193">
        <v>0.83749354441000745</v>
      </c>
      <c r="D14251" s="19"/>
      <c r="E14251" s="19">
        <v>1.1650995372106174</v>
      </c>
      <c r="F14251" s="19"/>
      <c r="G14251" s="19">
        <v>0.60857611209735951</v>
      </c>
      <c r="H14251" s="19"/>
      <c r="I14251" s="19">
        <v>0.33059726087074975</v>
      </c>
      <c r="J14251" s="19"/>
      <c r="K14251" s="19">
        <v>0.91279517072835403</v>
      </c>
      <c r="L14251" s="19"/>
      <c r="M14251" s="19">
        <v>1.6237953103303493</v>
      </c>
      <c r="N14251" s="19"/>
      <c r="O14251" s="19">
        <v>1.5551021437917345</v>
      </c>
      <c r="P14251" s="50"/>
      <c r="R14251" s="9" t="s">
        <v>0</v>
      </c>
    </row>
    <row r="14252" spans="2:18" x14ac:dyDescent="0.2">
      <c r="B14252" s="25">
        <v>14022</v>
      </c>
      <c r="C14252" s="193"/>
      <c r="D14252" s="19">
        <v>0.30091723577325108</v>
      </c>
      <c r="E14252" s="19">
        <v>0.35148909887865615</v>
      </c>
      <c r="F14252" s="19"/>
      <c r="G14252" s="19"/>
      <c r="H14252" s="19">
        <v>0.46916982206697933</v>
      </c>
      <c r="I14252" s="19"/>
      <c r="J14252" s="19">
        <v>0.24313664949033928</v>
      </c>
      <c r="K14252" s="19"/>
      <c r="L14252" s="19">
        <v>0.27559169060920174</v>
      </c>
      <c r="M14252" s="19">
        <v>1.2108116033486274</v>
      </c>
      <c r="N14252" s="19"/>
      <c r="O14252" s="19">
        <v>0.94101520688548446</v>
      </c>
      <c r="P14252" s="50"/>
      <c r="R14252" s="9" t="s">
        <v>0</v>
      </c>
    </row>
    <row r="14253" spans="2:18" x14ac:dyDescent="0.2">
      <c r="B14253" s="25">
        <v>14023</v>
      </c>
      <c r="C14253" s="193"/>
      <c r="D14253" s="19">
        <v>0.46913561545530535</v>
      </c>
      <c r="E14253" s="19"/>
      <c r="F14253" s="19">
        <v>0.53393013430253755</v>
      </c>
      <c r="G14253" s="19"/>
      <c r="H14253" s="19">
        <v>0.2569468479147401</v>
      </c>
      <c r="I14253" s="19">
        <v>0.23742956396325549</v>
      </c>
      <c r="J14253" s="19"/>
      <c r="K14253" s="19">
        <v>5.3161644642650357E-2</v>
      </c>
      <c r="L14253" s="19"/>
      <c r="M14253" s="19"/>
      <c r="N14253" s="19">
        <v>0.75845386260284797</v>
      </c>
      <c r="O14253" s="19"/>
      <c r="P14253" s="50">
        <v>0.32896507126289659</v>
      </c>
      <c r="R14253" s="9" t="s">
        <v>0</v>
      </c>
    </row>
    <row r="14254" spans="2:18" x14ac:dyDescent="0.2">
      <c r="B14254" s="25">
        <v>14024</v>
      </c>
      <c r="C14254" s="193"/>
      <c r="D14254" s="19">
        <v>1.4267608856346412</v>
      </c>
      <c r="E14254" s="19"/>
      <c r="F14254" s="19">
        <v>0.77514283411592111</v>
      </c>
      <c r="G14254" s="19"/>
      <c r="H14254" s="19">
        <v>0.32891851424175289</v>
      </c>
      <c r="I14254" s="19"/>
      <c r="J14254" s="19">
        <v>0.42434440582074462</v>
      </c>
      <c r="K14254" s="19"/>
      <c r="L14254" s="19">
        <v>1.5579283826931449</v>
      </c>
      <c r="M14254" s="19"/>
      <c r="N14254" s="19">
        <v>0.44572245578840974</v>
      </c>
      <c r="O14254" s="19"/>
      <c r="P14254" s="50">
        <v>0.4708242418137582</v>
      </c>
      <c r="R14254" s="9" t="s">
        <v>0</v>
      </c>
    </row>
    <row r="14255" spans="2:18" x14ac:dyDescent="0.2">
      <c r="B14255" s="25">
        <v>14025</v>
      </c>
      <c r="C14255" s="193">
        <v>0.49908495852105383</v>
      </c>
      <c r="D14255" s="19"/>
      <c r="E14255" s="19">
        <v>1.0697516953588309</v>
      </c>
      <c r="F14255" s="19"/>
      <c r="G14255" s="19"/>
      <c r="H14255" s="19">
        <v>0.28902333094449517</v>
      </c>
      <c r="I14255" s="19"/>
      <c r="J14255" s="19">
        <v>0.70376902210799919</v>
      </c>
      <c r="K14255" s="19"/>
      <c r="L14255" s="19">
        <v>3.3751723362977708E-2</v>
      </c>
      <c r="M14255" s="19">
        <v>0.68698353692918424</v>
      </c>
      <c r="N14255" s="19"/>
      <c r="O14255" s="19">
        <v>0.14495525690103542</v>
      </c>
      <c r="P14255" s="50"/>
      <c r="R14255" s="9" t="s">
        <v>0</v>
      </c>
    </row>
    <row r="14256" spans="2:18" x14ac:dyDescent="0.2">
      <c r="B14256" s="25">
        <v>14026</v>
      </c>
      <c r="C14256" s="193"/>
      <c r="D14256" s="19">
        <v>0.59439051323654968</v>
      </c>
      <c r="E14256" s="19"/>
      <c r="F14256" s="19">
        <v>1.3616043059325553E-2</v>
      </c>
      <c r="G14256" s="19"/>
      <c r="H14256" s="19">
        <v>0.20446887932569954</v>
      </c>
      <c r="I14256" s="19">
        <v>0.43535778600137731</v>
      </c>
      <c r="J14256" s="19"/>
      <c r="K14256" s="19">
        <v>0.14484249292822565</v>
      </c>
      <c r="L14256" s="19"/>
      <c r="M14256" s="19"/>
      <c r="N14256" s="19">
        <v>1.4773704144549971</v>
      </c>
      <c r="O14256" s="19"/>
      <c r="P14256" s="50">
        <v>0.92746930920213777</v>
      </c>
      <c r="R14256" s="9" t="s">
        <v>0</v>
      </c>
    </row>
    <row r="14257" spans="2:18" x14ac:dyDescent="0.2">
      <c r="B14257" s="25">
        <v>14027</v>
      </c>
      <c r="C14257" s="193"/>
      <c r="D14257" s="19">
        <v>1.8253264023864155</v>
      </c>
      <c r="E14257" s="19"/>
      <c r="F14257" s="19">
        <v>0.65966118374206528</v>
      </c>
      <c r="G14257" s="19"/>
      <c r="H14257" s="19">
        <v>1.2480466498781684</v>
      </c>
      <c r="I14257" s="19"/>
      <c r="J14257" s="19">
        <v>1.6539838279193113</v>
      </c>
      <c r="K14257" s="19"/>
      <c r="L14257" s="19">
        <v>2.134833196174748</v>
      </c>
      <c r="M14257" s="19"/>
      <c r="N14257" s="19">
        <v>1.7605914446140032</v>
      </c>
      <c r="O14257" s="19"/>
      <c r="P14257" s="50">
        <v>1.7083471517918183</v>
      </c>
      <c r="R14257" s="9" t="s">
        <v>0</v>
      </c>
    </row>
    <row r="14258" spans="2:18" x14ac:dyDescent="0.2">
      <c r="B14258" s="25">
        <v>14028</v>
      </c>
      <c r="C14258" s="193"/>
      <c r="D14258" s="19">
        <v>0.2407565257481645</v>
      </c>
      <c r="E14258" s="19"/>
      <c r="F14258" s="19">
        <v>0.44474490813499984</v>
      </c>
      <c r="G14258" s="19">
        <v>9.391351827056986E-2</v>
      </c>
      <c r="H14258" s="19"/>
      <c r="I14258" s="19"/>
      <c r="J14258" s="19">
        <v>0.73475464205393015</v>
      </c>
      <c r="K14258" s="19"/>
      <c r="L14258" s="19">
        <v>0.99581241557499056</v>
      </c>
      <c r="M14258" s="19"/>
      <c r="N14258" s="19">
        <v>1.0269877637642411</v>
      </c>
      <c r="O14258" s="19"/>
      <c r="P14258" s="50">
        <v>0.62821144073717716</v>
      </c>
      <c r="R14258" s="9" t="s">
        <v>0</v>
      </c>
    </row>
    <row r="14259" spans="2:18" x14ac:dyDescent="0.2">
      <c r="B14259" s="25">
        <v>14029</v>
      </c>
      <c r="C14259" s="193">
        <v>0.68773802177205223</v>
      </c>
      <c r="D14259" s="19"/>
      <c r="E14259" s="19"/>
      <c r="F14259" s="19">
        <v>0.4696765806731471</v>
      </c>
      <c r="G14259" s="19"/>
      <c r="H14259" s="19">
        <v>0.46658284579973108</v>
      </c>
      <c r="I14259" s="19">
        <v>0.30505975022595161</v>
      </c>
      <c r="J14259" s="19"/>
      <c r="K14259" s="19"/>
      <c r="L14259" s="19">
        <v>0.20735681785934573</v>
      </c>
      <c r="M14259" s="19">
        <v>0.1797079412638071</v>
      </c>
      <c r="N14259" s="19"/>
      <c r="O14259" s="19"/>
      <c r="P14259" s="50">
        <v>0.71159164407659126</v>
      </c>
      <c r="R14259" s="9" t="s">
        <v>0</v>
      </c>
    </row>
    <row r="14260" spans="2:18" x14ac:dyDescent="0.2">
      <c r="B14260" s="25">
        <v>14030</v>
      </c>
      <c r="C14260" s="193">
        <v>2.8356896747912148</v>
      </c>
      <c r="D14260" s="19"/>
      <c r="E14260" s="19">
        <v>2.4632331917263603</v>
      </c>
      <c r="F14260" s="19"/>
      <c r="G14260" s="19">
        <v>2.3280911849631716</v>
      </c>
      <c r="H14260" s="19"/>
      <c r="I14260" s="19">
        <v>3.3577620193447704</v>
      </c>
      <c r="J14260" s="19"/>
      <c r="K14260" s="19">
        <v>2.4560024477501416</v>
      </c>
      <c r="L14260" s="19"/>
      <c r="M14260" s="19">
        <v>2.0802504465253442</v>
      </c>
      <c r="N14260" s="19"/>
      <c r="O14260" s="19">
        <v>2.5303703928928112</v>
      </c>
      <c r="P14260" s="50"/>
      <c r="R14260" s="9" t="s">
        <v>0</v>
      </c>
    </row>
    <row r="14261" spans="2:18" x14ac:dyDescent="0.2">
      <c r="B14261" s="25">
        <v>14031</v>
      </c>
      <c r="C14261" s="193"/>
      <c r="D14261" s="19">
        <v>1.4760580705257309</v>
      </c>
      <c r="E14261" s="19"/>
      <c r="F14261" s="19">
        <v>0.90273096794771657</v>
      </c>
      <c r="G14261" s="19"/>
      <c r="H14261" s="19">
        <v>1.3092257334850153</v>
      </c>
      <c r="I14261" s="19"/>
      <c r="J14261" s="19">
        <v>1.8203435187678974</v>
      </c>
      <c r="K14261" s="19"/>
      <c r="L14261" s="19">
        <v>0.81412302188638475</v>
      </c>
      <c r="M14261" s="19"/>
      <c r="N14261" s="19">
        <v>0.99945158003039614</v>
      </c>
      <c r="O14261" s="19"/>
      <c r="P14261" s="50">
        <v>2.0060709609199239</v>
      </c>
      <c r="R14261" s="9" t="s">
        <v>0</v>
      </c>
    </row>
    <row r="14262" spans="2:18" x14ac:dyDescent="0.2">
      <c r="B14262" s="25">
        <v>14032</v>
      </c>
      <c r="C14262" s="193"/>
      <c r="D14262" s="19">
        <v>0.13672956939221625</v>
      </c>
      <c r="E14262" s="19"/>
      <c r="F14262" s="19">
        <v>0.50360546630785574</v>
      </c>
      <c r="G14262" s="19"/>
      <c r="H14262" s="19">
        <v>1.4433465651811943</v>
      </c>
      <c r="I14262" s="19"/>
      <c r="J14262" s="19">
        <v>8.1347516821602725E-2</v>
      </c>
      <c r="K14262" s="19">
        <v>0.18821316997675727</v>
      </c>
      <c r="L14262" s="19"/>
      <c r="M14262" s="19"/>
      <c r="N14262" s="19">
        <v>0.17153815656841093</v>
      </c>
      <c r="O14262" s="19">
        <v>4.1358707682987911E-2</v>
      </c>
      <c r="P14262" s="50"/>
      <c r="R14262" s="9" t="s">
        <v>0</v>
      </c>
    </row>
    <row r="14263" spans="2:18" x14ac:dyDescent="0.2">
      <c r="B14263" s="25">
        <v>14033</v>
      </c>
      <c r="C14263" s="193"/>
      <c r="D14263" s="19">
        <v>0.26347746789364901</v>
      </c>
      <c r="E14263" s="19">
        <v>0.19601908153050904</v>
      </c>
      <c r="F14263" s="19"/>
      <c r="G14263" s="19"/>
      <c r="H14263" s="19">
        <v>0.59058368030094199</v>
      </c>
      <c r="I14263" s="19"/>
      <c r="J14263" s="19">
        <v>0.8073049436671641</v>
      </c>
      <c r="K14263" s="19">
        <v>1.2803967422758455</v>
      </c>
      <c r="L14263" s="19"/>
      <c r="M14263" s="19"/>
      <c r="N14263" s="19">
        <v>0.3933547342014449</v>
      </c>
      <c r="O14263" s="19"/>
      <c r="P14263" s="50">
        <v>0.68517517275749462</v>
      </c>
      <c r="R14263" s="9" t="s">
        <v>0</v>
      </c>
    </row>
    <row r="14264" spans="2:18" x14ac:dyDescent="0.2">
      <c r="B14264" s="25">
        <v>14034</v>
      </c>
      <c r="C14264" s="193">
        <v>0.37877184966371064</v>
      </c>
      <c r="D14264" s="19"/>
      <c r="E14264" s="19">
        <v>0.40004936927426921</v>
      </c>
      <c r="F14264" s="19"/>
      <c r="G14264" s="19"/>
      <c r="H14264" s="19">
        <v>4.0397805611425516E-2</v>
      </c>
      <c r="I14264" s="19"/>
      <c r="J14264" s="19">
        <v>8.8005466040955951E-2</v>
      </c>
      <c r="K14264" s="19"/>
      <c r="L14264" s="19">
        <v>6.9908768211887004E-2</v>
      </c>
      <c r="M14264" s="19">
        <v>0.39873748593957675</v>
      </c>
      <c r="N14264" s="19"/>
      <c r="O14264" s="19">
        <v>1.1541211349497056</v>
      </c>
      <c r="P14264" s="50"/>
      <c r="R14264" s="9" t="s">
        <v>0</v>
      </c>
    </row>
    <row r="14265" spans="2:18" x14ac:dyDescent="0.2">
      <c r="B14265" s="25">
        <v>14035</v>
      </c>
      <c r="C14265" s="193">
        <v>0.22951512388354572</v>
      </c>
      <c r="D14265" s="19"/>
      <c r="E14265" s="19">
        <v>0.87882619935829231</v>
      </c>
      <c r="F14265" s="19"/>
      <c r="G14265" s="19"/>
      <c r="H14265" s="19">
        <v>0.22901684166115724</v>
      </c>
      <c r="I14265" s="19">
        <v>0.52985020408789485</v>
      </c>
      <c r="J14265" s="19"/>
      <c r="K14265" s="19">
        <v>0.28415373680989964</v>
      </c>
      <c r="L14265" s="19"/>
      <c r="M14265" s="19">
        <v>1.3179318937615943</v>
      </c>
      <c r="N14265" s="19"/>
      <c r="O14265" s="19">
        <v>0.53653959726019895</v>
      </c>
      <c r="P14265" s="50"/>
      <c r="R14265" s="9" t="s">
        <v>0</v>
      </c>
    </row>
    <row r="14266" spans="2:18" x14ac:dyDescent="0.2">
      <c r="B14266" s="25">
        <v>14036</v>
      </c>
      <c r="C14266" s="193">
        <v>1.6228045206756323</v>
      </c>
      <c r="D14266" s="19"/>
      <c r="E14266" s="19">
        <v>0.57697787065628758</v>
      </c>
      <c r="F14266" s="19"/>
      <c r="G14266" s="19">
        <v>0.50218630076274873</v>
      </c>
      <c r="H14266" s="19"/>
      <c r="I14266" s="19">
        <v>1.3198312635323644</v>
      </c>
      <c r="J14266" s="19"/>
      <c r="K14266" s="19">
        <v>1.141217695998715</v>
      </c>
      <c r="L14266" s="19"/>
      <c r="M14266" s="19">
        <v>1.3304758204784273</v>
      </c>
      <c r="N14266" s="19"/>
      <c r="O14266" s="19">
        <v>0.82470694584748216</v>
      </c>
      <c r="P14266" s="50"/>
      <c r="R14266" s="9" t="s">
        <v>0</v>
      </c>
    </row>
    <row r="14267" spans="2:18" x14ac:dyDescent="0.2">
      <c r="B14267" s="25">
        <v>14037</v>
      </c>
      <c r="C14267" s="193"/>
      <c r="D14267" s="19">
        <v>0.8032147777891897</v>
      </c>
      <c r="E14267" s="19">
        <v>0.13142824077301862</v>
      </c>
      <c r="F14267" s="19"/>
      <c r="G14267" s="19"/>
      <c r="H14267" s="19">
        <v>0.56159655878906989</v>
      </c>
      <c r="I14267" s="19"/>
      <c r="J14267" s="19">
        <v>0.56903920274041941</v>
      </c>
      <c r="K14267" s="19"/>
      <c r="L14267" s="19">
        <v>0.73693739895418087</v>
      </c>
      <c r="M14267" s="19"/>
      <c r="N14267" s="19">
        <v>0.31868680335568755</v>
      </c>
      <c r="O14267" s="19"/>
      <c r="P14267" s="50">
        <v>0.20999210249208433</v>
      </c>
      <c r="R14267" s="9" t="s">
        <v>0</v>
      </c>
    </row>
    <row r="14268" spans="2:18" x14ac:dyDescent="0.2">
      <c r="B14268" s="25">
        <v>14038</v>
      </c>
      <c r="C14268" s="193"/>
      <c r="D14268" s="19">
        <v>3.074429664756731E-2</v>
      </c>
      <c r="E14268" s="19"/>
      <c r="F14268" s="19">
        <v>0.4581347000167848</v>
      </c>
      <c r="G14268" s="19"/>
      <c r="H14268" s="19">
        <v>0.24441191481791533</v>
      </c>
      <c r="I14268" s="19"/>
      <c r="J14268" s="19">
        <v>0.39254531390647557</v>
      </c>
      <c r="K14268" s="19"/>
      <c r="L14268" s="19">
        <v>1.1987452569812613</v>
      </c>
      <c r="M14268" s="19"/>
      <c r="N14268" s="19">
        <v>1.2692443869067147</v>
      </c>
      <c r="O14268" s="19">
        <v>0.12986577963540677</v>
      </c>
      <c r="P14268" s="50"/>
      <c r="R14268" s="9" t="s">
        <v>0</v>
      </c>
    </row>
    <row r="14269" spans="2:18" x14ac:dyDescent="0.2">
      <c r="B14269" s="25">
        <v>14039</v>
      </c>
      <c r="C14269" s="193">
        <v>0.21069500566770261</v>
      </c>
      <c r="D14269" s="19"/>
      <c r="E14269" s="19">
        <v>1.2519879701444185</v>
      </c>
      <c r="F14269" s="19"/>
      <c r="G14269" s="19">
        <v>0.25887113661962852</v>
      </c>
      <c r="H14269" s="19"/>
      <c r="I14269" s="19">
        <v>0.8147197130735796</v>
      </c>
      <c r="J14269" s="19"/>
      <c r="K14269" s="19">
        <v>1.3021609271770476</v>
      </c>
      <c r="L14269" s="19"/>
      <c r="M14269" s="19">
        <v>0.14135663473350096</v>
      </c>
      <c r="N14269" s="19"/>
      <c r="O14269" s="19"/>
      <c r="P14269" s="50">
        <v>0.39688195248979186</v>
      </c>
      <c r="R14269" s="9" t="s">
        <v>0</v>
      </c>
    </row>
    <row r="14270" spans="2:18" x14ac:dyDescent="0.2">
      <c r="B14270" s="25">
        <v>14040</v>
      </c>
      <c r="C14270" s="193">
        <v>0.60692226891056078</v>
      </c>
      <c r="D14270" s="19"/>
      <c r="E14270" s="19">
        <v>1.2750904673560177</v>
      </c>
      <c r="F14270" s="19"/>
      <c r="G14270" s="19">
        <v>0.63089072901959675</v>
      </c>
      <c r="H14270" s="19"/>
      <c r="I14270" s="19">
        <v>0.61922726711313669</v>
      </c>
      <c r="J14270" s="19"/>
      <c r="K14270" s="19">
        <v>1.2029727273436155</v>
      </c>
      <c r="L14270" s="19"/>
      <c r="M14270" s="19">
        <v>1.0815605514718338</v>
      </c>
      <c r="N14270" s="19"/>
      <c r="O14270" s="19">
        <v>0.53532739659887663</v>
      </c>
      <c r="P14270" s="50"/>
      <c r="R14270" s="9" t="s">
        <v>0</v>
      </c>
    </row>
    <row r="14271" spans="2:18" x14ac:dyDescent="0.2">
      <c r="B14271" s="25">
        <v>14041</v>
      </c>
      <c r="C14271" s="193"/>
      <c r="D14271" s="19">
        <v>0.99649147516590431</v>
      </c>
      <c r="E14271" s="19">
        <v>0.17810816977399682</v>
      </c>
      <c r="F14271" s="19"/>
      <c r="G14271" s="19">
        <v>8.1245792939391825E-2</v>
      </c>
      <c r="H14271" s="19"/>
      <c r="I14271" s="19"/>
      <c r="J14271" s="19">
        <v>0.56047273784170959</v>
      </c>
      <c r="K14271" s="19"/>
      <c r="L14271" s="19">
        <v>0.86318697837450264</v>
      </c>
      <c r="M14271" s="19"/>
      <c r="N14271" s="19">
        <v>0.21923983438476796</v>
      </c>
      <c r="O14271" s="19"/>
      <c r="P14271" s="50">
        <v>1.4213896179063212</v>
      </c>
      <c r="R14271" s="9" t="s">
        <v>0</v>
      </c>
    </row>
    <row r="14272" spans="2:18" x14ac:dyDescent="0.2">
      <c r="B14272" s="25">
        <v>14042</v>
      </c>
      <c r="C14272" s="193"/>
      <c r="D14272" s="19">
        <v>0.96696185772328103</v>
      </c>
      <c r="E14272" s="19"/>
      <c r="F14272" s="19">
        <v>0.81672217551293036</v>
      </c>
      <c r="G14272" s="19"/>
      <c r="H14272" s="19">
        <v>1.0961649859045812</v>
      </c>
      <c r="I14272" s="19"/>
      <c r="J14272" s="19">
        <v>0.10927415932671604</v>
      </c>
      <c r="K14272" s="19"/>
      <c r="L14272" s="19">
        <v>0.75626544274533425</v>
      </c>
      <c r="M14272" s="19"/>
      <c r="N14272" s="19">
        <v>0.28481271049088469</v>
      </c>
      <c r="O14272" s="19">
        <v>0.50820110542192232</v>
      </c>
      <c r="P14272" s="50"/>
      <c r="R14272" s="9" t="s">
        <v>0</v>
      </c>
    </row>
    <row r="14273" spans="2:18" x14ac:dyDescent="0.2">
      <c r="B14273" s="25">
        <v>14043</v>
      </c>
      <c r="C14273" s="193">
        <v>0.45023613469041124</v>
      </c>
      <c r="D14273" s="19"/>
      <c r="E14273" s="19">
        <v>1.1480002678064518</v>
      </c>
      <c r="F14273" s="19"/>
      <c r="G14273" s="19">
        <v>1.2026202740917764</v>
      </c>
      <c r="H14273" s="19"/>
      <c r="I14273" s="19">
        <v>0.38185020154566196</v>
      </c>
      <c r="J14273" s="19"/>
      <c r="K14273" s="19"/>
      <c r="L14273" s="19">
        <v>9.4353047616459434E-2</v>
      </c>
      <c r="M14273" s="19">
        <v>1.0838691964253877</v>
      </c>
      <c r="N14273" s="19"/>
      <c r="O14273" s="19">
        <v>0.74652635733618411</v>
      </c>
      <c r="P14273" s="50"/>
      <c r="R14273" s="9" t="s">
        <v>0</v>
      </c>
    </row>
    <row r="14274" spans="2:18" x14ac:dyDescent="0.2">
      <c r="B14274" s="25">
        <v>14044</v>
      </c>
      <c r="C14274" s="193"/>
      <c r="D14274" s="19">
        <v>0.76818433354667848</v>
      </c>
      <c r="E14274" s="19"/>
      <c r="F14274" s="19">
        <v>0.74079502109744511</v>
      </c>
      <c r="G14274" s="19"/>
      <c r="H14274" s="19">
        <v>0.4980058555649734</v>
      </c>
      <c r="I14274" s="19">
        <v>0.66785211019977997</v>
      </c>
      <c r="J14274" s="19"/>
      <c r="K14274" s="19"/>
      <c r="L14274" s="19">
        <v>0.21886848244253881</v>
      </c>
      <c r="M14274" s="19"/>
      <c r="N14274" s="19">
        <v>1.8211755842979453E-2</v>
      </c>
      <c r="O14274" s="19"/>
      <c r="P14274" s="50">
        <v>6.1844005291352325E-2</v>
      </c>
      <c r="R14274" s="9" t="s">
        <v>0</v>
      </c>
    </row>
    <row r="14275" spans="2:18" x14ac:dyDescent="0.2">
      <c r="B14275" s="25">
        <v>14045</v>
      </c>
      <c r="C14275" s="193">
        <v>1.1864534411075507</v>
      </c>
      <c r="D14275" s="19"/>
      <c r="E14275" s="19">
        <v>1.849897818054171</v>
      </c>
      <c r="F14275" s="19"/>
      <c r="G14275" s="19">
        <v>1.056987270230652</v>
      </c>
      <c r="H14275" s="19"/>
      <c r="I14275" s="19">
        <v>0.62567551566548796</v>
      </c>
      <c r="J14275" s="19"/>
      <c r="K14275" s="19">
        <v>1.4965041696074988</v>
      </c>
      <c r="L14275" s="19"/>
      <c r="M14275" s="19">
        <v>0.37502644091735549</v>
      </c>
      <c r="N14275" s="19"/>
      <c r="O14275" s="19">
        <v>0.26873561142271868</v>
      </c>
      <c r="P14275" s="50"/>
      <c r="R14275" s="9" t="s">
        <v>0</v>
      </c>
    </row>
    <row r="14276" spans="2:18" x14ac:dyDescent="0.2">
      <c r="B14276" s="25">
        <v>14046</v>
      </c>
      <c r="C14276" s="193"/>
      <c r="D14276" s="19">
        <v>1.3566843675411087</v>
      </c>
      <c r="E14276" s="19"/>
      <c r="F14276" s="19">
        <v>0.8917558726350211</v>
      </c>
      <c r="G14276" s="19"/>
      <c r="H14276" s="19">
        <v>1.7337544191572605</v>
      </c>
      <c r="I14276" s="19"/>
      <c r="J14276" s="19">
        <v>1.3534883261198372</v>
      </c>
      <c r="K14276" s="19"/>
      <c r="L14276" s="19">
        <v>1.6703665886586674</v>
      </c>
      <c r="M14276" s="19">
        <v>7.8604806945285918E-2</v>
      </c>
      <c r="N14276" s="19"/>
      <c r="O14276" s="19"/>
      <c r="P14276" s="50">
        <v>0.45351801339741127</v>
      </c>
      <c r="R14276" s="9" t="s">
        <v>0</v>
      </c>
    </row>
    <row r="14277" spans="2:18" x14ac:dyDescent="0.2">
      <c r="B14277" s="25">
        <v>14047</v>
      </c>
      <c r="C14277" s="193">
        <v>0.74952539831812803</v>
      </c>
      <c r="D14277" s="19"/>
      <c r="E14277" s="19"/>
      <c r="F14277" s="19">
        <v>1.2577522541398798</v>
      </c>
      <c r="G14277" s="19">
        <v>0.16341479366272821</v>
      </c>
      <c r="H14277" s="19"/>
      <c r="I14277" s="19">
        <v>0.47696725308873422</v>
      </c>
      <c r="J14277" s="19"/>
      <c r="K14277" s="19"/>
      <c r="L14277" s="19">
        <v>0.14332644374489747</v>
      </c>
      <c r="M14277" s="19">
        <v>5.7083712100148128E-2</v>
      </c>
      <c r="N14277" s="19"/>
      <c r="O14277" s="19"/>
      <c r="P14277" s="50">
        <v>0.10422248741394441</v>
      </c>
      <c r="R14277" s="9" t="s">
        <v>0</v>
      </c>
    </row>
    <row r="14278" spans="2:18" x14ac:dyDescent="0.2">
      <c r="B14278" s="25">
        <v>14048</v>
      </c>
      <c r="C14278" s="193"/>
      <c r="D14278" s="19">
        <v>0.23807921170939883</v>
      </c>
      <c r="E14278" s="19"/>
      <c r="F14278" s="19">
        <v>0.45951613998302349</v>
      </c>
      <c r="G14278" s="19"/>
      <c r="H14278" s="19">
        <v>0.8874728430926927</v>
      </c>
      <c r="I14278" s="19"/>
      <c r="J14278" s="19">
        <v>0.68084853272301393</v>
      </c>
      <c r="K14278" s="19"/>
      <c r="L14278" s="19">
        <v>0.46687251795302898</v>
      </c>
      <c r="M14278" s="19"/>
      <c r="N14278" s="19">
        <v>0.96920850162341643</v>
      </c>
      <c r="O14278" s="19">
        <v>0.25721044378815883</v>
      </c>
      <c r="P14278" s="50"/>
      <c r="R14278" s="9" t="s">
        <v>0</v>
      </c>
    </row>
    <row r="14279" spans="2:18" x14ac:dyDescent="0.2">
      <c r="B14279" s="25">
        <v>14049</v>
      </c>
      <c r="C14279" s="193"/>
      <c r="D14279" s="19">
        <v>1.8452533194644356</v>
      </c>
      <c r="E14279" s="19"/>
      <c r="F14279" s="19">
        <v>2.012383927523536</v>
      </c>
      <c r="G14279" s="19"/>
      <c r="H14279" s="19">
        <v>2.6446548127271852</v>
      </c>
      <c r="I14279" s="19"/>
      <c r="J14279" s="19">
        <v>0.92284839331080526</v>
      </c>
      <c r="K14279" s="19"/>
      <c r="L14279" s="19">
        <v>2.2369733852560318</v>
      </c>
      <c r="M14279" s="19"/>
      <c r="N14279" s="19">
        <v>1.4548202171119273</v>
      </c>
      <c r="O14279" s="19"/>
      <c r="P14279" s="50">
        <v>0.91002235899354667</v>
      </c>
      <c r="R14279" s="9" t="s">
        <v>0</v>
      </c>
    </row>
    <row r="14280" spans="2:18" x14ac:dyDescent="0.2">
      <c r="B14280" s="25">
        <v>14050</v>
      </c>
      <c r="C14280" s="193"/>
      <c r="D14280" s="19">
        <v>1.4671145499781095</v>
      </c>
      <c r="E14280" s="19"/>
      <c r="F14280" s="19">
        <v>0.91549997865247423</v>
      </c>
      <c r="G14280" s="19"/>
      <c r="H14280" s="19">
        <v>1.1464758352084048</v>
      </c>
      <c r="I14280" s="19"/>
      <c r="J14280" s="19">
        <v>0.69781204094300575</v>
      </c>
      <c r="K14280" s="19"/>
      <c r="L14280" s="19">
        <v>0.14361394988641585</v>
      </c>
      <c r="M14280" s="19"/>
      <c r="N14280" s="19">
        <v>0.36810513550565582</v>
      </c>
      <c r="O14280" s="19"/>
      <c r="P14280" s="50">
        <v>0.74984870376839174</v>
      </c>
      <c r="R14280" s="9" t="s">
        <v>0</v>
      </c>
    </row>
    <row r="14281" spans="2:18" x14ac:dyDescent="0.2">
      <c r="B14281" s="25">
        <v>14051</v>
      </c>
      <c r="C14281" s="193"/>
      <c r="D14281" s="19">
        <v>0.99461180766238222</v>
      </c>
      <c r="E14281" s="19"/>
      <c r="F14281" s="19">
        <v>0.22110847563198321</v>
      </c>
      <c r="G14281" s="19"/>
      <c r="H14281" s="19">
        <v>1.0331111772304673</v>
      </c>
      <c r="I14281" s="19"/>
      <c r="J14281" s="19">
        <v>0.39408308738273745</v>
      </c>
      <c r="K14281" s="19">
        <v>0.30620007361097645</v>
      </c>
      <c r="L14281" s="19"/>
      <c r="M14281" s="19"/>
      <c r="N14281" s="19">
        <v>0.41106598661627647</v>
      </c>
      <c r="O14281" s="19"/>
      <c r="P14281" s="50">
        <v>1.5495591839932228</v>
      </c>
      <c r="R14281" s="9" t="s">
        <v>0</v>
      </c>
    </row>
    <row r="14282" spans="2:18" x14ac:dyDescent="0.2">
      <c r="B14282" s="25">
        <v>14052</v>
      </c>
      <c r="C14282" s="193"/>
      <c r="D14282" s="19">
        <v>7.6391985041660629E-2</v>
      </c>
      <c r="E14282" s="19"/>
      <c r="F14282" s="19">
        <v>0.78978214931649238</v>
      </c>
      <c r="G14282" s="19"/>
      <c r="H14282" s="19">
        <v>0.718338336967418</v>
      </c>
      <c r="I14282" s="19"/>
      <c r="J14282" s="19">
        <v>0.1520550465480234</v>
      </c>
      <c r="K14282" s="19"/>
      <c r="L14282" s="19">
        <v>0.4785056165816875</v>
      </c>
      <c r="M14282" s="19"/>
      <c r="N14282" s="19">
        <v>1.3322793767521477</v>
      </c>
      <c r="O14282" s="19"/>
      <c r="P14282" s="50">
        <v>0.47677150557047426</v>
      </c>
      <c r="R14282" s="9" t="s">
        <v>0</v>
      </c>
    </row>
    <row r="14283" spans="2:18" x14ac:dyDescent="0.2">
      <c r="B14283" s="25">
        <v>14053</v>
      </c>
      <c r="C14283" s="193"/>
      <c r="D14283" s="19">
        <v>0.39035052681255639</v>
      </c>
      <c r="E14283" s="19">
        <v>0.20937293364442011</v>
      </c>
      <c r="F14283" s="19"/>
      <c r="G14283" s="19">
        <v>0.30034682332695994</v>
      </c>
      <c r="H14283" s="19"/>
      <c r="I14283" s="19"/>
      <c r="J14283" s="19">
        <v>0.17922424835289935</v>
      </c>
      <c r="K14283" s="19"/>
      <c r="L14283" s="19">
        <v>0.14327269480758958</v>
      </c>
      <c r="M14283" s="19">
        <v>4.6885206116418041E-2</v>
      </c>
      <c r="N14283" s="19"/>
      <c r="O14283" s="19">
        <v>0.59601153058366307</v>
      </c>
      <c r="P14283" s="50"/>
      <c r="R14283" s="9" t="s">
        <v>0</v>
      </c>
    </row>
    <row r="14284" spans="2:18" x14ac:dyDescent="0.2">
      <c r="B14284" s="25">
        <v>14054</v>
      </c>
      <c r="C14284" s="193">
        <v>1.5119387451661399</v>
      </c>
      <c r="D14284" s="19"/>
      <c r="E14284" s="19">
        <v>0.29971691415299445</v>
      </c>
      <c r="F14284" s="19"/>
      <c r="G14284" s="19">
        <v>0.92180662085217957</v>
      </c>
      <c r="H14284" s="19"/>
      <c r="I14284" s="19"/>
      <c r="J14284" s="19">
        <v>8.3501831968974177E-2</v>
      </c>
      <c r="K14284" s="19"/>
      <c r="L14284" s="19">
        <v>2.9522211282894967E-2</v>
      </c>
      <c r="M14284" s="19">
        <v>0.21223333487222854</v>
      </c>
      <c r="N14284" s="19"/>
      <c r="O14284" s="19">
        <v>0.24658179316945888</v>
      </c>
      <c r="P14284" s="50"/>
      <c r="R14284" s="9" t="s">
        <v>0</v>
      </c>
    </row>
    <row r="14285" spans="2:18" x14ac:dyDescent="0.2">
      <c r="B14285" s="25">
        <v>14055</v>
      </c>
      <c r="C14285" s="193"/>
      <c r="D14285" s="19">
        <v>1.3577988472716835</v>
      </c>
      <c r="E14285" s="19"/>
      <c r="F14285" s="19">
        <v>0.53002042772615032</v>
      </c>
      <c r="G14285" s="19"/>
      <c r="H14285" s="19">
        <v>1.2052892279453247</v>
      </c>
      <c r="I14285" s="19"/>
      <c r="J14285" s="19">
        <v>0.86043952112201816</v>
      </c>
      <c r="K14285" s="19"/>
      <c r="L14285" s="19">
        <v>0.57510087866991</v>
      </c>
      <c r="M14285" s="19"/>
      <c r="N14285" s="19">
        <v>0.62999366966984416</v>
      </c>
      <c r="O14285" s="19"/>
      <c r="P14285" s="50">
        <v>0.66907732973393053</v>
      </c>
      <c r="R14285" s="9" t="s">
        <v>0</v>
      </c>
    </row>
    <row r="14286" spans="2:18" x14ac:dyDescent="0.2">
      <c r="B14286" s="25">
        <v>14056</v>
      </c>
      <c r="C14286" s="193">
        <v>0.24820763083888253</v>
      </c>
      <c r="D14286" s="19"/>
      <c r="E14286" s="19"/>
      <c r="F14286" s="19">
        <v>0.36060871928200333</v>
      </c>
      <c r="G14286" s="19">
        <v>0.17657254456954716</v>
      </c>
      <c r="H14286" s="19"/>
      <c r="I14286" s="19"/>
      <c r="J14286" s="19">
        <v>0.53792965687784378</v>
      </c>
      <c r="K14286" s="19"/>
      <c r="L14286" s="19">
        <v>7.4705013701471493E-2</v>
      </c>
      <c r="M14286" s="19"/>
      <c r="N14286" s="19">
        <v>0.10122187308906883</v>
      </c>
      <c r="O14286" s="19"/>
      <c r="P14286" s="50">
        <v>0.89944819959598388</v>
      </c>
      <c r="R14286" s="9" t="s">
        <v>0</v>
      </c>
    </row>
    <row r="14287" spans="2:18" x14ac:dyDescent="0.2">
      <c r="B14287" s="25">
        <v>14057</v>
      </c>
      <c r="C14287" s="193"/>
      <c r="D14287" s="19">
        <v>0.36605129609337334</v>
      </c>
      <c r="E14287" s="19">
        <v>9.902212755692541E-2</v>
      </c>
      <c r="F14287" s="19"/>
      <c r="G14287" s="19">
        <v>0.35242522911443941</v>
      </c>
      <c r="H14287" s="19"/>
      <c r="I14287" s="19">
        <v>0.72830856247175979</v>
      </c>
      <c r="J14287" s="19"/>
      <c r="K14287" s="19"/>
      <c r="L14287" s="19">
        <v>8.5084991765348866E-2</v>
      </c>
      <c r="M14287" s="19"/>
      <c r="N14287" s="19">
        <v>0.16961837276125113</v>
      </c>
      <c r="O14287" s="19">
        <v>1.3253129791656744</v>
      </c>
      <c r="P14287" s="50"/>
      <c r="R14287" s="9" t="s">
        <v>0</v>
      </c>
    </row>
    <row r="14288" spans="2:18" x14ac:dyDescent="0.2">
      <c r="B14288" s="25">
        <v>14058</v>
      </c>
      <c r="C14288" s="193"/>
      <c r="D14288" s="19">
        <v>0.11563853797000749</v>
      </c>
      <c r="E14288" s="19"/>
      <c r="F14288" s="19">
        <v>1.153062252971748</v>
      </c>
      <c r="G14288" s="19"/>
      <c r="H14288" s="19">
        <v>0.8028068009266065</v>
      </c>
      <c r="I14288" s="19"/>
      <c r="J14288" s="19">
        <v>0.50171567803053019</v>
      </c>
      <c r="K14288" s="19"/>
      <c r="L14288" s="19">
        <v>0.2905536655879789</v>
      </c>
      <c r="M14288" s="19"/>
      <c r="N14288" s="19">
        <v>0.27450328459689988</v>
      </c>
      <c r="O14288" s="19"/>
      <c r="P14288" s="50">
        <v>0.39585895815465938</v>
      </c>
      <c r="R14288" s="9" t="s">
        <v>0</v>
      </c>
    </row>
    <row r="14289" spans="2:18" x14ac:dyDescent="0.2">
      <c r="B14289" s="25">
        <v>14059</v>
      </c>
      <c r="C14289" s="193">
        <v>0.3858550950829378</v>
      </c>
      <c r="D14289" s="19"/>
      <c r="E14289" s="19">
        <v>0.4392265350907773</v>
      </c>
      <c r="F14289" s="19"/>
      <c r="G14289" s="19">
        <v>0.44294537702955811</v>
      </c>
      <c r="H14289" s="19"/>
      <c r="I14289" s="19">
        <v>1.3107988775582917</v>
      </c>
      <c r="J14289" s="19"/>
      <c r="K14289" s="19">
        <v>0.52062327420890531</v>
      </c>
      <c r="L14289" s="19"/>
      <c r="M14289" s="19">
        <v>0.28484870053227851</v>
      </c>
      <c r="N14289" s="19"/>
      <c r="O14289" s="19">
        <v>3.4636655574107736E-2</v>
      </c>
      <c r="P14289" s="50"/>
      <c r="R14289" s="9" t="s">
        <v>0</v>
      </c>
    </row>
    <row r="14290" spans="2:18" x14ac:dyDescent="0.2">
      <c r="B14290" s="25">
        <v>14060</v>
      </c>
      <c r="C14290" s="193"/>
      <c r="D14290" s="19">
        <v>0.3314187751614176</v>
      </c>
      <c r="E14290" s="19">
        <v>6.4260776253882906E-2</v>
      </c>
      <c r="F14290" s="19"/>
      <c r="G14290" s="19"/>
      <c r="H14290" s="19">
        <v>1.2748083980837086</v>
      </c>
      <c r="I14290" s="19"/>
      <c r="J14290" s="19">
        <v>0.79952920422972928</v>
      </c>
      <c r="K14290" s="19"/>
      <c r="L14290" s="19">
        <v>1.379370633447681</v>
      </c>
      <c r="M14290" s="19"/>
      <c r="N14290" s="19">
        <v>6.5751916119860726E-2</v>
      </c>
      <c r="O14290" s="19"/>
      <c r="P14290" s="50">
        <v>1.330270873382696</v>
      </c>
      <c r="R14290" s="9" t="s">
        <v>0</v>
      </c>
    </row>
    <row r="14291" spans="2:18" x14ac:dyDescent="0.2">
      <c r="B14291" s="25">
        <v>14061</v>
      </c>
      <c r="C14291" s="193">
        <v>1.0327439428554472</v>
      </c>
      <c r="D14291" s="19"/>
      <c r="E14291" s="19">
        <v>1.982883115867107</v>
      </c>
      <c r="F14291" s="19"/>
      <c r="G14291" s="19">
        <v>1.8484773446678608</v>
      </c>
      <c r="H14291" s="19"/>
      <c r="I14291" s="19">
        <v>0.81612907731128914</v>
      </c>
      <c r="J14291" s="19"/>
      <c r="K14291" s="19">
        <v>1.5748606997708385</v>
      </c>
      <c r="L14291" s="19"/>
      <c r="M14291" s="19">
        <v>0.99649928063405624</v>
      </c>
      <c r="N14291" s="19"/>
      <c r="O14291" s="19">
        <v>1.0782234654613696</v>
      </c>
      <c r="P14291" s="50"/>
      <c r="R14291" s="9" t="s">
        <v>0</v>
      </c>
    </row>
    <row r="14292" spans="2:18" x14ac:dyDescent="0.2">
      <c r="B14292" s="25">
        <v>14062</v>
      </c>
      <c r="C14292" s="193">
        <v>1.0752168585849413</v>
      </c>
      <c r="D14292" s="19"/>
      <c r="E14292" s="19">
        <v>1.6006350631208164</v>
      </c>
      <c r="F14292" s="19"/>
      <c r="G14292" s="19">
        <v>1.1604201861568433</v>
      </c>
      <c r="H14292" s="19"/>
      <c r="I14292" s="19">
        <v>0.55226487858990803</v>
      </c>
      <c r="J14292" s="19"/>
      <c r="K14292" s="19">
        <v>1.5871855668653685</v>
      </c>
      <c r="L14292" s="19"/>
      <c r="M14292" s="19">
        <v>1.2714331673211854</v>
      </c>
      <c r="N14292" s="19"/>
      <c r="O14292" s="19">
        <v>0.23492152950754994</v>
      </c>
      <c r="P14292" s="50"/>
      <c r="R14292" s="9" t="s">
        <v>0</v>
      </c>
    </row>
    <row r="14293" spans="2:18" x14ac:dyDescent="0.2">
      <c r="B14293" s="25">
        <v>14063</v>
      </c>
      <c r="C14293" s="193">
        <v>6.1295784951872996E-2</v>
      </c>
      <c r="D14293" s="19"/>
      <c r="E14293" s="19"/>
      <c r="F14293" s="19">
        <v>0.33141912176091137</v>
      </c>
      <c r="G14293" s="19">
        <v>3.610473229760694E-2</v>
      </c>
      <c r="H14293" s="19"/>
      <c r="I14293" s="19"/>
      <c r="J14293" s="19">
        <v>0.22181830410314349</v>
      </c>
      <c r="K14293" s="19"/>
      <c r="L14293" s="19">
        <v>0.15239201733192895</v>
      </c>
      <c r="M14293" s="19">
        <v>0.48065785430790398</v>
      </c>
      <c r="N14293" s="19"/>
      <c r="O14293" s="19">
        <v>0.47642045002675004</v>
      </c>
      <c r="P14293" s="50"/>
      <c r="R14293" s="9" t="s">
        <v>0</v>
      </c>
    </row>
    <row r="14294" spans="2:18" x14ac:dyDescent="0.2">
      <c r="B14294" s="25">
        <v>14064</v>
      </c>
      <c r="C14294" s="193">
        <v>1.2109149274899991</v>
      </c>
      <c r="D14294" s="19"/>
      <c r="E14294" s="19">
        <v>0.41826420751348836</v>
      </c>
      <c r="F14294" s="19"/>
      <c r="G14294" s="19">
        <v>1.2918136554816566</v>
      </c>
      <c r="H14294" s="19"/>
      <c r="I14294" s="19">
        <v>1.0748642703316045</v>
      </c>
      <c r="J14294" s="19"/>
      <c r="K14294" s="19">
        <v>0.54102090209891007</v>
      </c>
      <c r="L14294" s="19"/>
      <c r="M14294" s="19">
        <v>7.5249524611260263E-2</v>
      </c>
      <c r="N14294" s="19"/>
      <c r="O14294" s="19">
        <v>1.2118413807476294</v>
      </c>
      <c r="P14294" s="50"/>
      <c r="R14294" s="9" t="s">
        <v>0</v>
      </c>
    </row>
    <row r="14295" spans="2:18" x14ac:dyDescent="0.2">
      <c r="B14295" s="25">
        <v>14065</v>
      </c>
      <c r="C14295" s="193">
        <v>0.62198785431909054</v>
      </c>
      <c r="D14295" s="19"/>
      <c r="E14295" s="19">
        <v>1.2374081633201301</v>
      </c>
      <c r="F14295" s="19"/>
      <c r="G14295" s="19">
        <v>0.19080374082093329</v>
      </c>
      <c r="H14295" s="19"/>
      <c r="I14295" s="19">
        <v>0.74178228355649134</v>
      </c>
      <c r="J14295" s="19"/>
      <c r="K14295" s="19"/>
      <c r="L14295" s="19">
        <v>0.27896871726566375</v>
      </c>
      <c r="M14295" s="19"/>
      <c r="N14295" s="19">
        <v>9.157477315530424E-2</v>
      </c>
      <c r="O14295" s="19">
        <v>0.26826520646853919</v>
      </c>
      <c r="P14295" s="50"/>
      <c r="R14295" s="9" t="s">
        <v>0</v>
      </c>
    </row>
    <row r="14296" spans="2:18" x14ac:dyDescent="0.2">
      <c r="B14296" s="25">
        <v>14066</v>
      </c>
      <c r="C14296" s="193"/>
      <c r="D14296" s="19">
        <v>1.362906643796655</v>
      </c>
      <c r="E14296" s="19"/>
      <c r="F14296" s="19">
        <v>0.57195378634696192</v>
      </c>
      <c r="G14296" s="19">
        <v>0.10024281753311719</v>
      </c>
      <c r="H14296" s="19"/>
      <c r="I14296" s="19"/>
      <c r="J14296" s="19">
        <v>0.79001479289259346</v>
      </c>
      <c r="K14296" s="19"/>
      <c r="L14296" s="19">
        <v>0.54449128458667617</v>
      </c>
      <c r="M14296" s="19"/>
      <c r="N14296" s="19">
        <v>1.3997058129143958</v>
      </c>
      <c r="O14296" s="19"/>
      <c r="P14296" s="50">
        <v>0.71612952330940083</v>
      </c>
      <c r="R14296" s="9" t="s">
        <v>0</v>
      </c>
    </row>
    <row r="14297" spans="2:18" x14ac:dyDescent="0.2">
      <c r="B14297" s="25">
        <v>14067</v>
      </c>
      <c r="C14297" s="193">
        <v>2.0448910064878807</v>
      </c>
      <c r="D14297" s="19"/>
      <c r="E14297" s="19">
        <v>0.36184197783778443</v>
      </c>
      <c r="F14297" s="19"/>
      <c r="G14297" s="19">
        <v>1.2320886654840784</v>
      </c>
      <c r="H14297" s="19"/>
      <c r="I14297" s="19">
        <v>0.32348385577924504</v>
      </c>
      <c r="J14297" s="19"/>
      <c r="K14297" s="19">
        <v>1.2007409839292864</v>
      </c>
      <c r="L14297" s="19"/>
      <c r="M14297" s="19">
        <v>1.5104560369898057</v>
      </c>
      <c r="N14297" s="19"/>
      <c r="O14297" s="19">
        <v>1.892260954511914</v>
      </c>
      <c r="P14297" s="50"/>
      <c r="R14297" s="9" t="s">
        <v>0</v>
      </c>
    </row>
    <row r="14298" spans="2:18" x14ac:dyDescent="0.2">
      <c r="B14298" s="25">
        <v>14068</v>
      </c>
      <c r="C14298" s="193"/>
      <c r="D14298" s="19">
        <v>0.58261085838665538</v>
      </c>
      <c r="E14298" s="19"/>
      <c r="F14298" s="19">
        <v>1.7158164286122399</v>
      </c>
      <c r="G14298" s="19"/>
      <c r="H14298" s="19">
        <v>0.97770481745438487</v>
      </c>
      <c r="I14298" s="19">
        <v>2.0665818117271112E-2</v>
      </c>
      <c r="J14298" s="19"/>
      <c r="K14298" s="19"/>
      <c r="L14298" s="19">
        <v>0.92242427591563814</v>
      </c>
      <c r="M14298" s="19"/>
      <c r="N14298" s="19">
        <v>0.8106915267423721</v>
      </c>
      <c r="O14298" s="19"/>
      <c r="P14298" s="50">
        <v>0.93043470741937739</v>
      </c>
      <c r="R14298" s="9" t="s">
        <v>0</v>
      </c>
    </row>
    <row r="14299" spans="2:18" x14ac:dyDescent="0.2">
      <c r="B14299" s="25">
        <v>14069</v>
      </c>
      <c r="C14299" s="193">
        <v>0.31004468153500475</v>
      </c>
      <c r="D14299" s="19"/>
      <c r="E14299" s="19">
        <v>2.2818418840185433</v>
      </c>
      <c r="F14299" s="19"/>
      <c r="G14299" s="19">
        <v>0.63822999501224409</v>
      </c>
      <c r="H14299" s="19"/>
      <c r="I14299" s="19">
        <v>1.3975577418450567</v>
      </c>
      <c r="J14299" s="19"/>
      <c r="K14299" s="19">
        <v>0.44901567303877077</v>
      </c>
      <c r="L14299" s="19"/>
      <c r="M14299" s="19">
        <v>1.0832065797932795</v>
      </c>
      <c r="N14299" s="19"/>
      <c r="O14299" s="19"/>
      <c r="P14299" s="50">
        <v>0.36131440700976375</v>
      </c>
      <c r="R14299" s="9" t="s">
        <v>0</v>
      </c>
    </row>
    <row r="14300" spans="2:18" x14ac:dyDescent="0.2">
      <c r="B14300" s="25">
        <v>14070</v>
      </c>
      <c r="C14300" s="193">
        <v>0.1807632971104251</v>
      </c>
      <c r="D14300" s="19"/>
      <c r="E14300" s="19"/>
      <c r="F14300" s="19">
        <v>4.6196137328501301E-2</v>
      </c>
      <c r="G14300" s="19">
        <v>0.39307655305621192</v>
      </c>
      <c r="H14300" s="19"/>
      <c r="I14300" s="19">
        <v>0.61357071937946306</v>
      </c>
      <c r="J14300" s="19"/>
      <c r="K14300" s="19"/>
      <c r="L14300" s="19">
        <v>4.0613905154293826E-2</v>
      </c>
      <c r="M14300" s="19">
        <v>0.30041250226865435</v>
      </c>
      <c r="N14300" s="19"/>
      <c r="O14300" s="19">
        <v>1.7359816601053504</v>
      </c>
      <c r="P14300" s="50"/>
      <c r="R14300" s="9" t="s">
        <v>0</v>
      </c>
    </row>
    <row r="14301" spans="2:18" x14ac:dyDescent="0.2">
      <c r="B14301" s="25">
        <v>14071</v>
      </c>
      <c r="C14301" s="193">
        <v>0.28400616094720016</v>
      </c>
      <c r="D14301" s="19"/>
      <c r="E14301" s="19">
        <v>0.301700039732687</v>
      </c>
      <c r="F14301" s="19"/>
      <c r="G14301" s="19"/>
      <c r="H14301" s="19">
        <v>0.54847677260709615</v>
      </c>
      <c r="I14301" s="19"/>
      <c r="J14301" s="19">
        <v>5.9599576332123299E-3</v>
      </c>
      <c r="K14301" s="19"/>
      <c r="L14301" s="19">
        <v>1.3708476270375871</v>
      </c>
      <c r="M14301" s="19"/>
      <c r="N14301" s="19">
        <v>0.37734898176574239</v>
      </c>
      <c r="O14301" s="19">
        <v>1.3986020192105475</v>
      </c>
      <c r="P14301" s="50"/>
      <c r="R14301" s="9" t="s">
        <v>0</v>
      </c>
    </row>
    <row r="14302" spans="2:18" x14ac:dyDescent="0.2">
      <c r="B14302" s="25">
        <v>14072</v>
      </c>
      <c r="C14302" s="193">
        <v>1.0239049543402792</v>
      </c>
      <c r="D14302" s="19"/>
      <c r="E14302" s="19">
        <v>1.3300252373328636</v>
      </c>
      <c r="F14302" s="19"/>
      <c r="G14302" s="19">
        <v>0.89733961615934354</v>
      </c>
      <c r="H14302" s="19"/>
      <c r="I14302" s="19">
        <v>0.80037173288495223</v>
      </c>
      <c r="J14302" s="19"/>
      <c r="K14302" s="19">
        <v>0.60903156283018511</v>
      </c>
      <c r="L14302" s="19"/>
      <c r="M14302" s="19">
        <v>0.95977864074406949</v>
      </c>
      <c r="N14302" s="19"/>
      <c r="O14302" s="19">
        <v>0.52522117582257599</v>
      </c>
      <c r="P14302" s="50"/>
      <c r="R14302" s="9" t="s">
        <v>0</v>
      </c>
    </row>
    <row r="14303" spans="2:18" x14ac:dyDescent="0.2">
      <c r="B14303" s="25">
        <v>14073</v>
      </c>
      <c r="C14303" s="193"/>
      <c r="D14303" s="19">
        <v>4.6645909013388734E-2</v>
      </c>
      <c r="E14303" s="19">
        <v>0.13528575302326856</v>
      </c>
      <c r="F14303" s="19"/>
      <c r="G14303" s="19"/>
      <c r="H14303" s="19">
        <v>0.16646552883683879</v>
      </c>
      <c r="I14303" s="19">
        <v>0.70562234308331095</v>
      </c>
      <c r="J14303" s="19"/>
      <c r="K14303" s="19">
        <v>0.21899845715522662</v>
      </c>
      <c r="L14303" s="19"/>
      <c r="M14303" s="19"/>
      <c r="N14303" s="19">
        <v>9.6242843149075871E-2</v>
      </c>
      <c r="O14303" s="19">
        <v>3.7027906853521836E-2</v>
      </c>
      <c r="P14303" s="50"/>
      <c r="R14303" s="9" t="s">
        <v>0</v>
      </c>
    </row>
    <row r="14304" spans="2:18" x14ac:dyDescent="0.2">
      <c r="B14304" s="25">
        <v>14074</v>
      </c>
      <c r="C14304" s="193"/>
      <c r="D14304" s="19">
        <v>8.0054112538090749E-2</v>
      </c>
      <c r="E14304" s="19">
        <v>0.76501438352771922</v>
      </c>
      <c r="F14304" s="19"/>
      <c r="G14304" s="19">
        <v>0.86717740501135743</v>
      </c>
      <c r="H14304" s="19"/>
      <c r="I14304" s="19">
        <v>0.31406715373557814</v>
      </c>
      <c r="J14304" s="19"/>
      <c r="K14304" s="19"/>
      <c r="L14304" s="19">
        <v>0.70818340036060945</v>
      </c>
      <c r="M14304" s="19"/>
      <c r="N14304" s="19">
        <v>1.020891864097591E-2</v>
      </c>
      <c r="O14304" s="19"/>
      <c r="P14304" s="50">
        <v>0.15741372574687959</v>
      </c>
      <c r="R14304" s="9" t="s">
        <v>0</v>
      </c>
    </row>
    <row r="14305" spans="2:18" x14ac:dyDescent="0.2">
      <c r="B14305" s="25">
        <v>14075</v>
      </c>
      <c r="C14305" s="193">
        <v>0.15322101458182077</v>
      </c>
      <c r="D14305" s="19"/>
      <c r="E14305" s="19"/>
      <c r="F14305" s="19">
        <v>0.66626118857128847</v>
      </c>
      <c r="G14305" s="19">
        <v>1.1557351503831379</v>
      </c>
      <c r="H14305" s="19"/>
      <c r="I14305" s="19"/>
      <c r="J14305" s="19">
        <v>0.32981102622647396</v>
      </c>
      <c r="K14305" s="19">
        <v>0.73946882880023168</v>
      </c>
      <c r="L14305" s="19"/>
      <c r="M14305" s="19">
        <v>0.12167218565388567</v>
      </c>
      <c r="N14305" s="19"/>
      <c r="O14305" s="19">
        <v>0.87828210993783884</v>
      </c>
      <c r="P14305" s="50"/>
      <c r="R14305" s="9" t="s">
        <v>0</v>
      </c>
    </row>
    <row r="14306" spans="2:18" x14ac:dyDescent="0.2">
      <c r="B14306" s="25">
        <v>14076</v>
      </c>
      <c r="C14306" s="193">
        <v>0.18309261895886045</v>
      </c>
      <c r="D14306" s="19"/>
      <c r="E14306" s="19"/>
      <c r="F14306" s="19">
        <v>0.34836933015434063</v>
      </c>
      <c r="G14306" s="19"/>
      <c r="H14306" s="19">
        <v>0.49296859038290519</v>
      </c>
      <c r="I14306" s="19"/>
      <c r="J14306" s="19">
        <v>0.23317759376934288</v>
      </c>
      <c r="K14306" s="19"/>
      <c r="L14306" s="19">
        <v>1.6341960363708685</v>
      </c>
      <c r="M14306" s="19"/>
      <c r="N14306" s="19">
        <v>1.4424585806065588</v>
      </c>
      <c r="O14306" s="19"/>
      <c r="P14306" s="50">
        <v>1.33108270922829</v>
      </c>
      <c r="R14306" s="9" t="s">
        <v>0</v>
      </c>
    </row>
    <row r="14307" spans="2:18" x14ac:dyDescent="0.2">
      <c r="B14307" s="25">
        <v>14077</v>
      </c>
      <c r="C14307" s="193"/>
      <c r="D14307" s="19">
        <v>0.14308397035084186</v>
      </c>
      <c r="E14307" s="19"/>
      <c r="F14307" s="19">
        <v>9.4539205958233521E-2</v>
      </c>
      <c r="G14307" s="19"/>
      <c r="H14307" s="19">
        <v>0.34783972903004867</v>
      </c>
      <c r="I14307" s="19">
        <v>9.1161136631277857E-3</v>
      </c>
      <c r="J14307" s="19"/>
      <c r="K14307" s="19"/>
      <c r="L14307" s="19">
        <v>0.16884175016407402</v>
      </c>
      <c r="M14307" s="19"/>
      <c r="N14307" s="19">
        <v>0.65571525091801952</v>
      </c>
      <c r="O14307" s="19"/>
      <c r="P14307" s="50">
        <v>0.72289990119268988</v>
      </c>
      <c r="R14307" s="9" t="s">
        <v>0</v>
      </c>
    </row>
    <row r="14308" spans="2:18" x14ac:dyDescent="0.2">
      <c r="B14308" s="25">
        <v>14078</v>
      </c>
      <c r="C14308" s="193"/>
      <c r="D14308" s="19">
        <v>1.7459585756843217</v>
      </c>
      <c r="E14308" s="19"/>
      <c r="F14308" s="19">
        <v>2.1929648203011722</v>
      </c>
      <c r="G14308" s="19"/>
      <c r="H14308" s="19">
        <v>2.4175289114871092</v>
      </c>
      <c r="I14308" s="19"/>
      <c r="J14308" s="19">
        <v>1.0705287661846641</v>
      </c>
      <c r="K14308" s="19"/>
      <c r="L14308" s="19">
        <v>1.7558953443218588</v>
      </c>
      <c r="M14308" s="19"/>
      <c r="N14308" s="19">
        <v>1.747500410991941</v>
      </c>
      <c r="O14308" s="19"/>
      <c r="P14308" s="50">
        <v>2.3377514554848373</v>
      </c>
      <c r="R14308" s="9" t="s">
        <v>0</v>
      </c>
    </row>
    <row r="14309" spans="2:18" x14ac:dyDescent="0.2">
      <c r="B14309" s="25">
        <v>14079</v>
      </c>
      <c r="C14309" s="193"/>
      <c r="D14309" s="19">
        <v>1.5551028111279814</v>
      </c>
      <c r="E14309" s="19"/>
      <c r="F14309" s="19">
        <v>0.5960265882978748</v>
      </c>
      <c r="G14309" s="19"/>
      <c r="H14309" s="19">
        <v>1.9905088111740918</v>
      </c>
      <c r="I14309" s="19"/>
      <c r="J14309" s="19">
        <v>2.2377889639301682</v>
      </c>
      <c r="K14309" s="19"/>
      <c r="L14309" s="19">
        <v>1.1904063182885936</v>
      </c>
      <c r="M14309" s="19"/>
      <c r="N14309" s="19">
        <v>0.94020978471834582</v>
      </c>
      <c r="O14309" s="19"/>
      <c r="P14309" s="50">
        <v>0.90480703452865341</v>
      </c>
      <c r="R14309" s="9" t="s">
        <v>0</v>
      </c>
    </row>
    <row r="14310" spans="2:18" x14ac:dyDescent="0.2">
      <c r="B14310" s="25">
        <v>14080</v>
      </c>
      <c r="C14310" s="193"/>
      <c r="D14310" s="19">
        <v>0.81383986444518119</v>
      </c>
      <c r="E14310" s="19"/>
      <c r="F14310" s="19">
        <v>0.98007310418525095</v>
      </c>
      <c r="G14310" s="19"/>
      <c r="H14310" s="19">
        <v>1.1603196021548388</v>
      </c>
      <c r="I14310" s="19"/>
      <c r="J14310" s="19">
        <v>0.87472248245940554</v>
      </c>
      <c r="K14310" s="19"/>
      <c r="L14310" s="19">
        <v>2.2908919834604746</v>
      </c>
      <c r="M14310" s="19"/>
      <c r="N14310" s="19">
        <v>1.2765528975990881</v>
      </c>
      <c r="O14310" s="19"/>
      <c r="P14310" s="50">
        <v>1.234805321679544</v>
      </c>
      <c r="R14310" s="9" t="s">
        <v>0</v>
      </c>
    </row>
    <row r="14311" spans="2:18" x14ac:dyDescent="0.2">
      <c r="B14311" s="25">
        <v>14081</v>
      </c>
      <c r="C14311" s="193"/>
      <c r="D14311" s="19">
        <v>0.44617818064732706</v>
      </c>
      <c r="E14311" s="19">
        <v>0.62538792502197948</v>
      </c>
      <c r="F14311" s="19"/>
      <c r="G14311" s="19">
        <v>0.53608021458295629</v>
      </c>
      <c r="H14311" s="19"/>
      <c r="I14311" s="19"/>
      <c r="J14311" s="19">
        <v>5.9262345058559932E-3</v>
      </c>
      <c r="K14311" s="19"/>
      <c r="L14311" s="19">
        <v>3.0547056825430866E-2</v>
      </c>
      <c r="M14311" s="19"/>
      <c r="N14311" s="19">
        <v>0.81713055294045378</v>
      </c>
      <c r="O14311" s="19"/>
      <c r="P14311" s="50">
        <v>8.7814408953245535E-2</v>
      </c>
      <c r="R14311" s="9" t="s">
        <v>0</v>
      </c>
    </row>
    <row r="14312" spans="2:18" x14ac:dyDescent="0.2">
      <c r="B14312" s="25">
        <v>14082</v>
      </c>
      <c r="C14312" s="193">
        <v>0.19347281273384473</v>
      </c>
      <c r="D14312" s="19"/>
      <c r="E14312" s="19"/>
      <c r="F14312" s="19">
        <v>0.53611849605129069</v>
      </c>
      <c r="G14312" s="19"/>
      <c r="H14312" s="19">
        <v>0.92911176025028985</v>
      </c>
      <c r="I14312" s="19"/>
      <c r="J14312" s="19">
        <v>0.26828807859967213</v>
      </c>
      <c r="K14312" s="19"/>
      <c r="L14312" s="19">
        <v>0.35695120808237346</v>
      </c>
      <c r="M14312" s="19">
        <v>8.3382427562458214E-2</v>
      </c>
      <c r="N14312" s="19"/>
      <c r="O14312" s="19"/>
      <c r="P14312" s="50">
        <v>0.10875054479461861</v>
      </c>
      <c r="R14312" s="9" t="s">
        <v>0</v>
      </c>
    </row>
    <row r="14313" spans="2:18" x14ac:dyDescent="0.2">
      <c r="B14313" s="25">
        <v>14083</v>
      </c>
      <c r="C14313" s="193">
        <v>0.11833304094560138</v>
      </c>
      <c r="D14313" s="19"/>
      <c r="E14313" s="19"/>
      <c r="F14313" s="19">
        <v>0.70996175547114648</v>
      </c>
      <c r="G14313" s="19"/>
      <c r="H14313" s="19">
        <v>5.9714319772369313E-3</v>
      </c>
      <c r="I14313" s="19">
        <v>0.16101143583517746</v>
      </c>
      <c r="J14313" s="19"/>
      <c r="K14313" s="19">
        <v>0.30026615976161497</v>
      </c>
      <c r="L14313" s="19"/>
      <c r="M14313" s="19"/>
      <c r="N14313" s="19">
        <v>0.87771085350301525</v>
      </c>
      <c r="O14313" s="19"/>
      <c r="P14313" s="50">
        <v>0.24027288842031228</v>
      </c>
      <c r="R14313" s="9" t="s">
        <v>0</v>
      </c>
    </row>
    <row r="14314" spans="2:18" x14ac:dyDescent="0.2">
      <c r="B14314" s="25">
        <v>14084</v>
      </c>
      <c r="C14314" s="193"/>
      <c r="D14314" s="19">
        <v>0.35809630721361635</v>
      </c>
      <c r="E14314" s="19">
        <v>0.53149074343111169</v>
      </c>
      <c r="F14314" s="19"/>
      <c r="G14314" s="19">
        <v>0.92413351299458779</v>
      </c>
      <c r="H14314" s="19"/>
      <c r="I14314" s="19">
        <v>0.77746075660948821</v>
      </c>
      <c r="J14314" s="19"/>
      <c r="K14314" s="19">
        <v>1.2122164798908819</v>
      </c>
      <c r="L14314" s="19"/>
      <c r="M14314" s="19">
        <v>0.59222368709819817</v>
      </c>
      <c r="N14314" s="19"/>
      <c r="O14314" s="19">
        <v>0.68964840719250575</v>
      </c>
      <c r="P14314" s="50"/>
      <c r="R14314" s="9" t="s">
        <v>0</v>
      </c>
    </row>
    <row r="14315" spans="2:18" x14ac:dyDescent="0.2">
      <c r="B14315" s="25">
        <v>14085</v>
      </c>
      <c r="C14315" s="193">
        <v>2.4045299962690883</v>
      </c>
      <c r="D14315" s="19"/>
      <c r="E14315" s="19">
        <v>2.512934715701364</v>
      </c>
      <c r="F14315" s="19"/>
      <c r="G14315" s="19">
        <v>1.9516356728411981</v>
      </c>
      <c r="H14315" s="19"/>
      <c r="I14315" s="19">
        <v>1.0358700388969606</v>
      </c>
      <c r="J14315" s="19"/>
      <c r="K14315" s="19">
        <v>2.8821535209563969</v>
      </c>
      <c r="L14315" s="19"/>
      <c r="M14315" s="19">
        <v>1.8751650610690851</v>
      </c>
      <c r="N14315" s="19"/>
      <c r="O14315" s="19">
        <v>1.9211474566943103</v>
      </c>
      <c r="P14315" s="50"/>
      <c r="R14315" s="9" t="s">
        <v>0</v>
      </c>
    </row>
    <row r="14316" spans="2:18" x14ac:dyDescent="0.2">
      <c r="B14316" s="25">
        <v>14086</v>
      </c>
      <c r="C14316" s="193"/>
      <c r="D14316" s="19">
        <v>0.97435627874048403</v>
      </c>
      <c r="E14316" s="19"/>
      <c r="F14316" s="19">
        <v>0.95032028169185934</v>
      </c>
      <c r="G14316" s="19"/>
      <c r="H14316" s="19">
        <v>0.35991334817608961</v>
      </c>
      <c r="I14316" s="19"/>
      <c r="J14316" s="19">
        <v>0.20012380510849309</v>
      </c>
      <c r="K14316" s="19"/>
      <c r="L14316" s="19">
        <v>0.70802968359148255</v>
      </c>
      <c r="M14316" s="19"/>
      <c r="N14316" s="19">
        <v>0.82582304870104617</v>
      </c>
      <c r="O14316" s="19"/>
      <c r="P14316" s="50">
        <v>0.56540870812689148</v>
      </c>
      <c r="R14316" s="9" t="s">
        <v>0</v>
      </c>
    </row>
    <row r="14317" spans="2:18" x14ac:dyDescent="0.2">
      <c r="B14317" s="25">
        <v>14087</v>
      </c>
      <c r="C14317" s="193">
        <v>0.20869808119269614</v>
      </c>
      <c r="D14317" s="19"/>
      <c r="E14317" s="19">
        <v>1.6141066245364648</v>
      </c>
      <c r="F14317" s="19"/>
      <c r="G14317" s="19">
        <v>0.60791080377633</v>
      </c>
      <c r="H14317" s="19"/>
      <c r="I14317" s="19">
        <v>0.83774824291017991</v>
      </c>
      <c r="J14317" s="19"/>
      <c r="K14317" s="19">
        <v>1.4162377468085874</v>
      </c>
      <c r="L14317" s="19"/>
      <c r="M14317" s="19">
        <v>1.2189426064416198</v>
      </c>
      <c r="N14317" s="19"/>
      <c r="O14317" s="19">
        <v>0.93989766979807432</v>
      </c>
      <c r="P14317" s="50"/>
      <c r="R14317" s="9" t="s">
        <v>0</v>
      </c>
    </row>
    <row r="14318" spans="2:18" x14ac:dyDescent="0.2">
      <c r="B14318" s="25">
        <v>14088</v>
      </c>
      <c r="C14318" s="193">
        <v>1.0046322003145098</v>
      </c>
      <c r="D14318" s="19"/>
      <c r="E14318" s="19">
        <v>0.63098770252006608</v>
      </c>
      <c r="F14318" s="19"/>
      <c r="G14318" s="19">
        <v>0.41144247820247198</v>
      </c>
      <c r="H14318" s="19"/>
      <c r="I14318" s="19">
        <v>0.96024620237920744</v>
      </c>
      <c r="J14318" s="19"/>
      <c r="K14318" s="19">
        <v>0.71616689272356626</v>
      </c>
      <c r="L14318" s="19"/>
      <c r="M14318" s="19">
        <v>0.84387533371773449</v>
      </c>
      <c r="N14318" s="19"/>
      <c r="O14318" s="19"/>
      <c r="P14318" s="50">
        <v>0.12868869632705954</v>
      </c>
      <c r="R14318" s="9" t="s">
        <v>0</v>
      </c>
    </row>
    <row r="14319" spans="2:18" x14ac:dyDescent="0.2">
      <c r="B14319" s="25">
        <v>14089</v>
      </c>
      <c r="C14319" s="193">
        <v>0.4968137066162836</v>
      </c>
      <c r="D14319" s="19"/>
      <c r="E14319" s="19"/>
      <c r="F14319" s="19">
        <v>8.0469977964952685E-2</v>
      </c>
      <c r="G14319" s="19">
        <v>0.92818324980426814</v>
      </c>
      <c r="H14319" s="19"/>
      <c r="I14319" s="19">
        <v>1.8610514041479234</v>
      </c>
      <c r="J14319" s="19"/>
      <c r="K14319" s="19">
        <v>0.56048136017558825</v>
      </c>
      <c r="L14319" s="19"/>
      <c r="M14319" s="19"/>
      <c r="N14319" s="19">
        <v>0.3272025108313793</v>
      </c>
      <c r="O14319" s="19">
        <v>0.63509387586085675</v>
      </c>
      <c r="P14319" s="50"/>
      <c r="R14319" s="9" t="s">
        <v>0</v>
      </c>
    </row>
    <row r="14320" spans="2:18" x14ac:dyDescent="0.2">
      <c r="B14320" s="25">
        <v>14090</v>
      </c>
      <c r="C14320" s="193">
        <v>1.5900286748205228</v>
      </c>
      <c r="D14320" s="19"/>
      <c r="E14320" s="19">
        <v>2.1151020406942642</v>
      </c>
      <c r="F14320" s="19"/>
      <c r="G14320" s="19">
        <v>0.66219531941122245</v>
      </c>
      <c r="H14320" s="19"/>
      <c r="I14320" s="19">
        <v>0.69397154158493768</v>
      </c>
      <c r="J14320" s="19"/>
      <c r="K14320" s="19">
        <v>1.6477334011538387</v>
      </c>
      <c r="L14320" s="19"/>
      <c r="M14320" s="19">
        <v>2.4677057931450967</v>
      </c>
      <c r="N14320" s="19"/>
      <c r="O14320" s="19">
        <v>1.7003253617136582</v>
      </c>
      <c r="P14320" s="50"/>
      <c r="R14320" s="9" t="s">
        <v>0</v>
      </c>
    </row>
    <row r="14321" spans="2:18" x14ac:dyDescent="0.2">
      <c r="B14321" s="25">
        <v>14091</v>
      </c>
      <c r="C14321" s="193"/>
      <c r="D14321" s="19">
        <v>1.1333086438705713</v>
      </c>
      <c r="E14321" s="19"/>
      <c r="F14321" s="19">
        <v>1.3888601495962336</v>
      </c>
      <c r="G14321" s="19"/>
      <c r="H14321" s="19">
        <v>0.94753441317907017</v>
      </c>
      <c r="I14321" s="19"/>
      <c r="J14321" s="19">
        <v>1.6081360965412776</v>
      </c>
      <c r="K14321" s="19"/>
      <c r="L14321" s="19">
        <v>1.6143249619293643</v>
      </c>
      <c r="M14321" s="19"/>
      <c r="N14321" s="19">
        <v>1.4312086703018505</v>
      </c>
      <c r="O14321" s="19"/>
      <c r="P14321" s="50">
        <v>1.6909173615583553</v>
      </c>
      <c r="R14321" s="9" t="s">
        <v>0</v>
      </c>
    </row>
    <row r="14322" spans="2:18" x14ac:dyDescent="0.2">
      <c r="B14322" s="25">
        <v>14092</v>
      </c>
      <c r="C14322" s="193">
        <v>1.8439110761483579</v>
      </c>
      <c r="D14322" s="19"/>
      <c r="E14322" s="19">
        <v>0.77858239245832817</v>
      </c>
      <c r="F14322" s="19"/>
      <c r="G14322" s="19">
        <v>1.1959239612029584</v>
      </c>
      <c r="H14322" s="19"/>
      <c r="I14322" s="19">
        <v>1.7387422353235562</v>
      </c>
      <c r="J14322" s="19"/>
      <c r="K14322" s="19">
        <v>1.6626850582822914</v>
      </c>
      <c r="L14322" s="19"/>
      <c r="M14322" s="19">
        <v>1.0085671705904975</v>
      </c>
      <c r="N14322" s="19"/>
      <c r="O14322" s="19">
        <v>1.7369268446500783</v>
      </c>
      <c r="P14322" s="50"/>
      <c r="R14322" s="9" t="s">
        <v>0</v>
      </c>
    </row>
    <row r="14323" spans="2:18" x14ac:dyDescent="0.2">
      <c r="B14323" s="25">
        <v>14093</v>
      </c>
      <c r="C14323" s="193">
        <v>1.2746533162453282</v>
      </c>
      <c r="D14323" s="19"/>
      <c r="E14323" s="19">
        <v>0.94760629101190919</v>
      </c>
      <c r="F14323" s="19"/>
      <c r="G14323" s="19"/>
      <c r="H14323" s="19">
        <v>0.10108302747203107</v>
      </c>
      <c r="I14323" s="19">
        <v>0.58698558853292115</v>
      </c>
      <c r="J14323" s="19"/>
      <c r="K14323" s="19">
        <v>1.2429809772346785</v>
      </c>
      <c r="L14323" s="19"/>
      <c r="M14323" s="19"/>
      <c r="N14323" s="19">
        <v>1.9146730956383848E-2</v>
      </c>
      <c r="O14323" s="19">
        <v>1.1069926237647567</v>
      </c>
      <c r="P14323" s="50"/>
      <c r="R14323" s="9" t="s">
        <v>0</v>
      </c>
    </row>
    <row r="14324" spans="2:18" x14ac:dyDescent="0.2">
      <c r="B14324" s="25">
        <v>14094</v>
      </c>
      <c r="C14324" s="193">
        <v>1.7204342069429859</v>
      </c>
      <c r="D14324" s="19"/>
      <c r="E14324" s="19">
        <v>1.2576490349059741</v>
      </c>
      <c r="F14324" s="19"/>
      <c r="G14324" s="19">
        <v>2.420703713074845</v>
      </c>
      <c r="H14324" s="19"/>
      <c r="I14324" s="19">
        <v>1.2548563274856857</v>
      </c>
      <c r="J14324" s="19"/>
      <c r="K14324" s="19">
        <v>2.1463496631062182</v>
      </c>
      <c r="L14324" s="19"/>
      <c r="M14324" s="19">
        <v>1.4260854677658288</v>
      </c>
      <c r="N14324" s="19"/>
      <c r="O14324" s="19">
        <v>1.4003510885213248</v>
      </c>
      <c r="P14324" s="50"/>
      <c r="R14324" s="9" t="s">
        <v>0</v>
      </c>
    </row>
    <row r="14325" spans="2:18" x14ac:dyDescent="0.2">
      <c r="B14325" s="25">
        <v>14095</v>
      </c>
      <c r="C14325" s="193"/>
      <c r="D14325" s="19">
        <v>0.91304041616062759</v>
      </c>
      <c r="E14325" s="19"/>
      <c r="F14325" s="19">
        <v>2.0217553060928002</v>
      </c>
      <c r="G14325" s="19"/>
      <c r="H14325" s="19">
        <v>1.8410519635387139</v>
      </c>
      <c r="I14325" s="19"/>
      <c r="J14325" s="19">
        <v>0.8994319121379778</v>
      </c>
      <c r="K14325" s="19"/>
      <c r="L14325" s="19">
        <v>1.037818570688837</v>
      </c>
      <c r="M14325" s="19"/>
      <c r="N14325" s="19">
        <v>1.1895398501081271</v>
      </c>
      <c r="O14325" s="19"/>
      <c r="P14325" s="50">
        <v>1.5282795637649609</v>
      </c>
      <c r="R14325" s="9" t="s">
        <v>0</v>
      </c>
    </row>
    <row r="14326" spans="2:18" x14ac:dyDescent="0.2">
      <c r="B14326" s="25">
        <v>14096</v>
      </c>
      <c r="C14326" s="193"/>
      <c r="D14326" s="19">
        <v>0.35836099465895632</v>
      </c>
      <c r="E14326" s="19">
        <v>0.15678398136498647</v>
      </c>
      <c r="F14326" s="19"/>
      <c r="G14326" s="19"/>
      <c r="H14326" s="19">
        <v>0.404329197593287</v>
      </c>
      <c r="I14326" s="19"/>
      <c r="J14326" s="19">
        <v>0.78358171887907968</v>
      </c>
      <c r="K14326" s="19"/>
      <c r="L14326" s="19">
        <v>0.55818421058991918</v>
      </c>
      <c r="M14326" s="19"/>
      <c r="N14326" s="19">
        <v>0.84305290603899152</v>
      </c>
      <c r="O14326" s="19"/>
      <c r="P14326" s="50">
        <v>0.8922709282575555</v>
      </c>
      <c r="R14326" s="9" t="s">
        <v>0</v>
      </c>
    </row>
    <row r="14327" spans="2:18" x14ac:dyDescent="0.2">
      <c r="B14327" s="25">
        <v>14097</v>
      </c>
      <c r="C14327" s="193"/>
      <c r="D14327" s="19">
        <v>3.9306634230397187E-3</v>
      </c>
      <c r="E14327" s="19"/>
      <c r="F14327" s="19">
        <v>8.7661613253526005E-2</v>
      </c>
      <c r="G14327" s="19">
        <v>0.66484606579442829</v>
      </c>
      <c r="H14327" s="19"/>
      <c r="I14327" s="19">
        <v>0.6482669019348013</v>
      </c>
      <c r="J14327" s="19"/>
      <c r="K14327" s="19"/>
      <c r="L14327" s="19">
        <v>0.57971205639720569</v>
      </c>
      <c r="M14327" s="19">
        <v>1.0939293331013764</v>
      </c>
      <c r="N14327" s="19"/>
      <c r="O14327" s="19">
        <v>0.98639958068139466</v>
      </c>
      <c r="P14327" s="50"/>
      <c r="R14327" s="9" t="s">
        <v>0</v>
      </c>
    </row>
    <row r="14328" spans="2:18" x14ac:dyDescent="0.2">
      <c r="B14328" s="25">
        <v>14098</v>
      </c>
      <c r="C14328" s="193">
        <v>1.0945133824431514</v>
      </c>
      <c r="D14328" s="19"/>
      <c r="E14328" s="19"/>
      <c r="F14328" s="19">
        <v>8.3415145196287191E-2</v>
      </c>
      <c r="G14328" s="19">
        <v>1.2557693267346526</v>
      </c>
      <c r="H14328" s="19"/>
      <c r="I14328" s="19">
        <v>0.52944054558884057</v>
      </c>
      <c r="J14328" s="19"/>
      <c r="K14328" s="19">
        <v>0.7620279802247284</v>
      </c>
      <c r="L14328" s="19"/>
      <c r="M14328" s="19">
        <v>0.73148278263335276</v>
      </c>
      <c r="N14328" s="19"/>
      <c r="O14328" s="19">
        <v>0.56442681242603387</v>
      </c>
      <c r="P14328" s="50"/>
      <c r="R14328" s="9" t="s">
        <v>0</v>
      </c>
    </row>
    <row r="14329" spans="2:18" x14ac:dyDescent="0.2">
      <c r="B14329" s="25">
        <v>14099</v>
      </c>
      <c r="C14329" s="193"/>
      <c r="D14329" s="19">
        <v>0.4487718884336101</v>
      </c>
      <c r="E14329" s="19"/>
      <c r="F14329" s="19">
        <v>0.46123688719540484</v>
      </c>
      <c r="G14329" s="19"/>
      <c r="H14329" s="19">
        <v>0.43331613050127132</v>
      </c>
      <c r="I14329" s="19">
        <v>0.80713177129782887</v>
      </c>
      <c r="J14329" s="19"/>
      <c r="K14329" s="19">
        <v>0.57810109747968985</v>
      </c>
      <c r="L14329" s="19"/>
      <c r="M14329" s="19">
        <v>0.44960734888228365</v>
      </c>
      <c r="N14329" s="19"/>
      <c r="O14329" s="19"/>
      <c r="P14329" s="50">
        <v>0.13011436684380581</v>
      </c>
      <c r="R14329" s="9" t="s">
        <v>0</v>
      </c>
    </row>
    <row r="14330" spans="2:18" x14ac:dyDescent="0.2">
      <c r="B14330" s="25">
        <v>14100</v>
      </c>
      <c r="C14330" s="193">
        <v>0.56873950817170738</v>
      </c>
      <c r="D14330" s="19"/>
      <c r="E14330" s="19">
        <v>0.53356073867823195</v>
      </c>
      <c r="F14330" s="19"/>
      <c r="G14330" s="19">
        <v>1.0490483276915412</v>
      </c>
      <c r="H14330" s="19"/>
      <c r="I14330" s="19">
        <v>1.0324156814310278E-2</v>
      </c>
      <c r="J14330" s="19"/>
      <c r="K14330" s="19">
        <v>1.6273619699904427</v>
      </c>
      <c r="L14330" s="19"/>
      <c r="M14330" s="19">
        <v>1.1253987722716241</v>
      </c>
      <c r="N14330" s="19"/>
      <c r="O14330" s="19"/>
      <c r="P14330" s="50">
        <v>5.9779101950054814E-2</v>
      </c>
      <c r="R14330" s="9" t="s">
        <v>0</v>
      </c>
    </row>
    <row r="14331" spans="2:18" x14ac:dyDescent="0.2">
      <c r="B14331" s="25">
        <v>14101</v>
      </c>
      <c r="C14331" s="193"/>
      <c r="D14331" s="19">
        <v>0.30443594279214986</v>
      </c>
      <c r="E14331" s="19"/>
      <c r="F14331" s="19">
        <v>0.18798349904220105</v>
      </c>
      <c r="G14331" s="19"/>
      <c r="H14331" s="19">
        <v>0.68950859889628546</v>
      </c>
      <c r="I14331" s="19"/>
      <c r="J14331" s="19">
        <v>4.1840080838245072E-2</v>
      </c>
      <c r="K14331" s="19"/>
      <c r="L14331" s="19">
        <v>0.28756853233117552</v>
      </c>
      <c r="M14331" s="19"/>
      <c r="N14331" s="19">
        <v>0.57745690269575245</v>
      </c>
      <c r="O14331" s="19"/>
      <c r="P14331" s="50">
        <v>0.59792121896607453</v>
      </c>
      <c r="R14331" s="9" t="s">
        <v>0</v>
      </c>
    </row>
    <row r="14332" spans="2:18" x14ac:dyDescent="0.2">
      <c r="B14332" s="25">
        <v>14102</v>
      </c>
      <c r="C14332" s="193"/>
      <c r="D14332" s="19">
        <v>0.10445395146323533</v>
      </c>
      <c r="E14332" s="19">
        <v>0.44268990979410999</v>
      </c>
      <c r="F14332" s="19"/>
      <c r="G14332" s="19"/>
      <c r="H14332" s="19">
        <v>0.81357345989387697</v>
      </c>
      <c r="I14332" s="19">
        <v>0.33247849158243853</v>
      </c>
      <c r="J14332" s="19"/>
      <c r="K14332" s="19"/>
      <c r="L14332" s="19">
        <v>0.52720860925603164</v>
      </c>
      <c r="M14332" s="19">
        <v>6.8703882421637899E-2</v>
      </c>
      <c r="N14332" s="19"/>
      <c r="O14332" s="19"/>
      <c r="P14332" s="50">
        <v>0.41562748534478872</v>
      </c>
      <c r="R14332" s="9" t="s">
        <v>0</v>
      </c>
    </row>
    <row r="14333" spans="2:18" x14ac:dyDescent="0.2">
      <c r="B14333" s="25">
        <v>14103</v>
      </c>
      <c r="C14333" s="193"/>
      <c r="D14333" s="19">
        <v>0.27657077442634448</v>
      </c>
      <c r="E14333" s="19"/>
      <c r="F14333" s="19">
        <v>0.46005265544958068</v>
      </c>
      <c r="G14333" s="19">
        <v>0.36804966750565482</v>
      </c>
      <c r="H14333" s="19"/>
      <c r="I14333" s="19">
        <v>3.9313140480759607E-3</v>
      </c>
      <c r="J14333" s="19"/>
      <c r="K14333" s="19"/>
      <c r="L14333" s="19">
        <v>0.45605030836133698</v>
      </c>
      <c r="M14333" s="19">
        <v>0.50497645847905481</v>
      </c>
      <c r="N14333" s="19"/>
      <c r="O14333" s="19"/>
      <c r="P14333" s="50">
        <v>0.87443803634003037</v>
      </c>
      <c r="R14333" s="9" t="s">
        <v>0</v>
      </c>
    </row>
    <row r="14334" spans="2:18" x14ac:dyDescent="0.2">
      <c r="B14334" s="25">
        <v>14104</v>
      </c>
      <c r="C14334" s="193"/>
      <c r="D14334" s="19">
        <v>0.24623912717200178</v>
      </c>
      <c r="E14334" s="19"/>
      <c r="F14334" s="19">
        <v>0.16983634430274547</v>
      </c>
      <c r="G14334" s="19">
        <v>1.1872352626088467</v>
      </c>
      <c r="H14334" s="19"/>
      <c r="I14334" s="19">
        <v>0.40517382155706128</v>
      </c>
      <c r="J14334" s="19"/>
      <c r="K14334" s="19">
        <v>0.87750512846289463</v>
      </c>
      <c r="L14334" s="19"/>
      <c r="M14334" s="19">
        <v>1.172104280772136</v>
      </c>
      <c r="N14334" s="19"/>
      <c r="O14334" s="19">
        <v>0.35759872198717629</v>
      </c>
      <c r="P14334" s="50"/>
      <c r="R14334" s="9" t="s">
        <v>0</v>
      </c>
    </row>
    <row r="14335" spans="2:18" x14ac:dyDescent="0.2">
      <c r="B14335" s="25">
        <v>14105</v>
      </c>
      <c r="C14335" s="193">
        <v>2.1530059489689646</v>
      </c>
      <c r="D14335" s="19"/>
      <c r="E14335" s="19">
        <v>1.5519778107518163</v>
      </c>
      <c r="F14335" s="19"/>
      <c r="G14335" s="19">
        <v>1.6545532219915533</v>
      </c>
      <c r="H14335" s="19"/>
      <c r="I14335" s="19">
        <v>1.5192011479854506</v>
      </c>
      <c r="J14335" s="19"/>
      <c r="K14335" s="19">
        <v>1.0193458664190647</v>
      </c>
      <c r="L14335" s="19"/>
      <c r="M14335" s="19">
        <v>2.0388055203558442</v>
      </c>
      <c r="N14335" s="19"/>
      <c r="O14335" s="19">
        <v>2.4739156596626399</v>
      </c>
      <c r="P14335" s="50"/>
      <c r="R14335" s="9" t="s">
        <v>0</v>
      </c>
    </row>
    <row r="14336" spans="2:18" x14ac:dyDescent="0.2">
      <c r="B14336" s="25">
        <v>14106</v>
      </c>
      <c r="C14336" s="193"/>
      <c r="D14336" s="19">
        <v>0.81963499691683828</v>
      </c>
      <c r="E14336" s="19">
        <v>0.21287984692933387</v>
      </c>
      <c r="F14336" s="19"/>
      <c r="G14336" s="19"/>
      <c r="H14336" s="19">
        <v>1.0121934239077723</v>
      </c>
      <c r="I14336" s="19"/>
      <c r="J14336" s="19">
        <v>0.94281579833290385</v>
      </c>
      <c r="K14336" s="19"/>
      <c r="L14336" s="19">
        <v>0.31314278558722725</v>
      </c>
      <c r="M14336" s="19">
        <v>0.20440586662699062</v>
      </c>
      <c r="N14336" s="19"/>
      <c r="O14336" s="19"/>
      <c r="P14336" s="50">
        <v>0.20395212691467549</v>
      </c>
      <c r="R14336" s="9" t="s">
        <v>0</v>
      </c>
    </row>
    <row r="14337" spans="2:18" x14ac:dyDescent="0.2">
      <c r="B14337" s="25">
        <v>14107</v>
      </c>
      <c r="C14337" s="193">
        <v>0.50394456708568813</v>
      </c>
      <c r="D14337" s="19"/>
      <c r="E14337" s="19">
        <v>0.72496308439786683</v>
      </c>
      <c r="F14337" s="19"/>
      <c r="G14337" s="19">
        <v>0.94621744195819746</v>
      </c>
      <c r="H14337" s="19"/>
      <c r="I14337" s="19">
        <v>0.88314838391770722</v>
      </c>
      <c r="J14337" s="19"/>
      <c r="K14337" s="19">
        <v>0.6113274270322242</v>
      </c>
      <c r="L14337" s="19"/>
      <c r="M14337" s="19">
        <v>0.69099242401162853</v>
      </c>
      <c r="N14337" s="19"/>
      <c r="O14337" s="19">
        <v>1.4548336179558095</v>
      </c>
      <c r="P14337" s="50"/>
      <c r="R14337" s="9" t="s">
        <v>0</v>
      </c>
    </row>
    <row r="14338" spans="2:18" x14ac:dyDescent="0.2">
      <c r="B14338" s="25">
        <v>14108</v>
      </c>
      <c r="C14338" s="193">
        <v>0.30952990515348489</v>
      </c>
      <c r="D14338" s="19"/>
      <c r="E14338" s="19"/>
      <c r="F14338" s="19">
        <v>0.23776832438175277</v>
      </c>
      <c r="G14338" s="19">
        <v>1.2739547965663732E-2</v>
      </c>
      <c r="H14338" s="19"/>
      <c r="I14338" s="19"/>
      <c r="J14338" s="19">
        <v>1.0242899545992628</v>
      </c>
      <c r="K14338" s="19"/>
      <c r="L14338" s="19">
        <v>0.28451835575228346</v>
      </c>
      <c r="M14338" s="19"/>
      <c r="N14338" s="19">
        <v>0.19471626510888831</v>
      </c>
      <c r="O14338" s="19">
        <v>3.8597050575522832E-2</v>
      </c>
      <c r="P14338" s="50"/>
      <c r="R14338" s="9" t="s">
        <v>0</v>
      </c>
    </row>
    <row r="14339" spans="2:18" x14ac:dyDescent="0.2">
      <c r="B14339" s="25">
        <v>14109</v>
      </c>
      <c r="C14339" s="193">
        <v>0.59305497920635886</v>
      </c>
      <c r="D14339" s="19"/>
      <c r="E14339" s="19">
        <v>0.16400431683595809</v>
      </c>
      <c r="F14339" s="19"/>
      <c r="G14339" s="19"/>
      <c r="H14339" s="19">
        <v>0.73486734696520839</v>
      </c>
      <c r="I14339" s="19">
        <v>0.50284635075369433</v>
      </c>
      <c r="J14339" s="19"/>
      <c r="K14339" s="19"/>
      <c r="L14339" s="19">
        <v>0.41005591984574119</v>
      </c>
      <c r="M14339" s="19"/>
      <c r="N14339" s="19">
        <v>0.96175746250161975</v>
      </c>
      <c r="O14339" s="19"/>
      <c r="P14339" s="50">
        <v>0.14884555988128892</v>
      </c>
      <c r="R14339" s="9" t="s">
        <v>0</v>
      </c>
    </row>
    <row r="14340" spans="2:18" x14ac:dyDescent="0.2">
      <c r="B14340" s="25">
        <v>14110</v>
      </c>
      <c r="C14340" s="193">
        <v>2.4021439737478616</v>
      </c>
      <c r="D14340" s="19"/>
      <c r="E14340" s="19">
        <v>1.9737781112372741</v>
      </c>
      <c r="F14340" s="19"/>
      <c r="G14340" s="19">
        <v>0.91059141840113123</v>
      </c>
      <c r="H14340" s="19"/>
      <c r="I14340" s="19">
        <v>1.522381499715763</v>
      </c>
      <c r="J14340" s="19"/>
      <c r="K14340" s="19">
        <v>1.6283604968761567</v>
      </c>
      <c r="L14340" s="19"/>
      <c r="M14340" s="19">
        <v>0.66116168357978378</v>
      </c>
      <c r="N14340" s="19"/>
      <c r="O14340" s="19">
        <v>0.98226047868563127</v>
      </c>
      <c r="P14340" s="50"/>
      <c r="R14340" s="9" t="s">
        <v>0</v>
      </c>
    </row>
    <row r="14341" spans="2:18" x14ac:dyDescent="0.2">
      <c r="B14341" s="25">
        <v>14111</v>
      </c>
      <c r="C14341" s="193">
        <v>0.75418058991995096</v>
      </c>
      <c r="D14341" s="19"/>
      <c r="E14341" s="19">
        <v>1.0514251180546055</v>
      </c>
      <c r="F14341" s="19"/>
      <c r="G14341" s="19">
        <v>0.50886259074713502</v>
      </c>
      <c r="H14341" s="19"/>
      <c r="I14341" s="19">
        <v>1.0541369497619135</v>
      </c>
      <c r="J14341" s="19"/>
      <c r="K14341" s="19">
        <v>0.44772904791271489</v>
      </c>
      <c r="L14341" s="19"/>
      <c r="M14341" s="19">
        <v>1.2299172847043707</v>
      </c>
      <c r="N14341" s="19"/>
      <c r="O14341" s="19">
        <v>0.12121318219370239</v>
      </c>
      <c r="P14341" s="50"/>
      <c r="R14341" s="9" t="s">
        <v>0</v>
      </c>
    </row>
    <row r="14342" spans="2:18" x14ac:dyDescent="0.2">
      <c r="B14342" s="25">
        <v>14112</v>
      </c>
      <c r="C14342" s="193">
        <v>1.1614899368815477</v>
      </c>
      <c r="D14342" s="19"/>
      <c r="E14342" s="19">
        <v>0.84026622794505446</v>
      </c>
      <c r="F14342" s="19"/>
      <c r="G14342" s="19">
        <v>0.37327188680182083</v>
      </c>
      <c r="H14342" s="19"/>
      <c r="I14342" s="19">
        <v>0.29338580142989418</v>
      </c>
      <c r="J14342" s="19"/>
      <c r="K14342" s="19">
        <v>0.81223669121969178</v>
      </c>
      <c r="L14342" s="19"/>
      <c r="M14342" s="19">
        <v>0.62619640938568288</v>
      </c>
      <c r="N14342" s="19"/>
      <c r="O14342" s="19">
        <v>0.20746506240702206</v>
      </c>
      <c r="P14342" s="50"/>
      <c r="R14342" s="9" t="s">
        <v>0</v>
      </c>
    </row>
    <row r="14343" spans="2:18" x14ac:dyDescent="0.2">
      <c r="B14343" s="25">
        <v>14113</v>
      </c>
      <c r="C14343" s="193">
        <v>0.35865698276965496</v>
      </c>
      <c r="D14343" s="19"/>
      <c r="E14343" s="19"/>
      <c r="F14343" s="19">
        <v>0.37667537874407497</v>
      </c>
      <c r="G14343" s="19">
        <v>4.0321696366246974E-2</v>
      </c>
      <c r="H14343" s="19"/>
      <c r="I14343" s="19">
        <v>0.5756887505762478</v>
      </c>
      <c r="J14343" s="19"/>
      <c r="K14343" s="19"/>
      <c r="L14343" s="19">
        <v>5.0471434633768113E-3</v>
      </c>
      <c r="M14343" s="19">
        <v>0.67242822586083284</v>
      </c>
      <c r="N14343" s="19"/>
      <c r="O14343" s="19">
        <v>0.7533756973635688</v>
      </c>
      <c r="P14343" s="50"/>
      <c r="R14343" s="9" t="s">
        <v>0</v>
      </c>
    </row>
    <row r="14344" spans="2:18" x14ac:dyDescent="0.2">
      <c r="B14344" s="25">
        <v>14114</v>
      </c>
      <c r="C14344" s="193">
        <v>0.70590951294914972</v>
      </c>
      <c r="D14344" s="19"/>
      <c r="E14344" s="19">
        <v>0.52028015082450041</v>
      </c>
      <c r="F14344" s="19"/>
      <c r="G14344" s="19">
        <v>0.18062921763411541</v>
      </c>
      <c r="H14344" s="19"/>
      <c r="I14344" s="19"/>
      <c r="J14344" s="19">
        <v>0.25198300507440691</v>
      </c>
      <c r="K14344" s="19"/>
      <c r="L14344" s="19">
        <v>0.182055316452225</v>
      </c>
      <c r="M14344" s="19">
        <v>0.60083835064147451</v>
      </c>
      <c r="N14344" s="19"/>
      <c r="O14344" s="19">
        <v>0.56272816179224627</v>
      </c>
      <c r="P14344" s="50"/>
      <c r="R14344" s="9" t="s">
        <v>0</v>
      </c>
    </row>
    <row r="14345" spans="2:18" x14ac:dyDescent="0.2">
      <c r="B14345" s="25">
        <v>14115</v>
      </c>
      <c r="C14345" s="193">
        <v>0.17983166533012043</v>
      </c>
      <c r="D14345" s="19"/>
      <c r="E14345" s="19">
        <v>2.9830597652725104E-3</v>
      </c>
      <c r="F14345" s="19"/>
      <c r="G14345" s="19"/>
      <c r="H14345" s="19">
        <v>0.18622682086649905</v>
      </c>
      <c r="I14345" s="19"/>
      <c r="J14345" s="19">
        <v>0.38096164505019592</v>
      </c>
      <c r="K14345" s="19"/>
      <c r="L14345" s="19">
        <v>3.1132402749171582E-3</v>
      </c>
      <c r="M14345" s="19">
        <v>0.12525994837771473</v>
      </c>
      <c r="N14345" s="19"/>
      <c r="O14345" s="19"/>
      <c r="P14345" s="50">
        <v>0.9190594282635709</v>
      </c>
      <c r="R14345" s="9" t="s">
        <v>0</v>
      </c>
    </row>
    <row r="14346" spans="2:18" x14ac:dyDescent="0.2">
      <c r="B14346" s="25">
        <v>14116</v>
      </c>
      <c r="C14346" s="193">
        <v>1.1714054279872117</v>
      </c>
      <c r="D14346" s="19"/>
      <c r="E14346" s="19">
        <v>0.95218026271937994</v>
      </c>
      <c r="F14346" s="19"/>
      <c r="G14346" s="19">
        <v>1.8609706167605902</v>
      </c>
      <c r="H14346" s="19"/>
      <c r="I14346" s="19">
        <v>0.19444756271956823</v>
      </c>
      <c r="J14346" s="19"/>
      <c r="K14346" s="19">
        <v>0.84640183077959008</v>
      </c>
      <c r="L14346" s="19"/>
      <c r="M14346" s="19">
        <v>0.72284029228227076</v>
      </c>
      <c r="N14346" s="19"/>
      <c r="O14346" s="19"/>
      <c r="P14346" s="50">
        <v>0.26988843098913606</v>
      </c>
      <c r="R14346" s="9" t="s">
        <v>0</v>
      </c>
    </row>
    <row r="14347" spans="2:18" x14ac:dyDescent="0.2">
      <c r="B14347" s="25">
        <v>14117</v>
      </c>
      <c r="C14347" s="193">
        <v>0.62046383648703662</v>
      </c>
      <c r="D14347" s="19"/>
      <c r="E14347" s="19"/>
      <c r="F14347" s="19">
        <v>0.14816530076210871</v>
      </c>
      <c r="G14347" s="19">
        <v>0.35404522059360144</v>
      </c>
      <c r="H14347" s="19"/>
      <c r="I14347" s="19">
        <v>0.36015445349557929</v>
      </c>
      <c r="J14347" s="19"/>
      <c r="K14347" s="19">
        <v>1.1314483911870798</v>
      </c>
      <c r="L14347" s="19"/>
      <c r="M14347" s="19"/>
      <c r="N14347" s="19">
        <v>0.14407083280598898</v>
      </c>
      <c r="O14347" s="19"/>
      <c r="P14347" s="50">
        <v>1.0084055028147896</v>
      </c>
      <c r="R14347" s="9" t="s">
        <v>0</v>
      </c>
    </row>
    <row r="14348" spans="2:18" x14ac:dyDescent="0.2">
      <c r="B14348" s="25">
        <v>14118</v>
      </c>
      <c r="C14348" s="193"/>
      <c r="D14348" s="19">
        <v>0.46281142624470928</v>
      </c>
      <c r="E14348" s="19"/>
      <c r="F14348" s="19">
        <v>0.76131189236729013</v>
      </c>
      <c r="G14348" s="19"/>
      <c r="H14348" s="19">
        <v>1.3634393376563609</v>
      </c>
      <c r="I14348" s="19"/>
      <c r="J14348" s="19">
        <v>2.2477494199972234</v>
      </c>
      <c r="K14348" s="19"/>
      <c r="L14348" s="19">
        <v>1.2537847915261882</v>
      </c>
      <c r="M14348" s="19">
        <v>0.47206021406926951</v>
      </c>
      <c r="N14348" s="19"/>
      <c r="O14348" s="19"/>
      <c r="P14348" s="50">
        <v>1.3785303429424769</v>
      </c>
      <c r="R14348" s="9" t="s">
        <v>0</v>
      </c>
    </row>
    <row r="14349" spans="2:18" x14ac:dyDescent="0.2">
      <c r="B14349" s="25">
        <v>14119</v>
      </c>
      <c r="C14349" s="193"/>
      <c r="D14349" s="19">
        <v>0.47506793218804394</v>
      </c>
      <c r="E14349" s="19"/>
      <c r="F14349" s="19">
        <v>0.33154068043915086</v>
      </c>
      <c r="G14349" s="19">
        <v>0.40438775972449265</v>
      </c>
      <c r="H14349" s="19"/>
      <c r="I14349" s="19">
        <v>0.18561669105309214</v>
      </c>
      <c r="J14349" s="19"/>
      <c r="K14349" s="19"/>
      <c r="L14349" s="19">
        <v>0.5965365308914311</v>
      </c>
      <c r="M14349" s="19"/>
      <c r="N14349" s="19">
        <v>6.1024153432766078E-2</v>
      </c>
      <c r="O14349" s="19">
        <v>0.17287900826898417</v>
      </c>
      <c r="P14349" s="50"/>
      <c r="R14349" s="9" t="s">
        <v>0</v>
      </c>
    </row>
    <row r="14350" spans="2:18" x14ac:dyDescent="0.2">
      <c r="B14350" s="25">
        <v>14120</v>
      </c>
      <c r="C14350" s="193"/>
      <c r="D14350" s="19">
        <v>1.299375118647401</v>
      </c>
      <c r="E14350" s="19"/>
      <c r="F14350" s="19">
        <v>0.44364271599910632</v>
      </c>
      <c r="G14350" s="19"/>
      <c r="H14350" s="19">
        <v>0.49277666768231659</v>
      </c>
      <c r="I14350" s="19"/>
      <c r="J14350" s="19">
        <v>1.0795059296649285</v>
      </c>
      <c r="K14350" s="19"/>
      <c r="L14350" s="19">
        <v>0.50142628714459114</v>
      </c>
      <c r="M14350" s="19">
        <v>0.34413683013569724</v>
      </c>
      <c r="N14350" s="19"/>
      <c r="O14350" s="19"/>
      <c r="P14350" s="50">
        <v>0.38884990683046255</v>
      </c>
      <c r="R14350" s="9" t="s">
        <v>0</v>
      </c>
    </row>
    <row r="14351" spans="2:18" x14ac:dyDescent="0.2">
      <c r="B14351" s="25">
        <v>14121</v>
      </c>
      <c r="C14351" s="193"/>
      <c r="D14351" s="19">
        <v>0.49512639657556162</v>
      </c>
      <c r="E14351" s="19"/>
      <c r="F14351" s="19">
        <v>0.15117796162531838</v>
      </c>
      <c r="G14351" s="19">
        <v>0.23125548407951288</v>
      </c>
      <c r="H14351" s="19"/>
      <c r="I14351" s="19">
        <v>0.5706998028974658</v>
      </c>
      <c r="J14351" s="19"/>
      <c r="K14351" s="19">
        <v>0.18912223187463109</v>
      </c>
      <c r="L14351" s="19"/>
      <c r="M14351" s="19"/>
      <c r="N14351" s="19">
        <v>0.49147141245881765</v>
      </c>
      <c r="O14351" s="19"/>
      <c r="P14351" s="50">
        <v>0.17198965713167597</v>
      </c>
      <c r="R14351" s="9" t="s">
        <v>0</v>
      </c>
    </row>
    <row r="14352" spans="2:18" x14ac:dyDescent="0.2">
      <c r="B14352" s="25">
        <v>14122</v>
      </c>
      <c r="C14352" s="193">
        <v>1.3276673182476946</v>
      </c>
      <c r="D14352" s="19"/>
      <c r="E14352" s="19">
        <v>1.0826397824452438</v>
      </c>
      <c r="F14352" s="19"/>
      <c r="G14352" s="19">
        <v>0.40704220296686083</v>
      </c>
      <c r="H14352" s="19"/>
      <c r="I14352" s="19">
        <v>0.5002861776864248</v>
      </c>
      <c r="J14352" s="19"/>
      <c r="K14352" s="19">
        <v>0.61919234373763621</v>
      </c>
      <c r="L14352" s="19"/>
      <c r="M14352" s="19">
        <v>1.1167063161316708</v>
      </c>
      <c r="N14352" s="19"/>
      <c r="O14352" s="19">
        <v>0.50137087175870576</v>
      </c>
      <c r="P14352" s="50"/>
      <c r="R14352" s="9" t="s">
        <v>0</v>
      </c>
    </row>
    <row r="14353" spans="2:18" x14ac:dyDescent="0.2">
      <c r="B14353" s="25">
        <v>14123</v>
      </c>
      <c r="C14353" s="193"/>
      <c r="D14353" s="19">
        <v>0.16856798845008686</v>
      </c>
      <c r="E14353" s="19">
        <v>0.23861573552178827</v>
      </c>
      <c r="F14353" s="19"/>
      <c r="G14353" s="19">
        <v>0.58579826943064495</v>
      </c>
      <c r="H14353" s="19"/>
      <c r="I14353" s="19"/>
      <c r="J14353" s="19">
        <v>0.91434354962543285</v>
      </c>
      <c r="K14353" s="19"/>
      <c r="L14353" s="19">
        <v>3.0731341689739259E-3</v>
      </c>
      <c r="M14353" s="19"/>
      <c r="N14353" s="19">
        <v>0.22736853703612203</v>
      </c>
      <c r="O14353" s="19">
        <v>5.5876471838219331E-2</v>
      </c>
      <c r="P14353" s="50"/>
      <c r="R14353" s="9" t="s">
        <v>0</v>
      </c>
    </row>
    <row r="14354" spans="2:18" x14ac:dyDescent="0.2">
      <c r="B14354" s="25">
        <v>14124</v>
      </c>
      <c r="C14354" s="193">
        <v>0.71187747707351801</v>
      </c>
      <c r="D14354" s="19"/>
      <c r="E14354" s="19">
        <v>0.78766120916173343</v>
      </c>
      <c r="F14354" s="19"/>
      <c r="G14354" s="19">
        <v>0.22217926620307299</v>
      </c>
      <c r="H14354" s="19"/>
      <c r="I14354" s="19">
        <v>1.714932538573833</v>
      </c>
      <c r="J14354" s="19"/>
      <c r="K14354" s="19">
        <v>1.0028308420338696</v>
      </c>
      <c r="L14354" s="19"/>
      <c r="M14354" s="19">
        <v>1.0221948587338219</v>
      </c>
      <c r="N14354" s="19"/>
      <c r="O14354" s="19">
        <v>0.12124628318671102</v>
      </c>
      <c r="P14354" s="50"/>
      <c r="R14354" s="9" t="s">
        <v>0</v>
      </c>
    </row>
    <row r="14355" spans="2:18" x14ac:dyDescent="0.2">
      <c r="B14355" s="25">
        <v>14125</v>
      </c>
      <c r="C14355" s="193"/>
      <c r="D14355" s="19">
        <v>0.70224858066444273</v>
      </c>
      <c r="E14355" s="19"/>
      <c r="F14355" s="19">
        <v>0.25357987623457889</v>
      </c>
      <c r="G14355" s="19"/>
      <c r="H14355" s="19">
        <v>0.31308024075733842</v>
      </c>
      <c r="I14355" s="19"/>
      <c r="J14355" s="19">
        <v>0.25225622050300611</v>
      </c>
      <c r="K14355" s="19"/>
      <c r="L14355" s="19">
        <v>0.73840211895924213</v>
      </c>
      <c r="M14355" s="19"/>
      <c r="N14355" s="19">
        <v>0.52822488462549722</v>
      </c>
      <c r="O14355" s="19"/>
      <c r="P14355" s="50">
        <v>1.187319136950608</v>
      </c>
      <c r="R14355" s="9" t="s">
        <v>0</v>
      </c>
    </row>
    <row r="14356" spans="2:18" x14ac:dyDescent="0.2">
      <c r="B14356" s="25">
        <v>14126</v>
      </c>
      <c r="C14356" s="193">
        <v>1.8516478355143529</v>
      </c>
      <c r="D14356" s="19"/>
      <c r="E14356" s="19">
        <v>1.5708424283062936</v>
      </c>
      <c r="F14356" s="19"/>
      <c r="G14356" s="19">
        <v>1.856693961505415</v>
      </c>
      <c r="H14356" s="19"/>
      <c r="I14356" s="19">
        <v>2.1302977926544568</v>
      </c>
      <c r="J14356" s="19"/>
      <c r="K14356" s="19">
        <v>1.740974279227179</v>
      </c>
      <c r="L14356" s="19"/>
      <c r="M14356" s="19">
        <v>2.085988680094645</v>
      </c>
      <c r="N14356" s="19"/>
      <c r="O14356" s="19">
        <v>3.0692991818934843</v>
      </c>
      <c r="P14356" s="50"/>
      <c r="R14356" s="9" t="s">
        <v>0</v>
      </c>
    </row>
    <row r="14357" spans="2:18" x14ac:dyDescent="0.2">
      <c r="B14357" s="25">
        <v>14127</v>
      </c>
      <c r="C14357" s="193"/>
      <c r="D14357" s="19">
        <v>1.7428191081471911</v>
      </c>
      <c r="E14357" s="19"/>
      <c r="F14357" s="19">
        <v>1.3559740638162263</v>
      </c>
      <c r="G14357" s="19"/>
      <c r="H14357" s="19">
        <v>2.1638888329488259</v>
      </c>
      <c r="I14357" s="19"/>
      <c r="J14357" s="19">
        <v>0.57286836466218172</v>
      </c>
      <c r="K14357" s="19"/>
      <c r="L14357" s="19">
        <v>1.5301391500792663</v>
      </c>
      <c r="M14357" s="19"/>
      <c r="N14357" s="19">
        <v>1.2571343617310895</v>
      </c>
      <c r="O14357" s="19"/>
      <c r="P14357" s="50">
        <v>1.2658276490788258</v>
      </c>
      <c r="R14357" s="9" t="s">
        <v>0</v>
      </c>
    </row>
    <row r="14358" spans="2:18" x14ac:dyDescent="0.2">
      <c r="B14358" s="25">
        <v>14128</v>
      </c>
      <c r="C14358" s="193"/>
      <c r="D14358" s="19">
        <v>1.4953324276652831</v>
      </c>
      <c r="E14358" s="19"/>
      <c r="F14358" s="19">
        <v>1.6704611997450034</v>
      </c>
      <c r="G14358" s="19"/>
      <c r="H14358" s="19">
        <v>0.45989877615401686</v>
      </c>
      <c r="I14358" s="19"/>
      <c r="J14358" s="19">
        <v>1.0292278188677846</v>
      </c>
      <c r="K14358" s="19"/>
      <c r="L14358" s="19">
        <v>0.47694386130192157</v>
      </c>
      <c r="M14358" s="19"/>
      <c r="N14358" s="19">
        <v>0.8985535014315259</v>
      </c>
      <c r="O14358" s="19"/>
      <c r="P14358" s="50">
        <v>0.9901037975172734</v>
      </c>
      <c r="R14358" s="9" t="s">
        <v>0</v>
      </c>
    </row>
    <row r="14359" spans="2:18" x14ac:dyDescent="0.2">
      <c r="B14359" s="25">
        <v>14129</v>
      </c>
      <c r="C14359" s="193">
        <v>0.69758423827603844</v>
      </c>
      <c r="D14359" s="19"/>
      <c r="E14359" s="19">
        <v>1.3026509369484367</v>
      </c>
      <c r="F14359" s="19"/>
      <c r="G14359" s="19">
        <v>0.23191849545463766</v>
      </c>
      <c r="H14359" s="19"/>
      <c r="I14359" s="19">
        <v>0.79318944218093579</v>
      </c>
      <c r="J14359" s="19"/>
      <c r="K14359" s="19">
        <v>0.77471476836699293</v>
      </c>
      <c r="L14359" s="19"/>
      <c r="M14359" s="19">
        <v>0.96250557737025833</v>
      </c>
      <c r="N14359" s="19"/>
      <c r="O14359" s="19">
        <v>0.85297925423699472</v>
      </c>
      <c r="P14359" s="50"/>
      <c r="R14359" s="9" t="s">
        <v>0</v>
      </c>
    </row>
    <row r="14360" spans="2:18" x14ac:dyDescent="0.2">
      <c r="B14360" s="25">
        <v>14130</v>
      </c>
      <c r="C14360" s="193">
        <v>1.2035083574838985</v>
      </c>
      <c r="D14360" s="19"/>
      <c r="E14360" s="19">
        <v>0.80843763397756507</v>
      </c>
      <c r="F14360" s="19"/>
      <c r="G14360" s="19">
        <v>1.3949213910695963</v>
      </c>
      <c r="H14360" s="19"/>
      <c r="I14360" s="19">
        <v>1.7028321366188552</v>
      </c>
      <c r="J14360" s="19"/>
      <c r="K14360" s="19">
        <v>0.72504259586451447</v>
      </c>
      <c r="L14360" s="19"/>
      <c r="M14360" s="19">
        <v>0.16371816518224258</v>
      </c>
      <c r="N14360" s="19"/>
      <c r="O14360" s="19">
        <v>1.3362550303622762</v>
      </c>
      <c r="P14360" s="50"/>
      <c r="R14360" s="9" t="s">
        <v>0</v>
      </c>
    </row>
    <row r="14361" spans="2:18" x14ac:dyDescent="0.2">
      <c r="B14361" s="25">
        <v>14131</v>
      </c>
      <c r="C14361" s="193"/>
      <c r="D14361" s="19">
        <v>0.12768445210647184</v>
      </c>
      <c r="E14361" s="19">
        <v>6.8347926563221043E-2</v>
      </c>
      <c r="F14361" s="19"/>
      <c r="G14361" s="19"/>
      <c r="H14361" s="19">
        <v>0.11296985033363519</v>
      </c>
      <c r="I14361" s="19"/>
      <c r="J14361" s="19">
        <v>0.36793019111991426</v>
      </c>
      <c r="K14361" s="19"/>
      <c r="L14361" s="19">
        <v>1.1516987047393497</v>
      </c>
      <c r="M14361" s="19"/>
      <c r="N14361" s="19">
        <v>0.46863463340833866</v>
      </c>
      <c r="O14361" s="19"/>
      <c r="P14361" s="50">
        <v>0.93186567633378081</v>
      </c>
      <c r="R14361" s="9" t="s">
        <v>0</v>
      </c>
    </row>
    <row r="14362" spans="2:18" x14ac:dyDescent="0.2">
      <c r="B14362" s="25">
        <v>14132</v>
      </c>
      <c r="C14362" s="193">
        <v>0.27382862802084479</v>
      </c>
      <c r="D14362" s="19"/>
      <c r="E14362" s="19"/>
      <c r="F14362" s="19">
        <v>0.55474585036388502</v>
      </c>
      <c r="G14362" s="19">
        <v>0.34853579698055559</v>
      </c>
      <c r="H14362" s="19"/>
      <c r="I14362" s="19"/>
      <c r="J14362" s="19">
        <v>0.3258948886947392</v>
      </c>
      <c r="K14362" s="19">
        <v>0.49835453130595703</v>
      </c>
      <c r="L14362" s="19"/>
      <c r="M14362" s="19"/>
      <c r="N14362" s="19">
        <v>1.1652590362295463</v>
      </c>
      <c r="O14362" s="19">
        <v>0.22064288774695237</v>
      </c>
      <c r="P14362" s="50"/>
      <c r="R14362" s="9" t="s">
        <v>0</v>
      </c>
    </row>
    <row r="14363" spans="2:18" x14ac:dyDescent="0.2">
      <c r="B14363" s="25">
        <v>14133</v>
      </c>
      <c r="C14363" s="193"/>
      <c r="D14363" s="19">
        <v>0.6696888919863534</v>
      </c>
      <c r="E14363" s="19"/>
      <c r="F14363" s="19">
        <v>0.37245812393498245</v>
      </c>
      <c r="G14363" s="19"/>
      <c r="H14363" s="19">
        <v>0.38511643289923575</v>
      </c>
      <c r="I14363" s="19">
        <v>0.44133984551608413</v>
      </c>
      <c r="J14363" s="19"/>
      <c r="K14363" s="19"/>
      <c r="L14363" s="19">
        <v>0.74971435146952237</v>
      </c>
      <c r="M14363" s="19"/>
      <c r="N14363" s="19">
        <v>0.34966895191606284</v>
      </c>
      <c r="O14363" s="19">
        <v>5.4938691317340822E-3</v>
      </c>
      <c r="P14363" s="50"/>
      <c r="R14363" s="9" t="s">
        <v>0</v>
      </c>
    </row>
    <row r="14364" spans="2:18" x14ac:dyDescent="0.2">
      <c r="B14364" s="25">
        <v>14134</v>
      </c>
      <c r="C14364" s="193"/>
      <c r="D14364" s="19">
        <v>0.2860628957635733</v>
      </c>
      <c r="E14364" s="19"/>
      <c r="F14364" s="19">
        <v>0.80709160344577047</v>
      </c>
      <c r="G14364" s="19"/>
      <c r="H14364" s="19">
        <v>0.37598455701294209</v>
      </c>
      <c r="I14364" s="19"/>
      <c r="J14364" s="19">
        <v>1.4243354203709846</v>
      </c>
      <c r="K14364" s="19"/>
      <c r="L14364" s="19">
        <v>0.43159546395739107</v>
      </c>
      <c r="M14364" s="19"/>
      <c r="N14364" s="19">
        <v>1.2896437481049665</v>
      </c>
      <c r="O14364" s="19"/>
      <c r="P14364" s="50">
        <v>1.4866105631338928</v>
      </c>
      <c r="R14364" s="9" t="s">
        <v>0</v>
      </c>
    </row>
    <row r="14365" spans="2:18" x14ac:dyDescent="0.2">
      <c r="B14365" s="25">
        <v>14135</v>
      </c>
      <c r="C14365" s="193">
        <v>0.84276492596341646</v>
      </c>
      <c r="D14365" s="19"/>
      <c r="E14365" s="19"/>
      <c r="F14365" s="19">
        <v>5.7072083421434654E-2</v>
      </c>
      <c r="G14365" s="19"/>
      <c r="H14365" s="19">
        <v>0.51265282970065118</v>
      </c>
      <c r="I14365" s="19"/>
      <c r="J14365" s="19">
        <v>6.9866654083988428E-2</v>
      </c>
      <c r="K14365" s="19">
        <v>1.1907179606198437</v>
      </c>
      <c r="L14365" s="19"/>
      <c r="M14365" s="19">
        <v>0.226506286519431</v>
      </c>
      <c r="N14365" s="19"/>
      <c r="O14365" s="19">
        <v>0.29904080800153926</v>
      </c>
      <c r="P14365" s="50"/>
      <c r="R14365" s="9" t="s">
        <v>0</v>
      </c>
    </row>
    <row r="14366" spans="2:18" x14ac:dyDescent="0.2">
      <c r="B14366" s="25">
        <v>14136</v>
      </c>
      <c r="C14366" s="193"/>
      <c r="D14366" s="19">
        <v>1.3883380092556454</v>
      </c>
      <c r="E14366" s="19"/>
      <c r="F14366" s="19">
        <v>1.5305026780121183</v>
      </c>
      <c r="G14366" s="19"/>
      <c r="H14366" s="19">
        <v>1.5882384663360514</v>
      </c>
      <c r="I14366" s="19"/>
      <c r="J14366" s="19">
        <v>0.79422175756174962</v>
      </c>
      <c r="K14366" s="19"/>
      <c r="L14366" s="19">
        <v>1.1164491793907048</v>
      </c>
      <c r="M14366" s="19"/>
      <c r="N14366" s="19">
        <v>2.2419096702761445</v>
      </c>
      <c r="O14366" s="19"/>
      <c r="P14366" s="50">
        <v>1.4968436821661639</v>
      </c>
      <c r="R14366" s="9" t="s">
        <v>0</v>
      </c>
    </row>
    <row r="14367" spans="2:18" x14ac:dyDescent="0.2">
      <c r="B14367" s="25">
        <v>14137</v>
      </c>
      <c r="C14367" s="193"/>
      <c r="D14367" s="19">
        <v>0.25519391011170833</v>
      </c>
      <c r="E14367" s="19">
        <v>0.47709138624980213</v>
      </c>
      <c r="F14367" s="19"/>
      <c r="G14367" s="19">
        <v>0.18219029321126648</v>
      </c>
      <c r="H14367" s="19"/>
      <c r="I14367" s="19">
        <v>0.85217177106184872</v>
      </c>
      <c r="J14367" s="19"/>
      <c r="K14367" s="19"/>
      <c r="L14367" s="19">
        <v>7.5576477726657335E-2</v>
      </c>
      <c r="M14367" s="19"/>
      <c r="N14367" s="19">
        <v>0.26582310475079779</v>
      </c>
      <c r="O14367" s="19">
        <v>0.1868224217864059</v>
      </c>
      <c r="P14367" s="50"/>
      <c r="R14367" s="9" t="s">
        <v>0</v>
      </c>
    </row>
    <row r="14368" spans="2:18" x14ac:dyDescent="0.2">
      <c r="B14368" s="25">
        <v>14138</v>
      </c>
      <c r="C14368" s="193"/>
      <c r="D14368" s="19">
        <v>7.2046366853058666E-2</v>
      </c>
      <c r="E14368" s="19"/>
      <c r="F14368" s="19">
        <v>6.5587714756221549E-2</v>
      </c>
      <c r="G14368" s="19"/>
      <c r="H14368" s="19">
        <v>0.3592715513190905</v>
      </c>
      <c r="I14368" s="19"/>
      <c r="J14368" s="19">
        <v>0.84718272236073922</v>
      </c>
      <c r="K14368" s="19"/>
      <c r="L14368" s="19">
        <v>0.5151305248398893</v>
      </c>
      <c r="M14368" s="19"/>
      <c r="N14368" s="19">
        <v>0.73634954579228096</v>
      </c>
      <c r="O14368" s="19"/>
      <c r="P14368" s="50">
        <v>0.75580411595259345</v>
      </c>
      <c r="R14368" s="9" t="s">
        <v>0</v>
      </c>
    </row>
    <row r="14369" spans="2:18" x14ac:dyDescent="0.2">
      <c r="B14369" s="25">
        <v>14139</v>
      </c>
      <c r="C14369" s="193"/>
      <c r="D14369" s="19">
        <v>0.24487390059044345</v>
      </c>
      <c r="E14369" s="19">
        <v>0.44913591657528495</v>
      </c>
      <c r="F14369" s="19"/>
      <c r="G14369" s="19"/>
      <c r="H14369" s="19">
        <v>2.6634151149510683E-2</v>
      </c>
      <c r="I14369" s="19">
        <v>8.825356440716986E-2</v>
      </c>
      <c r="J14369" s="19"/>
      <c r="K14369" s="19">
        <v>0.91265802529908546</v>
      </c>
      <c r="L14369" s="19"/>
      <c r="M14369" s="19">
        <v>0.14806958507016382</v>
      </c>
      <c r="N14369" s="19"/>
      <c r="O14369" s="19">
        <v>0.53891435704168345</v>
      </c>
      <c r="P14369" s="50"/>
      <c r="R14369" s="9" t="s">
        <v>0</v>
      </c>
    </row>
    <row r="14370" spans="2:18" x14ac:dyDescent="0.2">
      <c r="B14370" s="25">
        <v>14140</v>
      </c>
      <c r="C14370" s="193">
        <v>0.16158369808701609</v>
      </c>
      <c r="D14370" s="19"/>
      <c r="E14370" s="19">
        <v>1.0848314258176084</v>
      </c>
      <c r="F14370" s="19"/>
      <c r="G14370" s="19">
        <v>7.7339969873147923E-2</v>
      </c>
      <c r="H14370" s="19"/>
      <c r="I14370" s="19"/>
      <c r="J14370" s="19">
        <v>4.2255510301173298E-2</v>
      </c>
      <c r="K14370" s="19">
        <v>0.29406144258567724</v>
      </c>
      <c r="L14370" s="19"/>
      <c r="M14370" s="19">
        <v>0.92240170548013467</v>
      </c>
      <c r="N14370" s="19"/>
      <c r="O14370" s="19">
        <v>0.62631137955635785</v>
      </c>
      <c r="P14370" s="50"/>
      <c r="R14370" s="9" t="s">
        <v>0</v>
      </c>
    </row>
    <row r="14371" spans="2:18" x14ac:dyDescent="0.2">
      <c r="B14371" s="25">
        <v>14141</v>
      </c>
      <c r="C14371" s="193">
        <v>8.2961448688461725E-2</v>
      </c>
      <c r="D14371" s="19"/>
      <c r="E14371" s="19">
        <v>0.69801346003733444</v>
      </c>
      <c r="F14371" s="19"/>
      <c r="G14371" s="19">
        <v>1.0725915318699251</v>
      </c>
      <c r="H14371" s="19"/>
      <c r="I14371" s="19">
        <v>0.84837488410481188</v>
      </c>
      <c r="J14371" s="19"/>
      <c r="K14371" s="19">
        <v>1.1703582639703725</v>
      </c>
      <c r="L14371" s="19"/>
      <c r="M14371" s="19">
        <v>0.50682006128905055</v>
      </c>
      <c r="N14371" s="19"/>
      <c r="O14371" s="19">
        <v>0.54837362946812729</v>
      </c>
      <c r="P14371" s="50"/>
      <c r="R14371" s="9" t="s">
        <v>0</v>
      </c>
    </row>
    <row r="14372" spans="2:18" x14ac:dyDescent="0.2">
      <c r="B14372" s="25">
        <v>14142</v>
      </c>
      <c r="C14372" s="193">
        <v>1.0380105858351889</v>
      </c>
      <c r="D14372" s="19"/>
      <c r="E14372" s="19">
        <v>1.818633923729102</v>
      </c>
      <c r="F14372" s="19"/>
      <c r="G14372" s="19">
        <v>1.8036801232702528</v>
      </c>
      <c r="H14372" s="19"/>
      <c r="I14372" s="19">
        <v>1.6689573006683007</v>
      </c>
      <c r="J14372" s="19"/>
      <c r="K14372" s="19">
        <v>1.7807758427914973</v>
      </c>
      <c r="L14372" s="19"/>
      <c r="M14372" s="19">
        <v>2.1641816199391046</v>
      </c>
      <c r="N14372" s="19"/>
      <c r="O14372" s="19">
        <v>2.0652097222460903</v>
      </c>
      <c r="P14372" s="50"/>
      <c r="R14372" s="9" t="s">
        <v>0</v>
      </c>
    </row>
    <row r="14373" spans="2:18" x14ac:dyDescent="0.2">
      <c r="B14373" s="25">
        <v>14143</v>
      </c>
      <c r="C14373" s="193">
        <v>1.9616154597788438</v>
      </c>
      <c r="D14373" s="19"/>
      <c r="E14373" s="19">
        <v>2.2709107157768749</v>
      </c>
      <c r="F14373" s="19"/>
      <c r="G14373" s="19">
        <v>3.0058861683976037</v>
      </c>
      <c r="H14373" s="19"/>
      <c r="I14373" s="19">
        <v>2.8645198468179589</v>
      </c>
      <c r="J14373" s="19"/>
      <c r="K14373" s="19">
        <v>2.1773264849144525</v>
      </c>
      <c r="L14373" s="19"/>
      <c r="M14373" s="19">
        <v>2.8088568863486243</v>
      </c>
      <c r="N14373" s="19"/>
      <c r="O14373" s="19">
        <v>1.8988384017203843</v>
      </c>
      <c r="P14373" s="50"/>
      <c r="R14373" s="9" t="s">
        <v>0</v>
      </c>
    </row>
    <row r="14374" spans="2:18" x14ac:dyDescent="0.2">
      <c r="B14374" s="25">
        <v>14144</v>
      </c>
      <c r="C14374" s="193">
        <v>0.69936519124186236</v>
      </c>
      <c r="D14374" s="19"/>
      <c r="E14374" s="19">
        <v>1.9550101446467358</v>
      </c>
      <c r="F14374" s="19"/>
      <c r="G14374" s="19">
        <v>2.9959275482953203</v>
      </c>
      <c r="H14374" s="19"/>
      <c r="I14374" s="19">
        <v>2.4393097893015683</v>
      </c>
      <c r="J14374" s="19"/>
      <c r="K14374" s="19">
        <v>1.9244166280680792</v>
      </c>
      <c r="L14374" s="19"/>
      <c r="M14374" s="19">
        <v>2.2739038469119364</v>
      </c>
      <c r="N14374" s="19"/>
      <c r="O14374" s="19">
        <v>2.3324117021501038</v>
      </c>
      <c r="P14374" s="50"/>
      <c r="R14374" s="9" t="s">
        <v>0</v>
      </c>
    </row>
    <row r="14375" spans="2:18" x14ac:dyDescent="0.2">
      <c r="B14375" s="25">
        <v>14145</v>
      </c>
      <c r="C14375" s="193">
        <v>0.78914952762937218</v>
      </c>
      <c r="D14375" s="19"/>
      <c r="E14375" s="19">
        <v>0.80322666316841496</v>
      </c>
      <c r="F14375" s="19"/>
      <c r="G14375" s="19">
        <v>1.1269127106736407</v>
      </c>
      <c r="H14375" s="19"/>
      <c r="I14375" s="19">
        <v>1.9820132816207425</v>
      </c>
      <c r="J14375" s="19"/>
      <c r="K14375" s="19">
        <v>1.621497582995524</v>
      </c>
      <c r="L14375" s="19"/>
      <c r="M14375" s="19">
        <v>1.8083304565714633</v>
      </c>
      <c r="N14375" s="19"/>
      <c r="O14375" s="19">
        <v>1.8673387506646051</v>
      </c>
      <c r="P14375" s="50"/>
      <c r="R14375" s="9" t="s">
        <v>0</v>
      </c>
    </row>
    <row r="14376" spans="2:18" x14ac:dyDescent="0.2">
      <c r="B14376" s="25">
        <v>14146</v>
      </c>
      <c r="C14376" s="193">
        <v>0.91413830675041641</v>
      </c>
      <c r="D14376" s="19"/>
      <c r="E14376" s="19"/>
      <c r="F14376" s="19">
        <v>1.1504559089744242</v>
      </c>
      <c r="G14376" s="19"/>
      <c r="H14376" s="19">
        <v>1.0366016968384903</v>
      </c>
      <c r="I14376" s="19"/>
      <c r="J14376" s="19">
        <v>0.6080386087442704</v>
      </c>
      <c r="K14376" s="19"/>
      <c r="L14376" s="19">
        <v>0.31161956804483859</v>
      </c>
      <c r="M14376" s="19">
        <v>0.3160535666400941</v>
      </c>
      <c r="N14376" s="19"/>
      <c r="O14376" s="19"/>
      <c r="P14376" s="50">
        <v>0.20518747134976442</v>
      </c>
      <c r="R14376" s="9" t="s">
        <v>0</v>
      </c>
    </row>
    <row r="14377" spans="2:18" x14ac:dyDescent="0.2">
      <c r="B14377" s="25">
        <v>14147</v>
      </c>
      <c r="C14377" s="193"/>
      <c r="D14377" s="19">
        <v>1.3103828303074914</v>
      </c>
      <c r="E14377" s="19"/>
      <c r="F14377" s="19">
        <v>1.6256113802378478</v>
      </c>
      <c r="G14377" s="19"/>
      <c r="H14377" s="19">
        <v>0.81746816059837124</v>
      </c>
      <c r="I14377" s="19"/>
      <c r="J14377" s="19">
        <v>2.1040206573152274</v>
      </c>
      <c r="K14377" s="19"/>
      <c r="L14377" s="19">
        <v>2.2561181499179117</v>
      </c>
      <c r="M14377" s="19"/>
      <c r="N14377" s="19">
        <v>1.1591819117416837</v>
      </c>
      <c r="O14377" s="19"/>
      <c r="P14377" s="50">
        <v>1.9833964687996333</v>
      </c>
      <c r="R14377" s="9" t="s">
        <v>0</v>
      </c>
    </row>
    <row r="14378" spans="2:18" x14ac:dyDescent="0.2">
      <c r="B14378" s="25">
        <v>14148</v>
      </c>
      <c r="C14378" s="193"/>
      <c r="D14378" s="19">
        <v>1.0861894218529022</v>
      </c>
      <c r="E14378" s="19"/>
      <c r="F14378" s="19">
        <v>4.6691107042678148E-2</v>
      </c>
      <c r="G14378" s="19"/>
      <c r="H14378" s="19">
        <v>0.94487066912950946</v>
      </c>
      <c r="I14378" s="19"/>
      <c r="J14378" s="19">
        <v>0.79988590496769685</v>
      </c>
      <c r="K14378" s="19"/>
      <c r="L14378" s="19">
        <v>0.31868790267696734</v>
      </c>
      <c r="M14378" s="19"/>
      <c r="N14378" s="19">
        <v>0.22015209179800915</v>
      </c>
      <c r="O14378" s="19">
        <v>0.2746449544498728</v>
      </c>
      <c r="P14378" s="50"/>
      <c r="R14378" s="9" t="s">
        <v>0</v>
      </c>
    </row>
    <row r="14379" spans="2:18" x14ac:dyDescent="0.2">
      <c r="B14379" s="25">
        <v>14149</v>
      </c>
      <c r="C14379" s="193">
        <v>1.7107710129178595</v>
      </c>
      <c r="D14379" s="19"/>
      <c r="E14379" s="19">
        <v>0.42904718746297382</v>
      </c>
      <c r="F14379" s="19"/>
      <c r="G14379" s="19">
        <v>0.63656864210830666</v>
      </c>
      <c r="H14379" s="19"/>
      <c r="I14379" s="19"/>
      <c r="J14379" s="19">
        <v>0.83898401506607767</v>
      </c>
      <c r="K14379" s="19">
        <v>1.0515671856749969</v>
      </c>
      <c r="L14379" s="19"/>
      <c r="M14379" s="19"/>
      <c r="N14379" s="19">
        <v>0.11694382993273518</v>
      </c>
      <c r="O14379" s="19">
        <v>0.88151088195337979</v>
      </c>
      <c r="P14379" s="50"/>
      <c r="R14379" s="9" t="s">
        <v>0</v>
      </c>
    </row>
    <row r="14380" spans="2:18" x14ac:dyDescent="0.2">
      <c r="B14380" s="25">
        <v>14150</v>
      </c>
      <c r="C14380" s="193"/>
      <c r="D14380" s="19">
        <v>0.27942550188776988</v>
      </c>
      <c r="E14380" s="19">
        <v>1.0967868700191021</v>
      </c>
      <c r="F14380" s="19"/>
      <c r="G14380" s="19">
        <v>0.20673199450365315</v>
      </c>
      <c r="H14380" s="19"/>
      <c r="I14380" s="19">
        <v>0.24232154451905785</v>
      </c>
      <c r="J14380" s="19"/>
      <c r="K14380" s="19">
        <v>1.1979930950578626</v>
      </c>
      <c r="L14380" s="19"/>
      <c r="M14380" s="19">
        <v>0.11467519811962448</v>
      </c>
      <c r="N14380" s="19"/>
      <c r="O14380" s="19">
        <v>0.19871669963388433</v>
      </c>
      <c r="P14380" s="50"/>
      <c r="R14380" s="9" t="s">
        <v>0</v>
      </c>
    </row>
    <row r="14381" spans="2:18" x14ac:dyDescent="0.2">
      <c r="B14381" s="25">
        <v>14151</v>
      </c>
      <c r="C14381" s="193">
        <v>0.55156537748097545</v>
      </c>
      <c r="D14381" s="19"/>
      <c r="E14381" s="19">
        <v>0.50609601551850192</v>
      </c>
      <c r="F14381" s="19"/>
      <c r="G14381" s="19">
        <v>0.81647564537698336</v>
      </c>
      <c r="H14381" s="19"/>
      <c r="I14381" s="19">
        <v>0.51043790988005255</v>
      </c>
      <c r="J14381" s="19"/>
      <c r="K14381" s="19"/>
      <c r="L14381" s="19">
        <v>0.90952414912465795</v>
      </c>
      <c r="M14381" s="19">
        <v>6.5990655409153429E-2</v>
      </c>
      <c r="N14381" s="19"/>
      <c r="O14381" s="19"/>
      <c r="P14381" s="50">
        <v>0.46970259262166114</v>
      </c>
      <c r="R14381" s="9" t="s">
        <v>0</v>
      </c>
    </row>
    <row r="14382" spans="2:18" x14ac:dyDescent="0.2">
      <c r="B14382" s="25">
        <v>14152</v>
      </c>
      <c r="C14382" s="193">
        <v>0.63423386171332197</v>
      </c>
      <c r="D14382" s="19"/>
      <c r="E14382" s="19">
        <v>0.43676043717778212</v>
      </c>
      <c r="F14382" s="19"/>
      <c r="G14382" s="19">
        <v>0.57154972855373321</v>
      </c>
      <c r="H14382" s="19"/>
      <c r="I14382" s="19">
        <v>0.26302648648296523</v>
      </c>
      <c r="J14382" s="19"/>
      <c r="K14382" s="19">
        <v>0.74436600061489133</v>
      </c>
      <c r="L14382" s="19"/>
      <c r="M14382" s="19">
        <v>1.3947078945258593</v>
      </c>
      <c r="N14382" s="19"/>
      <c r="O14382" s="19">
        <v>0.44067266684110928</v>
      </c>
      <c r="P14382" s="50"/>
      <c r="R14382" s="9" t="s">
        <v>0</v>
      </c>
    </row>
    <row r="14383" spans="2:18" x14ac:dyDescent="0.2">
      <c r="B14383" s="25">
        <v>14153</v>
      </c>
      <c r="C14383" s="193">
        <v>0.32838213971329355</v>
      </c>
      <c r="D14383" s="19"/>
      <c r="E14383" s="19">
        <v>0.65057272936510191</v>
      </c>
      <c r="F14383" s="19"/>
      <c r="G14383" s="19">
        <v>0.78797048818143878</v>
      </c>
      <c r="H14383" s="19"/>
      <c r="I14383" s="19">
        <v>0.24907212832944237</v>
      </c>
      <c r="J14383" s="19"/>
      <c r="K14383" s="19">
        <v>0.70136262758077039</v>
      </c>
      <c r="L14383" s="19"/>
      <c r="M14383" s="19"/>
      <c r="N14383" s="19">
        <v>0.45532449925871449</v>
      </c>
      <c r="O14383" s="19"/>
      <c r="P14383" s="50">
        <v>8.0733708332484833E-2</v>
      </c>
      <c r="R14383" s="9" t="s">
        <v>0</v>
      </c>
    </row>
    <row r="14384" spans="2:18" x14ac:dyDescent="0.2">
      <c r="B14384" s="25">
        <v>14154</v>
      </c>
      <c r="C14384" s="193">
        <v>0.89912724827295842</v>
      </c>
      <c r="D14384" s="19"/>
      <c r="E14384" s="19">
        <v>2.0396913250352298</v>
      </c>
      <c r="F14384" s="19"/>
      <c r="G14384" s="19">
        <v>1.9732171456462833</v>
      </c>
      <c r="H14384" s="19"/>
      <c r="I14384" s="19">
        <v>0.91599336655498098</v>
      </c>
      <c r="J14384" s="19"/>
      <c r="K14384" s="19">
        <v>1.8596965713996552</v>
      </c>
      <c r="L14384" s="19"/>
      <c r="M14384" s="19">
        <v>1.3755939502269043</v>
      </c>
      <c r="N14384" s="19"/>
      <c r="O14384" s="19">
        <v>1.5634125397039258</v>
      </c>
      <c r="P14384" s="50"/>
      <c r="R14384" s="9" t="s">
        <v>0</v>
      </c>
    </row>
    <row r="14385" spans="2:18" x14ac:dyDescent="0.2">
      <c r="B14385" s="25">
        <v>14155</v>
      </c>
      <c r="C14385" s="193">
        <v>0.66321618228239188</v>
      </c>
      <c r="D14385" s="19"/>
      <c r="E14385" s="19">
        <v>1.3350795463361342</v>
      </c>
      <c r="F14385" s="19"/>
      <c r="G14385" s="19"/>
      <c r="H14385" s="19">
        <v>1.4718355623733531E-2</v>
      </c>
      <c r="I14385" s="19">
        <v>1.0132341760553722</v>
      </c>
      <c r="J14385" s="19"/>
      <c r="K14385" s="19">
        <v>1.2793609052036812</v>
      </c>
      <c r="L14385" s="19"/>
      <c r="M14385" s="19">
        <v>0.83471972648638981</v>
      </c>
      <c r="N14385" s="19"/>
      <c r="O14385" s="19">
        <v>1.2462546454198309</v>
      </c>
      <c r="P14385" s="50"/>
      <c r="R14385" s="9" t="s">
        <v>0</v>
      </c>
    </row>
    <row r="14386" spans="2:18" x14ac:dyDescent="0.2">
      <c r="B14386" s="25">
        <v>14156</v>
      </c>
      <c r="C14386" s="193"/>
      <c r="D14386" s="19">
        <v>0.83357238633477493</v>
      </c>
      <c r="E14386" s="19"/>
      <c r="F14386" s="19">
        <v>0.57832020721202115</v>
      </c>
      <c r="G14386" s="19"/>
      <c r="H14386" s="19">
        <v>0.82954034334283522</v>
      </c>
      <c r="I14386" s="19"/>
      <c r="J14386" s="19">
        <v>1.2591950816971631</v>
      </c>
      <c r="K14386" s="19"/>
      <c r="L14386" s="19">
        <v>1.233535881111858</v>
      </c>
      <c r="M14386" s="19"/>
      <c r="N14386" s="19">
        <v>2.0180641504695349</v>
      </c>
      <c r="O14386" s="19"/>
      <c r="P14386" s="50">
        <v>0.12287304598134273</v>
      </c>
      <c r="R14386" s="9" t="s">
        <v>0</v>
      </c>
    </row>
    <row r="14387" spans="2:18" x14ac:dyDescent="0.2">
      <c r="B14387" s="25">
        <v>14157</v>
      </c>
      <c r="C14387" s="193"/>
      <c r="D14387" s="19">
        <v>1.079661061037583</v>
      </c>
      <c r="E14387" s="19"/>
      <c r="F14387" s="19">
        <v>2.5606498313884454</v>
      </c>
      <c r="G14387" s="19"/>
      <c r="H14387" s="19">
        <v>0.54149153728689936</v>
      </c>
      <c r="I14387" s="19"/>
      <c r="J14387" s="19">
        <v>0.58510651436206818</v>
      </c>
      <c r="K14387" s="19"/>
      <c r="L14387" s="19">
        <v>1.224927895850596</v>
      </c>
      <c r="M14387" s="19"/>
      <c r="N14387" s="19">
        <v>0.63471305219403129</v>
      </c>
      <c r="O14387" s="19"/>
      <c r="P14387" s="50">
        <v>0.79377277765551246</v>
      </c>
      <c r="R14387" s="9" t="s">
        <v>0</v>
      </c>
    </row>
    <row r="14388" spans="2:18" x14ac:dyDescent="0.2">
      <c r="B14388" s="25">
        <v>14158</v>
      </c>
      <c r="C14388" s="193">
        <v>0.23883725589246593</v>
      </c>
      <c r="D14388" s="19"/>
      <c r="E14388" s="19">
        <v>0.64895571510645012</v>
      </c>
      <c r="F14388" s="19"/>
      <c r="G14388" s="19">
        <v>0.41481554164790224</v>
      </c>
      <c r="H14388" s="19"/>
      <c r="I14388" s="19">
        <v>0.91683292097243585</v>
      </c>
      <c r="J14388" s="19"/>
      <c r="K14388" s="19">
        <v>0.59298403545922118</v>
      </c>
      <c r="L14388" s="19"/>
      <c r="M14388" s="19">
        <v>1.4058156092290621</v>
      </c>
      <c r="N14388" s="19"/>
      <c r="O14388" s="19">
        <v>1.2052799734911284</v>
      </c>
      <c r="P14388" s="50"/>
      <c r="R14388" s="9" t="s">
        <v>0</v>
      </c>
    </row>
    <row r="14389" spans="2:18" x14ac:dyDescent="0.2">
      <c r="B14389" s="25">
        <v>14159</v>
      </c>
      <c r="C14389" s="193"/>
      <c r="D14389" s="19">
        <v>0.15221535310129589</v>
      </c>
      <c r="E14389" s="19"/>
      <c r="F14389" s="19">
        <v>1.6216606590643633E-2</v>
      </c>
      <c r="G14389" s="19"/>
      <c r="H14389" s="19">
        <v>0.65473878041089817</v>
      </c>
      <c r="I14389" s="19"/>
      <c r="J14389" s="19">
        <v>3.1171336108106091E-2</v>
      </c>
      <c r="K14389" s="19">
        <v>2.0742774623249471E-2</v>
      </c>
      <c r="L14389" s="19"/>
      <c r="M14389" s="19">
        <v>0.23709760284995768</v>
      </c>
      <c r="N14389" s="19"/>
      <c r="O14389" s="19"/>
      <c r="P14389" s="50">
        <v>0.58372114617108706</v>
      </c>
      <c r="R14389" s="9" t="s">
        <v>0</v>
      </c>
    </row>
    <row r="14390" spans="2:18" x14ac:dyDescent="0.2">
      <c r="B14390" s="25">
        <v>14160</v>
      </c>
      <c r="C14390" s="193">
        <v>0.97630372764223816</v>
      </c>
      <c r="D14390" s="19"/>
      <c r="E14390" s="19">
        <v>0.3394192147028367</v>
      </c>
      <c r="F14390" s="19"/>
      <c r="G14390" s="19">
        <v>1.1173985168621632</v>
      </c>
      <c r="H14390" s="19"/>
      <c r="I14390" s="19">
        <v>2.9628732426404212E-2</v>
      </c>
      <c r="J14390" s="19"/>
      <c r="K14390" s="19">
        <v>0.46707268675693192</v>
      </c>
      <c r="L14390" s="19"/>
      <c r="M14390" s="19">
        <v>0.22605399920225153</v>
      </c>
      <c r="N14390" s="19"/>
      <c r="O14390" s="19">
        <v>0.56631413388209395</v>
      </c>
      <c r="P14390" s="50"/>
      <c r="R14390" s="9" t="s">
        <v>0</v>
      </c>
    </row>
    <row r="14391" spans="2:18" x14ac:dyDescent="0.2">
      <c r="B14391" s="25">
        <v>14161</v>
      </c>
      <c r="C14391" s="193"/>
      <c r="D14391" s="19">
        <v>1.1547330328533747</v>
      </c>
      <c r="E14391" s="19"/>
      <c r="F14391" s="19">
        <v>0.96209047493918787</v>
      </c>
      <c r="G14391" s="19"/>
      <c r="H14391" s="19">
        <v>1.3551974150917128</v>
      </c>
      <c r="I14391" s="19">
        <v>1.3259430985276506</v>
      </c>
      <c r="J14391" s="19"/>
      <c r="K14391" s="19"/>
      <c r="L14391" s="19">
        <v>0.78384499013263731</v>
      </c>
      <c r="M14391" s="19"/>
      <c r="N14391" s="19">
        <v>1.2369680354359496</v>
      </c>
      <c r="O14391" s="19"/>
      <c r="P14391" s="50">
        <v>0.6357169606055425</v>
      </c>
      <c r="R14391" s="9" t="s">
        <v>0</v>
      </c>
    </row>
    <row r="14392" spans="2:18" x14ac:dyDescent="0.2">
      <c r="B14392" s="25">
        <v>14162</v>
      </c>
      <c r="C14392" s="193"/>
      <c r="D14392" s="19">
        <v>6.7774088755426953E-2</v>
      </c>
      <c r="E14392" s="19">
        <v>0.11823396673688338</v>
      </c>
      <c r="F14392" s="19"/>
      <c r="G14392" s="19"/>
      <c r="H14392" s="19">
        <v>0.16816908290310181</v>
      </c>
      <c r="I14392" s="19"/>
      <c r="J14392" s="19">
        <v>0.59254140517284348</v>
      </c>
      <c r="K14392" s="19">
        <v>0.26452322490414326</v>
      </c>
      <c r="L14392" s="19"/>
      <c r="M14392" s="19"/>
      <c r="N14392" s="19">
        <v>0.21561493330464412</v>
      </c>
      <c r="O14392" s="19"/>
      <c r="P14392" s="50">
        <v>0.75130830919729075</v>
      </c>
      <c r="R14392" s="9" t="s">
        <v>0</v>
      </c>
    </row>
    <row r="14393" spans="2:18" x14ac:dyDescent="0.2">
      <c r="B14393" s="25">
        <v>14163</v>
      </c>
      <c r="C14393" s="193">
        <v>8.5377183937489706E-2</v>
      </c>
      <c r="D14393" s="19"/>
      <c r="E14393" s="19">
        <v>0.3763618374407548</v>
      </c>
      <c r="F14393" s="19"/>
      <c r="G14393" s="19"/>
      <c r="H14393" s="19">
        <v>0.32766015004748811</v>
      </c>
      <c r="I14393" s="19"/>
      <c r="J14393" s="19">
        <v>0.24678123808086166</v>
      </c>
      <c r="K14393" s="19">
        <v>0.15986135719950664</v>
      </c>
      <c r="L14393" s="19"/>
      <c r="M14393" s="19"/>
      <c r="N14393" s="19">
        <v>0.12984729826625119</v>
      </c>
      <c r="O14393" s="19">
        <v>0.67576659752135926</v>
      </c>
      <c r="P14393" s="50"/>
      <c r="R14393" s="9" t="s">
        <v>0</v>
      </c>
    </row>
    <row r="14394" spans="2:18" x14ac:dyDescent="0.2">
      <c r="B14394" s="25">
        <v>14164</v>
      </c>
      <c r="C14394" s="193">
        <v>0.37726641136606504</v>
      </c>
      <c r="D14394" s="19"/>
      <c r="E14394" s="19"/>
      <c r="F14394" s="19">
        <v>0.59300390628456712</v>
      </c>
      <c r="G14394" s="19">
        <v>0.60797224370394853</v>
      </c>
      <c r="H14394" s="19"/>
      <c r="I14394" s="19"/>
      <c r="J14394" s="19">
        <v>0.74863926164139238</v>
      </c>
      <c r="K14394" s="19">
        <v>1.2709761152250754</v>
      </c>
      <c r="L14394" s="19"/>
      <c r="M14394" s="19"/>
      <c r="N14394" s="19">
        <v>0.19357518857055525</v>
      </c>
      <c r="O14394" s="19">
        <v>7.1700463987951366E-2</v>
      </c>
      <c r="P14394" s="50"/>
      <c r="R14394" s="9" t="s">
        <v>0</v>
      </c>
    </row>
    <row r="14395" spans="2:18" x14ac:dyDescent="0.2">
      <c r="B14395" s="25">
        <v>14165</v>
      </c>
      <c r="C14395" s="193"/>
      <c r="D14395" s="19">
        <v>0.10793474142369057</v>
      </c>
      <c r="E14395" s="19"/>
      <c r="F14395" s="19">
        <v>3.8155206584928804E-2</v>
      </c>
      <c r="G14395" s="19"/>
      <c r="H14395" s="19">
        <v>0.6235691498716609</v>
      </c>
      <c r="I14395" s="19">
        <v>0.70010876589396442</v>
      </c>
      <c r="J14395" s="19"/>
      <c r="K14395" s="19"/>
      <c r="L14395" s="19">
        <v>0.83429685123960606</v>
      </c>
      <c r="M14395" s="19"/>
      <c r="N14395" s="19">
        <v>0.95463843064898157</v>
      </c>
      <c r="O14395" s="19"/>
      <c r="P14395" s="50">
        <v>1.0054998371863175</v>
      </c>
      <c r="R14395" s="9" t="s">
        <v>0</v>
      </c>
    </row>
    <row r="14396" spans="2:18" x14ac:dyDescent="0.2">
      <c r="B14396" s="25">
        <v>14166</v>
      </c>
      <c r="C14396" s="193"/>
      <c r="D14396" s="19">
        <v>0.15988766292997289</v>
      </c>
      <c r="E14396" s="19"/>
      <c r="F14396" s="19">
        <v>1.0458043610974916</v>
      </c>
      <c r="G14396" s="19"/>
      <c r="H14396" s="19">
        <v>0.17340349990692852</v>
      </c>
      <c r="I14396" s="19"/>
      <c r="J14396" s="19">
        <v>0.65632095534096313</v>
      </c>
      <c r="K14396" s="19"/>
      <c r="L14396" s="19">
        <v>0.52385034196742974</v>
      </c>
      <c r="M14396" s="19"/>
      <c r="N14396" s="19">
        <v>0.80528180371489699</v>
      </c>
      <c r="O14396" s="19"/>
      <c r="P14396" s="50">
        <v>0.6250166313094806</v>
      </c>
      <c r="R14396" s="9" t="s">
        <v>0</v>
      </c>
    </row>
    <row r="14397" spans="2:18" x14ac:dyDescent="0.2">
      <c r="B14397" s="25">
        <v>14167</v>
      </c>
      <c r="C14397" s="193">
        <v>1.291019419808662</v>
      </c>
      <c r="D14397" s="19"/>
      <c r="E14397" s="19">
        <v>0.77424442033386232</v>
      </c>
      <c r="F14397" s="19"/>
      <c r="G14397" s="19">
        <v>1.0049182255012883</v>
      </c>
      <c r="H14397" s="19"/>
      <c r="I14397" s="19">
        <v>1.5318924345605696</v>
      </c>
      <c r="J14397" s="19"/>
      <c r="K14397" s="19">
        <v>0.44352898729285239</v>
      </c>
      <c r="L14397" s="19"/>
      <c r="M14397" s="19">
        <v>0.85771869732177863</v>
      </c>
      <c r="N14397" s="19"/>
      <c r="O14397" s="19">
        <v>1.3542657939340592</v>
      </c>
      <c r="P14397" s="50"/>
      <c r="R14397" s="9" t="s">
        <v>0</v>
      </c>
    </row>
    <row r="14398" spans="2:18" x14ac:dyDescent="0.2">
      <c r="B14398" s="25">
        <v>14168</v>
      </c>
      <c r="C14398" s="193">
        <v>0.30154754045742926</v>
      </c>
      <c r="D14398" s="19"/>
      <c r="E14398" s="19">
        <v>0.21802944287445891</v>
      </c>
      <c r="F14398" s="19"/>
      <c r="G14398" s="19"/>
      <c r="H14398" s="19">
        <v>0.55368297701184366</v>
      </c>
      <c r="I14398" s="19">
        <v>0.24825790305030795</v>
      </c>
      <c r="J14398" s="19"/>
      <c r="K14398" s="19">
        <v>0.30015137020478649</v>
      </c>
      <c r="L14398" s="19"/>
      <c r="M14398" s="19">
        <v>0.14791636333757474</v>
      </c>
      <c r="N14398" s="19"/>
      <c r="O14398" s="19">
        <v>0.68547635336501855</v>
      </c>
      <c r="P14398" s="50"/>
      <c r="R14398" s="9" t="s">
        <v>0</v>
      </c>
    </row>
    <row r="14399" spans="2:18" x14ac:dyDescent="0.2">
      <c r="B14399" s="25">
        <v>14169</v>
      </c>
      <c r="C14399" s="193">
        <v>1.9343510742588119</v>
      </c>
      <c r="D14399" s="19"/>
      <c r="E14399" s="19">
        <v>1.7355474473640973</v>
      </c>
      <c r="F14399" s="19"/>
      <c r="G14399" s="19">
        <v>1.188313642963547</v>
      </c>
      <c r="H14399" s="19"/>
      <c r="I14399" s="19">
        <v>3.1621657135764485</v>
      </c>
      <c r="J14399" s="19"/>
      <c r="K14399" s="19">
        <v>1.3829847412386198</v>
      </c>
      <c r="L14399" s="19"/>
      <c r="M14399" s="19">
        <v>1.5497801138047602</v>
      </c>
      <c r="N14399" s="19"/>
      <c r="O14399" s="19">
        <v>2.9314436605516003</v>
      </c>
      <c r="P14399" s="50"/>
      <c r="R14399" s="9" t="s">
        <v>0</v>
      </c>
    </row>
    <row r="14400" spans="2:18" x14ac:dyDescent="0.2">
      <c r="B14400" s="25">
        <v>14170</v>
      </c>
      <c r="C14400" s="193">
        <v>0.74609232185357977</v>
      </c>
      <c r="D14400" s="19"/>
      <c r="E14400" s="19">
        <v>1.3904068326146419</v>
      </c>
      <c r="F14400" s="19"/>
      <c r="G14400" s="19">
        <v>1.5288462205661271</v>
      </c>
      <c r="H14400" s="19"/>
      <c r="I14400" s="19">
        <v>1.1544083441960533</v>
      </c>
      <c r="J14400" s="19"/>
      <c r="K14400" s="19">
        <v>0.61842615055975003</v>
      </c>
      <c r="L14400" s="19"/>
      <c r="M14400" s="19">
        <v>1.4497550019632899</v>
      </c>
      <c r="N14400" s="19"/>
      <c r="O14400" s="19">
        <v>0.87664292056983006</v>
      </c>
      <c r="P14400" s="50"/>
      <c r="R14400" s="9" t="s">
        <v>0</v>
      </c>
    </row>
    <row r="14401" spans="2:18" x14ac:dyDescent="0.2">
      <c r="B14401" s="25">
        <v>14171</v>
      </c>
      <c r="C14401" s="193"/>
      <c r="D14401" s="19">
        <v>0.60500056933239388</v>
      </c>
      <c r="E14401" s="19"/>
      <c r="F14401" s="19">
        <v>1.6125385188829446</v>
      </c>
      <c r="G14401" s="19"/>
      <c r="H14401" s="19">
        <v>0.75241124622602729</v>
      </c>
      <c r="I14401" s="19"/>
      <c r="J14401" s="19">
        <v>0.75935037837160146</v>
      </c>
      <c r="K14401" s="19">
        <v>0.45945384177578341</v>
      </c>
      <c r="L14401" s="19"/>
      <c r="M14401" s="19"/>
      <c r="N14401" s="19">
        <v>1.3484937860169697</v>
      </c>
      <c r="O14401" s="19"/>
      <c r="P14401" s="50">
        <v>1.4584580095451831</v>
      </c>
      <c r="R14401" s="9" t="s">
        <v>0</v>
      </c>
    </row>
    <row r="14402" spans="2:18" x14ac:dyDescent="0.2">
      <c r="B14402" s="25">
        <v>14172</v>
      </c>
      <c r="C14402" s="193">
        <v>0.46216556871670295</v>
      </c>
      <c r="D14402" s="19"/>
      <c r="E14402" s="19">
        <v>9.8574359866463249E-2</v>
      </c>
      <c r="F14402" s="19"/>
      <c r="G14402" s="19">
        <v>0.42141835003728656</v>
      </c>
      <c r="H14402" s="19"/>
      <c r="I14402" s="19">
        <v>1.0992112630632147</v>
      </c>
      <c r="J14402" s="19"/>
      <c r="K14402" s="19">
        <v>0.32811391949445784</v>
      </c>
      <c r="L14402" s="19"/>
      <c r="M14402" s="19">
        <v>1.0800970767895095</v>
      </c>
      <c r="N14402" s="19"/>
      <c r="O14402" s="19">
        <v>0.16142651275200559</v>
      </c>
      <c r="P14402" s="50"/>
      <c r="R14402" s="9" t="s">
        <v>0</v>
      </c>
    </row>
    <row r="14403" spans="2:18" x14ac:dyDescent="0.2">
      <c r="B14403" s="25">
        <v>14173</v>
      </c>
      <c r="C14403" s="193"/>
      <c r="D14403" s="19">
        <v>0.79068523983521199</v>
      </c>
      <c r="E14403" s="19"/>
      <c r="F14403" s="19">
        <v>0.916332798035839</v>
      </c>
      <c r="G14403" s="19"/>
      <c r="H14403" s="19">
        <v>0.7653745964749894</v>
      </c>
      <c r="I14403" s="19"/>
      <c r="J14403" s="19">
        <v>0.28114350457615189</v>
      </c>
      <c r="K14403" s="19"/>
      <c r="L14403" s="19">
        <v>1.8311141492371237E-2</v>
      </c>
      <c r="M14403" s="19"/>
      <c r="N14403" s="19">
        <v>5.2175797258800366E-2</v>
      </c>
      <c r="O14403" s="19"/>
      <c r="P14403" s="50">
        <v>0.57247162818303432</v>
      </c>
      <c r="R14403" s="9" t="s">
        <v>0</v>
      </c>
    </row>
    <row r="14404" spans="2:18" x14ac:dyDescent="0.2">
      <c r="B14404" s="25">
        <v>14174</v>
      </c>
      <c r="C14404" s="193">
        <v>1.7842415496075013</v>
      </c>
      <c r="D14404" s="19"/>
      <c r="E14404" s="19">
        <v>1.6114435213646758</v>
      </c>
      <c r="F14404" s="19"/>
      <c r="G14404" s="19">
        <v>1.2844347081110983</v>
      </c>
      <c r="H14404" s="19"/>
      <c r="I14404" s="19">
        <v>1.2954109437707644</v>
      </c>
      <c r="J14404" s="19"/>
      <c r="K14404" s="19">
        <v>1.4367824284629387</v>
      </c>
      <c r="L14404" s="19"/>
      <c r="M14404" s="19">
        <v>0.88301629978479135</v>
      </c>
      <c r="N14404" s="19"/>
      <c r="O14404" s="19">
        <v>1.5866666005580934</v>
      </c>
      <c r="P14404" s="50"/>
      <c r="R14404" s="9" t="s">
        <v>0</v>
      </c>
    </row>
    <row r="14405" spans="2:18" x14ac:dyDescent="0.2">
      <c r="B14405" s="25">
        <v>14175</v>
      </c>
      <c r="C14405" s="193">
        <v>0.82230033487361276</v>
      </c>
      <c r="D14405" s="19"/>
      <c r="E14405" s="19">
        <v>0.10099939878170476</v>
      </c>
      <c r="F14405" s="19"/>
      <c r="G14405" s="19">
        <v>0.57170074674572635</v>
      </c>
      <c r="H14405" s="19"/>
      <c r="I14405" s="19">
        <v>0.41472942806946222</v>
      </c>
      <c r="J14405" s="19"/>
      <c r="K14405" s="19">
        <v>1.4909217892165585</v>
      </c>
      <c r="L14405" s="19"/>
      <c r="M14405" s="19">
        <v>0.90507404593787721</v>
      </c>
      <c r="N14405" s="19"/>
      <c r="O14405" s="19">
        <v>0.79343590889792515</v>
      </c>
      <c r="P14405" s="50"/>
      <c r="R14405" s="9" t="s">
        <v>0</v>
      </c>
    </row>
    <row r="14406" spans="2:18" x14ac:dyDescent="0.2">
      <c r="B14406" s="25">
        <v>14176</v>
      </c>
      <c r="C14406" s="193">
        <v>2.3670063809774957</v>
      </c>
      <c r="D14406" s="19"/>
      <c r="E14406" s="19">
        <v>1.2159230028343413</v>
      </c>
      <c r="F14406" s="19"/>
      <c r="G14406" s="19">
        <v>1.1936754594215409</v>
      </c>
      <c r="H14406" s="19"/>
      <c r="I14406" s="19">
        <v>1.5553242630712045</v>
      </c>
      <c r="J14406" s="19"/>
      <c r="K14406" s="19">
        <v>1.973348371808584</v>
      </c>
      <c r="L14406" s="19"/>
      <c r="M14406" s="19">
        <v>1.4077584921984396</v>
      </c>
      <c r="N14406" s="19"/>
      <c r="O14406" s="19">
        <v>2.1630227863994937</v>
      </c>
      <c r="P14406" s="50"/>
      <c r="R14406" s="9" t="s">
        <v>0</v>
      </c>
    </row>
    <row r="14407" spans="2:18" x14ac:dyDescent="0.2">
      <c r="B14407" s="25">
        <v>14177</v>
      </c>
      <c r="C14407" s="193">
        <v>1.3798870908209553</v>
      </c>
      <c r="D14407" s="19"/>
      <c r="E14407" s="19">
        <v>0.7725589096844363</v>
      </c>
      <c r="F14407" s="19"/>
      <c r="G14407" s="19">
        <v>1.253637124675159</v>
      </c>
      <c r="H14407" s="19"/>
      <c r="I14407" s="19">
        <v>1.4130680079073843</v>
      </c>
      <c r="J14407" s="19"/>
      <c r="K14407" s="19">
        <v>1.0737296028313565</v>
      </c>
      <c r="L14407" s="19"/>
      <c r="M14407" s="19">
        <v>1.5748949396377343</v>
      </c>
      <c r="N14407" s="19"/>
      <c r="O14407" s="19">
        <v>0.85291945855485918</v>
      </c>
      <c r="P14407" s="50"/>
      <c r="R14407" s="9" t="s">
        <v>0</v>
      </c>
    </row>
    <row r="14408" spans="2:18" x14ac:dyDescent="0.2">
      <c r="B14408" s="25">
        <v>14178</v>
      </c>
      <c r="C14408" s="193"/>
      <c r="D14408" s="19">
        <v>0.43925196150435464</v>
      </c>
      <c r="E14408" s="19"/>
      <c r="F14408" s="19">
        <v>0.19516659922738858</v>
      </c>
      <c r="G14408" s="19"/>
      <c r="H14408" s="19">
        <v>0.59861837187364952</v>
      </c>
      <c r="I14408" s="19"/>
      <c r="J14408" s="19">
        <v>0.19487654753977804</v>
      </c>
      <c r="K14408" s="19"/>
      <c r="L14408" s="19">
        <v>0.27311665954907299</v>
      </c>
      <c r="M14408" s="19"/>
      <c r="N14408" s="19">
        <v>1.2659002074970913</v>
      </c>
      <c r="O14408" s="19"/>
      <c r="P14408" s="50">
        <v>0.90372032691127546</v>
      </c>
      <c r="R14408" s="9" t="s">
        <v>0</v>
      </c>
    </row>
    <row r="14409" spans="2:18" x14ac:dyDescent="0.2">
      <c r="B14409" s="25">
        <v>14179</v>
      </c>
      <c r="C14409" s="193"/>
      <c r="D14409" s="19">
        <v>0.64960425110287856</v>
      </c>
      <c r="E14409" s="19"/>
      <c r="F14409" s="19">
        <v>0.66702230291198705</v>
      </c>
      <c r="G14409" s="19"/>
      <c r="H14409" s="19">
        <v>0.55354108600759244</v>
      </c>
      <c r="I14409" s="19"/>
      <c r="J14409" s="19">
        <v>0.17377204307784991</v>
      </c>
      <c r="K14409" s="19"/>
      <c r="L14409" s="19">
        <v>0.74575510605445217</v>
      </c>
      <c r="M14409" s="19"/>
      <c r="N14409" s="19">
        <v>0.42166525190610171</v>
      </c>
      <c r="O14409" s="19">
        <v>0.26555562069946209</v>
      </c>
      <c r="P14409" s="50"/>
      <c r="R14409" s="9" t="s">
        <v>0</v>
      </c>
    </row>
    <row r="14410" spans="2:18" x14ac:dyDescent="0.2">
      <c r="B14410" s="25">
        <v>14180</v>
      </c>
      <c r="C14410" s="193"/>
      <c r="D14410" s="19">
        <v>1.7712306687527859</v>
      </c>
      <c r="E14410" s="19"/>
      <c r="F14410" s="19">
        <v>0.80500537320550025</v>
      </c>
      <c r="G14410" s="19"/>
      <c r="H14410" s="19">
        <v>0.91058356196883661</v>
      </c>
      <c r="I14410" s="19"/>
      <c r="J14410" s="19">
        <v>2.0692686814008709</v>
      </c>
      <c r="K14410" s="19"/>
      <c r="L14410" s="19">
        <v>0.81184404437056512</v>
      </c>
      <c r="M14410" s="19"/>
      <c r="N14410" s="19">
        <v>1.6340240687817424</v>
      </c>
      <c r="O14410" s="19"/>
      <c r="P14410" s="50">
        <v>1.6312097039116638</v>
      </c>
      <c r="R14410" s="9" t="s">
        <v>0</v>
      </c>
    </row>
    <row r="14411" spans="2:18" x14ac:dyDescent="0.2">
      <c r="B14411" s="25">
        <v>14181</v>
      </c>
      <c r="C14411" s="193">
        <v>0.52633185433580099</v>
      </c>
      <c r="D14411" s="19"/>
      <c r="E14411" s="19">
        <v>0.66278992721327501</v>
      </c>
      <c r="F14411" s="19"/>
      <c r="G14411" s="19"/>
      <c r="H14411" s="19">
        <v>0.5544852319987843</v>
      </c>
      <c r="I14411" s="19">
        <v>0.48169959160226899</v>
      </c>
      <c r="J14411" s="19"/>
      <c r="K14411" s="19">
        <v>0.47564506838642118</v>
      </c>
      <c r="L14411" s="19"/>
      <c r="M14411" s="19">
        <v>0.95809163531591834</v>
      </c>
      <c r="N14411" s="19"/>
      <c r="O14411" s="19"/>
      <c r="P14411" s="50">
        <v>0.15648977586905938</v>
      </c>
      <c r="R14411" s="9" t="s">
        <v>0</v>
      </c>
    </row>
    <row r="14412" spans="2:18" x14ac:dyDescent="0.2">
      <c r="B14412" s="25">
        <v>14182</v>
      </c>
      <c r="C14412" s="193">
        <v>0.3728115358465075</v>
      </c>
      <c r="D14412" s="19"/>
      <c r="E14412" s="19"/>
      <c r="F14412" s="19">
        <v>1.0132178035135848</v>
      </c>
      <c r="G14412" s="19"/>
      <c r="H14412" s="19">
        <v>0.32158304835730767</v>
      </c>
      <c r="I14412" s="19">
        <v>0.71826913298314377</v>
      </c>
      <c r="J14412" s="19"/>
      <c r="K14412" s="19"/>
      <c r="L14412" s="19">
        <v>0.12429288562155318</v>
      </c>
      <c r="M14412" s="19"/>
      <c r="N14412" s="19">
        <v>0.28538996212319445</v>
      </c>
      <c r="O14412" s="19"/>
      <c r="P14412" s="50">
        <v>0.24715684469881408</v>
      </c>
      <c r="R14412" s="9" t="s">
        <v>0</v>
      </c>
    </row>
    <row r="14413" spans="2:18" x14ac:dyDescent="0.2">
      <c r="B14413" s="25">
        <v>14183</v>
      </c>
      <c r="C14413" s="193"/>
      <c r="D14413" s="19">
        <v>2.2797503982842309</v>
      </c>
      <c r="E14413" s="19"/>
      <c r="F14413" s="19">
        <v>2.0629780824876529</v>
      </c>
      <c r="G14413" s="19"/>
      <c r="H14413" s="19">
        <v>3.5384430711352404</v>
      </c>
      <c r="I14413" s="19"/>
      <c r="J14413" s="19">
        <v>2.7947729356962978</v>
      </c>
      <c r="K14413" s="19"/>
      <c r="L14413" s="19">
        <v>2.4402485274424528</v>
      </c>
      <c r="M14413" s="19"/>
      <c r="N14413" s="19">
        <v>2.7680250830306927</v>
      </c>
      <c r="O14413" s="19"/>
      <c r="P14413" s="50">
        <v>1.2589931999679798</v>
      </c>
      <c r="R14413" s="9" t="s">
        <v>0</v>
      </c>
    </row>
    <row r="14414" spans="2:18" x14ac:dyDescent="0.2">
      <c r="B14414" s="25">
        <v>14184</v>
      </c>
      <c r="C14414" s="193"/>
      <c r="D14414" s="19">
        <v>0.58665570869758499</v>
      </c>
      <c r="E14414" s="19"/>
      <c r="F14414" s="19">
        <v>0.8558238441255227</v>
      </c>
      <c r="G14414" s="19"/>
      <c r="H14414" s="19">
        <v>0.55961047198526692</v>
      </c>
      <c r="I14414" s="19"/>
      <c r="J14414" s="19">
        <v>0.17454869367523934</v>
      </c>
      <c r="K14414" s="19"/>
      <c r="L14414" s="19">
        <v>0.58476805430146683</v>
      </c>
      <c r="M14414" s="19"/>
      <c r="N14414" s="19">
        <v>0.15098945980351566</v>
      </c>
      <c r="O14414" s="19"/>
      <c r="P14414" s="50">
        <v>0.68918954532884646</v>
      </c>
      <c r="R14414" s="9" t="s">
        <v>0</v>
      </c>
    </row>
    <row r="14415" spans="2:18" x14ac:dyDescent="0.2">
      <c r="B14415" s="25">
        <v>14185</v>
      </c>
      <c r="C14415" s="193">
        <v>0.37833750109691217</v>
      </c>
      <c r="D14415" s="19"/>
      <c r="E14415" s="19"/>
      <c r="F14415" s="19">
        <v>0.27112866897827148</v>
      </c>
      <c r="G14415" s="19">
        <v>4.9189519632421068E-2</v>
      </c>
      <c r="H14415" s="19"/>
      <c r="I14415" s="19">
        <v>0.50040085908892884</v>
      </c>
      <c r="J14415" s="19"/>
      <c r="K14415" s="19"/>
      <c r="L14415" s="19">
        <v>0.937097646487419</v>
      </c>
      <c r="M14415" s="19">
        <v>0.20758765239142965</v>
      </c>
      <c r="N14415" s="19"/>
      <c r="O14415" s="19"/>
      <c r="P14415" s="50">
        <v>0.47230169175034059</v>
      </c>
      <c r="R14415" s="9" t="s">
        <v>0</v>
      </c>
    </row>
    <row r="14416" spans="2:18" x14ac:dyDescent="0.2">
      <c r="B14416" s="25">
        <v>14186</v>
      </c>
      <c r="C14416" s="193">
        <v>0.30059319072853996</v>
      </c>
      <c r="D14416" s="19"/>
      <c r="E14416" s="19">
        <v>0.49063363420072337</v>
      </c>
      <c r="F14416" s="19"/>
      <c r="G14416" s="19">
        <v>0.83217621831869737</v>
      </c>
      <c r="H14416" s="19"/>
      <c r="I14416" s="19"/>
      <c r="J14416" s="19">
        <v>0.31281047243811549</v>
      </c>
      <c r="K14416" s="19">
        <v>0.91997964269860399</v>
      </c>
      <c r="L14416" s="19"/>
      <c r="M14416" s="19">
        <v>0.35953737751349257</v>
      </c>
      <c r="N14416" s="19"/>
      <c r="O14416" s="19">
        <v>0.68704651048458965</v>
      </c>
      <c r="P14416" s="50"/>
      <c r="R14416" s="9" t="s">
        <v>0</v>
      </c>
    </row>
    <row r="14417" spans="2:18" x14ac:dyDescent="0.2">
      <c r="B14417" s="25">
        <v>14187</v>
      </c>
      <c r="C14417" s="193"/>
      <c r="D14417" s="19">
        <v>4.0646988090634557E-2</v>
      </c>
      <c r="E14417" s="19">
        <v>1.1941965596454474</v>
      </c>
      <c r="F14417" s="19"/>
      <c r="G14417" s="19">
        <v>2.2717268058155748</v>
      </c>
      <c r="H14417" s="19"/>
      <c r="I14417" s="19">
        <v>0.57060951895078293</v>
      </c>
      <c r="J14417" s="19"/>
      <c r="K14417" s="19">
        <v>0.75466008393631134</v>
      </c>
      <c r="L14417" s="19"/>
      <c r="M14417" s="19">
        <v>1.1575671864840271</v>
      </c>
      <c r="N14417" s="19"/>
      <c r="O14417" s="19">
        <v>0.82220338394782011</v>
      </c>
      <c r="P14417" s="50"/>
      <c r="R14417" s="9" t="s">
        <v>0</v>
      </c>
    </row>
    <row r="14418" spans="2:18" x14ac:dyDescent="0.2">
      <c r="B14418" s="25">
        <v>14188</v>
      </c>
      <c r="C14418" s="193"/>
      <c r="D14418" s="19">
        <v>0.58304514599857249</v>
      </c>
      <c r="E14418" s="19"/>
      <c r="F14418" s="19">
        <v>1.4316155095831793</v>
      </c>
      <c r="G14418" s="19"/>
      <c r="H14418" s="19">
        <v>0.62676072104279912</v>
      </c>
      <c r="I14418" s="19">
        <v>0.21127699283146625</v>
      </c>
      <c r="J14418" s="19"/>
      <c r="K14418" s="19"/>
      <c r="L14418" s="19">
        <v>3.5304098144458555E-2</v>
      </c>
      <c r="M14418" s="19">
        <v>8.2801195829509386E-2</v>
      </c>
      <c r="N14418" s="19"/>
      <c r="O14418" s="19"/>
      <c r="P14418" s="50">
        <v>0.4307900163533076</v>
      </c>
      <c r="R14418" s="9" t="s">
        <v>0</v>
      </c>
    </row>
    <row r="14419" spans="2:18" x14ac:dyDescent="0.2">
      <c r="B14419" s="25">
        <v>14189</v>
      </c>
      <c r="C14419" s="193"/>
      <c r="D14419" s="19">
        <v>0.18790385576851623</v>
      </c>
      <c r="E14419" s="19"/>
      <c r="F14419" s="19">
        <v>0.46592188520765537</v>
      </c>
      <c r="G14419" s="19">
        <v>0.49468552961209644</v>
      </c>
      <c r="H14419" s="19"/>
      <c r="I14419" s="19"/>
      <c r="J14419" s="19">
        <v>0.2345120976967067</v>
      </c>
      <c r="K14419" s="19"/>
      <c r="L14419" s="19">
        <v>2.3326116358162122E-2</v>
      </c>
      <c r="M14419" s="19"/>
      <c r="N14419" s="19">
        <v>0.10123598052899063</v>
      </c>
      <c r="O14419" s="19"/>
      <c r="P14419" s="50">
        <v>1.0526746367591271</v>
      </c>
      <c r="R14419" s="9" t="s">
        <v>0</v>
      </c>
    </row>
    <row r="14420" spans="2:18" x14ac:dyDescent="0.2">
      <c r="B14420" s="25">
        <v>14190</v>
      </c>
      <c r="C14420" s="193">
        <v>0.77589312799587784</v>
      </c>
      <c r="D14420" s="19"/>
      <c r="E14420" s="19"/>
      <c r="F14420" s="19">
        <v>0.26708968686601992</v>
      </c>
      <c r="G14420" s="19">
        <v>7.7227120388281875E-2</v>
      </c>
      <c r="H14420" s="19"/>
      <c r="I14420" s="19">
        <v>0.36189060369471926</v>
      </c>
      <c r="J14420" s="19"/>
      <c r="K14420" s="19">
        <v>0.63581952402364394</v>
      </c>
      <c r="L14420" s="19"/>
      <c r="M14420" s="19">
        <v>0.35850834314099739</v>
      </c>
      <c r="N14420" s="19"/>
      <c r="O14420" s="19"/>
      <c r="P14420" s="50">
        <v>0.32085562738988144</v>
      </c>
      <c r="R14420" s="9" t="s">
        <v>0</v>
      </c>
    </row>
    <row r="14421" spans="2:18" x14ac:dyDescent="0.2">
      <c r="B14421" s="25">
        <v>14191</v>
      </c>
      <c r="C14421" s="193">
        <v>0.98448859723160087</v>
      </c>
      <c r="D14421" s="19"/>
      <c r="E14421" s="19">
        <v>0.24765212893132152</v>
      </c>
      <c r="F14421" s="19"/>
      <c r="G14421" s="19">
        <v>0.4685255926193031</v>
      </c>
      <c r="H14421" s="19"/>
      <c r="I14421" s="19">
        <v>2.3468332651097934</v>
      </c>
      <c r="J14421" s="19"/>
      <c r="K14421" s="19">
        <v>0.82638555351135778</v>
      </c>
      <c r="L14421" s="19"/>
      <c r="M14421" s="19">
        <v>0.3837028071136489</v>
      </c>
      <c r="N14421" s="19"/>
      <c r="O14421" s="19">
        <v>0.59365929276156404</v>
      </c>
      <c r="P14421" s="50"/>
      <c r="R14421" s="9" t="s">
        <v>0</v>
      </c>
    </row>
    <row r="14422" spans="2:18" x14ac:dyDescent="0.2">
      <c r="B14422" s="25">
        <v>14192</v>
      </c>
      <c r="C14422" s="193"/>
      <c r="D14422" s="19">
        <v>1.8520727049856798</v>
      </c>
      <c r="E14422" s="19"/>
      <c r="F14422" s="19">
        <v>0.91960964521290867</v>
      </c>
      <c r="G14422" s="19"/>
      <c r="H14422" s="19">
        <v>1.522263306084505</v>
      </c>
      <c r="I14422" s="19"/>
      <c r="J14422" s="19">
        <v>1.2591589220414738</v>
      </c>
      <c r="K14422" s="19"/>
      <c r="L14422" s="19">
        <v>1.2793736253311672</v>
      </c>
      <c r="M14422" s="19"/>
      <c r="N14422" s="19">
        <v>0.82096451380146274</v>
      </c>
      <c r="O14422" s="19"/>
      <c r="P14422" s="50">
        <v>2.065603120967193</v>
      </c>
      <c r="R14422" s="9" t="s">
        <v>0</v>
      </c>
    </row>
    <row r="14423" spans="2:18" x14ac:dyDescent="0.2">
      <c r="B14423" s="25">
        <v>14193</v>
      </c>
      <c r="C14423" s="193">
        <v>0.1262773788792198</v>
      </c>
      <c r="D14423" s="19"/>
      <c r="E14423" s="19"/>
      <c r="F14423" s="19">
        <v>0.54538839978743436</v>
      </c>
      <c r="G14423" s="19"/>
      <c r="H14423" s="19">
        <v>0.16208777927003226</v>
      </c>
      <c r="I14423" s="19"/>
      <c r="J14423" s="19">
        <v>0.33687675870689909</v>
      </c>
      <c r="K14423" s="19">
        <v>0.38492599709755687</v>
      </c>
      <c r="L14423" s="19"/>
      <c r="M14423" s="19">
        <v>0.32984015964501057</v>
      </c>
      <c r="N14423" s="19"/>
      <c r="O14423" s="19">
        <v>0.76406764306534325</v>
      </c>
      <c r="P14423" s="50"/>
      <c r="R14423" s="9" t="s">
        <v>0</v>
      </c>
    </row>
    <row r="14424" spans="2:18" x14ac:dyDescent="0.2">
      <c r="B14424" s="25">
        <v>14194</v>
      </c>
      <c r="C14424" s="193"/>
      <c r="D14424" s="19">
        <v>0.25770886463848292</v>
      </c>
      <c r="E14424" s="19"/>
      <c r="F14424" s="19">
        <v>0.62365971812086696</v>
      </c>
      <c r="G14424" s="19"/>
      <c r="H14424" s="19">
        <v>1.6325772300175385</v>
      </c>
      <c r="I14424" s="19"/>
      <c r="J14424" s="19">
        <v>1.1115621094612667</v>
      </c>
      <c r="K14424" s="19"/>
      <c r="L14424" s="19">
        <v>0.97496122296093402</v>
      </c>
      <c r="M14424" s="19"/>
      <c r="N14424" s="19">
        <v>1.4890781492896896</v>
      </c>
      <c r="O14424" s="19"/>
      <c r="P14424" s="50">
        <v>0.91711347919562192</v>
      </c>
      <c r="R14424" s="9" t="s">
        <v>0</v>
      </c>
    </row>
    <row r="14425" spans="2:18" x14ac:dyDescent="0.2">
      <c r="B14425" s="25">
        <v>14195</v>
      </c>
      <c r="C14425" s="193">
        <v>2.3266405387500924</v>
      </c>
      <c r="D14425" s="19"/>
      <c r="E14425" s="19">
        <v>1.1349258702238767</v>
      </c>
      <c r="F14425" s="19"/>
      <c r="G14425" s="19">
        <v>1.3436291261574476</v>
      </c>
      <c r="H14425" s="19"/>
      <c r="I14425" s="19">
        <v>0.86161406690029829</v>
      </c>
      <c r="J14425" s="19"/>
      <c r="K14425" s="19">
        <v>1.5696218616150786</v>
      </c>
      <c r="L14425" s="19"/>
      <c r="M14425" s="19">
        <v>2.1326766182221508</v>
      </c>
      <c r="N14425" s="19"/>
      <c r="O14425" s="19">
        <v>1.0680171674663155</v>
      </c>
      <c r="P14425" s="50"/>
      <c r="R14425" s="9" t="s">
        <v>0</v>
      </c>
    </row>
    <row r="14426" spans="2:18" x14ac:dyDescent="0.2">
      <c r="B14426" s="25">
        <v>14196</v>
      </c>
      <c r="C14426" s="193">
        <v>1.4824984753242771</v>
      </c>
      <c r="D14426" s="19"/>
      <c r="E14426" s="19">
        <v>1.7876682561484154</v>
      </c>
      <c r="F14426" s="19"/>
      <c r="G14426" s="19">
        <v>1.2986045750510626</v>
      </c>
      <c r="H14426" s="19"/>
      <c r="I14426" s="19">
        <v>1.7964542142536208</v>
      </c>
      <c r="J14426" s="19"/>
      <c r="K14426" s="19">
        <v>1.84525604585336</v>
      </c>
      <c r="L14426" s="19"/>
      <c r="M14426" s="19">
        <v>1.5850933039552251</v>
      </c>
      <c r="N14426" s="19"/>
      <c r="O14426" s="19">
        <v>1.6834023274770211</v>
      </c>
      <c r="P14426" s="50"/>
      <c r="R14426" s="9" t="s">
        <v>0</v>
      </c>
    </row>
    <row r="14427" spans="2:18" x14ac:dyDescent="0.2">
      <c r="B14427" s="25">
        <v>14197</v>
      </c>
      <c r="C14427" s="193"/>
      <c r="D14427" s="19">
        <v>0.62472593403026166</v>
      </c>
      <c r="E14427" s="19"/>
      <c r="F14427" s="19">
        <v>0.74904974926860524</v>
      </c>
      <c r="G14427" s="19"/>
      <c r="H14427" s="19">
        <v>1.8097038754610832</v>
      </c>
      <c r="I14427" s="19"/>
      <c r="J14427" s="19">
        <v>0.69628286941252981</v>
      </c>
      <c r="K14427" s="19"/>
      <c r="L14427" s="19">
        <v>1.8201857100430519</v>
      </c>
      <c r="M14427" s="19"/>
      <c r="N14427" s="19">
        <v>1.0182822864866266</v>
      </c>
      <c r="O14427" s="19"/>
      <c r="P14427" s="50">
        <v>1.5523717696385846</v>
      </c>
      <c r="R14427" s="9" t="s">
        <v>0</v>
      </c>
    </row>
    <row r="14428" spans="2:18" x14ac:dyDescent="0.2">
      <c r="B14428" s="25">
        <v>14198</v>
      </c>
      <c r="C14428" s="193"/>
      <c r="D14428" s="19">
        <v>0.16313334897313245</v>
      </c>
      <c r="E14428" s="19"/>
      <c r="F14428" s="19">
        <v>0.16939912083520967</v>
      </c>
      <c r="G14428" s="19">
        <v>0.18026123497850002</v>
      </c>
      <c r="H14428" s="19"/>
      <c r="I14428" s="19">
        <v>0.47850285978431434</v>
      </c>
      <c r="J14428" s="19"/>
      <c r="K14428" s="19"/>
      <c r="L14428" s="19">
        <v>0.34382495186173334</v>
      </c>
      <c r="M14428" s="19"/>
      <c r="N14428" s="19">
        <v>0.19825201278721655</v>
      </c>
      <c r="O14428" s="19">
        <v>0.1348694942446412</v>
      </c>
      <c r="P14428" s="50"/>
      <c r="R14428" s="9" t="s">
        <v>0</v>
      </c>
    </row>
    <row r="14429" spans="2:18" x14ac:dyDescent="0.2">
      <c r="B14429" s="25">
        <v>14199</v>
      </c>
      <c r="C14429" s="193">
        <v>1.4445647714612713</v>
      </c>
      <c r="D14429" s="19"/>
      <c r="E14429" s="19">
        <v>0.97044988788045372</v>
      </c>
      <c r="F14429" s="19"/>
      <c r="G14429" s="19"/>
      <c r="H14429" s="19">
        <v>0.24018529891890009</v>
      </c>
      <c r="I14429" s="19">
        <v>1.3925880967163873</v>
      </c>
      <c r="J14429" s="19"/>
      <c r="K14429" s="19">
        <v>0.45839239908682944</v>
      </c>
      <c r="L14429" s="19"/>
      <c r="M14429" s="19">
        <v>1.0711100420559483</v>
      </c>
      <c r="N14429" s="19"/>
      <c r="O14429" s="19">
        <v>0.86394722818641423</v>
      </c>
      <c r="P14429" s="50"/>
      <c r="R14429" s="9" t="s">
        <v>0</v>
      </c>
    </row>
    <row r="14430" spans="2:18" x14ac:dyDescent="0.2">
      <c r="B14430" s="25">
        <v>14200</v>
      </c>
      <c r="C14430" s="193">
        <v>0.77218225806164587</v>
      </c>
      <c r="D14430" s="19"/>
      <c r="E14430" s="19">
        <v>0.73987387743009436</v>
      </c>
      <c r="F14430" s="19"/>
      <c r="G14430" s="19">
        <v>1.0366103416438748</v>
      </c>
      <c r="H14430" s="19"/>
      <c r="I14430" s="19">
        <v>1.1823383554487548</v>
      </c>
      <c r="J14430" s="19"/>
      <c r="K14430" s="19">
        <v>1.3757901733739899</v>
      </c>
      <c r="L14430" s="19"/>
      <c r="M14430" s="19">
        <v>0.72663455637734797</v>
      </c>
      <c r="N14430" s="19"/>
      <c r="O14430" s="19">
        <v>0.10702039263776482</v>
      </c>
      <c r="P14430" s="50"/>
      <c r="R14430" s="9" t="s">
        <v>0</v>
      </c>
    </row>
    <row r="14431" spans="2:18" x14ac:dyDescent="0.2">
      <c r="B14431" s="25">
        <v>14201</v>
      </c>
      <c r="C14431" s="193"/>
      <c r="D14431" s="19">
        <v>1.6727009540041136</v>
      </c>
      <c r="E14431" s="19"/>
      <c r="F14431" s="19">
        <v>0.76929254835871341</v>
      </c>
      <c r="G14431" s="19"/>
      <c r="H14431" s="19">
        <v>1.5651765250682577</v>
      </c>
      <c r="I14431" s="19"/>
      <c r="J14431" s="19">
        <v>0.92259820768289746</v>
      </c>
      <c r="K14431" s="19"/>
      <c r="L14431" s="19">
        <v>1.4778683932903276</v>
      </c>
      <c r="M14431" s="19"/>
      <c r="N14431" s="19">
        <v>0.999145794870404</v>
      </c>
      <c r="O14431" s="19"/>
      <c r="P14431" s="50">
        <v>1.9082595842080963</v>
      </c>
      <c r="R14431" s="9" t="s">
        <v>0</v>
      </c>
    </row>
    <row r="14432" spans="2:18" x14ac:dyDescent="0.2">
      <c r="B14432" s="25">
        <v>14202</v>
      </c>
      <c r="C14432" s="193"/>
      <c r="D14432" s="19">
        <v>0.83418810685657119</v>
      </c>
      <c r="E14432" s="19"/>
      <c r="F14432" s="19">
        <v>4.4015174906831218E-2</v>
      </c>
      <c r="G14432" s="19"/>
      <c r="H14432" s="19">
        <v>0.76844934618075089</v>
      </c>
      <c r="I14432" s="19">
        <v>1.5361233803770233E-2</v>
      </c>
      <c r="J14432" s="19"/>
      <c r="K14432" s="19"/>
      <c r="L14432" s="19">
        <v>0.10798837091404581</v>
      </c>
      <c r="M14432" s="19"/>
      <c r="N14432" s="19">
        <v>0.74396084807764629</v>
      </c>
      <c r="O14432" s="19"/>
      <c r="P14432" s="50">
        <v>0.81483428223863941</v>
      </c>
      <c r="R14432" s="9" t="s">
        <v>0</v>
      </c>
    </row>
    <row r="14433" spans="2:18" x14ac:dyDescent="0.2">
      <c r="B14433" s="25">
        <v>14203</v>
      </c>
      <c r="C14433" s="193"/>
      <c r="D14433" s="19">
        <v>0.13350048370020684</v>
      </c>
      <c r="E14433" s="19"/>
      <c r="F14433" s="19">
        <v>0.39049177208808616</v>
      </c>
      <c r="G14433" s="19"/>
      <c r="H14433" s="19">
        <v>0.10743470790091889</v>
      </c>
      <c r="I14433" s="19"/>
      <c r="J14433" s="19">
        <v>0.19645637676436833</v>
      </c>
      <c r="K14433" s="19">
        <v>0.10281979819654832</v>
      </c>
      <c r="L14433" s="19"/>
      <c r="M14433" s="19"/>
      <c r="N14433" s="19">
        <v>3.0558932826714954E-2</v>
      </c>
      <c r="O14433" s="19"/>
      <c r="P14433" s="50">
        <v>0.25645697769279141</v>
      </c>
      <c r="R14433" s="9" t="s">
        <v>0</v>
      </c>
    </row>
    <row r="14434" spans="2:18" x14ac:dyDescent="0.2">
      <c r="B14434" s="25">
        <v>14204</v>
      </c>
      <c r="C14434" s="193">
        <v>1.0956634139747687</v>
      </c>
      <c r="D14434" s="19"/>
      <c r="E14434" s="19">
        <v>2.1195836442786189</v>
      </c>
      <c r="F14434" s="19"/>
      <c r="G14434" s="19">
        <v>2.4087665398366194</v>
      </c>
      <c r="H14434" s="19"/>
      <c r="I14434" s="19">
        <v>1.7313918704856341</v>
      </c>
      <c r="J14434" s="19"/>
      <c r="K14434" s="19">
        <v>2.1984423612123161</v>
      </c>
      <c r="L14434" s="19"/>
      <c r="M14434" s="19">
        <v>1.1629594364186107</v>
      </c>
      <c r="N14434" s="19"/>
      <c r="O14434" s="19">
        <v>0.91663497087807988</v>
      </c>
      <c r="P14434" s="50"/>
      <c r="R14434" s="9" t="s">
        <v>0</v>
      </c>
    </row>
    <row r="14435" spans="2:18" x14ac:dyDescent="0.2">
      <c r="B14435" s="25">
        <v>14205</v>
      </c>
      <c r="C14435" s="193"/>
      <c r="D14435" s="19">
        <v>0.59598731880689904</v>
      </c>
      <c r="E14435" s="19"/>
      <c r="F14435" s="19">
        <v>1.711531083919094</v>
      </c>
      <c r="G14435" s="19"/>
      <c r="H14435" s="19">
        <v>1.5343539254547982</v>
      </c>
      <c r="I14435" s="19"/>
      <c r="J14435" s="19">
        <v>1.2429326674595409</v>
      </c>
      <c r="K14435" s="19"/>
      <c r="L14435" s="19">
        <v>2.2297994979590641</v>
      </c>
      <c r="M14435" s="19"/>
      <c r="N14435" s="19">
        <v>0.58956391261908181</v>
      </c>
      <c r="O14435" s="19"/>
      <c r="P14435" s="50">
        <v>0.88173930855042759</v>
      </c>
      <c r="R14435" s="9" t="s">
        <v>0</v>
      </c>
    </row>
    <row r="14436" spans="2:18" x14ac:dyDescent="0.2">
      <c r="B14436" s="25">
        <v>14206</v>
      </c>
      <c r="C14436" s="193"/>
      <c r="D14436" s="19">
        <v>0.43247282060233755</v>
      </c>
      <c r="E14436" s="19">
        <v>1.6200057499008691</v>
      </c>
      <c r="F14436" s="19"/>
      <c r="G14436" s="19">
        <v>2.7058819775502094</v>
      </c>
      <c r="H14436" s="19"/>
      <c r="I14436" s="19">
        <v>2.1464527800768329</v>
      </c>
      <c r="J14436" s="19"/>
      <c r="K14436" s="19">
        <v>0.91679941063535597</v>
      </c>
      <c r="L14436" s="19"/>
      <c r="M14436" s="19">
        <v>0.95095001101953058</v>
      </c>
      <c r="N14436" s="19"/>
      <c r="O14436" s="19">
        <v>1.6946641432848253</v>
      </c>
      <c r="P14436" s="50"/>
      <c r="R14436" s="9" t="s">
        <v>0</v>
      </c>
    </row>
    <row r="14437" spans="2:18" x14ac:dyDescent="0.2">
      <c r="B14437" s="25">
        <v>14207</v>
      </c>
      <c r="C14437" s="193">
        <v>0.99060155302054964</v>
      </c>
      <c r="D14437" s="19"/>
      <c r="E14437" s="19">
        <v>0.8019805962472244</v>
      </c>
      <c r="F14437" s="19"/>
      <c r="G14437" s="19">
        <v>0.19509230626991425</v>
      </c>
      <c r="H14437" s="19"/>
      <c r="I14437" s="19">
        <v>0.20598182081169936</v>
      </c>
      <c r="J14437" s="19"/>
      <c r="K14437" s="19">
        <v>0.34909832471277491</v>
      </c>
      <c r="L14437" s="19"/>
      <c r="M14437" s="19">
        <v>0.89879895679672772</v>
      </c>
      <c r="N14437" s="19"/>
      <c r="O14437" s="19">
        <v>1.6761213117733966</v>
      </c>
      <c r="P14437" s="50"/>
      <c r="R14437" s="9" t="s">
        <v>0</v>
      </c>
    </row>
    <row r="14438" spans="2:18" x14ac:dyDescent="0.2">
      <c r="B14438" s="25">
        <v>14208</v>
      </c>
      <c r="C14438" s="193">
        <v>0.66008196214550063</v>
      </c>
      <c r="D14438" s="19"/>
      <c r="E14438" s="19">
        <v>0.31912061314482099</v>
      </c>
      <c r="F14438" s="19"/>
      <c r="G14438" s="19">
        <v>0.4903899865654216</v>
      </c>
      <c r="H14438" s="19"/>
      <c r="I14438" s="19"/>
      <c r="J14438" s="19">
        <v>0.27316061551505161</v>
      </c>
      <c r="K14438" s="19"/>
      <c r="L14438" s="19">
        <v>0.63985266322837941</v>
      </c>
      <c r="M14438" s="19"/>
      <c r="N14438" s="19">
        <v>2.8656198930435195E-2</v>
      </c>
      <c r="O14438" s="19">
        <v>0.48767678002845016</v>
      </c>
      <c r="P14438" s="50"/>
      <c r="R14438" s="9" t="s">
        <v>0</v>
      </c>
    </row>
    <row r="14439" spans="2:18" x14ac:dyDescent="0.2">
      <c r="B14439" s="25">
        <v>14209</v>
      </c>
      <c r="C14439" s="193"/>
      <c r="D14439" s="19">
        <v>0.45673753155363833</v>
      </c>
      <c r="E14439" s="19"/>
      <c r="F14439" s="19">
        <v>0.5918468579381071</v>
      </c>
      <c r="G14439" s="19"/>
      <c r="H14439" s="19">
        <v>0.3739991446590552</v>
      </c>
      <c r="I14439" s="19"/>
      <c r="J14439" s="19">
        <v>0.47143905673476066</v>
      </c>
      <c r="K14439" s="19"/>
      <c r="L14439" s="19">
        <v>0.73488970274337617</v>
      </c>
      <c r="M14439" s="19"/>
      <c r="N14439" s="19">
        <v>0.41700988250010995</v>
      </c>
      <c r="O14439" s="19"/>
      <c r="P14439" s="50">
        <v>1.4644483298939124</v>
      </c>
      <c r="R14439" s="9" t="s">
        <v>0</v>
      </c>
    </row>
    <row r="14440" spans="2:18" x14ac:dyDescent="0.2">
      <c r="B14440" s="25">
        <v>14210</v>
      </c>
      <c r="C14440" s="193">
        <v>0.87584021496756148</v>
      </c>
      <c r="D14440" s="19"/>
      <c r="E14440" s="19">
        <v>0.78436810993835149</v>
      </c>
      <c r="F14440" s="19"/>
      <c r="G14440" s="19">
        <v>1.4974437116067814</v>
      </c>
      <c r="H14440" s="19"/>
      <c r="I14440" s="19"/>
      <c r="J14440" s="19">
        <v>0.37985945016095396</v>
      </c>
      <c r="K14440" s="19">
        <v>1.2981450254283642</v>
      </c>
      <c r="L14440" s="19"/>
      <c r="M14440" s="19">
        <v>0.88236906768644874</v>
      </c>
      <c r="N14440" s="19"/>
      <c r="O14440" s="19"/>
      <c r="P14440" s="50">
        <v>0.23918814252190834</v>
      </c>
      <c r="R14440" s="9" t="s">
        <v>0</v>
      </c>
    </row>
    <row r="14441" spans="2:18" x14ac:dyDescent="0.2">
      <c r="B14441" s="25">
        <v>14211</v>
      </c>
      <c r="C14441" s="193"/>
      <c r="D14441" s="19">
        <v>1.126220425464064</v>
      </c>
      <c r="E14441" s="19"/>
      <c r="F14441" s="19">
        <v>2.2823052366711534</v>
      </c>
      <c r="G14441" s="19"/>
      <c r="H14441" s="19">
        <v>1.8521837835224502</v>
      </c>
      <c r="I14441" s="19"/>
      <c r="J14441" s="19">
        <v>1.6071197774128476</v>
      </c>
      <c r="K14441" s="19"/>
      <c r="L14441" s="19">
        <v>1.5577406927120043</v>
      </c>
      <c r="M14441" s="19"/>
      <c r="N14441" s="19">
        <v>2.0200850370728252</v>
      </c>
      <c r="O14441" s="19"/>
      <c r="P14441" s="50">
        <v>1.4071926288132452</v>
      </c>
      <c r="R14441" s="9" t="s">
        <v>0</v>
      </c>
    </row>
    <row r="14442" spans="2:18" x14ac:dyDescent="0.2">
      <c r="B14442" s="25">
        <v>14212</v>
      </c>
      <c r="C14442" s="193">
        <v>0.49108174382415748</v>
      </c>
      <c r="D14442" s="19"/>
      <c r="E14442" s="19"/>
      <c r="F14442" s="19">
        <v>0.44572376722362822</v>
      </c>
      <c r="G14442" s="19">
        <v>1.3652988824777783</v>
      </c>
      <c r="H14442" s="19"/>
      <c r="I14442" s="19">
        <v>0.47237171210840312</v>
      </c>
      <c r="J14442" s="19"/>
      <c r="K14442" s="19">
        <v>1.0412203629345766</v>
      </c>
      <c r="L14442" s="19"/>
      <c r="M14442" s="19">
        <v>0.98044924996949456</v>
      </c>
      <c r="N14442" s="19"/>
      <c r="O14442" s="19"/>
      <c r="P14442" s="50">
        <v>0.26168201773442157</v>
      </c>
      <c r="R14442" s="9" t="s">
        <v>0</v>
      </c>
    </row>
    <row r="14443" spans="2:18" x14ac:dyDescent="0.2">
      <c r="B14443" s="25">
        <v>14213</v>
      </c>
      <c r="C14443" s="193"/>
      <c r="D14443" s="19">
        <v>0.4023211787784301</v>
      </c>
      <c r="E14443" s="19"/>
      <c r="F14443" s="19">
        <v>0.98033932680351443</v>
      </c>
      <c r="G14443" s="19"/>
      <c r="H14443" s="19">
        <v>0.91119600825873859</v>
      </c>
      <c r="I14443" s="19"/>
      <c r="J14443" s="19">
        <v>0.50529991006866848</v>
      </c>
      <c r="K14443" s="19"/>
      <c r="L14443" s="19">
        <v>0.30107208326232343</v>
      </c>
      <c r="M14443" s="19"/>
      <c r="N14443" s="19">
        <v>0.38755605133513238</v>
      </c>
      <c r="O14443" s="19"/>
      <c r="P14443" s="50">
        <v>0.91754110313347448</v>
      </c>
      <c r="R14443" s="9" t="s">
        <v>0</v>
      </c>
    </row>
    <row r="14444" spans="2:18" x14ac:dyDescent="0.2">
      <c r="B14444" s="25">
        <v>14214</v>
      </c>
      <c r="C14444" s="193">
        <v>3.7956553979022964E-2</v>
      </c>
      <c r="D14444" s="19"/>
      <c r="E14444" s="19"/>
      <c r="F14444" s="19">
        <v>0.86000204464103169</v>
      </c>
      <c r="G14444" s="19"/>
      <c r="H14444" s="19">
        <v>0.13192547148956718</v>
      </c>
      <c r="I14444" s="19"/>
      <c r="J14444" s="19">
        <v>0.35324442170878889</v>
      </c>
      <c r="K14444" s="19"/>
      <c r="L14444" s="19">
        <v>0.48589939622538719</v>
      </c>
      <c r="M14444" s="19"/>
      <c r="N14444" s="19">
        <v>0.22194263627474006</v>
      </c>
      <c r="O14444" s="19">
        <v>0.63857076443265492</v>
      </c>
      <c r="P14444" s="50"/>
      <c r="R14444" s="9" t="s">
        <v>0</v>
      </c>
    </row>
    <row r="14445" spans="2:18" x14ac:dyDescent="0.2">
      <c r="B14445" s="25">
        <v>14215</v>
      </c>
      <c r="C14445" s="193">
        <v>0.60355135976875041</v>
      </c>
      <c r="D14445" s="19"/>
      <c r="E14445" s="19">
        <v>1.6151249580023213</v>
      </c>
      <c r="F14445" s="19"/>
      <c r="G14445" s="19">
        <v>1.0629777344072679</v>
      </c>
      <c r="H14445" s="19"/>
      <c r="I14445" s="19">
        <v>1.4262373378423034</v>
      </c>
      <c r="J14445" s="19"/>
      <c r="K14445" s="19">
        <v>0.693039532625088</v>
      </c>
      <c r="L14445" s="19"/>
      <c r="M14445" s="19">
        <v>1.1569994054028006</v>
      </c>
      <c r="N14445" s="19"/>
      <c r="O14445" s="19"/>
      <c r="P14445" s="50">
        <v>8.780566767130224E-2</v>
      </c>
      <c r="R14445" s="9" t="s">
        <v>0</v>
      </c>
    </row>
    <row r="14446" spans="2:18" x14ac:dyDescent="0.2">
      <c r="B14446" s="25">
        <v>14216</v>
      </c>
      <c r="C14446" s="193">
        <v>0.59218313609570328</v>
      </c>
      <c r="D14446" s="19"/>
      <c r="E14446" s="19">
        <v>0.22449461356062456</v>
      </c>
      <c r="F14446" s="19"/>
      <c r="G14446" s="19"/>
      <c r="H14446" s="19">
        <v>0.62668534706607204</v>
      </c>
      <c r="I14446" s="19">
        <v>0.61664017839469853</v>
      </c>
      <c r="J14446" s="19"/>
      <c r="K14446" s="19">
        <v>0.38138994637158535</v>
      </c>
      <c r="L14446" s="19"/>
      <c r="M14446" s="19"/>
      <c r="N14446" s="19">
        <v>0.18120001399320806</v>
      </c>
      <c r="O14446" s="19">
        <v>0.60509966393114212</v>
      </c>
      <c r="P14446" s="50"/>
      <c r="R14446" s="9" t="s">
        <v>0</v>
      </c>
    </row>
    <row r="14447" spans="2:18" x14ac:dyDescent="0.2">
      <c r="B14447" s="25">
        <v>14217</v>
      </c>
      <c r="C14447" s="193"/>
      <c r="D14447" s="19">
        <v>2.3235563529089158</v>
      </c>
      <c r="E14447" s="19"/>
      <c r="F14447" s="19">
        <v>0.40840121547773017</v>
      </c>
      <c r="G14447" s="19"/>
      <c r="H14447" s="19">
        <v>0.51674413673159381</v>
      </c>
      <c r="I14447" s="19"/>
      <c r="J14447" s="19">
        <v>1.4371460751095098</v>
      </c>
      <c r="K14447" s="19"/>
      <c r="L14447" s="19">
        <v>0.54408120817879213</v>
      </c>
      <c r="M14447" s="19"/>
      <c r="N14447" s="19">
        <v>0.22571517397319757</v>
      </c>
      <c r="O14447" s="19"/>
      <c r="P14447" s="50">
        <v>1.1957809961453443</v>
      </c>
      <c r="R14447" s="9" t="s">
        <v>0</v>
      </c>
    </row>
    <row r="14448" spans="2:18" x14ac:dyDescent="0.2">
      <c r="B14448" s="25">
        <v>14218</v>
      </c>
      <c r="C14448" s="193"/>
      <c r="D14448" s="19">
        <v>0.16115701692618203</v>
      </c>
      <c r="E14448" s="19">
        <v>0.48046767534085544</v>
      </c>
      <c r="F14448" s="19"/>
      <c r="G14448" s="19">
        <v>0.35761022882983967</v>
      </c>
      <c r="H14448" s="19"/>
      <c r="I14448" s="19"/>
      <c r="J14448" s="19">
        <v>0.127406929406915</v>
      </c>
      <c r="K14448" s="19"/>
      <c r="L14448" s="19">
        <v>0.97287479654755338</v>
      </c>
      <c r="M14448" s="19">
        <v>0.30807001050136207</v>
      </c>
      <c r="N14448" s="19"/>
      <c r="O14448" s="19"/>
      <c r="P14448" s="50">
        <v>0.57480301291609881</v>
      </c>
      <c r="R14448" s="9" t="s">
        <v>0</v>
      </c>
    </row>
    <row r="14449" spans="2:18" x14ac:dyDescent="0.2">
      <c r="B14449" s="25">
        <v>14219</v>
      </c>
      <c r="C14449" s="193"/>
      <c r="D14449" s="19">
        <v>9.2979505247988384E-2</v>
      </c>
      <c r="E14449" s="19"/>
      <c r="F14449" s="19">
        <v>0.35032672850551594</v>
      </c>
      <c r="G14449" s="19">
        <v>0.10412760771945623</v>
      </c>
      <c r="H14449" s="19"/>
      <c r="I14449" s="19"/>
      <c r="J14449" s="19">
        <v>0.14164073252146345</v>
      </c>
      <c r="K14449" s="19">
        <v>0.19768632525316943</v>
      </c>
      <c r="L14449" s="19"/>
      <c r="M14449" s="19"/>
      <c r="N14449" s="19">
        <v>0.89130501353063607</v>
      </c>
      <c r="O14449" s="19"/>
      <c r="P14449" s="50">
        <v>0.45918039680451039</v>
      </c>
      <c r="R14449" s="9" t="s">
        <v>0</v>
      </c>
    </row>
    <row r="14450" spans="2:18" x14ac:dyDescent="0.2">
      <c r="B14450" s="25">
        <v>14220</v>
      </c>
      <c r="C14450" s="193">
        <v>0.2804822920413495</v>
      </c>
      <c r="D14450" s="19"/>
      <c r="E14450" s="19"/>
      <c r="F14450" s="19">
        <v>9.5955077120162699E-2</v>
      </c>
      <c r="G14450" s="19">
        <v>0.18707867370586895</v>
      </c>
      <c r="H14450" s="19"/>
      <c r="I14450" s="19"/>
      <c r="J14450" s="19">
        <v>0.88873910313207261</v>
      </c>
      <c r="K14450" s="19"/>
      <c r="L14450" s="19">
        <v>0.56650992083349117</v>
      </c>
      <c r="M14450" s="19">
        <v>0.31689340387067516</v>
      </c>
      <c r="N14450" s="19"/>
      <c r="O14450" s="19">
        <v>0.76153044560830008</v>
      </c>
      <c r="P14450" s="50"/>
      <c r="R14450" s="9" t="s">
        <v>0</v>
      </c>
    </row>
    <row r="14451" spans="2:18" x14ac:dyDescent="0.2">
      <c r="B14451" s="25">
        <v>14221</v>
      </c>
      <c r="C14451" s="193">
        <v>0.77852232032714441</v>
      </c>
      <c r="D14451" s="19"/>
      <c r="E14451" s="19">
        <v>0.423884596660904</v>
      </c>
      <c r="F14451" s="19"/>
      <c r="G14451" s="19">
        <v>0.48589929650369379</v>
      </c>
      <c r="H14451" s="19"/>
      <c r="I14451" s="19">
        <v>0.40013492009012813</v>
      </c>
      <c r="J14451" s="19"/>
      <c r="K14451" s="19">
        <v>0.47611501639856219</v>
      </c>
      <c r="L14451" s="19"/>
      <c r="M14451" s="19"/>
      <c r="N14451" s="19">
        <v>0.11562277119895999</v>
      </c>
      <c r="O14451" s="19">
        <v>0.8047628618044238</v>
      </c>
      <c r="P14451" s="50"/>
      <c r="R14451" s="9" t="s">
        <v>0</v>
      </c>
    </row>
    <row r="14452" spans="2:18" x14ac:dyDescent="0.2">
      <c r="B14452" s="25">
        <v>14222</v>
      </c>
      <c r="C14452" s="193">
        <v>0.76828794487635921</v>
      </c>
      <c r="D14452" s="19"/>
      <c r="E14452" s="19">
        <v>2.2070450378480029</v>
      </c>
      <c r="F14452" s="19"/>
      <c r="G14452" s="19">
        <v>0.4345662399984308</v>
      </c>
      <c r="H14452" s="19"/>
      <c r="I14452" s="19">
        <v>0.55853343576950254</v>
      </c>
      <c r="J14452" s="19"/>
      <c r="K14452" s="19">
        <v>1.0766100987267944</v>
      </c>
      <c r="L14452" s="19"/>
      <c r="M14452" s="19">
        <v>1.0473105633996982</v>
      </c>
      <c r="N14452" s="19"/>
      <c r="O14452" s="19">
        <v>0.70932410544415836</v>
      </c>
      <c r="P14452" s="50"/>
      <c r="R14452" s="9" t="s">
        <v>0</v>
      </c>
    </row>
    <row r="14453" spans="2:18" x14ac:dyDescent="0.2">
      <c r="B14453" s="25">
        <v>14223</v>
      </c>
      <c r="C14453" s="193">
        <v>0.72328252193600784</v>
      </c>
      <c r="D14453" s="19"/>
      <c r="E14453" s="19"/>
      <c r="F14453" s="19">
        <v>0.75571121253910034</v>
      </c>
      <c r="G14453" s="19"/>
      <c r="H14453" s="19">
        <v>3.5942915125887994E-3</v>
      </c>
      <c r="I14453" s="19"/>
      <c r="J14453" s="19">
        <v>1.1240082170700498</v>
      </c>
      <c r="K14453" s="19">
        <v>0.28959828377752067</v>
      </c>
      <c r="L14453" s="19"/>
      <c r="M14453" s="19"/>
      <c r="N14453" s="19">
        <v>0.8291160589852965</v>
      </c>
      <c r="O14453" s="19"/>
      <c r="P14453" s="50">
        <v>0.89555073034847266</v>
      </c>
      <c r="R14453" s="9" t="s">
        <v>0</v>
      </c>
    </row>
    <row r="14454" spans="2:18" x14ac:dyDescent="0.2">
      <c r="B14454" s="25">
        <v>14224</v>
      </c>
      <c r="C14454" s="193"/>
      <c r="D14454" s="19">
        <v>5.5906120687631407E-2</v>
      </c>
      <c r="E14454" s="19"/>
      <c r="F14454" s="19">
        <v>0.69338720749545169</v>
      </c>
      <c r="G14454" s="19"/>
      <c r="H14454" s="19">
        <v>0.34806953053746814</v>
      </c>
      <c r="I14454" s="19">
        <v>1.1657617543871226</v>
      </c>
      <c r="J14454" s="19"/>
      <c r="K14454" s="19">
        <v>0.43576860410972523</v>
      </c>
      <c r="L14454" s="19"/>
      <c r="M14454" s="19">
        <v>1.4813714556651272</v>
      </c>
      <c r="N14454" s="19"/>
      <c r="O14454" s="19">
        <v>0.45060445371071672</v>
      </c>
      <c r="P14454" s="50"/>
      <c r="R14454" s="9" t="s">
        <v>0</v>
      </c>
    </row>
    <row r="14455" spans="2:18" x14ac:dyDescent="0.2">
      <c r="B14455" s="25">
        <v>14225</v>
      </c>
      <c r="C14455" s="193">
        <v>0.74418729596325861</v>
      </c>
      <c r="D14455" s="19"/>
      <c r="E14455" s="19">
        <v>0.58597564853728579</v>
      </c>
      <c r="F14455" s="19"/>
      <c r="G14455" s="19">
        <v>1.4146797953399346</v>
      </c>
      <c r="H14455" s="19"/>
      <c r="I14455" s="19">
        <v>1.3377091494473932</v>
      </c>
      <c r="J14455" s="19"/>
      <c r="K14455" s="19">
        <v>0.70282420609096474</v>
      </c>
      <c r="L14455" s="19"/>
      <c r="M14455" s="19">
        <v>0.68338080442620852</v>
      </c>
      <c r="N14455" s="19"/>
      <c r="O14455" s="19">
        <v>0.63123117842668652</v>
      </c>
      <c r="P14455" s="50"/>
      <c r="R14455" s="9" t="s">
        <v>0</v>
      </c>
    </row>
    <row r="14456" spans="2:18" x14ac:dyDescent="0.2">
      <c r="B14456" s="25">
        <v>14226</v>
      </c>
      <c r="C14456" s="193"/>
      <c r="D14456" s="19">
        <v>0.13470208741167092</v>
      </c>
      <c r="E14456" s="19">
        <v>1.0403934297441264</v>
      </c>
      <c r="F14456" s="19"/>
      <c r="G14456" s="19">
        <v>0.3816332113951445</v>
      </c>
      <c r="H14456" s="19"/>
      <c r="I14456" s="19"/>
      <c r="J14456" s="19">
        <v>0.83484072865819015</v>
      </c>
      <c r="K14456" s="19">
        <v>0.4466451024020095</v>
      </c>
      <c r="L14456" s="19"/>
      <c r="M14456" s="19">
        <v>0.11801504554468606</v>
      </c>
      <c r="N14456" s="19"/>
      <c r="O14456" s="19"/>
      <c r="P14456" s="50">
        <v>0.89250097671258644</v>
      </c>
      <c r="R14456" s="9" t="s">
        <v>0</v>
      </c>
    </row>
    <row r="14457" spans="2:18" x14ac:dyDescent="0.2">
      <c r="B14457" s="25">
        <v>14227</v>
      </c>
      <c r="C14457" s="193">
        <v>0.2619598713367266</v>
      </c>
      <c r="D14457" s="19"/>
      <c r="E14457" s="19">
        <v>1.2279517096986852</v>
      </c>
      <c r="F14457" s="19"/>
      <c r="G14457" s="19">
        <v>1.3429391607027548</v>
      </c>
      <c r="H14457" s="19"/>
      <c r="I14457" s="19">
        <v>1.1067088356984658</v>
      </c>
      <c r="J14457" s="19"/>
      <c r="K14457" s="19">
        <v>1.2340410717743491</v>
      </c>
      <c r="L14457" s="19"/>
      <c r="M14457" s="19">
        <v>1.0777666042537792</v>
      </c>
      <c r="N14457" s="19"/>
      <c r="O14457" s="19">
        <v>1.4191170573251757</v>
      </c>
      <c r="P14457" s="50"/>
      <c r="R14457" s="9" t="s">
        <v>0</v>
      </c>
    </row>
    <row r="14458" spans="2:18" x14ac:dyDescent="0.2">
      <c r="B14458" s="25">
        <v>14228</v>
      </c>
      <c r="C14458" s="193">
        <v>1.0932305881433271</v>
      </c>
      <c r="D14458" s="19"/>
      <c r="E14458" s="19">
        <v>0.51559448248217821</v>
      </c>
      <c r="F14458" s="19"/>
      <c r="G14458" s="19">
        <v>1.2872568875100834</v>
      </c>
      <c r="H14458" s="19"/>
      <c r="I14458" s="19">
        <v>0.43945852168754873</v>
      </c>
      <c r="J14458" s="19"/>
      <c r="K14458" s="19">
        <v>1.3226728587154177</v>
      </c>
      <c r="L14458" s="19"/>
      <c r="M14458" s="19">
        <v>1.305145748891406</v>
      </c>
      <c r="N14458" s="19"/>
      <c r="O14458" s="19">
        <v>0.6656124242878505</v>
      </c>
      <c r="P14458" s="50"/>
      <c r="R14458" s="9" t="s">
        <v>0</v>
      </c>
    </row>
    <row r="14459" spans="2:18" x14ac:dyDescent="0.2">
      <c r="B14459" s="25">
        <v>14229</v>
      </c>
      <c r="C14459" s="193"/>
      <c r="D14459" s="19">
        <v>0.44553202436747064</v>
      </c>
      <c r="E14459" s="19"/>
      <c r="F14459" s="19">
        <v>1.1299952079630624</v>
      </c>
      <c r="G14459" s="19"/>
      <c r="H14459" s="19">
        <v>1.3632116262600624</v>
      </c>
      <c r="I14459" s="19"/>
      <c r="J14459" s="19">
        <v>0.51186182516479894</v>
      </c>
      <c r="K14459" s="19">
        <v>0.22033577938235127</v>
      </c>
      <c r="L14459" s="19"/>
      <c r="M14459" s="19"/>
      <c r="N14459" s="19">
        <v>0.99644771847133973</v>
      </c>
      <c r="O14459" s="19"/>
      <c r="P14459" s="50">
        <v>1.6251882135149243</v>
      </c>
      <c r="R14459" s="9" t="s">
        <v>0</v>
      </c>
    </row>
    <row r="14460" spans="2:18" x14ac:dyDescent="0.2">
      <c r="B14460" s="25">
        <v>14230</v>
      </c>
      <c r="C14460" s="193"/>
      <c r="D14460" s="19">
        <v>0.50946854802417341</v>
      </c>
      <c r="E14460" s="19">
        <v>3.4981478879406468E-2</v>
      </c>
      <c r="F14460" s="19"/>
      <c r="G14460" s="19"/>
      <c r="H14460" s="19">
        <v>0.38597180385074992</v>
      </c>
      <c r="I14460" s="19"/>
      <c r="J14460" s="19">
        <v>5.9727283686250549E-2</v>
      </c>
      <c r="K14460" s="19"/>
      <c r="L14460" s="19">
        <v>0.20727273566436963</v>
      </c>
      <c r="M14460" s="19"/>
      <c r="N14460" s="19">
        <v>1.0997124530700224</v>
      </c>
      <c r="O14460" s="19">
        <v>0.11460918686707172</v>
      </c>
      <c r="P14460" s="50"/>
      <c r="R14460" s="9" t="s">
        <v>0</v>
      </c>
    </row>
    <row r="14461" spans="2:18" x14ac:dyDescent="0.2">
      <c r="B14461" s="25">
        <v>14231</v>
      </c>
      <c r="C14461" s="193"/>
      <c r="D14461" s="19">
        <v>0.68119627440944441</v>
      </c>
      <c r="E14461" s="19"/>
      <c r="F14461" s="19">
        <v>0.48559549887818032</v>
      </c>
      <c r="G14461" s="19"/>
      <c r="H14461" s="19">
        <v>1.0184076791765331</v>
      </c>
      <c r="I14461" s="19"/>
      <c r="J14461" s="19">
        <v>0.48452581399702482</v>
      </c>
      <c r="K14461" s="19"/>
      <c r="L14461" s="19">
        <v>2.2574162004643039</v>
      </c>
      <c r="M14461" s="19">
        <v>6.0193105415666574E-2</v>
      </c>
      <c r="N14461" s="19"/>
      <c r="O14461" s="19"/>
      <c r="P14461" s="50">
        <v>1.0543130980698843</v>
      </c>
      <c r="R14461" s="9" t="s">
        <v>0</v>
      </c>
    </row>
    <row r="14462" spans="2:18" x14ac:dyDescent="0.2">
      <c r="B14462" s="25">
        <v>14232</v>
      </c>
      <c r="C14462" s="193"/>
      <c r="D14462" s="19">
        <v>1.1969816290877462</v>
      </c>
      <c r="E14462" s="19"/>
      <c r="F14462" s="19">
        <v>1.2636740514666307</v>
      </c>
      <c r="G14462" s="19"/>
      <c r="H14462" s="19">
        <v>1.3282554026639644</v>
      </c>
      <c r="I14462" s="19"/>
      <c r="J14462" s="19">
        <v>0.82097329355001314</v>
      </c>
      <c r="K14462" s="19"/>
      <c r="L14462" s="19">
        <v>0.89099329612923917</v>
      </c>
      <c r="M14462" s="19"/>
      <c r="N14462" s="19">
        <v>1.5732507391248882</v>
      </c>
      <c r="O14462" s="19"/>
      <c r="P14462" s="50">
        <v>1.2643583644915863</v>
      </c>
      <c r="R14462" s="9" t="s">
        <v>0</v>
      </c>
    </row>
    <row r="14463" spans="2:18" x14ac:dyDescent="0.2">
      <c r="B14463" s="25">
        <v>14233</v>
      </c>
      <c r="C14463" s="193"/>
      <c r="D14463" s="19">
        <v>1.4115076319692144</v>
      </c>
      <c r="E14463" s="19"/>
      <c r="F14463" s="19">
        <v>0.49978371179504455</v>
      </c>
      <c r="G14463" s="19"/>
      <c r="H14463" s="19">
        <v>1.0229060200126483</v>
      </c>
      <c r="I14463" s="19"/>
      <c r="J14463" s="19">
        <v>1.0440558467680232</v>
      </c>
      <c r="K14463" s="19"/>
      <c r="L14463" s="19">
        <v>1.4792676565749563</v>
      </c>
      <c r="M14463" s="19"/>
      <c r="N14463" s="19">
        <v>0.99787141742258934</v>
      </c>
      <c r="O14463" s="19"/>
      <c r="P14463" s="50">
        <v>0.77984166949055844</v>
      </c>
      <c r="R14463" s="9" t="s">
        <v>0</v>
      </c>
    </row>
    <row r="14464" spans="2:18" x14ac:dyDescent="0.2">
      <c r="B14464" s="25">
        <v>14234</v>
      </c>
      <c r="C14464" s="193">
        <v>1.0034514553634029</v>
      </c>
      <c r="D14464" s="19"/>
      <c r="E14464" s="19">
        <v>1.6196662141877238</v>
      </c>
      <c r="F14464" s="19"/>
      <c r="G14464" s="19">
        <v>1.3757720379305844</v>
      </c>
      <c r="H14464" s="19"/>
      <c r="I14464" s="19"/>
      <c r="J14464" s="19">
        <v>0.27399852181892992</v>
      </c>
      <c r="K14464" s="19">
        <v>1.4447414781599235</v>
      </c>
      <c r="L14464" s="19"/>
      <c r="M14464" s="19">
        <v>0.4822675770811195</v>
      </c>
      <c r="N14464" s="19"/>
      <c r="O14464" s="19">
        <v>0.49138446359973909</v>
      </c>
      <c r="P14464" s="50"/>
      <c r="R14464" s="9" t="s">
        <v>0</v>
      </c>
    </row>
    <row r="14465" spans="2:18" x14ac:dyDescent="0.2">
      <c r="B14465" s="25">
        <v>14235</v>
      </c>
      <c r="C14465" s="193">
        <v>0.10824923424130813</v>
      </c>
      <c r="D14465" s="19"/>
      <c r="E14465" s="19"/>
      <c r="F14465" s="19">
        <v>0.24277319879249504</v>
      </c>
      <c r="G14465" s="19"/>
      <c r="H14465" s="19">
        <v>0.46735916772062908</v>
      </c>
      <c r="I14465" s="19">
        <v>8.3121319650921607E-2</v>
      </c>
      <c r="J14465" s="19"/>
      <c r="K14465" s="19"/>
      <c r="L14465" s="19">
        <v>1.2678697690270244</v>
      </c>
      <c r="M14465" s="19"/>
      <c r="N14465" s="19">
        <v>0.71134135172484381</v>
      </c>
      <c r="O14465" s="19">
        <v>0.10526041836450829</v>
      </c>
      <c r="P14465" s="50"/>
      <c r="R14465" s="9" t="s">
        <v>0</v>
      </c>
    </row>
    <row r="14466" spans="2:18" x14ac:dyDescent="0.2">
      <c r="B14466" s="25">
        <v>14236</v>
      </c>
      <c r="C14466" s="193">
        <v>0.86809039111314223</v>
      </c>
      <c r="D14466" s="19"/>
      <c r="E14466" s="19"/>
      <c r="F14466" s="19">
        <v>0.14957529800513689</v>
      </c>
      <c r="G14466" s="19"/>
      <c r="H14466" s="19">
        <v>0.19808307190054306</v>
      </c>
      <c r="I14466" s="19">
        <v>0.11842323279806</v>
      </c>
      <c r="J14466" s="19"/>
      <c r="K14466" s="19">
        <v>1.5910923304068956</v>
      </c>
      <c r="L14466" s="19"/>
      <c r="M14466" s="19"/>
      <c r="N14466" s="19">
        <v>0.99829726197193036</v>
      </c>
      <c r="O14466" s="19"/>
      <c r="P14466" s="50">
        <v>0.13511329714603371</v>
      </c>
      <c r="R14466" s="9" t="s">
        <v>0</v>
      </c>
    </row>
    <row r="14467" spans="2:18" x14ac:dyDescent="0.2">
      <c r="B14467" s="25">
        <v>14237</v>
      </c>
      <c r="C14467" s="193"/>
      <c r="D14467" s="19">
        <v>9.8686939380159586E-2</v>
      </c>
      <c r="E14467" s="19">
        <v>0.77675670321696844</v>
      </c>
      <c r="F14467" s="19"/>
      <c r="G14467" s="19">
        <v>0.99288665038755819</v>
      </c>
      <c r="H14467" s="19"/>
      <c r="I14467" s="19">
        <v>1.4993016796490672</v>
      </c>
      <c r="J14467" s="19"/>
      <c r="K14467" s="19"/>
      <c r="L14467" s="19">
        <v>0.12868333121782369</v>
      </c>
      <c r="M14467" s="19">
        <v>1.5784146857557804</v>
      </c>
      <c r="N14467" s="19"/>
      <c r="O14467" s="19">
        <v>0.62639014529196801</v>
      </c>
      <c r="P14467" s="50"/>
      <c r="R14467" s="9" t="s">
        <v>0</v>
      </c>
    </row>
    <row r="14468" spans="2:18" x14ac:dyDescent="0.2">
      <c r="B14468" s="25">
        <v>14238</v>
      </c>
      <c r="C14468" s="193">
        <v>1.4041395811344849E-2</v>
      </c>
      <c r="D14468" s="19"/>
      <c r="E14468" s="19">
        <v>0.62153426664951439</v>
      </c>
      <c r="F14468" s="19"/>
      <c r="G14468" s="19">
        <v>0.5869570179280571</v>
      </c>
      <c r="H14468" s="19"/>
      <c r="I14468" s="19">
        <v>0.38812744169500329</v>
      </c>
      <c r="J14468" s="19"/>
      <c r="K14468" s="19">
        <v>0.49014611879269676</v>
      </c>
      <c r="L14468" s="19"/>
      <c r="M14468" s="19">
        <v>0.11971996834162342</v>
      </c>
      <c r="N14468" s="19"/>
      <c r="O14468" s="19">
        <v>0.49107314964753629</v>
      </c>
      <c r="P14468" s="50"/>
      <c r="R14468" s="9" t="s">
        <v>0</v>
      </c>
    </row>
    <row r="14469" spans="2:18" x14ac:dyDescent="0.2">
      <c r="B14469" s="25">
        <v>14239</v>
      </c>
      <c r="C14469" s="193"/>
      <c r="D14469" s="19">
        <v>0.32776048382904949</v>
      </c>
      <c r="E14469" s="19"/>
      <c r="F14469" s="19">
        <v>1.2607601340675694</v>
      </c>
      <c r="G14469" s="19"/>
      <c r="H14469" s="19">
        <v>0.55372725849886795</v>
      </c>
      <c r="I14469" s="19"/>
      <c r="J14469" s="19">
        <v>0.95230226687904607</v>
      </c>
      <c r="K14469" s="19"/>
      <c r="L14469" s="19">
        <v>8.4468501223515388E-2</v>
      </c>
      <c r="M14469" s="19"/>
      <c r="N14469" s="19">
        <v>0.26112993828303926</v>
      </c>
      <c r="O14469" s="19"/>
      <c r="P14469" s="50">
        <v>2.0202030092416203</v>
      </c>
      <c r="R14469" s="9" t="s">
        <v>0</v>
      </c>
    </row>
    <row r="14470" spans="2:18" x14ac:dyDescent="0.2">
      <c r="B14470" s="25">
        <v>14240</v>
      </c>
      <c r="C14470" s="193"/>
      <c r="D14470" s="19">
        <v>0.50371534376933025</v>
      </c>
      <c r="E14470" s="19">
        <v>0.42378780038725339</v>
      </c>
      <c r="F14470" s="19"/>
      <c r="G14470" s="19"/>
      <c r="H14470" s="19">
        <v>0.33310286237614739</v>
      </c>
      <c r="I14470" s="19">
        <v>0.35574911125650072</v>
      </c>
      <c r="J14470" s="19"/>
      <c r="K14470" s="19"/>
      <c r="L14470" s="19">
        <v>0.51855115844496669</v>
      </c>
      <c r="M14470" s="19"/>
      <c r="N14470" s="19">
        <v>0.84389377621332329</v>
      </c>
      <c r="O14470" s="19">
        <v>5.8520614793261705E-2</v>
      </c>
      <c r="P14470" s="50"/>
      <c r="R14470" s="9" t="s">
        <v>0</v>
      </c>
    </row>
    <row r="14471" spans="2:18" x14ac:dyDescent="0.2">
      <c r="B14471" s="25">
        <v>14241</v>
      </c>
      <c r="C14471" s="193">
        <v>0.2181295763411438</v>
      </c>
      <c r="D14471" s="19"/>
      <c r="E14471" s="19">
        <v>0.43317760115477194</v>
      </c>
      <c r="F14471" s="19"/>
      <c r="G14471" s="19">
        <v>0.65951850972549853</v>
      </c>
      <c r="H14471" s="19"/>
      <c r="I14471" s="19"/>
      <c r="J14471" s="19">
        <v>0.50345200886406938</v>
      </c>
      <c r="K14471" s="19"/>
      <c r="L14471" s="19">
        <v>0.5620645624318884</v>
      </c>
      <c r="M14471" s="19"/>
      <c r="N14471" s="19">
        <v>1.068943602807882</v>
      </c>
      <c r="O14471" s="19"/>
      <c r="P14471" s="50">
        <v>0.58518095465265907</v>
      </c>
      <c r="R14471" s="9" t="s">
        <v>0</v>
      </c>
    </row>
    <row r="14472" spans="2:18" x14ac:dyDescent="0.2">
      <c r="B14472" s="25">
        <v>14242</v>
      </c>
      <c r="C14472" s="193"/>
      <c r="D14472" s="19">
        <v>1.6841588999125785</v>
      </c>
      <c r="E14472" s="19"/>
      <c r="F14472" s="19">
        <v>1.9261279175501829</v>
      </c>
      <c r="G14472" s="19"/>
      <c r="H14472" s="19">
        <v>1.8171369664099226</v>
      </c>
      <c r="I14472" s="19"/>
      <c r="J14472" s="19">
        <v>1.820385439669181</v>
      </c>
      <c r="K14472" s="19"/>
      <c r="L14472" s="19">
        <v>0.74156694421195535</v>
      </c>
      <c r="M14472" s="19"/>
      <c r="N14472" s="19">
        <v>1.2940568616302237</v>
      </c>
      <c r="O14472" s="19"/>
      <c r="P14472" s="50">
        <v>1.7891800372034656</v>
      </c>
      <c r="R14472" s="9" t="s">
        <v>0</v>
      </c>
    </row>
    <row r="14473" spans="2:18" x14ac:dyDescent="0.2">
      <c r="B14473" s="25">
        <v>14243</v>
      </c>
      <c r="C14473" s="193">
        <v>0.48633001557059496</v>
      </c>
      <c r="D14473" s="19"/>
      <c r="E14473" s="19">
        <v>0.87136258089304786</v>
      </c>
      <c r="F14473" s="19"/>
      <c r="G14473" s="19">
        <v>1.7200999263528927</v>
      </c>
      <c r="H14473" s="19"/>
      <c r="I14473" s="19">
        <v>0.97814475812601576</v>
      </c>
      <c r="J14473" s="19"/>
      <c r="K14473" s="19">
        <v>1.0378314001497291</v>
      </c>
      <c r="L14473" s="19"/>
      <c r="M14473" s="19">
        <v>0.54234860702162091</v>
      </c>
      <c r="N14473" s="19"/>
      <c r="O14473" s="19">
        <v>0.63443557794944616</v>
      </c>
      <c r="P14473" s="50"/>
      <c r="R14473" s="9" t="s">
        <v>0</v>
      </c>
    </row>
    <row r="14474" spans="2:18" x14ac:dyDescent="0.2">
      <c r="B14474" s="25">
        <v>14244</v>
      </c>
      <c r="C14474" s="193"/>
      <c r="D14474" s="19">
        <v>0.42012561103362717</v>
      </c>
      <c r="E14474" s="19"/>
      <c r="F14474" s="19">
        <v>0.87772669162357331</v>
      </c>
      <c r="G14474" s="19"/>
      <c r="H14474" s="19">
        <v>0.72985826026919109</v>
      </c>
      <c r="I14474" s="19"/>
      <c r="J14474" s="19">
        <v>0.16701249434102713</v>
      </c>
      <c r="K14474" s="19"/>
      <c r="L14474" s="19">
        <v>1.4119411156880943</v>
      </c>
      <c r="M14474" s="19"/>
      <c r="N14474" s="19">
        <v>0.86122700664659102</v>
      </c>
      <c r="O14474" s="19"/>
      <c r="P14474" s="50">
        <v>1.8942212349248195</v>
      </c>
      <c r="R14474" s="9" t="s">
        <v>0</v>
      </c>
    </row>
    <row r="14475" spans="2:18" x14ac:dyDescent="0.2">
      <c r="B14475" s="25">
        <v>14245</v>
      </c>
      <c r="C14475" s="193">
        <v>1.3786993331316588</v>
      </c>
      <c r="D14475" s="19"/>
      <c r="E14475" s="19">
        <v>1.1480596730457795</v>
      </c>
      <c r="F14475" s="19"/>
      <c r="G14475" s="19">
        <v>1.4412380635281463</v>
      </c>
      <c r="H14475" s="19"/>
      <c r="I14475" s="19">
        <v>0.61317172975070422</v>
      </c>
      <c r="J14475" s="19"/>
      <c r="K14475" s="19">
        <v>2.1806677139292585</v>
      </c>
      <c r="L14475" s="19"/>
      <c r="M14475" s="19">
        <v>1.4207585922355808</v>
      </c>
      <c r="N14475" s="19"/>
      <c r="O14475" s="19">
        <v>1.9755283791127971</v>
      </c>
      <c r="P14475" s="50"/>
      <c r="R14475" s="9" t="s">
        <v>0</v>
      </c>
    </row>
    <row r="14476" spans="2:18" x14ac:dyDescent="0.2">
      <c r="B14476" s="25">
        <v>14246</v>
      </c>
      <c r="C14476" s="193"/>
      <c r="D14476" s="19">
        <v>1.0018619692168271</v>
      </c>
      <c r="E14476" s="19"/>
      <c r="F14476" s="19">
        <v>2.2284277289059831</v>
      </c>
      <c r="G14476" s="19"/>
      <c r="H14476" s="19">
        <v>1.7055755548211766</v>
      </c>
      <c r="I14476" s="19"/>
      <c r="J14476" s="19">
        <v>1.4472764374161415</v>
      </c>
      <c r="K14476" s="19"/>
      <c r="L14476" s="19">
        <v>0.59900356630801355</v>
      </c>
      <c r="M14476" s="19"/>
      <c r="N14476" s="19">
        <v>1.3253771412550155</v>
      </c>
      <c r="O14476" s="19"/>
      <c r="P14476" s="50">
        <v>1.4537581665775678</v>
      </c>
      <c r="R14476" s="9" t="s">
        <v>0</v>
      </c>
    </row>
    <row r="14477" spans="2:18" x14ac:dyDescent="0.2">
      <c r="B14477" s="25">
        <v>14247</v>
      </c>
      <c r="C14477" s="193"/>
      <c r="D14477" s="19">
        <v>0.27866529330846024</v>
      </c>
      <c r="E14477" s="19"/>
      <c r="F14477" s="19">
        <v>0.88405510436708545</v>
      </c>
      <c r="G14477" s="19"/>
      <c r="H14477" s="19">
        <v>1.2259994752659187</v>
      </c>
      <c r="I14477" s="19"/>
      <c r="J14477" s="19">
        <v>0.38552048727070398</v>
      </c>
      <c r="K14477" s="19"/>
      <c r="L14477" s="19">
        <v>1.5566895332931672</v>
      </c>
      <c r="M14477" s="19"/>
      <c r="N14477" s="19">
        <v>0.29846729504955199</v>
      </c>
      <c r="O14477" s="19"/>
      <c r="P14477" s="50">
        <v>0.78744809060009446</v>
      </c>
      <c r="R14477" s="9" t="s">
        <v>0</v>
      </c>
    </row>
    <row r="14478" spans="2:18" x14ac:dyDescent="0.2">
      <c r="B14478" s="25">
        <v>14248</v>
      </c>
      <c r="C14478" s="193"/>
      <c r="D14478" s="19">
        <v>0.75286714657596443</v>
      </c>
      <c r="E14478" s="19"/>
      <c r="F14478" s="19">
        <v>5.4650230886647548E-2</v>
      </c>
      <c r="G14478" s="19"/>
      <c r="H14478" s="19">
        <v>1.5686725545658673</v>
      </c>
      <c r="I14478" s="19">
        <v>0.10563238262120044</v>
      </c>
      <c r="J14478" s="19"/>
      <c r="K14478" s="19">
        <v>9.8700570171074333E-3</v>
      </c>
      <c r="L14478" s="19"/>
      <c r="M14478" s="19"/>
      <c r="N14478" s="19">
        <v>0.52989800630789063</v>
      </c>
      <c r="O14478" s="19"/>
      <c r="P14478" s="50">
        <v>0.96749283310975098</v>
      </c>
      <c r="R14478" s="9" t="s">
        <v>0</v>
      </c>
    </row>
    <row r="14479" spans="2:18" x14ac:dyDescent="0.2">
      <c r="B14479" s="25">
        <v>14249</v>
      </c>
      <c r="C14479" s="193"/>
      <c r="D14479" s="19">
        <v>1.1619894438095049</v>
      </c>
      <c r="E14479" s="19"/>
      <c r="F14479" s="19">
        <v>0.38993330350308503</v>
      </c>
      <c r="G14479" s="19">
        <v>0.71484344842380854</v>
      </c>
      <c r="H14479" s="19"/>
      <c r="I14479" s="19"/>
      <c r="J14479" s="19">
        <v>1.603427326566321</v>
      </c>
      <c r="K14479" s="19"/>
      <c r="L14479" s="19">
        <v>0.67706709031367651</v>
      </c>
      <c r="M14479" s="19"/>
      <c r="N14479" s="19">
        <v>0.5767712001899129</v>
      </c>
      <c r="O14479" s="19"/>
      <c r="P14479" s="50">
        <v>0.78685147495719088</v>
      </c>
      <c r="R14479" s="9" t="s">
        <v>0</v>
      </c>
    </row>
    <row r="14480" spans="2:18" x14ac:dyDescent="0.2">
      <c r="B14480" s="25">
        <v>14250</v>
      </c>
      <c r="C14480" s="193"/>
      <c r="D14480" s="19">
        <v>1.0199534111304362</v>
      </c>
      <c r="E14480" s="19">
        <v>0.10773698756702445</v>
      </c>
      <c r="F14480" s="19"/>
      <c r="G14480" s="19"/>
      <c r="H14480" s="19">
        <v>0.8495839105198647</v>
      </c>
      <c r="I14480" s="19"/>
      <c r="J14480" s="19">
        <v>1.1663101032925296</v>
      </c>
      <c r="K14480" s="19"/>
      <c r="L14480" s="19">
        <v>1.1213904953347316</v>
      </c>
      <c r="M14480" s="19">
        <v>3.1333413880616272E-2</v>
      </c>
      <c r="N14480" s="19"/>
      <c r="O14480" s="19"/>
      <c r="P14480" s="50">
        <v>0.52630223571436385</v>
      </c>
      <c r="R14480" s="9" t="s">
        <v>0</v>
      </c>
    </row>
    <row r="14481" spans="2:18" x14ac:dyDescent="0.2">
      <c r="B14481" s="25">
        <v>14251</v>
      </c>
      <c r="C14481" s="193">
        <v>1.0828144371845501</v>
      </c>
      <c r="D14481" s="19"/>
      <c r="E14481" s="19">
        <v>2.4918136009454597</v>
      </c>
      <c r="F14481" s="19"/>
      <c r="G14481" s="19">
        <v>1.519149250488911</v>
      </c>
      <c r="H14481" s="19"/>
      <c r="I14481" s="19">
        <v>0.11788340253500906</v>
      </c>
      <c r="J14481" s="19"/>
      <c r="K14481" s="19">
        <v>2.5921723783569268</v>
      </c>
      <c r="L14481" s="19"/>
      <c r="M14481" s="19">
        <v>1.3917650031314557</v>
      </c>
      <c r="N14481" s="19"/>
      <c r="O14481" s="19">
        <v>1.13743414349459</v>
      </c>
      <c r="P14481" s="50"/>
      <c r="R14481" s="9" t="s">
        <v>0</v>
      </c>
    </row>
    <row r="14482" spans="2:18" x14ac:dyDescent="0.2">
      <c r="B14482" s="25">
        <v>14252</v>
      </c>
      <c r="C14482" s="193"/>
      <c r="D14482" s="19">
        <v>0.47704010069612668</v>
      </c>
      <c r="E14482" s="19">
        <v>1.0017346826684159</v>
      </c>
      <c r="F14482" s="19"/>
      <c r="G14482" s="19">
        <v>0.31318779678464859</v>
      </c>
      <c r="H14482" s="19"/>
      <c r="I14482" s="19">
        <v>0.46909122129236636</v>
      </c>
      <c r="J14482" s="19"/>
      <c r="K14482" s="19"/>
      <c r="L14482" s="19">
        <v>4.4589286683220798E-2</v>
      </c>
      <c r="M14482" s="19">
        <v>0.46346862071740852</v>
      </c>
      <c r="N14482" s="19"/>
      <c r="O14482" s="19"/>
      <c r="P14482" s="50">
        <v>0.1852741419981552</v>
      </c>
      <c r="R14482" s="9" t="s">
        <v>0</v>
      </c>
    </row>
    <row r="14483" spans="2:18" x14ac:dyDescent="0.2">
      <c r="B14483" s="25">
        <v>14253</v>
      </c>
      <c r="C14483" s="193">
        <v>0.30207530887146999</v>
      </c>
      <c r="D14483" s="19"/>
      <c r="E14483" s="19"/>
      <c r="F14483" s="19">
        <v>0.290508647986362</v>
      </c>
      <c r="G14483" s="19"/>
      <c r="H14483" s="19">
        <v>0.24608348515690168</v>
      </c>
      <c r="I14483" s="19">
        <v>0.39289472326069841</v>
      </c>
      <c r="J14483" s="19"/>
      <c r="K14483" s="19"/>
      <c r="L14483" s="19">
        <v>0.12604276085527569</v>
      </c>
      <c r="M14483" s="19"/>
      <c r="N14483" s="19">
        <v>0.26132570424160528</v>
      </c>
      <c r="O14483" s="19"/>
      <c r="P14483" s="50">
        <v>0.45438808260379143</v>
      </c>
      <c r="R14483" s="9" t="s">
        <v>0</v>
      </c>
    </row>
    <row r="14484" spans="2:18" x14ac:dyDescent="0.2">
      <c r="B14484" s="25">
        <v>14254</v>
      </c>
      <c r="C14484" s="193"/>
      <c r="D14484" s="19">
        <v>1.5360363340920331</v>
      </c>
      <c r="E14484" s="19"/>
      <c r="F14484" s="19">
        <v>1.4028295342984707</v>
      </c>
      <c r="G14484" s="19"/>
      <c r="H14484" s="19">
        <v>1.2928700304656715</v>
      </c>
      <c r="I14484" s="19"/>
      <c r="J14484" s="19">
        <v>1.4568646444425348</v>
      </c>
      <c r="K14484" s="19"/>
      <c r="L14484" s="19">
        <v>0.70392581763070217</v>
      </c>
      <c r="M14484" s="19"/>
      <c r="N14484" s="19">
        <v>0.64357699712146099</v>
      </c>
      <c r="O14484" s="19"/>
      <c r="P14484" s="50">
        <v>0.65790754248852079</v>
      </c>
      <c r="R14484" s="9" t="s">
        <v>0</v>
      </c>
    </row>
    <row r="14485" spans="2:18" x14ac:dyDescent="0.2">
      <c r="B14485" s="25">
        <v>14255</v>
      </c>
      <c r="C14485" s="193"/>
      <c r="D14485" s="19">
        <v>0.52540461029457719</v>
      </c>
      <c r="E14485" s="19"/>
      <c r="F14485" s="19">
        <v>0.4649631868733809</v>
      </c>
      <c r="G14485" s="19"/>
      <c r="H14485" s="19">
        <v>0.2910236196870355</v>
      </c>
      <c r="I14485" s="19"/>
      <c r="J14485" s="19">
        <v>1.1480551711334588</v>
      </c>
      <c r="K14485" s="19">
        <v>2.8741403507483124E-2</v>
      </c>
      <c r="L14485" s="19"/>
      <c r="M14485" s="19"/>
      <c r="N14485" s="19">
        <v>0.82188523894936283</v>
      </c>
      <c r="O14485" s="19"/>
      <c r="P14485" s="50">
        <v>0.75011623495794655</v>
      </c>
      <c r="R14485" s="9" t="s">
        <v>0</v>
      </c>
    </row>
    <row r="14486" spans="2:18" x14ac:dyDescent="0.2">
      <c r="B14486" s="25">
        <v>14256</v>
      </c>
      <c r="C14486" s="193"/>
      <c r="D14486" s="19">
        <v>0.21831311097713643</v>
      </c>
      <c r="E14486" s="19"/>
      <c r="F14486" s="19">
        <v>1.3172557571381087</v>
      </c>
      <c r="G14486" s="19"/>
      <c r="H14486" s="19">
        <v>0.19814401581506921</v>
      </c>
      <c r="I14486" s="19"/>
      <c r="J14486" s="19">
        <v>0.53434102506330317</v>
      </c>
      <c r="K14486" s="19"/>
      <c r="L14486" s="19">
        <v>0.76107835408760471</v>
      </c>
      <c r="M14486" s="19"/>
      <c r="N14486" s="19">
        <v>1.451881702289441</v>
      </c>
      <c r="O14486" s="19"/>
      <c r="P14486" s="50">
        <v>0.33970089972626555</v>
      </c>
      <c r="R14486" s="9" t="s">
        <v>0</v>
      </c>
    </row>
    <row r="14487" spans="2:18" x14ac:dyDescent="0.2">
      <c r="B14487" s="25">
        <v>14257</v>
      </c>
      <c r="C14487" s="193"/>
      <c r="D14487" s="19">
        <v>0.40545433618353471</v>
      </c>
      <c r="E14487" s="19"/>
      <c r="F14487" s="19">
        <v>9.4743667160031741E-2</v>
      </c>
      <c r="G14487" s="19"/>
      <c r="H14487" s="19">
        <v>0.25142841927403348</v>
      </c>
      <c r="I14487" s="19"/>
      <c r="J14487" s="19">
        <v>0.2164239836976535</v>
      </c>
      <c r="K14487" s="19"/>
      <c r="L14487" s="19">
        <v>0.27203384697505151</v>
      </c>
      <c r="M14487" s="19">
        <v>0.25310499878234505</v>
      </c>
      <c r="N14487" s="19"/>
      <c r="O14487" s="19">
        <v>0.13670631438420111</v>
      </c>
      <c r="P14487" s="50"/>
      <c r="R14487" s="9" t="s">
        <v>0</v>
      </c>
    </row>
    <row r="14488" spans="2:18" x14ac:dyDescent="0.2">
      <c r="B14488" s="25">
        <v>14258</v>
      </c>
      <c r="C14488" s="193"/>
      <c r="D14488" s="19">
        <v>0.58420391409227079</v>
      </c>
      <c r="E14488" s="19"/>
      <c r="F14488" s="19">
        <v>0.8980977711922643</v>
      </c>
      <c r="G14488" s="19"/>
      <c r="H14488" s="19">
        <v>0.10220838398299831</v>
      </c>
      <c r="I14488" s="19"/>
      <c r="J14488" s="19">
        <v>0.27383510450278165</v>
      </c>
      <c r="K14488" s="19"/>
      <c r="L14488" s="19">
        <v>0.82912665168667876</v>
      </c>
      <c r="M14488" s="19"/>
      <c r="N14488" s="19">
        <v>1.5441053672745233E-2</v>
      </c>
      <c r="O14488" s="19"/>
      <c r="P14488" s="50">
        <v>0.15895690065803755</v>
      </c>
      <c r="R14488" s="9" t="s">
        <v>0</v>
      </c>
    </row>
    <row r="14489" spans="2:18" x14ac:dyDescent="0.2">
      <c r="B14489" s="25">
        <v>14259</v>
      </c>
      <c r="C14489" s="193">
        <v>0.94382195322373708</v>
      </c>
      <c r="D14489" s="19"/>
      <c r="E14489" s="19">
        <v>0.90523999809413702</v>
      </c>
      <c r="F14489" s="19"/>
      <c r="G14489" s="19">
        <v>0.92887721783929134</v>
      </c>
      <c r="H14489" s="19"/>
      <c r="I14489" s="19"/>
      <c r="J14489" s="19">
        <v>0.48689967311038768</v>
      </c>
      <c r="K14489" s="19">
        <v>0.71222437675212591</v>
      </c>
      <c r="L14489" s="19"/>
      <c r="M14489" s="19">
        <v>1.1626697469738942</v>
      </c>
      <c r="N14489" s="19"/>
      <c r="O14489" s="19">
        <v>0.76530433590982994</v>
      </c>
      <c r="P14489" s="50"/>
      <c r="R14489" s="9" t="s">
        <v>0</v>
      </c>
    </row>
    <row r="14490" spans="2:18" x14ac:dyDescent="0.2">
      <c r="B14490" s="25">
        <v>14260</v>
      </c>
      <c r="C14490" s="193">
        <v>1.3931274211373186</v>
      </c>
      <c r="D14490" s="19"/>
      <c r="E14490" s="19">
        <v>1.6106071073151789</v>
      </c>
      <c r="F14490" s="19"/>
      <c r="G14490" s="19">
        <v>1.6070072375703308</v>
      </c>
      <c r="H14490" s="19"/>
      <c r="I14490" s="19">
        <v>1.8329217343230197</v>
      </c>
      <c r="J14490" s="19"/>
      <c r="K14490" s="19">
        <v>0.95413671103529263</v>
      </c>
      <c r="L14490" s="19"/>
      <c r="M14490" s="19">
        <v>1.2811897409462372</v>
      </c>
      <c r="N14490" s="19"/>
      <c r="O14490" s="19">
        <v>1.3427629126813492</v>
      </c>
      <c r="P14490" s="50"/>
      <c r="R14490" s="9" t="s">
        <v>0</v>
      </c>
    </row>
    <row r="14491" spans="2:18" x14ac:dyDescent="0.2">
      <c r="B14491" s="25">
        <v>14261</v>
      </c>
      <c r="C14491" s="193">
        <v>1.1345395254865094</v>
      </c>
      <c r="D14491" s="19"/>
      <c r="E14491" s="19">
        <v>0.73627613024191996</v>
      </c>
      <c r="F14491" s="19"/>
      <c r="G14491" s="19">
        <v>1.6529648143749529</v>
      </c>
      <c r="H14491" s="19"/>
      <c r="I14491" s="19">
        <v>2.6951199835431701</v>
      </c>
      <c r="J14491" s="19"/>
      <c r="K14491" s="19">
        <v>1.0693675823368156</v>
      </c>
      <c r="L14491" s="19"/>
      <c r="M14491" s="19">
        <v>1.6849168045080318</v>
      </c>
      <c r="N14491" s="19"/>
      <c r="O14491" s="19">
        <v>2.0745784332021548</v>
      </c>
      <c r="P14491" s="50"/>
      <c r="R14491" s="9" t="s">
        <v>0</v>
      </c>
    </row>
    <row r="14492" spans="2:18" x14ac:dyDescent="0.2">
      <c r="B14492" s="25">
        <v>14262</v>
      </c>
      <c r="C14492" s="193">
        <v>0.24874248418496864</v>
      </c>
      <c r="D14492" s="19"/>
      <c r="E14492" s="19"/>
      <c r="F14492" s="19">
        <v>1.8378138131241714E-2</v>
      </c>
      <c r="G14492" s="19">
        <v>4.3747394928951508E-2</v>
      </c>
      <c r="H14492" s="19"/>
      <c r="I14492" s="19"/>
      <c r="J14492" s="19">
        <v>0.23412170279164149</v>
      </c>
      <c r="K14492" s="19">
        <v>0.49178958931235034</v>
      </c>
      <c r="L14492" s="19"/>
      <c r="M14492" s="19"/>
      <c r="N14492" s="19">
        <v>0.16162179396487256</v>
      </c>
      <c r="O14492" s="19"/>
      <c r="P14492" s="50">
        <v>0.43169137040487648</v>
      </c>
      <c r="R14492" s="9" t="s">
        <v>0</v>
      </c>
    </row>
    <row r="14493" spans="2:18" x14ac:dyDescent="0.2">
      <c r="B14493" s="25">
        <v>14263</v>
      </c>
      <c r="C14493" s="193">
        <v>0.2622217991466485</v>
      </c>
      <c r="D14493" s="19"/>
      <c r="E14493" s="19"/>
      <c r="F14493" s="19">
        <v>0.17592706557725027</v>
      </c>
      <c r="G14493" s="19"/>
      <c r="H14493" s="19">
        <v>0.47592823904811599</v>
      </c>
      <c r="I14493" s="19"/>
      <c r="J14493" s="19">
        <v>0.44639670512450297</v>
      </c>
      <c r="K14493" s="19"/>
      <c r="L14493" s="19">
        <v>0.56608842798965719</v>
      </c>
      <c r="M14493" s="19"/>
      <c r="N14493" s="19">
        <v>1.3986355672020074</v>
      </c>
      <c r="O14493" s="19"/>
      <c r="P14493" s="50">
        <v>0.75055561668279813</v>
      </c>
      <c r="R14493" s="9" t="s">
        <v>0</v>
      </c>
    </row>
    <row r="14494" spans="2:18" x14ac:dyDescent="0.2">
      <c r="B14494" s="25">
        <v>14264</v>
      </c>
      <c r="C14494" s="193">
        <v>0.86355601249624614</v>
      </c>
      <c r="D14494" s="19"/>
      <c r="E14494" s="19">
        <v>0.83304039863748169</v>
      </c>
      <c r="F14494" s="19"/>
      <c r="G14494" s="19">
        <v>0.32736274384651798</v>
      </c>
      <c r="H14494" s="19"/>
      <c r="I14494" s="19">
        <v>1.1744680086073678</v>
      </c>
      <c r="J14494" s="19"/>
      <c r="K14494" s="19">
        <v>0.15383166792968969</v>
      </c>
      <c r="L14494" s="19"/>
      <c r="M14494" s="19">
        <v>0.62518325857024581</v>
      </c>
      <c r="N14494" s="19"/>
      <c r="O14494" s="19">
        <v>0.7992891352979733</v>
      </c>
      <c r="P14494" s="50"/>
      <c r="R14494" s="9" t="s">
        <v>0</v>
      </c>
    </row>
    <row r="14495" spans="2:18" x14ac:dyDescent="0.2">
      <c r="B14495" s="25">
        <v>14265</v>
      </c>
      <c r="C14495" s="193"/>
      <c r="D14495" s="19">
        <v>0.55625596012613532</v>
      </c>
      <c r="E14495" s="19"/>
      <c r="F14495" s="19">
        <v>0.21389084341043169</v>
      </c>
      <c r="G14495" s="19"/>
      <c r="H14495" s="19">
        <v>0.84763944704314098</v>
      </c>
      <c r="I14495" s="19"/>
      <c r="J14495" s="19">
        <v>1.7157946287292909</v>
      </c>
      <c r="K14495" s="19"/>
      <c r="L14495" s="19">
        <v>1.1065684330116761</v>
      </c>
      <c r="M14495" s="19"/>
      <c r="N14495" s="19">
        <v>0.8573220821616514</v>
      </c>
      <c r="O14495" s="19"/>
      <c r="P14495" s="50">
        <v>1.2037676295780928</v>
      </c>
      <c r="R14495" s="9" t="s">
        <v>0</v>
      </c>
    </row>
    <row r="14496" spans="2:18" x14ac:dyDescent="0.2">
      <c r="B14496" s="25">
        <v>14266</v>
      </c>
      <c r="C14496" s="193"/>
      <c r="D14496" s="19">
        <v>0.29375374379293506</v>
      </c>
      <c r="E14496" s="19"/>
      <c r="F14496" s="19">
        <v>1.5610739204920794</v>
      </c>
      <c r="G14496" s="19"/>
      <c r="H14496" s="19">
        <v>0.90082144227604855</v>
      </c>
      <c r="I14496" s="19">
        <v>0.24611997771491842</v>
      </c>
      <c r="J14496" s="19"/>
      <c r="K14496" s="19"/>
      <c r="L14496" s="19">
        <v>0.42123639987658568</v>
      </c>
      <c r="M14496" s="19"/>
      <c r="N14496" s="19">
        <v>1.1810887283694724</v>
      </c>
      <c r="O14496" s="19"/>
      <c r="P14496" s="50">
        <v>0.33595554721040954</v>
      </c>
      <c r="R14496" s="9" t="s">
        <v>0</v>
      </c>
    </row>
    <row r="14497" spans="2:18" x14ac:dyDescent="0.2">
      <c r="B14497" s="25">
        <v>14267</v>
      </c>
      <c r="C14497" s="193"/>
      <c r="D14497" s="19">
        <v>1.5638512976229328</v>
      </c>
      <c r="E14497" s="19"/>
      <c r="F14497" s="19">
        <v>1.6758880526737587</v>
      </c>
      <c r="G14497" s="19"/>
      <c r="H14497" s="19">
        <v>0.81049872888874097</v>
      </c>
      <c r="I14497" s="19"/>
      <c r="J14497" s="19">
        <v>0.86979539798460748</v>
      </c>
      <c r="K14497" s="19"/>
      <c r="L14497" s="19">
        <v>0.74717516507769688</v>
      </c>
      <c r="M14497" s="19"/>
      <c r="N14497" s="19">
        <v>1.13890791560212</v>
      </c>
      <c r="O14497" s="19"/>
      <c r="P14497" s="50">
        <v>1.1359081659440768</v>
      </c>
      <c r="R14497" s="9" t="s">
        <v>0</v>
      </c>
    </row>
    <row r="14498" spans="2:18" x14ac:dyDescent="0.2">
      <c r="B14498" s="25">
        <v>14268</v>
      </c>
      <c r="C14498" s="193"/>
      <c r="D14498" s="19">
        <v>1.2280490869738792</v>
      </c>
      <c r="E14498" s="19"/>
      <c r="F14498" s="19">
        <v>0.96398700808567306</v>
      </c>
      <c r="G14498" s="19"/>
      <c r="H14498" s="19">
        <v>0.59024277548022819</v>
      </c>
      <c r="I14498" s="19"/>
      <c r="J14498" s="19">
        <v>0.40675916087731534</v>
      </c>
      <c r="K14498" s="19"/>
      <c r="L14498" s="19">
        <v>2.1786609042014067E-3</v>
      </c>
      <c r="M14498" s="19"/>
      <c r="N14498" s="19">
        <v>0.60508025555388334</v>
      </c>
      <c r="O14498" s="19"/>
      <c r="P14498" s="50">
        <v>0.15923953250808404</v>
      </c>
      <c r="R14498" s="9" t="s">
        <v>0</v>
      </c>
    </row>
    <row r="14499" spans="2:18" x14ac:dyDescent="0.2">
      <c r="B14499" s="25">
        <v>14269</v>
      </c>
      <c r="C14499" s="193">
        <v>0.48606259291476167</v>
      </c>
      <c r="D14499" s="19"/>
      <c r="E14499" s="19">
        <v>0.81977517242600406</v>
      </c>
      <c r="F14499" s="19"/>
      <c r="G14499" s="19">
        <v>0.21021143279250198</v>
      </c>
      <c r="H14499" s="19"/>
      <c r="I14499" s="19">
        <v>0.37157914939920184</v>
      </c>
      <c r="J14499" s="19"/>
      <c r="K14499" s="19">
        <v>0.60359737674197544</v>
      </c>
      <c r="L14499" s="19"/>
      <c r="M14499" s="19">
        <v>0.35348706636003807</v>
      </c>
      <c r="N14499" s="19"/>
      <c r="O14499" s="19">
        <v>1.3975858914748176</v>
      </c>
      <c r="P14499" s="50"/>
      <c r="R14499" s="9" t="s">
        <v>0</v>
      </c>
    </row>
    <row r="14500" spans="2:18" x14ac:dyDescent="0.2">
      <c r="B14500" s="25">
        <v>14270</v>
      </c>
      <c r="C14500" s="193"/>
      <c r="D14500" s="19">
        <v>1.1244604413267671</v>
      </c>
      <c r="E14500" s="19"/>
      <c r="F14500" s="19">
        <v>1.7867621183390827</v>
      </c>
      <c r="G14500" s="19"/>
      <c r="H14500" s="19">
        <v>2.3575927579247988</v>
      </c>
      <c r="I14500" s="19"/>
      <c r="J14500" s="19">
        <v>0.88911823730255057</v>
      </c>
      <c r="K14500" s="19"/>
      <c r="L14500" s="19">
        <v>1.9551651529356351</v>
      </c>
      <c r="M14500" s="19"/>
      <c r="N14500" s="19">
        <v>0.9395476046554716</v>
      </c>
      <c r="O14500" s="19"/>
      <c r="P14500" s="50">
        <v>0.80294779584958353</v>
      </c>
      <c r="R14500" s="9" t="s">
        <v>0</v>
      </c>
    </row>
    <row r="14501" spans="2:18" x14ac:dyDescent="0.2">
      <c r="B14501" s="25">
        <v>14271</v>
      </c>
      <c r="C14501" s="193">
        <v>0.7803351462516952</v>
      </c>
      <c r="D14501" s="19"/>
      <c r="E14501" s="19">
        <v>0.41436325331996737</v>
      </c>
      <c r="F14501" s="19"/>
      <c r="G14501" s="19">
        <v>0.50408328091184873</v>
      </c>
      <c r="H14501" s="19"/>
      <c r="I14501" s="19">
        <v>0.77619159408273386</v>
      </c>
      <c r="J14501" s="19"/>
      <c r="K14501" s="19">
        <v>0.82417455513676763</v>
      </c>
      <c r="L14501" s="19"/>
      <c r="M14501" s="19">
        <v>0.63900761348510693</v>
      </c>
      <c r="N14501" s="19"/>
      <c r="O14501" s="19">
        <v>0.31661561165537455</v>
      </c>
      <c r="P14501" s="50"/>
      <c r="R14501" s="9" t="s">
        <v>0</v>
      </c>
    </row>
    <row r="14502" spans="2:18" x14ac:dyDescent="0.2">
      <c r="B14502" s="25">
        <v>14272</v>
      </c>
      <c r="C14502" s="193"/>
      <c r="D14502" s="19">
        <v>0.17145687494637407</v>
      </c>
      <c r="E14502" s="19">
        <v>1.0843491181181004</v>
      </c>
      <c r="F14502" s="19"/>
      <c r="G14502" s="19">
        <v>1.1641849144451659</v>
      </c>
      <c r="H14502" s="19"/>
      <c r="I14502" s="19">
        <v>0.84670348346480984</v>
      </c>
      <c r="J14502" s="19"/>
      <c r="K14502" s="19">
        <v>0.99578043180951792</v>
      </c>
      <c r="L14502" s="19"/>
      <c r="M14502" s="19">
        <v>1.2663219927585885</v>
      </c>
      <c r="N14502" s="19"/>
      <c r="O14502" s="19">
        <v>0.10863884637870887</v>
      </c>
      <c r="P14502" s="50"/>
      <c r="R14502" s="9" t="s">
        <v>0</v>
      </c>
    </row>
    <row r="14503" spans="2:18" x14ac:dyDescent="0.2">
      <c r="B14503" s="25">
        <v>14273</v>
      </c>
      <c r="C14503" s="193"/>
      <c r="D14503" s="19">
        <v>9.2767593113231891E-2</v>
      </c>
      <c r="E14503" s="19">
        <v>2.0028114049480537E-2</v>
      </c>
      <c r="F14503" s="19"/>
      <c r="G14503" s="19"/>
      <c r="H14503" s="19">
        <v>0.19079822408800073</v>
      </c>
      <c r="I14503" s="19">
        <v>1.9631956646536441</v>
      </c>
      <c r="J14503" s="19"/>
      <c r="K14503" s="19"/>
      <c r="L14503" s="19">
        <v>0.22050233198381392</v>
      </c>
      <c r="M14503" s="19">
        <v>8.936175144707266E-2</v>
      </c>
      <c r="N14503" s="19"/>
      <c r="O14503" s="19">
        <v>0.40974190164958008</v>
      </c>
      <c r="P14503" s="50"/>
      <c r="R14503" s="9" t="s">
        <v>0</v>
      </c>
    </row>
    <row r="14504" spans="2:18" x14ac:dyDescent="0.2">
      <c r="B14504" s="25">
        <v>14274</v>
      </c>
      <c r="C14504" s="193"/>
      <c r="D14504" s="19">
        <v>0.87336892795818144</v>
      </c>
      <c r="E14504" s="19"/>
      <c r="F14504" s="19">
        <v>0.52600196987757697</v>
      </c>
      <c r="G14504" s="19"/>
      <c r="H14504" s="19">
        <v>0.79317752536628261</v>
      </c>
      <c r="I14504" s="19"/>
      <c r="J14504" s="19">
        <v>1.1961432093397768</v>
      </c>
      <c r="K14504" s="19"/>
      <c r="L14504" s="19">
        <v>1.4427321396728248</v>
      </c>
      <c r="M14504" s="19"/>
      <c r="N14504" s="19">
        <v>1.0397362570467283</v>
      </c>
      <c r="O14504" s="19"/>
      <c r="P14504" s="50">
        <v>1.9046139205840154</v>
      </c>
      <c r="R14504" s="9" t="s">
        <v>0</v>
      </c>
    </row>
    <row r="14505" spans="2:18" x14ac:dyDescent="0.2">
      <c r="B14505" s="25">
        <v>14275</v>
      </c>
      <c r="C14505" s="193">
        <v>0.71545025789089534</v>
      </c>
      <c r="D14505" s="19"/>
      <c r="E14505" s="19">
        <v>0.46596823904330864</v>
      </c>
      <c r="F14505" s="19"/>
      <c r="G14505" s="19">
        <v>0.30615009987331054</v>
      </c>
      <c r="H14505" s="19"/>
      <c r="I14505" s="19">
        <v>0.78552197728885786</v>
      </c>
      <c r="J14505" s="19"/>
      <c r="K14505" s="19">
        <v>0.62535931897047425</v>
      </c>
      <c r="L14505" s="19"/>
      <c r="M14505" s="19">
        <v>1.5502986884699388</v>
      </c>
      <c r="N14505" s="19"/>
      <c r="O14505" s="19">
        <v>0.66872977459267846</v>
      </c>
      <c r="P14505" s="50"/>
      <c r="R14505" s="9" t="s">
        <v>0</v>
      </c>
    </row>
    <row r="14506" spans="2:18" x14ac:dyDescent="0.2">
      <c r="B14506" s="25">
        <v>14276</v>
      </c>
      <c r="C14506" s="193"/>
      <c r="D14506" s="19">
        <v>0.51384996314915832</v>
      </c>
      <c r="E14506" s="19"/>
      <c r="F14506" s="19">
        <v>0.94063973175671034</v>
      </c>
      <c r="G14506" s="19"/>
      <c r="H14506" s="19">
        <v>1.6825494703235233</v>
      </c>
      <c r="I14506" s="19"/>
      <c r="J14506" s="19">
        <v>7.1342003171018478E-2</v>
      </c>
      <c r="K14506" s="19"/>
      <c r="L14506" s="19">
        <v>0.20847074631774221</v>
      </c>
      <c r="M14506" s="19"/>
      <c r="N14506" s="19">
        <v>0.79534047463423097</v>
      </c>
      <c r="O14506" s="19"/>
      <c r="P14506" s="50">
        <v>0.65314778544241836</v>
      </c>
      <c r="R14506" s="9" t="s">
        <v>0</v>
      </c>
    </row>
    <row r="14507" spans="2:18" x14ac:dyDescent="0.2">
      <c r="B14507" s="25">
        <v>14277</v>
      </c>
      <c r="C14507" s="193">
        <v>2.4370547076813418</v>
      </c>
      <c r="D14507" s="19"/>
      <c r="E14507" s="19">
        <v>0.7660255992881686</v>
      </c>
      <c r="F14507" s="19"/>
      <c r="G14507" s="19">
        <v>2.0737557043263313</v>
      </c>
      <c r="H14507" s="19"/>
      <c r="I14507" s="19">
        <v>2.2840150237286014</v>
      </c>
      <c r="J14507" s="19"/>
      <c r="K14507" s="19">
        <v>2.0442670365116071</v>
      </c>
      <c r="L14507" s="19"/>
      <c r="M14507" s="19">
        <v>1.9254543843171457</v>
      </c>
      <c r="N14507" s="19"/>
      <c r="O14507" s="19">
        <v>1.6993489400077055</v>
      </c>
      <c r="P14507" s="50"/>
      <c r="R14507" s="9" t="s">
        <v>0</v>
      </c>
    </row>
    <row r="14508" spans="2:18" x14ac:dyDescent="0.2">
      <c r="B14508" s="25">
        <v>14278</v>
      </c>
      <c r="C14508" s="193">
        <v>2.045059865322381</v>
      </c>
      <c r="D14508" s="19"/>
      <c r="E14508" s="19">
        <v>1.3902284955318018</v>
      </c>
      <c r="F14508" s="19"/>
      <c r="G14508" s="19">
        <v>1.739876758441266</v>
      </c>
      <c r="H14508" s="19"/>
      <c r="I14508" s="19">
        <v>0.97164866025905094</v>
      </c>
      <c r="J14508" s="19"/>
      <c r="K14508" s="19">
        <v>0.37471009448014131</v>
      </c>
      <c r="L14508" s="19"/>
      <c r="M14508" s="19">
        <v>1.4463909482138777</v>
      </c>
      <c r="N14508" s="19"/>
      <c r="O14508" s="19">
        <v>1.4543174013707787</v>
      </c>
      <c r="P14508" s="50"/>
      <c r="R14508" s="9" t="s">
        <v>0</v>
      </c>
    </row>
    <row r="14509" spans="2:18" x14ac:dyDescent="0.2">
      <c r="B14509" s="25">
        <v>14279</v>
      </c>
      <c r="C14509" s="193"/>
      <c r="D14509" s="19">
        <v>1.0990774204390905</v>
      </c>
      <c r="E14509" s="19">
        <v>4.9111077741461721E-2</v>
      </c>
      <c r="F14509" s="19"/>
      <c r="G14509" s="19"/>
      <c r="H14509" s="19">
        <v>0.49765768910901675</v>
      </c>
      <c r="I14509" s="19"/>
      <c r="J14509" s="19">
        <v>0.65263198082792906</v>
      </c>
      <c r="K14509" s="19"/>
      <c r="L14509" s="19">
        <v>0.74833748825242907</v>
      </c>
      <c r="M14509" s="19"/>
      <c r="N14509" s="19">
        <v>4.859136293199387E-2</v>
      </c>
      <c r="O14509" s="19"/>
      <c r="P14509" s="50">
        <v>2.0529416571025489</v>
      </c>
      <c r="R14509" s="9" t="s">
        <v>0</v>
      </c>
    </row>
    <row r="14510" spans="2:18" x14ac:dyDescent="0.2">
      <c r="B14510" s="25">
        <v>14280</v>
      </c>
      <c r="C14510" s="193"/>
      <c r="D14510" s="19">
        <v>2.4172012550364324</v>
      </c>
      <c r="E14510" s="19"/>
      <c r="F14510" s="19">
        <v>2.339499075252415</v>
      </c>
      <c r="G14510" s="19"/>
      <c r="H14510" s="19">
        <v>1.9421923659155762</v>
      </c>
      <c r="I14510" s="19"/>
      <c r="J14510" s="19">
        <v>1.7195024409154083</v>
      </c>
      <c r="K14510" s="19"/>
      <c r="L14510" s="19">
        <v>2.4598480701656822</v>
      </c>
      <c r="M14510" s="19"/>
      <c r="N14510" s="19">
        <v>2.0169187377999775</v>
      </c>
      <c r="O14510" s="19"/>
      <c r="P14510" s="50">
        <v>2.6045647887390371</v>
      </c>
      <c r="R14510" s="9" t="s">
        <v>0</v>
      </c>
    </row>
    <row r="14511" spans="2:18" x14ac:dyDescent="0.2">
      <c r="B14511" s="25">
        <v>14281</v>
      </c>
      <c r="C14511" s="193"/>
      <c r="D14511" s="19">
        <v>0.86855979191657584</v>
      </c>
      <c r="E14511" s="19"/>
      <c r="F14511" s="19">
        <v>0.36310434945286901</v>
      </c>
      <c r="G14511" s="19"/>
      <c r="H14511" s="19">
        <v>0.31056119411929339</v>
      </c>
      <c r="I14511" s="19"/>
      <c r="J14511" s="19">
        <v>1.2227897122046607</v>
      </c>
      <c r="K14511" s="19">
        <v>0.2109384142969066</v>
      </c>
      <c r="L14511" s="19"/>
      <c r="M14511" s="19"/>
      <c r="N14511" s="19">
        <v>0.129977522685814</v>
      </c>
      <c r="O14511" s="19"/>
      <c r="P14511" s="50">
        <v>0.26180804685483872</v>
      </c>
      <c r="R14511" s="9" t="s">
        <v>0</v>
      </c>
    </row>
    <row r="14512" spans="2:18" x14ac:dyDescent="0.2">
      <c r="B14512" s="25">
        <v>14282</v>
      </c>
      <c r="C14512" s="193"/>
      <c r="D14512" s="19">
        <v>1.6865050912371968</v>
      </c>
      <c r="E14512" s="19">
        <v>0.18283679033603548</v>
      </c>
      <c r="F14512" s="19"/>
      <c r="G14512" s="19"/>
      <c r="H14512" s="19">
        <v>0.40340877512432594</v>
      </c>
      <c r="I14512" s="19"/>
      <c r="J14512" s="19">
        <v>0.6433202283968692</v>
      </c>
      <c r="K14512" s="19"/>
      <c r="L14512" s="19">
        <v>0.16842877315660554</v>
      </c>
      <c r="M14512" s="19"/>
      <c r="N14512" s="19">
        <v>8.9007964691822664E-2</v>
      </c>
      <c r="O14512" s="19"/>
      <c r="P14512" s="50">
        <v>0.70582493385405687</v>
      </c>
      <c r="R14512" s="9" t="s">
        <v>0</v>
      </c>
    </row>
    <row r="14513" spans="2:18" x14ac:dyDescent="0.2">
      <c r="B14513" s="25">
        <v>14283</v>
      </c>
      <c r="C14513" s="193">
        <v>0.85008663526986128</v>
      </c>
      <c r="D14513" s="19"/>
      <c r="E14513" s="19">
        <v>0.65049757212530779</v>
      </c>
      <c r="F14513" s="19"/>
      <c r="G14513" s="19">
        <v>1.2836731301193927</v>
      </c>
      <c r="H14513" s="19"/>
      <c r="I14513" s="19">
        <v>0.95032853232963876</v>
      </c>
      <c r="J14513" s="19"/>
      <c r="K14513" s="19">
        <v>0.72013153504606464</v>
      </c>
      <c r="L14513" s="19"/>
      <c r="M14513" s="19">
        <v>0.95173557793734787</v>
      </c>
      <c r="N14513" s="19"/>
      <c r="O14513" s="19">
        <v>0.48362724541919599</v>
      </c>
      <c r="P14513" s="50"/>
      <c r="R14513" s="9" t="s">
        <v>0</v>
      </c>
    </row>
    <row r="14514" spans="2:18" x14ac:dyDescent="0.2">
      <c r="B14514" s="25">
        <v>14284</v>
      </c>
      <c r="C14514" s="193">
        <v>0.56771124106549142</v>
      </c>
      <c r="D14514" s="19"/>
      <c r="E14514" s="19">
        <v>1.5960644843335521</v>
      </c>
      <c r="F14514" s="19"/>
      <c r="G14514" s="19">
        <v>0.6905344193287053</v>
      </c>
      <c r="H14514" s="19"/>
      <c r="I14514" s="19">
        <v>1.6052184687041005</v>
      </c>
      <c r="J14514" s="19"/>
      <c r="K14514" s="19">
        <v>1.4411319189141374</v>
      </c>
      <c r="L14514" s="19"/>
      <c r="M14514" s="19">
        <v>1.0569073391524189</v>
      </c>
      <c r="N14514" s="19"/>
      <c r="O14514" s="19">
        <v>1.1133154210642688</v>
      </c>
      <c r="P14514" s="50"/>
      <c r="R14514" s="9" t="s">
        <v>0</v>
      </c>
    </row>
    <row r="14515" spans="2:18" x14ac:dyDescent="0.2">
      <c r="B14515" s="25">
        <v>14285</v>
      </c>
      <c r="C14515" s="193"/>
      <c r="D14515" s="19">
        <v>0.37715479434734683</v>
      </c>
      <c r="E14515" s="19"/>
      <c r="F14515" s="19">
        <v>0.74837781889723831</v>
      </c>
      <c r="G14515" s="19">
        <v>0.77279176073490263</v>
      </c>
      <c r="H14515" s="19"/>
      <c r="I14515" s="19">
        <v>0.85617682496137937</v>
      </c>
      <c r="J14515" s="19"/>
      <c r="K14515" s="19">
        <v>0.20959267718903679</v>
      </c>
      <c r="L14515" s="19"/>
      <c r="M14515" s="19">
        <v>6.0358767069814301E-2</v>
      </c>
      <c r="N14515" s="19"/>
      <c r="O14515" s="19">
        <v>0.69774146071947141</v>
      </c>
      <c r="P14515" s="50"/>
      <c r="R14515" s="9" t="s">
        <v>0</v>
      </c>
    </row>
    <row r="14516" spans="2:18" x14ac:dyDescent="0.2">
      <c r="B14516" s="25">
        <v>14286</v>
      </c>
      <c r="C14516" s="193"/>
      <c r="D14516" s="19">
        <v>0.55091329048486548</v>
      </c>
      <c r="E14516" s="19"/>
      <c r="F14516" s="19">
        <v>0.17325541107606388</v>
      </c>
      <c r="G14516" s="19">
        <v>0.55649472740102957</v>
      </c>
      <c r="H14516" s="19"/>
      <c r="I14516" s="19">
        <v>0.33621836560592144</v>
      </c>
      <c r="J14516" s="19"/>
      <c r="K14516" s="19"/>
      <c r="L14516" s="19">
        <v>0.1960388099177737</v>
      </c>
      <c r="M14516" s="19"/>
      <c r="N14516" s="19">
        <v>0.48107928881780254</v>
      </c>
      <c r="O14516" s="19">
        <v>8.2426094193649255E-2</v>
      </c>
      <c r="P14516" s="50"/>
      <c r="R14516" s="9" t="s">
        <v>0</v>
      </c>
    </row>
    <row r="14517" spans="2:18" x14ac:dyDescent="0.2">
      <c r="B14517" s="25">
        <v>14287</v>
      </c>
      <c r="C14517" s="193"/>
      <c r="D14517" s="19">
        <v>8.5786889264417743E-2</v>
      </c>
      <c r="E14517" s="19"/>
      <c r="F14517" s="19">
        <v>0.1075383566346156</v>
      </c>
      <c r="G14517" s="19">
        <v>0.48928194936647873</v>
      </c>
      <c r="H14517" s="19"/>
      <c r="I14517" s="19"/>
      <c r="J14517" s="19">
        <v>0.16219775963993316</v>
      </c>
      <c r="K14517" s="19"/>
      <c r="L14517" s="19">
        <v>0.17487946477811181</v>
      </c>
      <c r="M14517" s="19"/>
      <c r="N14517" s="19">
        <v>0.24621540043207674</v>
      </c>
      <c r="O14517" s="19">
        <v>0.29062701956385523</v>
      </c>
      <c r="P14517" s="50"/>
      <c r="R14517" s="9" t="s">
        <v>0</v>
      </c>
    </row>
    <row r="14518" spans="2:18" x14ac:dyDescent="0.2">
      <c r="B14518" s="25">
        <v>14288</v>
      </c>
      <c r="C14518" s="193"/>
      <c r="D14518" s="19">
        <v>2.3975461228354491</v>
      </c>
      <c r="E14518" s="19"/>
      <c r="F14518" s="19">
        <v>2.1144099943484198</v>
      </c>
      <c r="G14518" s="19"/>
      <c r="H14518" s="19">
        <v>2.2603827753416348</v>
      </c>
      <c r="I14518" s="19"/>
      <c r="J14518" s="19">
        <v>2.0572818405912141</v>
      </c>
      <c r="K14518" s="19"/>
      <c r="L14518" s="19">
        <v>1.9624412172770513</v>
      </c>
      <c r="M14518" s="19"/>
      <c r="N14518" s="19">
        <v>2.115405903110152</v>
      </c>
      <c r="O14518" s="19"/>
      <c r="P14518" s="50">
        <v>2.4403606479174402</v>
      </c>
      <c r="R14518" s="9" t="s">
        <v>0</v>
      </c>
    </row>
    <row r="14519" spans="2:18" x14ac:dyDescent="0.2">
      <c r="B14519" s="25">
        <v>14289</v>
      </c>
      <c r="C14519" s="193">
        <v>0.13292786667587692</v>
      </c>
      <c r="D14519" s="19"/>
      <c r="E14519" s="19">
        <v>0.33473844336112935</v>
      </c>
      <c r="F14519" s="19"/>
      <c r="G14519" s="19">
        <v>0.41309665912568427</v>
      </c>
      <c r="H14519" s="19"/>
      <c r="I14519" s="19">
        <v>5.4832473269828697E-3</v>
      </c>
      <c r="J14519" s="19"/>
      <c r="K14519" s="19">
        <v>7.0067569484597456E-2</v>
      </c>
      <c r="L14519" s="19"/>
      <c r="M14519" s="19">
        <v>0.87975570291803218</v>
      </c>
      <c r="N14519" s="19"/>
      <c r="O14519" s="19">
        <v>0.25920490899031701</v>
      </c>
      <c r="P14519" s="50"/>
      <c r="R14519" s="9" t="s">
        <v>0</v>
      </c>
    </row>
    <row r="14520" spans="2:18" x14ac:dyDescent="0.2">
      <c r="B14520" s="25">
        <v>14290</v>
      </c>
      <c r="C14520" s="193">
        <v>3.4906222784881717</v>
      </c>
      <c r="D14520" s="19"/>
      <c r="E14520" s="19">
        <v>1.3393871794104555</v>
      </c>
      <c r="F14520" s="19"/>
      <c r="G14520" s="19">
        <v>2.1280075580831332</v>
      </c>
      <c r="H14520" s="19"/>
      <c r="I14520" s="19">
        <v>0.62231900951761221</v>
      </c>
      <c r="J14520" s="19"/>
      <c r="K14520" s="19">
        <v>2.0901599367188011</v>
      </c>
      <c r="L14520" s="19"/>
      <c r="M14520" s="19">
        <v>0.86057367655840655</v>
      </c>
      <c r="N14520" s="19"/>
      <c r="O14520" s="19">
        <v>1.6239664762228303</v>
      </c>
      <c r="P14520" s="50"/>
      <c r="R14520" s="9" t="s">
        <v>0</v>
      </c>
    </row>
    <row r="14521" spans="2:18" x14ac:dyDescent="0.2">
      <c r="B14521" s="25">
        <v>14291</v>
      </c>
      <c r="C14521" s="193"/>
      <c r="D14521" s="19">
        <v>4.8007764395088443E-2</v>
      </c>
      <c r="E14521" s="19">
        <v>0.17091927439154675</v>
      </c>
      <c r="F14521" s="19"/>
      <c r="G14521" s="19">
        <v>0.3186743767418555</v>
      </c>
      <c r="H14521" s="19"/>
      <c r="I14521" s="19">
        <v>0.82264755489346975</v>
      </c>
      <c r="J14521" s="19"/>
      <c r="K14521" s="19">
        <v>0.50227656178318614</v>
      </c>
      <c r="L14521" s="19"/>
      <c r="M14521" s="19">
        <v>1.1199517531028962</v>
      </c>
      <c r="N14521" s="19"/>
      <c r="O14521" s="19">
        <v>0.53317450623767004</v>
      </c>
      <c r="P14521" s="50"/>
      <c r="R14521" s="9" t="s">
        <v>0</v>
      </c>
    </row>
    <row r="14522" spans="2:18" x14ac:dyDescent="0.2">
      <c r="B14522" s="25">
        <v>14292</v>
      </c>
      <c r="C14522" s="193">
        <v>0.64919119095191724</v>
      </c>
      <c r="D14522" s="19"/>
      <c r="E14522" s="19">
        <v>0.4322141967749869</v>
      </c>
      <c r="F14522" s="19"/>
      <c r="G14522" s="19">
        <v>1.0503690456137387</v>
      </c>
      <c r="H14522" s="19"/>
      <c r="I14522" s="19">
        <v>0.7042302969022679</v>
      </c>
      <c r="J14522" s="19"/>
      <c r="K14522" s="19">
        <v>0.31765966505410226</v>
      </c>
      <c r="L14522" s="19"/>
      <c r="M14522" s="19">
        <v>1.1325534731946274</v>
      </c>
      <c r="N14522" s="19"/>
      <c r="O14522" s="19">
        <v>0.95715526819265762</v>
      </c>
      <c r="P14522" s="50"/>
      <c r="R14522" s="9" t="s">
        <v>0</v>
      </c>
    </row>
    <row r="14523" spans="2:18" x14ac:dyDescent="0.2">
      <c r="B14523" s="25">
        <v>14293</v>
      </c>
      <c r="C14523" s="193">
        <v>1.5204822712573152</v>
      </c>
      <c r="D14523" s="19"/>
      <c r="E14523" s="19">
        <v>1.2045595567471374</v>
      </c>
      <c r="F14523" s="19"/>
      <c r="G14523" s="19">
        <v>1.4026585792743005</v>
      </c>
      <c r="H14523" s="19"/>
      <c r="I14523" s="19">
        <v>1.2910296878024614</v>
      </c>
      <c r="J14523" s="19"/>
      <c r="K14523" s="19">
        <v>1.0129867513088129</v>
      </c>
      <c r="L14523" s="19"/>
      <c r="M14523" s="19">
        <v>0.43769583543965279</v>
      </c>
      <c r="N14523" s="19"/>
      <c r="O14523" s="19">
        <v>1.6010853365282929</v>
      </c>
      <c r="P14523" s="50"/>
      <c r="R14523" s="9" t="s">
        <v>0</v>
      </c>
    </row>
    <row r="14524" spans="2:18" x14ac:dyDescent="0.2">
      <c r="B14524" s="25">
        <v>14294</v>
      </c>
      <c r="C14524" s="193">
        <v>0.62844873461463391</v>
      </c>
      <c r="D14524" s="19"/>
      <c r="E14524" s="19">
        <v>0.98062369894571966</v>
      </c>
      <c r="F14524" s="19"/>
      <c r="G14524" s="19">
        <v>0.50781593271953895</v>
      </c>
      <c r="H14524" s="19"/>
      <c r="I14524" s="19">
        <v>0.13839528374772378</v>
      </c>
      <c r="J14524" s="19"/>
      <c r="K14524" s="19"/>
      <c r="L14524" s="19">
        <v>0.18356176468344484</v>
      </c>
      <c r="M14524" s="19">
        <v>0.21836815183755834</v>
      </c>
      <c r="N14524" s="19"/>
      <c r="O14524" s="19">
        <v>0.92000939666698722</v>
      </c>
      <c r="P14524" s="50"/>
      <c r="R14524" s="9" t="s">
        <v>0</v>
      </c>
    </row>
    <row r="14525" spans="2:18" x14ac:dyDescent="0.2">
      <c r="B14525" s="25">
        <v>14295</v>
      </c>
      <c r="C14525" s="193"/>
      <c r="D14525" s="19">
        <v>1.2635679476260344</v>
      </c>
      <c r="E14525" s="19"/>
      <c r="F14525" s="19">
        <v>1.3533091705937155</v>
      </c>
      <c r="G14525" s="19"/>
      <c r="H14525" s="19">
        <v>0.7156057199919974</v>
      </c>
      <c r="I14525" s="19"/>
      <c r="J14525" s="19">
        <v>1.8927185887288684</v>
      </c>
      <c r="K14525" s="19"/>
      <c r="L14525" s="19">
        <v>1.050394448370382</v>
      </c>
      <c r="M14525" s="19"/>
      <c r="N14525" s="19">
        <v>0.3757272832080501</v>
      </c>
      <c r="O14525" s="19"/>
      <c r="P14525" s="50">
        <v>2.1391160151958455</v>
      </c>
      <c r="R14525" s="9" t="s">
        <v>0</v>
      </c>
    </row>
    <row r="14526" spans="2:18" x14ac:dyDescent="0.2">
      <c r="B14526" s="25">
        <v>14296</v>
      </c>
      <c r="C14526" s="193">
        <v>0.37594450585154654</v>
      </c>
      <c r="D14526" s="19"/>
      <c r="E14526" s="19">
        <v>0.21903681074834733</v>
      </c>
      <c r="F14526" s="19"/>
      <c r="G14526" s="19"/>
      <c r="H14526" s="19">
        <v>0.25549721662198815</v>
      </c>
      <c r="I14526" s="19"/>
      <c r="J14526" s="19">
        <v>0.67670418910994246</v>
      </c>
      <c r="K14526" s="19"/>
      <c r="L14526" s="19">
        <v>0.25807460842126778</v>
      </c>
      <c r="M14526" s="19">
        <v>2.9778424303219884E-2</v>
      </c>
      <c r="N14526" s="19"/>
      <c r="O14526" s="19">
        <v>0.18545450813170719</v>
      </c>
      <c r="P14526" s="50"/>
      <c r="R14526" s="9" t="s">
        <v>0</v>
      </c>
    </row>
    <row r="14527" spans="2:18" x14ac:dyDescent="0.2">
      <c r="B14527" s="25">
        <v>14297</v>
      </c>
      <c r="C14527" s="193">
        <v>0.23101528607517233</v>
      </c>
      <c r="D14527" s="19"/>
      <c r="E14527" s="19"/>
      <c r="F14527" s="19">
        <v>0.34043218967761246</v>
      </c>
      <c r="G14527" s="19">
        <v>0.5410765892224666</v>
      </c>
      <c r="H14527" s="19"/>
      <c r="I14527" s="19">
        <v>0.67156437111776524</v>
      </c>
      <c r="J14527" s="19"/>
      <c r="K14527" s="19">
        <v>0.1746411484130711</v>
      </c>
      <c r="L14527" s="19"/>
      <c r="M14527" s="19">
        <v>0.80788151816709985</v>
      </c>
      <c r="N14527" s="19"/>
      <c r="O14527" s="19"/>
      <c r="P14527" s="50">
        <v>0.32046424606529117</v>
      </c>
      <c r="R14527" s="9" t="s">
        <v>0</v>
      </c>
    </row>
    <row r="14528" spans="2:18" x14ac:dyDescent="0.2">
      <c r="B14528" s="25">
        <v>14298</v>
      </c>
      <c r="C14528" s="193">
        <v>0.42054791179944151</v>
      </c>
      <c r="D14528" s="19"/>
      <c r="E14528" s="19"/>
      <c r="F14528" s="19">
        <v>5.0220475119326619E-2</v>
      </c>
      <c r="G14528" s="19">
        <v>1.0819104040997582</v>
      </c>
      <c r="H14528" s="19"/>
      <c r="I14528" s="19">
        <v>0.62084791980393839</v>
      </c>
      <c r="J14528" s="19"/>
      <c r="K14528" s="19">
        <v>0.13878825463050828</v>
      </c>
      <c r="L14528" s="19"/>
      <c r="M14528" s="19">
        <v>0.72553342591713632</v>
      </c>
      <c r="N14528" s="19"/>
      <c r="O14528" s="19">
        <v>0.61233265999791153</v>
      </c>
      <c r="P14528" s="50"/>
      <c r="R14528" s="9" t="s">
        <v>0</v>
      </c>
    </row>
    <row r="14529" spans="2:18" x14ac:dyDescent="0.2">
      <c r="B14529" s="25">
        <v>14299</v>
      </c>
      <c r="C14529" s="193">
        <v>0.41701523289868725</v>
      </c>
      <c r="D14529" s="19"/>
      <c r="E14529" s="19">
        <v>0.26823406783815479</v>
      </c>
      <c r="F14529" s="19"/>
      <c r="G14529" s="19">
        <v>0.87429147278200392</v>
      </c>
      <c r="H14529" s="19"/>
      <c r="I14529" s="19">
        <v>3.9537033320939538E-2</v>
      </c>
      <c r="J14529" s="19"/>
      <c r="K14529" s="19"/>
      <c r="L14529" s="19">
        <v>0.19413631515545651</v>
      </c>
      <c r="M14529" s="19">
        <v>0.23666145792626156</v>
      </c>
      <c r="N14529" s="19"/>
      <c r="O14529" s="19"/>
      <c r="P14529" s="50">
        <v>0.30748038440808351</v>
      </c>
      <c r="R14529" s="9" t="s">
        <v>0</v>
      </c>
    </row>
    <row r="14530" spans="2:18" x14ac:dyDescent="0.2">
      <c r="B14530" s="25">
        <v>14300</v>
      </c>
      <c r="C14530" s="193"/>
      <c r="D14530" s="19">
        <v>0.47288623430060273</v>
      </c>
      <c r="E14530" s="19">
        <v>4.1162956485974206E-2</v>
      </c>
      <c r="F14530" s="19"/>
      <c r="G14530" s="19"/>
      <c r="H14530" s="19">
        <v>1.3143497007551708</v>
      </c>
      <c r="I14530" s="19"/>
      <c r="J14530" s="19">
        <v>1.0484984223304272</v>
      </c>
      <c r="K14530" s="19"/>
      <c r="L14530" s="19">
        <v>0.38905093352951098</v>
      </c>
      <c r="M14530" s="19">
        <v>3.6276870965388126E-2</v>
      </c>
      <c r="N14530" s="19"/>
      <c r="O14530" s="19"/>
      <c r="P14530" s="50">
        <v>0.43613767233654605</v>
      </c>
      <c r="R14530" s="9" t="s">
        <v>0</v>
      </c>
    </row>
    <row r="14531" spans="2:18" x14ac:dyDescent="0.2">
      <c r="B14531" s="25">
        <v>14301</v>
      </c>
      <c r="C14531" s="193"/>
      <c r="D14531" s="19">
        <v>0.94625275909981621</v>
      </c>
      <c r="E14531" s="19"/>
      <c r="F14531" s="19">
        <v>1.3942425547965078</v>
      </c>
      <c r="G14531" s="19"/>
      <c r="H14531" s="19">
        <v>1.8418474407065797</v>
      </c>
      <c r="I14531" s="19"/>
      <c r="J14531" s="19">
        <v>1.0808761290061288</v>
      </c>
      <c r="K14531" s="19"/>
      <c r="L14531" s="19">
        <v>1.1920429051307586</v>
      </c>
      <c r="M14531" s="19"/>
      <c r="N14531" s="19">
        <v>1.5478462676957663</v>
      </c>
      <c r="O14531" s="19"/>
      <c r="P14531" s="50">
        <v>1.3527182837933325</v>
      </c>
      <c r="R14531" s="9" t="s">
        <v>0</v>
      </c>
    </row>
    <row r="14532" spans="2:18" x14ac:dyDescent="0.2">
      <c r="B14532" s="25">
        <v>14302</v>
      </c>
      <c r="C14532" s="193"/>
      <c r="D14532" s="19">
        <v>0.17250763553111137</v>
      </c>
      <c r="E14532" s="19"/>
      <c r="F14532" s="19">
        <v>0.31872525187351103</v>
      </c>
      <c r="G14532" s="19"/>
      <c r="H14532" s="19">
        <v>5.6848035940963666E-2</v>
      </c>
      <c r="I14532" s="19">
        <v>0.14618372607568561</v>
      </c>
      <c r="J14532" s="19"/>
      <c r="K14532" s="19"/>
      <c r="L14532" s="19">
        <v>0.89740792027936789</v>
      </c>
      <c r="M14532" s="19"/>
      <c r="N14532" s="19">
        <v>0.37341977591772157</v>
      </c>
      <c r="O14532" s="19"/>
      <c r="P14532" s="50">
        <v>0.45830093896742613</v>
      </c>
      <c r="R14532" s="9" t="s">
        <v>0</v>
      </c>
    </row>
    <row r="14533" spans="2:18" x14ac:dyDescent="0.2">
      <c r="B14533" s="25">
        <v>14303</v>
      </c>
      <c r="C14533" s="193"/>
      <c r="D14533" s="19">
        <v>8.8048940293382227E-2</v>
      </c>
      <c r="E14533" s="19">
        <v>0.69018372907299463</v>
      </c>
      <c r="F14533" s="19"/>
      <c r="G14533" s="19">
        <v>0.85313090154366855</v>
      </c>
      <c r="H14533" s="19"/>
      <c r="I14533" s="19"/>
      <c r="J14533" s="19">
        <v>4.87623858516891E-2</v>
      </c>
      <c r="K14533" s="19">
        <v>0.9169537982388446</v>
      </c>
      <c r="L14533" s="19"/>
      <c r="M14533" s="19">
        <v>0.55905393476868004</v>
      </c>
      <c r="N14533" s="19"/>
      <c r="O14533" s="19"/>
      <c r="P14533" s="50">
        <v>0.67676238497214236</v>
      </c>
      <c r="R14533" s="9" t="s">
        <v>0</v>
      </c>
    </row>
    <row r="14534" spans="2:18" x14ac:dyDescent="0.2">
      <c r="B14534" s="25">
        <v>14304</v>
      </c>
      <c r="C14534" s="193">
        <v>0.3075805455824514</v>
      </c>
      <c r="D14534" s="19"/>
      <c r="E14534" s="19">
        <v>0.5201823263425166</v>
      </c>
      <c r="F14534" s="19"/>
      <c r="G14534" s="19">
        <v>1.6870906030873476</v>
      </c>
      <c r="H14534" s="19"/>
      <c r="I14534" s="19">
        <v>0.67325138481209601</v>
      </c>
      <c r="J14534" s="19"/>
      <c r="K14534" s="19">
        <v>0.39293258515876822</v>
      </c>
      <c r="L14534" s="19"/>
      <c r="M14534" s="19">
        <v>0.12478432725919383</v>
      </c>
      <c r="N14534" s="19"/>
      <c r="O14534" s="19">
        <v>0.5984827753554306</v>
      </c>
      <c r="P14534" s="50"/>
      <c r="R14534" s="9" t="s">
        <v>0</v>
      </c>
    </row>
    <row r="14535" spans="2:18" x14ac:dyDescent="0.2">
      <c r="B14535" s="25">
        <v>14305</v>
      </c>
      <c r="C14535" s="193"/>
      <c r="D14535" s="19">
        <v>1.4914011262285174</v>
      </c>
      <c r="E14535" s="19"/>
      <c r="F14535" s="19">
        <v>1.6485129720038576</v>
      </c>
      <c r="G14535" s="19"/>
      <c r="H14535" s="19">
        <v>0.83731204744274634</v>
      </c>
      <c r="I14535" s="19"/>
      <c r="J14535" s="19">
        <v>1.5979274747833774</v>
      </c>
      <c r="K14535" s="19"/>
      <c r="L14535" s="19">
        <v>1.2323101904089515</v>
      </c>
      <c r="M14535" s="19"/>
      <c r="N14535" s="19">
        <v>1.641648733044776</v>
      </c>
      <c r="O14535" s="19"/>
      <c r="P14535" s="50">
        <v>1.1827337740574386</v>
      </c>
      <c r="R14535" s="9" t="s">
        <v>0</v>
      </c>
    </row>
    <row r="14536" spans="2:18" x14ac:dyDescent="0.2">
      <c r="B14536" s="25">
        <v>14306</v>
      </c>
      <c r="C14536" s="193">
        <v>0.5810816818503719</v>
      </c>
      <c r="D14536" s="19"/>
      <c r="E14536" s="19">
        <v>1.2466977012712421</v>
      </c>
      <c r="F14536" s="19"/>
      <c r="G14536" s="19">
        <v>0.96500872609286992</v>
      </c>
      <c r="H14536" s="19"/>
      <c r="I14536" s="19">
        <v>0.4478621899171118</v>
      </c>
      <c r="J14536" s="19"/>
      <c r="K14536" s="19">
        <v>0.70768065121307389</v>
      </c>
      <c r="L14536" s="19"/>
      <c r="M14536" s="19">
        <v>0.75180639109262226</v>
      </c>
      <c r="N14536" s="19"/>
      <c r="O14536" s="19">
        <v>0.42016716128008524</v>
      </c>
      <c r="P14536" s="50"/>
      <c r="R14536" s="9" t="s">
        <v>0</v>
      </c>
    </row>
    <row r="14537" spans="2:18" x14ac:dyDescent="0.2">
      <c r="B14537" s="25">
        <v>14307</v>
      </c>
      <c r="C14537" s="193">
        <v>1.9401058197869157</v>
      </c>
      <c r="D14537" s="19"/>
      <c r="E14537" s="19">
        <v>1.585810417675902</v>
      </c>
      <c r="F14537" s="19"/>
      <c r="G14537" s="19">
        <v>1.337367316449918</v>
      </c>
      <c r="H14537" s="19"/>
      <c r="I14537" s="19">
        <v>1.9121553176160733</v>
      </c>
      <c r="J14537" s="19"/>
      <c r="K14537" s="19">
        <v>2.1094723395958108</v>
      </c>
      <c r="L14537" s="19"/>
      <c r="M14537" s="19">
        <v>0.42271236736062323</v>
      </c>
      <c r="N14537" s="19"/>
      <c r="O14537" s="19">
        <v>1.1037000750660202</v>
      </c>
      <c r="P14537" s="50"/>
      <c r="R14537" s="9" t="s">
        <v>0</v>
      </c>
    </row>
    <row r="14538" spans="2:18" x14ac:dyDescent="0.2">
      <c r="B14538" s="25">
        <v>14308</v>
      </c>
      <c r="C14538" s="193"/>
      <c r="D14538" s="19">
        <v>0.1309518848433191</v>
      </c>
      <c r="E14538" s="19"/>
      <c r="F14538" s="19">
        <v>0.36635880507112384</v>
      </c>
      <c r="G14538" s="19">
        <v>0.71065842300858417</v>
      </c>
      <c r="H14538" s="19"/>
      <c r="I14538" s="19"/>
      <c r="J14538" s="19">
        <v>0.21317283473934343</v>
      </c>
      <c r="K14538" s="19"/>
      <c r="L14538" s="19">
        <v>0.42846010031114351</v>
      </c>
      <c r="M14538" s="19">
        <v>0.3038405771718754</v>
      </c>
      <c r="N14538" s="19"/>
      <c r="O14538" s="19"/>
      <c r="P14538" s="50">
        <v>0.23204625469727877</v>
      </c>
      <c r="R14538" s="9" t="s">
        <v>0</v>
      </c>
    </row>
    <row r="14539" spans="2:18" x14ac:dyDescent="0.2">
      <c r="B14539" s="25">
        <v>14309</v>
      </c>
      <c r="C14539" s="193"/>
      <c r="D14539" s="19">
        <v>0.49316364254667172</v>
      </c>
      <c r="E14539" s="19"/>
      <c r="F14539" s="19">
        <v>1.2104097510195893</v>
      </c>
      <c r="G14539" s="19"/>
      <c r="H14539" s="19">
        <v>0.55901869646106583</v>
      </c>
      <c r="I14539" s="19"/>
      <c r="J14539" s="19">
        <v>0.32933575423488326</v>
      </c>
      <c r="K14539" s="19"/>
      <c r="L14539" s="19">
        <v>1.5052815412157632</v>
      </c>
      <c r="M14539" s="19"/>
      <c r="N14539" s="19">
        <v>0.69382156430670305</v>
      </c>
      <c r="O14539" s="19"/>
      <c r="P14539" s="50">
        <v>0.86921979387385118</v>
      </c>
      <c r="R14539" s="9" t="s">
        <v>0</v>
      </c>
    </row>
    <row r="14540" spans="2:18" x14ac:dyDescent="0.2">
      <c r="B14540" s="25">
        <v>14310</v>
      </c>
      <c r="C14540" s="193">
        <v>0.82553789747341233</v>
      </c>
      <c r="D14540" s="19"/>
      <c r="E14540" s="19">
        <v>0.2970018986481347</v>
      </c>
      <c r="F14540" s="19"/>
      <c r="G14540" s="19">
        <v>0.57644925723789586</v>
      </c>
      <c r="H14540" s="19"/>
      <c r="I14540" s="19">
        <v>0.90782081926208225</v>
      </c>
      <c r="J14540" s="19"/>
      <c r="K14540" s="19">
        <v>1.3869654300400729</v>
      </c>
      <c r="L14540" s="19"/>
      <c r="M14540" s="19"/>
      <c r="N14540" s="19">
        <v>0.18903485910849341</v>
      </c>
      <c r="O14540" s="19">
        <v>1.6143756338140414</v>
      </c>
      <c r="P14540" s="50"/>
      <c r="R14540" s="9" t="s">
        <v>0</v>
      </c>
    </row>
    <row r="14541" spans="2:18" x14ac:dyDescent="0.2">
      <c r="B14541" s="25">
        <v>14311</v>
      </c>
      <c r="C14541" s="193"/>
      <c r="D14541" s="19">
        <v>0.76602885552658107</v>
      </c>
      <c r="E14541" s="19"/>
      <c r="F14541" s="19">
        <v>0.14892293566689954</v>
      </c>
      <c r="G14541" s="19"/>
      <c r="H14541" s="19">
        <v>1.0253629926107171</v>
      </c>
      <c r="I14541" s="19"/>
      <c r="J14541" s="19">
        <v>0.528924317707686</v>
      </c>
      <c r="K14541" s="19"/>
      <c r="L14541" s="19">
        <v>1.5294095025209378</v>
      </c>
      <c r="M14541" s="19"/>
      <c r="N14541" s="19">
        <v>0.41872620461099469</v>
      </c>
      <c r="O14541" s="19"/>
      <c r="P14541" s="50">
        <v>1.0756624483617174</v>
      </c>
      <c r="R14541" s="9" t="s">
        <v>0</v>
      </c>
    </row>
    <row r="14542" spans="2:18" x14ac:dyDescent="0.2">
      <c r="B14542" s="25">
        <v>14312</v>
      </c>
      <c r="C14542" s="193"/>
      <c r="D14542" s="19">
        <v>1.0510550033016579</v>
      </c>
      <c r="E14542" s="19"/>
      <c r="F14542" s="19">
        <v>1.3653788723681959</v>
      </c>
      <c r="G14542" s="19">
        <v>0.52295014856321465</v>
      </c>
      <c r="H14542" s="19"/>
      <c r="I14542" s="19"/>
      <c r="J14542" s="19">
        <v>0.22490620038832476</v>
      </c>
      <c r="K14542" s="19"/>
      <c r="L14542" s="19">
        <v>0.55388205467745821</v>
      </c>
      <c r="M14542" s="19"/>
      <c r="N14542" s="19">
        <v>0.97851281518470479</v>
      </c>
      <c r="O14542" s="19"/>
      <c r="P14542" s="50">
        <v>0.97757616486382726</v>
      </c>
      <c r="R14542" s="9" t="s">
        <v>0</v>
      </c>
    </row>
    <row r="14543" spans="2:18" x14ac:dyDescent="0.2">
      <c r="B14543" s="25">
        <v>14313</v>
      </c>
      <c r="C14543" s="193"/>
      <c r="D14543" s="19">
        <v>0.47068594868427893</v>
      </c>
      <c r="E14543" s="19"/>
      <c r="F14543" s="19">
        <v>0.92737179061437924</v>
      </c>
      <c r="G14543" s="19"/>
      <c r="H14543" s="19">
        <v>0.99833965037965089</v>
      </c>
      <c r="I14543" s="19"/>
      <c r="J14543" s="19">
        <v>1.3030939121477765</v>
      </c>
      <c r="K14543" s="19"/>
      <c r="L14543" s="19">
        <v>1.3351543436772224</v>
      </c>
      <c r="M14543" s="19"/>
      <c r="N14543" s="19">
        <v>0.37627222587282805</v>
      </c>
      <c r="O14543" s="19"/>
      <c r="P14543" s="50">
        <v>0.41952858128760823</v>
      </c>
      <c r="R14543" s="9" t="s">
        <v>0</v>
      </c>
    </row>
    <row r="14544" spans="2:18" x14ac:dyDescent="0.2">
      <c r="B14544" s="25">
        <v>14314</v>
      </c>
      <c r="C14544" s="193">
        <v>0.38576217452405442</v>
      </c>
      <c r="D14544" s="19"/>
      <c r="E14544" s="19"/>
      <c r="F14544" s="19">
        <v>0.1813138772794039</v>
      </c>
      <c r="G14544" s="19">
        <v>0.49453246549875995</v>
      </c>
      <c r="H14544" s="19"/>
      <c r="I14544" s="19">
        <v>1.4060080234571595</v>
      </c>
      <c r="J14544" s="19"/>
      <c r="K14544" s="19">
        <v>0.30738836943529141</v>
      </c>
      <c r="L14544" s="19"/>
      <c r="M14544" s="19">
        <v>0.80929918014520463</v>
      </c>
      <c r="N14544" s="19"/>
      <c r="O14544" s="19"/>
      <c r="P14544" s="50">
        <v>0.21566181793240347</v>
      </c>
      <c r="R14544" s="9" t="s">
        <v>0</v>
      </c>
    </row>
    <row r="14545" spans="2:18" x14ac:dyDescent="0.2">
      <c r="B14545" s="25">
        <v>14315</v>
      </c>
      <c r="C14545" s="193"/>
      <c r="D14545" s="19">
        <v>0.5319662113214203</v>
      </c>
      <c r="E14545" s="19"/>
      <c r="F14545" s="19">
        <v>0.32441097080280434</v>
      </c>
      <c r="G14545" s="19"/>
      <c r="H14545" s="19">
        <v>0.63897379318051906</v>
      </c>
      <c r="I14545" s="19"/>
      <c r="J14545" s="19">
        <v>0.24229045839041397</v>
      </c>
      <c r="K14545" s="19"/>
      <c r="L14545" s="19">
        <v>0.24944963496153671</v>
      </c>
      <c r="M14545" s="19"/>
      <c r="N14545" s="19">
        <v>0.16984226127822857</v>
      </c>
      <c r="O14545" s="19"/>
      <c r="P14545" s="50">
        <v>0.53484016807238188</v>
      </c>
      <c r="R14545" s="9" t="s">
        <v>0</v>
      </c>
    </row>
    <row r="14546" spans="2:18" x14ac:dyDescent="0.2">
      <c r="B14546" s="25">
        <v>14316</v>
      </c>
      <c r="C14546" s="193">
        <v>1.4728448590447436</v>
      </c>
      <c r="D14546" s="19"/>
      <c r="E14546" s="19">
        <v>0.67609898017080317</v>
      </c>
      <c r="F14546" s="19"/>
      <c r="G14546" s="19">
        <v>1.0919382015182164</v>
      </c>
      <c r="H14546" s="19"/>
      <c r="I14546" s="19">
        <v>2.0001335450472788</v>
      </c>
      <c r="J14546" s="19"/>
      <c r="K14546" s="19">
        <v>1.418998692924883</v>
      </c>
      <c r="L14546" s="19"/>
      <c r="M14546" s="19">
        <v>1.6258573700704764</v>
      </c>
      <c r="N14546" s="19"/>
      <c r="O14546" s="19">
        <v>0.8561772883468366</v>
      </c>
      <c r="P14546" s="50"/>
      <c r="R14546" s="9" t="s">
        <v>0</v>
      </c>
    </row>
    <row r="14547" spans="2:18" x14ac:dyDescent="0.2">
      <c r="B14547" s="25">
        <v>14317</v>
      </c>
      <c r="C14547" s="193"/>
      <c r="D14547" s="19">
        <v>1.4113793728263193</v>
      </c>
      <c r="E14547" s="19"/>
      <c r="F14547" s="19">
        <v>1.5628109883930024</v>
      </c>
      <c r="G14547" s="19"/>
      <c r="H14547" s="19">
        <v>1.1661357936612866</v>
      </c>
      <c r="I14547" s="19"/>
      <c r="J14547" s="19">
        <v>0.71049835986313103</v>
      </c>
      <c r="K14547" s="19"/>
      <c r="L14547" s="19">
        <v>1.2616979713363736</v>
      </c>
      <c r="M14547" s="19"/>
      <c r="N14547" s="19">
        <v>0.75151692242026791</v>
      </c>
      <c r="O14547" s="19"/>
      <c r="P14547" s="50">
        <v>1.2298277036598237</v>
      </c>
      <c r="R14547" s="9" t="s">
        <v>0</v>
      </c>
    </row>
    <row r="14548" spans="2:18" x14ac:dyDescent="0.2">
      <c r="B14548" s="25">
        <v>14318</v>
      </c>
      <c r="C14548" s="193"/>
      <c r="D14548" s="19">
        <v>2.578754543277082</v>
      </c>
      <c r="E14548" s="19"/>
      <c r="F14548" s="19">
        <v>1.805169745080925</v>
      </c>
      <c r="G14548" s="19"/>
      <c r="H14548" s="19">
        <v>1.793084624253787</v>
      </c>
      <c r="I14548" s="19"/>
      <c r="J14548" s="19">
        <v>2.7164153692635273</v>
      </c>
      <c r="K14548" s="19"/>
      <c r="L14548" s="19">
        <v>1.7042603276729258</v>
      </c>
      <c r="M14548" s="19"/>
      <c r="N14548" s="19">
        <v>1.2117787035671121</v>
      </c>
      <c r="O14548" s="19"/>
      <c r="P14548" s="50">
        <v>1.9104939999340647</v>
      </c>
      <c r="R14548" s="9" t="s">
        <v>0</v>
      </c>
    </row>
    <row r="14549" spans="2:18" x14ac:dyDescent="0.2">
      <c r="B14549" s="25">
        <v>14319</v>
      </c>
      <c r="C14549" s="193"/>
      <c r="D14549" s="19">
        <v>3.153813552567414</v>
      </c>
      <c r="E14549" s="19"/>
      <c r="F14549" s="19">
        <v>1.4472068757381082</v>
      </c>
      <c r="G14549" s="19"/>
      <c r="H14549" s="19">
        <v>1.9699859154037334</v>
      </c>
      <c r="I14549" s="19"/>
      <c r="J14549" s="19">
        <v>2.2832083418620179</v>
      </c>
      <c r="K14549" s="19"/>
      <c r="L14549" s="19">
        <v>1.5608071060871549</v>
      </c>
      <c r="M14549" s="19"/>
      <c r="N14549" s="19">
        <v>2.3757938830446652</v>
      </c>
      <c r="O14549" s="19"/>
      <c r="P14549" s="50">
        <v>2.8166977080814055</v>
      </c>
      <c r="R14549" s="9" t="s">
        <v>0</v>
      </c>
    </row>
    <row r="14550" spans="2:18" x14ac:dyDescent="0.2">
      <c r="B14550" s="25">
        <v>14320</v>
      </c>
      <c r="C14550" s="193">
        <v>0.13874581414004128</v>
      </c>
      <c r="D14550" s="19"/>
      <c r="E14550" s="19">
        <v>1.3888699724174442E-2</v>
      </c>
      <c r="F14550" s="19"/>
      <c r="G14550" s="19">
        <v>4.8967026037222888E-2</v>
      </c>
      <c r="H14550" s="19"/>
      <c r="I14550" s="19">
        <v>0.30152861803523678</v>
      </c>
      <c r="J14550" s="19"/>
      <c r="K14550" s="19">
        <v>1.2896137374947532</v>
      </c>
      <c r="L14550" s="19"/>
      <c r="M14550" s="19">
        <v>0.15861709680134958</v>
      </c>
      <c r="N14550" s="19"/>
      <c r="O14550" s="19"/>
      <c r="P14550" s="50">
        <v>0.41100776763997715</v>
      </c>
      <c r="R14550" s="9" t="s">
        <v>0</v>
      </c>
    </row>
    <row r="14551" spans="2:18" x14ac:dyDescent="0.2">
      <c r="B14551" s="25">
        <v>14321</v>
      </c>
      <c r="C14551" s="193">
        <v>0.4174126881988458</v>
      </c>
      <c r="D14551" s="19"/>
      <c r="E14551" s="19">
        <v>1.2807582400014807E-2</v>
      </c>
      <c r="F14551" s="19"/>
      <c r="G14551" s="19">
        <v>0.31461845060827404</v>
      </c>
      <c r="H14551" s="19"/>
      <c r="I14551" s="19">
        <v>1.0021657530413695</v>
      </c>
      <c r="J14551" s="19"/>
      <c r="K14551" s="19">
        <v>0.91695959139328476</v>
      </c>
      <c r="L14551" s="19"/>
      <c r="M14551" s="19"/>
      <c r="N14551" s="19">
        <v>0.3666810898034199</v>
      </c>
      <c r="O14551" s="19"/>
      <c r="P14551" s="50">
        <v>7.0933050973177925E-2</v>
      </c>
      <c r="R14551" s="9" t="s">
        <v>0</v>
      </c>
    </row>
    <row r="14552" spans="2:18" x14ac:dyDescent="0.2">
      <c r="B14552" s="25">
        <v>14322</v>
      </c>
      <c r="C14552" s="193">
        <v>1.6310948599973518</v>
      </c>
      <c r="D14552" s="19"/>
      <c r="E14552" s="19">
        <v>2.003266861647774</v>
      </c>
      <c r="F14552" s="19"/>
      <c r="G14552" s="19">
        <v>2.1684342286450335</v>
      </c>
      <c r="H14552" s="19"/>
      <c r="I14552" s="19">
        <v>1.2190207594530305</v>
      </c>
      <c r="J14552" s="19"/>
      <c r="K14552" s="19">
        <v>1.299902601054461</v>
      </c>
      <c r="L14552" s="19"/>
      <c r="M14552" s="19">
        <v>1.3739295842101122</v>
      </c>
      <c r="N14552" s="19"/>
      <c r="O14552" s="19">
        <v>1.6382575599225069</v>
      </c>
      <c r="P14552" s="50"/>
      <c r="R14552" s="9" t="s">
        <v>0</v>
      </c>
    </row>
    <row r="14553" spans="2:18" x14ac:dyDescent="0.2">
      <c r="B14553" s="25">
        <v>14323</v>
      </c>
      <c r="C14553" s="193"/>
      <c r="D14553" s="19">
        <v>0.12204236936279185</v>
      </c>
      <c r="E14553" s="19"/>
      <c r="F14553" s="19">
        <v>0.29587725150727373</v>
      </c>
      <c r="G14553" s="19">
        <v>0.17794690244479258</v>
      </c>
      <c r="H14553" s="19"/>
      <c r="I14553" s="19">
        <v>0.16661179722345998</v>
      </c>
      <c r="J14553" s="19"/>
      <c r="K14553" s="19"/>
      <c r="L14553" s="19">
        <v>0.66331683325463753</v>
      </c>
      <c r="M14553" s="19"/>
      <c r="N14553" s="19">
        <v>1.0513713762877604E-2</v>
      </c>
      <c r="O14553" s="19"/>
      <c r="P14553" s="50">
        <v>0.49142224600480333</v>
      </c>
      <c r="R14553" s="9" t="s">
        <v>0</v>
      </c>
    </row>
    <row r="14554" spans="2:18" x14ac:dyDescent="0.2">
      <c r="B14554" s="25">
        <v>14324</v>
      </c>
      <c r="C14554" s="193">
        <v>0.58629916384262248</v>
      </c>
      <c r="D14554" s="19"/>
      <c r="E14554" s="19">
        <v>0.34081183495516942</v>
      </c>
      <c r="F14554" s="19"/>
      <c r="G14554" s="19">
        <v>5.3098299203363383E-2</v>
      </c>
      <c r="H14554" s="19"/>
      <c r="I14554" s="19">
        <v>9.2745753232301317E-2</v>
      </c>
      <c r="J14554" s="19"/>
      <c r="K14554" s="19">
        <v>0.37668118743237455</v>
      </c>
      <c r="L14554" s="19"/>
      <c r="M14554" s="19">
        <v>1.0008778057087111</v>
      </c>
      <c r="N14554" s="19"/>
      <c r="O14554" s="19">
        <v>1.3525081961578675</v>
      </c>
      <c r="P14554" s="50"/>
      <c r="R14554" s="9" t="s">
        <v>0</v>
      </c>
    </row>
    <row r="14555" spans="2:18" x14ac:dyDescent="0.2">
      <c r="B14555" s="25">
        <v>14325</v>
      </c>
      <c r="C14555" s="193">
        <v>1.1637762481559959</v>
      </c>
      <c r="D14555" s="19"/>
      <c r="E14555" s="19">
        <v>0.72735820318303424</v>
      </c>
      <c r="F14555" s="19"/>
      <c r="G14555" s="19">
        <v>1.0932572898634874</v>
      </c>
      <c r="H14555" s="19"/>
      <c r="I14555" s="19">
        <v>0.22613507216816706</v>
      </c>
      <c r="J14555" s="19"/>
      <c r="K14555" s="19">
        <v>1.0968003695889128</v>
      </c>
      <c r="L14555" s="19"/>
      <c r="M14555" s="19">
        <v>1.1886606993006499</v>
      </c>
      <c r="N14555" s="19"/>
      <c r="O14555" s="19">
        <v>0.86247622216738729</v>
      </c>
      <c r="P14555" s="50"/>
      <c r="R14555" s="9" t="s">
        <v>0</v>
      </c>
    </row>
    <row r="14556" spans="2:18" x14ac:dyDescent="0.2">
      <c r="B14556" s="25">
        <v>14326</v>
      </c>
      <c r="C14556" s="193">
        <v>1.0311489725384035</v>
      </c>
      <c r="D14556" s="19"/>
      <c r="E14556" s="19">
        <v>1.1628489267771893</v>
      </c>
      <c r="F14556" s="19"/>
      <c r="G14556" s="19">
        <v>0.70205599083288861</v>
      </c>
      <c r="H14556" s="19"/>
      <c r="I14556" s="19">
        <v>0.49847084507366246</v>
      </c>
      <c r="J14556" s="19"/>
      <c r="K14556" s="19">
        <v>1.1424228479379011</v>
      </c>
      <c r="L14556" s="19"/>
      <c r="M14556" s="19">
        <v>1.9798127562997976</v>
      </c>
      <c r="N14556" s="19"/>
      <c r="O14556" s="19">
        <v>0.79452872864760626</v>
      </c>
      <c r="P14556" s="50"/>
      <c r="R14556" s="9" t="s">
        <v>0</v>
      </c>
    </row>
    <row r="14557" spans="2:18" x14ac:dyDescent="0.2">
      <c r="B14557" s="25">
        <v>14327</v>
      </c>
      <c r="C14557" s="193">
        <v>1.1119526919563338</v>
      </c>
      <c r="D14557" s="19"/>
      <c r="E14557" s="19">
        <v>0.81568645790753258</v>
      </c>
      <c r="F14557" s="19"/>
      <c r="G14557" s="19">
        <v>0.76817105463502333</v>
      </c>
      <c r="H14557" s="19"/>
      <c r="I14557" s="19">
        <v>0.37773790569764443</v>
      </c>
      <c r="J14557" s="19"/>
      <c r="K14557" s="19">
        <v>0.29527087517094813</v>
      </c>
      <c r="L14557" s="19"/>
      <c r="M14557" s="19">
        <v>0.85797011711527216</v>
      </c>
      <c r="N14557" s="19"/>
      <c r="O14557" s="19">
        <v>0.12271433722035123</v>
      </c>
      <c r="P14557" s="50"/>
      <c r="R14557" s="9" t="s">
        <v>0</v>
      </c>
    </row>
    <row r="14558" spans="2:18" x14ac:dyDescent="0.2">
      <c r="B14558" s="25">
        <v>14328</v>
      </c>
      <c r="C14558" s="193"/>
      <c r="D14558" s="19">
        <v>0.4990850854379984</v>
      </c>
      <c r="E14558" s="19"/>
      <c r="F14558" s="19">
        <v>0.51120654810298416</v>
      </c>
      <c r="G14558" s="19">
        <v>0.46481401836147745</v>
      </c>
      <c r="H14558" s="19"/>
      <c r="I14558" s="19">
        <v>0.29712618421593756</v>
      </c>
      <c r="J14558" s="19"/>
      <c r="K14558" s="19"/>
      <c r="L14558" s="19">
        <v>0.31267843213940066</v>
      </c>
      <c r="M14558" s="19">
        <v>0.9496073742241995</v>
      </c>
      <c r="N14558" s="19"/>
      <c r="O14558" s="19">
        <v>0.48145803245041691</v>
      </c>
      <c r="P14558" s="50"/>
      <c r="R14558" s="9" t="s">
        <v>0</v>
      </c>
    </row>
    <row r="14559" spans="2:18" x14ac:dyDescent="0.2">
      <c r="B14559" s="25">
        <v>14329</v>
      </c>
      <c r="C14559" s="193"/>
      <c r="D14559" s="19">
        <v>0.34922190892095983</v>
      </c>
      <c r="E14559" s="19"/>
      <c r="F14559" s="19">
        <v>0.23633013304272105</v>
      </c>
      <c r="G14559" s="19"/>
      <c r="H14559" s="19">
        <v>0.14534340931868378</v>
      </c>
      <c r="I14559" s="19">
        <v>0.38095916870343283</v>
      </c>
      <c r="J14559" s="19"/>
      <c r="K14559" s="19"/>
      <c r="L14559" s="19">
        <v>0.43326788679029199</v>
      </c>
      <c r="M14559" s="19"/>
      <c r="N14559" s="19">
        <v>0.54748901647792469</v>
      </c>
      <c r="O14559" s="19"/>
      <c r="P14559" s="50">
        <v>0.26624806221219965</v>
      </c>
      <c r="R14559" s="9" t="s">
        <v>0</v>
      </c>
    </row>
    <row r="14560" spans="2:18" x14ac:dyDescent="0.2">
      <c r="B14560" s="25">
        <v>14330</v>
      </c>
      <c r="C14560" s="193"/>
      <c r="D14560" s="19">
        <v>0.72374107946112409</v>
      </c>
      <c r="E14560" s="19">
        <v>0.25736704716214059</v>
      </c>
      <c r="F14560" s="19"/>
      <c r="G14560" s="19"/>
      <c r="H14560" s="19">
        <v>0.27742997664843067</v>
      </c>
      <c r="I14560" s="19">
        <v>1.1108276105548072</v>
      </c>
      <c r="J14560" s="19"/>
      <c r="K14560" s="19">
        <v>0.79810805979279476</v>
      </c>
      <c r="L14560" s="19"/>
      <c r="M14560" s="19">
        <v>0.21364641523747213</v>
      </c>
      <c r="N14560" s="19"/>
      <c r="O14560" s="19">
        <v>1.0465091080060962</v>
      </c>
      <c r="P14560" s="50"/>
      <c r="R14560" s="9" t="s">
        <v>0</v>
      </c>
    </row>
    <row r="14561" spans="2:18" x14ac:dyDescent="0.2">
      <c r="B14561" s="25">
        <v>14331</v>
      </c>
      <c r="C14561" s="193">
        <v>0.35329043597883841</v>
      </c>
      <c r="D14561" s="19"/>
      <c r="E14561" s="19">
        <v>0.32744798809949666</v>
      </c>
      <c r="F14561" s="19"/>
      <c r="G14561" s="19">
        <v>0.61070292720775476</v>
      </c>
      <c r="H14561" s="19"/>
      <c r="I14561" s="19">
        <v>1.03833444932132</v>
      </c>
      <c r="J14561" s="19"/>
      <c r="K14561" s="19"/>
      <c r="L14561" s="19">
        <v>4.1898880408002409E-2</v>
      </c>
      <c r="M14561" s="19">
        <v>0.68966498862423953</v>
      </c>
      <c r="N14561" s="19"/>
      <c r="O14561" s="19">
        <v>0.29824455674263478</v>
      </c>
      <c r="P14561" s="50"/>
      <c r="R14561" s="9" t="s">
        <v>0</v>
      </c>
    </row>
    <row r="14562" spans="2:18" x14ac:dyDescent="0.2">
      <c r="B14562" s="25">
        <v>14332</v>
      </c>
      <c r="C14562" s="193"/>
      <c r="D14562" s="19">
        <v>0.77043941311529451</v>
      </c>
      <c r="E14562" s="19"/>
      <c r="F14562" s="19">
        <v>1.1028395229770542</v>
      </c>
      <c r="G14562" s="19"/>
      <c r="H14562" s="19">
        <v>4.5053177140409933E-2</v>
      </c>
      <c r="I14562" s="19"/>
      <c r="J14562" s="19">
        <v>1.4169462182187154</v>
      </c>
      <c r="K14562" s="19"/>
      <c r="L14562" s="19">
        <v>0.16392783979490216</v>
      </c>
      <c r="M14562" s="19"/>
      <c r="N14562" s="19">
        <v>1.4729104767917625</v>
      </c>
      <c r="O14562" s="19"/>
      <c r="P14562" s="50">
        <v>0.29097736600750368</v>
      </c>
      <c r="R14562" s="9" t="s">
        <v>0</v>
      </c>
    </row>
    <row r="14563" spans="2:18" x14ac:dyDescent="0.2">
      <c r="B14563" s="25">
        <v>14333</v>
      </c>
      <c r="C14563" s="193"/>
      <c r="D14563" s="19">
        <v>7.4829826981427207E-3</v>
      </c>
      <c r="E14563" s="19">
        <v>0.18325313043991537</v>
      </c>
      <c r="F14563" s="19"/>
      <c r="G14563" s="19">
        <v>0.65361692991981346</v>
      </c>
      <c r="H14563" s="19"/>
      <c r="I14563" s="19">
        <v>0.19478621033491011</v>
      </c>
      <c r="J14563" s="19"/>
      <c r="K14563" s="19">
        <v>7.7996139879465076E-2</v>
      </c>
      <c r="L14563" s="19"/>
      <c r="M14563" s="19"/>
      <c r="N14563" s="19">
        <v>0.68938854039094222</v>
      </c>
      <c r="O14563" s="19">
        <v>0.60480456195276777</v>
      </c>
      <c r="P14563" s="50"/>
      <c r="R14563" s="9" t="s">
        <v>0</v>
      </c>
    </row>
    <row r="14564" spans="2:18" x14ac:dyDescent="0.2">
      <c r="B14564" s="25">
        <v>14334</v>
      </c>
      <c r="C14564" s="193"/>
      <c r="D14564" s="19">
        <v>1.2591776519029669</v>
      </c>
      <c r="E14564" s="19"/>
      <c r="F14564" s="19">
        <v>0.55979208356656296</v>
      </c>
      <c r="G14564" s="19"/>
      <c r="H14564" s="19">
        <v>0.98093861483624145</v>
      </c>
      <c r="I14564" s="19"/>
      <c r="J14564" s="19">
        <v>0.36384163770399408</v>
      </c>
      <c r="K14564" s="19"/>
      <c r="L14564" s="19">
        <v>0.80262456055960019</v>
      </c>
      <c r="M14564" s="19"/>
      <c r="N14564" s="19">
        <v>0.17900190054959828</v>
      </c>
      <c r="O14564" s="19"/>
      <c r="P14564" s="50">
        <v>1.1659082079684497</v>
      </c>
      <c r="R14564" s="9" t="s">
        <v>0</v>
      </c>
    </row>
    <row r="14565" spans="2:18" x14ac:dyDescent="0.2">
      <c r="B14565" s="25">
        <v>14335</v>
      </c>
      <c r="C14565" s="193">
        <v>1.6279064909222567</v>
      </c>
      <c r="D14565" s="19"/>
      <c r="E14565" s="19">
        <v>1.9125322539661891</v>
      </c>
      <c r="F14565" s="19"/>
      <c r="G14565" s="19">
        <v>0.59275645251681697</v>
      </c>
      <c r="H14565" s="19"/>
      <c r="I14565" s="19">
        <v>1.3988511784408701</v>
      </c>
      <c r="J14565" s="19"/>
      <c r="K14565" s="19">
        <v>2.697545891539407</v>
      </c>
      <c r="L14565" s="19"/>
      <c r="M14565" s="19">
        <v>0.76269090534886153</v>
      </c>
      <c r="N14565" s="19"/>
      <c r="O14565" s="19">
        <v>1.6557101111134866</v>
      </c>
      <c r="P14565" s="50"/>
      <c r="R14565" s="9" t="s">
        <v>0</v>
      </c>
    </row>
    <row r="14566" spans="2:18" x14ac:dyDescent="0.2">
      <c r="B14566" s="25">
        <v>14336</v>
      </c>
      <c r="C14566" s="193">
        <v>0.63641728707791523</v>
      </c>
      <c r="D14566" s="19"/>
      <c r="E14566" s="19"/>
      <c r="F14566" s="19">
        <v>0.48766078766271664</v>
      </c>
      <c r="G14566" s="19">
        <v>3.7170502483066657E-2</v>
      </c>
      <c r="H14566" s="19"/>
      <c r="I14566" s="19"/>
      <c r="J14566" s="19">
        <v>0.34977121222606344</v>
      </c>
      <c r="K14566" s="19">
        <v>0.88196059546145145</v>
      </c>
      <c r="L14566" s="19"/>
      <c r="M14566" s="19"/>
      <c r="N14566" s="19">
        <v>0.42085696916569637</v>
      </c>
      <c r="O14566" s="19">
        <v>0.22075151858938438</v>
      </c>
      <c r="P14566" s="50"/>
      <c r="R14566" s="9" t="s">
        <v>0</v>
      </c>
    </row>
    <row r="14567" spans="2:18" x14ac:dyDescent="0.2">
      <c r="B14567" s="25">
        <v>14337</v>
      </c>
      <c r="C14567" s="193"/>
      <c r="D14567" s="19">
        <v>0.38685185489117901</v>
      </c>
      <c r="E14567" s="19">
        <v>0.58070594184482249</v>
      </c>
      <c r="F14567" s="19"/>
      <c r="G14567" s="19"/>
      <c r="H14567" s="19">
        <v>0.47026753266997695</v>
      </c>
      <c r="I14567" s="19">
        <v>0.68921880277369352</v>
      </c>
      <c r="J14567" s="19"/>
      <c r="K14567" s="19"/>
      <c r="L14567" s="19">
        <v>0.70315987141861658</v>
      </c>
      <c r="M14567" s="19">
        <v>0.37446138047600808</v>
      </c>
      <c r="N14567" s="19"/>
      <c r="O14567" s="19">
        <v>0.21467177472204962</v>
      </c>
      <c r="P14567" s="50"/>
      <c r="R14567" s="9" t="s">
        <v>0</v>
      </c>
    </row>
    <row r="14568" spans="2:18" x14ac:dyDescent="0.2">
      <c r="B14568" s="25">
        <v>14338</v>
      </c>
      <c r="C14568" s="193"/>
      <c r="D14568" s="19">
        <v>0.92596914208808012</v>
      </c>
      <c r="E14568" s="19"/>
      <c r="F14568" s="19">
        <v>0.50019245345534924</v>
      </c>
      <c r="G14568" s="19"/>
      <c r="H14568" s="19">
        <v>0.6874311594944339</v>
      </c>
      <c r="I14568" s="19"/>
      <c r="J14568" s="19">
        <v>0.9154334482740849</v>
      </c>
      <c r="K14568" s="19"/>
      <c r="L14568" s="19">
        <v>0.93388365109791927</v>
      </c>
      <c r="M14568" s="19"/>
      <c r="N14568" s="19">
        <v>0.84249184223906448</v>
      </c>
      <c r="O14568" s="19"/>
      <c r="P14568" s="50">
        <v>0.29448910431731501</v>
      </c>
      <c r="R14568" s="9" t="s">
        <v>0</v>
      </c>
    </row>
    <row r="14569" spans="2:18" x14ac:dyDescent="0.2">
      <c r="B14569" s="25">
        <v>14339</v>
      </c>
      <c r="C14569" s="193">
        <v>0.51130587385810322</v>
      </c>
      <c r="D14569" s="19"/>
      <c r="E14569" s="19"/>
      <c r="F14569" s="19">
        <v>0.2429644115323088</v>
      </c>
      <c r="G14569" s="19">
        <v>0.28114383063030751</v>
      </c>
      <c r="H14569" s="19"/>
      <c r="I14569" s="19"/>
      <c r="J14569" s="19">
        <v>0.17570141800081587</v>
      </c>
      <c r="K14569" s="19">
        <v>8.4161995080293428E-2</v>
      </c>
      <c r="L14569" s="19"/>
      <c r="M14569" s="19"/>
      <c r="N14569" s="19">
        <v>0.15160648747773148</v>
      </c>
      <c r="O14569" s="19"/>
      <c r="P14569" s="50">
        <v>0.28377907924502543</v>
      </c>
      <c r="R14569" s="9" t="s">
        <v>0</v>
      </c>
    </row>
    <row r="14570" spans="2:18" x14ac:dyDescent="0.2">
      <c r="B14570" s="25">
        <v>14340</v>
      </c>
      <c r="C14570" s="193"/>
      <c r="D14570" s="19">
        <v>1.3229120281094933</v>
      </c>
      <c r="E14570" s="19"/>
      <c r="F14570" s="19">
        <v>0.98125131621852746</v>
      </c>
      <c r="G14570" s="19"/>
      <c r="H14570" s="19">
        <v>1.4737756286525687</v>
      </c>
      <c r="I14570" s="19"/>
      <c r="J14570" s="19">
        <v>1.5936531804629481</v>
      </c>
      <c r="K14570" s="19"/>
      <c r="L14570" s="19">
        <v>0.54293981620122322</v>
      </c>
      <c r="M14570" s="19"/>
      <c r="N14570" s="19">
        <v>0.45923856217696946</v>
      </c>
      <c r="O14570" s="19"/>
      <c r="P14570" s="50">
        <v>0.29413507170709136</v>
      </c>
      <c r="R14570" s="9" t="s">
        <v>0</v>
      </c>
    </row>
    <row r="14571" spans="2:18" x14ac:dyDescent="0.2">
      <c r="B14571" s="25">
        <v>14341</v>
      </c>
      <c r="C14571" s="193">
        <v>1.6964748999461157</v>
      </c>
      <c r="D14571" s="19"/>
      <c r="E14571" s="19">
        <v>1.8094360818166821</v>
      </c>
      <c r="F14571" s="19"/>
      <c r="G14571" s="19">
        <v>2.9626716085161009</v>
      </c>
      <c r="H14571" s="19"/>
      <c r="I14571" s="19">
        <v>1.8361025697302786</v>
      </c>
      <c r="J14571" s="19"/>
      <c r="K14571" s="19">
        <v>2.5588920793256285</v>
      </c>
      <c r="L14571" s="19"/>
      <c r="M14571" s="19">
        <v>3.3141655181614413</v>
      </c>
      <c r="N14571" s="19"/>
      <c r="O14571" s="19">
        <v>2.8195588973291859</v>
      </c>
      <c r="P14571" s="50"/>
      <c r="R14571" s="9" t="s">
        <v>0</v>
      </c>
    </row>
    <row r="14572" spans="2:18" x14ac:dyDescent="0.2">
      <c r="B14572" s="25">
        <v>14342</v>
      </c>
      <c r="C14572" s="193">
        <v>1.8961558934900111</v>
      </c>
      <c r="D14572" s="19"/>
      <c r="E14572" s="19">
        <v>2.0734103200577905</v>
      </c>
      <c r="F14572" s="19"/>
      <c r="G14572" s="19">
        <v>1.7235124065340857</v>
      </c>
      <c r="H14572" s="19"/>
      <c r="I14572" s="19">
        <v>1.5457484742217864</v>
      </c>
      <c r="J14572" s="19"/>
      <c r="K14572" s="19">
        <v>1.5283405676437321</v>
      </c>
      <c r="L14572" s="19"/>
      <c r="M14572" s="19">
        <v>1.9172189737528562</v>
      </c>
      <c r="N14572" s="19"/>
      <c r="O14572" s="19">
        <v>1.9408297636458947</v>
      </c>
      <c r="P14572" s="50"/>
      <c r="R14572" s="9" t="s">
        <v>0</v>
      </c>
    </row>
    <row r="14573" spans="2:18" x14ac:dyDescent="0.2">
      <c r="B14573" s="25">
        <v>14343</v>
      </c>
      <c r="C14573" s="193">
        <v>0.95890751678590058</v>
      </c>
      <c r="D14573" s="19"/>
      <c r="E14573" s="19">
        <v>0.56479564148514394</v>
      </c>
      <c r="F14573" s="19"/>
      <c r="G14573" s="19">
        <v>0.76827582181694487</v>
      </c>
      <c r="H14573" s="19"/>
      <c r="I14573" s="19"/>
      <c r="J14573" s="19">
        <v>0.29490581697387758</v>
      </c>
      <c r="K14573" s="19">
        <v>0.26623003533451045</v>
      </c>
      <c r="L14573" s="19"/>
      <c r="M14573" s="19">
        <v>1.6798628378662108</v>
      </c>
      <c r="N14573" s="19"/>
      <c r="O14573" s="19">
        <v>1.6693794733455694</v>
      </c>
      <c r="P14573" s="50"/>
      <c r="R14573" s="9" t="s">
        <v>0</v>
      </c>
    </row>
    <row r="14574" spans="2:18" x14ac:dyDescent="0.2">
      <c r="B14574" s="25">
        <v>14344</v>
      </c>
      <c r="C14574" s="193">
        <v>0.86882998409375778</v>
      </c>
      <c r="D14574" s="19"/>
      <c r="E14574" s="19">
        <v>2.5955968578552895</v>
      </c>
      <c r="F14574" s="19"/>
      <c r="G14574" s="19">
        <v>1.5436600238024991</v>
      </c>
      <c r="H14574" s="19"/>
      <c r="I14574" s="19">
        <v>1.8152069632352112</v>
      </c>
      <c r="J14574" s="19"/>
      <c r="K14574" s="19">
        <v>3.4996551154496838</v>
      </c>
      <c r="L14574" s="19"/>
      <c r="M14574" s="19">
        <v>1.5825786041703716</v>
      </c>
      <c r="N14574" s="19"/>
      <c r="O14574" s="19">
        <v>2.3923909504650762</v>
      </c>
      <c r="P14574" s="50"/>
      <c r="R14574" s="9" t="s">
        <v>0</v>
      </c>
    </row>
    <row r="14575" spans="2:18" x14ac:dyDescent="0.2">
      <c r="B14575" s="25">
        <v>14345</v>
      </c>
      <c r="C14575" s="193">
        <v>4.7938002287509766E-2</v>
      </c>
      <c r="D14575" s="19"/>
      <c r="E14575" s="19"/>
      <c r="F14575" s="19">
        <v>0.68391386487191752</v>
      </c>
      <c r="G14575" s="19">
        <v>0.74330901825267226</v>
      </c>
      <c r="H14575" s="19"/>
      <c r="I14575" s="19"/>
      <c r="J14575" s="19">
        <v>1.3156187081678211E-2</v>
      </c>
      <c r="K14575" s="19">
        <v>0.31967820139233089</v>
      </c>
      <c r="L14575" s="19"/>
      <c r="M14575" s="19"/>
      <c r="N14575" s="19">
        <v>0.2183398404082314</v>
      </c>
      <c r="O14575" s="19">
        <v>0.11008262230888251</v>
      </c>
      <c r="P14575" s="50"/>
      <c r="R14575" s="9" t="s">
        <v>0</v>
      </c>
    </row>
    <row r="14576" spans="2:18" x14ac:dyDescent="0.2">
      <c r="B14576" s="25">
        <v>14346</v>
      </c>
      <c r="C14576" s="193"/>
      <c r="D14576" s="19">
        <v>1.1799745453901775</v>
      </c>
      <c r="E14576" s="19"/>
      <c r="F14576" s="19">
        <v>1.4903903026279119</v>
      </c>
      <c r="G14576" s="19"/>
      <c r="H14576" s="19">
        <v>1.2206609753989022</v>
      </c>
      <c r="I14576" s="19"/>
      <c r="J14576" s="19">
        <v>0.29143178283141313</v>
      </c>
      <c r="K14576" s="19"/>
      <c r="L14576" s="19">
        <v>1.0541679501562708</v>
      </c>
      <c r="M14576" s="19"/>
      <c r="N14576" s="19">
        <v>0.27366342152862716</v>
      </c>
      <c r="O14576" s="19"/>
      <c r="P14576" s="50">
        <v>0.62286966531313104</v>
      </c>
      <c r="R14576" s="9" t="s">
        <v>0</v>
      </c>
    </row>
    <row r="14577" spans="2:18" x14ac:dyDescent="0.2">
      <c r="B14577" s="25">
        <v>14347</v>
      </c>
      <c r="C14577" s="193"/>
      <c r="D14577" s="19">
        <v>1.0583606140660085</v>
      </c>
      <c r="E14577" s="19"/>
      <c r="F14577" s="19">
        <v>1.8670829454499387</v>
      </c>
      <c r="G14577" s="19"/>
      <c r="H14577" s="19">
        <v>2.3982691717077413</v>
      </c>
      <c r="I14577" s="19"/>
      <c r="J14577" s="19">
        <v>2.6794312856111557</v>
      </c>
      <c r="K14577" s="19"/>
      <c r="L14577" s="19">
        <v>3.2036621248221873</v>
      </c>
      <c r="M14577" s="19"/>
      <c r="N14577" s="19">
        <v>2.6090110299858802</v>
      </c>
      <c r="O14577" s="19"/>
      <c r="P14577" s="50">
        <v>1.3912550528567771</v>
      </c>
      <c r="R14577" s="9" t="s">
        <v>0</v>
      </c>
    </row>
    <row r="14578" spans="2:18" x14ac:dyDescent="0.2">
      <c r="B14578" s="25">
        <v>14348</v>
      </c>
      <c r="C14578" s="193">
        <v>2.0108111033804925</v>
      </c>
      <c r="D14578" s="19"/>
      <c r="E14578" s="19">
        <v>1.8446419026105674</v>
      </c>
      <c r="F14578" s="19"/>
      <c r="G14578" s="19">
        <v>1.8768443527131802</v>
      </c>
      <c r="H14578" s="19"/>
      <c r="I14578" s="19">
        <v>1.7355243545433441</v>
      </c>
      <c r="J14578" s="19"/>
      <c r="K14578" s="19">
        <v>1.1886582091105999</v>
      </c>
      <c r="L14578" s="19"/>
      <c r="M14578" s="19">
        <v>0.94686837575952398</v>
      </c>
      <c r="N14578" s="19"/>
      <c r="O14578" s="19">
        <v>1.8635756264646113</v>
      </c>
      <c r="P14578" s="50"/>
      <c r="R14578" s="9" t="s">
        <v>0</v>
      </c>
    </row>
    <row r="14579" spans="2:18" x14ac:dyDescent="0.2">
      <c r="B14579" s="25">
        <v>14349</v>
      </c>
      <c r="C14579" s="193"/>
      <c r="D14579" s="19">
        <v>0.40281250901900995</v>
      </c>
      <c r="E14579" s="19"/>
      <c r="F14579" s="19">
        <v>0.8671128017251083</v>
      </c>
      <c r="G14579" s="19">
        <v>0.24020242771416508</v>
      </c>
      <c r="H14579" s="19"/>
      <c r="I14579" s="19"/>
      <c r="J14579" s="19">
        <v>0.46431193078770977</v>
      </c>
      <c r="K14579" s="19"/>
      <c r="L14579" s="19">
        <v>0.27120570240213915</v>
      </c>
      <c r="M14579" s="19"/>
      <c r="N14579" s="19">
        <v>0.39321458000123283</v>
      </c>
      <c r="O14579" s="19">
        <v>0.35357717813073308</v>
      </c>
      <c r="P14579" s="50"/>
      <c r="R14579" s="9" t="s">
        <v>0</v>
      </c>
    </row>
    <row r="14580" spans="2:18" x14ac:dyDescent="0.2">
      <c r="B14580" s="25">
        <v>14350</v>
      </c>
      <c r="C14580" s="193">
        <v>0.19060195637370181</v>
      </c>
      <c r="D14580" s="19"/>
      <c r="E14580" s="19"/>
      <c r="F14580" s="19">
        <v>1.710561654761902</v>
      </c>
      <c r="G14580" s="19"/>
      <c r="H14580" s="19">
        <v>0.85968795876675652</v>
      </c>
      <c r="I14580" s="19"/>
      <c r="J14580" s="19">
        <v>1.2335723898337556</v>
      </c>
      <c r="K14580" s="19"/>
      <c r="L14580" s="19">
        <v>1.1795217268977134</v>
      </c>
      <c r="M14580" s="19"/>
      <c r="N14580" s="19">
        <v>1.4931592278897097</v>
      </c>
      <c r="O14580" s="19"/>
      <c r="P14580" s="50">
        <v>1.1908647723314116</v>
      </c>
      <c r="R14580" s="9" t="s">
        <v>0</v>
      </c>
    </row>
    <row r="14581" spans="2:18" x14ac:dyDescent="0.2">
      <c r="B14581" s="25">
        <v>14351</v>
      </c>
      <c r="C14581" s="193">
        <v>0.87595392743881495</v>
      </c>
      <c r="D14581" s="19"/>
      <c r="E14581" s="19">
        <v>1.1059078910718898</v>
      </c>
      <c r="F14581" s="19"/>
      <c r="G14581" s="19">
        <v>1.5690485029353198</v>
      </c>
      <c r="H14581" s="19"/>
      <c r="I14581" s="19">
        <v>0.67788092654466581</v>
      </c>
      <c r="J14581" s="19"/>
      <c r="K14581" s="19">
        <v>0.7296960332126512</v>
      </c>
      <c r="L14581" s="19"/>
      <c r="M14581" s="19">
        <v>1.6723883570737053</v>
      </c>
      <c r="N14581" s="19"/>
      <c r="O14581" s="19"/>
      <c r="P14581" s="50">
        <v>2.2494957708609881E-3</v>
      </c>
      <c r="R14581" s="9" t="s">
        <v>0</v>
      </c>
    </row>
    <row r="14582" spans="2:18" x14ac:dyDescent="0.2">
      <c r="B14582" s="25">
        <v>14352</v>
      </c>
      <c r="C14582" s="193"/>
      <c r="D14582" s="19">
        <v>0.64883938849936273</v>
      </c>
      <c r="E14582" s="19"/>
      <c r="F14582" s="19">
        <v>0.77374876553348881</v>
      </c>
      <c r="G14582" s="19">
        <v>1.9377353289132999E-2</v>
      </c>
      <c r="H14582" s="19"/>
      <c r="I14582" s="19"/>
      <c r="J14582" s="19">
        <v>1.036817322609908</v>
      </c>
      <c r="K14582" s="19"/>
      <c r="L14582" s="19">
        <v>0.54060763379442367</v>
      </c>
      <c r="M14582" s="19"/>
      <c r="N14582" s="19">
        <v>0.65093211730982792</v>
      </c>
      <c r="O14582" s="19"/>
      <c r="P14582" s="50">
        <v>1.205661688446634</v>
      </c>
      <c r="R14582" s="9" t="s">
        <v>0</v>
      </c>
    </row>
    <row r="14583" spans="2:18" x14ac:dyDescent="0.2">
      <c r="B14583" s="25">
        <v>14353</v>
      </c>
      <c r="C14583" s="193"/>
      <c r="D14583" s="19">
        <v>0.83080910670636554</v>
      </c>
      <c r="E14583" s="19"/>
      <c r="F14583" s="19">
        <v>0.55248996556826724</v>
      </c>
      <c r="G14583" s="19"/>
      <c r="H14583" s="19">
        <v>1.0646629036195852</v>
      </c>
      <c r="I14583" s="19"/>
      <c r="J14583" s="19">
        <v>0.62635782543481011</v>
      </c>
      <c r="K14583" s="19"/>
      <c r="L14583" s="19">
        <v>0.90213025707181527</v>
      </c>
      <c r="M14583" s="19"/>
      <c r="N14583" s="19">
        <v>0.78993802722955186</v>
      </c>
      <c r="O14583" s="19"/>
      <c r="P14583" s="50">
        <v>1.4578324091642259</v>
      </c>
      <c r="R14583" s="9" t="s">
        <v>0</v>
      </c>
    </row>
    <row r="14584" spans="2:18" x14ac:dyDescent="0.2">
      <c r="B14584" s="25">
        <v>14354</v>
      </c>
      <c r="C14584" s="193">
        <v>0.47491468426599909</v>
      </c>
      <c r="D14584" s="19"/>
      <c r="E14584" s="19"/>
      <c r="F14584" s="19">
        <v>8.4520632293796444E-2</v>
      </c>
      <c r="G14584" s="19"/>
      <c r="H14584" s="19">
        <v>0.24919877930154052</v>
      </c>
      <c r="I14584" s="19"/>
      <c r="J14584" s="19">
        <v>0.10693614550735453</v>
      </c>
      <c r="K14584" s="19"/>
      <c r="L14584" s="19">
        <v>0.12658119398475046</v>
      </c>
      <c r="M14584" s="19">
        <v>0.11614880265142957</v>
      </c>
      <c r="N14584" s="19"/>
      <c r="O14584" s="19">
        <v>1.0628430965377307</v>
      </c>
      <c r="P14584" s="50"/>
      <c r="R14584" s="9" t="s">
        <v>0</v>
      </c>
    </row>
    <row r="14585" spans="2:18" x14ac:dyDescent="0.2">
      <c r="B14585" s="25">
        <v>14355</v>
      </c>
      <c r="C14585" s="193">
        <v>1.3535736831363327E-2</v>
      </c>
      <c r="D14585" s="19"/>
      <c r="E14585" s="19"/>
      <c r="F14585" s="19">
        <v>1.1196749622021376</v>
      </c>
      <c r="G14585" s="19">
        <v>0.6054648233951534</v>
      </c>
      <c r="H14585" s="19"/>
      <c r="I14585" s="19"/>
      <c r="J14585" s="19">
        <v>0.28935258879057785</v>
      </c>
      <c r="K14585" s="19"/>
      <c r="L14585" s="19">
        <v>0.13589597248083762</v>
      </c>
      <c r="M14585" s="19">
        <v>0.44470204195589419</v>
      </c>
      <c r="N14585" s="19"/>
      <c r="O14585" s="19"/>
      <c r="P14585" s="50">
        <v>0.72551203252127872</v>
      </c>
      <c r="R14585" s="9" t="s">
        <v>0</v>
      </c>
    </row>
    <row r="14586" spans="2:18" x14ac:dyDescent="0.2">
      <c r="B14586" s="25">
        <v>14356</v>
      </c>
      <c r="C14586" s="193">
        <v>1.8043209005702765</v>
      </c>
      <c r="D14586" s="19"/>
      <c r="E14586" s="19">
        <v>2.5820576895695999</v>
      </c>
      <c r="F14586" s="19"/>
      <c r="G14586" s="19">
        <v>1.9063871597499087</v>
      </c>
      <c r="H14586" s="19"/>
      <c r="I14586" s="19">
        <v>1.4999896618496278</v>
      </c>
      <c r="J14586" s="19"/>
      <c r="K14586" s="19">
        <v>1.0292077607475527</v>
      </c>
      <c r="L14586" s="19"/>
      <c r="M14586" s="19">
        <v>2.1141772881454961</v>
      </c>
      <c r="N14586" s="19"/>
      <c r="O14586" s="19">
        <v>1.3752889194261848</v>
      </c>
      <c r="P14586" s="50"/>
      <c r="R14586" s="9" t="s">
        <v>0</v>
      </c>
    </row>
    <row r="14587" spans="2:18" x14ac:dyDescent="0.2">
      <c r="B14587" s="25">
        <v>14357</v>
      </c>
      <c r="C14587" s="193"/>
      <c r="D14587" s="19">
        <v>8.7388505938956432E-2</v>
      </c>
      <c r="E14587" s="19">
        <v>0.39952946901615854</v>
      </c>
      <c r="F14587" s="19"/>
      <c r="G14587" s="19"/>
      <c r="H14587" s="19">
        <v>7.6773211161802413E-2</v>
      </c>
      <c r="I14587" s="19">
        <v>0.95462442751947918</v>
      </c>
      <c r="J14587" s="19"/>
      <c r="K14587" s="19"/>
      <c r="L14587" s="19">
        <v>5.9919079723915018E-2</v>
      </c>
      <c r="M14587" s="19">
        <v>9.7459661213066373E-2</v>
      </c>
      <c r="N14587" s="19"/>
      <c r="O14587" s="19"/>
      <c r="P14587" s="50">
        <v>0.13457431611577891</v>
      </c>
      <c r="R14587" s="9" t="s">
        <v>0</v>
      </c>
    </row>
    <row r="14588" spans="2:18" x14ac:dyDescent="0.2">
      <c r="B14588" s="25">
        <v>14358</v>
      </c>
      <c r="C14588" s="193"/>
      <c r="D14588" s="19">
        <v>0.73060813807106617</v>
      </c>
      <c r="E14588" s="19"/>
      <c r="F14588" s="19">
        <v>0.99326014153453768</v>
      </c>
      <c r="G14588" s="19"/>
      <c r="H14588" s="19">
        <v>2.1093270989590218</v>
      </c>
      <c r="I14588" s="19"/>
      <c r="J14588" s="19">
        <v>1.3427373120296746</v>
      </c>
      <c r="K14588" s="19"/>
      <c r="L14588" s="19">
        <v>1.3366582457379601</v>
      </c>
      <c r="M14588" s="19"/>
      <c r="N14588" s="19">
        <v>0.88310696424044843</v>
      </c>
      <c r="O14588" s="19"/>
      <c r="P14588" s="50">
        <v>0.73240949787203435</v>
      </c>
      <c r="R14588" s="9" t="s">
        <v>0</v>
      </c>
    </row>
    <row r="14589" spans="2:18" x14ac:dyDescent="0.2">
      <c r="B14589" s="25">
        <v>14359</v>
      </c>
      <c r="C14589" s="193"/>
      <c r="D14589" s="19">
        <v>1.086318659232508</v>
      </c>
      <c r="E14589" s="19"/>
      <c r="F14589" s="19">
        <v>1.197929501340399</v>
      </c>
      <c r="G14589" s="19"/>
      <c r="H14589" s="19">
        <v>0.51991310655452505</v>
      </c>
      <c r="I14589" s="19"/>
      <c r="J14589" s="19">
        <v>1.6131598553360622</v>
      </c>
      <c r="K14589" s="19"/>
      <c r="L14589" s="19">
        <v>1.0989103124782136</v>
      </c>
      <c r="M14589" s="19"/>
      <c r="N14589" s="19">
        <v>1.1372127579015325</v>
      </c>
      <c r="O14589" s="19"/>
      <c r="P14589" s="50">
        <v>2.0967594365220292</v>
      </c>
      <c r="R14589" s="9" t="s">
        <v>0</v>
      </c>
    </row>
    <row r="14590" spans="2:18" x14ac:dyDescent="0.2">
      <c r="B14590" s="25">
        <v>14360</v>
      </c>
      <c r="C14590" s="193"/>
      <c r="D14590" s="19">
        <v>1.4283457875673724</v>
      </c>
      <c r="E14590" s="19"/>
      <c r="F14590" s="19">
        <v>1.1471858430629505</v>
      </c>
      <c r="G14590" s="19"/>
      <c r="H14590" s="19">
        <v>1.5594190635029932</v>
      </c>
      <c r="I14590" s="19"/>
      <c r="J14590" s="19">
        <v>0.47597484580197841</v>
      </c>
      <c r="K14590" s="19"/>
      <c r="L14590" s="19">
        <v>0.99103657167941372</v>
      </c>
      <c r="M14590" s="19"/>
      <c r="N14590" s="19">
        <v>1.950601233318437</v>
      </c>
      <c r="O14590" s="19"/>
      <c r="P14590" s="50">
        <v>1.5647245461067882</v>
      </c>
      <c r="R14590" s="9" t="s">
        <v>0</v>
      </c>
    </row>
    <row r="14591" spans="2:18" x14ac:dyDescent="0.2">
      <c r="B14591" s="25">
        <v>14361</v>
      </c>
      <c r="C14591" s="193"/>
      <c r="D14591" s="19">
        <v>0.30822247870035197</v>
      </c>
      <c r="E14591" s="19"/>
      <c r="F14591" s="19">
        <v>0.35346441156308328</v>
      </c>
      <c r="G14591" s="19"/>
      <c r="H14591" s="19">
        <v>0.48598503307621904</v>
      </c>
      <c r="I14591" s="19">
        <v>0.29677663345924327</v>
      </c>
      <c r="J14591" s="19"/>
      <c r="K14591" s="19">
        <v>0.50169436542346135</v>
      </c>
      <c r="L14591" s="19"/>
      <c r="M14591" s="19"/>
      <c r="N14591" s="19">
        <v>0.59362707972699758</v>
      </c>
      <c r="O14591" s="19">
        <v>0.26082423459786919</v>
      </c>
      <c r="P14591" s="50"/>
      <c r="R14591" s="9" t="s">
        <v>0</v>
      </c>
    </row>
    <row r="14592" spans="2:18" x14ac:dyDescent="0.2">
      <c r="B14592" s="25">
        <v>14362</v>
      </c>
      <c r="C14592" s="193"/>
      <c r="D14592" s="19">
        <v>1.244147995116514</v>
      </c>
      <c r="E14592" s="19"/>
      <c r="F14592" s="19">
        <v>0.71082603232036778</v>
      </c>
      <c r="G14592" s="19"/>
      <c r="H14592" s="19">
        <v>0.32226063679469036</v>
      </c>
      <c r="I14592" s="19"/>
      <c r="J14592" s="19">
        <v>0.47971528740527125</v>
      </c>
      <c r="K14592" s="19"/>
      <c r="L14592" s="19">
        <v>0.20100240761821128</v>
      </c>
      <c r="M14592" s="19">
        <v>0.68102559664652018</v>
      </c>
      <c r="N14592" s="19"/>
      <c r="O14592" s="19"/>
      <c r="P14592" s="50">
        <v>0.20236100371531193</v>
      </c>
      <c r="R14592" s="9" t="s">
        <v>0</v>
      </c>
    </row>
    <row r="14593" spans="2:18" x14ac:dyDescent="0.2">
      <c r="B14593" s="25">
        <v>14363</v>
      </c>
      <c r="C14593" s="193"/>
      <c r="D14593" s="19">
        <v>0.89466502078387866</v>
      </c>
      <c r="E14593" s="19"/>
      <c r="F14593" s="19">
        <v>0.39499946051385243</v>
      </c>
      <c r="G14593" s="19"/>
      <c r="H14593" s="19">
        <v>1.1866748734157826</v>
      </c>
      <c r="I14593" s="19"/>
      <c r="J14593" s="19">
        <v>1.1134383351448993</v>
      </c>
      <c r="K14593" s="19"/>
      <c r="L14593" s="19">
        <v>1.7540776650900336</v>
      </c>
      <c r="M14593" s="19"/>
      <c r="N14593" s="19">
        <v>1.6050305563234577</v>
      </c>
      <c r="O14593" s="19"/>
      <c r="P14593" s="50">
        <v>0.84052662321930749</v>
      </c>
      <c r="R14593" s="9" t="s">
        <v>0</v>
      </c>
    </row>
    <row r="14594" spans="2:18" x14ac:dyDescent="0.2">
      <c r="B14594" s="25">
        <v>14364</v>
      </c>
      <c r="C14594" s="193">
        <v>1.7410327913429453</v>
      </c>
      <c r="D14594" s="19"/>
      <c r="E14594" s="19">
        <v>2.1845132637840741</v>
      </c>
      <c r="F14594" s="19"/>
      <c r="G14594" s="19">
        <v>0.8060015019458775</v>
      </c>
      <c r="H14594" s="19"/>
      <c r="I14594" s="19">
        <v>1.8181112131907162</v>
      </c>
      <c r="J14594" s="19"/>
      <c r="K14594" s="19">
        <v>1.959274577536025</v>
      </c>
      <c r="L14594" s="19"/>
      <c r="M14594" s="19">
        <v>2.2944140956824102</v>
      </c>
      <c r="N14594" s="19"/>
      <c r="O14594" s="19">
        <v>2.0486372717661845</v>
      </c>
      <c r="P14594" s="50"/>
      <c r="R14594" s="9" t="s">
        <v>0</v>
      </c>
    </row>
    <row r="14595" spans="2:18" x14ac:dyDescent="0.2">
      <c r="B14595" s="25">
        <v>14365</v>
      </c>
      <c r="C14595" s="193"/>
      <c r="D14595" s="19">
        <v>0.82527320863997966</v>
      </c>
      <c r="E14595" s="19"/>
      <c r="F14595" s="19">
        <v>0.24952341491695174</v>
      </c>
      <c r="G14595" s="19"/>
      <c r="H14595" s="19">
        <v>0.466214999882482</v>
      </c>
      <c r="I14595" s="19"/>
      <c r="J14595" s="19">
        <v>0.61586694276683507</v>
      </c>
      <c r="K14595" s="19"/>
      <c r="L14595" s="19">
        <v>1.3633254460361757E-2</v>
      </c>
      <c r="M14595" s="19"/>
      <c r="N14595" s="19">
        <v>0.38209619399053701</v>
      </c>
      <c r="O14595" s="19"/>
      <c r="P14595" s="50">
        <v>0.9455316955589399</v>
      </c>
      <c r="R14595" s="9" t="s">
        <v>0</v>
      </c>
    </row>
    <row r="14596" spans="2:18" x14ac:dyDescent="0.2">
      <c r="B14596" s="25">
        <v>14366</v>
      </c>
      <c r="C14596" s="193"/>
      <c r="D14596" s="19">
        <v>0.78368047418283748</v>
      </c>
      <c r="E14596" s="19"/>
      <c r="F14596" s="19">
        <v>1.2124911429412244</v>
      </c>
      <c r="G14596" s="19"/>
      <c r="H14596" s="19">
        <v>0.90799568112664919</v>
      </c>
      <c r="I14596" s="19"/>
      <c r="J14596" s="19">
        <v>0.5648459002474614</v>
      </c>
      <c r="K14596" s="19"/>
      <c r="L14596" s="19">
        <v>1.2272732399499704</v>
      </c>
      <c r="M14596" s="19"/>
      <c r="N14596" s="19">
        <v>0.47610154568568441</v>
      </c>
      <c r="O14596" s="19"/>
      <c r="P14596" s="50">
        <v>1.2788318386729174</v>
      </c>
      <c r="R14596" s="9" t="s">
        <v>0</v>
      </c>
    </row>
    <row r="14597" spans="2:18" x14ac:dyDescent="0.2">
      <c r="B14597" s="25">
        <v>14367</v>
      </c>
      <c r="C14597" s="193">
        <v>0.77720477280108169</v>
      </c>
      <c r="D14597" s="19"/>
      <c r="E14597" s="19">
        <v>0.41978964268229579</v>
      </c>
      <c r="F14597" s="19"/>
      <c r="G14597" s="19">
        <v>0.20940171433017413</v>
      </c>
      <c r="H14597" s="19"/>
      <c r="I14597" s="19">
        <v>0.20072293792554263</v>
      </c>
      <c r="J14597" s="19"/>
      <c r="K14597" s="19">
        <v>0.16240529471806883</v>
      </c>
      <c r="L14597" s="19"/>
      <c r="M14597" s="19">
        <v>8.0979162209328978E-2</v>
      </c>
      <c r="N14597" s="19"/>
      <c r="O14597" s="19">
        <v>5.0093406292231357E-2</v>
      </c>
      <c r="P14597" s="50"/>
      <c r="R14597" s="9" t="s">
        <v>0</v>
      </c>
    </row>
    <row r="14598" spans="2:18" x14ac:dyDescent="0.2">
      <c r="B14598" s="25">
        <v>14368</v>
      </c>
      <c r="C14598" s="193"/>
      <c r="D14598" s="19">
        <v>1.4689193305037755</v>
      </c>
      <c r="E14598" s="19"/>
      <c r="F14598" s="19">
        <v>2.2020743351102516</v>
      </c>
      <c r="G14598" s="19"/>
      <c r="H14598" s="19">
        <v>2.5540872382413844</v>
      </c>
      <c r="I14598" s="19"/>
      <c r="J14598" s="19">
        <v>1.3195731687074876</v>
      </c>
      <c r="K14598" s="19"/>
      <c r="L14598" s="19">
        <v>1.9938751061949287</v>
      </c>
      <c r="M14598" s="19"/>
      <c r="N14598" s="19">
        <v>2.3393672613835612</v>
      </c>
      <c r="O14598" s="19"/>
      <c r="P14598" s="50">
        <v>1.9910856768111076</v>
      </c>
      <c r="R14598" s="9" t="s">
        <v>0</v>
      </c>
    </row>
    <row r="14599" spans="2:18" x14ac:dyDescent="0.2">
      <c r="B14599" s="25">
        <v>14369</v>
      </c>
      <c r="C14599" s="193"/>
      <c r="D14599" s="19">
        <v>0.73935235133801724</v>
      </c>
      <c r="E14599" s="19"/>
      <c r="F14599" s="19">
        <v>0.48794297912842194</v>
      </c>
      <c r="G14599" s="19"/>
      <c r="H14599" s="19">
        <v>0.54777354339302609</v>
      </c>
      <c r="I14599" s="19">
        <v>0.16263311705516043</v>
      </c>
      <c r="J14599" s="19"/>
      <c r="K14599" s="19"/>
      <c r="L14599" s="19">
        <v>0.16476035437660019</v>
      </c>
      <c r="M14599" s="19"/>
      <c r="N14599" s="19">
        <v>0.29494932129821699</v>
      </c>
      <c r="O14599" s="19"/>
      <c r="P14599" s="50">
        <v>0.98678047363394239</v>
      </c>
      <c r="R14599" s="9" t="s">
        <v>0</v>
      </c>
    </row>
    <row r="14600" spans="2:18" x14ac:dyDescent="0.2">
      <c r="B14600" s="25">
        <v>14370</v>
      </c>
      <c r="C14600" s="193">
        <v>0.70615850515062273</v>
      </c>
      <c r="D14600" s="19"/>
      <c r="E14600" s="19">
        <v>0.44748000175564556</v>
      </c>
      <c r="F14600" s="19"/>
      <c r="G14600" s="19">
        <v>0.31314482560920159</v>
      </c>
      <c r="H14600" s="19"/>
      <c r="I14600" s="19"/>
      <c r="J14600" s="19">
        <v>1.6684145786596806E-2</v>
      </c>
      <c r="K14600" s="19">
        <v>1.1190990998656845</v>
      </c>
      <c r="L14600" s="19"/>
      <c r="M14600" s="19">
        <v>1.3473494197150742</v>
      </c>
      <c r="N14600" s="19"/>
      <c r="O14600" s="19"/>
      <c r="P14600" s="50">
        <v>4.9283613444116858E-2</v>
      </c>
      <c r="R14600" s="9" t="s">
        <v>0</v>
      </c>
    </row>
    <row r="14601" spans="2:18" x14ac:dyDescent="0.2">
      <c r="B14601" s="25">
        <v>14371</v>
      </c>
      <c r="C14601" s="193">
        <v>0.54487286274076041</v>
      </c>
      <c r="D14601" s="19"/>
      <c r="E14601" s="19">
        <v>1.136364110995548</v>
      </c>
      <c r="F14601" s="19"/>
      <c r="G14601" s="19">
        <v>1.3059476553970584</v>
      </c>
      <c r="H14601" s="19"/>
      <c r="I14601" s="19">
        <v>1.0992459960485121</v>
      </c>
      <c r="J14601" s="19"/>
      <c r="K14601" s="19">
        <v>1.3777444628559421</v>
      </c>
      <c r="L14601" s="19"/>
      <c r="M14601" s="19">
        <v>1.8813812590081815</v>
      </c>
      <c r="N14601" s="19"/>
      <c r="O14601" s="19">
        <v>1.7406478958581726</v>
      </c>
      <c r="P14601" s="50"/>
      <c r="R14601" s="9" t="s">
        <v>0</v>
      </c>
    </row>
    <row r="14602" spans="2:18" x14ac:dyDescent="0.2">
      <c r="B14602" s="25">
        <v>14372</v>
      </c>
      <c r="C14602" s="193"/>
      <c r="D14602" s="19">
        <v>0.93432716995043075</v>
      </c>
      <c r="E14602" s="19">
        <v>0.36427938190939596</v>
      </c>
      <c r="F14602" s="19"/>
      <c r="G14602" s="19"/>
      <c r="H14602" s="19">
        <v>0.42774203273493527</v>
      </c>
      <c r="I14602" s="19">
        <v>0.65578115996875463</v>
      </c>
      <c r="J14602" s="19"/>
      <c r="K14602" s="19">
        <v>0.20019135342753325</v>
      </c>
      <c r="L14602" s="19"/>
      <c r="M14602" s="19"/>
      <c r="N14602" s="19">
        <v>5.8450631363736072E-2</v>
      </c>
      <c r="O14602" s="19"/>
      <c r="P14602" s="50">
        <v>0.31597529277280378</v>
      </c>
      <c r="R14602" s="9" t="s">
        <v>0</v>
      </c>
    </row>
    <row r="14603" spans="2:18" x14ac:dyDescent="0.2">
      <c r="B14603" s="25">
        <v>14373</v>
      </c>
      <c r="C14603" s="193"/>
      <c r="D14603" s="19">
        <v>0.67793935099120517</v>
      </c>
      <c r="E14603" s="19">
        <v>0.42429061350324737</v>
      </c>
      <c r="F14603" s="19"/>
      <c r="G14603" s="19">
        <v>0.33665821404211932</v>
      </c>
      <c r="H14603" s="19"/>
      <c r="I14603" s="19">
        <v>7.1744633637693636E-2</v>
      </c>
      <c r="J14603" s="19"/>
      <c r="K14603" s="19"/>
      <c r="L14603" s="19">
        <v>0.9152362191778568</v>
      </c>
      <c r="M14603" s="19">
        <v>0.41992672216068799</v>
      </c>
      <c r="N14603" s="19"/>
      <c r="O14603" s="19"/>
      <c r="P14603" s="50">
        <v>0.23639627610835784</v>
      </c>
      <c r="R14603" s="9" t="s">
        <v>0</v>
      </c>
    </row>
    <row r="14604" spans="2:18" x14ac:dyDescent="0.2">
      <c r="B14604" s="25">
        <v>14374</v>
      </c>
      <c r="C14604" s="193">
        <v>0.96598543187759756</v>
      </c>
      <c r="D14604" s="19"/>
      <c r="E14604" s="19">
        <v>0.45113358936774062</v>
      </c>
      <c r="F14604" s="19"/>
      <c r="G14604" s="19">
        <v>1.2294871324273087</v>
      </c>
      <c r="H14604" s="19"/>
      <c r="I14604" s="19">
        <v>0.61615057874438406</v>
      </c>
      <c r="J14604" s="19"/>
      <c r="K14604" s="19">
        <v>0.65199215544518485</v>
      </c>
      <c r="L14604" s="19"/>
      <c r="M14604" s="19">
        <v>0.57297938117174663</v>
      </c>
      <c r="N14604" s="19"/>
      <c r="O14604" s="19">
        <v>0.5574283915004129</v>
      </c>
      <c r="P14604" s="50"/>
      <c r="R14604" s="9" t="s">
        <v>0</v>
      </c>
    </row>
    <row r="14605" spans="2:18" x14ac:dyDescent="0.2">
      <c r="B14605" s="25">
        <v>14375</v>
      </c>
      <c r="C14605" s="193"/>
      <c r="D14605" s="19">
        <v>0.46873001102940171</v>
      </c>
      <c r="E14605" s="19">
        <v>0.783714923522283</v>
      </c>
      <c r="F14605" s="19"/>
      <c r="G14605" s="19">
        <v>1.1652190814185315</v>
      </c>
      <c r="H14605" s="19"/>
      <c r="I14605" s="19">
        <v>0.30918737413904301</v>
      </c>
      <c r="J14605" s="19"/>
      <c r="K14605" s="19">
        <v>0.35798524033021156</v>
      </c>
      <c r="L14605" s="19"/>
      <c r="M14605" s="19">
        <v>1.1147590574349524</v>
      </c>
      <c r="N14605" s="19"/>
      <c r="O14605" s="19">
        <v>0.49764805987816835</v>
      </c>
      <c r="P14605" s="50"/>
      <c r="R14605" s="9" t="s">
        <v>0</v>
      </c>
    </row>
    <row r="14606" spans="2:18" x14ac:dyDescent="0.2">
      <c r="B14606" s="25">
        <v>14376</v>
      </c>
      <c r="C14606" s="193"/>
      <c r="D14606" s="19">
        <v>0.98065559058447305</v>
      </c>
      <c r="E14606" s="19"/>
      <c r="F14606" s="19">
        <v>1.1956406787936789</v>
      </c>
      <c r="G14606" s="19"/>
      <c r="H14606" s="19">
        <v>0.18402890734902744</v>
      </c>
      <c r="I14606" s="19"/>
      <c r="J14606" s="19">
        <v>0.6864538188679542</v>
      </c>
      <c r="K14606" s="19"/>
      <c r="L14606" s="19">
        <v>0.81857491840296404</v>
      </c>
      <c r="M14606" s="19"/>
      <c r="N14606" s="19">
        <v>0.53884471509190301</v>
      </c>
      <c r="O14606" s="19"/>
      <c r="P14606" s="50">
        <v>1.0679207578377259</v>
      </c>
      <c r="R14606" s="9" t="s">
        <v>0</v>
      </c>
    </row>
    <row r="14607" spans="2:18" x14ac:dyDescent="0.2">
      <c r="B14607" s="25">
        <v>14377</v>
      </c>
      <c r="C14607" s="193"/>
      <c r="D14607" s="19">
        <v>1.6532191467390529</v>
      </c>
      <c r="E14607" s="19"/>
      <c r="F14607" s="19">
        <v>1.9775211822350218</v>
      </c>
      <c r="G14607" s="19"/>
      <c r="H14607" s="19">
        <v>1.1099360899657329</v>
      </c>
      <c r="I14607" s="19"/>
      <c r="J14607" s="19">
        <v>0.78230568498501341</v>
      </c>
      <c r="K14607" s="19"/>
      <c r="L14607" s="19">
        <v>0.77803564932818758</v>
      </c>
      <c r="M14607" s="19"/>
      <c r="N14607" s="19">
        <v>1.4240269623116337</v>
      </c>
      <c r="O14607" s="19"/>
      <c r="P14607" s="50">
        <v>0.74429418249559964</v>
      </c>
      <c r="R14607" s="9" t="s">
        <v>0</v>
      </c>
    </row>
    <row r="14608" spans="2:18" x14ac:dyDescent="0.2">
      <c r="B14608" s="25">
        <v>14378</v>
      </c>
      <c r="C14608" s="193"/>
      <c r="D14608" s="19">
        <v>1.166395829812015</v>
      </c>
      <c r="E14608" s="19"/>
      <c r="F14608" s="19">
        <v>1.1911582004040506</v>
      </c>
      <c r="G14608" s="19"/>
      <c r="H14608" s="19">
        <v>0.81422503782352684</v>
      </c>
      <c r="I14608" s="19"/>
      <c r="J14608" s="19">
        <v>1.0079848855957878</v>
      </c>
      <c r="K14608" s="19"/>
      <c r="L14608" s="19">
        <v>1.653777304019961</v>
      </c>
      <c r="M14608" s="19"/>
      <c r="N14608" s="19">
        <v>0.8478318955622306</v>
      </c>
      <c r="O14608" s="19"/>
      <c r="P14608" s="50">
        <v>0.82317239745872317</v>
      </c>
      <c r="R14608" s="9" t="s">
        <v>0</v>
      </c>
    </row>
    <row r="14609" spans="2:18" x14ac:dyDescent="0.2">
      <c r="B14609" s="25">
        <v>14379</v>
      </c>
      <c r="C14609" s="193">
        <v>8.9463376559347343E-2</v>
      </c>
      <c r="D14609" s="19"/>
      <c r="E14609" s="19">
        <v>2.0958447890080795E-2</v>
      </c>
      <c r="F14609" s="19"/>
      <c r="G14609" s="19"/>
      <c r="H14609" s="19">
        <v>0.18981492922989629</v>
      </c>
      <c r="I14609" s="19"/>
      <c r="J14609" s="19">
        <v>0.32655853844782329</v>
      </c>
      <c r="K14609" s="19">
        <v>0.22212914979002418</v>
      </c>
      <c r="L14609" s="19"/>
      <c r="M14609" s="19"/>
      <c r="N14609" s="19">
        <v>0.23327289711498145</v>
      </c>
      <c r="O14609" s="19"/>
      <c r="P14609" s="50">
        <v>0.18268193213021061</v>
      </c>
      <c r="R14609" s="9" t="s">
        <v>0</v>
      </c>
    </row>
    <row r="14610" spans="2:18" x14ac:dyDescent="0.2">
      <c r="B14610" s="25">
        <v>14380</v>
      </c>
      <c r="C14610" s="193">
        <v>1.0691026238113208</v>
      </c>
      <c r="D14610" s="19"/>
      <c r="E14610" s="19">
        <v>0.8291657808283841</v>
      </c>
      <c r="F14610" s="19"/>
      <c r="G14610" s="19">
        <v>1.1538766456000178</v>
      </c>
      <c r="H14610" s="19"/>
      <c r="I14610" s="19">
        <v>0.50836807705227749</v>
      </c>
      <c r="J14610" s="19"/>
      <c r="K14610" s="19">
        <v>1.5442656823221166</v>
      </c>
      <c r="L14610" s="19"/>
      <c r="M14610" s="19">
        <v>1.4076888472576878</v>
      </c>
      <c r="N14610" s="19"/>
      <c r="O14610" s="19">
        <v>0.17069608084617446</v>
      </c>
      <c r="P14610" s="50"/>
      <c r="R14610" s="9" t="s">
        <v>0</v>
      </c>
    </row>
    <row r="14611" spans="2:18" x14ac:dyDescent="0.2">
      <c r="B14611" s="25">
        <v>14381</v>
      </c>
      <c r="C14611" s="193"/>
      <c r="D14611" s="19">
        <v>0.36352343611604665</v>
      </c>
      <c r="E14611" s="19"/>
      <c r="F14611" s="19">
        <v>0.82356864619921133</v>
      </c>
      <c r="G14611" s="19"/>
      <c r="H14611" s="19">
        <v>1.5719730315619369</v>
      </c>
      <c r="I14611" s="19"/>
      <c r="J14611" s="19">
        <v>2.1458095074051699E-2</v>
      </c>
      <c r="K14611" s="19"/>
      <c r="L14611" s="19">
        <v>0.72977970191147157</v>
      </c>
      <c r="M14611" s="19"/>
      <c r="N14611" s="19">
        <v>0.8517736179539499</v>
      </c>
      <c r="O14611" s="19"/>
      <c r="P14611" s="50">
        <v>0.55261467644217022</v>
      </c>
      <c r="R14611" s="9" t="s">
        <v>0</v>
      </c>
    </row>
    <row r="14612" spans="2:18" x14ac:dyDescent="0.2">
      <c r="B14612" s="25">
        <v>14382</v>
      </c>
      <c r="C14612" s="193"/>
      <c r="D14612" s="19">
        <v>0.56957937349233723</v>
      </c>
      <c r="E14612" s="19">
        <v>7.8483868500066264E-2</v>
      </c>
      <c r="F14612" s="19"/>
      <c r="G14612" s="19">
        <v>0.20922584640454309</v>
      </c>
      <c r="H14612" s="19"/>
      <c r="I14612" s="19"/>
      <c r="J14612" s="19">
        <v>0.35818774487024174</v>
      </c>
      <c r="K14612" s="19"/>
      <c r="L14612" s="19">
        <v>1.1276765845256917</v>
      </c>
      <c r="M14612" s="19"/>
      <c r="N14612" s="19">
        <v>0.46696193393373886</v>
      </c>
      <c r="O14612" s="19"/>
      <c r="P14612" s="50">
        <v>0.58393755534620972</v>
      </c>
      <c r="R14612" s="9" t="s">
        <v>0</v>
      </c>
    </row>
    <row r="14613" spans="2:18" x14ac:dyDescent="0.2">
      <c r="B14613" s="25">
        <v>14383</v>
      </c>
      <c r="C14613" s="193">
        <v>0.62700416921227586</v>
      </c>
      <c r="D14613" s="19"/>
      <c r="E14613" s="19">
        <v>0.4522742003074251</v>
      </c>
      <c r="F14613" s="19"/>
      <c r="G14613" s="19">
        <v>0.7093779369998372</v>
      </c>
      <c r="H14613" s="19"/>
      <c r="I14613" s="19">
        <v>0.35772521011802455</v>
      </c>
      <c r="J14613" s="19"/>
      <c r="K14613" s="19">
        <v>0.48133841121912441</v>
      </c>
      <c r="L14613" s="19"/>
      <c r="M14613" s="19"/>
      <c r="N14613" s="19">
        <v>0.8338511856409011</v>
      </c>
      <c r="O14613" s="19"/>
      <c r="P14613" s="50">
        <v>0.60792253833687193</v>
      </c>
      <c r="R14613" s="9" t="s">
        <v>0</v>
      </c>
    </row>
    <row r="14614" spans="2:18" x14ac:dyDescent="0.2">
      <c r="B14614" s="25">
        <v>14384</v>
      </c>
      <c r="C14614" s="193"/>
      <c r="D14614" s="19">
        <v>0.26806222048913791</v>
      </c>
      <c r="E14614" s="19">
        <v>0.37827119861360758</v>
      </c>
      <c r="F14614" s="19"/>
      <c r="G14614" s="19"/>
      <c r="H14614" s="19">
        <v>0.59821927360768434</v>
      </c>
      <c r="I14614" s="19">
        <v>0.47253304824190384</v>
      </c>
      <c r="J14614" s="19"/>
      <c r="K14614" s="19"/>
      <c r="L14614" s="19">
        <v>0.28777410676859622</v>
      </c>
      <c r="M14614" s="19"/>
      <c r="N14614" s="19">
        <v>0.71563548260571019</v>
      </c>
      <c r="O14614" s="19"/>
      <c r="P14614" s="50">
        <v>0.1118860832173912</v>
      </c>
      <c r="R14614" s="9" t="s">
        <v>0</v>
      </c>
    </row>
    <row r="14615" spans="2:18" x14ac:dyDescent="0.2">
      <c r="B14615" s="25">
        <v>14385</v>
      </c>
      <c r="C14615" s="193">
        <v>0.43991117672181385</v>
      </c>
      <c r="D14615" s="19"/>
      <c r="E14615" s="19"/>
      <c r="F14615" s="19">
        <v>0.25276146434487556</v>
      </c>
      <c r="G14615" s="19">
        <v>0.38324664598407976</v>
      </c>
      <c r="H14615" s="19"/>
      <c r="I14615" s="19">
        <v>0.22155365933709206</v>
      </c>
      <c r="J14615" s="19"/>
      <c r="K14615" s="19">
        <v>0.42049858468134577</v>
      </c>
      <c r="L14615" s="19"/>
      <c r="M14615" s="19">
        <v>0.70606665443695982</v>
      </c>
      <c r="N14615" s="19"/>
      <c r="O14615" s="19">
        <v>1.474089786242968</v>
      </c>
      <c r="P14615" s="50"/>
      <c r="R14615" s="9" t="s">
        <v>0</v>
      </c>
    </row>
    <row r="14616" spans="2:18" x14ac:dyDescent="0.2">
      <c r="B14616" s="25">
        <v>14386</v>
      </c>
      <c r="C14616" s="193">
        <v>2.9305742517885383E-2</v>
      </c>
      <c r="D14616" s="19"/>
      <c r="E14616" s="19"/>
      <c r="F14616" s="19">
        <v>1.3337538526107091</v>
      </c>
      <c r="G14616" s="19"/>
      <c r="H14616" s="19">
        <v>0.47092130098298546</v>
      </c>
      <c r="I14616" s="19">
        <v>0.22611805513654032</v>
      </c>
      <c r="J14616" s="19"/>
      <c r="K14616" s="19"/>
      <c r="L14616" s="19">
        <v>0.63360547082416441</v>
      </c>
      <c r="M14616" s="19"/>
      <c r="N14616" s="19">
        <v>0.15438516772074765</v>
      </c>
      <c r="O14616" s="19"/>
      <c r="P14616" s="50">
        <v>0.54140119958069854</v>
      </c>
      <c r="R14616" s="9" t="s">
        <v>0</v>
      </c>
    </row>
    <row r="14617" spans="2:18" x14ac:dyDescent="0.2">
      <c r="B14617" s="25">
        <v>14387</v>
      </c>
      <c r="C14617" s="193"/>
      <c r="D14617" s="19">
        <v>2.0943531501999977</v>
      </c>
      <c r="E14617" s="19"/>
      <c r="F14617" s="19">
        <v>0.90399141543152406</v>
      </c>
      <c r="G14617" s="19"/>
      <c r="H14617" s="19">
        <v>1.5449018497463043</v>
      </c>
      <c r="I14617" s="19"/>
      <c r="J14617" s="19">
        <v>1.7974440215668042</v>
      </c>
      <c r="K14617" s="19"/>
      <c r="L14617" s="19">
        <v>2.1327646473542923</v>
      </c>
      <c r="M14617" s="19"/>
      <c r="N14617" s="19">
        <v>1.2387138861290483</v>
      </c>
      <c r="O14617" s="19"/>
      <c r="P14617" s="50">
        <v>2.1942408957888819</v>
      </c>
      <c r="R14617" s="9" t="s">
        <v>0</v>
      </c>
    </row>
    <row r="14618" spans="2:18" x14ac:dyDescent="0.2">
      <c r="B14618" s="25">
        <v>14388</v>
      </c>
      <c r="C14618" s="193">
        <v>0.93949551385517016</v>
      </c>
      <c r="D14618" s="19"/>
      <c r="E14618" s="19">
        <v>0.92309505482098064</v>
      </c>
      <c r="F14618" s="19"/>
      <c r="G14618" s="19">
        <v>1.7985903831683592</v>
      </c>
      <c r="H14618" s="19"/>
      <c r="I14618" s="19">
        <v>0.77913267499217231</v>
      </c>
      <c r="J14618" s="19"/>
      <c r="K14618" s="19">
        <v>1.4901550632431242</v>
      </c>
      <c r="L14618" s="19"/>
      <c r="M14618" s="19">
        <v>7.8704320827572075E-2</v>
      </c>
      <c r="N14618" s="19"/>
      <c r="O14618" s="19">
        <v>0.29002460817015729</v>
      </c>
      <c r="P14618" s="50"/>
      <c r="R14618" s="9" t="s">
        <v>0</v>
      </c>
    </row>
    <row r="14619" spans="2:18" x14ac:dyDescent="0.2">
      <c r="B14619" s="25">
        <v>14389</v>
      </c>
      <c r="C14619" s="193">
        <v>0.18373652191020412</v>
      </c>
      <c r="D14619" s="19"/>
      <c r="E14619" s="19">
        <v>1.0886179523274118</v>
      </c>
      <c r="F14619" s="19"/>
      <c r="G14619" s="19">
        <v>0.13023938548166253</v>
      </c>
      <c r="H14619" s="19"/>
      <c r="I14619" s="19">
        <v>3.4830679079934805E-2</v>
      </c>
      <c r="J14619" s="19"/>
      <c r="K14619" s="19">
        <v>0.96061167468450059</v>
      </c>
      <c r="L14619" s="19"/>
      <c r="M14619" s="19">
        <v>0.33019062384208869</v>
      </c>
      <c r="N14619" s="19"/>
      <c r="O14619" s="19">
        <v>0.76555921392840942</v>
      </c>
      <c r="P14619" s="50"/>
      <c r="R14619" s="9" t="s">
        <v>0</v>
      </c>
    </row>
    <row r="14620" spans="2:18" x14ac:dyDescent="0.2">
      <c r="B14620" s="25">
        <v>14390</v>
      </c>
      <c r="C14620" s="193"/>
      <c r="D14620" s="19">
        <v>0.28606715719973097</v>
      </c>
      <c r="E14620" s="19">
        <v>1.3715677891658706E-2</v>
      </c>
      <c r="F14620" s="19"/>
      <c r="G14620" s="19"/>
      <c r="H14620" s="19">
        <v>0.70724220746352084</v>
      </c>
      <c r="I14620" s="19">
        <v>2.7631840829740569E-2</v>
      </c>
      <c r="J14620" s="19"/>
      <c r="K14620" s="19"/>
      <c r="L14620" s="19">
        <v>0.21747623310928735</v>
      </c>
      <c r="M14620" s="19"/>
      <c r="N14620" s="19">
        <v>0.567300940958686</v>
      </c>
      <c r="O14620" s="19"/>
      <c r="P14620" s="50">
        <v>0.55675525514804414</v>
      </c>
      <c r="R14620" s="9" t="s">
        <v>0</v>
      </c>
    </row>
    <row r="14621" spans="2:18" x14ac:dyDescent="0.2">
      <c r="B14621" s="25">
        <v>14391</v>
      </c>
      <c r="C14621" s="193"/>
      <c r="D14621" s="19">
        <v>7.1488072954401821E-2</v>
      </c>
      <c r="E14621" s="19">
        <v>2.5540689059215728E-2</v>
      </c>
      <c r="F14621" s="19"/>
      <c r="G14621" s="19">
        <v>1.6085910939482102E-2</v>
      </c>
      <c r="H14621" s="19"/>
      <c r="I14621" s="19">
        <v>0.37608489288813818</v>
      </c>
      <c r="J14621" s="19"/>
      <c r="K14621" s="19">
        <v>0.79095551216171045</v>
      </c>
      <c r="L14621" s="19"/>
      <c r="M14621" s="19">
        <v>0.15564949489791313</v>
      </c>
      <c r="N14621" s="19"/>
      <c r="O14621" s="19"/>
      <c r="P14621" s="50">
        <v>0.27678381051296186</v>
      </c>
      <c r="R14621" s="9" t="s">
        <v>0</v>
      </c>
    </row>
    <row r="14622" spans="2:18" x14ac:dyDescent="0.2">
      <c r="B14622" s="25">
        <v>14392</v>
      </c>
      <c r="C14622" s="193"/>
      <c r="D14622" s="19">
        <v>0.79003591068687729</v>
      </c>
      <c r="E14622" s="19"/>
      <c r="F14622" s="19">
        <v>1.4973887321654307</v>
      </c>
      <c r="G14622" s="19"/>
      <c r="H14622" s="19">
        <v>0.63243859825954296</v>
      </c>
      <c r="I14622" s="19"/>
      <c r="J14622" s="19">
        <v>1.6433883060265779</v>
      </c>
      <c r="K14622" s="19"/>
      <c r="L14622" s="19">
        <v>1.5371209341115093</v>
      </c>
      <c r="M14622" s="19"/>
      <c r="N14622" s="19">
        <v>1.2395624771666647</v>
      </c>
      <c r="O14622" s="19"/>
      <c r="P14622" s="50">
        <v>1.4406040043797084</v>
      </c>
      <c r="R14622" s="9" t="s">
        <v>0</v>
      </c>
    </row>
    <row r="14623" spans="2:18" x14ac:dyDescent="0.2">
      <c r="B14623" s="25">
        <v>14393</v>
      </c>
      <c r="C14623" s="193"/>
      <c r="D14623" s="19">
        <v>0.87640939791004435</v>
      </c>
      <c r="E14623" s="19"/>
      <c r="F14623" s="19">
        <v>1.9672277869009072</v>
      </c>
      <c r="G14623" s="19"/>
      <c r="H14623" s="19">
        <v>1.4601771471916658</v>
      </c>
      <c r="I14623" s="19"/>
      <c r="J14623" s="19">
        <v>1.7374442604779288</v>
      </c>
      <c r="K14623" s="19"/>
      <c r="L14623" s="19">
        <v>2.2304665782623347</v>
      </c>
      <c r="M14623" s="19"/>
      <c r="N14623" s="19">
        <v>1.4938249027184689</v>
      </c>
      <c r="O14623" s="19"/>
      <c r="P14623" s="50">
        <v>1.8473632285641</v>
      </c>
      <c r="R14623" s="9" t="s">
        <v>0</v>
      </c>
    </row>
    <row r="14624" spans="2:18" x14ac:dyDescent="0.2">
      <c r="B14624" s="25">
        <v>14394</v>
      </c>
      <c r="C14624" s="193">
        <v>1.8225173755670627</v>
      </c>
      <c r="D14624" s="19"/>
      <c r="E14624" s="19">
        <v>2.2950029659640068</v>
      </c>
      <c r="F14624" s="19"/>
      <c r="G14624" s="19">
        <v>2.3516898823168058</v>
      </c>
      <c r="H14624" s="19"/>
      <c r="I14624" s="19">
        <v>2.4363169978031194</v>
      </c>
      <c r="J14624" s="19"/>
      <c r="K14624" s="19">
        <v>2.5886710438778362</v>
      </c>
      <c r="L14624" s="19"/>
      <c r="M14624" s="19">
        <v>1.8704394299306881</v>
      </c>
      <c r="N14624" s="19"/>
      <c r="O14624" s="19">
        <v>2.7761660987094747</v>
      </c>
      <c r="P14624" s="50"/>
      <c r="R14624" s="9" t="s">
        <v>0</v>
      </c>
    </row>
    <row r="14625" spans="2:18" x14ac:dyDescent="0.2">
      <c r="B14625" s="25">
        <v>14395</v>
      </c>
      <c r="C14625" s="193"/>
      <c r="D14625" s="19">
        <v>1.8821538720137955E-2</v>
      </c>
      <c r="E14625" s="19"/>
      <c r="F14625" s="19">
        <v>0.62792528801391612</v>
      </c>
      <c r="G14625" s="19"/>
      <c r="H14625" s="19">
        <v>0.4185952781138455</v>
      </c>
      <c r="I14625" s="19"/>
      <c r="J14625" s="19">
        <v>1.499739934482573</v>
      </c>
      <c r="K14625" s="19"/>
      <c r="L14625" s="19">
        <v>0.85349288313541627</v>
      </c>
      <c r="M14625" s="19"/>
      <c r="N14625" s="19">
        <v>0.16360684509443041</v>
      </c>
      <c r="O14625" s="19"/>
      <c r="P14625" s="50">
        <v>0.42526321297959307</v>
      </c>
      <c r="R14625" s="9" t="s">
        <v>0</v>
      </c>
    </row>
    <row r="14626" spans="2:18" x14ac:dyDescent="0.2">
      <c r="B14626" s="25">
        <v>14396</v>
      </c>
      <c r="C14626" s="193"/>
      <c r="D14626" s="19">
        <v>0.31311870861781704</v>
      </c>
      <c r="E14626" s="19"/>
      <c r="F14626" s="19">
        <v>0.29893309784833028</v>
      </c>
      <c r="G14626" s="19">
        <v>0.1099966269402038</v>
      </c>
      <c r="H14626" s="19"/>
      <c r="I14626" s="19">
        <v>0.2014699099624109</v>
      </c>
      <c r="J14626" s="19"/>
      <c r="K14626" s="19"/>
      <c r="L14626" s="19">
        <v>0.14478179984539696</v>
      </c>
      <c r="M14626" s="19">
        <v>8.1666877309298017E-3</v>
      </c>
      <c r="N14626" s="19"/>
      <c r="O14626" s="19"/>
      <c r="P14626" s="50">
        <v>0.45794273292211524</v>
      </c>
      <c r="R14626" s="9" t="s">
        <v>0</v>
      </c>
    </row>
    <row r="14627" spans="2:18" x14ac:dyDescent="0.2">
      <c r="B14627" s="25">
        <v>14397</v>
      </c>
      <c r="C14627" s="193"/>
      <c r="D14627" s="19">
        <v>2.1045004086372798</v>
      </c>
      <c r="E14627" s="19"/>
      <c r="F14627" s="19">
        <v>1.8436419040876053</v>
      </c>
      <c r="G14627" s="19"/>
      <c r="H14627" s="19">
        <v>0.54538055202274693</v>
      </c>
      <c r="I14627" s="19"/>
      <c r="J14627" s="19">
        <v>0.93871899751829391</v>
      </c>
      <c r="K14627" s="19"/>
      <c r="L14627" s="19">
        <v>0.9993106114013609</v>
      </c>
      <c r="M14627" s="19"/>
      <c r="N14627" s="19">
        <v>1.7561277692252113</v>
      </c>
      <c r="O14627" s="19"/>
      <c r="P14627" s="50">
        <v>2.3475374569841194</v>
      </c>
      <c r="R14627" s="9" t="s">
        <v>0</v>
      </c>
    </row>
    <row r="14628" spans="2:18" x14ac:dyDescent="0.2">
      <c r="B14628" s="25">
        <v>14398</v>
      </c>
      <c r="C14628" s="193">
        <v>0.70738797783109686</v>
      </c>
      <c r="D14628" s="19"/>
      <c r="E14628" s="19">
        <v>0.28070551471487198</v>
      </c>
      <c r="F14628" s="19"/>
      <c r="G14628" s="19">
        <v>0.59075681660420531</v>
      </c>
      <c r="H14628" s="19"/>
      <c r="I14628" s="19">
        <v>1.6006564686566622</v>
      </c>
      <c r="J14628" s="19"/>
      <c r="K14628" s="19">
        <v>0.55646372889344486</v>
      </c>
      <c r="L14628" s="19"/>
      <c r="M14628" s="19">
        <v>0.45943506749458479</v>
      </c>
      <c r="N14628" s="19"/>
      <c r="O14628" s="19">
        <v>0.86497225402272349</v>
      </c>
      <c r="P14628" s="50"/>
      <c r="R14628" s="9" t="s">
        <v>0</v>
      </c>
    </row>
    <row r="14629" spans="2:18" x14ac:dyDescent="0.2">
      <c r="B14629" s="25">
        <v>14399</v>
      </c>
      <c r="C14629" s="193"/>
      <c r="D14629" s="19">
        <v>1.3096837054001702</v>
      </c>
      <c r="E14629" s="19"/>
      <c r="F14629" s="19">
        <v>0.88874370266048197</v>
      </c>
      <c r="G14629" s="19"/>
      <c r="H14629" s="19">
        <v>0.30681584324629896</v>
      </c>
      <c r="I14629" s="19"/>
      <c r="J14629" s="19">
        <v>0.51387467060503689</v>
      </c>
      <c r="K14629" s="19"/>
      <c r="L14629" s="19">
        <v>0.49529475126974604</v>
      </c>
      <c r="M14629" s="19"/>
      <c r="N14629" s="19">
        <v>0.58912946275636813</v>
      </c>
      <c r="O14629" s="19"/>
      <c r="P14629" s="50">
        <v>0.58475611041506892</v>
      </c>
      <c r="R14629" s="9" t="s">
        <v>0</v>
      </c>
    </row>
    <row r="14630" spans="2:18" x14ac:dyDescent="0.2">
      <c r="B14630" s="25">
        <v>14400</v>
      </c>
      <c r="C14630" s="193">
        <v>0.45890662800223836</v>
      </c>
      <c r="D14630" s="19"/>
      <c r="E14630" s="19"/>
      <c r="F14630" s="19">
        <v>0.41832751841517829</v>
      </c>
      <c r="G14630" s="19">
        <v>0.35515063671414504</v>
      </c>
      <c r="H14630" s="19"/>
      <c r="I14630" s="19">
        <v>0.57168131222558793</v>
      </c>
      <c r="J14630" s="19"/>
      <c r="K14630" s="19"/>
      <c r="L14630" s="19">
        <v>0.25116769861535948</v>
      </c>
      <c r="M14630" s="19"/>
      <c r="N14630" s="19">
        <v>0.30488230932860705</v>
      </c>
      <c r="O14630" s="19">
        <v>0.15479369527958861</v>
      </c>
      <c r="P14630" s="50"/>
      <c r="R14630" s="9" t="s">
        <v>0</v>
      </c>
    </row>
    <row r="14631" spans="2:18" x14ac:dyDescent="0.2">
      <c r="B14631" s="25">
        <v>14401</v>
      </c>
      <c r="C14631" s="193"/>
      <c r="D14631" s="19">
        <v>0.5366102621039468</v>
      </c>
      <c r="E14631" s="19">
        <v>0.14920838725943253</v>
      </c>
      <c r="F14631" s="19"/>
      <c r="G14631" s="19">
        <v>0.22855906116509489</v>
      </c>
      <c r="H14631" s="19"/>
      <c r="I14631" s="19">
        <v>0.21666148023959864</v>
      </c>
      <c r="J14631" s="19"/>
      <c r="K14631" s="19"/>
      <c r="L14631" s="19">
        <v>1.8803310540701241E-2</v>
      </c>
      <c r="M14631" s="19">
        <v>0.23537250448696284</v>
      </c>
      <c r="N14631" s="19"/>
      <c r="O14631" s="19"/>
      <c r="P14631" s="50">
        <v>0.63350134510790523</v>
      </c>
      <c r="R14631" s="9" t="s">
        <v>0</v>
      </c>
    </row>
    <row r="14632" spans="2:18" x14ac:dyDescent="0.2">
      <c r="B14632" s="25">
        <v>14402</v>
      </c>
      <c r="C14632" s="193"/>
      <c r="D14632" s="19">
        <v>1.3302651917413439E-2</v>
      </c>
      <c r="E14632" s="19">
        <v>0.16519831084947917</v>
      </c>
      <c r="F14632" s="19"/>
      <c r="G14632" s="19">
        <v>0.72451869020864701</v>
      </c>
      <c r="H14632" s="19"/>
      <c r="I14632" s="19">
        <v>0.45566569592022516</v>
      </c>
      <c r="J14632" s="19"/>
      <c r="K14632" s="19">
        <v>0.60826427927410609</v>
      </c>
      <c r="L14632" s="19"/>
      <c r="M14632" s="19">
        <v>5.516656077878624E-2</v>
      </c>
      <c r="N14632" s="19"/>
      <c r="O14632" s="19">
        <v>0.86615549639955836</v>
      </c>
      <c r="P14632" s="50"/>
      <c r="R14632" s="9" t="s">
        <v>0</v>
      </c>
    </row>
    <row r="14633" spans="2:18" x14ac:dyDescent="0.2">
      <c r="B14633" s="25">
        <v>14403</v>
      </c>
      <c r="C14633" s="193"/>
      <c r="D14633" s="19">
        <v>1.5432717489090144</v>
      </c>
      <c r="E14633" s="19"/>
      <c r="F14633" s="19">
        <v>1.3587901284215747</v>
      </c>
      <c r="G14633" s="19"/>
      <c r="H14633" s="19">
        <v>1.1939804375386254</v>
      </c>
      <c r="I14633" s="19"/>
      <c r="J14633" s="19">
        <v>2.1153928232377153</v>
      </c>
      <c r="K14633" s="19"/>
      <c r="L14633" s="19">
        <v>0.64348500280678411</v>
      </c>
      <c r="M14633" s="19"/>
      <c r="N14633" s="19">
        <v>1.7537827710997984</v>
      </c>
      <c r="O14633" s="19"/>
      <c r="P14633" s="50">
        <v>1.5602588399539619</v>
      </c>
      <c r="R14633" s="9" t="s">
        <v>0</v>
      </c>
    </row>
    <row r="14634" spans="2:18" x14ac:dyDescent="0.2">
      <c r="B14634" s="25">
        <v>14404</v>
      </c>
      <c r="C14634" s="193">
        <v>0.82830864311191232</v>
      </c>
      <c r="D14634" s="19"/>
      <c r="E14634" s="19">
        <v>0.57349532599537623</v>
      </c>
      <c r="F14634" s="19"/>
      <c r="G14634" s="19">
        <v>7.9494765731232181E-2</v>
      </c>
      <c r="H14634" s="19"/>
      <c r="I14634" s="19">
        <v>0.30922366522891331</v>
      </c>
      <c r="J14634" s="19"/>
      <c r="K14634" s="19">
        <v>8.9156649871533017E-2</v>
      </c>
      <c r="L14634" s="19"/>
      <c r="M14634" s="19"/>
      <c r="N14634" s="19">
        <v>0.34538986532771476</v>
      </c>
      <c r="O14634" s="19">
        <v>0.9198240210264188</v>
      </c>
      <c r="P14634" s="50"/>
      <c r="R14634" s="9" t="s">
        <v>0</v>
      </c>
    </row>
    <row r="14635" spans="2:18" x14ac:dyDescent="0.2">
      <c r="B14635" s="25">
        <v>14405</v>
      </c>
      <c r="C14635" s="193"/>
      <c r="D14635" s="19">
        <v>0.5551171979913766</v>
      </c>
      <c r="E14635" s="19"/>
      <c r="F14635" s="19">
        <v>0.99001928890714197</v>
      </c>
      <c r="G14635" s="19"/>
      <c r="H14635" s="19">
        <v>1.2499324216628309</v>
      </c>
      <c r="I14635" s="19"/>
      <c r="J14635" s="19">
        <v>0.8308169725853829</v>
      </c>
      <c r="K14635" s="19"/>
      <c r="L14635" s="19">
        <v>3.2969510707723471E-2</v>
      </c>
      <c r="M14635" s="19"/>
      <c r="N14635" s="19">
        <v>0.19812770407769331</v>
      </c>
      <c r="O14635" s="19"/>
      <c r="P14635" s="50">
        <v>0.53823231039263775</v>
      </c>
      <c r="R14635" s="9" t="s">
        <v>0</v>
      </c>
    </row>
    <row r="14636" spans="2:18" x14ac:dyDescent="0.2">
      <c r="B14636" s="25">
        <v>14406</v>
      </c>
      <c r="C14636" s="193"/>
      <c r="D14636" s="19">
        <v>1.3323708248659334</v>
      </c>
      <c r="E14636" s="19"/>
      <c r="F14636" s="19">
        <v>0.5570666587704336</v>
      </c>
      <c r="G14636" s="19"/>
      <c r="H14636" s="19">
        <v>2.0569132940559318</v>
      </c>
      <c r="I14636" s="19"/>
      <c r="J14636" s="19">
        <v>0.49048865386795654</v>
      </c>
      <c r="K14636" s="19"/>
      <c r="L14636" s="19">
        <v>1.9065501000301792</v>
      </c>
      <c r="M14636" s="19"/>
      <c r="N14636" s="19">
        <v>1.2965421436341886</v>
      </c>
      <c r="O14636" s="19"/>
      <c r="P14636" s="50">
        <v>0.86097015377463415</v>
      </c>
      <c r="R14636" s="9" t="s">
        <v>0</v>
      </c>
    </row>
    <row r="14637" spans="2:18" x14ac:dyDescent="0.2">
      <c r="B14637" s="25">
        <v>14407</v>
      </c>
      <c r="C14637" s="193">
        <v>0.26020655267346754</v>
      </c>
      <c r="D14637" s="19"/>
      <c r="E14637" s="19">
        <v>0.90870113882267223</v>
      </c>
      <c r="F14637" s="19"/>
      <c r="G14637" s="19">
        <v>0.61241300168403034</v>
      </c>
      <c r="H14637" s="19"/>
      <c r="I14637" s="19">
        <v>1.3563924106152396</v>
      </c>
      <c r="J14637" s="19"/>
      <c r="K14637" s="19">
        <v>1.6286862451662731</v>
      </c>
      <c r="L14637" s="19"/>
      <c r="M14637" s="19"/>
      <c r="N14637" s="19">
        <v>1.4805040184834405E-2</v>
      </c>
      <c r="O14637" s="19">
        <v>0.32386697521336483</v>
      </c>
      <c r="P14637" s="50"/>
      <c r="R14637" s="9" t="s">
        <v>0</v>
      </c>
    </row>
    <row r="14638" spans="2:18" x14ac:dyDescent="0.2">
      <c r="B14638" s="25">
        <v>14408</v>
      </c>
      <c r="C14638" s="193"/>
      <c r="D14638" s="19">
        <v>0.11278392895861555</v>
      </c>
      <c r="E14638" s="19">
        <v>0.67388815177247785</v>
      </c>
      <c r="F14638" s="19"/>
      <c r="G14638" s="19"/>
      <c r="H14638" s="19">
        <v>0.23388120670240742</v>
      </c>
      <c r="I14638" s="19"/>
      <c r="J14638" s="19">
        <v>0.54066463274229304</v>
      </c>
      <c r="K14638" s="19">
        <v>1.8903370204287256E-2</v>
      </c>
      <c r="L14638" s="19"/>
      <c r="M14638" s="19"/>
      <c r="N14638" s="19">
        <v>0.27308655097577783</v>
      </c>
      <c r="O14638" s="19"/>
      <c r="P14638" s="50">
        <v>0.27126946759527049</v>
      </c>
      <c r="R14638" s="9" t="s">
        <v>0</v>
      </c>
    </row>
    <row r="14639" spans="2:18" x14ac:dyDescent="0.2">
      <c r="B14639" s="25">
        <v>14409</v>
      </c>
      <c r="C14639" s="193">
        <v>0.16988198175562524</v>
      </c>
      <c r="D14639" s="19"/>
      <c r="E14639" s="19">
        <v>0.45911546606185838</v>
      </c>
      <c r="F14639" s="19"/>
      <c r="G14639" s="19"/>
      <c r="H14639" s="19">
        <v>0.43014165560971906</v>
      </c>
      <c r="I14639" s="19"/>
      <c r="J14639" s="19">
        <v>0.30813109572884745</v>
      </c>
      <c r="K14639" s="19"/>
      <c r="L14639" s="19">
        <v>3.4232186812277236E-2</v>
      </c>
      <c r="M14639" s="19"/>
      <c r="N14639" s="19">
        <v>0.54264275472825985</v>
      </c>
      <c r="O14639" s="19"/>
      <c r="P14639" s="50">
        <v>0.25543051896036412</v>
      </c>
      <c r="R14639" s="9" t="s">
        <v>0</v>
      </c>
    </row>
    <row r="14640" spans="2:18" x14ac:dyDescent="0.2">
      <c r="B14640" s="25">
        <v>14410</v>
      </c>
      <c r="C14640" s="193">
        <v>0.42156158731030952</v>
      </c>
      <c r="D14640" s="19"/>
      <c r="E14640" s="19"/>
      <c r="F14640" s="19">
        <v>1.1975827879604215</v>
      </c>
      <c r="G14640" s="19"/>
      <c r="H14640" s="19">
        <v>1.0732474023366547</v>
      </c>
      <c r="I14640" s="19"/>
      <c r="J14640" s="19">
        <v>1.4516299577309362</v>
      </c>
      <c r="K14640" s="19"/>
      <c r="L14640" s="19">
        <v>0.99727339402869353</v>
      </c>
      <c r="M14640" s="19"/>
      <c r="N14640" s="19">
        <v>0.54540006553228604</v>
      </c>
      <c r="O14640" s="19"/>
      <c r="P14640" s="50">
        <v>0.67537999687836214</v>
      </c>
      <c r="R14640" s="9" t="s">
        <v>0</v>
      </c>
    </row>
    <row r="14641" spans="2:18" x14ac:dyDescent="0.2">
      <c r="B14641" s="25">
        <v>14411</v>
      </c>
      <c r="C14641" s="193"/>
      <c r="D14641" s="19">
        <v>1.602246773888772</v>
      </c>
      <c r="E14641" s="19"/>
      <c r="F14641" s="19">
        <v>1.3475465323219351</v>
      </c>
      <c r="G14641" s="19"/>
      <c r="H14641" s="19">
        <v>2.102814551494439</v>
      </c>
      <c r="I14641" s="19"/>
      <c r="J14641" s="19">
        <v>1.9680464948341971</v>
      </c>
      <c r="K14641" s="19"/>
      <c r="L14641" s="19">
        <v>0.95722154463963449</v>
      </c>
      <c r="M14641" s="19"/>
      <c r="N14641" s="19">
        <v>1.6524498028678554</v>
      </c>
      <c r="O14641" s="19"/>
      <c r="P14641" s="50">
        <v>1.6397016180442132</v>
      </c>
      <c r="R14641" s="9" t="s">
        <v>0</v>
      </c>
    </row>
    <row r="14642" spans="2:18" x14ac:dyDescent="0.2">
      <c r="B14642" s="25">
        <v>14412</v>
      </c>
      <c r="C14642" s="193"/>
      <c r="D14642" s="19">
        <v>0.74694596155137405</v>
      </c>
      <c r="E14642" s="19"/>
      <c r="F14642" s="19">
        <v>0.91444033633373722</v>
      </c>
      <c r="G14642" s="19"/>
      <c r="H14642" s="19">
        <v>0.28325011962582497</v>
      </c>
      <c r="I14642" s="19">
        <v>0.27605305653723772</v>
      </c>
      <c r="J14642" s="19"/>
      <c r="K14642" s="19">
        <v>9.7315527806489093E-3</v>
      </c>
      <c r="L14642" s="19"/>
      <c r="M14642" s="19"/>
      <c r="N14642" s="19">
        <v>0.18719533199389862</v>
      </c>
      <c r="O14642" s="19"/>
      <c r="P14642" s="50">
        <v>0.67193192715148231</v>
      </c>
      <c r="R14642" s="9" t="s">
        <v>0</v>
      </c>
    </row>
    <row r="14643" spans="2:18" x14ac:dyDescent="0.2">
      <c r="B14643" s="25">
        <v>14413</v>
      </c>
      <c r="C14643" s="193">
        <v>0.3394154080469704</v>
      </c>
      <c r="D14643" s="19"/>
      <c r="E14643" s="19"/>
      <c r="F14643" s="19">
        <v>0.61277269720588978</v>
      </c>
      <c r="G14643" s="19"/>
      <c r="H14643" s="19">
        <v>0.22110363481561468</v>
      </c>
      <c r="I14643" s="19"/>
      <c r="J14643" s="19">
        <v>0.31012420953159836</v>
      </c>
      <c r="K14643" s="19"/>
      <c r="L14643" s="19">
        <v>1.1059553270463018</v>
      </c>
      <c r="M14643" s="19">
        <v>7.4249222539677542E-2</v>
      </c>
      <c r="N14643" s="19"/>
      <c r="O14643" s="19"/>
      <c r="P14643" s="50">
        <v>1.2287896001853222</v>
      </c>
      <c r="R14643" s="9" t="s">
        <v>0</v>
      </c>
    </row>
    <row r="14644" spans="2:18" x14ac:dyDescent="0.2">
      <c r="B14644" s="25">
        <v>14414</v>
      </c>
      <c r="C14644" s="193">
        <v>0.27814412935550348</v>
      </c>
      <c r="D14644" s="19"/>
      <c r="E14644" s="19">
        <v>0.15143601350160851</v>
      </c>
      <c r="F14644" s="19"/>
      <c r="G14644" s="19">
        <v>0.17584220165009343</v>
      </c>
      <c r="H14644" s="19"/>
      <c r="I14644" s="19">
        <v>0.34534878327248764</v>
      </c>
      <c r="J14644" s="19"/>
      <c r="K14644" s="19"/>
      <c r="L14644" s="19">
        <v>1.3285505635050517E-2</v>
      </c>
      <c r="M14644" s="19">
        <v>0.46152747684941287</v>
      </c>
      <c r="N14644" s="19"/>
      <c r="O14644" s="19">
        <v>1.0142438111034608</v>
      </c>
      <c r="P14644" s="50"/>
      <c r="R14644" s="9" t="s">
        <v>0</v>
      </c>
    </row>
    <row r="14645" spans="2:18" x14ac:dyDescent="0.2">
      <c r="B14645" s="25">
        <v>14415</v>
      </c>
      <c r="C14645" s="193"/>
      <c r="D14645" s="19">
        <v>1.0551554011484332</v>
      </c>
      <c r="E14645" s="19"/>
      <c r="F14645" s="19">
        <v>0.55190814144011224</v>
      </c>
      <c r="G14645" s="19"/>
      <c r="H14645" s="19">
        <v>0.99735928725294576</v>
      </c>
      <c r="I14645" s="19"/>
      <c r="J14645" s="19">
        <v>1.3361223537482858</v>
      </c>
      <c r="K14645" s="19"/>
      <c r="L14645" s="19">
        <v>2.2226989578675584</v>
      </c>
      <c r="M14645" s="19"/>
      <c r="N14645" s="19">
        <v>1.4882239411978719</v>
      </c>
      <c r="O14645" s="19"/>
      <c r="P14645" s="50">
        <v>1.2347951297561994</v>
      </c>
      <c r="R14645" s="9" t="s">
        <v>0</v>
      </c>
    </row>
    <row r="14646" spans="2:18" x14ac:dyDescent="0.2">
      <c r="B14646" s="25">
        <v>14416</v>
      </c>
      <c r="C14646" s="193">
        <v>0.28731700270442451</v>
      </c>
      <c r="D14646" s="19"/>
      <c r="E14646" s="19"/>
      <c r="F14646" s="19">
        <v>0.13744745943324607</v>
      </c>
      <c r="G14646" s="19"/>
      <c r="H14646" s="19">
        <v>0.31783789483928893</v>
      </c>
      <c r="I14646" s="19">
        <v>0.19738951842573912</v>
      </c>
      <c r="J14646" s="19"/>
      <c r="K14646" s="19">
        <v>0.13078096411092202</v>
      </c>
      <c r="L14646" s="19"/>
      <c r="M14646" s="19">
        <v>0.1793423910705963</v>
      </c>
      <c r="N14646" s="19"/>
      <c r="O14646" s="19">
        <v>0.41144734474981021</v>
      </c>
      <c r="P14646" s="50"/>
      <c r="R14646" s="9" t="s">
        <v>0</v>
      </c>
    </row>
    <row r="14647" spans="2:18" x14ac:dyDescent="0.2">
      <c r="B14647" s="25">
        <v>14417</v>
      </c>
      <c r="C14647" s="193"/>
      <c r="D14647" s="19">
        <v>0.50090553073034572</v>
      </c>
      <c r="E14647" s="19"/>
      <c r="F14647" s="19">
        <v>0.52922089031457309</v>
      </c>
      <c r="G14647" s="19"/>
      <c r="H14647" s="19">
        <v>0.21603631642189988</v>
      </c>
      <c r="I14647" s="19">
        <v>7.4439784776603818E-2</v>
      </c>
      <c r="J14647" s="19"/>
      <c r="K14647" s="19">
        <v>0.14647390635436675</v>
      </c>
      <c r="L14647" s="19"/>
      <c r="M14647" s="19"/>
      <c r="N14647" s="19">
        <v>0.4609127867778699</v>
      </c>
      <c r="O14647" s="19"/>
      <c r="P14647" s="50">
        <v>0.28090598073065598</v>
      </c>
      <c r="R14647" s="9" t="s">
        <v>0</v>
      </c>
    </row>
    <row r="14648" spans="2:18" x14ac:dyDescent="0.2">
      <c r="B14648" s="25">
        <v>14418</v>
      </c>
      <c r="C14648" s="193"/>
      <c r="D14648" s="19">
        <v>0.40165214786128828</v>
      </c>
      <c r="E14648" s="19"/>
      <c r="F14648" s="19">
        <v>0.31397717848446632</v>
      </c>
      <c r="G14648" s="19"/>
      <c r="H14648" s="19">
        <v>0.47490188072968448</v>
      </c>
      <c r="I14648" s="19"/>
      <c r="J14648" s="19">
        <v>0.92523671912435801</v>
      </c>
      <c r="K14648" s="19">
        <v>0.95600169950550085</v>
      </c>
      <c r="L14648" s="19"/>
      <c r="M14648" s="19"/>
      <c r="N14648" s="19">
        <v>0.38496196456408405</v>
      </c>
      <c r="O14648" s="19">
        <v>0.45337261792966593</v>
      </c>
      <c r="P14648" s="50"/>
      <c r="R14648" s="9" t="s">
        <v>0</v>
      </c>
    </row>
    <row r="14649" spans="2:18" x14ac:dyDescent="0.2">
      <c r="B14649" s="25">
        <v>14419</v>
      </c>
      <c r="C14649" s="193">
        <v>0.72505349099061633</v>
      </c>
      <c r="D14649" s="19"/>
      <c r="E14649" s="19">
        <v>1.3269932855925515</v>
      </c>
      <c r="F14649" s="19"/>
      <c r="G14649" s="19">
        <v>1.861472708916833</v>
      </c>
      <c r="H14649" s="19"/>
      <c r="I14649" s="19">
        <v>2.3413455227972513</v>
      </c>
      <c r="J14649" s="19"/>
      <c r="K14649" s="19">
        <v>1.9596472336311557</v>
      </c>
      <c r="L14649" s="19"/>
      <c r="M14649" s="19">
        <v>1.3673309402214395</v>
      </c>
      <c r="N14649" s="19"/>
      <c r="O14649" s="19">
        <v>1.6483078920042613</v>
      </c>
      <c r="P14649" s="50"/>
      <c r="R14649" s="9" t="s">
        <v>0</v>
      </c>
    </row>
    <row r="14650" spans="2:18" x14ac:dyDescent="0.2">
      <c r="B14650" s="25">
        <v>14420</v>
      </c>
      <c r="C14650" s="193">
        <v>1.2837842831544712</v>
      </c>
      <c r="D14650" s="19"/>
      <c r="E14650" s="19">
        <v>0.33266675328877915</v>
      </c>
      <c r="F14650" s="19"/>
      <c r="G14650" s="19">
        <v>8.9209802754491987E-2</v>
      </c>
      <c r="H14650" s="19"/>
      <c r="I14650" s="19">
        <v>0.57315855651894998</v>
      </c>
      <c r="J14650" s="19"/>
      <c r="K14650" s="19">
        <v>0.54045379581710551</v>
      </c>
      <c r="L14650" s="19"/>
      <c r="M14650" s="19">
        <v>0.59964479782447377</v>
      </c>
      <c r="N14650" s="19"/>
      <c r="O14650" s="19"/>
      <c r="P14650" s="50">
        <v>0.14954945549214035</v>
      </c>
      <c r="R14650" s="9" t="s">
        <v>0</v>
      </c>
    </row>
    <row r="14651" spans="2:18" x14ac:dyDescent="0.2">
      <c r="B14651" s="25">
        <v>14421</v>
      </c>
      <c r="C14651" s="193"/>
      <c r="D14651" s="19">
        <v>0.14613843719943997</v>
      </c>
      <c r="E14651" s="19"/>
      <c r="F14651" s="19">
        <v>0.96954360752718582</v>
      </c>
      <c r="G14651" s="19"/>
      <c r="H14651" s="19">
        <v>0.51832434342637301</v>
      </c>
      <c r="I14651" s="19"/>
      <c r="J14651" s="19">
        <v>1.3974946081538182</v>
      </c>
      <c r="K14651" s="19"/>
      <c r="L14651" s="19">
        <v>0.71849771773587401</v>
      </c>
      <c r="M14651" s="19">
        <v>0.64653371058475062</v>
      </c>
      <c r="N14651" s="19"/>
      <c r="O14651" s="19"/>
      <c r="P14651" s="50">
        <v>0.82494832214309977</v>
      </c>
      <c r="R14651" s="9" t="s">
        <v>0</v>
      </c>
    </row>
    <row r="14652" spans="2:18" x14ac:dyDescent="0.2">
      <c r="B14652" s="25">
        <v>14422</v>
      </c>
      <c r="C14652" s="193"/>
      <c r="D14652" s="19">
        <v>0.47485759006634665</v>
      </c>
      <c r="E14652" s="19"/>
      <c r="F14652" s="19">
        <v>0.71548237039790608</v>
      </c>
      <c r="G14652" s="19"/>
      <c r="H14652" s="19">
        <v>0.69038209609461954</v>
      </c>
      <c r="I14652" s="19"/>
      <c r="J14652" s="19">
        <v>0.53848109351622298</v>
      </c>
      <c r="K14652" s="19">
        <v>0.32680991429439038</v>
      </c>
      <c r="L14652" s="19"/>
      <c r="M14652" s="19"/>
      <c r="N14652" s="19">
        <v>0.59375520877397847</v>
      </c>
      <c r="O14652" s="19"/>
      <c r="P14652" s="50">
        <v>0.8632549230832911</v>
      </c>
      <c r="R14652" s="9" t="s">
        <v>0</v>
      </c>
    </row>
    <row r="14653" spans="2:18" x14ac:dyDescent="0.2">
      <c r="B14653" s="25">
        <v>14423</v>
      </c>
      <c r="C14653" s="193">
        <v>2.0709764426882624</v>
      </c>
      <c r="D14653" s="19"/>
      <c r="E14653" s="19">
        <v>0.14356216828562562</v>
      </c>
      <c r="F14653" s="19"/>
      <c r="G14653" s="19">
        <v>0.43504259847648741</v>
      </c>
      <c r="H14653" s="19"/>
      <c r="I14653" s="19">
        <v>0.43061109946514253</v>
      </c>
      <c r="J14653" s="19"/>
      <c r="K14653" s="19">
        <v>0.67287795941520778</v>
      </c>
      <c r="L14653" s="19"/>
      <c r="M14653" s="19">
        <v>1.2790029209214553</v>
      </c>
      <c r="N14653" s="19"/>
      <c r="O14653" s="19">
        <v>0.25781635297225491</v>
      </c>
      <c r="P14653" s="50"/>
      <c r="R14653" s="9" t="s">
        <v>0</v>
      </c>
    </row>
    <row r="14654" spans="2:18" x14ac:dyDescent="0.2">
      <c r="B14654" s="25">
        <v>14424</v>
      </c>
      <c r="C14654" s="193">
        <v>0.18184468913927543</v>
      </c>
      <c r="D14654" s="19"/>
      <c r="E14654" s="19"/>
      <c r="F14654" s="19">
        <v>5.8181306481537319E-2</v>
      </c>
      <c r="G14654" s="19">
        <v>0.59778788269456651</v>
      </c>
      <c r="H14654" s="19"/>
      <c r="I14654" s="19">
        <v>0.39483129513600862</v>
      </c>
      <c r="J14654" s="19"/>
      <c r="K14654" s="19">
        <v>0.5998977732613332</v>
      </c>
      <c r="L14654" s="19"/>
      <c r="M14654" s="19">
        <v>3.7252013780458511E-2</v>
      </c>
      <c r="N14654" s="19"/>
      <c r="O14654" s="19"/>
      <c r="P14654" s="50">
        <v>0.314545800132503</v>
      </c>
      <c r="R14654" s="9" t="s">
        <v>0</v>
      </c>
    </row>
    <row r="14655" spans="2:18" x14ac:dyDescent="0.2">
      <c r="B14655" s="25">
        <v>14425</v>
      </c>
      <c r="C14655" s="193"/>
      <c r="D14655" s="19">
        <v>0.2908371432367341</v>
      </c>
      <c r="E14655" s="19">
        <v>0.80778441710104465</v>
      </c>
      <c r="F14655" s="19"/>
      <c r="G14655" s="19">
        <v>0.1539634806127658</v>
      </c>
      <c r="H14655" s="19"/>
      <c r="I14655" s="19">
        <v>0.17754409233846671</v>
      </c>
      <c r="J14655" s="19"/>
      <c r="K14655" s="19"/>
      <c r="L14655" s="19">
        <v>0.42363969417971892</v>
      </c>
      <c r="M14655" s="19">
        <v>0.39262931219764202</v>
      </c>
      <c r="N14655" s="19"/>
      <c r="O14655" s="19"/>
      <c r="P14655" s="50">
        <v>0.11608118610855404</v>
      </c>
      <c r="R14655" s="9" t="s">
        <v>0</v>
      </c>
    </row>
    <row r="14656" spans="2:18" x14ac:dyDescent="0.2">
      <c r="B14656" s="25">
        <v>14426</v>
      </c>
      <c r="C14656" s="193">
        <v>0.77007401639018447</v>
      </c>
      <c r="D14656" s="19"/>
      <c r="E14656" s="19">
        <v>1.0644747099028684</v>
      </c>
      <c r="F14656" s="19"/>
      <c r="G14656" s="19">
        <v>0.49642878638151128</v>
      </c>
      <c r="H14656" s="19"/>
      <c r="I14656" s="19">
        <v>1.126922854822253</v>
      </c>
      <c r="J14656" s="19"/>
      <c r="K14656" s="19">
        <v>1.5832318066281044</v>
      </c>
      <c r="L14656" s="19"/>
      <c r="M14656" s="19">
        <v>1.1904201877281098</v>
      </c>
      <c r="N14656" s="19"/>
      <c r="O14656" s="19">
        <v>0.84438463130416108</v>
      </c>
      <c r="P14656" s="50"/>
      <c r="R14656" s="9" t="s">
        <v>0</v>
      </c>
    </row>
    <row r="14657" spans="2:18" x14ac:dyDescent="0.2">
      <c r="B14657" s="25">
        <v>14427</v>
      </c>
      <c r="C14657" s="193"/>
      <c r="D14657" s="19">
        <v>0.57746343032501091</v>
      </c>
      <c r="E14657" s="19"/>
      <c r="F14657" s="19">
        <v>1.3018215222557894</v>
      </c>
      <c r="G14657" s="19"/>
      <c r="H14657" s="19">
        <v>0.44102288888393448</v>
      </c>
      <c r="I14657" s="19">
        <v>3.2859156123092278E-4</v>
      </c>
      <c r="J14657" s="19"/>
      <c r="K14657" s="19"/>
      <c r="L14657" s="19">
        <v>0.17651256276493632</v>
      </c>
      <c r="M14657" s="19"/>
      <c r="N14657" s="19">
        <v>0.14053132633964943</v>
      </c>
      <c r="O14657" s="19"/>
      <c r="P14657" s="50">
        <v>0.5943434799454248</v>
      </c>
      <c r="R14657" s="9" t="s">
        <v>0</v>
      </c>
    </row>
    <row r="14658" spans="2:18" x14ac:dyDescent="0.2">
      <c r="B14658" s="25">
        <v>14428</v>
      </c>
      <c r="C14658" s="193">
        <v>1.0708829539075002</v>
      </c>
      <c r="D14658" s="19"/>
      <c r="E14658" s="19">
        <v>1.1434171447015606</v>
      </c>
      <c r="F14658" s="19"/>
      <c r="G14658" s="19">
        <v>1.3403912588160773</v>
      </c>
      <c r="H14658" s="19"/>
      <c r="I14658" s="19">
        <v>1.0427547970672459</v>
      </c>
      <c r="J14658" s="19"/>
      <c r="K14658" s="19">
        <v>0.71071318114525095</v>
      </c>
      <c r="L14658" s="19"/>
      <c r="M14658" s="19">
        <v>0.54981141001205125</v>
      </c>
      <c r="N14658" s="19"/>
      <c r="O14658" s="19">
        <v>7.9176647936208044E-2</v>
      </c>
      <c r="P14658" s="50"/>
      <c r="R14658" s="9" t="s">
        <v>0</v>
      </c>
    </row>
    <row r="14659" spans="2:18" x14ac:dyDescent="0.2">
      <c r="B14659" s="25">
        <v>14429</v>
      </c>
      <c r="C14659" s="193">
        <v>0.55262805845525287</v>
      </c>
      <c r="D14659" s="19"/>
      <c r="E14659" s="19">
        <v>1.6913398771652769E-2</v>
      </c>
      <c r="F14659" s="19"/>
      <c r="G14659" s="19">
        <v>0.50993542857995755</v>
      </c>
      <c r="H14659" s="19"/>
      <c r="I14659" s="19">
        <v>0.30708765007831262</v>
      </c>
      <c r="J14659" s="19"/>
      <c r="K14659" s="19"/>
      <c r="L14659" s="19">
        <v>0.44380421730252689</v>
      </c>
      <c r="M14659" s="19">
        <v>6.1370489398235105E-2</v>
      </c>
      <c r="N14659" s="19"/>
      <c r="O14659" s="19">
        <v>1.439922187134</v>
      </c>
      <c r="P14659" s="50"/>
      <c r="R14659" s="9" t="s">
        <v>0</v>
      </c>
    </row>
    <row r="14660" spans="2:18" x14ac:dyDescent="0.2">
      <c r="B14660" s="25">
        <v>14430</v>
      </c>
      <c r="C14660" s="193"/>
      <c r="D14660" s="19">
        <v>0.62366605491937044</v>
      </c>
      <c r="E14660" s="19">
        <v>0.32450752000557759</v>
      </c>
      <c r="F14660" s="19"/>
      <c r="G14660" s="19"/>
      <c r="H14660" s="19">
        <v>9.2048565501700291E-2</v>
      </c>
      <c r="I14660" s="19">
        <v>0.82140529986999722</v>
      </c>
      <c r="J14660" s="19"/>
      <c r="K14660" s="19">
        <v>0.74342294927693831</v>
      </c>
      <c r="L14660" s="19"/>
      <c r="M14660" s="19"/>
      <c r="N14660" s="19">
        <v>1.9857765329088457E-2</v>
      </c>
      <c r="O14660" s="19">
        <v>0.71626932587616743</v>
      </c>
      <c r="P14660" s="50"/>
      <c r="R14660" s="9" t="s">
        <v>0</v>
      </c>
    </row>
    <row r="14661" spans="2:18" x14ac:dyDescent="0.2">
      <c r="B14661" s="25">
        <v>14431</v>
      </c>
      <c r="C14661" s="193"/>
      <c r="D14661" s="19">
        <v>0.13206735962815347</v>
      </c>
      <c r="E14661" s="19"/>
      <c r="F14661" s="19">
        <v>0.17947186112394026</v>
      </c>
      <c r="G14661" s="19"/>
      <c r="H14661" s="19">
        <v>0.11470406396363728</v>
      </c>
      <c r="I14661" s="19"/>
      <c r="J14661" s="19">
        <v>0.20814065799366765</v>
      </c>
      <c r="K14661" s="19">
        <v>9.4542312781110624E-2</v>
      </c>
      <c r="L14661" s="19"/>
      <c r="M14661" s="19">
        <v>0.11737638698271106</v>
      </c>
      <c r="N14661" s="19"/>
      <c r="O14661" s="19">
        <v>2.1536393067489393E-3</v>
      </c>
      <c r="P14661" s="50"/>
      <c r="R14661" s="9" t="s">
        <v>0</v>
      </c>
    </row>
    <row r="14662" spans="2:18" x14ac:dyDescent="0.2">
      <c r="B14662" s="25">
        <v>14432</v>
      </c>
      <c r="C14662" s="193">
        <v>0.38267638059588882</v>
      </c>
      <c r="D14662" s="19"/>
      <c r="E14662" s="19">
        <v>0.87307498463711675</v>
      </c>
      <c r="F14662" s="19"/>
      <c r="G14662" s="19">
        <v>0.7358173460127877</v>
      </c>
      <c r="H14662" s="19"/>
      <c r="I14662" s="19">
        <v>1.3439952702315507</v>
      </c>
      <c r="J14662" s="19"/>
      <c r="K14662" s="19">
        <v>1.6393749124266894</v>
      </c>
      <c r="L14662" s="19"/>
      <c r="M14662" s="19">
        <v>0.47726578369477479</v>
      </c>
      <c r="N14662" s="19"/>
      <c r="O14662" s="19"/>
      <c r="P14662" s="50">
        <v>0.39301976159435298</v>
      </c>
      <c r="R14662" s="9" t="s">
        <v>0</v>
      </c>
    </row>
    <row r="14663" spans="2:18" x14ac:dyDescent="0.2">
      <c r="B14663" s="25">
        <v>14433</v>
      </c>
      <c r="C14663" s="193">
        <v>1.2484105186456944</v>
      </c>
      <c r="D14663" s="19"/>
      <c r="E14663" s="19">
        <v>1.6386869301332869</v>
      </c>
      <c r="F14663" s="19"/>
      <c r="G14663" s="19">
        <v>0.51379868589111222</v>
      </c>
      <c r="H14663" s="19"/>
      <c r="I14663" s="19">
        <v>0.77838027172936053</v>
      </c>
      <c r="J14663" s="19"/>
      <c r="K14663" s="19">
        <v>0.97973320063863922</v>
      </c>
      <c r="L14663" s="19"/>
      <c r="M14663" s="19">
        <v>1.3111581281383915</v>
      </c>
      <c r="N14663" s="19"/>
      <c r="O14663" s="19">
        <v>1.6674180317370633</v>
      </c>
      <c r="P14663" s="50"/>
      <c r="R14663" s="9" t="s">
        <v>0</v>
      </c>
    </row>
    <row r="14664" spans="2:18" x14ac:dyDescent="0.2">
      <c r="B14664" s="25">
        <v>14434</v>
      </c>
      <c r="C14664" s="193">
        <v>0.98924628526364089</v>
      </c>
      <c r="D14664" s="19"/>
      <c r="E14664" s="19">
        <v>1.0965186972243897</v>
      </c>
      <c r="F14664" s="19"/>
      <c r="G14664" s="19">
        <v>1.0057855238697977</v>
      </c>
      <c r="H14664" s="19"/>
      <c r="I14664" s="19">
        <v>2.1384511595733602</v>
      </c>
      <c r="J14664" s="19"/>
      <c r="K14664" s="19">
        <v>1.0211683865050942</v>
      </c>
      <c r="L14664" s="19"/>
      <c r="M14664" s="19">
        <v>1.25138001584245</v>
      </c>
      <c r="N14664" s="19"/>
      <c r="O14664" s="19">
        <v>0.97065423270025541</v>
      </c>
      <c r="P14664" s="50"/>
      <c r="R14664" s="9" t="s">
        <v>0</v>
      </c>
    </row>
    <row r="14665" spans="2:18" x14ac:dyDescent="0.2">
      <c r="B14665" s="25">
        <v>14435</v>
      </c>
      <c r="C14665" s="193">
        <v>0.18588230199165678</v>
      </c>
      <c r="D14665" s="19"/>
      <c r="E14665" s="19"/>
      <c r="F14665" s="19">
        <v>0.28679506872294447</v>
      </c>
      <c r="G14665" s="19">
        <v>0.54383512898685582</v>
      </c>
      <c r="H14665" s="19"/>
      <c r="I14665" s="19"/>
      <c r="J14665" s="19">
        <v>0.22980697813389173</v>
      </c>
      <c r="K14665" s="19">
        <v>0.19039080522011942</v>
      </c>
      <c r="L14665" s="19"/>
      <c r="M14665" s="19">
        <v>1.5932746267363813</v>
      </c>
      <c r="N14665" s="19"/>
      <c r="O14665" s="19">
        <v>1.2192127174424703</v>
      </c>
      <c r="P14665" s="50"/>
      <c r="R14665" s="9" t="s">
        <v>0</v>
      </c>
    </row>
    <row r="14666" spans="2:18" x14ac:dyDescent="0.2">
      <c r="B14666" s="25">
        <v>14436</v>
      </c>
      <c r="C14666" s="193"/>
      <c r="D14666" s="19">
        <v>2.477466478605308</v>
      </c>
      <c r="E14666" s="19"/>
      <c r="F14666" s="19">
        <v>2.1370800046586562</v>
      </c>
      <c r="G14666" s="19"/>
      <c r="H14666" s="19">
        <v>3.2207374318158855</v>
      </c>
      <c r="I14666" s="19"/>
      <c r="J14666" s="19">
        <v>2.0413677240554962</v>
      </c>
      <c r="K14666" s="19"/>
      <c r="L14666" s="19">
        <v>3.1592379256118948</v>
      </c>
      <c r="M14666" s="19"/>
      <c r="N14666" s="19">
        <v>2.9021639099906928</v>
      </c>
      <c r="O14666" s="19"/>
      <c r="P14666" s="50">
        <v>3.239142315766669</v>
      </c>
      <c r="R14666" s="9" t="s">
        <v>0</v>
      </c>
    </row>
    <row r="14667" spans="2:18" x14ac:dyDescent="0.2">
      <c r="B14667" s="25">
        <v>14437</v>
      </c>
      <c r="C14667" s="193"/>
      <c r="D14667" s="19">
        <v>0.31560911948987996</v>
      </c>
      <c r="E14667" s="19">
        <v>1.3831738606140154</v>
      </c>
      <c r="F14667" s="19"/>
      <c r="G14667" s="19">
        <v>0.33753944156635945</v>
      </c>
      <c r="H14667" s="19"/>
      <c r="I14667" s="19">
        <v>0.32870459921515244</v>
      </c>
      <c r="J14667" s="19"/>
      <c r="K14667" s="19">
        <v>1.8290978057886396</v>
      </c>
      <c r="L14667" s="19"/>
      <c r="M14667" s="19">
        <v>0.98990234136106081</v>
      </c>
      <c r="N14667" s="19"/>
      <c r="O14667" s="19">
        <v>0.19822632220420264</v>
      </c>
      <c r="P14667" s="50"/>
      <c r="R14667" s="9" t="s">
        <v>0</v>
      </c>
    </row>
    <row r="14668" spans="2:18" x14ac:dyDescent="0.2">
      <c r="B14668" s="25">
        <v>14438</v>
      </c>
      <c r="C14668" s="193">
        <v>0.57073239045264368</v>
      </c>
      <c r="D14668" s="19"/>
      <c r="E14668" s="19">
        <v>0.37625335031243051</v>
      </c>
      <c r="F14668" s="19"/>
      <c r="G14668" s="19">
        <v>0.60633103735835903</v>
      </c>
      <c r="H14668" s="19"/>
      <c r="I14668" s="19">
        <v>0.1941604003320766</v>
      </c>
      <c r="J14668" s="19"/>
      <c r="K14668" s="19">
        <v>0.23081304881016632</v>
      </c>
      <c r="L14668" s="19"/>
      <c r="M14668" s="19"/>
      <c r="N14668" s="19">
        <v>0.11400479646973866</v>
      </c>
      <c r="O14668" s="19"/>
      <c r="P14668" s="50">
        <v>0.29043680344746142</v>
      </c>
      <c r="R14668" s="9" t="s">
        <v>0</v>
      </c>
    </row>
    <row r="14669" spans="2:18" x14ac:dyDescent="0.2">
      <c r="B14669" s="25">
        <v>14439</v>
      </c>
      <c r="C14669" s="193">
        <v>1.1445856911964636</v>
      </c>
      <c r="D14669" s="19"/>
      <c r="E14669" s="19">
        <v>1.1780932740970445</v>
      </c>
      <c r="F14669" s="19"/>
      <c r="G14669" s="19"/>
      <c r="H14669" s="19">
        <v>0.1832726278461444</v>
      </c>
      <c r="I14669" s="19">
        <v>0.99431138502077143</v>
      </c>
      <c r="J14669" s="19"/>
      <c r="K14669" s="19">
        <v>0.97852137821888974</v>
      </c>
      <c r="L14669" s="19"/>
      <c r="M14669" s="19">
        <v>1.0781329766816408</v>
      </c>
      <c r="N14669" s="19"/>
      <c r="O14669" s="19">
        <v>1.9324690841534886</v>
      </c>
      <c r="P14669" s="50"/>
      <c r="R14669" s="9" t="s">
        <v>0</v>
      </c>
    </row>
    <row r="14670" spans="2:18" x14ac:dyDescent="0.2">
      <c r="B14670" s="25">
        <v>14440</v>
      </c>
      <c r="C14670" s="193">
        <v>0.58186961218146938</v>
      </c>
      <c r="D14670" s="19"/>
      <c r="E14670" s="19">
        <v>0.25347331399280415</v>
      </c>
      <c r="F14670" s="19"/>
      <c r="G14670" s="19">
        <v>7.6761473175022354E-2</v>
      </c>
      <c r="H14670" s="19"/>
      <c r="I14670" s="19">
        <v>0.36481565544978345</v>
      </c>
      <c r="J14670" s="19"/>
      <c r="K14670" s="19"/>
      <c r="L14670" s="19">
        <v>0.40317487584386025</v>
      </c>
      <c r="M14670" s="19"/>
      <c r="N14670" s="19">
        <v>0.49811941861435693</v>
      </c>
      <c r="O14670" s="19">
        <v>0.84974284736312544</v>
      </c>
      <c r="P14670" s="50"/>
      <c r="R14670" s="9" t="s">
        <v>0</v>
      </c>
    </row>
    <row r="14671" spans="2:18" x14ac:dyDescent="0.2">
      <c r="B14671" s="25">
        <v>14441</v>
      </c>
      <c r="C14671" s="193">
        <v>0.55255543685392794</v>
      </c>
      <c r="D14671" s="19"/>
      <c r="E14671" s="19">
        <v>0.88601376905767137</v>
      </c>
      <c r="F14671" s="19"/>
      <c r="G14671" s="19"/>
      <c r="H14671" s="19">
        <v>5.3888795314066228E-2</v>
      </c>
      <c r="I14671" s="19">
        <v>1.0293715278394511</v>
      </c>
      <c r="J14671" s="19"/>
      <c r="K14671" s="19">
        <v>0.28506763614235792</v>
      </c>
      <c r="L14671" s="19"/>
      <c r="M14671" s="19">
        <v>1.2107722954550733</v>
      </c>
      <c r="N14671" s="19"/>
      <c r="O14671" s="19">
        <v>0.31174032744139163</v>
      </c>
      <c r="P14671" s="50"/>
      <c r="R14671" s="9" t="s">
        <v>0</v>
      </c>
    </row>
    <row r="14672" spans="2:18" x14ac:dyDescent="0.2">
      <c r="B14672" s="25">
        <v>14442</v>
      </c>
      <c r="C14672" s="193"/>
      <c r="D14672" s="19">
        <v>0.27199287354737967</v>
      </c>
      <c r="E14672" s="19"/>
      <c r="F14672" s="19">
        <v>0.46124105850271374</v>
      </c>
      <c r="G14672" s="19">
        <v>2.5632103353186678E-2</v>
      </c>
      <c r="H14672" s="19"/>
      <c r="I14672" s="19"/>
      <c r="J14672" s="19">
        <v>0.4747799589456857</v>
      </c>
      <c r="K14672" s="19"/>
      <c r="L14672" s="19">
        <v>1.3760772528041454E-2</v>
      </c>
      <c r="M14672" s="19">
        <v>0.17859278613436755</v>
      </c>
      <c r="N14672" s="19"/>
      <c r="O14672" s="19"/>
      <c r="P14672" s="50">
        <v>0.60965475142718639</v>
      </c>
      <c r="R14672" s="9" t="s">
        <v>0</v>
      </c>
    </row>
    <row r="14673" spans="2:18" x14ac:dyDescent="0.2">
      <c r="B14673" s="25">
        <v>14443</v>
      </c>
      <c r="C14673" s="193"/>
      <c r="D14673" s="19">
        <v>0.8366811447866852</v>
      </c>
      <c r="E14673" s="19"/>
      <c r="F14673" s="19">
        <v>1.0614749827090451</v>
      </c>
      <c r="G14673" s="19"/>
      <c r="H14673" s="19">
        <v>1.4844173267475502</v>
      </c>
      <c r="I14673" s="19"/>
      <c r="J14673" s="19">
        <v>2.058218664391303</v>
      </c>
      <c r="K14673" s="19"/>
      <c r="L14673" s="19">
        <v>1.3371147344147341</v>
      </c>
      <c r="M14673" s="19"/>
      <c r="N14673" s="19">
        <v>1.0367913381246039</v>
      </c>
      <c r="O14673" s="19"/>
      <c r="P14673" s="50">
        <v>1.2701166626573426</v>
      </c>
      <c r="R14673" s="9" t="s">
        <v>0</v>
      </c>
    </row>
    <row r="14674" spans="2:18" x14ac:dyDescent="0.2">
      <c r="B14674" s="25">
        <v>14444</v>
      </c>
      <c r="C14674" s="193">
        <v>2.0982806084653394</v>
      </c>
      <c r="D14674" s="19"/>
      <c r="E14674" s="19">
        <v>0.62477155305671239</v>
      </c>
      <c r="F14674" s="19"/>
      <c r="G14674" s="19">
        <v>1.7886087823873942</v>
      </c>
      <c r="H14674" s="19"/>
      <c r="I14674" s="19">
        <v>2.1750493920941714</v>
      </c>
      <c r="J14674" s="19"/>
      <c r="K14674" s="19">
        <v>1.1327308112207064</v>
      </c>
      <c r="L14674" s="19"/>
      <c r="M14674" s="19">
        <v>1.2968407437331377</v>
      </c>
      <c r="N14674" s="19"/>
      <c r="O14674" s="19">
        <v>2.1537686570693766</v>
      </c>
      <c r="P14674" s="50"/>
      <c r="R14674" s="9" t="s">
        <v>0</v>
      </c>
    </row>
    <row r="14675" spans="2:18" x14ac:dyDescent="0.2">
      <c r="B14675" s="25">
        <v>14445</v>
      </c>
      <c r="C14675" s="193"/>
      <c r="D14675" s="19">
        <v>0.43577526375945069</v>
      </c>
      <c r="E14675" s="19"/>
      <c r="F14675" s="19">
        <v>0.2749064184963062</v>
      </c>
      <c r="G14675" s="19">
        <v>0.29257528106949193</v>
      </c>
      <c r="H14675" s="19"/>
      <c r="I14675" s="19"/>
      <c r="J14675" s="19">
        <v>0.2819373274901712</v>
      </c>
      <c r="K14675" s="19"/>
      <c r="L14675" s="19">
        <v>0.35883783199387298</v>
      </c>
      <c r="M14675" s="19"/>
      <c r="N14675" s="19">
        <v>0.20840082593266407</v>
      </c>
      <c r="O14675" s="19"/>
      <c r="P14675" s="50">
        <v>0.40178370236729138</v>
      </c>
      <c r="R14675" s="9" t="s">
        <v>0</v>
      </c>
    </row>
    <row r="14676" spans="2:18" x14ac:dyDescent="0.2">
      <c r="B14676" s="25">
        <v>14446</v>
      </c>
      <c r="C14676" s="193">
        <v>0.15684323383795987</v>
      </c>
      <c r="D14676" s="19"/>
      <c r="E14676" s="19">
        <v>9.9134277147899935E-2</v>
      </c>
      <c r="F14676" s="19"/>
      <c r="G14676" s="19"/>
      <c r="H14676" s="19">
        <v>0.50855938857346927</v>
      </c>
      <c r="I14676" s="19"/>
      <c r="J14676" s="19">
        <v>0.59924276536772392</v>
      </c>
      <c r="K14676" s="19"/>
      <c r="L14676" s="19">
        <v>0.38914427428522813</v>
      </c>
      <c r="M14676" s="19">
        <v>0.32060725179502181</v>
      </c>
      <c r="N14676" s="19"/>
      <c r="O14676" s="19"/>
      <c r="P14676" s="50">
        <v>0.37976865703072199</v>
      </c>
      <c r="R14676" s="9" t="s">
        <v>0</v>
      </c>
    </row>
    <row r="14677" spans="2:18" x14ac:dyDescent="0.2">
      <c r="B14677" s="25">
        <v>14447</v>
      </c>
      <c r="C14677" s="193"/>
      <c r="D14677" s="19">
        <v>0.43446642356839688</v>
      </c>
      <c r="E14677" s="19"/>
      <c r="F14677" s="19">
        <v>0.29050716381401648</v>
      </c>
      <c r="G14677" s="19"/>
      <c r="H14677" s="19">
        <v>0.59487891852716956</v>
      </c>
      <c r="I14677" s="19"/>
      <c r="J14677" s="19">
        <v>0.9736279062345653</v>
      </c>
      <c r="K14677" s="19">
        <v>0.42163817075704674</v>
      </c>
      <c r="L14677" s="19"/>
      <c r="M14677" s="19"/>
      <c r="N14677" s="19">
        <v>0.95977991554014397</v>
      </c>
      <c r="O14677" s="19"/>
      <c r="P14677" s="50">
        <v>0.34369251131365447</v>
      </c>
      <c r="R14677" s="9" t="s">
        <v>0</v>
      </c>
    </row>
    <row r="14678" spans="2:18" x14ac:dyDescent="0.2">
      <c r="B14678" s="25">
        <v>14448</v>
      </c>
      <c r="C14678" s="193"/>
      <c r="D14678" s="19">
        <v>0.49613623679039481</v>
      </c>
      <c r="E14678" s="19"/>
      <c r="F14678" s="19">
        <v>0.59147301605577862</v>
      </c>
      <c r="G14678" s="19"/>
      <c r="H14678" s="19">
        <v>1.1791365761937556</v>
      </c>
      <c r="I14678" s="19"/>
      <c r="J14678" s="19">
        <v>1.1520961969676651</v>
      </c>
      <c r="K14678" s="19"/>
      <c r="L14678" s="19">
        <v>2.1661971553713921</v>
      </c>
      <c r="M14678" s="19"/>
      <c r="N14678" s="19">
        <v>1.3318798868378021</v>
      </c>
      <c r="O14678" s="19"/>
      <c r="P14678" s="50">
        <v>0.58677796924945669</v>
      </c>
      <c r="R14678" s="9" t="s">
        <v>0</v>
      </c>
    </row>
    <row r="14679" spans="2:18" x14ac:dyDescent="0.2">
      <c r="B14679" s="25">
        <v>14449</v>
      </c>
      <c r="C14679" s="193"/>
      <c r="D14679" s="19">
        <v>0.88260752578318746</v>
      </c>
      <c r="E14679" s="19">
        <v>0.4768890330618778</v>
      </c>
      <c r="F14679" s="19"/>
      <c r="G14679" s="19"/>
      <c r="H14679" s="19">
        <v>0.45993989502838406</v>
      </c>
      <c r="I14679" s="19"/>
      <c r="J14679" s="19">
        <v>1.187906065420371</v>
      </c>
      <c r="K14679" s="19"/>
      <c r="L14679" s="19">
        <v>1.4918712147911195</v>
      </c>
      <c r="M14679" s="19"/>
      <c r="N14679" s="19">
        <v>1.3571044578793867</v>
      </c>
      <c r="O14679" s="19"/>
      <c r="P14679" s="50">
        <v>0.71561918322789508</v>
      </c>
      <c r="R14679" s="9" t="s">
        <v>0</v>
      </c>
    </row>
    <row r="14680" spans="2:18" x14ac:dyDescent="0.2">
      <c r="B14680" s="25">
        <v>14450</v>
      </c>
      <c r="C14680" s="193"/>
      <c r="D14680" s="19">
        <v>0.19109901456769088</v>
      </c>
      <c r="E14680" s="19">
        <v>0.43042380382916928</v>
      </c>
      <c r="F14680" s="19"/>
      <c r="G14680" s="19">
        <v>0.4334292977058502</v>
      </c>
      <c r="H14680" s="19"/>
      <c r="I14680" s="19">
        <v>1.0897394351935126</v>
      </c>
      <c r="J14680" s="19"/>
      <c r="K14680" s="19">
        <v>0.60905767871125938</v>
      </c>
      <c r="L14680" s="19"/>
      <c r="M14680" s="19"/>
      <c r="N14680" s="19">
        <v>0.11089747364768048</v>
      </c>
      <c r="O14680" s="19">
        <v>0.6771470923907037</v>
      </c>
      <c r="P14680" s="50"/>
      <c r="R14680" s="9" t="s">
        <v>0</v>
      </c>
    </row>
    <row r="14681" spans="2:18" x14ac:dyDescent="0.2">
      <c r="B14681" s="25">
        <v>14451</v>
      </c>
      <c r="C14681" s="193"/>
      <c r="D14681" s="19">
        <v>0.46149698836060576</v>
      </c>
      <c r="E14681" s="19">
        <v>0.27338303023059674</v>
      </c>
      <c r="F14681" s="19"/>
      <c r="G14681" s="19"/>
      <c r="H14681" s="19">
        <v>0.18035574522683309</v>
      </c>
      <c r="I14681" s="19"/>
      <c r="J14681" s="19">
        <v>0.94952105337182602</v>
      </c>
      <c r="K14681" s="19"/>
      <c r="L14681" s="19">
        <v>0.25352466413489916</v>
      </c>
      <c r="M14681" s="19"/>
      <c r="N14681" s="19">
        <v>4.5814012910183714E-2</v>
      </c>
      <c r="O14681" s="19"/>
      <c r="P14681" s="50">
        <v>0.67577266301347316</v>
      </c>
      <c r="R14681" s="9" t="s">
        <v>0</v>
      </c>
    </row>
    <row r="14682" spans="2:18" x14ac:dyDescent="0.2">
      <c r="B14682" s="25">
        <v>14452</v>
      </c>
      <c r="C14682" s="193"/>
      <c r="D14682" s="19">
        <v>1.3906746592610391</v>
      </c>
      <c r="E14682" s="19"/>
      <c r="F14682" s="19">
        <v>0.31775927085396527</v>
      </c>
      <c r="G14682" s="19"/>
      <c r="H14682" s="19">
        <v>0.49083209400921773</v>
      </c>
      <c r="I14682" s="19"/>
      <c r="J14682" s="19">
        <v>1.7160317547106534</v>
      </c>
      <c r="K14682" s="19"/>
      <c r="L14682" s="19">
        <v>2.3300595729778422E-2</v>
      </c>
      <c r="M14682" s="19"/>
      <c r="N14682" s="19">
        <v>0.34589736889353268</v>
      </c>
      <c r="O14682" s="19"/>
      <c r="P14682" s="50">
        <v>1.1291473924959088</v>
      </c>
      <c r="R14682" s="9" t="s">
        <v>0</v>
      </c>
    </row>
    <row r="14683" spans="2:18" x14ac:dyDescent="0.2">
      <c r="B14683" s="25">
        <v>14453</v>
      </c>
      <c r="C14683" s="193"/>
      <c r="D14683" s="19">
        <v>0.2626134831844868</v>
      </c>
      <c r="E14683" s="19">
        <v>0.32344150056508875</v>
      </c>
      <c r="F14683" s="19"/>
      <c r="G14683" s="19"/>
      <c r="H14683" s="19">
        <v>0.99338696610722244</v>
      </c>
      <c r="I14683" s="19"/>
      <c r="J14683" s="19">
        <v>1.2681712684827475</v>
      </c>
      <c r="K14683" s="19"/>
      <c r="L14683" s="19">
        <v>0.25571927910486447</v>
      </c>
      <c r="M14683" s="19"/>
      <c r="N14683" s="19">
        <v>0.93892408595347443</v>
      </c>
      <c r="O14683" s="19"/>
      <c r="P14683" s="50">
        <v>0.19824171578054836</v>
      </c>
      <c r="R14683" s="9" t="s">
        <v>0</v>
      </c>
    </row>
    <row r="14684" spans="2:18" x14ac:dyDescent="0.2">
      <c r="B14684" s="25">
        <v>14454</v>
      </c>
      <c r="C14684" s="193">
        <v>0.6528215954334643</v>
      </c>
      <c r="D14684" s="19"/>
      <c r="E14684" s="19">
        <v>9.6193934852532567E-2</v>
      </c>
      <c r="F14684" s="19"/>
      <c r="G14684" s="19">
        <v>3.2752274583506755E-2</v>
      </c>
      <c r="H14684" s="19"/>
      <c r="I14684" s="19"/>
      <c r="J14684" s="19">
        <v>0.58419770313745234</v>
      </c>
      <c r="K14684" s="19"/>
      <c r="L14684" s="19">
        <v>0.11287486730324732</v>
      </c>
      <c r="M14684" s="19"/>
      <c r="N14684" s="19">
        <v>0.52264805028509231</v>
      </c>
      <c r="O14684" s="19"/>
      <c r="P14684" s="50">
        <v>4.8349922360830806E-2</v>
      </c>
      <c r="R14684" s="9" t="s">
        <v>0</v>
      </c>
    </row>
    <row r="14685" spans="2:18" x14ac:dyDescent="0.2">
      <c r="B14685" s="25">
        <v>14455</v>
      </c>
      <c r="C14685" s="193">
        <v>1.5097258338118336</v>
      </c>
      <c r="D14685" s="19"/>
      <c r="E14685" s="19">
        <v>2.6816716292859244</v>
      </c>
      <c r="F14685" s="19"/>
      <c r="G14685" s="19">
        <v>2.3781397915724982</v>
      </c>
      <c r="H14685" s="19"/>
      <c r="I14685" s="19">
        <v>1.4892843016421951</v>
      </c>
      <c r="J14685" s="19"/>
      <c r="K14685" s="19">
        <v>1.4479544726942357</v>
      </c>
      <c r="L14685" s="19"/>
      <c r="M14685" s="19">
        <v>1.5759886512185617</v>
      </c>
      <c r="N14685" s="19"/>
      <c r="O14685" s="19">
        <v>1.2131814374708509</v>
      </c>
      <c r="P14685" s="50"/>
      <c r="R14685" s="9" t="s">
        <v>0</v>
      </c>
    </row>
    <row r="14686" spans="2:18" x14ac:dyDescent="0.2">
      <c r="B14686" s="25">
        <v>14456</v>
      </c>
      <c r="C14686" s="193"/>
      <c r="D14686" s="19">
        <v>0.52850846678767593</v>
      </c>
      <c r="E14686" s="19">
        <v>0.38451788156186351</v>
      </c>
      <c r="F14686" s="19"/>
      <c r="G14686" s="19">
        <v>5.4602401125040348E-2</v>
      </c>
      <c r="H14686" s="19"/>
      <c r="I14686" s="19">
        <v>1.0750498181508317</v>
      </c>
      <c r="J14686" s="19"/>
      <c r="K14686" s="19">
        <v>3.7883226433227495E-2</v>
      </c>
      <c r="L14686" s="19"/>
      <c r="M14686" s="19">
        <v>0.62269028423523409</v>
      </c>
      <c r="N14686" s="19"/>
      <c r="O14686" s="19"/>
      <c r="P14686" s="50">
        <v>0.33663105908097513</v>
      </c>
      <c r="R14686" s="9" t="s">
        <v>0</v>
      </c>
    </row>
    <row r="14687" spans="2:18" x14ac:dyDescent="0.2">
      <c r="B14687" s="25">
        <v>14457</v>
      </c>
      <c r="C14687" s="193"/>
      <c r="D14687" s="19">
        <v>0.2208888012880591</v>
      </c>
      <c r="E14687" s="19">
        <v>0.91711905524542336</v>
      </c>
      <c r="F14687" s="19"/>
      <c r="G14687" s="19"/>
      <c r="H14687" s="19">
        <v>1.3139081525181172E-4</v>
      </c>
      <c r="I14687" s="19"/>
      <c r="J14687" s="19">
        <v>0.43709053554097577</v>
      </c>
      <c r="K14687" s="19"/>
      <c r="L14687" s="19">
        <v>1.1346841463718782</v>
      </c>
      <c r="M14687" s="19"/>
      <c r="N14687" s="19">
        <v>0.12934812801923148</v>
      </c>
      <c r="O14687" s="19">
        <v>0.188573760789573</v>
      </c>
      <c r="P14687" s="50"/>
      <c r="R14687" s="9" t="s">
        <v>0</v>
      </c>
    </row>
    <row r="14688" spans="2:18" x14ac:dyDescent="0.2">
      <c r="B14688" s="25">
        <v>14458</v>
      </c>
      <c r="C14688" s="193"/>
      <c r="D14688" s="19">
        <v>8.2227035493939393E-2</v>
      </c>
      <c r="E14688" s="19">
        <v>0.38844038370746142</v>
      </c>
      <c r="F14688" s="19"/>
      <c r="G14688" s="19"/>
      <c r="H14688" s="19">
        <v>9.5820393277493685E-2</v>
      </c>
      <c r="I14688" s="19"/>
      <c r="J14688" s="19">
        <v>0.39868061481620259</v>
      </c>
      <c r="K14688" s="19"/>
      <c r="L14688" s="19">
        <v>0.60561787394625699</v>
      </c>
      <c r="M14688" s="19"/>
      <c r="N14688" s="19">
        <v>5.0277990614434546E-2</v>
      </c>
      <c r="O14688" s="19"/>
      <c r="P14688" s="50">
        <v>0.58250553244057968</v>
      </c>
      <c r="R14688" s="9" t="s">
        <v>0</v>
      </c>
    </row>
    <row r="14689" spans="2:18" x14ac:dyDescent="0.2">
      <c r="B14689" s="25">
        <v>14459</v>
      </c>
      <c r="C14689" s="193"/>
      <c r="D14689" s="19">
        <v>1.5205054689693414</v>
      </c>
      <c r="E14689" s="19"/>
      <c r="F14689" s="19">
        <v>0.55507335674181169</v>
      </c>
      <c r="G14689" s="19"/>
      <c r="H14689" s="19">
        <v>0.40236883754969471</v>
      </c>
      <c r="I14689" s="19"/>
      <c r="J14689" s="19">
        <v>7.6421706012443205E-2</v>
      </c>
      <c r="K14689" s="19"/>
      <c r="L14689" s="19">
        <v>0.5168801112987268</v>
      </c>
      <c r="M14689" s="19"/>
      <c r="N14689" s="19">
        <v>1.2222519089467541</v>
      </c>
      <c r="O14689" s="19"/>
      <c r="P14689" s="50">
        <v>0.72565615359675295</v>
      </c>
      <c r="R14689" s="9" t="s">
        <v>0</v>
      </c>
    </row>
    <row r="14690" spans="2:18" x14ac:dyDescent="0.2">
      <c r="B14690" s="25">
        <v>14460</v>
      </c>
      <c r="C14690" s="193"/>
      <c r="D14690" s="19">
        <v>0.19341956070336488</v>
      </c>
      <c r="E14690" s="19"/>
      <c r="F14690" s="19">
        <v>0.60851670394345503</v>
      </c>
      <c r="G14690" s="19"/>
      <c r="H14690" s="19">
        <v>0.65204486015141983</v>
      </c>
      <c r="I14690" s="19"/>
      <c r="J14690" s="19">
        <v>1.0984068190055747</v>
      </c>
      <c r="K14690" s="19">
        <v>0.16664957680225256</v>
      </c>
      <c r="L14690" s="19"/>
      <c r="M14690" s="19"/>
      <c r="N14690" s="19">
        <v>0.7689684719385379</v>
      </c>
      <c r="O14690" s="19">
        <v>0.15317735446866645</v>
      </c>
      <c r="P14690" s="50"/>
      <c r="R14690" s="9" t="s">
        <v>0</v>
      </c>
    </row>
    <row r="14691" spans="2:18" x14ac:dyDescent="0.2">
      <c r="B14691" s="25">
        <v>14461</v>
      </c>
      <c r="C14691" s="193"/>
      <c r="D14691" s="19">
        <v>9.427596395508929E-2</v>
      </c>
      <c r="E14691" s="19"/>
      <c r="F14691" s="19">
        <v>1.3087371911049785</v>
      </c>
      <c r="G14691" s="19"/>
      <c r="H14691" s="19">
        <v>0.20728553043712619</v>
      </c>
      <c r="I14691" s="19"/>
      <c r="J14691" s="19">
        <v>0.37106770490277613</v>
      </c>
      <c r="K14691" s="19"/>
      <c r="L14691" s="19">
        <v>0.56784608960983873</v>
      </c>
      <c r="M14691" s="19"/>
      <c r="N14691" s="19">
        <v>1.9427088401398309</v>
      </c>
      <c r="O14691" s="19"/>
      <c r="P14691" s="50">
        <v>0.27486601212218731</v>
      </c>
      <c r="R14691" s="9" t="s">
        <v>0</v>
      </c>
    </row>
    <row r="14692" spans="2:18" x14ac:dyDescent="0.2">
      <c r="B14692" s="25">
        <v>14462</v>
      </c>
      <c r="C14692" s="193"/>
      <c r="D14692" s="19">
        <v>1.4330429036050989</v>
      </c>
      <c r="E14692" s="19"/>
      <c r="F14692" s="19">
        <v>0.32351990748924392</v>
      </c>
      <c r="G14692" s="19"/>
      <c r="H14692" s="19">
        <v>0.90154374950916916</v>
      </c>
      <c r="I14692" s="19"/>
      <c r="J14692" s="19">
        <v>1.2145138810091223</v>
      </c>
      <c r="K14692" s="19"/>
      <c r="L14692" s="19">
        <v>0.46026885162521453</v>
      </c>
      <c r="M14692" s="19"/>
      <c r="N14692" s="19">
        <v>0.74789214524715464</v>
      </c>
      <c r="O14692" s="19"/>
      <c r="P14692" s="50">
        <v>0.25520965569057452</v>
      </c>
      <c r="R14692" s="9" t="s">
        <v>0</v>
      </c>
    </row>
    <row r="14693" spans="2:18" x14ac:dyDescent="0.2">
      <c r="B14693" s="25">
        <v>14463</v>
      </c>
      <c r="C14693" s="193">
        <v>0.20544649319809749</v>
      </c>
      <c r="D14693" s="19"/>
      <c r="E14693" s="19">
        <v>0.87977379671743838</v>
      </c>
      <c r="F14693" s="19"/>
      <c r="G14693" s="19">
        <v>2.0141531619833208</v>
      </c>
      <c r="H14693" s="19"/>
      <c r="I14693" s="19">
        <v>1.3581367979417702</v>
      </c>
      <c r="J14693" s="19"/>
      <c r="K14693" s="19">
        <v>0.8867554388561919</v>
      </c>
      <c r="L14693" s="19"/>
      <c r="M14693" s="19">
        <v>1.1538128388158708</v>
      </c>
      <c r="N14693" s="19"/>
      <c r="O14693" s="19">
        <v>1.5395058633732683</v>
      </c>
      <c r="P14693" s="50"/>
      <c r="R14693" s="9" t="s">
        <v>0</v>
      </c>
    </row>
    <row r="14694" spans="2:18" x14ac:dyDescent="0.2">
      <c r="B14694" s="25">
        <v>14464</v>
      </c>
      <c r="C14694" s="193"/>
      <c r="D14694" s="19">
        <v>1.4651593970895933</v>
      </c>
      <c r="E14694" s="19"/>
      <c r="F14694" s="19">
        <v>1.5913412598553252</v>
      </c>
      <c r="G14694" s="19"/>
      <c r="H14694" s="19">
        <v>0.62570711796347278</v>
      </c>
      <c r="I14694" s="19"/>
      <c r="J14694" s="19">
        <v>1.3907941468754794</v>
      </c>
      <c r="K14694" s="19"/>
      <c r="L14694" s="19">
        <v>0.86323465168413127</v>
      </c>
      <c r="M14694" s="19"/>
      <c r="N14694" s="19">
        <v>1.0992930043574332</v>
      </c>
      <c r="O14694" s="19"/>
      <c r="P14694" s="50">
        <v>1.4617898023252052</v>
      </c>
      <c r="R14694" s="9" t="s">
        <v>0</v>
      </c>
    </row>
    <row r="14695" spans="2:18" x14ac:dyDescent="0.2">
      <c r="B14695" s="25">
        <v>14465</v>
      </c>
      <c r="C14695" s="193"/>
      <c r="D14695" s="19">
        <v>0.79402312257226115</v>
      </c>
      <c r="E14695" s="19"/>
      <c r="F14695" s="19">
        <v>0.91578653691955503</v>
      </c>
      <c r="G14695" s="19"/>
      <c r="H14695" s="19">
        <v>1.8187610493269268</v>
      </c>
      <c r="I14695" s="19"/>
      <c r="J14695" s="19">
        <v>1.5817667478307607</v>
      </c>
      <c r="K14695" s="19"/>
      <c r="L14695" s="19">
        <v>1.2311931265233849</v>
      </c>
      <c r="M14695" s="19"/>
      <c r="N14695" s="19">
        <v>1.5523285227710679</v>
      </c>
      <c r="O14695" s="19"/>
      <c r="P14695" s="50">
        <v>1.7112976403233813</v>
      </c>
      <c r="R14695" s="9" t="s">
        <v>0</v>
      </c>
    </row>
    <row r="14696" spans="2:18" x14ac:dyDescent="0.2">
      <c r="B14696" s="25">
        <v>14466</v>
      </c>
      <c r="C14696" s="193"/>
      <c r="D14696" s="19">
        <v>0.39276595832648675</v>
      </c>
      <c r="E14696" s="19"/>
      <c r="F14696" s="19">
        <v>0.29668383902575091</v>
      </c>
      <c r="G14696" s="19"/>
      <c r="H14696" s="19">
        <v>0.22236681421481594</v>
      </c>
      <c r="I14696" s="19"/>
      <c r="J14696" s="19">
        <v>0.31397489586459709</v>
      </c>
      <c r="K14696" s="19">
        <v>0.28063539093430506</v>
      </c>
      <c r="L14696" s="19"/>
      <c r="M14696" s="19">
        <v>0.70203158622684725</v>
      </c>
      <c r="N14696" s="19"/>
      <c r="O14696" s="19"/>
      <c r="P14696" s="50">
        <v>0.31081512256903077</v>
      </c>
      <c r="R14696" s="9" t="s">
        <v>0</v>
      </c>
    </row>
    <row r="14697" spans="2:18" x14ac:dyDescent="0.2">
      <c r="B14697" s="25">
        <v>14467</v>
      </c>
      <c r="C14697" s="193"/>
      <c r="D14697" s="19">
        <v>0.5706100610381567</v>
      </c>
      <c r="E14697" s="19"/>
      <c r="F14697" s="19">
        <v>3.3689545057269003E-2</v>
      </c>
      <c r="G14697" s="19">
        <v>0.19934394589860097</v>
      </c>
      <c r="H14697" s="19"/>
      <c r="I14697" s="19"/>
      <c r="J14697" s="19">
        <v>0.53636167055333539</v>
      </c>
      <c r="K14697" s="19"/>
      <c r="L14697" s="19">
        <v>0.13299439160864682</v>
      </c>
      <c r="M14697" s="19"/>
      <c r="N14697" s="19">
        <v>0.22494122361400923</v>
      </c>
      <c r="O14697" s="19">
        <v>0.29093235471359435</v>
      </c>
      <c r="P14697" s="50"/>
      <c r="R14697" s="9" t="s">
        <v>0</v>
      </c>
    </row>
    <row r="14698" spans="2:18" x14ac:dyDescent="0.2">
      <c r="B14698" s="25">
        <v>14468</v>
      </c>
      <c r="C14698" s="193">
        <v>0.39820977531764329</v>
      </c>
      <c r="D14698" s="19"/>
      <c r="E14698" s="19">
        <v>0.839207840004353</v>
      </c>
      <c r="F14698" s="19"/>
      <c r="G14698" s="19">
        <v>0.87146825110897808</v>
      </c>
      <c r="H14698" s="19"/>
      <c r="I14698" s="19"/>
      <c r="J14698" s="19">
        <v>0.12222397038125024</v>
      </c>
      <c r="K14698" s="19"/>
      <c r="L14698" s="19">
        <v>4.6889661777634983E-2</v>
      </c>
      <c r="M14698" s="19">
        <v>1.0621404361516662</v>
      </c>
      <c r="N14698" s="19"/>
      <c r="O14698" s="19">
        <v>0.22584308318144183</v>
      </c>
      <c r="P14698" s="50"/>
      <c r="R14698" s="9" t="s">
        <v>0</v>
      </c>
    </row>
    <row r="14699" spans="2:18" x14ac:dyDescent="0.2">
      <c r="B14699" s="25">
        <v>14469</v>
      </c>
      <c r="C14699" s="193">
        <v>2.1270145950601185</v>
      </c>
      <c r="D14699" s="19"/>
      <c r="E14699" s="19">
        <v>1.9734324743527805</v>
      </c>
      <c r="F14699" s="19"/>
      <c r="G14699" s="19">
        <v>1.405705265261163</v>
      </c>
      <c r="H14699" s="19"/>
      <c r="I14699" s="19">
        <v>1.4880758575717838</v>
      </c>
      <c r="J14699" s="19"/>
      <c r="K14699" s="19">
        <v>2.1340894641050356</v>
      </c>
      <c r="L14699" s="19"/>
      <c r="M14699" s="19">
        <v>1.5202425282755769</v>
      </c>
      <c r="N14699" s="19"/>
      <c r="O14699" s="19">
        <v>0.82865371535093624</v>
      </c>
      <c r="P14699" s="50"/>
      <c r="R14699" s="9" t="s">
        <v>0</v>
      </c>
    </row>
    <row r="14700" spans="2:18" x14ac:dyDescent="0.2">
      <c r="B14700" s="25">
        <v>14470</v>
      </c>
      <c r="C14700" s="193"/>
      <c r="D14700" s="19">
        <v>1.0367428762850981</v>
      </c>
      <c r="E14700" s="19"/>
      <c r="F14700" s="19">
        <v>0.11519581271128884</v>
      </c>
      <c r="G14700" s="19"/>
      <c r="H14700" s="19">
        <v>0.70286116356934236</v>
      </c>
      <c r="I14700" s="19"/>
      <c r="J14700" s="19">
        <v>0.98177440258523063</v>
      </c>
      <c r="K14700" s="19"/>
      <c r="L14700" s="19">
        <v>1.0019967225153796</v>
      </c>
      <c r="M14700" s="19"/>
      <c r="N14700" s="19">
        <v>0.82728375193925374</v>
      </c>
      <c r="O14700" s="19"/>
      <c r="P14700" s="50">
        <v>0.1574449190824932</v>
      </c>
      <c r="R14700" s="9" t="s">
        <v>0</v>
      </c>
    </row>
    <row r="14701" spans="2:18" x14ac:dyDescent="0.2">
      <c r="B14701" s="25">
        <v>14471</v>
      </c>
      <c r="C14701" s="193"/>
      <c r="D14701" s="19">
        <v>0.70562849558702778</v>
      </c>
      <c r="E14701" s="19"/>
      <c r="F14701" s="19">
        <v>0.91105678637767806</v>
      </c>
      <c r="G14701" s="19"/>
      <c r="H14701" s="19">
        <v>1.0411411871859555</v>
      </c>
      <c r="I14701" s="19"/>
      <c r="J14701" s="19">
        <v>0.53745614381749274</v>
      </c>
      <c r="K14701" s="19"/>
      <c r="L14701" s="19">
        <v>0.94761412415994073</v>
      </c>
      <c r="M14701" s="19"/>
      <c r="N14701" s="19">
        <v>1.6698242601052598</v>
      </c>
      <c r="O14701" s="19"/>
      <c r="P14701" s="50">
        <v>0.19311165088055135</v>
      </c>
      <c r="R14701" s="9" t="s">
        <v>0</v>
      </c>
    </row>
    <row r="14702" spans="2:18" x14ac:dyDescent="0.2">
      <c r="B14702" s="25">
        <v>14472</v>
      </c>
      <c r="C14702" s="193">
        <v>0.39955618719420194</v>
      </c>
      <c r="D14702" s="19"/>
      <c r="E14702" s="19">
        <v>0.7280992980524158</v>
      </c>
      <c r="F14702" s="19"/>
      <c r="G14702" s="19">
        <v>0.50803687807919229</v>
      </c>
      <c r="H14702" s="19"/>
      <c r="I14702" s="19">
        <v>0.64982108347086731</v>
      </c>
      <c r="J14702" s="19"/>
      <c r="K14702" s="19">
        <v>0.29408781566075953</v>
      </c>
      <c r="L14702" s="19"/>
      <c r="M14702" s="19"/>
      <c r="N14702" s="19">
        <v>0.10627366326281786</v>
      </c>
      <c r="O14702" s="19">
        <v>0.90967867400105396</v>
      </c>
      <c r="P14702" s="50"/>
      <c r="R14702" s="9" t="s">
        <v>0</v>
      </c>
    </row>
    <row r="14703" spans="2:18" x14ac:dyDescent="0.2">
      <c r="B14703" s="25">
        <v>14473</v>
      </c>
      <c r="C14703" s="193">
        <v>0.98968805826467621</v>
      </c>
      <c r="D14703" s="19"/>
      <c r="E14703" s="19">
        <v>0.38615583632913081</v>
      </c>
      <c r="F14703" s="19"/>
      <c r="G14703" s="19">
        <v>1.2299901077544022</v>
      </c>
      <c r="H14703" s="19"/>
      <c r="I14703" s="19">
        <v>0.31920429510220943</v>
      </c>
      <c r="J14703" s="19"/>
      <c r="K14703" s="19">
        <v>0.5664698670150986</v>
      </c>
      <c r="L14703" s="19"/>
      <c r="M14703" s="19">
        <v>0.47454809743259418</v>
      </c>
      <c r="N14703" s="19"/>
      <c r="O14703" s="19">
        <v>1.4228117247018042</v>
      </c>
      <c r="P14703" s="50"/>
      <c r="R14703" s="9" t="s">
        <v>0</v>
      </c>
    </row>
    <row r="14704" spans="2:18" x14ac:dyDescent="0.2">
      <c r="B14704" s="25">
        <v>14474</v>
      </c>
      <c r="C14704" s="193"/>
      <c r="D14704" s="19">
        <v>3.3261696305839021E-2</v>
      </c>
      <c r="E14704" s="19">
        <v>0.53786209171920474</v>
      </c>
      <c r="F14704" s="19"/>
      <c r="G14704" s="19">
        <v>0.4444533844475958</v>
      </c>
      <c r="H14704" s="19"/>
      <c r="I14704" s="19">
        <v>0.55116666350801546</v>
      </c>
      <c r="J14704" s="19"/>
      <c r="K14704" s="19">
        <v>1.3133476366853913</v>
      </c>
      <c r="L14704" s="19"/>
      <c r="M14704" s="19">
        <v>1.3465364352091738</v>
      </c>
      <c r="N14704" s="19"/>
      <c r="O14704" s="19">
        <v>0.60142244534358469</v>
      </c>
      <c r="P14704" s="50"/>
      <c r="R14704" s="9" t="s">
        <v>0</v>
      </c>
    </row>
    <row r="14705" spans="2:18" x14ac:dyDescent="0.2">
      <c r="B14705" s="25">
        <v>14475</v>
      </c>
      <c r="C14705" s="193">
        <v>1.0057194578733173</v>
      </c>
      <c r="D14705" s="19"/>
      <c r="E14705" s="19">
        <v>0.29720242040369405</v>
      </c>
      <c r="F14705" s="19"/>
      <c r="G14705" s="19">
        <v>0.61733499440505568</v>
      </c>
      <c r="H14705" s="19"/>
      <c r="I14705" s="19">
        <v>1.0095653987652407</v>
      </c>
      <c r="J14705" s="19"/>
      <c r="K14705" s="19">
        <v>0.34808210160778746</v>
      </c>
      <c r="L14705" s="19"/>
      <c r="M14705" s="19">
        <v>0.14021983134230412</v>
      </c>
      <c r="N14705" s="19"/>
      <c r="O14705" s="19">
        <v>0.31686403074453451</v>
      </c>
      <c r="P14705" s="50"/>
      <c r="R14705" s="9" t="s">
        <v>0</v>
      </c>
    </row>
    <row r="14706" spans="2:18" x14ac:dyDescent="0.2">
      <c r="B14706" s="25">
        <v>14476</v>
      </c>
      <c r="C14706" s="193"/>
      <c r="D14706" s="19">
        <v>0.59108721398515984</v>
      </c>
      <c r="E14706" s="19">
        <v>0.54860708085223264</v>
      </c>
      <c r="F14706" s="19"/>
      <c r="G14706" s="19"/>
      <c r="H14706" s="19">
        <v>0.12380126149001</v>
      </c>
      <c r="I14706" s="19">
        <v>1.0532633139964913</v>
      </c>
      <c r="J14706" s="19"/>
      <c r="K14706" s="19"/>
      <c r="L14706" s="19">
        <v>0.27814559966881902</v>
      </c>
      <c r="M14706" s="19"/>
      <c r="N14706" s="19">
        <v>0.33600733235450209</v>
      </c>
      <c r="O14706" s="19">
        <v>0.49198061552984312</v>
      </c>
      <c r="P14706" s="50"/>
      <c r="R14706" s="9" t="s">
        <v>0</v>
      </c>
    </row>
    <row r="14707" spans="2:18" x14ac:dyDescent="0.2">
      <c r="B14707" s="25">
        <v>14477</v>
      </c>
      <c r="C14707" s="193"/>
      <c r="D14707" s="19">
        <v>0.77075959805252903</v>
      </c>
      <c r="E14707" s="19">
        <v>0.42446878281356676</v>
      </c>
      <c r="F14707" s="19"/>
      <c r="G14707" s="19">
        <v>0.48297757189645879</v>
      </c>
      <c r="H14707" s="19"/>
      <c r="I14707" s="19">
        <v>0.38022605379218999</v>
      </c>
      <c r="J14707" s="19"/>
      <c r="K14707" s="19"/>
      <c r="L14707" s="19">
        <v>0.42839540967277068</v>
      </c>
      <c r="M14707" s="19">
        <v>0.24301158661022446</v>
      </c>
      <c r="N14707" s="19"/>
      <c r="O14707" s="19"/>
      <c r="P14707" s="50">
        <v>0.71409041390485806</v>
      </c>
      <c r="R14707" s="9" t="s">
        <v>0</v>
      </c>
    </row>
    <row r="14708" spans="2:18" x14ac:dyDescent="0.2">
      <c r="B14708" s="25">
        <v>14478</v>
      </c>
      <c r="C14708" s="193"/>
      <c r="D14708" s="19">
        <v>0.83424475977965662</v>
      </c>
      <c r="E14708" s="19"/>
      <c r="F14708" s="19">
        <v>9.5665917887762172E-2</v>
      </c>
      <c r="G14708" s="19"/>
      <c r="H14708" s="19">
        <v>0.16961797839000695</v>
      </c>
      <c r="I14708" s="19"/>
      <c r="J14708" s="19">
        <v>0.82465672204351337</v>
      </c>
      <c r="K14708" s="19">
        <v>0.17861265283759928</v>
      </c>
      <c r="L14708" s="19"/>
      <c r="M14708" s="19">
        <v>0.59264369024602626</v>
      </c>
      <c r="N14708" s="19"/>
      <c r="O14708" s="19"/>
      <c r="P14708" s="50">
        <v>0.14790489240778598</v>
      </c>
      <c r="R14708" s="9" t="s">
        <v>0</v>
      </c>
    </row>
    <row r="14709" spans="2:18" x14ac:dyDescent="0.2">
      <c r="B14709" s="25">
        <v>14479</v>
      </c>
      <c r="C14709" s="193">
        <v>0.69284113867672037</v>
      </c>
      <c r="D14709" s="19"/>
      <c r="E14709" s="19">
        <v>1.6727650819637225</v>
      </c>
      <c r="F14709" s="19"/>
      <c r="G14709" s="19">
        <v>0.41952139727885362</v>
      </c>
      <c r="H14709" s="19"/>
      <c r="I14709" s="19">
        <v>0.13382649208836644</v>
      </c>
      <c r="J14709" s="19"/>
      <c r="K14709" s="19">
        <v>1.3398132905420497</v>
      </c>
      <c r="L14709" s="19"/>
      <c r="M14709" s="19">
        <v>1.0053393827271782</v>
      </c>
      <c r="N14709" s="19"/>
      <c r="O14709" s="19">
        <v>0.68299995426903293</v>
      </c>
      <c r="P14709" s="50"/>
      <c r="R14709" s="9" t="s">
        <v>0</v>
      </c>
    </row>
    <row r="14710" spans="2:18" x14ac:dyDescent="0.2">
      <c r="B14710" s="25">
        <v>14480</v>
      </c>
      <c r="C14710" s="193"/>
      <c r="D14710" s="19">
        <v>1.8210676899920339</v>
      </c>
      <c r="E14710" s="19"/>
      <c r="F14710" s="19">
        <v>1.4703942017994946</v>
      </c>
      <c r="G14710" s="19"/>
      <c r="H14710" s="19">
        <v>0.80678206227502991</v>
      </c>
      <c r="I14710" s="19"/>
      <c r="J14710" s="19">
        <v>0.85409043478850644</v>
      </c>
      <c r="K14710" s="19"/>
      <c r="L14710" s="19">
        <v>1.6288832502535457</v>
      </c>
      <c r="M14710" s="19"/>
      <c r="N14710" s="19">
        <v>0.98518846861689569</v>
      </c>
      <c r="O14710" s="19"/>
      <c r="P14710" s="50">
        <v>1.2992080069856426</v>
      </c>
      <c r="R14710" s="9" t="s">
        <v>0</v>
      </c>
    </row>
    <row r="14711" spans="2:18" x14ac:dyDescent="0.2">
      <c r="B14711" s="25">
        <v>14481</v>
      </c>
      <c r="C14711" s="193"/>
      <c r="D14711" s="19">
        <v>1.4721720484313836</v>
      </c>
      <c r="E14711" s="19"/>
      <c r="F14711" s="19">
        <v>1.3173689597767229</v>
      </c>
      <c r="G14711" s="19"/>
      <c r="H14711" s="19">
        <v>0.31273344360425287</v>
      </c>
      <c r="I14711" s="19"/>
      <c r="J14711" s="19">
        <v>0.54973346833514214</v>
      </c>
      <c r="K14711" s="19"/>
      <c r="L14711" s="19">
        <v>1.0213511644636561</v>
      </c>
      <c r="M14711" s="19"/>
      <c r="N14711" s="19">
        <v>0.46930169661225463</v>
      </c>
      <c r="O14711" s="19"/>
      <c r="P14711" s="50">
        <v>0.81902065491544596</v>
      </c>
      <c r="R14711" s="9" t="s">
        <v>0</v>
      </c>
    </row>
    <row r="14712" spans="2:18" x14ac:dyDescent="0.2">
      <c r="B14712" s="25">
        <v>14482</v>
      </c>
      <c r="C14712" s="193"/>
      <c r="D14712" s="19">
        <v>1.0338230358458786</v>
      </c>
      <c r="E14712" s="19"/>
      <c r="F14712" s="19">
        <v>0.54355309861860046</v>
      </c>
      <c r="G14712" s="19"/>
      <c r="H14712" s="19">
        <v>0.49348397198749272</v>
      </c>
      <c r="I14712" s="19"/>
      <c r="J14712" s="19">
        <v>0.69527646412087829</v>
      </c>
      <c r="K14712" s="19"/>
      <c r="L14712" s="19">
        <v>0.46887165258757568</v>
      </c>
      <c r="M14712" s="19"/>
      <c r="N14712" s="19">
        <v>9.4436927878178048E-2</v>
      </c>
      <c r="O14712" s="19"/>
      <c r="P14712" s="50">
        <v>0.3281240835193393</v>
      </c>
      <c r="R14712" s="9" t="s">
        <v>0</v>
      </c>
    </row>
    <row r="14713" spans="2:18" x14ac:dyDescent="0.2">
      <c r="B14713" s="25">
        <v>14483</v>
      </c>
      <c r="C14713" s="193"/>
      <c r="D14713" s="19">
        <v>1.1838104177298709</v>
      </c>
      <c r="E14713" s="19"/>
      <c r="F14713" s="19">
        <v>0.96161124893030081</v>
      </c>
      <c r="G14713" s="19"/>
      <c r="H14713" s="19">
        <v>1.0736023062510527</v>
      </c>
      <c r="I14713" s="19"/>
      <c r="J14713" s="19">
        <v>1.9290018351776579</v>
      </c>
      <c r="K14713" s="19"/>
      <c r="L14713" s="19">
        <v>1.100455798718588E-2</v>
      </c>
      <c r="M14713" s="19"/>
      <c r="N14713" s="19">
        <v>0.99038705180935738</v>
      </c>
      <c r="O14713" s="19"/>
      <c r="P14713" s="50">
        <v>1.6577509652753963</v>
      </c>
      <c r="R14713" s="9" t="s">
        <v>0</v>
      </c>
    </row>
    <row r="14714" spans="2:18" x14ac:dyDescent="0.2">
      <c r="B14714" s="25">
        <v>14484</v>
      </c>
      <c r="C14714" s="193"/>
      <c r="D14714" s="19">
        <v>0.39760915357087717</v>
      </c>
      <c r="E14714" s="19">
        <v>0.52406013149126052</v>
      </c>
      <c r="F14714" s="19"/>
      <c r="G14714" s="19"/>
      <c r="H14714" s="19">
        <v>0.36410114162580648</v>
      </c>
      <c r="I14714" s="19"/>
      <c r="J14714" s="19">
        <v>0.38758619247410064</v>
      </c>
      <c r="K14714" s="19"/>
      <c r="L14714" s="19">
        <v>1.1204699914800993</v>
      </c>
      <c r="M14714" s="19"/>
      <c r="N14714" s="19">
        <v>1.5064243747864294</v>
      </c>
      <c r="O14714" s="19"/>
      <c r="P14714" s="50">
        <v>4.9866816448746951E-2</v>
      </c>
      <c r="R14714" s="9" t="s">
        <v>0</v>
      </c>
    </row>
    <row r="14715" spans="2:18" x14ac:dyDescent="0.2">
      <c r="B14715" s="25">
        <v>14485</v>
      </c>
      <c r="C14715" s="193">
        <v>1.2082858667580878E-2</v>
      </c>
      <c r="D14715" s="19"/>
      <c r="E14715" s="19"/>
      <c r="F14715" s="19">
        <v>9.3497966100072202E-2</v>
      </c>
      <c r="G14715" s="19">
        <v>0.89313764387443451</v>
      </c>
      <c r="H14715" s="19"/>
      <c r="I14715" s="19">
        <v>1.2339792599368469</v>
      </c>
      <c r="J14715" s="19"/>
      <c r="K14715" s="19">
        <v>6.1259108921449486E-2</v>
      </c>
      <c r="L14715" s="19"/>
      <c r="M14715" s="19">
        <v>6.2064948143047916E-2</v>
      </c>
      <c r="N14715" s="19"/>
      <c r="O14715" s="19">
        <v>0.4586661026404677</v>
      </c>
      <c r="P14715" s="50"/>
      <c r="R14715" s="9" t="s">
        <v>0</v>
      </c>
    </row>
    <row r="14716" spans="2:18" x14ac:dyDescent="0.2">
      <c r="B14716" s="25">
        <v>14486</v>
      </c>
      <c r="C14716" s="193">
        <v>0.36355408742703654</v>
      </c>
      <c r="D14716" s="19"/>
      <c r="E14716" s="19"/>
      <c r="F14716" s="19">
        <v>0.23365682858334627</v>
      </c>
      <c r="G14716" s="19"/>
      <c r="H14716" s="19">
        <v>0.28306827136085977</v>
      </c>
      <c r="I14716" s="19"/>
      <c r="J14716" s="19">
        <v>1.229663711144291</v>
      </c>
      <c r="K14716" s="19">
        <v>0.23321975274754747</v>
      </c>
      <c r="L14716" s="19"/>
      <c r="M14716" s="19"/>
      <c r="N14716" s="19">
        <v>0.2298328396177563</v>
      </c>
      <c r="O14716" s="19"/>
      <c r="P14716" s="50">
        <v>0.3280215094661148</v>
      </c>
      <c r="R14716" s="9" t="s">
        <v>0</v>
      </c>
    </row>
    <row r="14717" spans="2:18" x14ac:dyDescent="0.2">
      <c r="B14717" s="25">
        <v>14487</v>
      </c>
      <c r="C14717" s="193">
        <v>0.19188008198009679</v>
      </c>
      <c r="D14717" s="19"/>
      <c r="E14717" s="19"/>
      <c r="F14717" s="19">
        <v>1.1915249347146732</v>
      </c>
      <c r="G14717" s="19"/>
      <c r="H14717" s="19">
        <v>0.33675362714019641</v>
      </c>
      <c r="I14717" s="19">
        <v>0.28645199592792453</v>
      </c>
      <c r="J14717" s="19"/>
      <c r="K14717" s="19"/>
      <c r="L14717" s="19">
        <v>0.59505347503021466</v>
      </c>
      <c r="M14717" s="19"/>
      <c r="N14717" s="19">
        <v>0.68308354351931555</v>
      </c>
      <c r="O14717" s="19"/>
      <c r="P14717" s="50">
        <v>0.57749904516069694</v>
      </c>
      <c r="R14717" s="9" t="s">
        <v>0</v>
      </c>
    </row>
    <row r="14718" spans="2:18" x14ac:dyDescent="0.2">
      <c r="B14718" s="25">
        <v>14488</v>
      </c>
      <c r="C14718" s="193"/>
      <c r="D14718" s="19">
        <v>0.88998221961277757</v>
      </c>
      <c r="E14718" s="19"/>
      <c r="F14718" s="19">
        <v>1.8634877844077302</v>
      </c>
      <c r="G14718" s="19"/>
      <c r="H14718" s="19">
        <v>1.6006028594736792</v>
      </c>
      <c r="I14718" s="19"/>
      <c r="J14718" s="19">
        <v>1.1694880426492205</v>
      </c>
      <c r="K14718" s="19"/>
      <c r="L14718" s="19">
        <v>1.5240984445685162</v>
      </c>
      <c r="M14718" s="19"/>
      <c r="N14718" s="19">
        <v>1.0804693403441856</v>
      </c>
      <c r="O14718" s="19"/>
      <c r="P14718" s="50">
        <v>1.1948454597903408</v>
      </c>
      <c r="R14718" s="9" t="s">
        <v>0</v>
      </c>
    </row>
    <row r="14719" spans="2:18" x14ac:dyDescent="0.2">
      <c r="B14719" s="25">
        <v>14489</v>
      </c>
      <c r="C14719" s="193"/>
      <c r="D14719" s="19">
        <v>0.83009085772280955</v>
      </c>
      <c r="E14719" s="19">
        <v>6.6304766754328379E-2</v>
      </c>
      <c r="F14719" s="19"/>
      <c r="G14719" s="19"/>
      <c r="H14719" s="19">
        <v>1.2037082741808818</v>
      </c>
      <c r="I14719" s="19">
        <v>2.2985116718975861E-2</v>
      </c>
      <c r="J14719" s="19"/>
      <c r="K14719" s="19"/>
      <c r="L14719" s="19">
        <v>0.11262265047779663</v>
      </c>
      <c r="M14719" s="19">
        <v>0.48990538148503993</v>
      </c>
      <c r="N14719" s="19"/>
      <c r="O14719" s="19">
        <v>7.2578274970665282E-2</v>
      </c>
      <c r="P14719" s="50"/>
      <c r="R14719" s="9" t="s">
        <v>0</v>
      </c>
    </row>
    <row r="14720" spans="2:18" x14ac:dyDescent="0.2">
      <c r="B14720" s="25">
        <v>14490</v>
      </c>
      <c r="C14720" s="193"/>
      <c r="D14720" s="19">
        <v>0.42559338537364461</v>
      </c>
      <c r="E14720" s="19">
        <v>0.86633456367993145</v>
      </c>
      <c r="F14720" s="19"/>
      <c r="G14720" s="19">
        <v>1.0519222213353401</v>
      </c>
      <c r="H14720" s="19"/>
      <c r="I14720" s="19">
        <v>0.24595288739355853</v>
      </c>
      <c r="J14720" s="19"/>
      <c r="K14720" s="19">
        <v>0.28086048748136622</v>
      </c>
      <c r="L14720" s="19"/>
      <c r="M14720" s="19">
        <v>0.63469622766719269</v>
      </c>
      <c r="N14720" s="19"/>
      <c r="O14720" s="19"/>
      <c r="P14720" s="50">
        <v>0.14921257745284627</v>
      </c>
      <c r="R14720" s="9" t="s">
        <v>0</v>
      </c>
    </row>
    <row r="14721" spans="2:18" x14ac:dyDescent="0.2">
      <c r="B14721" s="25">
        <v>14491</v>
      </c>
      <c r="C14721" s="193"/>
      <c r="D14721" s="19">
        <v>1.7772492326121556</v>
      </c>
      <c r="E14721" s="19"/>
      <c r="F14721" s="19">
        <v>2.5017522706570112</v>
      </c>
      <c r="G14721" s="19"/>
      <c r="H14721" s="19">
        <v>1.7476322101357165</v>
      </c>
      <c r="I14721" s="19"/>
      <c r="J14721" s="19">
        <v>1.4210583667663892</v>
      </c>
      <c r="K14721" s="19"/>
      <c r="L14721" s="19">
        <v>2.1875343312736906</v>
      </c>
      <c r="M14721" s="19"/>
      <c r="N14721" s="19">
        <v>1.6339284005836843</v>
      </c>
      <c r="O14721" s="19"/>
      <c r="P14721" s="50">
        <v>1.83867180803603</v>
      </c>
      <c r="R14721" s="9" t="s">
        <v>0</v>
      </c>
    </row>
    <row r="14722" spans="2:18" x14ac:dyDescent="0.2">
      <c r="B14722" s="25">
        <v>14492</v>
      </c>
      <c r="C14722" s="193">
        <v>0.225501457515451</v>
      </c>
      <c r="D14722" s="19"/>
      <c r="E14722" s="19"/>
      <c r="F14722" s="19">
        <v>0.37066781011731187</v>
      </c>
      <c r="G14722" s="19">
        <v>0.57111629755201876</v>
      </c>
      <c r="H14722" s="19"/>
      <c r="I14722" s="19">
        <v>2.8126010276008036E-2</v>
      </c>
      <c r="J14722" s="19"/>
      <c r="K14722" s="19">
        <v>0.356897198586901</v>
      </c>
      <c r="L14722" s="19"/>
      <c r="M14722" s="19"/>
      <c r="N14722" s="19">
        <v>0.67669844452316463</v>
      </c>
      <c r="O14722" s="19">
        <v>0.90821274251098338</v>
      </c>
      <c r="P14722" s="50"/>
      <c r="R14722" s="9" t="s">
        <v>0</v>
      </c>
    </row>
    <row r="14723" spans="2:18" x14ac:dyDescent="0.2">
      <c r="B14723" s="25">
        <v>14493</v>
      </c>
      <c r="C14723" s="193"/>
      <c r="D14723" s="19">
        <v>0.61084247425682847</v>
      </c>
      <c r="E14723" s="19">
        <v>0.33971859899944057</v>
      </c>
      <c r="F14723" s="19"/>
      <c r="G14723" s="19">
        <v>0.1694825850119871</v>
      </c>
      <c r="H14723" s="19"/>
      <c r="I14723" s="19"/>
      <c r="J14723" s="19">
        <v>0.49287886127947128</v>
      </c>
      <c r="K14723" s="19">
        <v>0.14626017999750709</v>
      </c>
      <c r="L14723" s="19"/>
      <c r="M14723" s="19">
        <v>1.4889005348573682E-2</v>
      </c>
      <c r="N14723" s="19"/>
      <c r="O14723" s="19"/>
      <c r="P14723" s="50">
        <v>0.77082386435589301</v>
      </c>
      <c r="R14723" s="9" t="s">
        <v>0</v>
      </c>
    </row>
    <row r="14724" spans="2:18" x14ac:dyDescent="0.2">
      <c r="B14724" s="25">
        <v>14494</v>
      </c>
      <c r="C14724" s="193"/>
      <c r="D14724" s="19">
        <v>0.75751708651250926</v>
      </c>
      <c r="E14724" s="19">
        <v>5.1904827910168601E-2</v>
      </c>
      <c r="F14724" s="19"/>
      <c r="G14724" s="19"/>
      <c r="H14724" s="19">
        <v>0.4674250805046401</v>
      </c>
      <c r="I14724" s="19"/>
      <c r="J14724" s="19">
        <v>0.78604596116979197</v>
      </c>
      <c r="K14724" s="19"/>
      <c r="L14724" s="19">
        <v>0.38829717507893285</v>
      </c>
      <c r="M14724" s="19"/>
      <c r="N14724" s="19">
        <v>0.25241822753925419</v>
      </c>
      <c r="O14724" s="19"/>
      <c r="P14724" s="50">
        <v>0.4552211512923533</v>
      </c>
      <c r="R14724" s="9" t="s">
        <v>0</v>
      </c>
    </row>
    <row r="14725" spans="2:18" x14ac:dyDescent="0.2">
      <c r="B14725" s="25">
        <v>14495</v>
      </c>
      <c r="C14725" s="193">
        <v>0.78156332926573324</v>
      </c>
      <c r="D14725" s="19"/>
      <c r="E14725" s="19"/>
      <c r="F14725" s="19">
        <v>4.1946987774353134E-3</v>
      </c>
      <c r="G14725" s="19"/>
      <c r="H14725" s="19">
        <v>1.1251590508374784E-2</v>
      </c>
      <c r="I14725" s="19">
        <v>0.18969543453898424</v>
      </c>
      <c r="J14725" s="19"/>
      <c r="K14725" s="19">
        <v>0.46645566252980897</v>
      </c>
      <c r="L14725" s="19"/>
      <c r="M14725" s="19"/>
      <c r="N14725" s="19">
        <v>0.1528386404280519</v>
      </c>
      <c r="O14725" s="19"/>
      <c r="P14725" s="50">
        <v>0.12275339559323591</v>
      </c>
      <c r="R14725" s="9" t="s">
        <v>0</v>
      </c>
    </row>
    <row r="14726" spans="2:18" x14ac:dyDescent="0.2">
      <c r="B14726" s="25">
        <v>14496</v>
      </c>
      <c r="C14726" s="193"/>
      <c r="D14726" s="19">
        <v>0.59226515297738924</v>
      </c>
      <c r="E14726" s="19"/>
      <c r="F14726" s="19">
        <v>0.17614128946351962</v>
      </c>
      <c r="G14726" s="19"/>
      <c r="H14726" s="19">
        <v>0.20914930332936946</v>
      </c>
      <c r="I14726" s="19"/>
      <c r="J14726" s="19">
        <v>0.36875291371598073</v>
      </c>
      <c r="K14726" s="19">
        <v>0.87383947287620012</v>
      </c>
      <c r="L14726" s="19"/>
      <c r="M14726" s="19"/>
      <c r="N14726" s="19">
        <v>1.0853552748121476</v>
      </c>
      <c r="O14726" s="19">
        <v>1.0233751257074144</v>
      </c>
      <c r="P14726" s="50"/>
      <c r="R14726" s="9" t="s">
        <v>0</v>
      </c>
    </row>
    <row r="14727" spans="2:18" x14ac:dyDescent="0.2">
      <c r="B14727" s="25">
        <v>14497</v>
      </c>
      <c r="C14727" s="193"/>
      <c r="D14727" s="19">
        <v>1.8864232209759744</v>
      </c>
      <c r="E14727" s="19"/>
      <c r="F14727" s="19">
        <v>0.73205569729324937</v>
      </c>
      <c r="G14727" s="19"/>
      <c r="H14727" s="19">
        <v>0.94194162324202113</v>
      </c>
      <c r="I14727" s="19"/>
      <c r="J14727" s="19">
        <v>1.7441210188206511</v>
      </c>
      <c r="K14727" s="19"/>
      <c r="L14727" s="19">
        <v>1.9184256571932066</v>
      </c>
      <c r="M14727" s="19"/>
      <c r="N14727" s="19">
        <v>1.9055824062526154</v>
      </c>
      <c r="O14727" s="19"/>
      <c r="P14727" s="50">
        <v>1.7013181610492851</v>
      </c>
      <c r="R14727" s="9" t="s">
        <v>0</v>
      </c>
    </row>
    <row r="14728" spans="2:18" x14ac:dyDescent="0.2">
      <c r="B14728" s="25">
        <v>14498</v>
      </c>
      <c r="C14728" s="193"/>
      <c r="D14728" s="19">
        <v>0.7006922345079396</v>
      </c>
      <c r="E14728" s="19"/>
      <c r="F14728" s="19">
        <v>0.32514869969756999</v>
      </c>
      <c r="G14728" s="19">
        <v>0.39431098736873477</v>
      </c>
      <c r="H14728" s="19"/>
      <c r="I14728" s="19">
        <v>0.12604823042262464</v>
      </c>
      <c r="J14728" s="19"/>
      <c r="K14728" s="19"/>
      <c r="L14728" s="19">
        <v>0.25878833854890398</v>
      </c>
      <c r="M14728" s="19"/>
      <c r="N14728" s="19">
        <v>0.66401176022349728</v>
      </c>
      <c r="O14728" s="19"/>
      <c r="P14728" s="50">
        <v>0.82898308717517677</v>
      </c>
      <c r="R14728" s="9" t="s">
        <v>0</v>
      </c>
    </row>
    <row r="14729" spans="2:18" x14ac:dyDescent="0.2">
      <c r="B14729" s="25">
        <v>14499</v>
      </c>
      <c r="C14729" s="193"/>
      <c r="D14729" s="19">
        <v>0.25681273586147557</v>
      </c>
      <c r="E14729" s="19">
        <v>0.95472290314701402</v>
      </c>
      <c r="F14729" s="19"/>
      <c r="G14729" s="19"/>
      <c r="H14729" s="19">
        <v>0.14073918233546606</v>
      </c>
      <c r="I14729" s="19"/>
      <c r="J14729" s="19">
        <v>0.80427882545658058</v>
      </c>
      <c r="K14729" s="19">
        <v>0.68794148361625806</v>
      </c>
      <c r="L14729" s="19"/>
      <c r="M14729" s="19">
        <v>0.27060659552524674</v>
      </c>
      <c r="N14729" s="19"/>
      <c r="O14729" s="19"/>
      <c r="P14729" s="50">
        <v>0.24785019428907937</v>
      </c>
      <c r="R14729" s="9" t="s">
        <v>0</v>
      </c>
    </row>
    <row r="14730" spans="2:18" x14ac:dyDescent="0.2">
      <c r="B14730" s="25">
        <v>14500</v>
      </c>
      <c r="C14730" s="193">
        <v>0.12076231721706517</v>
      </c>
      <c r="D14730" s="19"/>
      <c r="E14730" s="19">
        <v>0.56918477275831469</v>
      </c>
      <c r="F14730" s="19"/>
      <c r="G14730" s="19"/>
      <c r="H14730" s="19">
        <v>0.76103899984110179</v>
      </c>
      <c r="I14730" s="19"/>
      <c r="J14730" s="19">
        <v>8.019468481886935E-2</v>
      </c>
      <c r="K14730" s="19">
        <v>0.32571587467060009</v>
      </c>
      <c r="L14730" s="19"/>
      <c r="M14730" s="19">
        <v>0.83371444107777681</v>
      </c>
      <c r="N14730" s="19"/>
      <c r="O14730" s="19"/>
      <c r="P14730" s="50">
        <v>1.1047926887938186</v>
      </c>
      <c r="R14730" s="9" t="s">
        <v>0</v>
      </c>
    </row>
    <row r="14731" spans="2:18" x14ac:dyDescent="0.2">
      <c r="B14731" s="25">
        <v>14501</v>
      </c>
      <c r="C14731" s="193"/>
      <c r="D14731" s="19">
        <v>1.4242670755358249</v>
      </c>
      <c r="E14731" s="19"/>
      <c r="F14731" s="19">
        <v>0.5415383001930858</v>
      </c>
      <c r="G14731" s="19"/>
      <c r="H14731" s="19">
        <v>0.87151565565198696</v>
      </c>
      <c r="I14731" s="19"/>
      <c r="J14731" s="19">
        <v>0.88876166005044965</v>
      </c>
      <c r="K14731" s="19"/>
      <c r="L14731" s="19">
        <v>0.1366786314799695</v>
      </c>
      <c r="M14731" s="19">
        <v>0.24808625775812571</v>
      </c>
      <c r="N14731" s="19"/>
      <c r="O14731" s="19"/>
      <c r="P14731" s="50">
        <v>1.0777086576019121</v>
      </c>
      <c r="R14731" s="9" t="s">
        <v>0</v>
      </c>
    </row>
    <row r="14732" spans="2:18" x14ac:dyDescent="0.2">
      <c r="B14732" s="25">
        <v>14502</v>
      </c>
      <c r="C14732" s="193"/>
      <c r="D14732" s="19">
        <v>5.4319502265303993E-2</v>
      </c>
      <c r="E14732" s="19">
        <v>0.28252189167504227</v>
      </c>
      <c r="F14732" s="19"/>
      <c r="G14732" s="19"/>
      <c r="H14732" s="19">
        <v>0.36513186775566692</v>
      </c>
      <c r="I14732" s="19">
        <v>0.13236462449204781</v>
      </c>
      <c r="J14732" s="19"/>
      <c r="K14732" s="19">
        <v>0.17571923689400609</v>
      </c>
      <c r="L14732" s="19"/>
      <c r="M14732" s="19">
        <v>0.57060543377719575</v>
      </c>
      <c r="N14732" s="19"/>
      <c r="O14732" s="19"/>
      <c r="P14732" s="50">
        <v>0.26943063185225469</v>
      </c>
      <c r="R14732" s="9" t="s">
        <v>0</v>
      </c>
    </row>
    <row r="14733" spans="2:18" x14ac:dyDescent="0.2">
      <c r="B14733" s="25">
        <v>14503</v>
      </c>
      <c r="C14733" s="193"/>
      <c r="D14733" s="19">
        <v>0.17841330637153466</v>
      </c>
      <c r="E14733" s="19"/>
      <c r="F14733" s="19">
        <v>0.95058918751057553</v>
      </c>
      <c r="G14733" s="19"/>
      <c r="H14733" s="19">
        <v>0.62940737283450299</v>
      </c>
      <c r="I14733" s="19"/>
      <c r="J14733" s="19">
        <v>0.83423088551552349</v>
      </c>
      <c r="K14733" s="19">
        <v>0.52972495612581094</v>
      </c>
      <c r="L14733" s="19"/>
      <c r="M14733" s="19">
        <v>0.85772690113873762</v>
      </c>
      <c r="N14733" s="19"/>
      <c r="O14733" s="19"/>
      <c r="P14733" s="50">
        <v>0.62534736733666541</v>
      </c>
      <c r="R14733" s="9" t="s">
        <v>0</v>
      </c>
    </row>
    <row r="14734" spans="2:18" x14ac:dyDescent="0.2">
      <c r="B14734" s="25">
        <v>14504</v>
      </c>
      <c r="C14734" s="193">
        <v>0.11939090052804682</v>
      </c>
      <c r="D14734" s="19"/>
      <c r="E14734" s="19">
        <v>0.82306039459961233</v>
      </c>
      <c r="F14734" s="19"/>
      <c r="G14734" s="19">
        <v>0.38843804350025857</v>
      </c>
      <c r="H14734" s="19"/>
      <c r="I14734" s="19"/>
      <c r="J14734" s="19">
        <v>0.2148478433016596</v>
      </c>
      <c r="K14734" s="19"/>
      <c r="L14734" s="19">
        <v>0.1320653434076576</v>
      </c>
      <c r="M14734" s="19"/>
      <c r="N14734" s="19">
        <v>0.45916736696480887</v>
      </c>
      <c r="O14734" s="19">
        <v>0.80923256271168309</v>
      </c>
      <c r="P14734" s="50"/>
      <c r="R14734" s="9" t="s">
        <v>0</v>
      </c>
    </row>
    <row r="14735" spans="2:18" x14ac:dyDescent="0.2">
      <c r="B14735" s="25">
        <v>14505</v>
      </c>
      <c r="C14735" s="193">
        <v>0.14089658717721176</v>
      </c>
      <c r="D14735" s="19"/>
      <c r="E14735" s="19">
        <v>0.40911550486038978</v>
      </c>
      <c r="F14735" s="19"/>
      <c r="G14735" s="19">
        <v>8.2061205167062792E-2</v>
      </c>
      <c r="H14735" s="19"/>
      <c r="I14735" s="19">
        <v>0.6018029056544173</v>
      </c>
      <c r="J14735" s="19"/>
      <c r="K14735" s="19">
        <v>0.10905315485217459</v>
      </c>
      <c r="L14735" s="19"/>
      <c r="M14735" s="19">
        <v>0.33848718549481188</v>
      </c>
      <c r="N14735" s="19"/>
      <c r="O14735" s="19">
        <v>0.23714945661979231</v>
      </c>
      <c r="P14735" s="50"/>
      <c r="R14735" s="9" t="s">
        <v>0</v>
      </c>
    </row>
    <row r="14736" spans="2:18" x14ac:dyDescent="0.2">
      <c r="B14736" s="25">
        <v>14506</v>
      </c>
      <c r="C14736" s="193">
        <v>0.21721883608430059</v>
      </c>
      <c r="D14736" s="19"/>
      <c r="E14736" s="19">
        <v>0.90510113451545982</v>
      </c>
      <c r="F14736" s="19"/>
      <c r="G14736" s="19">
        <v>3.1925488917914552E-2</v>
      </c>
      <c r="H14736" s="19"/>
      <c r="I14736" s="19"/>
      <c r="J14736" s="19">
        <v>1.1768621204365621</v>
      </c>
      <c r="K14736" s="19">
        <v>0.43690891801184673</v>
      </c>
      <c r="L14736" s="19"/>
      <c r="M14736" s="19">
        <v>0.20348676633501023</v>
      </c>
      <c r="N14736" s="19"/>
      <c r="O14736" s="19">
        <v>0.17314967954237889</v>
      </c>
      <c r="P14736" s="50"/>
      <c r="R14736" s="9" t="s">
        <v>0</v>
      </c>
    </row>
    <row r="14737" spans="2:18" x14ac:dyDescent="0.2">
      <c r="B14737" s="25">
        <v>14507</v>
      </c>
      <c r="C14737" s="193">
        <v>4.440119307819744E-2</v>
      </c>
      <c r="D14737" s="19"/>
      <c r="E14737" s="19"/>
      <c r="F14737" s="19">
        <v>8.6690261762798856E-2</v>
      </c>
      <c r="G14737" s="19"/>
      <c r="H14737" s="19">
        <v>0.39260466112052983</v>
      </c>
      <c r="I14737" s="19"/>
      <c r="J14737" s="19">
        <v>0.47336882670229263</v>
      </c>
      <c r="K14737" s="19">
        <v>9.5336750030137946E-2</v>
      </c>
      <c r="L14737" s="19"/>
      <c r="M14737" s="19"/>
      <c r="N14737" s="19">
        <v>0.13431091121032054</v>
      </c>
      <c r="O14737" s="19"/>
      <c r="P14737" s="50">
        <v>0.64613502902123188</v>
      </c>
      <c r="R14737" s="9" t="s">
        <v>0</v>
      </c>
    </row>
    <row r="14738" spans="2:18" x14ac:dyDescent="0.2">
      <c r="B14738" s="25">
        <v>14508</v>
      </c>
      <c r="C14738" s="193">
        <v>7.1793168293797921E-2</v>
      </c>
      <c r="D14738" s="19"/>
      <c r="E14738" s="19"/>
      <c r="F14738" s="19">
        <v>1.4000813508137254E-3</v>
      </c>
      <c r="G14738" s="19"/>
      <c r="H14738" s="19">
        <v>7.6705885200838028E-2</v>
      </c>
      <c r="I14738" s="19"/>
      <c r="J14738" s="19">
        <v>0.23622686531918693</v>
      </c>
      <c r="K14738" s="19">
        <v>9.1391479159332448E-2</v>
      </c>
      <c r="L14738" s="19"/>
      <c r="M14738" s="19"/>
      <c r="N14738" s="19">
        <v>0.33770917415888618</v>
      </c>
      <c r="O14738" s="19"/>
      <c r="P14738" s="50">
        <v>0.20204782861073345</v>
      </c>
      <c r="R14738" s="9" t="s">
        <v>0</v>
      </c>
    </row>
    <row r="14739" spans="2:18" x14ac:dyDescent="0.2">
      <c r="B14739" s="25">
        <v>14509</v>
      </c>
      <c r="C14739" s="193">
        <v>1.3107293607455057</v>
      </c>
      <c r="D14739" s="19"/>
      <c r="E14739" s="19">
        <v>0.18421795431161675</v>
      </c>
      <c r="F14739" s="19"/>
      <c r="G14739" s="19">
        <v>0.21057730993783366</v>
      </c>
      <c r="H14739" s="19"/>
      <c r="I14739" s="19">
        <v>0.97875881929748099</v>
      </c>
      <c r="J14739" s="19"/>
      <c r="K14739" s="19">
        <v>0.80777098346002163</v>
      </c>
      <c r="L14739" s="19"/>
      <c r="M14739" s="19">
        <v>1.2335776084034233</v>
      </c>
      <c r="N14739" s="19"/>
      <c r="O14739" s="19">
        <v>1.9130090113836395</v>
      </c>
      <c r="P14739" s="50"/>
      <c r="R14739" s="9" t="s">
        <v>0</v>
      </c>
    </row>
    <row r="14740" spans="2:18" x14ac:dyDescent="0.2">
      <c r="B14740" s="25">
        <v>14510</v>
      </c>
      <c r="C14740" s="193"/>
      <c r="D14740" s="19">
        <v>1.3701930720543412</v>
      </c>
      <c r="E14740" s="19">
        <v>0.47519259563455124</v>
      </c>
      <c r="F14740" s="19"/>
      <c r="G14740" s="19"/>
      <c r="H14740" s="19">
        <v>0.99552265329167633</v>
      </c>
      <c r="I14740" s="19"/>
      <c r="J14740" s="19">
        <v>1.2023411767402918</v>
      </c>
      <c r="K14740" s="19"/>
      <c r="L14740" s="19">
        <v>0.14962130891162423</v>
      </c>
      <c r="M14740" s="19"/>
      <c r="N14740" s="19">
        <v>0.38196830823809741</v>
      </c>
      <c r="O14740" s="19"/>
      <c r="P14740" s="50">
        <v>7.459435669175625E-2</v>
      </c>
      <c r="R14740" s="9" t="s">
        <v>0</v>
      </c>
    </row>
    <row r="14741" spans="2:18" x14ac:dyDescent="0.2">
      <c r="B14741" s="25">
        <v>14511</v>
      </c>
      <c r="C14741" s="193"/>
      <c r="D14741" s="19">
        <v>1.8455661985057328</v>
      </c>
      <c r="E14741" s="19"/>
      <c r="F14741" s="19">
        <v>0.90145565038101938</v>
      </c>
      <c r="G14741" s="19"/>
      <c r="H14741" s="19">
        <v>1.3211394728296122</v>
      </c>
      <c r="I14741" s="19"/>
      <c r="J14741" s="19">
        <v>1.5088880807116345</v>
      </c>
      <c r="K14741" s="19"/>
      <c r="L14741" s="19">
        <v>1.2356913719353715</v>
      </c>
      <c r="M14741" s="19"/>
      <c r="N14741" s="19">
        <v>1.0222132906194574</v>
      </c>
      <c r="O14741" s="19"/>
      <c r="P14741" s="50">
        <v>1.3855892312560638</v>
      </c>
      <c r="R14741" s="9" t="s">
        <v>0</v>
      </c>
    </row>
    <row r="14742" spans="2:18" x14ac:dyDescent="0.2">
      <c r="B14742" s="25">
        <v>14512</v>
      </c>
      <c r="C14742" s="193">
        <v>0.90292605035987017</v>
      </c>
      <c r="D14742" s="19"/>
      <c r="E14742" s="19">
        <v>1.0993558539746884</v>
      </c>
      <c r="F14742" s="19"/>
      <c r="G14742" s="19">
        <v>1.080819503539769</v>
      </c>
      <c r="H14742" s="19"/>
      <c r="I14742" s="19">
        <v>1.5350485565866991</v>
      </c>
      <c r="J14742" s="19"/>
      <c r="K14742" s="19">
        <v>0.39976979491408404</v>
      </c>
      <c r="L14742" s="19"/>
      <c r="M14742" s="19">
        <v>0.76152819538630989</v>
      </c>
      <c r="N14742" s="19"/>
      <c r="O14742" s="19">
        <v>1.3060262176838262</v>
      </c>
      <c r="P14742" s="50"/>
      <c r="R14742" s="9" t="s">
        <v>0</v>
      </c>
    </row>
    <row r="14743" spans="2:18" x14ac:dyDescent="0.2">
      <c r="B14743" s="25">
        <v>14513</v>
      </c>
      <c r="C14743" s="193"/>
      <c r="D14743" s="19">
        <v>2.0429481904681599</v>
      </c>
      <c r="E14743" s="19"/>
      <c r="F14743" s="19">
        <v>0.69659270104408877</v>
      </c>
      <c r="G14743" s="19"/>
      <c r="H14743" s="19">
        <v>1.2885749543615308</v>
      </c>
      <c r="I14743" s="19"/>
      <c r="J14743" s="19">
        <v>1.6001046796304299</v>
      </c>
      <c r="K14743" s="19"/>
      <c r="L14743" s="19">
        <v>1.5882010220454232</v>
      </c>
      <c r="M14743" s="19"/>
      <c r="N14743" s="19">
        <v>1.0782973228051225</v>
      </c>
      <c r="O14743" s="19"/>
      <c r="P14743" s="50">
        <v>1.9749452861542531</v>
      </c>
      <c r="R14743" s="9" t="s">
        <v>0</v>
      </c>
    </row>
    <row r="14744" spans="2:18" x14ac:dyDescent="0.2">
      <c r="B14744" s="25">
        <v>14514</v>
      </c>
      <c r="C14744" s="193">
        <v>1.1747531832625884</v>
      </c>
      <c r="D14744" s="19"/>
      <c r="E14744" s="19">
        <v>0.73606518195840998</v>
      </c>
      <c r="F14744" s="19"/>
      <c r="G14744" s="19">
        <v>1.4921331705665914</v>
      </c>
      <c r="H14744" s="19"/>
      <c r="I14744" s="19">
        <v>1.3923337087991359</v>
      </c>
      <c r="J14744" s="19"/>
      <c r="K14744" s="19">
        <v>1.2684913828481756</v>
      </c>
      <c r="L14744" s="19"/>
      <c r="M14744" s="19">
        <v>0.9616997311635066</v>
      </c>
      <c r="N14744" s="19"/>
      <c r="O14744" s="19">
        <v>1.4579813212742998</v>
      </c>
      <c r="P14744" s="50"/>
      <c r="R14744" s="9" t="s">
        <v>0</v>
      </c>
    </row>
    <row r="14745" spans="2:18" x14ac:dyDescent="0.2">
      <c r="B14745" s="25">
        <v>14515</v>
      </c>
      <c r="C14745" s="193"/>
      <c r="D14745" s="19">
        <v>1.7052835075631234</v>
      </c>
      <c r="E14745" s="19">
        <v>0.3364092136064859</v>
      </c>
      <c r="F14745" s="19"/>
      <c r="G14745" s="19"/>
      <c r="H14745" s="19">
        <v>0.65347784547732879</v>
      </c>
      <c r="I14745" s="19"/>
      <c r="J14745" s="19">
        <v>0.42596011004218742</v>
      </c>
      <c r="K14745" s="19">
        <v>0.62557835112638716</v>
      </c>
      <c r="L14745" s="19"/>
      <c r="M14745" s="19"/>
      <c r="N14745" s="19">
        <v>5.5929442829207858E-2</v>
      </c>
      <c r="O14745" s="19"/>
      <c r="P14745" s="50">
        <v>7.5968033974932764E-2</v>
      </c>
      <c r="R14745" s="9" t="s">
        <v>0</v>
      </c>
    </row>
    <row r="14746" spans="2:18" x14ac:dyDescent="0.2">
      <c r="B14746" s="25">
        <v>14516</v>
      </c>
      <c r="C14746" s="193"/>
      <c r="D14746" s="19">
        <v>0.99242407648119435</v>
      </c>
      <c r="E14746" s="19"/>
      <c r="F14746" s="19">
        <v>0.40400341368146553</v>
      </c>
      <c r="G14746" s="19"/>
      <c r="H14746" s="19">
        <v>0.66151095910302449</v>
      </c>
      <c r="I14746" s="19">
        <v>0.23664595003543418</v>
      </c>
      <c r="J14746" s="19"/>
      <c r="K14746" s="19">
        <v>0.51292753663953894</v>
      </c>
      <c r="L14746" s="19"/>
      <c r="M14746" s="19"/>
      <c r="N14746" s="19">
        <v>1.639400474181266</v>
      </c>
      <c r="O14746" s="19"/>
      <c r="P14746" s="50">
        <v>0.68805368732252625</v>
      </c>
      <c r="R14746" s="9" t="s">
        <v>0</v>
      </c>
    </row>
    <row r="14747" spans="2:18" x14ac:dyDescent="0.2">
      <c r="B14747" s="25">
        <v>14517</v>
      </c>
      <c r="C14747" s="193">
        <v>0.37872291469964642</v>
      </c>
      <c r="D14747" s="19"/>
      <c r="E14747" s="19"/>
      <c r="F14747" s="19">
        <v>0.41890886416741685</v>
      </c>
      <c r="G14747" s="19">
        <v>1.096480326521085</v>
      </c>
      <c r="H14747" s="19"/>
      <c r="I14747" s="19"/>
      <c r="J14747" s="19">
        <v>0.55928635187302334</v>
      </c>
      <c r="K14747" s="19"/>
      <c r="L14747" s="19">
        <v>0.68411519383233299</v>
      </c>
      <c r="M14747" s="19">
        <v>0.48812672111886868</v>
      </c>
      <c r="N14747" s="19"/>
      <c r="O14747" s="19"/>
      <c r="P14747" s="50">
        <v>0.38320268674543045</v>
      </c>
      <c r="R14747" s="9" t="s">
        <v>0</v>
      </c>
    </row>
    <row r="14748" spans="2:18" x14ac:dyDescent="0.2">
      <c r="B14748" s="25">
        <v>14518</v>
      </c>
      <c r="C14748" s="193">
        <v>0.1551199530116901</v>
      </c>
      <c r="D14748" s="19"/>
      <c r="E14748" s="19"/>
      <c r="F14748" s="19">
        <v>0.64149623970514635</v>
      </c>
      <c r="G14748" s="19"/>
      <c r="H14748" s="19">
        <v>5.9876421025781647E-2</v>
      </c>
      <c r="I14748" s="19"/>
      <c r="J14748" s="19">
        <v>0.11865714239469548</v>
      </c>
      <c r="K14748" s="19"/>
      <c r="L14748" s="19">
        <v>0.23231453136919808</v>
      </c>
      <c r="M14748" s="19">
        <v>9.9078430351766E-2</v>
      </c>
      <c r="N14748" s="19"/>
      <c r="O14748" s="19"/>
      <c r="P14748" s="50">
        <v>0.13271288187144659</v>
      </c>
      <c r="R14748" s="9" t="s">
        <v>0</v>
      </c>
    </row>
    <row r="14749" spans="2:18" x14ac:dyDescent="0.2">
      <c r="B14749" s="25">
        <v>14519</v>
      </c>
      <c r="C14749" s="193">
        <v>0.64860365619367832</v>
      </c>
      <c r="D14749" s="19"/>
      <c r="E14749" s="19">
        <v>0.64794216005713479</v>
      </c>
      <c r="F14749" s="19"/>
      <c r="G14749" s="19"/>
      <c r="H14749" s="19">
        <v>0.40355400896391824</v>
      </c>
      <c r="I14749" s="19">
        <v>0.12712161929259203</v>
      </c>
      <c r="J14749" s="19"/>
      <c r="K14749" s="19"/>
      <c r="L14749" s="19">
        <v>5.9236998562319726E-3</v>
      </c>
      <c r="M14749" s="19">
        <v>0.19369044899491719</v>
      </c>
      <c r="N14749" s="19"/>
      <c r="O14749" s="19">
        <v>5.7526979368126015E-2</v>
      </c>
      <c r="P14749" s="50"/>
      <c r="R14749" s="9" t="s">
        <v>0</v>
      </c>
    </row>
    <row r="14750" spans="2:18" x14ac:dyDescent="0.2">
      <c r="B14750" s="25">
        <v>14520</v>
      </c>
      <c r="C14750" s="193"/>
      <c r="D14750" s="19">
        <v>1.5307708564862272</v>
      </c>
      <c r="E14750" s="19"/>
      <c r="F14750" s="19">
        <v>0.84520004966415141</v>
      </c>
      <c r="G14750" s="19"/>
      <c r="H14750" s="19">
        <v>1.0155594660920757</v>
      </c>
      <c r="I14750" s="19"/>
      <c r="J14750" s="19">
        <v>1.57223639427912</v>
      </c>
      <c r="K14750" s="19"/>
      <c r="L14750" s="19">
        <v>1.8667499198004338</v>
      </c>
      <c r="M14750" s="19"/>
      <c r="N14750" s="19">
        <v>1.3799592739759887</v>
      </c>
      <c r="O14750" s="19"/>
      <c r="P14750" s="50">
        <v>2.182003040082352</v>
      </c>
      <c r="R14750" s="9" t="s">
        <v>0</v>
      </c>
    </row>
    <row r="14751" spans="2:18" x14ac:dyDescent="0.2">
      <c r="B14751" s="25">
        <v>14521</v>
      </c>
      <c r="C14751" s="193">
        <v>0.9612956132359699</v>
      </c>
      <c r="D14751" s="19"/>
      <c r="E14751" s="19">
        <v>0.62409051193447063</v>
      </c>
      <c r="F14751" s="19"/>
      <c r="G14751" s="19">
        <v>1.0431114510975255</v>
      </c>
      <c r="H14751" s="19"/>
      <c r="I14751" s="19">
        <v>0.15289909039404226</v>
      </c>
      <c r="J14751" s="19"/>
      <c r="K14751" s="19">
        <v>1.5857338218508641</v>
      </c>
      <c r="L14751" s="19"/>
      <c r="M14751" s="19">
        <v>0.45996920245136746</v>
      </c>
      <c r="N14751" s="19"/>
      <c r="O14751" s="19">
        <v>0.4469957958969516</v>
      </c>
      <c r="P14751" s="50"/>
      <c r="R14751" s="9" t="s">
        <v>0</v>
      </c>
    </row>
    <row r="14752" spans="2:18" x14ac:dyDescent="0.2">
      <c r="B14752" s="25">
        <v>14522</v>
      </c>
      <c r="C14752" s="193"/>
      <c r="D14752" s="19">
        <v>1.1294968355838169</v>
      </c>
      <c r="E14752" s="19"/>
      <c r="F14752" s="19">
        <v>0.44259749674945392</v>
      </c>
      <c r="G14752" s="19"/>
      <c r="H14752" s="19">
        <v>0.26063401772643846</v>
      </c>
      <c r="I14752" s="19"/>
      <c r="J14752" s="19">
        <v>1.1668804404724296</v>
      </c>
      <c r="K14752" s="19">
        <v>3.947480738139364E-2</v>
      </c>
      <c r="L14752" s="19"/>
      <c r="M14752" s="19">
        <v>9.6884746665186192E-2</v>
      </c>
      <c r="N14752" s="19"/>
      <c r="O14752" s="19"/>
      <c r="P14752" s="50">
        <v>1.4114696698727427</v>
      </c>
      <c r="R14752" s="9" t="s">
        <v>0</v>
      </c>
    </row>
    <row r="14753" spans="2:18" x14ac:dyDescent="0.2">
      <c r="B14753" s="25">
        <v>14523</v>
      </c>
      <c r="C14753" s="193"/>
      <c r="D14753" s="19">
        <v>1.6644923165828103</v>
      </c>
      <c r="E14753" s="19"/>
      <c r="F14753" s="19">
        <v>0.46240920794529555</v>
      </c>
      <c r="G14753" s="19"/>
      <c r="H14753" s="19">
        <v>0.94979138265881857</v>
      </c>
      <c r="I14753" s="19"/>
      <c r="J14753" s="19">
        <v>0.25781541888267595</v>
      </c>
      <c r="K14753" s="19"/>
      <c r="L14753" s="19">
        <v>0.15086333773792843</v>
      </c>
      <c r="M14753" s="19"/>
      <c r="N14753" s="19">
        <v>0.73876575535826716</v>
      </c>
      <c r="O14753" s="19"/>
      <c r="P14753" s="50">
        <v>0.85791613109092357</v>
      </c>
      <c r="R14753" s="9" t="s">
        <v>0</v>
      </c>
    </row>
    <row r="14754" spans="2:18" x14ac:dyDescent="0.2">
      <c r="B14754" s="25">
        <v>14524</v>
      </c>
      <c r="C14754" s="193">
        <v>0.46156662972736973</v>
      </c>
      <c r="D14754" s="19"/>
      <c r="E14754" s="19">
        <v>0.78767352766887022</v>
      </c>
      <c r="F14754" s="19"/>
      <c r="G14754" s="19">
        <v>0.86022520185990814</v>
      </c>
      <c r="H14754" s="19"/>
      <c r="I14754" s="19">
        <v>0.30390095547567053</v>
      </c>
      <c r="J14754" s="19"/>
      <c r="K14754" s="19">
        <v>1.093070959595376</v>
      </c>
      <c r="L14754" s="19"/>
      <c r="M14754" s="19">
        <v>8.8992712485025133E-2</v>
      </c>
      <c r="N14754" s="19"/>
      <c r="O14754" s="19">
        <v>0.37301128684297863</v>
      </c>
      <c r="P14754" s="50"/>
      <c r="R14754" s="9" t="s">
        <v>0</v>
      </c>
    </row>
    <row r="14755" spans="2:18" x14ac:dyDescent="0.2">
      <c r="B14755" s="25">
        <v>14525</v>
      </c>
      <c r="C14755" s="193">
        <v>1.2731633330690868</v>
      </c>
      <c r="D14755" s="19"/>
      <c r="E14755" s="19">
        <v>0.95003306562303114</v>
      </c>
      <c r="F14755" s="19"/>
      <c r="G14755" s="19">
        <v>1.3950914509807715</v>
      </c>
      <c r="H14755" s="19"/>
      <c r="I14755" s="19">
        <v>2.2339116384508659</v>
      </c>
      <c r="J14755" s="19"/>
      <c r="K14755" s="19">
        <v>1.3514411969413855</v>
      </c>
      <c r="L14755" s="19"/>
      <c r="M14755" s="19">
        <v>1.0266582959625139</v>
      </c>
      <c r="N14755" s="19"/>
      <c r="O14755" s="19">
        <v>1.60571445840063</v>
      </c>
      <c r="P14755" s="50"/>
      <c r="R14755" s="9" t="s">
        <v>0</v>
      </c>
    </row>
    <row r="14756" spans="2:18" x14ac:dyDescent="0.2">
      <c r="B14756" s="25">
        <v>14526</v>
      </c>
      <c r="C14756" s="193"/>
      <c r="D14756" s="19">
        <v>0.76881338315795789</v>
      </c>
      <c r="E14756" s="19"/>
      <c r="F14756" s="19">
        <v>1.8675865860118881</v>
      </c>
      <c r="G14756" s="19"/>
      <c r="H14756" s="19">
        <v>0.75171915155260027</v>
      </c>
      <c r="I14756" s="19"/>
      <c r="J14756" s="19">
        <v>2.1395152731696538</v>
      </c>
      <c r="K14756" s="19"/>
      <c r="L14756" s="19">
        <v>0.68280015434501395</v>
      </c>
      <c r="M14756" s="19"/>
      <c r="N14756" s="19">
        <v>1.0868496078533156</v>
      </c>
      <c r="O14756" s="19"/>
      <c r="P14756" s="50">
        <v>1.2781772534863431</v>
      </c>
      <c r="R14756" s="9" t="s">
        <v>0</v>
      </c>
    </row>
    <row r="14757" spans="2:18" x14ac:dyDescent="0.2">
      <c r="B14757" s="25">
        <v>14527</v>
      </c>
      <c r="C14757" s="193">
        <v>0.17196677180246814</v>
      </c>
      <c r="D14757" s="19"/>
      <c r="E14757" s="19"/>
      <c r="F14757" s="19">
        <v>0.11540369758042845</v>
      </c>
      <c r="G14757" s="19">
        <v>0.77870567517193801</v>
      </c>
      <c r="H14757" s="19"/>
      <c r="I14757" s="19"/>
      <c r="J14757" s="19">
        <v>5.9859481513224928E-4</v>
      </c>
      <c r="K14757" s="19"/>
      <c r="L14757" s="19">
        <v>0.41458549213930462</v>
      </c>
      <c r="M14757" s="19"/>
      <c r="N14757" s="19">
        <v>0.81426915716252046</v>
      </c>
      <c r="O14757" s="19"/>
      <c r="P14757" s="50">
        <v>0.75777943598794173</v>
      </c>
      <c r="R14757" s="9" t="s">
        <v>0</v>
      </c>
    </row>
    <row r="14758" spans="2:18" x14ac:dyDescent="0.2">
      <c r="B14758" s="25">
        <v>14528</v>
      </c>
      <c r="C14758" s="193"/>
      <c r="D14758" s="19">
        <v>0.22282134565015405</v>
      </c>
      <c r="E14758" s="19">
        <v>7.5495208785154908E-2</v>
      </c>
      <c r="F14758" s="19"/>
      <c r="G14758" s="19"/>
      <c r="H14758" s="19">
        <v>0.52192063731656535</v>
      </c>
      <c r="I14758" s="19"/>
      <c r="J14758" s="19">
        <v>0.24842131124095096</v>
      </c>
      <c r="K14758" s="19"/>
      <c r="L14758" s="19">
        <v>0.29639480151104519</v>
      </c>
      <c r="M14758" s="19"/>
      <c r="N14758" s="19">
        <v>0.90740168034672297</v>
      </c>
      <c r="O14758" s="19"/>
      <c r="P14758" s="50">
        <v>1.2537836979635415</v>
      </c>
      <c r="R14758" s="9" t="s">
        <v>0</v>
      </c>
    </row>
    <row r="14759" spans="2:18" x14ac:dyDescent="0.2">
      <c r="B14759" s="25">
        <v>14529</v>
      </c>
      <c r="C14759" s="193">
        <v>0.36116281417200091</v>
      </c>
      <c r="D14759" s="19"/>
      <c r="E14759" s="19"/>
      <c r="F14759" s="19">
        <v>0.20674163076507965</v>
      </c>
      <c r="G14759" s="19">
        <v>0.64760226747798288</v>
      </c>
      <c r="H14759" s="19"/>
      <c r="I14759" s="19">
        <v>1.2425855077451551</v>
      </c>
      <c r="J14759" s="19"/>
      <c r="K14759" s="19">
        <v>1.4166760961390279</v>
      </c>
      <c r="L14759" s="19"/>
      <c r="M14759" s="19">
        <v>0.10432649046934603</v>
      </c>
      <c r="N14759" s="19"/>
      <c r="O14759" s="19">
        <v>1.388326606558385</v>
      </c>
      <c r="P14759" s="50"/>
      <c r="R14759" s="9" t="s">
        <v>0</v>
      </c>
    </row>
    <row r="14760" spans="2:18" x14ac:dyDescent="0.2">
      <c r="B14760" s="25">
        <v>14530</v>
      </c>
      <c r="C14760" s="193"/>
      <c r="D14760" s="19">
        <v>5.7619615475232658E-2</v>
      </c>
      <c r="E14760" s="19"/>
      <c r="F14760" s="19">
        <v>1.3881160488923561</v>
      </c>
      <c r="G14760" s="19">
        <v>0.2033122960144535</v>
      </c>
      <c r="H14760" s="19"/>
      <c r="I14760" s="19">
        <v>0.75280317635021232</v>
      </c>
      <c r="J14760" s="19"/>
      <c r="K14760" s="19"/>
      <c r="L14760" s="19">
        <v>0.90047230539108691</v>
      </c>
      <c r="M14760" s="19"/>
      <c r="N14760" s="19">
        <v>0.27613144225278446</v>
      </c>
      <c r="O14760" s="19">
        <v>0.27576242393397293</v>
      </c>
      <c r="P14760" s="50"/>
      <c r="R14760" s="9" t="s">
        <v>0</v>
      </c>
    </row>
    <row r="14761" spans="2:18" x14ac:dyDescent="0.2">
      <c r="B14761" s="25">
        <v>14531</v>
      </c>
      <c r="C14761" s="193">
        <v>0.28400611051323077</v>
      </c>
      <c r="D14761" s="19"/>
      <c r="E14761" s="19">
        <v>9.9806967489295934E-2</v>
      </c>
      <c r="F14761" s="19"/>
      <c r="G14761" s="19">
        <v>1.5666253641924626</v>
      </c>
      <c r="H14761" s="19"/>
      <c r="I14761" s="19">
        <v>0.5007403082486731</v>
      </c>
      <c r="J14761" s="19"/>
      <c r="K14761" s="19">
        <v>3.3886622321260898E-2</v>
      </c>
      <c r="L14761" s="19"/>
      <c r="M14761" s="19">
        <v>0.56129701505443652</v>
      </c>
      <c r="N14761" s="19"/>
      <c r="O14761" s="19">
        <v>1.4339121049741732</v>
      </c>
      <c r="P14761" s="50"/>
      <c r="R14761" s="9" t="s">
        <v>0</v>
      </c>
    </row>
    <row r="14762" spans="2:18" x14ac:dyDescent="0.2">
      <c r="B14762" s="25">
        <v>14532</v>
      </c>
      <c r="C14762" s="193">
        <v>8.5401460288374535E-3</v>
      </c>
      <c r="D14762" s="19"/>
      <c r="E14762" s="19">
        <v>0.28050996051844884</v>
      </c>
      <c r="F14762" s="19"/>
      <c r="G14762" s="19">
        <v>0.70144341006772526</v>
      </c>
      <c r="H14762" s="19"/>
      <c r="I14762" s="19">
        <v>7.1738195336475685E-2</v>
      </c>
      <c r="J14762" s="19"/>
      <c r="K14762" s="19">
        <v>1.1047171934367046</v>
      </c>
      <c r="L14762" s="19"/>
      <c r="M14762" s="19">
        <v>0.60159743309352132</v>
      </c>
      <c r="N14762" s="19"/>
      <c r="O14762" s="19">
        <v>0.87088150210446313</v>
      </c>
      <c r="P14762" s="50"/>
      <c r="R14762" s="9" t="s">
        <v>0</v>
      </c>
    </row>
    <row r="14763" spans="2:18" x14ac:dyDescent="0.2">
      <c r="B14763" s="25">
        <v>14533</v>
      </c>
      <c r="C14763" s="193"/>
      <c r="D14763" s="19">
        <v>0.14590354418767032</v>
      </c>
      <c r="E14763" s="19"/>
      <c r="F14763" s="19">
        <v>3.1804924870218139E-2</v>
      </c>
      <c r="G14763" s="19">
        <v>4.4682174043004112E-2</v>
      </c>
      <c r="H14763" s="19"/>
      <c r="I14763" s="19">
        <v>0.35027394022993241</v>
      </c>
      <c r="J14763" s="19"/>
      <c r="K14763" s="19"/>
      <c r="L14763" s="19">
        <v>0.2509964923264707</v>
      </c>
      <c r="M14763" s="19">
        <v>0.30317146034499842</v>
      </c>
      <c r="N14763" s="19"/>
      <c r="O14763" s="19"/>
      <c r="P14763" s="50">
        <v>0.2398035360393147</v>
      </c>
      <c r="R14763" s="9" t="s">
        <v>0</v>
      </c>
    </row>
    <row r="14764" spans="2:18" x14ac:dyDescent="0.2">
      <c r="B14764" s="25">
        <v>14534</v>
      </c>
      <c r="C14764" s="193"/>
      <c r="D14764" s="19">
        <v>0.96683848895569446</v>
      </c>
      <c r="E14764" s="19"/>
      <c r="F14764" s="19">
        <v>1.7437004363806956</v>
      </c>
      <c r="G14764" s="19"/>
      <c r="H14764" s="19">
        <v>0.71646138692377881</v>
      </c>
      <c r="I14764" s="19"/>
      <c r="J14764" s="19">
        <v>1.3257829953093963</v>
      </c>
      <c r="K14764" s="19"/>
      <c r="L14764" s="19">
        <v>0.45495661034730195</v>
      </c>
      <c r="M14764" s="19"/>
      <c r="N14764" s="19">
        <v>1.3188609553592663</v>
      </c>
      <c r="O14764" s="19"/>
      <c r="P14764" s="50">
        <v>0.28432689833847508</v>
      </c>
      <c r="R14764" s="9" t="s">
        <v>0</v>
      </c>
    </row>
    <row r="14765" spans="2:18" x14ac:dyDescent="0.2">
      <c r="B14765" s="25">
        <v>14535</v>
      </c>
      <c r="C14765" s="193">
        <v>0.11330225957836169</v>
      </c>
      <c r="D14765" s="19"/>
      <c r="E14765" s="19">
        <v>0.21524434602474168</v>
      </c>
      <c r="F14765" s="19"/>
      <c r="G14765" s="19"/>
      <c r="H14765" s="19">
        <v>0.3946913450035483</v>
      </c>
      <c r="I14765" s="19">
        <v>0.56661488479057454</v>
      </c>
      <c r="J14765" s="19"/>
      <c r="K14765" s="19"/>
      <c r="L14765" s="19">
        <v>0.57223888143437074</v>
      </c>
      <c r="M14765" s="19"/>
      <c r="N14765" s="19">
        <v>0.57341450973942498</v>
      </c>
      <c r="O14765" s="19">
        <v>0.7444294741216575</v>
      </c>
      <c r="P14765" s="50"/>
      <c r="R14765" s="9" t="s">
        <v>0</v>
      </c>
    </row>
    <row r="14766" spans="2:18" x14ac:dyDescent="0.2">
      <c r="B14766" s="25">
        <v>14536</v>
      </c>
      <c r="C14766" s="193"/>
      <c r="D14766" s="19">
        <v>0.13510511916481194</v>
      </c>
      <c r="E14766" s="19"/>
      <c r="F14766" s="19">
        <v>6.9225265303079304E-3</v>
      </c>
      <c r="G14766" s="19"/>
      <c r="H14766" s="19">
        <v>0.54817065981512481</v>
      </c>
      <c r="I14766" s="19"/>
      <c r="J14766" s="19">
        <v>0.29719552604399124</v>
      </c>
      <c r="K14766" s="19"/>
      <c r="L14766" s="19">
        <v>0.45701519487731529</v>
      </c>
      <c r="M14766" s="19"/>
      <c r="N14766" s="19">
        <v>0.47999589451530972</v>
      </c>
      <c r="O14766" s="19"/>
      <c r="P14766" s="50">
        <v>0.35679569391607885</v>
      </c>
      <c r="R14766" s="9" t="s">
        <v>0</v>
      </c>
    </row>
    <row r="14767" spans="2:18" x14ac:dyDescent="0.2">
      <c r="B14767" s="25">
        <v>14537</v>
      </c>
      <c r="C14767" s="193">
        <v>0.6179602348511346</v>
      </c>
      <c r="D14767" s="19"/>
      <c r="E14767" s="19">
        <v>0.66507715946989554</v>
      </c>
      <c r="F14767" s="19"/>
      <c r="G14767" s="19">
        <v>0.46199998025591132</v>
      </c>
      <c r="H14767" s="19"/>
      <c r="I14767" s="19">
        <v>1.025630130946775</v>
      </c>
      <c r="J14767" s="19"/>
      <c r="K14767" s="19">
        <v>1.229372261732788</v>
      </c>
      <c r="L14767" s="19"/>
      <c r="M14767" s="19">
        <v>0.99536652329597852</v>
      </c>
      <c r="N14767" s="19"/>
      <c r="O14767" s="19">
        <v>0.6812466069296188</v>
      </c>
      <c r="P14767" s="50"/>
      <c r="R14767" s="9" t="s">
        <v>0</v>
      </c>
    </row>
    <row r="14768" spans="2:18" x14ac:dyDescent="0.2">
      <c r="B14768" s="25">
        <v>14538</v>
      </c>
      <c r="C14768" s="193">
        <v>0.58098686579242964</v>
      </c>
      <c r="D14768" s="19"/>
      <c r="E14768" s="19">
        <v>0.28024129989481505</v>
      </c>
      <c r="F14768" s="19"/>
      <c r="G14768" s="19">
        <v>0.38920607919083372</v>
      </c>
      <c r="H14768" s="19"/>
      <c r="I14768" s="19">
        <v>0.17931800061478331</v>
      </c>
      <c r="J14768" s="19"/>
      <c r="K14768" s="19">
        <v>0.56796595622871393</v>
      </c>
      <c r="L14768" s="19"/>
      <c r="M14768" s="19"/>
      <c r="N14768" s="19">
        <v>0.75159396332989592</v>
      </c>
      <c r="O14768" s="19">
        <v>0.14553190873711325</v>
      </c>
      <c r="P14768" s="50"/>
      <c r="R14768" s="9" t="s">
        <v>0</v>
      </c>
    </row>
    <row r="14769" spans="2:18" x14ac:dyDescent="0.2">
      <c r="B14769" s="25">
        <v>14539</v>
      </c>
      <c r="C14769" s="193"/>
      <c r="D14769" s="19">
        <v>4.55072135374332E-3</v>
      </c>
      <c r="E14769" s="19">
        <v>0.77501945200854938</v>
      </c>
      <c r="F14769" s="19"/>
      <c r="G14769" s="19">
        <v>1.4267208994783271</v>
      </c>
      <c r="H14769" s="19"/>
      <c r="I14769" s="19"/>
      <c r="J14769" s="19">
        <v>0.1986676731032915</v>
      </c>
      <c r="K14769" s="19"/>
      <c r="L14769" s="19">
        <v>3.2645658747584343E-2</v>
      </c>
      <c r="M14769" s="19">
        <v>9.3840460055963724E-3</v>
      </c>
      <c r="N14769" s="19"/>
      <c r="O14769" s="19">
        <v>0.39319386252716199</v>
      </c>
      <c r="P14769" s="50"/>
      <c r="R14769" s="9" t="s">
        <v>0</v>
      </c>
    </row>
    <row r="14770" spans="2:18" x14ac:dyDescent="0.2">
      <c r="B14770" s="25">
        <v>14540</v>
      </c>
      <c r="C14770" s="193">
        <v>1.1621025880897666</v>
      </c>
      <c r="D14770" s="19"/>
      <c r="E14770" s="19">
        <v>0.74125834607419949</v>
      </c>
      <c r="F14770" s="19"/>
      <c r="G14770" s="19">
        <v>0.72732504066321368</v>
      </c>
      <c r="H14770" s="19"/>
      <c r="I14770" s="19">
        <v>1.2166637447361659</v>
      </c>
      <c r="J14770" s="19"/>
      <c r="K14770" s="19">
        <v>1.2738130277936921</v>
      </c>
      <c r="L14770" s="19"/>
      <c r="M14770" s="19">
        <v>0.76192954070109398</v>
      </c>
      <c r="N14770" s="19"/>
      <c r="O14770" s="19">
        <v>4.514565613690464E-2</v>
      </c>
      <c r="P14770" s="50"/>
      <c r="R14770" s="9" t="s">
        <v>0</v>
      </c>
    </row>
    <row r="14771" spans="2:18" x14ac:dyDescent="0.2">
      <c r="B14771" s="25">
        <v>14541</v>
      </c>
      <c r="C14771" s="193">
        <v>3.6382293668421904E-2</v>
      </c>
      <c r="D14771" s="19"/>
      <c r="E14771" s="19">
        <v>1.0887297738019777</v>
      </c>
      <c r="F14771" s="19"/>
      <c r="G14771" s="19">
        <v>0.87509996034759985</v>
      </c>
      <c r="H14771" s="19"/>
      <c r="I14771" s="19"/>
      <c r="J14771" s="19">
        <v>8.9344180447231011E-2</v>
      </c>
      <c r="K14771" s="19">
        <v>1.3015326642433902</v>
      </c>
      <c r="L14771" s="19"/>
      <c r="M14771" s="19">
        <v>1.4051684768523101</v>
      </c>
      <c r="N14771" s="19"/>
      <c r="O14771" s="19">
        <v>0.94325665054964514</v>
      </c>
      <c r="P14771" s="50"/>
      <c r="R14771" s="9" t="s">
        <v>0</v>
      </c>
    </row>
    <row r="14772" spans="2:18" x14ac:dyDescent="0.2">
      <c r="B14772" s="25">
        <v>14542</v>
      </c>
      <c r="C14772" s="193"/>
      <c r="D14772" s="19">
        <v>0.78367739500144173</v>
      </c>
      <c r="E14772" s="19">
        <v>7.9704390086396168E-2</v>
      </c>
      <c r="F14772" s="19"/>
      <c r="G14772" s="19"/>
      <c r="H14772" s="19">
        <v>9.466863879461955E-2</v>
      </c>
      <c r="I14772" s="19"/>
      <c r="J14772" s="19">
        <v>0.38555873728545026</v>
      </c>
      <c r="K14772" s="19"/>
      <c r="L14772" s="19">
        <v>0.36241254567108233</v>
      </c>
      <c r="M14772" s="19">
        <v>0.10638048257594805</v>
      </c>
      <c r="N14772" s="19"/>
      <c r="O14772" s="19">
        <v>3.7977875928187826E-2</v>
      </c>
      <c r="P14772" s="50"/>
      <c r="R14772" s="9" t="s">
        <v>0</v>
      </c>
    </row>
    <row r="14773" spans="2:18" x14ac:dyDescent="0.2">
      <c r="B14773" s="25">
        <v>14543</v>
      </c>
      <c r="C14773" s="193"/>
      <c r="D14773" s="19">
        <v>1.0150568438223431</v>
      </c>
      <c r="E14773" s="19"/>
      <c r="F14773" s="19">
        <v>0.25405847247655539</v>
      </c>
      <c r="G14773" s="19"/>
      <c r="H14773" s="19">
        <v>0.54395132667454948</v>
      </c>
      <c r="I14773" s="19">
        <v>0.47799098054325673</v>
      </c>
      <c r="J14773" s="19"/>
      <c r="K14773" s="19"/>
      <c r="L14773" s="19">
        <v>0.34148840924756091</v>
      </c>
      <c r="M14773" s="19"/>
      <c r="N14773" s="19">
        <v>0.22735538170264716</v>
      </c>
      <c r="O14773" s="19"/>
      <c r="P14773" s="50">
        <v>0.90640246746287678</v>
      </c>
      <c r="R14773" s="9" t="s">
        <v>0</v>
      </c>
    </row>
    <row r="14774" spans="2:18" x14ac:dyDescent="0.2">
      <c r="B14774" s="25">
        <v>14544</v>
      </c>
      <c r="C14774" s="193">
        <v>0.11510826498890252</v>
      </c>
      <c r="D14774" s="19"/>
      <c r="E14774" s="19">
        <v>0.15537179423807396</v>
      </c>
      <c r="F14774" s="19"/>
      <c r="G14774" s="19"/>
      <c r="H14774" s="19">
        <v>0.16665958299696815</v>
      </c>
      <c r="I14774" s="19">
        <v>0.28885657844677542</v>
      </c>
      <c r="J14774" s="19"/>
      <c r="K14774" s="19">
        <v>0.58364479688383586</v>
      </c>
      <c r="L14774" s="19"/>
      <c r="M14774" s="19">
        <v>0.21248172398707943</v>
      </c>
      <c r="N14774" s="19"/>
      <c r="O14774" s="19">
        <v>0.50612318458440309</v>
      </c>
      <c r="P14774" s="50"/>
      <c r="R14774" s="9" t="s">
        <v>0</v>
      </c>
    </row>
    <row r="14775" spans="2:18" x14ac:dyDescent="0.2">
      <c r="B14775" s="25">
        <v>14545</v>
      </c>
      <c r="C14775" s="193"/>
      <c r="D14775" s="19">
        <v>0.65002595192248391</v>
      </c>
      <c r="E14775" s="19">
        <v>0.49897301062270638</v>
      </c>
      <c r="F14775" s="19"/>
      <c r="G14775" s="19">
        <v>3.7179009111511875E-2</v>
      </c>
      <c r="H14775" s="19"/>
      <c r="I14775" s="19">
        <v>0.90086464982980485</v>
      </c>
      <c r="J14775" s="19"/>
      <c r="K14775" s="19">
        <v>9.2418427453018898E-2</v>
      </c>
      <c r="L14775" s="19"/>
      <c r="M14775" s="19">
        <v>1.0424406174969805</v>
      </c>
      <c r="N14775" s="19"/>
      <c r="O14775" s="19"/>
      <c r="P14775" s="50">
        <v>0.18733572559459208</v>
      </c>
      <c r="R14775" s="9" t="s">
        <v>0</v>
      </c>
    </row>
    <row r="14776" spans="2:18" x14ac:dyDescent="0.2">
      <c r="B14776" s="25">
        <v>14546</v>
      </c>
      <c r="C14776" s="193">
        <v>0.85389823520399621</v>
      </c>
      <c r="D14776" s="19"/>
      <c r="E14776" s="19">
        <v>0.63570307216093369</v>
      </c>
      <c r="F14776" s="19"/>
      <c r="G14776" s="19">
        <v>1.1302023940122534</v>
      </c>
      <c r="H14776" s="19"/>
      <c r="I14776" s="19">
        <v>1.3334382856858975</v>
      </c>
      <c r="J14776" s="19"/>
      <c r="K14776" s="19">
        <v>0.69223579266020718</v>
      </c>
      <c r="L14776" s="19"/>
      <c r="M14776" s="19">
        <v>0.4348738091840752</v>
      </c>
      <c r="N14776" s="19"/>
      <c r="O14776" s="19">
        <v>0.96336815504121043</v>
      </c>
      <c r="P14776" s="50"/>
      <c r="R14776" s="9" t="s">
        <v>0</v>
      </c>
    </row>
    <row r="14777" spans="2:18" x14ac:dyDescent="0.2">
      <c r="B14777" s="25">
        <v>14547</v>
      </c>
      <c r="C14777" s="193"/>
      <c r="D14777" s="19">
        <v>0.4813619573588635</v>
      </c>
      <c r="E14777" s="19">
        <v>3.4558717062964761E-2</v>
      </c>
      <c r="F14777" s="19"/>
      <c r="G14777" s="19">
        <v>0.3945581853571179</v>
      </c>
      <c r="H14777" s="19"/>
      <c r="I14777" s="19"/>
      <c r="J14777" s="19">
        <v>2.5885486576543298E-2</v>
      </c>
      <c r="K14777" s="19"/>
      <c r="L14777" s="19">
        <v>0.10255199714219422</v>
      </c>
      <c r="M14777" s="19">
        <v>5.9588761166610091E-2</v>
      </c>
      <c r="N14777" s="19"/>
      <c r="O14777" s="19">
        <v>0.68590672410531051</v>
      </c>
      <c r="P14777" s="50"/>
      <c r="R14777" s="9" t="s">
        <v>0</v>
      </c>
    </row>
    <row r="14778" spans="2:18" x14ac:dyDescent="0.2">
      <c r="B14778" s="25">
        <v>14548</v>
      </c>
      <c r="C14778" s="193"/>
      <c r="D14778" s="19">
        <v>1.1376742914554967</v>
      </c>
      <c r="E14778" s="19"/>
      <c r="F14778" s="19">
        <v>0.83234235965564185</v>
      </c>
      <c r="G14778" s="19"/>
      <c r="H14778" s="19">
        <v>1.0777459747541251</v>
      </c>
      <c r="I14778" s="19"/>
      <c r="J14778" s="19">
        <v>0.98095048880773383</v>
      </c>
      <c r="K14778" s="19"/>
      <c r="L14778" s="19">
        <v>0.58541523137685925</v>
      </c>
      <c r="M14778" s="19"/>
      <c r="N14778" s="19">
        <v>1.6769131719831132</v>
      </c>
      <c r="O14778" s="19"/>
      <c r="P14778" s="50">
        <v>0.28784330447744766</v>
      </c>
      <c r="R14778" s="9" t="s">
        <v>0</v>
      </c>
    </row>
    <row r="14779" spans="2:18" x14ac:dyDescent="0.2">
      <c r="B14779" s="25">
        <v>14549</v>
      </c>
      <c r="C14779" s="193"/>
      <c r="D14779" s="19">
        <v>5.3810131771500937E-3</v>
      </c>
      <c r="E14779" s="19">
        <v>0.45797400319466181</v>
      </c>
      <c r="F14779" s="19"/>
      <c r="G14779" s="19"/>
      <c r="H14779" s="19">
        <v>0.11636724776336763</v>
      </c>
      <c r="I14779" s="19">
        <v>0.24774553153086273</v>
      </c>
      <c r="J14779" s="19"/>
      <c r="K14779" s="19"/>
      <c r="L14779" s="19">
        <v>0.63559238079707958</v>
      </c>
      <c r="M14779" s="19"/>
      <c r="N14779" s="19">
        <v>0.41903447478422146</v>
      </c>
      <c r="O14779" s="19"/>
      <c r="P14779" s="50">
        <v>0.5373767141487451</v>
      </c>
      <c r="R14779" s="9" t="s">
        <v>0</v>
      </c>
    </row>
    <row r="14780" spans="2:18" x14ac:dyDescent="0.2">
      <c r="B14780" s="25">
        <v>14550</v>
      </c>
      <c r="C14780" s="193"/>
      <c r="D14780" s="19">
        <v>0.62260460750453994</v>
      </c>
      <c r="E14780" s="19"/>
      <c r="F14780" s="19">
        <v>1.8356451328477599E-2</v>
      </c>
      <c r="G14780" s="19">
        <v>0.63475009253591697</v>
      </c>
      <c r="H14780" s="19"/>
      <c r="I14780" s="19"/>
      <c r="J14780" s="19">
        <v>0.14722340491272823</v>
      </c>
      <c r="K14780" s="19">
        <v>0.11894611219125728</v>
      </c>
      <c r="L14780" s="19"/>
      <c r="M14780" s="19">
        <v>0.46091690144938841</v>
      </c>
      <c r="N14780" s="19"/>
      <c r="O14780" s="19"/>
      <c r="P14780" s="50">
        <v>2.0545838401144791E-2</v>
      </c>
      <c r="R14780" s="9" t="s">
        <v>0</v>
      </c>
    </row>
    <row r="14781" spans="2:18" x14ac:dyDescent="0.2">
      <c r="B14781" s="25">
        <v>14551</v>
      </c>
      <c r="C14781" s="193"/>
      <c r="D14781" s="19">
        <v>5.7967246275663672E-2</v>
      </c>
      <c r="E14781" s="19"/>
      <c r="F14781" s="19">
        <v>0.38664645253107527</v>
      </c>
      <c r="G14781" s="19"/>
      <c r="H14781" s="19">
        <v>0.93564050398156628</v>
      </c>
      <c r="I14781" s="19">
        <v>0.18184243488957405</v>
      </c>
      <c r="J14781" s="19"/>
      <c r="K14781" s="19">
        <v>0.78712200188096548</v>
      </c>
      <c r="L14781" s="19"/>
      <c r="M14781" s="19"/>
      <c r="N14781" s="19">
        <v>0.46542788280107994</v>
      </c>
      <c r="O14781" s="19">
        <v>0.71759927683596214</v>
      </c>
      <c r="P14781" s="50"/>
      <c r="R14781" s="9" t="s">
        <v>0</v>
      </c>
    </row>
    <row r="14782" spans="2:18" x14ac:dyDescent="0.2">
      <c r="B14782" s="25">
        <v>14552</v>
      </c>
      <c r="C14782" s="193"/>
      <c r="D14782" s="19">
        <v>8.9830791595647413E-3</v>
      </c>
      <c r="E14782" s="19">
        <v>0.20389811755560247</v>
      </c>
      <c r="F14782" s="19"/>
      <c r="G14782" s="19">
        <v>0.49189158054870991</v>
      </c>
      <c r="H14782" s="19"/>
      <c r="I14782" s="19">
        <v>0.34744236153005648</v>
      </c>
      <c r="J14782" s="19"/>
      <c r="K14782" s="19"/>
      <c r="L14782" s="19">
        <v>0.58285174597552802</v>
      </c>
      <c r="M14782" s="19"/>
      <c r="N14782" s="19">
        <v>0.62367694910110894</v>
      </c>
      <c r="O14782" s="19"/>
      <c r="P14782" s="50">
        <v>0.20957605110516034</v>
      </c>
      <c r="R14782" s="9" t="s">
        <v>0</v>
      </c>
    </row>
    <row r="14783" spans="2:18" x14ac:dyDescent="0.2">
      <c r="B14783" s="25">
        <v>14553</v>
      </c>
      <c r="C14783" s="193">
        <v>0.31995948261386625</v>
      </c>
      <c r="D14783" s="19"/>
      <c r="E14783" s="19">
        <v>1.3527299377574946</v>
      </c>
      <c r="F14783" s="19"/>
      <c r="G14783" s="19">
        <v>0.19092008715825415</v>
      </c>
      <c r="H14783" s="19"/>
      <c r="I14783" s="19">
        <v>1.1759789013416431</v>
      </c>
      <c r="J14783" s="19"/>
      <c r="K14783" s="19">
        <v>0.62600337813016416</v>
      </c>
      <c r="L14783" s="19"/>
      <c r="M14783" s="19">
        <v>0.13082565480236866</v>
      </c>
      <c r="N14783" s="19"/>
      <c r="O14783" s="19">
        <v>0.28513663934283928</v>
      </c>
      <c r="P14783" s="50"/>
      <c r="R14783" s="9" t="s">
        <v>0</v>
      </c>
    </row>
    <row r="14784" spans="2:18" x14ac:dyDescent="0.2">
      <c r="B14784" s="25">
        <v>14554</v>
      </c>
      <c r="C14784" s="193">
        <v>0.63112750485508551</v>
      </c>
      <c r="D14784" s="19"/>
      <c r="E14784" s="19">
        <v>1.1289547754573839</v>
      </c>
      <c r="F14784" s="19"/>
      <c r="G14784" s="19">
        <v>0.2522942571513111</v>
      </c>
      <c r="H14784" s="19"/>
      <c r="I14784" s="19">
        <v>0.82630838058236133</v>
      </c>
      <c r="J14784" s="19"/>
      <c r="K14784" s="19">
        <v>1.1382630088736052</v>
      </c>
      <c r="L14784" s="19"/>
      <c r="M14784" s="19">
        <v>1.3621260242662718</v>
      </c>
      <c r="N14784" s="19"/>
      <c r="O14784" s="19">
        <v>1.1472277724799729</v>
      </c>
      <c r="P14784" s="50"/>
      <c r="R14784" s="9" t="s">
        <v>0</v>
      </c>
    </row>
    <row r="14785" spans="2:18" x14ac:dyDescent="0.2">
      <c r="B14785" s="25">
        <v>14555</v>
      </c>
      <c r="C14785" s="193"/>
      <c r="D14785" s="19">
        <v>0.19374465799697452</v>
      </c>
      <c r="E14785" s="19">
        <v>0.12818505823668458</v>
      </c>
      <c r="F14785" s="19"/>
      <c r="G14785" s="19">
        <v>0.11444842015984019</v>
      </c>
      <c r="H14785" s="19"/>
      <c r="I14785" s="19"/>
      <c r="J14785" s="19">
        <v>0.2906402555305963</v>
      </c>
      <c r="K14785" s="19">
        <v>0.73825058250119047</v>
      </c>
      <c r="L14785" s="19"/>
      <c r="M14785" s="19">
        <v>0.94881008427085378</v>
      </c>
      <c r="N14785" s="19"/>
      <c r="O14785" s="19"/>
      <c r="P14785" s="50">
        <v>0.83745294717144847</v>
      </c>
      <c r="R14785" s="9" t="s">
        <v>0</v>
      </c>
    </row>
    <row r="14786" spans="2:18" x14ac:dyDescent="0.2">
      <c r="B14786" s="25">
        <v>14556</v>
      </c>
      <c r="C14786" s="193"/>
      <c r="D14786" s="19">
        <v>0.26148017820218894</v>
      </c>
      <c r="E14786" s="19">
        <v>1.0372073169207328</v>
      </c>
      <c r="F14786" s="19"/>
      <c r="G14786" s="19">
        <v>0.90631245586039866</v>
      </c>
      <c r="H14786" s="19"/>
      <c r="I14786" s="19">
        <v>0.34096440953460394</v>
      </c>
      <c r="J14786" s="19"/>
      <c r="K14786" s="19">
        <v>0.70852536592748261</v>
      </c>
      <c r="L14786" s="19"/>
      <c r="M14786" s="19">
        <v>0.9496392723715954</v>
      </c>
      <c r="N14786" s="19"/>
      <c r="O14786" s="19">
        <v>0.36844983047877805</v>
      </c>
      <c r="P14786" s="50"/>
      <c r="R14786" s="9" t="s">
        <v>0</v>
      </c>
    </row>
    <row r="14787" spans="2:18" x14ac:dyDescent="0.2">
      <c r="B14787" s="25">
        <v>14557</v>
      </c>
      <c r="C14787" s="193"/>
      <c r="D14787" s="19">
        <v>0.61883519951562516</v>
      </c>
      <c r="E14787" s="19"/>
      <c r="F14787" s="19">
        <v>1.2788808941992118</v>
      </c>
      <c r="G14787" s="19"/>
      <c r="H14787" s="19">
        <v>0.81429282666550507</v>
      </c>
      <c r="I14787" s="19">
        <v>8.010060806482755E-2</v>
      </c>
      <c r="J14787" s="19"/>
      <c r="K14787" s="19"/>
      <c r="L14787" s="19">
        <v>0.47378905916877878</v>
      </c>
      <c r="M14787" s="19">
        <v>0.60228763125361617</v>
      </c>
      <c r="N14787" s="19"/>
      <c r="O14787" s="19">
        <v>0.35631097147594715</v>
      </c>
      <c r="P14787" s="50"/>
      <c r="R14787" s="9" t="s">
        <v>0</v>
      </c>
    </row>
    <row r="14788" spans="2:18" x14ac:dyDescent="0.2">
      <c r="B14788" s="25">
        <v>14558</v>
      </c>
      <c r="C14788" s="193"/>
      <c r="D14788" s="19">
        <v>0.76721825605041727</v>
      </c>
      <c r="E14788" s="19"/>
      <c r="F14788" s="19">
        <v>0.28024286629936657</v>
      </c>
      <c r="G14788" s="19"/>
      <c r="H14788" s="19">
        <v>8.0553338045711589E-2</v>
      </c>
      <c r="I14788" s="19"/>
      <c r="J14788" s="19">
        <v>1.7184136088217856</v>
      </c>
      <c r="K14788" s="19"/>
      <c r="L14788" s="19">
        <v>0.2041849245788333</v>
      </c>
      <c r="M14788" s="19"/>
      <c r="N14788" s="19">
        <v>0.21772516827792285</v>
      </c>
      <c r="O14788" s="19"/>
      <c r="P14788" s="50">
        <v>1.029784311431458</v>
      </c>
      <c r="R14788" s="9" t="s">
        <v>0</v>
      </c>
    </row>
    <row r="14789" spans="2:18" x14ac:dyDescent="0.2">
      <c r="B14789" s="25">
        <v>14559</v>
      </c>
      <c r="C14789" s="193"/>
      <c r="D14789" s="19">
        <v>0.92203794564443364</v>
      </c>
      <c r="E14789" s="19"/>
      <c r="F14789" s="19">
        <v>0.3602594062415968</v>
      </c>
      <c r="G14789" s="19"/>
      <c r="H14789" s="19">
        <v>0.77026563898936862</v>
      </c>
      <c r="I14789" s="19">
        <v>0.23990294103151993</v>
      </c>
      <c r="J14789" s="19"/>
      <c r="K14789" s="19"/>
      <c r="L14789" s="19">
        <v>0.55480757836025141</v>
      </c>
      <c r="M14789" s="19"/>
      <c r="N14789" s="19">
        <v>0.13652074028602648</v>
      </c>
      <c r="O14789" s="19"/>
      <c r="P14789" s="50">
        <v>0.46476018383747658</v>
      </c>
      <c r="R14789" s="9" t="s">
        <v>0</v>
      </c>
    </row>
    <row r="14790" spans="2:18" x14ac:dyDescent="0.2">
      <c r="B14790" s="25">
        <v>14560</v>
      </c>
      <c r="C14790" s="193">
        <v>1.3791046667648816</v>
      </c>
      <c r="D14790" s="19"/>
      <c r="E14790" s="19">
        <v>1.3071782498695894</v>
      </c>
      <c r="F14790" s="19"/>
      <c r="G14790" s="19">
        <v>0.46890567892908147</v>
      </c>
      <c r="H14790" s="19"/>
      <c r="I14790" s="19">
        <v>0.78421506648595096</v>
      </c>
      <c r="J14790" s="19"/>
      <c r="K14790" s="19">
        <v>1.0470610244073582</v>
      </c>
      <c r="L14790" s="19"/>
      <c r="M14790" s="19">
        <v>0.67285387891110193</v>
      </c>
      <c r="N14790" s="19"/>
      <c r="O14790" s="19">
        <v>1.2512573891541587</v>
      </c>
      <c r="P14790" s="50"/>
      <c r="R14790" s="9" t="s">
        <v>0</v>
      </c>
    </row>
    <row r="14791" spans="2:18" x14ac:dyDescent="0.2">
      <c r="B14791" s="25">
        <v>14561</v>
      </c>
      <c r="C14791" s="193">
        <v>0.5438384934104139</v>
      </c>
      <c r="D14791" s="19"/>
      <c r="E14791" s="19">
        <v>0.33083123480774357</v>
      </c>
      <c r="F14791" s="19"/>
      <c r="G14791" s="19">
        <v>0.31774107455254058</v>
      </c>
      <c r="H14791" s="19"/>
      <c r="I14791" s="19"/>
      <c r="J14791" s="19">
        <v>0.81113712200239474</v>
      </c>
      <c r="K14791" s="19"/>
      <c r="L14791" s="19">
        <v>0.61981643419694954</v>
      </c>
      <c r="M14791" s="19">
        <v>7.1663888622546273E-2</v>
      </c>
      <c r="N14791" s="19"/>
      <c r="O14791" s="19">
        <v>0.54303373822334011</v>
      </c>
      <c r="P14791" s="50"/>
      <c r="R14791" s="9" t="s">
        <v>0</v>
      </c>
    </row>
    <row r="14792" spans="2:18" x14ac:dyDescent="0.2">
      <c r="B14792" s="25">
        <v>14562</v>
      </c>
      <c r="C14792" s="193">
        <v>2.3564461968450456</v>
      </c>
      <c r="D14792" s="19"/>
      <c r="E14792" s="19">
        <v>1.7219489673640707</v>
      </c>
      <c r="F14792" s="19"/>
      <c r="G14792" s="19">
        <v>1.2558007342517969</v>
      </c>
      <c r="H14792" s="19"/>
      <c r="I14792" s="19">
        <v>2.8085056056426883</v>
      </c>
      <c r="J14792" s="19"/>
      <c r="K14792" s="19">
        <v>0.99317755007566022</v>
      </c>
      <c r="L14792" s="19"/>
      <c r="M14792" s="19">
        <v>2.4866160268136075</v>
      </c>
      <c r="N14792" s="19"/>
      <c r="O14792" s="19">
        <v>2.1884302977510486</v>
      </c>
      <c r="P14792" s="50"/>
      <c r="R14792" s="9" t="s">
        <v>0</v>
      </c>
    </row>
    <row r="14793" spans="2:18" x14ac:dyDescent="0.2">
      <c r="B14793" s="25">
        <v>14563</v>
      </c>
      <c r="C14793" s="193">
        <v>1.1018017826006916</v>
      </c>
      <c r="D14793" s="19"/>
      <c r="E14793" s="19">
        <v>1.6374571182805842</v>
      </c>
      <c r="F14793" s="19"/>
      <c r="G14793" s="19">
        <v>1.6933116174260812</v>
      </c>
      <c r="H14793" s="19"/>
      <c r="I14793" s="19">
        <v>1.4529033884458566</v>
      </c>
      <c r="J14793" s="19"/>
      <c r="K14793" s="19">
        <v>1.852351241297264</v>
      </c>
      <c r="L14793" s="19"/>
      <c r="M14793" s="19">
        <v>1.4794581374093978</v>
      </c>
      <c r="N14793" s="19"/>
      <c r="O14793" s="19">
        <v>1.7188349513191412</v>
      </c>
      <c r="P14793" s="50"/>
      <c r="R14793" s="9" t="s">
        <v>0</v>
      </c>
    </row>
    <row r="14794" spans="2:18" x14ac:dyDescent="0.2">
      <c r="B14794" s="25">
        <v>14564</v>
      </c>
      <c r="C14794" s="193"/>
      <c r="D14794" s="19">
        <v>0.27577453095184107</v>
      </c>
      <c r="E14794" s="19"/>
      <c r="F14794" s="19">
        <v>0.1381411517075937</v>
      </c>
      <c r="G14794" s="19">
        <v>3.1156700452032997E-2</v>
      </c>
      <c r="H14794" s="19"/>
      <c r="I14794" s="19"/>
      <c r="J14794" s="19">
        <v>0.18858418578749497</v>
      </c>
      <c r="K14794" s="19"/>
      <c r="L14794" s="19">
        <v>0.68960773836987599</v>
      </c>
      <c r="M14794" s="19"/>
      <c r="N14794" s="19">
        <v>0.42498797442251945</v>
      </c>
      <c r="O14794" s="19"/>
      <c r="P14794" s="50">
        <v>0.32124882596358945</v>
      </c>
      <c r="R14794" s="9" t="s">
        <v>0</v>
      </c>
    </row>
    <row r="14795" spans="2:18" x14ac:dyDescent="0.2">
      <c r="B14795" s="25">
        <v>14565</v>
      </c>
      <c r="C14795" s="193">
        <v>0.51310393846029834</v>
      </c>
      <c r="D14795" s="19"/>
      <c r="E14795" s="19">
        <v>1.2317851905400372</v>
      </c>
      <c r="F14795" s="19"/>
      <c r="G14795" s="19">
        <v>1.1181860319487469</v>
      </c>
      <c r="H14795" s="19"/>
      <c r="I14795" s="19">
        <v>0.64582921254151648</v>
      </c>
      <c r="J14795" s="19"/>
      <c r="K14795" s="19">
        <v>0.90018130920620398</v>
      </c>
      <c r="L14795" s="19"/>
      <c r="M14795" s="19">
        <v>0.73045316138404193</v>
      </c>
      <c r="N14795" s="19"/>
      <c r="O14795" s="19">
        <v>0.43694495219724594</v>
      </c>
      <c r="P14795" s="50"/>
      <c r="R14795" s="9" t="s">
        <v>0</v>
      </c>
    </row>
    <row r="14796" spans="2:18" x14ac:dyDescent="0.2">
      <c r="B14796" s="25">
        <v>14566</v>
      </c>
      <c r="C14796" s="193"/>
      <c r="D14796" s="19">
        <v>0.48391558129762852</v>
      </c>
      <c r="E14796" s="19"/>
      <c r="F14796" s="19">
        <v>2.0964877528952823</v>
      </c>
      <c r="G14796" s="19"/>
      <c r="H14796" s="19">
        <v>1.1207567159871459</v>
      </c>
      <c r="I14796" s="19"/>
      <c r="J14796" s="19">
        <v>1.0352347994349109</v>
      </c>
      <c r="K14796" s="19"/>
      <c r="L14796" s="19">
        <v>1.8212639578266299</v>
      </c>
      <c r="M14796" s="19"/>
      <c r="N14796" s="19">
        <v>1.0940081145375276</v>
      </c>
      <c r="O14796" s="19"/>
      <c r="P14796" s="50">
        <v>0.94516178947204976</v>
      </c>
      <c r="R14796" s="9" t="s">
        <v>0</v>
      </c>
    </row>
    <row r="14797" spans="2:18" x14ac:dyDescent="0.2">
      <c r="B14797" s="25">
        <v>14567</v>
      </c>
      <c r="C14797" s="193"/>
      <c r="D14797" s="19">
        <v>7.7610137891508987E-2</v>
      </c>
      <c r="E14797" s="19">
        <v>6.7341712815139509E-2</v>
      </c>
      <c r="F14797" s="19"/>
      <c r="G14797" s="19">
        <v>6.5336378901803466E-2</v>
      </c>
      <c r="H14797" s="19"/>
      <c r="I14797" s="19">
        <v>5.8524375358861166E-2</v>
      </c>
      <c r="J14797" s="19"/>
      <c r="K14797" s="19">
        <v>0.48644091932769068</v>
      </c>
      <c r="L14797" s="19"/>
      <c r="M14797" s="19">
        <v>0.39988228592073921</v>
      </c>
      <c r="N14797" s="19"/>
      <c r="O14797" s="19">
        <v>0.48306193635403694</v>
      </c>
      <c r="P14797" s="50"/>
      <c r="R14797" s="9" t="s">
        <v>0</v>
      </c>
    </row>
    <row r="14798" spans="2:18" x14ac:dyDescent="0.2">
      <c r="B14798" s="25">
        <v>14568</v>
      </c>
      <c r="C14798" s="193"/>
      <c r="D14798" s="19">
        <v>1.0815671887248444</v>
      </c>
      <c r="E14798" s="19"/>
      <c r="F14798" s="19">
        <v>1.707544802866745</v>
      </c>
      <c r="G14798" s="19"/>
      <c r="H14798" s="19">
        <v>1.1879385306346144</v>
      </c>
      <c r="I14798" s="19"/>
      <c r="J14798" s="19">
        <v>0.84998033686072938</v>
      </c>
      <c r="K14798" s="19"/>
      <c r="L14798" s="19">
        <v>1.000669156449751</v>
      </c>
      <c r="M14798" s="19"/>
      <c r="N14798" s="19">
        <v>0.64719571107367979</v>
      </c>
      <c r="O14798" s="19">
        <v>0.15577604884278379</v>
      </c>
      <c r="P14798" s="50"/>
      <c r="R14798" s="9" t="s">
        <v>0</v>
      </c>
    </row>
    <row r="14799" spans="2:18" x14ac:dyDescent="0.2">
      <c r="B14799" s="25">
        <v>14569</v>
      </c>
      <c r="C14799" s="193">
        <v>0.755966720721436</v>
      </c>
      <c r="D14799" s="19"/>
      <c r="E14799" s="19">
        <v>1.5913930355022103</v>
      </c>
      <c r="F14799" s="19"/>
      <c r="G14799" s="19">
        <v>1.2276643788141439</v>
      </c>
      <c r="H14799" s="19"/>
      <c r="I14799" s="19">
        <v>1.2673124239039566</v>
      </c>
      <c r="J14799" s="19"/>
      <c r="K14799" s="19">
        <v>0.62630523101782909</v>
      </c>
      <c r="L14799" s="19"/>
      <c r="M14799" s="19">
        <v>1.0824833502019249</v>
      </c>
      <c r="N14799" s="19"/>
      <c r="O14799" s="19">
        <v>0.34098663908425769</v>
      </c>
      <c r="P14799" s="50"/>
      <c r="R14799" s="9" t="s">
        <v>0</v>
      </c>
    </row>
    <row r="14800" spans="2:18" x14ac:dyDescent="0.2">
      <c r="B14800" s="25">
        <v>14570</v>
      </c>
      <c r="C14800" s="193">
        <v>1.4734444262766144</v>
      </c>
      <c r="D14800" s="19"/>
      <c r="E14800" s="19">
        <v>1.5918295172520416</v>
      </c>
      <c r="F14800" s="19"/>
      <c r="G14800" s="19">
        <v>0.78492866406390116</v>
      </c>
      <c r="H14800" s="19"/>
      <c r="I14800" s="19">
        <v>1.8152219750407781</v>
      </c>
      <c r="J14800" s="19"/>
      <c r="K14800" s="19">
        <v>2.2879828269639941</v>
      </c>
      <c r="L14800" s="19"/>
      <c r="M14800" s="19">
        <v>2.2356457547714284</v>
      </c>
      <c r="N14800" s="19"/>
      <c r="O14800" s="19">
        <v>1.8329068448608465</v>
      </c>
      <c r="P14800" s="50"/>
      <c r="R14800" s="9" t="s">
        <v>0</v>
      </c>
    </row>
    <row r="14801" spans="2:18" x14ac:dyDescent="0.2">
      <c r="B14801" s="25">
        <v>14571</v>
      </c>
      <c r="C14801" s="193">
        <v>0.4103756116089271</v>
      </c>
      <c r="D14801" s="19"/>
      <c r="E14801" s="19">
        <v>0.25433438416419962</v>
      </c>
      <c r="F14801" s="19"/>
      <c r="G14801" s="19"/>
      <c r="H14801" s="19">
        <v>0.32863397597388599</v>
      </c>
      <c r="I14801" s="19">
        <v>6.1366816353258342E-3</v>
      </c>
      <c r="J14801" s="19"/>
      <c r="K14801" s="19"/>
      <c r="L14801" s="19">
        <v>0.40024721928513407</v>
      </c>
      <c r="M14801" s="19"/>
      <c r="N14801" s="19">
        <v>7.1267051661235883E-2</v>
      </c>
      <c r="O14801" s="19"/>
      <c r="P14801" s="50">
        <v>0.49374331550010181</v>
      </c>
      <c r="R14801" s="9" t="s">
        <v>0</v>
      </c>
    </row>
    <row r="14802" spans="2:18" x14ac:dyDescent="0.2">
      <c r="B14802" s="25">
        <v>14572</v>
      </c>
      <c r="C14802" s="193"/>
      <c r="D14802" s="19">
        <v>0.88382581369630775</v>
      </c>
      <c r="E14802" s="19"/>
      <c r="F14802" s="19">
        <v>1.228300932412836</v>
      </c>
      <c r="G14802" s="19"/>
      <c r="H14802" s="19">
        <v>0.9035133297912642</v>
      </c>
      <c r="I14802" s="19"/>
      <c r="J14802" s="19">
        <v>0.76444698135750533</v>
      </c>
      <c r="K14802" s="19">
        <v>4.7320417227333413E-3</v>
      </c>
      <c r="L14802" s="19"/>
      <c r="M14802" s="19"/>
      <c r="N14802" s="19">
        <v>0.68934471691343691</v>
      </c>
      <c r="O14802" s="19">
        <v>0.20945426357329505</v>
      </c>
      <c r="P14802" s="50"/>
      <c r="R14802" s="9" t="s">
        <v>0</v>
      </c>
    </row>
    <row r="14803" spans="2:18" x14ac:dyDescent="0.2">
      <c r="B14803" s="25">
        <v>14573</v>
      </c>
      <c r="C14803" s="193">
        <v>2.0958314158011619</v>
      </c>
      <c r="D14803" s="19"/>
      <c r="E14803" s="19">
        <v>1.6653814534090225</v>
      </c>
      <c r="F14803" s="19"/>
      <c r="G14803" s="19">
        <v>0.9210270371667445</v>
      </c>
      <c r="H14803" s="19"/>
      <c r="I14803" s="19">
        <v>1.3792631433003637</v>
      </c>
      <c r="J14803" s="19"/>
      <c r="K14803" s="19">
        <v>1.2225508058213173</v>
      </c>
      <c r="L14803" s="19"/>
      <c r="M14803" s="19">
        <v>1.7833111668666535</v>
      </c>
      <c r="N14803" s="19"/>
      <c r="O14803" s="19">
        <v>2.224534749109869</v>
      </c>
      <c r="P14803" s="50"/>
      <c r="R14803" s="9" t="s">
        <v>0</v>
      </c>
    </row>
    <row r="14804" spans="2:18" x14ac:dyDescent="0.2">
      <c r="B14804" s="25">
        <v>14574</v>
      </c>
      <c r="C14804" s="193">
        <v>1.5489257510611056</v>
      </c>
      <c r="D14804" s="19"/>
      <c r="E14804" s="19">
        <v>1.8687352689317116</v>
      </c>
      <c r="F14804" s="19"/>
      <c r="G14804" s="19">
        <v>1.3409595010189199</v>
      </c>
      <c r="H14804" s="19"/>
      <c r="I14804" s="19">
        <v>1.5144158236251632</v>
      </c>
      <c r="J14804" s="19"/>
      <c r="K14804" s="19">
        <v>0.54335433285979007</v>
      </c>
      <c r="L14804" s="19"/>
      <c r="M14804" s="19">
        <v>1.8642936672615067</v>
      </c>
      <c r="N14804" s="19"/>
      <c r="O14804" s="19">
        <v>1.3616401836483105</v>
      </c>
      <c r="P14804" s="50"/>
      <c r="R14804" s="9" t="s">
        <v>0</v>
      </c>
    </row>
    <row r="14805" spans="2:18" x14ac:dyDescent="0.2">
      <c r="B14805" s="25">
        <v>14575</v>
      </c>
      <c r="C14805" s="193">
        <v>0.58284902817811246</v>
      </c>
      <c r="D14805" s="19"/>
      <c r="E14805" s="19"/>
      <c r="F14805" s="19">
        <v>0.35483579047082381</v>
      </c>
      <c r="G14805" s="19">
        <v>0.6406001007374813</v>
      </c>
      <c r="H14805" s="19"/>
      <c r="I14805" s="19"/>
      <c r="J14805" s="19">
        <v>0.21661971435496358</v>
      </c>
      <c r="K14805" s="19"/>
      <c r="L14805" s="19">
        <v>0.22211108116258685</v>
      </c>
      <c r="M14805" s="19"/>
      <c r="N14805" s="19">
        <v>0.22139206488625079</v>
      </c>
      <c r="O14805" s="19">
        <v>0.59158005944656034</v>
      </c>
      <c r="P14805" s="50"/>
      <c r="R14805" s="9" t="s">
        <v>0</v>
      </c>
    </row>
    <row r="14806" spans="2:18" x14ac:dyDescent="0.2">
      <c r="B14806" s="25">
        <v>14576</v>
      </c>
      <c r="C14806" s="193">
        <v>0.33723484437048268</v>
      </c>
      <c r="D14806" s="19"/>
      <c r="E14806" s="19">
        <v>0.50224725404352832</v>
      </c>
      <c r="F14806" s="19"/>
      <c r="G14806" s="19">
        <v>0.60603122722216962</v>
      </c>
      <c r="H14806" s="19"/>
      <c r="I14806" s="19">
        <v>1.2440812950142162</v>
      </c>
      <c r="J14806" s="19"/>
      <c r="K14806" s="19">
        <v>0.89398755607316127</v>
      </c>
      <c r="L14806" s="19"/>
      <c r="M14806" s="19">
        <v>0.38914392590289865</v>
      </c>
      <c r="N14806" s="19"/>
      <c r="O14806" s="19">
        <v>1.501719959821662</v>
      </c>
      <c r="P14806" s="50"/>
      <c r="R14806" s="9" t="s">
        <v>0</v>
      </c>
    </row>
    <row r="14807" spans="2:18" x14ac:dyDescent="0.2">
      <c r="B14807" s="25">
        <v>14577</v>
      </c>
      <c r="C14807" s="193">
        <v>5.1346047398622995E-2</v>
      </c>
      <c r="D14807" s="19"/>
      <c r="E14807" s="19"/>
      <c r="F14807" s="19">
        <v>0.40344641878926191</v>
      </c>
      <c r="G14807" s="19">
        <v>0.37852794379457055</v>
      </c>
      <c r="H14807" s="19"/>
      <c r="I14807" s="19"/>
      <c r="J14807" s="19">
        <v>0.30533069787156408</v>
      </c>
      <c r="K14807" s="19"/>
      <c r="L14807" s="19">
        <v>9.7334912447149036E-2</v>
      </c>
      <c r="M14807" s="19">
        <v>3.6800782427536829E-2</v>
      </c>
      <c r="N14807" s="19"/>
      <c r="O14807" s="19">
        <v>0.61101815886281841</v>
      </c>
      <c r="P14807" s="50"/>
      <c r="R14807" s="9" t="s">
        <v>0</v>
      </c>
    </row>
    <row r="14808" spans="2:18" x14ac:dyDescent="0.2">
      <c r="B14808" s="25">
        <v>14578</v>
      </c>
      <c r="C14808" s="193">
        <v>0.61132027443010828</v>
      </c>
      <c r="D14808" s="19"/>
      <c r="E14808" s="19">
        <v>0.60556054933499093</v>
      </c>
      <c r="F14808" s="19"/>
      <c r="G14808" s="19">
        <v>0.97791871310792522</v>
      </c>
      <c r="H14808" s="19"/>
      <c r="I14808" s="19">
        <v>0.72179750065773363</v>
      </c>
      <c r="J14808" s="19"/>
      <c r="K14808" s="19">
        <v>1.2260600244070983</v>
      </c>
      <c r="L14808" s="19"/>
      <c r="M14808" s="19">
        <v>0.50990318089659825</v>
      </c>
      <c r="N14808" s="19"/>
      <c r="O14808" s="19">
        <v>1.2525596222339141</v>
      </c>
      <c r="P14808" s="50"/>
      <c r="R14808" s="9" t="s">
        <v>0</v>
      </c>
    </row>
    <row r="14809" spans="2:18" x14ac:dyDescent="0.2">
      <c r="B14809" s="25">
        <v>14579</v>
      </c>
      <c r="C14809" s="193">
        <v>1.0786656628389752</v>
      </c>
      <c r="D14809" s="19"/>
      <c r="E14809" s="19"/>
      <c r="F14809" s="19">
        <v>1.3200672695718667E-2</v>
      </c>
      <c r="G14809" s="19">
        <v>0.19418592920537356</v>
      </c>
      <c r="H14809" s="19"/>
      <c r="I14809" s="19">
        <v>0.51337768562188668</v>
      </c>
      <c r="J14809" s="19"/>
      <c r="K14809" s="19">
        <v>3.730388005443426E-2</v>
      </c>
      <c r="L14809" s="19"/>
      <c r="M14809" s="19">
        <v>0.19817900570979685</v>
      </c>
      <c r="N14809" s="19"/>
      <c r="O14809" s="19">
        <v>1.5997114204152509</v>
      </c>
      <c r="P14809" s="50"/>
      <c r="R14809" s="9" t="s">
        <v>0</v>
      </c>
    </row>
    <row r="14810" spans="2:18" x14ac:dyDescent="0.2">
      <c r="B14810" s="25">
        <v>14580</v>
      </c>
      <c r="C14810" s="193"/>
      <c r="D14810" s="19">
        <v>1.0228611100303129</v>
      </c>
      <c r="E14810" s="19"/>
      <c r="F14810" s="19">
        <v>0.96881450737946184</v>
      </c>
      <c r="G14810" s="19"/>
      <c r="H14810" s="19">
        <v>1.2965573911773633</v>
      </c>
      <c r="I14810" s="19"/>
      <c r="J14810" s="19">
        <v>0.71861745732561688</v>
      </c>
      <c r="K14810" s="19"/>
      <c r="L14810" s="19">
        <v>1.3254385994873668</v>
      </c>
      <c r="M14810" s="19"/>
      <c r="N14810" s="19">
        <v>2.7209989658657889E-2</v>
      </c>
      <c r="O14810" s="19"/>
      <c r="P14810" s="50">
        <v>1.5486923698647139</v>
      </c>
      <c r="R14810" s="9" t="s">
        <v>0</v>
      </c>
    </row>
    <row r="14811" spans="2:18" x14ac:dyDescent="0.2">
      <c r="B14811" s="25">
        <v>14581</v>
      </c>
      <c r="C14811" s="193">
        <v>1.2097732953593223</v>
      </c>
      <c r="D14811" s="19"/>
      <c r="E14811" s="19">
        <v>0.6483162006771036</v>
      </c>
      <c r="F14811" s="19"/>
      <c r="G14811" s="19">
        <v>1.641910788170156</v>
      </c>
      <c r="H14811" s="19"/>
      <c r="I14811" s="19">
        <v>0.16789775379800134</v>
      </c>
      <c r="J14811" s="19"/>
      <c r="K14811" s="19">
        <v>1.1556154852733853</v>
      </c>
      <c r="L14811" s="19"/>
      <c r="M14811" s="19">
        <v>1.1111621451690212</v>
      </c>
      <c r="N14811" s="19"/>
      <c r="O14811" s="19">
        <v>1.2535738978594422</v>
      </c>
      <c r="P14811" s="50"/>
      <c r="R14811" s="9" t="s">
        <v>0</v>
      </c>
    </row>
    <row r="14812" spans="2:18" x14ac:dyDescent="0.2">
      <c r="B14812" s="25">
        <v>14582</v>
      </c>
      <c r="C14812" s="193">
        <v>0.31975877586582657</v>
      </c>
      <c r="D14812" s="19"/>
      <c r="E14812" s="19"/>
      <c r="F14812" s="19">
        <v>0.33532728837187536</v>
      </c>
      <c r="G14812" s="19">
        <v>4.7787266433483499E-3</v>
      </c>
      <c r="H14812" s="19"/>
      <c r="I14812" s="19">
        <v>0.2778152214321355</v>
      </c>
      <c r="J14812" s="19"/>
      <c r="K14812" s="19"/>
      <c r="L14812" s="19">
        <v>1.3552503534650553</v>
      </c>
      <c r="M14812" s="19"/>
      <c r="N14812" s="19">
        <v>0.60821512526575194</v>
      </c>
      <c r="O14812" s="19">
        <v>0.49851469109879898</v>
      </c>
      <c r="P14812" s="50"/>
      <c r="R14812" s="9" t="s">
        <v>0</v>
      </c>
    </row>
    <row r="14813" spans="2:18" x14ac:dyDescent="0.2">
      <c r="B14813" s="25">
        <v>14583</v>
      </c>
      <c r="C14813" s="193">
        <v>0.68402002283580643</v>
      </c>
      <c r="D14813" s="19"/>
      <c r="E14813" s="19">
        <v>1.3715433434988822</v>
      </c>
      <c r="F14813" s="19"/>
      <c r="G14813" s="19">
        <v>1.2232871539422854</v>
      </c>
      <c r="H14813" s="19"/>
      <c r="I14813" s="19">
        <v>0.64572100573699964</v>
      </c>
      <c r="J14813" s="19"/>
      <c r="K14813" s="19">
        <v>0.41894846086013054</v>
      </c>
      <c r="L14813" s="19"/>
      <c r="M14813" s="19">
        <v>4.8284460224806057E-2</v>
      </c>
      <c r="N14813" s="19"/>
      <c r="O14813" s="19">
        <v>0.70652071149116624</v>
      </c>
      <c r="P14813" s="50"/>
      <c r="R14813" s="9" t="s">
        <v>0</v>
      </c>
    </row>
    <row r="14814" spans="2:18" x14ac:dyDescent="0.2">
      <c r="B14814" s="25">
        <v>14584</v>
      </c>
      <c r="C14814" s="193"/>
      <c r="D14814" s="19">
        <v>0.18302054666024892</v>
      </c>
      <c r="E14814" s="19"/>
      <c r="F14814" s="19">
        <v>0.38067296265881506</v>
      </c>
      <c r="G14814" s="19"/>
      <c r="H14814" s="19">
        <v>1.0090867793598224</v>
      </c>
      <c r="I14814" s="19">
        <v>0.91005831672954485</v>
      </c>
      <c r="J14814" s="19"/>
      <c r="K14814" s="19"/>
      <c r="L14814" s="19">
        <v>0.88982485056147353</v>
      </c>
      <c r="M14814" s="19"/>
      <c r="N14814" s="19">
        <v>0.13291512117060289</v>
      </c>
      <c r="O14814" s="19"/>
      <c r="P14814" s="50">
        <v>1.0802499238075174</v>
      </c>
      <c r="R14814" s="9" t="s">
        <v>0</v>
      </c>
    </row>
    <row r="14815" spans="2:18" x14ac:dyDescent="0.2">
      <c r="B14815" s="25">
        <v>14585</v>
      </c>
      <c r="C14815" s="193"/>
      <c r="D14815" s="19">
        <v>0.10060052662505443</v>
      </c>
      <c r="E14815" s="19">
        <v>0.75975250611985046</v>
      </c>
      <c r="F14815" s="19"/>
      <c r="G14815" s="19">
        <v>0.81080594872704193</v>
      </c>
      <c r="H14815" s="19"/>
      <c r="I14815" s="19">
        <v>0.61802908888759278</v>
      </c>
      <c r="J14815" s="19"/>
      <c r="K14815" s="19">
        <v>0.73697689795322707</v>
      </c>
      <c r="L14815" s="19"/>
      <c r="M14815" s="19">
        <v>1.0523783009587355</v>
      </c>
      <c r="N14815" s="19"/>
      <c r="O14815" s="19">
        <v>1.2278882005504708</v>
      </c>
      <c r="P14815" s="50"/>
      <c r="R14815" s="9" t="s">
        <v>0</v>
      </c>
    </row>
    <row r="14816" spans="2:18" x14ac:dyDescent="0.2">
      <c r="B14816" s="25">
        <v>14586</v>
      </c>
      <c r="C14816" s="193">
        <v>0.34769615509422097</v>
      </c>
      <c r="D14816" s="19"/>
      <c r="E14816" s="19"/>
      <c r="F14816" s="19">
        <v>0.17886830976836018</v>
      </c>
      <c r="G14816" s="19">
        <v>0.31969351286924019</v>
      </c>
      <c r="H14816" s="19"/>
      <c r="I14816" s="19"/>
      <c r="J14816" s="19">
        <v>1.473242386865488</v>
      </c>
      <c r="K14816" s="19"/>
      <c r="L14816" s="19">
        <v>0.43908457792042993</v>
      </c>
      <c r="M14816" s="19"/>
      <c r="N14816" s="19">
        <v>0.46193586009504667</v>
      </c>
      <c r="O14816" s="19"/>
      <c r="P14816" s="50">
        <v>1.4532378764168099</v>
      </c>
      <c r="R14816" s="9" t="s">
        <v>0</v>
      </c>
    </row>
    <row r="14817" spans="2:18" x14ac:dyDescent="0.2">
      <c r="B14817" s="25">
        <v>14587</v>
      </c>
      <c r="C14817" s="193">
        <v>0.32781573740803344</v>
      </c>
      <c r="D14817" s="19"/>
      <c r="E14817" s="19"/>
      <c r="F14817" s="19">
        <v>0.33269805278790487</v>
      </c>
      <c r="G14817" s="19"/>
      <c r="H14817" s="19">
        <v>0.14480934769743087</v>
      </c>
      <c r="I14817" s="19"/>
      <c r="J14817" s="19">
        <v>0.4252892030585505</v>
      </c>
      <c r="K14817" s="19"/>
      <c r="L14817" s="19">
        <v>0.41073607460519573</v>
      </c>
      <c r="M14817" s="19">
        <v>0.21788105263002172</v>
      </c>
      <c r="N14817" s="19"/>
      <c r="O14817" s="19">
        <v>0.67762756166650218</v>
      </c>
      <c r="P14817" s="50"/>
      <c r="R14817" s="9" t="s">
        <v>0</v>
      </c>
    </row>
    <row r="14818" spans="2:18" x14ac:dyDescent="0.2">
      <c r="B14818" s="25">
        <v>14588</v>
      </c>
      <c r="C14818" s="193">
        <v>0.38184013940341227</v>
      </c>
      <c r="D14818" s="19"/>
      <c r="E14818" s="19">
        <v>0.75596014728331373</v>
      </c>
      <c r="F14818" s="19"/>
      <c r="G14818" s="19">
        <v>1.0296397383793663</v>
      </c>
      <c r="H14818" s="19"/>
      <c r="I14818" s="19">
        <v>0.41605727912630158</v>
      </c>
      <c r="J14818" s="19"/>
      <c r="K14818" s="19">
        <v>0.18971931330276448</v>
      </c>
      <c r="L14818" s="19"/>
      <c r="M14818" s="19">
        <v>0.57857965229250841</v>
      </c>
      <c r="N14818" s="19"/>
      <c r="O14818" s="19"/>
      <c r="P14818" s="50">
        <v>9.6893972418913052E-2</v>
      </c>
      <c r="R14818" s="9" t="s">
        <v>0</v>
      </c>
    </row>
    <row r="14819" spans="2:18" x14ac:dyDescent="0.2">
      <c r="B14819" s="25">
        <v>14589</v>
      </c>
      <c r="C14819" s="193">
        <v>0.38974654488083399</v>
      </c>
      <c r="D14819" s="19"/>
      <c r="E14819" s="19"/>
      <c r="F14819" s="19">
        <v>0.258590517410964</v>
      </c>
      <c r="G14819" s="19">
        <v>0.41149426160039487</v>
      </c>
      <c r="H14819" s="19"/>
      <c r="I14819" s="19">
        <v>0.37117828990414742</v>
      </c>
      <c r="J14819" s="19"/>
      <c r="K14819" s="19">
        <v>0.28652114031561232</v>
      </c>
      <c r="L14819" s="19"/>
      <c r="M14819" s="19"/>
      <c r="N14819" s="19">
        <v>0.64518257306224147</v>
      </c>
      <c r="O14819" s="19">
        <v>0.86733492416187563</v>
      </c>
      <c r="P14819" s="50"/>
      <c r="R14819" s="9" t="s">
        <v>0</v>
      </c>
    </row>
    <row r="14820" spans="2:18" x14ac:dyDescent="0.2">
      <c r="B14820" s="25">
        <v>14590</v>
      </c>
      <c r="C14820" s="193"/>
      <c r="D14820" s="19">
        <v>0.91626304657247193</v>
      </c>
      <c r="E14820" s="19"/>
      <c r="F14820" s="19">
        <v>0.93901323466438968</v>
      </c>
      <c r="G14820" s="19">
        <v>0.17536677801744688</v>
      </c>
      <c r="H14820" s="19"/>
      <c r="I14820" s="19">
        <v>0.7043047972644001</v>
      </c>
      <c r="J14820" s="19"/>
      <c r="K14820" s="19"/>
      <c r="L14820" s="19">
        <v>0.96503874593667283</v>
      </c>
      <c r="M14820" s="19"/>
      <c r="N14820" s="19">
        <v>4.9810361270741822E-2</v>
      </c>
      <c r="O14820" s="19"/>
      <c r="P14820" s="50">
        <v>1.7536034404505518</v>
      </c>
      <c r="R14820" s="9" t="s">
        <v>0</v>
      </c>
    </row>
    <row r="14821" spans="2:18" x14ac:dyDescent="0.2">
      <c r="B14821" s="25">
        <v>14591</v>
      </c>
      <c r="C14821" s="193"/>
      <c r="D14821" s="19">
        <v>0.73089365569815234</v>
      </c>
      <c r="E14821" s="19"/>
      <c r="F14821" s="19">
        <v>0.17120142517978795</v>
      </c>
      <c r="G14821" s="19"/>
      <c r="H14821" s="19">
        <v>0.17075622327055912</v>
      </c>
      <c r="I14821" s="19"/>
      <c r="J14821" s="19">
        <v>0.94548816385153966</v>
      </c>
      <c r="K14821" s="19"/>
      <c r="L14821" s="19">
        <v>0.15947609718238254</v>
      </c>
      <c r="M14821" s="19"/>
      <c r="N14821" s="19">
        <v>0.89861697343335056</v>
      </c>
      <c r="O14821" s="19"/>
      <c r="P14821" s="50">
        <v>6.1898204262786978E-2</v>
      </c>
      <c r="R14821" s="9" t="s">
        <v>0</v>
      </c>
    </row>
    <row r="14822" spans="2:18" x14ac:dyDescent="0.2">
      <c r="B14822" s="25">
        <v>14592</v>
      </c>
      <c r="C14822" s="193">
        <v>2.136065999895012</v>
      </c>
      <c r="D14822" s="19"/>
      <c r="E14822" s="19">
        <v>0.66874898901957436</v>
      </c>
      <c r="F14822" s="19"/>
      <c r="G14822" s="19">
        <v>2.6064756134927269</v>
      </c>
      <c r="H14822" s="19"/>
      <c r="I14822" s="19">
        <v>1.4083664512900922</v>
      </c>
      <c r="J14822" s="19"/>
      <c r="K14822" s="19">
        <v>0.47366356143845523</v>
      </c>
      <c r="L14822" s="19"/>
      <c r="M14822" s="19">
        <v>1.3321058721670165</v>
      </c>
      <c r="N14822" s="19"/>
      <c r="O14822" s="19">
        <v>1.4586528686647982</v>
      </c>
      <c r="P14822" s="50"/>
      <c r="R14822" s="9" t="s">
        <v>0</v>
      </c>
    </row>
    <row r="14823" spans="2:18" x14ac:dyDescent="0.2">
      <c r="B14823" s="25">
        <v>14593</v>
      </c>
      <c r="C14823" s="193"/>
      <c r="D14823" s="19">
        <v>0.59885631066728018</v>
      </c>
      <c r="E14823" s="19"/>
      <c r="F14823" s="19">
        <v>0.10900917790929075</v>
      </c>
      <c r="G14823" s="19"/>
      <c r="H14823" s="19">
        <v>0.18952478577252704</v>
      </c>
      <c r="I14823" s="19"/>
      <c r="J14823" s="19">
        <v>0.82164821926664644</v>
      </c>
      <c r="K14823" s="19">
        <v>0.65950140043921146</v>
      </c>
      <c r="L14823" s="19"/>
      <c r="M14823" s="19"/>
      <c r="N14823" s="19">
        <v>0.25888823169482567</v>
      </c>
      <c r="O14823" s="19"/>
      <c r="P14823" s="50">
        <v>0.38088882311836453</v>
      </c>
      <c r="R14823" s="9" t="s">
        <v>0</v>
      </c>
    </row>
    <row r="14824" spans="2:18" x14ac:dyDescent="0.2">
      <c r="B14824" s="25">
        <v>14594</v>
      </c>
      <c r="C14824" s="193">
        <v>1.3871446768682039</v>
      </c>
      <c r="D14824" s="19"/>
      <c r="E14824" s="19">
        <v>0.47498872338611475</v>
      </c>
      <c r="F14824" s="19"/>
      <c r="G14824" s="19">
        <v>1.0475935829364544</v>
      </c>
      <c r="H14824" s="19"/>
      <c r="I14824" s="19">
        <v>0.76616919926432003</v>
      </c>
      <c r="J14824" s="19"/>
      <c r="K14824" s="19"/>
      <c r="L14824" s="19">
        <v>0.30977669162881888</v>
      </c>
      <c r="M14824" s="19">
        <v>0.14351532574256715</v>
      </c>
      <c r="N14824" s="19"/>
      <c r="O14824" s="19"/>
      <c r="P14824" s="50">
        <v>0.27610541395821797</v>
      </c>
      <c r="R14824" s="9" t="s">
        <v>0</v>
      </c>
    </row>
    <row r="14825" spans="2:18" x14ac:dyDescent="0.2">
      <c r="B14825" s="25">
        <v>14595</v>
      </c>
      <c r="C14825" s="193">
        <v>1.7903426146516752</v>
      </c>
      <c r="D14825" s="19"/>
      <c r="E14825" s="19">
        <v>0.63020388797251781</v>
      </c>
      <c r="F14825" s="19"/>
      <c r="G14825" s="19">
        <v>0.32611485225941866</v>
      </c>
      <c r="H14825" s="19"/>
      <c r="I14825" s="19">
        <v>0.5131911786825083</v>
      </c>
      <c r="J14825" s="19"/>
      <c r="K14825" s="19">
        <v>0.32699273128171003</v>
      </c>
      <c r="L14825" s="19"/>
      <c r="M14825" s="19">
        <v>1.1391915553357563</v>
      </c>
      <c r="N14825" s="19"/>
      <c r="O14825" s="19">
        <v>0.97337067353296758</v>
      </c>
      <c r="P14825" s="50"/>
      <c r="R14825" s="9" t="s">
        <v>0</v>
      </c>
    </row>
    <row r="14826" spans="2:18" x14ac:dyDescent="0.2">
      <c r="B14826" s="25">
        <v>14596</v>
      </c>
      <c r="C14826" s="193">
        <v>1.1293901932569725</v>
      </c>
      <c r="D14826" s="19"/>
      <c r="E14826" s="19">
        <v>1.4062564151302155</v>
      </c>
      <c r="F14826" s="19"/>
      <c r="G14826" s="19">
        <v>0.59903080889303617</v>
      </c>
      <c r="H14826" s="19"/>
      <c r="I14826" s="19">
        <v>0.99690563938584709</v>
      </c>
      <c r="J14826" s="19"/>
      <c r="K14826" s="19"/>
      <c r="L14826" s="19">
        <v>0.26800491716216862</v>
      </c>
      <c r="M14826" s="19">
        <v>1.0827222176824638</v>
      </c>
      <c r="N14826" s="19"/>
      <c r="O14826" s="19">
        <v>0.90342028949568109</v>
      </c>
      <c r="P14826" s="50"/>
      <c r="R14826" s="9" t="s">
        <v>0</v>
      </c>
    </row>
    <row r="14827" spans="2:18" x14ac:dyDescent="0.2">
      <c r="B14827" s="25">
        <v>14597</v>
      </c>
      <c r="C14827" s="193"/>
      <c r="D14827" s="19">
        <v>1.2013906957501004</v>
      </c>
      <c r="E14827" s="19"/>
      <c r="F14827" s="19">
        <v>1.0014104212819614</v>
      </c>
      <c r="G14827" s="19"/>
      <c r="H14827" s="19">
        <v>2.0705425484340649</v>
      </c>
      <c r="I14827" s="19"/>
      <c r="J14827" s="19">
        <v>0.94019787063450133</v>
      </c>
      <c r="K14827" s="19"/>
      <c r="L14827" s="19">
        <v>0.73509175341821709</v>
      </c>
      <c r="M14827" s="19"/>
      <c r="N14827" s="19">
        <v>0.71889205789086208</v>
      </c>
      <c r="O14827" s="19"/>
      <c r="P14827" s="50">
        <v>0.81052457643088238</v>
      </c>
      <c r="R14827" s="9" t="s">
        <v>0</v>
      </c>
    </row>
    <row r="14828" spans="2:18" x14ac:dyDescent="0.2">
      <c r="B14828" s="25">
        <v>14598</v>
      </c>
      <c r="C14828" s="193"/>
      <c r="D14828" s="19">
        <v>0.90360256997475175</v>
      </c>
      <c r="E14828" s="19"/>
      <c r="F14828" s="19">
        <v>0.28892622745255248</v>
      </c>
      <c r="G14828" s="19">
        <v>0.19142971255960661</v>
      </c>
      <c r="H14828" s="19"/>
      <c r="I14828" s="19"/>
      <c r="J14828" s="19">
        <v>0.54839814322200675</v>
      </c>
      <c r="K14828" s="19">
        <v>0.16096769054201529</v>
      </c>
      <c r="L14828" s="19"/>
      <c r="M14828" s="19"/>
      <c r="N14828" s="19">
        <v>0.37186247509795972</v>
      </c>
      <c r="O14828" s="19"/>
      <c r="P14828" s="50">
        <v>3.1509553813553685E-2</v>
      </c>
      <c r="R14828" s="9" t="s">
        <v>0</v>
      </c>
    </row>
    <row r="14829" spans="2:18" x14ac:dyDescent="0.2">
      <c r="B14829" s="25">
        <v>14599</v>
      </c>
      <c r="C14829" s="193"/>
      <c r="D14829" s="19">
        <v>1.5160757048355824</v>
      </c>
      <c r="E14829" s="19"/>
      <c r="F14829" s="19">
        <v>1.537682373471027</v>
      </c>
      <c r="G14829" s="19"/>
      <c r="H14829" s="19">
        <v>2.1124944629991189</v>
      </c>
      <c r="I14829" s="19"/>
      <c r="J14829" s="19">
        <v>2.0077580958174672</v>
      </c>
      <c r="K14829" s="19"/>
      <c r="L14829" s="19">
        <v>1.2996676780964418</v>
      </c>
      <c r="M14829" s="19"/>
      <c r="N14829" s="19">
        <v>1.5179474450047414</v>
      </c>
      <c r="O14829" s="19"/>
      <c r="P14829" s="50">
        <v>1.8929115666601994</v>
      </c>
      <c r="R14829" s="9" t="s">
        <v>0</v>
      </c>
    </row>
    <row r="14830" spans="2:18" x14ac:dyDescent="0.2">
      <c r="B14830" s="25">
        <v>14600</v>
      </c>
      <c r="C14830" s="193"/>
      <c r="D14830" s="19">
        <v>0.43297556192987308</v>
      </c>
      <c r="E14830" s="19"/>
      <c r="F14830" s="19">
        <v>0.81515815494012256</v>
      </c>
      <c r="G14830" s="19"/>
      <c r="H14830" s="19">
        <v>1.2105665619914294</v>
      </c>
      <c r="I14830" s="19"/>
      <c r="J14830" s="19">
        <v>0.99747708108459288</v>
      </c>
      <c r="K14830" s="19"/>
      <c r="L14830" s="19">
        <v>0.92255455661785357</v>
      </c>
      <c r="M14830" s="19"/>
      <c r="N14830" s="19">
        <v>0.80421401439493567</v>
      </c>
      <c r="O14830" s="19"/>
      <c r="P14830" s="50">
        <v>0.12020704068642316</v>
      </c>
      <c r="R14830" s="9" t="s">
        <v>0</v>
      </c>
    </row>
    <row r="14831" spans="2:18" x14ac:dyDescent="0.2">
      <c r="B14831" s="25">
        <v>14601</v>
      </c>
      <c r="C14831" s="193"/>
      <c r="D14831" s="19">
        <v>4.3161374274791234E-2</v>
      </c>
      <c r="E14831" s="19"/>
      <c r="F14831" s="19">
        <v>0.56014226079889251</v>
      </c>
      <c r="G14831" s="19"/>
      <c r="H14831" s="19">
        <v>7.3309519480177415E-2</v>
      </c>
      <c r="I14831" s="19"/>
      <c r="J14831" s="19">
        <v>0.40238453823978798</v>
      </c>
      <c r="K14831" s="19"/>
      <c r="L14831" s="19">
        <v>0.61720879147736574</v>
      </c>
      <c r="M14831" s="19">
        <v>0.25892820707079184</v>
      </c>
      <c r="N14831" s="19"/>
      <c r="O14831" s="19">
        <v>2.7323730390096633E-2</v>
      </c>
      <c r="P14831" s="50"/>
      <c r="R14831" s="9" t="s">
        <v>0</v>
      </c>
    </row>
    <row r="14832" spans="2:18" x14ac:dyDescent="0.2">
      <c r="B14832" s="25">
        <v>14602</v>
      </c>
      <c r="C14832" s="193"/>
      <c r="D14832" s="19">
        <v>0.61010525612827049</v>
      </c>
      <c r="E14832" s="19"/>
      <c r="F14832" s="19">
        <v>0.94839671173920359</v>
      </c>
      <c r="G14832" s="19"/>
      <c r="H14832" s="19">
        <v>1.1433255540298539</v>
      </c>
      <c r="I14832" s="19"/>
      <c r="J14832" s="19">
        <v>1.4891318979677173</v>
      </c>
      <c r="K14832" s="19"/>
      <c r="L14832" s="19">
        <v>1.1501508362482209</v>
      </c>
      <c r="M14832" s="19"/>
      <c r="N14832" s="19">
        <v>1.724416709205477</v>
      </c>
      <c r="O14832" s="19"/>
      <c r="P14832" s="50">
        <v>1.5212601612756913</v>
      </c>
      <c r="R14832" s="9" t="s">
        <v>0</v>
      </c>
    </row>
    <row r="14833" spans="2:18" x14ac:dyDescent="0.2">
      <c r="B14833" s="25">
        <v>14603</v>
      </c>
      <c r="C14833" s="193"/>
      <c r="D14833" s="19">
        <v>0.32074129308325033</v>
      </c>
      <c r="E14833" s="19">
        <v>0.49753528578857331</v>
      </c>
      <c r="F14833" s="19"/>
      <c r="G14833" s="19">
        <v>0.52235329287154175</v>
      </c>
      <c r="H14833" s="19"/>
      <c r="I14833" s="19">
        <v>0.52847369036451153</v>
      </c>
      <c r="J14833" s="19"/>
      <c r="K14833" s="19">
        <v>0.15173726051282069</v>
      </c>
      <c r="L14833" s="19"/>
      <c r="M14833" s="19">
        <v>0.32480140625899528</v>
      </c>
      <c r="N14833" s="19"/>
      <c r="O14833" s="19"/>
      <c r="P14833" s="50">
        <v>3.9666210624234449E-2</v>
      </c>
      <c r="R14833" s="9" t="s">
        <v>0</v>
      </c>
    </row>
    <row r="14834" spans="2:18" x14ac:dyDescent="0.2">
      <c r="B14834" s="25">
        <v>14604</v>
      </c>
      <c r="C14834" s="193">
        <v>0.41063887148351536</v>
      </c>
      <c r="D14834" s="19"/>
      <c r="E14834" s="19">
        <v>0.76326445569728341</v>
      </c>
      <c r="F14834" s="19"/>
      <c r="G14834" s="19">
        <v>0.79552482746177045</v>
      </c>
      <c r="H14834" s="19"/>
      <c r="I14834" s="19">
        <v>5.4982209280264446E-3</v>
      </c>
      <c r="J14834" s="19"/>
      <c r="K14834" s="19">
        <v>0.14504716014080754</v>
      </c>
      <c r="L14834" s="19"/>
      <c r="M14834" s="19">
        <v>0.71822568275075571</v>
      </c>
      <c r="N14834" s="19"/>
      <c r="O14834" s="19">
        <v>0.20000531925672108</v>
      </c>
      <c r="P14834" s="50"/>
      <c r="R14834" s="9" t="s">
        <v>0</v>
      </c>
    </row>
    <row r="14835" spans="2:18" x14ac:dyDescent="0.2">
      <c r="B14835" s="25">
        <v>14605</v>
      </c>
      <c r="C14835" s="193">
        <v>0.78528851207327466</v>
      </c>
      <c r="D14835" s="19"/>
      <c r="E14835" s="19">
        <v>0.3872739031724427</v>
      </c>
      <c r="F14835" s="19"/>
      <c r="G14835" s="19">
        <v>1.445999111354386</v>
      </c>
      <c r="H14835" s="19"/>
      <c r="I14835" s="19">
        <v>6.0000952722330907E-2</v>
      </c>
      <c r="J14835" s="19"/>
      <c r="K14835" s="19">
        <v>1.1263210367550323</v>
      </c>
      <c r="L14835" s="19"/>
      <c r="M14835" s="19">
        <v>1.5679383194657344</v>
      </c>
      <c r="N14835" s="19"/>
      <c r="O14835" s="19">
        <v>0.43777766407884411</v>
      </c>
      <c r="P14835" s="50"/>
      <c r="R14835" s="9" t="s">
        <v>0</v>
      </c>
    </row>
    <row r="14836" spans="2:18" x14ac:dyDescent="0.2">
      <c r="B14836" s="25">
        <v>14606</v>
      </c>
      <c r="C14836" s="193"/>
      <c r="D14836" s="19">
        <v>0.47208939305428327</v>
      </c>
      <c r="E14836" s="19"/>
      <c r="F14836" s="19">
        <v>0.23270407186984052</v>
      </c>
      <c r="G14836" s="19">
        <v>4.6014052182410267E-2</v>
      </c>
      <c r="H14836" s="19"/>
      <c r="I14836" s="19"/>
      <c r="J14836" s="19">
        <v>0.21861193315225463</v>
      </c>
      <c r="K14836" s="19"/>
      <c r="L14836" s="19">
        <v>1.2287441258891392</v>
      </c>
      <c r="M14836" s="19">
        <v>1.4771085603256138E-4</v>
      </c>
      <c r="N14836" s="19"/>
      <c r="O14836" s="19"/>
      <c r="P14836" s="50">
        <v>0.16035822417347662</v>
      </c>
      <c r="R14836" s="9" t="s">
        <v>0</v>
      </c>
    </row>
    <row r="14837" spans="2:18" x14ac:dyDescent="0.2">
      <c r="B14837" s="25">
        <v>14607</v>
      </c>
      <c r="C14837" s="193"/>
      <c r="D14837" s="19">
        <v>0.55729696583940602</v>
      </c>
      <c r="E14837" s="19"/>
      <c r="F14837" s="19">
        <v>1.7078063829993222</v>
      </c>
      <c r="G14837" s="19"/>
      <c r="H14837" s="19">
        <v>1.4491861833678905</v>
      </c>
      <c r="I14837" s="19"/>
      <c r="J14837" s="19">
        <v>0.50765231346957385</v>
      </c>
      <c r="K14837" s="19"/>
      <c r="L14837" s="19">
        <v>0.93713212183519945</v>
      </c>
      <c r="M14837" s="19"/>
      <c r="N14837" s="19">
        <v>0.92382125562815665</v>
      </c>
      <c r="O14837" s="19"/>
      <c r="P14837" s="50">
        <v>1.1258042902293497</v>
      </c>
      <c r="R14837" s="9" t="s">
        <v>0</v>
      </c>
    </row>
    <row r="14838" spans="2:18" x14ac:dyDescent="0.2">
      <c r="B14838" s="25">
        <v>14608</v>
      </c>
      <c r="C14838" s="193"/>
      <c r="D14838" s="19">
        <v>1.7957947412581217</v>
      </c>
      <c r="E14838" s="19"/>
      <c r="F14838" s="19">
        <v>2.8402655247636961</v>
      </c>
      <c r="G14838" s="19"/>
      <c r="H14838" s="19">
        <v>1.4502013787968064</v>
      </c>
      <c r="I14838" s="19"/>
      <c r="J14838" s="19">
        <v>2.2773728695490369</v>
      </c>
      <c r="K14838" s="19"/>
      <c r="L14838" s="19">
        <v>1.8887651987231502</v>
      </c>
      <c r="M14838" s="19"/>
      <c r="N14838" s="19">
        <v>1.1979934373613612</v>
      </c>
      <c r="O14838" s="19"/>
      <c r="P14838" s="50">
        <v>1.8177473583362773</v>
      </c>
      <c r="R14838" s="9" t="s">
        <v>0</v>
      </c>
    </row>
    <row r="14839" spans="2:18" x14ac:dyDescent="0.2">
      <c r="B14839" s="25">
        <v>14609</v>
      </c>
      <c r="C14839" s="193"/>
      <c r="D14839" s="19">
        <v>0.83350751899434239</v>
      </c>
      <c r="E14839" s="19"/>
      <c r="F14839" s="19">
        <v>2.0931884086900321</v>
      </c>
      <c r="G14839" s="19"/>
      <c r="H14839" s="19">
        <v>0.33198852760218589</v>
      </c>
      <c r="I14839" s="19"/>
      <c r="J14839" s="19">
        <v>0.620176351383811</v>
      </c>
      <c r="K14839" s="19"/>
      <c r="L14839" s="19">
        <v>1.9333730824616497</v>
      </c>
      <c r="M14839" s="19"/>
      <c r="N14839" s="19">
        <v>1.4520194917323217</v>
      </c>
      <c r="O14839" s="19"/>
      <c r="P14839" s="50">
        <v>1.072815900814222</v>
      </c>
      <c r="R14839" s="9" t="s">
        <v>0</v>
      </c>
    </row>
    <row r="14840" spans="2:18" x14ac:dyDescent="0.2">
      <c r="B14840" s="25">
        <v>14610</v>
      </c>
      <c r="C14840" s="193">
        <v>1.2126474827794029</v>
      </c>
      <c r="D14840" s="19"/>
      <c r="E14840" s="19">
        <v>1.728298332589997</v>
      </c>
      <c r="F14840" s="19"/>
      <c r="G14840" s="19">
        <v>1.5402662027136489</v>
      </c>
      <c r="H14840" s="19"/>
      <c r="I14840" s="19">
        <v>1.2804068253289571</v>
      </c>
      <c r="J14840" s="19"/>
      <c r="K14840" s="19">
        <v>1.8002236176800896</v>
      </c>
      <c r="L14840" s="19"/>
      <c r="M14840" s="19">
        <v>1.5401804806112853</v>
      </c>
      <c r="N14840" s="19"/>
      <c r="O14840" s="19">
        <v>1.0409030748281998</v>
      </c>
      <c r="P14840" s="50"/>
      <c r="R14840" s="9" t="s">
        <v>0</v>
      </c>
    </row>
    <row r="14841" spans="2:18" x14ac:dyDescent="0.2">
      <c r="B14841" s="25">
        <v>14611</v>
      </c>
      <c r="C14841" s="193"/>
      <c r="D14841" s="19">
        <v>0.12858979302636411</v>
      </c>
      <c r="E14841" s="19">
        <v>0.61187266252689743</v>
      </c>
      <c r="F14841" s="19"/>
      <c r="G14841" s="19">
        <v>1.3044585190184523</v>
      </c>
      <c r="H14841" s="19"/>
      <c r="I14841" s="19">
        <v>0.48453310273599681</v>
      </c>
      <c r="J14841" s="19"/>
      <c r="K14841" s="19">
        <v>0.84397207551837583</v>
      </c>
      <c r="L14841" s="19"/>
      <c r="M14841" s="19"/>
      <c r="N14841" s="19">
        <v>7.1719947610958665E-2</v>
      </c>
      <c r="O14841" s="19"/>
      <c r="P14841" s="50">
        <v>0.4352163402479996</v>
      </c>
      <c r="R14841" s="9" t="s">
        <v>0</v>
      </c>
    </row>
    <row r="14842" spans="2:18" x14ac:dyDescent="0.2">
      <c r="B14842" s="25">
        <v>14612</v>
      </c>
      <c r="C14842" s="193">
        <v>0.27738711709402669</v>
      </c>
      <c r="D14842" s="19"/>
      <c r="E14842" s="19">
        <v>3.1203705142343902E-2</v>
      </c>
      <c r="F14842" s="19"/>
      <c r="G14842" s="19"/>
      <c r="H14842" s="19">
        <v>0.49793151560085769</v>
      </c>
      <c r="I14842" s="19">
        <v>0.84551916602599919</v>
      </c>
      <c r="J14842" s="19"/>
      <c r="K14842" s="19"/>
      <c r="L14842" s="19">
        <v>0.64004676733056254</v>
      </c>
      <c r="M14842" s="19">
        <v>0.53767057956268749</v>
      </c>
      <c r="N14842" s="19"/>
      <c r="O14842" s="19">
        <v>0.74022593155152627</v>
      </c>
      <c r="P14842" s="50"/>
      <c r="R14842" s="9" t="s">
        <v>0</v>
      </c>
    </row>
    <row r="14843" spans="2:18" x14ac:dyDescent="0.2">
      <c r="B14843" s="25">
        <v>14613</v>
      </c>
      <c r="C14843" s="193"/>
      <c r="D14843" s="19">
        <v>0.86283938252107406</v>
      </c>
      <c r="E14843" s="19"/>
      <c r="F14843" s="19">
        <v>0.31856863421340081</v>
      </c>
      <c r="G14843" s="19"/>
      <c r="H14843" s="19">
        <v>2.4726295713760589E-3</v>
      </c>
      <c r="I14843" s="19">
        <v>0.54133295683870397</v>
      </c>
      <c r="J14843" s="19"/>
      <c r="K14843" s="19"/>
      <c r="L14843" s="19">
        <v>0.43440384685187955</v>
      </c>
      <c r="M14843" s="19"/>
      <c r="N14843" s="19">
        <v>0.59427192223989034</v>
      </c>
      <c r="O14843" s="19">
        <v>0.12185108797682577</v>
      </c>
      <c r="P14843" s="50"/>
      <c r="R14843" s="9" t="s">
        <v>0</v>
      </c>
    </row>
    <row r="14844" spans="2:18" x14ac:dyDescent="0.2">
      <c r="B14844" s="25">
        <v>14614</v>
      </c>
      <c r="C14844" s="193">
        <v>1.5312970714011997</v>
      </c>
      <c r="D14844" s="19"/>
      <c r="E14844" s="19">
        <v>1.582185258081285</v>
      </c>
      <c r="F14844" s="19"/>
      <c r="G14844" s="19">
        <v>1.3191698039494701</v>
      </c>
      <c r="H14844" s="19"/>
      <c r="I14844" s="19">
        <v>0.94266724561571391</v>
      </c>
      <c r="J14844" s="19"/>
      <c r="K14844" s="19">
        <v>1.6214967424647104</v>
      </c>
      <c r="L14844" s="19"/>
      <c r="M14844" s="19">
        <v>0.99446594908094432</v>
      </c>
      <c r="N14844" s="19"/>
      <c r="O14844" s="19">
        <v>1.1091085227177391</v>
      </c>
      <c r="P14844" s="50"/>
      <c r="R14844" s="9" t="s">
        <v>0</v>
      </c>
    </row>
    <row r="14845" spans="2:18" x14ac:dyDescent="0.2">
      <c r="B14845" s="25">
        <v>14615</v>
      </c>
      <c r="C14845" s="193">
        <v>1.2310552520878832</v>
      </c>
      <c r="D14845" s="19"/>
      <c r="E14845" s="19">
        <v>1.3661149050450005</v>
      </c>
      <c r="F14845" s="19"/>
      <c r="G14845" s="19">
        <v>0.46201783795160395</v>
      </c>
      <c r="H14845" s="19"/>
      <c r="I14845" s="19">
        <v>1.0908251949696139</v>
      </c>
      <c r="J14845" s="19"/>
      <c r="K14845" s="19">
        <v>1.8515587580496113</v>
      </c>
      <c r="L14845" s="19"/>
      <c r="M14845" s="19">
        <v>1.1700574737256355</v>
      </c>
      <c r="N14845" s="19"/>
      <c r="O14845" s="19">
        <v>1.5802082353035418</v>
      </c>
      <c r="P14845" s="50"/>
      <c r="R14845" s="9" t="s">
        <v>0</v>
      </c>
    </row>
    <row r="14846" spans="2:18" x14ac:dyDescent="0.2">
      <c r="B14846" s="25">
        <v>14616</v>
      </c>
      <c r="C14846" s="193"/>
      <c r="D14846" s="19">
        <v>9.9826774128010012E-2</v>
      </c>
      <c r="E14846" s="19"/>
      <c r="F14846" s="19">
        <v>0.30680982287637054</v>
      </c>
      <c r="G14846" s="19"/>
      <c r="H14846" s="19">
        <v>0.17591525805918179</v>
      </c>
      <c r="I14846" s="19">
        <v>7.3441196012190041E-2</v>
      </c>
      <c r="J14846" s="19"/>
      <c r="K14846" s="19"/>
      <c r="L14846" s="19">
        <v>1.0727657397688275</v>
      </c>
      <c r="M14846" s="19"/>
      <c r="N14846" s="19">
        <v>0.34867278457498246</v>
      </c>
      <c r="O14846" s="19"/>
      <c r="P14846" s="50">
        <v>0.3197852697208946</v>
      </c>
      <c r="R14846" s="9" t="s">
        <v>0</v>
      </c>
    </row>
    <row r="14847" spans="2:18" x14ac:dyDescent="0.2">
      <c r="B14847" s="25">
        <v>14617</v>
      </c>
      <c r="C14847" s="193">
        <v>1.8694989248058533</v>
      </c>
      <c r="D14847" s="19"/>
      <c r="E14847" s="19">
        <v>0.61180935021839289</v>
      </c>
      <c r="F14847" s="19"/>
      <c r="G14847" s="19">
        <v>0.45910050761862176</v>
      </c>
      <c r="H14847" s="19"/>
      <c r="I14847" s="19">
        <v>1.0528504853775633</v>
      </c>
      <c r="J14847" s="19"/>
      <c r="K14847" s="19">
        <v>1.3453753015687204</v>
      </c>
      <c r="L14847" s="19"/>
      <c r="M14847" s="19">
        <v>0.6685475577618063</v>
      </c>
      <c r="N14847" s="19"/>
      <c r="O14847" s="19">
        <v>0.69951441628474043</v>
      </c>
      <c r="P14847" s="50"/>
      <c r="R14847" s="9" t="s">
        <v>0</v>
      </c>
    </row>
    <row r="14848" spans="2:18" x14ac:dyDescent="0.2">
      <c r="B14848" s="25">
        <v>14618</v>
      </c>
      <c r="C14848" s="193"/>
      <c r="D14848" s="19">
        <v>0.3564279786284576</v>
      </c>
      <c r="E14848" s="19"/>
      <c r="F14848" s="19">
        <v>0.61534083235800174</v>
      </c>
      <c r="G14848" s="19"/>
      <c r="H14848" s="19">
        <v>0.458611402670904</v>
      </c>
      <c r="I14848" s="19">
        <v>0.32429142867518984</v>
      </c>
      <c r="J14848" s="19"/>
      <c r="K14848" s="19">
        <v>0.47423922915975564</v>
      </c>
      <c r="L14848" s="19"/>
      <c r="M14848" s="19">
        <v>0.20180619217997006</v>
      </c>
      <c r="N14848" s="19"/>
      <c r="O14848" s="19">
        <v>1.4756529173493698E-2</v>
      </c>
      <c r="P14848" s="50"/>
      <c r="R14848" s="9" t="s">
        <v>0</v>
      </c>
    </row>
    <row r="14849" spans="2:18" x14ac:dyDescent="0.2">
      <c r="B14849" s="25">
        <v>14619</v>
      </c>
      <c r="C14849" s="193"/>
      <c r="D14849" s="19">
        <v>1.9429005270658017</v>
      </c>
      <c r="E14849" s="19"/>
      <c r="F14849" s="19">
        <v>0.62773961953050383</v>
      </c>
      <c r="G14849" s="19"/>
      <c r="H14849" s="19">
        <v>1.0002027465975494</v>
      </c>
      <c r="I14849" s="19"/>
      <c r="J14849" s="19">
        <v>1.443996360213861</v>
      </c>
      <c r="K14849" s="19"/>
      <c r="L14849" s="19">
        <v>0.85819597151156568</v>
      </c>
      <c r="M14849" s="19"/>
      <c r="N14849" s="19">
        <v>1.9205073014960228</v>
      </c>
      <c r="O14849" s="19"/>
      <c r="P14849" s="50">
        <v>1.9412008032478401</v>
      </c>
      <c r="R14849" s="9" t="s">
        <v>0</v>
      </c>
    </row>
    <row r="14850" spans="2:18" x14ac:dyDescent="0.2">
      <c r="B14850" s="25">
        <v>14620</v>
      </c>
      <c r="C14850" s="193"/>
      <c r="D14850" s="19">
        <v>1.237211099436559</v>
      </c>
      <c r="E14850" s="19"/>
      <c r="F14850" s="19">
        <v>1.5556032746184782</v>
      </c>
      <c r="G14850" s="19"/>
      <c r="H14850" s="19">
        <v>0.91833451514267217</v>
      </c>
      <c r="I14850" s="19"/>
      <c r="J14850" s="19">
        <v>1.0603538802234977</v>
      </c>
      <c r="K14850" s="19"/>
      <c r="L14850" s="19">
        <v>1.3906402264846345</v>
      </c>
      <c r="M14850" s="19"/>
      <c r="N14850" s="19">
        <v>1.8184343526166507</v>
      </c>
      <c r="O14850" s="19"/>
      <c r="P14850" s="50">
        <v>1.2161233603618735</v>
      </c>
      <c r="R14850" s="9" t="s">
        <v>0</v>
      </c>
    </row>
    <row r="14851" spans="2:18" x14ac:dyDescent="0.2">
      <c r="B14851" s="25">
        <v>14621</v>
      </c>
      <c r="C14851" s="193"/>
      <c r="D14851" s="19">
        <v>0.1683913185528684</v>
      </c>
      <c r="E14851" s="19">
        <v>1.1643192345360684</v>
      </c>
      <c r="F14851" s="19"/>
      <c r="G14851" s="19"/>
      <c r="H14851" s="19">
        <v>1.1771376152826349</v>
      </c>
      <c r="I14851" s="19"/>
      <c r="J14851" s="19">
        <v>0.79742302522702391</v>
      </c>
      <c r="K14851" s="19">
        <v>0.77565925687454451</v>
      </c>
      <c r="L14851" s="19"/>
      <c r="M14851" s="19"/>
      <c r="N14851" s="19">
        <v>0.27135139519028678</v>
      </c>
      <c r="O14851" s="19">
        <v>0.82561983587791132</v>
      </c>
      <c r="P14851" s="50"/>
      <c r="R14851" s="9" t="s">
        <v>0</v>
      </c>
    </row>
    <row r="14852" spans="2:18" x14ac:dyDescent="0.2">
      <c r="B14852" s="25">
        <v>14622</v>
      </c>
      <c r="C14852" s="193">
        <v>1.3552215408801649</v>
      </c>
      <c r="D14852" s="19"/>
      <c r="E14852" s="19">
        <v>9.7085408333176162E-3</v>
      </c>
      <c r="F14852" s="19"/>
      <c r="G14852" s="19"/>
      <c r="H14852" s="19">
        <v>4.8939882364303008E-2</v>
      </c>
      <c r="I14852" s="19">
        <v>0.2701707098661284</v>
      </c>
      <c r="J14852" s="19"/>
      <c r="K14852" s="19"/>
      <c r="L14852" s="19">
        <v>0.31419234909459609</v>
      </c>
      <c r="M14852" s="19">
        <v>0.2508545616002999</v>
      </c>
      <c r="N14852" s="19"/>
      <c r="O14852" s="19"/>
      <c r="P14852" s="50">
        <v>0.10298867763284039</v>
      </c>
      <c r="R14852" s="9" t="s">
        <v>0</v>
      </c>
    </row>
    <row r="14853" spans="2:18" x14ac:dyDescent="0.2">
      <c r="B14853" s="25">
        <v>14623</v>
      </c>
      <c r="C14853" s="193">
        <v>0.34878891382605459</v>
      </c>
      <c r="D14853" s="19"/>
      <c r="E14853" s="19">
        <v>0.92128775829507104</v>
      </c>
      <c r="F14853" s="19"/>
      <c r="G14853" s="19">
        <v>0.520459895060567</v>
      </c>
      <c r="H14853" s="19"/>
      <c r="I14853" s="19">
        <v>0.2720034424306812</v>
      </c>
      <c r="J14853" s="19"/>
      <c r="K14853" s="19">
        <v>0.49254375511355597</v>
      </c>
      <c r="L14853" s="19"/>
      <c r="M14853" s="19">
        <v>0.89539103455993763</v>
      </c>
      <c r="N14853" s="19"/>
      <c r="O14853" s="19">
        <v>0.82524128149315834</v>
      </c>
      <c r="P14853" s="50"/>
      <c r="R14853" s="9" t="s">
        <v>0</v>
      </c>
    </row>
    <row r="14854" spans="2:18" x14ac:dyDescent="0.2">
      <c r="B14854" s="25">
        <v>14624</v>
      </c>
      <c r="C14854" s="193"/>
      <c r="D14854" s="19">
        <v>0.32616505803923329</v>
      </c>
      <c r="E14854" s="19"/>
      <c r="F14854" s="19">
        <v>1.2895036635937198</v>
      </c>
      <c r="G14854" s="19"/>
      <c r="H14854" s="19">
        <v>0.86157974368614509</v>
      </c>
      <c r="I14854" s="19"/>
      <c r="J14854" s="19">
        <v>0.95420114060306138</v>
      </c>
      <c r="K14854" s="19"/>
      <c r="L14854" s="19">
        <v>0.47263851401569695</v>
      </c>
      <c r="M14854" s="19"/>
      <c r="N14854" s="19">
        <v>0.16270583273939151</v>
      </c>
      <c r="O14854" s="19"/>
      <c r="P14854" s="50">
        <v>1.6598404872578425</v>
      </c>
      <c r="R14854" s="9" t="s">
        <v>0</v>
      </c>
    </row>
    <row r="14855" spans="2:18" x14ac:dyDescent="0.2">
      <c r="B14855" s="25">
        <v>14625</v>
      </c>
      <c r="C14855" s="193"/>
      <c r="D14855" s="19">
        <v>1.9709269922096029</v>
      </c>
      <c r="E14855" s="19"/>
      <c r="F14855" s="19">
        <v>1.0343006328237008</v>
      </c>
      <c r="G14855" s="19"/>
      <c r="H14855" s="19">
        <v>2.6475654015109384</v>
      </c>
      <c r="I14855" s="19"/>
      <c r="J14855" s="19">
        <v>1.4939340480585932</v>
      </c>
      <c r="K14855" s="19"/>
      <c r="L14855" s="19">
        <v>1.4036318833681309</v>
      </c>
      <c r="M14855" s="19"/>
      <c r="N14855" s="19">
        <v>1.4499997667599853</v>
      </c>
      <c r="O14855" s="19"/>
      <c r="P14855" s="50">
        <v>1.6512830801485561</v>
      </c>
      <c r="R14855" s="9" t="s">
        <v>0</v>
      </c>
    </row>
    <row r="14856" spans="2:18" x14ac:dyDescent="0.2">
      <c r="B14856" s="25">
        <v>14626</v>
      </c>
      <c r="C14856" s="193"/>
      <c r="D14856" s="19">
        <v>9.0602412385532002E-2</v>
      </c>
      <c r="E14856" s="19">
        <v>0.35085019778497933</v>
      </c>
      <c r="F14856" s="19"/>
      <c r="G14856" s="19"/>
      <c r="H14856" s="19">
        <v>0.17582667149160144</v>
      </c>
      <c r="I14856" s="19"/>
      <c r="J14856" s="19">
        <v>4.1869600252011537E-2</v>
      </c>
      <c r="K14856" s="19">
        <v>0.43490504194558149</v>
      </c>
      <c r="L14856" s="19"/>
      <c r="M14856" s="19">
        <v>0.67796707908052478</v>
      </c>
      <c r="N14856" s="19"/>
      <c r="O14856" s="19">
        <v>0.75324961196064133</v>
      </c>
      <c r="P14856" s="50"/>
      <c r="R14856" s="9" t="s">
        <v>0</v>
      </c>
    </row>
    <row r="14857" spans="2:18" x14ac:dyDescent="0.2">
      <c r="B14857" s="25">
        <v>14627</v>
      </c>
      <c r="C14857" s="193"/>
      <c r="D14857" s="19">
        <v>1.0866302599971067</v>
      </c>
      <c r="E14857" s="19"/>
      <c r="F14857" s="19">
        <v>7.8646327591737036E-2</v>
      </c>
      <c r="G14857" s="19"/>
      <c r="H14857" s="19">
        <v>0.46996317049164094</v>
      </c>
      <c r="I14857" s="19"/>
      <c r="J14857" s="19">
        <v>1.7054877175946939</v>
      </c>
      <c r="K14857" s="19"/>
      <c r="L14857" s="19">
        <v>0.49184273193931632</v>
      </c>
      <c r="M14857" s="19"/>
      <c r="N14857" s="19">
        <v>1.2180441837447957</v>
      </c>
      <c r="O14857" s="19"/>
      <c r="P14857" s="50">
        <v>0.48060733601416472</v>
      </c>
      <c r="R14857" s="9" t="s">
        <v>0</v>
      </c>
    </row>
    <row r="14858" spans="2:18" x14ac:dyDescent="0.2">
      <c r="B14858" s="25">
        <v>14628</v>
      </c>
      <c r="C14858" s="193"/>
      <c r="D14858" s="19">
        <v>0.37978068939865045</v>
      </c>
      <c r="E14858" s="19"/>
      <c r="F14858" s="19">
        <v>1.9322889396566791</v>
      </c>
      <c r="G14858" s="19"/>
      <c r="H14858" s="19">
        <v>1.8517488504427602</v>
      </c>
      <c r="I14858" s="19"/>
      <c r="J14858" s="19">
        <v>1.7278213425569422</v>
      </c>
      <c r="K14858" s="19"/>
      <c r="L14858" s="19">
        <v>1.0268263977752075</v>
      </c>
      <c r="M14858" s="19"/>
      <c r="N14858" s="19">
        <v>1.2501546898514992</v>
      </c>
      <c r="O14858" s="19"/>
      <c r="P14858" s="50">
        <v>1.0855986674751226</v>
      </c>
      <c r="R14858" s="9" t="s">
        <v>0</v>
      </c>
    </row>
    <row r="14859" spans="2:18" x14ac:dyDescent="0.2">
      <c r="B14859" s="25">
        <v>14629</v>
      </c>
      <c r="C14859" s="193"/>
      <c r="D14859" s="19">
        <v>1.9229183448457186</v>
      </c>
      <c r="E14859" s="19"/>
      <c r="F14859" s="19">
        <v>1.0827070620787367</v>
      </c>
      <c r="G14859" s="19"/>
      <c r="H14859" s="19">
        <v>1.5171347007835658</v>
      </c>
      <c r="I14859" s="19"/>
      <c r="J14859" s="19">
        <v>0.27805229650598956</v>
      </c>
      <c r="K14859" s="19"/>
      <c r="L14859" s="19">
        <v>1.2566117730949411</v>
      </c>
      <c r="M14859" s="19"/>
      <c r="N14859" s="19">
        <v>1.4392779867797298</v>
      </c>
      <c r="O14859" s="19">
        <v>0.25687123584169835</v>
      </c>
      <c r="P14859" s="50"/>
      <c r="R14859" s="9" t="s">
        <v>0</v>
      </c>
    </row>
    <row r="14860" spans="2:18" x14ac:dyDescent="0.2">
      <c r="B14860" s="25">
        <v>14630</v>
      </c>
      <c r="C14860" s="193"/>
      <c r="D14860" s="19">
        <v>0.27729753724503603</v>
      </c>
      <c r="E14860" s="19"/>
      <c r="F14860" s="19">
        <v>1.6336507349188064E-2</v>
      </c>
      <c r="G14860" s="19"/>
      <c r="H14860" s="19">
        <v>0.12319507795671855</v>
      </c>
      <c r="I14860" s="19"/>
      <c r="J14860" s="19">
        <v>0.35876153505692238</v>
      </c>
      <c r="K14860" s="19"/>
      <c r="L14860" s="19">
        <v>1.022009162245229</v>
      </c>
      <c r="M14860" s="19">
        <v>0.54685100619621774</v>
      </c>
      <c r="N14860" s="19"/>
      <c r="O14860" s="19"/>
      <c r="P14860" s="50">
        <v>0.39814140415819477</v>
      </c>
      <c r="R14860" s="9" t="s">
        <v>0</v>
      </c>
    </row>
    <row r="14861" spans="2:18" x14ac:dyDescent="0.2">
      <c r="B14861" s="25">
        <v>14631</v>
      </c>
      <c r="C14861" s="193"/>
      <c r="D14861" s="19">
        <v>0.58895942606386242</v>
      </c>
      <c r="E14861" s="19"/>
      <c r="F14861" s="19">
        <v>2.0570881310047131</v>
      </c>
      <c r="G14861" s="19"/>
      <c r="H14861" s="19">
        <v>0.81831425245941747</v>
      </c>
      <c r="I14861" s="19"/>
      <c r="J14861" s="19">
        <v>0.91902341392214681</v>
      </c>
      <c r="K14861" s="19"/>
      <c r="L14861" s="19">
        <v>0.52433500181679871</v>
      </c>
      <c r="M14861" s="19"/>
      <c r="N14861" s="19">
        <v>1.6837302620649606</v>
      </c>
      <c r="O14861" s="19"/>
      <c r="P14861" s="50">
        <v>0.85578715571754504</v>
      </c>
      <c r="R14861" s="9" t="s">
        <v>0</v>
      </c>
    </row>
    <row r="14862" spans="2:18" x14ac:dyDescent="0.2">
      <c r="B14862" s="25">
        <v>14632</v>
      </c>
      <c r="C14862" s="193"/>
      <c r="D14862" s="19">
        <v>0.54572405964493931</v>
      </c>
      <c r="E14862" s="19"/>
      <c r="F14862" s="19">
        <v>2.6475807128775801</v>
      </c>
      <c r="G14862" s="19"/>
      <c r="H14862" s="19">
        <v>0.79455379465282583</v>
      </c>
      <c r="I14862" s="19"/>
      <c r="J14862" s="19">
        <v>0.77257839017921237</v>
      </c>
      <c r="K14862" s="19"/>
      <c r="L14862" s="19">
        <v>0.58236226120421097</v>
      </c>
      <c r="M14862" s="19"/>
      <c r="N14862" s="19">
        <v>0.9962920023537496</v>
      </c>
      <c r="O14862" s="19"/>
      <c r="P14862" s="50">
        <v>0.34292532202718784</v>
      </c>
      <c r="R14862" s="9" t="s">
        <v>0</v>
      </c>
    </row>
    <row r="14863" spans="2:18" x14ac:dyDescent="0.2">
      <c r="B14863" s="25">
        <v>14633</v>
      </c>
      <c r="C14863" s="193"/>
      <c r="D14863" s="19">
        <v>0.61675096119424044</v>
      </c>
      <c r="E14863" s="19">
        <v>0.16782096556737028</v>
      </c>
      <c r="F14863" s="19"/>
      <c r="G14863" s="19"/>
      <c r="H14863" s="19">
        <v>0.62797084556506544</v>
      </c>
      <c r="I14863" s="19"/>
      <c r="J14863" s="19">
        <v>0.68108637739821798</v>
      </c>
      <c r="K14863" s="19"/>
      <c r="L14863" s="19">
        <v>0.29775983017478197</v>
      </c>
      <c r="M14863" s="19"/>
      <c r="N14863" s="19">
        <v>1.0652324903689434</v>
      </c>
      <c r="O14863" s="19"/>
      <c r="P14863" s="50">
        <v>0.59940739533874787</v>
      </c>
      <c r="R14863" s="9" t="s">
        <v>0</v>
      </c>
    </row>
    <row r="14864" spans="2:18" x14ac:dyDescent="0.2">
      <c r="B14864" s="25">
        <v>14634</v>
      </c>
      <c r="C14864" s="193"/>
      <c r="D14864" s="19">
        <v>0.70955960721832634</v>
      </c>
      <c r="E14864" s="19"/>
      <c r="F14864" s="19">
        <v>0.65795647512527056</v>
      </c>
      <c r="G14864" s="19"/>
      <c r="H14864" s="19">
        <v>1.0175695543647687</v>
      </c>
      <c r="I14864" s="19"/>
      <c r="J14864" s="19">
        <v>1.3003724912270895</v>
      </c>
      <c r="K14864" s="19"/>
      <c r="L14864" s="19">
        <v>1.2680062197140729</v>
      </c>
      <c r="M14864" s="19"/>
      <c r="N14864" s="19">
        <v>2.5129000201624256</v>
      </c>
      <c r="O14864" s="19"/>
      <c r="P14864" s="50">
        <v>1.5544592321485997</v>
      </c>
      <c r="R14864" s="9" t="s">
        <v>0</v>
      </c>
    </row>
    <row r="14865" spans="2:18" x14ac:dyDescent="0.2">
      <c r="B14865" s="25">
        <v>14635</v>
      </c>
      <c r="C14865" s="193">
        <v>1.3502889321944958</v>
      </c>
      <c r="D14865" s="19"/>
      <c r="E14865" s="19">
        <v>1.0445877673494162</v>
      </c>
      <c r="F14865" s="19"/>
      <c r="G14865" s="19">
        <v>0.66618287040267155</v>
      </c>
      <c r="H14865" s="19"/>
      <c r="I14865" s="19">
        <v>1.945062991451631E-2</v>
      </c>
      <c r="J14865" s="19"/>
      <c r="K14865" s="19">
        <v>0.2050433664298443</v>
      </c>
      <c r="L14865" s="19"/>
      <c r="M14865" s="19">
        <v>0.47142794040929442</v>
      </c>
      <c r="N14865" s="19"/>
      <c r="O14865" s="19">
        <v>1.2050584581247008</v>
      </c>
      <c r="P14865" s="50"/>
      <c r="R14865" s="9" t="s">
        <v>0</v>
      </c>
    </row>
    <row r="14866" spans="2:18" x14ac:dyDescent="0.2">
      <c r="B14866" s="25">
        <v>14636</v>
      </c>
      <c r="C14866" s="193">
        <v>0.12109531893050696</v>
      </c>
      <c r="D14866" s="19"/>
      <c r="E14866" s="19"/>
      <c r="F14866" s="19">
        <v>1.0158803777511425</v>
      </c>
      <c r="G14866" s="19">
        <v>0.16560694449797519</v>
      </c>
      <c r="H14866" s="19"/>
      <c r="I14866" s="19">
        <v>0.57274569506058259</v>
      </c>
      <c r="J14866" s="19"/>
      <c r="K14866" s="19"/>
      <c r="L14866" s="19">
        <v>0.33734273282026073</v>
      </c>
      <c r="M14866" s="19"/>
      <c r="N14866" s="19">
        <v>0.44775579183606767</v>
      </c>
      <c r="O14866" s="19"/>
      <c r="P14866" s="50">
        <v>0.63305789371732224</v>
      </c>
      <c r="R14866" s="9" t="s">
        <v>0</v>
      </c>
    </row>
    <row r="14867" spans="2:18" x14ac:dyDescent="0.2">
      <c r="B14867" s="25">
        <v>14637</v>
      </c>
      <c r="C14867" s="193">
        <v>0.13216747531356929</v>
      </c>
      <c r="D14867" s="19"/>
      <c r="E14867" s="19">
        <v>0.49868402138585555</v>
      </c>
      <c r="F14867" s="19"/>
      <c r="G14867" s="19"/>
      <c r="H14867" s="19">
        <v>0.78145854259128755</v>
      </c>
      <c r="I14867" s="19"/>
      <c r="J14867" s="19">
        <v>0.90546117942209026</v>
      </c>
      <c r="K14867" s="19"/>
      <c r="L14867" s="19">
        <v>0.13181744800730652</v>
      </c>
      <c r="M14867" s="19">
        <v>0.14655533662707912</v>
      </c>
      <c r="N14867" s="19"/>
      <c r="O14867" s="19"/>
      <c r="P14867" s="50">
        <v>0.21833698766209983</v>
      </c>
      <c r="R14867" s="9" t="s">
        <v>0</v>
      </c>
    </row>
    <row r="14868" spans="2:18" x14ac:dyDescent="0.2">
      <c r="B14868" s="25">
        <v>14638</v>
      </c>
      <c r="C14868" s="193">
        <v>6.0877373632151975E-2</v>
      </c>
      <c r="D14868" s="19"/>
      <c r="E14868" s="19">
        <v>0.52558336480743717</v>
      </c>
      <c r="F14868" s="19"/>
      <c r="G14868" s="19"/>
      <c r="H14868" s="19">
        <v>0.2691010341888509</v>
      </c>
      <c r="I14868" s="19">
        <v>0.2991297277157548</v>
      </c>
      <c r="J14868" s="19"/>
      <c r="K14868" s="19">
        <v>1.3721114319330341</v>
      </c>
      <c r="L14868" s="19"/>
      <c r="M14868" s="19">
        <v>0.44745999584631208</v>
      </c>
      <c r="N14868" s="19"/>
      <c r="O14868" s="19">
        <v>0.59583279764232389</v>
      </c>
      <c r="P14868" s="50"/>
      <c r="R14868" s="9" t="s">
        <v>0</v>
      </c>
    </row>
    <row r="14869" spans="2:18" x14ac:dyDescent="0.2">
      <c r="B14869" s="25">
        <v>14639</v>
      </c>
      <c r="C14869" s="193"/>
      <c r="D14869" s="19">
        <v>0.75547177515502306</v>
      </c>
      <c r="E14869" s="19"/>
      <c r="F14869" s="19">
        <v>0.28023704087175838</v>
      </c>
      <c r="G14869" s="19"/>
      <c r="H14869" s="19">
        <v>1.3072787943153239</v>
      </c>
      <c r="I14869" s="19"/>
      <c r="J14869" s="19">
        <v>1.3995043195352064</v>
      </c>
      <c r="K14869" s="19"/>
      <c r="L14869" s="19">
        <v>0.79428405850875783</v>
      </c>
      <c r="M14869" s="19"/>
      <c r="N14869" s="19">
        <v>1.227262354099679</v>
      </c>
      <c r="O14869" s="19"/>
      <c r="P14869" s="50">
        <v>1.5201148804979929</v>
      </c>
      <c r="R14869" s="9" t="s">
        <v>0</v>
      </c>
    </row>
    <row r="14870" spans="2:18" x14ac:dyDescent="0.2">
      <c r="B14870" s="25">
        <v>14640</v>
      </c>
      <c r="C14870" s="193"/>
      <c r="D14870" s="19">
        <v>0.51488297613507372</v>
      </c>
      <c r="E14870" s="19"/>
      <c r="F14870" s="19">
        <v>0.10836710434557104</v>
      </c>
      <c r="G14870" s="19"/>
      <c r="H14870" s="19">
        <v>0.31736134970779123</v>
      </c>
      <c r="I14870" s="19">
        <v>6.0356211323243279E-2</v>
      </c>
      <c r="J14870" s="19"/>
      <c r="K14870" s="19"/>
      <c r="L14870" s="19">
        <v>0.64955718496396875</v>
      </c>
      <c r="M14870" s="19">
        <v>2.9029051860774771E-2</v>
      </c>
      <c r="N14870" s="19"/>
      <c r="O14870" s="19"/>
      <c r="P14870" s="50">
        <v>1.8329279782427628</v>
      </c>
      <c r="R14870" s="9" t="s">
        <v>0</v>
      </c>
    </row>
    <row r="14871" spans="2:18" x14ac:dyDescent="0.2">
      <c r="B14871" s="25">
        <v>14641</v>
      </c>
      <c r="C14871" s="193"/>
      <c r="D14871" s="19">
        <v>1.0666935131246504</v>
      </c>
      <c r="E14871" s="19"/>
      <c r="F14871" s="19">
        <v>0.25347424132303703</v>
      </c>
      <c r="G14871" s="19"/>
      <c r="H14871" s="19">
        <v>0.34725619291270321</v>
      </c>
      <c r="I14871" s="19"/>
      <c r="J14871" s="19">
        <v>0.31022570909441011</v>
      </c>
      <c r="K14871" s="19"/>
      <c r="L14871" s="19">
        <v>1.2327833650931566</v>
      </c>
      <c r="M14871" s="19"/>
      <c r="N14871" s="19">
        <v>0.94862938626671389</v>
      </c>
      <c r="O14871" s="19"/>
      <c r="P14871" s="50">
        <v>0.18336345012450603</v>
      </c>
      <c r="R14871" s="9" t="s">
        <v>0</v>
      </c>
    </row>
    <row r="14872" spans="2:18" x14ac:dyDescent="0.2">
      <c r="B14872" s="25">
        <v>14642</v>
      </c>
      <c r="C14872" s="193">
        <v>1.1169230957032203</v>
      </c>
      <c r="D14872" s="19"/>
      <c r="E14872" s="19">
        <v>1.5730362366746198</v>
      </c>
      <c r="F14872" s="19"/>
      <c r="G14872" s="19">
        <v>1.7837885360685186</v>
      </c>
      <c r="H14872" s="19"/>
      <c r="I14872" s="19">
        <v>1.7667095846634844</v>
      </c>
      <c r="J14872" s="19"/>
      <c r="K14872" s="19">
        <v>1.1618483866195104</v>
      </c>
      <c r="L14872" s="19"/>
      <c r="M14872" s="19">
        <v>1.8054760163203882</v>
      </c>
      <c r="N14872" s="19"/>
      <c r="O14872" s="19">
        <v>1.5749536563388387</v>
      </c>
      <c r="P14872" s="50"/>
      <c r="R14872" s="9" t="s">
        <v>0</v>
      </c>
    </row>
    <row r="14873" spans="2:18" x14ac:dyDescent="0.2">
      <c r="B14873" s="25">
        <v>14643</v>
      </c>
      <c r="C14873" s="193">
        <v>0.25330234733432416</v>
      </c>
      <c r="D14873" s="19"/>
      <c r="E14873" s="19">
        <v>0.95564259851769506</v>
      </c>
      <c r="F14873" s="19"/>
      <c r="G14873" s="19">
        <v>0.61290296942675215</v>
      </c>
      <c r="H14873" s="19"/>
      <c r="I14873" s="19">
        <v>0.76281840387534539</v>
      </c>
      <c r="J14873" s="19"/>
      <c r="K14873" s="19">
        <v>1.7017072201152759</v>
      </c>
      <c r="L14873" s="19"/>
      <c r="M14873" s="19">
        <v>0.32056805076299349</v>
      </c>
      <c r="N14873" s="19"/>
      <c r="O14873" s="19">
        <v>0.60206857971326244</v>
      </c>
      <c r="P14873" s="50"/>
      <c r="R14873" s="9" t="s">
        <v>0</v>
      </c>
    </row>
    <row r="14874" spans="2:18" x14ac:dyDescent="0.2">
      <c r="B14874" s="25">
        <v>14644</v>
      </c>
      <c r="C14874" s="193">
        <v>1.2238232232342268</v>
      </c>
      <c r="D14874" s="19"/>
      <c r="E14874" s="19">
        <v>1.1211272574017295</v>
      </c>
      <c r="F14874" s="19"/>
      <c r="G14874" s="19">
        <v>0.74102276657267441</v>
      </c>
      <c r="H14874" s="19"/>
      <c r="I14874" s="19">
        <v>1.5076164364623499</v>
      </c>
      <c r="J14874" s="19"/>
      <c r="K14874" s="19">
        <v>0.82245803518869609</v>
      </c>
      <c r="L14874" s="19"/>
      <c r="M14874" s="19">
        <v>1.0865861994730961</v>
      </c>
      <c r="N14874" s="19"/>
      <c r="O14874" s="19">
        <v>1.0552297611400301</v>
      </c>
      <c r="P14874" s="50"/>
      <c r="R14874" s="9" t="s">
        <v>0</v>
      </c>
    </row>
    <row r="14875" spans="2:18" x14ac:dyDescent="0.2">
      <c r="B14875" s="25">
        <v>14645</v>
      </c>
      <c r="C14875" s="193"/>
      <c r="D14875" s="19">
        <v>0.46844041429474009</v>
      </c>
      <c r="E14875" s="19"/>
      <c r="F14875" s="19">
        <v>1.095004196508423</v>
      </c>
      <c r="G14875" s="19"/>
      <c r="H14875" s="19">
        <v>0.48760064816203208</v>
      </c>
      <c r="I14875" s="19"/>
      <c r="J14875" s="19">
        <v>1.5366691575172067</v>
      </c>
      <c r="K14875" s="19"/>
      <c r="L14875" s="19">
        <v>0.30533838366907839</v>
      </c>
      <c r="M14875" s="19">
        <v>8.9964112541023895E-3</v>
      </c>
      <c r="N14875" s="19"/>
      <c r="O14875" s="19"/>
      <c r="P14875" s="50">
        <v>1.346802678817737</v>
      </c>
      <c r="R14875" s="9" t="s">
        <v>0</v>
      </c>
    </row>
    <row r="14876" spans="2:18" x14ac:dyDescent="0.2">
      <c r="B14876" s="25">
        <v>14646</v>
      </c>
      <c r="C14876" s="193"/>
      <c r="D14876" s="19">
        <v>0.71210838244619223</v>
      </c>
      <c r="E14876" s="19"/>
      <c r="F14876" s="19">
        <v>0.63867089555113699</v>
      </c>
      <c r="G14876" s="19"/>
      <c r="H14876" s="19">
        <v>5.3729197481824149E-2</v>
      </c>
      <c r="I14876" s="19"/>
      <c r="J14876" s="19">
        <v>0.1760385692950418</v>
      </c>
      <c r="K14876" s="19"/>
      <c r="L14876" s="19">
        <v>0.72609383768013491</v>
      </c>
      <c r="M14876" s="19"/>
      <c r="N14876" s="19">
        <v>0.13646298223062708</v>
      </c>
      <c r="O14876" s="19"/>
      <c r="P14876" s="50">
        <v>0.78275316611864931</v>
      </c>
      <c r="R14876" s="9" t="s">
        <v>0</v>
      </c>
    </row>
    <row r="14877" spans="2:18" x14ac:dyDescent="0.2">
      <c r="B14877" s="25">
        <v>14647</v>
      </c>
      <c r="C14877" s="193"/>
      <c r="D14877" s="19">
        <v>0.23868712144636511</v>
      </c>
      <c r="E14877" s="19">
        <v>0.55416905307069042</v>
      </c>
      <c r="F14877" s="19"/>
      <c r="G14877" s="19"/>
      <c r="H14877" s="19">
        <v>0.37489259879560954</v>
      </c>
      <c r="I14877" s="19">
        <v>0.41619773589946635</v>
      </c>
      <c r="J14877" s="19"/>
      <c r="K14877" s="19">
        <v>0.47870608769188489</v>
      </c>
      <c r="L14877" s="19"/>
      <c r="M14877" s="19"/>
      <c r="N14877" s="19">
        <v>0.40033547442367257</v>
      </c>
      <c r="O14877" s="19">
        <v>0.24120954632674993</v>
      </c>
      <c r="P14877" s="50"/>
      <c r="R14877" s="9" t="s">
        <v>0</v>
      </c>
    </row>
    <row r="14878" spans="2:18" x14ac:dyDescent="0.2">
      <c r="B14878" s="25">
        <v>14648</v>
      </c>
      <c r="C14878" s="193"/>
      <c r="D14878" s="19">
        <v>0.90295765764033031</v>
      </c>
      <c r="E14878" s="19"/>
      <c r="F14878" s="19">
        <v>0.22524137897647922</v>
      </c>
      <c r="G14878" s="19">
        <v>0.42093564313798676</v>
      </c>
      <c r="H14878" s="19"/>
      <c r="I14878" s="19">
        <v>1.4561378332822876</v>
      </c>
      <c r="J14878" s="19"/>
      <c r="K14878" s="19">
        <v>5.1532131554147639E-2</v>
      </c>
      <c r="L14878" s="19"/>
      <c r="M14878" s="19">
        <v>0.43995159876361101</v>
      </c>
      <c r="N14878" s="19"/>
      <c r="O14878" s="19"/>
      <c r="P14878" s="50">
        <v>0.28367033403303665</v>
      </c>
      <c r="R14878" s="9" t="s">
        <v>0</v>
      </c>
    </row>
    <row r="14879" spans="2:18" x14ac:dyDescent="0.2">
      <c r="B14879" s="25">
        <v>14649</v>
      </c>
      <c r="C14879" s="193"/>
      <c r="D14879" s="19">
        <v>0.26771716650354555</v>
      </c>
      <c r="E14879" s="19"/>
      <c r="F14879" s="19">
        <v>0.35051357942883243</v>
      </c>
      <c r="G14879" s="19"/>
      <c r="H14879" s="19">
        <v>0.36338630949104667</v>
      </c>
      <c r="I14879" s="19"/>
      <c r="J14879" s="19">
        <v>0.52445620805917725</v>
      </c>
      <c r="K14879" s="19"/>
      <c r="L14879" s="19">
        <v>0.51551899032810078</v>
      </c>
      <c r="M14879" s="19">
        <v>0.25372029548809438</v>
      </c>
      <c r="N14879" s="19"/>
      <c r="O14879" s="19">
        <v>0.35342862287452648</v>
      </c>
      <c r="P14879" s="50"/>
      <c r="R14879" s="9" t="s">
        <v>0</v>
      </c>
    </row>
    <row r="14880" spans="2:18" x14ac:dyDescent="0.2">
      <c r="B14880" s="25">
        <v>14650</v>
      </c>
      <c r="C14880" s="193"/>
      <c r="D14880" s="19">
        <v>0.70011673468672342</v>
      </c>
      <c r="E14880" s="19"/>
      <c r="F14880" s="19">
        <v>4.9667458481214621E-2</v>
      </c>
      <c r="G14880" s="19">
        <v>0.66266623078347853</v>
      </c>
      <c r="H14880" s="19"/>
      <c r="I14880" s="19">
        <v>0.65337310518257408</v>
      </c>
      <c r="J14880" s="19"/>
      <c r="K14880" s="19">
        <v>0.34394179374652634</v>
      </c>
      <c r="L14880" s="19"/>
      <c r="M14880" s="19">
        <v>1.0722075331407876</v>
      </c>
      <c r="N14880" s="19"/>
      <c r="O14880" s="19">
        <v>0.85434744623071546</v>
      </c>
      <c r="P14880" s="50"/>
      <c r="R14880" s="9" t="s">
        <v>0</v>
      </c>
    </row>
    <row r="14881" spans="2:18" x14ac:dyDescent="0.2">
      <c r="B14881" s="25">
        <v>14651</v>
      </c>
      <c r="C14881" s="193">
        <v>0.17170657545861634</v>
      </c>
      <c r="D14881" s="19"/>
      <c r="E14881" s="19"/>
      <c r="F14881" s="19">
        <v>0.15615310034648908</v>
      </c>
      <c r="G14881" s="19"/>
      <c r="H14881" s="19">
        <v>2.5263579032865735E-3</v>
      </c>
      <c r="I14881" s="19"/>
      <c r="J14881" s="19">
        <v>0.21681162846131194</v>
      </c>
      <c r="K14881" s="19">
        <v>0.37563275315708294</v>
      </c>
      <c r="L14881" s="19"/>
      <c r="M14881" s="19"/>
      <c r="N14881" s="19">
        <v>0.11936419353063898</v>
      </c>
      <c r="O14881" s="19">
        <v>0.12707010265926885</v>
      </c>
      <c r="P14881" s="50"/>
      <c r="R14881" s="9" t="s">
        <v>0</v>
      </c>
    </row>
    <row r="14882" spans="2:18" x14ac:dyDescent="0.2">
      <c r="B14882" s="25">
        <v>14652</v>
      </c>
      <c r="C14882" s="193">
        <v>0.56669395165026548</v>
      </c>
      <c r="D14882" s="19"/>
      <c r="E14882" s="19">
        <v>0.21599380528404932</v>
      </c>
      <c r="F14882" s="19"/>
      <c r="G14882" s="19">
        <v>0.9834521799005147</v>
      </c>
      <c r="H14882" s="19"/>
      <c r="I14882" s="19">
        <v>0.95120909751889382</v>
      </c>
      <c r="J14882" s="19"/>
      <c r="K14882" s="19">
        <v>2.4920582530991378</v>
      </c>
      <c r="L14882" s="19"/>
      <c r="M14882" s="19">
        <v>1.1737437567398659</v>
      </c>
      <c r="N14882" s="19"/>
      <c r="O14882" s="19"/>
      <c r="P14882" s="50">
        <v>8.4384776649904292E-2</v>
      </c>
      <c r="R14882" s="9" t="s">
        <v>0</v>
      </c>
    </row>
    <row r="14883" spans="2:18" x14ac:dyDescent="0.2">
      <c r="B14883" s="25">
        <v>14653</v>
      </c>
      <c r="C14883" s="193">
        <v>0.44783065740719724</v>
      </c>
      <c r="D14883" s="19"/>
      <c r="E14883" s="19">
        <v>0.27955792533927354</v>
      </c>
      <c r="F14883" s="19"/>
      <c r="G14883" s="19">
        <v>0.75977648027522349</v>
      </c>
      <c r="H14883" s="19"/>
      <c r="I14883" s="19"/>
      <c r="J14883" s="19">
        <v>0.34018862849050968</v>
      </c>
      <c r="K14883" s="19"/>
      <c r="L14883" s="19">
        <v>0.58259174614604115</v>
      </c>
      <c r="M14883" s="19">
        <v>0.15267719299192445</v>
      </c>
      <c r="N14883" s="19"/>
      <c r="O14883" s="19"/>
      <c r="P14883" s="50">
        <v>0.22035289351685278</v>
      </c>
      <c r="R14883" s="9" t="s">
        <v>0</v>
      </c>
    </row>
    <row r="14884" spans="2:18" x14ac:dyDescent="0.2">
      <c r="B14884" s="25">
        <v>14654</v>
      </c>
      <c r="C14884" s="193"/>
      <c r="D14884" s="19">
        <v>1.5712947881020471</v>
      </c>
      <c r="E14884" s="19"/>
      <c r="F14884" s="19">
        <v>1.5475854118546297</v>
      </c>
      <c r="G14884" s="19"/>
      <c r="H14884" s="19">
        <v>0.58094238076326477</v>
      </c>
      <c r="I14884" s="19"/>
      <c r="J14884" s="19">
        <v>1.4790529371913559</v>
      </c>
      <c r="K14884" s="19"/>
      <c r="L14884" s="19">
        <v>0.64369307286415678</v>
      </c>
      <c r="M14884" s="19"/>
      <c r="N14884" s="19">
        <v>1.9674467212984312</v>
      </c>
      <c r="O14884" s="19"/>
      <c r="P14884" s="50">
        <v>1.6444950845891957</v>
      </c>
      <c r="R14884" s="9" t="s">
        <v>0</v>
      </c>
    </row>
    <row r="14885" spans="2:18" x14ac:dyDescent="0.2">
      <c r="B14885" s="25">
        <v>14655</v>
      </c>
      <c r="C14885" s="193"/>
      <c r="D14885" s="19">
        <v>1.1393299092370714</v>
      </c>
      <c r="E14885" s="19"/>
      <c r="F14885" s="19">
        <v>0.85341604564987783</v>
      </c>
      <c r="G14885" s="19"/>
      <c r="H14885" s="19">
        <v>1.0761908668464653</v>
      </c>
      <c r="I14885" s="19"/>
      <c r="J14885" s="19">
        <v>0.33405268736024135</v>
      </c>
      <c r="K14885" s="19"/>
      <c r="L14885" s="19">
        <v>1.3822516491720946</v>
      </c>
      <c r="M14885" s="19"/>
      <c r="N14885" s="19">
        <v>1.0218518658271598</v>
      </c>
      <c r="O14885" s="19"/>
      <c r="P14885" s="50">
        <v>0.40276114105012928</v>
      </c>
      <c r="R14885" s="9" t="s">
        <v>0</v>
      </c>
    </row>
    <row r="14886" spans="2:18" x14ac:dyDescent="0.2">
      <c r="B14886" s="25">
        <v>14656</v>
      </c>
      <c r="C14886" s="193"/>
      <c r="D14886" s="19">
        <v>0.60401622960867352</v>
      </c>
      <c r="E14886" s="19"/>
      <c r="F14886" s="19">
        <v>0.36279184194473563</v>
      </c>
      <c r="G14886" s="19"/>
      <c r="H14886" s="19">
        <v>0.54439402932083647</v>
      </c>
      <c r="I14886" s="19"/>
      <c r="J14886" s="19">
        <v>0.96356479932607009</v>
      </c>
      <c r="K14886" s="19"/>
      <c r="L14886" s="19">
        <v>1.1530854613708394</v>
      </c>
      <c r="M14886" s="19"/>
      <c r="N14886" s="19">
        <v>1.0992874776985879</v>
      </c>
      <c r="O14886" s="19"/>
      <c r="P14886" s="50">
        <v>0.38003136893386591</v>
      </c>
      <c r="R14886" s="9" t="s">
        <v>0</v>
      </c>
    </row>
    <row r="14887" spans="2:18" x14ac:dyDescent="0.2">
      <c r="B14887" s="25">
        <v>14657</v>
      </c>
      <c r="C14887" s="193">
        <v>0.94596908369879018</v>
      </c>
      <c r="D14887" s="19"/>
      <c r="E14887" s="19">
        <v>5.2705557428564663E-2</v>
      </c>
      <c r="F14887" s="19"/>
      <c r="G14887" s="19"/>
      <c r="H14887" s="19">
        <v>0.46892615795429493</v>
      </c>
      <c r="I14887" s="19"/>
      <c r="J14887" s="19">
        <v>0.61019911274510463</v>
      </c>
      <c r="K14887" s="19"/>
      <c r="L14887" s="19">
        <v>0.65688993481610358</v>
      </c>
      <c r="M14887" s="19"/>
      <c r="N14887" s="19">
        <v>0.56181965703521841</v>
      </c>
      <c r="O14887" s="19">
        <v>0.47429916876280592</v>
      </c>
      <c r="P14887" s="50"/>
      <c r="R14887" s="9" t="s">
        <v>0</v>
      </c>
    </row>
    <row r="14888" spans="2:18" x14ac:dyDescent="0.2">
      <c r="B14888" s="25">
        <v>14658</v>
      </c>
      <c r="C14888" s="193">
        <v>1.1006871783816299</v>
      </c>
      <c r="D14888" s="19"/>
      <c r="E14888" s="19">
        <v>0.80468436976596891</v>
      </c>
      <c r="F14888" s="19"/>
      <c r="G14888" s="19">
        <v>1.90895037410497</v>
      </c>
      <c r="H14888" s="19"/>
      <c r="I14888" s="19">
        <v>1.0401227205013306</v>
      </c>
      <c r="J14888" s="19"/>
      <c r="K14888" s="19">
        <v>1.373671379973781</v>
      </c>
      <c r="L14888" s="19"/>
      <c r="M14888" s="19">
        <v>0.73310524507756203</v>
      </c>
      <c r="N14888" s="19"/>
      <c r="O14888" s="19">
        <v>1.5966944019998068</v>
      </c>
      <c r="P14888" s="50"/>
      <c r="R14888" s="9" t="s">
        <v>0</v>
      </c>
    </row>
    <row r="14889" spans="2:18" x14ac:dyDescent="0.2">
      <c r="B14889" s="25">
        <v>14659</v>
      </c>
      <c r="C14889" s="193"/>
      <c r="D14889" s="19">
        <v>0.88860136261773059</v>
      </c>
      <c r="E14889" s="19"/>
      <c r="F14889" s="19">
        <v>0.91388167978594281</v>
      </c>
      <c r="G14889" s="19"/>
      <c r="H14889" s="19">
        <v>1.2873664410084562</v>
      </c>
      <c r="I14889" s="19"/>
      <c r="J14889" s="19">
        <v>1.0699561793394106</v>
      </c>
      <c r="K14889" s="19"/>
      <c r="L14889" s="19">
        <v>0.84667492278416012</v>
      </c>
      <c r="M14889" s="19"/>
      <c r="N14889" s="19">
        <v>0.35346390234676028</v>
      </c>
      <c r="O14889" s="19"/>
      <c r="P14889" s="50">
        <v>1.0994773019690982</v>
      </c>
      <c r="R14889" s="9" t="s">
        <v>0</v>
      </c>
    </row>
    <row r="14890" spans="2:18" x14ac:dyDescent="0.2">
      <c r="B14890" s="25">
        <v>14660</v>
      </c>
      <c r="C14890" s="193"/>
      <c r="D14890" s="19">
        <v>1.0490081761691137E-2</v>
      </c>
      <c r="E14890" s="19">
        <v>0.65132064159630121</v>
      </c>
      <c r="F14890" s="19"/>
      <c r="G14890" s="19">
        <v>0.68322506014108186</v>
      </c>
      <c r="H14890" s="19"/>
      <c r="I14890" s="19">
        <v>0.2220050691562836</v>
      </c>
      <c r="J14890" s="19"/>
      <c r="K14890" s="19">
        <v>0.28730839250469259</v>
      </c>
      <c r="L14890" s="19"/>
      <c r="M14890" s="19">
        <v>0.52647872718480504</v>
      </c>
      <c r="N14890" s="19"/>
      <c r="O14890" s="19">
        <v>3.336894918875747E-2</v>
      </c>
      <c r="P14890" s="50"/>
      <c r="R14890" s="9" t="s">
        <v>0</v>
      </c>
    </row>
    <row r="14891" spans="2:18" x14ac:dyDescent="0.2">
      <c r="B14891" s="25">
        <v>14661</v>
      </c>
      <c r="C14891" s="193"/>
      <c r="D14891" s="19">
        <v>2.6085715560615164E-2</v>
      </c>
      <c r="E14891" s="19">
        <v>0.99641329567987802</v>
      </c>
      <c r="F14891" s="19"/>
      <c r="G14891" s="19">
        <v>0.19597361528830534</v>
      </c>
      <c r="H14891" s="19"/>
      <c r="I14891" s="19">
        <v>0.7087253260728128</v>
      </c>
      <c r="J14891" s="19"/>
      <c r="K14891" s="19">
        <v>0.74482852418648726</v>
      </c>
      <c r="L14891" s="19"/>
      <c r="M14891" s="19">
        <v>0.56189946344910324</v>
      </c>
      <c r="N14891" s="19"/>
      <c r="O14891" s="19">
        <v>0.66265392213237939</v>
      </c>
      <c r="P14891" s="50"/>
      <c r="R14891" s="9" t="s">
        <v>0</v>
      </c>
    </row>
    <row r="14892" spans="2:18" x14ac:dyDescent="0.2">
      <c r="B14892" s="25">
        <v>14662</v>
      </c>
      <c r="C14892" s="193">
        <v>1.2814624089208533</v>
      </c>
      <c r="D14892" s="19"/>
      <c r="E14892" s="19">
        <v>1.9866138253815022</v>
      </c>
      <c r="F14892" s="19"/>
      <c r="G14892" s="19">
        <v>1.7731633490565728</v>
      </c>
      <c r="H14892" s="19"/>
      <c r="I14892" s="19">
        <v>0.85900756398263556</v>
      </c>
      <c r="J14892" s="19"/>
      <c r="K14892" s="19">
        <v>1.9093776820293102</v>
      </c>
      <c r="L14892" s="19"/>
      <c r="M14892" s="19">
        <v>1.8899921558014039</v>
      </c>
      <c r="N14892" s="19"/>
      <c r="O14892" s="19">
        <v>1.8405211720460006</v>
      </c>
      <c r="P14892" s="50"/>
      <c r="R14892" s="9" t="s">
        <v>0</v>
      </c>
    </row>
    <row r="14893" spans="2:18" x14ac:dyDescent="0.2">
      <c r="B14893" s="25">
        <v>14663</v>
      </c>
      <c r="C14893" s="193"/>
      <c r="D14893" s="19">
        <v>0.20916218879748552</v>
      </c>
      <c r="E14893" s="19">
        <v>0.59015253831209413</v>
      </c>
      <c r="F14893" s="19"/>
      <c r="G14893" s="19"/>
      <c r="H14893" s="19">
        <v>0.27203246481677595</v>
      </c>
      <c r="I14893" s="19"/>
      <c r="J14893" s="19">
        <v>0.14166179932710793</v>
      </c>
      <c r="K14893" s="19"/>
      <c r="L14893" s="19">
        <v>0.40058000011953609</v>
      </c>
      <c r="M14893" s="19"/>
      <c r="N14893" s="19">
        <v>0.52830607202792723</v>
      </c>
      <c r="O14893" s="19"/>
      <c r="P14893" s="50">
        <v>0.36656471594821988</v>
      </c>
      <c r="R14893" s="9" t="s">
        <v>0</v>
      </c>
    </row>
    <row r="14894" spans="2:18" x14ac:dyDescent="0.2">
      <c r="B14894" s="25">
        <v>14664</v>
      </c>
      <c r="C14894" s="193"/>
      <c r="D14894" s="19">
        <v>0.4569374190450578</v>
      </c>
      <c r="E14894" s="19"/>
      <c r="F14894" s="19">
        <v>1.5507156534295223</v>
      </c>
      <c r="G14894" s="19"/>
      <c r="H14894" s="19">
        <v>1.4001617069225822</v>
      </c>
      <c r="I14894" s="19"/>
      <c r="J14894" s="19">
        <v>0.89353311007050107</v>
      </c>
      <c r="K14894" s="19"/>
      <c r="L14894" s="19">
        <v>1.6885728844024726</v>
      </c>
      <c r="M14894" s="19"/>
      <c r="N14894" s="19">
        <v>1.2950482872845592</v>
      </c>
      <c r="O14894" s="19"/>
      <c r="P14894" s="50">
        <v>3.3560760325181252E-2</v>
      </c>
      <c r="R14894" s="9" t="s">
        <v>0</v>
      </c>
    </row>
    <row r="14895" spans="2:18" x14ac:dyDescent="0.2">
      <c r="B14895" s="25">
        <v>14665</v>
      </c>
      <c r="C14895" s="193"/>
      <c r="D14895" s="19">
        <v>0.83923104078133937</v>
      </c>
      <c r="E14895" s="19"/>
      <c r="F14895" s="19">
        <v>0.38659623408662686</v>
      </c>
      <c r="G14895" s="19"/>
      <c r="H14895" s="19">
        <v>0.60795067642848777</v>
      </c>
      <c r="I14895" s="19">
        <v>0.13980895680458744</v>
      </c>
      <c r="J14895" s="19"/>
      <c r="K14895" s="19"/>
      <c r="L14895" s="19">
        <v>0.25308684821492083</v>
      </c>
      <c r="M14895" s="19"/>
      <c r="N14895" s="19">
        <v>1.5008915149930491E-2</v>
      </c>
      <c r="O14895" s="19"/>
      <c r="P14895" s="50">
        <v>1.0368772404172797</v>
      </c>
      <c r="R14895" s="9" t="s">
        <v>0</v>
      </c>
    </row>
    <row r="14896" spans="2:18" x14ac:dyDescent="0.2">
      <c r="B14896" s="25">
        <v>14666</v>
      </c>
      <c r="C14896" s="193"/>
      <c r="D14896" s="19">
        <v>0.16139458790411559</v>
      </c>
      <c r="E14896" s="19"/>
      <c r="F14896" s="19">
        <v>0.3756248529970368</v>
      </c>
      <c r="G14896" s="19"/>
      <c r="H14896" s="19">
        <v>0.22391844807690317</v>
      </c>
      <c r="I14896" s="19"/>
      <c r="J14896" s="19">
        <v>0.58076449836670818</v>
      </c>
      <c r="K14896" s="19"/>
      <c r="L14896" s="19">
        <v>0.5571929146832485</v>
      </c>
      <c r="M14896" s="19"/>
      <c r="N14896" s="19">
        <v>0.68555987231139226</v>
      </c>
      <c r="O14896" s="19">
        <v>7.2499014496577904E-2</v>
      </c>
      <c r="P14896" s="50"/>
      <c r="R14896" s="9" t="s">
        <v>0</v>
      </c>
    </row>
    <row r="14897" spans="2:18" x14ac:dyDescent="0.2">
      <c r="B14897" s="25">
        <v>14667</v>
      </c>
      <c r="C14897" s="193">
        <v>3.6179733009125602E-2</v>
      </c>
      <c r="D14897" s="19"/>
      <c r="E14897" s="19"/>
      <c r="F14897" s="19">
        <v>0.40674381130040022</v>
      </c>
      <c r="G14897" s="19"/>
      <c r="H14897" s="19">
        <v>1.1857564888395202</v>
      </c>
      <c r="I14897" s="19">
        <v>0.71464014510410512</v>
      </c>
      <c r="J14897" s="19"/>
      <c r="K14897" s="19">
        <v>2.2834740030318497E-2</v>
      </c>
      <c r="L14897" s="19"/>
      <c r="M14897" s="19">
        <v>0.45425358668190491</v>
      </c>
      <c r="N14897" s="19"/>
      <c r="O14897" s="19"/>
      <c r="P14897" s="50">
        <v>0.18340290402132425</v>
      </c>
      <c r="R14897" s="9" t="s">
        <v>0</v>
      </c>
    </row>
    <row r="14898" spans="2:18" x14ac:dyDescent="0.2">
      <c r="B14898" s="25">
        <v>14668</v>
      </c>
      <c r="C14898" s="193">
        <v>0.12992485098707085</v>
      </c>
      <c r="D14898" s="19"/>
      <c r="E14898" s="19">
        <v>0.9113099632509436</v>
      </c>
      <c r="F14898" s="19"/>
      <c r="G14898" s="19">
        <v>0.78676931788747306</v>
      </c>
      <c r="H14898" s="19"/>
      <c r="I14898" s="19">
        <v>1.4281357791473717</v>
      </c>
      <c r="J14898" s="19"/>
      <c r="K14898" s="19">
        <v>1.8307352512933754</v>
      </c>
      <c r="L14898" s="19"/>
      <c r="M14898" s="19">
        <v>2.0047279571832943</v>
      </c>
      <c r="N14898" s="19"/>
      <c r="O14898" s="19">
        <v>1.3521988867565682</v>
      </c>
      <c r="P14898" s="50"/>
      <c r="R14898" s="9" t="s">
        <v>0</v>
      </c>
    </row>
    <row r="14899" spans="2:18" x14ac:dyDescent="0.2">
      <c r="B14899" s="25">
        <v>14669</v>
      </c>
      <c r="C14899" s="193"/>
      <c r="D14899" s="19">
        <v>0.19836376458264532</v>
      </c>
      <c r="E14899" s="19"/>
      <c r="F14899" s="19">
        <v>2.0985842843807553E-2</v>
      </c>
      <c r="G14899" s="19">
        <v>0.5737189692869753</v>
      </c>
      <c r="H14899" s="19"/>
      <c r="I14899" s="19">
        <v>0.20304653779209839</v>
      </c>
      <c r="J14899" s="19"/>
      <c r="K14899" s="19"/>
      <c r="L14899" s="19">
        <v>0.65114263471436673</v>
      </c>
      <c r="M14899" s="19"/>
      <c r="N14899" s="19">
        <v>0.75577430506627652</v>
      </c>
      <c r="O14899" s="19"/>
      <c r="P14899" s="50">
        <v>0.53548002835465225</v>
      </c>
      <c r="R14899" s="9" t="s">
        <v>0</v>
      </c>
    </row>
    <row r="14900" spans="2:18" x14ac:dyDescent="0.2">
      <c r="B14900" s="25">
        <v>14670</v>
      </c>
      <c r="C14900" s="193"/>
      <c r="D14900" s="19">
        <v>0.53987566998623082</v>
      </c>
      <c r="E14900" s="19"/>
      <c r="F14900" s="19">
        <v>0.28213799855005012</v>
      </c>
      <c r="G14900" s="19"/>
      <c r="H14900" s="19">
        <v>0.18935585620784542</v>
      </c>
      <c r="I14900" s="19"/>
      <c r="J14900" s="19">
        <v>1.0686208387386471</v>
      </c>
      <c r="K14900" s="19"/>
      <c r="L14900" s="19">
        <v>0.51310184532002978</v>
      </c>
      <c r="M14900" s="19">
        <v>0.26217050820108778</v>
      </c>
      <c r="N14900" s="19"/>
      <c r="O14900" s="19">
        <v>0.20775523146846234</v>
      </c>
      <c r="P14900" s="50"/>
      <c r="R14900" s="9" t="s">
        <v>0</v>
      </c>
    </row>
    <row r="14901" spans="2:18" x14ac:dyDescent="0.2">
      <c r="B14901" s="25">
        <v>14671</v>
      </c>
      <c r="C14901" s="193"/>
      <c r="D14901" s="19">
        <v>0.696488764965836</v>
      </c>
      <c r="E14901" s="19"/>
      <c r="F14901" s="19">
        <v>0.80935074518172612</v>
      </c>
      <c r="G14901" s="19"/>
      <c r="H14901" s="19">
        <v>0.24126113539034996</v>
      </c>
      <c r="I14901" s="19">
        <v>0.57223676822220526</v>
      </c>
      <c r="J14901" s="19"/>
      <c r="K14901" s="19">
        <v>7.4518087286613188E-2</v>
      </c>
      <c r="L14901" s="19"/>
      <c r="M14901" s="19"/>
      <c r="N14901" s="19">
        <v>0.91068080431625431</v>
      </c>
      <c r="O14901" s="19"/>
      <c r="P14901" s="50">
        <v>0.22236485901189901</v>
      </c>
      <c r="R14901" s="9" t="s">
        <v>0</v>
      </c>
    </row>
    <row r="14902" spans="2:18" x14ac:dyDescent="0.2">
      <c r="B14902" s="25">
        <v>14672</v>
      </c>
      <c r="C14902" s="193"/>
      <c r="D14902" s="19">
        <v>0.42022126999099707</v>
      </c>
      <c r="E14902" s="19"/>
      <c r="F14902" s="19">
        <v>0.58546818128750311</v>
      </c>
      <c r="G14902" s="19"/>
      <c r="H14902" s="19">
        <v>0.90644670105674019</v>
      </c>
      <c r="I14902" s="19"/>
      <c r="J14902" s="19">
        <v>1.4119340850439037</v>
      </c>
      <c r="K14902" s="19"/>
      <c r="L14902" s="19">
        <v>0.71984198089835427</v>
      </c>
      <c r="M14902" s="19"/>
      <c r="N14902" s="19">
        <v>0.68138625319389479</v>
      </c>
      <c r="O14902" s="19"/>
      <c r="P14902" s="50">
        <v>0.43351658112806507</v>
      </c>
      <c r="R14902" s="9" t="s">
        <v>0</v>
      </c>
    </row>
    <row r="14903" spans="2:18" x14ac:dyDescent="0.2">
      <c r="B14903" s="25">
        <v>14673</v>
      </c>
      <c r="C14903" s="193">
        <v>0.81317998450011308</v>
      </c>
      <c r="D14903" s="19"/>
      <c r="E14903" s="19">
        <v>1.8980851658288855</v>
      </c>
      <c r="F14903" s="19"/>
      <c r="G14903" s="19">
        <v>0.53626319992457538</v>
      </c>
      <c r="H14903" s="19"/>
      <c r="I14903" s="19">
        <v>1.5564792970039754</v>
      </c>
      <c r="J14903" s="19"/>
      <c r="K14903" s="19">
        <v>0.78908853145580848</v>
      </c>
      <c r="L14903" s="19"/>
      <c r="M14903" s="19">
        <v>0.54192981911038107</v>
      </c>
      <c r="N14903" s="19"/>
      <c r="O14903" s="19">
        <v>0.35970108716575722</v>
      </c>
      <c r="P14903" s="50"/>
      <c r="R14903" s="9" t="s">
        <v>0</v>
      </c>
    </row>
    <row r="14904" spans="2:18" x14ac:dyDescent="0.2">
      <c r="B14904" s="25">
        <v>14674</v>
      </c>
      <c r="C14904" s="193">
        <v>4.3119350741622146E-2</v>
      </c>
      <c r="D14904" s="19"/>
      <c r="E14904" s="19"/>
      <c r="F14904" s="19">
        <v>0.52483632156200488</v>
      </c>
      <c r="G14904" s="19">
        <v>0.22139367326181306</v>
      </c>
      <c r="H14904" s="19"/>
      <c r="I14904" s="19">
        <v>0.26431453483129097</v>
      </c>
      <c r="J14904" s="19"/>
      <c r="K14904" s="19">
        <v>0.3970299488862819</v>
      </c>
      <c r="L14904" s="19"/>
      <c r="M14904" s="19"/>
      <c r="N14904" s="19">
        <v>7.8192210938537801E-2</v>
      </c>
      <c r="O14904" s="19">
        <v>0.18256671280614345</v>
      </c>
      <c r="P14904" s="50"/>
      <c r="R14904" s="9" t="s">
        <v>0</v>
      </c>
    </row>
    <row r="14905" spans="2:18" x14ac:dyDescent="0.2">
      <c r="B14905" s="25">
        <v>14675</v>
      </c>
      <c r="C14905" s="193">
        <v>1.9323819490720573</v>
      </c>
      <c r="D14905" s="19"/>
      <c r="E14905" s="19">
        <v>1.7428875716661132</v>
      </c>
      <c r="F14905" s="19"/>
      <c r="G14905" s="19">
        <v>1.160164803933323</v>
      </c>
      <c r="H14905" s="19"/>
      <c r="I14905" s="19">
        <v>1.8341578548310711</v>
      </c>
      <c r="J14905" s="19"/>
      <c r="K14905" s="19">
        <v>1.114513900859524</v>
      </c>
      <c r="L14905" s="19"/>
      <c r="M14905" s="19">
        <v>2.5316959096065204</v>
      </c>
      <c r="N14905" s="19"/>
      <c r="O14905" s="19">
        <v>2.1787297854917704</v>
      </c>
      <c r="P14905" s="50"/>
      <c r="R14905" s="9" t="s">
        <v>0</v>
      </c>
    </row>
    <row r="14906" spans="2:18" x14ac:dyDescent="0.2">
      <c r="B14906" s="25">
        <v>14676</v>
      </c>
      <c r="C14906" s="193"/>
      <c r="D14906" s="19">
        <v>2.0646749606473467</v>
      </c>
      <c r="E14906" s="19"/>
      <c r="F14906" s="19">
        <v>2.1496812485712566</v>
      </c>
      <c r="G14906" s="19"/>
      <c r="H14906" s="19">
        <v>1.4105959860503989</v>
      </c>
      <c r="I14906" s="19"/>
      <c r="J14906" s="19">
        <v>1.2652468811007682</v>
      </c>
      <c r="K14906" s="19"/>
      <c r="L14906" s="19">
        <v>2.1763439029168854</v>
      </c>
      <c r="M14906" s="19"/>
      <c r="N14906" s="19">
        <v>2.130985375309729</v>
      </c>
      <c r="O14906" s="19"/>
      <c r="P14906" s="50">
        <v>2.6296399099110017</v>
      </c>
      <c r="R14906" s="9" t="s">
        <v>0</v>
      </c>
    </row>
    <row r="14907" spans="2:18" x14ac:dyDescent="0.2">
      <c r="B14907" s="25">
        <v>14677</v>
      </c>
      <c r="C14907" s="193"/>
      <c r="D14907" s="19">
        <v>0.6617124715335776</v>
      </c>
      <c r="E14907" s="19"/>
      <c r="F14907" s="19">
        <v>7.5051402485398794E-2</v>
      </c>
      <c r="G14907" s="19"/>
      <c r="H14907" s="19">
        <v>0.13128039116209153</v>
      </c>
      <c r="I14907" s="19"/>
      <c r="J14907" s="19">
        <v>2.4230614675686279E-2</v>
      </c>
      <c r="K14907" s="19"/>
      <c r="L14907" s="19">
        <v>0.19234136766003576</v>
      </c>
      <c r="M14907" s="19"/>
      <c r="N14907" s="19">
        <v>0.56302794624136077</v>
      </c>
      <c r="O14907" s="19">
        <v>7.5451430915243187E-2</v>
      </c>
      <c r="P14907" s="50"/>
      <c r="R14907" s="9" t="s">
        <v>0</v>
      </c>
    </row>
    <row r="14908" spans="2:18" x14ac:dyDescent="0.2">
      <c r="B14908" s="25">
        <v>14678</v>
      </c>
      <c r="C14908" s="193">
        <v>0.55519271699253869</v>
      </c>
      <c r="D14908" s="19"/>
      <c r="E14908" s="19">
        <v>5.9854143060896511E-4</v>
      </c>
      <c r="F14908" s="19"/>
      <c r="G14908" s="19">
        <v>1.3688745140364784</v>
      </c>
      <c r="H14908" s="19"/>
      <c r="I14908" s="19">
        <v>0.44406300037350616</v>
      </c>
      <c r="J14908" s="19"/>
      <c r="K14908" s="19">
        <v>1.5512709920492402E-2</v>
      </c>
      <c r="L14908" s="19"/>
      <c r="M14908" s="19">
        <v>2.9429020868125995E-2</v>
      </c>
      <c r="N14908" s="19"/>
      <c r="O14908" s="19">
        <v>0.36602231762716203</v>
      </c>
      <c r="P14908" s="50"/>
      <c r="R14908" s="9" t="s">
        <v>0</v>
      </c>
    </row>
    <row r="14909" spans="2:18" x14ac:dyDescent="0.2">
      <c r="B14909" s="25">
        <v>14679</v>
      </c>
      <c r="C14909" s="193">
        <v>1.146994453478805</v>
      </c>
      <c r="D14909" s="19"/>
      <c r="E14909" s="19">
        <v>0.57473027698367951</v>
      </c>
      <c r="F14909" s="19"/>
      <c r="G14909" s="19">
        <v>1.2155297211990437</v>
      </c>
      <c r="H14909" s="19"/>
      <c r="I14909" s="19">
        <v>1.2838271179029642E-2</v>
      </c>
      <c r="J14909" s="19"/>
      <c r="K14909" s="19">
        <v>0.66888250036554331</v>
      </c>
      <c r="L14909" s="19"/>
      <c r="M14909" s="19">
        <v>0.49294773721720619</v>
      </c>
      <c r="N14909" s="19"/>
      <c r="O14909" s="19">
        <v>0.9422368535970681</v>
      </c>
      <c r="P14909" s="50"/>
      <c r="R14909" s="9" t="s">
        <v>0</v>
      </c>
    </row>
    <row r="14910" spans="2:18" x14ac:dyDescent="0.2">
      <c r="B14910" s="25">
        <v>14680</v>
      </c>
      <c r="C14910" s="193">
        <v>0.83111091286367444</v>
      </c>
      <c r="D14910" s="19"/>
      <c r="E14910" s="19">
        <v>2.0360147121039236</v>
      </c>
      <c r="F14910" s="19"/>
      <c r="G14910" s="19">
        <v>0.33647927619646278</v>
      </c>
      <c r="H14910" s="19"/>
      <c r="I14910" s="19">
        <v>0.77758265501096668</v>
      </c>
      <c r="J14910" s="19"/>
      <c r="K14910" s="19">
        <v>1.2876370377493971</v>
      </c>
      <c r="L14910" s="19"/>
      <c r="M14910" s="19">
        <v>1.5966006775518113</v>
      </c>
      <c r="N14910" s="19"/>
      <c r="O14910" s="19">
        <v>0.5622316949550521</v>
      </c>
      <c r="P14910" s="50"/>
      <c r="R14910" s="9" t="s">
        <v>0</v>
      </c>
    </row>
    <row r="14911" spans="2:18" x14ac:dyDescent="0.2">
      <c r="B14911" s="25">
        <v>14681</v>
      </c>
      <c r="C14911" s="193">
        <v>0.71349851698174149</v>
      </c>
      <c r="D14911" s="19"/>
      <c r="E14911" s="19">
        <v>0.43755931638860712</v>
      </c>
      <c r="F14911" s="19"/>
      <c r="G14911" s="19">
        <v>1.6742938087927883</v>
      </c>
      <c r="H14911" s="19"/>
      <c r="I14911" s="19"/>
      <c r="J14911" s="19">
        <v>0.2102397445440799</v>
      </c>
      <c r="K14911" s="19"/>
      <c r="L14911" s="19">
        <v>8.2779655179287259E-2</v>
      </c>
      <c r="M14911" s="19">
        <v>1.0069549175479051</v>
      </c>
      <c r="N14911" s="19"/>
      <c r="O14911" s="19">
        <v>7.6095848051312101E-2</v>
      </c>
      <c r="P14911" s="50"/>
      <c r="R14911" s="9" t="s">
        <v>0</v>
      </c>
    </row>
    <row r="14912" spans="2:18" x14ac:dyDescent="0.2">
      <c r="B14912" s="25">
        <v>14682</v>
      </c>
      <c r="C14912" s="193"/>
      <c r="D14912" s="19">
        <v>0.72462889386951657</v>
      </c>
      <c r="E14912" s="19"/>
      <c r="F14912" s="19">
        <v>1.0083559589024202</v>
      </c>
      <c r="G14912" s="19"/>
      <c r="H14912" s="19">
        <v>0.23580520020325069</v>
      </c>
      <c r="I14912" s="19"/>
      <c r="J14912" s="19">
        <v>1.5468337538966457</v>
      </c>
      <c r="K14912" s="19"/>
      <c r="L14912" s="19">
        <v>0.74521928049924213</v>
      </c>
      <c r="M14912" s="19"/>
      <c r="N14912" s="19">
        <v>7.4828870822150076E-2</v>
      </c>
      <c r="O14912" s="19"/>
      <c r="P14912" s="50">
        <v>0.81135339244757942</v>
      </c>
      <c r="R14912" s="9" t="s">
        <v>0</v>
      </c>
    </row>
    <row r="14913" spans="2:18" x14ac:dyDescent="0.2">
      <c r="B14913" s="25">
        <v>14683</v>
      </c>
      <c r="C14913" s="193"/>
      <c r="D14913" s="19">
        <v>0.60432866352591141</v>
      </c>
      <c r="E14913" s="19"/>
      <c r="F14913" s="19">
        <v>0.8854790614642587</v>
      </c>
      <c r="G14913" s="19"/>
      <c r="H14913" s="19">
        <v>1.0751365888941535</v>
      </c>
      <c r="I14913" s="19"/>
      <c r="J14913" s="19">
        <v>1.9748397140178131</v>
      </c>
      <c r="K14913" s="19"/>
      <c r="L14913" s="19">
        <v>1.6171657972873408</v>
      </c>
      <c r="M14913" s="19"/>
      <c r="N14913" s="19">
        <v>1.8060150132507153</v>
      </c>
      <c r="O14913" s="19"/>
      <c r="P14913" s="50">
        <v>0.8083286502124124</v>
      </c>
      <c r="R14913" s="9" t="s">
        <v>0</v>
      </c>
    </row>
    <row r="14914" spans="2:18" x14ac:dyDescent="0.2">
      <c r="B14914" s="25">
        <v>14684</v>
      </c>
      <c r="C14914" s="193"/>
      <c r="D14914" s="19">
        <v>1.0904823803260184</v>
      </c>
      <c r="E14914" s="19"/>
      <c r="F14914" s="19">
        <v>7.0397667988027351E-2</v>
      </c>
      <c r="G14914" s="19">
        <v>0.45649892775728029</v>
      </c>
      <c r="H14914" s="19"/>
      <c r="I14914" s="19">
        <v>8.7784282699229318E-2</v>
      </c>
      <c r="J14914" s="19"/>
      <c r="K14914" s="19"/>
      <c r="L14914" s="19">
        <v>1.0149955893544016</v>
      </c>
      <c r="M14914" s="19"/>
      <c r="N14914" s="19">
        <v>0.74085592004136713</v>
      </c>
      <c r="O14914" s="19"/>
      <c r="P14914" s="50">
        <v>9.2192305784435533E-2</v>
      </c>
      <c r="R14914" s="9" t="s">
        <v>0</v>
      </c>
    </row>
    <row r="14915" spans="2:18" x14ac:dyDescent="0.2">
      <c r="B14915" s="25">
        <v>14685</v>
      </c>
      <c r="C14915" s="193"/>
      <c r="D14915" s="19">
        <v>0.93042359435680067</v>
      </c>
      <c r="E14915" s="19"/>
      <c r="F14915" s="19">
        <v>0.23820845008234229</v>
      </c>
      <c r="G14915" s="19">
        <v>0.31263817993463383</v>
      </c>
      <c r="H14915" s="19"/>
      <c r="I14915" s="19"/>
      <c r="J14915" s="19">
        <v>0.39578157175109979</v>
      </c>
      <c r="K14915" s="19">
        <v>0.54847986048951392</v>
      </c>
      <c r="L14915" s="19"/>
      <c r="M14915" s="19"/>
      <c r="N14915" s="19">
        <v>0.67788125377669195</v>
      </c>
      <c r="O14915" s="19">
        <v>0.50063067653630533</v>
      </c>
      <c r="P14915" s="50"/>
      <c r="R14915" s="9" t="s">
        <v>0</v>
      </c>
    </row>
    <row r="14916" spans="2:18" x14ac:dyDescent="0.2">
      <c r="B14916" s="25">
        <v>14686</v>
      </c>
      <c r="C14916" s="193">
        <v>0.24937007716312032</v>
      </c>
      <c r="D14916" s="19"/>
      <c r="E14916" s="19">
        <v>0.45851889143054519</v>
      </c>
      <c r="F14916" s="19"/>
      <c r="G14916" s="19">
        <v>0.48085121455759389</v>
      </c>
      <c r="H14916" s="19"/>
      <c r="I14916" s="19"/>
      <c r="J14916" s="19">
        <v>0.12984338607998971</v>
      </c>
      <c r="K14916" s="19">
        <v>0.30261840443742322</v>
      </c>
      <c r="L14916" s="19"/>
      <c r="M14916" s="19"/>
      <c r="N14916" s="19">
        <v>0.17312720189814859</v>
      </c>
      <c r="O14916" s="19"/>
      <c r="P14916" s="50">
        <v>0.18020625141983362</v>
      </c>
      <c r="R14916" s="9" t="s">
        <v>0</v>
      </c>
    </row>
    <row r="14917" spans="2:18" x14ac:dyDescent="0.2">
      <c r="B14917" s="25">
        <v>14687</v>
      </c>
      <c r="C14917" s="193"/>
      <c r="D14917" s="19">
        <v>0.68847970223990129</v>
      </c>
      <c r="E14917" s="19">
        <v>0.30354491491345176</v>
      </c>
      <c r="F14917" s="19"/>
      <c r="G14917" s="19"/>
      <c r="H14917" s="19">
        <v>0.31383457523332609</v>
      </c>
      <c r="I14917" s="19">
        <v>0.81167819960542198</v>
      </c>
      <c r="J14917" s="19"/>
      <c r="K14917" s="19">
        <v>0.20114195830295467</v>
      </c>
      <c r="L14917" s="19"/>
      <c r="M14917" s="19">
        <v>0.15552626685217424</v>
      </c>
      <c r="N14917" s="19"/>
      <c r="O14917" s="19"/>
      <c r="P14917" s="50">
        <v>9.4324336838630632E-2</v>
      </c>
      <c r="R14917" s="9" t="s">
        <v>0</v>
      </c>
    </row>
    <row r="14918" spans="2:18" x14ac:dyDescent="0.2">
      <c r="B14918" s="25">
        <v>14688</v>
      </c>
      <c r="C14918" s="193">
        <v>0.66218120159998539</v>
      </c>
      <c r="D14918" s="19"/>
      <c r="E14918" s="19">
        <v>1.4719330388518204</v>
      </c>
      <c r="F14918" s="19"/>
      <c r="G14918" s="19">
        <v>1.2275626538958153</v>
      </c>
      <c r="H14918" s="19"/>
      <c r="I14918" s="19">
        <v>0.60179761357263239</v>
      </c>
      <c r="J14918" s="19"/>
      <c r="K14918" s="19">
        <v>0.83091946994939125</v>
      </c>
      <c r="L14918" s="19"/>
      <c r="M14918" s="19">
        <v>0.68843483353660395</v>
      </c>
      <c r="N14918" s="19"/>
      <c r="O14918" s="19">
        <v>1.8064317072096983</v>
      </c>
      <c r="P14918" s="50"/>
      <c r="R14918" s="9" t="s">
        <v>0</v>
      </c>
    </row>
    <row r="14919" spans="2:18" x14ac:dyDescent="0.2">
      <c r="B14919" s="25">
        <v>14689</v>
      </c>
      <c r="C14919" s="193">
        <v>0.23989048810848093</v>
      </c>
      <c r="D14919" s="19"/>
      <c r="E14919" s="19">
        <v>0.80273328010582423</v>
      </c>
      <c r="F14919" s="19"/>
      <c r="G14919" s="19">
        <v>7.0324903438690176E-2</v>
      </c>
      <c r="H14919" s="19"/>
      <c r="I14919" s="19">
        <v>0.36371837964231296</v>
      </c>
      <c r="J14919" s="19"/>
      <c r="K14919" s="19">
        <v>0.35617466056633923</v>
      </c>
      <c r="L14919" s="19"/>
      <c r="M14919" s="19"/>
      <c r="N14919" s="19">
        <v>4.5819761270683004E-2</v>
      </c>
      <c r="O14919" s="19">
        <v>0.24459051600616441</v>
      </c>
      <c r="P14919" s="50"/>
      <c r="R14919" s="9" t="s">
        <v>0</v>
      </c>
    </row>
    <row r="14920" spans="2:18" x14ac:dyDescent="0.2">
      <c r="B14920" s="25">
        <v>14690</v>
      </c>
      <c r="C14920" s="193">
        <v>0.29145474899255064</v>
      </c>
      <c r="D14920" s="19"/>
      <c r="E14920" s="19">
        <v>0.50038634975849927</v>
      </c>
      <c r="F14920" s="19"/>
      <c r="G14920" s="19">
        <v>6.8668410070490876E-2</v>
      </c>
      <c r="H14920" s="19"/>
      <c r="I14920" s="19"/>
      <c r="J14920" s="19">
        <v>0.58444454855809636</v>
      </c>
      <c r="K14920" s="19">
        <v>0.24667102759558987</v>
      </c>
      <c r="L14920" s="19"/>
      <c r="M14920" s="19"/>
      <c r="N14920" s="19">
        <v>1.1708538598151181</v>
      </c>
      <c r="O14920" s="19"/>
      <c r="P14920" s="50">
        <v>5.7138844066442221E-2</v>
      </c>
      <c r="R14920" s="9" t="s">
        <v>0</v>
      </c>
    </row>
    <row r="14921" spans="2:18" x14ac:dyDescent="0.2">
      <c r="B14921" s="25">
        <v>14691</v>
      </c>
      <c r="C14921" s="193"/>
      <c r="D14921" s="19">
        <v>0.33851631011308037</v>
      </c>
      <c r="E14921" s="19"/>
      <c r="F14921" s="19">
        <v>8.8472477225155097E-2</v>
      </c>
      <c r="G14921" s="19">
        <v>0.57633512862906489</v>
      </c>
      <c r="H14921" s="19"/>
      <c r="I14921" s="19">
        <v>0.27720107547116007</v>
      </c>
      <c r="J14921" s="19"/>
      <c r="K14921" s="19">
        <v>0.55801690956085082</v>
      </c>
      <c r="L14921" s="19"/>
      <c r="M14921" s="19">
        <v>0.41122509553549413</v>
      </c>
      <c r="N14921" s="19"/>
      <c r="O14921" s="19">
        <v>0.40245032108409179</v>
      </c>
      <c r="P14921" s="50"/>
      <c r="R14921" s="9" t="s">
        <v>0</v>
      </c>
    </row>
    <row r="14922" spans="2:18" x14ac:dyDescent="0.2">
      <c r="B14922" s="25">
        <v>14692</v>
      </c>
      <c r="C14922" s="193">
        <v>0.3950785195739161</v>
      </c>
      <c r="D14922" s="19"/>
      <c r="E14922" s="19">
        <v>0.49385849607382049</v>
      </c>
      <c r="F14922" s="19"/>
      <c r="G14922" s="19">
        <v>1.3376587121267731</v>
      </c>
      <c r="H14922" s="19"/>
      <c r="I14922" s="19">
        <v>0.59228168601908482</v>
      </c>
      <c r="J14922" s="19"/>
      <c r="K14922" s="19">
        <v>0.70724281710269943</v>
      </c>
      <c r="L14922" s="19"/>
      <c r="M14922" s="19">
        <v>1.5503362314608038</v>
      </c>
      <c r="N14922" s="19"/>
      <c r="O14922" s="19">
        <v>0.24090630426054052</v>
      </c>
      <c r="P14922" s="50"/>
      <c r="R14922" s="9" t="s">
        <v>0</v>
      </c>
    </row>
    <row r="14923" spans="2:18" x14ac:dyDescent="0.2">
      <c r="B14923" s="25">
        <v>14693</v>
      </c>
      <c r="C14923" s="193">
        <v>0.61486062385277773</v>
      </c>
      <c r="D14923" s="19"/>
      <c r="E14923" s="19">
        <v>0.24113181370822401</v>
      </c>
      <c r="F14923" s="19"/>
      <c r="G14923" s="19">
        <v>0.99510729370336981</v>
      </c>
      <c r="H14923" s="19"/>
      <c r="I14923" s="19">
        <v>0.52254214509519392</v>
      </c>
      <c r="J14923" s="19"/>
      <c r="K14923" s="19">
        <v>0.77869709976856238</v>
      </c>
      <c r="L14923" s="19"/>
      <c r="M14923" s="19">
        <v>0.2402481200899827</v>
      </c>
      <c r="N14923" s="19"/>
      <c r="O14923" s="19">
        <v>0.74217208574457016</v>
      </c>
      <c r="P14923" s="50"/>
      <c r="R14923" s="9" t="s">
        <v>0</v>
      </c>
    </row>
    <row r="14924" spans="2:18" x14ac:dyDescent="0.2">
      <c r="B14924" s="25">
        <v>14694</v>
      </c>
      <c r="C14924" s="193"/>
      <c r="D14924" s="19">
        <v>1.1504239546935833</v>
      </c>
      <c r="E14924" s="19"/>
      <c r="F14924" s="19">
        <v>0.98771234657863949</v>
      </c>
      <c r="G14924" s="19"/>
      <c r="H14924" s="19">
        <v>2.3937869070592308</v>
      </c>
      <c r="I14924" s="19"/>
      <c r="J14924" s="19">
        <v>1.4604316018008361</v>
      </c>
      <c r="K14924" s="19"/>
      <c r="L14924" s="19">
        <v>1.0835709406362408</v>
      </c>
      <c r="M14924" s="19"/>
      <c r="N14924" s="19">
        <v>1.9495175783716636</v>
      </c>
      <c r="O14924" s="19"/>
      <c r="P14924" s="50">
        <v>1.5753897859931187</v>
      </c>
      <c r="R14924" s="9" t="s">
        <v>0</v>
      </c>
    </row>
    <row r="14925" spans="2:18" x14ac:dyDescent="0.2">
      <c r="B14925" s="25">
        <v>14695</v>
      </c>
      <c r="C14925" s="193"/>
      <c r="D14925" s="19">
        <v>0.51912510831549574</v>
      </c>
      <c r="E14925" s="19">
        <v>0.3663275828733038</v>
      </c>
      <c r="F14925" s="19"/>
      <c r="G14925" s="19"/>
      <c r="H14925" s="19">
        <v>0.22847833294336578</v>
      </c>
      <c r="I14925" s="19">
        <v>2.0580454747732659E-2</v>
      </c>
      <c r="J14925" s="19"/>
      <c r="K14925" s="19"/>
      <c r="L14925" s="19">
        <v>0.41848615848994875</v>
      </c>
      <c r="M14925" s="19"/>
      <c r="N14925" s="19">
        <v>0.46591913640366051</v>
      </c>
      <c r="O14925" s="19">
        <v>0.47089569332849879</v>
      </c>
      <c r="P14925" s="50"/>
      <c r="R14925" s="9" t="s">
        <v>0</v>
      </c>
    </row>
    <row r="14926" spans="2:18" x14ac:dyDescent="0.2">
      <c r="B14926" s="25">
        <v>14696</v>
      </c>
      <c r="C14926" s="193">
        <v>0.2259805216808678</v>
      </c>
      <c r="D14926" s="19"/>
      <c r="E14926" s="19">
        <v>0.77791123793161721</v>
      </c>
      <c r="F14926" s="19"/>
      <c r="G14926" s="19"/>
      <c r="H14926" s="19">
        <v>0.12981503449039966</v>
      </c>
      <c r="I14926" s="19">
        <v>0.50048390158412526</v>
      </c>
      <c r="J14926" s="19"/>
      <c r="K14926" s="19">
        <v>0.10894597161207592</v>
      </c>
      <c r="L14926" s="19"/>
      <c r="M14926" s="19">
        <v>0.2845500707366716</v>
      </c>
      <c r="N14926" s="19"/>
      <c r="O14926" s="19"/>
      <c r="P14926" s="50">
        <v>0.78590536554914847</v>
      </c>
      <c r="R14926" s="9" t="s">
        <v>0</v>
      </c>
    </row>
    <row r="14927" spans="2:18" x14ac:dyDescent="0.2">
      <c r="B14927" s="25">
        <v>14697</v>
      </c>
      <c r="C14927" s="193">
        <v>0.13397136633559481</v>
      </c>
      <c r="D14927" s="19"/>
      <c r="E14927" s="19"/>
      <c r="F14927" s="19">
        <v>1.2501493937761368</v>
      </c>
      <c r="G14927" s="19"/>
      <c r="H14927" s="19">
        <v>4.3488231872677315E-2</v>
      </c>
      <c r="I14927" s="19">
        <v>0.41472793117344608</v>
      </c>
      <c r="J14927" s="19"/>
      <c r="K14927" s="19"/>
      <c r="L14927" s="19">
        <v>4.7079179638699821E-2</v>
      </c>
      <c r="M14927" s="19">
        <v>0.18655250411195429</v>
      </c>
      <c r="N14927" s="19"/>
      <c r="O14927" s="19">
        <v>0.24972389111666882</v>
      </c>
      <c r="P14927" s="50"/>
      <c r="R14927" s="9" t="s">
        <v>0</v>
      </c>
    </row>
    <row r="14928" spans="2:18" x14ac:dyDescent="0.2">
      <c r="B14928" s="25">
        <v>14698</v>
      </c>
      <c r="C14928" s="193">
        <v>5.7428252911935179E-2</v>
      </c>
      <c r="D14928" s="19"/>
      <c r="E14928" s="19"/>
      <c r="F14928" s="19">
        <v>0.55506657279902383</v>
      </c>
      <c r="G14928" s="19">
        <v>0.52887971483414087</v>
      </c>
      <c r="H14928" s="19"/>
      <c r="I14928" s="19"/>
      <c r="J14928" s="19">
        <v>0.27341085217414524</v>
      </c>
      <c r="K14928" s="19"/>
      <c r="L14928" s="19">
        <v>0.20734164422586157</v>
      </c>
      <c r="M14928" s="19"/>
      <c r="N14928" s="19">
        <v>0.17470440961224035</v>
      </c>
      <c r="O14928" s="19"/>
      <c r="P14928" s="50">
        <v>6.2669366562330936E-2</v>
      </c>
      <c r="R14928" s="9" t="s">
        <v>0</v>
      </c>
    </row>
    <row r="14929" spans="2:18" x14ac:dyDescent="0.2">
      <c r="B14929" s="25">
        <v>14699</v>
      </c>
      <c r="C14929" s="193"/>
      <c r="D14929" s="19">
        <v>0.50834130873900885</v>
      </c>
      <c r="E14929" s="19"/>
      <c r="F14929" s="19">
        <v>7.5348612297463854E-2</v>
      </c>
      <c r="G14929" s="19"/>
      <c r="H14929" s="19">
        <v>0.60180491186438967</v>
      </c>
      <c r="I14929" s="19">
        <v>0.61784421598408024</v>
      </c>
      <c r="J14929" s="19"/>
      <c r="K14929" s="19">
        <v>0.25520619641565945</v>
      </c>
      <c r="L14929" s="19"/>
      <c r="M14929" s="19">
        <v>0.76564478755762033</v>
      </c>
      <c r="N14929" s="19"/>
      <c r="O14929" s="19">
        <v>4.5762664055911999E-2</v>
      </c>
      <c r="P14929" s="50"/>
      <c r="R14929" s="9" t="s">
        <v>0</v>
      </c>
    </row>
    <row r="14930" spans="2:18" x14ac:dyDescent="0.2">
      <c r="B14930" s="25">
        <v>14700</v>
      </c>
      <c r="C14930" s="193"/>
      <c r="D14930" s="19">
        <v>1.1384355659476535</v>
      </c>
      <c r="E14930" s="19"/>
      <c r="F14930" s="19">
        <v>0.12770950235497205</v>
      </c>
      <c r="G14930" s="19"/>
      <c r="H14930" s="19">
        <v>0.11389806569776595</v>
      </c>
      <c r="I14930" s="19">
        <v>6.165999071286736E-2</v>
      </c>
      <c r="J14930" s="19"/>
      <c r="K14930" s="19"/>
      <c r="L14930" s="19">
        <v>0.399843075266343</v>
      </c>
      <c r="M14930" s="19"/>
      <c r="N14930" s="19">
        <v>0.74863768628900806</v>
      </c>
      <c r="O14930" s="19"/>
      <c r="P14930" s="50">
        <v>0.41739522810503787</v>
      </c>
      <c r="R14930" s="9" t="s">
        <v>0</v>
      </c>
    </row>
    <row r="14931" spans="2:18" x14ac:dyDescent="0.2">
      <c r="B14931" s="25">
        <v>14701</v>
      </c>
      <c r="C14931" s="193"/>
      <c r="D14931" s="19">
        <v>5.5459284370564757E-2</v>
      </c>
      <c r="E14931" s="19">
        <v>1.291345821961797</v>
      </c>
      <c r="F14931" s="19"/>
      <c r="G14931" s="19">
        <v>1.2070498932898144</v>
      </c>
      <c r="H14931" s="19"/>
      <c r="I14931" s="19">
        <v>1.774260908622979</v>
      </c>
      <c r="J14931" s="19"/>
      <c r="K14931" s="19">
        <v>1.2622792890102381</v>
      </c>
      <c r="L14931" s="19"/>
      <c r="M14931" s="19">
        <v>1.0268552629617749</v>
      </c>
      <c r="N14931" s="19"/>
      <c r="O14931" s="19">
        <v>0.27794635942881596</v>
      </c>
      <c r="P14931" s="50"/>
      <c r="R14931" s="9" t="s">
        <v>0</v>
      </c>
    </row>
    <row r="14932" spans="2:18" x14ac:dyDescent="0.2">
      <c r="B14932" s="25">
        <v>14702</v>
      </c>
      <c r="C14932" s="193"/>
      <c r="D14932" s="19">
        <v>7.2233542175739393E-2</v>
      </c>
      <c r="E14932" s="19">
        <v>0.46714631605207452</v>
      </c>
      <c r="F14932" s="19"/>
      <c r="G14932" s="19"/>
      <c r="H14932" s="19">
        <v>0.23547740321819161</v>
      </c>
      <c r="I14932" s="19">
        <v>1.729786556837436</v>
      </c>
      <c r="J14932" s="19"/>
      <c r="K14932" s="19">
        <v>0.57285869426854152</v>
      </c>
      <c r="L14932" s="19"/>
      <c r="M14932" s="19">
        <v>1.1960175488213365</v>
      </c>
      <c r="N14932" s="19"/>
      <c r="O14932" s="19">
        <v>1.0127192983318296</v>
      </c>
      <c r="P14932" s="50"/>
      <c r="R14932" s="9" t="s">
        <v>0</v>
      </c>
    </row>
    <row r="14933" spans="2:18" x14ac:dyDescent="0.2">
      <c r="B14933" s="25">
        <v>14703</v>
      </c>
      <c r="C14933" s="193"/>
      <c r="D14933" s="19">
        <v>0.78090638934737455</v>
      </c>
      <c r="E14933" s="19"/>
      <c r="F14933" s="19">
        <v>1.1008451421986323</v>
      </c>
      <c r="G14933" s="19"/>
      <c r="H14933" s="19">
        <v>0.53126945917179857</v>
      </c>
      <c r="I14933" s="19"/>
      <c r="J14933" s="19">
        <v>0.19940986853742648</v>
      </c>
      <c r="K14933" s="19"/>
      <c r="L14933" s="19">
        <v>1.0330413085418539</v>
      </c>
      <c r="M14933" s="19"/>
      <c r="N14933" s="19">
        <v>1.4414729919860718</v>
      </c>
      <c r="O14933" s="19"/>
      <c r="P14933" s="50">
        <v>0.62788203208835802</v>
      </c>
      <c r="R14933" s="9" t="s">
        <v>0</v>
      </c>
    </row>
    <row r="14934" spans="2:18" x14ac:dyDescent="0.2">
      <c r="B14934" s="25">
        <v>14704</v>
      </c>
      <c r="C14934" s="193"/>
      <c r="D14934" s="19">
        <v>0.61937784596863299</v>
      </c>
      <c r="E14934" s="19"/>
      <c r="F14934" s="19">
        <v>1.0640669336831872</v>
      </c>
      <c r="G14934" s="19"/>
      <c r="H14934" s="19">
        <v>0.51085186803435734</v>
      </c>
      <c r="I14934" s="19">
        <v>0.13844002371291056</v>
      </c>
      <c r="J14934" s="19"/>
      <c r="K14934" s="19"/>
      <c r="L14934" s="19">
        <v>0.57391186293103125</v>
      </c>
      <c r="M14934" s="19">
        <v>0.33486651602090534</v>
      </c>
      <c r="N14934" s="19"/>
      <c r="O14934" s="19"/>
      <c r="P14934" s="50">
        <v>0.3636109090358744</v>
      </c>
      <c r="R14934" s="9" t="s">
        <v>0</v>
      </c>
    </row>
    <row r="14935" spans="2:18" x14ac:dyDescent="0.2">
      <c r="B14935" s="25">
        <v>14705</v>
      </c>
      <c r="C14935" s="193">
        <v>1.1031596318448702</v>
      </c>
      <c r="D14935" s="19"/>
      <c r="E14935" s="19">
        <v>1.3118515803357633</v>
      </c>
      <c r="F14935" s="19"/>
      <c r="G14935" s="19">
        <v>0.5942849994268109</v>
      </c>
      <c r="H14935" s="19"/>
      <c r="I14935" s="19">
        <v>1.0125342999637437</v>
      </c>
      <c r="J14935" s="19"/>
      <c r="K14935" s="19">
        <v>0.84204589576641609</v>
      </c>
      <c r="L14935" s="19"/>
      <c r="M14935" s="19">
        <v>2.3893910294501133</v>
      </c>
      <c r="N14935" s="19"/>
      <c r="O14935" s="19">
        <v>1.34511768673733</v>
      </c>
      <c r="P14935" s="50"/>
      <c r="R14935" s="9" t="s">
        <v>0</v>
      </c>
    </row>
    <row r="14936" spans="2:18" x14ac:dyDescent="0.2">
      <c r="B14936" s="25">
        <v>14706</v>
      </c>
      <c r="C14936" s="193">
        <v>0.38733705895584786</v>
      </c>
      <c r="D14936" s="19"/>
      <c r="E14936" s="19"/>
      <c r="F14936" s="19">
        <v>0.61584401027208635</v>
      </c>
      <c r="G14936" s="19"/>
      <c r="H14936" s="19">
        <v>0.99591518796733391</v>
      </c>
      <c r="I14936" s="19">
        <v>0.17396889519365996</v>
      </c>
      <c r="J14936" s="19"/>
      <c r="K14936" s="19">
        <v>0.50942225318733225</v>
      </c>
      <c r="L14936" s="19"/>
      <c r="M14936" s="19">
        <v>0.12326045044110844</v>
      </c>
      <c r="N14936" s="19"/>
      <c r="O14936" s="19">
        <v>0.16255459056960431</v>
      </c>
      <c r="P14936" s="50"/>
      <c r="R14936" s="9" t="s">
        <v>0</v>
      </c>
    </row>
    <row r="14937" spans="2:18" x14ac:dyDescent="0.2">
      <c r="B14937" s="25">
        <v>14707</v>
      </c>
      <c r="C14937" s="193">
        <v>1.7005934651016801</v>
      </c>
      <c r="D14937" s="19"/>
      <c r="E14937" s="19">
        <v>1.484341600619159</v>
      </c>
      <c r="F14937" s="19"/>
      <c r="G14937" s="19">
        <v>0.91612314004288264</v>
      </c>
      <c r="H14937" s="19"/>
      <c r="I14937" s="19">
        <v>1.1203761667531433</v>
      </c>
      <c r="J14937" s="19"/>
      <c r="K14937" s="19">
        <v>1.3506527224089859</v>
      </c>
      <c r="L14937" s="19"/>
      <c r="M14937" s="19">
        <v>1.8232742003536324</v>
      </c>
      <c r="N14937" s="19"/>
      <c r="O14937" s="19">
        <v>2.3734483394002193</v>
      </c>
      <c r="P14937" s="50"/>
      <c r="R14937" s="9" t="s">
        <v>0</v>
      </c>
    </row>
    <row r="14938" spans="2:18" x14ac:dyDescent="0.2">
      <c r="B14938" s="25">
        <v>14708</v>
      </c>
      <c r="C14938" s="193">
        <v>0.96366298148599627</v>
      </c>
      <c r="D14938" s="19"/>
      <c r="E14938" s="19">
        <v>0.16084560936102546</v>
      </c>
      <c r="F14938" s="19"/>
      <c r="G14938" s="19">
        <v>9.0508422788868143E-2</v>
      </c>
      <c r="H14938" s="19"/>
      <c r="I14938" s="19">
        <v>1.008818013285417</v>
      </c>
      <c r="J14938" s="19"/>
      <c r="K14938" s="19">
        <v>1.0242795117022483</v>
      </c>
      <c r="L14938" s="19"/>
      <c r="M14938" s="19">
        <v>4.7547473025619139E-2</v>
      </c>
      <c r="N14938" s="19"/>
      <c r="O14938" s="19">
        <v>0.15813121501909841</v>
      </c>
      <c r="P14938" s="50"/>
      <c r="R14938" s="9" t="s">
        <v>0</v>
      </c>
    </row>
    <row r="14939" spans="2:18" x14ac:dyDescent="0.2">
      <c r="B14939" s="25">
        <v>14709</v>
      </c>
      <c r="C14939" s="193"/>
      <c r="D14939" s="19">
        <v>1.0377671501901768</v>
      </c>
      <c r="E14939" s="19"/>
      <c r="F14939" s="19">
        <v>1.3666438262306317</v>
      </c>
      <c r="G14939" s="19"/>
      <c r="H14939" s="19">
        <v>1.4488900164529539</v>
      </c>
      <c r="I14939" s="19"/>
      <c r="J14939" s="19">
        <v>2.7115776883825404</v>
      </c>
      <c r="K14939" s="19"/>
      <c r="L14939" s="19">
        <v>0.81805448620821364</v>
      </c>
      <c r="M14939" s="19"/>
      <c r="N14939" s="19">
        <v>2.0575305939056152</v>
      </c>
      <c r="O14939" s="19"/>
      <c r="P14939" s="50">
        <v>0.66553229524867674</v>
      </c>
      <c r="R14939" s="9" t="s">
        <v>0</v>
      </c>
    </row>
    <row r="14940" spans="2:18" x14ac:dyDescent="0.2">
      <c r="B14940" s="25">
        <v>14710</v>
      </c>
      <c r="C14940" s="193">
        <v>0.24372921818202498</v>
      </c>
      <c r="D14940" s="19"/>
      <c r="E14940" s="19">
        <v>0.14593070769615107</v>
      </c>
      <c r="F14940" s="19"/>
      <c r="G14940" s="19"/>
      <c r="H14940" s="19">
        <v>0.14014169417237005</v>
      </c>
      <c r="I14940" s="19">
        <v>0.59051520464606211</v>
      </c>
      <c r="J14940" s="19"/>
      <c r="K14940" s="19">
        <v>6.6346982365552865E-2</v>
      </c>
      <c r="L14940" s="19"/>
      <c r="M14940" s="19"/>
      <c r="N14940" s="19">
        <v>0.42397795631783169</v>
      </c>
      <c r="O14940" s="19"/>
      <c r="P14940" s="50">
        <v>0.28294151806326634</v>
      </c>
      <c r="R14940" s="9" t="s">
        <v>0</v>
      </c>
    </row>
    <row r="14941" spans="2:18" x14ac:dyDescent="0.2">
      <c r="B14941" s="25">
        <v>14711</v>
      </c>
      <c r="C14941" s="193">
        <v>0.30700085885333744</v>
      </c>
      <c r="D14941" s="19"/>
      <c r="E14941" s="19">
        <v>0.28614458999869602</v>
      </c>
      <c r="F14941" s="19"/>
      <c r="G14941" s="19">
        <v>8.4540697291809949E-2</v>
      </c>
      <c r="H14941" s="19"/>
      <c r="I14941" s="19">
        <v>0.59834681789952981</v>
      </c>
      <c r="J14941" s="19"/>
      <c r="K14941" s="19">
        <v>0.40137961196980021</v>
      </c>
      <c r="L14941" s="19"/>
      <c r="M14941" s="19"/>
      <c r="N14941" s="19">
        <v>0.53481589611613112</v>
      </c>
      <c r="O14941" s="19"/>
      <c r="P14941" s="50">
        <v>0.90111394138663203</v>
      </c>
      <c r="R14941" s="9" t="s">
        <v>0</v>
      </c>
    </row>
    <row r="14942" spans="2:18" x14ac:dyDescent="0.2">
      <c r="B14942" s="25">
        <v>14712</v>
      </c>
      <c r="C14942" s="193">
        <v>6.4610894204592262E-2</v>
      </c>
      <c r="D14942" s="19"/>
      <c r="E14942" s="19"/>
      <c r="F14942" s="19">
        <v>0.41158802563339586</v>
      </c>
      <c r="G14942" s="19"/>
      <c r="H14942" s="19">
        <v>0.10643508781048666</v>
      </c>
      <c r="I14942" s="19"/>
      <c r="J14942" s="19">
        <v>1.2841637058116204</v>
      </c>
      <c r="K14942" s="19"/>
      <c r="L14942" s="19">
        <v>0.50759165172676812</v>
      </c>
      <c r="M14942" s="19"/>
      <c r="N14942" s="19">
        <v>1.1986956464586584</v>
      </c>
      <c r="O14942" s="19"/>
      <c r="P14942" s="50">
        <v>6.3250277147773246E-2</v>
      </c>
      <c r="R14942" s="9" t="s">
        <v>0</v>
      </c>
    </row>
    <row r="14943" spans="2:18" x14ac:dyDescent="0.2">
      <c r="B14943" s="25">
        <v>14713</v>
      </c>
      <c r="C14943" s="193">
        <v>2.2421487927470363</v>
      </c>
      <c r="D14943" s="19"/>
      <c r="E14943" s="19">
        <v>1.3479463339372815</v>
      </c>
      <c r="F14943" s="19"/>
      <c r="G14943" s="19">
        <v>1.5755394106549327</v>
      </c>
      <c r="H14943" s="19"/>
      <c r="I14943" s="19">
        <v>1.1127425033377782</v>
      </c>
      <c r="J14943" s="19"/>
      <c r="K14943" s="19">
        <v>1.0415474348743539</v>
      </c>
      <c r="L14943" s="19"/>
      <c r="M14943" s="19">
        <v>0.71752986780152284</v>
      </c>
      <c r="N14943" s="19"/>
      <c r="O14943" s="19">
        <v>0.15445227215577909</v>
      </c>
      <c r="P14943" s="50"/>
      <c r="R14943" s="9" t="s">
        <v>0</v>
      </c>
    </row>
    <row r="14944" spans="2:18" x14ac:dyDescent="0.2">
      <c r="B14944" s="25">
        <v>14714</v>
      </c>
      <c r="C14944" s="193">
        <v>0.17906989551776692</v>
      </c>
      <c r="D14944" s="19"/>
      <c r="E14944" s="19">
        <v>0.16602323665634439</v>
      </c>
      <c r="F14944" s="19"/>
      <c r="G14944" s="19"/>
      <c r="H14944" s="19">
        <v>0.5326006928418161</v>
      </c>
      <c r="I14944" s="19"/>
      <c r="J14944" s="19">
        <v>0.82326721961429805</v>
      </c>
      <c r="K14944" s="19"/>
      <c r="L14944" s="19">
        <v>0.27012014898834419</v>
      </c>
      <c r="M14944" s="19"/>
      <c r="N14944" s="19">
        <v>1.5570406589743129</v>
      </c>
      <c r="O14944" s="19"/>
      <c r="P14944" s="50">
        <v>0.53641199879545765</v>
      </c>
      <c r="R14944" s="9" t="s">
        <v>0</v>
      </c>
    </row>
    <row r="14945" spans="2:18" x14ac:dyDescent="0.2">
      <c r="B14945" s="25">
        <v>14715</v>
      </c>
      <c r="C14945" s="193"/>
      <c r="D14945" s="19">
        <v>1.6451724061349102</v>
      </c>
      <c r="E14945" s="19"/>
      <c r="F14945" s="19">
        <v>1.1677604173923755</v>
      </c>
      <c r="G14945" s="19"/>
      <c r="H14945" s="19">
        <v>1.3262059759261144</v>
      </c>
      <c r="I14945" s="19"/>
      <c r="J14945" s="19">
        <v>1.096388275566897</v>
      </c>
      <c r="K14945" s="19"/>
      <c r="L14945" s="19">
        <v>1.4577854076049082</v>
      </c>
      <c r="M14945" s="19"/>
      <c r="N14945" s="19">
        <v>1.1792312013346657</v>
      </c>
      <c r="O14945" s="19"/>
      <c r="P14945" s="50">
        <v>1.5872374069865087</v>
      </c>
      <c r="R14945" s="9" t="s">
        <v>0</v>
      </c>
    </row>
    <row r="14946" spans="2:18" x14ac:dyDescent="0.2">
      <c r="B14946" s="25">
        <v>14716</v>
      </c>
      <c r="C14946" s="193">
        <v>0.10426726771798023</v>
      </c>
      <c r="D14946" s="19"/>
      <c r="E14946" s="19">
        <v>0.44138059910202287</v>
      </c>
      <c r="F14946" s="19"/>
      <c r="G14946" s="19"/>
      <c r="H14946" s="19">
        <v>8.4758582520889164E-2</v>
      </c>
      <c r="I14946" s="19"/>
      <c r="J14946" s="19">
        <v>0.54174538611916567</v>
      </c>
      <c r="K14946" s="19"/>
      <c r="L14946" s="19">
        <v>0.30379927301183174</v>
      </c>
      <c r="M14946" s="19"/>
      <c r="N14946" s="19">
        <v>1.2168603336294515</v>
      </c>
      <c r="O14946" s="19"/>
      <c r="P14946" s="50">
        <v>8.5507655103894367E-2</v>
      </c>
      <c r="R14946" s="9" t="s">
        <v>0</v>
      </c>
    </row>
    <row r="14947" spans="2:18" x14ac:dyDescent="0.2">
      <c r="B14947" s="25">
        <v>14717</v>
      </c>
      <c r="C14947" s="193"/>
      <c r="D14947" s="19">
        <v>0.31041865675270691</v>
      </c>
      <c r="E14947" s="19"/>
      <c r="F14947" s="19">
        <v>1.0215736298770204</v>
      </c>
      <c r="G14947" s="19"/>
      <c r="H14947" s="19">
        <v>1.6979503361509038</v>
      </c>
      <c r="I14947" s="19"/>
      <c r="J14947" s="19">
        <v>0.62129051347866049</v>
      </c>
      <c r="K14947" s="19"/>
      <c r="L14947" s="19">
        <v>0.58573579965060729</v>
      </c>
      <c r="M14947" s="19"/>
      <c r="N14947" s="19">
        <v>0.89308898612871568</v>
      </c>
      <c r="O14947" s="19"/>
      <c r="P14947" s="50">
        <v>1.3901827576197414</v>
      </c>
      <c r="R14947" s="9" t="s">
        <v>0</v>
      </c>
    </row>
    <row r="14948" spans="2:18" x14ac:dyDescent="0.2">
      <c r="B14948" s="25">
        <v>14718</v>
      </c>
      <c r="C14948" s="193"/>
      <c r="D14948" s="19">
        <v>1.0000612416412251</v>
      </c>
      <c r="E14948" s="19"/>
      <c r="F14948" s="19">
        <v>0.12802520255828909</v>
      </c>
      <c r="G14948" s="19"/>
      <c r="H14948" s="19">
        <v>0.28856702983045396</v>
      </c>
      <c r="I14948" s="19"/>
      <c r="J14948" s="19">
        <v>0.73152846756893941</v>
      </c>
      <c r="K14948" s="19"/>
      <c r="L14948" s="19">
        <v>0.50038509325785963</v>
      </c>
      <c r="M14948" s="19"/>
      <c r="N14948" s="19">
        <v>1.9361492085642424</v>
      </c>
      <c r="O14948" s="19"/>
      <c r="P14948" s="50">
        <v>1.6165042629500432</v>
      </c>
      <c r="R14948" s="9" t="s">
        <v>0</v>
      </c>
    </row>
    <row r="14949" spans="2:18" x14ac:dyDescent="0.2">
      <c r="B14949" s="25">
        <v>14719</v>
      </c>
      <c r="C14949" s="193">
        <v>1.0549429631683322</v>
      </c>
      <c r="D14949" s="19"/>
      <c r="E14949" s="19">
        <v>0.69812102970519219</v>
      </c>
      <c r="F14949" s="19"/>
      <c r="G14949" s="19">
        <v>1.1495988139419835</v>
      </c>
      <c r="H14949" s="19"/>
      <c r="I14949" s="19">
        <v>1.5164517875816776</v>
      </c>
      <c r="J14949" s="19"/>
      <c r="K14949" s="19">
        <v>0.59610726744332654</v>
      </c>
      <c r="L14949" s="19"/>
      <c r="M14949" s="19">
        <v>0.51879095670744779</v>
      </c>
      <c r="N14949" s="19"/>
      <c r="O14949" s="19">
        <v>2.0668405282093971</v>
      </c>
      <c r="P14949" s="50"/>
      <c r="R14949" s="9" t="s">
        <v>0</v>
      </c>
    </row>
    <row r="14950" spans="2:18" x14ac:dyDescent="0.2">
      <c r="B14950" s="25">
        <v>14720</v>
      </c>
      <c r="C14950" s="193"/>
      <c r="D14950" s="19">
        <v>1.4132802676609142</v>
      </c>
      <c r="E14950" s="19">
        <v>2.6791291772385543E-2</v>
      </c>
      <c r="F14950" s="19"/>
      <c r="G14950" s="19"/>
      <c r="H14950" s="19">
        <v>0.30606117452121889</v>
      </c>
      <c r="I14950" s="19"/>
      <c r="J14950" s="19">
        <v>1.513993566959088</v>
      </c>
      <c r="K14950" s="19">
        <v>0.21163668555242213</v>
      </c>
      <c r="L14950" s="19"/>
      <c r="M14950" s="19"/>
      <c r="N14950" s="19">
        <v>1.3062683008725262</v>
      </c>
      <c r="O14950" s="19"/>
      <c r="P14950" s="50">
        <v>0.43144824945965882</v>
      </c>
      <c r="R14950" s="9" t="s">
        <v>0</v>
      </c>
    </row>
    <row r="14951" spans="2:18" x14ac:dyDescent="0.2">
      <c r="B14951" s="25">
        <v>14721</v>
      </c>
      <c r="C14951" s="193"/>
      <c r="D14951" s="19">
        <v>0.19605864043467039</v>
      </c>
      <c r="E14951" s="19">
        <v>0.16117888459894103</v>
      </c>
      <c r="F14951" s="19"/>
      <c r="G14951" s="19"/>
      <c r="H14951" s="19">
        <v>0.13727461234639751</v>
      </c>
      <c r="I14951" s="19"/>
      <c r="J14951" s="19">
        <v>3.7552091064193771E-2</v>
      </c>
      <c r="K14951" s="19"/>
      <c r="L14951" s="19">
        <v>0.66942389645299882</v>
      </c>
      <c r="M14951" s="19">
        <v>0.42757653671868351</v>
      </c>
      <c r="N14951" s="19"/>
      <c r="O14951" s="19"/>
      <c r="P14951" s="50">
        <v>0.22202316945903275</v>
      </c>
      <c r="R14951" s="9" t="s">
        <v>0</v>
      </c>
    </row>
    <row r="14952" spans="2:18" x14ac:dyDescent="0.2">
      <c r="B14952" s="25">
        <v>14722</v>
      </c>
      <c r="C14952" s="193"/>
      <c r="D14952" s="19">
        <v>0.28152164305361682</v>
      </c>
      <c r="E14952" s="19">
        <v>5.7641580802487206E-2</v>
      </c>
      <c r="F14952" s="19"/>
      <c r="G14952" s="19">
        <v>0.10849449000011774</v>
      </c>
      <c r="H14952" s="19"/>
      <c r="I14952" s="19"/>
      <c r="J14952" s="19">
        <v>0.84587981942236778</v>
      </c>
      <c r="K14952" s="19"/>
      <c r="L14952" s="19">
        <v>0.54313801561207187</v>
      </c>
      <c r="M14952" s="19"/>
      <c r="N14952" s="19">
        <v>0.42337866115918676</v>
      </c>
      <c r="O14952" s="19">
        <v>0.69844461970601068</v>
      </c>
      <c r="P14952" s="50"/>
      <c r="R14952" s="9" t="s">
        <v>0</v>
      </c>
    </row>
    <row r="14953" spans="2:18" x14ac:dyDescent="0.2">
      <c r="B14953" s="25">
        <v>14723</v>
      </c>
      <c r="C14953" s="193">
        <v>0.49038959543722543</v>
      </c>
      <c r="D14953" s="19"/>
      <c r="E14953" s="19">
        <v>0.91862643610805395</v>
      </c>
      <c r="F14953" s="19"/>
      <c r="G14953" s="19">
        <v>0.49883659913510398</v>
      </c>
      <c r="H14953" s="19"/>
      <c r="I14953" s="19"/>
      <c r="J14953" s="19">
        <v>0.12767998496336702</v>
      </c>
      <c r="K14953" s="19">
        <v>0.73280412700917474</v>
      </c>
      <c r="L14953" s="19"/>
      <c r="M14953" s="19"/>
      <c r="N14953" s="19">
        <v>0.26415586579003714</v>
      </c>
      <c r="O14953" s="19">
        <v>0.33943607584105184</v>
      </c>
      <c r="P14953" s="50"/>
      <c r="R14953" s="9" t="s">
        <v>0</v>
      </c>
    </row>
    <row r="14954" spans="2:18" x14ac:dyDescent="0.2">
      <c r="B14954" s="25">
        <v>14724</v>
      </c>
      <c r="C14954" s="193"/>
      <c r="D14954" s="19">
        <v>0.14893744910141446</v>
      </c>
      <c r="E14954" s="19"/>
      <c r="F14954" s="19">
        <v>1.0044109522260969</v>
      </c>
      <c r="G14954" s="19"/>
      <c r="H14954" s="19">
        <v>1.3445554925837513</v>
      </c>
      <c r="I14954" s="19"/>
      <c r="J14954" s="19">
        <v>1.1784728126656818</v>
      </c>
      <c r="K14954" s="19"/>
      <c r="L14954" s="19">
        <v>0.59736846389910714</v>
      </c>
      <c r="M14954" s="19"/>
      <c r="N14954" s="19">
        <v>0.77650344439586139</v>
      </c>
      <c r="O14954" s="19"/>
      <c r="P14954" s="50">
        <v>0.56060510795954721</v>
      </c>
      <c r="R14954" s="9" t="s">
        <v>0</v>
      </c>
    </row>
    <row r="14955" spans="2:18" x14ac:dyDescent="0.2">
      <c r="B14955" s="25">
        <v>14725</v>
      </c>
      <c r="C14955" s="193"/>
      <c r="D14955" s="19">
        <v>1.920392755644897</v>
      </c>
      <c r="E14955" s="19"/>
      <c r="F14955" s="19">
        <v>2.0897486115353554</v>
      </c>
      <c r="G14955" s="19"/>
      <c r="H14955" s="19">
        <v>2.228261741588498</v>
      </c>
      <c r="I14955" s="19"/>
      <c r="J14955" s="19">
        <v>2.4029874868439687</v>
      </c>
      <c r="K14955" s="19"/>
      <c r="L14955" s="19">
        <v>1.7812655048821673</v>
      </c>
      <c r="M14955" s="19"/>
      <c r="N14955" s="19">
        <v>1.5150239679930038</v>
      </c>
      <c r="O14955" s="19"/>
      <c r="P14955" s="50">
        <v>1.4558420830497045</v>
      </c>
      <c r="R14955" s="9" t="s">
        <v>0</v>
      </c>
    </row>
    <row r="14956" spans="2:18" x14ac:dyDescent="0.2">
      <c r="B14956" s="25">
        <v>14726</v>
      </c>
      <c r="C14956" s="193">
        <v>1.2609059153615776</v>
      </c>
      <c r="D14956" s="19"/>
      <c r="E14956" s="19">
        <v>1.1364154108661091</v>
      </c>
      <c r="F14956" s="19"/>
      <c r="G14956" s="19">
        <v>1.7747335909192854</v>
      </c>
      <c r="H14956" s="19"/>
      <c r="I14956" s="19">
        <v>0.72839393361116789</v>
      </c>
      <c r="J14956" s="19"/>
      <c r="K14956" s="19">
        <v>7.8383467686796326E-2</v>
      </c>
      <c r="L14956" s="19"/>
      <c r="M14956" s="19">
        <v>1.5891299827007201</v>
      </c>
      <c r="N14956" s="19"/>
      <c r="O14956" s="19">
        <v>0.68298933356542801</v>
      </c>
      <c r="P14956" s="50"/>
      <c r="R14956" s="9" t="s">
        <v>0</v>
      </c>
    </row>
    <row r="14957" spans="2:18" x14ac:dyDescent="0.2">
      <c r="B14957" s="25">
        <v>14727</v>
      </c>
      <c r="C14957" s="193">
        <v>0.54533722228935411</v>
      </c>
      <c r="D14957" s="19"/>
      <c r="E14957" s="19">
        <v>0.87469261236343099</v>
      </c>
      <c r="F14957" s="19"/>
      <c r="G14957" s="19">
        <v>0.18847314020357425</v>
      </c>
      <c r="H14957" s="19"/>
      <c r="I14957" s="19">
        <v>1.0150936692735291</v>
      </c>
      <c r="J14957" s="19"/>
      <c r="K14957" s="19">
        <v>0.37447829121345227</v>
      </c>
      <c r="L14957" s="19"/>
      <c r="M14957" s="19">
        <v>0.19366900846533586</v>
      </c>
      <c r="N14957" s="19"/>
      <c r="O14957" s="19"/>
      <c r="P14957" s="50">
        <v>4.6031691053110842E-2</v>
      </c>
      <c r="R14957" s="9" t="s">
        <v>0</v>
      </c>
    </row>
    <row r="14958" spans="2:18" x14ac:dyDescent="0.2">
      <c r="B14958" s="25">
        <v>14728</v>
      </c>
      <c r="C14958" s="193"/>
      <c r="D14958" s="19">
        <v>0.27550075064569468</v>
      </c>
      <c r="E14958" s="19"/>
      <c r="F14958" s="19">
        <v>1.0118803513282459</v>
      </c>
      <c r="G14958" s="19"/>
      <c r="H14958" s="19">
        <v>0.99810933936921897</v>
      </c>
      <c r="I14958" s="19"/>
      <c r="J14958" s="19">
        <v>0.64196496805154379</v>
      </c>
      <c r="K14958" s="19"/>
      <c r="L14958" s="19">
        <v>0.74793718436764645</v>
      </c>
      <c r="M14958" s="19"/>
      <c r="N14958" s="19">
        <v>0.62575834443012956</v>
      </c>
      <c r="O14958" s="19"/>
      <c r="P14958" s="50">
        <v>0.73268816061174324</v>
      </c>
      <c r="R14958" s="9" t="s">
        <v>0</v>
      </c>
    </row>
    <row r="14959" spans="2:18" x14ac:dyDescent="0.2">
      <c r="B14959" s="25">
        <v>14729</v>
      </c>
      <c r="C14959" s="193"/>
      <c r="D14959" s="19">
        <v>0.37020625859798217</v>
      </c>
      <c r="E14959" s="19">
        <v>0.48357115092269465</v>
      </c>
      <c r="F14959" s="19"/>
      <c r="G14959" s="19"/>
      <c r="H14959" s="19">
        <v>1.0067742925402299</v>
      </c>
      <c r="I14959" s="19"/>
      <c r="J14959" s="19">
        <v>0.70094907775770254</v>
      </c>
      <c r="K14959" s="19"/>
      <c r="L14959" s="19">
        <v>0.58083944060656845</v>
      </c>
      <c r="M14959" s="19"/>
      <c r="N14959" s="19">
        <v>0.20579572523449371</v>
      </c>
      <c r="O14959" s="19"/>
      <c r="P14959" s="50">
        <v>0.66797978334618879</v>
      </c>
      <c r="R14959" s="9" t="s">
        <v>0</v>
      </c>
    </row>
    <row r="14960" spans="2:18" x14ac:dyDescent="0.2">
      <c r="B14960" s="25">
        <v>14730</v>
      </c>
      <c r="C14960" s="193"/>
      <c r="D14960" s="19">
        <v>0.82399417408686382</v>
      </c>
      <c r="E14960" s="19"/>
      <c r="F14960" s="19">
        <v>1.2006891789059613</v>
      </c>
      <c r="G14960" s="19"/>
      <c r="H14960" s="19">
        <v>1.0525373805205995</v>
      </c>
      <c r="I14960" s="19"/>
      <c r="J14960" s="19">
        <v>0.65371686180483268</v>
      </c>
      <c r="K14960" s="19"/>
      <c r="L14960" s="19">
        <v>0.61709045345589464</v>
      </c>
      <c r="M14960" s="19"/>
      <c r="N14960" s="19">
        <v>0.79137274174743777</v>
      </c>
      <c r="O14960" s="19"/>
      <c r="P14960" s="50">
        <v>0.3588550370500258</v>
      </c>
      <c r="R14960" s="9" t="s">
        <v>0</v>
      </c>
    </row>
    <row r="14961" spans="2:18" x14ac:dyDescent="0.2">
      <c r="B14961" s="25">
        <v>14731</v>
      </c>
      <c r="C14961" s="193">
        <v>0.12828521477186475</v>
      </c>
      <c r="D14961" s="19"/>
      <c r="E14961" s="19">
        <v>0.13289143190288696</v>
      </c>
      <c r="F14961" s="19"/>
      <c r="G14961" s="19">
        <v>0.30121094823564531</v>
      </c>
      <c r="H14961" s="19"/>
      <c r="I14961" s="19"/>
      <c r="J14961" s="19">
        <v>0.62980707270738912</v>
      </c>
      <c r="K14961" s="19">
        <v>0.14950777849802846</v>
      </c>
      <c r="L14961" s="19"/>
      <c r="M14961" s="19">
        <v>3.1029815903562494E-2</v>
      </c>
      <c r="N14961" s="19"/>
      <c r="O14961" s="19">
        <v>3.2570129048919913E-2</v>
      </c>
      <c r="P14961" s="50"/>
      <c r="R14961" s="9" t="s">
        <v>0</v>
      </c>
    </row>
    <row r="14962" spans="2:18" x14ac:dyDescent="0.2">
      <c r="B14962" s="25">
        <v>14732</v>
      </c>
      <c r="C14962" s="193"/>
      <c r="D14962" s="19">
        <v>1.1027404989201339</v>
      </c>
      <c r="E14962" s="19">
        <v>5.9158529567028773E-2</v>
      </c>
      <c r="F14962" s="19"/>
      <c r="G14962" s="19">
        <v>4.2559364171057268E-2</v>
      </c>
      <c r="H14962" s="19"/>
      <c r="I14962" s="19"/>
      <c r="J14962" s="19">
        <v>0.42558684359534765</v>
      </c>
      <c r="K14962" s="19"/>
      <c r="L14962" s="19">
        <v>0.9420628014781175</v>
      </c>
      <c r="M14962" s="19"/>
      <c r="N14962" s="19">
        <v>0.85470124782337631</v>
      </c>
      <c r="O14962" s="19"/>
      <c r="P14962" s="50">
        <v>3.6070870442640721E-2</v>
      </c>
      <c r="R14962" s="9" t="s">
        <v>0</v>
      </c>
    </row>
    <row r="14963" spans="2:18" x14ac:dyDescent="0.2">
      <c r="B14963" s="25">
        <v>14733</v>
      </c>
      <c r="C14963" s="193">
        <v>0.59241239929748202</v>
      </c>
      <c r="D14963" s="19"/>
      <c r="E14963" s="19">
        <v>0.59331546858521145</v>
      </c>
      <c r="F14963" s="19"/>
      <c r="G14963" s="19">
        <v>0.57017322836762574</v>
      </c>
      <c r="H14963" s="19"/>
      <c r="I14963" s="19">
        <v>0.28245106940863035</v>
      </c>
      <c r="J14963" s="19"/>
      <c r="K14963" s="19"/>
      <c r="L14963" s="19">
        <v>0.57878783225418395</v>
      </c>
      <c r="M14963" s="19">
        <v>0.51904661232237737</v>
      </c>
      <c r="N14963" s="19"/>
      <c r="O14963" s="19">
        <v>0.80177170663348574</v>
      </c>
      <c r="P14963" s="50"/>
      <c r="R14963" s="9" t="s">
        <v>0</v>
      </c>
    </row>
    <row r="14964" spans="2:18" x14ac:dyDescent="0.2">
      <c r="B14964" s="25">
        <v>14734</v>
      </c>
      <c r="C14964" s="193">
        <v>0.47298013497848346</v>
      </c>
      <c r="D14964" s="19"/>
      <c r="E14964" s="19">
        <v>0.89936650113368743</v>
      </c>
      <c r="F14964" s="19"/>
      <c r="G14964" s="19"/>
      <c r="H14964" s="19">
        <v>6.1976372763851158E-2</v>
      </c>
      <c r="I14964" s="19">
        <v>0.48768390195861233</v>
      </c>
      <c r="J14964" s="19"/>
      <c r="K14964" s="19">
        <v>0.37649254532614795</v>
      </c>
      <c r="L14964" s="19"/>
      <c r="M14964" s="19"/>
      <c r="N14964" s="19">
        <v>0.35144914819659895</v>
      </c>
      <c r="O14964" s="19"/>
      <c r="P14964" s="50">
        <v>7.7953670455369009E-2</v>
      </c>
      <c r="R14964" s="9" t="s">
        <v>0</v>
      </c>
    </row>
    <row r="14965" spans="2:18" x14ac:dyDescent="0.2">
      <c r="B14965" s="25">
        <v>14735</v>
      </c>
      <c r="C14965" s="193"/>
      <c r="D14965" s="19">
        <v>0.18304480804590706</v>
      </c>
      <c r="E14965" s="19">
        <v>0.65198652986643135</v>
      </c>
      <c r="F14965" s="19"/>
      <c r="G14965" s="19">
        <v>0.54590357021771474</v>
      </c>
      <c r="H14965" s="19"/>
      <c r="I14965" s="19"/>
      <c r="J14965" s="19">
        <v>0.42278925757787356</v>
      </c>
      <c r="K14965" s="19">
        <v>0.23743534851538536</v>
      </c>
      <c r="L14965" s="19"/>
      <c r="M14965" s="19"/>
      <c r="N14965" s="19">
        <v>0.18345765069703004</v>
      </c>
      <c r="O14965" s="19"/>
      <c r="P14965" s="50">
        <v>1.0741681558565299</v>
      </c>
      <c r="R14965" s="9" t="s">
        <v>0</v>
      </c>
    </row>
    <row r="14966" spans="2:18" x14ac:dyDescent="0.2">
      <c r="B14966" s="25">
        <v>14736</v>
      </c>
      <c r="C14966" s="193">
        <v>0.22647187856216125</v>
      </c>
      <c r="D14966" s="19"/>
      <c r="E14966" s="19">
        <v>1.0575644451138622</v>
      </c>
      <c r="F14966" s="19"/>
      <c r="G14966" s="19">
        <v>0.50186366177392505</v>
      </c>
      <c r="H14966" s="19"/>
      <c r="I14966" s="19">
        <v>1.0295314017330786</v>
      </c>
      <c r="J14966" s="19"/>
      <c r="K14966" s="19">
        <v>1.9651387426782363</v>
      </c>
      <c r="L14966" s="19"/>
      <c r="M14966" s="19"/>
      <c r="N14966" s="19">
        <v>8.6673758940714746E-2</v>
      </c>
      <c r="O14966" s="19"/>
      <c r="P14966" s="50">
        <v>0.62722655310825326</v>
      </c>
      <c r="R14966" s="9" t="s">
        <v>0</v>
      </c>
    </row>
    <row r="14967" spans="2:18" x14ac:dyDescent="0.2">
      <c r="B14967" s="25">
        <v>14737</v>
      </c>
      <c r="C14967" s="193"/>
      <c r="D14967" s="19">
        <v>0.21850771197229821</v>
      </c>
      <c r="E14967" s="19"/>
      <c r="F14967" s="19">
        <v>0.24099500962944712</v>
      </c>
      <c r="G14967" s="19">
        <v>0.76887471850707667</v>
      </c>
      <c r="H14967" s="19"/>
      <c r="I14967" s="19">
        <v>0.14301552245042637</v>
      </c>
      <c r="J14967" s="19"/>
      <c r="K14967" s="19"/>
      <c r="L14967" s="19">
        <v>0.41896287364782697</v>
      </c>
      <c r="M14967" s="19"/>
      <c r="N14967" s="19">
        <v>0.45530446562050514</v>
      </c>
      <c r="O14967" s="19">
        <v>5.0126389956755397E-2</v>
      </c>
      <c r="P14967" s="50"/>
      <c r="R14967" s="9" t="s">
        <v>0</v>
      </c>
    </row>
    <row r="14968" spans="2:18" x14ac:dyDescent="0.2">
      <c r="B14968" s="25">
        <v>14738</v>
      </c>
      <c r="C14968" s="193"/>
      <c r="D14968" s="19">
        <v>4.1689876373573964E-2</v>
      </c>
      <c r="E14968" s="19">
        <v>1.2990744895539532</v>
      </c>
      <c r="F14968" s="19"/>
      <c r="G14968" s="19">
        <v>0.6247136507024329</v>
      </c>
      <c r="H14968" s="19"/>
      <c r="I14968" s="19">
        <v>0.48828328122575287</v>
      </c>
      <c r="J14968" s="19"/>
      <c r="K14968" s="19">
        <v>0.93031536679061422</v>
      </c>
      <c r="L14968" s="19"/>
      <c r="M14968" s="19">
        <v>1.9119857154840787</v>
      </c>
      <c r="N14968" s="19"/>
      <c r="O14968" s="19">
        <v>0.7062087521139202</v>
      </c>
      <c r="P14968" s="50"/>
      <c r="R14968" s="9" t="s">
        <v>0</v>
      </c>
    </row>
    <row r="14969" spans="2:18" x14ac:dyDescent="0.2">
      <c r="B14969" s="25">
        <v>14739</v>
      </c>
      <c r="C14969" s="193">
        <v>0.36119722998146558</v>
      </c>
      <c r="D14969" s="19"/>
      <c r="E14969" s="19">
        <v>0.34660351984223953</v>
      </c>
      <c r="F14969" s="19"/>
      <c r="G14969" s="19">
        <v>7.3348770491019746E-2</v>
      </c>
      <c r="H14969" s="19"/>
      <c r="I14969" s="19">
        <v>1.4005978675922062</v>
      </c>
      <c r="J14969" s="19"/>
      <c r="K14969" s="19">
        <v>1.1711701007914121</v>
      </c>
      <c r="L14969" s="19"/>
      <c r="M14969" s="19">
        <v>1.0685381324069789</v>
      </c>
      <c r="N14969" s="19"/>
      <c r="O14969" s="19">
        <v>0.46732774420663792</v>
      </c>
      <c r="P14969" s="50"/>
      <c r="R14969" s="9" t="s">
        <v>0</v>
      </c>
    </row>
    <row r="14970" spans="2:18" x14ac:dyDescent="0.2">
      <c r="B14970" s="25">
        <v>14740</v>
      </c>
      <c r="C14970" s="193">
        <v>0.59726734534804748</v>
      </c>
      <c r="D14970" s="19"/>
      <c r="E14970" s="19"/>
      <c r="F14970" s="19">
        <v>0.17139602130615422</v>
      </c>
      <c r="G14970" s="19">
        <v>1.2704937987942651</v>
      </c>
      <c r="H14970" s="19"/>
      <c r="I14970" s="19"/>
      <c r="J14970" s="19">
        <v>3.4942937174759041E-2</v>
      </c>
      <c r="K14970" s="19"/>
      <c r="L14970" s="19">
        <v>0.32766978722333423</v>
      </c>
      <c r="M14970" s="19">
        <v>0.52198471534115409</v>
      </c>
      <c r="N14970" s="19"/>
      <c r="O14970" s="19">
        <v>0.68928986141970505</v>
      </c>
      <c r="P14970" s="50"/>
      <c r="R14970" s="9" t="s">
        <v>0</v>
      </c>
    </row>
    <row r="14971" spans="2:18" x14ac:dyDescent="0.2">
      <c r="B14971" s="25">
        <v>14741</v>
      </c>
      <c r="C14971" s="193">
        <v>0.2190099972301289</v>
      </c>
      <c r="D14971" s="19"/>
      <c r="E14971" s="19">
        <v>0.29198738912516425</v>
      </c>
      <c r="F14971" s="19"/>
      <c r="G14971" s="19"/>
      <c r="H14971" s="19">
        <v>0.1657678347998908</v>
      </c>
      <c r="I14971" s="19">
        <v>0.55851342655076197</v>
      </c>
      <c r="J14971" s="19"/>
      <c r="K14971" s="19">
        <v>0.43097340833166087</v>
      </c>
      <c r="L14971" s="19"/>
      <c r="M14971" s="19">
        <v>0.65859012813834061</v>
      </c>
      <c r="N14971" s="19"/>
      <c r="O14971" s="19">
        <v>0.55795842113494709</v>
      </c>
      <c r="P14971" s="50"/>
      <c r="R14971" s="9" t="s">
        <v>0</v>
      </c>
    </row>
    <row r="14972" spans="2:18" x14ac:dyDescent="0.2">
      <c r="B14972" s="25">
        <v>14742</v>
      </c>
      <c r="C14972" s="193"/>
      <c r="D14972" s="19">
        <v>1.5168275260162041</v>
      </c>
      <c r="E14972" s="19"/>
      <c r="F14972" s="19">
        <v>0.95693099127443793</v>
      </c>
      <c r="G14972" s="19"/>
      <c r="H14972" s="19">
        <v>0.6150367575395238</v>
      </c>
      <c r="I14972" s="19"/>
      <c r="J14972" s="19">
        <v>1.2090288373401394</v>
      </c>
      <c r="K14972" s="19"/>
      <c r="L14972" s="19">
        <v>0.8246823624600147</v>
      </c>
      <c r="M14972" s="19"/>
      <c r="N14972" s="19">
        <v>0.49144375612573199</v>
      </c>
      <c r="O14972" s="19"/>
      <c r="P14972" s="50">
        <v>1.3663385138063198</v>
      </c>
      <c r="R14972" s="9" t="s">
        <v>0</v>
      </c>
    </row>
    <row r="14973" spans="2:18" x14ac:dyDescent="0.2">
      <c r="B14973" s="25">
        <v>14743</v>
      </c>
      <c r="C14973" s="193">
        <v>2.0699526577404934</v>
      </c>
      <c r="D14973" s="19"/>
      <c r="E14973" s="19">
        <v>2.0925725755108111</v>
      </c>
      <c r="F14973" s="19"/>
      <c r="G14973" s="19">
        <v>1.8186757135773928</v>
      </c>
      <c r="H14973" s="19"/>
      <c r="I14973" s="19">
        <v>1.4497672965968267</v>
      </c>
      <c r="J14973" s="19"/>
      <c r="K14973" s="19">
        <v>2.1312035763301886</v>
      </c>
      <c r="L14973" s="19"/>
      <c r="M14973" s="19">
        <v>1.9246192655534247</v>
      </c>
      <c r="N14973" s="19"/>
      <c r="O14973" s="19">
        <v>2.229295896897546</v>
      </c>
      <c r="P14973" s="50"/>
      <c r="R14973" s="9" t="s">
        <v>0</v>
      </c>
    </row>
    <row r="14974" spans="2:18" x14ac:dyDescent="0.2">
      <c r="B14974" s="25">
        <v>14744</v>
      </c>
      <c r="C14974" s="193">
        <v>0.1240416854224158</v>
      </c>
      <c r="D14974" s="19"/>
      <c r="E14974" s="19">
        <v>0.47878248514968841</v>
      </c>
      <c r="F14974" s="19"/>
      <c r="G14974" s="19">
        <v>0.50790652385067836</v>
      </c>
      <c r="H14974" s="19"/>
      <c r="I14974" s="19">
        <v>0.15139013669688978</v>
      </c>
      <c r="J14974" s="19"/>
      <c r="K14974" s="19"/>
      <c r="L14974" s="19">
        <v>0.17866514934367564</v>
      </c>
      <c r="M14974" s="19"/>
      <c r="N14974" s="19">
        <v>0.50992683620161805</v>
      </c>
      <c r="O14974" s="19"/>
      <c r="P14974" s="50">
        <v>1.0455155143094583</v>
      </c>
      <c r="R14974" s="9" t="s">
        <v>0</v>
      </c>
    </row>
    <row r="14975" spans="2:18" x14ac:dyDescent="0.2">
      <c r="B14975" s="25">
        <v>14745</v>
      </c>
      <c r="C14975" s="193"/>
      <c r="D14975" s="19">
        <v>0.78588284000014319</v>
      </c>
      <c r="E14975" s="19"/>
      <c r="F14975" s="19">
        <v>0.53224891031241495</v>
      </c>
      <c r="G14975" s="19">
        <v>7.3535814555714535E-2</v>
      </c>
      <c r="H14975" s="19"/>
      <c r="I14975" s="19">
        <v>0.1270423974280149</v>
      </c>
      <c r="J14975" s="19"/>
      <c r="K14975" s="19"/>
      <c r="L14975" s="19">
        <v>1.7505638317570221E-2</v>
      </c>
      <c r="M14975" s="19"/>
      <c r="N14975" s="19">
        <v>0.31532879410684472</v>
      </c>
      <c r="O14975" s="19">
        <v>0.3802024907368205</v>
      </c>
      <c r="P14975" s="50"/>
      <c r="R14975" s="9" t="s">
        <v>0</v>
      </c>
    </row>
    <row r="14976" spans="2:18" x14ac:dyDescent="0.2">
      <c r="B14976" s="25">
        <v>14746</v>
      </c>
      <c r="C14976" s="193">
        <v>0.83120851263911455</v>
      </c>
      <c r="D14976" s="19"/>
      <c r="E14976" s="19">
        <v>0.74820900970835658</v>
      </c>
      <c r="F14976" s="19"/>
      <c r="G14976" s="19">
        <v>0.35946432670628636</v>
      </c>
      <c r="H14976" s="19"/>
      <c r="I14976" s="19">
        <v>0.30080562341794009</v>
      </c>
      <c r="J14976" s="19"/>
      <c r="K14976" s="19">
        <v>0.82110420740734347</v>
      </c>
      <c r="L14976" s="19"/>
      <c r="M14976" s="19">
        <v>0.86314345371395529</v>
      </c>
      <c r="N14976" s="19"/>
      <c r="O14976" s="19">
        <v>1.3226323755818257</v>
      </c>
      <c r="P14976" s="50"/>
      <c r="R14976" s="9" t="s">
        <v>0</v>
      </c>
    </row>
    <row r="14977" spans="2:18" x14ac:dyDescent="0.2">
      <c r="B14977" s="25">
        <v>14747</v>
      </c>
      <c r="C14977" s="193">
        <v>1.7357300548286396</v>
      </c>
      <c r="D14977" s="19"/>
      <c r="E14977" s="19">
        <v>1.2875058449018142</v>
      </c>
      <c r="F14977" s="19"/>
      <c r="G14977" s="19">
        <v>1.2269936810829019</v>
      </c>
      <c r="H14977" s="19"/>
      <c r="I14977" s="19"/>
      <c r="J14977" s="19">
        <v>6.6680514141508412E-2</v>
      </c>
      <c r="K14977" s="19">
        <v>1.1987467651038699</v>
      </c>
      <c r="L14977" s="19"/>
      <c r="M14977" s="19">
        <v>0.3825111254474885</v>
      </c>
      <c r="N14977" s="19"/>
      <c r="O14977" s="19">
        <v>0.96977312517716663</v>
      </c>
      <c r="P14977" s="50"/>
      <c r="R14977" s="9" t="s">
        <v>0</v>
      </c>
    </row>
    <row r="14978" spans="2:18" x14ac:dyDescent="0.2">
      <c r="B14978" s="25">
        <v>14748</v>
      </c>
      <c r="C14978" s="193"/>
      <c r="D14978" s="19">
        <v>0.15291537738974184</v>
      </c>
      <c r="E14978" s="19">
        <v>0.84402328598904597</v>
      </c>
      <c r="F14978" s="19"/>
      <c r="G14978" s="19">
        <v>0.1277306738175254</v>
      </c>
      <c r="H14978" s="19"/>
      <c r="I14978" s="19"/>
      <c r="J14978" s="19">
        <v>1.0240579238663883</v>
      </c>
      <c r="K14978" s="19">
        <v>0.45250031485939229</v>
      </c>
      <c r="L14978" s="19"/>
      <c r="M14978" s="19">
        <v>9.8777407614763044E-2</v>
      </c>
      <c r="N14978" s="19"/>
      <c r="O14978" s="19">
        <v>1.147146329236313E-2</v>
      </c>
      <c r="P14978" s="50"/>
      <c r="R14978" s="9" t="s">
        <v>0</v>
      </c>
    </row>
    <row r="14979" spans="2:18" x14ac:dyDescent="0.2">
      <c r="B14979" s="25">
        <v>14749</v>
      </c>
      <c r="C14979" s="193">
        <v>0.19459447507544184</v>
      </c>
      <c r="D14979" s="19"/>
      <c r="E14979" s="19">
        <v>0.32053967674054601</v>
      </c>
      <c r="F14979" s="19"/>
      <c r="G14979" s="19">
        <v>1.5319652359659328</v>
      </c>
      <c r="H14979" s="19"/>
      <c r="I14979" s="19">
        <v>0.36039570397779586</v>
      </c>
      <c r="J14979" s="19"/>
      <c r="K14979" s="19">
        <v>0.44884014533401645</v>
      </c>
      <c r="L14979" s="19"/>
      <c r="M14979" s="19"/>
      <c r="N14979" s="19">
        <v>0.25059049822496365</v>
      </c>
      <c r="O14979" s="19">
        <v>9.8451402960761492E-2</v>
      </c>
      <c r="P14979" s="50"/>
      <c r="R14979" s="9" t="s">
        <v>0</v>
      </c>
    </row>
    <row r="14980" spans="2:18" x14ac:dyDescent="0.2">
      <c r="B14980" s="25">
        <v>14750</v>
      </c>
      <c r="C14980" s="193"/>
      <c r="D14980" s="19">
        <v>0.40723307817499566</v>
      </c>
      <c r="E14980" s="19"/>
      <c r="F14980" s="19">
        <v>0.6500445974626563</v>
      </c>
      <c r="G14980" s="19">
        <v>0.64427206898331602</v>
      </c>
      <c r="H14980" s="19"/>
      <c r="I14980" s="19"/>
      <c r="J14980" s="19">
        <v>0.13489464123344602</v>
      </c>
      <c r="K14980" s="19"/>
      <c r="L14980" s="19">
        <v>0.48751014937369874</v>
      </c>
      <c r="M14980" s="19"/>
      <c r="N14980" s="19">
        <v>1.7588102264993695E-2</v>
      </c>
      <c r="O14980" s="19">
        <v>0.46324206136512852</v>
      </c>
      <c r="P14980" s="50"/>
      <c r="R14980" s="9" t="s">
        <v>0</v>
      </c>
    </row>
    <row r="14981" spans="2:18" x14ac:dyDescent="0.2">
      <c r="B14981" s="25">
        <v>14751</v>
      </c>
      <c r="C14981" s="193">
        <v>0.73641658642684937</v>
      </c>
      <c r="D14981" s="19"/>
      <c r="E14981" s="19"/>
      <c r="F14981" s="19">
        <v>0.20062105874597658</v>
      </c>
      <c r="G14981" s="19">
        <v>1.4072588301861442</v>
      </c>
      <c r="H14981" s="19"/>
      <c r="I14981" s="19">
        <v>0.55965437411695995</v>
      </c>
      <c r="J14981" s="19"/>
      <c r="K14981" s="19">
        <v>0.56958564026667102</v>
      </c>
      <c r="L14981" s="19"/>
      <c r="M14981" s="19"/>
      <c r="N14981" s="19">
        <v>5.9617198427230372E-2</v>
      </c>
      <c r="O14981" s="19">
        <v>0.82792940177591356</v>
      </c>
      <c r="P14981" s="50"/>
      <c r="R14981" s="9" t="s">
        <v>0</v>
      </c>
    </row>
    <row r="14982" spans="2:18" x14ac:dyDescent="0.2">
      <c r="B14982" s="25">
        <v>14752</v>
      </c>
      <c r="C14982" s="193">
        <v>1.2740435809896662</v>
      </c>
      <c r="D14982" s="19"/>
      <c r="E14982" s="19">
        <v>0.87394511038515998</v>
      </c>
      <c r="F14982" s="19"/>
      <c r="G14982" s="19"/>
      <c r="H14982" s="19">
        <v>2.0032349954841409E-3</v>
      </c>
      <c r="I14982" s="19">
        <v>0.25556145961617943</v>
      </c>
      <c r="J14982" s="19"/>
      <c r="K14982" s="19">
        <v>0.5380041672267093</v>
      </c>
      <c r="L14982" s="19"/>
      <c r="M14982" s="19">
        <v>0.22620144292751584</v>
      </c>
      <c r="N14982" s="19"/>
      <c r="O14982" s="19">
        <v>0.95762367687638605</v>
      </c>
      <c r="P14982" s="50"/>
      <c r="R14982" s="9" t="s">
        <v>0</v>
      </c>
    </row>
    <row r="14983" spans="2:18" x14ac:dyDescent="0.2">
      <c r="B14983" s="25">
        <v>14753</v>
      </c>
      <c r="C14983" s="193">
        <v>0.88644300802874632</v>
      </c>
      <c r="D14983" s="19"/>
      <c r="E14983" s="19">
        <v>0.95096247486587604</v>
      </c>
      <c r="F14983" s="19"/>
      <c r="G14983" s="19">
        <v>0.9144937802100167</v>
      </c>
      <c r="H14983" s="19"/>
      <c r="I14983" s="19">
        <v>0.28366287285371644</v>
      </c>
      <c r="J14983" s="19"/>
      <c r="K14983" s="19">
        <v>0.77270841607041685</v>
      </c>
      <c r="L14983" s="19"/>
      <c r="M14983" s="19">
        <v>1.7172588023845787</v>
      </c>
      <c r="N14983" s="19"/>
      <c r="O14983" s="19">
        <v>1.2307019224872284</v>
      </c>
      <c r="P14983" s="50"/>
      <c r="R14983" s="9" t="s">
        <v>0</v>
      </c>
    </row>
    <row r="14984" spans="2:18" x14ac:dyDescent="0.2">
      <c r="B14984" s="25">
        <v>14754</v>
      </c>
      <c r="C14984" s="193"/>
      <c r="D14984" s="19">
        <v>0.28214473251685224</v>
      </c>
      <c r="E14984" s="19">
        <v>6.8093296381896165E-2</v>
      </c>
      <c r="F14984" s="19"/>
      <c r="G14984" s="19"/>
      <c r="H14984" s="19">
        <v>0.39868955521404009</v>
      </c>
      <c r="I14984" s="19"/>
      <c r="J14984" s="19">
        <v>0.29927671947362794</v>
      </c>
      <c r="K14984" s="19">
        <v>0.33470444704490848</v>
      </c>
      <c r="L14984" s="19"/>
      <c r="M14984" s="19">
        <v>0.3666989010938605</v>
      </c>
      <c r="N14984" s="19"/>
      <c r="O14984" s="19"/>
      <c r="P14984" s="50">
        <v>0.18133530944433696</v>
      </c>
      <c r="R14984" s="9" t="s">
        <v>0</v>
      </c>
    </row>
    <row r="14985" spans="2:18" x14ac:dyDescent="0.2">
      <c r="B14985" s="25">
        <v>14755</v>
      </c>
      <c r="C14985" s="193"/>
      <c r="D14985" s="19">
        <v>0.84315512900558587</v>
      </c>
      <c r="E14985" s="19"/>
      <c r="F14985" s="19">
        <v>0.67344004458847151</v>
      </c>
      <c r="G14985" s="19"/>
      <c r="H14985" s="19">
        <v>1.3291749747380066</v>
      </c>
      <c r="I14985" s="19"/>
      <c r="J14985" s="19">
        <v>0.66957877652717823</v>
      </c>
      <c r="K14985" s="19"/>
      <c r="L14985" s="19">
        <v>0.68730102633969847</v>
      </c>
      <c r="M14985" s="19"/>
      <c r="N14985" s="19">
        <v>1.4284701947729765</v>
      </c>
      <c r="O14985" s="19"/>
      <c r="P14985" s="50">
        <v>0.39562315156050193</v>
      </c>
      <c r="R14985" s="9" t="s">
        <v>0</v>
      </c>
    </row>
    <row r="14986" spans="2:18" x14ac:dyDescent="0.2">
      <c r="B14986" s="25">
        <v>14756</v>
      </c>
      <c r="C14986" s="193">
        <v>0.10993041720187294</v>
      </c>
      <c r="D14986" s="19"/>
      <c r="E14986" s="19"/>
      <c r="F14986" s="19">
        <v>0.8557034549278475</v>
      </c>
      <c r="G14986" s="19"/>
      <c r="H14986" s="19">
        <v>0.39074604719848105</v>
      </c>
      <c r="I14986" s="19">
        <v>1.8579942045584912E-3</v>
      </c>
      <c r="J14986" s="19"/>
      <c r="K14986" s="19"/>
      <c r="L14986" s="19">
        <v>0.11900597703317292</v>
      </c>
      <c r="M14986" s="19"/>
      <c r="N14986" s="19">
        <v>1.1220338669872836</v>
      </c>
      <c r="O14986" s="19">
        <v>5.4826230653891778E-2</v>
      </c>
      <c r="P14986" s="50"/>
      <c r="R14986" s="9" t="s">
        <v>0</v>
      </c>
    </row>
    <row r="14987" spans="2:18" x14ac:dyDescent="0.2">
      <c r="B14987" s="25">
        <v>14757</v>
      </c>
      <c r="C14987" s="193"/>
      <c r="D14987" s="19">
        <v>8.611136719446924E-2</v>
      </c>
      <c r="E14987" s="19">
        <v>1.1044618676470925</v>
      </c>
      <c r="F14987" s="19"/>
      <c r="G14987" s="19"/>
      <c r="H14987" s="19">
        <v>0.47675805027210721</v>
      </c>
      <c r="I14987" s="19">
        <v>0.41694542813706642</v>
      </c>
      <c r="J14987" s="19"/>
      <c r="K14987" s="19">
        <v>0.51738536598457496</v>
      </c>
      <c r="L14987" s="19"/>
      <c r="M14987" s="19"/>
      <c r="N14987" s="19">
        <v>0.19111158462041533</v>
      </c>
      <c r="O14987" s="19">
        <v>0.36897141659753241</v>
      </c>
      <c r="P14987" s="50"/>
      <c r="R14987" s="9" t="s">
        <v>0</v>
      </c>
    </row>
    <row r="14988" spans="2:18" x14ac:dyDescent="0.2">
      <c r="B14988" s="25">
        <v>14758</v>
      </c>
      <c r="C14988" s="193">
        <v>1.1156924192983364</v>
      </c>
      <c r="D14988" s="19"/>
      <c r="E14988" s="19">
        <v>0.15436329508279692</v>
      </c>
      <c r="F14988" s="19"/>
      <c r="G14988" s="19"/>
      <c r="H14988" s="19">
        <v>0.65001238259346528</v>
      </c>
      <c r="I14988" s="19"/>
      <c r="J14988" s="19">
        <v>3.6984643269306151E-2</v>
      </c>
      <c r="K14988" s="19"/>
      <c r="L14988" s="19">
        <v>7.2771878629608988E-2</v>
      </c>
      <c r="M14988" s="19">
        <v>0.54833681143121682</v>
      </c>
      <c r="N14988" s="19"/>
      <c r="O14988" s="19">
        <v>0.23500397956489405</v>
      </c>
      <c r="P14988" s="50"/>
      <c r="R14988" s="9" t="s">
        <v>0</v>
      </c>
    </row>
    <row r="14989" spans="2:18" x14ac:dyDescent="0.2">
      <c r="B14989" s="25">
        <v>14759</v>
      </c>
      <c r="C14989" s="193"/>
      <c r="D14989" s="19">
        <v>0.15982210840459904</v>
      </c>
      <c r="E14989" s="19">
        <v>0.30520965774634301</v>
      </c>
      <c r="F14989" s="19"/>
      <c r="G14989" s="19"/>
      <c r="H14989" s="19">
        <v>0.1842342830233446</v>
      </c>
      <c r="I14989" s="19">
        <v>0.25447087068625501</v>
      </c>
      <c r="J14989" s="19"/>
      <c r="K14989" s="19">
        <v>0.10576665429472193</v>
      </c>
      <c r="L14989" s="19"/>
      <c r="M14989" s="19"/>
      <c r="N14989" s="19">
        <v>1.6969005556289387</v>
      </c>
      <c r="O14989" s="19"/>
      <c r="P14989" s="50">
        <v>0.81819997076001272</v>
      </c>
      <c r="R14989" s="9" t="s">
        <v>0</v>
      </c>
    </row>
    <row r="14990" spans="2:18" x14ac:dyDescent="0.2">
      <c r="B14990" s="25">
        <v>14760</v>
      </c>
      <c r="C14990" s="193">
        <v>0.64989288169254988</v>
      </c>
      <c r="D14990" s="19"/>
      <c r="E14990" s="19">
        <v>0.72225425643309626</v>
      </c>
      <c r="F14990" s="19"/>
      <c r="G14990" s="19">
        <v>0.96694533791402415</v>
      </c>
      <c r="H14990" s="19"/>
      <c r="I14990" s="19">
        <v>1.519032612255842</v>
      </c>
      <c r="J14990" s="19"/>
      <c r="K14990" s="19">
        <v>0.95371295358421759</v>
      </c>
      <c r="L14990" s="19"/>
      <c r="M14990" s="19">
        <v>0.67509312874715033</v>
      </c>
      <c r="N14990" s="19"/>
      <c r="O14990" s="19">
        <v>1.3784496864717628</v>
      </c>
      <c r="P14990" s="50"/>
      <c r="R14990" s="9" t="s">
        <v>0</v>
      </c>
    </row>
    <row r="14991" spans="2:18" x14ac:dyDescent="0.2">
      <c r="B14991" s="25">
        <v>14761</v>
      </c>
      <c r="C14991" s="193"/>
      <c r="D14991" s="19">
        <v>0.76176403116428548</v>
      </c>
      <c r="E14991" s="19"/>
      <c r="F14991" s="19">
        <v>0.63566739160613683</v>
      </c>
      <c r="G14991" s="19"/>
      <c r="H14991" s="19">
        <v>0.12748961553930277</v>
      </c>
      <c r="I14991" s="19"/>
      <c r="J14991" s="19">
        <v>0.90389837347676261</v>
      </c>
      <c r="K14991" s="19">
        <v>0.32121910158184891</v>
      </c>
      <c r="L14991" s="19"/>
      <c r="M14991" s="19">
        <v>0.17226091034360197</v>
      </c>
      <c r="N14991" s="19"/>
      <c r="O14991" s="19"/>
      <c r="P14991" s="50">
        <v>0.15215992911117443</v>
      </c>
      <c r="R14991" s="9" t="s">
        <v>0</v>
      </c>
    </row>
    <row r="14992" spans="2:18" x14ac:dyDescent="0.2">
      <c r="B14992" s="25">
        <v>14762</v>
      </c>
      <c r="C14992" s="193"/>
      <c r="D14992" s="19">
        <v>0.60403334284539312</v>
      </c>
      <c r="E14992" s="19"/>
      <c r="F14992" s="19">
        <v>0.43562068220969463</v>
      </c>
      <c r="G14992" s="19"/>
      <c r="H14992" s="19">
        <v>0.57176190263072491</v>
      </c>
      <c r="I14992" s="19"/>
      <c r="J14992" s="19">
        <v>1.289664670261343</v>
      </c>
      <c r="K14992" s="19"/>
      <c r="L14992" s="19">
        <v>2.0974032456847937</v>
      </c>
      <c r="M14992" s="19"/>
      <c r="N14992" s="19">
        <v>0.43799001372012103</v>
      </c>
      <c r="O14992" s="19"/>
      <c r="P14992" s="50">
        <v>0.91774274522396004</v>
      </c>
      <c r="R14992" s="9" t="s">
        <v>0</v>
      </c>
    </row>
    <row r="14993" spans="2:18" x14ac:dyDescent="0.2">
      <c r="B14993" s="25">
        <v>14763</v>
      </c>
      <c r="C14993" s="193">
        <v>1.6272470348082926</v>
      </c>
      <c r="D14993" s="19"/>
      <c r="E14993" s="19">
        <v>1.4457853725511642</v>
      </c>
      <c r="F14993" s="19"/>
      <c r="G14993" s="19">
        <v>0.59467983577304451</v>
      </c>
      <c r="H14993" s="19"/>
      <c r="I14993" s="19">
        <v>6.1793204717250756E-2</v>
      </c>
      <c r="J14993" s="19"/>
      <c r="K14993" s="19">
        <v>0.43390714452884449</v>
      </c>
      <c r="L14993" s="19"/>
      <c r="M14993" s="19">
        <v>0.94642404365833854</v>
      </c>
      <c r="N14993" s="19"/>
      <c r="O14993" s="19">
        <v>1.5168591013743835</v>
      </c>
      <c r="P14993" s="50"/>
      <c r="R14993" s="9" t="s">
        <v>0</v>
      </c>
    </row>
    <row r="14994" spans="2:18" x14ac:dyDescent="0.2">
      <c r="B14994" s="25">
        <v>14764</v>
      </c>
      <c r="C14994" s="193">
        <v>1.1365398245270422</v>
      </c>
      <c r="D14994" s="19"/>
      <c r="E14994" s="19">
        <v>1.0215061819900697</v>
      </c>
      <c r="F14994" s="19"/>
      <c r="G14994" s="19">
        <v>0.74594300942081504</v>
      </c>
      <c r="H14994" s="19"/>
      <c r="I14994" s="19">
        <v>1.5645466026191603</v>
      </c>
      <c r="J14994" s="19"/>
      <c r="K14994" s="19">
        <v>0.55967529520477344</v>
      </c>
      <c r="L14994" s="19"/>
      <c r="M14994" s="19">
        <v>1.0595565687889799</v>
      </c>
      <c r="N14994" s="19"/>
      <c r="O14994" s="19">
        <v>0.25565782739596538</v>
      </c>
      <c r="P14994" s="50"/>
      <c r="R14994" s="9" t="s">
        <v>0</v>
      </c>
    </row>
    <row r="14995" spans="2:18" x14ac:dyDescent="0.2">
      <c r="B14995" s="25">
        <v>14765</v>
      </c>
      <c r="C14995" s="193">
        <v>0.47748045002385242</v>
      </c>
      <c r="D14995" s="19"/>
      <c r="E14995" s="19">
        <v>0.89953314678641083</v>
      </c>
      <c r="F14995" s="19"/>
      <c r="G14995" s="19"/>
      <c r="H14995" s="19">
        <v>2.7699382059812112E-2</v>
      </c>
      <c r="I14995" s="19">
        <v>0.43410514207144618</v>
      </c>
      <c r="J14995" s="19"/>
      <c r="K14995" s="19"/>
      <c r="L14995" s="19">
        <v>2.7790467555066033E-3</v>
      </c>
      <c r="M14995" s="19">
        <v>0.32266016616542287</v>
      </c>
      <c r="N14995" s="19"/>
      <c r="O14995" s="19">
        <v>0.4897506957781122</v>
      </c>
      <c r="P14995" s="50"/>
      <c r="R14995" s="9" t="s">
        <v>0</v>
      </c>
    </row>
    <row r="14996" spans="2:18" x14ac:dyDescent="0.2">
      <c r="B14996" s="25">
        <v>14766</v>
      </c>
      <c r="C14996" s="193"/>
      <c r="D14996" s="19">
        <v>3.0286544843702305E-2</v>
      </c>
      <c r="E14996" s="19">
        <v>0.63554928341988037</v>
      </c>
      <c r="F14996" s="19"/>
      <c r="G14996" s="19"/>
      <c r="H14996" s="19">
        <v>2.6071729492601649E-2</v>
      </c>
      <c r="I14996" s="19">
        <v>1.2154352572207356</v>
      </c>
      <c r="J14996" s="19"/>
      <c r="K14996" s="19">
        <v>0.49976523546984924</v>
      </c>
      <c r="L14996" s="19"/>
      <c r="M14996" s="19">
        <v>0.49356920956290884</v>
      </c>
      <c r="N14996" s="19"/>
      <c r="O14996" s="19">
        <v>1.130242260638334</v>
      </c>
      <c r="P14996" s="50"/>
      <c r="R14996" s="9" t="s">
        <v>0</v>
      </c>
    </row>
    <row r="14997" spans="2:18" x14ac:dyDescent="0.2">
      <c r="B14997" s="25">
        <v>14767</v>
      </c>
      <c r="C14997" s="193"/>
      <c r="D14997" s="19">
        <v>9.1160583078102927E-3</v>
      </c>
      <c r="E14997" s="19">
        <v>1.285683735925313</v>
      </c>
      <c r="F14997" s="19"/>
      <c r="G14997" s="19">
        <v>0.28153372052270842</v>
      </c>
      <c r="H14997" s="19"/>
      <c r="I14997" s="19">
        <v>6.7688351900501278E-2</v>
      </c>
      <c r="J14997" s="19"/>
      <c r="K14997" s="19">
        <v>0.29161614875142583</v>
      </c>
      <c r="L14997" s="19"/>
      <c r="M14997" s="19"/>
      <c r="N14997" s="19">
        <v>0.46423913176803167</v>
      </c>
      <c r="O14997" s="19"/>
      <c r="P14997" s="50">
        <v>0.71861932431816988</v>
      </c>
      <c r="R14997" s="9" t="s">
        <v>0</v>
      </c>
    </row>
    <row r="14998" spans="2:18" x14ac:dyDescent="0.2">
      <c r="B14998" s="25">
        <v>14768</v>
      </c>
      <c r="C14998" s="193">
        <v>1.1130061610299926</v>
      </c>
      <c r="D14998" s="19"/>
      <c r="E14998" s="19">
        <v>0.76874171533768487</v>
      </c>
      <c r="F14998" s="19"/>
      <c r="G14998" s="19">
        <v>0.3528760549050346</v>
      </c>
      <c r="H14998" s="19"/>
      <c r="I14998" s="19">
        <v>0.65423161272656605</v>
      </c>
      <c r="J14998" s="19"/>
      <c r="K14998" s="19">
        <v>0.22515511389620169</v>
      </c>
      <c r="L14998" s="19"/>
      <c r="M14998" s="19">
        <v>1.1452185894710389</v>
      </c>
      <c r="N14998" s="19"/>
      <c r="O14998" s="19">
        <v>0.43935906454193158</v>
      </c>
      <c r="P14998" s="50"/>
      <c r="R14998" s="9" t="s">
        <v>0</v>
      </c>
    </row>
    <row r="14999" spans="2:18" x14ac:dyDescent="0.2">
      <c r="B14999" s="25">
        <v>14769</v>
      </c>
      <c r="C14999" s="193"/>
      <c r="D14999" s="19">
        <v>1.8669567881358542</v>
      </c>
      <c r="E14999" s="19"/>
      <c r="F14999" s="19">
        <v>1.2614249144853336</v>
      </c>
      <c r="G14999" s="19"/>
      <c r="H14999" s="19">
        <v>1.5680995902147083</v>
      </c>
      <c r="I14999" s="19"/>
      <c r="J14999" s="19">
        <v>2.177820515985704</v>
      </c>
      <c r="K14999" s="19"/>
      <c r="L14999" s="19">
        <v>1.5966021644637178</v>
      </c>
      <c r="M14999" s="19"/>
      <c r="N14999" s="19">
        <v>1.3240441688087481</v>
      </c>
      <c r="O14999" s="19"/>
      <c r="P14999" s="50">
        <v>0.82891300854556915</v>
      </c>
      <c r="R14999" s="9" t="s">
        <v>0</v>
      </c>
    </row>
    <row r="15000" spans="2:18" x14ac:dyDescent="0.2">
      <c r="B15000" s="25">
        <v>14770</v>
      </c>
      <c r="C15000" s="193"/>
      <c r="D15000" s="19">
        <v>0.69158229324158516</v>
      </c>
      <c r="E15000" s="19"/>
      <c r="F15000" s="19">
        <v>1.1555732572625612</v>
      </c>
      <c r="G15000" s="19"/>
      <c r="H15000" s="19">
        <v>1.2486247221734099</v>
      </c>
      <c r="I15000" s="19"/>
      <c r="J15000" s="19">
        <v>1.6117006220085115</v>
      </c>
      <c r="K15000" s="19"/>
      <c r="L15000" s="19">
        <v>0.97647915421753084</v>
      </c>
      <c r="M15000" s="19"/>
      <c r="N15000" s="19">
        <v>1.002942848240856</v>
      </c>
      <c r="O15000" s="19"/>
      <c r="P15000" s="50">
        <v>0.1186401192941498</v>
      </c>
      <c r="R15000" s="9" t="s">
        <v>0</v>
      </c>
    </row>
    <row r="15001" spans="2:18" x14ac:dyDescent="0.2">
      <c r="B15001" s="25">
        <v>14771</v>
      </c>
      <c r="C15001" s="193"/>
      <c r="D15001" s="19">
        <v>0.73582783242052274</v>
      </c>
      <c r="E15001" s="19">
        <v>3.4526085526565407E-2</v>
      </c>
      <c r="F15001" s="19"/>
      <c r="G15001" s="19"/>
      <c r="H15001" s="19">
        <v>4.6223350195554708E-2</v>
      </c>
      <c r="I15001" s="19"/>
      <c r="J15001" s="19">
        <v>0.39868273634309143</v>
      </c>
      <c r="K15001" s="19"/>
      <c r="L15001" s="19">
        <v>0.70409401459399235</v>
      </c>
      <c r="M15001" s="19"/>
      <c r="N15001" s="19">
        <v>0.24470498387316852</v>
      </c>
      <c r="O15001" s="19"/>
      <c r="P15001" s="50">
        <v>4.73836844495246E-2</v>
      </c>
      <c r="R15001" s="9" t="s">
        <v>0</v>
      </c>
    </row>
    <row r="15002" spans="2:18" x14ac:dyDescent="0.2">
      <c r="B15002" s="25">
        <v>14772</v>
      </c>
      <c r="C15002" s="193"/>
      <c r="D15002" s="19">
        <v>1.665357939957947</v>
      </c>
      <c r="E15002" s="19"/>
      <c r="F15002" s="19">
        <v>0.62833150284742478</v>
      </c>
      <c r="G15002" s="19"/>
      <c r="H15002" s="19">
        <v>0.58901324386576259</v>
      </c>
      <c r="I15002" s="19"/>
      <c r="J15002" s="19">
        <v>0.17978150039222193</v>
      </c>
      <c r="K15002" s="19"/>
      <c r="L15002" s="19">
        <v>1.4775836503814788</v>
      </c>
      <c r="M15002" s="19"/>
      <c r="N15002" s="19">
        <v>1.5582400377413541</v>
      </c>
      <c r="O15002" s="19"/>
      <c r="P15002" s="50">
        <v>1.7050841714577434</v>
      </c>
      <c r="R15002" s="9" t="s">
        <v>0</v>
      </c>
    </row>
    <row r="15003" spans="2:18" x14ac:dyDescent="0.2">
      <c r="B15003" s="25">
        <v>14773</v>
      </c>
      <c r="C15003" s="193"/>
      <c r="D15003" s="19">
        <v>0.20010004928274186</v>
      </c>
      <c r="E15003" s="19">
        <v>0.58911576758094519</v>
      </c>
      <c r="F15003" s="19"/>
      <c r="G15003" s="19">
        <v>0.43987610908638292</v>
      </c>
      <c r="H15003" s="19"/>
      <c r="I15003" s="19"/>
      <c r="J15003" s="19">
        <v>0.25176917930505527</v>
      </c>
      <c r="K15003" s="19">
        <v>0.41250100136411416</v>
      </c>
      <c r="L15003" s="19"/>
      <c r="M15003" s="19">
        <v>1.0524072649443514</v>
      </c>
      <c r="N15003" s="19"/>
      <c r="O15003" s="19"/>
      <c r="P15003" s="50">
        <v>0.36723211506665721</v>
      </c>
      <c r="R15003" s="9" t="s">
        <v>0</v>
      </c>
    </row>
    <row r="15004" spans="2:18" x14ac:dyDescent="0.2">
      <c r="B15004" s="25">
        <v>14774</v>
      </c>
      <c r="C15004" s="193">
        <v>0.95006174450423642</v>
      </c>
      <c r="D15004" s="19"/>
      <c r="E15004" s="19">
        <v>1.4012366016458486</v>
      </c>
      <c r="F15004" s="19"/>
      <c r="G15004" s="19">
        <v>0.44753424059363839</v>
      </c>
      <c r="H15004" s="19"/>
      <c r="I15004" s="19"/>
      <c r="J15004" s="19">
        <v>0.26488383432741003</v>
      </c>
      <c r="K15004" s="19">
        <v>0.78443260629956579</v>
      </c>
      <c r="L15004" s="19"/>
      <c r="M15004" s="19">
        <v>0.80190947148566505</v>
      </c>
      <c r="N15004" s="19"/>
      <c r="O15004" s="19"/>
      <c r="P15004" s="50">
        <v>8.0625249686963856E-4</v>
      </c>
      <c r="R15004" s="9" t="s">
        <v>0</v>
      </c>
    </row>
    <row r="15005" spans="2:18" x14ac:dyDescent="0.2">
      <c r="B15005" s="25">
        <v>14775</v>
      </c>
      <c r="C15005" s="193"/>
      <c r="D15005" s="19">
        <v>0.75850953175895519</v>
      </c>
      <c r="E15005" s="19"/>
      <c r="F15005" s="19">
        <v>0.34912533310636468</v>
      </c>
      <c r="G15005" s="19"/>
      <c r="H15005" s="19">
        <v>0.12386040400836455</v>
      </c>
      <c r="I15005" s="19">
        <v>0.57012426741321742</v>
      </c>
      <c r="J15005" s="19"/>
      <c r="K15005" s="19"/>
      <c r="L15005" s="19">
        <v>7.3547754124103533E-3</v>
      </c>
      <c r="M15005" s="19"/>
      <c r="N15005" s="19">
        <v>2.4020594416386573E-3</v>
      </c>
      <c r="O15005" s="19"/>
      <c r="P15005" s="50">
        <v>0.51309507204507743</v>
      </c>
      <c r="R15005" s="9" t="s">
        <v>0</v>
      </c>
    </row>
    <row r="15006" spans="2:18" x14ac:dyDescent="0.2">
      <c r="B15006" s="25">
        <v>14776</v>
      </c>
      <c r="C15006" s="193"/>
      <c r="D15006" s="19">
        <v>0.9560578942829151</v>
      </c>
      <c r="E15006" s="19"/>
      <c r="F15006" s="19">
        <v>1.2363264382171693</v>
      </c>
      <c r="G15006" s="19"/>
      <c r="H15006" s="19">
        <v>0.39160616452193475</v>
      </c>
      <c r="I15006" s="19"/>
      <c r="J15006" s="19">
        <v>0.78940062499833097</v>
      </c>
      <c r="K15006" s="19"/>
      <c r="L15006" s="19">
        <v>1.4401174335209397</v>
      </c>
      <c r="M15006" s="19"/>
      <c r="N15006" s="19">
        <v>1.389072344195194</v>
      </c>
      <c r="O15006" s="19"/>
      <c r="P15006" s="50">
        <v>0.62968039170068446</v>
      </c>
      <c r="R15006" s="9" t="s">
        <v>0</v>
      </c>
    </row>
    <row r="15007" spans="2:18" x14ac:dyDescent="0.2">
      <c r="B15007" s="25">
        <v>14777</v>
      </c>
      <c r="C15007" s="193">
        <v>2.2619689490506512E-2</v>
      </c>
      <c r="D15007" s="19"/>
      <c r="E15007" s="19">
        <v>0.28737065892753466</v>
      </c>
      <c r="F15007" s="19"/>
      <c r="G15007" s="19"/>
      <c r="H15007" s="19">
        <v>0.69580613863674012</v>
      </c>
      <c r="I15007" s="19"/>
      <c r="J15007" s="19">
        <v>0.90824991611689487</v>
      </c>
      <c r="K15007" s="19"/>
      <c r="L15007" s="19">
        <v>0.50558434504846439</v>
      </c>
      <c r="M15007" s="19"/>
      <c r="N15007" s="19">
        <v>0.50987896002627375</v>
      </c>
      <c r="O15007" s="19"/>
      <c r="P15007" s="50">
        <v>0.13657653126333624</v>
      </c>
      <c r="R15007" s="9" t="s">
        <v>0</v>
      </c>
    </row>
    <row r="15008" spans="2:18" x14ac:dyDescent="0.2">
      <c r="B15008" s="25">
        <v>14778</v>
      </c>
      <c r="C15008" s="193"/>
      <c r="D15008" s="19">
        <v>1.6392967505912128</v>
      </c>
      <c r="E15008" s="19"/>
      <c r="F15008" s="19">
        <v>1.2250901073951088</v>
      </c>
      <c r="G15008" s="19"/>
      <c r="H15008" s="19">
        <v>2.1796363569216521</v>
      </c>
      <c r="I15008" s="19"/>
      <c r="J15008" s="19">
        <v>1.9903737238390313</v>
      </c>
      <c r="K15008" s="19"/>
      <c r="L15008" s="19">
        <v>1.7106543919337041</v>
      </c>
      <c r="M15008" s="19"/>
      <c r="N15008" s="19">
        <v>1.7714721567055194</v>
      </c>
      <c r="O15008" s="19"/>
      <c r="P15008" s="50">
        <v>1.9235727907890021</v>
      </c>
      <c r="R15008" s="9" t="s">
        <v>0</v>
      </c>
    </row>
    <row r="15009" spans="2:18" x14ac:dyDescent="0.2">
      <c r="B15009" s="25">
        <v>14779</v>
      </c>
      <c r="C15009" s="193">
        <v>0.26874603944584113</v>
      </c>
      <c r="D15009" s="19"/>
      <c r="E15009" s="19">
        <v>0.21868863184096574</v>
      </c>
      <c r="F15009" s="19"/>
      <c r="G15009" s="19"/>
      <c r="H15009" s="19">
        <v>3.2819162424495132E-2</v>
      </c>
      <c r="I15009" s="19">
        <v>0.26375915607208306</v>
      </c>
      <c r="J15009" s="19"/>
      <c r="K15009" s="19">
        <v>1.3063212175895773</v>
      </c>
      <c r="L15009" s="19"/>
      <c r="M15009" s="19">
        <v>1.1389541484804118</v>
      </c>
      <c r="N15009" s="19"/>
      <c r="O15009" s="19">
        <v>1.1508164364094471</v>
      </c>
      <c r="P15009" s="50"/>
      <c r="R15009" s="9" t="s">
        <v>0</v>
      </c>
    </row>
    <row r="15010" spans="2:18" x14ac:dyDescent="0.2">
      <c r="B15010" s="25">
        <v>14780</v>
      </c>
      <c r="C15010" s="193"/>
      <c r="D15010" s="19">
        <v>1.2148031635032195</v>
      </c>
      <c r="E15010" s="19">
        <v>4.4631671778477905E-2</v>
      </c>
      <c r="F15010" s="19"/>
      <c r="G15010" s="19"/>
      <c r="H15010" s="19">
        <v>0.56316235770324075</v>
      </c>
      <c r="I15010" s="19"/>
      <c r="J15010" s="19">
        <v>0.80741972766364245</v>
      </c>
      <c r="K15010" s="19"/>
      <c r="L15010" s="19">
        <v>1.0148257864771943</v>
      </c>
      <c r="M15010" s="19"/>
      <c r="N15010" s="19">
        <v>1.0748462963764587</v>
      </c>
      <c r="O15010" s="19"/>
      <c r="P15010" s="50">
        <v>0.16337084141100758</v>
      </c>
      <c r="R15010" s="9" t="s">
        <v>0</v>
      </c>
    </row>
    <row r="15011" spans="2:18" x14ac:dyDescent="0.2">
      <c r="B15011" s="25">
        <v>14781</v>
      </c>
      <c r="C15011" s="193"/>
      <c r="D15011" s="19">
        <v>0.73827827384262279</v>
      </c>
      <c r="E15011" s="19"/>
      <c r="F15011" s="19">
        <v>1.2512892483787517</v>
      </c>
      <c r="G15011" s="19"/>
      <c r="H15011" s="19">
        <v>0.74591548802501273</v>
      </c>
      <c r="I15011" s="19">
        <v>0.15605072635062359</v>
      </c>
      <c r="J15011" s="19"/>
      <c r="K15011" s="19"/>
      <c r="L15011" s="19">
        <v>1.3600400098832994</v>
      </c>
      <c r="M15011" s="19"/>
      <c r="N15011" s="19">
        <v>0.16266389516080021</v>
      </c>
      <c r="O15011" s="19"/>
      <c r="P15011" s="50">
        <v>0.32693640627313231</v>
      </c>
      <c r="R15011" s="9" t="s">
        <v>0</v>
      </c>
    </row>
    <row r="15012" spans="2:18" x14ac:dyDescent="0.2">
      <c r="B15012" s="25">
        <v>14782</v>
      </c>
      <c r="C15012" s="193"/>
      <c r="D15012" s="19">
        <v>1.1454619566632476</v>
      </c>
      <c r="E15012" s="19">
        <v>0.49444921452698998</v>
      </c>
      <c r="F15012" s="19"/>
      <c r="G15012" s="19">
        <v>0.30479879277642619</v>
      </c>
      <c r="H15012" s="19"/>
      <c r="I15012" s="19">
        <v>0.25199653990471177</v>
      </c>
      <c r="J15012" s="19"/>
      <c r="K15012" s="19"/>
      <c r="L15012" s="19">
        <v>0.83608380589512832</v>
      </c>
      <c r="M15012" s="19"/>
      <c r="N15012" s="19">
        <v>0.64376650675302693</v>
      </c>
      <c r="O15012" s="19"/>
      <c r="P15012" s="50">
        <v>0.24486537565160704</v>
      </c>
      <c r="R15012" s="9" t="s">
        <v>0</v>
      </c>
    </row>
    <row r="15013" spans="2:18" x14ac:dyDescent="0.2">
      <c r="B15013" s="25">
        <v>14783</v>
      </c>
      <c r="C15013" s="193">
        <v>0.63053999323759802</v>
      </c>
      <c r="D15013" s="19"/>
      <c r="E15013" s="19"/>
      <c r="F15013" s="19">
        <v>1.0923485616037332</v>
      </c>
      <c r="G15013" s="19">
        <v>0.41498550371456555</v>
      </c>
      <c r="H15013" s="19"/>
      <c r="I15013" s="19"/>
      <c r="J15013" s="19">
        <v>0.38921258576266432</v>
      </c>
      <c r="K15013" s="19"/>
      <c r="L15013" s="19">
        <v>0.14241001873686032</v>
      </c>
      <c r="M15013" s="19">
        <v>0.17732752082663739</v>
      </c>
      <c r="N15013" s="19"/>
      <c r="O15013" s="19">
        <v>0.18859393104709826</v>
      </c>
      <c r="P15013" s="50"/>
      <c r="R15013" s="9" t="s">
        <v>0</v>
      </c>
    </row>
    <row r="15014" spans="2:18" x14ac:dyDescent="0.2">
      <c r="B15014" s="25">
        <v>14784</v>
      </c>
      <c r="C15014" s="193">
        <v>0.15656371997530816</v>
      </c>
      <c r="D15014" s="19"/>
      <c r="E15014" s="19"/>
      <c r="F15014" s="19">
        <v>0.25726757687110335</v>
      </c>
      <c r="G15014" s="19"/>
      <c r="H15014" s="19">
        <v>0.19798656650962657</v>
      </c>
      <c r="I15014" s="19">
        <v>0.31858941779857258</v>
      </c>
      <c r="J15014" s="19"/>
      <c r="K15014" s="19"/>
      <c r="L15014" s="19">
        <v>0.92937555121417914</v>
      </c>
      <c r="M15014" s="19"/>
      <c r="N15014" s="19">
        <v>1.2024633464304402</v>
      </c>
      <c r="O15014" s="19"/>
      <c r="P15014" s="50">
        <v>0.61868494902813231</v>
      </c>
      <c r="R15014" s="9" t="s">
        <v>0</v>
      </c>
    </row>
    <row r="15015" spans="2:18" x14ac:dyDescent="0.2">
      <c r="B15015" s="25">
        <v>14785</v>
      </c>
      <c r="C15015" s="193"/>
      <c r="D15015" s="19">
        <v>2.0286802267193087</v>
      </c>
      <c r="E15015" s="19"/>
      <c r="F15015" s="19">
        <v>1.4115173666106495</v>
      </c>
      <c r="G15015" s="19"/>
      <c r="H15015" s="19">
        <v>2.3142864400815713</v>
      </c>
      <c r="I15015" s="19"/>
      <c r="J15015" s="19">
        <v>2.0203428454161765</v>
      </c>
      <c r="K15015" s="19"/>
      <c r="L15015" s="19">
        <v>1.1551758081039616</v>
      </c>
      <c r="M15015" s="19"/>
      <c r="N15015" s="19">
        <v>1.0354610669292161</v>
      </c>
      <c r="O15015" s="19"/>
      <c r="P15015" s="50">
        <v>2.15038490516823</v>
      </c>
      <c r="R15015" s="9" t="s">
        <v>0</v>
      </c>
    </row>
    <row r="15016" spans="2:18" x14ac:dyDescent="0.2">
      <c r="B15016" s="25">
        <v>14786</v>
      </c>
      <c r="C15016" s="193"/>
      <c r="D15016" s="19">
        <v>0.49038170970011835</v>
      </c>
      <c r="E15016" s="19">
        <v>0.14639239962197037</v>
      </c>
      <c r="F15016" s="19"/>
      <c r="G15016" s="19"/>
      <c r="H15016" s="19">
        <v>0.86606166259902728</v>
      </c>
      <c r="I15016" s="19">
        <v>0.55035331520945296</v>
      </c>
      <c r="J15016" s="19"/>
      <c r="K15016" s="19"/>
      <c r="L15016" s="19">
        <v>0.17888234401375658</v>
      </c>
      <c r="M15016" s="19"/>
      <c r="N15016" s="19">
        <v>0.16143109556881602</v>
      </c>
      <c r="O15016" s="19"/>
      <c r="P15016" s="50">
        <v>7.97328227674058E-3</v>
      </c>
      <c r="R15016" s="9" t="s">
        <v>0</v>
      </c>
    </row>
    <row r="15017" spans="2:18" x14ac:dyDescent="0.2">
      <c r="B15017" s="25">
        <v>14787</v>
      </c>
      <c r="C15017" s="193"/>
      <c r="D15017" s="19">
        <v>0.70386918386325448</v>
      </c>
      <c r="E15017" s="19"/>
      <c r="F15017" s="19">
        <v>1.3552228325417115</v>
      </c>
      <c r="G15017" s="19"/>
      <c r="H15017" s="19">
        <v>0.45974966182192367</v>
      </c>
      <c r="I15017" s="19"/>
      <c r="J15017" s="19">
        <v>1.0927135538797508</v>
      </c>
      <c r="K15017" s="19"/>
      <c r="L15017" s="19">
        <v>0.9686317709432507</v>
      </c>
      <c r="M15017" s="19"/>
      <c r="N15017" s="19">
        <v>0.68742355754543205</v>
      </c>
      <c r="O15017" s="19"/>
      <c r="P15017" s="50">
        <v>0.23970814015698119</v>
      </c>
      <c r="R15017" s="9" t="s">
        <v>0</v>
      </c>
    </row>
    <row r="15018" spans="2:18" x14ac:dyDescent="0.2">
      <c r="B15018" s="25">
        <v>14788</v>
      </c>
      <c r="C15018" s="193">
        <v>0.20651770949187595</v>
      </c>
      <c r="D15018" s="19"/>
      <c r="E15018" s="19"/>
      <c r="F15018" s="19">
        <v>0.81249691900628784</v>
      </c>
      <c r="G15018" s="19"/>
      <c r="H15018" s="19">
        <v>0.59050704535622955</v>
      </c>
      <c r="I15018" s="19"/>
      <c r="J15018" s="19">
        <v>2.63175643006312</v>
      </c>
      <c r="K15018" s="19"/>
      <c r="L15018" s="19">
        <v>1.0006724666379627</v>
      </c>
      <c r="M15018" s="19"/>
      <c r="N15018" s="19">
        <v>0.34932954990277265</v>
      </c>
      <c r="O15018" s="19"/>
      <c r="P15018" s="50">
        <v>0.71510847543016531</v>
      </c>
      <c r="R15018" s="9" t="s">
        <v>0</v>
      </c>
    </row>
    <row r="15019" spans="2:18" x14ac:dyDescent="0.2">
      <c r="B15019" s="25">
        <v>14789</v>
      </c>
      <c r="C15019" s="193"/>
      <c r="D15019" s="19">
        <v>0.12450647566961329</v>
      </c>
      <c r="E15019" s="19">
        <v>0.98699212593761299</v>
      </c>
      <c r="F15019" s="19"/>
      <c r="G15019" s="19">
        <v>1.2625495985166562</v>
      </c>
      <c r="H15019" s="19"/>
      <c r="I15019" s="19">
        <v>0.79843425586609151</v>
      </c>
      <c r="J15019" s="19"/>
      <c r="K15019" s="19"/>
      <c r="L15019" s="19">
        <v>0.62238536016857648</v>
      </c>
      <c r="M15019" s="19">
        <v>0.47668563802117153</v>
      </c>
      <c r="N15019" s="19"/>
      <c r="O15019" s="19">
        <v>0.27063832231173501</v>
      </c>
      <c r="P15019" s="50"/>
      <c r="R15019" s="9" t="s">
        <v>0</v>
      </c>
    </row>
    <row r="15020" spans="2:18" x14ac:dyDescent="0.2">
      <c r="B15020" s="25">
        <v>14790</v>
      </c>
      <c r="C15020" s="193"/>
      <c r="D15020" s="19">
        <v>0.4890021437551057</v>
      </c>
      <c r="E15020" s="19">
        <v>0.75601732346209327</v>
      </c>
      <c r="F15020" s="19"/>
      <c r="G15020" s="19">
        <v>0.64813470729546574</v>
      </c>
      <c r="H15020" s="19"/>
      <c r="I15020" s="19">
        <v>0.39186607897409254</v>
      </c>
      <c r="J15020" s="19"/>
      <c r="K15020" s="19">
        <v>0.36337449368185987</v>
      </c>
      <c r="L15020" s="19"/>
      <c r="M15020" s="19"/>
      <c r="N15020" s="19">
        <v>0.92257423366851032</v>
      </c>
      <c r="O15020" s="19"/>
      <c r="P15020" s="50">
        <v>0.95710851527702612</v>
      </c>
      <c r="R15020" s="9" t="s">
        <v>0</v>
      </c>
    </row>
    <row r="15021" spans="2:18" x14ac:dyDescent="0.2">
      <c r="B15021" s="25">
        <v>14791</v>
      </c>
      <c r="C15021" s="193">
        <v>0.97684989910540165</v>
      </c>
      <c r="D15021" s="19"/>
      <c r="E15021" s="19">
        <v>1.7799606478361301</v>
      </c>
      <c r="F15021" s="19"/>
      <c r="G15021" s="19">
        <v>0.29997308693685787</v>
      </c>
      <c r="H15021" s="19"/>
      <c r="I15021" s="19">
        <v>2.0935791015032281</v>
      </c>
      <c r="J15021" s="19"/>
      <c r="K15021" s="19">
        <v>1.2062218405779621</v>
      </c>
      <c r="L15021" s="19"/>
      <c r="M15021" s="19">
        <v>1.5952975276384622</v>
      </c>
      <c r="N15021" s="19"/>
      <c r="O15021" s="19">
        <v>1.427240807541587</v>
      </c>
      <c r="P15021" s="50"/>
      <c r="R15021" s="9" t="s">
        <v>0</v>
      </c>
    </row>
    <row r="15022" spans="2:18" x14ac:dyDescent="0.2">
      <c r="B15022" s="25">
        <v>14792</v>
      </c>
      <c r="C15022" s="193"/>
      <c r="D15022" s="19">
        <v>0.39729522568193848</v>
      </c>
      <c r="E15022" s="19"/>
      <c r="F15022" s="19">
        <v>1.2919352138068951</v>
      </c>
      <c r="G15022" s="19"/>
      <c r="H15022" s="19">
        <v>0.39054207255346951</v>
      </c>
      <c r="I15022" s="19"/>
      <c r="J15022" s="19">
        <v>0.87203835875144908</v>
      </c>
      <c r="K15022" s="19"/>
      <c r="L15022" s="19">
        <v>0.58020118213042438</v>
      </c>
      <c r="M15022" s="19"/>
      <c r="N15022" s="19">
        <v>0.17246257530757933</v>
      </c>
      <c r="O15022" s="19"/>
      <c r="P15022" s="50">
        <v>0.91395118459770208</v>
      </c>
      <c r="R15022" s="9" t="s">
        <v>0</v>
      </c>
    </row>
    <row r="15023" spans="2:18" x14ac:dyDescent="0.2">
      <c r="B15023" s="25">
        <v>14793</v>
      </c>
      <c r="C15023" s="193">
        <v>0.36777713907652559</v>
      </c>
      <c r="D15023" s="19"/>
      <c r="E15023" s="19"/>
      <c r="F15023" s="19">
        <v>6.2029980540428402E-2</v>
      </c>
      <c r="G15023" s="19"/>
      <c r="H15023" s="19">
        <v>0.22951802129582058</v>
      </c>
      <c r="I15023" s="19">
        <v>0.92752138916351923</v>
      </c>
      <c r="J15023" s="19"/>
      <c r="K15023" s="19">
        <v>1.1061479008336017</v>
      </c>
      <c r="L15023" s="19"/>
      <c r="M15023" s="19"/>
      <c r="N15023" s="19">
        <v>0.36166642511543962</v>
      </c>
      <c r="O15023" s="19">
        <v>0.45092731149398008</v>
      </c>
      <c r="P15023" s="50"/>
      <c r="R15023" s="9" t="s">
        <v>0</v>
      </c>
    </row>
    <row r="15024" spans="2:18" x14ac:dyDescent="0.2">
      <c r="B15024" s="25">
        <v>14794</v>
      </c>
      <c r="C15024" s="193">
        <v>4.2552284056337389E-2</v>
      </c>
      <c r="D15024" s="19"/>
      <c r="E15024" s="19"/>
      <c r="F15024" s="19">
        <v>4.0496399352025023E-2</v>
      </c>
      <c r="G15024" s="19">
        <v>0.10415265495631586</v>
      </c>
      <c r="H15024" s="19"/>
      <c r="I15024" s="19">
        <v>0.3856282147073341</v>
      </c>
      <c r="J15024" s="19"/>
      <c r="K15024" s="19">
        <v>0.41331077425532242</v>
      </c>
      <c r="L15024" s="19"/>
      <c r="M15024" s="19"/>
      <c r="N15024" s="19">
        <v>0.15118127557726688</v>
      </c>
      <c r="O15024" s="19">
        <v>4.7625587600186479E-3</v>
      </c>
      <c r="P15024" s="50"/>
      <c r="R15024" s="9" t="s">
        <v>0</v>
      </c>
    </row>
    <row r="15025" spans="2:18" x14ac:dyDescent="0.2">
      <c r="B15025" s="25">
        <v>14795</v>
      </c>
      <c r="C15025" s="193">
        <v>1.1959015793472469</v>
      </c>
      <c r="D15025" s="19"/>
      <c r="E15025" s="19">
        <v>1.0623802438611107</v>
      </c>
      <c r="F15025" s="19"/>
      <c r="G15025" s="19">
        <v>0.6580109521265799</v>
      </c>
      <c r="H15025" s="19"/>
      <c r="I15025" s="19">
        <v>1.5750515490400689</v>
      </c>
      <c r="J15025" s="19"/>
      <c r="K15025" s="19">
        <v>1.0473056120492801</v>
      </c>
      <c r="L15025" s="19"/>
      <c r="M15025" s="19">
        <v>1.0007676714781153</v>
      </c>
      <c r="N15025" s="19"/>
      <c r="O15025" s="19">
        <v>0.21153383296390182</v>
      </c>
      <c r="P15025" s="50"/>
      <c r="R15025" s="9" t="s">
        <v>0</v>
      </c>
    </row>
    <row r="15026" spans="2:18" x14ac:dyDescent="0.2">
      <c r="B15026" s="25">
        <v>14796</v>
      </c>
      <c r="C15026" s="193">
        <v>1.7912578636574861</v>
      </c>
      <c r="D15026" s="19"/>
      <c r="E15026" s="19">
        <v>0.50902793722825457</v>
      </c>
      <c r="F15026" s="19"/>
      <c r="G15026" s="19">
        <v>1.123452434398182</v>
      </c>
      <c r="H15026" s="19"/>
      <c r="I15026" s="19">
        <v>1.1340666373727861</v>
      </c>
      <c r="J15026" s="19"/>
      <c r="K15026" s="19">
        <v>1.4071745472835446</v>
      </c>
      <c r="L15026" s="19"/>
      <c r="M15026" s="19">
        <v>0.97245115127780746</v>
      </c>
      <c r="N15026" s="19"/>
      <c r="O15026" s="19">
        <v>1.210239954351813</v>
      </c>
      <c r="P15026" s="50"/>
      <c r="R15026" s="9" t="s">
        <v>0</v>
      </c>
    </row>
    <row r="15027" spans="2:18" x14ac:dyDescent="0.2">
      <c r="B15027" s="25">
        <v>14797</v>
      </c>
      <c r="C15027" s="193"/>
      <c r="D15027" s="19">
        <v>0.82523599274295256</v>
      </c>
      <c r="E15027" s="19"/>
      <c r="F15027" s="19">
        <v>0.4734469342985132</v>
      </c>
      <c r="G15027" s="19"/>
      <c r="H15027" s="19">
        <v>0.38279607112258396</v>
      </c>
      <c r="I15027" s="19">
        <v>0.57051485614613906</v>
      </c>
      <c r="J15027" s="19"/>
      <c r="K15027" s="19"/>
      <c r="L15027" s="19">
        <v>0.25611412865558941</v>
      </c>
      <c r="M15027" s="19"/>
      <c r="N15027" s="19">
        <v>0.56124955774598095</v>
      </c>
      <c r="O15027" s="19"/>
      <c r="P15027" s="50">
        <v>1.0782073901113116</v>
      </c>
      <c r="R15027" s="9" t="s">
        <v>0</v>
      </c>
    </row>
    <row r="15028" spans="2:18" x14ac:dyDescent="0.2">
      <c r="B15028" s="25">
        <v>14798</v>
      </c>
      <c r="C15028" s="193">
        <v>0.55330653689028275</v>
      </c>
      <c r="D15028" s="19"/>
      <c r="E15028" s="19">
        <v>0.33193018441437966</v>
      </c>
      <c r="F15028" s="19"/>
      <c r="G15028" s="19">
        <v>0.25881562302966787</v>
      </c>
      <c r="H15028" s="19"/>
      <c r="I15028" s="19">
        <v>0.99983049171336313</v>
      </c>
      <c r="J15028" s="19"/>
      <c r="K15028" s="19"/>
      <c r="L15028" s="19">
        <v>0.44512113625773747</v>
      </c>
      <c r="M15028" s="19">
        <v>0.29697761881366486</v>
      </c>
      <c r="N15028" s="19"/>
      <c r="O15028" s="19">
        <v>0.1141551400976131</v>
      </c>
      <c r="P15028" s="50"/>
      <c r="R15028" s="9" t="s">
        <v>0</v>
      </c>
    </row>
    <row r="15029" spans="2:18" x14ac:dyDescent="0.2">
      <c r="B15029" s="25">
        <v>14799</v>
      </c>
      <c r="C15029" s="193">
        <v>0.20017004218866061</v>
      </c>
      <c r="D15029" s="19"/>
      <c r="E15029" s="19">
        <v>0.1347353649981986</v>
      </c>
      <c r="F15029" s="19"/>
      <c r="G15029" s="19">
        <v>0.12769282955633401</v>
      </c>
      <c r="H15029" s="19"/>
      <c r="I15029" s="19">
        <v>0.40969699041884061</v>
      </c>
      <c r="J15029" s="19"/>
      <c r="K15029" s="19"/>
      <c r="L15029" s="19">
        <v>0.53968623356239354</v>
      </c>
      <c r="M15029" s="19"/>
      <c r="N15029" s="19">
        <v>1.0053551968302441</v>
      </c>
      <c r="O15029" s="19"/>
      <c r="P15029" s="50">
        <v>0.71842955037615119</v>
      </c>
      <c r="R15029" s="9" t="s">
        <v>0</v>
      </c>
    </row>
    <row r="15030" spans="2:18" x14ac:dyDescent="0.2">
      <c r="B15030" s="25">
        <v>14800</v>
      </c>
      <c r="C15030" s="193">
        <v>0.14788791462862677</v>
      </c>
      <c r="D15030" s="19"/>
      <c r="E15030" s="19"/>
      <c r="F15030" s="19">
        <v>0.20561936260043037</v>
      </c>
      <c r="G15030" s="19">
        <v>1.0593915468904791</v>
      </c>
      <c r="H15030" s="19"/>
      <c r="I15030" s="19">
        <v>0.58582728583792998</v>
      </c>
      <c r="J15030" s="19"/>
      <c r="K15030" s="19"/>
      <c r="L15030" s="19">
        <v>0.35906425061918534</v>
      </c>
      <c r="M15030" s="19">
        <v>7.8102747066167127E-2</v>
      </c>
      <c r="N15030" s="19"/>
      <c r="O15030" s="19">
        <v>5.9778610249880626E-2</v>
      </c>
      <c r="P15030" s="50"/>
      <c r="R15030" s="9" t="s">
        <v>0</v>
      </c>
    </row>
    <row r="15031" spans="2:18" x14ac:dyDescent="0.2">
      <c r="B15031" s="25">
        <v>14801</v>
      </c>
      <c r="C15031" s="193"/>
      <c r="D15031" s="19">
        <v>0.35893752061401357</v>
      </c>
      <c r="E15031" s="19"/>
      <c r="F15031" s="19">
        <v>0.17261152662046958</v>
      </c>
      <c r="G15031" s="19"/>
      <c r="H15031" s="19">
        <v>1.1728583721153323</v>
      </c>
      <c r="I15031" s="19"/>
      <c r="J15031" s="19">
        <v>2.6618909782825089</v>
      </c>
      <c r="K15031" s="19"/>
      <c r="L15031" s="19">
        <v>0.75561998289548438</v>
      </c>
      <c r="M15031" s="19"/>
      <c r="N15031" s="19">
        <v>1.0097305993417383</v>
      </c>
      <c r="O15031" s="19"/>
      <c r="P15031" s="50">
        <v>0.16759185514737704</v>
      </c>
      <c r="R15031" s="9" t="s">
        <v>0</v>
      </c>
    </row>
    <row r="15032" spans="2:18" x14ac:dyDescent="0.2">
      <c r="B15032" s="25">
        <v>14802</v>
      </c>
      <c r="C15032" s="193"/>
      <c r="D15032" s="19">
        <v>3.3060233208041995E-2</v>
      </c>
      <c r="E15032" s="19"/>
      <c r="F15032" s="19">
        <v>0.6812380884136956</v>
      </c>
      <c r="G15032" s="19"/>
      <c r="H15032" s="19">
        <v>0.45110783079392941</v>
      </c>
      <c r="I15032" s="19">
        <v>0.11860081973843044</v>
      </c>
      <c r="J15032" s="19"/>
      <c r="K15032" s="19">
        <v>0.18361326856660626</v>
      </c>
      <c r="L15032" s="19"/>
      <c r="M15032" s="19">
        <v>0.55721512895800107</v>
      </c>
      <c r="N15032" s="19"/>
      <c r="O15032" s="19"/>
      <c r="P15032" s="50">
        <v>0.70869955641114557</v>
      </c>
      <c r="R15032" s="9" t="s">
        <v>0</v>
      </c>
    </row>
    <row r="15033" spans="2:18" x14ac:dyDescent="0.2">
      <c r="B15033" s="25">
        <v>14803</v>
      </c>
      <c r="C15033" s="193"/>
      <c r="D15033" s="19">
        <v>1.5270975972397236</v>
      </c>
      <c r="E15033" s="19"/>
      <c r="F15033" s="19">
        <v>1.1242198508665868</v>
      </c>
      <c r="G15033" s="19"/>
      <c r="H15033" s="19">
        <v>1.0067422415318223</v>
      </c>
      <c r="I15033" s="19"/>
      <c r="J15033" s="19">
        <v>1.3620721522570529</v>
      </c>
      <c r="K15033" s="19"/>
      <c r="L15033" s="19">
        <v>0.31101940436857234</v>
      </c>
      <c r="M15033" s="19"/>
      <c r="N15033" s="19">
        <v>2.5028068722767962</v>
      </c>
      <c r="O15033" s="19"/>
      <c r="P15033" s="50">
        <v>1.6114428429744274</v>
      </c>
      <c r="R15033" s="9" t="s">
        <v>0</v>
      </c>
    </row>
    <row r="15034" spans="2:18" x14ac:dyDescent="0.2">
      <c r="B15034" s="25">
        <v>14804</v>
      </c>
      <c r="C15034" s="193"/>
      <c r="D15034" s="19">
        <v>7.000821011650428E-2</v>
      </c>
      <c r="E15034" s="19">
        <v>0.29352296629974295</v>
      </c>
      <c r="F15034" s="19"/>
      <c r="G15034" s="19">
        <v>0.21448819033825592</v>
      </c>
      <c r="H15034" s="19"/>
      <c r="I15034" s="19">
        <v>0.68153239933106313</v>
      </c>
      <c r="J15034" s="19"/>
      <c r="K15034" s="19">
        <v>0.12615601728175405</v>
      </c>
      <c r="L15034" s="19"/>
      <c r="M15034" s="19"/>
      <c r="N15034" s="19">
        <v>0.30858029390082448</v>
      </c>
      <c r="O15034" s="19">
        <v>0.47631015379080233</v>
      </c>
      <c r="P15034" s="50"/>
      <c r="R15034" s="9" t="s">
        <v>0</v>
      </c>
    </row>
    <row r="15035" spans="2:18" x14ac:dyDescent="0.2">
      <c r="B15035" s="25">
        <v>14805</v>
      </c>
      <c r="C15035" s="193"/>
      <c r="D15035" s="19">
        <v>0.17192366101211085</v>
      </c>
      <c r="E15035" s="19"/>
      <c r="F15035" s="19">
        <v>0.65631619172357869</v>
      </c>
      <c r="G15035" s="19">
        <v>1.0035823679220404</v>
      </c>
      <c r="H15035" s="19"/>
      <c r="I15035" s="19">
        <v>0.32948667574813334</v>
      </c>
      <c r="J15035" s="19"/>
      <c r="K15035" s="19">
        <v>0.21358427077281922</v>
      </c>
      <c r="L15035" s="19"/>
      <c r="M15035" s="19"/>
      <c r="N15035" s="19">
        <v>0.28643059178410724</v>
      </c>
      <c r="O15035" s="19">
        <v>0.61443028155853052</v>
      </c>
      <c r="P15035" s="50"/>
      <c r="R15035" s="9" t="s">
        <v>0</v>
      </c>
    </row>
    <row r="15036" spans="2:18" x14ac:dyDescent="0.2">
      <c r="B15036" s="25">
        <v>14806</v>
      </c>
      <c r="C15036" s="193"/>
      <c r="D15036" s="19">
        <v>1.0665979523922688</v>
      </c>
      <c r="E15036" s="19"/>
      <c r="F15036" s="19">
        <v>0.21307392357860203</v>
      </c>
      <c r="G15036" s="19"/>
      <c r="H15036" s="19">
        <v>1.0577924445997324</v>
      </c>
      <c r="I15036" s="19"/>
      <c r="J15036" s="19">
        <v>0.96721277177565546</v>
      </c>
      <c r="K15036" s="19"/>
      <c r="L15036" s="19">
        <v>1.094804088424258</v>
      </c>
      <c r="M15036" s="19"/>
      <c r="N15036" s="19">
        <v>1.5774362810486582</v>
      </c>
      <c r="O15036" s="19"/>
      <c r="P15036" s="50">
        <v>1.0718421050406159</v>
      </c>
      <c r="R15036" s="9" t="s">
        <v>0</v>
      </c>
    </row>
    <row r="15037" spans="2:18" x14ac:dyDescent="0.2">
      <c r="B15037" s="25">
        <v>14807</v>
      </c>
      <c r="C15037" s="193"/>
      <c r="D15037" s="19">
        <v>0.88112941145665791</v>
      </c>
      <c r="E15037" s="19"/>
      <c r="F15037" s="19">
        <v>1.9631098802538092</v>
      </c>
      <c r="G15037" s="19"/>
      <c r="H15037" s="19">
        <v>0.66532059459139292</v>
      </c>
      <c r="I15037" s="19"/>
      <c r="J15037" s="19">
        <v>1.020068533314509</v>
      </c>
      <c r="K15037" s="19">
        <v>6.0539085796325262E-2</v>
      </c>
      <c r="L15037" s="19"/>
      <c r="M15037" s="19"/>
      <c r="N15037" s="19">
        <v>1.0718892293916324</v>
      </c>
      <c r="O15037" s="19"/>
      <c r="P15037" s="50">
        <v>1.6951153061116815</v>
      </c>
      <c r="R15037" s="9" t="s">
        <v>0</v>
      </c>
    </row>
    <row r="15038" spans="2:18" x14ac:dyDescent="0.2">
      <c r="B15038" s="25">
        <v>14808</v>
      </c>
      <c r="C15038" s="193"/>
      <c r="D15038" s="19">
        <v>0.5227782474396232</v>
      </c>
      <c r="E15038" s="19"/>
      <c r="F15038" s="19">
        <v>0.25815789176011467</v>
      </c>
      <c r="G15038" s="19"/>
      <c r="H15038" s="19">
        <v>5.3934716785243926E-2</v>
      </c>
      <c r="I15038" s="19"/>
      <c r="J15038" s="19">
        <v>0.14265189718077417</v>
      </c>
      <c r="K15038" s="19">
        <v>0.25533699298295043</v>
      </c>
      <c r="L15038" s="19"/>
      <c r="M15038" s="19">
        <v>0.43779575887408628</v>
      </c>
      <c r="N15038" s="19"/>
      <c r="O15038" s="19"/>
      <c r="P15038" s="50">
        <v>0.90164202540509997</v>
      </c>
      <c r="R15038" s="9" t="s">
        <v>0</v>
      </c>
    </row>
    <row r="15039" spans="2:18" x14ac:dyDescent="0.2">
      <c r="B15039" s="25">
        <v>14809</v>
      </c>
      <c r="C15039" s="193">
        <v>0.14791466105986856</v>
      </c>
      <c r="D15039" s="19"/>
      <c r="E15039" s="19"/>
      <c r="F15039" s="19">
        <v>2.4893603240615349E-3</v>
      </c>
      <c r="G15039" s="19">
        <v>0.54855832059023435</v>
      </c>
      <c r="H15039" s="19"/>
      <c r="I15039" s="19"/>
      <c r="J15039" s="19">
        <v>0.17343699838952001</v>
      </c>
      <c r="K15039" s="19">
        <v>0.92496607899968264</v>
      </c>
      <c r="L15039" s="19"/>
      <c r="M15039" s="19">
        <v>1.4369708658053262</v>
      </c>
      <c r="N15039" s="19"/>
      <c r="O15039" s="19">
        <v>0.98081874409880199</v>
      </c>
      <c r="P15039" s="50"/>
      <c r="R15039" s="9" t="s">
        <v>0</v>
      </c>
    </row>
    <row r="15040" spans="2:18" x14ac:dyDescent="0.2">
      <c r="B15040" s="25">
        <v>14810</v>
      </c>
      <c r="C15040" s="193">
        <v>0.85866376855954762</v>
      </c>
      <c r="D15040" s="19"/>
      <c r="E15040" s="19">
        <v>0.61664229881509414</v>
      </c>
      <c r="F15040" s="19"/>
      <c r="G15040" s="19">
        <v>0.69992599286087609</v>
      </c>
      <c r="H15040" s="19"/>
      <c r="I15040" s="19">
        <v>0.22694937115975239</v>
      </c>
      <c r="J15040" s="19"/>
      <c r="K15040" s="19">
        <v>0.8611692647898419</v>
      </c>
      <c r="L15040" s="19"/>
      <c r="M15040" s="19">
        <v>0.69093755682519575</v>
      </c>
      <c r="N15040" s="19"/>
      <c r="O15040" s="19">
        <v>1.4001873133422906</v>
      </c>
      <c r="P15040" s="50"/>
      <c r="R15040" s="9" t="s">
        <v>0</v>
      </c>
    </row>
    <row r="15041" spans="2:18" x14ac:dyDescent="0.2">
      <c r="B15041" s="25">
        <v>14811</v>
      </c>
      <c r="C15041" s="193"/>
      <c r="D15041" s="19">
        <v>0.97739527343036392</v>
      </c>
      <c r="E15041" s="19"/>
      <c r="F15041" s="19">
        <v>0.43781592330024527</v>
      </c>
      <c r="G15041" s="19"/>
      <c r="H15041" s="19">
        <v>1.3010266214475621</v>
      </c>
      <c r="I15041" s="19"/>
      <c r="J15041" s="19">
        <v>0.90816615900967745</v>
      </c>
      <c r="K15041" s="19">
        <v>0.24196473985642422</v>
      </c>
      <c r="L15041" s="19"/>
      <c r="M15041" s="19"/>
      <c r="N15041" s="19">
        <v>1.3498578682922653</v>
      </c>
      <c r="O15041" s="19"/>
      <c r="P15041" s="50">
        <v>0.49229035821244527</v>
      </c>
      <c r="R15041" s="9" t="s">
        <v>0</v>
      </c>
    </row>
    <row r="15042" spans="2:18" x14ac:dyDescent="0.2">
      <c r="B15042" s="25">
        <v>14812</v>
      </c>
      <c r="C15042" s="193"/>
      <c r="D15042" s="19">
        <v>1.375158344232432</v>
      </c>
      <c r="E15042" s="19"/>
      <c r="F15042" s="19">
        <v>2.1747747218084905</v>
      </c>
      <c r="G15042" s="19"/>
      <c r="H15042" s="19">
        <v>1.702294450563764</v>
      </c>
      <c r="I15042" s="19"/>
      <c r="J15042" s="19">
        <v>1.2748914052067088</v>
      </c>
      <c r="K15042" s="19"/>
      <c r="L15042" s="19">
        <v>1.0381788121236231</v>
      </c>
      <c r="M15042" s="19"/>
      <c r="N15042" s="19">
        <v>1.1897506344085409</v>
      </c>
      <c r="O15042" s="19"/>
      <c r="P15042" s="50">
        <v>1.6234713283342572</v>
      </c>
      <c r="R15042" s="9" t="s">
        <v>0</v>
      </c>
    </row>
    <row r="15043" spans="2:18" x14ac:dyDescent="0.2">
      <c r="B15043" s="25">
        <v>14813</v>
      </c>
      <c r="C15043" s="193"/>
      <c r="D15043" s="19">
        <v>0.53903136658946493</v>
      </c>
      <c r="E15043" s="19"/>
      <c r="F15043" s="19">
        <v>1.24990625634619</v>
      </c>
      <c r="G15043" s="19"/>
      <c r="H15043" s="19">
        <v>1.142720547389364</v>
      </c>
      <c r="I15043" s="19"/>
      <c r="J15043" s="19">
        <v>1.4174642614245596</v>
      </c>
      <c r="K15043" s="19"/>
      <c r="L15043" s="19">
        <v>0.56090288271307265</v>
      </c>
      <c r="M15043" s="19"/>
      <c r="N15043" s="19">
        <v>0.69238458779708845</v>
      </c>
      <c r="O15043" s="19"/>
      <c r="P15043" s="50">
        <v>0.14132824910694092</v>
      </c>
      <c r="R15043" s="9" t="s">
        <v>0</v>
      </c>
    </row>
    <row r="15044" spans="2:18" x14ac:dyDescent="0.2">
      <c r="B15044" s="25">
        <v>14814</v>
      </c>
      <c r="C15044" s="193">
        <v>0.70841012419602545</v>
      </c>
      <c r="D15044" s="19"/>
      <c r="E15044" s="19">
        <v>1.405504825008898</v>
      </c>
      <c r="F15044" s="19"/>
      <c r="G15044" s="19">
        <v>0.17578515250936891</v>
      </c>
      <c r="H15044" s="19"/>
      <c r="I15044" s="19">
        <v>1.0411102740673517</v>
      </c>
      <c r="J15044" s="19"/>
      <c r="K15044" s="19">
        <v>1.1722202887430149</v>
      </c>
      <c r="L15044" s="19"/>
      <c r="M15044" s="19"/>
      <c r="N15044" s="19">
        <v>0.22150642172122209</v>
      </c>
      <c r="O15044" s="19">
        <v>0.40330644120619363</v>
      </c>
      <c r="P15044" s="50"/>
      <c r="R15044" s="9" t="s">
        <v>0</v>
      </c>
    </row>
    <row r="15045" spans="2:18" x14ac:dyDescent="0.2">
      <c r="B15045" s="25">
        <v>14815</v>
      </c>
      <c r="C15045" s="193"/>
      <c r="D15045" s="19">
        <v>0.59406027552199503</v>
      </c>
      <c r="E15045" s="19"/>
      <c r="F15045" s="19">
        <v>3.2947430686192734E-2</v>
      </c>
      <c r="G15045" s="19"/>
      <c r="H15045" s="19">
        <v>0.9100679675515474</v>
      </c>
      <c r="I15045" s="19"/>
      <c r="J15045" s="19">
        <v>1.49240575175639</v>
      </c>
      <c r="K15045" s="19"/>
      <c r="L15045" s="19">
        <v>1.5067031550645149</v>
      </c>
      <c r="M15045" s="19"/>
      <c r="N15045" s="19">
        <v>1.5385268681735198</v>
      </c>
      <c r="O15045" s="19"/>
      <c r="P15045" s="50">
        <v>0.47484848539621582</v>
      </c>
      <c r="R15045" s="9" t="s">
        <v>0</v>
      </c>
    </row>
    <row r="15046" spans="2:18" x14ac:dyDescent="0.2">
      <c r="B15046" s="25">
        <v>14816</v>
      </c>
      <c r="C15046" s="193"/>
      <c r="D15046" s="19">
        <v>0.44700055740595263</v>
      </c>
      <c r="E15046" s="19"/>
      <c r="F15046" s="19">
        <v>0.73378467385878154</v>
      </c>
      <c r="G15046" s="19"/>
      <c r="H15046" s="19">
        <v>1.4559428087773285</v>
      </c>
      <c r="I15046" s="19"/>
      <c r="J15046" s="19">
        <v>0.82857146281024208</v>
      </c>
      <c r="K15046" s="19"/>
      <c r="L15046" s="19">
        <v>1.5493474990634284</v>
      </c>
      <c r="M15046" s="19"/>
      <c r="N15046" s="19">
        <v>1.6960207964739653</v>
      </c>
      <c r="O15046" s="19"/>
      <c r="P15046" s="50">
        <v>0.84270485452424426</v>
      </c>
      <c r="R15046" s="9" t="s">
        <v>0</v>
      </c>
    </row>
    <row r="15047" spans="2:18" x14ac:dyDescent="0.2">
      <c r="B15047" s="25">
        <v>14817</v>
      </c>
      <c r="C15047" s="193"/>
      <c r="D15047" s="19">
        <v>3.1567265603874642E-2</v>
      </c>
      <c r="E15047" s="19">
        <v>0.49172236243720802</v>
      </c>
      <c r="F15047" s="19"/>
      <c r="G15047" s="19">
        <v>0.13102662566975301</v>
      </c>
      <c r="H15047" s="19"/>
      <c r="I15047" s="19">
        <v>0.25517976725347075</v>
      </c>
      <c r="J15047" s="19"/>
      <c r="K15047" s="19">
        <v>0.37815424895901301</v>
      </c>
      <c r="L15047" s="19"/>
      <c r="M15047" s="19">
        <v>0.37146851566141226</v>
      </c>
      <c r="N15047" s="19"/>
      <c r="O15047" s="19"/>
      <c r="P15047" s="50">
        <v>0.34268081687774749</v>
      </c>
      <c r="R15047" s="9" t="s">
        <v>0</v>
      </c>
    </row>
    <row r="15048" spans="2:18" x14ac:dyDescent="0.2">
      <c r="B15048" s="25">
        <v>14818</v>
      </c>
      <c r="C15048" s="193">
        <v>0.42012729458477976</v>
      </c>
      <c r="D15048" s="19"/>
      <c r="E15048" s="19">
        <v>1.3414143446621407</v>
      </c>
      <c r="F15048" s="19"/>
      <c r="G15048" s="19">
        <v>0.14708634224420331</v>
      </c>
      <c r="H15048" s="19"/>
      <c r="I15048" s="19">
        <v>1.3977250506997581</v>
      </c>
      <c r="J15048" s="19"/>
      <c r="K15048" s="19">
        <v>0.93864524264008864</v>
      </c>
      <c r="L15048" s="19"/>
      <c r="M15048" s="19">
        <v>0.95987248863813723</v>
      </c>
      <c r="N15048" s="19"/>
      <c r="O15048" s="19">
        <v>1.5040915314568919</v>
      </c>
      <c r="P15048" s="50"/>
      <c r="R15048" s="9" t="s">
        <v>0</v>
      </c>
    </row>
    <row r="15049" spans="2:18" x14ac:dyDescent="0.2">
      <c r="B15049" s="25">
        <v>14819</v>
      </c>
      <c r="C15049" s="193">
        <v>0.28467290104222204</v>
      </c>
      <c r="D15049" s="19"/>
      <c r="E15049" s="19"/>
      <c r="F15049" s="19">
        <v>0.26192933601049528</v>
      </c>
      <c r="G15049" s="19"/>
      <c r="H15049" s="19">
        <v>1.052298448409575</v>
      </c>
      <c r="I15049" s="19"/>
      <c r="J15049" s="19">
        <v>0.2014234324575653</v>
      </c>
      <c r="K15049" s="19"/>
      <c r="L15049" s="19">
        <v>0.46267661369916513</v>
      </c>
      <c r="M15049" s="19"/>
      <c r="N15049" s="19">
        <v>0.73584623694957763</v>
      </c>
      <c r="O15049" s="19"/>
      <c r="P15049" s="50">
        <v>0.74519575493697521</v>
      </c>
      <c r="R15049" s="9" t="s">
        <v>0</v>
      </c>
    </row>
    <row r="15050" spans="2:18" x14ac:dyDescent="0.2">
      <c r="B15050" s="25">
        <v>14820</v>
      </c>
      <c r="C15050" s="193">
        <v>0.5418113476188775</v>
      </c>
      <c r="D15050" s="19"/>
      <c r="E15050" s="19">
        <v>0.57123931638979308</v>
      </c>
      <c r="F15050" s="19"/>
      <c r="G15050" s="19">
        <v>0.17877149666967107</v>
      </c>
      <c r="H15050" s="19"/>
      <c r="I15050" s="19">
        <v>0.53980422477015366</v>
      </c>
      <c r="J15050" s="19"/>
      <c r="K15050" s="19">
        <v>1.691638399425869</v>
      </c>
      <c r="L15050" s="19"/>
      <c r="M15050" s="19"/>
      <c r="N15050" s="19">
        <v>0.25729769730838248</v>
      </c>
      <c r="O15050" s="19">
        <v>1.0194940552292113</v>
      </c>
      <c r="P15050" s="50"/>
      <c r="R15050" s="9" t="s">
        <v>0</v>
      </c>
    </row>
    <row r="15051" spans="2:18" x14ac:dyDescent="0.2">
      <c r="B15051" s="25">
        <v>14821</v>
      </c>
      <c r="C15051" s="193"/>
      <c r="D15051" s="19">
        <v>0.61711913752673864</v>
      </c>
      <c r="E15051" s="19"/>
      <c r="F15051" s="19">
        <v>0.82225764061659856</v>
      </c>
      <c r="G15051" s="19">
        <v>0.23564586101556637</v>
      </c>
      <c r="H15051" s="19"/>
      <c r="I15051" s="19"/>
      <c r="J15051" s="19">
        <v>0.61521743838811027</v>
      </c>
      <c r="K15051" s="19"/>
      <c r="L15051" s="19">
        <v>0.72993946983785296</v>
      </c>
      <c r="M15051" s="19"/>
      <c r="N15051" s="19">
        <v>1.2775131851292285</v>
      </c>
      <c r="O15051" s="19"/>
      <c r="P15051" s="50">
        <v>1.0901042746812442</v>
      </c>
      <c r="R15051" s="9" t="s">
        <v>0</v>
      </c>
    </row>
    <row r="15052" spans="2:18" x14ac:dyDescent="0.2">
      <c r="B15052" s="25">
        <v>14822</v>
      </c>
      <c r="C15052" s="193">
        <v>1.2490371181068485</v>
      </c>
      <c r="D15052" s="19"/>
      <c r="E15052" s="19">
        <v>0.98351418970319493</v>
      </c>
      <c r="F15052" s="19"/>
      <c r="G15052" s="19">
        <v>0.21431162597992195</v>
      </c>
      <c r="H15052" s="19"/>
      <c r="I15052" s="19">
        <v>0.935256478808</v>
      </c>
      <c r="J15052" s="19"/>
      <c r="K15052" s="19">
        <v>1.0320061131676863</v>
      </c>
      <c r="L15052" s="19"/>
      <c r="M15052" s="19">
        <v>9.0127244585756591E-2</v>
      </c>
      <c r="N15052" s="19"/>
      <c r="O15052" s="19">
        <v>0.40400396626173291</v>
      </c>
      <c r="P15052" s="50"/>
      <c r="R15052" s="9" t="s">
        <v>0</v>
      </c>
    </row>
    <row r="15053" spans="2:18" x14ac:dyDescent="0.2">
      <c r="B15053" s="25">
        <v>14823</v>
      </c>
      <c r="C15053" s="193"/>
      <c r="D15053" s="19">
        <v>0.37214659980670545</v>
      </c>
      <c r="E15053" s="19"/>
      <c r="F15053" s="19">
        <v>0.94688496176726833</v>
      </c>
      <c r="G15053" s="19"/>
      <c r="H15053" s="19">
        <v>0.55275719825393044</v>
      </c>
      <c r="I15053" s="19"/>
      <c r="J15053" s="19">
        <v>1.1534534364540399</v>
      </c>
      <c r="K15053" s="19"/>
      <c r="L15053" s="19">
        <v>0.25786356668711402</v>
      </c>
      <c r="M15053" s="19"/>
      <c r="N15053" s="19">
        <v>1.3975718185103692</v>
      </c>
      <c r="O15053" s="19"/>
      <c r="P15053" s="50">
        <v>1.1242225756613418</v>
      </c>
      <c r="R15053" s="9" t="s">
        <v>0</v>
      </c>
    </row>
    <row r="15054" spans="2:18" x14ac:dyDescent="0.2">
      <c r="B15054" s="25">
        <v>14824</v>
      </c>
      <c r="C15054" s="193">
        <v>0.42685761122773358</v>
      </c>
      <c r="D15054" s="19"/>
      <c r="E15054" s="19">
        <v>0.58380873280152623</v>
      </c>
      <c r="F15054" s="19"/>
      <c r="G15054" s="19">
        <v>0.47604807754661771</v>
      </c>
      <c r="H15054" s="19"/>
      <c r="I15054" s="19">
        <v>0.19556742118282447</v>
      </c>
      <c r="J15054" s="19"/>
      <c r="K15054" s="19">
        <v>1.2092359951882432</v>
      </c>
      <c r="L15054" s="19"/>
      <c r="M15054" s="19"/>
      <c r="N15054" s="19">
        <v>0.32331120593283086</v>
      </c>
      <c r="O15054" s="19">
        <v>1.1350266774391522</v>
      </c>
      <c r="P15054" s="50"/>
      <c r="R15054" s="9" t="s">
        <v>0</v>
      </c>
    </row>
    <row r="15055" spans="2:18" x14ac:dyDescent="0.2">
      <c r="B15055" s="25">
        <v>14825</v>
      </c>
      <c r="C15055" s="193">
        <v>0.19796887580940548</v>
      </c>
      <c r="D15055" s="19"/>
      <c r="E15055" s="19"/>
      <c r="F15055" s="19">
        <v>0.98099570796930058</v>
      </c>
      <c r="G15055" s="19">
        <v>0.18184782947903394</v>
      </c>
      <c r="H15055" s="19"/>
      <c r="I15055" s="19"/>
      <c r="J15055" s="19">
        <v>0.41464423387228971</v>
      </c>
      <c r="K15055" s="19"/>
      <c r="L15055" s="19">
        <v>0.30778619846993749</v>
      </c>
      <c r="M15055" s="19"/>
      <c r="N15055" s="19">
        <v>0.24320628056602905</v>
      </c>
      <c r="O15055" s="19"/>
      <c r="P15055" s="50">
        <v>0.48637577431572071</v>
      </c>
      <c r="R15055" s="9" t="s">
        <v>0</v>
      </c>
    </row>
    <row r="15056" spans="2:18" x14ac:dyDescent="0.2">
      <c r="B15056" s="25">
        <v>14826</v>
      </c>
      <c r="C15056" s="193">
        <v>1.6315840649893305</v>
      </c>
      <c r="D15056" s="19"/>
      <c r="E15056" s="19">
        <v>1.0545134709467952</v>
      </c>
      <c r="F15056" s="19"/>
      <c r="G15056" s="19">
        <v>1.6083760766285349</v>
      </c>
      <c r="H15056" s="19"/>
      <c r="I15056" s="19">
        <v>2.1332733752140021</v>
      </c>
      <c r="J15056" s="19"/>
      <c r="K15056" s="19">
        <v>2.0930177479283745</v>
      </c>
      <c r="L15056" s="19"/>
      <c r="M15056" s="19">
        <v>0.72937661082664129</v>
      </c>
      <c r="N15056" s="19"/>
      <c r="O15056" s="19">
        <v>1.8912111968000707</v>
      </c>
      <c r="P15056" s="50"/>
      <c r="R15056" s="9" t="s">
        <v>0</v>
      </c>
    </row>
    <row r="15057" spans="2:18" x14ac:dyDescent="0.2">
      <c r="B15057" s="25">
        <v>14827</v>
      </c>
      <c r="C15057" s="193"/>
      <c r="D15057" s="19">
        <v>1.5879669698940102</v>
      </c>
      <c r="E15057" s="19"/>
      <c r="F15057" s="19">
        <v>1.0580159087066188</v>
      </c>
      <c r="G15057" s="19"/>
      <c r="H15057" s="19">
        <v>0.93525948208342635</v>
      </c>
      <c r="I15057" s="19"/>
      <c r="J15057" s="19">
        <v>1.6552429270547231</v>
      </c>
      <c r="K15057" s="19"/>
      <c r="L15057" s="19">
        <v>1.7579393962134109</v>
      </c>
      <c r="M15057" s="19"/>
      <c r="N15057" s="19">
        <v>0.17932700264213089</v>
      </c>
      <c r="O15057" s="19"/>
      <c r="P15057" s="50">
        <v>1.3056344363008141</v>
      </c>
      <c r="R15057" s="9" t="s">
        <v>0</v>
      </c>
    </row>
    <row r="15058" spans="2:18" x14ac:dyDescent="0.2">
      <c r="B15058" s="25">
        <v>14828</v>
      </c>
      <c r="C15058" s="193"/>
      <c r="D15058" s="19">
        <v>6.5951881080087454E-2</v>
      </c>
      <c r="E15058" s="19">
        <v>0.36583085408289578</v>
      </c>
      <c r="F15058" s="19"/>
      <c r="G15058" s="19"/>
      <c r="H15058" s="19">
        <v>0.48511867568125078</v>
      </c>
      <c r="I15058" s="19"/>
      <c r="J15058" s="19">
        <v>0.73498242529694091</v>
      </c>
      <c r="K15058" s="19"/>
      <c r="L15058" s="19">
        <v>0.23615747292761596</v>
      </c>
      <c r="M15058" s="19"/>
      <c r="N15058" s="19">
        <v>4.6795964998919283E-2</v>
      </c>
      <c r="O15058" s="19"/>
      <c r="P15058" s="50">
        <v>0.72349484144011489</v>
      </c>
      <c r="R15058" s="9" t="s">
        <v>0</v>
      </c>
    </row>
    <row r="15059" spans="2:18" x14ac:dyDescent="0.2">
      <c r="B15059" s="25">
        <v>14829</v>
      </c>
      <c r="C15059" s="193">
        <v>0.34321631257540391</v>
      </c>
      <c r="D15059" s="19"/>
      <c r="E15059" s="19">
        <v>0.12563498518792002</v>
      </c>
      <c r="F15059" s="19"/>
      <c r="G15059" s="19"/>
      <c r="H15059" s="19">
        <v>0.17657869243223706</v>
      </c>
      <c r="I15059" s="19"/>
      <c r="J15059" s="19">
        <v>0.58754917055743039</v>
      </c>
      <c r="K15059" s="19">
        <v>1.218785571323092E-2</v>
      </c>
      <c r="L15059" s="19"/>
      <c r="M15059" s="19"/>
      <c r="N15059" s="19">
        <v>0.24011103755777186</v>
      </c>
      <c r="O15059" s="19"/>
      <c r="P15059" s="50">
        <v>0.57508242327713854</v>
      </c>
      <c r="R15059" s="9" t="s">
        <v>0</v>
      </c>
    </row>
    <row r="15060" spans="2:18" x14ac:dyDescent="0.2">
      <c r="B15060" s="25">
        <v>14830</v>
      </c>
      <c r="C15060" s="193"/>
      <c r="D15060" s="19">
        <v>0.11201567681364759</v>
      </c>
      <c r="E15060" s="19">
        <v>0.1622391511717208</v>
      </c>
      <c r="F15060" s="19"/>
      <c r="G15060" s="19"/>
      <c r="H15060" s="19">
        <v>0.39428040812921822</v>
      </c>
      <c r="I15060" s="19">
        <v>0.36461044210793225</v>
      </c>
      <c r="J15060" s="19"/>
      <c r="K15060" s="19"/>
      <c r="L15060" s="19">
        <v>8.5248724315775876E-2</v>
      </c>
      <c r="M15060" s="19"/>
      <c r="N15060" s="19">
        <v>0.62341056307307863</v>
      </c>
      <c r="O15060" s="19">
        <v>0.46681699235048213</v>
      </c>
      <c r="P15060" s="50"/>
      <c r="R15060" s="9" t="s">
        <v>0</v>
      </c>
    </row>
    <row r="15061" spans="2:18" x14ac:dyDescent="0.2">
      <c r="B15061" s="25">
        <v>14831</v>
      </c>
      <c r="C15061" s="193">
        <v>0.38840646808951979</v>
      </c>
      <c r="D15061" s="19"/>
      <c r="E15061" s="19">
        <v>0.56927239510603311</v>
      </c>
      <c r="F15061" s="19"/>
      <c r="G15061" s="19">
        <v>1.1907956526430834</v>
      </c>
      <c r="H15061" s="19"/>
      <c r="I15061" s="19"/>
      <c r="J15061" s="19">
        <v>7.7266641963598781E-2</v>
      </c>
      <c r="K15061" s="19">
        <v>0.71906591186591395</v>
      </c>
      <c r="L15061" s="19"/>
      <c r="M15061" s="19">
        <v>0.84632743421937495</v>
      </c>
      <c r="N15061" s="19"/>
      <c r="O15061" s="19">
        <v>0.74902287223991226</v>
      </c>
      <c r="P15061" s="50"/>
      <c r="R15061" s="9" t="s">
        <v>0</v>
      </c>
    </row>
    <row r="15062" spans="2:18" x14ac:dyDescent="0.2">
      <c r="B15062" s="25">
        <v>14832</v>
      </c>
      <c r="C15062" s="193">
        <v>0.4929536288592819</v>
      </c>
      <c r="D15062" s="19"/>
      <c r="E15062" s="19"/>
      <c r="F15062" s="19">
        <v>0.19088535297407183</v>
      </c>
      <c r="G15062" s="19">
        <v>0.30291635362074215</v>
      </c>
      <c r="H15062" s="19"/>
      <c r="I15062" s="19">
        <v>1.0400011499069581</v>
      </c>
      <c r="J15062" s="19"/>
      <c r="K15062" s="19">
        <v>1.5557742441164324</v>
      </c>
      <c r="L15062" s="19"/>
      <c r="M15062" s="19">
        <v>1.3689817880083952</v>
      </c>
      <c r="N15062" s="19"/>
      <c r="O15062" s="19">
        <v>0.74252505357660692</v>
      </c>
      <c r="P15062" s="50"/>
      <c r="R15062" s="9" t="s">
        <v>0</v>
      </c>
    </row>
    <row r="15063" spans="2:18" x14ac:dyDescent="0.2">
      <c r="B15063" s="25">
        <v>14833</v>
      </c>
      <c r="C15063" s="193">
        <v>0.23196074904773442</v>
      </c>
      <c r="D15063" s="19"/>
      <c r="E15063" s="19">
        <v>0.17350075589353822</v>
      </c>
      <c r="F15063" s="19"/>
      <c r="G15063" s="19">
        <v>0.89138151507050856</v>
      </c>
      <c r="H15063" s="19"/>
      <c r="I15063" s="19">
        <v>8.9059617835377955E-2</v>
      </c>
      <c r="J15063" s="19"/>
      <c r="K15063" s="19">
        <v>0.44534594071590988</v>
      </c>
      <c r="L15063" s="19"/>
      <c r="M15063" s="19">
        <v>0.59223178630257656</v>
      </c>
      <c r="N15063" s="19"/>
      <c r="O15063" s="19">
        <v>0.33326636476565069</v>
      </c>
      <c r="P15063" s="50"/>
      <c r="R15063" s="9" t="s">
        <v>0</v>
      </c>
    </row>
    <row r="15064" spans="2:18" x14ac:dyDescent="0.2">
      <c r="B15064" s="25">
        <v>14834</v>
      </c>
      <c r="C15064" s="193"/>
      <c r="D15064" s="19">
        <v>0.12553495187778521</v>
      </c>
      <c r="E15064" s="19"/>
      <c r="F15064" s="19">
        <v>5.0140254336782347E-2</v>
      </c>
      <c r="G15064" s="19"/>
      <c r="H15064" s="19">
        <v>0.74657804345626944</v>
      </c>
      <c r="I15064" s="19"/>
      <c r="J15064" s="19">
        <v>1.1075011907019043</v>
      </c>
      <c r="K15064" s="19"/>
      <c r="L15064" s="19">
        <v>0.6033373588654638</v>
      </c>
      <c r="M15064" s="19"/>
      <c r="N15064" s="19">
        <v>0.53739552961932602</v>
      </c>
      <c r="O15064" s="19">
        <v>2.0283876221593989E-2</v>
      </c>
      <c r="P15064" s="50"/>
      <c r="R15064" s="9" t="s">
        <v>0</v>
      </c>
    </row>
    <row r="15065" spans="2:18" x14ac:dyDescent="0.2">
      <c r="B15065" s="25">
        <v>14835</v>
      </c>
      <c r="C15065" s="193"/>
      <c r="D15065" s="19">
        <v>0.52245142746474116</v>
      </c>
      <c r="E15065" s="19"/>
      <c r="F15065" s="19">
        <v>0.61063483259890339</v>
      </c>
      <c r="G15065" s="19"/>
      <c r="H15065" s="19">
        <v>1.4232502762953814</v>
      </c>
      <c r="I15065" s="19"/>
      <c r="J15065" s="19">
        <v>1.1896429716938659</v>
      </c>
      <c r="K15065" s="19"/>
      <c r="L15065" s="19">
        <v>0.5805113582777216</v>
      </c>
      <c r="M15065" s="19"/>
      <c r="N15065" s="19">
        <v>0.17253047697514384</v>
      </c>
      <c r="O15065" s="19"/>
      <c r="P15065" s="50">
        <v>1.1663856432733768</v>
      </c>
      <c r="R15065" s="9" t="s">
        <v>0</v>
      </c>
    </row>
    <row r="15066" spans="2:18" x14ac:dyDescent="0.2">
      <c r="B15066" s="25">
        <v>14836</v>
      </c>
      <c r="C15066" s="193"/>
      <c r="D15066" s="19">
        <v>0.25705914469955604</v>
      </c>
      <c r="E15066" s="19"/>
      <c r="F15066" s="19">
        <v>1.0338198202129283</v>
      </c>
      <c r="G15066" s="19"/>
      <c r="H15066" s="19">
        <v>1.1835274017537343</v>
      </c>
      <c r="I15066" s="19"/>
      <c r="J15066" s="19">
        <v>4.1929277259853043E-2</v>
      </c>
      <c r="K15066" s="19">
        <v>2.0416486384122731E-2</v>
      </c>
      <c r="L15066" s="19"/>
      <c r="M15066" s="19">
        <v>0.74946270009649318</v>
      </c>
      <c r="N15066" s="19"/>
      <c r="O15066" s="19"/>
      <c r="P15066" s="50">
        <v>0.2084354336440136</v>
      </c>
      <c r="R15066" s="9" t="s">
        <v>0</v>
      </c>
    </row>
    <row r="15067" spans="2:18" x14ac:dyDescent="0.2">
      <c r="B15067" s="25">
        <v>14837</v>
      </c>
      <c r="C15067" s="193"/>
      <c r="D15067" s="19">
        <v>0.50150360410998551</v>
      </c>
      <c r="E15067" s="19"/>
      <c r="F15067" s="19">
        <v>0.59533733239818987</v>
      </c>
      <c r="G15067" s="19">
        <v>0.59529425789633506</v>
      </c>
      <c r="H15067" s="19"/>
      <c r="I15067" s="19"/>
      <c r="J15067" s="19">
        <v>1.2036943242947711</v>
      </c>
      <c r="K15067" s="19"/>
      <c r="L15067" s="19">
        <v>0.96638750202839752</v>
      </c>
      <c r="M15067" s="19"/>
      <c r="N15067" s="19">
        <v>0.78218412034126927</v>
      </c>
      <c r="O15067" s="19"/>
      <c r="P15067" s="50">
        <v>0.69677654640801812</v>
      </c>
      <c r="R15067" s="9" t="s">
        <v>0</v>
      </c>
    </row>
    <row r="15068" spans="2:18" x14ac:dyDescent="0.2">
      <c r="B15068" s="25">
        <v>14838</v>
      </c>
      <c r="C15068" s="193">
        <v>0.62043132365481113</v>
      </c>
      <c r="D15068" s="19"/>
      <c r="E15068" s="19"/>
      <c r="F15068" s="19">
        <v>1.1235674365460528</v>
      </c>
      <c r="G15068" s="19"/>
      <c r="H15068" s="19">
        <v>0.2567703895641788</v>
      </c>
      <c r="I15068" s="19"/>
      <c r="J15068" s="19">
        <v>7.6857359053719654E-2</v>
      </c>
      <c r="K15068" s="19">
        <v>8.9838670949882096E-3</v>
      </c>
      <c r="L15068" s="19"/>
      <c r="M15068" s="19"/>
      <c r="N15068" s="19">
        <v>0.33776694481702974</v>
      </c>
      <c r="O15068" s="19">
        <v>0.18167162739589848</v>
      </c>
      <c r="P15068" s="50"/>
      <c r="R15068" s="9" t="s">
        <v>0</v>
      </c>
    </row>
    <row r="15069" spans="2:18" x14ac:dyDescent="0.2">
      <c r="B15069" s="25">
        <v>14839</v>
      </c>
      <c r="C15069" s="193">
        <v>0.34988535716963892</v>
      </c>
      <c r="D15069" s="19"/>
      <c r="E15069" s="19">
        <v>0.78349064789435141</v>
      </c>
      <c r="F15069" s="19"/>
      <c r="G15069" s="19"/>
      <c r="H15069" s="19">
        <v>0.19145972219998361</v>
      </c>
      <c r="I15069" s="19">
        <v>0.7965242698869327</v>
      </c>
      <c r="J15069" s="19"/>
      <c r="K15069" s="19"/>
      <c r="L15069" s="19">
        <v>0.20721234808316774</v>
      </c>
      <c r="M15069" s="19">
        <v>2.2827510067554985E-2</v>
      </c>
      <c r="N15069" s="19"/>
      <c r="O15069" s="19">
        <v>0.54673630481198676</v>
      </c>
      <c r="P15069" s="50"/>
      <c r="R15069" s="9" t="s">
        <v>0</v>
      </c>
    </row>
    <row r="15070" spans="2:18" x14ac:dyDescent="0.2">
      <c r="B15070" s="25">
        <v>14840</v>
      </c>
      <c r="C15070" s="193">
        <v>8.8021220862495822E-2</v>
      </c>
      <c r="D15070" s="19"/>
      <c r="E15070" s="19"/>
      <c r="F15070" s="19">
        <v>0.15780468744213916</v>
      </c>
      <c r="G15070" s="19"/>
      <c r="H15070" s="19">
        <v>0.28473352766367355</v>
      </c>
      <c r="I15070" s="19">
        <v>0.72104424543522061</v>
      </c>
      <c r="J15070" s="19"/>
      <c r="K15070" s="19"/>
      <c r="L15070" s="19">
        <v>3.2650569853835673E-2</v>
      </c>
      <c r="M15070" s="19">
        <v>0.39936000124825671</v>
      </c>
      <c r="N15070" s="19"/>
      <c r="O15070" s="19"/>
      <c r="P15070" s="50">
        <v>0.58360942034441687</v>
      </c>
      <c r="R15070" s="9" t="s">
        <v>0</v>
      </c>
    </row>
    <row r="15071" spans="2:18" x14ac:dyDescent="0.2">
      <c r="B15071" s="25">
        <v>14841</v>
      </c>
      <c r="C15071" s="193"/>
      <c r="D15071" s="19">
        <v>0.44744045115203279</v>
      </c>
      <c r="E15071" s="19"/>
      <c r="F15071" s="19">
        <v>0.79327182768753346</v>
      </c>
      <c r="G15071" s="19">
        <v>0.98078852319407739</v>
      </c>
      <c r="H15071" s="19"/>
      <c r="I15071" s="19"/>
      <c r="J15071" s="19">
        <v>0.52505854101603078</v>
      </c>
      <c r="K15071" s="19">
        <v>0.14538240669942798</v>
      </c>
      <c r="L15071" s="19"/>
      <c r="M15071" s="19"/>
      <c r="N15071" s="19">
        <v>8.7079306015134861E-2</v>
      </c>
      <c r="O15071" s="19"/>
      <c r="P15071" s="50">
        <v>0.23670853286344312</v>
      </c>
      <c r="R15071" s="9" t="s">
        <v>0</v>
      </c>
    </row>
    <row r="15072" spans="2:18" x14ac:dyDescent="0.2">
      <c r="B15072" s="25">
        <v>14842</v>
      </c>
      <c r="C15072" s="193">
        <v>1.6703393957644703</v>
      </c>
      <c r="D15072" s="19"/>
      <c r="E15072" s="19">
        <v>1.7149868789516391</v>
      </c>
      <c r="F15072" s="19"/>
      <c r="G15072" s="19">
        <v>0.96355490343800598</v>
      </c>
      <c r="H15072" s="19"/>
      <c r="I15072" s="19">
        <v>2.586641961973696</v>
      </c>
      <c r="J15072" s="19"/>
      <c r="K15072" s="19">
        <v>2.1835001027491572</v>
      </c>
      <c r="L15072" s="19"/>
      <c r="M15072" s="19">
        <v>1.7895145846650862</v>
      </c>
      <c r="N15072" s="19"/>
      <c r="O15072" s="19">
        <v>1.3620699251891435</v>
      </c>
      <c r="P15072" s="50"/>
      <c r="R15072" s="9" t="s">
        <v>0</v>
      </c>
    </row>
    <row r="15073" spans="2:18" x14ac:dyDescent="0.2">
      <c r="B15073" s="25">
        <v>14843</v>
      </c>
      <c r="C15073" s="193">
        <v>0.43491199732865937</v>
      </c>
      <c r="D15073" s="19"/>
      <c r="E15073" s="19">
        <v>0.54964507395056661</v>
      </c>
      <c r="F15073" s="19"/>
      <c r="G15073" s="19">
        <v>0.78497348344743778</v>
      </c>
      <c r="H15073" s="19"/>
      <c r="I15073" s="19"/>
      <c r="J15073" s="19">
        <v>0.59551685240053354</v>
      </c>
      <c r="K15073" s="19">
        <v>1.0333579874185652</v>
      </c>
      <c r="L15073" s="19"/>
      <c r="M15073" s="19">
        <v>0.88561855682819024</v>
      </c>
      <c r="N15073" s="19"/>
      <c r="O15073" s="19">
        <v>0.21008354741396554</v>
      </c>
      <c r="P15073" s="50"/>
      <c r="R15073" s="9" t="s">
        <v>0</v>
      </c>
    </row>
    <row r="15074" spans="2:18" x14ac:dyDescent="0.2">
      <c r="B15074" s="25">
        <v>14844</v>
      </c>
      <c r="C15074" s="193"/>
      <c r="D15074" s="19">
        <v>1.3575455142735138</v>
      </c>
      <c r="E15074" s="19"/>
      <c r="F15074" s="19">
        <v>0.92724591862344918</v>
      </c>
      <c r="G15074" s="19"/>
      <c r="H15074" s="19">
        <v>1.7339385112159849</v>
      </c>
      <c r="I15074" s="19"/>
      <c r="J15074" s="19">
        <v>1.8435764036123483</v>
      </c>
      <c r="K15074" s="19"/>
      <c r="L15074" s="19">
        <v>1.4356674116451802</v>
      </c>
      <c r="M15074" s="19"/>
      <c r="N15074" s="19">
        <v>1.1658074821737865</v>
      </c>
      <c r="O15074" s="19"/>
      <c r="P15074" s="50">
        <v>0.91786603617286322</v>
      </c>
      <c r="R15074" s="9" t="s">
        <v>0</v>
      </c>
    </row>
    <row r="15075" spans="2:18" x14ac:dyDescent="0.2">
      <c r="B15075" s="25">
        <v>14845</v>
      </c>
      <c r="C15075" s="193">
        <v>0.70358251157064311</v>
      </c>
      <c r="D15075" s="19"/>
      <c r="E15075" s="19">
        <v>0.20402679238735219</v>
      </c>
      <c r="F15075" s="19"/>
      <c r="G15075" s="19">
        <v>0.11482413504002927</v>
      </c>
      <c r="H15075" s="19"/>
      <c r="I15075" s="19">
        <v>0.222077116255088</v>
      </c>
      <c r="J15075" s="19"/>
      <c r="K15075" s="19">
        <v>1.0730258150874301</v>
      </c>
      <c r="L15075" s="19"/>
      <c r="M15075" s="19">
        <v>0.86428127432262458</v>
      </c>
      <c r="N15075" s="19"/>
      <c r="O15075" s="19"/>
      <c r="P15075" s="50">
        <v>7.9835217857057633E-2</v>
      </c>
      <c r="R15075" s="9" t="s">
        <v>0</v>
      </c>
    </row>
    <row r="15076" spans="2:18" x14ac:dyDescent="0.2">
      <c r="B15076" s="25">
        <v>14846</v>
      </c>
      <c r="C15076" s="193">
        <v>1.0476787445751088</v>
      </c>
      <c r="D15076" s="19"/>
      <c r="E15076" s="19">
        <v>0.82205963665967841</v>
      </c>
      <c r="F15076" s="19"/>
      <c r="G15076" s="19">
        <v>1.0114104950269593</v>
      </c>
      <c r="H15076" s="19"/>
      <c r="I15076" s="19">
        <v>0.37313767703582457</v>
      </c>
      <c r="J15076" s="19"/>
      <c r="K15076" s="19"/>
      <c r="L15076" s="19">
        <v>3.6277281034351953E-2</v>
      </c>
      <c r="M15076" s="19">
        <v>0.23618787466795216</v>
      </c>
      <c r="N15076" s="19"/>
      <c r="O15076" s="19">
        <v>0.26633799178632156</v>
      </c>
      <c r="P15076" s="50"/>
      <c r="R15076" s="9" t="s">
        <v>0</v>
      </c>
    </row>
    <row r="15077" spans="2:18" x14ac:dyDescent="0.2">
      <c r="B15077" s="25">
        <v>14847</v>
      </c>
      <c r="C15077" s="193">
        <v>1.0830902121291441</v>
      </c>
      <c r="D15077" s="19"/>
      <c r="E15077" s="19">
        <v>0.97298107867633843</v>
      </c>
      <c r="F15077" s="19"/>
      <c r="G15077" s="19">
        <v>0.42090074829977697</v>
      </c>
      <c r="H15077" s="19"/>
      <c r="I15077" s="19">
        <v>0.58855527435075461</v>
      </c>
      <c r="J15077" s="19"/>
      <c r="K15077" s="19">
        <v>5.1237832591371636E-2</v>
      </c>
      <c r="L15077" s="19"/>
      <c r="M15077" s="19">
        <v>0.95769589387313614</v>
      </c>
      <c r="N15077" s="19"/>
      <c r="O15077" s="19">
        <v>1.1648161322038741</v>
      </c>
      <c r="P15077" s="50"/>
      <c r="R15077" s="9" t="s">
        <v>0</v>
      </c>
    </row>
    <row r="15078" spans="2:18" x14ac:dyDescent="0.2">
      <c r="B15078" s="25">
        <v>14848</v>
      </c>
      <c r="C15078" s="193">
        <v>0.12924187970356735</v>
      </c>
      <c r="D15078" s="19"/>
      <c r="E15078" s="19"/>
      <c r="F15078" s="19">
        <v>0.55840366751306358</v>
      </c>
      <c r="G15078" s="19">
        <v>0.57255822201067896</v>
      </c>
      <c r="H15078" s="19"/>
      <c r="I15078" s="19"/>
      <c r="J15078" s="19">
        <v>6.3778029581207679E-2</v>
      </c>
      <c r="K15078" s="19"/>
      <c r="L15078" s="19">
        <v>0.42401605661017494</v>
      </c>
      <c r="M15078" s="19"/>
      <c r="N15078" s="19">
        <v>0.44484217906586632</v>
      </c>
      <c r="O15078" s="19"/>
      <c r="P15078" s="50">
        <v>0.8714614645812524</v>
      </c>
      <c r="R15078" s="9" t="s">
        <v>0</v>
      </c>
    </row>
    <row r="15079" spans="2:18" x14ac:dyDescent="0.2">
      <c r="B15079" s="25">
        <v>14849</v>
      </c>
      <c r="C15079" s="193"/>
      <c r="D15079" s="19">
        <v>0.82968038362629182</v>
      </c>
      <c r="E15079" s="19">
        <v>7.4208391560244219E-3</v>
      </c>
      <c r="F15079" s="19"/>
      <c r="G15079" s="19"/>
      <c r="H15079" s="19">
        <v>1.1796581292539705</v>
      </c>
      <c r="I15079" s="19">
        <v>0.40225719788981279</v>
      </c>
      <c r="J15079" s="19"/>
      <c r="K15079" s="19"/>
      <c r="L15079" s="19">
        <v>1.9079807722536476E-2</v>
      </c>
      <c r="M15079" s="19">
        <v>4.6885916436353807E-2</v>
      </c>
      <c r="N15079" s="19"/>
      <c r="O15079" s="19">
        <v>0.1330378502456202</v>
      </c>
      <c r="P15079" s="50"/>
      <c r="R15079" s="9" t="s">
        <v>0</v>
      </c>
    </row>
    <row r="15080" spans="2:18" x14ac:dyDescent="0.2">
      <c r="B15080" s="25">
        <v>14850</v>
      </c>
      <c r="C15080" s="193"/>
      <c r="D15080" s="19">
        <v>0.49219642547671494</v>
      </c>
      <c r="E15080" s="19">
        <v>0.24336973156652472</v>
      </c>
      <c r="F15080" s="19"/>
      <c r="G15080" s="19"/>
      <c r="H15080" s="19">
        <v>0.82386283265189186</v>
      </c>
      <c r="I15080" s="19"/>
      <c r="J15080" s="19">
        <v>0.37765326632435575</v>
      </c>
      <c r="K15080" s="19"/>
      <c r="L15080" s="19">
        <v>0.12279425022737872</v>
      </c>
      <c r="M15080" s="19"/>
      <c r="N15080" s="19">
        <v>0.14071992107087294</v>
      </c>
      <c r="O15080" s="19"/>
      <c r="P15080" s="50">
        <v>0.68024642306089</v>
      </c>
      <c r="R15080" s="9" t="s">
        <v>0</v>
      </c>
    </row>
    <row r="15081" spans="2:18" x14ac:dyDescent="0.2">
      <c r="B15081" s="25">
        <v>14851</v>
      </c>
      <c r="C15081" s="193"/>
      <c r="D15081" s="19">
        <v>0.10901171427102703</v>
      </c>
      <c r="E15081" s="19"/>
      <c r="F15081" s="19">
        <v>1.245150915771337</v>
      </c>
      <c r="G15081" s="19"/>
      <c r="H15081" s="19">
        <v>0.92294865205245014</v>
      </c>
      <c r="I15081" s="19"/>
      <c r="J15081" s="19">
        <v>0.2251316890333456</v>
      </c>
      <c r="K15081" s="19"/>
      <c r="L15081" s="19">
        <v>1.114845807485993</v>
      </c>
      <c r="M15081" s="19"/>
      <c r="N15081" s="19">
        <v>0.70627730674506839</v>
      </c>
      <c r="O15081" s="19"/>
      <c r="P15081" s="50">
        <v>0.85324745715720551</v>
      </c>
      <c r="R15081" s="9" t="s">
        <v>0</v>
      </c>
    </row>
    <row r="15082" spans="2:18" x14ac:dyDescent="0.2">
      <c r="B15082" s="25">
        <v>14852</v>
      </c>
      <c r="C15082" s="193">
        <v>0.48225749706494747</v>
      </c>
      <c r="D15082" s="19"/>
      <c r="E15082" s="19">
        <v>0.65516314412037324</v>
      </c>
      <c r="F15082" s="19"/>
      <c r="G15082" s="19">
        <v>1.589846984002462</v>
      </c>
      <c r="H15082" s="19"/>
      <c r="I15082" s="19">
        <v>1.094635516599668</v>
      </c>
      <c r="J15082" s="19"/>
      <c r="K15082" s="19">
        <v>0.79841836095853924</v>
      </c>
      <c r="L15082" s="19"/>
      <c r="M15082" s="19">
        <v>0.20180323279538848</v>
      </c>
      <c r="N15082" s="19"/>
      <c r="O15082" s="19">
        <v>0.89887193115771369</v>
      </c>
      <c r="P15082" s="50"/>
      <c r="R15082" s="9" t="s">
        <v>0</v>
      </c>
    </row>
    <row r="15083" spans="2:18" x14ac:dyDescent="0.2">
      <c r="B15083" s="25">
        <v>14853</v>
      </c>
      <c r="C15083" s="193"/>
      <c r="D15083" s="19">
        <v>0.70140167531414799</v>
      </c>
      <c r="E15083" s="19"/>
      <c r="F15083" s="19">
        <v>0.6453279365815856</v>
      </c>
      <c r="G15083" s="19"/>
      <c r="H15083" s="19">
        <v>0.22784809641860668</v>
      </c>
      <c r="I15083" s="19"/>
      <c r="J15083" s="19">
        <v>0.2495488532899639</v>
      </c>
      <c r="K15083" s="19"/>
      <c r="L15083" s="19">
        <v>1.8142160358823862</v>
      </c>
      <c r="M15083" s="19"/>
      <c r="N15083" s="19">
        <v>0.17869684529802446</v>
      </c>
      <c r="O15083" s="19"/>
      <c r="P15083" s="50">
        <v>0.33269329925452418</v>
      </c>
      <c r="R15083" s="9" t="s">
        <v>0</v>
      </c>
    </row>
    <row r="15084" spans="2:18" x14ac:dyDescent="0.2">
      <c r="B15084" s="25">
        <v>14854</v>
      </c>
      <c r="C15084" s="193"/>
      <c r="D15084" s="19">
        <v>0.27964421956736718</v>
      </c>
      <c r="E15084" s="19"/>
      <c r="F15084" s="19">
        <v>0.51063719917752215</v>
      </c>
      <c r="G15084" s="19">
        <v>0.32897075961493749</v>
      </c>
      <c r="H15084" s="19"/>
      <c r="I15084" s="19"/>
      <c r="J15084" s="19">
        <v>0.24207438550553623</v>
      </c>
      <c r="K15084" s="19">
        <v>1.1958159499062582</v>
      </c>
      <c r="L15084" s="19"/>
      <c r="M15084" s="19"/>
      <c r="N15084" s="19">
        <v>0.31761294301612847</v>
      </c>
      <c r="O15084" s="19"/>
      <c r="P15084" s="50">
        <v>6.8413242756555304E-2</v>
      </c>
      <c r="R15084" s="9" t="s">
        <v>0</v>
      </c>
    </row>
    <row r="15085" spans="2:18" x14ac:dyDescent="0.2">
      <c r="B15085" s="25">
        <v>14855</v>
      </c>
      <c r="C15085" s="193"/>
      <c r="D15085" s="19">
        <v>0.20631576854977055</v>
      </c>
      <c r="E15085" s="19"/>
      <c r="F15085" s="19">
        <v>0.8778496917994566</v>
      </c>
      <c r="G15085" s="19"/>
      <c r="H15085" s="19">
        <v>0.75326110253264633</v>
      </c>
      <c r="I15085" s="19"/>
      <c r="J15085" s="19">
        <v>0.29664009146853831</v>
      </c>
      <c r="K15085" s="19"/>
      <c r="L15085" s="19">
        <v>0.97751413677528065</v>
      </c>
      <c r="M15085" s="19"/>
      <c r="N15085" s="19">
        <v>0.80178764921855539</v>
      </c>
      <c r="O15085" s="19"/>
      <c r="P15085" s="50">
        <v>0.35861211688091815</v>
      </c>
      <c r="R15085" s="9" t="s">
        <v>0</v>
      </c>
    </row>
    <row r="15086" spans="2:18" x14ac:dyDescent="0.2">
      <c r="B15086" s="25">
        <v>14856</v>
      </c>
      <c r="C15086" s="193">
        <v>0.52311310070392114</v>
      </c>
      <c r="D15086" s="19"/>
      <c r="E15086" s="19">
        <v>1.2075647791302941</v>
      </c>
      <c r="F15086" s="19"/>
      <c r="G15086" s="19">
        <v>0.43391087846532778</v>
      </c>
      <c r="H15086" s="19"/>
      <c r="I15086" s="19">
        <v>0.4080610032565703</v>
      </c>
      <c r="J15086" s="19"/>
      <c r="K15086" s="19"/>
      <c r="L15086" s="19">
        <v>2.9094179747566284E-2</v>
      </c>
      <c r="M15086" s="19">
        <v>1.0927808228843989</v>
      </c>
      <c r="N15086" s="19"/>
      <c r="O15086" s="19">
        <v>0.45695675840431521</v>
      </c>
      <c r="P15086" s="50"/>
      <c r="R15086" s="9" t="s">
        <v>0</v>
      </c>
    </row>
    <row r="15087" spans="2:18" x14ac:dyDescent="0.2">
      <c r="B15087" s="25">
        <v>14857</v>
      </c>
      <c r="C15087" s="193">
        <v>1.738580652644758</v>
      </c>
      <c r="D15087" s="19"/>
      <c r="E15087" s="19">
        <v>1.5828290393865991</v>
      </c>
      <c r="F15087" s="19"/>
      <c r="G15087" s="19">
        <v>0.72275194032861256</v>
      </c>
      <c r="H15087" s="19"/>
      <c r="I15087" s="19">
        <v>0.91339467362208115</v>
      </c>
      <c r="J15087" s="19"/>
      <c r="K15087" s="19">
        <v>1.2677036706998739</v>
      </c>
      <c r="L15087" s="19"/>
      <c r="M15087" s="19">
        <v>0.97799470285913948</v>
      </c>
      <c r="N15087" s="19"/>
      <c r="O15087" s="19">
        <v>1.8681619328873469</v>
      </c>
      <c r="P15087" s="50"/>
      <c r="R15087" s="9" t="s">
        <v>0</v>
      </c>
    </row>
    <row r="15088" spans="2:18" x14ac:dyDescent="0.2">
      <c r="B15088" s="25">
        <v>14858</v>
      </c>
      <c r="C15088" s="193"/>
      <c r="D15088" s="19">
        <v>0.29863536824667658</v>
      </c>
      <c r="E15088" s="19">
        <v>0.20968873978014702</v>
      </c>
      <c r="F15088" s="19"/>
      <c r="G15088" s="19"/>
      <c r="H15088" s="19">
        <v>1.329458954064178E-2</v>
      </c>
      <c r="I15088" s="19"/>
      <c r="J15088" s="19">
        <v>0.19475985144686367</v>
      </c>
      <c r="K15088" s="19"/>
      <c r="L15088" s="19">
        <v>0.59993427259078502</v>
      </c>
      <c r="M15088" s="19">
        <v>0.24812026382654048</v>
      </c>
      <c r="N15088" s="19"/>
      <c r="O15088" s="19"/>
      <c r="P15088" s="50">
        <v>0.64680275674112753</v>
      </c>
      <c r="R15088" s="9" t="s">
        <v>0</v>
      </c>
    </row>
    <row r="15089" spans="2:18" x14ac:dyDescent="0.2">
      <c r="B15089" s="25">
        <v>14859</v>
      </c>
      <c r="C15089" s="193">
        <v>0.14640829380765968</v>
      </c>
      <c r="D15089" s="19"/>
      <c r="E15089" s="19">
        <v>0.15404514799181707</v>
      </c>
      <c r="F15089" s="19"/>
      <c r="G15089" s="19">
        <v>0.46550584721373511</v>
      </c>
      <c r="H15089" s="19"/>
      <c r="I15089" s="19">
        <v>0.19549481218933368</v>
      </c>
      <c r="J15089" s="19"/>
      <c r="K15089" s="19">
        <v>0.18390571185920859</v>
      </c>
      <c r="L15089" s="19"/>
      <c r="M15089" s="19">
        <v>0.98827054291424754</v>
      </c>
      <c r="N15089" s="19"/>
      <c r="O15089" s="19"/>
      <c r="P15089" s="50">
        <v>0.19458038425336674</v>
      </c>
      <c r="R15089" s="9" t="s">
        <v>0</v>
      </c>
    </row>
    <row r="15090" spans="2:18" x14ac:dyDescent="0.2">
      <c r="B15090" s="25">
        <v>14860</v>
      </c>
      <c r="C15090" s="193">
        <v>3.1463594510101869</v>
      </c>
      <c r="D15090" s="19"/>
      <c r="E15090" s="19">
        <v>0.99224096745103052</v>
      </c>
      <c r="F15090" s="19"/>
      <c r="G15090" s="19">
        <v>1.2506018546763051</v>
      </c>
      <c r="H15090" s="19"/>
      <c r="I15090" s="19">
        <v>2.0712133925452818</v>
      </c>
      <c r="J15090" s="19"/>
      <c r="K15090" s="19">
        <v>1.3240404063899285</v>
      </c>
      <c r="L15090" s="19"/>
      <c r="M15090" s="19">
        <v>1.3158114272379444</v>
      </c>
      <c r="N15090" s="19"/>
      <c r="O15090" s="19">
        <v>0.79616618602317768</v>
      </c>
      <c r="P15090" s="50"/>
      <c r="R15090" s="9" t="s">
        <v>0</v>
      </c>
    </row>
    <row r="15091" spans="2:18" x14ac:dyDescent="0.2">
      <c r="B15091" s="25">
        <v>14861</v>
      </c>
      <c r="C15091" s="193"/>
      <c r="D15091" s="19">
        <v>0.11627502412044934</v>
      </c>
      <c r="E15091" s="19"/>
      <c r="F15091" s="19">
        <v>0.22368740317528965</v>
      </c>
      <c r="G15091" s="19">
        <v>0.99785818113907598</v>
      </c>
      <c r="H15091" s="19"/>
      <c r="I15091" s="19"/>
      <c r="J15091" s="19">
        <v>1.1012317398118012</v>
      </c>
      <c r="K15091" s="19">
        <v>0.92620776122386983</v>
      </c>
      <c r="L15091" s="19"/>
      <c r="M15091" s="19"/>
      <c r="N15091" s="19">
        <v>0.63206659390535913</v>
      </c>
      <c r="O15091" s="19">
        <v>0.35296440193103973</v>
      </c>
      <c r="P15091" s="50"/>
      <c r="R15091" s="9" t="s">
        <v>0</v>
      </c>
    </row>
    <row r="15092" spans="2:18" x14ac:dyDescent="0.2">
      <c r="B15092" s="25">
        <v>14862</v>
      </c>
      <c r="C15092" s="193">
        <v>1.3706968719020356</v>
      </c>
      <c r="D15092" s="19"/>
      <c r="E15092" s="19">
        <v>1.4672627076625653</v>
      </c>
      <c r="F15092" s="19"/>
      <c r="G15092" s="19">
        <v>1.2789773207898287</v>
      </c>
      <c r="H15092" s="19"/>
      <c r="I15092" s="19">
        <v>1.0959919418536643</v>
      </c>
      <c r="J15092" s="19"/>
      <c r="K15092" s="19">
        <v>0.37726805074633307</v>
      </c>
      <c r="L15092" s="19"/>
      <c r="M15092" s="19">
        <v>1.6116526033338199</v>
      </c>
      <c r="N15092" s="19"/>
      <c r="O15092" s="19">
        <v>0.96252702159377701</v>
      </c>
      <c r="P15092" s="50"/>
      <c r="R15092" s="9" t="s">
        <v>0</v>
      </c>
    </row>
    <row r="15093" spans="2:18" x14ac:dyDescent="0.2">
      <c r="B15093" s="25">
        <v>14863</v>
      </c>
      <c r="C15093" s="193"/>
      <c r="D15093" s="19">
        <v>0.49052964820749284</v>
      </c>
      <c r="E15093" s="19"/>
      <c r="F15093" s="19">
        <v>0.8866443095135832</v>
      </c>
      <c r="G15093" s="19"/>
      <c r="H15093" s="19">
        <v>1.1273392821073174</v>
      </c>
      <c r="I15093" s="19"/>
      <c r="J15093" s="19">
        <v>0.65695895277095406</v>
      </c>
      <c r="K15093" s="19"/>
      <c r="L15093" s="19">
        <v>1.5053000998096546</v>
      </c>
      <c r="M15093" s="19"/>
      <c r="N15093" s="19">
        <v>1.0481587982909357</v>
      </c>
      <c r="O15093" s="19"/>
      <c r="P15093" s="50">
        <v>0.56449520517465102</v>
      </c>
      <c r="R15093" s="9" t="s">
        <v>0</v>
      </c>
    </row>
    <row r="15094" spans="2:18" x14ac:dyDescent="0.2">
      <c r="B15094" s="25">
        <v>14864</v>
      </c>
      <c r="C15094" s="193">
        <v>1.7812599065837453</v>
      </c>
      <c r="D15094" s="19"/>
      <c r="E15094" s="19">
        <v>1.1898127891147368</v>
      </c>
      <c r="F15094" s="19"/>
      <c r="G15094" s="19">
        <v>0.83150295181388423</v>
      </c>
      <c r="H15094" s="19"/>
      <c r="I15094" s="19">
        <v>1.4650288288292936</v>
      </c>
      <c r="J15094" s="19"/>
      <c r="K15094" s="19">
        <v>1.2129809873521469</v>
      </c>
      <c r="L15094" s="19"/>
      <c r="M15094" s="19">
        <v>1.2605469051020517</v>
      </c>
      <c r="N15094" s="19"/>
      <c r="O15094" s="19">
        <v>0.70797918422553863</v>
      </c>
      <c r="P15094" s="50"/>
      <c r="R15094" s="9" t="s">
        <v>0</v>
      </c>
    </row>
    <row r="15095" spans="2:18" x14ac:dyDescent="0.2">
      <c r="B15095" s="25">
        <v>14865</v>
      </c>
      <c r="C15095" s="193">
        <v>0.93418741933106653</v>
      </c>
      <c r="D15095" s="19"/>
      <c r="E15095" s="19">
        <v>0.86061130537536046</v>
      </c>
      <c r="F15095" s="19"/>
      <c r="G15095" s="19">
        <v>0.77171416673638527</v>
      </c>
      <c r="H15095" s="19"/>
      <c r="I15095" s="19">
        <v>0.59989131792486827</v>
      </c>
      <c r="J15095" s="19"/>
      <c r="K15095" s="19"/>
      <c r="L15095" s="19">
        <v>5.0196339570388769E-3</v>
      </c>
      <c r="M15095" s="19">
        <v>0.27187066534180737</v>
      </c>
      <c r="N15095" s="19"/>
      <c r="O15095" s="19"/>
      <c r="P15095" s="50">
        <v>8.4932822988764492E-2</v>
      </c>
      <c r="R15095" s="9" t="s">
        <v>0</v>
      </c>
    </row>
    <row r="15096" spans="2:18" x14ac:dyDescent="0.2">
      <c r="B15096" s="25">
        <v>14866</v>
      </c>
      <c r="C15096" s="193">
        <v>0.78372515131478304</v>
      </c>
      <c r="D15096" s="19"/>
      <c r="E15096" s="19">
        <v>0.15575251441180105</v>
      </c>
      <c r="F15096" s="19"/>
      <c r="G15096" s="19">
        <v>0.6459509497075091</v>
      </c>
      <c r="H15096" s="19"/>
      <c r="I15096" s="19">
        <v>1.0070391125754232</v>
      </c>
      <c r="J15096" s="19"/>
      <c r="K15096" s="19">
        <v>0.49854016375532134</v>
      </c>
      <c r="L15096" s="19"/>
      <c r="M15096" s="19">
        <v>0.60121514976589463</v>
      </c>
      <c r="N15096" s="19"/>
      <c r="O15096" s="19">
        <v>0.66271943650198017</v>
      </c>
      <c r="P15096" s="50"/>
      <c r="R15096" s="9" t="s">
        <v>0</v>
      </c>
    </row>
    <row r="15097" spans="2:18" x14ac:dyDescent="0.2">
      <c r="B15097" s="25">
        <v>14867</v>
      </c>
      <c r="C15097" s="193"/>
      <c r="D15097" s="19">
        <v>1.5404323114688441</v>
      </c>
      <c r="E15097" s="19"/>
      <c r="F15097" s="19">
        <v>0.63225724553325702</v>
      </c>
      <c r="G15097" s="19">
        <v>0.70091573918334604</v>
      </c>
      <c r="H15097" s="19"/>
      <c r="I15097" s="19"/>
      <c r="J15097" s="19">
        <v>0.13688145471560972</v>
      </c>
      <c r="K15097" s="19">
        <v>0.59513364067942243</v>
      </c>
      <c r="L15097" s="19"/>
      <c r="M15097" s="19"/>
      <c r="N15097" s="19">
        <v>0.73245949405939892</v>
      </c>
      <c r="O15097" s="19"/>
      <c r="P15097" s="50">
        <v>0.19587979032008074</v>
      </c>
      <c r="R15097" s="9" t="s">
        <v>0</v>
      </c>
    </row>
    <row r="15098" spans="2:18" x14ac:dyDescent="0.2">
      <c r="B15098" s="25">
        <v>14868</v>
      </c>
      <c r="C15098" s="193"/>
      <c r="D15098" s="19">
        <v>0.73128180633855089</v>
      </c>
      <c r="E15098" s="19">
        <v>6.298874195034454E-2</v>
      </c>
      <c r="F15098" s="19"/>
      <c r="G15098" s="19">
        <v>0.69009292493738006</v>
      </c>
      <c r="H15098" s="19"/>
      <c r="I15098" s="19"/>
      <c r="J15098" s="19">
        <v>0.38379089680732165</v>
      </c>
      <c r="K15098" s="19"/>
      <c r="L15098" s="19">
        <v>0.25581273646824348</v>
      </c>
      <c r="M15098" s="19">
        <v>0.27302740504883144</v>
      </c>
      <c r="N15098" s="19"/>
      <c r="O15098" s="19">
        <v>0.57312469153834222</v>
      </c>
      <c r="P15098" s="50"/>
      <c r="R15098" s="9" t="s">
        <v>0</v>
      </c>
    </row>
    <row r="15099" spans="2:18" x14ac:dyDescent="0.2">
      <c r="B15099" s="25">
        <v>14869</v>
      </c>
      <c r="C15099" s="193">
        <v>1.2746942925667795</v>
      </c>
      <c r="D15099" s="19"/>
      <c r="E15099" s="19">
        <v>0.88654604388252922</v>
      </c>
      <c r="F15099" s="19"/>
      <c r="G15099" s="19">
        <v>0.81135042484281106</v>
      </c>
      <c r="H15099" s="19"/>
      <c r="I15099" s="19">
        <v>1.5366260460506358</v>
      </c>
      <c r="J15099" s="19"/>
      <c r="K15099" s="19">
        <v>1.3748158094177099</v>
      </c>
      <c r="L15099" s="19"/>
      <c r="M15099" s="19">
        <v>1.8864299003074509</v>
      </c>
      <c r="N15099" s="19"/>
      <c r="O15099" s="19">
        <v>1.3533850254796544</v>
      </c>
      <c r="P15099" s="50"/>
      <c r="R15099" s="9" t="s">
        <v>0</v>
      </c>
    </row>
    <row r="15100" spans="2:18" x14ac:dyDescent="0.2">
      <c r="B15100" s="25">
        <v>14870</v>
      </c>
      <c r="C15100" s="193">
        <v>1.1693310313210206</v>
      </c>
      <c r="D15100" s="19"/>
      <c r="E15100" s="19">
        <v>1.9678619792866874</v>
      </c>
      <c r="F15100" s="19"/>
      <c r="G15100" s="19">
        <v>0.97278728355469035</v>
      </c>
      <c r="H15100" s="19"/>
      <c r="I15100" s="19">
        <v>0.9024411437639962</v>
      </c>
      <c r="J15100" s="19"/>
      <c r="K15100" s="19">
        <v>1.8931368854589306</v>
      </c>
      <c r="L15100" s="19"/>
      <c r="M15100" s="19">
        <v>0.27278137112328538</v>
      </c>
      <c r="N15100" s="19"/>
      <c r="O15100" s="19">
        <v>1.3727765153262999</v>
      </c>
      <c r="P15100" s="50"/>
      <c r="R15100" s="9" t="s">
        <v>0</v>
      </c>
    </row>
    <row r="15101" spans="2:18" x14ac:dyDescent="0.2">
      <c r="B15101" s="25">
        <v>14871</v>
      </c>
      <c r="C15101" s="193"/>
      <c r="D15101" s="19">
        <v>1.1989413755598257</v>
      </c>
      <c r="E15101" s="19"/>
      <c r="F15101" s="19">
        <v>0.75476267309386613</v>
      </c>
      <c r="G15101" s="19"/>
      <c r="H15101" s="19">
        <v>5.3440843246119148E-2</v>
      </c>
      <c r="I15101" s="19">
        <v>0.26703686110618946</v>
      </c>
      <c r="J15101" s="19"/>
      <c r="K15101" s="19"/>
      <c r="L15101" s="19">
        <v>0.18852042775337099</v>
      </c>
      <c r="M15101" s="19"/>
      <c r="N15101" s="19">
        <v>0.77095714261218995</v>
      </c>
      <c r="O15101" s="19"/>
      <c r="P15101" s="50">
        <v>0.62873372689988172</v>
      </c>
      <c r="R15101" s="9" t="s">
        <v>0</v>
      </c>
    </row>
    <row r="15102" spans="2:18" x14ac:dyDescent="0.2">
      <c r="B15102" s="25">
        <v>14872</v>
      </c>
      <c r="C15102" s="193"/>
      <c r="D15102" s="19">
        <v>0.27037218475979646</v>
      </c>
      <c r="E15102" s="19"/>
      <c r="F15102" s="19">
        <v>0.44149058768797222</v>
      </c>
      <c r="G15102" s="19"/>
      <c r="H15102" s="19">
        <v>0.66427540488993431</v>
      </c>
      <c r="I15102" s="19">
        <v>0.36190796221064164</v>
      </c>
      <c r="J15102" s="19"/>
      <c r="K15102" s="19">
        <v>5.8530043497838071E-3</v>
      </c>
      <c r="L15102" s="19"/>
      <c r="M15102" s="19"/>
      <c r="N15102" s="19">
        <v>0.9430078045817506</v>
      </c>
      <c r="O15102" s="19"/>
      <c r="P15102" s="50">
        <v>0.64829746258692089</v>
      </c>
      <c r="R15102" s="9" t="s">
        <v>0</v>
      </c>
    </row>
    <row r="15103" spans="2:18" x14ac:dyDescent="0.2">
      <c r="B15103" s="25">
        <v>14873</v>
      </c>
      <c r="C15103" s="193">
        <v>2.5331762729936442</v>
      </c>
      <c r="D15103" s="19"/>
      <c r="E15103" s="19">
        <v>2.3716763426315888</v>
      </c>
      <c r="F15103" s="19"/>
      <c r="G15103" s="19">
        <v>3.1419521126419632</v>
      </c>
      <c r="H15103" s="19"/>
      <c r="I15103" s="19">
        <v>2.5260621113344701</v>
      </c>
      <c r="J15103" s="19"/>
      <c r="K15103" s="19">
        <v>2.9754234579977465</v>
      </c>
      <c r="L15103" s="19"/>
      <c r="M15103" s="19">
        <v>2.4354199869124131</v>
      </c>
      <c r="N15103" s="19"/>
      <c r="O15103" s="19">
        <v>1.7311431729159299</v>
      </c>
      <c r="P15103" s="50"/>
      <c r="R15103" s="9" t="s">
        <v>0</v>
      </c>
    </row>
    <row r="15104" spans="2:18" x14ac:dyDescent="0.2">
      <c r="B15104" s="25">
        <v>14874</v>
      </c>
      <c r="C15104" s="193">
        <v>1.6742035793123895E-2</v>
      </c>
      <c r="D15104" s="19"/>
      <c r="E15104" s="19">
        <v>0.69966445433524216</v>
      </c>
      <c r="F15104" s="19"/>
      <c r="G15104" s="19">
        <v>0.51839919332518547</v>
      </c>
      <c r="H15104" s="19"/>
      <c r="I15104" s="19">
        <v>0.2651050945826004</v>
      </c>
      <c r="J15104" s="19"/>
      <c r="K15104" s="19">
        <v>1.1692140339096111</v>
      </c>
      <c r="L15104" s="19"/>
      <c r="M15104" s="19">
        <v>1.139417880298083</v>
      </c>
      <c r="N15104" s="19"/>
      <c r="O15104" s="19">
        <v>0.5289961826124987</v>
      </c>
      <c r="P15104" s="50"/>
      <c r="R15104" s="9" t="s">
        <v>0</v>
      </c>
    </row>
    <row r="15105" spans="2:18" x14ac:dyDescent="0.2">
      <c r="B15105" s="25">
        <v>14875</v>
      </c>
      <c r="C15105" s="193"/>
      <c r="D15105" s="19">
        <v>4.4958481569085079E-2</v>
      </c>
      <c r="E15105" s="19">
        <v>0.4264864107995826</v>
      </c>
      <c r="F15105" s="19"/>
      <c r="G15105" s="19"/>
      <c r="H15105" s="19">
        <v>0.29022429722898657</v>
      </c>
      <c r="I15105" s="19"/>
      <c r="J15105" s="19">
        <v>0.42307883796715429</v>
      </c>
      <c r="K15105" s="19">
        <v>0.5566524962696433</v>
      </c>
      <c r="L15105" s="19"/>
      <c r="M15105" s="19">
        <v>0.28910046946876328</v>
      </c>
      <c r="N15105" s="19"/>
      <c r="O15105" s="19">
        <v>3.1034635510246145E-2</v>
      </c>
      <c r="P15105" s="50"/>
      <c r="R15105" s="9" t="s">
        <v>0</v>
      </c>
    </row>
    <row r="15106" spans="2:18" x14ac:dyDescent="0.2">
      <c r="B15106" s="25">
        <v>14876</v>
      </c>
      <c r="C15106" s="193">
        <v>3.6365596934433156E-2</v>
      </c>
      <c r="D15106" s="19"/>
      <c r="E15106" s="19"/>
      <c r="F15106" s="19">
        <v>0.43986405954997565</v>
      </c>
      <c r="G15106" s="19">
        <v>0.39404257056719111</v>
      </c>
      <c r="H15106" s="19"/>
      <c r="I15106" s="19">
        <v>1.4909410800948351E-2</v>
      </c>
      <c r="J15106" s="19"/>
      <c r="K15106" s="19"/>
      <c r="L15106" s="19">
        <v>0.60316791674536174</v>
      </c>
      <c r="M15106" s="19">
        <v>8.0509416779168147E-2</v>
      </c>
      <c r="N15106" s="19"/>
      <c r="O15106" s="19"/>
      <c r="P15106" s="50">
        <v>0.78741491513558504</v>
      </c>
      <c r="R15106" s="9" t="s">
        <v>0</v>
      </c>
    </row>
    <row r="15107" spans="2:18" x14ac:dyDescent="0.2">
      <c r="B15107" s="25">
        <v>14877</v>
      </c>
      <c r="C15107" s="193"/>
      <c r="D15107" s="19">
        <v>1.4475485220278574</v>
      </c>
      <c r="E15107" s="19"/>
      <c r="F15107" s="19">
        <v>0.40702921934164277</v>
      </c>
      <c r="G15107" s="19">
        <v>2.3291093125307194E-2</v>
      </c>
      <c r="H15107" s="19"/>
      <c r="I15107" s="19"/>
      <c r="J15107" s="19">
        <v>1.7486884330782011</v>
      </c>
      <c r="K15107" s="19"/>
      <c r="L15107" s="19">
        <v>0.78913274507883968</v>
      </c>
      <c r="M15107" s="19"/>
      <c r="N15107" s="19">
        <v>0.56086696819792714</v>
      </c>
      <c r="O15107" s="19"/>
      <c r="P15107" s="50">
        <v>0.84465063287285802</v>
      </c>
      <c r="R15107" s="9" t="s">
        <v>0</v>
      </c>
    </row>
    <row r="15108" spans="2:18" x14ac:dyDescent="0.2">
      <c r="B15108" s="25">
        <v>14878</v>
      </c>
      <c r="C15108" s="193">
        <v>0.27729709814252945</v>
      </c>
      <c r="D15108" s="19"/>
      <c r="E15108" s="19">
        <v>1.4269064486298541E-2</v>
      </c>
      <c r="F15108" s="19"/>
      <c r="G15108" s="19">
        <v>0.41053338562923264</v>
      </c>
      <c r="H15108" s="19"/>
      <c r="I15108" s="19"/>
      <c r="J15108" s="19">
        <v>0.53718278361840688</v>
      </c>
      <c r="K15108" s="19"/>
      <c r="L15108" s="19">
        <v>0.80244684890893769</v>
      </c>
      <c r="M15108" s="19"/>
      <c r="N15108" s="19">
        <v>0.88386960739142506</v>
      </c>
      <c r="O15108" s="19"/>
      <c r="P15108" s="50">
        <v>0.48245471774013154</v>
      </c>
      <c r="R15108" s="9" t="s">
        <v>0</v>
      </c>
    </row>
    <row r="15109" spans="2:18" x14ac:dyDescent="0.2">
      <c r="B15109" s="25">
        <v>14879</v>
      </c>
      <c r="C15109" s="193">
        <v>0.97818633851395376</v>
      </c>
      <c r="D15109" s="19"/>
      <c r="E15109" s="19"/>
      <c r="F15109" s="19">
        <v>0.53607889460979052</v>
      </c>
      <c r="G15109" s="19"/>
      <c r="H15109" s="19">
        <v>0.38722391950520896</v>
      </c>
      <c r="I15109" s="19"/>
      <c r="J15109" s="19">
        <v>0.18473080487517646</v>
      </c>
      <c r="K15109" s="19">
        <v>0.31045945932363056</v>
      </c>
      <c r="L15109" s="19"/>
      <c r="M15109" s="19">
        <v>0.29950864253960441</v>
      </c>
      <c r="N15109" s="19"/>
      <c r="O15109" s="19">
        <v>0.74182998670657885</v>
      </c>
      <c r="P15109" s="50"/>
      <c r="R15109" s="9" t="s">
        <v>0</v>
      </c>
    </row>
    <row r="15110" spans="2:18" x14ac:dyDescent="0.2">
      <c r="B15110" s="25">
        <v>14880</v>
      </c>
      <c r="C15110" s="193">
        <v>0.85269915896859105</v>
      </c>
      <c r="D15110" s="19"/>
      <c r="E15110" s="19">
        <v>1.4474779436259666</v>
      </c>
      <c r="F15110" s="19"/>
      <c r="G15110" s="19">
        <v>2.0159580823964376</v>
      </c>
      <c r="H15110" s="19"/>
      <c r="I15110" s="19">
        <v>1.491946131920336</v>
      </c>
      <c r="J15110" s="19"/>
      <c r="K15110" s="19">
        <v>1.2227320827618651</v>
      </c>
      <c r="L15110" s="19"/>
      <c r="M15110" s="19">
        <v>1.7010961128043096</v>
      </c>
      <c r="N15110" s="19"/>
      <c r="O15110" s="19">
        <v>1.1134028711713502</v>
      </c>
      <c r="P15110" s="50"/>
      <c r="R15110" s="9" t="s">
        <v>0</v>
      </c>
    </row>
    <row r="15111" spans="2:18" x14ac:dyDescent="0.2">
      <c r="B15111" s="25">
        <v>14881</v>
      </c>
      <c r="C15111" s="193">
        <v>0.18761809313887887</v>
      </c>
      <c r="D15111" s="19"/>
      <c r="E15111" s="19">
        <v>0.55301622332123768</v>
      </c>
      <c r="F15111" s="19"/>
      <c r="G15111" s="19"/>
      <c r="H15111" s="19">
        <v>0.62133921789432467</v>
      </c>
      <c r="I15111" s="19"/>
      <c r="J15111" s="19">
        <v>4.8722960652347762E-2</v>
      </c>
      <c r="K15111" s="19">
        <v>0.42492412730638424</v>
      </c>
      <c r="L15111" s="19"/>
      <c r="M15111" s="19">
        <v>0.94879425597102274</v>
      </c>
      <c r="N15111" s="19"/>
      <c r="O15111" s="19"/>
      <c r="P15111" s="50">
        <v>0.31814750300694478</v>
      </c>
      <c r="R15111" s="9" t="s">
        <v>0</v>
      </c>
    </row>
    <row r="15112" spans="2:18" x14ac:dyDescent="0.2">
      <c r="B15112" s="25">
        <v>14882</v>
      </c>
      <c r="C15112" s="193"/>
      <c r="D15112" s="19">
        <v>0.93492238466259125</v>
      </c>
      <c r="E15112" s="19"/>
      <c r="F15112" s="19">
        <v>1.1017986161063864</v>
      </c>
      <c r="G15112" s="19"/>
      <c r="H15112" s="19">
        <v>0.46691226143725056</v>
      </c>
      <c r="I15112" s="19"/>
      <c r="J15112" s="19">
        <v>1.401426201836852</v>
      </c>
      <c r="K15112" s="19"/>
      <c r="L15112" s="19">
        <v>0.45860620786480438</v>
      </c>
      <c r="M15112" s="19"/>
      <c r="N15112" s="19">
        <v>1.2522613974197647</v>
      </c>
      <c r="O15112" s="19"/>
      <c r="P15112" s="50">
        <v>0.14946199154896719</v>
      </c>
      <c r="R15112" s="9" t="s">
        <v>0</v>
      </c>
    </row>
    <row r="15113" spans="2:18" x14ac:dyDescent="0.2">
      <c r="B15113" s="25">
        <v>14883</v>
      </c>
      <c r="C15113" s="193">
        <v>0.30454483881212568</v>
      </c>
      <c r="D15113" s="19"/>
      <c r="E15113" s="19">
        <v>0.45014801795729159</v>
      </c>
      <c r="F15113" s="19"/>
      <c r="G15113" s="19">
        <v>0.59861395114048177</v>
      </c>
      <c r="H15113" s="19"/>
      <c r="I15113" s="19">
        <v>0.15634559562976391</v>
      </c>
      <c r="J15113" s="19"/>
      <c r="K15113" s="19">
        <v>0.47785549107292546</v>
      </c>
      <c r="L15113" s="19"/>
      <c r="M15113" s="19">
        <v>0.44615427673171382</v>
      </c>
      <c r="N15113" s="19"/>
      <c r="O15113" s="19">
        <v>0.29524072039209553</v>
      </c>
      <c r="P15113" s="50"/>
      <c r="R15113" s="9" t="s">
        <v>0</v>
      </c>
    </row>
    <row r="15114" spans="2:18" x14ac:dyDescent="0.2">
      <c r="B15114" s="25">
        <v>14884</v>
      </c>
      <c r="C15114" s="193">
        <v>0.58620513142839348</v>
      </c>
      <c r="D15114" s="19"/>
      <c r="E15114" s="19">
        <v>0.67136821366250909</v>
      </c>
      <c r="F15114" s="19"/>
      <c r="G15114" s="19">
        <v>0.1962439463442382</v>
      </c>
      <c r="H15114" s="19"/>
      <c r="I15114" s="19">
        <v>1.2556474965209832</v>
      </c>
      <c r="J15114" s="19"/>
      <c r="K15114" s="19">
        <v>0.49693798274368955</v>
      </c>
      <c r="L15114" s="19"/>
      <c r="M15114" s="19">
        <v>0.72629467395964231</v>
      </c>
      <c r="N15114" s="19"/>
      <c r="O15114" s="19">
        <v>1.1714662813148411</v>
      </c>
      <c r="P15114" s="50"/>
      <c r="R15114" s="9" t="s">
        <v>0</v>
      </c>
    </row>
    <row r="15115" spans="2:18" x14ac:dyDescent="0.2">
      <c r="B15115" s="25">
        <v>14885</v>
      </c>
      <c r="C15115" s="193">
        <v>0.33779541775387495</v>
      </c>
      <c r="D15115" s="19"/>
      <c r="E15115" s="19"/>
      <c r="F15115" s="19">
        <v>0.26417153111940528</v>
      </c>
      <c r="G15115" s="19"/>
      <c r="H15115" s="19">
        <v>0.14063797497217567</v>
      </c>
      <c r="I15115" s="19">
        <v>0.18702483500563261</v>
      </c>
      <c r="J15115" s="19"/>
      <c r="K15115" s="19"/>
      <c r="L15115" s="19">
        <v>0.45811025754326962</v>
      </c>
      <c r="M15115" s="19">
        <v>0.72340554305428995</v>
      </c>
      <c r="N15115" s="19"/>
      <c r="O15115" s="19">
        <v>0.87492490216397301</v>
      </c>
      <c r="P15115" s="50"/>
      <c r="R15115" s="9" t="s">
        <v>0</v>
      </c>
    </row>
    <row r="15116" spans="2:18" x14ac:dyDescent="0.2">
      <c r="B15116" s="25">
        <v>14886</v>
      </c>
      <c r="C15116" s="193"/>
      <c r="D15116" s="19">
        <v>0.71951196575669829</v>
      </c>
      <c r="E15116" s="19"/>
      <c r="F15116" s="19">
        <v>1.3142359997575255</v>
      </c>
      <c r="G15116" s="19"/>
      <c r="H15116" s="19">
        <v>0.12185409470118573</v>
      </c>
      <c r="I15116" s="19"/>
      <c r="J15116" s="19">
        <v>0.67243745996907656</v>
      </c>
      <c r="K15116" s="19"/>
      <c r="L15116" s="19">
        <v>0.26237293372156134</v>
      </c>
      <c r="M15116" s="19"/>
      <c r="N15116" s="19">
        <v>0.70853327428323987</v>
      </c>
      <c r="O15116" s="19">
        <v>8.7121603645424123E-2</v>
      </c>
      <c r="P15116" s="50"/>
      <c r="R15116" s="9" t="s">
        <v>0</v>
      </c>
    </row>
    <row r="15117" spans="2:18" x14ac:dyDescent="0.2">
      <c r="B15117" s="25">
        <v>14887</v>
      </c>
      <c r="C15117" s="193">
        <v>1.1652016627418846</v>
      </c>
      <c r="D15117" s="19"/>
      <c r="E15117" s="19"/>
      <c r="F15117" s="19">
        <v>4.6661910835327593E-2</v>
      </c>
      <c r="G15117" s="19"/>
      <c r="H15117" s="19">
        <v>0.50440158755564157</v>
      </c>
      <c r="I15117" s="19">
        <v>8.1332521636165403E-2</v>
      </c>
      <c r="J15117" s="19"/>
      <c r="K15117" s="19">
        <v>0.95844202272795642</v>
      </c>
      <c r="L15117" s="19"/>
      <c r="M15117" s="19">
        <v>0.16191301588806717</v>
      </c>
      <c r="N15117" s="19"/>
      <c r="O15117" s="19">
        <v>8.6967271382217146E-2</v>
      </c>
      <c r="P15117" s="50"/>
      <c r="R15117" s="9" t="s">
        <v>0</v>
      </c>
    </row>
    <row r="15118" spans="2:18" x14ac:dyDescent="0.2">
      <c r="B15118" s="25">
        <v>14888</v>
      </c>
      <c r="C15118" s="193">
        <v>9.1729942618061583E-2</v>
      </c>
      <c r="D15118" s="19"/>
      <c r="E15118" s="19">
        <v>0.67082658321010147</v>
      </c>
      <c r="F15118" s="19"/>
      <c r="G15118" s="19">
        <v>0.49539250508411786</v>
      </c>
      <c r="H15118" s="19"/>
      <c r="I15118" s="19">
        <v>0.19324393702074358</v>
      </c>
      <c r="J15118" s="19"/>
      <c r="K15118" s="19">
        <v>1.1025877621380575</v>
      </c>
      <c r="L15118" s="19"/>
      <c r="M15118" s="19">
        <v>0.76820546710755366</v>
      </c>
      <c r="N15118" s="19"/>
      <c r="O15118" s="19">
        <v>1.3036080600289213</v>
      </c>
      <c r="P15118" s="50"/>
      <c r="R15118" s="9" t="s">
        <v>0</v>
      </c>
    </row>
    <row r="15119" spans="2:18" x14ac:dyDescent="0.2">
      <c r="B15119" s="25">
        <v>14889</v>
      </c>
      <c r="C15119" s="193"/>
      <c r="D15119" s="19">
        <v>0.73250726948861955</v>
      </c>
      <c r="E15119" s="19"/>
      <c r="F15119" s="19">
        <v>0.6723283406781172</v>
      </c>
      <c r="G15119" s="19"/>
      <c r="H15119" s="19">
        <v>1.1018082443012858</v>
      </c>
      <c r="I15119" s="19"/>
      <c r="J15119" s="19">
        <v>0.49845045212916</v>
      </c>
      <c r="K15119" s="19">
        <v>9.1371737242341697E-2</v>
      </c>
      <c r="L15119" s="19"/>
      <c r="M15119" s="19">
        <v>0.14729493450444739</v>
      </c>
      <c r="N15119" s="19"/>
      <c r="O15119" s="19"/>
      <c r="P15119" s="50">
        <v>0.17278675113192807</v>
      </c>
      <c r="R15119" s="9" t="s">
        <v>0</v>
      </c>
    </row>
    <row r="15120" spans="2:18" x14ac:dyDescent="0.2">
      <c r="B15120" s="25">
        <v>14890</v>
      </c>
      <c r="C15120" s="193"/>
      <c r="D15120" s="19">
        <v>0.35804056089833869</v>
      </c>
      <c r="E15120" s="19"/>
      <c r="F15120" s="19">
        <v>1.1540959403598312</v>
      </c>
      <c r="G15120" s="19"/>
      <c r="H15120" s="19">
        <v>0.52058916719994652</v>
      </c>
      <c r="I15120" s="19"/>
      <c r="J15120" s="19">
        <v>1.7421474664190419</v>
      </c>
      <c r="K15120" s="19">
        <v>0.15694998133097274</v>
      </c>
      <c r="L15120" s="19"/>
      <c r="M15120" s="19">
        <v>0.1433861093705148</v>
      </c>
      <c r="N15120" s="19"/>
      <c r="O15120" s="19"/>
      <c r="P15120" s="50">
        <v>0.77989177937151188</v>
      </c>
      <c r="R15120" s="9" t="s">
        <v>0</v>
      </c>
    </row>
    <row r="15121" spans="2:18" x14ac:dyDescent="0.2">
      <c r="B15121" s="25">
        <v>14891</v>
      </c>
      <c r="C15121" s="193">
        <v>1.9442097801040275</v>
      </c>
      <c r="D15121" s="19"/>
      <c r="E15121" s="19">
        <v>0.83975169758603074</v>
      </c>
      <c r="F15121" s="19"/>
      <c r="G15121" s="19">
        <v>1.3878816973033896</v>
      </c>
      <c r="H15121" s="19"/>
      <c r="I15121" s="19">
        <v>0.11781182945519404</v>
      </c>
      <c r="J15121" s="19"/>
      <c r="K15121" s="19">
        <v>0.81948538009780825</v>
      </c>
      <c r="L15121" s="19"/>
      <c r="M15121" s="19">
        <v>1.2739611873554539</v>
      </c>
      <c r="N15121" s="19"/>
      <c r="O15121" s="19">
        <v>0.51773028484771977</v>
      </c>
      <c r="P15121" s="50"/>
      <c r="R15121" s="9" t="s">
        <v>0</v>
      </c>
    </row>
    <row r="15122" spans="2:18" x14ac:dyDescent="0.2">
      <c r="B15122" s="25">
        <v>14892</v>
      </c>
      <c r="C15122" s="193">
        <v>0.50128239439301936</v>
      </c>
      <c r="D15122" s="19"/>
      <c r="E15122" s="19">
        <v>0.32507542138143575</v>
      </c>
      <c r="F15122" s="19"/>
      <c r="G15122" s="19"/>
      <c r="H15122" s="19">
        <v>0.78878270553970009</v>
      </c>
      <c r="I15122" s="19">
        <v>8.2073877698252667E-2</v>
      </c>
      <c r="J15122" s="19"/>
      <c r="K15122" s="19"/>
      <c r="L15122" s="19">
        <v>0.12010566060739485</v>
      </c>
      <c r="M15122" s="19"/>
      <c r="N15122" s="19">
        <v>1.3377509738944482</v>
      </c>
      <c r="O15122" s="19"/>
      <c r="P15122" s="50">
        <v>0.3268520693254211</v>
      </c>
      <c r="R15122" s="9" t="s">
        <v>0</v>
      </c>
    </row>
    <row r="15123" spans="2:18" x14ac:dyDescent="0.2">
      <c r="B15123" s="25">
        <v>14893</v>
      </c>
      <c r="C15123" s="193"/>
      <c r="D15123" s="19">
        <v>0.91833262354422573</v>
      </c>
      <c r="E15123" s="19"/>
      <c r="F15123" s="19">
        <v>0.76098052322484999</v>
      </c>
      <c r="G15123" s="19"/>
      <c r="H15123" s="19">
        <v>0.4301518333017344</v>
      </c>
      <c r="I15123" s="19"/>
      <c r="J15123" s="19">
        <v>0.47604425980913934</v>
      </c>
      <c r="K15123" s="19"/>
      <c r="L15123" s="19">
        <v>0.58231846179517266</v>
      </c>
      <c r="M15123" s="19"/>
      <c r="N15123" s="19">
        <v>0.11823173772767896</v>
      </c>
      <c r="O15123" s="19"/>
      <c r="P15123" s="50">
        <v>0.36447834565127574</v>
      </c>
      <c r="R15123" s="9" t="s">
        <v>0</v>
      </c>
    </row>
    <row r="15124" spans="2:18" x14ac:dyDescent="0.2">
      <c r="B15124" s="25">
        <v>14894</v>
      </c>
      <c r="C15124" s="193"/>
      <c r="D15124" s="19">
        <v>0.35799509885868336</v>
      </c>
      <c r="E15124" s="19"/>
      <c r="F15124" s="19">
        <v>0.38743994194918158</v>
      </c>
      <c r="G15124" s="19"/>
      <c r="H15124" s="19">
        <v>0.51920585160917188</v>
      </c>
      <c r="I15124" s="19">
        <v>0.26461315946379305</v>
      </c>
      <c r="J15124" s="19"/>
      <c r="K15124" s="19">
        <v>0.24725316235921022</v>
      </c>
      <c r="L15124" s="19"/>
      <c r="M15124" s="19"/>
      <c r="N15124" s="19">
        <v>7.618321669795744E-2</v>
      </c>
      <c r="O15124" s="19">
        <v>3.8625089413470606E-2</v>
      </c>
      <c r="P15124" s="50"/>
      <c r="R15124" s="9" t="s">
        <v>0</v>
      </c>
    </row>
    <row r="15125" spans="2:18" x14ac:dyDescent="0.2">
      <c r="B15125" s="25">
        <v>14895</v>
      </c>
      <c r="C15125" s="193">
        <v>1.1058142162842324</v>
      </c>
      <c r="D15125" s="19"/>
      <c r="E15125" s="19">
        <v>1.1021185512368588</v>
      </c>
      <c r="F15125" s="19"/>
      <c r="G15125" s="19">
        <v>0.37072619725927825</v>
      </c>
      <c r="H15125" s="19"/>
      <c r="I15125" s="19">
        <v>0.66002618412009562</v>
      </c>
      <c r="J15125" s="19"/>
      <c r="K15125" s="19">
        <v>1.5165645109157591</v>
      </c>
      <c r="L15125" s="19"/>
      <c r="M15125" s="19">
        <v>0.25793883297604486</v>
      </c>
      <c r="N15125" s="19"/>
      <c r="O15125" s="19">
        <v>0.54597045755639972</v>
      </c>
      <c r="P15125" s="50"/>
      <c r="R15125" s="9" t="s">
        <v>0</v>
      </c>
    </row>
    <row r="15126" spans="2:18" x14ac:dyDescent="0.2">
      <c r="B15126" s="25">
        <v>14896</v>
      </c>
      <c r="C15126" s="193">
        <v>1.0196135481969806</v>
      </c>
      <c r="D15126" s="19"/>
      <c r="E15126" s="19">
        <v>0.58815324148325288</v>
      </c>
      <c r="F15126" s="19"/>
      <c r="G15126" s="19">
        <v>0.1833261663037149</v>
      </c>
      <c r="H15126" s="19"/>
      <c r="I15126" s="19">
        <v>1.4350027903840912</v>
      </c>
      <c r="J15126" s="19"/>
      <c r="K15126" s="19">
        <v>0.71600630686353361</v>
      </c>
      <c r="L15126" s="19"/>
      <c r="M15126" s="19">
        <v>1.2558591499734029</v>
      </c>
      <c r="N15126" s="19"/>
      <c r="O15126" s="19">
        <v>1.5191309360121898</v>
      </c>
      <c r="P15126" s="50"/>
      <c r="R15126" s="9" t="s">
        <v>0</v>
      </c>
    </row>
    <row r="15127" spans="2:18" x14ac:dyDescent="0.2">
      <c r="B15127" s="25">
        <v>14897</v>
      </c>
      <c r="C15127" s="193">
        <v>0.4265241841001185</v>
      </c>
      <c r="D15127" s="19"/>
      <c r="E15127" s="19">
        <v>0.42995111257014967</v>
      </c>
      <c r="F15127" s="19"/>
      <c r="G15127" s="19">
        <v>0.38059094720138953</v>
      </c>
      <c r="H15127" s="19"/>
      <c r="I15127" s="19">
        <v>1.3263979536004011</v>
      </c>
      <c r="J15127" s="19"/>
      <c r="K15127" s="19">
        <v>0.74207446251038256</v>
      </c>
      <c r="L15127" s="19"/>
      <c r="M15127" s="19">
        <v>1.2964840074395465</v>
      </c>
      <c r="N15127" s="19"/>
      <c r="O15127" s="19">
        <v>1.1856058413884456</v>
      </c>
      <c r="P15127" s="50"/>
      <c r="R15127" s="9" t="s">
        <v>0</v>
      </c>
    </row>
    <row r="15128" spans="2:18" x14ac:dyDescent="0.2">
      <c r="B15128" s="25">
        <v>14898</v>
      </c>
      <c r="C15128" s="193">
        <v>0.77561738840482031</v>
      </c>
      <c r="D15128" s="19"/>
      <c r="E15128" s="19">
        <v>0.63779647701920616</v>
      </c>
      <c r="F15128" s="19"/>
      <c r="G15128" s="19">
        <v>0.98223705162689001</v>
      </c>
      <c r="H15128" s="19"/>
      <c r="I15128" s="19">
        <v>0.37758919490794129</v>
      </c>
      <c r="J15128" s="19"/>
      <c r="K15128" s="19">
        <v>0.663334559691793</v>
      </c>
      <c r="L15128" s="19"/>
      <c r="M15128" s="19">
        <v>0.11219149692935801</v>
      </c>
      <c r="N15128" s="19"/>
      <c r="O15128" s="19">
        <v>0.2232114856016944</v>
      </c>
      <c r="P15128" s="50"/>
      <c r="R15128" s="9" t="s">
        <v>0</v>
      </c>
    </row>
    <row r="15129" spans="2:18" x14ac:dyDescent="0.2">
      <c r="B15129" s="25">
        <v>14899</v>
      </c>
      <c r="C15129" s="193">
        <v>0.59965600840233657</v>
      </c>
      <c r="D15129" s="19"/>
      <c r="E15129" s="19">
        <v>0.90155643510364658</v>
      </c>
      <c r="F15129" s="19"/>
      <c r="G15129" s="19">
        <v>0.87101008084327336</v>
      </c>
      <c r="H15129" s="19"/>
      <c r="I15129" s="19">
        <v>9.5314701350637521E-2</v>
      </c>
      <c r="J15129" s="19"/>
      <c r="K15129" s="19">
        <v>0.9904096868563238</v>
      </c>
      <c r="L15129" s="19"/>
      <c r="M15129" s="19">
        <v>0.93460427384249078</v>
      </c>
      <c r="N15129" s="19"/>
      <c r="O15129" s="19">
        <v>2.0634873550051971</v>
      </c>
      <c r="P15129" s="50"/>
      <c r="R15129" s="9" t="s">
        <v>0</v>
      </c>
    </row>
    <row r="15130" spans="2:18" x14ac:dyDescent="0.2">
      <c r="B15130" s="25">
        <v>14900</v>
      </c>
      <c r="C15130" s="193"/>
      <c r="D15130" s="19">
        <v>0.61616142685388708</v>
      </c>
      <c r="E15130" s="19"/>
      <c r="F15130" s="19">
        <v>0.51440970072065828</v>
      </c>
      <c r="G15130" s="19"/>
      <c r="H15130" s="19">
        <v>0.3696533435592575</v>
      </c>
      <c r="I15130" s="19"/>
      <c r="J15130" s="19">
        <v>0.54590054463260129</v>
      </c>
      <c r="K15130" s="19">
        <v>0.55739454338184902</v>
      </c>
      <c r="L15130" s="19"/>
      <c r="M15130" s="19">
        <v>0.81772252046300531</v>
      </c>
      <c r="N15130" s="19"/>
      <c r="O15130" s="19">
        <v>0.48599617986223231</v>
      </c>
      <c r="P15130" s="50"/>
      <c r="R15130" s="9" t="s">
        <v>0</v>
      </c>
    </row>
    <row r="15131" spans="2:18" x14ac:dyDescent="0.2">
      <c r="B15131" s="25">
        <v>14901</v>
      </c>
      <c r="C15131" s="193"/>
      <c r="D15131" s="19">
        <v>0.60368161532532394</v>
      </c>
      <c r="E15131" s="19">
        <v>0.30139954091677706</v>
      </c>
      <c r="F15131" s="19"/>
      <c r="G15131" s="19">
        <v>0.25760191253880105</v>
      </c>
      <c r="H15131" s="19"/>
      <c r="I15131" s="19">
        <v>0.8201324442036878</v>
      </c>
      <c r="J15131" s="19"/>
      <c r="K15131" s="19"/>
      <c r="L15131" s="19">
        <v>0.20984724732975457</v>
      </c>
      <c r="M15131" s="19"/>
      <c r="N15131" s="19">
        <v>0.19492400789703185</v>
      </c>
      <c r="O15131" s="19">
        <v>0.22238473032661599</v>
      </c>
      <c r="P15131" s="50"/>
      <c r="R15131" s="9" t="s">
        <v>0</v>
      </c>
    </row>
    <row r="15132" spans="2:18" x14ac:dyDescent="0.2">
      <c r="B15132" s="25">
        <v>14902</v>
      </c>
      <c r="C15132" s="193"/>
      <c r="D15132" s="19">
        <v>0.51118523753888723</v>
      </c>
      <c r="E15132" s="19"/>
      <c r="F15132" s="19">
        <v>0.41728776929666078</v>
      </c>
      <c r="G15132" s="19"/>
      <c r="H15132" s="19">
        <v>0.54341481220751087</v>
      </c>
      <c r="I15132" s="19"/>
      <c r="J15132" s="19">
        <v>0.13432933847101669</v>
      </c>
      <c r="K15132" s="19"/>
      <c r="L15132" s="19">
        <v>0.22952408816745218</v>
      </c>
      <c r="M15132" s="19">
        <v>0.14169059551707372</v>
      </c>
      <c r="N15132" s="19"/>
      <c r="O15132" s="19">
        <v>0.71110378141687791</v>
      </c>
      <c r="P15132" s="50"/>
      <c r="R15132" s="9" t="s">
        <v>0</v>
      </c>
    </row>
    <row r="15133" spans="2:18" x14ac:dyDescent="0.2">
      <c r="B15133" s="25">
        <v>14903</v>
      </c>
      <c r="C15133" s="193"/>
      <c r="D15133" s="19">
        <v>1.2422855068478473</v>
      </c>
      <c r="E15133" s="19">
        <v>0.35679806521379342</v>
      </c>
      <c r="F15133" s="19"/>
      <c r="G15133" s="19">
        <v>4.719486740075611E-2</v>
      </c>
      <c r="H15133" s="19"/>
      <c r="I15133" s="19"/>
      <c r="J15133" s="19">
        <v>0.49380145831359945</v>
      </c>
      <c r="K15133" s="19"/>
      <c r="L15133" s="19">
        <v>0.15383176125182085</v>
      </c>
      <c r="M15133" s="19">
        <v>0.90667040726739012</v>
      </c>
      <c r="N15133" s="19"/>
      <c r="O15133" s="19">
        <v>0.37809186425670688</v>
      </c>
      <c r="P15133" s="50"/>
      <c r="R15133" s="9" t="s">
        <v>0</v>
      </c>
    </row>
    <row r="15134" spans="2:18" x14ac:dyDescent="0.2">
      <c r="B15134" s="25">
        <v>14904</v>
      </c>
      <c r="C15134" s="193"/>
      <c r="D15134" s="19">
        <v>0.44081649305763854</v>
      </c>
      <c r="E15134" s="19"/>
      <c r="F15134" s="19">
        <v>3.2136403141302353E-2</v>
      </c>
      <c r="G15134" s="19"/>
      <c r="H15134" s="19">
        <v>0.38407000929366797</v>
      </c>
      <c r="I15134" s="19">
        <v>0.21113838465754545</v>
      </c>
      <c r="J15134" s="19"/>
      <c r="K15134" s="19"/>
      <c r="L15134" s="19">
        <v>0.8257273014150649</v>
      </c>
      <c r="M15134" s="19"/>
      <c r="N15134" s="19">
        <v>0.65910390934412355</v>
      </c>
      <c r="O15134" s="19">
        <v>0.49046721075171762</v>
      </c>
      <c r="P15134" s="50"/>
      <c r="R15134" s="9" t="s">
        <v>0</v>
      </c>
    </row>
    <row r="15135" spans="2:18" x14ac:dyDescent="0.2">
      <c r="B15135" s="25">
        <v>14905</v>
      </c>
      <c r="C15135" s="193">
        <v>1.3991922150597638</v>
      </c>
      <c r="D15135" s="19"/>
      <c r="E15135" s="19">
        <v>1.5934217801534356</v>
      </c>
      <c r="F15135" s="19"/>
      <c r="G15135" s="19"/>
      <c r="H15135" s="19">
        <v>5.7543262315651551E-2</v>
      </c>
      <c r="I15135" s="19">
        <v>0.70142935268318318</v>
      </c>
      <c r="J15135" s="19"/>
      <c r="K15135" s="19">
        <v>0.34878090927759037</v>
      </c>
      <c r="L15135" s="19"/>
      <c r="M15135" s="19">
        <v>0.30036710841589803</v>
      </c>
      <c r="N15135" s="19"/>
      <c r="O15135" s="19">
        <v>0.80228256050776114</v>
      </c>
      <c r="P15135" s="50"/>
      <c r="R15135" s="9" t="s">
        <v>0</v>
      </c>
    </row>
    <row r="15136" spans="2:18" x14ac:dyDescent="0.2">
      <c r="B15136" s="25">
        <v>14906</v>
      </c>
      <c r="C15136" s="193"/>
      <c r="D15136" s="19">
        <v>0.48416096408124448</v>
      </c>
      <c r="E15136" s="19"/>
      <c r="F15136" s="19">
        <v>1.1730486008776579</v>
      </c>
      <c r="G15136" s="19"/>
      <c r="H15136" s="19">
        <v>0.40844485836586941</v>
      </c>
      <c r="I15136" s="19"/>
      <c r="J15136" s="19">
        <v>0.23320378398729003</v>
      </c>
      <c r="K15136" s="19"/>
      <c r="L15136" s="19">
        <v>0.33023711401194539</v>
      </c>
      <c r="M15136" s="19"/>
      <c r="N15136" s="19">
        <v>0.74441713822919009</v>
      </c>
      <c r="O15136" s="19"/>
      <c r="P15136" s="50">
        <v>0.11922802562556918</v>
      </c>
      <c r="R15136" s="9" t="s">
        <v>0</v>
      </c>
    </row>
    <row r="15137" spans="2:18" x14ac:dyDescent="0.2">
      <c r="B15137" s="25">
        <v>14907</v>
      </c>
      <c r="C15137" s="193">
        <v>1.0831430623122589</v>
      </c>
      <c r="D15137" s="19"/>
      <c r="E15137" s="19"/>
      <c r="F15137" s="19">
        <v>0.25401089304344993</v>
      </c>
      <c r="G15137" s="19">
        <v>0.67946528489310143</v>
      </c>
      <c r="H15137" s="19"/>
      <c r="I15137" s="19">
        <v>0.98186167398057678</v>
      </c>
      <c r="J15137" s="19"/>
      <c r="K15137" s="19">
        <v>0.93018095111105192</v>
      </c>
      <c r="L15137" s="19"/>
      <c r="M15137" s="19">
        <v>1.1689404364287774</v>
      </c>
      <c r="N15137" s="19"/>
      <c r="O15137" s="19">
        <v>0.69801495101457145</v>
      </c>
      <c r="P15137" s="50"/>
      <c r="R15137" s="9" t="s">
        <v>0</v>
      </c>
    </row>
    <row r="15138" spans="2:18" x14ac:dyDescent="0.2">
      <c r="B15138" s="25">
        <v>14908</v>
      </c>
      <c r="C15138" s="193">
        <v>0.18114250714287361</v>
      </c>
      <c r="D15138" s="19"/>
      <c r="E15138" s="19">
        <v>0.31834746429747224</v>
      </c>
      <c r="F15138" s="19"/>
      <c r="G15138" s="19">
        <v>3.1136178989588297E-2</v>
      </c>
      <c r="H15138" s="19"/>
      <c r="I15138" s="19"/>
      <c r="J15138" s="19">
        <v>0.27610221589104222</v>
      </c>
      <c r="K15138" s="19"/>
      <c r="L15138" s="19">
        <v>0.98770130982902582</v>
      </c>
      <c r="M15138" s="19"/>
      <c r="N15138" s="19">
        <v>0.16947448518847924</v>
      </c>
      <c r="O15138" s="19">
        <v>7.3823979323749178E-2</v>
      </c>
      <c r="P15138" s="50"/>
      <c r="R15138" s="9" t="s">
        <v>0</v>
      </c>
    </row>
    <row r="15139" spans="2:18" x14ac:dyDescent="0.2">
      <c r="B15139" s="25">
        <v>14909</v>
      </c>
      <c r="C15139" s="193">
        <v>0.49047734499633999</v>
      </c>
      <c r="D15139" s="19"/>
      <c r="E15139" s="19">
        <v>0.40478305734667613</v>
      </c>
      <c r="F15139" s="19"/>
      <c r="G15139" s="19">
        <v>0.93316894398563344</v>
      </c>
      <c r="H15139" s="19"/>
      <c r="I15139" s="19">
        <v>1.3889421097271188</v>
      </c>
      <c r="J15139" s="19"/>
      <c r="K15139" s="19">
        <v>0.15486571165468144</v>
      </c>
      <c r="L15139" s="19"/>
      <c r="M15139" s="19">
        <v>0.83840407979384102</v>
      </c>
      <c r="N15139" s="19"/>
      <c r="O15139" s="19">
        <v>0.41681110251563258</v>
      </c>
      <c r="P15139" s="50"/>
      <c r="R15139" s="9" t="s">
        <v>0</v>
      </c>
    </row>
    <row r="15140" spans="2:18" x14ac:dyDescent="0.2">
      <c r="B15140" s="25">
        <v>14910</v>
      </c>
      <c r="C15140" s="193">
        <v>0.41414309834016566</v>
      </c>
      <c r="D15140" s="19"/>
      <c r="E15140" s="19">
        <v>0.80542204110545457</v>
      </c>
      <c r="F15140" s="19"/>
      <c r="G15140" s="19">
        <v>0.47005301190959625</v>
      </c>
      <c r="H15140" s="19"/>
      <c r="I15140" s="19">
        <v>0.76004307781521452</v>
      </c>
      <c r="J15140" s="19"/>
      <c r="K15140" s="19">
        <v>0.8886099961452476</v>
      </c>
      <c r="L15140" s="19"/>
      <c r="M15140" s="19">
        <v>2.3692061934397981</v>
      </c>
      <c r="N15140" s="19"/>
      <c r="O15140" s="19">
        <v>1.0460197203941335</v>
      </c>
      <c r="P15140" s="50"/>
      <c r="R15140" s="9" t="s">
        <v>0</v>
      </c>
    </row>
    <row r="15141" spans="2:18" x14ac:dyDescent="0.2">
      <c r="B15141" s="25">
        <v>14911</v>
      </c>
      <c r="C15141" s="193"/>
      <c r="D15141" s="19">
        <v>0.9120806093859396</v>
      </c>
      <c r="E15141" s="19"/>
      <c r="F15141" s="19">
        <v>0.81205884885631663</v>
      </c>
      <c r="G15141" s="19"/>
      <c r="H15141" s="19">
        <v>0.78357057906503025</v>
      </c>
      <c r="I15141" s="19"/>
      <c r="J15141" s="19">
        <v>0.74849325806371958</v>
      </c>
      <c r="K15141" s="19"/>
      <c r="L15141" s="19">
        <v>0.96359305055251643</v>
      </c>
      <c r="M15141" s="19"/>
      <c r="N15141" s="19">
        <v>0.27205948264469049</v>
      </c>
      <c r="O15141" s="19"/>
      <c r="P15141" s="50">
        <v>0.53478337727324443</v>
      </c>
      <c r="R15141" s="9" t="s">
        <v>0</v>
      </c>
    </row>
    <row r="15142" spans="2:18" x14ac:dyDescent="0.2">
      <c r="B15142" s="25">
        <v>14912</v>
      </c>
      <c r="C15142" s="193">
        <v>0.4693697337377008</v>
      </c>
      <c r="D15142" s="19"/>
      <c r="E15142" s="19">
        <v>0.55601754024223049</v>
      </c>
      <c r="F15142" s="19"/>
      <c r="G15142" s="19"/>
      <c r="H15142" s="19">
        <v>0.25424673571571693</v>
      </c>
      <c r="I15142" s="19">
        <v>0.7350770940249608</v>
      </c>
      <c r="J15142" s="19"/>
      <c r="K15142" s="19">
        <v>0.24750647195105965</v>
      </c>
      <c r="L15142" s="19"/>
      <c r="M15142" s="19"/>
      <c r="N15142" s="19">
        <v>0.32285368451520063</v>
      </c>
      <c r="O15142" s="19"/>
      <c r="P15142" s="50">
        <v>0.16725386928048758</v>
      </c>
      <c r="R15142" s="9" t="s">
        <v>0</v>
      </c>
    </row>
    <row r="15143" spans="2:18" x14ac:dyDescent="0.2">
      <c r="B15143" s="25">
        <v>14913</v>
      </c>
      <c r="C15143" s="193">
        <v>0.8985431641813475</v>
      </c>
      <c r="D15143" s="19"/>
      <c r="E15143" s="19">
        <v>1.7598994362098856</v>
      </c>
      <c r="F15143" s="19"/>
      <c r="G15143" s="19">
        <v>0.87443152072456631</v>
      </c>
      <c r="H15143" s="19"/>
      <c r="I15143" s="19">
        <v>1.89557354788526</v>
      </c>
      <c r="J15143" s="19"/>
      <c r="K15143" s="19">
        <v>0.3394387338273066</v>
      </c>
      <c r="L15143" s="19"/>
      <c r="M15143" s="19">
        <v>1.1541655749918964</v>
      </c>
      <c r="N15143" s="19"/>
      <c r="O15143" s="19">
        <v>1.7139403389348629</v>
      </c>
      <c r="P15143" s="50"/>
      <c r="R15143" s="9" t="s">
        <v>0</v>
      </c>
    </row>
    <row r="15144" spans="2:18" x14ac:dyDescent="0.2">
      <c r="B15144" s="25">
        <v>14914</v>
      </c>
      <c r="C15144" s="193"/>
      <c r="D15144" s="19">
        <v>0.9296550792403655</v>
      </c>
      <c r="E15144" s="19"/>
      <c r="F15144" s="19">
        <v>0.7797315751595657</v>
      </c>
      <c r="G15144" s="19"/>
      <c r="H15144" s="19">
        <v>0.17181954559660773</v>
      </c>
      <c r="I15144" s="19"/>
      <c r="J15144" s="19">
        <v>0.10892222963653113</v>
      </c>
      <c r="K15144" s="19"/>
      <c r="L15144" s="19">
        <v>0.66356849214543034</v>
      </c>
      <c r="M15144" s="19">
        <v>0.42100628490240166</v>
      </c>
      <c r="N15144" s="19"/>
      <c r="O15144" s="19"/>
      <c r="P15144" s="50">
        <v>0.15834807743601806</v>
      </c>
      <c r="R15144" s="9" t="s">
        <v>0</v>
      </c>
    </row>
    <row r="15145" spans="2:18" x14ac:dyDescent="0.2">
      <c r="B15145" s="25">
        <v>14915</v>
      </c>
      <c r="C15145" s="193"/>
      <c r="D15145" s="19">
        <v>1.8696306290558782</v>
      </c>
      <c r="E15145" s="19"/>
      <c r="F15145" s="19">
        <v>1.5174605476209206</v>
      </c>
      <c r="G15145" s="19"/>
      <c r="H15145" s="19">
        <v>0.90604980032081583</v>
      </c>
      <c r="I15145" s="19"/>
      <c r="J15145" s="19">
        <v>1.4373588708912608</v>
      </c>
      <c r="K15145" s="19"/>
      <c r="L15145" s="19">
        <v>2.2496708992931902</v>
      </c>
      <c r="M15145" s="19"/>
      <c r="N15145" s="19">
        <v>1.1034718419261742</v>
      </c>
      <c r="O15145" s="19"/>
      <c r="P15145" s="50">
        <v>1.904115228645813</v>
      </c>
      <c r="R15145" s="9" t="s">
        <v>0</v>
      </c>
    </row>
    <row r="15146" spans="2:18" x14ac:dyDescent="0.2">
      <c r="B15146" s="25">
        <v>14916</v>
      </c>
      <c r="C15146" s="193">
        <v>0.56805506662957461</v>
      </c>
      <c r="D15146" s="19"/>
      <c r="E15146" s="19"/>
      <c r="F15146" s="19">
        <v>1.1513623971336926</v>
      </c>
      <c r="G15146" s="19"/>
      <c r="H15146" s="19">
        <v>0.31219919235099169</v>
      </c>
      <c r="I15146" s="19"/>
      <c r="J15146" s="19">
        <v>0.80484606417436766</v>
      </c>
      <c r="K15146" s="19">
        <v>0.48515889832654852</v>
      </c>
      <c r="L15146" s="19"/>
      <c r="M15146" s="19"/>
      <c r="N15146" s="19">
        <v>0.13856234781015037</v>
      </c>
      <c r="O15146" s="19">
        <v>0.82737493480954816</v>
      </c>
      <c r="P15146" s="50"/>
      <c r="R15146" s="9" t="s">
        <v>0</v>
      </c>
    </row>
    <row r="15147" spans="2:18" x14ac:dyDescent="0.2">
      <c r="B15147" s="25">
        <v>14917</v>
      </c>
      <c r="C15147" s="193"/>
      <c r="D15147" s="19">
        <v>0.40748307801257283</v>
      </c>
      <c r="E15147" s="19"/>
      <c r="F15147" s="19">
        <v>0.29653367348244647</v>
      </c>
      <c r="G15147" s="19"/>
      <c r="H15147" s="19">
        <v>0.18930817967646604</v>
      </c>
      <c r="I15147" s="19"/>
      <c r="J15147" s="19">
        <v>9.5285006032857673E-3</v>
      </c>
      <c r="K15147" s="19"/>
      <c r="L15147" s="19">
        <v>1.4004262528587602E-2</v>
      </c>
      <c r="M15147" s="19">
        <v>0.87587670128442285</v>
      </c>
      <c r="N15147" s="19"/>
      <c r="O15147" s="19"/>
      <c r="P15147" s="50">
        <v>0.33681394182129537</v>
      </c>
      <c r="R15147" s="9" t="s">
        <v>0</v>
      </c>
    </row>
    <row r="15148" spans="2:18" x14ac:dyDescent="0.2">
      <c r="B15148" s="25">
        <v>14918</v>
      </c>
      <c r="C15148" s="193">
        <v>1.5358856359584616</v>
      </c>
      <c r="D15148" s="19"/>
      <c r="E15148" s="19">
        <v>1.3616665600250164</v>
      </c>
      <c r="F15148" s="19"/>
      <c r="G15148" s="19">
        <v>1.7278052645621316</v>
      </c>
      <c r="H15148" s="19"/>
      <c r="I15148" s="19">
        <v>1.5981030759617039</v>
      </c>
      <c r="J15148" s="19"/>
      <c r="K15148" s="19">
        <v>1.0501282494149555</v>
      </c>
      <c r="L15148" s="19"/>
      <c r="M15148" s="19">
        <v>1.5159797203032379</v>
      </c>
      <c r="N15148" s="19"/>
      <c r="O15148" s="19">
        <v>1.2875314290055</v>
      </c>
      <c r="P15148" s="50"/>
      <c r="R15148" s="9" t="s">
        <v>0</v>
      </c>
    </row>
    <row r="15149" spans="2:18" x14ac:dyDescent="0.2">
      <c r="B15149" s="25">
        <v>14919</v>
      </c>
      <c r="C15149" s="193"/>
      <c r="D15149" s="19">
        <v>0.21885457974096692</v>
      </c>
      <c r="E15149" s="19">
        <v>0.88947251256067994</v>
      </c>
      <c r="F15149" s="19"/>
      <c r="G15149" s="19">
        <v>1.3148609388235781</v>
      </c>
      <c r="H15149" s="19"/>
      <c r="I15149" s="19">
        <v>0.8255256849390703</v>
      </c>
      <c r="J15149" s="19"/>
      <c r="K15149" s="19">
        <v>1.2382764304201634</v>
      </c>
      <c r="L15149" s="19"/>
      <c r="M15149" s="19"/>
      <c r="N15149" s="19">
        <v>0.32039070963895128</v>
      </c>
      <c r="O15149" s="19">
        <v>1.4209754961294503</v>
      </c>
      <c r="P15149" s="50"/>
      <c r="R15149" s="9" t="s">
        <v>0</v>
      </c>
    </row>
    <row r="15150" spans="2:18" x14ac:dyDescent="0.2">
      <c r="B15150" s="25">
        <v>14920</v>
      </c>
      <c r="C15150" s="193"/>
      <c r="D15150" s="19">
        <v>0.97238022782993283</v>
      </c>
      <c r="E15150" s="19"/>
      <c r="F15150" s="19">
        <v>1.2745470273450434</v>
      </c>
      <c r="G15150" s="19"/>
      <c r="H15150" s="19">
        <v>1.2139491036722556</v>
      </c>
      <c r="I15150" s="19"/>
      <c r="J15150" s="19">
        <v>0.46538298582695753</v>
      </c>
      <c r="K15150" s="19"/>
      <c r="L15150" s="19">
        <v>0.29767611282728895</v>
      </c>
      <c r="M15150" s="19"/>
      <c r="N15150" s="19">
        <v>0.52275301689247222</v>
      </c>
      <c r="O15150" s="19"/>
      <c r="P15150" s="50">
        <v>0.48077861514901282</v>
      </c>
      <c r="R15150" s="9" t="s">
        <v>0</v>
      </c>
    </row>
    <row r="15151" spans="2:18" x14ac:dyDescent="0.2">
      <c r="B15151" s="25">
        <v>14921</v>
      </c>
      <c r="C15151" s="193">
        <v>6.1539686975258558E-2</v>
      </c>
      <c r="D15151" s="19"/>
      <c r="E15151" s="19"/>
      <c r="F15151" s="19">
        <v>0.82676037446108608</v>
      </c>
      <c r="G15151" s="19">
        <v>0.26112292511376856</v>
      </c>
      <c r="H15151" s="19"/>
      <c r="I15151" s="19"/>
      <c r="J15151" s="19">
        <v>0.19204214323351432</v>
      </c>
      <c r="K15151" s="19"/>
      <c r="L15151" s="19">
        <v>7.0696811469263973E-2</v>
      </c>
      <c r="M15151" s="19">
        <v>0.46109819043213318</v>
      </c>
      <c r="N15151" s="19"/>
      <c r="O15151" s="19"/>
      <c r="P15151" s="50">
        <v>0.19076014443500491</v>
      </c>
      <c r="R15151" s="9" t="s">
        <v>0</v>
      </c>
    </row>
    <row r="15152" spans="2:18" x14ac:dyDescent="0.2">
      <c r="B15152" s="25">
        <v>14922</v>
      </c>
      <c r="C15152" s="193">
        <v>1.067097014982864</v>
      </c>
      <c r="D15152" s="19"/>
      <c r="E15152" s="19">
        <v>1.979205602287474</v>
      </c>
      <c r="F15152" s="19"/>
      <c r="G15152" s="19">
        <v>0.49695149162622465</v>
      </c>
      <c r="H15152" s="19"/>
      <c r="I15152" s="19">
        <v>0.68013590696012471</v>
      </c>
      <c r="J15152" s="19"/>
      <c r="K15152" s="19">
        <v>1.119619313160086</v>
      </c>
      <c r="L15152" s="19"/>
      <c r="M15152" s="19">
        <v>1.6331995880294004</v>
      </c>
      <c r="N15152" s="19"/>
      <c r="O15152" s="19">
        <v>0.46741116237501412</v>
      </c>
      <c r="P15152" s="50"/>
      <c r="R15152" s="9" t="s">
        <v>0</v>
      </c>
    </row>
    <row r="15153" spans="2:18" x14ac:dyDescent="0.2">
      <c r="B15153" s="25">
        <v>14923</v>
      </c>
      <c r="C15153" s="193">
        <v>0.43211308076059796</v>
      </c>
      <c r="D15153" s="19"/>
      <c r="E15153" s="19">
        <v>0.49583151458713925</v>
      </c>
      <c r="F15153" s="19"/>
      <c r="G15153" s="19">
        <v>0.85838646127267371</v>
      </c>
      <c r="H15153" s="19"/>
      <c r="I15153" s="19">
        <v>0.3237456897439201</v>
      </c>
      <c r="J15153" s="19"/>
      <c r="K15153" s="19"/>
      <c r="L15153" s="19">
        <v>2.9601238388207499E-2</v>
      </c>
      <c r="M15153" s="19">
        <v>0.72684057563115856</v>
      </c>
      <c r="N15153" s="19"/>
      <c r="O15153" s="19">
        <v>0.9268820081311242</v>
      </c>
      <c r="P15153" s="50"/>
      <c r="R15153" s="9" t="s">
        <v>0</v>
      </c>
    </row>
    <row r="15154" spans="2:18" x14ac:dyDescent="0.2">
      <c r="B15154" s="25">
        <v>14924</v>
      </c>
      <c r="C15154" s="193">
        <v>1.6760833429786797</v>
      </c>
      <c r="D15154" s="19"/>
      <c r="E15154" s="19">
        <v>1.2210556350251494</v>
      </c>
      <c r="F15154" s="19"/>
      <c r="G15154" s="19">
        <v>0.8386479972866755</v>
      </c>
      <c r="H15154" s="19"/>
      <c r="I15154" s="19">
        <v>0.89220214764203309</v>
      </c>
      <c r="J15154" s="19"/>
      <c r="K15154" s="19"/>
      <c r="L15154" s="19">
        <v>0.16669558221346073</v>
      </c>
      <c r="M15154" s="19">
        <v>3.3482726473125966E-2</v>
      </c>
      <c r="N15154" s="19"/>
      <c r="O15154" s="19"/>
      <c r="P15154" s="50">
        <v>0.63606924502600282</v>
      </c>
      <c r="R15154" s="9" t="s">
        <v>0</v>
      </c>
    </row>
    <row r="15155" spans="2:18" x14ac:dyDescent="0.2">
      <c r="B15155" s="25">
        <v>14925</v>
      </c>
      <c r="C15155" s="193">
        <v>0.9146454018496365</v>
      </c>
      <c r="D15155" s="19"/>
      <c r="E15155" s="19">
        <v>1.155912032555984</v>
      </c>
      <c r="F15155" s="19"/>
      <c r="G15155" s="19">
        <v>1.0459760050312858</v>
      </c>
      <c r="H15155" s="19"/>
      <c r="I15155" s="19">
        <v>1.5139390098684082</v>
      </c>
      <c r="J15155" s="19"/>
      <c r="K15155" s="19">
        <v>0.94142487531694696</v>
      </c>
      <c r="L15155" s="19"/>
      <c r="M15155" s="19">
        <v>0.75985953050283206</v>
      </c>
      <c r="N15155" s="19"/>
      <c r="O15155" s="19">
        <v>0.91760531242423859</v>
      </c>
      <c r="P15155" s="50"/>
      <c r="R15155" s="9" t="s">
        <v>0</v>
      </c>
    </row>
    <row r="15156" spans="2:18" x14ac:dyDescent="0.2">
      <c r="B15156" s="25">
        <v>14926</v>
      </c>
      <c r="C15156" s="193">
        <v>1.6883032856488784</v>
      </c>
      <c r="D15156" s="19"/>
      <c r="E15156" s="19">
        <v>1.9568200950260008</v>
      </c>
      <c r="F15156" s="19"/>
      <c r="G15156" s="19">
        <v>0.35912228164060622</v>
      </c>
      <c r="H15156" s="19"/>
      <c r="I15156" s="19">
        <v>0.5515461296722084</v>
      </c>
      <c r="J15156" s="19"/>
      <c r="K15156" s="19">
        <v>0.51629203521329103</v>
      </c>
      <c r="L15156" s="19"/>
      <c r="M15156" s="19">
        <v>1.2301264811780472</v>
      </c>
      <c r="N15156" s="19"/>
      <c r="O15156" s="19">
        <v>1.1210819073352236</v>
      </c>
      <c r="P15156" s="50"/>
      <c r="R15156" s="9" t="s">
        <v>0</v>
      </c>
    </row>
    <row r="15157" spans="2:18" x14ac:dyDescent="0.2">
      <c r="B15157" s="25">
        <v>14927</v>
      </c>
      <c r="C15157" s="193"/>
      <c r="D15157" s="19">
        <v>1.2087708643480164</v>
      </c>
      <c r="E15157" s="19"/>
      <c r="F15157" s="19">
        <v>0.33064031132004396</v>
      </c>
      <c r="G15157" s="19"/>
      <c r="H15157" s="19">
        <v>0.86399929922323382</v>
      </c>
      <c r="I15157" s="19">
        <v>0.24600708993567885</v>
      </c>
      <c r="J15157" s="19"/>
      <c r="K15157" s="19">
        <v>2.0750798245946368E-2</v>
      </c>
      <c r="L15157" s="19"/>
      <c r="M15157" s="19"/>
      <c r="N15157" s="19">
        <v>0.36751116766356773</v>
      </c>
      <c r="O15157" s="19"/>
      <c r="P15157" s="50">
        <v>1.1332628577960602</v>
      </c>
      <c r="R15157" s="9" t="s">
        <v>0</v>
      </c>
    </row>
    <row r="15158" spans="2:18" x14ac:dyDescent="0.2">
      <c r="B15158" s="25">
        <v>14928</v>
      </c>
      <c r="C15158" s="193">
        <v>0.49724262833945698</v>
      </c>
      <c r="D15158" s="19"/>
      <c r="E15158" s="19">
        <v>0.33609062433036624</v>
      </c>
      <c r="F15158" s="19"/>
      <c r="G15158" s="19">
        <v>1.7431301814149169</v>
      </c>
      <c r="H15158" s="19"/>
      <c r="I15158" s="19">
        <v>0.89718546091320606</v>
      </c>
      <c r="J15158" s="19"/>
      <c r="K15158" s="19">
        <v>0.70548907115385218</v>
      </c>
      <c r="L15158" s="19"/>
      <c r="M15158" s="19">
        <v>0.27978003818932479</v>
      </c>
      <c r="N15158" s="19"/>
      <c r="O15158" s="19">
        <v>1.2374139082940039</v>
      </c>
      <c r="P15158" s="50"/>
      <c r="R15158" s="9" t="s">
        <v>0</v>
      </c>
    </row>
    <row r="15159" spans="2:18" x14ac:dyDescent="0.2">
      <c r="B15159" s="25">
        <v>14929</v>
      </c>
      <c r="C15159" s="193"/>
      <c r="D15159" s="19">
        <v>0.45088522943012427</v>
      </c>
      <c r="E15159" s="19"/>
      <c r="F15159" s="19">
        <v>0.67863661576753975</v>
      </c>
      <c r="G15159" s="19"/>
      <c r="H15159" s="19">
        <v>0.49728808412541076</v>
      </c>
      <c r="I15159" s="19"/>
      <c r="J15159" s="19">
        <v>0.54316068419103025</v>
      </c>
      <c r="K15159" s="19"/>
      <c r="L15159" s="19">
        <v>7.12441473262546E-2</v>
      </c>
      <c r="M15159" s="19">
        <v>5.4758605335015115E-2</v>
      </c>
      <c r="N15159" s="19"/>
      <c r="O15159" s="19"/>
      <c r="P15159" s="50">
        <v>0.58489697142765951</v>
      </c>
      <c r="R15159" s="9" t="s">
        <v>0</v>
      </c>
    </row>
    <row r="15160" spans="2:18" x14ac:dyDescent="0.2">
      <c r="B15160" s="25">
        <v>14930</v>
      </c>
      <c r="C15160" s="193">
        <v>0.80411596120323803</v>
      </c>
      <c r="D15160" s="19"/>
      <c r="E15160" s="19">
        <v>0.49069228826802286</v>
      </c>
      <c r="F15160" s="19"/>
      <c r="G15160" s="19">
        <v>0.62789289502200119</v>
      </c>
      <c r="H15160" s="19"/>
      <c r="I15160" s="19"/>
      <c r="J15160" s="19">
        <v>0.71836236676080834</v>
      </c>
      <c r="K15160" s="19">
        <v>0.12686260779726458</v>
      </c>
      <c r="L15160" s="19"/>
      <c r="M15160" s="19"/>
      <c r="N15160" s="19">
        <v>0.6256210957595868</v>
      </c>
      <c r="O15160" s="19"/>
      <c r="P15160" s="50">
        <v>1.3114031526140715</v>
      </c>
      <c r="R15160" s="9" t="s">
        <v>0</v>
      </c>
    </row>
    <row r="15161" spans="2:18" x14ac:dyDescent="0.2">
      <c r="B15161" s="25">
        <v>14931</v>
      </c>
      <c r="C15161" s="193"/>
      <c r="D15161" s="19">
        <v>0.21512773891027021</v>
      </c>
      <c r="E15161" s="19">
        <v>1.3333308096186047</v>
      </c>
      <c r="F15161" s="19"/>
      <c r="G15161" s="19">
        <v>0.61323760268067606</v>
      </c>
      <c r="H15161" s="19"/>
      <c r="I15161" s="19">
        <v>0.899230920019642</v>
      </c>
      <c r="J15161" s="19"/>
      <c r="K15161" s="19"/>
      <c r="L15161" s="19">
        <v>0.25763505402024728</v>
      </c>
      <c r="M15161" s="19">
        <v>0.52826993918631993</v>
      </c>
      <c r="N15161" s="19"/>
      <c r="O15161" s="19">
        <v>0.18630709858744396</v>
      </c>
      <c r="P15161" s="50"/>
      <c r="R15161" s="9" t="s">
        <v>0</v>
      </c>
    </row>
    <row r="15162" spans="2:18" x14ac:dyDescent="0.2">
      <c r="B15162" s="25">
        <v>14932</v>
      </c>
      <c r="C15162" s="193"/>
      <c r="D15162" s="19">
        <v>2.1755524308484735</v>
      </c>
      <c r="E15162" s="19"/>
      <c r="F15162" s="19">
        <v>1.5648983048865912</v>
      </c>
      <c r="G15162" s="19"/>
      <c r="H15162" s="19">
        <v>1.6134060068434835</v>
      </c>
      <c r="I15162" s="19"/>
      <c r="J15162" s="19">
        <v>2.2648031153107135</v>
      </c>
      <c r="K15162" s="19"/>
      <c r="L15162" s="19">
        <v>1.5312636008421618</v>
      </c>
      <c r="M15162" s="19"/>
      <c r="N15162" s="19">
        <v>1.3466347974853643</v>
      </c>
      <c r="O15162" s="19"/>
      <c r="P15162" s="50">
        <v>1.0068145135920743</v>
      </c>
      <c r="R15162" s="9" t="s">
        <v>0</v>
      </c>
    </row>
    <row r="15163" spans="2:18" x14ac:dyDescent="0.2">
      <c r="B15163" s="25">
        <v>14933</v>
      </c>
      <c r="C15163" s="193">
        <v>1.4338056066256122</v>
      </c>
      <c r="D15163" s="19"/>
      <c r="E15163" s="19">
        <v>0.43613497295973513</v>
      </c>
      <c r="F15163" s="19"/>
      <c r="G15163" s="19">
        <v>1.6785146373188637</v>
      </c>
      <c r="H15163" s="19"/>
      <c r="I15163" s="19">
        <v>0.90591253330969923</v>
      </c>
      <c r="J15163" s="19"/>
      <c r="K15163" s="19">
        <v>0.73271080043291181</v>
      </c>
      <c r="L15163" s="19"/>
      <c r="M15163" s="19">
        <v>0.89575754924386886</v>
      </c>
      <c r="N15163" s="19"/>
      <c r="O15163" s="19">
        <v>0.10350905350868496</v>
      </c>
      <c r="P15163" s="50"/>
      <c r="R15163" s="9" t="s">
        <v>0</v>
      </c>
    </row>
    <row r="15164" spans="2:18" x14ac:dyDescent="0.2">
      <c r="B15164" s="25">
        <v>14934</v>
      </c>
      <c r="C15164" s="193">
        <v>0.43719207483787348</v>
      </c>
      <c r="D15164" s="19"/>
      <c r="E15164" s="19">
        <v>9.3076235850364994E-2</v>
      </c>
      <c r="F15164" s="19"/>
      <c r="G15164" s="19"/>
      <c r="H15164" s="19">
        <v>0.76556990004207714</v>
      </c>
      <c r="I15164" s="19">
        <v>0.11607770628999209</v>
      </c>
      <c r="J15164" s="19"/>
      <c r="K15164" s="19">
        <v>0.86940200407171475</v>
      </c>
      <c r="L15164" s="19"/>
      <c r="M15164" s="19">
        <v>0.58758347967770386</v>
      </c>
      <c r="N15164" s="19"/>
      <c r="O15164" s="19">
        <v>0.7509916169332661</v>
      </c>
      <c r="P15164" s="50"/>
      <c r="R15164" s="9" t="s">
        <v>0</v>
      </c>
    </row>
    <row r="15165" spans="2:18" x14ac:dyDescent="0.2">
      <c r="B15165" s="25">
        <v>14935</v>
      </c>
      <c r="C15165" s="193">
        <v>9.2945117753142584E-2</v>
      </c>
      <c r="D15165" s="19"/>
      <c r="E15165" s="19"/>
      <c r="F15165" s="19">
        <v>1.0663801353382738</v>
      </c>
      <c r="G15165" s="19"/>
      <c r="H15165" s="19">
        <v>0.37315008111418085</v>
      </c>
      <c r="I15165" s="19"/>
      <c r="J15165" s="19">
        <v>0.81192309297897713</v>
      </c>
      <c r="K15165" s="19"/>
      <c r="L15165" s="19">
        <v>0.56236066632187376</v>
      </c>
      <c r="M15165" s="19"/>
      <c r="N15165" s="19">
        <v>0.35728142031913424</v>
      </c>
      <c r="O15165" s="19"/>
      <c r="P15165" s="50">
        <v>0.37135119222528895</v>
      </c>
      <c r="R15165" s="9" t="s">
        <v>0</v>
      </c>
    </row>
    <row r="15166" spans="2:18" x14ac:dyDescent="0.2">
      <c r="B15166" s="25">
        <v>14936</v>
      </c>
      <c r="C15166" s="193">
        <v>8.9037853381182266E-2</v>
      </c>
      <c r="D15166" s="19"/>
      <c r="E15166" s="19">
        <v>1.1233863317739161</v>
      </c>
      <c r="F15166" s="19"/>
      <c r="G15166" s="19">
        <v>0.42035353160423133</v>
      </c>
      <c r="H15166" s="19"/>
      <c r="I15166" s="19"/>
      <c r="J15166" s="19">
        <v>0.12370816326004778</v>
      </c>
      <c r="K15166" s="19">
        <v>0.60544252163939372</v>
      </c>
      <c r="L15166" s="19"/>
      <c r="M15166" s="19">
        <v>1.1052358705478977</v>
      </c>
      <c r="N15166" s="19"/>
      <c r="O15166" s="19">
        <v>3.7998463362663729E-2</v>
      </c>
      <c r="P15166" s="50"/>
      <c r="R15166" s="9" t="s">
        <v>0</v>
      </c>
    </row>
    <row r="15167" spans="2:18" x14ac:dyDescent="0.2">
      <c r="B15167" s="25">
        <v>14937</v>
      </c>
      <c r="C15167" s="193"/>
      <c r="D15167" s="19">
        <v>1.0344987397129402</v>
      </c>
      <c r="E15167" s="19"/>
      <c r="F15167" s="19">
        <v>0.17916948598409591</v>
      </c>
      <c r="G15167" s="19"/>
      <c r="H15167" s="19">
        <v>0.15877849682415163</v>
      </c>
      <c r="I15167" s="19"/>
      <c r="J15167" s="19">
        <v>0.49773656149907902</v>
      </c>
      <c r="K15167" s="19"/>
      <c r="L15167" s="19">
        <v>0.48984801932989591</v>
      </c>
      <c r="M15167" s="19">
        <v>0.14251485899236724</v>
      </c>
      <c r="N15167" s="19"/>
      <c r="O15167" s="19"/>
      <c r="P15167" s="50">
        <v>0.55584950903361274</v>
      </c>
      <c r="R15167" s="9" t="s">
        <v>0</v>
      </c>
    </row>
    <row r="15168" spans="2:18" x14ac:dyDescent="0.2">
      <c r="B15168" s="25">
        <v>14938</v>
      </c>
      <c r="C15168" s="193">
        <v>0.62218393379100534</v>
      </c>
      <c r="D15168" s="19"/>
      <c r="E15168" s="19">
        <v>0.45125996442346461</v>
      </c>
      <c r="F15168" s="19"/>
      <c r="G15168" s="19">
        <v>0.47737315784404349</v>
      </c>
      <c r="H15168" s="19"/>
      <c r="I15168" s="19">
        <v>0.69245033619659624</v>
      </c>
      <c r="J15168" s="19"/>
      <c r="K15168" s="19">
        <v>0.42474938263896639</v>
      </c>
      <c r="L15168" s="19"/>
      <c r="M15168" s="19">
        <v>7.6702082702971755E-2</v>
      </c>
      <c r="N15168" s="19"/>
      <c r="O15168" s="19">
        <v>0.30445090013512249</v>
      </c>
      <c r="P15168" s="50"/>
      <c r="R15168" s="9" t="s">
        <v>0</v>
      </c>
    </row>
    <row r="15169" spans="2:18" x14ac:dyDescent="0.2">
      <c r="B15169" s="25">
        <v>14939</v>
      </c>
      <c r="C15169" s="193"/>
      <c r="D15169" s="19">
        <v>0.51841311127680778</v>
      </c>
      <c r="E15169" s="19"/>
      <c r="F15169" s="19">
        <v>0.331233399529829</v>
      </c>
      <c r="G15169" s="19"/>
      <c r="H15169" s="19">
        <v>0.71195496178436457</v>
      </c>
      <c r="I15169" s="19"/>
      <c r="J15169" s="19">
        <v>0.62659439025418817</v>
      </c>
      <c r="K15169" s="19"/>
      <c r="L15169" s="19">
        <v>0.43208592612212426</v>
      </c>
      <c r="M15169" s="19"/>
      <c r="N15169" s="19">
        <v>0.67478109268013742</v>
      </c>
      <c r="O15169" s="19"/>
      <c r="P15169" s="50">
        <v>0.41693487844543781</v>
      </c>
      <c r="R15169" s="9" t="s">
        <v>0</v>
      </c>
    </row>
    <row r="15170" spans="2:18" x14ac:dyDescent="0.2">
      <c r="B15170" s="25">
        <v>14940</v>
      </c>
      <c r="C15170" s="193"/>
      <c r="D15170" s="19">
        <v>0.81042683684850692</v>
      </c>
      <c r="E15170" s="19"/>
      <c r="F15170" s="19">
        <v>0.26146761721604278</v>
      </c>
      <c r="G15170" s="19"/>
      <c r="H15170" s="19">
        <v>0.51123643311515266</v>
      </c>
      <c r="I15170" s="19">
        <v>0.79144463857700431</v>
      </c>
      <c r="J15170" s="19"/>
      <c r="K15170" s="19"/>
      <c r="L15170" s="19">
        <v>0.12633671618773618</v>
      </c>
      <c r="M15170" s="19">
        <v>0.69494506455260141</v>
      </c>
      <c r="N15170" s="19"/>
      <c r="O15170" s="19">
        <v>0.19343739071985769</v>
      </c>
      <c r="P15170" s="50"/>
      <c r="R15170" s="9" t="s">
        <v>0</v>
      </c>
    </row>
    <row r="15171" spans="2:18" x14ac:dyDescent="0.2">
      <c r="B15171" s="25">
        <v>14941</v>
      </c>
      <c r="C15171" s="193"/>
      <c r="D15171" s="19">
        <v>1.4746744820395508</v>
      </c>
      <c r="E15171" s="19"/>
      <c r="F15171" s="19">
        <v>0.99217762759503692</v>
      </c>
      <c r="G15171" s="19"/>
      <c r="H15171" s="19">
        <v>0.38980008874658056</v>
      </c>
      <c r="I15171" s="19"/>
      <c r="J15171" s="19">
        <v>0.29414245725953664</v>
      </c>
      <c r="K15171" s="19"/>
      <c r="L15171" s="19">
        <v>1.6100581569221206</v>
      </c>
      <c r="M15171" s="19"/>
      <c r="N15171" s="19">
        <v>0.45910225089386791</v>
      </c>
      <c r="O15171" s="19"/>
      <c r="P15171" s="50">
        <v>2.0023810221225604</v>
      </c>
      <c r="R15171" s="9" t="s">
        <v>0</v>
      </c>
    </row>
    <row r="15172" spans="2:18" x14ac:dyDescent="0.2">
      <c r="B15172" s="25">
        <v>14942</v>
      </c>
      <c r="C15172" s="193">
        <v>1.5895994425229858</v>
      </c>
      <c r="D15172" s="19"/>
      <c r="E15172" s="19">
        <v>0.64837976809405162</v>
      </c>
      <c r="F15172" s="19"/>
      <c r="G15172" s="19">
        <v>1.4106223053530762</v>
      </c>
      <c r="H15172" s="19"/>
      <c r="I15172" s="19">
        <v>1.487265643023487</v>
      </c>
      <c r="J15172" s="19"/>
      <c r="K15172" s="19">
        <v>0.86969361254142696</v>
      </c>
      <c r="L15172" s="19"/>
      <c r="M15172" s="19">
        <v>1.1581711920488484</v>
      </c>
      <c r="N15172" s="19"/>
      <c r="O15172" s="19">
        <v>0.59557399626023289</v>
      </c>
      <c r="P15172" s="50"/>
      <c r="R15172" s="9" t="s">
        <v>0</v>
      </c>
    </row>
    <row r="15173" spans="2:18" x14ac:dyDescent="0.2">
      <c r="B15173" s="25">
        <v>14943</v>
      </c>
      <c r="C15173" s="193">
        <v>0.65319664339742856</v>
      </c>
      <c r="D15173" s="19"/>
      <c r="E15173" s="19">
        <v>1.0581121878083111</v>
      </c>
      <c r="F15173" s="19"/>
      <c r="G15173" s="19">
        <v>0.8923127603445884</v>
      </c>
      <c r="H15173" s="19"/>
      <c r="I15173" s="19">
        <v>1.1987137198014723</v>
      </c>
      <c r="J15173" s="19"/>
      <c r="K15173" s="19">
        <v>1.2055683150149095</v>
      </c>
      <c r="L15173" s="19"/>
      <c r="M15173" s="19">
        <v>0.63818046391215544</v>
      </c>
      <c r="N15173" s="19"/>
      <c r="O15173" s="19">
        <v>0.83022434564130154</v>
      </c>
      <c r="P15173" s="50"/>
      <c r="R15173" s="9" t="s">
        <v>0</v>
      </c>
    </row>
    <row r="15174" spans="2:18" x14ac:dyDescent="0.2">
      <c r="B15174" s="25">
        <v>14944</v>
      </c>
      <c r="C15174" s="193"/>
      <c r="D15174" s="19">
        <v>1.343852579666452</v>
      </c>
      <c r="E15174" s="19"/>
      <c r="F15174" s="19">
        <v>0.94584023385959848</v>
      </c>
      <c r="G15174" s="19"/>
      <c r="H15174" s="19">
        <v>0.89539137885601094</v>
      </c>
      <c r="I15174" s="19"/>
      <c r="J15174" s="19">
        <v>1.8690835919831887</v>
      </c>
      <c r="K15174" s="19"/>
      <c r="L15174" s="19">
        <v>1.1893416532138021</v>
      </c>
      <c r="M15174" s="19"/>
      <c r="N15174" s="19">
        <v>1.0989697330016488</v>
      </c>
      <c r="O15174" s="19"/>
      <c r="P15174" s="50">
        <v>1.6318638151639264</v>
      </c>
      <c r="R15174" s="9" t="s">
        <v>0</v>
      </c>
    </row>
    <row r="15175" spans="2:18" x14ac:dyDescent="0.2">
      <c r="B15175" s="25">
        <v>14945</v>
      </c>
      <c r="C15175" s="193"/>
      <c r="D15175" s="19">
        <v>1.0871924134510398</v>
      </c>
      <c r="E15175" s="19"/>
      <c r="F15175" s="19">
        <v>0.31496653360122834</v>
      </c>
      <c r="G15175" s="19"/>
      <c r="H15175" s="19">
        <v>0.84913401860348792</v>
      </c>
      <c r="I15175" s="19"/>
      <c r="J15175" s="19">
        <v>0.14011057803464724</v>
      </c>
      <c r="K15175" s="19">
        <v>0.32034745842922629</v>
      </c>
      <c r="L15175" s="19"/>
      <c r="M15175" s="19"/>
      <c r="N15175" s="19">
        <v>1.0314072325908583</v>
      </c>
      <c r="O15175" s="19">
        <v>0.24196258749605767</v>
      </c>
      <c r="P15175" s="50"/>
      <c r="R15175" s="9" t="s">
        <v>0</v>
      </c>
    </row>
    <row r="15176" spans="2:18" x14ac:dyDescent="0.2">
      <c r="B15176" s="25">
        <v>14946</v>
      </c>
      <c r="C15176" s="193"/>
      <c r="D15176" s="19">
        <v>0.13166029724080044</v>
      </c>
      <c r="E15176" s="19">
        <v>0.20121060529247581</v>
      </c>
      <c r="F15176" s="19"/>
      <c r="G15176" s="19"/>
      <c r="H15176" s="19">
        <v>1.0362140498926862</v>
      </c>
      <c r="I15176" s="19"/>
      <c r="J15176" s="19">
        <v>0.5216516286840811</v>
      </c>
      <c r="K15176" s="19"/>
      <c r="L15176" s="19">
        <v>0.80729836630748097</v>
      </c>
      <c r="M15176" s="19"/>
      <c r="N15176" s="19">
        <v>1.1388111385512685</v>
      </c>
      <c r="O15176" s="19"/>
      <c r="P15176" s="50">
        <v>1.5884680101645101</v>
      </c>
      <c r="R15176" s="9" t="s">
        <v>0</v>
      </c>
    </row>
    <row r="15177" spans="2:18" x14ac:dyDescent="0.2">
      <c r="B15177" s="25">
        <v>14947</v>
      </c>
      <c r="C15177" s="193"/>
      <c r="D15177" s="19">
        <v>0.49968368612681813</v>
      </c>
      <c r="E15177" s="19"/>
      <c r="F15177" s="19">
        <v>0.34158059474377639</v>
      </c>
      <c r="G15177" s="19"/>
      <c r="H15177" s="19">
        <v>0.77474816418353809</v>
      </c>
      <c r="I15177" s="19"/>
      <c r="J15177" s="19">
        <v>9.2335975813768734E-2</v>
      </c>
      <c r="K15177" s="19"/>
      <c r="L15177" s="19">
        <v>0.23387433045471329</v>
      </c>
      <c r="M15177" s="19"/>
      <c r="N15177" s="19">
        <v>0.25443217040841737</v>
      </c>
      <c r="O15177" s="19"/>
      <c r="P15177" s="50">
        <v>1.4422368995247961</v>
      </c>
      <c r="R15177" s="9" t="s">
        <v>0</v>
      </c>
    </row>
    <row r="15178" spans="2:18" x14ac:dyDescent="0.2">
      <c r="B15178" s="25">
        <v>14948</v>
      </c>
      <c r="C15178" s="193"/>
      <c r="D15178" s="19">
        <v>0.62413551468745398</v>
      </c>
      <c r="E15178" s="19"/>
      <c r="F15178" s="19">
        <v>1.4568313954992698</v>
      </c>
      <c r="G15178" s="19"/>
      <c r="H15178" s="19">
        <v>0.348524557637717</v>
      </c>
      <c r="I15178" s="19"/>
      <c r="J15178" s="19">
        <v>2.3450929158983498</v>
      </c>
      <c r="K15178" s="19"/>
      <c r="L15178" s="19">
        <v>9.9279205432237519E-2</v>
      </c>
      <c r="M15178" s="19"/>
      <c r="N15178" s="19">
        <v>1.5963260152828522</v>
      </c>
      <c r="O15178" s="19"/>
      <c r="P15178" s="50">
        <v>1.5705701127834424</v>
      </c>
      <c r="R15178" s="9" t="s">
        <v>0</v>
      </c>
    </row>
    <row r="15179" spans="2:18" x14ac:dyDescent="0.2">
      <c r="B15179" s="25">
        <v>14949</v>
      </c>
      <c r="C15179" s="193"/>
      <c r="D15179" s="19">
        <v>1.3182597887216572</v>
      </c>
      <c r="E15179" s="19"/>
      <c r="F15179" s="19">
        <v>1.3456891974571525</v>
      </c>
      <c r="G15179" s="19"/>
      <c r="H15179" s="19">
        <v>1.5553940748117325</v>
      </c>
      <c r="I15179" s="19"/>
      <c r="J15179" s="19">
        <v>1.8305459204238639</v>
      </c>
      <c r="K15179" s="19"/>
      <c r="L15179" s="19">
        <v>2.0434193235171008</v>
      </c>
      <c r="M15179" s="19"/>
      <c r="N15179" s="19">
        <v>1.0917249740155741</v>
      </c>
      <c r="O15179" s="19"/>
      <c r="P15179" s="50">
        <v>1.4766234540714127</v>
      </c>
      <c r="R15179" s="9" t="s">
        <v>0</v>
      </c>
    </row>
    <row r="15180" spans="2:18" x14ac:dyDescent="0.2">
      <c r="B15180" s="25">
        <v>14950</v>
      </c>
      <c r="C15180" s="193"/>
      <c r="D15180" s="19">
        <v>0.13619383182718606</v>
      </c>
      <c r="E15180" s="19"/>
      <c r="F15180" s="19">
        <v>1.0502118993384806</v>
      </c>
      <c r="G15180" s="19"/>
      <c r="H15180" s="19">
        <v>1.2531040565817058</v>
      </c>
      <c r="I15180" s="19"/>
      <c r="J15180" s="19">
        <v>0.78537221111719735</v>
      </c>
      <c r="K15180" s="19"/>
      <c r="L15180" s="19">
        <v>1.1649488763929334</v>
      </c>
      <c r="M15180" s="19"/>
      <c r="N15180" s="19">
        <v>1.6260772933346004</v>
      </c>
      <c r="O15180" s="19"/>
      <c r="P15180" s="50">
        <v>0.11514389090577315</v>
      </c>
      <c r="R15180" s="9" t="s">
        <v>0</v>
      </c>
    </row>
    <row r="15181" spans="2:18" x14ac:dyDescent="0.2">
      <c r="B15181" s="25">
        <v>14951</v>
      </c>
      <c r="C15181" s="193"/>
      <c r="D15181" s="19">
        <v>0.35453535734930564</v>
      </c>
      <c r="E15181" s="19">
        <v>0.38623662296449862</v>
      </c>
      <c r="F15181" s="19"/>
      <c r="G15181" s="19">
        <v>0.56359479625212028</v>
      </c>
      <c r="H15181" s="19"/>
      <c r="I15181" s="19">
        <v>0.27823427762594416</v>
      </c>
      <c r="J15181" s="19"/>
      <c r="K15181" s="19">
        <v>0.48445185791966366</v>
      </c>
      <c r="L15181" s="19"/>
      <c r="M15181" s="19">
        <v>1.304508759733398</v>
      </c>
      <c r="N15181" s="19"/>
      <c r="O15181" s="19"/>
      <c r="P15181" s="50">
        <v>0.66136213655203613</v>
      </c>
      <c r="R15181" s="9" t="s">
        <v>0</v>
      </c>
    </row>
    <row r="15182" spans="2:18" x14ac:dyDescent="0.2">
      <c r="B15182" s="25">
        <v>14952</v>
      </c>
      <c r="C15182" s="193"/>
      <c r="D15182" s="19">
        <v>0.11585542927773643</v>
      </c>
      <c r="E15182" s="19"/>
      <c r="F15182" s="19">
        <v>0.56478600906819498</v>
      </c>
      <c r="G15182" s="19"/>
      <c r="H15182" s="19">
        <v>1.1672849211430709</v>
      </c>
      <c r="I15182" s="19"/>
      <c r="J15182" s="19">
        <v>1.1040256837177875</v>
      </c>
      <c r="K15182" s="19"/>
      <c r="L15182" s="19">
        <v>0.66044422961979699</v>
      </c>
      <c r="M15182" s="19">
        <v>4.7421076001011184E-2</v>
      </c>
      <c r="N15182" s="19"/>
      <c r="O15182" s="19"/>
      <c r="P15182" s="50">
        <v>1.9282192848817464E-2</v>
      </c>
      <c r="R15182" s="9" t="s">
        <v>0</v>
      </c>
    </row>
    <row r="15183" spans="2:18" x14ac:dyDescent="0.2">
      <c r="B15183" s="25">
        <v>14953</v>
      </c>
      <c r="C15183" s="193">
        <v>0.85373523084609348</v>
      </c>
      <c r="D15183" s="19"/>
      <c r="E15183" s="19">
        <v>0.83853270168152083</v>
      </c>
      <c r="F15183" s="19"/>
      <c r="G15183" s="19">
        <v>0.43128872306899457</v>
      </c>
      <c r="H15183" s="19"/>
      <c r="I15183" s="19">
        <v>0.61597953552938223</v>
      </c>
      <c r="J15183" s="19"/>
      <c r="K15183" s="19">
        <v>0.97330396044537237</v>
      </c>
      <c r="L15183" s="19"/>
      <c r="M15183" s="19">
        <v>1.6337651318522</v>
      </c>
      <c r="N15183" s="19"/>
      <c r="O15183" s="19">
        <v>0.3308328649784899</v>
      </c>
      <c r="P15183" s="50"/>
      <c r="R15183" s="9" t="s">
        <v>0</v>
      </c>
    </row>
    <row r="15184" spans="2:18" x14ac:dyDescent="0.2">
      <c r="B15184" s="25">
        <v>14954</v>
      </c>
      <c r="C15184" s="193">
        <v>0.66242341029814045</v>
      </c>
      <c r="D15184" s="19"/>
      <c r="E15184" s="19">
        <v>4.029519975171978E-2</v>
      </c>
      <c r="F15184" s="19"/>
      <c r="G15184" s="19">
        <v>1.2673181126839868</v>
      </c>
      <c r="H15184" s="19"/>
      <c r="I15184" s="19">
        <v>0.83953452810369311</v>
      </c>
      <c r="J15184" s="19"/>
      <c r="K15184" s="19">
        <v>0.2788573856286034</v>
      </c>
      <c r="L15184" s="19"/>
      <c r="M15184" s="19">
        <v>1.3282681448703251</v>
      </c>
      <c r="N15184" s="19"/>
      <c r="O15184" s="19">
        <v>0.33311990211829301</v>
      </c>
      <c r="P15184" s="50"/>
      <c r="R15184" s="9" t="s">
        <v>0</v>
      </c>
    </row>
    <row r="15185" spans="2:18" x14ac:dyDescent="0.2">
      <c r="B15185" s="25">
        <v>14955</v>
      </c>
      <c r="C15185" s="193">
        <v>0.14548472977672283</v>
      </c>
      <c r="D15185" s="19"/>
      <c r="E15185" s="19">
        <v>0.98680906027223469</v>
      </c>
      <c r="F15185" s="19"/>
      <c r="G15185" s="19">
        <v>0.71676367469934832</v>
      </c>
      <c r="H15185" s="19"/>
      <c r="I15185" s="19"/>
      <c r="J15185" s="19">
        <v>0.30062497813505651</v>
      </c>
      <c r="K15185" s="19"/>
      <c r="L15185" s="19">
        <v>0.32797820474115108</v>
      </c>
      <c r="M15185" s="19">
        <v>0.83462621111562973</v>
      </c>
      <c r="N15185" s="19"/>
      <c r="O15185" s="19"/>
      <c r="P15185" s="50">
        <v>0.19411989110601824</v>
      </c>
      <c r="R15185" s="9" t="s">
        <v>0</v>
      </c>
    </row>
    <row r="15186" spans="2:18" x14ac:dyDescent="0.2">
      <c r="B15186" s="25">
        <v>14956</v>
      </c>
      <c r="C15186" s="193"/>
      <c r="D15186" s="19">
        <v>0.41917659441243316</v>
      </c>
      <c r="E15186" s="19"/>
      <c r="F15186" s="19">
        <v>2.1762002593367806</v>
      </c>
      <c r="G15186" s="19"/>
      <c r="H15186" s="19">
        <v>0.84314572171479207</v>
      </c>
      <c r="I15186" s="19"/>
      <c r="J15186" s="19">
        <v>1.4537107788242294</v>
      </c>
      <c r="K15186" s="19"/>
      <c r="L15186" s="19">
        <v>0.71821110172768099</v>
      </c>
      <c r="M15186" s="19"/>
      <c r="N15186" s="19">
        <v>1.266142292617594</v>
      </c>
      <c r="O15186" s="19"/>
      <c r="P15186" s="50">
        <v>0.63185477184169336</v>
      </c>
      <c r="R15186" s="9" t="s">
        <v>0</v>
      </c>
    </row>
    <row r="15187" spans="2:18" x14ac:dyDescent="0.2">
      <c r="B15187" s="25">
        <v>14957</v>
      </c>
      <c r="C15187" s="193">
        <v>0.50759646476171172</v>
      </c>
      <c r="D15187" s="19"/>
      <c r="E15187" s="19">
        <v>0.43743418167033571</v>
      </c>
      <c r="F15187" s="19"/>
      <c r="G15187" s="19">
        <v>0.74891156003615622</v>
      </c>
      <c r="H15187" s="19"/>
      <c r="I15187" s="19">
        <v>0.96534924751538997</v>
      </c>
      <c r="J15187" s="19"/>
      <c r="K15187" s="19"/>
      <c r="L15187" s="19">
        <v>0.39739216047663123</v>
      </c>
      <c r="M15187" s="19">
        <v>1.322408171482083</v>
      </c>
      <c r="N15187" s="19"/>
      <c r="O15187" s="19">
        <v>0.86087818295619922</v>
      </c>
      <c r="P15187" s="50"/>
      <c r="R15187" s="9" t="s">
        <v>0</v>
      </c>
    </row>
    <row r="15188" spans="2:18" x14ac:dyDescent="0.2">
      <c r="B15188" s="25">
        <v>14958</v>
      </c>
      <c r="C15188" s="193"/>
      <c r="D15188" s="19">
        <v>4.4297089104921528E-2</v>
      </c>
      <c r="E15188" s="19">
        <v>0.97820960705684579</v>
      </c>
      <c r="F15188" s="19"/>
      <c r="G15188" s="19">
        <v>0.52003624817764649</v>
      </c>
      <c r="H15188" s="19"/>
      <c r="I15188" s="19">
        <v>0.38175879878385771</v>
      </c>
      <c r="J15188" s="19"/>
      <c r="K15188" s="19">
        <v>8.3236293527939001E-2</v>
      </c>
      <c r="L15188" s="19"/>
      <c r="M15188" s="19">
        <v>0.86986906121638186</v>
      </c>
      <c r="N15188" s="19"/>
      <c r="O15188" s="19">
        <v>1.0723314854879629</v>
      </c>
      <c r="P15188" s="50"/>
      <c r="R15188" s="9" t="s">
        <v>0</v>
      </c>
    </row>
    <row r="15189" spans="2:18" x14ac:dyDescent="0.2">
      <c r="B15189" s="25">
        <v>14959</v>
      </c>
      <c r="C15189" s="193">
        <v>0.26583769359704268</v>
      </c>
      <c r="D15189" s="19"/>
      <c r="E15189" s="19"/>
      <c r="F15189" s="19">
        <v>0.38891414023956161</v>
      </c>
      <c r="G15189" s="19">
        <v>0.53604342894787671</v>
      </c>
      <c r="H15189" s="19"/>
      <c r="I15189" s="19">
        <v>0.29033802048809626</v>
      </c>
      <c r="J15189" s="19"/>
      <c r="K15189" s="19">
        <v>8.8722872813258663E-2</v>
      </c>
      <c r="L15189" s="19"/>
      <c r="M15189" s="19">
        <v>0.22173753070840777</v>
      </c>
      <c r="N15189" s="19"/>
      <c r="O15189" s="19"/>
      <c r="P15189" s="50">
        <v>5.1631178834958956E-2</v>
      </c>
      <c r="R15189" s="9" t="s">
        <v>0</v>
      </c>
    </row>
    <row r="15190" spans="2:18" x14ac:dyDescent="0.2">
      <c r="B15190" s="25">
        <v>14960</v>
      </c>
      <c r="C15190" s="193">
        <v>0.91056308905120531</v>
      </c>
      <c r="D15190" s="19"/>
      <c r="E15190" s="19">
        <v>2.0377887765305838</v>
      </c>
      <c r="F15190" s="19"/>
      <c r="G15190" s="19">
        <v>1.2154873457828952</v>
      </c>
      <c r="H15190" s="19"/>
      <c r="I15190" s="19">
        <v>0.65231307690424556</v>
      </c>
      <c r="J15190" s="19"/>
      <c r="K15190" s="19">
        <v>1.7764331419190322</v>
      </c>
      <c r="L15190" s="19"/>
      <c r="M15190" s="19"/>
      <c r="N15190" s="19">
        <v>0.13340498921015409</v>
      </c>
      <c r="O15190" s="19">
        <v>1.4073139119812565</v>
      </c>
      <c r="P15190" s="50"/>
      <c r="R15190" s="9" t="s">
        <v>0</v>
      </c>
    </row>
    <row r="15191" spans="2:18" x14ac:dyDescent="0.2">
      <c r="B15191" s="25">
        <v>14961</v>
      </c>
      <c r="C15191" s="193"/>
      <c r="D15191" s="19">
        <v>0.40436231004728429</v>
      </c>
      <c r="E15191" s="19"/>
      <c r="F15191" s="19">
        <v>0.60606186740223356</v>
      </c>
      <c r="G15191" s="19">
        <v>0.17512299044536964</v>
      </c>
      <c r="H15191" s="19"/>
      <c r="I15191" s="19"/>
      <c r="J15191" s="19">
        <v>0.60929213452371234</v>
      </c>
      <c r="K15191" s="19"/>
      <c r="L15191" s="19">
        <v>1.0835337380698906</v>
      </c>
      <c r="M15191" s="19"/>
      <c r="N15191" s="19">
        <v>1.177984837479666</v>
      </c>
      <c r="O15191" s="19"/>
      <c r="P15191" s="50">
        <v>0.20558490034266494</v>
      </c>
      <c r="R15191" s="9" t="s">
        <v>0</v>
      </c>
    </row>
    <row r="15192" spans="2:18" x14ac:dyDescent="0.2">
      <c r="B15192" s="25">
        <v>14962</v>
      </c>
      <c r="C15192" s="193"/>
      <c r="D15192" s="19">
        <v>0.4575048746478042</v>
      </c>
      <c r="E15192" s="19">
        <v>0.31484991448852229</v>
      </c>
      <c r="F15192" s="19"/>
      <c r="G15192" s="19">
        <v>4.6566305589537074E-2</v>
      </c>
      <c r="H15192" s="19"/>
      <c r="I15192" s="19"/>
      <c r="J15192" s="19">
        <v>0.64575257115328322</v>
      </c>
      <c r="K15192" s="19"/>
      <c r="L15192" s="19">
        <v>0.11877645600112136</v>
      </c>
      <c r="M15192" s="19">
        <v>0.3748228598846623</v>
      </c>
      <c r="N15192" s="19"/>
      <c r="O15192" s="19"/>
      <c r="P15192" s="50">
        <v>0.7917342782544764</v>
      </c>
      <c r="R15192" s="9" t="s">
        <v>0</v>
      </c>
    </row>
    <row r="15193" spans="2:18" x14ac:dyDescent="0.2">
      <c r="B15193" s="25">
        <v>14963</v>
      </c>
      <c r="C15193" s="193"/>
      <c r="D15193" s="19">
        <v>1.1399115270406788</v>
      </c>
      <c r="E15193" s="19"/>
      <c r="F15193" s="19">
        <v>1.8981498371612806</v>
      </c>
      <c r="G15193" s="19"/>
      <c r="H15193" s="19">
        <v>0.15245355725286766</v>
      </c>
      <c r="I15193" s="19"/>
      <c r="J15193" s="19">
        <v>1.3941157103233923</v>
      </c>
      <c r="K15193" s="19"/>
      <c r="L15193" s="19">
        <v>0.38408664235883411</v>
      </c>
      <c r="M15193" s="19"/>
      <c r="N15193" s="19">
        <v>0.36821826081960868</v>
      </c>
      <c r="O15193" s="19"/>
      <c r="P15193" s="50">
        <v>0.17711970556870393</v>
      </c>
      <c r="R15193" s="9" t="s">
        <v>0</v>
      </c>
    </row>
    <row r="15194" spans="2:18" x14ac:dyDescent="0.2">
      <c r="B15194" s="25">
        <v>14964</v>
      </c>
      <c r="C15194" s="193">
        <v>0.69916303908824906</v>
      </c>
      <c r="D15194" s="19"/>
      <c r="E15194" s="19">
        <v>0.94430155287232431</v>
      </c>
      <c r="F15194" s="19"/>
      <c r="G15194" s="19">
        <v>0.46123830047899261</v>
      </c>
      <c r="H15194" s="19"/>
      <c r="I15194" s="19">
        <v>6.4554846852594883E-2</v>
      </c>
      <c r="J15194" s="19"/>
      <c r="K15194" s="19">
        <v>0.72681039750607013</v>
      </c>
      <c r="L15194" s="19"/>
      <c r="M15194" s="19">
        <v>0.44021874136287509</v>
      </c>
      <c r="N15194" s="19"/>
      <c r="O15194" s="19"/>
      <c r="P15194" s="50">
        <v>0.15307946510268461</v>
      </c>
      <c r="R15194" s="9" t="s">
        <v>0</v>
      </c>
    </row>
    <row r="15195" spans="2:18" x14ac:dyDescent="0.2">
      <c r="B15195" s="25">
        <v>14965</v>
      </c>
      <c r="C15195" s="193">
        <v>0.10353947663395803</v>
      </c>
      <c r="D15195" s="19"/>
      <c r="E15195" s="19">
        <v>0.9233801377127937</v>
      </c>
      <c r="F15195" s="19"/>
      <c r="G15195" s="19"/>
      <c r="H15195" s="19">
        <v>4.8700669353849757E-2</v>
      </c>
      <c r="I15195" s="19">
        <v>0.73927898486926802</v>
      </c>
      <c r="J15195" s="19"/>
      <c r="K15195" s="19">
        <v>1.0784573369496979</v>
      </c>
      <c r="L15195" s="19"/>
      <c r="M15195" s="19"/>
      <c r="N15195" s="19">
        <v>0.57357112118824294</v>
      </c>
      <c r="O15195" s="19"/>
      <c r="P15195" s="50">
        <v>0.37509528705721201</v>
      </c>
      <c r="R15195" s="9" t="s">
        <v>0</v>
      </c>
    </row>
    <row r="15196" spans="2:18" x14ac:dyDescent="0.2">
      <c r="B15196" s="25">
        <v>14966</v>
      </c>
      <c r="C15196" s="193">
        <v>0.24983734976262265</v>
      </c>
      <c r="D15196" s="19"/>
      <c r="E15196" s="19"/>
      <c r="F15196" s="19">
        <v>7.8977763366710786E-3</v>
      </c>
      <c r="G15196" s="19"/>
      <c r="H15196" s="19">
        <v>0.10974517416559858</v>
      </c>
      <c r="I15196" s="19"/>
      <c r="J15196" s="19">
        <v>0.94392889560213444</v>
      </c>
      <c r="K15196" s="19"/>
      <c r="L15196" s="19">
        <v>1.1232922734966895</v>
      </c>
      <c r="M15196" s="19"/>
      <c r="N15196" s="19">
        <v>0.39058307891828503</v>
      </c>
      <c r="O15196" s="19">
        <v>0.12202957753972299</v>
      </c>
      <c r="P15196" s="50"/>
      <c r="R15196" s="9" t="s">
        <v>0</v>
      </c>
    </row>
    <row r="15197" spans="2:18" x14ac:dyDescent="0.2">
      <c r="B15197" s="25">
        <v>14967</v>
      </c>
      <c r="C15197" s="193"/>
      <c r="D15197" s="19">
        <v>0.33782922800937226</v>
      </c>
      <c r="E15197" s="19">
        <v>0.47358850324089236</v>
      </c>
      <c r="F15197" s="19"/>
      <c r="G15197" s="19">
        <v>0.2637378054304822</v>
      </c>
      <c r="H15197" s="19"/>
      <c r="I15197" s="19"/>
      <c r="J15197" s="19">
        <v>6.0249504441499326E-2</v>
      </c>
      <c r="K15197" s="19">
        <v>0.10146925860756696</v>
      </c>
      <c r="L15197" s="19"/>
      <c r="M15197" s="19"/>
      <c r="N15197" s="19">
        <v>0.18413691181817826</v>
      </c>
      <c r="O15197" s="19"/>
      <c r="P15197" s="50">
        <v>0.77348990544523344</v>
      </c>
      <c r="R15197" s="9" t="s">
        <v>0</v>
      </c>
    </row>
    <row r="15198" spans="2:18" x14ac:dyDescent="0.2">
      <c r="B15198" s="25">
        <v>14968</v>
      </c>
      <c r="C15198" s="193">
        <v>0.79645540080014909</v>
      </c>
      <c r="D15198" s="19"/>
      <c r="E15198" s="19">
        <v>4.0789243590344415E-2</v>
      </c>
      <c r="F15198" s="19"/>
      <c r="G15198" s="19">
        <v>0.95045085066645185</v>
      </c>
      <c r="H15198" s="19"/>
      <c r="I15198" s="19">
        <v>0.37835101865228432</v>
      </c>
      <c r="J15198" s="19"/>
      <c r="K15198" s="19">
        <v>2.828091861400003E-2</v>
      </c>
      <c r="L15198" s="19"/>
      <c r="M15198" s="19"/>
      <c r="N15198" s="19">
        <v>6.0861837598499016E-2</v>
      </c>
      <c r="O15198" s="19">
        <v>0.7281649858364494</v>
      </c>
      <c r="P15198" s="50"/>
      <c r="R15198" s="9" t="s">
        <v>0</v>
      </c>
    </row>
    <row r="15199" spans="2:18" x14ac:dyDescent="0.2">
      <c r="B15199" s="25">
        <v>14969</v>
      </c>
      <c r="C15199" s="193">
        <v>1.1227041657455201</v>
      </c>
      <c r="D15199" s="19"/>
      <c r="E15199" s="19">
        <v>1.0561383103582986</v>
      </c>
      <c r="F15199" s="19"/>
      <c r="G15199" s="19">
        <v>0.81038082036722014</v>
      </c>
      <c r="H15199" s="19"/>
      <c r="I15199" s="19">
        <v>0.53033357191791053</v>
      </c>
      <c r="J15199" s="19"/>
      <c r="K15199" s="19">
        <v>1.4241998861168128</v>
      </c>
      <c r="L15199" s="19"/>
      <c r="M15199" s="19">
        <v>2.1699992562790356</v>
      </c>
      <c r="N15199" s="19"/>
      <c r="O15199" s="19">
        <v>0.80857332491678768</v>
      </c>
      <c r="P15199" s="50"/>
      <c r="R15199" s="9" t="s">
        <v>0</v>
      </c>
    </row>
    <row r="15200" spans="2:18" x14ac:dyDescent="0.2">
      <c r="B15200" s="25">
        <v>14970</v>
      </c>
      <c r="C15200" s="193"/>
      <c r="D15200" s="19">
        <v>4.4720183000910199E-2</v>
      </c>
      <c r="E15200" s="19"/>
      <c r="F15200" s="19">
        <v>0.1281241539003008</v>
      </c>
      <c r="G15200" s="19">
        <v>0.80988845787646524</v>
      </c>
      <c r="H15200" s="19"/>
      <c r="I15200" s="19"/>
      <c r="J15200" s="19">
        <v>0.22867306180132471</v>
      </c>
      <c r="K15200" s="19">
        <v>0.55501384485129812</v>
      </c>
      <c r="L15200" s="19"/>
      <c r="M15200" s="19">
        <v>0.81093241345587497</v>
      </c>
      <c r="N15200" s="19"/>
      <c r="O15200" s="19">
        <v>0.90593129403701633</v>
      </c>
      <c r="P15200" s="50"/>
      <c r="R15200" s="9" t="s">
        <v>0</v>
      </c>
    </row>
    <row r="15201" spans="2:18" x14ac:dyDescent="0.2">
      <c r="B15201" s="25">
        <v>14971</v>
      </c>
      <c r="C15201" s="193">
        <v>0.53737470285298827</v>
      </c>
      <c r="D15201" s="19"/>
      <c r="E15201" s="19"/>
      <c r="F15201" s="19">
        <v>0.32084473263368757</v>
      </c>
      <c r="G15201" s="19">
        <v>0.30000029371143871</v>
      </c>
      <c r="H15201" s="19"/>
      <c r="I15201" s="19"/>
      <c r="J15201" s="19">
        <v>0.91494326899127376</v>
      </c>
      <c r="K15201" s="19">
        <v>0.71615099033340934</v>
      </c>
      <c r="L15201" s="19"/>
      <c r="M15201" s="19"/>
      <c r="N15201" s="19">
        <v>0.78340222990479058</v>
      </c>
      <c r="O15201" s="19"/>
      <c r="P15201" s="50">
        <v>7.8635282722864686E-2</v>
      </c>
      <c r="R15201" s="9" t="s">
        <v>0</v>
      </c>
    </row>
    <row r="15202" spans="2:18" x14ac:dyDescent="0.2">
      <c r="B15202" s="25">
        <v>14972</v>
      </c>
      <c r="C15202" s="193"/>
      <c r="D15202" s="19">
        <v>0.53180385621925697</v>
      </c>
      <c r="E15202" s="19"/>
      <c r="F15202" s="19">
        <v>0.85899160126726926</v>
      </c>
      <c r="G15202" s="19"/>
      <c r="H15202" s="19">
        <v>8.1315487494506053E-2</v>
      </c>
      <c r="I15202" s="19"/>
      <c r="J15202" s="19">
        <v>0.65718604737739739</v>
      </c>
      <c r="K15202" s="19"/>
      <c r="L15202" s="19">
        <v>0.18402205139053904</v>
      </c>
      <c r="M15202" s="19">
        <v>0.1424187064900849</v>
      </c>
      <c r="N15202" s="19"/>
      <c r="O15202" s="19"/>
      <c r="P15202" s="50">
        <v>0.38757866757066539</v>
      </c>
      <c r="R15202" s="9" t="s">
        <v>0</v>
      </c>
    </row>
    <row r="15203" spans="2:18" x14ac:dyDescent="0.2">
      <c r="B15203" s="25">
        <v>14973</v>
      </c>
      <c r="C15203" s="193"/>
      <c r="D15203" s="19">
        <v>1.1090544575476962</v>
      </c>
      <c r="E15203" s="19"/>
      <c r="F15203" s="19">
        <v>1.1347718504240107</v>
      </c>
      <c r="G15203" s="19"/>
      <c r="H15203" s="19">
        <v>1.6217425651426489</v>
      </c>
      <c r="I15203" s="19"/>
      <c r="J15203" s="19">
        <v>1.3193000398440755</v>
      </c>
      <c r="K15203" s="19"/>
      <c r="L15203" s="19">
        <v>1.2452132949713581</v>
      </c>
      <c r="M15203" s="19"/>
      <c r="N15203" s="19">
        <v>1.1491594447111448</v>
      </c>
      <c r="O15203" s="19"/>
      <c r="P15203" s="50">
        <v>1.0585800024712084</v>
      </c>
      <c r="R15203" s="9" t="s">
        <v>0</v>
      </c>
    </row>
    <row r="15204" spans="2:18" x14ac:dyDescent="0.2">
      <c r="B15204" s="25">
        <v>14974</v>
      </c>
      <c r="C15204" s="193"/>
      <c r="D15204" s="19">
        <v>0.8611427684583568</v>
      </c>
      <c r="E15204" s="19"/>
      <c r="F15204" s="19">
        <v>0.173793111793731</v>
      </c>
      <c r="G15204" s="19"/>
      <c r="H15204" s="19">
        <v>0.22943405513262424</v>
      </c>
      <c r="I15204" s="19"/>
      <c r="J15204" s="19">
        <v>0.17331666900634421</v>
      </c>
      <c r="K15204" s="19"/>
      <c r="L15204" s="19">
        <v>0.62225176340756871</v>
      </c>
      <c r="M15204" s="19">
        <v>4.3317027392877586E-2</v>
      </c>
      <c r="N15204" s="19"/>
      <c r="O15204" s="19"/>
      <c r="P15204" s="50">
        <v>0.21849246239354428</v>
      </c>
      <c r="R15204" s="9" t="s">
        <v>0</v>
      </c>
    </row>
    <row r="15205" spans="2:18" x14ac:dyDescent="0.2">
      <c r="B15205" s="25">
        <v>14975</v>
      </c>
      <c r="C15205" s="193">
        <v>0.5033529202041247</v>
      </c>
      <c r="D15205" s="19"/>
      <c r="E15205" s="19">
        <v>1.2262281758538824</v>
      </c>
      <c r="F15205" s="19"/>
      <c r="G15205" s="19">
        <v>0.9667370558593581</v>
      </c>
      <c r="H15205" s="19"/>
      <c r="I15205" s="19">
        <v>1.5190102620305654</v>
      </c>
      <c r="J15205" s="19"/>
      <c r="K15205" s="19">
        <v>0.74935154609221988</v>
      </c>
      <c r="L15205" s="19"/>
      <c r="M15205" s="19">
        <v>1.2761288713649173</v>
      </c>
      <c r="N15205" s="19"/>
      <c r="O15205" s="19">
        <v>1.4145178788057375</v>
      </c>
      <c r="P15205" s="50"/>
      <c r="R15205" s="9" t="s">
        <v>0</v>
      </c>
    </row>
    <row r="15206" spans="2:18" x14ac:dyDescent="0.2">
      <c r="B15206" s="25">
        <v>14976</v>
      </c>
      <c r="C15206" s="193">
        <v>1.1813200240955755</v>
      </c>
      <c r="D15206" s="19"/>
      <c r="E15206" s="19">
        <v>0.3656941182691032</v>
      </c>
      <c r="F15206" s="19"/>
      <c r="G15206" s="19">
        <v>0.94221745784590494</v>
      </c>
      <c r="H15206" s="19"/>
      <c r="I15206" s="19">
        <v>1.2190254484729124</v>
      </c>
      <c r="J15206" s="19"/>
      <c r="K15206" s="19">
        <v>1.1508719268472054</v>
      </c>
      <c r="L15206" s="19"/>
      <c r="M15206" s="19">
        <v>0.1203908446799259</v>
      </c>
      <c r="N15206" s="19"/>
      <c r="O15206" s="19">
        <v>1.0546995195524784</v>
      </c>
      <c r="P15206" s="50"/>
      <c r="R15206" s="9" t="s">
        <v>0</v>
      </c>
    </row>
    <row r="15207" spans="2:18" x14ac:dyDescent="0.2">
      <c r="B15207" s="25">
        <v>14977</v>
      </c>
      <c r="C15207" s="193">
        <v>0.63023381025460179</v>
      </c>
      <c r="D15207" s="19"/>
      <c r="E15207" s="19">
        <v>0.37599968990847293</v>
      </c>
      <c r="F15207" s="19"/>
      <c r="G15207" s="19">
        <v>1.9112214870990161</v>
      </c>
      <c r="H15207" s="19"/>
      <c r="I15207" s="19">
        <v>1.3310227026889101E-2</v>
      </c>
      <c r="J15207" s="19"/>
      <c r="K15207" s="19">
        <v>0.92850016832326487</v>
      </c>
      <c r="L15207" s="19"/>
      <c r="M15207" s="19">
        <v>1.1061069676416939</v>
      </c>
      <c r="N15207" s="19"/>
      <c r="O15207" s="19"/>
      <c r="P15207" s="50">
        <v>0.21451773803388624</v>
      </c>
      <c r="R15207" s="9" t="s">
        <v>0</v>
      </c>
    </row>
    <row r="15208" spans="2:18" x14ac:dyDescent="0.2">
      <c r="B15208" s="25">
        <v>14978</v>
      </c>
      <c r="C15208" s="193"/>
      <c r="D15208" s="19">
        <v>0.27260765169976797</v>
      </c>
      <c r="E15208" s="19"/>
      <c r="F15208" s="19">
        <v>0.36021520100095372</v>
      </c>
      <c r="G15208" s="19">
        <v>0.22192739559777763</v>
      </c>
      <c r="H15208" s="19"/>
      <c r="I15208" s="19"/>
      <c r="J15208" s="19">
        <v>0.45401609386165903</v>
      </c>
      <c r="K15208" s="19">
        <v>0.44281858359254556</v>
      </c>
      <c r="L15208" s="19"/>
      <c r="M15208" s="19">
        <v>0.24273140418316638</v>
      </c>
      <c r="N15208" s="19"/>
      <c r="O15208" s="19"/>
      <c r="P15208" s="50">
        <v>8.3064029725420055E-2</v>
      </c>
      <c r="R15208" s="9" t="s">
        <v>0</v>
      </c>
    </row>
    <row r="15209" spans="2:18" x14ac:dyDescent="0.2">
      <c r="B15209" s="25">
        <v>14979</v>
      </c>
      <c r="C15209" s="193">
        <v>0.55909732550563784</v>
      </c>
      <c r="D15209" s="19"/>
      <c r="E15209" s="19">
        <v>0.26706638620419587</v>
      </c>
      <c r="F15209" s="19"/>
      <c r="G15209" s="19">
        <v>0.14936841695066566</v>
      </c>
      <c r="H15209" s="19"/>
      <c r="I15209" s="19">
        <v>0.39067884228770139</v>
      </c>
      <c r="J15209" s="19"/>
      <c r="K15209" s="19"/>
      <c r="L15209" s="19">
        <v>0.15117952619262892</v>
      </c>
      <c r="M15209" s="19">
        <v>0.34502800320741023</v>
      </c>
      <c r="N15209" s="19"/>
      <c r="O15209" s="19">
        <v>0.3475345994445132</v>
      </c>
      <c r="P15209" s="50"/>
      <c r="R15209" s="9" t="s">
        <v>0</v>
      </c>
    </row>
    <row r="15210" spans="2:18" x14ac:dyDescent="0.2">
      <c r="B15210" s="25">
        <v>14980</v>
      </c>
      <c r="C15210" s="193">
        <v>1.0520170563357936</v>
      </c>
      <c r="D15210" s="19"/>
      <c r="E15210" s="19">
        <v>0.79017658178546091</v>
      </c>
      <c r="F15210" s="19"/>
      <c r="G15210" s="19">
        <v>1.1728712537976993</v>
      </c>
      <c r="H15210" s="19"/>
      <c r="I15210" s="19">
        <v>1.4013531969776654</v>
      </c>
      <c r="J15210" s="19"/>
      <c r="K15210" s="19">
        <v>0.14332404035644619</v>
      </c>
      <c r="L15210" s="19"/>
      <c r="M15210" s="19">
        <v>0.54857737019966779</v>
      </c>
      <c r="N15210" s="19"/>
      <c r="O15210" s="19">
        <v>1.5641481636346146</v>
      </c>
      <c r="P15210" s="50"/>
      <c r="R15210" s="9" t="s">
        <v>0</v>
      </c>
    </row>
    <row r="15211" spans="2:18" x14ac:dyDescent="0.2">
      <c r="B15211" s="25">
        <v>14981</v>
      </c>
      <c r="C15211" s="193"/>
      <c r="D15211" s="19">
        <v>1.5327199516085084</v>
      </c>
      <c r="E15211" s="19"/>
      <c r="F15211" s="19">
        <v>1.7810261094983151</v>
      </c>
      <c r="G15211" s="19"/>
      <c r="H15211" s="19">
        <v>0.35904348932458702</v>
      </c>
      <c r="I15211" s="19"/>
      <c r="J15211" s="19">
        <v>1.8267008068991413</v>
      </c>
      <c r="K15211" s="19"/>
      <c r="L15211" s="19">
        <v>1.5759247866582045</v>
      </c>
      <c r="M15211" s="19"/>
      <c r="N15211" s="19">
        <v>0.60293871403433619</v>
      </c>
      <c r="O15211" s="19"/>
      <c r="P15211" s="50">
        <v>0.56937409568511133</v>
      </c>
      <c r="R15211" s="9" t="s">
        <v>0</v>
      </c>
    </row>
    <row r="15212" spans="2:18" x14ac:dyDescent="0.2">
      <c r="B15212" s="25">
        <v>14982</v>
      </c>
      <c r="C15212" s="193"/>
      <c r="D15212" s="19">
        <v>0.30848163474948931</v>
      </c>
      <c r="E15212" s="19"/>
      <c r="F15212" s="19">
        <v>0.85882221675130432</v>
      </c>
      <c r="G15212" s="19"/>
      <c r="H15212" s="19">
        <v>1.1455366303794707</v>
      </c>
      <c r="I15212" s="19"/>
      <c r="J15212" s="19">
        <v>0.64142082129399247</v>
      </c>
      <c r="K15212" s="19"/>
      <c r="L15212" s="19">
        <v>8.8360060508827179E-2</v>
      </c>
      <c r="M15212" s="19"/>
      <c r="N15212" s="19">
        <v>1.4209486509717544</v>
      </c>
      <c r="O15212" s="19"/>
      <c r="P15212" s="50">
        <v>0.48723175874239988</v>
      </c>
      <c r="R15212" s="9" t="s">
        <v>0</v>
      </c>
    </row>
    <row r="15213" spans="2:18" x14ac:dyDescent="0.2">
      <c r="B15213" s="25">
        <v>14983</v>
      </c>
      <c r="C15213" s="193">
        <v>0.14983245061785352</v>
      </c>
      <c r="D15213" s="19"/>
      <c r="E15213" s="19">
        <v>0.86521452862649317</v>
      </c>
      <c r="F15213" s="19"/>
      <c r="G15213" s="19">
        <v>0.55571231781323438</v>
      </c>
      <c r="H15213" s="19"/>
      <c r="I15213" s="19">
        <v>0.54349686677987918</v>
      </c>
      <c r="J15213" s="19"/>
      <c r="K15213" s="19">
        <v>0.24384477599220522</v>
      </c>
      <c r="L15213" s="19"/>
      <c r="M15213" s="19">
        <v>0.85199039909566165</v>
      </c>
      <c r="N15213" s="19"/>
      <c r="O15213" s="19">
        <v>0.99255860644479221</v>
      </c>
      <c r="P15213" s="50"/>
      <c r="R15213" s="9" t="s">
        <v>0</v>
      </c>
    </row>
    <row r="15214" spans="2:18" x14ac:dyDescent="0.2">
      <c r="B15214" s="25">
        <v>14984</v>
      </c>
      <c r="C15214" s="193">
        <v>0.958315651570399</v>
      </c>
      <c r="D15214" s="19"/>
      <c r="E15214" s="19">
        <v>2.460030938356486</v>
      </c>
      <c r="F15214" s="19"/>
      <c r="G15214" s="19">
        <v>1.2114662252115143</v>
      </c>
      <c r="H15214" s="19"/>
      <c r="I15214" s="19">
        <v>1.6705775253606616</v>
      </c>
      <c r="J15214" s="19"/>
      <c r="K15214" s="19">
        <v>1.891064791428394</v>
      </c>
      <c r="L15214" s="19"/>
      <c r="M15214" s="19">
        <v>1.6734613908210931</v>
      </c>
      <c r="N15214" s="19"/>
      <c r="O15214" s="19">
        <v>0.2769239982842317</v>
      </c>
      <c r="P15214" s="50"/>
      <c r="R15214" s="9" t="s">
        <v>0</v>
      </c>
    </row>
    <row r="15215" spans="2:18" x14ac:dyDescent="0.2">
      <c r="B15215" s="25">
        <v>14985</v>
      </c>
      <c r="C15215" s="193">
        <v>1.4098943917002302</v>
      </c>
      <c r="D15215" s="19"/>
      <c r="E15215" s="19">
        <v>0.74167535772818072</v>
      </c>
      <c r="F15215" s="19"/>
      <c r="G15215" s="19">
        <v>0.39671319731088739</v>
      </c>
      <c r="H15215" s="19"/>
      <c r="I15215" s="19">
        <v>1.29955565732699</v>
      </c>
      <c r="J15215" s="19"/>
      <c r="K15215" s="19">
        <v>1.0563680511890363</v>
      </c>
      <c r="L15215" s="19"/>
      <c r="M15215" s="19">
        <v>1.1991273373351554</v>
      </c>
      <c r="N15215" s="19"/>
      <c r="O15215" s="19">
        <v>0.23741423993642793</v>
      </c>
      <c r="P15215" s="50"/>
      <c r="R15215" s="9" t="s">
        <v>0</v>
      </c>
    </row>
    <row r="15216" spans="2:18" x14ac:dyDescent="0.2">
      <c r="B15216" s="25">
        <v>14986</v>
      </c>
      <c r="C15216" s="193"/>
      <c r="D15216" s="19">
        <v>0.17478141984958159</v>
      </c>
      <c r="E15216" s="19"/>
      <c r="F15216" s="19">
        <v>0.22973500592872226</v>
      </c>
      <c r="G15216" s="19">
        <v>0.33524111560085584</v>
      </c>
      <c r="H15216" s="19"/>
      <c r="I15216" s="19"/>
      <c r="J15216" s="19">
        <v>0.33218054569017569</v>
      </c>
      <c r="K15216" s="19"/>
      <c r="L15216" s="19">
        <v>0.99147570153122866</v>
      </c>
      <c r="M15216" s="19">
        <v>0.27978015600338879</v>
      </c>
      <c r="N15216" s="19"/>
      <c r="O15216" s="19"/>
      <c r="P15216" s="50">
        <v>0.4271287546665074</v>
      </c>
      <c r="R15216" s="9" t="s">
        <v>0</v>
      </c>
    </row>
    <row r="15217" spans="2:18" x14ac:dyDescent="0.2">
      <c r="B15217" s="25">
        <v>14987</v>
      </c>
      <c r="C15217" s="193">
        <v>9.3851996970624005E-2</v>
      </c>
      <c r="D15217" s="19"/>
      <c r="E15217" s="19"/>
      <c r="F15217" s="19">
        <v>0.76670252028409169</v>
      </c>
      <c r="G15217" s="19"/>
      <c r="H15217" s="19">
        <v>0.12019121845468141</v>
      </c>
      <c r="I15217" s="19"/>
      <c r="J15217" s="19">
        <v>0.63319504031122531</v>
      </c>
      <c r="K15217" s="19"/>
      <c r="L15217" s="19">
        <v>1.0676637610050836</v>
      </c>
      <c r="M15217" s="19"/>
      <c r="N15217" s="19">
        <v>1.5242650508194289</v>
      </c>
      <c r="O15217" s="19">
        <v>0.18982860846628224</v>
      </c>
      <c r="P15217" s="50"/>
      <c r="R15217" s="9" t="s">
        <v>0</v>
      </c>
    </row>
    <row r="15218" spans="2:18" x14ac:dyDescent="0.2">
      <c r="B15218" s="25">
        <v>14988</v>
      </c>
      <c r="C15218" s="193">
        <v>1.1770814335265458</v>
      </c>
      <c r="D15218" s="19"/>
      <c r="E15218" s="19">
        <v>1.2615801006314529</v>
      </c>
      <c r="F15218" s="19"/>
      <c r="G15218" s="19">
        <v>1.2691397404578149</v>
      </c>
      <c r="H15218" s="19"/>
      <c r="I15218" s="19">
        <v>1.0018310455888151</v>
      </c>
      <c r="J15218" s="19"/>
      <c r="K15218" s="19">
        <v>0.85676320612290646</v>
      </c>
      <c r="L15218" s="19"/>
      <c r="M15218" s="19">
        <v>0.99122499394424246</v>
      </c>
      <c r="N15218" s="19"/>
      <c r="O15218" s="19">
        <v>1.0464794237344361</v>
      </c>
      <c r="P15218" s="50"/>
      <c r="R15218" s="9" t="s">
        <v>0</v>
      </c>
    </row>
    <row r="15219" spans="2:18" x14ac:dyDescent="0.2">
      <c r="B15219" s="25">
        <v>14989</v>
      </c>
      <c r="C15219" s="193">
        <v>1.3074702879674038</v>
      </c>
      <c r="D15219" s="19"/>
      <c r="E15219" s="19">
        <v>0.19449764585332419</v>
      </c>
      <c r="F15219" s="19"/>
      <c r="G15219" s="19">
        <v>1.0688533459755669</v>
      </c>
      <c r="H15219" s="19"/>
      <c r="I15219" s="19">
        <v>1.189604524795373</v>
      </c>
      <c r="J15219" s="19"/>
      <c r="K15219" s="19">
        <v>0.87944768527220163</v>
      </c>
      <c r="L15219" s="19"/>
      <c r="M15219" s="19">
        <v>0.93541692405108912</v>
      </c>
      <c r="N15219" s="19"/>
      <c r="O15219" s="19">
        <v>1.7729413119216479</v>
      </c>
      <c r="P15219" s="50"/>
      <c r="R15219" s="9" t="s">
        <v>0</v>
      </c>
    </row>
    <row r="15220" spans="2:18" x14ac:dyDescent="0.2">
      <c r="B15220" s="25">
        <v>14990</v>
      </c>
      <c r="C15220" s="193"/>
      <c r="D15220" s="19">
        <v>0.45226354078340908</v>
      </c>
      <c r="E15220" s="19"/>
      <c r="F15220" s="19">
        <v>1.5474558030405008</v>
      </c>
      <c r="G15220" s="19">
        <v>0.15138339548593127</v>
      </c>
      <c r="H15220" s="19"/>
      <c r="I15220" s="19"/>
      <c r="J15220" s="19">
        <v>1.2857507564727486</v>
      </c>
      <c r="K15220" s="19"/>
      <c r="L15220" s="19">
        <v>1.5198395879570863</v>
      </c>
      <c r="M15220" s="19"/>
      <c r="N15220" s="19">
        <v>0.66703999674730996</v>
      </c>
      <c r="O15220" s="19"/>
      <c r="P15220" s="50">
        <v>1.4646904851234497</v>
      </c>
      <c r="R15220" s="9" t="s">
        <v>0</v>
      </c>
    </row>
    <row r="15221" spans="2:18" x14ac:dyDescent="0.2">
      <c r="B15221" s="25">
        <v>14991</v>
      </c>
      <c r="C15221" s="193"/>
      <c r="D15221" s="19">
        <v>1.3522245760766973</v>
      </c>
      <c r="E15221" s="19"/>
      <c r="F15221" s="19">
        <v>1.1901263519669312</v>
      </c>
      <c r="G15221" s="19"/>
      <c r="H15221" s="19">
        <v>0.79310141011380497</v>
      </c>
      <c r="I15221" s="19"/>
      <c r="J15221" s="19">
        <v>1.0195669327935775</v>
      </c>
      <c r="K15221" s="19"/>
      <c r="L15221" s="19">
        <v>0.33386583821382998</v>
      </c>
      <c r="M15221" s="19"/>
      <c r="N15221" s="19">
        <v>1.408993949792505</v>
      </c>
      <c r="O15221" s="19"/>
      <c r="P15221" s="50">
        <v>1.6724442141379359</v>
      </c>
      <c r="R15221" s="9" t="s">
        <v>0</v>
      </c>
    </row>
    <row r="15222" spans="2:18" x14ac:dyDescent="0.2">
      <c r="B15222" s="25">
        <v>14992</v>
      </c>
      <c r="C15222" s="193">
        <v>6.1785390134578816E-2</v>
      </c>
      <c r="D15222" s="19"/>
      <c r="E15222" s="19">
        <v>0.14949925136261785</v>
      </c>
      <c r="F15222" s="19"/>
      <c r="G15222" s="19">
        <v>0.36616246458655838</v>
      </c>
      <c r="H15222" s="19"/>
      <c r="I15222" s="19">
        <v>0.37884030663978152</v>
      </c>
      <c r="J15222" s="19"/>
      <c r="K15222" s="19">
        <v>1.1516995739664349</v>
      </c>
      <c r="L15222" s="19"/>
      <c r="M15222" s="19">
        <v>1.1527342399687028</v>
      </c>
      <c r="N15222" s="19"/>
      <c r="O15222" s="19">
        <v>0.18401032552566884</v>
      </c>
      <c r="P15222" s="50"/>
      <c r="R15222" s="9" t="s">
        <v>0</v>
      </c>
    </row>
    <row r="15223" spans="2:18" x14ac:dyDescent="0.2">
      <c r="B15223" s="25">
        <v>14993</v>
      </c>
      <c r="C15223" s="193">
        <v>0.11594081949657342</v>
      </c>
      <c r="D15223" s="19"/>
      <c r="E15223" s="19"/>
      <c r="F15223" s="19">
        <v>0.31435196694881312</v>
      </c>
      <c r="G15223" s="19"/>
      <c r="H15223" s="19">
        <v>0.46139051499434863</v>
      </c>
      <c r="I15223" s="19"/>
      <c r="J15223" s="19">
        <v>0.49662604680065919</v>
      </c>
      <c r="K15223" s="19"/>
      <c r="L15223" s="19">
        <v>0.15923048079801386</v>
      </c>
      <c r="M15223" s="19"/>
      <c r="N15223" s="19">
        <v>1.4318174542600344</v>
      </c>
      <c r="O15223" s="19"/>
      <c r="P15223" s="50">
        <v>0.36911268801242814</v>
      </c>
      <c r="R15223" s="9" t="s">
        <v>0</v>
      </c>
    </row>
    <row r="15224" spans="2:18" x14ac:dyDescent="0.2">
      <c r="B15224" s="25">
        <v>14994</v>
      </c>
      <c r="C15224" s="193"/>
      <c r="D15224" s="19">
        <v>0.59893769333699709</v>
      </c>
      <c r="E15224" s="19">
        <v>1.0266371794137075</v>
      </c>
      <c r="F15224" s="19"/>
      <c r="G15224" s="19"/>
      <c r="H15224" s="19">
        <v>0.14129153323330348</v>
      </c>
      <c r="I15224" s="19"/>
      <c r="J15224" s="19">
        <v>0.16890837553872579</v>
      </c>
      <c r="K15224" s="19"/>
      <c r="L15224" s="19">
        <v>0.41751492050690908</v>
      </c>
      <c r="M15224" s="19">
        <v>0.36618855505532749</v>
      </c>
      <c r="N15224" s="19"/>
      <c r="O15224" s="19">
        <v>0.17666971331438747</v>
      </c>
      <c r="P15224" s="50"/>
      <c r="R15224" s="9" t="s">
        <v>0</v>
      </c>
    </row>
    <row r="15225" spans="2:18" x14ac:dyDescent="0.2">
      <c r="B15225" s="25">
        <v>14995</v>
      </c>
      <c r="C15225" s="193"/>
      <c r="D15225" s="19">
        <v>0.52343206101166084</v>
      </c>
      <c r="E15225" s="19">
        <v>0.25677312058139973</v>
      </c>
      <c r="F15225" s="19"/>
      <c r="G15225" s="19">
        <v>3.7339247721687618E-2</v>
      </c>
      <c r="H15225" s="19"/>
      <c r="I15225" s="19"/>
      <c r="J15225" s="19">
        <v>0.17646042518195984</v>
      </c>
      <c r="K15225" s="19"/>
      <c r="L15225" s="19">
        <v>0.66335544715493078</v>
      </c>
      <c r="M15225" s="19"/>
      <c r="N15225" s="19">
        <v>0.49440884451214528</v>
      </c>
      <c r="O15225" s="19"/>
      <c r="P15225" s="50">
        <v>1.1088908103500712</v>
      </c>
      <c r="R15225" s="9" t="s">
        <v>0</v>
      </c>
    </row>
    <row r="15226" spans="2:18" x14ac:dyDescent="0.2">
      <c r="B15226" s="25">
        <v>14996</v>
      </c>
      <c r="C15226" s="193">
        <v>0.14152570027719555</v>
      </c>
      <c r="D15226" s="19"/>
      <c r="E15226" s="19">
        <v>9.8737922525024904E-2</v>
      </c>
      <c r="F15226" s="19"/>
      <c r="G15226" s="19">
        <v>0.15567692658459784</v>
      </c>
      <c r="H15226" s="19"/>
      <c r="I15226" s="19">
        <v>0.32613984007769736</v>
      </c>
      <c r="J15226" s="19"/>
      <c r="K15226" s="19">
        <v>0.28926458295429336</v>
      </c>
      <c r="L15226" s="19"/>
      <c r="M15226" s="19"/>
      <c r="N15226" s="19">
        <v>0.86637798755586837</v>
      </c>
      <c r="O15226" s="19">
        <v>0.42665777730958421</v>
      </c>
      <c r="P15226" s="50"/>
      <c r="R15226" s="9" t="s">
        <v>0</v>
      </c>
    </row>
    <row r="15227" spans="2:18" x14ac:dyDescent="0.2">
      <c r="B15227" s="25">
        <v>14997</v>
      </c>
      <c r="C15227" s="193">
        <v>1.0909859504813253</v>
      </c>
      <c r="D15227" s="19"/>
      <c r="E15227" s="19">
        <v>1.2805878586296124</v>
      </c>
      <c r="F15227" s="19"/>
      <c r="G15227" s="19">
        <v>0.63787666757897865</v>
      </c>
      <c r="H15227" s="19"/>
      <c r="I15227" s="19">
        <v>0.40144402213784935</v>
      </c>
      <c r="J15227" s="19"/>
      <c r="K15227" s="19">
        <v>0.41525924504562373</v>
      </c>
      <c r="L15227" s="19"/>
      <c r="M15227" s="19">
        <v>0.33302998679357732</v>
      </c>
      <c r="N15227" s="19"/>
      <c r="O15227" s="19">
        <v>0.27879377382441561</v>
      </c>
      <c r="P15227" s="50"/>
      <c r="R15227" s="9" t="s">
        <v>0</v>
      </c>
    </row>
    <row r="15228" spans="2:18" x14ac:dyDescent="0.2">
      <c r="B15228" s="25">
        <v>14998</v>
      </c>
      <c r="C15228" s="193"/>
      <c r="D15228" s="19">
        <v>2.4057212316989558E-2</v>
      </c>
      <c r="E15228" s="19"/>
      <c r="F15228" s="19">
        <v>0.97626173643092551</v>
      </c>
      <c r="G15228" s="19"/>
      <c r="H15228" s="19">
        <v>0.94664369829627359</v>
      </c>
      <c r="I15228" s="19">
        <v>0.48993424233136268</v>
      </c>
      <c r="J15228" s="19"/>
      <c r="K15228" s="19"/>
      <c r="L15228" s="19">
        <v>0.93046386156402905</v>
      </c>
      <c r="M15228" s="19"/>
      <c r="N15228" s="19">
        <v>0.77340102527335541</v>
      </c>
      <c r="O15228" s="19"/>
      <c r="P15228" s="50">
        <v>1.60448922732272</v>
      </c>
      <c r="R15228" s="9" t="s">
        <v>0</v>
      </c>
    </row>
    <row r="15229" spans="2:18" x14ac:dyDescent="0.2">
      <c r="B15229" s="25">
        <v>14999</v>
      </c>
      <c r="C15229" s="193">
        <v>0.74672172815971216</v>
      </c>
      <c r="D15229" s="19"/>
      <c r="E15229" s="19">
        <v>1.1001008252267725</v>
      </c>
      <c r="F15229" s="19"/>
      <c r="G15229" s="19">
        <v>1.5935477602321642</v>
      </c>
      <c r="H15229" s="19"/>
      <c r="I15229" s="19">
        <v>0.78865599746596571</v>
      </c>
      <c r="J15229" s="19"/>
      <c r="K15229" s="19">
        <v>0.60525489622973627</v>
      </c>
      <c r="L15229" s="19"/>
      <c r="M15229" s="19">
        <v>1.1556147933143541</v>
      </c>
      <c r="N15229" s="19"/>
      <c r="O15229" s="19">
        <v>1.0225172835679994</v>
      </c>
      <c r="P15229" s="50"/>
      <c r="R15229" s="9" t="s">
        <v>0</v>
      </c>
    </row>
    <row r="15230" spans="2:18" x14ac:dyDescent="0.2">
      <c r="B15230" s="25">
        <v>15000</v>
      </c>
      <c r="C15230" s="193">
        <v>1.5203901689688049</v>
      </c>
      <c r="D15230" s="19"/>
      <c r="E15230" s="19">
        <v>1.534210517904693</v>
      </c>
      <c r="F15230" s="19"/>
      <c r="G15230" s="19">
        <v>0.62541560858589962</v>
      </c>
      <c r="H15230" s="19"/>
      <c r="I15230" s="19">
        <v>0.40803183258147174</v>
      </c>
      <c r="J15230" s="19"/>
      <c r="K15230" s="19">
        <v>1.4314405248811994</v>
      </c>
      <c r="L15230" s="19"/>
      <c r="M15230" s="19">
        <v>0.42477056164774069</v>
      </c>
      <c r="N15230" s="19"/>
      <c r="O15230" s="19">
        <v>1.2327501253333828</v>
      </c>
      <c r="P15230" s="50"/>
      <c r="R15230" s="9" t="s">
        <v>0</v>
      </c>
    </row>
    <row r="15231" spans="2:18" x14ac:dyDescent="0.2">
      <c r="B15231" s="25">
        <v>15001</v>
      </c>
      <c r="C15231" s="193">
        <v>0.62679515715339917</v>
      </c>
      <c r="D15231" s="19"/>
      <c r="E15231" s="19">
        <v>0.90017280947872513</v>
      </c>
      <c r="F15231" s="19"/>
      <c r="G15231" s="19">
        <v>1.0940057251556341</v>
      </c>
      <c r="H15231" s="19"/>
      <c r="I15231" s="19">
        <v>0.89360077697216367</v>
      </c>
      <c r="J15231" s="19"/>
      <c r="K15231" s="19"/>
      <c r="L15231" s="19">
        <v>0.29600185301961218</v>
      </c>
      <c r="M15231" s="19"/>
      <c r="N15231" s="19">
        <v>0.34200212367722427</v>
      </c>
      <c r="O15231" s="19">
        <v>0.20852465500854145</v>
      </c>
      <c r="P15231" s="50"/>
      <c r="R15231" s="9" t="s">
        <v>0</v>
      </c>
    </row>
    <row r="15232" spans="2:18" x14ac:dyDescent="0.2">
      <c r="B15232" s="25">
        <v>15002</v>
      </c>
      <c r="C15232" s="193">
        <v>0.72023124885741596</v>
      </c>
      <c r="D15232" s="19"/>
      <c r="E15232" s="19">
        <v>1.0866365619743519</v>
      </c>
      <c r="F15232" s="19"/>
      <c r="G15232" s="19">
        <v>1.458438199418667</v>
      </c>
      <c r="H15232" s="19"/>
      <c r="I15232" s="19">
        <v>0.99540355948599968</v>
      </c>
      <c r="J15232" s="19"/>
      <c r="K15232" s="19">
        <v>1.5825550407682794</v>
      </c>
      <c r="L15232" s="19"/>
      <c r="M15232" s="19">
        <v>0.6334242600832134</v>
      </c>
      <c r="N15232" s="19"/>
      <c r="O15232" s="19">
        <v>0.89302355887340912</v>
      </c>
      <c r="P15232" s="50"/>
      <c r="R15232" s="9" t="s">
        <v>0</v>
      </c>
    </row>
    <row r="15233" spans="2:18" x14ac:dyDescent="0.2">
      <c r="B15233" s="25">
        <v>15003</v>
      </c>
      <c r="C15233" s="193"/>
      <c r="D15233" s="19">
        <v>3.1370563620592248E-2</v>
      </c>
      <c r="E15233" s="19"/>
      <c r="F15233" s="19">
        <v>0.49591917902182509</v>
      </c>
      <c r="G15233" s="19">
        <v>0.19933381263436634</v>
      </c>
      <c r="H15233" s="19"/>
      <c r="I15233" s="19"/>
      <c r="J15233" s="19">
        <v>0.5536594045150981</v>
      </c>
      <c r="K15233" s="19"/>
      <c r="L15233" s="19">
        <v>0.62267830324309703</v>
      </c>
      <c r="M15233" s="19">
        <v>8.2114455593958441E-2</v>
      </c>
      <c r="N15233" s="19"/>
      <c r="O15233" s="19">
        <v>0.27164943272157571</v>
      </c>
      <c r="P15233" s="50"/>
      <c r="R15233" s="9" t="s">
        <v>0</v>
      </c>
    </row>
    <row r="15234" spans="2:18" x14ac:dyDescent="0.2">
      <c r="B15234" s="25">
        <v>15004</v>
      </c>
      <c r="C15234" s="193"/>
      <c r="D15234" s="19">
        <v>1.0386145335290522</v>
      </c>
      <c r="E15234" s="19"/>
      <c r="F15234" s="19">
        <v>0.57597742952557451</v>
      </c>
      <c r="G15234" s="19"/>
      <c r="H15234" s="19">
        <v>1.2352194555557727</v>
      </c>
      <c r="I15234" s="19"/>
      <c r="J15234" s="19">
        <v>0.14931313263069862</v>
      </c>
      <c r="K15234" s="19"/>
      <c r="L15234" s="19">
        <v>1.8569845230001167</v>
      </c>
      <c r="M15234" s="19">
        <v>1.3093521102671596E-2</v>
      </c>
      <c r="N15234" s="19"/>
      <c r="O15234" s="19"/>
      <c r="P15234" s="50">
        <v>1.4912352563193756</v>
      </c>
      <c r="R15234" s="9" t="s">
        <v>0</v>
      </c>
    </row>
    <row r="15235" spans="2:18" x14ac:dyDescent="0.2">
      <c r="B15235" s="25">
        <v>15005</v>
      </c>
      <c r="C15235" s="193"/>
      <c r="D15235" s="19">
        <v>0.7811327253276229</v>
      </c>
      <c r="E15235" s="19"/>
      <c r="F15235" s="19">
        <v>9.9259796046104576E-2</v>
      </c>
      <c r="G15235" s="19">
        <v>0.68071262002763921</v>
      </c>
      <c r="H15235" s="19"/>
      <c r="I15235" s="19"/>
      <c r="J15235" s="19">
        <v>0.7218958193313515</v>
      </c>
      <c r="K15235" s="19"/>
      <c r="L15235" s="19">
        <v>0.21287683123584844</v>
      </c>
      <c r="M15235" s="19"/>
      <c r="N15235" s="19">
        <v>0.21658364619339615</v>
      </c>
      <c r="O15235" s="19"/>
      <c r="P15235" s="50">
        <v>0.87085028112615848</v>
      </c>
      <c r="R15235" s="9" t="s">
        <v>0</v>
      </c>
    </row>
    <row r="15236" spans="2:18" x14ac:dyDescent="0.2">
      <c r="B15236" s="25">
        <v>15006</v>
      </c>
      <c r="C15236" s="193"/>
      <c r="D15236" s="19">
        <v>1.5207253968781646E-2</v>
      </c>
      <c r="E15236" s="19">
        <v>0.52557988461035499</v>
      </c>
      <c r="F15236" s="19"/>
      <c r="G15236" s="19">
        <v>0.14574671611220127</v>
      </c>
      <c r="H15236" s="19"/>
      <c r="I15236" s="19">
        <v>9.8874461771308986E-2</v>
      </c>
      <c r="J15236" s="19"/>
      <c r="K15236" s="19"/>
      <c r="L15236" s="19">
        <v>0.29696737145887209</v>
      </c>
      <c r="M15236" s="19"/>
      <c r="N15236" s="19">
        <v>1.3410093861382479</v>
      </c>
      <c r="O15236" s="19"/>
      <c r="P15236" s="50">
        <v>0.4784041632879022</v>
      </c>
      <c r="R15236" s="9" t="s">
        <v>0</v>
      </c>
    </row>
    <row r="15237" spans="2:18" x14ac:dyDescent="0.2">
      <c r="B15237" s="25">
        <v>15007</v>
      </c>
      <c r="C15237" s="193">
        <v>0.32812278983656451</v>
      </c>
      <c r="D15237" s="19"/>
      <c r="E15237" s="19">
        <v>0.14376786481402967</v>
      </c>
      <c r="F15237" s="19"/>
      <c r="G15237" s="19">
        <v>8.5399109642673346E-2</v>
      </c>
      <c r="H15237" s="19"/>
      <c r="I15237" s="19">
        <v>0.26166657170848312</v>
      </c>
      <c r="J15237" s="19"/>
      <c r="K15237" s="19"/>
      <c r="L15237" s="19">
        <v>1.1449722469836294</v>
      </c>
      <c r="M15237" s="19">
        <v>0.38178452457598466</v>
      </c>
      <c r="N15237" s="19"/>
      <c r="O15237" s="19"/>
      <c r="P15237" s="50">
        <v>0.18362461907467625</v>
      </c>
      <c r="R15237" s="9" t="s">
        <v>0</v>
      </c>
    </row>
    <row r="15238" spans="2:18" x14ac:dyDescent="0.2">
      <c r="B15238" s="25">
        <v>15008</v>
      </c>
      <c r="C15238" s="193">
        <v>1.5700312712721278</v>
      </c>
      <c r="D15238" s="19"/>
      <c r="E15238" s="19">
        <v>1.0075163488667433</v>
      </c>
      <c r="F15238" s="19"/>
      <c r="G15238" s="19">
        <v>0.53605807590309806</v>
      </c>
      <c r="H15238" s="19"/>
      <c r="I15238" s="19">
        <v>1.7480313349155838</v>
      </c>
      <c r="J15238" s="19"/>
      <c r="K15238" s="19">
        <v>0.58409648154861971</v>
      </c>
      <c r="L15238" s="19"/>
      <c r="M15238" s="19">
        <v>0.96938419336166615</v>
      </c>
      <c r="N15238" s="19"/>
      <c r="O15238" s="19">
        <v>1.3352795149368328</v>
      </c>
      <c r="P15238" s="50"/>
      <c r="R15238" s="9" t="s">
        <v>0</v>
      </c>
    </row>
    <row r="15239" spans="2:18" x14ac:dyDescent="0.2">
      <c r="B15239" s="25">
        <v>15009</v>
      </c>
      <c r="C15239" s="193">
        <v>1.6333425941828099</v>
      </c>
      <c r="D15239" s="19"/>
      <c r="E15239" s="19">
        <v>1.3688511428258552</v>
      </c>
      <c r="F15239" s="19"/>
      <c r="G15239" s="19">
        <v>1.9469407682025042</v>
      </c>
      <c r="H15239" s="19"/>
      <c r="I15239" s="19">
        <v>1.0128452135796648</v>
      </c>
      <c r="J15239" s="19"/>
      <c r="K15239" s="19">
        <v>2.5356144737372901</v>
      </c>
      <c r="L15239" s="19"/>
      <c r="M15239" s="19">
        <v>2.2803220428219588</v>
      </c>
      <c r="N15239" s="19"/>
      <c r="O15239" s="19">
        <v>0.38767430473302678</v>
      </c>
      <c r="P15239" s="50"/>
      <c r="R15239" s="9" t="s">
        <v>0</v>
      </c>
    </row>
    <row r="15240" spans="2:18" x14ac:dyDescent="0.2">
      <c r="B15240" s="25">
        <v>15010</v>
      </c>
      <c r="C15240" s="193">
        <v>0.67784322439757538</v>
      </c>
      <c r="D15240" s="19"/>
      <c r="E15240" s="19">
        <v>0.13621653486567481</v>
      </c>
      <c r="F15240" s="19"/>
      <c r="G15240" s="19">
        <v>0.58258188434587277</v>
      </c>
      <c r="H15240" s="19"/>
      <c r="I15240" s="19">
        <v>0.21530841360450467</v>
      </c>
      <c r="J15240" s="19"/>
      <c r="K15240" s="19">
        <v>0.43394413816821908</v>
      </c>
      <c r="L15240" s="19"/>
      <c r="M15240" s="19"/>
      <c r="N15240" s="19">
        <v>8.0301612506100531E-2</v>
      </c>
      <c r="O15240" s="19">
        <v>0.20147558451545117</v>
      </c>
      <c r="P15240" s="50"/>
      <c r="R15240" s="9" t="s">
        <v>0</v>
      </c>
    </row>
    <row r="15241" spans="2:18" x14ac:dyDescent="0.2">
      <c r="B15241" s="25">
        <v>15011</v>
      </c>
      <c r="C15241" s="193"/>
      <c r="D15241" s="19">
        <v>1.0842546033218738</v>
      </c>
      <c r="E15241" s="19"/>
      <c r="F15241" s="19">
        <v>1.1726769599339784</v>
      </c>
      <c r="G15241" s="19"/>
      <c r="H15241" s="19">
        <v>0.51780058965236131</v>
      </c>
      <c r="I15241" s="19"/>
      <c r="J15241" s="19">
        <v>1.3148949338602467</v>
      </c>
      <c r="K15241" s="19"/>
      <c r="L15241" s="19">
        <v>0.24443833516613328</v>
      </c>
      <c r="M15241" s="19"/>
      <c r="N15241" s="19">
        <v>0.20751367773088317</v>
      </c>
      <c r="O15241" s="19"/>
      <c r="P15241" s="50">
        <v>1.3737394696560239</v>
      </c>
      <c r="R15241" s="9" t="s">
        <v>0</v>
      </c>
    </row>
    <row r="15242" spans="2:18" x14ac:dyDescent="0.2">
      <c r="B15242" s="25">
        <v>15012</v>
      </c>
      <c r="C15242" s="193">
        <v>0.17709653702370962</v>
      </c>
      <c r="D15242" s="19"/>
      <c r="E15242" s="19">
        <v>0.12971166766904824</v>
      </c>
      <c r="F15242" s="19"/>
      <c r="G15242" s="19"/>
      <c r="H15242" s="19">
        <v>7.9109951106314302E-2</v>
      </c>
      <c r="I15242" s="19">
        <v>0.78008266912593893</v>
      </c>
      <c r="J15242" s="19"/>
      <c r="K15242" s="19">
        <v>0.19466460432225408</v>
      </c>
      <c r="L15242" s="19"/>
      <c r="M15242" s="19">
        <v>1.0108657045045124</v>
      </c>
      <c r="N15242" s="19"/>
      <c r="O15242" s="19"/>
      <c r="P15242" s="50">
        <v>1.0846918442093767</v>
      </c>
      <c r="R15242" s="9" t="s">
        <v>0</v>
      </c>
    </row>
    <row r="15243" spans="2:18" x14ac:dyDescent="0.2">
      <c r="B15243" s="25">
        <v>15013</v>
      </c>
      <c r="C15243" s="193">
        <v>0.5523563485153602</v>
      </c>
      <c r="D15243" s="19"/>
      <c r="E15243" s="19">
        <v>0.37892579896290635</v>
      </c>
      <c r="F15243" s="19"/>
      <c r="G15243" s="19"/>
      <c r="H15243" s="19">
        <v>0.22830848445635776</v>
      </c>
      <c r="I15243" s="19"/>
      <c r="J15243" s="19">
        <v>0.61767953098306672</v>
      </c>
      <c r="K15243" s="19">
        <v>0.15219813226558093</v>
      </c>
      <c r="L15243" s="19"/>
      <c r="M15243" s="19">
        <v>0.1798534092125581</v>
      </c>
      <c r="N15243" s="19"/>
      <c r="O15243" s="19">
        <v>0.24587364967660832</v>
      </c>
      <c r="P15243" s="50"/>
      <c r="R15243" s="9" t="s">
        <v>0</v>
      </c>
    </row>
    <row r="15244" spans="2:18" x14ac:dyDescent="0.2">
      <c r="B15244" s="25">
        <v>15014</v>
      </c>
      <c r="C15244" s="193"/>
      <c r="D15244" s="19">
        <v>0.83392920950857474</v>
      </c>
      <c r="E15244" s="19"/>
      <c r="F15244" s="19">
        <v>1.1062877095678803</v>
      </c>
      <c r="G15244" s="19"/>
      <c r="H15244" s="19">
        <v>0.12285601834605539</v>
      </c>
      <c r="I15244" s="19"/>
      <c r="J15244" s="19">
        <v>1.0975329432775864</v>
      </c>
      <c r="K15244" s="19"/>
      <c r="L15244" s="19">
        <v>0.51158967230582142</v>
      </c>
      <c r="M15244" s="19"/>
      <c r="N15244" s="19">
        <v>1.0168957236418528</v>
      </c>
      <c r="O15244" s="19"/>
      <c r="P15244" s="50">
        <v>0.9893074814442786</v>
      </c>
      <c r="R15244" s="9" t="s">
        <v>0</v>
      </c>
    </row>
    <row r="15245" spans="2:18" x14ac:dyDescent="0.2">
      <c r="B15245" s="25">
        <v>15015</v>
      </c>
      <c r="C15245" s="193">
        <v>1.1745991542966166E-2</v>
      </c>
      <c r="D15245" s="19"/>
      <c r="E15245" s="19">
        <v>1.2152979924273206</v>
      </c>
      <c r="F15245" s="19"/>
      <c r="G15245" s="19">
        <v>0.66052237355046528</v>
      </c>
      <c r="H15245" s="19"/>
      <c r="I15245" s="19"/>
      <c r="J15245" s="19">
        <v>0.67625233116507699</v>
      </c>
      <c r="K15245" s="19"/>
      <c r="L15245" s="19">
        <v>0.6503851537933375</v>
      </c>
      <c r="M15245" s="19">
        <v>0.24518523534688064</v>
      </c>
      <c r="N15245" s="19"/>
      <c r="O15245" s="19"/>
      <c r="P15245" s="50">
        <v>7.9414740331420777E-2</v>
      </c>
      <c r="R15245" s="9" t="s">
        <v>0</v>
      </c>
    </row>
    <row r="15246" spans="2:18" x14ac:dyDescent="0.2">
      <c r="B15246" s="25">
        <v>15016</v>
      </c>
      <c r="C15246" s="193"/>
      <c r="D15246" s="19">
        <v>0.1960184026620006</v>
      </c>
      <c r="E15246" s="19">
        <v>9.2642132077763922E-2</v>
      </c>
      <c r="F15246" s="19"/>
      <c r="G15246" s="19"/>
      <c r="H15246" s="19">
        <v>1.2184274784678464</v>
      </c>
      <c r="I15246" s="19">
        <v>2.126746404511801E-2</v>
      </c>
      <c r="J15246" s="19"/>
      <c r="K15246" s="19"/>
      <c r="L15246" s="19">
        <v>0.80890867295244129</v>
      </c>
      <c r="M15246" s="19"/>
      <c r="N15246" s="19">
        <v>8.5093351237270964E-2</v>
      </c>
      <c r="O15246" s="19">
        <v>0.28483616099918124</v>
      </c>
      <c r="P15246" s="50"/>
      <c r="R15246" s="9" t="s">
        <v>0</v>
      </c>
    </row>
    <row r="15247" spans="2:18" x14ac:dyDescent="0.2">
      <c r="B15247" s="25">
        <v>15017</v>
      </c>
      <c r="C15247" s="193"/>
      <c r="D15247" s="19">
        <v>0.36243107100495553</v>
      </c>
      <c r="E15247" s="19">
        <v>0.61741597760115419</v>
      </c>
      <c r="F15247" s="19"/>
      <c r="G15247" s="19">
        <v>9.9683165248542177E-2</v>
      </c>
      <c r="H15247" s="19"/>
      <c r="I15247" s="19"/>
      <c r="J15247" s="19">
        <v>0.28754030922554558</v>
      </c>
      <c r="K15247" s="19"/>
      <c r="L15247" s="19">
        <v>0.76409272517421312</v>
      </c>
      <c r="M15247" s="19"/>
      <c r="N15247" s="19">
        <v>0.27797375594240548</v>
      </c>
      <c r="O15247" s="19">
        <v>0.3705188437633129</v>
      </c>
      <c r="P15247" s="50"/>
      <c r="R15247" s="9" t="s">
        <v>0</v>
      </c>
    </row>
    <row r="15248" spans="2:18" x14ac:dyDescent="0.2">
      <c r="B15248" s="25">
        <v>15018</v>
      </c>
      <c r="C15248" s="193">
        <v>0.37151338227418113</v>
      </c>
      <c r="D15248" s="19"/>
      <c r="E15248" s="19"/>
      <c r="F15248" s="19">
        <v>1.1965456834068917</v>
      </c>
      <c r="G15248" s="19">
        <v>0.13269888134568</v>
      </c>
      <c r="H15248" s="19"/>
      <c r="I15248" s="19"/>
      <c r="J15248" s="19">
        <v>0.43258531783606946</v>
      </c>
      <c r="K15248" s="19"/>
      <c r="L15248" s="19">
        <v>0.34529587212634549</v>
      </c>
      <c r="M15248" s="19"/>
      <c r="N15248" s="19">
        <v>1.4036639420456665</v>
      </c>
      <c r="O15248" s="19"/>
      <c r="P15248" s="50">
        <v>0.21148797708026332</v>
      </c>
      <c r="R15248" s="9" t="s">
        <v>0</v>
      </c>
    </row>
    <row r="15249" spans="2:18" x14ac:dyDescent="0.2">
      <c r="B15249" s="25">
        <v>15019</v>
      </c>
      <c r="C15249" s="193"/>
      <c r="D15249" s="19">
        <v>0.39227267912362201</v>
      </c>
      <c r="E15249" s="19"/>
      <c r="F15249" s="19">
        <v>0.94589794728037213</v>
      </c>
      <c r="G15249" s="19"/>
      <c r="H15249" s="19">
        <v>0.33320816413542376</v>
      </c>
      <c r="I15249" s="19"/>
      <c r="J15249" s="19">
        <v>0.52999228069746185</v>
      </c>
      <c r="K15249" s="19"/>
      <c r="L15249" s="19">
        <v>0.27948054434474962</v>
      </c>
      <c r="M15249" s="19"/>
      <c r="N15249" s="19">
        <v>0.84398625191565602</v>
      </c>
      <c r="O15249" s="19"/>
      <c r="P15249" s="50">
        <v>0.64118677170419325</v>
      </c>
      <c r="R15249" s="9" t="s">
        <v>0</v>
      </c>
    </row>
    <row r="15250" spans="2:18" x14ac:dyDescent="0.2">
      <c r="B15250" s="25">
        <v>15020</v>
      </c>
      <c r="C15250" s="193">
        <v>0.15841869603407469</v>
      </c>
      <c r="D15250" s="19"/>
      <c r="E15250" s="19">
        <v>0.86643813329758557</v>
      </c>
      <c r="F15250" s="19"/>
      <c r="G15250" s="19"/>
      <c r="H15250" s="19">
        <v>1.2369511555778503E-2</v>
      </c>
      <c r="I15250" s="19">
        <v>7.7812282774728209E-2</v>
      </c>
      <c r="J15250" s="19"/>
      <c r="K15250" s="19">
        <v>1.1008172682723087</v>
      </c>
      <c r="L15250" s="19"/>
      <c r="M15250" s="19">
        <v>0.34073279537692058</v>
      </c>
      <c r="N15250" s="19"/>
      <c r="O15250" s="19">
        <v>0.28619707997486538</v>
      </c>
      <c r="P15250" s="50"/>
      <c r="R15250" s="9" t="s">
        <v>0</v>
      </c>
    </row>
    <row r="15251" spans="2:18" x14ac:dyDescent="0.2">
      <c r="B15251" s="25">
        <v>15021</v>
      </c>
      <c r="C15251" s="193">
        <v>0.28119052603711553</v>
      </c>
      <c r="D15251" s="19"/>
      <c r="E15251" s="19"/>
      <c r="F15251" s="19">
        <v>0.40792392707173186</v>
      </c>
      <c r="G15251" s="19"/>
      <c r="H15251" s="19">
        <v>0.50258318730036433</v>
      </c>
      <c r="I15251" s="19"/>
      <c r="J15251" s="19">
        <v>0.20544935396946132</v>
      </c>
      <c r="K15251" s="19">
        <v>0.10739952272221619</v>
      </c>
      <c r="L15251" s="19"/>
      <c r="M15251" s="19">
        <v>0.63970937291986529</v>
      </c>
      <c r="N15251" s="19"/>
      <c r="O15251" s="19">
        <v>0.70541939873608861</v>
      </c>
      <c r="P15251" s="50"/>
      <c r="R15251" s="9" t="s">
        <v>0</v>
      </c>
    </row>
    <row r="15252" spans="2:18" x14ac:dyDescent="0.2">
      <c r="B15252" s="25">
        <v>15022</v>
      </c>
      <c r="C15252" s="193">
        <v>1.5413249660421244</v>
      </c>
      <c r="D15252" s="19"/>
      <c r="E15252" s="19">
        <v>0.8384367836115667</v>
      </c>
      <c r="F15252" s="19"/>
      <c r="G15252" s="19">
        <v>3.9598547015203156E-2</v>
      </c>
      <c r="H15252" s="19"/>
      <c r="I15252" s="19">
        <v>0.83879465886234061</v>
      </c>
      <c r="J15252" s="19"/>
      <c r="K15252" s="19">
        <v>0.43592236421595604</v>
      </c>
      <c r="L15252" s="19"/>
      <c r="M15252" s="19">
        <v>0.63660286156516299</v>
      </c>
      <c r="N15252" s="19"/>
      <c r="O15252" s="19"/>
      <c r="P15252" s="50">
        <v>0.14744590013862918</v>
      </c>
      <c r="R15252" s="9" t="s">
        <v>0</v>
      </c>
    </row>
    <row r="15253" spans="2:18" x14ac:dyDescent="0.2">
      <c r="B15253" s="25">
        <v>15023</v>
      </c>
      <c r="C15253" s="193"/>
      <c r="D15253" s="19">
        <v>0.73587684923231322</v>
      </c>
      <c r="E15253" s="19"/>
      <c r="F15253" s="19">
        <v>0.88812196889839778</v>
      </c>
      <c r="G15253" s="19"/>
      <c r="H15253" s="19">
        <v>0.48309114244743045</v>
      </c>
      <c r="I15253" s="19"/>
      <c r="J15253" s="19">
        <v>0.52753513884604786</v>
      </c>
      <c r="K15253" s="19">
        <v>0.48562771623918022</v>
      </c>
      <c r="L15253" s="19"/>
      <c r="M15253" s="19"/>
      <c r="N15253" s="19">
        <v>0.74009311976580394</v>
      </c>
      <c r="O15253" s="19">
        <v>8.3919274290964962E-2</v>
      </c>
      <c r="P15253" s="50"/>
      <c r="R15253" s="9" t="s">
        <v>0</v>
      </c>
    </row>
    <row r="15254" spans="2:18" x14ac:dyDescent="0.2">
      <c r="B15254" s="25">
        <v>15024</v>
      </c>
      <c r="C15254" s="193"/>
      <c r="D15254" s="19">
        <v>0.73042673465434138</v>
      </c>
      <c r="E15254" s="19">
        <v>0.57921664337798029</v>
      </c>
      <c r="F15254" s="19"/>
      <c r="G15254" s="19"/>
      <c r="H15254" s="19">
        <v>1.2831603902665789</v>
      </c>
      <c r="I15254" s="19"/>
      <c r="J15254" s="19">
        <v>0.77107977420808471</v>
      </c>
      <c r="K15254" s="19"/>
      <c r="L15254" s="19">
        <v>1.0622512201095591</v>
      </c>
      <c r="M15254" s="19"/>
      <c r="N15254" s="19">
        <v>1.4385919004818208</v>
      </c>
      <c r="O15254" s="19"/>
      <c r="P15254" s="50">
        <v>0.20170876757531497</v>
      </c>
      <c r="R15254" s="9" t="s">
        <v>0</v>
      </c>
    </row>
    <row r="15255" spans="2:18" x14ac:dyDescent="0.2">
      <c r="B15255" s="25">
        <v>15025</v>
      </c>
      <c r="C15255" s="193"/>
      <c r="D15255" s="19">
        <v>0.83942969531857026</v>
      </c>
      <c r="E15255" s="19">
        <v>0.21804727274940333</v>
      </c>
      <c r="F15255" s="19"/>
      <c r="G15255" s="19"/>
      <c r="H15255" s="19">
        <v>1.5087973358333662E-2</v>
      </c>
      <c r="I15255" s="19">
        <v>0.65179959903791673</v>
      </c>
      <c r="J15255" s="19"/>
      <c r="K15255" s="19">
        <v>0.16136635516080711</v>
      </c>
      <c r="L15255" s="19"/>
      <c r="M15255" s="19"/>
      <c r="N15255" s="19">
        <v>0.20125123624719113</v>
      </c>
      <c r="O15255" s="19">
        <v>0.53481000183892768</v>
      </c>
      <c r="P15255" s="50"/>
      <c r="R15255" s="9" t="s">
        <v>0</v>
      </c>
    </row>
    <row r="15256" spans="2:18" x14ac:dyDescent="0.2">
      <c r="B15256" s="25">
        <v>15026</v>
      </c>
      <c r="C15256" s="193"/>
      <c r="D15256" s="19">
        <v>0.50974658955509211</v>
      </c>
      <c r="E15256" s="19">
        <v>0.49697798045820857</v>
      </c>
      <c r="F15256" s="19"/>
      <c r="G15256" s="19">
        <v>0.2197268678319878</v>
      </c>
      <c r="H15256" s="19"/>
      <c r="I15256" s="19"/>
      <c r="J15256" s="19">
        <v>1.1294706107448798</v>
      </c>
      <c r="K15256" s="19"/>
      <c r="L15256" s="19">
        <v>0.63424745412406602</v>
      </c>
      <c r="M15256" s="19"/>
      <c r="N15256" s="19">
        <v>0.7438164549050672</v>
      </c>
      <c r="O15256" s="19"/>
      <c r="P15256" s="50">
        <v>0.75503220376704927</v>
      </c>
      <c r="R15256" s="9" t="s">
        <v>0</v>
      </c>
    </row>
    <row r="15257" spans="2:18" x14ac:dyDescent="0.2">
      <c r="B15257" s="25">
        <v>15027</v>
      </c>
      <c r="C15257" s="193">
        <v>6.2600017199203814E-2</v>
      </c>
      <c r="D15257" s="19"/>
      <c r="E15257" s="19">
        <v>7.7788426083928663E-2</v>
      </c>
      <c r="F15257" s="19"/>
      <c r="G15257" s="19"/>
      <c r="H15257" s="19">
        <v>0.45370171281633126</v>
      </c>
      <c r="I15257" s="19"/>
      <c r="J15257" s="19">
        <v>0.39818277948374897</v>
      </c>
      <c r="K15257" s="19">
        <v>0.30709353428087816</v>
      </c>
      <c r="L15257" s="19"/>
      <c r="M15257" s="19"/>
      <c r="N15257" s="19">
        <v>1.3285975676899824</v>
      </c>
      <c r="O15257" s="19"/>
      <c r="P15257" s="50">
        <v>0.6524311290396555</v>
      </c>
      <c r="R15257" s="9" t="s">
        <v>0</v>
      </c>
    </row>
    <row r="15258" spans="2:18" x14ac:dyDescent="0.2">
      <c r="B15258" s="25">
        <v>15028</v>
      </c>
      <c r="C15258" s="193">
        <v>3.1315198763422689E-2</v>
      </c>
      <c r="D15258" s="19"/>
      <c r="E15258" s="19"/>
      <c r="F15258" s="19">
        <v>0.52026508305297459</v>
      </c>
      <c r="G15258" s="19">
        <v>0.13185735209934207</v>
      </c>
      <c r="H15258" s="19"/>
      <c r="I15258" s="19">
        <v>0.32666110124547987</v>
      </c>
      <c r="J15258" s="19"/>
      <c r="K15258" s="19">
        <v>0.88236780669720882</v>
      </c>
      <c r="L15258" s="19"/>
      <c r="M15258" s="19">
        <v>1.0497713907395285</v>
      </c>
      <c r="N15258" s="19"/>
      <c r="O15258" s="19"/>
      <c r="P15258" s="50">
        <v>0.30606183550372251</v>
      </c>
      <c r="R15258" s="9" t="s">
        <v>0</v>
      </c>
    </row>
    <row r="15259" spans="2:18" x14ac:dyDescent="0.2">
      <c r="B15259" s="25">
        <v>15029</v>
      </c>
      <c r="C15259" s="193"/>
      <c r="D15259" s="19">
        <v>0.59546945784919125</v>
      </c>
      <c r="E15259" s="19"/>
      <c r="F15259" s="19">
        <v>0.57065281363004039</v>
      </c>
      <c r="G15259" s="19"/>
      <c r="H15259" s="19">
        <v>1.0848978181669904</v>
      </c>
      <c r="I15259" s="19"/>
      <c r="J15259" s="19">
        <v>0.57622174900133827</v>
      </c>
      <c r="K15259" s="19"/>
      <c r="L15259" s="19">
        <v>0.87610671301482113</v>
      </c>
      <c r="M15259" s="19"/>
      <c r="N15259" s="19">
        <v>1.4406823625987151</v>
      </c>
      <c r="O15259" s="19"/>
      <c r="P15259" s="50">
        <v>0.2679600947069079</v>
      </c>
      <c r="R15259" s="9" t="s">
        <v>0</v>
      </c>
    </row>
    <row r="15260" spans="2:18" x14ac:dyDescent="0.2">
      <c r="B15260" s="25">
        <v>15030</v>
      </c>
      <c r="C15260" s="193"/>
      <c r="D15260" s="19">
        <v>1.0286702390760334</v>
      </c>
      <c r="E15260" s="19"/>
      <c r="F15260" s="19">
        <v>0.55537616960301051</v>
      </c>
      <c r="G15260" s="19"/>
      <c r="H15260" s="19">
        <v>1.560760343334977</v>
      </c>
      <c r="I15260" s="19"/>
      <c r="J15260" s="19">
        <v>0.27196387227048713</v>
      </c>
      <c r="K15260" s="19"/>
      <c r="L15260" s="19">
        <v>1.3178059421538406</v>
      </c>
      <c r="M15260" s="19"/>
      <c r="N15260" s="19">
        <v>0.55638328346175514</v>
      </c>
      <c r="O15260" s="19"/>
      <c r="P15260" s="50">
        <v>0.5883179754427349</v>
      </c>
      <c r="R15260" s="9" t="s">
        <v>0</v>
      </c>
    </row>
    <row r="15261" spans="2:18" x14ac:dyDescent="0.2">
      <c r="B15261" s="25">
        <v>15031</v>
      </c>
      <c r="C15261" s="193">
        <v>6.2393465082185011E-2</v>
      </c>
      <c r="D15261" s="19"/>
      <c r="E15261" s="19">
        <v>0.9643374174212328</v>
      </c>
      <c r="F15261" s="19"/>
      <c r="G15261" s="19">
        <v>0.10845489134659665</v>
      </c>
      <c r="H15261" s="19"/>
      <c r="I15261" s="19">
        <v>4.8337024205179831E-2</v>
      </c>
      <c r="J15261" s="19"/>
      <c r="K15261" s="19">
        <v>0.43025430832784767</v>
      </c>
      <c r="L15261" s="19"/>
      <c r="M15261" s="19"/>
      <c r="N15261" s="19">
        <v>8.3422755506036249E-3</v>
      </c>
      <c r="O15261" s="19"/>
      <c r="P15261" s="50">
        <v>9.7077838596438329E-2</v>
      </c>
      <c r="R15261" s="9" t="s">
        <v>0</v>
      </c>
    </row>
    <row r="15262" spans="2:18" x14ac:dyDescent="0.2">
      <c r="B15262" s="25">
        <v>15032</v>
      </c>
      <c r="C15262" s="193">
        <v>0.20537639198630336</v>
      </c>
      <c r="D15262" s="19"/>
      <c r="E15262" s="19">
        <v>5.9924772519930551E-2</v>
      </c>
      <c r="F15262" s="19"/>
      <c r="G15262" s="19"/>
      <c r="H15262" s="19">
        <v>0.44991625059020574</v>
      </c>
      <c r="I15262" s="19"/>
      <c r="J15262" s="19">
        <v>0.73852956146312987</v>
      </c>
      <c r="K15262" s="19">
        <v>0.30641162822866752</v>
      </c>
      <c r="L15262" s="19"/>
      <c r="M15262" s="19"/>
      <c r="N15262" s="19">
        <v>0.14854640930327437</v>
      </c>
      <c r="O15262" s="19">
        <v>0.29983411936228505</v>
      </c>
      <c r="P15262" s="50"/>
      <c r="R15262" s="9" t="s">
        <v>0</v>
      </c>
    </row>
    <row r="15263" spans="2:18" x14ac:dyDescent="0.2">
      <c r="B15263" s="25">
        <v>15033</v>
      </c>
      <c r="C15263" s="193">
        <v>1.4991011525429998</v>
      </c>
      <c r="D15263" s="19"/>
      <c r="E15263" s="19">
        <v>1.9202165277531595</v>
      </c>
      <c r="F15263" s="19"/>
      <c r="G15263" s="19">
        <v>1.8826385825065817</v>
      </c>
      <c r="H15263" s="19"/>
      <c r="I15263" s="19">
        <v>0.99214756505887725</v>
      </c>
      <c r="J15263" s="19"/>
      <c r="K15263" s="19">
        <v>1.7516030050559042</v>
      </c>
      <c r="L15263" s="19"/>
      <c r="M15263" s="19">
        <v>1.7231419777268873</v>
      </c>
      <c r="N15263" s="19"/>
      <c r="O15263" s="19">
        <v>1.397883897582332</v>
      </c>
      <c r="P15263" s="50"/>
      <c r="R15263" s="9" t="s">
        <v>0</v>
      </c>
    </row>
    <row r="15264" spans="2:18" x14ac:dyDescent="0.2">
      <c r="B15264" s="25">
        <v>15034</v>
      </c>
      <c r="C15264" s="193"/>
      <c r="D15264" s="19">
        <v>9.6323061113389799E-2</v>
      </c>
      <c r="E15264" s="19"/>
      <c r="F15264" s="19">
        <v>0.38950914289515287</v>
      </c>
      <c r="G15264" s="19"/>
      <c r="H15264" s="19">
        <v>0.27136510959110843</v>
      </c>
      <c r="I15264" s="19">
        <v>0.57034140991968474</v>
      </c>
      <c r="J15264" s="19"/>
      <c r="K15264" s="19">
        <v>1.1541530863277589</v>
      </c>
      <c r="L15264" s="19"/>
      <c r="M15264" s="19"/>
      <c r="N15264" s="19">
        <v>0.29864350530616773</v>
      </c>
      <c r="O15264" s="19"/>
      <c r="P15264" s="50">
        <v>0.52748246135567867</v>
      </c>
      <c r="R15264" s="9" t="s">
        <v>0</v>
      </c>
    </row>
    <row r="15265" spans="2:18" x14ac:dyDescent="0.2">
      <c r="B15265" s="25">
        <v>15035</v>
      </c>
      <c r="C15265" s="193"/>
      <c r="D15265" s="19">
        <v>1.6987913775402657</v>
      </c>
      <c r="E15265" s="19"/>
      <c r="F15265" s="19">
        <v>1.7377315549623733</v>
      </c>
      <c r="G15265" s="19"/>
      <c r="H15265" s="19">
        <v>0.75119658681121315</v>
      </c>
      <c r="I15265" s="19"/>
      <c r="J15265" s="19">
        <v>0.52439153397807881</v>
      </c>
      <c r="K15265" s="19"/>
      <c r="L15265" s="19">
        <v>1.3625629860354369</v>
      </c>
      <c r="M15265" s="19"/>
      <c r="N15265" s="19">
        <v>1.6362915239015761</v>
      </c>
      <c r="O15265" s="19"/>
      <c r="P15265" s="50">
        <v>1.3315746675627433</v>
      </c>
      <c r="R15265" s="9" t="s">
        <v>0</v>
      </c>
    </row>
    <row r="15266" spans="2:18" x14ac:dyDescent="0.2">
      <c r="B15266" s="25">
        <v>15036</v>
      </c>
      <c r="C15266" s="193"/>
      <c r="D15266" s="19">
        <v>0.94145073298896675</v>
      </c>
      <c r="E15266" s="19">
        <v>8.5355975760083608E-2</v>
      </c>
      <c r="F15266" s="19"/>
      <c r="G15266" s="19"/>
      <c r="H15266" s="19">
        <v>5.4603702890773445E-2</v>
      </c>
      <c r="I15266" s="19">
        <v>0.24987745078502802</v>
      </c>
      <c r="J15266" s="19"/>
      <c r="K15266" s="19">
        <v>0.3426999836036389</v>
      </c>
      <c r="L15266" s="19"/>
      <c r="M15266" s="19">
        <v>0.68780847193360006</v>
      </c>
      <c r="N15266" s="19"/>
      <c r="O15266" s="19">
        <v>0.37359786844337556</v>
      </c>
      <c r="P15266" s="50"/>
      <c r="R15266" s="9" t="s">
        <v>0</v>
      </c>
    </row>
    <row r="15267" spans="2:18" x14ac:dyDescent="0.2">
      <c r="B15267" s="25">
        <v>15037</v>
      </c>
      <c r="C15267" s="193">
        <v>1.9765845686559842</v>
      </c>
      <c r="D15267" s="19"/>
      <c r="E15267" s="19">
        <v>2.020486025756469</v>
      </c>
      <c r="F15267" s="19"/>
      <c r="G15267" s="19">
        <v>1.0332107324450066</v>
      </c>
      <c r="H15267" s="19"/>
      <c r="I15267" s="19">
        <v>2.1590669270715224</v>
      </c>
      <c r="J15267" s="19"/>
      <c r="K15267" s="19">
        <v>2.4394614839725968</v>
      </c>
      <c r="L15267" s="19"/>
      <c r="M15267" s="19">
        <v>1.2600923921463028</v>
      </c>
      <c r="N15267" s="19"/>
      <c r="O15267" s="19">
        <v>2.3453157939462548</v>
      </c>
      <c r="P15267" s="50"/>
      <c r="R15267" s="9" t="s">
        <v>0</v>
      </c>
    </row>
    <row r="15268" spans="2:18" x14ac:dyDescent="0.2">
      <c r="B15268" s="25">
        <v>15038</v>
      </c>
      <c r="C15268" s="193">
        <v>1.1992427247929505</v>
      </c>
      <c r="D15268" s="19"/>
      <c r="E15268" s="19">
        <v>0.45609666503793206</v>
      </c>
      <c r="F15268" s="19"/>
      <c r="G15268" s="19">
        <v>0.99627873413992607</v>
      </c>
      <c r="H15268" s="19"/>
      <c r="I15268" s="19">
        <v>1.5742987966722224</v>
      </c>
      <c r="J15268" s="19"/>
      <c r="K15268" s="19">
        <v>1.4113803732437702</v>
      </c>
      <c r="L15268" s="19"/>
      <c r="M15268" s="19">
        <v>1.0089650242037567</v>
      </c>
      <c r="N15268" s="19"/>
      <c r="O15268" s="19">
        <v>0.78428915013279321</v>
      </c>
      <c r="P15268" s="50"/>
      <c r="R15268" s="9" t="s">
        <v>0</v>
      </c>
    </row>
    <row r="15269" spans="2:18" x14ac:dyDescent="0.2">
      <c r="B15269" s="25">
        <v>15039</v>
      </c>
      <c r="C15269" s="193"/>
      <c r="D15269" s="19">
        <v>8.3496377205973596E-2</v>
      </c>
      <c r="E15269" s="19">
        <v>0.64100590377091038</v>
      </c>
      <c r="F15269" s="19"/>
      <c r="G15269" s="19">
        <v>0.40178085268021413</v>
      </c>
      <c r="H15269" s="19"/>
      <c r="I15269" s="19">
        <v>0.81084892118967922</v>
      </c>
      <c r="J15269" s="19"/>
      <c r="K15269" s="19">
        <v>6.3373881830544154E-2</v>
      </c>
      <c r="L15269" s="19"/>
      <c r="M15269" s="19">
        <v>0.77494468356746093</v>
      </c>
      <c r="N15269" s="19"/>
      <c r="O15269" s="19">
        <v>1.2683020115734054</v>
      </c>
      <c r="P15269" s="50"/>
      <c r="R15269" s="9" t="s">
        <v>0</v>
      </c>
    </row>
    <row r="15270" spans="2:18" x14ac:dyDescent="0.2">
      <c r="B15270" s="25">
        <v>15040</v>
      </c>
      <c r="C15270" s="193"/>
      <c r="D15270" s="19">
        <v>0.47233028566810625</v>
      </c>
      <c r="E15270" s="19">
        <v>0.6040823926404979</v>
      </c>
      <c r="F15270" s="19"/>
      <c r="G15270" s="19"/>
      <c r="H15270" s="19">
        <v>0.29656086331479836</v>
      </c>
      <c r="I15270" s="19">
        <v>0.5891840347151015</v>
      </c>
      <c r="J15270" s="19"/>
      <c r="K15270" s="19"/>
      <c r="L15270" s="19">
        <v>0.18430730345377647</v>
      </c>
      <c r="M15270" s="19">
        <v>0.69454985129717839</v>
      </c>
      <c r="N15270" s="19"/>
      <c r="O15270" s="19">
        <v>0.72664841757862164</v>
      </c>
      <c r="P15270" s="50"/>
      <c r="R15270" s="9" t="s">
        <v>0</v>
      </c>
    </row>
    <row r="15271" spans="2:18" x14ac:dyDescent="0.2">
      <c r="B15271" s="25">
        <v>15041</v>
      </c>
      <c r="C15271" s="193"/>
      <c r="D15271" s="19">
        <v>1.0191813530977405</v>
      </c>
      <c r="E15271" s="19"/>
      <c r="F15271" s="19">
        <v>1.2631640035726235</v>
      </c>
      <c r="G15271" s="19"/>
      <c r="H15271" s="19">
        <v>0.83473479166546627</v>
      </c>
      <c r="I15271" s="19"/>
      <c r="J15271" s="19">
        <v>0.50836373098125298</v>
      </c>
      <c r="K15271" s="19"/>
      <c r="L15271" s="19">
        <v>1.2117479613569819</v>
      </c>
      <c r="M15271" s="19"/>
      <c r="N15271" s="19">
        <v>0.68250161916481067</v>
      </c>
      <c r="O15271" s="19"/>
      <c r="P15271" s="50">
        <v>1.6539756250798556</v>
      </c>
      <c r="R15271" s="9" t="s">
        <v>0</v>
      </c>
    </row>
    <row r="15272" spans="2:18" x14ac:dyDescent="0.2">
      <c r="B15272" s="25">
        <v>15042</v>
      </c>
      <c r="C15272" s="193">
        <v>3.6893867497643687E-2</v>
      </c>
      <c r="D15272" s="19"/>
      <c r="E15272" s="19">
        <v>3.136215455970507E-2</v>
      </c>
      <c r="F15272" s="19"/>
      <c r="G15272" s="19">
        <v>0.42474541343810712</v>
      </c>
      <c r="H15272" s="19"/>
      <c r="I15272" s="19"/>
      <c r="J15272" s="19">
        <v>0.50629390948376674</v>
      </c>
      <c r="K15272" s="19"/>
      <c r="L15272" s="19">
        <v>1.0635374824373205</v>
      </c>
      <c r="M15272" s="19">
        <v>0.3384322009139385</v>
      </c>
      <c r="N15272" s="19"/>
      <c r="O15272" s="19"/>
      <c r="P15272" s="50">
        <v>0.10616341805715733</v>
      </c>
      <c r="R15272" s="9" t="s">
        <v>0</v>
      </c>
    </row>
    <row r="15273" spans="2:18" x14ac:dyDescent="0.2">
      <c r="B15273" s="25">
        <v>15043</v>
      </c>
      <c r="C15273" s="193"/>
      <c r="D15273" s="19">
        <v>0.13706404670171798</v>
      </c>
      <c r="E15273" s="19">
        <v>0.89047455504366191</v>
      </c>
      <c r="F15273" s="19"/>
      <c r="G15273" s="19">
        <v>5.0536682629559928E-3</v>
      </c>
      <c r="H15273" s="19"/>
      <c r="I15273" s="19"/>
      <c r="J15273" s="19">
        <v>0.3894405532614445</v>
      </c>
      <c r="K15273" s="19"/>
      <c r="L15273" s="19">
        <v>5.962931011015752E-2</v>
      </c>
      <c r="M15273" s="19"/>
      <c r="N15273" s="19">
        <v>0.59373034033112881</v>
      </c>
      <c r="O15273" s="19"/>
      <c r="P15273" s="50">
        <v>8.1283974811700507E-2</v>
      </c>
      <c r="R15273" s="9" t="s">
        <v>0</v>
      </c>
    </row>
    <row r="15274" spans="2:18" x14ac:dyDescent="0.2">
      <c r="B15274" s="25">
        <v>15044</v>
      </c>
      <c r="C15274" s="193"/>
      <c r="D15274" s="19">
        <v>1.1640270312559795</v>
      </c>
      <c r="E15274" s="19"/>
      <c r="F15274" s="19">
        <v>0.48851250739101015</v>
      </c>
      <c r="G15274" s="19"/>
      <c r="H15274" s="19">
        <v>1.1080700834355248</v>
      </c>
      <c r="I15274" s="19"/>
      <c r="J15274" s="19">
        <v>0.66974013783702735</v>
      </c>
      <c r="K15274" s="19"/>
      <c r="L15274" s="19">
        <v>0.36096714492788384</v>
      </c>
      <c r="M15274" s="19"/>
      <c r="N15274" s="19">
        <v>1.3769149730804178</v>
      </c>
      <c r="O15274" s="19"/>
      <c r="P15274" s="50">
        <v>0.86607553046579422</v>
      </c>
      <c r="R15274" s="9" t="s">
        <v>0</v>
      </c>
    </row>
    <row r="15275" spans="2:18" x14ac:dyDescent="0.2">
      <c r="B15275" s="25">
        <v>15045</v>
      </c>
      <c r="C15275" s="193">
        <v>2.4697818129928413</v>
      </c>
      <c r="D15275" s="19"/>
      <c r="E15275" s="19">
        <v>1.6606627828331448</v>
      </c>
      <c r="F15275" s="19"/>
      <c r="G15275" s="19">
        <v>2.3515214276507721</v>
      </c>
      <c r="H15275" s="19"/>
      <c r="I15275" s="19">
        <v>1.7120724287876607</v>
      </c>
      <c r="J15275" s="19"/>
      <c r="K15275" s="19">
        <v>1.7066740120507247</v>
      </c>
      <c r="L15275" s="19"/>
      <c r="M15275" s="19">
        <v>1.28265288921503</v>
      </c>
      <c r="N15275" s="19"/>
      <c r="O15275" s="19">
        <v>1.718334284240951</v>
      </c>
      <c r="P15275" s="50"/>
      <c r="R15275" s="9" t="s">
        <v>0</v>
      </c>
    </row>
    <row r="15276" spans="2:18" x14ac:dyDescent="0.2">
      <c r="B15276" s="25">
        <v>15046</v>
      </c>
      <c r="C15276" s="193">
        <v>1.6001739692206738</v>
      </c>
      <c r="D15276" s="19"/>
      <c r="E15276" s="19">
        <v>2.6210640004614096</v>
      </c>
      <c r="F15276" s="19"/>
      <c r="G15276" s="19">
        <v>1.867119406797155</v>
      </c>
      <c r="H15276" s="19"/>
      <c r="I15276" s="19">
        <v>1.7502697639950255</v>
      </c>
      <c r="J15276" s="19"/>
      <c r="K15276" s="19">
        <v>2.2463439662602802</v>
      </c>
      <c r="L15276" s="19"/>
      <c r="M15276" s="19">
        <v>1.6456903622132733</v>
      </c>
      <c r="N15276" s="19"/>
      <c r="O15276" s="19">
        <v>3.2949371021042264</v>
      </c>
      <c r="P15276" s="50"/>
      <c r="R15276" s="9" t="s">
        <v>0</v>
      </c>
    </row>
    <row r="15277" spans="2:18" x14ac:dyDescent="0.2">
      <c r="B15277" s="25">
        <v>15047</v>
      </c>
      <c r="C15277" s="193"/>
      <c r="D15277" s="19">
        <v>1.1638183661369523</v>
      </c>
      <c r="E15277" s="19"/>
      <c r="F15277" s="19">
        <v>2.2599265878368362</v>
      </c>
      <c r="G15277" s="19"/>
      <c r="H15277" s="19">
        <v>1.9486113636063263</v>
      </c>
      <c r="I15277" s="19"/>
      <c r="J15277" s="19">
        <v>1.3095189026753822</v>
      </c>
      <c r="K15277" s="19"/>
      <c r="L15277" s="19">
        <v>0.89883430414511845</v>
      </c>
      <c r="M15277" s="19"/>
      <c r="N15277" s="19">
        <v>0.54268179274968553</v>
      </c>
      <c r="O15277" s="19"/>
      <c r="P15277" s="50">
        <v>0.8013378493772777</v>
      </c>
      <c r="R15277" s="9" t="s">
        <v>0</v>
      </c>
    </row>
    <row r="15278" spans="2:18" x14ac:dyDescent="0.2">
      <c r="B15278" s="25">
        <v>15048</v>
      </c>
      <c r="C15278" s="193"/>
      <c r="D15278" s="19">
        <v>1.4959253880773291</v>
      </c>
      <c r="E15278" s="19"/>
      <c r="F15278" s="19">
        <v>0.53898470671881094</v>
      </c>
      <c r="G15278" s="19">
        <v>0.97844020311947533</v>
      </c>
      <c r="H15278" s="19"/>
      <c r="I15278" s="19"/>
      <c r="J15278" s="19">
        <v>0.91504943517585624</v>
      </c>
      <c r="K15278" s="19"/>
      <c r="L15278" s="19">
        <v>0.59698318334073963</v>
      </c>
      <c r="M15278" s="19"/>
      <c r="N15278" s="19">
        <v>0.58702854207422694</v>
      </c>
      <c r="O15278" s="19">
        <v>0.38285027933782267</v>
      </c>
      <c r="P15278" s="50"/>
      <c r="R15278" s="9" t="s">
        <v>0</v>
      </c>
    </row>
    <row r="15279" spans="2:18" x14ac:dyDescent="0.2">
      <c r="B15279" s="25">
        <v>15049</v>
      </c>
      <c r="C15279" s="193">
        <v>0.31375186098041197</v>
      </c>
      <c r="D15279" s="19"/>
      <c r="E15279" s="19">
        <v>0.62873658455084613</v>
      </c>
      <c r="F15279" s="19"/>
      <c r="G15279" s="19">
        <v>0.46785902842083027</v>
      </c>
      <c r="H15279" s="19"/>
      <c r="I15279" s="19">
        <v>0.64100037683917155</v>
      </c>
      <c r="J15279" s="19"/>
      <c r="K15279" s="19">
        <v>0.10684812743692379</v>
      </c>
      <c r="L15279" s="19"/>
      <c r="M15279" s="19">
        <v>0.85154757835266404</v>
      </c>
      <c r="N15279" s="19"/>
      <c r="O15279" s="19">
        <v>1.0917981467276534</v>
      </c>
      <c r="P15279" s="50"/>
      <c r="R15279" s="9" t="s">
        <v>0</v>
      </c>
    </row>
    <row r="15280" spans="2:18" x14ac:dyDescent="0.2">
      <c r="B15280" s="25">
        <v>15050</v>
      </c>
      <c r="C15280" s="193"/>
      <c r="D15280" s="19">
        <v>1.0143787687722201</v>
      </c>
      <c r="E15280" s="19"/>
      <c r="F15280" s="19">
        <v>1.7691623474726577</v>
      </c>
      <c r="G15280" s="19"/>
      <c r="H15280" s="19">
        <v>1.3216028911351754</v>
      </c>
      <c r="I15280" s="19"/>
      <c r="J15280" s="19">
        <v>2.112823072495138</v>
      </c>
      <c r="K15280" s="19"/>
      <c r="L15280" s="19">
        <v>2.2343108743624418</v>
      </c>
      <c r="M15280" s="19"/>
      <c r="N15280" s="19">
        <v>1.5606300134101219</v>
      </c>
      <c r="O15280" s="19"/>
      <c r="P15280" s="50">
        <v>0.87968784630594954</v>
      </c>
      <c r="R15280" s="9" t="s">
        <v>0</v>
      </c>
    </row>
    <row r="15281" spans="2:18" x14ac:dyDescent="0.2">
      <c r="B15281" s="25">
        <v>15051</v>
      </c>
      <c r="C15281" s="193"/>
      <c r="D15281" s="19">
        <v>0.39227231040076577</v>
      </c>
      <c r="E15281" s="19"/>
      <c r="F15281" s="19">
        <v>1.1797273132414181</v>
      </c>
      <c r="G15281" s="19"/>
      <c r="H15281" s="19">
        <v>1.4535253987252921</v>
      </c>
      <c r="I15281" s="19"/>
      <c r="J15281" s="19">
        <v>1.2093176424744827</v>
      </c>
      <c r="K15281" s="19">
        <v>0.37581017908077685</v>
      </c>
      <c r="L15281" s="19"/>
      <c r="M15281" s="19"/>
      <c r="N15281" s="19">
        <v>0.3728469326310746</v>
      </c>
      <c r="O15281" s="19"/>
      <c r="P15281" s="50">
        <v>7.8798679532376143E-3</v>
      </c>
      <c r="R15281" s="9" t="s">
        <v>0</v>
      </c>
    </row>
    <row r="15282" spans="2:18" x14ac:dyDescent="0.2">
      <c r="B15282" s="25">
        <v>15052</v>
      </c>
      <c r="C15282" s="193">
        <v>0.90444559637712885</v>
      </c>
      <c r="D15282" s="19"/>
      <c r="E15282" s="19">
        <v>1.4492431374373542</v>
      </c>
      <c r="F15282" s="19"/>
      <c r="G15282" s="19">
        <v>2.1555773890717402</v>
      </c>
      <c r="H15282" s="19"/>
      <c r="I15282" s="19">
        <v>1.6854573290298418</v>
      </c>
      <c r="J15282" s="19"/>
      <c r="K15282" s="19">
        <v>0.58986087945320431</v>
      </c>
      <c r="L15282" s="19"/>
      <c r="M15282" s="19">
        <v>2.2932420516094951</v>
      </c>
      <c r="N15282" s="19"/>
      <c r="O15282" s="19">
        <v>1.221130889741642</v>
      </c>
      <c r="P15282" s="50"/>
      <c r="R15282" s="9" t="s">
        <v>0</v>
      </c>
    </row>
    <row r="15283" spans="2:18" x14ac:dyDescent="0.2">
      <c r="B15283" s="25">
        <v>15053</v>
      </c>
      <c r="C15283" s="193">
        <v>1.309854634374489</v>
      </c>
      <c r="D15283" s="19"/>
      <c r="E15283" s="19">
        <v>1.0934741888487887</v>
      </c>
      <c r="F15283" s="19"/>
      <c r="G15283" s="19">
        <v>1.1534557649910679</v>
      </c>
      <c r="H15283" s="19"/>
      <c r="I15283" s="19">
        <v>0.442467340664153</v>
      </c>
      <c r="J15283" s="19"/>
      <c r="K15283" s="19">
        <v>0.82925896024001711</v>
      </c>
      <c r="L15283" s="19"/>
      <c r="M15283" s="19">
        <v>0.52628936966384698</v>
      </c>
      <c r="N15283" s="19"/>
      <c r="O15283" s="19">
        <v>1.5487671648952028</v>
      </c>
      <c r="P15283" s="50"/>
      <c r="R15283" s="9" t="s">
        <v>0</v>
      </c>
    </row>
    <row r="15284" spans="2:18" x14ac:dyDescent="0.2">
      <c r="B15284" s="25">
        <v>15054</v>
      </c>
      <c r="C15284" s="193"/>
      <c r="D15284" s="19">
        <v>0.21963936207767651</v>
      </c>
      <c r="E15284" s="19"/>
      <c r="F15284" s="19">
        <v>0.30705342144311493</v>
      </c>
      <c r="G15284" s="19"/>
      <c r="H15284" s="19">
        <v>0.69507682831510675</v>
      </c>
      <c r="I15284" s="19"/>
      <c r="J15284" s="19">
        <v>0.26462580816864573</v>
      </c>
      <c r="K15284" s="19">
        <v>0.76534572870179796</v>
      </c>
      <c r="L15284" s="19"/>
      <c r="M15284" s="19"/>
      <c r="N15284" s="19">
        <v>0.58868113408534328</v>
      </c>
      <c r="O15284" s="19"/>
      <c r="P15284" s="50">
        <v>9.8288982637034061E-2</v>
      </c>
      <c r="R15284" s="9" t="s">
        <v>0</v>
      </c>
    </row>
    <row r="15285" spans="2:18" x14ac:dyDescent="0.2">
      <c r="B15285" s="25">
        <v>15055</v>
      </c>
      <c r="C15285" s="193"/>
      <c r="D15285" s="19">
        <v>0.19726024501130104</v>
      </c>
      <c r="E15285" s="19"/>
      <c r="F15285" s="19">
        <v>0.2040228217597109</v>
      </c>
      <c r="G15285" s="19">
        <v>0.43708781955671766</v>
      </c>
      <c r="H15285" s="19"/>
      <c r="I15285" s="19"/>
      <c r="J15285" s="19">
        <v>0.58472238351914196</v>
      </c>
      <c r="K15285" s="19"/>
      <c r="L15285" s="19">
        <v>0.86330766628298439</v>
      </c>
      <c r="M15285" s="19">
        <v>0.37276048574254805</v>
      </c>
      <c r="N15285" s="19"/>
      <c r="O15285" s="19"/>
      <c r="P15285" s="50">
        <v>0.30299595334010782</v>
      </c>
      <c r="R15285" s="9" t="s">
        <v>0</v>
      </c>
    </row>
    <row r="15286" spans="2:18" x14ac:dyDescent="0.2">
      <c r="B15286" s="25">
        <v>15056</v>
      </c>
      <c r="C15286" s="193">
        <v>1.0891553664066667</v>
      </c>
      <c r="D15286" s="19"/>
      <c r="E15286" s="19">
        <v>1.778404097939045</v>
      </c>
      <c r="F15286" s="19"/>
      <c r="G15286" s="19">
        <v>0.74498555876871764</v>
      </c>
      <c r="H15286" s="19"/>
      <c r="I15286" s="19">
        <v>0.89420375971443944</v>
      </c>
      <c r="J15286" s="19"/>
      <c r="K15286" s="19">
        <v>1.125179196715818</v>
      </c>
      <c r="L15286" s="19"/>
      <c r="M15286" s="19">
        <v>1.0505247264611079</v>
      </c>
      <c r="N15286" s="19"/>
      <c r="O15286" s="19">
        <v>1.0048333695292815</v>
      </c>
      <c r="P15286" s="50"/>
      <c r="R15286" s="9" t="s">
        <v>0</v>
      </c>
    </row>
    <row r="15287" spans="2:18" x14ac:dyDescent="0.2">
      <c r="B15287" s="25">
        <v>15057</v>
      </c>
      <c r="C15287" s="193"/>
      <c r="D15287" s="19">
        <v>1.6451637508469781</v>
      </c>
      <c r="E15287" s="19"/>
      <c r="F15287" s="19">
        <v>1.1517048281938189</v>
      </c>
      <c r="G15287" s="19"/>
      <c r="H15287" s="19">
        <v>0.49691368087206905</v>
      </c>
      <c r="I15287" s="19"/>
      <c r="J15287" s="19">
        <v>1.7123756049467755</v>
      </c>
      <c r="K15287" s="19"/>
      <c r="L15287" s="19">
        <v>1.0270588899722501</v>
      </c>
      <c r="M15287" s="19"/>
      <c r="N15287" s="19">
        <v>1.6500642539927566</v>
      </c>
      <c r="O15287" s="19"/>
      <c r="P15287" s="50">
        <v>0.87047779402304837</v>
      </c>
      <c r="R15287" s="9" t="s">
        <v>0</v>
      </c>
    </row>
    <row r="15288" spans="2:18" x14ac:dyDescent="0.2">
      <c r="B15288" s="25">
        <v>15058</v>
      </c>
      <c r="C15288" s="193"/>
      <c r="D15288" s="19">
        <v>0.59274994608430553</v>
      </c>
      <c r="E15288" s="19"/>
      <c r="F15288" s="19">
        <v>1.7049855463105075</v>
      </c>
      <c r="G15288" s="19"/>
      <c r="H15288" s="19">
        <v>0.14615606126789255</v>
      </c>
      <c r="I15288" s="19"/>
      <c r="J15288" s="19">
        <v>0.51639634083695074</v>
      </c>
      <c r="K15288" s="19"/>
      <c r="L15288" s="19">
        <v>0.7679426858422902</v>
      </c>
      <c r="M15288" s="19"/>
      <c r="N15288" s="19">
        <v>0.68608440693856432</v>
      </c>
      <c r="O15288" s="19"/>
      <c r="P15288" s="50">
        <v>0.26619302557174496</v>
      </c>
      <c r="R15288" s="9" t="s">
        <v>0</v>
      </c>
    </row>
    <row r="15289" spans="2:18" x14ac:dyDescent="0.2">
      <c r="B15289" s="25">
        <v>15059</v>
      </c>
      <c r="C15289" s="193">
        <v>0.96808353599346297</v>
      </c>
      <c r="D15289" s="19"/>
      <c r="E15289" s="19"/>
      <c r="F15289" s="19">
        <v>2.4135398681421508E-3</v>
      </c>
      <c r="G15289" s="19"/>
      <c r="H15289" s="19">
        <v>1.1349188659599281</v>
      </c>
      <c r="I15289" s="19">
        <v>0.12943536912362524</v>
      </c>
      <c r="J15289" s="19"/>
      <c r="K15289" s="19">
        <v>0.7614081776260031</v>
      </c>
      <c r="L15289" s="19"/>
      <c r="M15289" s="19">
        <v>1.0758043614396</v>
      </c>
      <c r="N15289" s="19"/>
      <c r="O15289" s="19">
        <v>0.38762656751750174</v>
      </c>
      <c r="P15289" s="50"/>
      <c r="R15289" s="9" t="s">
        <v>0</v>
      </c>
    </row>
    <row r="15290" spans="2:18" x14ac:dyDescent="0.2">
      <c r="B15290" s="25">
        <v>15060</v>
      </c>
      <c r="C15290" s="193">
        <v>2.0999917715205912E-2</v>
      </c>
      <c r="D15290" s="19"/>
      <c r="E15290" s="19"/>
      <c r="F15290" s="19">
        <v>0.23345908154493472</v>
      </c>
      <c r="G15290" s="19"/>
      <c r="H15290" s="19">
        <v>0.52101719681796443</v>
      </c>
      <c r="I15290" s="19"/>
      <c r="J15290" s="19">
        <v>0.70046446684674768</v>
      </c>
      <c r="K15290" s="19">
        <v>0.18311757631545333</v>
      </c>
      <c r="L15290" s="19"/>
      <c r="M15290" s="19"/>
      <c r="N15290" s="19">
        <v>0.82577729849427528</v>
      </c>
      <c r="O15290" s="19"/>
      <c r="P15290" s="50">
        <v>0.85432708352777487</v>
      </c>
      <c r="R15290" s="9" t="s">
        <v>0</v>
      </c>
    </row>
    <row r="15291" spans="2:18" x14ac:dyDescent="0.2">
      <c r="B15291" s="25">
        <v>15061</v>
      </c>
      <c r="C15291" s="193">
        <v>0.97088558427964522</v>
      </c>
      <c r="D15291" s="19"/>
      <c r="E15291" s="19">
        <v>1.2609676459282293</v>
      </c>
      <c r="F15291" s="19"/>
      <c r="G15291" s="19">
        <v>0.87791552241417226</v>
      </c>
      <c r="H15291" s="19"/>
      <c r="I15291" s="19">
        <v>0.64865208989007994</v>
      </c>
      <c r="J15291" s="19"/>
      <c r="K15291" s="19">
        <v>1.8400824859416021</v>
      </c>
      <c r="L15291" s="19"/>
      <c r="M15291" s="19">
        <v>0.61332557428469003</v>
      </c>
      <c r="N15291" s="19"/>
      <c r="O15291" s="19">
        <v>0.14001850916606928</v>
      </c>
      <c r="P15291" s="50"/>
      <c r="R15291" s="9" t="s">
        <v>0</v>
      </c>
    </row>
    <row r="15292" spans="2:18" x14ac:dyDescent="0.2">
      <c r="B15292" s="25">
        <v>15062</v>
      </c>
      <c r="C15292" s="193">
        <v>1.2190784288009833</v>
      </c>
      <c r="D15292" s="19"/>
      <c r="E15292" s="19">
        <v>2.4654901323440295</v>
      </c>
      <c r="F15292" s="19"/>
      <c r="G15292" s="19">
        <v>0.68769321131348826</v>
      </c>
      <c r="H15292" s="19"/>
      <c r="I15292" s="19">
        <v>0.80588589105233399</v>
      </c>
      <c r="J15292" s="19"/>
      <c r="K15292" s="19">
        <v>8.9687517994600757E-2</v>
      </c>
      <c r="L15292" s="19"/>
      <c r="M15292" s="19">
        <v>1.2403859803266588</v>
      </c>
      <c r="N15292" s="19"/>
      <c r="O15292" s="19">
        <v>1.3069944835509788</v>
      </c>
      <c r="P15292" s="50"/>
      <c r="R15292" s="9" t="s">
        <v>0</v>
      </c>
    </row>
    <row r="15293" spans="2:18" x14ac:dyDescent="0.2">
      <c r="B15293" s="25">
        <v>15063</v>
      </c>
      <c r="C15293" s="193"/>
      <c r="D15293" s="19">
        <v>0.46789497781277939</v>
      </c>
      <c r="E15293" s="19">
        <v>0.86189674496159652</v>
      </c>
      <c r="F15293" s="19"/>
      <c r="G15293" s="19"/>
      <c r="H15293" s="19">
        <v>0.3604529900090907</v>
      </c>
      <c r="I15293" s="19">
        <v>0.1486685351370402</v>
      </c>
      <c r="J15293" s="19"/>
      <c r="K15293" s="19">
        <v>0.38859632709345321</v>
      </c>
      <c r="L15293" s="19"/>
      <c r="M15293" s="19">
        <v>0.88198741844327289</v>
      </c>
      <c r="N15293" s="19"/>
      <c r="O15293" s="19"/>
      <c r="P15293" s="50">
        <v>0.44159368670008026</v>
      </c>
      <c r="R15293" s="9" t="s">
        <v>0</v>
      </c>
    </row>
    <row r="15294" spans="2:18" x14ac:dyDescent="0.2">
      <c r="B15294" s="25">
        <v>15064</v>
      </c>
      <c r="C15294" s="193">
        <v>0.4107584043684212</v>
      </c>
      <c r="D15294" s="19"/>
      <c r="E15294" s="19"/>
      <c r="F15294" s="19">
        <v>0.1603008781677811</v>
      </c>
      <c r="G15294" s="19"/>
      <c r="H15294" s="19">
        <v>0.93721379343645228</v>
      </c>
      <c r="I15294" s="19">
        <v>0.11079990474165767</v>
      </c>
      <c r="J15294" s="19"/>
      <c r="K15294" s="19"/>
      <c r="L15294" s="19">
        <v>8.6081396749599928E-2</v>
      </c>
      <c r="M15294" s="19"/>
      <c r="N15294" s="19">
        <v>0.37593703699507708</v>
      </c>
      <c r="O15294" s="19"/>
      <c r="P15294" s="50">
        <v>0.45748563243250384</v>
      </c>
      <c r="R15294" s="9" t="s">
        <v>0</v>
      </c>
    </row>
    <row r="15295" spans="2:18" x14ac:dyDescent="0.2">
      <c r="B15295" s="25">
        <v>15065</v>
      </c>
      <c r="C15295" s="193"/>
      <c r="D15295" s="19">
        <v>0.16456755873160744</v>
      </c>
      <c r="E15295" s="19">
        <v>0.21274203287564172</v>
      </c>
      <c r="F15295" s="19"/>
      <c r="G15295" s="19"/>
      <c r="H15295" s="19">
        <v>0.15031717434118319</v>
      </c>
      <c r="I15295" s="19">
        <v>0.44133025593213993</v>
      </c>
      <c r="J15295" s="19"/>
      <c r="K15295" s="19"/>
      <c r="L15295" s="19">
        <v>0.60712215211050524</v>
      </c>
      <c r="M15295" s="19"/>
      <c r="N15295" s="19">
        <v>8.6025032381731176E-2</v>
      </c>
      <c r="O15295" s="19"/>
      <c r="P15295" s="50">
        <v>0.76279677771653043</v>
      </c>
      <c r="R15295" s="9" t="s">
        <v>0</v>
      </c>
    </row>
    <row r="15296" spans="2:18" x14ac:dyDescent="0.2">
      <c r="B15296" s="25">
        <v>15066</v>
      </c>
      <c r="C15296" s="193">
        <v>0.65893503670002995</v>
      </c>
      <c r="D15296" s="19"/>
      <c r="E15296" s="19">
        <v>0.4618991535180948</v>
      </c>
      <c r="F15296" s="19"/>
      <c r="G15296" s="19">
        <v>0.76466123213665449</v>
      </c>
      <c r="H15296" s="19"/>
      <c r="I15296" s="19">
        <v>1.3042636049410803</v>
      </c>
      <c r="J15296" s="19"/>
      <c r="K15296" s="19">
        <v>0.56528444853746651</v>
      </c>
      <c r="L15296" s="19"/>
      <c r="M15296" s="19">
        <v>0.31230887527435824</v>
      </c>
      <c r="N15296" s="19"/>
      <c r="O15296" s="19"/>
      <c r="P15296" s="50">
        <v>1.0199210423591951</v>
      </c>
      <c r="R15296" s="9" t="s">
        <v>0</v>
      </c>
    </row>
    <row r="15297" spans="2:18" x14ac:dyDescent="0.2">
      <c r="B15297" s="25">
        <v>15067</v>
      </c>
      <c r="C15297" s="193"/>
      <c r="D15297" s="19">
        <v>0.71290586767196207</v>
      </c>
      <c r="E15297" s="19"/>
      <c r="F15297" s="19">
        <v>0.85722695610729083</v>
      </c>
      <c r="G15297" s="19">
        <v>0.17736042754683429</v>
      </c>
      <c r="H15297" s="19"/>
      <c r="I15297" s="19"/>
      <c r="J15297" s="19">
        <v>0.55556025456788671</v>
      </c>
      <c r="K15297" s="19"/>
      <c r="L15297" s="19">
        <v>0.6069527459826668</v>
      </c>
      <c r="M15297" s="19"/>
      <c r="N15297" s="19">
        <v>0.33687151828459094</v>
      </c>
      <c r="O15297" s="19"/>
      <c r="P15297" s="50">
        <v>1.5856262834152934</v>
      </c>
      <c r="R15297" s="9" t="s">
        <v>0</v>
      </c>
    </row>
    <row r="15298" spans="2:18" x14ac:dyDescent="0.2">
      <c r="B15298" s="25">
        <v>15068</v>
      </c>
      <c r="C15298" s="193"/>
      <c r="D15298" s="19">
        <v>0.45450870104986096</v>
      </c>
      <c r="E15298" s="19"/>
      <c r="F15298" s="19">
        <v>0.69589897050342819</v>
      </c>
      <c r="G15298" s="19"/>
      <c r="H15298" s="19">
        <v>0.93502517027337662</v>
      </c>
      <c r="I15298" s="19"/>
      <c r="J15298" s="19">
        <v>0.93868253372252397</v>
      </c>
      <c r="K15298" s="19"/>
      <c r="L15298" s="19">
        <v>0.82732842659295081</v>
      </c>
      <c r="M15298" s="19"/>
      <c r="N15298" s="19">
        <v>1.3487701459776651</v>
      </c>
      <c r="O15298" s="19"/>
      <c r="P15298" s="50">
        <v>0.62095193893585843</v>
      </c>
      <c r="R15298" s="9" t="s">
        <v>0</v>
      </c>
    </row>
    <row r="15299" spans="2:18" x14ac:dyDescent="0.2">
      <c r="B15299" s="25">
        <v>15069</v>
      </c>
      <c r="C15299" s="193"/>
      <c r="D15299" s="19">
        <v>1.0559455365139865</v>
      </c>
      <c r="E15299" s="19"/>
      <c r="F15299" s="19">
        <v>0.76284390844649297</v>
      </c>
      <c r="G15299" s="19"/>
      <c r="H15299" s="19">
        <v>0.10636002460839419</v>
      </c>
      <c r="I15299" s="19"/>
      <c r="J15299" s="19">
        <v>0.64210969907358983</v>
      </c>
      <c r="K15299" s="19"/>
      <c r="L15299" s="19">
        <v>0.24684971417193693</v>
      </c>
      <c r="M15299" s="19"/>
      <c r="N15299" s="19">
        <v>0.68693357020264667</v>
      </c>
      <c r="O15299" s="19"/>
      <c r="P15299" s="50">
        <v>0.14158063851577951</v>
      </c>
      <c r="R15299" s="9" t="s">
        <v>0</v>
      </c>
    </row>
    <row r="15300" spans="2:18" x14ac:dyDescent="0.2">
      <c r="B15300" s="25">
        <v>15070</v>
      </c>
      <c r="C15300" s="193">
        <v>0.86047868736755107</v>
      </c>
      <c r="D15300" s="19"/>
      <c r="E15300" s="19">
        <v>0.1593872281533483</v>
      </c>
      <c r="F15300" s="19"/>
      <c r="G15300" s="19">
        <v>0.52186454139367866</v>
      </c>
      <c r="H15300" s="19"/>
      <c r="I15300" s="19">
        <v>0.47244281898271573</v>
      </c>
      <c r="J15300" s="19"/>
      <c r="K15300" s="19">
        <v>7.3066211524606989E-2</v>
      </c>
      <c r="L15300" s="19"/>
      <c r="M15300" s="19">
        <v>1.1234152343550008</v>
      </c>
      <c r="N15300" s="19"/>
      <c r="O15300" s="19">
        <v>6.7390995414431734E-2</v>
      </c>
      <c r="P15300" s="50"/>
      <c r="R15300" s="9" t="s">
        <v>0</v>
      </c>
    </row>
    <row r="15301" spans="2:18" x14ac:dyDescent="0.2">
      <c r="B15301" s="25">
        <v>15071</v>
      </c>
      <c r="C15301" s="193"/>
      <c r="D15301" s="19">
        <v>0.70626404136174525</v>
      </c>
      <c r="E15301" s="19"/>
      <c r="F15301" s="19">
        <v>1.3899555916880117</v>
      </c>
      <c r="G15301" s="19"/>
      <c r="H15301" s="19">
        <v>2.3693585540465754</v>
      </c>
      <c r="I15301" s="19"/>
      <c r="J15301" s="19">
        <v>1.5294037385135586</v>
      </c>
      <c r="K15301" s="19"/>
      <c r="L15301" s="19">
        <v>0.81997060001722644</v>
      </c>
      <c r="M15301" s="19"/>
      <c r="N15301" s="19">
        <v>1.2278403093254915</v>
      </c>
      <c r="O15301" s="19"/>
      <c r="P15301" s="50">
        <v>1.4679389626034158</v>
      </c>
      <c r="R15301" s="9" t="s">
        <v>0</v>
      </c>
    </row>
    <row r="15302" spans="2:18" x14ac:dyDescent="0.2">
      <c r="B15302" s="25">
        <v>15072</v>
      </c>
      <c r="C15302" s="193"/>
      <c r="D15302" s="19">
        <v>1.9827263702069644</v>
      </c>
      <c r="E15302" s="19"/>
      <c r="F15302" s="19">
        <v>1.5345309325935008</v>
      </c>
      <c r="G15302" s="19"/>
      <c r="H15302" s="19">
        <v>1.0859913808728126</v>
      </c>
      <c r="I15302" s="19"/>
      <c r="J15302" s="19">
        <v>1.8003147536739454</v>
      </c>
      <c r="K15302" s="19"/>
      <c r="L15302" s="19">
        <v>1.5632175651217766</v>
      </c>
      <c r="M15302" s="19"/>
      <c r="N15302" s="19">
        <v>1.4051746463483188</v>
      </c>
      <c r="O15302" s="19"/>
      <c r="P15302" s="50">
        <v>2.9447648221571896</v>
      </c>
      <c r="R15302" s="9" t="s">
        <v>0</v>
      </c>
    </row>
    <row r="15303" spans="2:18" x14ac:dyDescent="0.2">
      <c r="B15303" s="25">
        <v>15073</v>
      </c>
      <c r="C15303" s="193"/>
      <c r="D15303" s="19">
        <v>0.10599104042211065</v>
      </c>
      <c r="E15303" s="19"/>
      <c r="F15303" s="19">
        <v>0.12441403739624431</v>
      </c>
      <c r="G15303" s="19"/>
      <c r="H15303" s="19">
        <v>0.69464616470033713</v>
      </c>
      <c r="I15303" s="19">
        <v>0.57156956844267814</v>
      </c>
      <c r="J15303" s="19"/>
      <c r="K15303" s="19"/>
      <c r="L15303" s="19">
        <v>0.55725667598561757</v>
      </c>
      <c r="M15303" s="19"/>
      <c r="N15303" s="19">
        <v>0.28110351321745475</v>
      </c>
      <c r="O15303" s="19"/>
      <c r="P15303" s="50">
        <v>7.4868834098555007E-2</v>
      </c>
      <c r="R15303" s="9" t="s">
        <v>0</v>
      </c>
    </row>
    <row r="15304" spans="2:18" x14ac:dyDescent="0.2">
      <c r="B15304" s="25">
        <v>15074</v>
      </c>
      <c r="C15304" s="193"/>
      <c r="D15304" s="19">
        <v>7.4768305889435531E-3</v>
      </c>
      <c r="E15304" s="19">
        <v>0.96976039946271642</v>
      </c>
      <c r="F15304" s="19"/>
      <c r="G15304" s="19"/>
      <c r="H15304" s="19">
        <v>0.62417316646214749</v>
      </c>
      <c r="I15304" s="19">
        <v>1.0220902111482535</v>
      </c>
      <c r="J15304" s="19"/>
      <c r="K15304" s="19"/>
      <c r="L15304" s="19">
        <v>0.3914431883244025</v>
      </c>
      <c r="M15304" s="19">
        <v>0.73061805284555859</v>
      </c>
      <c r="N15304" s="19"/>
      <c r="O15304" s="19">
        <v>0.68020410124699004</v>
      </c>
      <c r="P15304" s="50"/>
      <c r="R15304" s="9" t="s">
        <v>0</v>
      </c>
    </row>
    <row r="15305" spans="2:18" x14ac:dyDescent="0.2">
      <c r="B15305" s="25">
        <v>15075</v>
      </c>
      <c r="C15305" s="193"/>
      <c r="D15305" s="19">
        <v>1.4485258856828851</v>
      </c>
      <c r="E15305" s="19"/>
      <c r="F15305" s="19">
        <v>1.7926437161849564</v>
      </c>
      <c r="G15305" s="19"/>
      <c r="H15305" s="19">
        <v>1.2547251920204523</v>
      </c>
      <c r="I15305" s="19"/>
      <c r="J15305" s="19">
        <v>1.6870168732475508</v>
      </c>
      <c r="K15305" s="19"/>
      <c r="L15305" s="19">
        <v>0.82740921421802838</v>
      </c>
      <c r="M15305" s="19"/>
      <c r="N15305" s="19">
        <v>1.6640116515011665</v>
      </c>
      <c r="O15305" s="19"/>
      <c r="P15305" s="50">
        <v>2.1010287761885142</v>
      </c>
      <c r="R15305" s="9" t="s">
        <v>0</v>
      </c>
    </row>
    <row r="15306" spans="2:18" x14ac:dyDescent="0.2">
      <c r="B15306" s="25">
        <v>15076</v>
      </c>
      <c r="C15306" s="193"/>
      <c r="D15306" s="19">
        <v>0.60695630604793038</v>
      </c>
      <c r="E15306" s="19">
        <v>0.80049884422598383</v>
      </c>
      <c r="F15306" s="19"/>
      <c r="G15306" s="19">
        <v>7.0214826940913661E-2</v>
      </c>
      <c r="H15306" s="19"/>
      <c r="I15306" s="19"/>
      <c r="J15306" s="19">
        <v>0.63374461137410543</v>
      </c>
      <c r="K15306" s="19">
        <v>0.15157956693958738</v>
      </c>
      <c r="L15306" s="19"/>
      <c r="M15306" s="19">
        <v>4.5010577131425047E-2</v>
      </c>
      <c r="N15306" s="19"/>
      <c r="O15306" s="19">
        <v>0.83663307795099251</v>
      </c>
      <c r="P15306" s="50"/>
      <c r="R15306" s="9" t="s">
        <v>0</v>
      </c>
    </row>
    <row r="15307" spans="2:18" x14ac:dyDescent="0.2">
      <c r="B15307" s="25">
        <v>15077</v>
      </c>
      <c r="C15307" s="193">
        <v>1.4987360564337695</v>
      </c>
      <c r="D15307" s="19"/>
      <c r="E15307" s="19">
        <v>1.2579219298973643</v>
      </c>
      <c r="F15307" s="19"/>
      <c r="G15307" s="19">
        <v>1.5839749428567884</v>
      </c>
      <c r="H15307" s="19"/>
      <c r="I15307" s="19">
        <v>1.6798312981481551</v>
      </c>
      <c r="J15307" s="19"/>
      <c r="K15307" s="19">
        <v>0.92793577515112069</v>
      </c>
      <c r="L15307" s="19"/>
      <c r="M15307" s="19">
        <v>0.8511456121160802</v>
      </c>
      <c r="N15307" s="19"/>
      <c r="O15307" s="19">
        <v>1.7694243378081154</v>
      </c>
      <c r="P15307" s="50"/>
      <c r="R15307" s="9" t="s">
        <v>0</v>
      </c>
    </row>
    <row r="15308" spans="2:18" x14ac:dyDescent="0.2">
      <c r="B15308" s="25">
        <v>15078</v>
      </c>
      <c r="C15308" s="193">
        <v>0.48882211609466331</v>
      </c>
      <c r="D15308" s="19"/>
      <c r="E15308" s="19">
        <v>1.2119068868522185</v>
      </c>
      <c r="F15308" s="19"/>
      <c r="G15308" s="19">
        <v>1.2937055285978782</v>
      </c>
      <c r="H15308" s="19"/>
      <c r="I15308" s="19">
        <v>1.1197036384617738</v>
      </c>
      <c r="J15308" s="19"/>
      <c r="K15308" s="19">
        <v>0.95356866307432631</v>
      </c>
      <c r="L15308" s="19"/>
      <c r="M15308" s="19">
        <v>0.43795786236834661</v>
      </c>
      <c r="N15308" s="19"/>
      <c r="O15308" s="19">
        <v>0.57999502001489567</v>
      </c>
      <c r="P15308" s="50"/>
      <c r="R15308" s="9" t="s">
        <v>0</v>
      </c>
    </row>
    <row r="15309" spans="2:18" x14ac:dyDescent="0.2">
      <c r="B15309" s="25">
        <v>15079</v>
      </c>
      <c r="C15309" s="193"/>
      <c r="D15309" s="19">
        <v>0.32896303070492033</v>
      </c>
      <c r="E15309" s="19"/>
      <c r="F15309" s="19">
        <v>0.93333127675776018</v>
      </c>
      <c r="G15309" s="19"/>
      <c r="H15309" s="19">
        <v>1.5002602771875706</v>
      </c>
      <c r="I15309" s="19"/>
      <c r="J15309" s="19">
        <v>0.38947133935796613</v>
      </c>
      <c r="K15309" s="19"/>
      <c r="L15309" s="19">
        <v>0.803602386347681</v>
      </c>
      <c r="M15309" s="19"/>
      <c r="N15309" s="19">
        <v>0.97570774381512315</v>
      </c>
      <c r="O15309" s="19">
        <v>8.4983671655293788E-2</v>
      </c>
      <c r="P15309" s="50"/>
      <c r="R15309" s="9" t="s">
        <v>0</v>
      </c>
    </row>
    <row r="15310" spans="2:18" x14ac:dyDescent="0.2">
      <c r="B15310" s="25">
        <v>15080</v>
      </c>
      <c r="C15310" s="193">
        <v>4.8465815862775624E-2</v>
      </c>
      <c r="D15310" s="19"/>
      <c r="E15310" s="19">
        <v>0.72233436744431079</v>
      </c>
      <c r="F15310" s="19"/>
      <c r="G15310" s="19"/>
      <c r="H15310" s="19">
        <v>0.26231579788204612</v>
      </c>
      <c r="I15310" s="19">
        <v>1.1651164335096198</v>
      </c>
      <c r="J15310" s="19"/>
      <c r="K15310" s="19"/>
      <c r="L15310" s="19">
        <v>0.2978978633120275</v>
      </c>
      <c r="M15310" s="19">
        <v>0.71251588247200237</v>
      </c>
      <c r="N15310" s="19"/>
      <c r="O15310" s="19"/>
      <c r="P15310" s="50">
        <v>4.975881847638227E-2</v>
      </c>
      <c r="R15310" s="9" t="s">
        <v>0</v>
      </c>
    </row>
    <row r="15311" spans="2:18" x14ac:dyDescent="0.2">
      <c r="B15311" s="25">
        <v>15081</v>
      </c>
      <c r="C15311" s="193">
        <v>0.19096603272994045</v>
      </c>
      <c r="D15311" s="19"/>
      <c r="E15311" s="19"/>
      <c r="F15311" s="19">
        <v>6.5182501735257276E-2</v>
      </c>
      <c r="G15311" s="19">
        <v>0.12806638282920535</v>
      </c>
      <c r="H15311" s="19"/>
      <c r="I15311" s="19"/>
      <c r="J15311" s="19">
        <v>0.42205304813435746</v>
      </c>
      <c r="K15311" s="19">
        <v>5.1870009081977177E-2</v>
      </c>
      <c r="L15311" s="19"/>
      <c r="M15311" s="19"/>
      <c r="N15311" s="19">
        <v>7.6230552450716041E-2</v>
      </c>
      <c r="O15311" s="19"/>
      <c r="P15311" s="50">
        <v>1.204836795467616</v>
      </c>
      <c r="R15311" s="9" t="s">
        <v>0</v>
      </c>
    </row>
    <row r="15312" spans="2:18" x14ac:dyDescent="0.2">
      <c r="B15312" s="25">
        <v>15082</v>
      </c>
      <c r="C15312" s="193"/>
      <c r="D15312" s="19">
        <v>0.7253660909086822</v>
      </c>
      <c r="E15312" s="19"/>
      <c r="F15312" s="19">
        <v>1.1944176419669041</v>
      </c>
      <c r="G15312" s="19"/>
      <c r="H15312" s="19">
        <v>0.72021864522395729</v>
      </c>
      <c r="I15312" s="19"/>
      <c r="J15312" s="19">
        <v>0.89692310740204562</v>
      </c>
      <c r="K15312" s="19"/>
      <c r="L15312" s="19">
        <v>0.82105331299732076</v>
      </c>
      <c r="M15312" s="19"/>
      <c r="N15312" s="19">
        <v>0.65152038744425089</v>
      </c>
      <c r="O15312" s="19"/>
      <c r="P15312" s="50">
        <v>0.63850273870205299</v>
      </c>
      <c r="R15312" s="9" t="s">
        <v>0</v>
      </c>
    </row>
    <row r="15313" spans="2:18" x14ac:dyDescent="0.2">
      <c r="B15313" s="25">
        <v>15083</v>
      </c>
      <c r="C15313" s="193"/>
      <c r="D15313" s="19">
        <v>1.4918346879740443</v>
      </c>
      <c r="E15313" s="19"/>
      <c r="F15313" s="19">
        <v>1.5656086628393582</v>
      </c>
      <c r="G15313" s="19"/>
      <c r="H15313" s="19">
        <v>2.0656138463049349</v>
      </c>
      <c r="I15313" s="19"/>
      <c r="J15313" s="19">
        <v>1.3459000689197462</v>
      </c>
      <c r="K15313" s="19"/>
      <c r="L15313" s="19">
        <v>2.1737094903678669</v>
      </c>
      <c r="M15313" s="19"/>
      <c r="N15313" s="19">
        <v>1.6419932689217338</v>
      </c>
      <c r="O15313" s="19"/>
      <c r="P15313" s="50">
        <v>1.5028926169967125</v>
      </c>
      <c r="R15313" s="9" t="s">
        <v>0</v>
      </c>
    </row>
    <row r="15314" spans="2:18" x14ac:dyDescent="0.2">
      <c r="B15314" s="25">
        <v>15084</v>
      </c>
      <c r="C15314" s="193">
        <v>1.2706232387828893</v>
      </c>
      <c r="D15314" s="19"/>
      <c r="E15314" s="19">
        <v>0.34132119913640652</v>
      </c>
      <c r="F15314" s="19"/>
      <c r="G15314" s="19"/>
      <c r="H15314" s="19">
        <v>0.51622949228253945</v>
      </c>
      <c r="I15314" s="19">
        <v>0.49968570931732814</v>
      </c>
      <c r="J15314" s="19"/>
      <c r="K15314" s="19"/>
      <c r="L15314" s="19">
        <v>0.85895354397497869</v>
      </c>
      <c r="M15314" s="19">
        <v>5.526574822883816E-2</v>
      </c>
      <c r="N15314" s="19"/>
      <c r="O15314" s="19">
        <v>0.16330464161904215</v>
      </c>
      <c r="P15314" s="50"/>
      <c r="R15314" s="9" t="s">
        <v>0</v>
      </c>
    </row>
    <row r="15315" spans="2:18" x14ac:dyDescent="0.2">
      <c r="B15315" s="25">
        <v>15085</v>
      </c>
      <c r="C15315" s="193">
        <v>1.4121114179384104</v>
      </c>
      <c r="D15315" s="19"/>
      <c r="E15315" s="19">
        <v>1.1035686387414534</v>
      </c>
      <c r="F15315" s="19"/>
      <c r="G15315" s="19">
        <v>0.61325025207883466</v>
      </c>
      <c r="H15315" s="19"/>
      <c r="I15315" s="19">
        <v>1.973173787689128</v>
      </c>
      <c r="J15315" s="19"/>
      <c r="K15315" s="19">
        <v>1.2104783528886214</v>
      </c>
      <c r="L15315" s="19"/>
      <c r="M15315" s="19">
        <v>1.4153607614302821</v>
      </c>
      <c r="N15315" s="19"/>
      <c r="O15315" s="19">
        <v>1.0518094056953939</v>
      </c>
      <c r="P15315" s="50"/>
      <c r="R15315" s="9" t="s">
        <v>0</v>
      </c>
    </row>
    <row r="15316" spans="2:18" x14ac:dyDescent="0.2">
      <c r="B15316" s="25">
        <v>15086</v>
      </c>
      <c r="C15316" s="193"/>
      <c r="D15316" s="19">
        <v>2.2965974491056134</v>
      </c>
      <c r="E15316" s="19"/>
      <c r="F15316" s="19">
        <v>1.3331205021202577</v>
      </c>
      <c r="G15316" s="19"/>
      <c r="H15316" s="19">
        <v>1.8740191810121891</v>
      </c>
      <c r="I15316" s="19"/>
      <c r="J15316" s="19">
        <v>2.2250424199339802</v>
      </c>
      <c r="K15316" s="19"/>
      <c r="L15316" s="19">
        <v>1.9028253218672602</v>
      </c>
      <c r="M15316" s="19"/>
      <c r="N15316" s="19">
        <v>1.4275957014557474</v>
      </c>
      <c r="O15316" s="19"/>
      <c r="P15316" s="50">
        <v>1.4992155569655388</v>
      </c>
      <c r="R15316" s="9" t="s">
        <v>0</v>
      </c>
    </row>
    <row r="15317" spans="2:18" x14ac:dyDescent="0.2">
      <c r="B15317" s="25">
        <v>15087</v>
      </c>
      <c r="C15317" s="193"/>
      <c r="D15317" s="19">
        <v>1.6068406592995994</v>
      </c>
      <c r="E15317" s="19"/>
      <c r="F15317" s="19">
        <v>0.65719024890389477</v>
      </c>
      <c r="G15317" s="19"/>
      <c r="H15317" s="19">
        <v>1.0322422436373109</v>
      </c>
      <c r="I15317" s="19"/>
      <c r="J15317" s="19">
        <v>1.2325956941635505</v>
      </c>
      <c r="K15317" s="19"/>
      <c r="L15317" s="19">
        <v>0.92451623238177583</v>
      </c>
      <c r="M15317" s="19"/>
      <c r="N15317" s="19">
        <v>0.46883353365281211</v>
      </c>
      <c r="O15317" s="19"/>
      <c r="P15317" s="50">
        <v>1.5649582154233086</v>
      </c>
      <c r="R15317" s="9" t="s">
        <v>0</v>
      </c>
    </row>
    <row r="15318" spans="2:18" x14ac:dyDescent="0.2">
      <c r="B15318" s="25">
        <v>15088</v>
      </c>
      <c r="C15318" s="193"/>
      <c r="D15318" s="19">
        <v>2.8286314477224543</v>
      </c>
      <c r="E15318" s="19"/>
      <c r="F15318" s="19">
        <v>2.4963820902695542</v>
      </c>
      <c r="G15318" s="19"/>
      <c r="H15318" s="19">
        <v>1.6554438953205373</v>
      </c>
      <c r="I15318" s="19"/>
      <c r="J15318" s="19">
        <v>1.8829782508997919</v>
      </c>
      <c r="K15318" s="19"/>
      <c r="L15318" s="19">
        <v>2.0066172845287888</v>
      </c>
      <c r="M15318" s="19"/>
      <c r="N15318" s="19">
        <v>2.2324306984889546</v>
      </c>
      <c r="O15318" s="19"/>
      <c r="P15318" s="50">
        <v>1.7343019229342385</v>
      </c>
      <c r="R15318" s="9" t="s">
        <v>0</v>
      </c>
    </row>
    <row r="15319" spans="2:18" x14ac:dyDescent="0.2">
      <c r="B15319" s="25">
        <v>15089</v>
      </c>
      <c r="C15319" s="193">
        <v>0.37475554902655378</v>
      </c>
      <c r="D15319" s="19"/>
      <c r="E15319" s="19"/>
      <c r="F15319" s="19">
        <v>0.33096160544543768</v>
      </c>
      <c r="G15319" s="19"/>
      <c r="H15319" s="19">
        <v>1.1453226964151818E-2</v>
      </c>
      <c r="I15319" s="19"/>
      <c r="J15319" s="19">
        <v>0.27808041043943504</v>
      </c>
      <c r="K15319" s="19"/>
      <c r="L15319" s="19">
        <v>0.2810374427686424</v>
      </c>
      <c r="M15319" s="19">
        <v>3.011753614898911E-2</v>
      </c>
      <c r="N15319" s="19"/>
      <c r="O15319" s="19"/>
      <c r="P15319" s="50">
        <v>0.19823443118702172</v>
      </c>
      <c r="R15319" s="9" t="s">
        <v>0</v>
      </c>
    </row>
    <row r="15320" spans="2:18" x14ac:dyDescent="0.2">
      <c r="B15320" s="25">
        <v>15090</v>
      </c>
      <c r="C15320" s="193"/>
      <c r="D15320" s="19">
        <v>0.55102636822645656</v>
      </c>
      <c r="E15320" s="19"/>
      <c r="F15320" s="19">
        <v>0.38926999700088871</v>
      </c>
      <c r="G15320" s="19"/>
      <c r="H15320" s="19">
        <v>1.0373127259478347</v>
      </c>
      <c r="I15320" s="19"/>
      <c r="J15320" s="19">
        <v>0.16402449528185517</v>
      </c>
      <c r="K15320" s="19"/>
      <c r="L15320" s="19">
        <v>0.69695391028600839</v>
      </c>
      <c r="M15320" s="19"/>
      <c r="N15320" s="19">
        <v>1.6378387861890822</v>
      </c>
      <c r="O15320" s="19"/>
      <c r="P15320" s="50">
        <v>0.37378597479441217</v>
      </c>
      <c r="R15320" s="9" t="s">
        <v>0</v>
      </c>
    </row>
    <row r="15321" spans="2:18" x14ac:dyDescent="0.2">
      <c r="B15321" s="25">
        <v>15091</v>
      </c>
      <c r="C15321" s="193"/>
      <c r="D15321" s="19">
        <v>1.8873287563322023E-2</v>
      </c>
      <c r="E15321" s="19">
        <v>9.0612262808557151E-2</v>
      </c>
      <c r="F15321" s="19"/>
      <c r="G15321" s="19">
        <v>1.8819981560954335E-2</v>
      </c>
      <c r="H15321" s="19"/>
      <c r="I15321" s="19"/>
      <c r="J15321" s="19">
        <v>1.266709497678949</v>
      </c>
      <c r="K15321" s="19"/>
      <c r="L15321" s="19">
        <v>0.47824591220288099</v>
      </c>
      <c r="M15321" s="19"/>
      <c r="N15321" s="19">
        <v>0.37706435813417083</v>
      </c>
      <c r="O15321" s="19"/>
      <c r="P15321" s="50">
        <v>0.5178118416036821</v>
      </c>
      <c r="R15321" s="9" t="s">
        <v>0</v>
      </c>
    </row>
    <row r="15322" spans="2:18" x14ac:dyDescent="0.2">
      <c r="B15322" s="25">
        <v>15092</v>
      </c>
      <c r="C15322" s="193"/>
      <c r="D15322" s="19">
        <v>5.5871373763237447E-2</v>
      </c>
      <c r="E15322" s="19">
        <v>0.82703966637882764</v>
      </c>
      <c r="F15322" s="19"/>
      <c r="G15322" s="19">
        <v>0.14463468816674202</v>
      </c>
      <c r="H15322" s="19"/>
      <c r="I15322" s="19"/>
      <c r="J15322" s="19">
        <v>0.11608305616748138</v>
      </c>
      <c r="K15322" s="19">
        <v>0.53514639241204032</v>
      </c>
      <c r="L15322" s="19"/>
      <c r="M15322" s="19">
        <v>0.16628339921707985</v>
      </c>
      <c r="N15322" s="19"/>
      <c r="O15322" s="19">
        <v>0.17066491323548572</v>
      </c>
      <c r="P15322" s="50"/>
      <c r="R15322" s="9" t="s">
        <v>0</v>
      </c>
    </row>
    <row r="15323" spans="2:18" x14ac:dyDescent="0.2">
      <c r="B15323" s="25">
        <v>15093</v>
      </c>
      <c r="C15323" s="193"/>
      <c r="D15323" s="19">
        <v>1.9811540126298495</v>
      </c>
      <c r="E15323" s="19"/>
      <c r="F15323" s="19">
        <v>1.480496951047009</v>
      </c>
      <c r="G15323" s="19"/>
      <c r="H15323" s="19">
        <v>2.0540601319389817</v>
      </c>
      <c r="I15323" s="19"/>
      <c r="J15323" s="19">
        <v>0.67767637055330388</v>
      </c>
      <c r="K15323" s="19"/>
      <c r="L15323" s="19">
        <v>0.44105565176464834</v>
      </c>
      <c r="M15323" s="19"/>
      <c r="N15323" s="19">
        <v>2.6449374994017394E-2</v>
      </c>
      <c r="O15323" s="19"/>
      <c r="P15323" s="50">
        <v>1.3239044364078913</v>
      </c>
      <c r="R15323" s="9" t="s">
        <v>0</v>
      </c>
    </row>
    <row r="15324" spans="2:18" x14ac:dyDescent="0.2">
      <c r="B15324" s="25">
        <v>15094</v>
      </c>
      <c r="C15324" s="193"/>
      <c r="D15324" s="19">
        <v>2.5247871359994223</v>
      </c>
      <c r="E15324" s="19"/>
      <c r="F15324" s="19">
        <v>2.6287046886994454</v>
      </c>
      <c r="G15324" s="19"/>
      <c r="H15324" s="19">
        <v>0.98257595366591599</v>
      </c>
      <c r="I15324" s="19"/>
      <c r="J15324" s="19">
        <v>1.5695244215760371</v>
      </c>
      <c r="K15324" s="19"/>
      <c r="L15324" s="19">
        <v>2.0521045945525622</v>
      </c>
      <c r="M15324" s="19"/>
      <c r="N15324" s="19">
        <v>2.2216488451666327</v>
      </c>
      <c r="O15324" s="19"/>
      <c r="P15324" s="50">
        <v>2.1442068817644326</v>
      </c>
      <c r="R15324" s="9" t="s">
        <v>0</v>
      </c>
    </row>
    <row r="15325" spans="2:18" x14ac:dyDescent="0.2">
      <c r="B15325" s="25">
        <v>15095</v>
      </c>
      <c r="C15325" s="193">
        <v>1.1861655607058981</v>
      </c>
      <c r="D15325" s="19"/>
      <c r="E15325" s="19">
        <v>1.4086583586938792</v>
      </c>
      <c r="F15325" s="19"/>
      <c r="G15325" s="19">
        <v>2.3236970812962148</v>
      </c>
      <c r="H15325" s="19"/>
      <c r="I15325" s="19">
        <v>1.0991986915555598</v>
      </c>
      <c r="J15325" s="19"/>
      <c r="K15325" s="19">
        <v>1.2047844987104668</v>
      </c>
      <c r="L15325" s="19"/>
      <c r="M15325" s="19">
        <v>1.7764633697312897</v>
      </c>
      <c r="N15325" s="19"/>
      <c r="O15325" s="19">
        <v>2.0354067916069698</v>
      </c>
      <c r="P15325" s="50"/>
      <c r="R15325" s="9" t="s">
        <v>0</v>
      </c>
    </row>
    <row r="15326" spans="2:18" x14ac:dyDescent="0.2">
      <c r="B15326" s="25">
        <v>15096</v>
      </c>
      <c r="C15326" s="193">
        <v>0.55714296705260935</v>
      </c>
      <c r="D15326" s="19"/>
      <c r="E15326" s="19">
        <v>1.7829829774882913</v>
      </c>
      <c r="F15326" s="19"/>
      <c r="G15326" s="19">
        <v>1.1179070326226745</v>
      </c>
      <c r="H15326" s="19"/>
      <c r="I15326" s="19">
        <v>1.7377278727839058</v>
      </c>
      <c r="J15326" s="19"/>
      <c r="K15326" s="19">
        <v>0.33787022829959495</v>
      </c>
      <c r="L15326" s="19"/>
      <c r="M15326" s="19">
        <v>1.2135397714513287</v>
      </c>
      <c r="N15326" s="19"/>
      <c r="O15326" s="19">
        <v>0.76496839853389076</v>
      </c>
      <c r="P15326" s="50"/>
      <c r="R15326" s="9" t="s">
        <v>0</v>
      </c>
    </row>
    <row r="15327" spans="2:18" x14ac:dyDescent="0.2">
      <c r="B15327" s="25">
        <v>15097</v>
      </c>
      <c r="C15327" s="193"/>
      <c r="D15327" s="19">
        <v>1.0058843587537036</v>
      </c>
      <c r="E15327" s="19"/>
      <c r="F15327" s="19">
        <v>1.2603633445213096</v>
      </c>
      <c r="G15327" s="19"/>
      <c r="H15327" s="19">
        <v>0.95770002493533279</v>
      </c>
      <c r="I15327" s="19"/>
      <c r="J15327" s="19">
        <v>1.6419923554590439</v>
      </c>
      <c r="K15327" s="19"/>
      <c r="L15327" s="19">
        <v>1.6775504099636569</v>
      </c>
      <c r="M15327" s="19"/>
      <c r="N15327" s="19">
        <v>0.94129546656104102</v>
      </c>
      <c r="O15327" s="19"/>
      <c r="P15327" s="50">
        <v>1.5650388559899233</v>
      </c>
      <c r="R15327" s="9" t="s">
        <v>0</v>
      </c>
    </row>
    <row r="15328" spans="2:18" x14ac:dyDescent="0.2">
      <c r="B15328" s="25">
        <v>15098</v>
      </c>
      <c r="C15328" s="193"/>
      <c r="D15328" s="19">
        <v>0.38033165118782258</v>
      </c>
      <c r="E15328" s="19"/>
      <c r="F15328" s="19">
        <v>0.37458327003649478</v>
      </c>
      <c r="G15328" s="19"/>
      <c r="H15328" s="19">
        <v>0.19647317248827476</v>
      </c>
      <c r="I15328" s="19"/>
      <c r="J15328" s="19">
        <v>1.2533721840185075</v>
      </c>
      <c r="K15328" s="19"/>
      <c r="L15328" s="19">
        <v>0.70309068082388482</v>
      </c>
      <c r="M15328" s="19"/>
      <c r="N15328" s="19">
        <v>0.71729033274523946</v>
      </c>
      <c r="O15328" s="19"/>
      <c r="P15328" s="50">
        <v>0.69554161105046075</v>
      </c>
      <c r="R15328" s="9" t="s">
        <v>0</v>
      </c>
    </row>
    <row r="15329" spans="2:18" x14ac:dyDescent="0.2">
      <c r="B15329" s="25">
        <v>15099</v>
      </c>
      <c r="C15329" s="193">
        <v>1.1716341297685169</v>
      </c>
      <c r="D15329" s="19"/>
      <c r="E15329" s="19">
        <v>0.61362703832570409</v>
      </c>
      <c r="F15329" s="19"/>
      <c r="G15329" s="19">
        <v>0.13422722464038847</v>
      </c>
      <c r="H15329" s="19"/>
      <c r="I15329" s="19">
        <v>0.20131387158812755</v>
      </c>
      <c r="J15329" s="19"/>
      <c r="K15329" s="19">
        <v>1.7368110678839772</v>
      </c>
      <c r="L15329" s="19"/>
      <c r="M15329" s="19">
        <v>0.52536310571892886</v>
      </c>
      <c r="N15329" s="19"/>
      <c r="O15329" s="19">
        <v>0.23426770731796337</v>
      </c>
      <c r="P15329" s="50"/>
      <c r="R15329" s="9" t="s">
        <v>0</v>
      </c>
    </row>
    <row r="15330" spans="2:18" x14ac:dyDescent="0.2">
      <c r="B15330" s="25">
        <v>15100</v>
      </c>
      <c r="C15330" s="193">
        <v>0.831523661260679</v>
      </c>
      <c r="D15330" s="19"/>
      <c r="E15330" s="19">
        <v>1.7452423060871225</v>
      </c>
      <c r="F15330" s="19"/>
      <c r="G15330" s="19">
        <v>0.41067967318978066</v>
      </c>
      <c r="H15330" s="19"/>
      <c r="I15330" s="19">
        <v>0.45664969716738107</v>
      </c>
      <c r="J15330" s="19"/>
      <c r="K15330" s="19">
        <v>1.090986223365034</v>
      </c>
      <c r="L15330" s="19"/>
      <c r="M15330" s="19">
        <v>0.95909232125905663</v>
      </c>
      <c r="N15330" s="19"/>
      <c r="O15330" s="19">
        <v>1.0276264919014584</v>
      </c>
      <c r="P15330" s="50"/>
      <c r="R15330" s="9" t="s">
        <v>0</v>
      </c>
    </row>
    <row r="15331" spans="2:18" x14ac:dyDescent="0.2">
      <c r="B15331" s="25">
        <v>15101</v>
      </c>
      <c r="C15331" s="193">
        <v>0.18216744218131387</v>
      </c>
      <c r="D15331" s="19"/>
      <c r="E15331" s="19">
        <v>0.26086396435864534</v>
      </c>
      <c r="F15331" s="19"/>
      <c r="G15331" s="19"/>
      <c r="H15331" s="19">
        <v>0.58895976505538306</v>
      </c>
      <c r="I15331" s="19">
        <v>5.8007300684389529E-2</v>
      </c>
      <c r="J15331" s="19"/>
      <c r="K15331" s="19">
        <v>0.86074770993934879</v>
      </c>
      <c r="L15331" s="19"/>
      <c r="M15331" s="19">
        <v>0.66925006318268776</v>
      </c>
      <c r="N15331" s="19"/>
      <c r="O15331" s="19">
        <v>0.26295955858518127</v>
      </c>
      <c r="P15331" s="50"/>
      <c r="R15331" s="9" t="s">
        <v>0</v>
      </c>
    </row>
    <row r="15332" spans="2:18" x14ac:dyDescent="0.2">
      <c r="B15332" s="25">
        <v>15102</v>
      </c>
      <c r="C15332" s="193"/>
      <c r="D15332" s="19">
        <v>1.21107191204326</v>
      </c>
      <c r="E15332" s="19"/>
      <c r="F15332" s="19">
        <v>0.26507825733206208</v>
      </c>
      <c r="G15332" s="19">
        <v>0.21715689795742826</v>
      </c>
      <c r="H15332" s="19"/>
      <c r="I15332" s="19"/>
      <c r="J15332" s="19">
        <v>0.77942138103573666</v>
      </c>
      <c r="K15332" s="19">
        <v>0.49845718678557999</v>
      </c>
      <c r="L15332" s="19"/>
      <c r="M15332" s="19"/>
      <c r="N15332" s="19">
        <v>0.75767724724093899</v>
      </c>
      <c r="O15332" s="19"/>
      <c r="P15332" s="50">
        <v>1.0219731970672989</v>
      </c>
      <c r="R15332" s="9" t="s">
        <v>0</v>
      </c>
    </row>
    <row r="15333" spans="2:18" x14ac:dyDescent="0.2">
      <c r="B15333" s="25">
        <v>15103</v>
      </c>
      <c r="C15333" s="193"/>
      <c r="D15333" s="19">
        <v>1.0460447006080191</v>
      </c>
      <c r="E15333" s="19"/>
      <c r="F15333" s="19">
        <v>1.1222143093846992</v>
      </c>
      <c r="G15333" s="19"/>
      <c r="H15333" s="19">
        <v>0.30074045453903808</v>
      </c>
      <c r="I15333" s="19"/>
      <c r="J15333" s="19">
        <v>0.63565528451851572</v>
      </c>
      <c r="K15333" s="19"/>
      <c r="L15333" s="19">
        <v>0.5075931910201833</v>
      </c>
      <c r="M15333" s="19">
        <v>1.0924124144781375E-2</v>
      </c>
      <c r="N15333" s="19"/>
      <c r="O15333" s="19"/>
      <c r="P15333" s="50">
        <v>0.32628072719737372</v>
      </c>
      <c r="R15333" s="9" t="s">
        <v>0</v>
      </c>
    </row>
    <row r="15334" spans="2:18" x14ac:dyDescent="0.2">
      <c r="B15334" s="25">
        <v>15104</v>
      </c>
      <c r="C15334" s="193"/>
      <c r="D15334" s="19">
        <v>0.17970105707635822</v>
      </c>
      <c r="E15334" s="19"/>
      <c r="F15334" s="19">
        <v>0.58475599088720553</v>
      </c>
      <c r="G15334" s="19">
        <v>0.82879929194029855</v>
      </c>
      <c r="H15334" s="19"/>
      <c r="I15334" s="19">
        <v>0.72274483513401189</v>
      </c>
      <c r="J15334" s="19"/>
      <c r="K15334" s="19">
        <v>1.0199113827618458</v>
      </c>
      <c r="L15334" s="19"/>
      <c r="M15334" s="19">
        <v>0.34272592420147296</v>
      </c>
      <c r="N15334" s="19"/>
      <c r="O15334" s="19">
        <v>0.56478745518459705</v>
      </c>
      <c r="P15334" s="50"/>
      <c r="R15334" s="9" t="s">
        <v>0</v>
      </c>
    </row>
    <row r="15335" spans="2:18" x14ac:dyDescent="0.2">
      <c r="B15335" s="25">
        <v>15105</v>
      </c>
      <c r="C15335" s="193">
        <v>0.73126352566597641</v>
      </c>
      <c r="D15335" s="19"/>
      <c r="E15335" s="19">
        <v>0.7150338354312421</v>
      </c>
      <c r="F15335" s="19"/>
      <c r="G15335" s="19">
        <v>0.92318996517282781</v>
      </c>
      <c r="H15335" s="19"/>
      <c r="I15335" s="19">
        <v>0.90716997589068571</v>
      </c>
      <c r="J15335" s="19"/>
      <c r="K15335" s="19">
        <v>0.88784589125047142</v>
      </c>
      <c r="L15335" s="19"/>
      <c r="M15335" s="19">
        <v>0.90490613685195498</v>
      </c>
      <c r="N15335" s="19"/>
      <c r="O15335" s="19">
        <v>1.2051243158119505</v>
      </c>
      <c r="P15335" s="50"/>
      <c r="R15335" s="9" t="s">
        <v>0</v>
      </c>
    </row>
    <row r="15336" spans="2:18" x14ac:dyDescent="0.2">
      <c r="B15336" s="25">
        <v>15106</v>
      </c>
      <c r="C15336" s="193"/>
      <c r="D15336" s="19">
        <v>1.374217858829748</v>
      </c>
      <c r="E15336" s="19">
        <v>1.9193600375899757E-2</v>
      </c>
      <c r="F15336" s="19"/>
      <c r="G15336" s="19"/>
      <c r="H15336" s="19">
        <v>0.83670710111251378</v>
      </c>
      <c r="I15336" s="19"/>
      <c r="J15336" s="19">
        <v>0.22395707083314223</v>
      </c>
      <c r="K15336" s="19">
        <v>0.17994945872919962</v>
      </c>
      <c r="L15336" s="19"/>
      <c r="M15336" s="19"/>
      <c r="N15336" s="19">
        <v>0.56358008781168234</v>
      </c>
      <c r="O15336" s="19"/>
      <c r="P15336" s="50">
        <v>0.86307106862822724</v>
      </c>
      <c r="R15336" s="9" t="s">
        <v>0</v>
      </c>
    </row>
    <row r="15337" spans="2:18" x14ac:dyDescent="0.2">
      <c r="B15337" s="25">
        <v>15107</v>
      </c>
      <c r="C15337" s="193"/>
      <c r="D15337" s="19">
        <v>0.44814964064136681</v>
      </c>
      <c r="E15337" s="19"/>
      <c r="F15337" s="19">
        <v>1.1452692801381341</v>
      </c>
      <c r="G15337" s="19"/>
      <c r="H15337" s="19">
        <v>7.3245102148499358E-2</v>
      </c>
      <c r="I15337" s="19"/>
      <c r="J15337" s="19">
        <v>0.64970195266119402</v>
      </c>
      <c r="K15337" s="19"/>
      <c r="L15337" s="19">
        <v>0.84043533887962441</v>
      </c>
      <c r="M15337" s="19">
        <v>9.5593071065241966E-2</v>
      </c>
      <c r="N15337" s="19"/>
      <c r="O15337" s="19">
        <v>0.59265781582667953</v>
      </c>
      <c r="P15337" s="50"/>
      <c r="R15337" s="9" t="s">
        <v>0</v>
      </c>
    </row>
    <row r="15338" spans="2:18" x14ac:dyDescent="0.2">
      <c r="B15338" s="25">
        <v>15108</v>
      </c>
      <c r="C15338" s="193">
        <v>0.37963487602066093</v>
      </c>
      <c r="D15338" s="19"/>
      <c r="E15338" s="19">
        <v>1.05826871757281</v>
      </c>
      <c r="F15338" s="19"/>
      <c r="G15338" s="19">
        <v>0.76286135108721564</v>
      </c>
      <c r="H15338" s="19"/>
      <c r="I15338" s="19">
        <v>5.8032997120888545E-2</v>
      </c>
      <c r="J15338" s="19"/>
      <c r="K15338" s="19">
        <v>1.0633202027895983</v>
      </c>
      <c r="L15338" s="19"/>
      <c r="M15338" s="19">
        <v>0.75604746567068559</v>
      </c>
      <c r="N15338" s="19"/>
      <c r="O15338" s="19">
        <v>1.0520198115306678</v>
      </c>
      <c r="P15338" s="50"/>
      <c r="R15338" s="9" t="s">
        <v>0</v>
      </c>
    </row>
    <row r="15339" spans="2:18" x14ac:dyDescent="0.2">
      <c r="B15339" s="25">
        <v>15109</v>
      </c>
      <c r="C15339" s="193">
        <v>7.8236148180661005E-2</v>
      </c>
      <c r="D15339" s="19"/>
      <c r="E15339" s="19">
        <v>1.3188840770797083</v>
      </c>
      <c r="F15339" s="19"/>
      <c r="G15339" s="19">
        <v>0.70203270344188229</v>
      </c>
      <c r="H15339" s="19"/>
      <c r="I15339" s="19">
        <v>1.0560550568320681</v>
      </c>
      <c r="J15339" s="19"/>
      <c r="K15339" s="19">
        <v>0.65308000719361281</v>
      </c>
      <c r="L15339" s="19"/>
      <c r="M15339" s="19">
        <v>1.0769618435134256</v>
      </c>
      <c r="N15339" s="19"/>
      <c r="O15339" s="19"/>
      <c r="P15339" s="50">
        <v>3.4269893025309639E-2</v>
      </c>
      <c r="R15339" s="9" t="s">
        <v>0</v>
      </c>
    </row>
    <row r="15340" spans="2:18" x14ac:dyDescent="0.2">
      <c r="B15340" s="25">
        <v>15110</v>
      </c>
      <c r="C15340" s="193"/>
      <c r="D15340" s="19">
        <v>2.1802782169195853</v>
      </c>
      <c r="E15340" s="19"/>
      <c r="F15340" s="19">
        <v>1.5908931091207235</v>
      </c>
      <c r="G15340" s="19"/>
      <c r="H15340" s="19">
        <v>1.7744934095895919</v>
      </c>
      <c r="I15340" s="19"/>
      <c r="J15340" s="19">
        <v>2.04188511002442</v>
      </c>
      <c r="K15340" s="19"/>
      <c r="L15340" s="19">
        <v>0.79593895008650128</v>
      </c>
      <c r="M15340" s="19"/>
      <c r="N15340" s="19">
        <v>1.4991878656387785</v>
      </c>
      <c r="O15340" s="19"/>
      <c r="P15340" s="50">
        <v>0.68749351689153992</v>
      </c>
      <c r="R15340" s="9" t="s">
        <v>0</v>
      </c>
    </row>
    <row r="15341" spans="2:18" x14ac:dyDescent="0.2">
      <c r="B15341" s="25">
        <v>15111</v>
      </c>
      <c r="C15341" s="193"/>
      <c r="D15341" s="19">
        <v>1.4400930970324921</v>
      </c>
      <c r="E15341" s="19"/>
      <c r="F15341" s="19">
        <v>0.41184014624626036</v>
      </c>
      <c r="G15341" s="19">
        <v>7.8758332667662294E-3</v>
      </c>
      <c r="H15341" s="19"/>
      <c r="I15341" s="19"/>
      <c r="J15341" s="19">
        <v>0.4203455985022434</v>
      </c>
      <c r="K15341" s="19"/>
      <c r="L15341" s="19">
        <v>7.1218256062699506E-2</v>
      </c>
      <c r="M15341" s="19">
        <v>0.54527085378833062</v>
      </c>
      <c r="N15341" s="19"/>
      <c r="O15341" s="19"/>
      <c r="P15341" s="50">
        <v>0.73976667852063782</v>
      </c>
      <c r="R15341" s="9" t="s">
        <v>0</v>
      </c>
    </row>
    <row r="15342" spans="2:18" x14ac:dyDescent="0.2">
      <c r="B15342" s="25">
        <v>15112</v>
      </c>
      <c r="C15342" s="193"/>
      <c r="D15342" s="19">
        <v>0.41370820121709939</v>
      </c>
      <c r="E15342" s="19"/>
      <c r="F15342" s="19">
        <v>0.55237786089875385</v>
      </c>
      <c r="G15342" s="19">
        <v>0.30260595627169989</v>
      </c>
      <c r="H15342" s="19"/>
      <c r="I15342" s="19"/>
      <c r="J15342" s="19">
        <v>0.25731192435872829</v>
      </c>
      <c r="K15342" s="19">
        <v>0.33852719975394402</v>
      </c>
      <c r="L15342" s="19"/>
      <c r="M15342" s="19">
        <v>0.18878302444184522</v>
      </c>
      <c r="N15342" s="19"/>
      <c r="O15342" s="19">
        <v>0.37857140446954324</v>
      </c>
      <c r="P15342" s="50"/>
      <c r="R15342" s="9" t="s">
        <v>0</v>
      </c>
    </row>
    <row r="15343" spans="2:18" x14ac:dyDescent="0.2">
      <c r="B15343" s="25">
        <v>15113</v>
      </c>
      <c r="C15343" s="193"/>
      <c r="D15343" s="19">
        <v>0.4522486604728323</v>
      </c>
      <c r="E15343" s="19"/>
      <c r="F15343" s="19">
        <v>0.66102900808940768</v>
      </c>
      <c r="G15343" s="19"/>
      <c r="H15343" s="19">
        <v>0.33606991199628894</v>
      </c>
      <c r="I15343" s="19"/>
      <c r="J15343" s="19">
        <v>0.74553377138510657</v>
      </c>
      <c r="K15343" s="19"/>
      <c r="L15343" s="19">
        <v>0.15177856370645013</v>
      </c>
      <c r="M15343" s="19"/>
      <c r="N15343" s="19">
        <v>0.60757098450717029</v>
      </c>
      <c r="O15343" s="19"/>
      <c r="P15343" s="50">
        <v>0.69003753892984099</v>
      </c>
      <c r="R15343" s="9" t="s">
        <v>0</v>
      </c>
    </row>
    <row r="15344" spans="2:18" x14ac:dyDescent="0.2">
      <c r="B15344" s="25">
        <v>15114</v>
      </c>
      <c r="C15344" s="193">
        <v>0.82622193633985475</v>
      </c>
      <c r="D15344" s="19"/>
      <c r="E15344" s="19">
        <v>1.3367175933136031</v>
      </c>
      <c r="F15344" s="19"/>
      <c r="G15344" s="19">
        <v>0.86890796530494097</v>
      </c>
      <c r="H15344" s="19"/>
      <c r="I15344" s="19">
        <v>0.18633552811847659</v>
      </c>
      <c r="J15344" s="19"/>
      <c r="K15344" s="19">
        <v>0.10468998096275434</v>
      </c>
      <c r="L15344" s="19"/>
      <c r="M15344" s="19">
        <v>1.0921891901680825</v>
      </c>
      <c r="N15344" s="19"/>
      <c r="O15344" s="19">
        <v>1.3298867353484378</v>
      </c>
      <c r="P15344" s="50"/>
      <c r="R15344" s="9" t="s">
        <v>0</v>
      </c>
    </row>
    <row r="15345" spans="2:18" x14ac:dyDescent="0.2">
      <c r="B15345" s="25">
        <v>15115</v>
      </c>
      <c r="C15345" s="193">
        <v>0.720783583398241</v>
      </c>
      <c r="D15345" s="19"/>
      <c r="E15345" s="19">
        <v>0.49976301580338162</v>
      </c>
      <c r="F15345" s="19"/>
      <c r="G15345" s="19"/>
      <c r="H15345" s="19">
        <v>0.23036502337135722</v>
      </c>
      <c r="I15345" s="19">
        <v>0.17849494041070763</v>
      </c>
      <c r="J15345" s="19"/>
      <c r="K15345" s="19">
        <v>1.6517842826829154</v>
      </c>
      <c r="L15345" s="19"/>
      <c r="M15345" s="19">
        <v>3.3044022353387881E-2</v>
      </c>
      <c r="N15345" s="19"/>
      <c r="O15345" s="19">
        <v>0.8950621593386594</v>
      </c>
      <c r="P15345" s="50"/>
      <c r="R15345" s="9" t="s">
        <v>0</v>
      </c>
    </row>
    <row r="15346" spans="2:18" x14ac:dyDescent="0.2">
      <c r="B15346" s="25">
        <v>15116</v>
      </c>
      <c r="C15346" s="193"/>
      <c r="D15346" s="19">
        <v>0.70428713476829108</v>
      </c>
      <c r="E15346" s="19"/>
      <c r="F15346" s="19">
        <v>0.70658727862568971</v>
      </c>
      <c r="G15346" s="19"/>
      <c r="H15346" s="19">
        <v>0.94533858577612406</v>
      </c>
      <c r="I15346" s="19"/>
      <c r="J15346" s="19">
        <v>1.1048423532342775</v>
      </c>
      <c r="K15346" s="19"/>
      <c r="L15346" s="19">
        <v>1.3120364021052913</v>
      </c>
      <c r="M15346" s="19"/>
      <c r="N15346" s="19">
        <v>0.26524884107269697</v>
      </c>
      <c r="O15346" s="19"/>
      <c r="P15346" s="50">
        <v>0.42217957388222205</v>
      </c>
      <c r="R15346" s="9" t="s">
        <v>0</v>
      </c>
    </row>
    <row r="15347" spans="2:18" x14ac:dyDescent="0.2">
      <c r="B15347" s="25">
        <v>15117</v>
      </c>
      <c r="C15347" s="193">
        <v>0.33795881769039321</v>
      </c>
      <c r="D15347" s="19"/>
      <c r="E15347" s="19">
        <v>0.86229936981280975</v>
      </c>
      <c r="F15347" s="19"/>
      <c r="G15347" s="19">
        <v>0.30359590920576851</v>
      </c>
      <c r="H15347" s="19"/>
      <c r="I15347" s="19">
        <v>3.5852191297126856E-4</v>
      </c>
      <c r="J15347" s="19"/>
      <c r="K15347" s="19">
        <v>0.53221723383941522</v>
      </c>
      <c r="L15347" s="19"/>
      <c r="M15347" s="19">
        <v>0.31074861660283226</v>
      </c>
      <c r="N15347" s="19"/>
      <c r="O15347" s="19">
        <v>1.3840759535064016</v>
      </c>
      <c r="P15347" s="50"/>
      <c r="R15347" s="9" t="s">
        <v>0</v>
      </c>
    </row>
    <row r="15348" spans="2:18" x14ac:dyDescent="0.2">
      <c r="B15348" s="25">
        <v>15118</v>
      </c>
      <c r="C15348" s="193"/>
      <c r="D15348" s="19">
        <v>0.61870136941481002</v>
      </c>
      <c r="E15348" s="19"/>
      <c r="F15348" s="19">
        <v>0.5124683222322276</v>
      </c>
      <c r="G15348" s="19">
        <v>0.44302527815951537</v>
      </c>
      <c r="H15348" s="19"/>
      <c r="I15348" s="19">
        <v>0.29809272608859377</v>
      </c>
      <c r="J15348" s="19"/>
      <c r="K15348" s="19">
        <v>0.50086975029061565</v>
      </c>
      <c r="L15348" s="19"/>
      <c r="M15348" s="19">
        <v>0.32691384759821274</v>
      </c>
      <c r="N15348" s="19"/>
      <c r="O15348" s="19">
        <v>0.82594237864186615</v>
      </c>
      <c r="P15348" s="50"/>
      <c r="R15348" s="9" t="s">
        <v>0</v>
      </c>
    </row>
    <row r="15349" spans="2:18" x14ac:dyDescent="0.2">
      <c r="B15349" s="25">
        <v>15119</v>
      </c>
      <c r="C15349" s="193">
        <v>2.4137887335003518E-2</v>
      </c>
      <c r="D15349" s="19"/>
      <c r="E15349" s="19">
        <v>0.89340998328618482</v>
      </c>
      <c r="F15349" s="19"/>
      <c r="G15349" s="19">
        <v>0.64304211074462725</v>
      </c>
      <c r="H15349" s="19"/>
      <c r="I15349" s="19">
        <v>0.57270885891837875</v>
      </c>
      <c r="J15349" s="19"/>
      <c r="K15349" s="19"/>
      <c r="L15349" s="19">
        <v>0.83216353552708644</v>
      </c>
      <c r="M15349" s="19">
        <v>0.75598422960749412</v>
      </c>
      <c r="N15349" s="19"/>
      <c r="O15349" s="19">
        <v>0.97264014473414673</v>
      </c>
      <c r="P15349" s="50"/>
      <c r="R15349" s="9" t="s">
        <v>0</v>
      </c>
    </row>
    <row r="15350" spans="2:18" x14ac:dyDescent="0.2">
      <c r="B15350" s="25">
        <v>15120</v>
      </c>
      <c r="C15350" s="193">
        <v>0.68631461280730732</v>
      </c>
      <c r="D15350" s="19"/>
      <c r="E15350" s="19">
        <v>5.6590627083668694E-2</v>
      </c>
      <c r="F15350" s="19"/>
      <c r="G15350" s="19"/>
      <c r="H15350" s="19">
        <v>0.1651335815091281</v>
      </c>
      <c r="I15350" s="19"/>
      <c r="J15350" s="19">
        <v>0.2466836686029438</v>
      </c>
      <c r="K15350" s="19">
        <v>1.0999411963040366</v>
      </c>
      <c r="L15350" s="19"/>
      <c r="M15350" s="19"/>
      <c r="N15350" s="19">
        <v>3.6162399588248247E-2</v>
      </c>
      <c r="O15350" s="19"/>
      <c r="P15350" s="50">
        <v>0.15512208369890704</v>
      </c>
      <c r="R15350" s="9" t="s">
        <v>0</v>
      </c>
    </row>
    <row r="15351" spans="2:18" x14ac:dyDescent="0.2">
      <c r="B15351" s="25">
        <v>15121</v>
      </c>
      <c r="C15351" s="193">
        <v>0.93554000255617864</v>
      </c>
      <c r="D15351" s="19"/>
      <c r="E15351" s="19">
        <v>0.89140358115277574</v>
      </c>
      <c r="F15351" s="19"/>
      <c r="G15351" s="19">
        <v>0.5775467470270238</v>
      </c>
      <c r="H15351" s="19"/>
      <c r="I15351" s="19">
        <v>0.65345640371124081</v>
      </c>
      <c r="J15351" s="19"/>
      <c r="K15351" s="19">
        <v>1.3789388135698617</v>
      </c>
      <c r="L15351" s="19"/>
      <c r="M15351" s="19">
        <v>1.5292020948966789</v>
      </c>
      <c r="N15351" s="19"/>
      <c r="O15351" s="19">
        <v>0.74172578692992797</v>
      </c>
      <c r="P15351" s="50"/>
      <c r="R15351" s="9" t="s">
        <v>0</v>
      </c>
    </row>
    <row r="15352" spans="2:18" x14ac:dyDescent="0.2">
      <c r="B15352" s="25">
        <v>15122</v>
      </c>
      <c r="C15352" s="193">
        <v>0.66272272049916769</v>
      </c>
      <c r="D15352" s="19"/>
      <c r="E15352" s="19">
        <v>0.52542389943558154</v>
      </c>
      <c r="F15352" s="19"/>
      <c r="G15352" s="19">
        <v>0.14941972194926975</v>
      </c>
      <c r="H15352" s="19"/>
      <c r="I15352" s="19">
        <v>0.22055254686030182</v>
      </c>
      <c r="J15352" s="19"/>
      <c r="K15352" s="19"/>
      <c r="L15352" s="19">
        <v>0.28307393458207669</v>
      </c>
      <c r="M15352" s="19">
        <v>0.58214582857692376</v>
      </c>
      <c r="N15352" s="19"/>
      <c r="O15352" s="19">
        <v>0.92595193238305396</v>
      </c>
      <c r="P15352" s="50"/>
      <c r="R15352" s="9" t="s">
        <v>0</v>
      </c>
    </row>
    <row r="15353" spans="2:18" x14ac:dyDescent="0.2">
      <c r="B15353" s="25">
        <v>15123</v>
      </c>
      <c r="C15353" s="193">
        <v>1.0282690048394103</v>
      </c>
      <c r="D15353" s="19"/>
      <c r="E15353" s="19">
        <v>1.1946171425217851</v>
      </c>
      <c r="F15353" s="19"/>
      <c r="G15353" s="19">
        <v>1.6156029452414309</v>
      </c>
      <c r="H15353" s="19"/>
      <c r="I15353" s="19">
        <v>1.5774157108031905</v>
      </c>
      <c r="J15353" s="19"/>
      <c r="K15353" s="19">
        <v>0.93100403237522478</v>
      </c>
      <c r="L15353" s="19"/>
      <c r="M15353" s="19">
        <v>1.2919544531010854</v>
      </c>
      <c r="N15353" s="19"/>
      <c r="O15353" s="19">
        <v>1.636331141207704</v>
      </c>
      <c r="P15353" s="50"/>
      <c r="R15353" s="9" t="s">
        <v>0</v>
      </c>
    </row>
    <row r="15354" spans="2:18" x14ac:dyDescent="0.2">
      <c r="B15354" s="25">
        <v>15124</v>
      </c>
      <c r="C15354" s="193"/>
      <c r="D15354" s="19">
        <v>0.35313047280740278</v>
      </c>
      <c r="E15354" s="19"/>
      <c r="F15354" s="19">
        <v>0.43328627733364172</v>
      </c>
      <c r="G15354" s="19"/>
      <c r="H15354" s="19">
        <v>0.62699411358192136</v>
      </c>
      <c r="I15354" s="19"/>
      <c r="J15354" s="19">
        <v>0.50534284556313758</v>
      </c>
      <c r="K15354" s="19"/>
      <c r="L15354" s="19">
        <v>0.68806263475378959</v>
      </c>
      <c r="M15354" s="19"/>
      <c r="N15354" s="19">
        <v>0.76179876717404726</v>
      </c>
      <c r="O15354" s="19"/>
      <c r="P15354" s="50">
        <v>0.78639237086501879</v>
      </c>
      <c r="R15354" s="9" t="s">
        <v>0</v>
      </c>
    </row>
    <row r="15355" spans="2:18" x14ac:dyDescent="0.2">
      <c r="B15355" s="25">
        <v>15125</v>
      </c>
      <c r="C15355" s="193">
        <v>1.0566706699874726</v>
      </c>
      <c r="D15355" s="19"/>
      <c r="E15355" s="19"/>
      <c r="F15355" s="19">
        <v>0.67243966414653744</v>
      </c>
      <c r="G15355" s="19"/>
      <c r="H15355" s="19">
        <v>0.42874155678348358</v>
      </c>
      <c r="I15355" s="19">
        <v>2.329339633913657E-2</v>
      </c>
      <c r="J15355" s="19"/>
      <c r="K15355" s="19">
        <v>0.91485822040011888</v>
      </c>
      <c r="L15355" s="19"/>
      <c r="M15355" s="19">
        <v>0.21576355043066531</v>
      </c>
      <c r="N15355" s="19"/>
      <c r="O15355" s="19"/>
      <c r="P15355" s="50">
        <v>9.3113362673594213E-2</v>
      </c>
      <c r="R15355" s="9" t="s">
        <v>0</v>
      </c>
    </row>
    <row r="15356" spans="2:18" x14ac:dyDescent="0.2">
      <c r="B15356" s="25">
        <v>15126</v>
      </c>
      <c r="C15356" s="193"/>
      <c r="D15356" s="19">
        <v>5.2829055834221886E-2</v>
      </c>
      <c r="E15356" s="19"/>
      <c r="F15356" s="19">
        <v>0.41243628608262844</v>
      </c>
      <c r="G15356" s="19">
        <v>2.0010991946558743E-2</v>
      </c>
      <c r="H15356" s="19"/>
      <c r="I15356" s="19">
        <v>0.41666708710746891</v>
      </c>
      <c r="J15356" s="19"/>
      <c r="K15356" s="19"/>
      <c r="L15356" s="19">
        <v>0.49131710897106995</v>
      </c>
      <c r="M15356" s="19">
        <v>0.31986609288205792</v>
      </c>
      <c r="N15356" s="19"/>
      <c r="O15356" s="19"/>
      <c r="P15356" s="50">
        <v>0.88446588565938633</v>
      </c>
      <c r="R15356" s="9" t="s">
        <v>0</v>
      </c>
    </row>
    <row r="15357" spans="2:18" x14ac:dyDescent="0.2">
      <c r="B15357" s="25">
        <v>15127</v>
      </c>
      <c r="C15357" s="193"/>
      <c r="D15357" s="19">
        <v>0.14634307677656405</v>
      </c>
      <c r="E15357" s="19"/>
      <c r="F15357" s="19">
        <v>0.92983469541409203</v>
      </c>
      <c r="G15357" s="19">
        <v>0.18580378741529965</v>
      </c>
      <c r="H15357" s="19"/>
      <c r="I15357" s="19"/>
      <c r="J15357" s="19">
        <v>0.35019927687338998</v>
      </c>
      <c r="K15357" s="19">
        <v>0.2186712376884111</v>
      </c>
      <c r="L15357" s="19"/>
      <c r="M15357" s="19">
        <v>9.0610337640676261E-2</v>
      </c>
      <c r="N15357" s="19"/>
      <c r="O15357" s="19">
        <v>0.72768634263875565</v>
      </c>
      <c r="P15357" s="50"/>
      <c r="R15357" s="9" t="s">
        <v>0</v>
      </c>
    </row>
    <row r="15358" spans="2:18" x14ac:dyDescent="0.2">
      <c r="B15358" s="25">
        <v>15128</v>
      </c>
      <c r="C15358" s="193"/>
      <c r="D15358" s="19">
        <v>0.3199295916945093</v>
      </c>
      <c r="E15358" s="19">
        <v>0.34304685870911555</v>
      </c>
      <c r="F15358" s="19"/>
      <c r="G15358" s="19">
        <v>5.2001334035063101E-2</v>
      </c>
      <c r="H15358" s="19"/>
      <c r="I15358" s="19"/>
      <c r="J15358" s="19">
        <v>0.17771889476754885</v>
      </c>
      <c r="K15358" s="19"/>
      <c r="L15358" s="19">
        <v>1.212503832067788E-2</v>
      </c>
      <c r="M15358" s="19"/>
      <c r="N15358" s="19">
        <v>0.34718266886891552</v>
      </c>
      <c r="O15358" s="19">
        <v>0.4347372770001463</v>
      </c>
      <c r="P15358" s="50"/>
      <c r="R15358" s="9" t="s">
        <v>0</v>
      </c>
    </row>
    <row r="15359" spans="2:18" x14ac:dyDescent="0.2">
      <c r="B15359" s="25">
        <v>15129</v>
      </c>
      <c r="C15359" s="193"/>
      <c r="D15359" s="19">
        <v>0.79166055855100337</v>
      </c>
      <c r="E15359" s="19"/>
      <c r="F15359" s="19">
        <v>0.24482210457793338</v>
      </c>
      <c r="G15359" s="19"/>
      <c r="H15359" s="19">
        <v>0.863955912757575</v>
      </c>
      <c r="I15359" s="19"/>
      <c r="J15359" s="19">
        <v>0.17177983330634369</v>
      </c>
      <c r="K15359" s="19"/>
      <c r="L15359" s="19">
        <v>1.0284862257332492</v>
      </c>
      <c r="M15359" s="19"/>
      <c r="N15359" s="19">
        <v>1.2080856493237777</v>
      </c>
      <c r="O15359" s="19"/>
      <c r="P15359" s="50">
        <v>0.69145231434233767</v>
      </c>
      <c r="R15359" s="9" t="s">
        <v>0</v>
      </c>
    </row>
    <row r="15360" spans="2:18" x14ac:dyDescent="0.2">
      <c r="B15360" s="25">
        <v>15130</v>
      </c>
      <c r="C15360" s="193">
        <v>0.90147766113318528</v>
      </c>
      <c r="D15360" s="19"/>
      <c r="E15360" s="19"/>
      <c r="F15360" s="19">
        <v>0.31319032462104862</v>
      </c>
      <c r="G15360" s="19">
        <v>0.85131844955019964</v>
      </c>
      <c r="H15360" s="19"/>
      <c r="I15360" s="19">
        <v>0.18857590047771006</v>
      </c>
      <c r="J15360" s="19"/>
      <c r="K15360" s="19">
        <v>0.43306003983970837</v>
      </c>
      <c r="L15360" s="19"/>
      <c r="M15360" s="19">
        <v>1.4013796600844195</v>
      </c>
      <c r="N15360" s="19"/>
      <c r="O15360" s="19"/>
      <c r="P15360" s="50">
        <v>0.64007297108404437</v>
      </c>
      <c r="R15360" s="9" t="s">
        <v>0</v>
      </c>
    </row>
    <row r="15361" spans="2:18" x14ac:dyDescent="0.2">
      <c r="B15361" s="25">
        <v>15131</v>
      </c>
      <c r="C15361" s="193">
        <v>0.15761466763705365</v>
      </c>
      <c r="D15361" s="19"/>
      <c r="E15361" s="19">
        <v>0.36098934135426319</v>
      </c>
      <c r="F15361" s="19"/>
      <c r="G15361" s="19">
        <v>0.3336802454725919</v>
      </c>
      <c r="H15361" s="19"/>
      <c r="I15361" s="19"/>
      <c r="J15361" s="19">
        <v>1.1067566090467869</v>
      </c>
      <c r="K15361" s="19"/>
      <c r="L15361" s="19">
        <v>8.0562708487089393E-2</v>
      </c>
      <c r="M15361" s="19"/>
      <c r="N15361" s="19">
        <v>1.2330870345181992</v>
      </c>
      <c r="O15361" s="19"/>
      <c r="P15361" s="50">
        <v>4.4768787801152593E-2</v>
      </c>
      <c r="R15361" s="9" t="s">
        <v>0</v>
      </c>
    </row>
    <row r="15362" spans="2:18" x14ac:dyDescent="0.2">
      <c r="B15362" s="25">
        <v>15132</v>
      </c>
      <c r="C15362" s="193">
        <v>0.64849064144855351</v>
      </c>
      <c r="D15362" s="19"/>
      <c r="E15362" s="19">
        <v>0.54027267183663075</v>
      </c>
      <c r="F15362" s="19"/>
      <c r="G15362" s="19"/>
      <c r="H15362" s="19">
        <v>0.28468527341383532</v>
      </c>
      <c r="I15362" s="19">
        <v>0.21579238797223377</v>
      </c>
      <c r="J15362" s="19"/>
      <c r="K15362" s="19">
        <v>0.62708778808429799</v>
      </c>
      <c r="L15362" s="19"/>
      <c r="M15362" s="19">
        <v>0.87794528180109888</v>
      </c>
      <c r="N15362" s="19"/>
      <c r="O15362" s="19">
        <v>0.37705444417942408</v>
      </c>
      <c r="P15362" s="50"/>
      <c r="R15362" s="9" t="s">
        <v>0</v>
      </c>
    </row>
    <row r="15363" spans="2:18" x14ac:dyDescent="0.2">
      <c r="B15363" s="25">
        <v>15133</v>
      </c>
      <c r="C15363" s="193"/>
      <c r="D15363" s="19">
        <v>0.31340768987637846</v>
      </c>
      <c r="E15363" s="19"/>
      <c r="F15363" s="19">
        <v>0.23475178345809469</v>
      </c>
      <c r="G15363" s="19"/>
      <c r="H15363" s="19">
        <v>0.50140990150304399</v>
      </c>
      <c r="I15363" s="19">
        <v>0.27212329732414142</v>
      </c>
      <c r="J15363" s="19"/>
      <c r="K15363" s="19">
        <v>0.11891696276571098</v>
      </c>
      <c r="L15363" s="19"/>
      <c r="M15363" s="19"/>
      <c r="N15363" s="19">
        <v>0.87530471093165396</v>
      </c>
      <c r="O15363" s="19"/>
      <c r="P15363" s="50">
        <v>1.3137668208214985</v>
      </c>
      <c r="R15363" s="9" t="s">
        <v>0</v>
      </c>
    </row>
    <row r="15364" spans="2:18" x14ac:dyDescent="0.2">
      <c r="B15364" s="25">
        <v>15134</v>
      </c>
      <c r="C15364" s="193">
        <v>0.82285580389616653</v>
      </c>
      <c r="D15364" s="19"/>
      <c r="E15364" s="19">
        <v>0.2793995077560284</v>
      </c>
      <c r="F15364" s="19"/>
      <c r="G15364" s="19">
        <v>0.69003481593098881</v>
      </c>
      <c r="H15364" s="19"/>
      <c r="I15364" s="19">
        <v>1.2890640761937451</v>
      </c>
      <c r="J15364" s="19"/>
      <c r="K15364" s="19">
        <v>1.4736149912769017</v>
      </c>
      <c r="L15364" s="19"/>
      <c r="M15364" s="19">
        <v>1.4579507298729724</v>
      </c>
      <c r="N15364" s="19"/>
      <c r="O15364" s="19">
        <v>0.61842810243142399</v>
      </c>
      <c r="P15364" s="50"/>
      <c r="R15364" s="9" t="s">
        <v>0</v>
      </c>
    </row>
    <row r="15365" spans="2:18" x14ac:dyDescent="0.2">
      <c r="B15365" s="25">
        <v>15135</v>
      </c>
      <c r="C15365" s="193">
        <v>0.2546576932687688</v>
      </c>
      <c r="D15365" s="19"/>
      <c r="E15365" s="19">
        <v>1.0582461141005797</v>
      </c>
      <c r="F15365" s="19"/>
      <c r="G15365" s="19">
        <v>0.6511322180251552</v>
      </c>
      <c r="H15365" s="19"/>
      <c r="I15365" s="19"/>
      <c r="J15365" s="19">
        <v>0.24367283980286783</v>
      </c>
      <c r="K15365" s="19">
        <v>1.2228418651633166</v>
      </c>
      <c r="L15365" s="19"/>
      <c r="M15365" s="19">
        <v>1.0137873509148121</v>
      </c>
      <c r="N15365" s="19"/>
      <c r="O15365" s="19">
        <v>0.88523932333360811</v>
      </c>
      <c r="P15365" s="50"/>
      <c r="R15365" s="9" t="s">
        <v>0</v>
      </c>
    </row>
    <row r="15366" spans="2:18" x14ac:dyDescent="0.2">
      <c r="B15366" s="25">
        <v>15136</v>
      </c>
      <c r="C15366" s="193"/>
      <c r="D15366" s="19">
        <v>1.1666176475023131</v>
      </c>
      <c r="E15366" s="19"/>
      <c r="F15366" s="19">
        <v>1.7295644146683984</v>
      </c>
      <c r="G15366" s="19"/>
      <c r="H15366" s="19">
        <v>0.80565300380883942</v>
      </c>
      <c r="I15366" s="19"/>
      <c r="J15366" s="19">
        <v>1.7335553077896133</v>
      </c>
      <c r="K15366" s="19"/>
      <c r="L15366" s="19">
        <v>1.4877767285323462</v>
      </c>
      <c r="M15366" s="19"/>
      <c r="N15366" s="19">
        <v>0.64698807568264138</v>
      </c>
      <c r="O15366" s="19"/>
      <c r="P15366" s="50">
        <v>1.6089010023580732</v>
      </c>
      <c r="R15366" s="9" t="s">
        <v>0</v>
      </c>
    </row>
    <row r="15367" spans="2:18" x14ac:dyDescent="0.2">
      <c r="B15367" s="25">
        <v>15137</v>
      </c>
      <c r="C15367" s="193"/>
      <c r="D15367" s="19">
        <v>0.34821129516715543</v>
      </c>
      <c r="E15367" s="19"/>
      <c r="F15367" s="19">
        <v>0.66311938329651554</v>
      </c>
      <c r="G15367" s="19"/>
      <c r="H15367" s="19">
        <v>0.84519433461541826</v>
      </c>
      <c r="I15367" s="19"/>
      <c r="J15367" s="19">
        <v>0.56505529319771208</v>
      </c>
      <c r="K15367" s="19"/>
      <c r="L15367" s="19">
        <v>0.13864577490281521</v>
      </c>
      <c r="M15367" s="19"/>
      <c r="N15367" s="19">
        <v>0.24650209586457572</v>
      </c>
      <c r="O15367" s="19">
        <v>0.55865025674342317</v>
      </c>
      <c r="P15367" s="50"/>
      <c r="R15367" s="9" t="s">
        <v>0</v>
      </c>
    </row>
    <row r="15368" spans="2:18" x14ac:dyDescent="0.2">
      <c r="B15368" s="25">
        <v>15138</v>
      </c>
      <c r="C15368" s="193">
        <v>0.10307012029397086</v>
      </c>
      <c r="D15368" s="19"/>
      <c r="E15368" s="19"/>
      <c r="F15368" s="19">
        <v>0.22764407353701324</v>
      </c>
      <c r="G15368" s="19">
        <v>7.734442684129049E-2</v>
      </c>
      <c r="H15368" s="19"/>
      <c r="I15368" s="19">
        <v>0.80762539756764273</v>
      </c>
      <c r="J15368" s="19"/>
      <c r="K15368" s="19">
        <v>1.1559765283207455</v>
      </c>
      <c r="L15368" s="19"/>
      <c r="M15368" s="19">
        <v>0.20668253087340627</v>
      </c>
      <c r="N15368" s="19"/>
      <c r="O15368" s="19">
        <v>0.14183842415811979</v>
      </c>
      <c r="P15368" s="50"/>
      <c r="R15368" s="9" t="s">
        <v>0</v>
      </c>
    </row>
    <row r="15369" spans="2:18" x14ac:dyDescent="0.2">
      <c r="B15369" s="25">
        <v>15139</v>
      </c>
      <c r="C15369" s="193"/>
      <c r="D15369" s="19">
        <v>2.7109000881243416E-2</v>
      </c>
      <c r="E15369" s="19">
        <v>0.20555116973509746</v>
      </c>
      <c r="F15369" s="19"/>
      <c r="G15369" s="19">
        <v>0.22333791506759076</v>
      </c>
      <c r="H15369" s="19"/>
      <c r="I15369" s="19">
        <v>0.44000715891263081</v>
      </c>
      <c r="J15369" s="19"/>
      <c r="K15369" s="19"/>
      <c r="L15369" s="19">
        <v>0.83683132461819021</v>
      </c>
      <c r="M15369" s="19"/>
      <c r="N15369" s="19">
        <v>0.15751978839512978</v>
      </c>
      <c r="O15369" s="19">
        <v>0.44908728893375344</v>
      </c>
      <c r="P15369" s="50"/>
      <c r="R15369" s="9" t="s">
        <v>0</v>
      </c>
    </row>
    <row r="15370" spans="2:18" x14ac:dyDescent="0.2">
      <c r="B15370" s="25">
        <v>15140</v>
      </c>
      <c r="C15370" s="193"/>
      <c r="D15370" s="19">
        <v>0.14255755132532322</v>
      </c>
      <c r="E15370" s="19">
        <v>0.68138545564959796</v>
      </c>
      <c r="F15370" s="19"/>
      <c r="G15370" s="19"/>
      <c r="H15370" s="19">
        <v>0.47243088610105149</v>
      </c>
      <c r="I15370" s="19"/>
      <c r="J15370" s="19">
        <v>2.1465967670230551E-2</v>
      </c>
      <c r="K15370" s="19"/>
      <c r="L15370" s="19">
        <v>0.54691104304258586</v>
      </c>
      <c r="M15370" s="19">
        <v>0.77143226746826199</v>
      </c>
      <c r="N15370" s="19"/>
      <c r="O15370" s="19"/>
      <c r="P15370" s="50">
        <v>0.18724258710566985</v>
      </c>
      <c r="R15370" s="9" t="s">
        <v>0</v>
      </c>
    </row>
    <row r="15371" spans="2:18" x14ac:dyDescent="0.2">
      <c r="B15371" s="25">
        <v>15141</v>
      </c>
      <c r="C15371" s="193"/>
      <c r="D15371" s="19">
        <v>0.7900782282191976</v>
      </c>
      <c r="E15371" s="19"/>
      <c r="F15371" s="19">
        <v>0.46310106324484895</v>
      </c>
      <c r="G15371" s="19"/>
      <c r="H15371" s="19">
        <v>1.5050539791530786</v>
      </c>
      <c r="I15371" s="19"/>
      <c r="J15371" s="19">
        <v>6.5012338288424038E-2</v>
      </c>
      <c r="K15371" s="19">
        <v>0.83116886203449336</v>
      </c>
      <c r="L15371" s="19"/>
      <c r="M15371" s="19"/>
      <c r="N15371" s="19">
        <v>0.50702408978306646</v>
      </c>
      <c r="O15371" s="19"/>
      <c r="P15371" s="50">
        <v>0.21765743996901385</v>
      </c>
      <c r="R15371" s="9" t="s">
        <v>0</v>
      </c>
    </row>
    <row r="15372" spans="2:18" x14ac:dyDescent="0.2">
      <c r="B15372" s="25">
        <v>15142</v>
      </c>
      <c r="C15372" s="193">
        <v>0.85267915570676145</v>
      </c>
      <c r="D15372" s="19"/>
      <c r="E15372" s="19">
        <v>2.1552706432746187</v>
      </c>
      <c r="F15372" s="19"/>
      <c r="G15372" s="19">
        <v>0.93728390443338538</v>
      </c>
      <c r="H15372" s="19"/>
      <c r="I15372" s="19">
        <v>1.8756469090992247</v>
      </c>
      <c r="J15372" s="19"/>
      <c r="K15372" s="19">
        <v>0.64866647182021997</v>
      </c>
      <c r="L15372" s="19"/>
      <c r="M15372" s="19">
        <v>1.9660090828596586</v>
      </c>
      <c r="N15372" s="19"/>
      <c r="O15372" s="19">
        <v>0.76046327745611597</v>
      </c>
      <c r="P15372" s="50"/>
      <c r="R15372" s="9" t="s">
        <v>0</v>
      </c>
    </row>
    <row r="15373" spans="2:18" x14ac:dyDescent="0.2">
      <c r="B15373" s="25">
        <v>15143</v>
      </c>
      <c r="C15373" s="193">
        <v>0.65985378607890299</v>
      </c>
      <c r="D15373" s="19"/>
      <c r="E15373" s="19">
        <v>1.7737701837398125</v>
      </c>
      <c r="F15373" s="19"/>
      <c r="G15373" s="19">
        <v>1.7461111253347545</v>
      </c>
      <c r="H15373" s="19"/>
      <c r="I15373" s="19">
        <v>1.9719482151575434</v>
      </c>
      <c r="J15373" s="19"/>
      <c r="K15373" s="19">
        <v>0.58374874707981128</v>
      </c>
      <c r="L15373" s="19"/>
      <c r="M15373" s="19">
        <v>1.0979276530471509</v>
      </c>
      <c r="N15373" s="19"/>
      <c r="O15373" s="19">
        <v>1.4825593986537711</v>
      </c>
      <c r="P15373" s="50"/>
      <c r="R15373" s="9" t="s">
        <v>0</v>
      </c>
    </row>
    <row r="15374" spans="2:18" x14ac:dyDescent="0.2">
      <c r="B15374" s="25">
        <v>15144</v>
      </c>
      <c r="C15374" s="193"/>
      <c r="D15374" s="19">
        <v>1.5248505884646097</v>
      </c>
      <c r="E15374" s="19"/>
      <c r="F15374" s="19">
        <v>1.0647281395779349</v>
      </c>
      <c r="G15374" s="19"/>
      <c r="H15374" s="19">
        <v>1.1268682195596313</v>
      </c>
      <c r="I15374" s="19"/>
      <c r="J15374" s="19">
        <v>0.64765943676762583</v>
      </c>
      <c r="K15374" s="19"/>
      <c r="L15374" s="19">
        <v>1.031983706923703</v>
      </c>
      <c r="M15374" s="19"/>
      <c r="N15374" s="19">
        <v>0.71246277230035626</v>
      </c>
      <c r="O15374" s="19"/>
      <c r="P15374" s="50">
        <v>1.7593228370423801</v>
      </c>
      <c r="R15374" s="9" t="s">
        <v>0</v>
      </c>
    </row>
    <row r="15375" spans="2:18" x14ac:dyDescent="0.2">
      <c r="B15375" s="25">
        <v>15145</v>
      </c>
      <c r="C15375" s="193"/>
      <c r="D15375" s="19">
        <v>0.90990302128739076</v>
      </c>
      <c r="E15375" s="19"/>
      <c r="F15375" s="19">
        <v>1.4816034261102149</v>
      </c>
      <c r="G15375" s="19"/>
      <c r="H15375" s="19">
        <v>1.7958730657970601</v>
      </c>
      <c r="I15375" s="19"/>
      <c r="J15375" s="19">
        <v>1.2260460593278617</v>
      </c>
      <c r="K15375" s="19"/>
      <c r="L15375" s="19">
        <v>1.7731315882571559</v>
      </c>
      <c r="M15375" s="19"/>
      <c r="N15375" s="19">
        <v>1.2380243070427264</v>
      </c>
      <c r="O15375" s="19"/>
      <c r="P15375" s="50">
        <v>1.0681386446992804</v>
      </c>
      <c r="R15375" s="9" t="s">
        <v>0</v>
      </c>
    </row>
    <row r="15376" spans="2:18" x14ac:dyDescent="0.2">
      <c r="B15376" s="25">
        <v>15146</v>
      </c>
      <c r="C15376" s="193">
        <v>2.1436882026052979</v>
      </c>
      <c r="D15376" s="19"/>
      <c r="E15376" s="19">
        <v>2.8750981132579447</v>
      </c>
      <c r="F15376" s="19"/>
      <c r="G15376" s="19">
        <v>1.9072294309434179</v>
      </c>
      <c r="H15376" s="19"/>
      <c r="I15376" s="19">
        <v>1.7827070525931461</v>
      </c>
      <c r="J15376" s="19"/>
      <c r="K15376" s="19">
        <v>2.5336529882994911</v>
      </c>
      <c r="L15376" s="19"/>
      <c r="M15376" s="19">
        <v>2.2237847874763559</v>
      </c>
      <c r="N15376" s="19"/>
      <c r="O15376" s="19">
        <v>1.5195340656011993</v>
      </c>
      <c r="P15376" s="50"/>
      <c r="R15376" s="9" t="s">
        <v>0</v>
      </c>
    </row>
    <row r="15377" spans="2:18" x14ac:dyDescent="0.2">
      <c r="B15377" s="25">
        <v>15147</v>
      </c>
      <c r="C15377" s="193"/>
      <c r="D15377" s="19">
        <v>0.5242720426159021</v>
      </c>
      <c r="E15377" s="19"/>
      <c r="F15377" s="19">
        <v>0.68033361683404692</v>
      </c>
      <c r="G15377" s="19"/>
      <c r="H15377" s="19">
        <v>0.80565710700838289</v>
      </c>
      <c r="I15377" s="19"/>
      <c r="J15377" s="19">
        <v>0.60801425982283785</v>
      </c>
      <c r="K15377" s="19"/>
      <c r="L15377" s="19">
        <v>1.1180815661328511</v>
      </c>
      <c r="M15377" s="19"/>
      <c r="N15377" s="19">
        <v>1.1494529412961465</v>
      </c>
      <c r="O15377" s="19"/>
      <c r="P15377" s="50">
        <v>1.0604660122237564</v>
      </c>
      <c r="R15377" s="9" t="s">
        <v>0</v>
      </c>
    </row>
    <row r="15378" spans="2:18" x14ac:dyDescent="0.2">
      <c r="B15378" s="25">
        <v>15148</v>
      </c>
      <c r="C15378" s="193"/>
      <c r="D15378" s="19">
        <v>1.5483787726284657</v>
      </c>
      <c r="E15378" s="19"/>
      <c r="F15378" s="19">
        <v>1.1456547641276877</v>
      </c>
      <c r="G15378" s="19"/>
      <c r="H15378" s="19">
        <v>1.3758646422224861</v>
      </c>
      <c r="I15378" s="19"/>
      <c r="J15378" s="19">
        <v>1.6475959233571178</v>
      </c>
      <c r="K15378" s="19"/>
      <c r="L15378" s="19">
        <v>0.80482263335113724</v>
      </c>
      <c r="M15378" s="19"/>
      <c r="N15378" s="19">
        <v>0.97113123392046141</v>
      </c>
      <c r="O15378" s="19"/>
      <c r="P15378" s="50">
        <v>1.1139336799934119</v>
      </c>
      <c r="R15378" s="9" t="s">
        <v>0</v>
      </c>
    </row>
    <row r="15379" spans="2:18" x14ac:dyDescent="0.2">
      <c r="B15379" s="25">
        <v>15149</v>
      </c>
      <c r="C15379" s="193"/>
      <c r="D15379" s="19">
        <v>0.36413064713038007</v>
      </c>
      <c r="E15379" s="19">
        <v>0.43241973290602476</v>
      </c>
      <c r="F15379" s="19"/>
      <c r="G15379" s="19"/>
      <c r="H15379" s="19">
        <v>1.0376348725766846</v>
      </c>
      <c r="I15379" s="19"/>
      <c r="J15379" s="19">
        <v>1.7199793537022903</v>
      </c>
      <c r="K15379" s="19"/>
      <c r="L15379" s="19">
        <v>0.64990342470277951</v>
      </c>
      <c r="M15379" s="19"/>
      <c r="N15379" s="19">
        <v>0.46289960716103717</v>
      </c>
      <c r="O15379" s="19"/>
      <c r="P15379" s="50">
        <v>1.885875272055956</v>
      </c>
      <c r="R15379" s="9" t="s">
        <v>0</v>
      </c>
    </row>
    <row r="15380" spans="2:18" x14ac:dyDescent="0.2">
      <c r="B15380" s="25">
        <v>15150</v>
      </c>
      <c r="C15380" s="193">
        <v>9.6710770911918431E-2</v>
      </c>
      <c r="D15380" s="19"/>
      <c r="E15380" s="19">
        <v>9.5626303266997531E-2</v>
      </c>
      <c r="F15380" s="19"/>
      <c r="G15380" s="19">
        <v>0.30444725502263614</v>
      </c>
      <c r="H15380" s="19"/>
      <c r="I15380" s="19">
        <v>0.4592303651122801</v>
      </c>
      <c r="J15380" s="19"/>
      <c r="K15380" s="19">
        <v>0.93700428533559865</v>
      </c>
      <c r="L15380" s="19"/>
      <c r="M15380" s="19"/>
      <c r="N15380" s="19">
        <v>0.36361937104285441</v>
      </c>
      <c r="O15380" s="19">
        <v>0.27953292212429331</v>
      </c>
      <c r="P15380" s="50"/>
      <c r="R15380" s="9" t="s">
        <v>0</v>
      </c>
    </row>
    <row r="15381" spans="2:18" x14ac:dyDescent="0.2">
      <c r="B15381" s="25">
        <v>15151</v>
      </c>
      <c r="C15381" s="193"/>
      <c r="D15381" s="19">
        <v>0.57280793804511543</v>
      </c>
      <c r="E15381" s="19"/>
      <c r="F15381" s="19">
        <v>0.7279542641464114</v>
      </c>
      <c r="G15381" s="19"/>
      <c r="H15381" s="19">
        <v>0.8303807638229167</v>
      </c>
      <c r="I15381" s="19"/>
      <c r="J15381" s="19">
        <v>0.47877115277059229</v>
      </c>
      <c r="K15381" s="19"/>
      <c r="L15381" s="19">
        <v>8.609130750599768E-2</v>
      </c>
      <c r="M15381" s="19">
        <v>0.21039552712340992</v>
      </c>
      <c r="N15381" s="19"/>
      <c r="O15381" s="19"/>
      <c r="P15381" s="50">
        <v>0.97909607856852698</v>
      </c>
      <c r="R15381" s="9" t="s">
        <v>0</v>
      </c>
    </row>
    <row r="15382" spans="2:18" x14ac:dyDescent="0.2">
      <c r="B15382" s="25">
        <v>15152</v>
      </c>
      <c r="C15382" s="193"/>
      <c r="D15382" s="19">
        <v>1.11853894076101</v>
      </c>
      <c r="E15382" s="19"/>
      <c r="F15382" s="19">
        <v>1.5929482008584472</v>
      </c>
      <c r="G15382" s="19"/>
      <c r="H15382" s="19">
        <v>1.0562261479003523</v>
      </c>
      <c r="I15382" s="19"/>
      <c r="J15382" s="19">
        <v>1.862805386886816</v>
      </c>
      <c r="K15382" s="19"/>
      <c r="L15382" s="19">
        <v>0.81974614003399671</v>
      </c>
      <c r="M15382" s="19"/>
      <c r="N15382" s="19">
        <v>0.67482354875388051</v>
      </c>
      <c r="O15382" s="19"/>
      <c r="P15382" s="50">
        <v>1.548463112944432</v>
      </c>
      <c r="R15382" s="9" t="s">
        <v>0</v>
      </c>
    </row>
    <row r="15383" spans="2:18" x14ac:dyDescent="0.2">
      <c r="B15383" s="25">
        <v>15153</v>
      </c>
      <c r="C15383" s="193"/>
      <c r="D15383" s="19">
        <v>0.66446479653559831</v>
      </c>
      <c r="E15383" s="19"/>
      <c r="F15383" s="19">
        <v>0.12801980290095605</v>
      </c>
      <c r="G15383" s="19">
        <v>0.24137033581654752</v>
      </c>
      <c r="H15383" s="19"/>
      <c r="I15383" s="19"/>
      <c r="J15383" s="19">
        <v>6.9716459885069887E-2</v>
      </c>
      <c r="K15383" s="19"/>
      <c r="L15383" s="19">
        <v>0.59628054576457989</v>
      </c>
      <c r="M15383" s="19"/>
      <c r="N15383" s="19">
        <v>0.71078331871949263</v>
      </c>
      <c r="O15383" s="19">
        <v>1.201267862924899</v>
      </c>
      <c r="P15383" s="50"/>
      <c r="R15383" s="9" t="s">
        <v>0</v>
      </c>
    </row>
    <row r="15384" spans="2:18" x14ac:dyDescent="0.2">
      <c r="B15384" s="25">
        <v>15154</v>
      </c>
      <c r="C15384" s="193"/>
      <c r="D15384" s="19">
        <v>0.33807561725827306</v>
      </c>
      <c r="E15384" s="19">
        <v>1.010638418544878</v>
      </c>
      <c r="F15384" s="19"/>
      <c r="G15384" s="19">
        <v>0.2519862243217329</v>
      </c>
      <c r="H15384" s="19"/>
      <c r="I15384" s="19">
        <v>0.16140104615418302</v>
      </c>
      <c r="J15384" s="19"/>
      <c r="K15384" s="19">
        <v>0.21698402534283595</v>
      </c>
      <c r="L15384" s="19"/>
      <c r="M15384" s="19"/>
      <c r="N15384" s="19">
        <v>0.65072861354351841</v>
      </c>
      <c r="O15384" s="19">
        <v>0.211551943754719</v>
      </c>
      <c r="P15384" s="50"/>
      <c r="R15384" s="9" t="s">
        <v>0</v>
      </c>
    </row>
    <row r="15385" spans="2:18" x14ac:dyDescent="0.2">
      <c r="B15385" s="25">
        <v>15155</v>
      </c>
      <c r="C15385" s="193">
        <v>1.1129715438512946</v>
      </c>
      <c r="D15385" s="19"/>
      <c r="E15385" s="19"/>
      <c r="F15385" s="19">
        <v>1.2265003066972149</v>
      </c>
      <c r="G15385" s="19"/>
      <c r="H15385" s="19">
        <v>0.19303846881876932</v>
      </c>
      <c r="I15385" s="19"/>
      <c r="J15385" s="19">
        <v>0.70351627860743915</v>
      </c>
      <c r="K15385" s="19">
        <v>0.16917916550703596</v>
      </c>
      <c r="L15385" s="19"/>
      <c r="M15385" s="19"/>
      <c r="N15385" s="19">
        <v>0.85778254570048007</v>
      </c>
      <c r="O15385" s="19"/>
      <c r="P15385" s="50">
        <v>0.7922439954309668</v>
      </c>
      <c r="R15385" s="9" t="s">
        <v>0</v>
      </c>
    </row>
    <row r="15386" spans="2:18" x14ac:dyDescent="0.2">
      <c r="B15386" s="25">
        <v>15156</v>
      </c>
      <c r="C15386" s="193"/>
      <c r="D15386" s="19">
        <v>1.3923303560768086</v>
      </c>
      <c r="E15386" s="19"/>
      <c r="F15386" s="19">
        <v>2.1703648200978471</v>
      </c>
      <c r="G15386" s="19"/>
      <c r="H15386" s="19">
        <v>0.35986274833751042</v>
      </c>
      <c r="I15386" s="19"/>
      <c r="J15386" s="19">
        <v>1.3251369227171246</v>
      </c>
      <c r="K15386" s="19"/>
      <c r="L15386" s="19">
        <v>1.9005826397649235</v>
      </c>
      <c r="M15386" s="19"/>
      <c r="N15386" s="19">
        <v>1.0671033578846405</v>
      </c>
      <c r="O15386" s="19"/>
      <c r="P15386" s="50">
        <v>2.4387215642560598</v>
      </c>
      <c r="R15386" s="9" t="s">
        <v>0</v>
      </c>
    </row>
    <row r="15387" spans="2:18" x14ac:dyDescent="0.2">
      <c r="B15387" s="25">
        <v>15157</v>
      </c>
      <c r="C15387" s="193">
        <v>1.3690780623964927</v>
      </c>
      <c r="D15387" s="19"/>
      <c r="E15387" s="19">
        <v>0.86849768903378588</v>
      </c>
      <c r="F15387" s="19"/>
      <c r="G15387" s="19">
        <v>0.11913982893961762</v>
      </c>
      <c r="H15387" s="19"/>
      <c r="I15387" s="19">
        <v>1.5155594923623463</v>
      </c>
      <c r="J15387" s="19"/>
      <c r="K15387" s="19">
        <v>1.4676802343742565</v>
      </c>
      <c r="L15387" s="19"/>
      <c r="M15387" s="19">
        <v>0.22202151921498678</v>
      </c>
      <c r="N15387" s="19"/>
      <c r="O15387" s="19">
        <v>0.44651920753754182</v>
      </c>
      <c r="P15387" s="50"/>
      <c r="R15387" s="9" t="s">
        <v>0</v>
      </c>
    </row>
    <row r="15388" spans="2:18" x14ac:dyDescent="0.2">
      <c r="B15388" s="25">
        <v>15158</v>
      </c>
      <c r="C15388" s="193"/>
      <c r="D15388" s="19">
        <v>0.75305033252841491</v>
      </c>
      <c r="E15388" s="19"/>
      <c r="F15388" s="19">
        <v>1.2044733000112591</v>
      </c>
      <c r="G15388" s="19"/>
      <c r="H15388" s="19">
        <v>4.422780429902844E-4</v>
      </c>
      <c r="I15388" s="19"/>
      <c r="J15388" s="19">
        <v>1.0322597693466715</v>
      </c>
      <c r="K15388" s="19">
        <v>0.36571726055839016</v>
      </c>
      <c r="L15388" s="19"/>
      <c r="M15388" s="19"/>
      <c r="N15388" s="19">
        <v>0.36646332059637277</v>
      </c>
      <c r="O15388" s="19"/>
      <c r="P15388" s="50">
        <v>1.2882394016121224</v>
      </c>
      <c r="R15388" s="9" t="s">
        <v>0</v>
      </c>
    </row>
    <row r="15389" spans="2:18" x14ac:dyDescent="0.2">
      <c r="B15389" s="25">
        <v>15159</v>
      </c>
      <c r="C15389" s="193">
        <v>0.49213700175587005</v>
      </c>
      <c r="D15389" s="19"/>
      <c r="E15389" s="19"/>
      <c r="F15389" s="19">
        <v>0.20948134629643578</v>
      </c>
      <c r="G15389" s="19">
        <v>0.34522877782991895</v>
      </c>
      <c r="H15389" s="19"/>
      <c r="I15389" s="19">
        <v>1.6869397478121364</v>
      </c>
      <c r="J15389" s="19"/>
      <c r="K15389" s="19"/>
      <c r="L15389" s="19">
        <v>0.3146182321672088</v>
      </c>
      <c r="M15389" s="19">
        <v>1.0463914256739024</v>
      </c>
      <c r="N15389" s="19"/>
      <c r="O15389" s="19">
        <v>0.31451748116594053</v>
      </c>
      <c r="P15389" s="50"/>
      <c r="R15389" s="9" t="s">
        <v>0</v>
      </c>
    </row>
    <row r="15390" spans="2:18" x14ac:dyDescent="0.2">
      <c r="B15390" s="25">
        <v>15160</v>
      </c>
      <c r="C15390" s="193">
        <v>1.2015921550346058</v>
      </c>
      <c r="D15390" s="19"/>
      <c r="E15390" s="19">
        <v>0.2487266049957659</v>
      </c>
      <c r="F15390" s="19"/>
      <c r="G15390" s="19">
        <v>0.59129054407814596</v>
      </c>
      <c r="H15390" s="19"/>
      <c r="I15390" s="19"/>
      <c r="J15390" s="19">
        <v>0.12960489307696713</v>
      </c>
      <c r="K15390" s="19">
        <v>0.83297396230423082</v>
      </c>
      <c r="L15390" s="19"/>
      <c r="M15390" s="19">
        <v>1.1110258403198536</v>
      </c>
      <c r="N15390" s="19"/>
      <c r="O15390" s="19">
        <v>7.9552201079794386E-3</v>
      </c>
      <c r="P15390" s="50"/>
      <c r="R15390" s="9" t="s">
        <v>0</v>
      </c>
    </row>
    <row r="15391" spans="2:18" x14ac:dyDescent="0.2">
      <c r="B15391" s="25">
        <v>15161</v>
      </c>
      <c r="C15391" s="193">
        <v>1.5972803208274586</v>
      </c>
      <c r="D15391" s="19"/>
      <c r="E15391" s="19">
        <v>1.1426986498348117</v>
      </c>
      <c r="F15391" s="19"/>
      <c r="G15391" s="19">
        <v>1.7614956356943139</v>
      </c>
      <c r="H15391" s="19"/>
      <c r="I15391" s="19">
        <v>1.185745587379653</v>
      </c>
      <c r="J15391" s="19"/>
      <c r="K15391" s="19">
        <v>1.3685720550720104</v>
      </c>
      <c r="L15391" s="19"/>
      <c r="M15391" s="19">
        <v>1.3113716324631692</v>
      </c>
      <c r="N15391" s="19"/>
      <c r="O15391" s="19">
        <v>0.31981126942896387</v>
      </c>
      <c r="P15391" s="50"/>
      <c r="R15391" s="9" t="s">
        <v>0</v>
      </c>
    </row>
    <row r="15392" spans="2:18" x14ac:dyDescent="0.2">
      <c r="B15392" s="25">
        <v>15162</v>
      </c>
      <c r="C15392" s="193">
        <v>0.13072834941053815</v>
      </c>
      <c r="D15392" s="19"/>
      <c r="E15392" s="19">
        <v>0.38088165093035375</v>
      </c>
      <c r="F15392" s="19"/>
      <c r="G15392" s="19">
        <v>5.7191483645980826E-2</v>
      </c>
      <c r="H15392" s="19"/>
      <c r="I15392" s="19"/>
      <c r="J15392" s="19">
        <v>0.52174317361359834</v>
      </c>
      <c r="K15392" s="19">
        <v>0.30334358396281191</v>
      </c>
      <c r="L15392" s="19"/>
      <c r="M15392" s="19">
        <v>9.2141712262966288E-2</v>
      </c>
      <c r="N15392" s="19"/>
      <c r="O15392" s="19">
        <v>0.21878747991270325</v>
      </c>
      <c r="P15392" s="50"/>
      <c r="R15392" s="9" t="s">
        <v>0</v>
      </c>
    </row>
    <row r="15393" spans="2:18" x14ac:dyDescent="0.2">
      <c r="B15393" s="25">
        <v>15163</v>
      </c>
      <c r="C15393" s="193">
        <v>0.37643482340037576</v>
      </c>
      <c r="D15393" s="19"/>
      <c r="E15393" s="19"/>
      <c r="F15393" s="19">
        <v>0.38608077443521938</v>
      </c>
      <c r="G15393" s="19">
        <v>0.10139444126919497</v>
      </c>
      <c r="H15393" s="19"/>
      <c r="I15393" s="19">
        <v>0.67315564125383853</v>
      </c>
      <c r="J15393" s="19"/>
      <c r="K15393" s="19"/>
      <c r="L15393" s="19">
        <v>1.2349452563026042</v>
      </c>
      <c r="M15393" s="19">
        <v>3.4109734356434773E-2</v>
      </c>
      <c r="N15393" s="19"/>
      <c r="O15393" s="19"/>
      <c r="P15393" s="50">
        <v>1.1142021264835886</v>
      </c>
      <c r="R15393" s="9" t="s">
        <v>0</v>
      </c>
    </row>
    <row r="15394" spans="2:18" x14ac:dyDescent="0.2">
      <c r="B15394" s="25">
        <v>15164</v>
      </c>
      <c r="C15394" s="193"/>
      <c r="D15394" s="19">
        <v>0.3365118716670078</v>
      </c>
      <c r="E15394" s="19"/>
      <c r="F15394" s="19">
        <v>0.43482744318646444</v>
      </c>
      <c r="G15394" s="19">
        <v>0.3630379872021029</v>
      </c>
      <c r="H15394" s="19"/>
      <c r="I15394" s="19">
        <v>0.86735027230867723</v>
      </c>
      <c r="J15394" s="19"/>
      <c r="K15394" s="19"/>
      <c r="L15394" s="19">
        <v>0.14248731112367022</v>
      </c>
      <c r="M15394" s="19">
        <v>0.49548532848379739</v>
      </c>
      <c r="N15394" s="19"/>
      <c r="O15394" s="19"/>
      <c r="P15394" s="50">
        <v>0.38844226443073177</v>
      </c>
      <c r="R15394" s="9" t="s">
        <v>0</v>
      </c>
    </row>
    <row r="15395" spans="2:18" x14ac:dyDescent="0.2">
      <c r="B15395" s="25">
        <v>15165</v>
      </c>
      <c r="C15395" s="193">
        <v>0.44455271573404376</v>
      </c>
      <c r="D15395" s="19"/>
      <c r="E15395" s="19">
        <v>0.26500829419587318</v>
      </c>
      <c r="F15395" s="19"/>
      <c r="G15395" s="19">
        <v>0.20130342714594962</v>
      </c>
      <c r="H15395" s="19"/>
      <c r="I15395" s="19"/>
      <c r="J15395" s="19">
        <v>0.311857908998041</v>
      </c>
      <c r="K15395" s="19">
        <v>0.24694212579056452</v>
      </c>
      <c r="L15395" s="19"/>
      <c r="M15395" s="19">
        <v>0.47085356516677951</v>
      </c>
      <c r="N15395" s="19"/>
      <c r="O15395" s="19"/>
      <c r="P15395" s="50">
        <v>0.37342394347318197</v>
      </c>
      <c r="R15395" s="9" t="s">
        <v>0</v>
      </c>
    </row>
    <row r="15396" spans="2:18" x14ac:dyDescent="0.2">
      <c r="B15396" s="25">
        <v>15166</v>
      </c>
      <c r="C15396" s="193">
        <v>0.13736809365451305</v>
      </c>
      <c r="D15396" s="19"/>
      <c r="E15396" s="19">
        <v>0.63459616002034003</v>
      </c>
      <c r="F15396" s="19"/>
      <c r="G15396" s="19">
        <v>0.49672038644998728</v>
      </c>
      <c r="H15396" s="19"/>
      <c r="I15396" s="19">
        <v>0.33234219324283254</v>
      </c>
      <c r="J15396" s="19"/>
      <c r="K15396" s="19"/>
      <c r="L15396" s="19">
        <v>0.71560667489042884</v>
      </c>
      <c r="M15396" s="19">
        <v>0.64213897795097463</v>
      </c>
      <c r="N15396" s="19"/>
      <c r="O15396" s="19">
        <v>1.4853808802489012</v>
      </c>
      <c r="P15396" s="50"/>
      <c r="R15396" s="9" t="s">
        <v>0</v>
      </c>
    </row>
    <row r="15397" spans="2:18" x14ac:dyDescent="0.2">
      <c r="B15397" s="25">
        <v>15167</v>
      </c>
      <c r="C15397" s="193">
        <v>1.6734707322985165</v>
      </c>
      <c r="D15397" s="19"/>
      <c r="E15397" s="19">
        <v>1.6414027291523376</v>
      </c>
      <c r="F15397" s="19"/>
      <c r="G15397" s="19">
        <v>1.2949077823882174</v>
      </c>
      <c r="H15397" s="19"/>
      <c r="I15397" s="19">
        <v>1.5029315252641027</v>
      </c>
      <c r="J15397" s="19"/>
      <c r="K15397" s="19">
        <v>1.3765156526861797</v>
      </c>
      <c r="L15397" s="19"/>
      <c r="M15397" s="19">
        <v>1.488647690594376</v>
      </c>
      <c r="N15397" s="19"/>
      <c r="O15397" s="19">
        <v>1.301814169421766</v>
      </c>
      <c r="P15397" s="50"/>
      <c r="R15397" s="9" t="s">
        <v>0</v>
      </c>
    </row>
    <row r="15398" spans="2:18" x14ac:dyDescent="0.2">
      <c r="B15398" s="25">
        <v>15168</v>
      </c>
      <c r="C15398" s="193"/>
      <c r="D15398" s="19">
        <v>0.33926173695721118</v>
      </c>
      <c r="E15398" s="19">
        <v>0.4777958146899175</v>
      </c>
      <c r="F15398" s="19"/>
      <c r="G15398" s="19"/>
      <c r="H15398" s="19">
        <v>0.25006690337523629</v>
      </c>
      <c r="I15398" s="19"/>
      <c r="J15398" s="19">
        <v>0.18988516938679595</v>
      </c>
      <c r="K15398" s="19">
        <v>0.3763451885448128</v>
      </c>
      <c r="L15398" s="19"/>
      <c r="M15398" s="19"/>
      <c r="N15398" s="19">
        <v>0.59958945019978116</v>
      </c>
      <c r="O15398" s="19">
        <v>0.89468978655006548</v>
      </c>
      <c r="P15398" s="50"/>
      <c r="R15398" s="9" t="s">
        <v>0</v>
      </c>
    </row>
    <row r="15399" spans="2:18" x14ac:dyDescent="0.2">
      <c r="B15399" s="25">
        <v>15169</v>
      </c>
      <c r="C15399" s="193">
        <v>0.79222611475195137</v>
      </c>
      <c r="D15399" s="19"/>
      <c r="E15399" s="19">
        <v>1.3186916010097183</v>
      </c>
      <c r="F15399" s="19"/>
      <c r="G15399" s="19">
        <v>1.2795601476538745</v>
      </c>
      <c r="H15399" s="19"/>
      <c r="I15399" s="19">
        <v>0.85773906191823024</v>
      </c>
      <c r="J15399" s="19"/>
      <c r="K15399" s="19">
        <v>1.4705745469229659</v>
      </c>
      <c r="L15399" s="19"/>
      <c r="M15399" s="19">
        <v>1.1299959445177705</v>
      </c>
      <c r="N15399" s="19"/>
      <c r="O15399" s="19">
        <v>0.37116023124279196</v>
      </c>
      <c r="P15399" s="50"/>
      <c r="R15399" s="9" t="s">
        <v>0</v>
      </c>
    </row>
    <row r="15400" spans="2:18" x14ac:dyDescent="0.2">
      <c r="B15400" s="25">
        <v>15170</v>
      </c>
      <c r="C15400" s="193">
        <v>0.98044270925521049</v>
      </c>
      <c r="D15400" s="19"/>
      <c r="E15400" s="19">
        <v>0.6415258031510731</v>
      </c>
      <c r="F15400" s="19"/>
      <c r="G15400" s="19"/>
      <c r="H15400" s="19">
        <v>4.7320282468653822E-2</v>
      </c>
      <c r="I15400" s="19">
        <v>0.24506545784736983</v>
      </c>
      <c r="J15400" s="19"/>
      <c r="K15400" s="19"/>
      <c r="L15400" s="19">
        <v>0.15879311046414635</v>
      </c>
      <c r="M15400" s="19">
        <v>0.4677659335140007</v>
      </c>
      <c r="N15400" s="19"/>
      <c r="O15400" s="19">
        <v>1.8280458838378997</v>
      </c>
      <c r="P15400" s="50"/>
      <c r="R15400" s="9" t="s">
        <v>0</v>
      </c>
    </row>
    <row r="15401" spans="2:18" x14ac:dyDescent="0.2">
      <c r="B15401" s="25">
        <v>15171</v>
      </c>
      <c r="C15401" s="193"/>
      <c r="D15401" s="19">
        <v>0.37479023883507223</v>
      </c>
      <c r="E15401" s="19">
        <v>0.1736320461922608</v>
      </c>
      <c r="F15401" s="19"/>
      <c r="G15401" s="19">
        <v>0.38630837168766491</v>
      </c>
      <c r="H15401" s="19"/>
      <c r="I15401" s="19"/>
      <c r="J15401" s="19">
        <v>0.26455017458628372</v>
      </c>
      <c r="K15401" s="19">
        <v>9.8667335670408016E-2</v>
      </c>
      <c r="L15401" s="19"/>
      <c r="M15401" s="19">
        <v>0.52794955446465497</v>
      </c>
      <c r="N15401" s="19"/>
      <c r="O15401" s="19"/>
      <c r="P15401" s="50">
        <v>7.6642965841905511E-2</v>
      </c>
      <c r="R15401" s="9" t="s">
        <v>0</v>
      </c>
    </row>
    <row r="15402" spans="2:18" x14ac:dyDescent="0.2">
      <c r="B15402" s="25">
        <v>15172</v>
      </c>
      <c r="C15402" s="193">
        <v>0.91855713162237607</v>
      </c>
      <c r="D15402" s="19"/>
      <c r="E15402" s="19">
        <v>8.7601907070885679E-2</v>
      </c>
      <c r="F15402" s="19"/>
      <c r="G15402" s="19">
        <v>0.46002742344355524</v>
      </c>
      <c r="H15402" s="19"/>
      <c r="I15402" s="19">
        <v>0.15436704768098897</v>
      </c>
      <c r="J15402" s="19"/>
      <c r="K15402" s="19">
        <v>0.4842861788960946</v>
      </c>
      <c r="L15402" s="19"/>
      <c r="M15402" s="19">
        <v>0.66798536867277003</v>
      </c>
      <c r="N15402" s="19"/>
      <c r="O15402" s="19">
        <v>1.7348159425489436E-3</v>
      </c>
      <c r="P15402" s="50"/>
      <c r="R15402" s="9" t="s">
        <v>0</v>
      </c>
    </row>
    <row r="15403" spans="2:18" x14ac:dyDescent="0.2">
      <c r="B15403" s="25">
        <v>15173</v>
      </c>
      <c r="C15403" s="193"/>
      <c r="D15403" s="19">
        <v>2.2663821751096034</v>
      </c>
      <c r="E15403" s="19"/>
      <c r="F15403" s="19">
        <v>1.6160208309855522</v>
      </c>
      <c r="G15403" s="19"/>
      <c r="H15403" s="19">
        <v>2.220104874939282</v>
      </c>
      <c r="I15403" s="19"/>
      <c r="J15403" s="19">
        <v>1.7763500121605291</v>
      </c>
      <c r="K15403" s="19"/>
      <c r="L15403" s="19">
        <v>1.8346178330914691</v>
      </c>
      <c r="M15403" s="19"/>
      <c r="N15403" s="19">
        <v>2.5436517314094886</v>
      </c>
      <c r="O15403" s="19"/>
      <c r="P15403" s="50">
        <v>2.051365662306369</v>
      </c>
      <c r="R15403" s="9" t="s">
        <v>0</v>
      </c>
    </row>
    <row r="15404" spans="2:18" x14ac:dyDescent="0.2">
      <c r="B15404" s="25">
        <v>15174</v>
      </c>
      <c r="C15404" s="193"/>
      <c r="D15404" s="19">
        <v>0.64080794740753388</v>
      </c>
      <c r="E15404" s="19"/>
      <c r="F15404" s="19">
        <v>0.41373027127384859</v>
      </c>
      <c r="G15404" s="19"/>
      <c r="H15404" s="19">
        <v>0.31260281174920856</v>
      </c>
      <c r="I15404" s="19"/>
      <c r="J15404" s="19">
        <v>0.90637958270949404</v>
      </c>
      <c r="K15404" s="19"/>
      <c r="L15404" s="19">
        <v>1.1397337215150278</v>
      </c>
      <c r="M15404" s="19"/>
      <c r="N15404" s="19">
        <v>8.9212906470800046E-2</v>
      </c>
      <c r="O15404" s="19"/>
      <c r="P15404" s="50">
        <v>0.89095942996550803</v>
      </c>
      <c r="R15404" s="9" t="s">
        <v>0</v>
      </c>
    </row>
    <row r="15405" spans="2:18" x14ac:dyDescent="0.2">
      <c r="B15405" s="25">
        <v>15175</v>
      </c>
      <c r="C15405" s="193">
        <v>1.3142120543150366</v>
      </c>
      <c r="D15405" s="19"/>
      <c r="E15405" s="19">
        <v>1.1505691046673281</v>
      </c>
      <c r="F15405" s="19"/>
      <c r="G15405" s="19">
        <v>0.41625416266820131</v>
      </c>
      <c r="H15405" s="19"/>
      <c r="I15405" s="19"/>
      <c r="J15405" s="19">
        <v>0.46378030239233881</v>
      </c>
      <c r="K15405" s="19">
        <v>2.5903752805734555</v>
      </c>
      <c r="L15405" s="19"/>
      <c r="M15405" s="19">
        <v>1.2173022154821047</v>
      </c>
      <c r="N15405" s="19"/>
      <c r="O15405" s="19"/>
      <c r="P15405" s="50">
        <v>2.1688730155645753E-2</v>
      </c>
      <c r="R15405" s="9" t="s">
        <v>0</v>
      </c>
    </row>
    <row r="15406" spans="2:18" x14ac:dyDescent="0.2">
      <c r="B15406" s="25">
        <v>15176</v>
      </c>
      <c r="C15406" s="193"/>
      <c r="D15406" s="19">
        <v>0.12852373104332182</v>
      </c>
      <c r="E15406" s="19"/>
      <c r="F15406" s="19">
        <v>0.62140295766916709</v>
      </c>
      <c r="G15406" s="19"/>
      <c r="H15406" s="19">
        <v>0.54730146111207778</v>
      </c>
      <c r="I15406" s="19">
        <v>0.76207816630948488</v>
      </c>
      <c r="J15406" s="19"/>
      <c r="K15406" s="19">
        <v>0.59290370389367442</v>
      </c>
      <c r="L15406" s="19"/>
      <c r="M15406" s="19"/>
      <c r="N15406" s="19">
        <v>4.4858746775026537E-3</v>
      </c>
      <c r="O15406" s="19">
        <v>0.42370967931055348</v>
      </c>
      <c r="P15406" s="50"/>
      <c r="R15406" s="9" t="s">
        <v>0</v>
      </c>
    </row>
    <row r="15407" spans="2:18" x14ac:dyDescent="0.2">
      <c r="B15407" s="25">
        <v>15177</v>
      </c>
      <c r="C15407" s="193"/>
      <c r="D15407" s="19">
        <v>1.0368491215370395</v>
      </c>
      <c r="E15407" s="19"/>
      <c r="F15407" s="19">
        <v>9.8526285147797196E-2</v>
      </c>
      <c r="G15407" s="19">
        <v>7.9949008434595542E-2</v>
      </c>
      <c r="H15407" s="19"/>
      <c r="I15407" s="19"/>
      <c r="J15407" s="19">
        <v>0.7103118994772607</v>
      </c>
      <c r="K15407" s="19"/>
      <c r="L15407" s="19">
        <v>0.33422361953848218</v>
      </c>
      <c r="M15407" s="19"/>
      <c r="N15407" s="19">
        <v>0.49464563103211512</v>
      </c>
      <c r="O15407" s="19"/>
      <c r="P15407" s="50">
        <v>0.72788262829366102</v>
      </c>
      <c r="R15407" s="9" t="s">
        <v>0</v>
      </c>
    </row>
    <row r="15408" spans="2:18" x14ac:dyDescent="0.2">
      <c r="B15408" s="25">
        <v>15178</v>
      </c>
      <c r="C15408" s="193"/>
      <c r="D15408" s="19">
        <v>0.25223404029399477</v>
      </c>
      <c r="E15408" s="19"/>
      <c r="F15408" s="19">
        <v>0.22065873745865236</v>
      </c>
      <c r="G15408" s="19">
        <v>0.31674652759040428</v>
      </c>
      <c r="H15408" s="19"/>
      <c r="I15408" s="19"/>
      <c r="J15408" s="19">
        <v>9.4852259365517996E-3</v>
      </c>
      <c r="K15408" s="19"/>
      <c r="L15408" s="19">
        <v>0.59447019874526674</v>
      </c>
      <c r="M15408" s="19"/>
      <c r="N15408" s="19">
        <v>3.9234520152202468E-2</v>
      </c>
      <c r="O15408" s="19">
        <v>5.9201396652937679E-2</v>
      </c>
      <c r="P15408" s="50"/>
      <c r="R15408" s="9" t="s">
        <v>0</v>
      </c>
    </row>
    <row r="15409" spans="2:18" x14ac:dyDescent="0.2">
      <c r="B15409" s="25">
        <v>15179</v>
      </c>
      <c r="C15409" s="193"/>
      <c r="D15409" s="19">
        <v>0.45648717935788286</v>
      </c>
      <c r="E15409" s="19"/>
      <c r="F15409" s="19">
        <v>0.72284999371080449</v>
      </c>
      <c r="G15409" s="19">
        <v>0.33322748368760691</v>
      </c>
      <c r="H15409" s="19"/>
      <c r="I15409" s="19">
        <v>0.33621235336265598</v>
      </c>
      <c r="J15409" s="19"/>
      <c r="K15409" s="19"/>
      <c r="L15409" s="19">
        <v>0.31814819742781153</v>
      </c>
      <c r="M15409" s="19"/>
      <c r="N15409" s="19">
        <v>0.66925338826686132</v>
      </c>
      <c r="O15409" s="19">
        <v>0.47674126128355049</v>
      </c>
      <c r="P15409" s="50"/>
      <c r="R15409" s="9" t="s">
        <v>0</v>
      </c>
    </row>
    <row r="15410" spans="2:18" x14ac:dyDescent="0.2">
      <c r="B15410" s="25">
        <v>15180</v>
      </c>
      <c r="C15410" s="193"/>
      <c r="D15410" s="19">
        <v>0.81829499789056925</v>
      </c>
      <c r="E15410" s="19"/>
      <c r="F15410" s="19">
        <v>0.44553660823062391</v>
      </c>
      <c r="G15410" s="19"/>
      <c r="H15410" s="19">
        <v>1.0435829000434615</v>
      </c>
      <c r="I15410" s="19"/>
      <c r="J15410" s="19">
        <v>1.3873707823018047</v>
      </c>
      <c r="K15410" s="19"/>
      <c r="L15410" s="19">
        <v>0.78592379940650714</v>
      </c>
      <c r="M15410" s="19"/>
      <c r="N15410" s="19">
        <v>1.0133875187750521</v>
      </c>
      <c r="O15410" s="19"/>
      <c r="P15410" s="50">
        <v>1.6528041130578826</v>
      </c>
      <c r="R15410" s="9" t="s">
        <v>0</v>
      </c>
    </row>
    <row r="15411" spans="2:18" x14ac:dyDescent="0.2">
      <c r="B15411" s="25">
        <v>15181</v>
      </c>
      <c r="C15411" s="193">
        <v>0.4293649540211491</v>
      </c>
      <c r="D15411" s="19"/>
      <c r="E15411" s="19">
        <v>0.31999080159538978</v>
      </c>
      <c r="F15411" s="19"/>
      <c r="G15411" s="19"/>
      <c r="H15411" s="19">
        <v>3.453726704143986E-3</v>
      </c>
      <c r="I15411" s="19">
        <v>0.60656249683463581</v>
      </c>
      <c r="J15411" s="19"/>
      <c r="K15411" s="19"/>
      <c r="L15411" s="19">
        <v>0.43524414082365892</v>
      </c>
      <c r="M15411" s="19">
        <v>0.11340970647906506</v>
      </c>
      <c r="N15411" s="19"/>
      <c r="O15411" s="19"/>
      <c r="P15411" s="50">
        <v>0.37291780259175522</v>
      </c>
      <c r="R15411" s="9" t="s">
        <v>0</v>
      </c>
    </row>
    <row r="15412" spans="2:18" x14ac:dyDescent="0.2">
      <c r="B15412" s="25">
        <v>15182</v>
      </c>
      <c r="C15412" s="193"/>
      <c r="D15412" s="19">
        <v>0.44906185125421316</v>
      </c>
      <c r="E15412" s="19"/>
      <c r="F15412" s="19">
        <v>0.11906300840346219</v>
      </c>
      <c r="G15412" s="19">
        <v>5.2026598078687168E-2</v>
      </c>
      <c r="H15412" s="19"/>
      <c r="I15412" s="19"/>
      <c r="J15412" s="19">
        <v>0.31588966160066262</v>
      </c>
      <c r="K15412" s="19"/>
      <c r="L15412" s="19">
        <v>0.48406019214179474</v>
      </c>
      <c r="M15412" s="19"/>
      <c r="N15412" s="19">
        <v>0.55142937438260209</v>
      </c>
      <c r="O15412" s="19"/>
      <c r="P15412" s="50">
        <v>0.31333708834083579</v>
      </c>
      <c r="R15412" s="9" t="s">
        <v>0</v>
      </c>
    </row>
    <row r="15413" spans="2:18" x14ac:dyDescent="0.2">
      <c r="B15413" s="25">
        <v>15183</v>
      </c>
      <c r="C15413" s="193">
        <v>0.81166330394867803</v>
      </c>
      <c r="D15413" s="19"/>
      <c r="E15413" s="19">
        <v>1.5435135779581319</v>
      </c>
      <c r="F15413" s="19"/>
      <c r="G15413" s="19">
        <v>1.8865511306051259</v>
      </c>
      <c r="H15413" s="19"/>
      <c r="I15413" s="19">
        <v>0.87883722911502882</v>
      </c>
      <c r="J15413" s="19"/>
      <c r="K15413" s="19">
        <v>1.675510052048593</v>
      </c>
      <c r="L15413" s="19"/>
      <c r="M15413" s="19">
        <v>2.3823099339863263</v>
      </c>
      <c r="N15413" s="19"/>
      <c r="O15413" s="19">
        <v>0.95349463715508964</v>
      </c>
      <c r="P15413" s="50"/>
      <c r="R15413" s="9" t="s">
        <v>0</v>
      </c>
    </row>
    <row r="15414" spans="2:18" x14ac:dyDescent="0.2">
      <c r="B15414" s="25">
        <v>15184</v>
      </c>
      <c r="C15414" s="193">
        <v>0.64135146674249521</v>
      </c>
      <c r="D15414" s="19"/>
      <c r="E15414" s="19">
        <v>1.0846372608432688</v>
      </c>
      <c r="F15414" s="19"/>
      <c r="G15414" s="19">
        <v>0.98249797686236273</v>
      </c>
      <c r="H15414" s="19"/>
      <c r="I15414" s="19">
        <v>1.3749418772627593</v>
      </c>
      <c r="J15414" s="19"/>
      <c r="K15414" s="19">
        <v>0.67759129799232309</v>
      </c>
      <c r="L15414" s="19"/>
      <c r="M15414" s="19">
        <v>0.9130793193469674</v>
      </c>
      <c r="N15414" s="19"/>
      <c r="O15414" s="19">
        <v>0.60683372139262681</v>
      </c>
      <c r="P15414" s="50"/>
      <c r="R15414" s="9" t="s">
        <v>0</v>
      </c>
    </row>
    <row r="15415" spans="2:18" x14ac:dyDescent="0.2">
      <c r="B15415" s="25">
        <v>15185</v>
      </c>
      <c r="C15415" s="193"/>
      <c r="D15415" s="19">
        <v>1.8388583109250574</v>
      </c>
      <c r="E15415" s="19"/>
      <c r="F15415" s="19">
        <v>2.1335772847871581</v>
      </c>
      <c r="G15415" s="19"/>
      <c r="H15415" s="19">
        <v>1.6956482020040005</v>
      </c>
      <c r="I15415" s="19"/>
      <c r="J15415" s="19">
        <v>1.7424139295332846</v>
      </c>
      <c r="K15415" s="19"/>
      <c r="L15415" s="19">
        <v>1.8223257380831872</v>
      </c>
      <c r="M15415" s="19"/>
      <c r="N15415" s="19">
        <v>2.3810585203591126</v>
      </c>
      <c r="O15415" s="19"/>
      <c r="P15415" s="50">
        <v>2.2167139615081255</v>
      </c>
      <c r="R15415" s="9" t="s">
        <v>0</v>
      </c>
    </row>
    <row r="15416" spans="2:18" x14ac:dyDescent="0.2">
      <c r="B15416" s="25">
        <v>15186</v>
      </c>
      <c r="C15416" s="193">
        <v>0.15910962476177043</v>
      </c>
      <c r="D15416" s="19"/>
      <c r="E15416" s="19">
        <v>0.20967229910895779</v>
      </c>
      <c r="F15416" s="19"/>
      <c r="G15416" s="19">
        <v>0.25342356927675003</v>
      </c>
      <c r="H15416" s="19"/>
      <c r="I15416" s="19">
        <v>1.1853570550092944</v>
      </c>
      <c r="J15416" s="19"/>
      <c r="K15416" s="19">
        <v>0.98134814472159149</v>
      </c>
      <c r="L15416" s="19"/>
      <c r="M15416" s="19">
        <v>0.28841620739180146</v>
      </c>
      <c r="N15416" s="19"/>
      <c r="O15416" s="19">
        <v>0.90162356687433431</v>
      </c>
      <c r="P15416" s="50"/>
      <c r="R15416" s="9" t="s">
        <v>0</v>
      </c>
    </row>
    <row r="15417" spans="2:18" x14ac:dyDescent="0.2">
      <c r="B15417" s="25">
        <v>15187</v>
      </c>
      <c r="C15417" s="193"/>
      <c r="D15417" s="19">
        <v>1.1167596201451886</v>
      </c>
      <c r="E15417" s="19"/>
      <c r="F15417" s="19">
        <v>1.9477516255460456</v>
      </c>
      <c r="G15417" s="19"/>
      <c r="H15417" s="19">
        <v>1.098291636901791</v>
      </c>
      <c r="I15417" s="19"/>
      <c r="J15417" s="19">
        <v>0.67072987284043395</v>
      </c>
      <c r="K15417" s="19"/>
      <c r="L15417" s="19">
        <v>1.3413931748821135</v>
      </c>
      <c r="M15417" s="19"/>
      <c r="N15417" s="19">
        <v>1.1328869957107242</v>
      </c>
      <c r="O15417" s="19"/>
      <c r="P15417" s="50">
        <v>1.4679723821226165</v>
      </c>
      <c r="R15417" s="9" t="s">
        <v>0</v>
      </c>
    </row>
    <row r="15418" spans="2:18" x14ac:dyDescent="0.2">
      <c r="B15418" s="25">
        <v>15188</v>
      </c>
      <c r="C15418" s="193"/>
      <c r="D15418" s="19">
        <v>0.49600644151643342</v>
      </c>
      <c r="E15418" s="19"/>
      <c r="F15418" s="19">
        <v>0.68657069184166952</v>
      </c>
      <c r="G15418" s="19">
        <v>7.065634606476659E-2</v>
      </c>
      <c r="H15418" s="19"/>
      <c r="I15418" s="19"/>
      <c r="J15418" s="19">
        <v>0.53122676094396803</v>
      </c>
      <c r="K15418" s="19"/>
      <c r="L15418" s="19">
        <v>0.39492839345215242</v>
      </c>
      <c r="M15418" s="19"/>
      <c r="N15418" s="19">
        <v>0.49368970429076486</v>
      </c>
      <c r="O15418" s="19"/>
      <c r="P15418" s="50">
        <v>0.80360524411714429</v>
      </c>
      <c r="R15418" s="9" t="s">
        <v>0</v>
      </c>
    </row>
    <row r="15419" spans="2:18" x14ac:dyDescent="0.2">
      <c r="B15419" s="25">
        <v>15189</v>
      </c>
      <c r="C15419" s="193">
        <v>1.1741003780586881</v>
      </c>
      <c r="D15419" s="19"/>
      <c r="E15419" s="19">
        <v>1.8945295026717632</v>
      </c>
      <c r="F15419" s="19"/>
      <c r="G15419" s="19">
        <v>1.8889505873440862</v>
      </c>
      <c r="H15419" s="19"/>
      <c r="I15419" s="19">
        <v>1.6756623990298394</v>
      </c>
      <c r="J15419" s="19"/>
      <c r="K15419" s="19">
        <v>2.6469315398269111</v>
      </c>
      <c r="L15419" s="19"/>
      <c r="M15419" s="19">
        <v>2.3560077027759734</v>
      </c>
      <c r="N15419" s="19"/>
      <c r="O15419" s="19">
        <v>1.3792274162694589</v>
      </c>
      <c r="P15419" s="50"/>
      <c r="R15419" s="9" t="s">
        <v>0</v>
      </c>
    </row>
    <row r="15420" spans="2:18" x14ac:dyDescent="0.2">
      <c r="B15420" s="25">
        <v>15190</v>
      </c>
      <c r="C15420" s="193"/>
      <c r="D15420" s="19">
        <v>1.2473906180049361</v>
      </c>
      <c r="E15420" s="19"/>
      <c r="F15420" s="19">
        <v>0.33474042706879131</v>
      </c>
      <c r="G15420" s="19">
        <v>0.53088135248529322</v>
      </c>
      <c r="H15420" s="19"/>
      <c r="I15420" s="19"/>
      <c r="J15420" s="19">
        <v>1.1191963991626677</v>
      </c>
      <c r="K15420" s="19"/>
      <c r="L15420" s="19">
        <v>1.062681814455944</v>
      </c>
      <c r="M15420" s="19"/>
      <c r="N15420" s="19">
        <v>4.2679509744910811E-2</v>
      </c>
      <c r="O15420" s="19"/>
      <c r="P15420" s="50">
        <v>0.60986898104810794</v>
      </c>
      <c r="R15420" s="9" t="s">
        <v>0</v>
      </c>
    </row>
    <row r="15421" spans="2:18" x14ac:dyDescent="0.2">
      <c r="B15421" s="25">
        <v>15191</v>
      </c>
      <c r="C15421" s="193">
        <v>0.45274290030842829</v>
      </c>
      <c r="D15421" s="19"/>
      <c r="E15421" s="19">
        <v>0.54660255870625318</v>
      </c>
      <c r="F15421" s="19"/>
      <c r="G15421" s="19">
        <v>0.33376533067576036</v>
      </c>
      <c r="H15421" s="19"/>
      <c r="I15421" s="19">
        <v>0.63871039622422676</v>
      </c>
      <c r="J15421" s="19"/>
      <c r="K15421" s="19">
        <v>0.35406428524114014</v>
      </c>
      <c r="L15421" s="19"/>
      <c r="M15421" s="19"/>
      <c r="N15421" s="19">
        <v>0.22472706905498524</v>
      </c>
      <c r="O15421" s="19">
        <v>0.72711970475812893</v>
      </c>
      <c r="P15421" s="50"/>
      <c r="R15421" s="9" t="s">
        <v>0</v>
      </c>
    </row>
    <row r="15422" spans="2:18" x14ac:dyDescent="0.2">
      <c r="B15422" s="25">
        <v>15192</v>
      </c>
      <c r="C15422" s="193">
        <v>0.17688485770430074</v>
      </c>
      <c r="D15422" s="19"/>
      <c r="E15422" s="19">
        <v>0.79659400034556027</v>
      </c>
      <c r="F15422" s="19"/>
      <c r="G15422" s="19"/>
      <c r="H15422" s="19">
        <v>0.29601171833366519</v>
      </c>
      <c r="I15422" s="19">
        <v>0.28467008204587801</v>
      </c>
      <c r="J15422" s="19"/>
      <c r="K15422" s="19"/>
      <c r="L15422" s="19">
        <v>0.75966430055630974</v>
      </c>
      <c r="M15422" s="19">
        <v>0.46486712932960428</v>
      </c>
      <c r="N15422" s="19"/>
      <c r="O15422" s="19"/>
      <c r="P15422" s="50">
        <v>0.54316048375538573</v>
      </c>
      <c r="R15422" s="9" t="s">
        <v>0</v>
      </c>
    </row>
    <row r="15423" spans="2:18" x14ac:dyDescent="0.2">
      <c r="B15423" s="25">
        <v>15193</v>
      </c>
      <c r="C15423" s="193"/>
      <c r="D15423" s="19">
        <v>0.38799859983770918</v>
      </c>
      <c r="E15423" s="19">
        <v>0.56145791076807405</v>
      </c>
      <c r="F15423" s="19"/>
      <c r="G15423" s="19"/>
      <c r="H15423" s="19">
        <v>0.26396693042568592</v>
      </c>
      <c r="I15423" s="19"/>
      <c r="J15423" s="19">
        <v>0.23434899582874538</v>
      </c>
      <c r="K15423" s="19">
        <v>0.72393328210392993</v>
      </c>
      <c r="L15423" s="19"/>
      <c r="M15423" s="19">
        <v>1.6099171137238601E-2</v>
      </c>
      <c r="N15423" s="19"/>
      <c r="O15423" s="19">
        <v>0.26135346515572683</v>
      </c>
      <c r="P15423" s="50"/>
      <c r="R15423" s="9" t="s">
        <v>0</v>
      </c>
    </row>
    <row r="15424" spans="2:18" x14ac:dyDescent="0.2">
      <c r="B15424" s="25">
        <v>15194</v>
      </c>
      <c r="C15424" s="193"/>
      <c r="D15424" s="19">
        <v>0.94885092384638858</v>
      </c>
      <c r="E15424" s="19"/>
      <c r="F15424" s="19">
        <v>0.59158197508438204</v>
      </c>
      <c r="G15424" s="19"/>
      <c r="H15424" s="19">
        <v>0.81409657556065518</v>
      </c>
      <c r="I15424" s="19"/>
      <c r="J15424" s="19">
        <v>0.29415625267799633</v>
      </c>
      <c r="K15424" s="19"/>
      <c r="L15424" s="19">
        <v>0.11695274504787948</v>
      </c>
      <c r="M15424" s="19">
        <v>0.65322938271616915</v>
      </c>
      <c r="N15424" s="19"/>
      <c r="O15424" s="19"/>
      <c r="P15424" s="50">
        <v>0.13175840431650157</v>
      </c>
      <c r="R15424" s="9" t="s">
        <v>0</v>
      </c>
    </row>
    <row r="15425" spans="2:18" x14ac:dyDescent="0.2">
      <c r="B15425" s="25">
        <v>15195</v>
      </c>
      <c r="C15425" s="193"/>
      <c r="D15425" s="19">
        <v>1.8529784332249208</v>
      </c>
      <c r="E15425" s="19"/>
      <c r="F15425" s="19">
        <v>0.77855462820727384</v>
      </c>
      <c r="G15425" s="19">
        <v>0.40061475509970101</v>
      </c>
      <c r="H15425" s="19"/>
      <c r="I15425" s="19"/>
      <c r="J15425" s="19">
        <v>1.6660647428682704</v>
      </c>
      <c r="K15425" s="19"/>
      <c r="L15425" s="19">
        <v>0.85826185941275335</v>
      </c>
      <c r="M15425" s="19"/>
      <c r="N15425" s="19">
        <v>0.65155509429266822</v>
      </c>
      <c r="O15425" s="19"/>
      <c r="P15425" s="50">
        <v>1.2477020018617531</v>
      </c>
      <c r="R15425" s="9" t="s">
        <v>0</v>
      </c>
    </row>
    <row r="15426" spans="2:18" x14ac:dyDescent="0.2">
      <c r="B15426" s="25">
        <v>15196</v>
      </c>
      <c r="C15426" s="193">
        <v>1.133901162913151</v>
      </c>
      <c r="D15426" s="19"/>
      <c r="E15426" s="19">
        <v>0.53545305449011249</v>
      </c>
      <c r="F15426" s="19"/>
      <c r="G15426" s="19">
        <v>0.79322035795800716</v>
      </c>
      <c r="H15426" s="19"/>
      <c r="I15426" s="19">
        <v>1.1742318010299571</v>
      </c>
      <c r="J15426" s="19"/>
      <c r="K15426" s="19">
        <v>0.36416295302456142</v>
      </c>
      <c r="L15426" s="19"/>
      <c r="M15426" s="19"/>
      <c r="N15426" s="19">
        <v>0.23056673614812814</v>
      </c>
      <c r="O15426" s="19">
        <v>0.40204472265896884</v>
      </c>
      <c r="P15426" s="50"/>
      <c r="R15426" s="9" t="s">
        <v>0</v>
      </c>
    </row>
    <row r="15427" spans="2:18" x14ac:dyDescent="0.2">
      <c r="B15427" s="25">
        <v>15197</v>
      </c>
      <c r="C15427" s="193"/>
      <c r="D15427" s="19">
        <v>0.36346848333100795</v>
      </c>
      <c r="E15427" s="19"/>
      <c r="F15427" s="19">
        <v>0.39502078015405512</v>
      </c>
      <c r="G15427" s="19"/>
      <c r="H15427" s="19">
        <v>0.30039733728039897</v>
      </c>
      <c r="I15427" s="19"/>
      <c r="J15427" s="19">
        <v>0.52406781844312089</v>
      </c>
      <c r="K15427" s="19">
        <v>0.17591427769392359</v>
      </c>
      <c r="L15427" s="19"/>
      <c r="M15427" s="19"/>
      <c r="N15427" s="19">
        <v>0.64484242668093783</v>
      </c>
      <c r="O15427" s="19">
        <v>0.41946044088874657</v>
      </c>
      <c r="P15427" s="50"/>
      <c r="R15427" s="9" t="s">
        <v>0</v>
      </c>
    </row>
    <row r="15428" spans="2:18" x14ac:dyDescent="0.2">
      <c r="B15428" s="25">
        <v>15198</v>
      </c>
      <c r="C15428" s="193">
        <v>0.51687796230634053</v>
      </c>
      <c r="D15428" s="19"/>
      <c r="E15428" s="19"/>
      <c r="F15428" s="19">
        <v>0.25002381288450831</v>
      </c>
      <c r="G15428" s="19"/>
      <c r="H15428" s="19">
        <v>0.49682047947850189</v>
      </c>
      <c r="I15428" s="19">
        <v>0.19065973094958347</v>
      </c>
      <c r="J15428" s="19"/>
      <c r="K15428" s="19">
        <v>0.57254172198558173</v>
      </c>
      <c r="L15428" s="19"/>
      <c r="M15428" s="19"/>
      <c r="N15428" s="19">
        <v>0.34801878249306395</v>
      </c>
      <c r="O15428" s="19"/>
      <c r="P15428" s="50">
        <v>0.65598833172331505</v>
      </c>
      <c r="R15428" s="9" t="s">
        <v>0</v>
      </c>
    </row>
    <row r="15429" spans="2:18" x14ac:dyDescent="0.2">
      <c r="B15429" s="25">
        <v>15199</v>
      </c>
      <c r="C15429" s="193"/>
      <c r="D15429" s="19">
        <v>1.4276063652217275</v>
      </c>
      <c r="E15429" s="19"/>
      <c r="F15429" s="19">
        <v>0.95754374135326215</v>
      </c>
      <c r="G15429" s="19"/>
      <c r="H15429" s="19">
        <v>1.1837307341603478</v>
      </c>
      <c r="I15429" s="19"/>
      <c r="J15429" s="19">
        <v>1.0422567480693994</v>
      </c>
      <c r="K15429" s="19">
        <v>0.10169356560162897</v>
      </c>
      <c r="L15429" s="19"/>
      <c r="M15429" s="19"/>
      <c r="N15429" s="19">
        <v>0.7605240536652621</v>
      </c>
      <c r="O15429" s="19"/>
      <c r="P15429" s="50">
        <v>1.2159536382129228</v>
      </c>
      <c r="R15429" s="9" t="s">
        <v>0</v>
      </c>
    </row>
    <row r="15430" spans="2:18" x14ac:dyDescent="0.2">
      <c r="B15430" s="25">
        <v>15200</v>
      </c>
      <c r="C15430" s="193"/>
      <c r="D15430" s="19">
        <v>0.77786967569181642</v>
      </c>
      <c r="E15430" s="19"/>
      <c r="F15430" s="19">
        <v>0.53770717891998776</v>
      </c>
      <c r="G15430" s="19">
        <v>0.48096438151341281</v>
      </c>
      <c r="H15430" s="19"/>
      <c r="I15430" s="19">
        <v>0.55694841335848189</v>
      </c>
      <c r="J15430" s="19"/>
      <c r="K15430" s="19">
        <v>0.70698140382707175</v>
      </c>
      <c r="L15430" s="19"/>
      <c r="M15430" s="19">
        <v>0.61811177046891763</v>
      </c>
      <c r="N15430" s="19"/>
      <c r="O15430" s="19">
        <v>0.61947460305506807</v>
      </c>
      <c r="P15430" s="50"/>
      <c r="R15430" s="9" t="s">
        <v>0</v>
      </c>
    </row>
    <row r="15431" spans="2:18" x14ac:dyDescent="0.2">
      <c r="B15431" s="25">
        <v>15201</v>
      </c>
      <c r="C15431" s="193">
        <v>0.97759783041676718</v>
      </c>
      <c r="D15431" s="19"/>
      <c r="E15431" s="19">
        <v>1.0306762650213184</v>
      </c>
      <c r="F15431" s="19"/>
      <c r="G15431" s="19">
        <v>1.3486701644676524</v>
      </c>
      <c r="H15431" s="19"/>
      <c r="I15431" s="19">
        <v>1.2362422901504355</v>
      </c>
      <c r="J15431" s="19"/>
      <c r="K15431" s="19">
        <v>1.113302951210454</v>
      </c>
      <c r="L15431" s="19"/>
      <c r="M15431" s="19">
        <v>2.3332235260448244</v>
      </c>
      <c r="N15431" s="19"/>
      <c r="O15431" s="19">
        <v>0.21814283065587337</v>
      </c>
      <c r="P15431" s="50"/>
      <c r="R15431" s="9" t="s">
        <v>0</v>
      </c>
    </row>
    <row r="15432" spans="2:18" x14ac:dyDescent="0.2">
      <c r="B15432" s="25">
        <v>15202</v>
      </c>
      <c r="C15432" s="193">
        <v>0.39247816059635093</v>
      </c>
      <c r="D15432" s="19"/>
      <c r="E15432" s="19">
        <v>0.70892146470482531</v>
      </c>
      <c r="F15432" s="19"/>
      <c r="G15432" s="19">
        <v>1.1317216318651864</v>
      </c>
      <c r="H15432" s="19"/>
      <c r="I15432" s="19">
        <v>0.15363501888567971</v>
      </c>
      <c r="J15432" s="19"/>
      <c r="K15432" s="19">
        <v>0.22164151218934974</v>
      </c>
      <c r="L15432" s="19"/>
      <c r="M15432" s="19">
        <v>0.49920833827990546</v>
      </c>
      <c r="N15432" s="19"/>
      <c r="O15432" s="19">
        <v>0.79073177309260756</v>
      </c>
      <c r="P15432" s="50"/>
      <c r="R15432" s="9" t="s">
        <v>0</v>
      </c>
    </row>
    <row r="15433" spans="2:18" x14ac:dyDescent="0.2">
      <c r="B15433" s="25">
        <v>15203</v>
      </c>
      <c r="C15433" s="193"/>
      <c r="D15433" s="19">
        <v>0.50255834953108158</v>
      </c>
      <c r="E15433" s="19"/>
      <c r="F15433" s="19">
        <v>1.1066355662026615</v>
      </c>
      <c r="G15433" s="19"/>
      <c r="H15433" s="19">
        <v>1.1325831036084486</v>
      </c>
      <c r="I15433" s="19"/>
      <c r="J15433" s="19">
        <v>1.2400481159843997</v>
      </c>
      <c r="K15433" s="19"/>
      <c r="L15433" s="19">
        <v>7.6524387558647017E-2</v>
      </c>
      <c r="M15433" s="19"/>
      <c r="N15433" s="19">
        <v>0.36712781291898677</v>
      </c>
      <c r="O15433" s="19"/>
      <c r="P15433" s="50">
        <v>1.2246661603853843</v>
      </c>
      <c r="R15433" s="9" t="s">
        <v>0</v>
      </c>
    </row>
    <row r="15434" spans="2:18" x14ac:dyDescent="0.2">
      <c r="B15434" s="25">
        <v>15204</v>
      </c>
      <c r="C15434" s="193"/>
      <c r="D15434" s="19">
        <v>0.12991446867908776</v>
      </c>
      <c r="E15434" s="19">
        <v>0.37855269283198895</v>
      </c>
      <c r="F15434" s="19"/>
      <c r="G15434" s="19">
        <v>3.9470739679496976E-3</v>
      </c>
      <c r="H15434" s="19"/>
      <c r="I15434" s="19"/>
      <c r="J15434" s="19">
        <v>1.8908878888856728E-2</v>
      </c>
      <c r="K15434" s="19"/>
      <c r="L15434" s="19">
        <v>0.68873504803888941</v>
      </c>
      <c r="M15434" s="19"/>
      <c r="N15434" s="19">
        <v>0.55708458617414436</v>
      </c>
      <c r="O15434" s="19"/>
      <c r="P15434" s="50">
        <v>1.1837115116181065</v>
      </c>
      <c r="R15434" s="9" t="s">
        <v>0</v>
      </c>
    </row>
    <row r="15435" spans="2:18" x14ac:dyDescent="0.2">
      <c r="B15435" s="25">
        <v>15205</v>
      </c>
      <c r="C15435" s="193">
        <v>1.360467052197984</v>
      </c>
      <c r="D15435" s="19"/>
      <c r="E15435" s="19">
        <v>1.6777651225067411</v>
      </c>
      <c r="F15435" s="19"/>
      <c r="G15435" s="19">
        <v>0.80029721521016017</v>
      </c>
      <c r="H15435" s="19"/>
      <c r="I15435" s="19">
        <v>1.9268061828980558</v>
      </c>
      <c r="J15435" s="19"/>
      <c r="K15435" s="19">
        <v>1.0909798663651027</v>
      </c>
      <c r="L15435" s="19"/>
      <c r="M15435" s="19">
        <v>0.77068187372948604</v>
      </c>
      <c r="N15435" s="19"/>
      <c r="O15435" s="19">
        <v>0.39109992576457908</v>
      </c>
      <c r="P15435" s="50"/>
      <c r="R15435" s="9" t="s">
        <v>0</v>
      </c>
    </row>
    <row r="15436" spans="2:18" x14ac:dyDescent="0.2">
      <c r="B15436" s="25">
        <v>15206</v>
      </c>
      <c r="C15436" s="193"/>
      <c r="D15436" s="19">
        <v>0.90851121208019647</v>
      </c>
      <c r="E15436" s="19">
        <v>8.8588182558652681E-2</v>
      </c>
      <c r="F15436" s="19"/>
      <c r="G15436" s="19"/>
      <c r="H15436" s="19">
        <v>0.41176665362724035</v>
      </c>
      <c r="I15436" s="19"/>
      <c r="J15436" s="19">
        <v>1.0348479160435344</v>
      </c>
      <c r="K15436" s="19">
        <v>0.66785919104982727</v>
      </c>
      <c r="L15436" s="19"/>
      <c r="M15436" s="19"/>
      <c r="N15436" s="19">
        <v>0.53353740499806579</v>
      </c>
      <c r="O15436" s="19">
        <v>0.38719560087034965</v>
      </c>
      <c r="P15436" s="50"/>
      <c r="R15436" s="9" t="s">
        <v>0</v>
      </c>
    </row>
    <row r="15437" spans="2:18" x14ac:dyDescent="0.2">
      <c r="B15437" s="25">
        <v>15207</v>
      </c>
      <c r="C15437" s="193">
        <v>0.23672576880613028</v>
      </c>
      <c r="D15437" s="19"/>
      <c r="E15437" s="19">
        <v>1.077080088395602</v>
      </c>
      <c r="F15437" s="19"/>
      <c r="G15437" s="19">
        <v>0.78321739852907613</v>
      </c>
      <c r="H15437" s="19"/>
      <c r="I15437" s="19">
        <v>0.89489478012078216</v>
      </c>
      <c r="J15437" s="19"/>
      <c r="K15437" s="19">
        <v>1.7131971344052173</v>
      </c>
      <c r="L15437" s="19"/>
      <c r="M15437" s="19">
        <v>0.82559388000317202</v>
      </c>
      <c r="N15437" s="19"/>
      <c r="O15437" s="19">
        <v>0.1972272002832732</v>
      </c>
      <c r="P15437" s="50"/>
      <c r="R15437" s="9" t="s">
        <v>0</v>
      </c>
    </row>
    <row r="15438" spans="2:18" x14ac:dyDescent="0.2">
      <c r="B15438" s="25">
        <v>15208</v>
      </c>
      <c r="C15438" s="193">
        <v>0.73984091696523202</v>
      </c>
      <c r="D15438" s="19"/>
      <c r="E15438" s="19">
        <v>0.21524499844004868</v>
      </c>
      <c r="F15438" s="19"/>
      <c r="G15438" s="19">
        <v>0.56350494810704577</v>
      </c>
      <c r="H15438" s="19"/>
      <c r="I15438" s="19">
        <v>0.7968580163386797</v>
      </c>
      <c r="J15438" s="19"/>
      <c r="K15438" s="19"/>
      <c r="L15438" s="19">
        <v>0.54919137418225838</v>
      </c>
      <c r="M15438" s="19">
        <v>0.47421741632638198</v>
      </c>
      <c r="N15438" s="19"/>
      <c r="O15438" s="19">
        <v>0.51906141508394099</v>
      </c>
      <c r="P15438" s="50"/>
      <c r="R15438" s="9" t="s">
        <v>0</v>
      </c>
    </row>
    <row r="15439" spans="2:18" x14ac:dyDescent="0.2">
      <c r="B15439" s="25">
        <v>15209</v>
      </c>
      <c r="C15439" s="193">
        <v>0.34324472233051784</v>
      </c>
      <c r="D15439" s="19"/>
      <c r="E15439" s="19">
        <v>1.2031394297546658</v>
      </c>
      <c r="F15439" s="19"/>
      <c r="G15439" s="19">
        <v>1.1510743198559745</v>
      </c>
      <c r="H15439" s="19"/>
      <c r="I15439" s="19">
        <v>0.89371384450558278</v>
      </c>
      <c r="J15439" s="19"/>
      <c r="K15439" s="19">
        <v>0.53443938495291832</v>
      </c>
      <c r="L15439" s="19"/>
      <c r="M15439" s="19">
        <v>0.81357331222900353</v>
      </c>
      <c r="N15439" s="19"/>
      <c r="O15439" s="19">
        <v>0.61799370689424671</v>
      </c>
      <c r="P15439" s="50"/>
      <c r="R15439" s="9" t="s">
        <v>0</v>
      </c>
    </row>
    <row r="15440" spans="2:18" x14ac:dyDescent="0.2">
      <c r="B15440" s="25">
        <v>15210</v>
      </c>
      <c r="C15440" s="193"/>
      <c r="D15440" s="19">
        <v>0.9698818350245999</v>
      </c>
      <c r="E15440" s="19">
        <v>0.33110309645773611</v>
      </c>
      <c r="F15440" s="19"/>
      <c r="G15440" s="19">
        <v>0.12298321087132359</v>
      </c>
      <c r="H15440" s="19"/>
      <c r="I15440" s="19"/>
      <c r="J15440" s="19">
        <v>0.42729888580096975</v>
      </c>
      <c r="K15440" s="19"/>
      <c r="L15440" s="19">
        <v>6.2713369504398889E-2</v>
      </c>
      <c r="M15440" s="19"/>
      <c r="N15440" s="19">
        <v>0.89492646984112856</v>
      </c>
      <c r="O15440" s="19"/>
      <c r="P15440" s="50">
        <v>0.40782142282539646</v>
      </c>
      <c r="R15440" s="9" t="s">
        <v>0</v>
      </c>
    </row>
    <row r="15441" spans="2:18" x14ac:dyDescent="0.2">
      <c r="B15441" s="25">
        <v>15211</v>
      </c>
      <c r="C15441" s="193"/>
      <c r="D15441" s="19">
        <v>0.21415129194772767</v>
      </c>
      <c r="E15441" s="19"/>
      <c r="F15441" s="19">
        <v>0.10950786005493589</v>
      </c>
      <c r="G15441" s="19">
        <v>0.1537686347885743</v>
      </c>
      <c r="H15441" s="19"/>
      <c r="I15441" s="19"/>
      <c r="J15441" s="19">
        <v>0.4428332251494031</v>
      </c>
      <c r="K15441" s="19">
        <v>0.88008482041933178</v>
      </c>
      <c r="L15441" s="19"/>
      <c r="M15441" s="19">
        <v>0.61692426719157678</v>
      </c>
      <c r="N15441" s="19"/>
      <c r="O15441" s="19"/>
      <c r="P15441" s="50">
        <v>0.19142013310118899</v>
      </c>
      <c r="R15441" s="9" t="s">
        <v>0</v>
      </c>
    </row>
    <row r="15442" spans="2:18" x14ac:dyDescent="0.2">
      <c r="B15442" s="25">
        <v>15212</v>
      </c>
      <c r="C15442" s="193">
        <v>1.1182745700952594</v>
      </c>
      <c r="D15442" s="19"/>
      <c r="E15442" s="19"/>
      <c r="F15442" s="19">
        <v>0.35300787586560323</v>
      </c>
      <c r="G15442" s="19"/>
      <c r="H15442" s="19">
        <v>0.28412802319628594</v>
      </c>
      <c r="I15442" s="19">
        <v>0.2187725057687635</v>
      </c>
      <c r="J15442" s="19"/>
      <c r="K15442" s="19"/>
      <c r="L15442" s="19">
        <v>1.0935095868990441</v>
      </c>
      <c r="M15442" s="19">
        <v>0.31582754488213788</v>
      </c>
      <c r="N15442" s="19"/>
      <c r="O15442" s="19">
        <v>0.26073908212761426</v>
      </c>
      <c r="P15442" s="50"/>
      <c r="R15442" s="9" t="s">
        <v>0</v>
      </c>
    </row>
    <row r="15443" spans="2:18" x14ac:dyDescent="0.2">
      <c r="B15443" s="25">
        <v>15213</v>
      </c>
      <c r="C15443" s="193">
        <v>0.72795800019621992</v>
      </c>
      <c r="D15443" s="19"/>
      <c r="E15443" s="19">
        <v>0.77332294702332838</v>
      </c>
      <c r="F15443" s="19"/>
      <c r="G15443" s="19"/>
      <c r="H15443" s="19">
        <v>0.40046494124552967</v>
      </c>
      <c r="I15443" s="19">
        <v>0.76734232236728073</v>
      </c>
      <c r="J15443" s="19"/>
      <c r="K15443" s="19">
        <v>0.26604627662215052</v>
      </c>
      <c r="L15443" s="19"/>
      <c r="M15443" s="19">
        <v>1.5422567137289531</v>
      </c>
      <c r="N15443" s="19"/>
      <c r="O15443" s="19">
        <v>1.0156791906233167</v>
      </c>
      <c r="P15443" s="50"/>
      <c r="R15443" s="9" t="s">
        <v>0</v>
      </c>
    </row>
    <row r="15444" spans="2:18" x14ac:dyDescent="0.2">
      <c r="B15444" s="25">
        <v>15214</v>
      </c>
      <c r="C15444" s="193">
        <v>2.0202934634501561</v>
      </c>
      <c r="D15444" s="19"/>
      <c r="E15444" s="19">
        <v>2.0315904840948824</v>
      </c>
      <c r="F15444" s="19"/>
      <c r="G15444" s="19">
        <v>1.4778839646604647</v>
      </c>
      <c r="H15444" s="19"/>
      <c r="I15444" s="19">
        <v>1.4280964275220489</v>
      </c>
      <c r="J15444" s="19"/>
      <c r="K15444" s="19">
        <v>1.2781057738906698</v>
      </c>
      <c r="L15444" s="19"/>
      <c r="M15444" s="19">
        <v>1.3948268656402274</v>
      </c>
      <c r="N15444" s="19"/>
      <c r="O15444" s="19">
        <v>1.7474882489692072</v>
      </c>
      <c r="P15444" s="50"/>
      <c r="R15444" s="9" t="s">
        <v>0</v>
      </c>
    </row>
    <row r="15445" spans="2:18" x14ac:dyDescent="0.2">
      <c r="B15445" s="25">
        <v>15215</v>
      </c>
      <c r="C15445" s="193">
        <v>0.4512874672616099</v>
      </c>
      <c r="D15445" s="19"/>
      <c r="E15445" s="19">
        <v>0.64649918927899774</v>
      </c>
      <c r="F15445" s="19"/>
      <c r="G15445" s="19"/>
      <c r="H15445" s="19">
        <v>0.83947511915866435</v>
      </c>
      <c r="I15445" s="19">
        <v>0.28884762050918222</v>
      </c>
      <c r="J15445" s="19"/>
      <c r="K15445" s="19">
        <v>0.54061144371714032</v>
      </c>
      <c r="L15445" s="19"/>
      <c r="M15445" s="19"/>
      <c r="N15445" s="19">
        <v>1.6061810985610443</v>
      </c>
      <c r="O15445" s="19"/>
      <c r="P15445" s="50">
        <v>0.20456318739800558</v>
      </c>
      <c r="R15445" s="9" t="s">
        <v>0</v>
      </c>
    </row>
    <row r="15446" spans="2:18" x14ac:dyDescent="0.2">
      <c r="B15446" s="25">
        <v>15216</v>
      </c>
      <c r="C15446" s="193"/>
      <c r="D15446" s="19">
        <v>0.66549098879485413</v>
      </c>
      <c r="E15446" s="19"/>
      <c r="F15446" s="19">
        <v>0.21383700964713143</v>
      </c>
      <c r="G15446" s="19"/>
      <c r="H15446" s="19">
        <v>0.50851784994236227</v>
      </c>
      <c r="I15446" s="19"/>
      <c r="J15446" s="19">
        <v>0.24064387471219775</v>
      </c>
      <c r="K15446" s="19"/>
      <c r="L15446" s="19">
        <v>0.10418356418875911</v>
      </c>
      <c r="M15446" s="19"/>
      <c r="N15446" s="19">
        <v>0.4170930204069267</v>
      </c>
      <c r="O15446" s="19"/>
      <c r="P15446" s="50">
        <v>0.18318777034170078</v>
      </c>
      <c r="R15446" s="9" t="s">
        <v>0</v>
      </c>
    </row>
    <row r="15447" spans="2:18" x14ac:dyDescent="0.2">
      <c r="B15447" s="25">
        <v>15217</v>
      </c>
      <c r="C15447" s="193"/>
      <c r="D15447" s="19">
        <v>0.70037276600605403</v>
      </c>
      <c r="E15447" s="19"/>
      <c r="F15447" s="19">
        <v>0.17296794822883477</v>
      </c>
      <c r="G15447" s="19"/>
      <c r="H15447" s="19">
        <v>0.36439604945617737</v>
      </c>
      <c r="I15447" s="19"/>
      <c r="J15447" s="19">
        <v>0.39479763337666629</v>
      </c>
      <c r="K15447" s="19"/>
      <c r="L15447" s="19">
        <v>0.47045670813054613</v>
      </c>
      <c r="M15447" s="19"/>
      <c r="N15447" s="19">
        <v>0.12365708975407821</v>
      </c>
      <c r="O15447" s="19">
        <v>0.32032927345508644</v>
      </c>
      <c r="P15447" s="50"/>
      <c r="R15447" s="9" t="s">
        <v>0</v>
      </c>
    </row>
    <row r="15448" spans="2:18" x14ac:dyDescent="0.2">
      <c r="B15448" s="25">
        <v>15218</v>
      </c>
      <c r="C15448" s="193">
        <v>0.589515897041478</v>
      </c>
      <c r="D15448" s="19"/>
      <c r="E15448" s="19"/>
      <c r="F15448" s="19">
        <v>0.39714161256959463</v>
      </c>
      <c r="G15448" s="19"/>
      <c r="H15448" s="19">
        <v>3.5657689179698145E-2</v>
      </c>
      <c r="I15448" s="19"/>
      <c r="J15448" s="19">
        <v>6.0632031271569556E-3</v>
      </c>
      <c r="K15448" s="19"/>
      <c r="L15448" s="19">
        <v>0.30513778019127702</v>
      </c>
      <c r="M15448" s="19">
        <v>2.5394506090045062E-2</v>
      </c>
      <c r="N15448" s="19"/>
      <c r="O15448" s="19"/>
      <c r="P15448" s="50">
        <v>0.2237207111915118</v>
      </c>
      <c r="R15448" s="9" t="s">
        <v>0</v>
      </c>
    </row>
    <row r="15449" spans="2:18" x14ac:dyDescent="0.2">
      <c r="B15449" s="25">
        <v>15219</v>
      </c>
      <c r="C15449" s="193"/>
      <c r="D15449" s="19">
        <v>0.13222076644425859</v>
      </c>
      <c r="E15449" s="19"/>
      <c r="F15449" s="19">
        <v>0.69202528364599569</v>
      </c>
      <c r="G15449" s="19">
        <v>8.8741605065285056E-2</v>
      </c>
      <c r="H15449" s="19"/>
      <c r="I15449" s="19">
        <v>0.15216254850005517</v>
      </c>
      <c r="J15449" s="19"/>
      <c r="K15449" s="19"/>
      <c r="L15449" s="19">
        <v>0.2034870102300709</v>
      </c>
      <c r="M15449" s="19"/>
      <c r="N15449" s="19">
        <v>0.14123452069046238</v>
      </c>
      <c r="O15449" s="19"/>
      <c r="P15449" s="50">
        <v>0.95900362440564746</v>
      </c>
      <c r="R15449" s="9" t="s">
        <v>0</v>
      </c>
    </row>
    <row r="15450" spans="2:18" x14ac:dyDescent="0.2">
      <c r="B15450" s="25">
        <v>15220</v>
      </c>
      <c r="C15450" s="193">
        <v>0.7686377244124567</v>
      </c>
      <c r="D15450" s="19"/>
      <c r="E15450" s="19">
        <v>1.0619634033284246</v>
      </c>
      <c r="F15450" s="19"/>
      <c r="G15450" s="19">
        <v>1.2720319566317053</v>
      </c>
      <c r="H15450" s="19"/>
      <c r="I15450" s="19">
        <v>1.2864047422771863</v>
      </c>
      <c r="J15450" s="19"/>
      <c r="K15450" s="19">
        <v>1.2281844169197844</v>
      </c>
      <c r="L15450" s="19"/>
      <c r="M15450" s="19">
        <v>0.31113665636157994</v>
      </c>
      <c r="N15450" s="19"/>
      <c r="O15450" s="19">
        <v>1.1541818433083064</v>
      </c>
      <c r="P15450" s="50"/>
      <c r="R15450" s="9" t="s">
        <v>0</v>
      </c>
    </row>
    <row r="15451" spans="2:18" x14ac:dyDescent="0.2">
      <c r="B15451" s="25">
        <v>15221</v>
      </c>
      <c r="C15451" s="193">
        <v>0.8481241492925643</v>
      </c>
      <c r="D15451" s="19"/>
      <c r="E15451" s="19">
        <v>1.4680767665710739</v>
      </c>
      <c r="F15451" s="19"/>
      <c r="G15451" s="19">
        <v>2.0047396367388353</v>
      </c>
      <c r="H15451" s="19"/>
      <c r="I15451" s="19">
        <v>1.4370079435298742</v>
      </c>
      <c r="J15451" s="19"/>
      <c r="K15451" s="19">
        <v>0.96071712371325224</v>
      </c>
      <c r="L15451" s="19"/>
      <c r="M15451" s="19">
        <v>1.0655416816724481</v>
      </c>
      <c r="N15451" s="19"/>
      <c r="O15451" s="19">
        <v>2.4014154475813703</v>
      </c>
      <c r="P15451" s="50"/>
      <c r="R15451" s="9" t="s">
        <v>0</v>
      </c>
    </row>
    <row r="15452" spans="2:18" x14ac:dyDescent="0.2">
      <c r="B15452" s="25">
        <v>15222</v>
      </c>
      <c r="C15452" s="193"/>
      <c r="D15452" s="19">
        <v>0.18066418534290077</v>
      </c>
      <c r="E15452" s="19"/>
      <c r="F15452" s="19">
        <v>1.0507161925313487E-2</v>
      </c>
      <c r="G15452" s="19"/>
      <c r="H15452" s="19">
        <v>0.10733554021310665</v>
      </c>
      <c r="I15452" s="19">
        <v>0.37107032504049897</v>
      </c>
      <c r="J15452" s="19"/>
      <c r="K15452" s="19"/>
      <c r="L15452" s="19">
        <v>0.17805195805092139</v>
      </c>
      <c r="M15452" s="19"/>
      <c r="N15452" s="19">
        <v>1.2216486739380037</v>
      </c>
      <c r="O15452" s="19"/>
      <c r="P15452" s="50">
        <v>0.31066387339176998</v>
      </c>
      <c r="R15452" s="9" t="s">
        <v>0</v>
      </c>
    </row>
    <row r="15453" spans="2:18" x14ac:dyDescent="0.2">
      <c r="B15453" s="25">
        <v>15223</v>
      </c>
      <c r="C15453" s="193">
        <v>0.75217313242334083</v>
      </c>
      <c r="D15453" s="19"/>
      <c r="E15453" s="19">
        <v>0.95461269026096596</v>
      </c>
      <c r="F15453" s="19"/>
      <c r="G15453" s="19">
        <v>0.41746154829688609</v>
      </c>
      <c r="H15453" s="19"/>
      <c r="I15453" s="19">
        <v>0.19788974724883954</v>
      </c>
      <c r="J15453" s="19"/>
      <c r="K15453" s="19">
        <v>0.73154165839854801</v>
      </c>
      <c r="L15453" s="19"/>
      <c r="M15453" s="19">
        <v>0.48741105750764435</v>
      </c>
      <c r="N15453" s="19"/>
      <c r="O15453" s="19">
        <v>0.11345808322499755</v>
      </c>
      <c r="P15453" s="50"/>
      <c r="R15453" s="9" t="s">
        <v>0</v>
      </c>
    </row>
    <row r="15454" spans="2:18" x14ac:dyDescent="0.2">
      <c r="B15454" s="25">
        <v>15224</v>
      </c>
      <c r="C15454" s="193"/>
      <c r="D15454" s="19">
        <v>0.57285917478317272</v>
      </c>
      <c r="E15454" s="19">
        <v>0.10190891394624604</v>
      </c>
      <c r="F15454" s="19"/>
      <c r="G15454" s="19"/>
      <c r="H15454" s="19">
        <v>0.27432397850158352</v>
      </c>
      <c r="I15454" s="19">
        <v>0.91771786134882183</v>
      </c>
      <c r="J15454" s="19"/>
      <c r="K15454" s="19">
        <v>8.802096763864907E-2</v>
      </c>
      <c r="L15454" s="19"/>
      <c r="M15454" s="19"/>
      <c r="N15454" s="19">
        <v>5.4101215685252259E-2</v>
      </c>
      <c r="O15454" s="19">
        <v>0.74018957442108368</v>
      </c>
      <c r="P15454" s="50"/>
      <c r="R15454" s="9" t="s">
        <v>0</v>
      </c>
    </row>
    <row r="15455" spans="2:18" x14ac:dyDescent="0.2">
      <c r="B15455" s="25">
        <v>15225</v>
      </c>
      <c r="C15455" s="193">
        <v>1.1357909686539331</v>
      </c>
      <c r="D15455" s="19"/>
      <c r="E15455" s="19">
        <v>0.24720450113153231</v>
      </c>
      <c r="F15455" s="19"/>
      <c r="G15455" s="19">
        <v>0.71107324397403626</v>
      </c>
      <c r="H15455" s="19"/>
      <c r="I15455" s="19">
        <v>0.88012012382796301</v>
      </c>
      <c r="J15455" s="19"/>
      <c r="K15455" s="19">
        <v>0.63507066549410163</v>
      </c>
      <c r="L15455" s="19"/>
      <c r="M15455" s="19">
        <v>0.23124435206898966</v>
      </c>
      <c r="N15455" s="19"/>
      <c r="O15455" s="19">
        <v>0.91405887781561002</v>
      </c>
      <c r="P15455" s="50"/>
      <c r="R15455" s="9" t="s">
        <v>0</v>
      </c>
    </row>
    <row r="15456" spans="2:18" x14ac:dyDescent="0.2">
      <c r="B15456" s="25">
        <v>15226</v>
      </c>
      <c r="C15456" s="193">
        <v>1.2791929613327249</v>
      </c>
      <c r="D15456" s="19"/>
      <c r="E15456" s="19">
        <v>1.4117473738740136</v>
      </c>
      <c r="F15456" s="19"/>
      <c r="G15456" s="19">
        <v>0.86042645283679908</v>
      </c>
      <c r="H15456" s="19"/>
      <c r="I15456" s="19">
        <v>1.3829392689283007</v>
      </c>
      <c r="J15456" s="19"/>
      <c r="K15456" s="19">
        <v>1.9611822073467036</v>
      </c>
      <c r="L15456" s="19"/>
      <c r="M15456" s="19">
        <v>1.5505166923747506</v>
      </c>
      <c r="N15456" s="19"/>
      <c r="O15456" s="19"/>
      <c r="P15456" s="50">
        <v>4.1157111733922516E-2</v>
      </c>
      <c r="R15456" s="9" t="s">
        <v>0</v>
      </c>
    </row>
    <row r="15457" spans="2:18" x14ac:dyDescent="0.2">
      <c r="B15457" s="25">
        <v>15227</v>
      </c>
      <c r="C15457" s="193"/>
      <c r="D15457" s="19">
        <v>1.5796542523929202</v>
      </c>
      <c r="E15457" s="19"/>
      <c r="F15457" s="19">
        <v>1.1397195620640979</v>
      </c>
      <c r="G15457" s="19"/>
      <c r="H15457" s="19">
        <v>2.3210842976312938</v>
      </c>
      <c r="I15457" s="19"/>
      <c r="J15457" s="19">
        <v>0.84826945866008463</v>
      </c>
      <c r="K15457" s="19"/>
      <c r="L15457" s="19">
        <v>0.87854860447746586</v>
      </c>
      <c r="M15457" s="19"/>
      <c r="N15457" s="19">
        <v>1.0005036056113119</v>
      </c>
      <c r="O15457" s="19"/>
      <c r="P15457" s="50">
        <v>1.1695469098759435</v>
      </c>
      <c r="R15457" s="9" t="s">
        <v>0</v>
      </c>
    </row>
    <row r="15458" spans="2:18" x14ac:dyDescent="0.2">
      <c r="B15458" s="25">
        <v>15228</v>
      </c>
      <c r="C15458" s="193"/>
      <c r="D15458" s="19">
        <v>0.10820969714192165</v>
      </c>
      <c r="E15458" s="19"/>
      <c r="F15458" s="19">
        <v>0.20096970578322026</v>
      </c>
      <c r="G15458" s="19"/>
      <c r="H15458" s="19">
        <v>0.21411178503506004</v>
      </c>
      <c r="I15458" s="19">
        <v>0.74582177855014165</v>
      </c>
      <c r="J15458" s="19"/>
      <c r="K15458" s="19"/>
      <c r="L15458" s="19">
        <v>0.31016049184373168</v>
      </c>
      <c r="M15458" s="19"/>
      <c r="N15458" s="19">
        <v>0.19116162310540447</v>
      </c>
      <c r="O15458" s="19"/>
      <c r="P15458" s="50">
        <v>0.30153280952421363</v>
      </c>
      <c r="R15458" s="9" t="s">
        <v>0</v>
      </c>
    </row>
    <row r="15459" spans="2:18" x14ac:dyDescent="0.2">
      <c r="B15459" s="25">
        <v>15229</v>
      </c>
      <c r="C15459" s="193"/>
      <c r="D15459" s="19">
        <v>0.26800618134699961</v>
      </c>
      <c r="E15459" s="19"/>
      <c r="F15459" s="19">
        <v>1.1979215441898807</v>
      </c>
      <c r="G15459" s="19"/>
      <c r="H15459" s="19">
        <v>0.903235256831731</v>
      </c>
      <c r="I15459" s="19"/>
      <c r="J15459" s="19">
        <v>1.0246962309484249</v>
      </c>
      <c r="K15459" s="19"/>
      <c r="L15459" s="19">
        <v>1.0829132550512486</v>
      </c>
      <c r="M15459" s="19"/>
      <c r="N15459" s="19">
        <v>1.2060417677990811</v>
      </c>
      <c r="O15459" s="19"/>
      <c r="P15459" s="50">
        <v>9.2561560992865721E-2</v>
      </c>
      <c r="R15459" s="9" t="s">
        <v>0</v>
      </c>
    </row>
    <row r="15460" spans="2:18" x14ac:dyDescent="0.2">
      <c r="B15460" s="25">
        <v>15230</v>
      </c>
      <c r="C15460" s="193">
        <v>6.1371660382246659E-2</v>
      </c>
      <c r="D15460" s="19"/>
      <c r="E15460" s="19"/>
      <c r="F15460" s="19">
        <v>0.74104231269975585</v>
      </c>
      <c r="G15460" s="19"/>
      <c r="H15460" s="19">
        <v>0.55333536211907941</v>
      </c>
      <c r="I15460" s="19">
        <v>6.7085309741462054E-2</v>
      </c>
      <c r="J15460" s="19"/>
      <c r="K15460" s="19"/>
      <c r="L15460" s="19">
        <v>0.42148547677275683</v>
      </c>
      <c r="M15460" s="19"/>
      <c r="N15460" s="19">
        <v>0.23122457424377624</v>
      </c>
      <c r="O15460" s="19">
        <v>3.420621798605715E-2</v>
      </c>
      <c r="P15460" s="50"/>
      <c r="R15460" s="9" t="s">
        <v>0</v>
      </c>
    </row>
    <row r="15461" spans="2:18" x14ac:dyDescent="0.2">
      <c r="B15461" s="25">
        <v>15231</v>
      </c>
      <c r="C15461" s="193">
        <v>1.8434704512738256</v>
      </c>
      <c r="D15461" s="19"/>
      <c r="E15461" s="19">
        <v>1.4598185163359385</v>
      </c>
      <c r="F15461" s="19"/>
      <c r="G15461" s="19">
        <v>2.540756348465953</v>
      </c>
      <c r="H15461" s="19"/>
      <c r="I15461" s="19">
        <v>1.4946844781554665</v>
      </c>
      <c r="J15461" s="19"/>
      <c r="K15461" s="19">
        <v>1.4712431692921357</v>
      </c>
      <c r="L15461" s="19"/>
      <c r="M15461" s="19">
        <v>1.9082523892753089</v>
      </c>
      <c r="N15461" s="19"/>
      <c r="O15461" s="19">
        <v>1.3712577770187029</v>
      </c>
      <c r="P15461" s="50"/>
      <c r="R15461" s="9" t="s">
        <v>0</v>
      </c>
    </row>
    <row r="15462" spans="2:18" x14ac:dyDescent="0.2">
      <c r="B15462" s="25">
        <v>15232</v>
      </c>
      <c r="C15462" s="193">
        <v>8.284015383682615E-2</v>
      </c>
      <c r="D15462" s="19"/>
      <c r="E15462" s="19">
        <v>0.80065454442248074</v>
      </c>
      <c r="F15462" s="19"/>
      <c r="G15462" s="19">
        <v>1.6207942371816324</v>
      </c>
      <c r="H15462" s="19"/>
      <c r="I15462" s="19">
        <v>1.2054398529724111</v>
      </c>
      <c r="J15462" s="19"/>
      <c r="K15462" s="19">
        <v>0.85529374960934224</v>
      </c>
      <c r="L15462" s="19"/>
      <c r="M15462" s="19">
        <v>1.0967674153167224</v>
      </c>
      <c r="N15462" s="19"/>
      <c r="O15462" s="19">
        <v>1.3246217888747869</v>
      </c>
      <c r="P15462" s="50"/>
      <c r="R15462" s="9" t="s">
        <v>0</v>
      </c>
    </row>
    <row r="15463" spans="2:18" x14ac:dyDescent="0.2">
      <c r="B15463" s="25">
        <v>15233</v>
      </c>
      <c r="C15463" s="193"/>
      <c r="D15463" s="19">
        <v>0.64450003929142996</v>
      </c>
      <c r="E15463" s="19">
        <v>0.14845545781892394</v>
      </c>
      <c r="F15463" s="19"/>
      <c r="G15463" s="19">
        <v>0.48270855441524696</v>
      </c>
      <c r="H15463" s="19"/>
      <c r="I15463" s="19"/>
      <c r="J15463" s="19">
        <v>0.13259940479850818</v>
      </c>
      <c r="K15463" s="19">
        <v>0.14026466290706943</v>
      </c>
      <c r="L15463" s="19"/>
      <c r="M15463" s="19"/>
      <c r="N15463" s="19">
        <v>0.43158976510673591</v>
      </c>
      <c r="O15463" s="19"/>
      <c r="P15463" s="50">
        <v>5.0163034219901731E-2</v>
      </c>
      <c r="R15463" s="9" t="s">
        <v>0</v>
      </c>
    </row>
    <row r="15464" spans="2:18" x14ac:dyDescent="0.2">
      <c r="B15464" s="25">
        <v>15234</v>
      </c>
      <c r="C15464" s="193"/>
      <c r="D15464" s="19">
        <v>0.49475752849873866</v>
      </c>
      <c r="E15464" s="19">
        <v>0.47939954476914959</v>
      </c>
      <c r="F15464" s="19"/>
      <c r="G15464" s="19">
        <v>7.7987666135316214E-2</v>
      </c>
      <c r="H15464" s="19"/>
      <c r="I15464" s="19"/>
      <c r="J15464" s="19">
        <v>6.4408682347572438E-2</v>
      </c>
      <c r="K15464" s="19">
        <v>0.16142033417233737</v>
      </c>
      <c r="L15464" s="19"/>
      <c r="M15464" s="19">
        <v>0.31609606560432219</v>
      </c>
      <c r="N15464" s="19"/>
      <c r="O15464" s="19"/>
      <c r="P15464" s="50">
        <v>0.27622785892043</v>
      </c>
      <c r="R15464" s="9" t="s">
        <v>0</v>
      </c>
    </row>
    <row r="15465" spans="2:18" x14ac:dyDescent="0.2">
      <c r="B15465" s="25">
        <v>15235</v>
      </c>
      <c r="C15465" s="193"/>
      <c r="D15465" s="19">
        <v>1.1036888865410861</v>
      </c>
      <c r="E15465" s="19"/>
      <c r="F15465" s="19">
        <v>1.5769507294275742</v>
      </c>
      <c r="G15465" s="19"/>
      <c r="H15465" s="19">
        <v>1.3560934913920129</v>
      </c>
      <c r="I15465" s="19"/>
      <c r="J15465" s="19">
        <v>1.5927017714670801</v>
      </c>
      <c r="K15465" s="19">
        <v>7.5071550102552235E-3</v>
      </c>
      <c r="L15465" s="19"/>
      <c r="M15465" s="19"/>
      <c r="N15465" s="19">
        <v>0.90003304644165338</v>
      </c>
      <c r="O15465" s="19"/>
      <c r="P15465" s="50">
        <v>0.70092465697812234</v>
      </c>
      <c r="R15465" s="9" t="s">
        <v>0</v>
      </c>
    </row>
    <row r="15466" spans="2:18" x14ac:dyDescent="0.2">
      <c r="B15466" s="25">
        <v>15236</v>
      </c>
      <c r="C15466" s="193">
        <v>0.68068761690556068</v>
      </c>
      <c r="D15466" s="19"/>
      <c r="E15466" s="19">
        <v>7.6199619082074482E-2</v>
      </c>
      <c r="F15466" s="19"/>
      <c r="G15466" s="19">
        <v>0.10781093545550607</v>
      </c>
      <c r="H15466" s="19"/>
      <c r="I15466" s="19">
        <v>0.68620009446245855</v>
      </c>
      <c r="J15466" s="19"/>
      <c r="K15466" s="19">
        <v>0.1125415865068439</v>
      </c>
      <c r="L15466" s="19"/>
      <c r="M15466" s="19">
        <v>1.2110253365389312</v>
      </c>
      <c r="N15466" s="19"/>
      <c r="O15466" s="19">
        <v>0.85079146371853576</v>
      </c>
      <c r="P15466" s="50"/>
      <c r="R15466" s="9" t="s">
        <v>0</v>
      </c>
    </row>
    <row r="15467" spans="2:18" x14ac:dyDescent="0.2">
      <c r="B15467" s="25">
        <v>15237</v>
      </c>
      <c r="C15467" s="193">
        <v>0.39415441845436533</v>
      </c>
      <c r="D15467" s="19"/>
      <c r="E15467" s="19">
        <v>1.218908438697331</v>
      </c>
      <c r="F15467" s="19"/>
      <c r="G15467" s="19">
        <v>1.0490791650817022</v>
      </c>
      <c r="H15467" s="19"/>
      <c r="I15467" s="19">
        <v>1.1219228958227694</v>
      </c>
      <c r="J15467" s="19"/>
      <c r="K15467" s="19">
        <v>0.9472016904508308</v>
      </c>
      <c r="L15467" s="19"/>
      <c r="M15467" s="19">
        <v>0.14610888818880785</v>
      </c>
      <c r="N15467" s="19"/>
      <c r="O15467" s="19"/>
      <c r="P15467" s="50">
        <v>9.5876341706203516E-2</v>
      </c>
      <c r="R15467" s="9" t="s">
        <v>0</v>
      </c>
    </row>
    <row r="15468" spans="2:18" x14ac:dyDescent="0.2">
      <c r="B15468" s="25">
        <v>15238</v>
      </c>
      <c r="C15468" s="193">
        <v>0.29443285720111745</v>
      </c>
      <c r="D15468" s="19"/>
      <c r="E15468" s="19">
        <v>0.56734657321548976</v>
      </c>
      <c r="F15468" s="19"/>
      <c r="G15468" s="19">
        <v>1.2750175389276659</v>
      </c>
      <c r="H15468" s="19"/>
      <c r="I15468" s="19">
        <v>0.76887639990170653</v>
      </c>
      <c r="J15468" s="19"/>
      <c r="K15468" s="19">
        <v>0.92175870731980791</v>
      </c>
      <c r="L15468" s="19"/>
      <c r="M15468" s="19">
        <v>0.89849214321930915</v>
      </c>
      <c r="N15468" s="19"/>
      <c r="O15468" s="19">
        <v>1.0398792485535946</v>
      </c>
      <c r="P15468" s="50"/>
      <c r="R15468" s="9" t="s">
        <v>0</v>
      </c>
    </row>
    <row r="15469" spans="2:18" x14ac:dyDescent="0.2">
      <c r="B15469" s="25">
        <v>15239</v>
      </c>
      <c r="C15469" s="193"/>
      <c r="D15469" s="19">
        <v>0.99038264838039947</v>
      </c>
      <c r="E15469" s="19"/>
      <c r="F15469" s="19">
        <v>0.63282667894569555</v>
      </c>
      <c r="G15469" s="19"/>
      <c r="H15469" s="19">
        <v>1.7068716987212604</v>
      </c>
      <c r="I15469" s="19"/>
      <c r="J15469" s="19">
        <v>1.6247068355436221</v>
      </c>
      <c r="K15469" s="19"/>
      <c r="L15469" s="19">
        <v>1.0607016308241433</v>
      </c>
      <c r="M15469" s="19"/>
      <c r="N15469" s="19">
        <v>0.78243600223227328</v>
      </c>
      <c r="O15469" s="19"/>
      <c r="P15469" s="50">
        <v>0.23595707383540462</v>
      </c>
      <c r="R15469" s="9" t="s">
        <v>0</v>
      </c>
    </row>
    <row r="15470" spans="2:18" x14ac:dyDescent="0.2">
      <c r="B15470" s="25">
        <v>15240</v>
      </c>
      <c r="C15470" s="193"/>
      <c r="D15470" s="19">
        <v>1.7249594519635489</v>
      </c>
      <c r="E15470" s="19"/>
      <c r="F15470" s="19">
        <v>1.1229826391437661</v>
      </c>
      <c r="G15470" s="19"/>
      <c r="H15470" s="19">
        <v>1.3401361843086228</v>
      </c>
      <c r="I15470" s="19"/>
      <c r="J15470" s="19">
        <v>1.5760326115136585</v>
      </c>
      <c r="K15470" s="19"/>
      <c r="L15470" s="19">
        <v>1.5275064744330231</v>
      </c>
      <c r="M15470" s="19"/>
      <c r="N15470" s="19">
        <v>1.4007433932648525</v>
      </c>
      <c r="O15470" s="19"/>
      <c r="P15470" s="50">
        <v>2.1810681069376274</v>
      </c>
      <c r="R15470" s="9" t="s">
        <v>0</v>
      </c>
    </row>
    <row r="15471" spans="2:18" x14ac:dyDescent="0.2">
      <c r="B15471" s="25">
        <v>15241</v>
      </c>
      <c r="C15471" s="193"/>
      <c r="D15471" s="19">
        <v>6.7656664576923764E-2</v>
      </c>
      <c r="E15471" s="19"/>
      <c r="F15471" s="19">
        <v>0.36834898765496982</v>
      </c>
      <c r="G15471" s="19"/>
      <c r="H15471" s="19">
        <v>0.50824060685149341</v>
      </c>
      <c r="I15471" s="19">
        <v>0.87875727588301755</v>
      </c>
      <c r="J15471" s="19"/>
      <c r="K15471" s="19"/>
      <c r="L15471" s="19">
        <v>0.20677989810236971</v>
      </c>
      <c r="M15471" s="19">
        <v>0.10513622354447195</v>
      </c>
      <c r="N15471" s="19"/>
      <c r="O15471" s="19"/>
      <c r="P15471" s="50">
        <v>0.23756356711113502</v>
      </c>
      <c r="R15471" s="9" t="s">
        <v>0</v>
      </c>
    </row>
    <row r="15472" spans="2:18" x14ac:dyDescent="0.2">
      <c r="B15472" s="25">
        <v>15242</v>
      </c>
      <c r="C15472" s="193">
        <v>0.6775694254202782</v>
      </c>
      <c r="D15472" s="19"/>
      <c r="E15472" s="19">
        <v>0.78123254655240748</v>
      </c>
      <c r="F15472" s="19"/>
      <c r="G15472" s="19">
        <v>0.66614974545445904</v>
      </c>
      <c r="H15472" s="19"/>
      <c r="I15472" s="19">
        <v>0.29900189716628434</v>
      </c>
      <c r="J15472" s="19"/>
      <c r="K15472" s="19"/>
      <c r="L15472" s="19">
        <v>0.25786909934729713</v>
      </c>
      <c r="M15472" s="19">
        <v>0.53473143295063796</v>
      </c>
      <c r="N15472" s="19"/>
      <c r="O15472" s="19">
        <v>1.0339065929036029</v>
      </c>
      <c r="P15472" s="50"/>
      <c r="R15472" s="9" t="s">
        <v>0</v>
      </c>
    </row>
    <row r="15473" spans="2:18" x14ac:dyDescent="0.2">
      <c r="B15473" s="25">
        <v>15243</v>
      </c>
      <c r="C15473" s="193"/>
      <c r="D15473" s="19">
        <v>0.95723949856434676</v>
      </c>
      <c r="E15473" s="19"/>
      <c r="F15473" s="19">
        <v>1.1582876022516693</v>
      </c>
      <c r="G15473" s="19"/>
      <c r="H15473" s="19">
        <v>1.502634273140983</v>
      </c>
      <c r="I15473" s="19"/>
      <c r="J15473" s="19">
        <v>0.59427225434504505</v>
      </c>
      <c r="K15473" s="19"/>
      <c r="L15473" s="19">
        <v>1.3996838186971616</v>
      </c>
      <c r="M15473" s="19"/>
      <c r="N15473" s="19">
        <v>1.5152268378290663</v>
      </c>
      <c r="O15473" s="19"/>
      <c r="P15473" s="50">
        <v>0.25059956988917831</v>
      </c>
      <c r="R15473" s="9" t="s">
        <v>0</v>
      </c>
    </row>
    <row r="15474" spans="2:18" x14ac:dyDescent="0.2">
      <c r="B15474" s="25">
        <v>15244</v>
      </c>
      <c r="C15474" s="193">
        <v>0.61641894014114695</v>
      </c>
      <c r="D15474" s="19"/>
      <c r="E15474" s="19">
        <v>1.0678199562626476</v>
      </c>
      <c r="F15474" s="19"/>
      <c r="G15474" s="19">
        <v>1.7975532557904907</v>
      </c>
      <c r="H15474" s="19"/>
      <c r="I15474" s="19">
        <v>0.63856567716029633</v>
      </c>
      <c r="J15474" s="19"/>
      <c r="K15474" s="19">
        <v>0.29932150577620259</v>
      </c>
      <c r="L15474" s="19"/>
      <c r="M15474" s="19">
        <v>1.7995842211459516</v>
      </c>
      <c r="N15474" s="19"/>
      <c r="O15474" s="19"/>
      <c r="P15474" s="50">
        <v>0.10666332926842689</v>
      </c>
      <c r="R15474" s="9" t="s">
        <v>0</v>
      </c>
    </row>
    <row r="15475" spans="2:18" x14ac:dyDescent="0.2">
      <c r="B15475" s="25">
        <v>15245</v>
      </c>
      <c r="C15475" s="193"/>
      <c r="D15475" s="19">
        <v>7.9553514335923003E-2</v>
      </c>
      <c r="E15475" s="19">
        <v>0.38210307363602347</v>
      </c>
      <c r="F15475" s="19"/>
      <c r="G15475" s="19">
        <v>0.67919331277161821</v>
      </c>
      <c r="H15475" s="19"/>
      <c r="I15475" s="19"/>
      <c r="J15475" s="19">
        <v>0.21067209692228361</v>
      </c>
      <c r="K15475" s="19">
        <v>0.30284559720554993</v>
      </c>
      <c r="L15475" s="19"/>
      <c r="M15475" s="19">
        <v>0.8593713143625662</v>
      </c>
      <c r="N15475" s="19"/>
      <c r="O15475" s="19">
        <v>0.32533186503602884</v>
      </c>
      <c r="P15475" s="50"/>
      <c r="R15475" s="9" t="s">
        <v>0</v>
      </c>
    </row>
    <row r="15476" spans="2:18" x14ac:dyDescent="0.2">
      <c r="B15476" s="25">
        <v>15246</v>
      </c>
      <c r="C15476" s="193"/>
      <c r="D15476" s="19">
        <v>0.9978126541743394</v>
      </c>
      <c r="E15476" s="19"/>
      <c r="F15476" s="19">
        <v>0.50432537206801875</v>
      </c>
      <c r="G15476" s="19"/>
      <c r="H15476" s="19">
        <v>1.0107611818443294</v>
      </c>
      <c r="I15476" s="19"/>
      <c r="J15476" s="19">
        <v>1.5040621054721663</v>
      </c>
      <c r="K15476" s="19"/>
      <c r="L15476" s="19">
        <v>0.92029055467594556</v>
      </c>
      <c r="M15476" s="19"/>
      <c r="N15476" s="19">
        <v>1.1402732059518115</v>
      </c>
      <c r="O15476" s="19"/>
      <c r="P15476" s="50">
        <v>1.9861521124834305</v>
      </c>
      <c r="R15476" s="9" t="s">
        <v>0</v>
      </c>
    </row>
    <row r="15477" spans="2:18" x14ac:dyDescent="0.2">
      <c r="B15477" s="25">
        <v>15247</v>
      </c>
      <c r="C15477" s="193">
        <v>1.9862718233781314</v>
      </c>
      <c r="D15477" s="19"/>
      <c r="E15477" s="19">
        <v>2.328440557341843</v>
      </c>
      <c r="F15477" s="19"/>
      <c r="G15477" s="19">
        <v>2.3625687087065348</v>
      </c>
      <c r="H15477" s="19"/>
      <c r="I15477" s="19">
        <v>2.147841390016811</v>
      </c>
      <c r="J15477" s="19"/>
      <c r="K15477" s="19">
        <v>1.4305215040411157</v>
      </c>
      <c r="L15477" s="19"/>
      <c r="M15477" s="19">
        <v>0.83263605636459648</v>
      </c>
      <c r="N15477" s="19"/>
      <c r="O15477" s="19">
        <v>1.5938519159442512</v>
      </c>
      <c r="P15477" s="50"/>
      <c r="R15477" s="9" t="s">
        <v>0</v>
      </c>
    </row>
    <row r="15478" spans="2:18" x14ac:dyDescent="0.2">
      <c r="B15478" s="25">
        <v>15248</v>
      </c>
      <c r="C15478" s="193">
        <v>0.30842964984946453</v>
      </c>
      <c r="D15478" s="19"/>
      <c r="E15478" s="19">
        <v>1.0577454463606659</v>
      </c>
      <c r="F15478" s="19"/>
      <c r="G15478" s="19">
        <v>1.067222126533041</v>
      </c>
      <c r="H15478" s="19"/>
      <c r="I15478" s="19"/>
      <c r="J15478" s="19">
        <v>0.5692057198052517</v>
      </c>
      <c r="K15478" s="19"/>
      <c r="L15478" s="19">
        <v>1.6059934637255094E-2</v>
      </c>
      <c r="M15478" s="19">
        <v>0.4125769956172447</v>
      </c>
      <c r="N15478" s="19"/>
      <c r="O15478" s="19">
        <v>3.6203083422528516E-2</v>
      </c>
      <c r="P15478" s="50"/>
      <c r="R15478" s="9" t="s">
        <v>0</v>
      </c>
    </row>
    <row r="15479" spans="2:18" x14ac:dyDescent="0.2">
      <c r="B15479" s="25">
        <v>15249</v>
      </c>
      <c r="C15479" s="193">
        <v>0.29300420856317344</v>
      </c>
      <c r="D15479" s="19"/>
      <c r="E15479" s="19">
        <v>0.43155448784116296</v>
      </c>
      <c r="F15479" s="19"/>
      <c r="G15479" s="19">
        <v>0.52265032848973991</v>
      </c>
      <c r="H15479" s="19"/>
      <c r="I15479" s="19"/>
      <c r="J15479" s="19">
        <v>0.42046581132658534</v>
      </c>
      <c r="K15479" s="19">
        <v>0.71468432932279646</v>
      </c>
      <c r="L15479" s="19"/>
      <c r="M15479" s="19">
        <v>0.38899444039109338</v>
      </c>
      <c r="N15479" s="19"/>
      <c r="O15479" s="19">
        <v>0.99614230193002307</v>
      </c>
      <c r="P15479" s="50"/>
      <c r="R15479" s="9" t="s">
        <v>0</v>
      </c>
    </row>
    <row r="15480" spans="2:18" x14ac:dyDescent="0.2">
      <c r="B15480" s="25">
        <v>15250</v>
      </c>
      <c r="C15480" s="193"/>
      <c r="D15480" s="19">
        <v>1.3453823363330291</v>
      </c>
      <c r="E15480" s="19"/>
      <c r="F15480" s="19">
        <v>0.12344157485742679</v>
      </c>
      <c r="G15480" s="19"/>
      <c r="H15480" s="19">
        <v>0.39995981248112111</v>
      </c>
      <c r="I15480" s="19"/>
      <c r="J15480" s="19">
        <v>0.87048448565875214</v>
      </c>
      <c r="K15480" s="19"/>
      <c r="L15480" s="19">
        <v>1.1514502760222702</v>
      </c>
      <c r="M15480" s="19"/>
      <c r="N15480" s="19">
        <v>6.1332316949480249E-2</v>
      </c>
      <c r="O15480" s="19"/>
      <c r="P15480" s="50">
        <v>0.45505729613099732</v>
      </c>
      <c r="R15480" s="9" t="s">
        <v>0</v>
      </c>
    </row>
    <row r="15481" spans="2:18" x14ac:dyDescent="0.2">
      <c r="B15481" s="25">
        <v>15251</v>
      </c>
      <c r="C15481" s="193"/>
      <c r="D15481" s="19">
        <v>1.3093691471573594</v>
      </c>
      <c r="E15481" s="19"/>
      <c r="F15481" s="19">
        <v>1.8835290267065752</v>
      </c>
      <c r="G15481" s="19"/>
      <c r="H15481" s="19">
        <v>1.7098457623422556</v>
      </c>
      <c r="I15481" s="19"/>
      <c r="J15481" s="19">
        <v>0.85067417173594384</v>
      </c>
      <c r="K15481" s="19"/>
      <c r="L15481" s="19">
        <v>0.75523258267295734</v>
      </c>
      <c r="M15481" s="19"/>
      <c r="N15481" s="19">
        <v>0.67443488165122722</v>
      </c>
      <c r="O15481" s="19"/>
      <c r="P15481" s="50">
        <v>2.1620901298472921</v>
      </c>
      <c r="R15481" s="9" t="s">
        <v>0</v>
      </c>
    </row>
    <row r="15482" spans="2:18" x14ac:dyDescent="0.2">
      <c r="B15482" s="25">
        <v>15252</v>
      </c>
      <c r="C15482" s="193"/>
      <c r="D15482" s="19">
        <v>0.30743203160951299</v>
      </c>
      <c r="E15482" s="19">
        <v>2.2868858390314259E-2</v>
      </c>
      <c r="F15482" s="19"/>
      <c r="G15482" s="19">
        <v>0.59089018434767626</v>
      </c>
      <c r="H15482" s="19"/>
      <c r="I15482" s="19"/>
      <c r="J15482" s="19">
        <v>0.12152665473352263</v>
      </c>
      <c r="K15482" s="19"/>
      <c r="L15482" s="19">
        <v>0.70992966596681251</v>
      </c>
      <c r="M15482" s="19">
        <v>0.32671564429748473</v>
      </c>
      <c r="N15482" s="19"/>
      <c r="O15482" s="19"/>
      <c r="P15482" s="50">
        <v>0.33244655263412087</v>
      </c>
      <c r="R15482" s="9" t="s">
        <v>0</v>
      </c>
    </row>
    <row r="15483" spans="2:18" x14ac:dyDescent="0.2">
      <c r="B15483" s="25">
        <v>15253</v>
      </c>
      <c r="C15483" s="193"/>
      <c r="D15483" s="19">
        <v>1.9236848920205856</v>
      </c>
      <c r="E15483" s="19"/>
      <c r="F15483" s="19">
        <v>0.86389839271653923</v>
      </c>
      <c r="G15483" s="19"/>
      <c r="H15483" s="19">
        <v>0.94147924198171695</v>
      </c>
      <c r="I15483" s="19"/>
      <c r="J15483" s="19">
        <v>0.97228194981468308</v>
      </c>
      <c r="K15483" s="19"/>
      <c r="L15483" s="19">
        <v>0.19587525717114304</v>
      </c>
      <c r="M15483" s="19"/>
      <c r="N15483" s="19">
        <v>0.67595769580856913</v>
      </c>
      <c r="O15483" s="19"/>
      <c r="P15483" s="50">
        <v>0.68600347144672014</v>
      </c>
      <c r="R15483" s="9" t="s">
        <v>0</v>
      </c>
    </row>
    <row r="15484" spans="2:18" x14ac:dyDescent="0.2">
      <c r="B15484" s="25">
        <v>15254</v>
      </c>
      <c r="C15484" s="193"/>
      <c r="D15484" s="19">
        <v>0.36130999169455547</v>
      </c>
      <c r="E15484" s="19"/>
      <c r="F15484" s="19">
        <v>1.0486517953465015</v>
      </c>
      <c r="G15484" s="19"/>
      <c r="H15484" s="19">
        <v>0.63309791676927618</v>
      </c>
      <c r="I15484" s="19"/>
      <c r="J15484" s="19">
        <v>2.0447563745710745E-2</v>
      </c>
      <c r="K15484" s="19"/>
      <c r="L15484" s="19">
        <v>0.514549354736898</v>
      </c>
      <c r="M15484" s="19">
        <v>0.64939413090272791</v>
      </c>
      <c r="N15484" s="19"/>
      <c r="O15484" s="19"/>
      <c r="P15484" s="50">
        <v>0.50539839290322863</v>
      </c>
      <c r="R15484" s="9" t="s">
        <v>0</v>
      </c>
    </row>
    <row r="15485" spans="2:18" x14ac:dyDescent="0.2">
      <c r="B15485" s="25">
        <v>15255</v>
      </c>
      <c r="C15485" s="193"/>
      <c r="D15485" s="19">
        <v>0.84271432058668483</v>
      </c>
      <c r="E15485" s="19">
        <v>0.19434046883306624</v>
      </c>
      <c r="F15485" s="19"/>
      <c r="G15485" s="19"/>
      <c r="H15485" s="19">
        <v>6.4007925202413371E-2</v>
      </c>
      <c r="I15485" s="19"/>
      <c r="J15485" s="19">
        <v>0.36214643361813581</v>
      </c>
      <c r="K15485" s="19"/>
      <c r="L15485" s="19">
        <v>0.14786565041730521</v>
      </c>
      <c r="M15485" s="19"/>
      <c r="N15485" s="19">
        <v>1.1891607170092005</v>
      </c>
      <c r="O15485" s="19"/>
      <c r="P15485" s="50">
        <v>0.18567537211205179</v>
      </c>
      <c r="R15485" s="9" t="s">
        <v>0</v>
      </c>
    </row>
    <row r="15486" spans="2:18" x14ac:dyDescent="0.2">
      <c r="B15486" s="25">
        <v>15256</v>
      </c>
      <c r="C15486" s="193"/>
      <c r="D15486" s="19">
        <v>5.9851002656984974E-2</v>
      </c>
      <c r="E15486" s="19"/>
      <c r="F15486" s="19">
        <v>0.71710938440389016</v>
      </c>
      <c r="G15486" s="19">
        <v>0.14783975113715309</v>
      </c>
      <c r="H15486" s="19"/>
      <c r="I15486" s="19">
        <v>0.77513808394358796</v>
      </c>
      <c r="J15486" s="19"/>
      <c r="K15486" s="19"/>
      <c r="L15486" s="19">
        <v>0.45075963843636968</v>
      </c>
      <c r="M15486" s="19">
        <v>9.9071593714121123E-2</v>
      </c>
      <c r="N15486" s="19"/>
      <c r="O15486" s="19"/>
      <c r="P15486" s="50">
        <v>0.59660808656891129</v>
      </c>
      <c r="R15486" s="9" t="s">
        <v>0</v>
      </c>
    </row>
    <row r="15487" spans="2:18" x14ac:dyDescent="0.2">
      <c r="B15487" s="25">
        <v>15257</v>
      </c>
      <c r="C15487" s="193">
        <v>0.45819280800651779</v>
      </c>
      <c r="D15487" s="19"/>
      <c r="E15487" s="19">
        <v>1.5539241567606228</v>
      </c>
      <c r="F15487" s="19"/>
      <c r="G15487" s="19">
        <v>0.32322378943542568</v>
      </c>
      <c r="H15487" s="19"/>
      <c r="I15487" s="19">
        <v>1.0866233469722595</v>
      </c>
      <c r="J15487" s="19"/>
      <c r="K15487" s="19">
        <v>0.36821480971700177</v>
      </c>
      <c r="L15487" s="19"/>
      <c r="M15487" s="19">
        <v>1.1904897261791465</v>
      </c>
      <c r="N15487" s="19"/>
      <c r="O15487" s="19">
        <v>0.74760840836581544</v>
      </c>
      <c r="P15487" s="50"/>
      <c r="R15487" s="9" t="s">
        <v>0</v>
      </c>
    </row>
    <row r="15488" spans="2:18" x14ac:dyDescent="0.2">
      <c r="B15488" s="25">
        <v>15258</v>
      </c>
      <c r="C15488" s="193">
        <v>0.85650218877433926</v>
      </c>
      <c r="D15488" s="19"/>
      <c r="E15488" s="19">
        <v>0.91643189610406295</v>
      </c>
      <c r="F15488" s="19"/>
      <c r="G15488" s="19">
        <v>1.8796133429489488</v>
      </c>
      <c r="H15488" s="19"/>
      <c r="I15488" s="19">
        <v>1.16574850863823</v>
      </c>
      <c r="J15488" s="19"/>
      <c r="K15488" s="19">
        <v>1.3561745881201952</v>
      </c>
      <c r="L15488" s="19"/>
      <c r="M15488" s="19">
        <v>1.1027643587825091</v>
      </c>
      <c r="N15488" s="19"/>
      <c r="O15488" s="19">
        <v>0.77000597838488916</v>
      </c>
      <c r="P15488" s="50"/>
      <c r="R15488" s="9" t="s">
        <v>0</v>
      </c>
    </row>
    <row r="15489" spans="2:18" x14ac:dyDescent="0.2">
      <c r="B15489" s="25">
        <v>15259</v>
      </c>
      <c r="C15489" s="193"/>
      <c r="D15489" s="19">
        <v>1.6645630691557094</v>
      </c>
      <c r="E15489" s="19"/>
      <c r="F15489" s="19">
        <v>1.6755999919637579</v>
      </c>
      <c r="G15489" s="19"/>
      <c r="H15489" s="19">
        <v>3.0429270042853762</v>
      </c>
      <c r="I15489" s="19"/>
      <c r="J15489" s="19">
        <v>1.5611535779441716</v>
      </c>
      <c r="K15489" s="19"/>
      <c r="L15489" s="19">
        <v>1.8397678824119441</v>
      </c>
      <c r="M15489" s="19"/>
      <c r="N15489" s="19">
        <v>2.1571263151062139</v>
      </c>
      <c r="O15489" s="19"/>
      <c r="P15489" s="50">
        <v>1.7929223089227526</v>
      </c>
      <c r="R15489" s="9" t="s">
        <v>0</v>
      </c>
    </row>
    <row r="15490" spans="2:18" x14ac:dyDescent="0.2">
      <c r="B15490" s="25">
        <v>15260</v>
      </c>
      <c r="C15490" s="193"/>
      <c r="D15490" s="19">
        <v>0.46868290064333423</v>
      </c>
      <c r="E15490" s="19"/>
      <c r="F15490" s="19">
        <v>0.6170951752987538</v>
      </c>
      <c r="G15490" s="19"/>
      <c r="H15490" s="19">
        <v>0.39736522212565079</v>
      </c>
      <c r="I15490" s="19"/>
      <c r="J15490" s="19">
        <v>0.30619522075891614</v>
      </c>
      <c r="K15490" s="19"/>
      <c r="L15490" s="19">
        <v>0.53838540125394252</v>
      </c>
      <c r="M15490" s="19"/>
      <c r="N15490" s="19">
        <v>0.43787643623790717</v>
      </c>
      <c r="O15490" s="19"/>
      <c r="P15490" s="50">
        <v>0.2328051517942078</v>
      </c>
      <c r="R15490" s="9" t="s">
        <v>0</v>
      </c>
    </row>
    <row r="15491" spans="2:18" x14ac:dyDescent="0.2">
      <c r="B15491" s="25">
        <v>15261</v>
      </c>
      <c r="C15491" s="193">
        <v>1.5746615913706641</v>
      </c>
      <c r="D15491" s="19"/>
      <c r="E15491" s="19">
        <v>0.56028319296678697</v>
      </c>
      <c r="F15491" s="19"/>
      <c r="G15491" s="19">
        <v>1.9453647721885068</v>
      </c>
      <c r="H15491" s="19"/>
      <c r="I15491" s="19">
        <v>0.63670497583540964</v>
      </c>
      <c r="J15491" s="19"/>
      <c r="K15491" s="19">
        <v>0.48350098931706192</v>
      </c>
      <c r="L15491" s="19"/>
      <c r="M15491" s="19">
        <v>0.66065821195916452</v>
      </c>
      <c r="N15491" s="19"/>
      <c r="O15491" s="19">
        <v>1.3703306368743342</v>
      </c>
      <c r="P15491" s="50"/>
      <c r="R15491" s="9" t="s">
        <v>0</v>
      </c>
    </row>
    <row r="15492" spans="2:18" x14ac:dyDescent="0.2">
      <c r="B15492" s="25">
        <v>15262</v>
      </c>
      <c r="C15492" s="193"/>
      <c r="D15492" s="19">
        <v>2.012467325233438</v>
      </c>
      <c r="E15492" s="19"/>
      <c r="F15492" s="19">
        <v>1.3850653477439743</v>
      </c>
      <c r="G15492" s="19"/>
      <c r="H15492" s="19">
        <v>1.2651926689880473</v>
      </c>
      <c r="I15492" s="19"/>
      <c r="J15492" s="19">
        <v>2.0516939767893301</v>
      </c>
      <c r="K15492" s="19"/>
      <c r="L15492" s="19">
        <v>1.6164846803331183</v>
      </c>
      <c r="M15492" s="19"/>
      <c r="N15492" s="19">
        <v>1.1530877873574759</v>
      </c>
      <c r="O15492" s="19"/>
      <c r="P15492" s="50">
        <v>1.0316497391629751</v>
      </c>
      <c r="R15492" s="9" t="s">
        <v>0</v>
      </c>
    </row>
    <row r="15493" spans="2:18" x14ac:dyDescent="0.2">
      <c r="B15493" s="25">
        <v>15263</v>
      </c>
      <c r="C15493" s="193"/>
      <c r="D15493" s="19">
        <v>1.073193764071972</v>
      </c>
      <c r="E15493" s="19"/>
      <c r="F15493" s="19">
        <v>1.4753539902697888</v>
      </c>
      <c r="G15493" s="19"/>
      <c r="H15493" s="19">
        <v>0.74672700819530424</v>
      </c>
      <c r="I15493" s="19"/>
      <c r="J15493" s="19">
        <v>0.79303554498294182</v>
      </c>
      <c r="K15493" s="19"/>
      <c r="L15493" s="19">
        <v>0.93068982736455452</v>
      </c>
      <c r="M15493" s="19"/>
      <c r="N15493" s="19">
        <v>1.8000961785953817</v>
      </c>
      <c r="O15493" s="19"/>
      <c r="P15493" s="50">
        <v>0.72778980943945737</v>
      </c>
      <c r="R15493" s="9" t="s">
        <v>0</v>
      </c>
    </row>
    <row r="15494" spans="2:18" x14ac:dyDescent="0.2">
      <c r="B15494" s="25">
        <v>15264</v>
      </c>
      <c r="C15494" s="193">
        <v>0.30952975147665523</v>
      </c>
      <c r="D15494" s="19"/>
      <c r="E15494" s="19">
        <v>0.14997388123846903</v>
      </c>
      <c r="F15494" s="19"/>
      <c r="G15494" s="19">
        <v>0.31917122865180647</v>
      </c>
      <c r="H15494" s="19"/>
      <c r="I15494" s="19"/>
      <c r="J15494" s="19">
        <v>0.18661391244724818</v>
      </c>
      <c r="K15494" s="19">
        <v>0.58005355585640894</v>
      </c>
      <c r="L15494" s="19"/>
      <c r="M15494" s="19">
        <v>0.68673446604628785</v>
      </c>
      <c r="N15494" s="19"/>
      <c r="O15494" s="19"/>
      <c r="P15494" s="50">
        <v>0.40209257513748592</v>
      </c>
      <c r="R15494" s="9" t="s">
        <v>0</v>
      </c>
    </row>
    <row r="15495" spans="2:18" x14ac:dyDescent="0.2">
      <c r="B15495" s="25">
        <v>15265</v>
      </c>
      <c r="C15495" s="193">
        <v>2.0210226714270441</v>
      </c>
      <c r="D15495" s="19"/>
      <c r="E15495" s="19">
        <v>1.1272510997429555</v>
      </c>
      <c r="F15495" s="19"/>
      <c r="G15495" s="19">
        <v>1.3538366050651551</v>
      </c>
      <c r="H15495" s="19"/>
      <c r="I15495" s="19">
        <v>1.3393116392718571</v>
      </c>
      <c r="J15495" s="19"/>
      <c r="K15495" s="19">
        <v>1.9936568914834778</v>
      </c>
      <c r="L15495" s="19"/>
      <c r="M15495" s="19">
        <v>1.9752752645753267</v>
      </c>
      <c r="N15495" s="19"/>
      <c r="O15495" s="19">
        <v>1.3362658628703437</v>
      </c>
      <c r="P15495" s="50"/>
      <c r="R15495" s="9" t="s">
        <v>0</v>
      </c>
    </row>
    <row r="15496" spans="2:18" x14ac:dyDescent="0.2">
      <c r="B15496" s="25">
        <v>15266</v>
      </c>
      <c r="C15496" s="193">
        <v>5.4498224726142783E-2</v>
      </c>
      <c r="D15496" s="19"/>
      <c r="E15496" s="19">
        <v>0.55278831436736675</v>
      </c>
      <c r="F15496" s="19"/>
      <c r="G15496" s="19">
        <v>0.8413647467662535</v>
      </c>
      <c r="H15496" s="19"/>
      <c r="I15496" s="19">
        <v>0.45593206017393029</v>
      </c>
      <c r="J15496" s="19"/>
      <c r="K15496" s="19">
        <v>2.3493021793246614E-2</v>
      </c>
      <c r="L15496" s="19"/>
      <c r="M15496" s="19"/>
      <c r="N15496" s="19">
        <v>0.19449530369976692</v>
      </c>
      <c r="O15496" s="19">
        <v>0.53652775957124044</v>
      </c>
      <c r="P15496" s="50"/>
      <c r="R15496" s="9" t="s">
        <v>0</v>
      </c>
    </row>
    <row r="15497" spans="2:18" x14ac:dyDescent="0.2">
      <c r="B15497" s="25">
        <v>15267</v>
      </c>
      <c r="C15497" s="193"/>
      <c r="D15497" s="19">
        <v>0.41468614858919384</v>
      </c>
      <c r="E15497" s="19">
        <v>0.1556726214314994</v>
      </c>
      <c r="F15497" s="19"/>
      <c r="G15497" s="19"/>
      <c r="H15497" s="19">
        <v>0.39661915235536743</v>
      </c>
      <c r="I15497" s="19"/>
      <c r="J15497" s="19">
        <v>0.77955407916407971</v>
      </c>
      <c r="K15497" s="19">
        <v>9.0283978006516746E-2</v>
      </c>
      <c r="L15497" s="19"/>
      <c r="M15497" s="19">
        <v>0.22084065342505427</v>
      </c>
      <c r="N15497" s="19"/>
      <c r="O15497" s="19">
        <v>1.0727822513702996</v>
      </c>
      <c r="P15497" s="50"/>
      <c r="R15497" s="9" t="s">
        <v>0</v>
      </c>
    </row>
    <row r="15498" spans="2:18" x14ac:dyDescent="0.2">
      <c r="B15498" s="25">
        <v>15268</v>
      </c>
      <c r="C15498" s="193"/>
      <c r="D15498" s="19">
        <v>1.2776189563068643</v>
      </c>
      <c r="E15498" s="19"/>
      <c r="F15498" s="19">
        <v>0.48557618251027307</v>
      </c>
      <c r="G15498" s="19"/>
      <c r="H15498" s="19">
        <v>0.75697364009728352</v>
      </c>
      <c r="I15498" s="19"/>
      <c r="J15498" s="19">
        <v>0.9086185110623286</v>
      </c>
      <c r="K15498" s="19"/>
      <c r="L15498" s="19">
        <v>0.84111280462954452</v>
      </c>
      <c r="M15498" s="19"/>
      <c r="N15498" s="19">
        <v>0.92478271115182487</v>
      </c>
      <c r="O15498" s="19"/>
      <c r="P15498" s="50">
        <v>1.6190139898518734</v>
      </c>
      <c r="R15498" s="9" t="s">
        <v>0</v>
      </c>
    </row>
    <row r="15499" spans="2:18" x14ac:dyDescent="0.2">
      <c r="B15499" s="25">
        <v>15269</v>
      </c>
      <c r="C15499" s="193"/>
      <c r="D15499" s="19">
        <v>0.55351357635597453</v>
      </c>
      <c r="E15499" s="19"/>
      <c r="F15499" s="19">
        <v>0.49493668809935099</v>
      </c>
      <c r="G15499" s="19"/>
      <c r="H15499" s="19">
        <v>0.88412944279425232</v>
      </c>
      <c r="I15499" s="19"/>
      <c r="J15499" s="19">
        <v>0.51246764215448193</v>
      </c>
      <c r="K15499" s="19">
        <v>0.38850789466638408</v>
      </c>
      <c r="L15499" s="19"/>
      <c r="M15499" s="19">
        <v>9.1619173241148655E-2</v>
      </c>
      <c r="N15499" s="19"/>
      <c r="O15499" s="19"/>
      <c r="P15499" s="50">
        <v>0.25938549895031227</v>
      </c>
      <c r="R15499" s="9" t="s">
        <v>0</v>
      </c>
    </row>
    <row r="15500" spans="2:18" x14ac:dyDescent="0.2">
      <c r="B15500" s="25">
        <v>15270</v>
      </c>
      <c r="C15500" s="193"/>
      <c r="D15500" s="19">
        <v>0.10438896807805151</v>
      </c>
      <c r="E15500" s="19">
        <v>2.0084487348640281E-2</v>
      </c>
      <c r="F15500" s="19"/>
      <c r="G15500" s="19"/>
      <c r="H15500" s="19">
        <v>8.8478685022579037E-2</v>
      </c>
      <c r="I15500" s="19"/>
      <c r="J15500" s="19">
        <v>0.48513173724393077</v>
      </c>
      <c r="K15500" s="19"/>
      <c r="L15500" s="19">
        <v>0.51550978115968005</v>
      </c>
      <c r="M15500" s="19">
        <v>0.44107336348384418</v>
      </c>
      <c r="N15500" s="19"/>
      <c r="O15500" s="19"/>
      <c r="P15500" s="50">
        <v>2.6932696433948668E-3</v>
      </c>
      <c r="R15500" s="9" t="s">
        <v>0</v>
      </c>
    </row>
    <row r="15501" spans="2:18" x14ac:dyDescent="0.2">
      <c r="B15501" s="25">
        <v>15271</v>
      </c>
      <c r="C15501" s="193">
        <v>2.0088115227848142</v>
      </c>
      <c r="D15501" s="19"/>
      <c r="E15501" s="19">
        <v>0.85731092436523293</v>
      </c>
      <c r="F15501" s="19"/>
      <c r="G15501" s="19">
        <v>1.6757728557258624</v>
      </c>
      <c r="H15501" s="19"/>
      <c r="I15501" s="19">
        <v>0.77059027789781309</v>
      </c>
      <c r="J15501" s="19"/>
      <c r="K15501" s="19">
        <v>0.62732126123830989</v>
      </c>
      <c r="L15501" s="19"/>
      <c r="M15501" s="19">
        <v>1.0737835587756874</v>
      </c>
      <c r="N15501" s="19"/>
      <c r="O15501" s="19">
        <v>1.6958363930877762</v>
      </c>
      <c r="P15501" s="50"/>
      <c r="R15501" s="9" t="s">
        <v>0</v>
      </c>
    </row>
    <row r="15502" spans="2:18" x14ac:dyDescent="0.2">
      <c r="B15502" s="25">
        <v>15272</v>
      </c>
      <c r="C15502" s="193">
        <v>0.70467895019870042</v>
      </c>
      <c r="D15502" s="19"/>
      <c r="E15502" s="19">
        <v>1.8995954527810379</v>
      </c>
      <c r="F15502" s="19"/>
      <c r="G15502" s="19">
        <v>1.1438820819625348</v>
      </c>
      <c r="H15502" s="19"/>
      <c r="I15502" s="19">
        <v>0.61210688532317847</v>
      </c>
      <c r="J15502" s="19"/>
      <c r="K15502" s="19">
        <v>1.1302397080833715</v>
      </c>
      <c r="L15502" s="19"/>
      <c r="M15502" s="19">
        <v>1.0436065382962194</v>
      </c>
      <c r="N15502" s="19"/>
      <c r="O15502" s="19">
        <v>0.98594184619267322</v>
      </c>
      <c r="P15502" s="50"/>
      <c r="R15502" s="9" t="s">
        <v>0</v>
      </c>
    </row>
    <row r="15503" spans="2:18" x14ac:dyDescent="0.2">
      <c r="B15503" s="25">
        <v>15273</v>
      </c>
      <c r="C15503" s="193"/>
      <c r="D15503" s="19">
        <v>0.56098193793265561</v>
      </c>
      <c r="E15503" s="19">
        <v>6.1407423988688661E-2</v>
      </c>
      <c r="F15503" s="19"/>
      <c r="G15503" s="19"/>
      <c r="H15503" s="19">
        <v>0.19908850755188323</v>
      </c>
      <c r="I15503" s="19">
        <v>8.7102176438992776E-2</v>
      </c>
      <c r="J15503" s="19"/>
      <c r="K15503" s="19"/>
      <c r="L15503" s="19">
        <v>0.53049337362092519</v>
      </c>
      <c r="M15503" s="19"/>
      <c r="N15503" s="19">
        <v>0.11607904012451456</v>
      </c>
      <c r="O15503" s="19">
        <v>0.66137271304049028</v>
      </c>
      <c r="P15503" s="50"/>
      <c r="R15503" s="9" t="s">
        <v>0</v>
      </c>
    </row>
    <row r="15504" spans="2:18" x14ac:dyDescent="0.2">
      <c r="B15504" s="25">
        <v>15274</v>
      </c>
      <c r="C15504" s="193">
        <v>0.24338890397898669</v>
      </c>
      <c r="D15504" s="19"/>
      <c r="E15504" s="19"/>
      <c r="F15504" s="19">
        <v>0.72905969300908013</v>
      </c>
      <c r="G15504" s="19"/>
      <c r="H15504" s="19">
        <v>0.80899086468093662</v>
      </c>
      <c r="I15504" s="19">
        <v>0.48231357245288403</v>
      </c>
      <c r="J15504" s="19"/>
      <c r="K15504" s="19">
        <v>0.13997687273660303</v>
      </c>
      <c r="L15504" s="19"/>
      <c r="M15504" s="19">
        <v>0.56443085566019024</v>
      </c>
      <c r="N15504" s="19"/>
      <c r="O15504" s="19">
        <v>0.11036013512348558</v>
      </c>
      <c r="P15504" s="50"/>
      <c r="R15504" s="9" t="s">
        <v>0</v>
      </c>
    </row>
    <row r="15505" spans="2:18" x14ac:dyDescent="0.2">
      <c r="B15505" s="25">
        <v>15275</v>
      </c>
      <c r="C15505" s="193">
        <v>0.24014838745224501</v>
      </c>
      <c r="D15505" s="19"/>
      <c r="E15505" s="19"/>
      <c r="F15505" s="19">
        <v>0.35351616165820604</v>
      </c>
      <c r="G15505" s="19"/>
      <c r="H15505" s="19">
        <v>0.54430044825418777</v>
      </c>
      <c r="I15505" s="19"/>
      <c r="J15505" s="19">
        <v>0.7118235581831347</v>
      </c>
      <c r="K15505" s="19">
        <v>0.18371001882756732</v>
      </c>
      <c r="L15505" s="19"/>
      <c r="M15505" s="19">
        <v>0.18563846558884028</v>
      </c>
      <c r="N15505" s="19"/>
      <c r="O15505" s="19"/>
      <c r="P15505" s="50">
        <v>0.75265785175467081</v>
      </c>
      <c r="R15505" s="9" t="s">
        <v>0</v>
      </c>
    </row>
    <row r="15506" spans="2:18" x14ac:dyDescent="0.2">
      <c r="B15506" s="25">
        <v>15276</v>
      </c>
      <c r="C15506" s="193">
        <v>1.1274280098333029</v>
      </c>
      <c r="D15506" s="19"/>
      <c r="E15506" s="19">
        <v>1.4776315353572924</v>
      </c>
      <c r="F15506" s="19"/>
      <c r="G15506" s="19">
        <v>0.91454224605876044</v>
      </c>
      <c r="H15506" s="19"/>
      <c r="I15506" s="19">
        <v>1.2392242043394492</v>
      </c>
      <c r="J15506" s="19"/>
      <c r="K15506" s="19">
        <v>1.2485157865860281</v>
      </c>
      <c r="L15506" s="19"/>
      <c r="M15506" s="19">
        <v>0.29703078799338806</v>
      </c>
      <c r="N15506" s="19"/>
      <c r="O15506" s="19">
        <v>0.65853920615683725</v>
      </c>
      <c r="P15506" s="50"/>
      <c r="R15506" s="9" t="s">
        <v>0</v>
      </c>
    </row>
    <row r="15507" spans="2:18" x14ac:dyDescent="0.2">
      <c r="B15507" s="25">
        <v>15277</v>
      </c>
      <c r="C15507" s="193">
        <v>0.17187338128863994</v>
      </c>
      <c r="D15507" s="19"/>
      <c r="E15507" s="19"/>
      <c r="F15507" s="19">
        <v>0.22650374053208508</v>
      </c>
      <c r="G15507" s="19"/>
      <c r="H15507" s="19">
        <v>0.32084766558862993</v>
      </c>
      <c r="I15507" s="19"/>
      <c r="J15507" s="19">
        <v>1.5182406503434493</v>
      </c>
      <c r="K15507" s="19"/>
      <c r="L15507" s="19">
        <v>0.57108534423501267</v>
      </c>
      <c r="M15507" s="19">
        <v>0.61802887957011909</v>
      </c>
      <c r="N15507" s="19"/>
      <c r="O15507" s="19"/>
      <c r="P15507" s="50">
        <v>0.60338433092918109</v>
      </c>
      <c r="R15507" s="9" t="s">
        <v>0</v>
      </c>
    </row>
    <row r="15508" spans="2:18" x14ac:dyDescent="0.2">
      <c r="B15508" s="25">
        <v>15278</v>
      </c>
      <c r="C15508" s="193"/>
      <c r="D15508" s="19">
        <v>0.53101903038156462</v>
      </c>
      <c r="E15508" s="19"/>
      <c r="F15508" s="19">
        <v>1.2599331667534861</v>
      </c>
      <c r="G15508" s="19"/>
      <c r="H15508" s="19">
        <v>2.4954170312782735</v>
      </c>
      <c r="I15508" s="19"/>
      <c r="J15508" s="19">
        <v>1.153033580678956</v>
      </c>
      <c r="K15508" s="19"/>
      <c r="L15508" s="19">
        <v>1.3227123468959723</v>
      </c>
      <c r="M15508" s="19"/>
      <c r="N15508" s="19">
        <v>1.9369222496484531</v>
      </c>
      <c r="O15508" s="19"/>
      <c r="P15508" s="50">
        <v>1.18938484418047</v>
      </c>
      <c r="R15508" s="9" t="s">
        <v>0</v>
      </c>
    </row>
    <row r="15509" spans="2:18" x14ac:dyDescent="0.2">
      <c r="B15509" s="25">
        <v>15279</v>
      </c>
      <c r="C15509" s="193"/>
      <c r="D15509" s="19">
        <v>1.6953253828979209</v>
      </c>
      <c r="E15509" s="19"/>
      <c r="F15509" s="19">
        <v>0.77936462374760096</v>
      </c>
      <c r="G15509" s="19"/>
      <c r="H15509" s="19">
        <v>1.1223731822578307</v>
      </c>
      <c r="I15509" s="19"/>
      <c r="J15509" s="19">
        <v>1.2182616471581555</v>
      </c>
      <c r="K15509" s="19"/>
      <c r="L15509" s="19">
        <v>0.69329427583928471</v>
      </c>
      <c r="M15509" s="19"/>
      <c r="N15509" s="19">
        <v>0.44425907707903345</v>
      </c>
      <c r="O15509" s="19"/>
      <c r="P15509" s="50">
        <v>1.3624166347260922</v>
      </c>
      <c r="R15509" s="9" t="s">
        <v>0</v>
      </c>
    </row>
    <row r="15510" spans="2:18" x14ac:dyDescent="0.2">
      <c r="B15510" s="25">
        <v>15280</v>
      </c>
      <c r="C15510" s="193">
        <v>1.2751976925726194</v>
      </c>
      <c r="D15510" s="19"/>
      <c r="E15510" s="19">
        <v>0.87420289985553701</v>
      </c>
      <c r="F15510" s="19"/>
      <c r="G15510" s="19">
        <v>1.5299279704223441</v>
      </c>
      <c r="H15510" s="19"/>
      <c r="I15510" s="19">
        <v>2.3821171191736545</v>
      </c>
      <c r="J15510" s="19"/>
      <c r="K15510" s="19">
        <v>1.636104922472631</v>
      </c>
      <c r="L15510" s="19"/>
      <c r="M15510" s="19">
        <v>1.9574123361415483</v>
      </c>
      <c r="N15510" s="19"/>
      <c r="O15510" s="19">
        <v>2.0410564807204992</v>
      </c>
      <c r="P15510" s="50"/>
      <c r="R15510" s="9" t="s">
        <v>0</v>
      </c>
    </row>
    <row r="15511" spans="2:18" x14ac:dyDescent="0.2">
      <c r="B15511" s="25">
        <v>15281</v>
      </c>
      <c r="C15511" s="193">
        <v>0.10362820344089572</v>
      </c>
      <c r="D15511" s="19"/>
      <c r="E15511" s="19">
        <v>1.1866063375679849</v>
      </c>
      <c r="F15511" s="19"/>
      <c r="G15511" s="19">
        <v>1.3987837103313849</v>
      </c>
      <c r="H15511" s="19"/>
      <c r="I15511" s="19"/>
      <c r="J15511" s="19">
        <v>0.19537141068032424</v>
      </c>
      <c r="K15511" s="19">
        <v>0.38267278233022517</v>
      </c>
      <c r="L15511" s="19"/>
      <c r="M15511" s="19">
        <v>1.2406160036652378</v>
      </c>
      <c r="N15511" s="19"/>
      <c r="O15511" s="19">
        <v>1.2936410519755006</v>
      </c>
      <c r="P15511" s="50"/>
      <c r="R15511" s="9" t="s">
        <v>0</v>
      </c>
    </row>
    <row r="15512" spans="2:18" x14ac:dyDescent="0.2">
      <c r="B15512" s="25">
        <v>15282</v>
      </c>
      <c r="C15512" s="193"/>
      <c r="D15512" s="19">
        <v>0.17921199625741163</v>
      </c>
      <c r="E15512" s="19">
        <v>0.20401249779078248</v>
      </c>
      <c r="F15512" s="19"/>
      <c r="G15512" s="19">
        <v>0.32546516248682389</v>
      </c>
      <c r="H15512" s="19"/>
      <c r="I15512" s="19">
        <v>0.42351008049701577</v>
      </c>
      <c r="J15512" s="19"/>
      <c r="K15512" s="19">
        <v>0.85969998299327</v>
      </c>
      <c r="L15512" s="19"/>
      <c r="M15512" s="19">
        <v>0.50664839129398032</v>
      </c>
      <c r="N15512" s="19"/>
      <c r="O15512" s="19">
        <v>2.490065824822965</v>
      </c>
      <c r="P15512" s="50"/>
      <c r="R15512" s="9" t="s">
        <v>0</v>
      </c>
    </row>
    <row r="15513" spans="2:18" x14ac:dyDescent="0.2">
      <c r="B15513" s="25">
        <v>15283</v>
      </c>
      <c r="C15513" s="193"/>
      <c r="D15513" s="19">
        <v>0.24336057539218892</v>
      </c>
      <c r="E15513" s="19"/>
      <c r="F15513" s="19">
        <v>0.86097251786782003</v>
      </c>
      <c r="G15513" s="19"/>
      <c r="H15513" s="19">
        <v>0.41526040686445931</v>
      </c>
      <c r="I15513" s="19">
        <v>0.28754112974377566</v>
      </c>
      <c r="J15513" s="19"/>
      <c r="K15513" s="19">
        <v>9.3109623403492506E-2</v>
      </c>
      <c r="L15513" s="19"/>
      <c r="M15513" s="19">
        <v>9.0260486716108156E-3</v>
      </c>
      <c r="N15513" s="19"/>
      <c r="O15513" s="19"/>
      <c r="P15513" s="50">
        <v>0.60257822619288237</v>
      </c>
      <c r="R15513" s="9" t="s">
        <v>0</v>
      </c>
    </row>
    <row r="15514" spans="2:18" x14ac:dyDescent="0.2">
      <c r="B15514" s="25">
        <v>15284</v>
      </c>
      <c r="C15514" s="193">
        <v>0.34096447564967919</v>
      </c>
      <c r="D15514" s="19"/>
      <c r="E15514" s="19">
        <v>0.25138475495250467</v>
      </c>
      <c r="F15514" s="19"/>
      <c r="G15514" s="19">
        <v>0.18399373330091789</v>
      </c>
      <c r="H15514" s="19"/>
      <c r="I15514" s="19">
        <v>0.22082512060086626</v>
      </c>
      <c r="J15514" s="19"/>
      <c r="K15514" s="19">
        <v>1.4532181566448503</v>
      </c>
      <c r="L15514" s="19"/>
      <c r="M15514" s="19"/>
      <c r="N15514" s="19">
        <v>5.5484938077443167E-2</v>
      </c>
      <c r="O15514" s="19">
        <v>1.2473573367024173</v>
      </c>
      <c r="P15514" s="50"/>
      <c r="R15514" s="9" t="s">
        <v>0</v>
      </c>
    </row>
    <row r="15515" spans="2:18" x14ac:dyDescent="0.2">
      <c r="B15515" s="25">
        <v>15285</v>
      </c>
      <c r="C15515" s="193"/>
      <c r="D15515" s="19">
        <v>9.6457524113633425E-2</v>
      </c>
      <c r="E15515" s="19">
        <v>6.5616809423688485E-2</v>
      </c>
      <c r="F15515" s="19"/>
      <c r="G15515" s="19">
        <v>0.14816791019003228</v>
      </c>
      <c r="H15515" s="19"/>
      <c r="I15515" s="19"/>
      <c r="J15515" s="19">
        <v>0.49625865502531452</v>
      </c>
      <c r="K15515" s="19">
        <v>0.16552984202761661</v>
      </c>
      <c r="L15515" s="19"/>
      <c r="M15515" s="19"/>
      <c r="N15515" s="19">
        <v>0.55454238966814329</v>
      </c>
      <c r="O15515" s="19"/>
      <c r="P15515" s="50">
        <v>0.59189614837119686</v>
      </c>
      <c r="R15515" s="9" t="s">
        <v>0</v>
      </c>
    </row>
    <row r="15516" spans="2:18" x14ac:dyDescent="0.2">
      <c r="B15516" s="25">
        <v>15286</v>
      </c>
      <c r="C15516" s="193">
        <v>1.019479923693573</v>
      </c>
      <c r="D15516" s="19"/>
      <c r="E15516" s="19">
        <v>1.7762290816140562</v>
      </c>
      <c r="F15516" s="19"/>
      <c r="G15516" s="19">
        <v>0.19130354229701144</v>
      </c>
      <c r="H15516" s="19"/>
      <c r="I15516" s="19">
        <v>0.98982218316134252</v>
      </c>
      <c r="J15516" s="19"/>
      <c r="K15516" s="19">
        <v>1.5932741533256054</v>
      </c>
      <c r="L15516" s="19"/>
      <c r="M15516" s="19">
        <v>0.9400675831850237</v>
      </c>
      <c r="N15516" s="19"/>
      <c r="O15516" s="19">
        <v>1.5732160418763352</v>
      </c>
      <c r="P15516" s="50"/>
      <c r="R15516" s="9" t="s">
        <v>0</v>
      </c>
    </row>
    <row r="15517" spans="2:18" x14ac:dyDescent="0.2">
      <c r="B15517" s="25">
        <v>15287</v>
      </c>
      <c r="C15517" s="193">
        <v>0.72585759770398894</v>
      </c>
      <c r="D15517" s="19"/>
      <c r="E15517" s="19">
        <v>0.18281093210937935</v>
      </c>
      <c r="F15517" s="19"/>
      <c r="G15517" s="19">
        <v>0.52897631869673833</v>
      </c>
      <c r="H15517" s="19"/>
      <c r="I15517" s="19">
        <v>6.1926209349386176E-2</v>
      </c>
      <c r="J15517" s="19"/>
      <c r="K15517" s="19">
        <v>5.0251292452794215E-2</v>
      </c>
      <c r="L15517" s="19"/>
      <c r="M15517" s="19">
        <v>0.22132724524518452</v>
      </c>
      <c r="N15517" s="19"/>
      <c r="O15517" s="19"/>
      <c r="P15517" s="50">
        <v>0.82117034313704951</v>
      </c>
      <c r="R15517" s="9" t="s">
        <v>0</v>
      </c>
    </row>
    <row r="15518" spans="2:18" x14ac:dyDescent="0.2">
      <c r="B15518" s="25">
        <v>15288</v>
      </c>
      <c r="C15518" s="193">
        <v>1.0676723316340206</v>
      </c>
      <c r="D15518" s="19"/>
      <c r="E15518" s="19">
        <v>0.71241212081596006</v>
      </c>
      <c r="F15518" s="19"/>
      <c r="G15518" s="19">
        <v>0.36283558104316049</v>
      </c>
      <c r="H15518" s="19"/>
      <c r="I15518" s="19">
        <v>5.327538526382819E-2</v>
      </c>
      <c r="J15518" s="19"/>
      <c r="K15518" s="19">
        <v>0.84008067542523235</v>
      </c>
      <c r="L15518" s="19"/>
      <c r="M15518" s="19">
        <v>7.3953361537988829E-2</v>
      </c>
      <c r="N15518" s="19"/>
      <c r="O15518" s="19">
        <v>0.93779971969314224</v>
      </c>
      <c r="P15518" s="50"/>
      <c r="R15518" s="9" t="s">
        <v>0</v>
      </c>
    </row>
    <row r="15519" spans="2:18" x14ac:dyDescent="0.2">
      <c r="B15519" s="25">
        <v>15289</v>
      </c>
      <c r="C15519" s="193">
        <v>0.17068899712209817</v>
      </c>
      <c r="D15519" s="19"/>
      <c r="E15519" s="19"/>
      <c r="F15519" s="19">
        <v>0.11969805381587514</v>
      </c>
      <c r="G15519" s="19"/>
      <c r="H15519" s="19">
        <v>0.38925951021552246</v>
      </c>
      <c r="I15519" s="19"/>
      <c r="J15519" s="19">
        <v>0.79344694022580076</v>
      </c>
      <c r="K15519" s="19">
        <v>0.12777012791188189</v>
      </c>
      <c r="L15519" s="19"/>
      <c r="M15519" s="19">
        <v>9.6603414034066665E-2</v>
      </c>
      <c r="N15519" s="19"/>
      <c r="O15519" s="19"/>
      <c r="P15519" s="50">
        <v>9.4607363221518553E-2</v>
      </c>
      <c r="R15519" s="9" t="s">
        <v>0</v>
      </c>
    </row>
    <row r="15520" spans="2:18" x14ac:dyDescent="0.2">
      <c r="B15520" s="25">
        <v>15290</v>
      </c>
      <c r="C15520" s="193"/>
      <c r="D15520" s="19">
        <v>1.0075124658934458</v>
      </c>
      <c r="E15520" s="19"/>
      <c r="F15520" s="19">
        <v>0.14084905027996297</v>
      </c>
      <c r="G15520" s="19"/>
      <c r="H15520" s="19">
        <v>0.30265836333892188</v>
      </c>
      <c r="I15520" s="19"/>
      <c r="J15520" s="19">
        <v>1.6635553405678198</v>
      </c>
      <c r="K15520" s="19"/>
      <c r="L15520" s="19">
        <v>0.1210902449043173</v>
      </c>
      <c r="M15520" s="19"/>
      <c r="N15520" s="19">
        <v>0.43911035519019298</v>
      </c>
      <c r="O15520" s="19"/>
      <c r="P15520" s="50">
        <v>0.1080440099874747</v>
      </c>
      <c r="R15520" s="9" t="s">
        <v>0</v>
      </c>
    </row>
    <row r="15521" spans="2:18" x14ac:dyDescent="0.2">
      <c r="B15521" s="25">
        <v>15291</v>
      </c>
      <c r="C15521" s="193"/>
      <c r="D15521" s="19">
        <v>2.5026455010823397E-2</v>
      </c>
      <c r="E15521" s="19">
        <v>0.47387717168990362</v>
      </c>
      <c r="F15521" s="19"/>
      <c r="G15521" s="19">
        <v>1.5987332290087825E-2</v>
      </c>
      <c r="H15521" s="19"/>
      <c r="I15521" s="19">
        <v>0.64021851775872951</v>
      </c>
      <c r="J15521" s="19"/>
      <c r="K15521" s="19">
        <v>0.73777246509500416</v>
      </c>
      <c r="L15521" s="19"/>
      <c r="M15521" s="19"/>
      <c r="N15521" s="19">
        <v>0.3803268159503308</v>
      </c>
      <c r="O15521" s="19"/>
      <c r="P15521" s="50">
        <v>0.28683092409805416</v>
      </c>
      <c r="R15521" s="9" t="s">
        <v>0</v>
      </c>
    </row>
    <row r="15522" spans="2:18" x14ac:dyDescent="0.2">
      <c r="B15522" s="25">
        <v>15292</v>
      </c>
      <c r="C15522" s="193"/>
      <c r="D15522" s="19">
        <v>0.71674794723348823</v>
      </c>
      <c r="E15522" s="19">
        <v>0.55958106203168878</v>
      </c>
      <c r="F15522" s="19"/>
      <c r="G15522" s="19">
        <v>0.33248902482774317</v>
      </c>
      <c r="H15522" s="19"/>
      <c r="I15522" s="19">
        <v>0.23330567412599165</v>
      </c>
      <c r="J15522" s="19"/>
      <c r="K15522" s="19"/>
      <c r="L15522" s="19">
        <v>0.13670649011589964</v>
      </c>
      <c r="M15522" s="19"/>
      <c r="N15522" s="19">
        <v>0.85718938943086076</v>
      </c>
      <c r="O15522" s="19"/>
      <c r="P15522" s="50">
        <v>0.99711478423794786</v>
      </c>
      <c r="R15522" s="9" t="s">
        <v>0</v>
      </c>
    </row>
    <row r="15523" spans="2:18" x14ac:dyDescent="0.2">
      <c r="B15523" s="25">
        <v>15293</v>
      </c>
      <c r="C15523" s="193"/>
      <c r="D15523" s="19">
        <v>0.78578909686892096</v>
      </c>
      <c r="E15523" s="19"/>
      <c r="F15523" s="19">
        <v>1.1558224390910836</v>
      </c>
      <c r="G15523" s="19"/>
      <c r="H15523" s="19">
        <v>1.1373807628518184</v>
      </c>
      <c r="I15523" s="19"/>
      <c r="J15523" s="19">
        <v>1.9447065108940156</v>
      </c>
      <c r="K15523" s="19"/>
      <c r="L15523" s="19">
        <v>1.2152621654534934</v>
      </c>
      <c r="M15523" s="19"/>
      <c r="N15523" s="19">
        <v>1.878251685824502</v>
      </c>
      <c r="O15523" s="19"/>
      <c r="P15523" s="50">
        <v>0.38121156382083932</v>
      </c>
      <c r="R15523" s="9" t="s">
        <v>0</v>
      </c>
    </row>
    <row r="15524" spans="2:18" x14ac:dyDescent="0.2">
      <c r="B15524" s="25">
        <v>15294</v>
      </c>
      <c r="C15524" s="193">
        <v>2.004192633123544</v>
      </c>
      <c r="D15524" s="19"/>
      <c r="E15524" s="19">
        <v>0.75156926323594375</v>
      </c>
      <c r="F15524" s="19"/>
      <c r="G15524" s="19">
        <v>1.4777832161734217</v>
      </c>
      <c r="H15524" s="19"/>
      <c r="I15524" s="19">
        <v>1.0099905043998072</v>
      </c>
      <c r="J15524" s="19"/>
      <c r="K15524" s="19">
        <v>1.3501650729964125</v>
      </c>
      <c r="L15524" s="19"/>
      <c r="M15524" s="19">
        <v>1.5572148755591211</v>
      </c>
      <c r="N15524" s="19"/>
      <c r="O15524" s="19">
        <v>1.3233967492250667</v>
      </c>
      <c r="P15524" s="50"/>
      <c r="R15524" s="9" t="s">
        <v>0</v>
      </c>
    </row>
    <row r="15525" spans="2:18" x14ac:dyDescent="0.2">
      <c r="B15525" s="25">
        <v>15295</v>
      </c>
      <c r="C15525" s="193">
        <v>0.25171853437339958</v>
      </c>
      <c r="D15525" s="19"/>
      <c r="E15525" s="19"/>
      <c r="F15525" s="19">
        <v>1.4904185285647047</v>
      </c>
      <c r="G15525" s="19"/>
      <c r="H15525" s="19">
        <v>0.92779870177886925</v>
      </c>
      <c r="I15525" s="19"/>
      <c r="J15525" s="19">
        <v>0.63597035947816449</v>
      </c>
      <c r="K15525" s="19"/>
      <c r="L15525" s="19">
        <v>1.4490122181928198</v>
      </c>
      <c r="M15525" s="19"/>
      <c r="N15525" s="19">
        <v>0.61833995726502922</v>
      </c>
      <c r="O15525" s="19"/>
      <c r="P15525" s="50">
        <v>1.0697050788729334</v>
      </c>
      <c r="R15525" s="9" t="s">
        <v>0</v>
      </c>
    </row>
    <row r="15526" spans="2:18" x14ac:dyDescent="0.2">
      <c r="B15526" s="25">
        <v>15296</v>
      </c>
      <c r="C15526" s="193"/>
      <c r="D15526" s="19">
        <v>1.4264118381195212</v>
      </c>
      <c r="E15526" s="19"/>
      <c r="F15526" s="19">
        <v>1.0207473700621199</v>
      </c>
      <c r="G15526" s="19"/>
      <c r="H15526" s="19">
        <v>0.3556375335219239</v>
      </c>
      <c r="I15526" s="19"/>
      <c r="J15526" s="19">
        <v>0.59001656751445097</v>
      </c>
      <c r="K15526" s="19">
        <v>0.16138690429775132</v>
      </c>
      <c r="L15526" s="19"/>
      <c r="M15526" s="19"/>
      <c r="N15526" s="19">
        <v>1.4648853021815329</v>
      </c>
      <c r="O15526" s="19"/>
      <c r="P15526" s="50">
        <v>0.74772288274621701</v>
      </c>
      <c r="R15526" s="9" t="s">
        <v>0</v>
      </c>
    </row>
    <row r="15527" spans="2:18" x14ac:dyDescent="0.2">
      <c r="B15527" s="25">
        <v>15297</v>
      </c>
      <c r="C15527" s="193">
        <v>0.67303743797581128</v>
      </c>
      <c r="D15527" s="19"/>
      <c r="E15527" s="19"/>
      <c r="F15527" s="19">
        <v>0.50010226418906756</v>
      </c>
      <c r="G15527" s="19"/>
      <c r="H15527" s="19">
        <v>0.15170167648640465</v>
      </c>
      <c r="I15527" s="19"/>
      <c r="J15527" s="19">
        <v>1.7713393810245833E-2</v>
      </c>
      <c r="K15527" s="19"/>
      <c r="L15527" s="19">
        <v>0.74798559252501762</v>
      </c>
      <c r="M15527" s="19"/>
      <c r="N15527" s="19">
        <v>0.57808258470352258</v>
      </c>
      <c r="O15527" s="19">
        <v>4.8114355230507149E-3</v>
      </c>
      <c r="P15527" s="50"/>
      <c r="R15527" s="9" t="s">
        <v>0</v>
      </c>
    </row>
    <row r="15528" spans="2:18" x14ac:dyDescent="0.2">
      <c r="B15528" s="25">
        <v>15298</v>
      </c>
      <c r="C15528" s="193">
        <v>0.58248828020523746</v>
      </c>
      <c r="D15528" s="19"/>
      <c r="E15528" s="19">
        <v>0.6772700992794235</v>
      </c>
      <c r="F15528" s="19"/>
      <c r="G15528" s="19">
        <v>1.6172401009199093</v>
      </c>
      <c r="H15528" s="19"/>
      <c r="I15528" s="19">
        <v>0.71088240886555965</v>
      </c>
      <c r="J15528" s="19"/>
      <c r="K15528" s="19">
        <v>0.96118649182649629</v>
      </c>
      <c r="L15528" s="19"/>
      <c r="M15528" s="19">
        <v>0.5229650483160071</v>
      </c>
      <c r="N15528" s="19"/>
      <c r="O15528" s="19">
        <v>1.3957903741539337</v>
      </c>
      <c r="P15528" s="50"/>
      <c r="R15528" s="9" t="s">
        <v>0</v>
      </c>
    </row>
    <row r="15529" spans="2:18" x14ac:dyDescent="0.2">
      <c r="B15529" s="25">
        <v>15299</v>
      </c>
      <c r="C15529" s="193"/>
      <c r="D15529" s="19">
        <v>0.23972765805569793</v>
      </c>
      <c r="E15529" s="19"/>
      <c r="F15529" s="19">
        <v>0.16514384268104884</v>
      </c>
      <c r="G15529" s="19">
        <v>0.49511312476532821</v>
      </c>
      <c r="H15529" s="19"/>
      <c r="I15529" s="19">
        <v>5.7206385421227711E-2</v>
      </c>
      <c r="J15529" s="19"/>
      <c r="K15529" s="19">
        <v>0.17994161715938894</v>
      </c>
      <c r="L15529" s="19"/>
      <c r="M15529" s="19">
        <v>4.8788517042379194E-2</v>
      </c>
      <c r="N15529" s="19"/>
      <c r="O15529" s="19">
        <v>0.66563341642763962</v>
      </c>
      <c r="P15529" s="50"/>
      <c r="R15529" s="9" t="s">
        <v>0</v>
      </c>
    </row>
    <row r="15530" spans="2:18" x14ac:dyDescent="0.2">
      <c r="B15530" s="25">
        <v>15300</v>
      </c>
      <c r="C15530" s="193">
        <v>1.3723040068221797</v>
      </c>
      <c r="D15530" s="19"/>
      <c r="E15530" s="19">
        <v>1.2276446918494288</v>
      </c>
      <c r="F15530" s="19"/>
      <c r="G15530" s="19">
        <v>0.77222694558410954</v>
      </c>
      <c r="H15530" s="19"/>
      <c r="I15530" s="19">
        <v>0.69040167627289017</v>
      </c>
      <c r="J15530" s="19"/>
      <c r="K15530" s="19">
        <v>0.64822094823124388</v>
      </c>
      <c r="L15530" s="19"/>
      <c r="M15530" s="19">
        <v>0.53180676299280483</v>
      </c>
      <c r="N15530" s="19"/>
      <c r="O15530" s="19"/>
      <c r="P15530" s="50">
        <v>0.63256698775000286</v>
      </c>
      <c r="R15530" s="9" t="s">
        <v>0</v>
      </c>
    </row>
    <row r="15531" spans="2:18" x14ac:dyDescent="0.2">
      <c r="B15531" s="25">
        <v>15301</v>
      </c>
      <c r="C15531" s="193"/>
      <c r="D15531" s="19">
        <v>0.78864311845082213</v>
      </c>
      <c r="E15531" s="19">
        <v>0.19413032730117283</v>
      </c>
      <c r="F15531" s="19"/>
      <c r="G15531" s="19"/>
      <c r="H15531" s="19">
        <v>0.12500595734877304</v>
      </c>
      <c r="I15531" s="19">
        <v>0.1471964130677767</v>
      </c>
      <c r="J15531" s="19"/>
      <c r="K15531" s="19">
        <v>0.22063529382493657</v>
      </c>
      <c r="L15531" s="19"/>
      <c r="M15531" s="19"/>
      <c r="N15531" s="19">
        <v>0.7157568229084621</v>
      </c>
      <c r="O15531" s="19"/>
      <c r="P15531" s="50">
        <v>0.47206237915283422</v>
      </c>
      <c r="R15531" s="9" t="s">
        <v>0</v>
      </c>
    </row>
    <row r="15532" spans="2:18" x14ac:dyDescent="0.2">
      <c r="B15532" s="25">
        <v>15302</v>
      </c>
      <c r="C15532" s="193">
        <v>1.4444768564955004</v>
      </c>
      <c r="D15532" s="19"/>
      <c r="E15532" s="19">
        <v>1.0031574563460484</v>
      </c>
      <c r="F15532" s="19"/>
      <c r="G15532" s="19">
        <v>0.52489679610110729</v>
      </c>
      <c r="H15532" s="19"/>
      <c r="I15532" s="19">
        <v>0.81942348301862367</v>
      </c>
      <c r="J15532" s="19"/>
      <c r="K15532" s="19">
        <v>1.9322323573565263</v>
      </c>
      <c r="L15532" s="19"/>
      <c r="M15532" s="19">
        <v>2.2555100644182517</v>
      </c>
      <c r="N15532" s="19"/>
      <c r="O15532" s="19">
        <v>1.4012321982389206</v>
      </c>
      <c r="P15532" s="50"/>
      <c r="R15532" s="9" t="s">
        <v>0</v>
      </c>
    </row>
    <row r="15533" spans="2:18" x14ac:dyDescent="0.2">
      <c r="B15533" s="25">
        <v>15303</v>
      </c>
      <c r="C15533" s="193">
        <v>0.3798412530042905</v>
      </c>
      <c r="D15533" s="19"/>
      <c r="E15533" s="19">
        <v>8.7159973486124448E-2</v>
      </c>
      <c r="F15533" s="19"/>
      <c r="G15533" s="19">
        <v>0.81544663902641545</v>
      </c>
      <c r="H15533" s="19"/>
      <c r="I15533" s="19">
        <v>0.283568650824989</v>
      </c>
      <c r="J15533" s="19"/>
      <c r="K15533" s="19"/>
      <c r="L15533" s="19">
        <v>9.5357827451656954E-2</v>
      </c>
      <c r="M15533" s="19"/>
      <c r="N15533" s="19">
        <v>0.13743562811656951</v>
      </c>
      <c r="O15533" s="19"/>
      <c r="P15533" s="50">
        <v>0.26375836837293509</v>
      </c>
      <c r="R15533" s="9" t="s">
        <v>0</v>
      </c>
    </row>
    <row r="15534" spans="2:18" x14ac:dyDescent="0.2">
      <c r="B15534" s="25">
        <v>15304</v>
      </c>
      <c r="C15534" s="193">
        <v>0.19035297099645268</v>
      </c>
      <c r="D15534" s="19"/>
      <c r="E15534" s="19"/>
      <c r="F15534" s="19">
        <v>0.25458412500825423</v>
      </c>
      <c r="G15534" s="19"/>
      <c r="H15534" s="19">
        <v>0.34189683280549982</v>
      </c>
      <c r="I15534" s="19"/>
      <c r="J15534" s="19">
        <v>0.19771533273898306</v>
      </c>
      <c r="K15534" s="19">
        <v>2.52138826852163E-2</v>
      </c>
      <c r="L15534" s="19"/>
      <c r="M15534" s="19">
        <v>1.4052126702181797</v>
      </c>
      <c r="N15534" s="19"/>
      <c r="O15534" s="19">
        <v>2.4104900280836648E-2</v>
      </c>
      <c r="P15534" s="50"/>
      <c r="R15534" s="9" t="s">
        <v>0</v>
      </c>
    </row>
    <row r="15535" spans="2:18" x14ac:dyDescent="0.2">
      <c r="B15535" s="25">
        <v>15305</v>
      </c>
      <c r="C15535" s="193"/>
      <c r="D15535" s="19">
        <v>0.5375979007328483</v>
      </c>
      <c r="E15535" s="19"/>
      <c r="F15535" s="19">
        <v>0.1533436891656858</v>
      </c>
      <c r="G15535" s="19">
        <v>8.2964974353531756E-2</v>
      </c>
      <c r="H15535" s="19"/>
      <c r="I15535" s="19"/>
      <c r="J15535" s="19">
        <v>0.8510196213509239</v>
      </c>
      <c r="K15535" s="19">
        <v>0.47585278371131956</v>
      </c>
      <c r="L15535" s="19"/>
      <c r="M15535" s="19"/>
      <c r="N15535" s="19">
        <v>0.187176947270597</v>
      </c>
      <c r="O15535" s="19"/>
      <c r="P15535" s="50">
        <v>0.17201322405172248</v>
      </c>
      <c r="R15535" s="9" t="s">
        <v>0</v>
      </c>
    </row>
    <row r="15536" spans="2:18" x14ac:dyDescent="0.2">
      <c r="B15536" s="25">
        <v>15306</v>
      </c>
      <c r="C15536" s="193"/>
      <c r="D15536" s="19">
        <v>0.63633746505992295</v>
      </c>
      <c r="E15536" s="19">
        <v>0.72942707377067084</v>
      </c>
      <c r="F15536" s="19"/>
      <c r="G15536" s="19"/>
      <c r="H15536" s="19">
        <v>0.59697633813419726</v>
      </c>
      <c r="I15536" s="19"/>
      <c r="J15536" s="19">
        <v>0.59717121356057867</v>
      </c>
      <c r="K15536" s="19"/>
      <c r="L15536" s="19">
        <v>0.5284442013997166</v>
      </c>
      <c r="M15536" s="19"/>
      <c r="N15536" s="19">
        <v>0.89412571751426195</v>
      </c>
      <c r="O15536" s="19"/>
      <c r="P15536" s="50">
        <v>1.082817386745631</v>
      </c>
      <c r="R15536" s="9" t="s">
        <v>0</v>
      </c>
    </row>
    <row r="15537" spans="2:18" x14ac:dyDescent="0.2">
      <c r="B15537" s="25">
        <v>15307</v>
      </c>
      <c r="C15537" s="193"/>
      <c r="D15537" s="19">
        <v>1.6557005912966789</v>
      </c>
      <c r="E15537" s="19"/>
      <c r="F15537" s="19">
        <v>2.0242523762893381</v>
      </c>
      <c r="G15537" s="19"/>
      <c r="H15537" s="19">
        <v>2.4930489549238097</v>
      </c>
      <c r="I15537" s="19"/>
      <c r="J15537" s="19">
        <v>1.1867820798933699</v>
      </c>
      <c r="K15537" s="19"/>
      <c r="L15537" s="19">
        <v>2.014331315539061</v>
      </c>
      <c r="M15537" s="19"/>
      <c r="N15537" s="19">
        <v>0.63227489329045228</v>
      </c>
      <c r="O15537" s="19"/>
      <c r="P15537" s="50">
        <v>1.8297338591057355</v>
      </c>
      <c r="R15537" s="9" t="s">
        <v>0</v>
      </c>
    </row>
    <row r="15538" spans="2:18" x14ac:dyDescent="0.2">
      <c r="B15538" s="25">
        <v>15308</v>
      </c>
      <c r="C15538" s="193">
        <v>0.37265630322536275</v>
      </c>
      <c r="D15538" s="19"/>
      <c r="E15538" s="19">
        <v>0.27004906298378367</v>
      </c>
      <c r="F15538" s="19"/>
      <c r="G15538" s="19">
        <v>0.36094894503741964</v>
      </c>
      <c r="H15538" s="19"/>
      <c r="I15538" s="19"/>
      <c r="J15538" s="19">
        <v>0.12162475314826973</v>
      </c>
      <c r="K15538" s="19">
        <v>8.6610332364259815E-2</v>
      </c>
      <c r="L15538" s="19"/>
      <c r="M15538" s="19">
        <v>0.1628825951759095</v>
      </c>
      <c r="N15538" s="19"/>
      <c r="O15538" s="19"/>
      <c r="P15538" s="50">
        <v>0.15855322463714885</v>
      </c>
      <c r="R15538" s="9" t="s">
        <v>0</v>
      </c>
    </row>
    <row r="15539" spans="2:18" x14ac:dyDescent="0.2">
      <c r="B15539" s="25">
        <v>15309</v>
      </c>
      <c r="C15539" s="193"/>
      <c r="D15539" s="19">
        <v>1.3146189531569723</v>
      </c>
      <c r="E15539" s="19"/>
      <c r="F15539" s="19">
        <v>0.28734145259480015</v>
      </c>
      <c r="G15539" s="19"/>
      <c r="H15539" s="19">
        <v>0.91060164280452027</v>
      </c>
      <c r="I15539" s="19"/>
      <c r="J15539" s="19">
        <v>0.63007853057407937</v>
      </c>
      <c r="K15539" s="19"/>
      <c r="L15539" s="19">
        <v>0.66534846161296601</v>
      </c>
      <c r="M15539" s="19"/>
      <c r="N15539" s="19">
        <v>0.36875457676570955</v>
      </c>
      <c r="O15539" s="19"/>
      <c r="P15539" s="50">
        <v>1.273263202928425</v>
      </c>
      <c r="R15539" s="9" t="s">
        <v>0</v>
      </c>
    </row>
    <row r="15540" spans="2:18" x14ac:dyDescent="0.2">
      <c r="B15540" s="25">
        <v>15310</v>
      </c>
      <c r="C15540" s="193"/>
      <c r="D15540" s="19">
        <v>0.99191848651553405</v>
      </c>
      <c r="E15540" s="19"/>
      <c r="F15540" s="19">
        <v>1.1514228328576084</v>
      </c>
      <c r="G15540" s="19">
        <v>7.7590405586848959E-2</v>
      </c>
      <c r="H15540" s="19"/>
      <c r="I15540" s="19"/>
      <c r="J15540" s="19">
        <v>1.418081300609876</v>
      </c>
      <c r="K15540" s="19"/>
      <c r="L15540" s="19">
        <v>1.0924249482397086</v>
      </c>
      <c r="M15540" s="19"/>
      <c r="N15540" s="19">
        <v>0.78441696689207951</v>
      </c>
      <c r="O15540" s="19"/>
      <c r="P15540" s="50">
        <v>0.86931290774365688</v>
      </c>
      <c r="R15540" s="9" t="s">
        <v>0</v>
      </c>
    </row>
    <row r="15541" spans="2:18" x14ac:dyDescent="0.2">
      <c r="B15541" s="25">
        <v>15311</v>
      </c>
      <c r="C15541" s="193">
        <v>2.2226562078807439</v>
      </c>
      <c r="D15541" s="19"/>
      <c r="E15541" s="19">
        <v>2.4739033386394103</v>
      </c>
      <c r="F15541" s="19"/>
      <c r="G15541" s="19">
        <v>0.92062905734136202</v>
      </c>
      <c r="H15541" s="19"/>
      <c r="I15541" s="19">
        <v>1.0597936927633627</v>
      </c>
      <c r="J15541" s="19"/>
      <c r="K15541" s="19">
        <v>1.5949122877903805</v>
      </c>
      <c r="L15541" s="19"/>
      <c r="M15541" s="19">
        <v>1.6299547337479974</v>
      </c>
      <c r="N15541" s="19"/>
      <c r="O15541" s="19">
        <v>1.559339587877494</v>
      </c>
      <c r="P15541" s="50"/>
      <c r="R15541" s="9" t="s">
        <v>0</v>
      </c>
    </row>
    <row r="15542" spans="2:18" x14ac:dyDescent="0.2">
      <c r="B15542" s="25">
        <v>15312</v>
      </c>
      <c r="C15542" s="193">
        <v>8.2937454208439704E-2</v>
      </c>
      <c r="D15542" s="19"/>
      <c r="E15542" s="19"/>
      <c r="F15542" s="19">
        <v>0.30362891345389792</v>
      </c>
      <c r="G15542" s="19">
        <v>0.12576247895732065</v>
      </c>
      <c r="H15542" s="19"/>
      <c r="I15542" s="19">
        <v>0.94031223772208472</v>
      </c>
      <c r="J15542" s="19"/>
      <c r="K15542" s="19"/>
      <c r="L15542" s="19">
        <v>0.27285310328759232</v>
      </c>
      <c r="M15542" s="19">
        <v>0.36040763593893888</v>
      </c>
      <c r="N15542" s="19"/>
      <c r="O15542" s="19"/>
      <c r="P15542" s="50">
        <v>0.18063608788782889</v>
      </c>
      <c r="R15542" s="9" t="s">
        <v>0</v>
      </c>
    </row>
    <row r="15543" spans="2:18" x14ac:dyDescent="0.2">
      <c r="B15543" s="25">
        <v>15313</v>
      </c>
      <c r="C15543" s="193"/>
      <c r="D15543" s="19">
        <v>7.6483375124517763E-2</v>
      </c>
      <c r="E15543" s="19"/>
      <c r="F15543" s="19">
        <v>0.10103099209861326</v>
      </c>
      <c r="G15543" s="19">
        <v>6.8632327636749743E-2</v>
      </c>
      <c r="H15543" s="19"/>
      <c r="I15543" s="19">
        <v>0.57486095888256472</v>
      </c>
      <c r="J15543" s="19"/>
      <c r="K15543" s="19">
        <v>0.15986469799025749</v>
      </c>
      <c r="L15543" s="19"/>
      <c r="M15543" s="19">
        <v>0.12290283371958849</v>
      </c>
      <c r="N15543" s="19"/>
      <c r="O15543" s="19"/>
      <c r="P15543" s="50">
        <v>0.94356510070277777</v>
      </c>
      <c r="R15543" s="9" t="s">
        <v>0</v>
      </c>
    </row>
    <row r="15544" spans="2:18" x14ac:dyDescent="0.2">
      <c r="B15544" s="25">
        <v>15314</v>
      </c>
      <c r="C15544" s="193"/>
      <c r="D15544" s="19">
        <v>1.8665088141886153</v>
      </c>
      <c r="E15544" s="19"/>
      <c r="F15544" s="19">
        <v>1.0046589393079473</v>
      </c>
      <c r="G15544" s="19"/>
      <c r="H15544" s="19">
        <v>0.8995948058660268</v>
      </c>
      <c r="I15544" s="19"/>
      <c r="J15544" s="19">
        <v>0.64936494132735978</v>
      </c>
      <c r="K15544" s="19"/>
      <c r="L15544" s="19">
        <v>1.5233677809652699</v>
      </c>
      <c r="M15544" s="19"/>
      <c r="N15544" s="19">
        <v>0.72706745876238443</v>
      </c>
      <c r="O15544" s="19"/>
      <c r="P15544" s="50">
        <v>1.8210721249190756</v>
      </c>
      <c r="R15544" s="9" t="s">
        <v>0</v>
      </c>
    </row>
    <row r="15545" spans="2:18" x14ac:dyDescent="0.2">
      <c r="B15545" s="25">
        <v>15315</v>
      </c>
      <c r="C15545" s="193">
        <v>0.21850994983711752</v>
      </c>
      <c r="D15545" s="19"/>
      <c r="E15545" s="19"/>
      <c r="F15545" s="19">
        <v>0.27939837901586484</v>
      </c>
      <c r="G15545" s="19"/>
      <c r="H15545" s="19">
        <v>0.31988917808199879</v>
      </c>
      <c r="I15545" s="19"/>
      <c r="J15545" s="19">
        <v>0.17448728914640563</v>
      </c>
      <c r="K15545" s="19"/>
      <c r="L15545" s="19">
        <v>0.70812198949504124</v>
      </c>
      <c r="M15545" s="19"/>
      <c r="N15545" s="19">
        <v>0.16769567337097935</v>
      </c>
      <c r="O15545" s="19">
        <v>0.11378275034608162</v>
      </c>
      <c r="P15545" s="50"/>
      <c r="R15545" s="9" t="s">
        <v>0</v>
      </c>
    </row>
    <row r="15546" spans="2:18" x14ac:dyDescent="0.2">
      <c r="B15546" s="25">
        <v>15316</v>
      </c>
      <c r="C15546" s="193">
        <v>0.66858553247206354</v>
      </c>
      <c r="D15546" s="19"/>
      <c r="E15546" s="19">
        <v>0.404435129531872</v>
      </c>
      <c r="F15546" s="19"/>
      <c r="G15546" s="19">
        <v>0.45344024108983766</v>
      </c>
      <c r="H15546" s="19"/>
      <c r="I15546" s="19">
        <v>0.41528355899645802</v>
      </c>
      <c r="J15546" s="19"/>
      <c r="K15546" s="19">
        <v>0.89681661484494324</v>
      </c>
      <c r="L15546" s="19"/>
      <c r="M15546" s="19"/>
      <c r="N15546" s="19">
        <v>0.42708039764521061</v>
      </c>
      <c r="O15546" s="19">
        <v>0.711098564599561</v>
      </c>
      <c r="P15546" s="50"/>
      <c r="R15546" s="9" t="s">
        <v>0</v>
      </c>
    </row>
    <row r="15547" spans="2:18" x14ac:dyDescent="0.2">
      <c r="B15547" s="25">
        <v>15317</v>
      </c>
      <c r="C15547" s="193"/>
      <c r="D15547" s="19">
        <v>1.4146261816539263</v>
      </c>
      <c r="E15547" s="19"/>
      <c r="F15547" s="19">
        <v>2.0931830073218438</v>
      </c>
      <c r="G15547" s="19"/>
      <c r="H15547" s="19">
        <v>1.3684552412834365</v>
      </c>
      <c r="I15547" s="19"/>
      <c r="J15547" s="19">
        <v>1.2273055843261473</v>
      </c>
      <c r="K15547" s="19"/>
      <c r="L15547" s="19">
        <v>1.8132563229568239</v>
      </c>
      <c r="M15547" s="19"/>
      <c r="N15547" s="19">
        <v>2.1191026961126718</v>
      </c>
      <c r="O15547" s="19"/>
      <c r="P15547" s="50">
        <v>2.2832345179534141</v>
      </c>
      <c r="R15547" s="9" t="s">
        <v>0</v>
      </c>
    </row>
    <row r="15548" spans="2:18" x14ac:dyDescent="0.2">
      <c r="B15548" s="25">
        <v>15318</v>
      </c>
      <c r="C15548" s="193">
        <v>0.18504772331260905</v>
      </c>
      <c r="D15548" s="19"/>
      <c r="E15548" s="19"/>
      <c r="F15548" s="19">
        <v>0.36908375589435699</v>
      </c>
      <c r="G15548" s="19">
        <v>0.49656104063957329</v>
      </c>
      <c r="H15548" s="19"/>
      <c r="I15548" s="19"/>
      <c r="J15548" s="19">
        <v>0.28375227596408531</v>
      </c>
      <c r="K15548" s="19"/>
      <c r="L15548" s="19">
        <v>0.73605059595326472</v>
      </c>
      <c r="M15548" s="19">
        <v>0.57807488760230608</v>
      </c>
      <c r="N15548" s="19"/>
      <c r="O15548" s="19">
        <v>0.26500737905572819</v>
      </c>
      <c r="P15548" s="50"/>
      <c r="R15548" s="9" t="s">
        <v>0</v>
      </c>
    </row>
    <row r="15549" spans="2:18" x14ac:dyDescent="0.2">
      <c r="B15549" s="25">
        <v>15319</v>
      </c>
      <c r="C15549" s="193"/>
      <c r="D15549" s="19">
        <v>0.15427537460201213</v>
      </c>
      <c r="E15549" s="19">
        <v>0.91691955900739641</v>
      </c>
      <c r="F15549" s="19"/>
      <c r="G15549" s="19"/>
      <c r="H15549" s="19">
        <v>0.57941019580393427</v>
      </c>
      <c r="I15549" s="19"/>
      <c r="J15549" s="19">
        <v>0.26009093967593594</v>
      </c>
      <c r="K15549" s="19"/>
      <c r="L15549" s="19">
        <v>0.59077094186073553</v>
      </c>
      <c r="M15549" s="19"/>
      <c r="N15549" s="19">
        <v>0.22162771354370528</v>
      </c>
      <c r="O15549" s="19">
        <v>0.81778718909759296</v>
      </c>
      <c r="P15549" s="50"/>
      <c r="R15549" s="9" t="s">
        <v>0</v>
      </c>
    </row>
    <row r="15550" spans="2:18" x14ac:dyDescent="0.2">
      <c r="B15550" s="25">
        <v>15320</v>
      </c>
      <c r="C15550" s="193"/>
      <c r="D15550" s="19">
        <v>6.9958769226823564E-2</v>
      </c>
      <c r="E15550" s="19">
        <v>1.1705613887307635</v>
      </c>
      <c r="F15550" s="19"/>
      <c r="G15550" s="19">
        <v>1.2014478494049405</v>
      </c>
      <c r="H15550" s="19"/>
      <c r="I15550" s="19">
        <v>0.79213240622960057</v>
      </c>
      <c r="J15550" s="19"/>
      <c r="K15550" s="19">
        <v>0.46646782199645792</v>
      </c>
      <c r="L15550" s="19"/>
      <c r="M15550" s="19">
        <v>0.80025382683825586</v>
      </c>
      <c r="N15550" s="19"/>
      <c r="O15550" s="19">
        <v>0.72928908467650599</v>
      </c>
      <c r="P15550" s="50"/>
      <c r="R15550" s="9" t="s">
        <v>0</v>
      </c>
    </row>
    <row r="15551" spans="2:18" x14ac:dyDescent="0.2">
      <c r="B15551" s="25">
        <v>15321</v>
      </c>
      <c r="C15551" s="193">
        <v>0.53938314742274163</v>
      </c>
      <c r="D15551" s="19"/>
      <c r="E15551" s="19"/>
      <c r="F15551" s="19">
        <v>0.5458813180824168</v>
      </c>
      <c r="G15551" s="19"/>
      <c r="H15551" s="19">
        <v>0.20903751546603311</v>
      </c>
      <c r="I15551" s="19"/>
      <c r="J15551" s="19">
        <v>0.81121389529060994</v>
      </c>
      <c r="K15551" s="19"/>
      <c r="L15551" s="19">
        <v>0.56867550533169942</v>
      </c>
      <c r="M15551" s="19"/>
      <c r="N15551" s="19">
        <v>0.28286022393766297</v>
      </c>
      <c r="O15551" s="19">
        <v>0.71122462837946165</v>
      </c>
      <c r="P15551" s="50"/>
      <c r="R15551" s="9" t="s">
        <v>0</v>
      </c>
    </row>
    <row r="15552" spans="2:18" x14ac:dyDescent="0.2">
      <c r="B15552" s="25">
        <v>15322</v>
      </c>
      <c r="C15552" s="193"/>
      <c r="D15552" s="19">
        <v>0.22006133142411238</v>
      </c>
      <c r="E15552" s="19">
        <v>0.44499990811483753</v>
      </c>
      <c r="F15552" s="19"/>
      <c r="G15552" s="19"/>
      <c r="H15552" s="19">
        <v>0.42201109836085132</v>
      </c>
      <c r="I15552" s="19">
        <v>0.21095134792049938</v>
      </c>
      <c r="J15552" s="19"/>
      <c r="K15552" s="19">
        <v>0.54584121485962955</v>
      </c>
      <c r="L15552" s="19"/>
      <c r="M15552" s="19"/>
      <c r="N15552" s="19">
        <v>0.53718002037491441</v>
      </c>
      <c r="O15552" s="19"/>
      <c r="P15552" s="50">
        <v>0.42062141321104746</v>
      </c>
      <c r="R15552" s="9" t="s">
        <v>0</v>
      </c>
    </row>
    <row r="15553" spans="2:18" x14ac:dyDescent="0.2">
      <c r="B15553" s="25">
        <v>15323</v>
      </c>
      <c r="C15553" s="193"/>
      <c r="D15553" s="19">
        <v>0.21207969009176542</v>
      </c>
      <c r="E15553" s="19"/>
      <c r="F15553" s="19">
        <v>1.5219733088406313</v>
      </c>
      <c r="G15553" s="19"/>
      <c r="H15553" s="19">
        <v>0.50005576925474637</v>
      </c>
      <c r="I15553" s="19"/>
      <c r="J15553" s="19">
        <v>0.30430772313624233</v>
      </c>
      <c r="K15553" s="19"/>
      <c r="L15553" s="19">
        <v>0.32834055286847824</v>
      </c>
      <c r="M15553" s="19"/>
      <c r="N15553" s="19">
        <v>0.65081665227200103</v>
      </c>
      <c r="O15553" s="19"/>
      <c r="P15553" s="50">
        <v>0.96090971912224443</v>
      </c>
      <c r="R15553" s="9" t="s">
        <v>0</v>
      </c>
    </row>
    <row r="15554" spans="2:18" x14ac:dyDescent="0.2">
      <c r="B15554" s="25">
        <v>15324</v>
      </c>
      <c r="C15554" s="193">
        <v>9.9870835916958084E-2</v>
      </c>
      <c r="D15554" s="19"/>
      <c r="E15554" s="19"/>
      <c r="F15554" s="19">
        <v>1.0313478590692133</v>
      </c>
      <c r="G15554" s="19"/>
      <c r="H15554" s="19">
        <v>0.5769064175922255</v>
      </c>
      <c r="I15554" s="19">
        <v>0.58465460086614951</v>
      </c>
      <c r="J15554" s="19"/>
      <c r="K15554" s="19">
        <v>0.21207463724696018</v>
      </c>
      <c r="L15554" s="19"/>
      <c r="M15554" s="19"/>
      <c r="N15554" s="19">
        <v>0.10846499455347906</v>
      </c>
      <c r="O15554" s="19">
        <v>0.42953686414943409</v>
      </c>
      <c r="P15554" s="50"/>
      <c r="R15554" s="9" t="s">
        <v>0</v>
      </c>
    </row>
    <row r="15555" spans="2:18" x14ac:dyDescent="0.2">
      <c r="B15555" s="25">
        <v>15325</v>
      </c>
      <c r="C15555" s="193"/>
      <c r="D15555" s="19">
        <v>0.8767404856816472</v>
      </c>
      <c r="E15555" s="19">
        <v>9.1893887323209231E-2</v>
      </c>
      <c r="F15555" s="19"/>
      <c r="G15555" s="19"/>
      <c r="H15555" s="19">
        <v>6.5997953504618831E-2</v>
      </c>
      <c r="I15555" s="19"/>
      <c r="J15555" s="19">
        <v>0.55396927259807638</v>
      </c>
      <c r="K15555" s="19"/>
      <c r="L15555" s="19">
        <v>0.47656030507693481</v>
      </c>
      <c r="M15555" s="19"/>
      <c r="N15555" s="19">
        <v>0.18278433023954041</v>
      </c>
      <c r="O15555" s="19">
        <v>1.2590087983606313</v>
      </c>
      <c r="P15555" s="50"/>
      <c r="R15555" s="9" t="s">
        <v>0</v>
      </c>
    </row>
    <row r="15556" spans="2:18" x14ac:dyDescent="0.2">
      <c r="B15556" s="25">
        <v>15326</v>
      </c>
      <c r="C15556" s="193"/>
      <c r="D15556" s="19">
        <v>0.30895602944950273</v>
      </c>
      <c r="E15556" s="19"/>
      <c r="F15556" s="19">
        <v>0.74986181238794436</v>
      </c>
      <c r="G15556" s="19"/>
      <c r="H15556" s="19">
        <v>0.67425167076256554</v>
      </c>
      <c r="I15556" s="19">
        <v>8.6848042245288318E-2</v>
      </c>
      <c r="J15556" s="19"/>
      <c r="K15556" s="19">
        <v>0.31335039130410569</v>
      </c>
      <c r="L15556" s="19"/>
      <c r="M15556" s="19">
        <v>0.92384224799900283</v>
      </c>
      <c r="N15556" s="19"/>
      <c r="O15556" s="19"/>
      <c r="P15556" s="50">
        <v>1.2752657845470108</v>
      </c>
      <c r="R15556" s="9" t="s">
        <v>0</v>
      </c>
    </row>
    <row r="15557" spans="2:18" x14ac:dyDescent="0.2">
      <c r="B15557" s="25">
        <v>15327</v>
      </c>
      <c r="C15557" s="193"/>
      <c r="D15557" s="19">
        <v>0.5737041862612613</v>
      </c>
      <c r="E15557" s="19"/>
      <c r="F15557" s="19">
        <v>6.4896108529855598E-2</v>
      </c>
      <c r="G15557" s="19">
        <v>3.9015100717544889E-2</v>
      </c>
      <c r="H15557" s="19"/>
      <c r="I15557" s="19">
        <v>1.0150632130496935</v>
      </c>
      <c r="J15557" s="19"/>
      <c r="K15557" s="19"/>
      <c r="L15557" s="19">
        <v>0.25458461973879287</v>
      </c>
      <c r="M15557" s="19">
        <v>0.13662378976319037</v>
      </c>
      <c r="N15557" s="19"/>
      <c r="O15557" s="19">
        <v>1.1134783888902915</v>
      </c>
      <c r="P15557" s="50"/>
      <c r="R15557" s="9" t="s">
        <v>0</v>
      </c>
    </row>
    <row r="15558" spans="2:18" x14ac:dyDescent="0.2">
      <c r="B15558" s="25">
        <v>15328</v>
      </c>
      <c r="C15558" s="193"/>
      <c r="D15558" s="19">
        <v>1.1517651191026002</v>
      </c>
      <c r="E15558" s="19"/>
      <c r="F15558" s="19">
        <v>0.7968329864014454</v>
      </c>
      <c r="G15558" s="19"/>
      <c r="H15558" s="19">
        <v>0.52758632571043673</v>
      </c>
      <c r="I15558" s="19"/>
      <c r="J15558" s="19">
        <v>0.93484790946697993</v>
      </c>
      <c r="K15558" s="19"/>
      <c r="L15558" s="19">
        <v>0.82088706972769976</v>
      </c>
      <c r="M15558" s="19"/>
      <c r="N15558" s="19">
        <v>0.42323386506268124</v>
      </c>
      <c r="O15558" s="19"/>
      <c r="P15558" s="50">
        <v>0.19010255094925324</v>
      </c>
      <c r="R15558" s="9" t="s">
        <v>0</v>
      </c>
    </row>
    <row r="15559" spans="2:18" x14ac:dyDescent="0.2">
      <c r="B15559" s="25">
        <v>15329</v>
      </c>
      <c r="C15559" s="193"/>
      <c r="D15559" s="19">
        <v>0.77655122614082894</v>
      </c>
      <c r="E15559" s="19"/>
      <c r="F15559" s="19">
        <v>1.8329115080101401</v>
      </c>
      <c r="G15559" s="19"/>
      <c r="H15559" s="19">
        <v>0.69793194714450546</v>
      </c>
      <c r="I15559" s="19"/>
      <c r="J15559" s="19">
        <v>1.9158790120046831</v>
      </c>
      <c r="K15559" s="19"/>
      <c r="L15559" s="19">
        <v>1.6376932526806045</v>
      </c>
      <c r="M15559" s="19"/>
      <c r="N15559" s="19">
        <v>1.4798219773856798</v>
      </c>
      <c r="O15559" s="19"/>
      <c r="P15559" s="50">
        <v>1.3903985730568695</v>
      </c>
      <c r="R15559" s="9" t="s">
        <v>0</v>
      </c>
    </row>
    <row r="15560" spans="2:18" x14ac:dyDescent="0.2">
      <c r="B15560" s="25">
        <v>15330</v>
      </c>
      <c r="C15560" s="193"/>
      <c r="D15560" s="19">
        <v>3.3907135845374539E-2</v>
      </c>
      <c r="E15560" s="19">
        <v>0.35548638230285995</v>
      </c>
      <c r="F15560" s="19"/>
      <c r="G15560" s="19">
        <v>1.167077911585467</v>
      </c>
      <c r="H15560" s="19"/>
      <c r="I15560" s="19">
        <v>0.72424705555684765</v>
      </c>
      <c r="J15560" s="19"/>
      <c r="K15560" s="19">
        <v>0.74349197803092226</v>
      </c>
      <c r="L15560" s="19"/>
      <c r="M15560" s="19">
        <v>1.8924733073634934</v>
      </c>
      <c r="N15560" s="19"/>
      <c r="O15560" s="19">
        <v>0.85483150493464555</v>
      </c>
      <c r="P15560" s="50"/>
      <c r="R15560" s="9" t="s">
        <v>0</v>
      </c>
    </row>
    <row r="15561" spans="2:18" x14ac:dyDescent="0.2">
      <c r="B15561" s="25">
        <v>15331</v>
      </c>
      <c r="C15561" s="193">
        <v>1.4366350009536544</v>
      </c>
      <c r="D15561" s="19"/>
      <c r="E15561" s="19">
        <v>1.192051189821862</v>
      </c>
      <c r="F15561" s="19"/>
      <c r="G15561" s="19">
        <v>2.1804648344895248</v>
      </c>
      <c r="H15561" s="19"/>
      <c r="I15561" s="19">
        <v>1.3713747530878591</v>
      </c>
      <c r="J15561" s="19"/>
      <c r="K15561" s="19">
        <v>1.8398104468416099</v>
      </c>
      <c r="L15561" s="19"/>
      <c r="M15561" s="19">
        <v>1.7623098615425621</v>
      </c>
      <c r="N15561" s="19"/>
      <c r="O15561" s="19">
        <v>0.35579532420159049</v>
      </c>
      <c r="P15561" s="50"/>
      <c r="R15561" s="9" t="s">
        <v>0</v>
      </c>
    </row>
    <row r="15562" spans="2:18" x14ac:dyDescent="0.2">
      <c r="B15562" s="25">
        <v>15332</v>
      </c>
      <c r="C15562" s="193"/>
      <c r="D15562" s="19">
        <v>0.60450175936104567</v>
      </c>
      <c r="E15562" s="19"/>
      <c r="F15562" s="19">
        <v>2.3851669738168391</v>
      </c>
      <c r="G15562" s="19"/>
      <c r="H15562" s="19">
        <v>1.5099918691850986</v>
      </c>
      <c r="I15562" s="19"/>
      <c r="J15562" s="19">
        <v>0.97947629794793956</v>
      </c>
      <c r="K15562" s="19"/>
      <c r="L15562" s="19">
        <v>0.11070024627031573</v>
      </c>
      <c r="M15562" s="19"/>
      <c r="N15562" s="19">
        <v>0.29715063655510771</v>
      </c>
      <c r="O15562" s="19"/>
      <c r="P15562" s="50">
        <v>1.1590823378211437</v>
      </c>
      <c r="R15562" s="9" t="s">
        <v>0</v>
      </c>
    </row>
    <row r="15563" spans="2:18" x14ac:dyDescent="0.2">
      <c r="B15563" s="25">
        <v>15333</v>
      </c>
      <c r="C15563" s="193"/>
      <c r="D15563" s="19">
        <v>0.6394817182290059</v>
      </c>
      <c r="E15563" s="19"/>
      <c r="F15563" s="19">
        <v>1.0995975982266126</v>
      </c>
      <c r="G15563" s="19"/>
      <c r="H15563" s="19">
        <v>0.71504151801392679</v>
      </c>
      <c r="I15563" s="19"/>
      <c r="J15563" s="19">
        <v>1.4748052502330191</v>
      </c>
      <c r="K15563" s="19"/>
      <c r="L15563" s="19">
        <v>0.63270632263031179</v>
      </c>
      <c r="M15563" s="19"/>
      <c r="N15563" s="19">
        <v>1.0077670605897957</v>
      </c>
      <c r="O15563" s="19"/>
      <c r="P15563" s="50">
        <v>0.38244809023650705</v>
      </c>
      <c r="R15563" s="9" t="s">
        <v>0</v>
      </c>
    </row>
    <row r="15564" spans="2:18" x14ac:dyDescent="0.2">
      <c r="B15564" s="25">
        <v>15334</v>
      </c>
      <c r="C15564" s="193">
        <v>0.67458424248905713</v>
      </c>
      <c r="D15564" s="19"/>
      <c r="E15564" s="19">
        <v>1.7949427837233223</v>
      </c>
      <c r="F15564" s="19"/>
      <c r="G15564" s="19"/>
      <c r="H15564" s="19">
        <v>0.24914876440863545</v>
      </c>
      <c r="I15564" s="19"/>
      <c r="J15564" s="19">
        <v>6.5355615785808674E-2</v>
      </c>
      <c r="K15564" s="19">
        <v>0.77286226098939803</v>
      </c>
      <c r="L15564" s="19"/>
      <c r="M15564" s="19">
        <v>0.45365745562306276</v>
      </c>
      <c r="N15564" s="19"/>
      <c r="O15564" s="19">
        <v>0.10586327578221764</v>
      </c>
      <c r="P15564" s="50"/>
      <c r="R15564" s="9" t="s">
        <v>0</v>
      </c>
    </row>
    <row r="15565" spans="2:18" x14ac:dyDescent="0.2">
      <c r="B15565" s="25">
        <v>15335</v>
      </c>
      <c r="C15565" s="193"/>
      <c r="D15565" s="19">
        <v>0.61095088360498317</v>
      </c>
      <c r="E15565" s="19">
        <v>0.47143443409860214</v>
      </c>
      <c r="F15565" s="19"/>
      <c r="G15565" s="19">
        <v>6.7153283655079776E-2</v>
      </c>
      <c r="H15565" s="19"/>
      <c r="I15565" s="19">
        <v>3.1650953485348889E-2</v>
      </c>
      <c r="J15565" s="19"/>
      <c r="K15565" s="19"/>
      <c r="L15565" s="19">
        <v>9.3436984660663164E-2</v>
      </c>
      <c r="M15565" s="19"/>
      <c r="N15565" s="19">
        <v>1.5527727195822869</v>
      </c>
      <c r="O15565" s="19">
        <v>0.18141076883594254</v>
      </c>
      <c r="P15565" s="50"/>
      <c r="R15565" s="9" t="s">
        <v>0</v>
      </c>
    </row>
    <row r="15566" spans="2:18" x14ac:dyDescent="0.2">
      <c r="B15566" s="25">
        <v>15336</v>
      </c>
      <c r="C15566" s="193"/>
      <c r="D15566" s="19">
        <v>6.8682284638998781E-2</v>
      </c>
      <c r="E15566" s="19"/>
      <c r="F15566" s="19">
        <v>0.20359899077121435</v>
      </c>
      <c r="G15566" s="19">
        <v>1.9016528844241636</v>
      </c>
      <c r="H15566" s="19"/>
      <c r="I15566" s="19">
        <v>0.27852945326586254</v>
      </c>
      <c r="J15566" s="19"/>
      <c r="K15566" s="19">
        <v>1.2700128001329005</v>
      </c>
      <c r="L15566" s="19"/>
      <c r="M15566" s="19">
        <v>1.2798871593965846</v>
      </c>
      <c r="N15566" s="19"/>
      <c r="O15566" s="19">
        <v>0.67930224131928651</v>
      </c>
      <c r="P15566" s="50"/>
      <c r="R15566" s="9" t="s">
        <v>0</v>
      </c>
    </row>
    <row r="15567" spans="2:18" x14ac:dyDescent="0.2">
      <c r="B15567" s="25">
        <v>15337</v>
      </c>
      <c r="C15567" s="193">
        <v>0.65933937020417355</v>
      </c>
      <c r="D15567" s="19"/>
      <c r="E15567" s="19"/>
      <c r="F15567" s="19">
        <v>0.2019817584374467</v>
      </c>
      <c r="G15567" s="19"/>
      <c r="H15567" s="19">
        <v>6.2686485247342452E-2</v>
      </c>
      <c r="I15567" s="19">
        <v>4.595468565221307E-2</v>
      </c>
      <c r="J15567" s="19"/>
      <c r="K15567" s="19">
        <v>0.13212823016760186</v>
      </c>
      <c r="L15567" s="19"/>
      <c r="M15567" s="19"/>
      <c r="N15567" s="19">
        <v>0.70012030744109788</v>
      </c>
      <c r="O15567" s="19"/>
      <c r="P15567" s="50">
        <v>0.44633771632136332</v>
      </c>
      <c r="R15567" s="9" t="s">
        <v>0</v>
      </c>
    </row>
    <row r="15568" spans="2:18" x14ac:dyDescent="0.2">
      <c r="B15568" s="25">
        <v>15338</v>
      </c>
      <c r="C15568" s="193"/>
      <c r="D15568" s="19">
        <v>0.43752691836915053</v>
      </c>
      <c r="E15568" s="19">
        <v>3.2425606133522855E-2</v>
      </c>
      <c r="F15568" s="19"/>
      <c r="G15568" s="19"/>
      <c r="H15568" s="19">
        <v>3.8952867429396874E-2</v>
      </c>
      <c r="I15568" s="19"/>
      <c r="J15568" s="19">
        <v>1.516622581474351</v>
      </c>
      <c r="K15568" s="19"/>
      <c r="L15568" s="19">
        <v>0.86728831006457696</v>
      </c>
      <c r="M15568" s="19"/>
      <c r="N15568" s="19">
        <v>0.79135045149637995</v>
      </c>
      <c r="O15568" s="19"/>
      <c r="P15568" s="50">
        <v>4.2402592295221621E-2</v>
      </c>
      <c r="R15568" s="9" t="s">
        <v>0</v>
      </c>
    </row>
    <row r="15569" spans="2:18" x14ac:dyDescent="0.2">
      <c r="B15569" s="25">
        <v>15339</v>
      </c>
      <c r="C15569" s="193">
        <v>1.3904524623070744</v>
      </c>
      <c r="D15569" s="19"/>
      <c r="E15569" s="19">
        <v>0.97818715486699492</v>
      </c>
      <c r="F15569" s="19"/>
      <c r="G15569" s="19">
        <v>0.95443617082074761</v>
      </c>
      <c r="H15569" s="19"/>
      <c r="I15569" s="19">
        <v>1.1333838870512907</v>
      </c>
      <c r="J15569" s="19"/>
      <c r="K15569" s="19">
        <v>1.602550238605063</v>
      </c>
      <c r="L15569" s="19"/>
      <c r="M15569" s="19">
        <v>0.53214829387335372</v>
      </c>
      <c r="N15569" s="19"/>
      <c r="O15569" s="19">
        <v>1.2933692274215594</v>
      </c>
      <c r="P15569" s="50"/>
      <c r="R15569" s="9" t="s">
        <v>0</v>
      </c>
    </row>
    <row r="15570" spans="2:18" x14ac:dyDescent="0.2">
      <c r="B15570" s="25">
        <v>15340</v>
      </c>
      <c r="C15570" s="193"/>
      <c r="D15570" s="19">
        <v>0.45571438867986414</v>
      </c>
      <c r="E15570" s="19">
        <v>5.5949061181323111E-2</v>
      </c>
      <c r="F15570" s="19"/>
      <c r="G15570" s="19"/>
      <c r="H15570" s="19">
        <v>0.31615114882617767</v>
      </c>
      <c r="I15570" s="19"/>
      <c r="J15570" s="19">
        <v>7.991946835297338E-2</v>
      </c>
      <c r="K15570" s="19">
        <v>0.97085811167232761</v>
      </c>
      <c r="L15570" s="19"/>
      <c r="M15570" s="19">
        <v>0.61328380065758636</v>
      </c>
      <c r="N15570" s="19"/>
      <c r="O15570" s="19">
        <v>0.29850991118032499</v>
      </c>
      <c r="P15570" s="50"/>
      <c r="R15570" s="9" t="s">
        <v>0</v>
      </c>
    </row>
    <row r="15571" spans="2:18" x14ac:dyDescent="0.2">
      <c r="B15571" s="25">
        <v>15341</v>
      </c>
      <c r="C15571" s="193"/>
      <c r="D15571" s="19">
        <v>1.6113316758400249</v>
      </c>
      <c r="E15571" s="19"/>
      <c r="F15571" s="19">
        <v>1.4226931783374566</v>
      </c>
      <c r="G15571" s="19"/>
      <c r="H15571" s="19">
        <v>2.2212667799032362</v>
      </c>
      <c r="I15571" s="19"/>
      <c r="J15571" s="19">
        <v>0.73602025025950601</v>
      </c>
      <c r="K15571" s="19"/>
      <c r="L15571" s="19">
        <v>2.0296096973995423</v>
      </c>
      <c r="M15571" s="19"/>
      <c r="N15571" s="19">
        <v>1.7315582062804391</v>
      </c>
      <c r="O15571" s="19"/>
      <c r="P15571" s="50">
        <v>1.0253719243524142</v>
      </c>
      <c r="R15571" s="9" t="s">
        <v>0</v>
      </c>
    </row>
    <row r="15572" spans="2:18" x14ac:dyDescent="0.2">
      <c r="B15572" s="25">
        <v>15342</v>
      </c>
      <c r="C15572" s="193">
        <v>3.6295370437314394</v>
      </c>
      <c r="D15572" s="19"/>
      <c r="E15572" s="19">
        <v>3.9714704730948469</v>
      </c>
      <c r="F15572" s="19"/>
      <c r="G15572" s="19">
        <v>2.8867215540208999</v>
      </c>
      <c r="H15572" s="19"/>
      <c r="I15572" s="19">
        <v>3.6317157654145498</v>
      </c>
      <c r="J15572" s="19"/>
      <c r="K15572" s="19">
        <v>3.684728000620813</v>
      </c>
      <c r="L15572" s="19"/>
      <c r="M15572" s="19">
        <v>3.7477319997394938</v>
      </c>
      <c r="N15572" s="19"/>
      <c r="O15572" s="19">
        <v>3.8227535166772912</v>
      </c>
      <c r="P15572" s="50"/>
      <c r="R15572" s="9" t="s">
        <v>0</v>
      </c>
    </row>
    <row r="15573" spans="2:18" x14ac:dyDescent="0.2">
      <c r="B15573" s="25">
        <v>15343</v>
      </c>
      <c r="C15573" s="193">
        <v>0.14797789351356824</v>
      </c>
      <c r="D15573" s="19"/>
      <c r="E15573" s="19">
        <v>0.81638388776447202</v>
      </c>
      <c r="F15573" s="19"/>
      <c r="G15573" s="19">
        <v>0.74685768455758228</v>
      </c>
      <c r="H15573" s="19"/>
      <c r="I15573" s="19">
        <v>1.0072179101047845</v>
      </c>
      <c r="J15573" s="19"/>
      <c r="K15573" s="19">
        <v>2.1714798517779297</v>
      </c>
      <c r="L15573" s="19"/>
      <c r="M15573" s="19">
        <v>0.89188398042197681</v>
      </c>
      <c r="N15573" s="19"/>
      <c r="O15573" s="19">
        <v>1.2498506334548161</v>
      </c>
      <c r="P15573" s="50"/>
      <c r="R15573" s="9" t="s">
        <v>0</v>
      </c>
    </row>
    <row r="15574" spans="2:18" x14ac:dyDescent="0.2">
      <c r="B15574" s="25">
        <v>15344</v>
      </c>
      <c r="C15574" s="193">
        <v>0.68576695712432467</v>
      </c>
      <c r="D15574" s="19"/>
      <c r="E15574" s="19">
        <v>0.47315216406880034</v>
      </c>
      <c r="F15574" s="19"/>
      <c r="G15574" s="19">
        <v>9.8510864605607651E-2</v>
      </c>
      <c r="H15574" s="19"/>
      <c r="I15574" s="19">
        <v>0.92834665239992742</v>
      </c>
      <c r="J15574" s="19"/>
      <c r="K15574" s="19">
        <v>0.91251568040869446</v>
      </c>
      <c r="L15574" s="19"/>
      <c r="M15574" s="19">
        <v>0.73873520080230282</v>
      </c>
      <c r="N15574" s="19"/>
      <c r="O15574" s="19">
        <v>0.75662112285518968</v>
      </c>
      <c r="P15574" s="50"/>
      <c r="R15574" s="9" t="s">
        <v>0</v>
      </c>
    </row>
    <row r="15575" spans="2:18" x14ac:dyDescent="0.2">
      <c r="B15575" s="25">
        <v>15345</v>
      </c>
      <c r="C15575" s="193"/>
      <c r="D15575" s="19">
        <v>2.1031818260827566</v>
      </c>
      <c r="E15575" s="19"/>
      <c r="F15575" s="19">
        <v>0.76077235068848659</v>
      </c>
      <c r="G15575" s="19"/>
      <c r="H15575" s="19">
        <v>0.71287542475325771</v>
      </c>
      <c r="I15575" s="19"/>
      <c r="J15575" s="19">
        <v>1.1898966362514916</v>
      </c>
      <c r="K15575" s="19"/>
      <c r="L15575" s="19">
        <v>1.0535413328146592</v>
      </c>
      <c r="M15575" s="19"/>
      <c r="N15575" s="19">
        <v>0.80704723092591557</v>
      </c>
      <c r="O15575" s="19"/>
      <c r="P15575" s="50">
        <v>1.1470361038427106</v>
      </c>
      <c r="R15575" s="9" t="s">
        <v>0</v>
      </c>
    </row>
    <row r="15576" spans="2:18" x14ac:dyDescent="0.2">
      <c r="B15576" s="25">
        <v>15346</v>
      </c>
      <c r="C15576" s="193"/>
      <c r="D15576" s="19">
        <v>0.29046809736861018</v>
      </c>
      <c r="E15576" s="19"/>
      <c r="F15576" s="19">
        <v>0.47020478969350138</v>
      </c>
      <c r="G15576" s="19"/>
      <c r="H15576" s="19">
        <v>1.0982481057300204</v>
      </c>
      <c r="I15576" s="19">
        <v>0.2930228322403835</v>
      </c>
      <c r="J15576" s="19"/>
      <c r="K15576" s="19"/>
      <c r="L15576" s="19">
        <v>0.26079945979847319</v>
      </c>
      <c r="M15576" s="19"/>
      <c r="N15576" s="19">
        <v>1.5264526223018307E-2</v>
      </c>
      <c r="O15576" s="19"/>
      <c r="P15576" s="50">
        <v>0.46567303323512155</v>
      </c>
      <c r="R15576" s="9" t="s">
        <v>0</v>
      </c>
    </row>
    <row r="15577" spans="2:18" x14ac:dyDescent="0.2">
      <c r="B15577" s="25">
        <v>15347</v>
      </c>
      <c r="C15577" s="193">
        <v>0.50675975247132565</v>
      </c>
      <c r="D15577" s="19"/>
      <c r="E15577" s="19"/>
      <c r="F15577" s="19">
        <v>0.11691987011217299</v>
      </c>
      <c r="G15577" s="19">
        <v>1.3046112403674477</v>
      </c>
      <c r="H15577" s="19"/>
      <c r="I15577" s="19">
        <v>1.20239316187481</v>
      </c>
      <c r="J15577" s="19"/>
      <c r="K15577" s="19">
        <v>0.80463585787893965</v>
      </c>
      <c r="L15577" s="19"/>
      <c r="M15577" s="19">
        <v>1.474018849371832</v>
      </c>
      <c r="N15577" s="19"/>
      <c r="O15577" s="19">
        <v>0.76750611031053528</v>
      </c>
      <c r="P15577" s="50"/>
      <c r="R15577" s="9" t="s">
        <v>0</v>
      </c>
    </row>
    <row r="15578" spans="2:18" x14ac:dyDescent="0.2">
      <c r="B15578" s="25">
        <v>15348</v>
      </c>
      <c r="C15578" s="193"/>
      <c r="D15578" s="19">
        <v>1.0333498679530266</v>
      </c>
      <c r="E15578" s="19"/>
      <c r="F15578" s="19">
        <v>0.97320505821596603</v>
      </c>
      <c r="G15578" s="19"/>
      <c r="H15578" s="19">
        <v>1.3559608298712384</v>
      </c>
      <c r="I15578" s="19"/>
      <c r="J15578" s="19">
        <v>0.5840080996013518</v>
      </c>
      <c r="K15578" s="19"/>
      <c r="L15578" s="19">
        <v>2.1575767516687918</v>
      </c>
      <c r="M15578" s="19"/>
      <c r="N15578" s="19">
        <v>1.4275494455282012</v>
      </c>
      <c r="O15578" s="19"/>
      <c r="P15578" s="50">
        <v>1.6123462843237903</v>
      </c>
      <c r="R15578" s="9" t="s">
        <v>0</v>
      </c>
    </row>
    <row r="15579" spans="2:18" x14ac:dyDescent="0.2">
      <c r="B15579" s="25">
        <v>15349</v>
      </c>
      <c r="C15579" s="193">
        <v>1.0015813733288186</v>
      </c>
      <c r="D15579" s="19"/>
      <c r="E15579" s="19">
        <v>0.92641065640119491</v>
      </c>
      <c r="F15579" s="19"/>
      <c r="G15579" s="19">
        <v>0.27527735115168861</v>
      </c>
      <c r="H15579" s="19"/>
      <c r="I15579" s="19">
        <v>9.1507810387545102E-3</v>
      </c>
      <c r="J15579" s="19"/>
      <c r="K15579" s="19">
        <v>1.0238050595477326</v>
      </c>
      <c r="L15579" s="19"/>
      <c r="M15579" s="19"/>
      <c r="N15579" s="19">
        <v>9.6884869524370809E-2</v>
      </c>
      <c r="O15579" s="19">
        <v>1.6728644451076922</v>
      </c>
      <c r="P15579" s="50"/>
      <c r="R15579" s="9" t="s">
        <v>0</v>
      </c>
    </row>
    <row r="15580" spans="2:18" x14ac:dyDescent="0.2">
      <c r="B15580" s="25">
        <v>15350</v>
      </c>
      <c r="C15580" s="193"/>
      <c r="D15580" s="19">
        <v>0.89329873984193364</v>
      </c>
      <c r="E15580" s="19">
        <v>0.96198331267777493</v>
      </c>
      <c r="F15580" s="19"/>
      <c r="G15580" s="19"/>
      <c r="H15580" s="19">
        <v>0.73373160663222881</v>
      </c>
      <c r="I15580" s="19"/>
      <c r="J15580" s="19">
        <v>0.31263607372789132</v>
      </c>
      <c r="K15580" s="19"/>
      <c r="L15580" s="19">
        <v>0.44655516057306588</v>
      </c>
      <c r="M15580" s="19"/>
      <c r="N15580" s="19">
        <v>0.98656750588387521</v>
      </c>
      <c r="O15580" s="19"/>
      <c r="P15580" s="50">
        <v>0.89010131561501238</v>
      </c>
      <c r="R15580" s="9" t="s">
        <v>0</v>
      </c>
    </row>
    <row r="15581" spans="2:18" x14ac:dyDescent="0.2">
      <c r="B15581" s="25">
        <v>15351</v>
      </c>
      <c r="C15581" s="193">
        <v>0.2300790120630232</v>
      </c>
      <c r="D15581" s="19"/>
      <c r="E15581" s="19"/>
      <c r="F15581" s="19">
        <v>6.6756387577368584E-2</v>
      </c>
      <c r="G15581" s="19">
        <v>0.56134430097547239</v>
      </c>
      <c r="H15581" s="19"/>
      <c r="I15581" s="19"/>
      <c r="J15581" s="19">
        <v>0.43252869049656073</v>
      </c>
      <c r="K15581" s="19">
        <v>1.0604440425234625</v>
      </c>
      <c r="L15581" s="19"/>
      <c r="M15581" s="19">
        <v>0.36433291143606722</v>
      </c>
      <c r="N15581" s="19"/>
      <c r="O15581" s="19">
        <v>3.3974851342137652E-2</v>
      </c>
      <c r="P15581" s="50"/>
      <c r="R15581" s="9" t="s">
        <v>0</v>
      </c>
    </row>
    <row r="15582" spans="2:18" x14ac:dyDescent="0.2">
      <c r="B15582" s="25">
        <v>15352</v>
      </c>
      <c r="C15582" s="193"/>
      <c r="D15582" s="19">
        <v>1.47433469211756</v>
      </c>
      <c r="E15582" s="19"/>
      <c r="F15582" s="19">
        <v>0.7893657795251704</v>
      </c>
      <c r="G15582" s="19"/>
      <c r="H15582" s="19">
        <v>1.2914954396990643</v>
      </c>
      <c r="I15582" s="19"/>
      <c r="J15582" s="19">
        <v>0.70912823106024192</v>
      </c>
      <c r="K15582" s="19"/>
      <c r="L15582" s="19">
        <v>0.90403704792935069</v>
      </c>
      <c r="M15582" s="19">
        <v>0.20708613532897116</v>
      </c>
      <c r="N15582" s="19"/>
      <c r="O15582" s="19"/>
      <c r="P15582" s="50">
        <v>0.19735628101139382</v>
      </c>
      <c r="R15582" s="9" t="s">
        <v>0</v>
      </c>
    </row>
    <row r="15583" spans="2:18" x14ac:dyDescent="0.2">
      <c r="B15583" s="25">
        <v>15353</v>
      </c>
      <c r="C15583" s="193"/>
      <c r="D15583" s="19">
        <v>1.1401694224870742</v>
      </c>
      <c r="E15583" s="19"/>
      <c r="F15583" s="19">
        <v>1.10178293660477</v>
      </c>
      <c r="G15583" s="19"/>
      <c r="H15583" s="19">
        <v>1.0392076246154158</v>
      </c>
      <c r="I15583" s="19">
        <v>2.1474345953190446E-2</v>
      </c>
      <c r="J15583" s="19"/>
      <c r="K15583" s="19"/>
      <c r="L15583" s="19">
        <v>0.6224089554881207</v>
      </c>
      <c r="M15583" s="19"/>
      <c r="N15583" s="19">
        <v>1.1256918062402665</v>
      </c>
      <c r="O15583" s="19"/>
      <c r="P15583" s="50">
        <v>5.1075170546023618E-2</v>
      </c>
      <c r="R15583" s="9" t="s">
        <v>0</v>
      </c>
    </row>
    <row r="15584" spans="2:18" x14ac:dyDescent="0.2">
      <c r="B15584" s="25">
        <v>15354</v>
      </c>
      <c r="C15584" s="193"/>
      <c r="D15584" s="19">
        <v>1.301053775652685</v>
      </c>
      <c r="E15584" s="19"/>
      <c r="F15584" s="19">
        <v>1.0712732944978973</v>
      </c>
      <c r="G15584" s="19"/>
      <c r="H15584" s="19">
        <v>1.2787371629385895</v>
      </c>
      <c r="I15584" s="19"/>
      <c r="J15584" s="19">
        <v>1.1577605373828983</v>
      </c>
      <c r="K15584" s="19"/>
      <c r="L15584" s="19">
        <v>1.5147916052339168</v>
      </c>
      <c r="M15584" s="19"/>
      <c r="N15584" s="19">
        <v>0.76537584193858232</v>
      </c>
      <c r="O15584" s="19"/>
      <c r="P15584" s="50">
        <v>1.1793153280241806</v>
      </c>
      <c r="R15584" s="9" t="s">
        <v>0</v>
      </c>
    </row>
    <row r="15585" spans="2:18" x14ac:dyDescent="0.2">
      <c r="B15585" s="25">
        <v>15355</v>
      </c>
      <c r="C15585" s="193">
        <v>1.1182830880250259</v>
      </c>
      <c r="D15585" s="19"/>
      <c r="E15585" s="19">
        <v>1.1678436007199517</v>
      </c>
      <c r="F15585" s="19"/>
      <c r="G15585" s="19">
        <v>1.6346385037541526</v>
      </c>
      <c r="H15585" s="19"/>
      <c r="I15585" s="19">
        <v>2.1496549541559631</v>
      </c>
      <c r="J15585" s="19"/>
      <c r="K15585" s="19">
        <v>1.388851391083425</v>
      </c>
      <c r="L15585" s="19"/>
      <c r="M15585" s="19">
        <v>2.1724518112777584</v>
      </c>
      <c r="N15585" s="19"/>
      <c r="O15585" s="19">
        <v>1.6922667007640835</v>
      </c>
      <c r="P15585" s="50"/>
      <c r="R15585" s="9" t="s">
        <v>0</v>
      </c>
    </row>
    <row r="15586" spans="2:18" x14ac:dyDescent="0.2">
      <c r="B15586" s="25">
        <v>15356</v>
      </c>
      <c r="C15586" s="193"/>
      <c r="D15586" s="19">
        <v>1.063473745434008</v>
      </c>
      <c r="E15586" s="19"/>
      <c r="F15586" s="19">
        <v>1.7036017527909144</v>
      </c>
      <c r="G15586" s="19"/>
      <c r="H15586" s="19">
        <v>1.5254103152279166</v>
      </c>
      <c r="I15586" s="19"/>
      <c r="J15586" s="19">
        <v>1.8994699109125885</v>
      </c>
      <c r="K15586" s="19"/>
      <c r="L15586" s="19">
        <v>1.6818037269240147</v>
      </c>
      <c r="M15586" s="19"/>
      <c r="N15586" s="19">
        <v>1.881373516853267</v>
      </c>
      <c r="O15586" s="19"/>
      <c r="P15586" s="50">
        <v>1.3771568103530945</v>
      </c>
      <c r="R15586" s="9" t="s">
        <v>0</v>
      </c>
    </row>
    <row r="15587" spans="2:18" x14ac:dyDescent="0.2">
      <c r="B15587" s="25">
        <v>15357</v>
      </c>
      <c r="C15587" s="193"/>
      <c r="D15587" s="19">
        <v>1.0245447012255515</v>
      </c>
      <c r="E15587" s="19"/>
      <c r="F15587" s="19">
        <v>0.31711530461420079</v>
      </c>
      <c r="G15587" s="19"/>
      <c r="H15587" s="19">
        <v>0.18293860007907853</v>
      </c>
      <c r="I15587" s="19"/>
      <c r="J15587" s="19">
        <v>0.27898370293340008</v>
      </c>
      <c r="K15587" s="19"/>
      <c r="L15587" s="19">
        <v>1.9774798821157087</v>
      </c>
      <c r="M15587" s="19"/>
      <c r="N15587" s="19">
        <v>1.1407073121150615</v>
      </c>
      <c r="O15587" s="19"/>
      <c r="P15587" s="50">
        <v>0.30718915258841062</v>
      </c>
      <c r="R15587" s="9" t="s">
        <v>0</v>
      </c>
    </row>
    <row r="15588" spans="2:18" x14ac:dyDescent="0.2">
      <c r="B15588" s="25">
        <v>15358</v>
      </c>
      <c r="C15588" s="193">
        <v>0.99612026753588867</v>
      </c>
      <c r="D15588" s="19"/>
      <c r="E15588" s="19"/>
      <c r="F15588" s="19">
        <v>0.23071067839856149</v>
      </c>
      <c r="G15588" s="19">
        <v>0.75978437998688853</v>
      </c>
      <c r="H15588" s="19"/>
      <c r="I15588" s="19">
        <v>0.31213019755061672</v>
      </c>
      <c r="J15588" s="19"/>
      <c r="K15588" s="19">
        <v>0.92989889032711304</v>
      </c>
      <c r="L15588" s="19"/>
      <c r="M15588" s="19">
        <v>0.53781547942670505</v>
      </c>
      <c r="N15588" s="19"/>
      <c r="O15588" s="19">
        <v>0.42738393955092768</v>
      </c>
      <c r="P15588" s="50"/>
      <c r="R15588" s="9" t="s">
        <v>0</v>
      </c>
    </row>
    <row r="15589" spans="2:18" x14ac:dyDescent="0.2">
      <c r="B15589" s="25">
        <v>15359</v>
      </c>
      <c r="C15589" s="193"/>
      <c r="D15589" s="19">
        <v>1.5165649438417594</v>
      </c>
      <c r="E15589" s="19"/>
      <c r="F15589" s="19">
        <v>1.2085843401342777</v>
      </c>
      <c r="G15589" s="19"/>
      <c r="H15589" s="19">
        <v>0.14080165537292225</v>
      </c>
      <c r="I15589" s="19"/>
      <c r="J15589" s="19">
        <v>1.2391674618788058</v>
      </c>
      <c r="K15589" s="19"/>
      <c r="L15589" s="19">
        <v>1.0828928312945574</v>
      </c>
      <c r="M15589" s="19"/>
      <c r="N15589" s="19">
        <v>0.47401297034460133</v>
      </c>
      <c r="O15589" s="19"/>
      <c r="P15589" s="50">
        <v>0.54268377642900079</v>
      </c>
      <c r="R15589" s="9" t="s">
        <v>0</v>
      </c>
    </row>
    <row r="15590" spans="2:18" x14ac:dyDescent="0.2">
      <c r="B15590" s="25">
        <v>15360</v>
      </c>
      <c r="C15590" s="193"/>
      <c r="D15590" s="19">
        <v>0.54045247826615272</v>
      </c>
      <c r="E15590" s="19"/>
      <c r="F15590" s="19">
        <v>1.1540841144306326</v>
      </c>
      <c r="G15590" s="19"/>
      <c r="H15590" s="19">
        <v>1.4096724415219009</v>
      </c>
      <c r="I15590" s="19"/>
      <c r="J15590" s="19">
        <v>0.69950158251815298</v>
      </c>
      <c r="K15590" s="19"/>
      <c r="L15590" s="19">
        <v>0.45069628079229257</v>
      </c>
      <c r="M15590" s="19"/>
      <c r="N15590" s="19">
        <v>0.95432579121572014</v>
      </c>
      <c r="O15590" s="19"/>
      <c r="P15590" s="50">
        <v>0.22688946104856028</v>
      </c>
      <c r="R15590" s="9" t="s">
        <v>0</v>
      </c>
    </row>
    <row r="15591" spans="2:18" x14ac:dyDescent="0.2">
      <c r="B15591" s="25">
        <v>15361</v>
      </c>
      <c r="C15591" s="193">
        <v>0.17993049649326606</v>
      </c>
      <c r="D15591" s="19"/>
      <c r="E15591" s="19">
        <v>3.7960246465877624E-2</v>
      </c>
      <c r="F15591" s="19"/>
      <c r="G15591" s="19"/>
      <c r="H15591" s="19">
        <v>0.17885608864527244</v>
      </c>
      <c r="I15591" s="19">
        <v>0.44911453963964643</v>
      </c>
      <c r="J15591" s="19"/>
      <c r="K15591" s="19">
        <v>0.48229114927538153</v>
      </c>
      <c r="L15591" s="19"/>
      <c r="M15591" s="19">
        <v>0.78543573146280854</v>
      </c>
      <c r="N15591" s="19"/>
      <c r="O15591" s="19"/>
      <c r="P15591" s="50">
        <v>0.47482108907527093</v>
      </c>
      <c r="R15591" s="9" t="s">
        <v>0</v>
      </c>
    </row>
    <row r="15592" spans="2:18" x14ac:dyDescent="0.2">
      <c r="B15592" s="25">
        <v>15362</v>
      </c>
      <c r="C15592" s="193">
        <v>1.0590735238356161</v>
      </c>
      <c r="D15592" s="19"/>
      <c r="E15592" s="19">
        <v>0.3321424760032719</v>
      </c>
      <c r="F15592" s="19"/>
      <c r="G15592" s="19">
        <v>0.96107180225814959</v>
      </c>
      <c r="H15592" s="19"/>
      <c r="I15592" s="19">
        <v>0.541364934402642</v>
      </c>
      <c r="J15592" s="19"/>
      <c r="K15592" s="19">
        <v>0.33228109097084102</v>
      </c>
      <c r="L15592" s="19"/>
      <c r="M15592" s="19">
        <v>1.0345991936769394</v>
      </c>
      <c r="N15592" s="19"/>
      <c r="O15592" s="19">
        <v>0.67201779933258676</v>
      </c>
      <c r="P15592" s="50"/>
      <c r="R15592" s="9" t="s">
        <v>0</v>
      </c>
    </row>
    <row r="15593" spans="2:18" x14ac:dyDescent="0.2">
      <c r="B15593" s="25">
        <v>15363</v>
      </c>
      <c r="C15593" s="193"/>
      <c r="D15593" s="19">
        <v>0.35684963359177663</v>
      </c>
      <c r="E15593" s="19"/>
      <c r="F15593" s="19">
        <v>0.63101936217897769</v>
      </c>
      <c r="G15593" s="19"/>
      <c r="H15593" s="19">
        <v>0.55192753227911473</v>
      </c>
      <c r="I15593" s="19"/>
      <c r="J15593" s="19">
        <v>0.59920957671960451</v>
      </c>
      <c r="K15593" s="19"/>
      <c r="L15593" s="19">
        <v>0.72396332448809952</v>
      </c>
      <c r="M15593" s="19"/>
      <c r="N15593" s="19">
        <v>0.60852136533521373</v>
      </c>
      <c r="O15593" s="19"/>
      <c r="P15593" s="50">
        <v>1.1101224697591514</v>
      </c>
      <c r="R15593" s="9" t="s">
        <v>0</v>
      </c>
    </row>
    <row r="15594" spans="2:18" x14ac:dyDescent="0.2">
      <c r="B15594" s="25">
        <v>15364</v>
      </c>
      <c r="C15594" s="193"/>
      <c r="D15594" s="19">
        <v>1.3221202823888039</v>
      </c>
      <c r="E15594" s="19">
        <v>0.16834395602491684</v>
      </c>
      <c r="F15594" s="19"/>
      <c r="G15594" s="19"/>
      <c r="H15594" s="19">
        <v>0.85151457498897931</v>
      </c>
      <c r="I15594" s="19"/>
      <c r="J15594" s="19">
        <v>0.64545096945633484</v>
      </c>
      <c r="K15594" s="19"/>
      <c r="L15594" s="19">
        <v>0.93935500510428316</v>
      </c>
      <c r="M15594" s="19"/>
      <c r="N15594" s="19">
        <v>0.63862075628712878</v>
      </c>
      <c r="O15594" s="19"/>
      <c r="P15594" s="50">
        <v>0.54809680368443148</v>
      </c>
      <c r="R15594" s="9" t="s">
        <v>0</v>
      </c>
    </row>
    <row r="15595" spans="2:18" x14ac:dyDescent="0.2">
      <c r="B15595" s="25">
        <v>15365</v>
      </c>
      <c r="C15595" s="193"/>
      <c r="D15595" s="19">
        <v>0.56155396658546319</v>
      </c>
      <c r="E15595" s="19"/>
      <c r="F15595" s="19">
        <v>0.48200960683525856</v>
      </c>
      <c r="G15595" s="19">
        <v>0.81174511153294271</v>
      </c>
      <c r="H15595" s="19"/>
      <c r="I15595" s="19">
        <v>1.126195885454407</v>
      </c>
      <c r="J15595" s="19"/>
      <c r="K15595" s="19"/>
      <c r="L15595" s="19">
        <v>0.2660596948671704</v>
      </c>
      <c r="M15595" s="19"/>
      <c r="N15595" s="19">
        <v>0.2504343080190663</v>
      </c>
      <c r="O15595" s="19">
        <v>0.35367367892021306</v>
      </c>
      <c r="P15595" s="50"/>
      <c r="R15595" s="9" t="s">
        <v>0</v>
      </c>
    </row>
    <row r="15596" spans="2:18" x14ac:dyDescent="0.2">
      <c r="B15596" s="25">
        <v>15366</v>
      </c>
      <c r="C15596" s="193"/>
      <c r="D15596" s="19">
        <v>3.983087584134018E-2</v>
      </c>
      <c r="E15596" s="19"/>
      <c r="F15596" s="19">
        <v>0.10192486908526374</v>
      </c>
      <c r="G15596" s="19">
        <v>0.55033479539980401</v>
      </c>
      <c r="H15596" s="19"/>
      <c r="I15596" s="19"/>
      <c r="J15596" s="19">
        <v>0.11608359340492881</v>
      </c>
      <c r="K15596" s="19"/>
      <c r="L15596" s="19">
        <v>0.27656125612126342</v>
      </c>
      <c r="M15596" s="19">
        <v>0.14861576887940403</v>
      </c>
      <c r="N15596" s="19"/>
      <c r="O15596" s="19">
        <v>0.5009777352645175</v>
      </c>
      <c r="P15596" s="50"/>
      <c r="R15596" s="9" t="s">
        <v>0</v>
      </c>
    </row>
    <row r="15597" spans="2:18" x14ac:dyDescent="0.2">
      <c r="B15597" s="25">
        <v>15367</v>
      </c>
      <c r="C15597" s="193">
        <v>0.38945992731982654</v>
      </c>
      <c r="D15597" s="19"/>
      <c r="E15597" s="19">
        <v>0.2745329547908037</v>
      </c>
      <c r="F15597" s="19"/>
      <c r="G15597" s="19"/>
      <c r="H15597" s="19">
        <v>0.76586758653128995</v>
      </c>
      <c r="I15597" s="19">
        <v>2.5014736762615911E-2</v>
      </c>
      <c r="J15597" s="19"/>
      <c r="K15597" s="19"/>
      <c r="L15597" s="19">
        <v>0.36205681554080682</v>
      </c>
      <c r="M15597" s="19">
        <v>0.38029378578046236</v>
      </c>
      <c r="N15597" s="19"/>
      <c r="O15597" s="19"/>
      <c r="P15597" s="50">
        <v>0.24445013428602214</v>
      </c>
      <c r="R15597" s="9" t="s">
        <v>0</v>
      </c>
    </row>
    <row r="15598" spans="2:18" x14ac:dyDescent="0.2">
      <c r="B15598" s="25">
        <v>15368</v>
      </c>
      <c r="C15598" s="193"/>
      <c r="D15598" s="19">
        <v>0.76359254394819653</v>
      </c>
      <c r="E15598" s="19"/>
      <c r="F15598" s="19">
        <v>0.2721965956780209</v>
      </c>
      <c r="G15598" s="19">
        <v>0.20045576119136341</v>
      </c>
      <c r="H15598" s="19"/>
      <c r="I15598" s="19"/>
      <c r="J15598" s="19">
        <v>1.1486574467223774</v>
      </c>
      <c r="K15598" s="19"/>
      <c r="L15598" s="19">
        <v>0.51225456404284542</v>
      </c>
      <c r="M15598" s="19"/>
      <c r="N15598" s="19">
        <v>0.59816930359280462</v>
      </c>
      <c r="O15598" s="19"/>
      <c r="P15598" s="50">
        <v>0.28739745785616</v>
      </c>
      <c r="R15598" s="9" t="s">
        <v>0</v>
      </c>
    </row>
    <row r="15599" spans="2:18" x14ac:dyDescent="0.2">
      <c r="B15599" s="25">
        <v>15369</v>
      </c>
      <c r="C15599" s="193"/>
      <c r="D15599" s="19">
        <v>0.10711823533126905</v>
      </c>
      <c r="E15599" s="19">
        <v>0.32478470031270568</v>
      </c>
      <c r="F15599" s="19"/>
      <c r="G15599" s="19">
        <v>0.51388465580446208</v>
      </c>
      <c r="H15599" s="19"/>
      <c r="I15599" s="19">
        <v>0.20440505015223329</v>
      </c>
      <c r="J15599" s="19"/>
      <c r="K15599" s="19">
        <v>0.79057272114577104</v>
      </c>
      <c r="L15599" s="19"/>
      <c r="M15599" s="19">
        <v>1.1511998067900415</v>
      </c>
      <c r="N15599" s="19"/>
      <c r="O15599" s="19">
        <v>0.77468611481308147</v>
      </c>
      <c r="P15599" s="50"/>
      <c r="R15599" s="9" t="s">
        <v>0</v>
      </c>
    </row>
    <row r="15600" spans="2:18" x14ac:dyDescent="0.2">
      <c r="B15600" s="25">
        <v>15370</v>
      </c>
      <c r="C15600" s="193">
        <v>0.42569613790854433</v>
      </c>
      <c r="D15600" s="19"/>
      <c r="E15600" s="19">
        <v>1.1005566752085796</v>
      </c>
      <c r="F15600" s="19"/>
      <c r="G15600" s="19">
        <v>0.54907489520347874</v>
      </c>
      <c r="H15600" s="19"/>
      <c r="I15600" s="19">
        <v>0.43374706539812924</v>
      </c>
      <c r="J15600" s="19"/>
      <c r="K15600" s="19">
        <v>0.37008535717484226</v>
      </c>
      <c r="L15600" s="19"/>
      <c r="M15600" s="19">
        <v>0.58305239036558976</v>
      </c>
      <c r="N15600" s="19"/>
      <c r="O15600" s="19">
        <v>0.52801475794637487</v>
      </c>
      <c r="P15600" s="50"/>
      <c r="R15600" s="9" t="s">
        <v>0</v>
      </c>
    </row>
    <row r="15601" spans="2:18" x14ac:dyDescent="0.2">
      <c r="B15601" s="25">
        <v>15371</v>
      </c>
      <c r="C15601" s="193">
        <v>2.7367736825710605</v>
      </c>
      <c r="D15601" s="19"/>
      <c r="E15601" s="19">
        <v>2.5957920443499445</v>
      </c>
      <c r="F15601" s="19"/>
      <c r="G15601" s="19">
        <v>2.5081636952139088</v>
      </c>
      <c r="H15601" s="19"/>
      <c r="I15601" s="19">
        <v>2.0452728360360135</v>
      </c>
      <c r="J15601" s="19"/>
      <c r="K15601" s="19">
        <v>1.3510720925186477</v>
      </c>
      <c r="L15601" s="19"/>
      <c r="M15601" s="19">
        <v>2.4855816706608662</v>
      </c>
      <c r="N15601" s="19"/>
      <c r="O15601" s="19">
        <v>1.4223689794537369</v>
      </c>
      <c r="P15601" s="50"/>
      <c r="R15601" s="9" t="s">
        <v>0</v>
      </c>
    </row>
    <row r="15602" spans="2:18" x14ac:dyDescent="0.2">
      <c r="B15602" s="25">
        <v>15372</v>
      </c>
      <c r="C15602" s="193">
        <v>1.2948944243457645</v>
      </c>
      <c r="D15602" s="19"/>
      <c r="E15602" s="19">
        <v>1.5758886126516636</v>
      </c>
      <c r="F15602" s="19"/>
      <c r="G15602" s="19">
        <v>1.4812643780740582</v>
      </c>
      <c r="H15602" s="19"/>
      <c r="I15602" s="19">
        <v>1.4321244426132649</v>
      </c>
      <c r="J15602" s="19"/>
      <c r="K15602" s="19">
        <v>1.642558725025385</v>
      </c>
      <c r="L15602" s="19"/>
      <c r="M15602" s="19">
        <v>1.5213297458458159</v>
      </c>
      <c r="N15602" s="19"/>
      <c r="O15602" s="19">
        <v>1.1168375451911801</v>
      </c>
      <c r="P15602" s="50"/>
      <c r="R15602" s="9" t="s">
        <v>0</v>
      </c>
    </row>
    <row r="15603" spans="2:18" x14ac:dyDescent="0.2">
      <c r="B15603" s="25">
        <v>15373</v>
      </c>
      <c r="C15603" s="193"/>
      <c r="D15603" s="19">
        <v>2.914003825162899</v>
      </c>
      <c r="E15603" s="19"/>
      <c r="F15603" s="19">
        <v>2.2183645414480471</v>
      </c>
      <c r="G15603" s="19"/>
      <c r="H15603" s="19">
        <v>3.092072296605378</v>
      </c>
      <c r="I15603" s="19"/>
      <c r="J15603" s="19">
        <v>2.0762517047567144</v>
      </c>
      <c r="K15603" s="19"/>
      <c r="L15603" s="19">
        <v>2.0691770168010506</v>
      </c>
      <c r="M15603" s="19"/>
      <c r="N15603" s="19">
        <v>2.9032815259519378</v>
      </c>
      <c r="O15603" s="19"/>
      <c r="P15603" s="50">
        <v>3.0854005340021966</v>
      </c>
      <c r="R15603" s="9" t="s">
        <v>0</v>
      </c>
    </row>
    <row r="15604" spans="2:18" x14ac:dyDescent="0.2">
      <c r="B15604" s="25">
        <v>15374</v>
      </c>
      <c r="C15604" s="193"/>
      <c r="D15604" s="19">
        <v>0.26866389699631549</v>
      </c>
      <c r="E15604" s="19">
        <v>0.84967912937064483</v>
      </c>
      <c r="F15604" s="19"/>
      <c r="G15604" s="19">
        <v>0.13826463565003128</v>
      </c>
      <c r="H15604" s="19"/>
      <c r="I15604" s="19">
        <v>0.70942492056629114</v>
      </c>
      <c r="J15604" s="19"/>
      <c r="K15604" s="19">
        <v>0.77894046060014888</v>
      </c>
      <c r="L15604" s="19"/>
      <c r="M15604" s="19">
        <v>0.17177596258191721</v>
      </c>
      <c r="N15604" s="19"/>
      <c r="O15604" s="19">
        <v>0.19122878796397946</v>
      </c>
      <c r="P15604" s="50"/>
      <c r="R15604" s="9" t="s">
        <v>0</v>
      </c>
    </row>
    <row r="15605" spans="2:18" x14ac:dyDescent="0.2">
      <c r="B15605" s="25">
        <v>15375</v>
      </c>
      <c r="C15605" s="193"/>
      <c r="D15605" s="19">
        <v>0.6295801379706395</v>
      </c>
      <c r="E15605" s="19"/>
      <c r="F15605" s="19">
        <v>0.7411708247818215</v>
      </c>
      <c r="G15605" s="19"/>
      <c r="H15605" s="19">
        <v>0.73350217513778981</v>
      </c>
      <c r="I15605" s="19"/>
      <c r="J15605" s="19">
        <v>0.64923085105460498</v>
      </c>
      <c r="K15605" s="19"/>
      <c r="L15605" s="19">
        <v>0.86635100052424119</v>
      </c>
      <c r="M15605" s="19"/>
      <c r="N15605" s="19">
        <v>5.9978564461117295E-2</v>
      </c>
      <c r="O15605" s="19"/>
      <c r="P15605" s="50">
        <v>0.73254939166784427</v>
      </c>
      <c r="R15605" s="9" t="s">
        <v>0</v>
      </c>
    </row>
    <row r="15606" spans="2:18" x14ac:dyDescent="0.2">
      <c r="B15606" s="25">
        <v>15376</v>
      </c>
      <c r="C15606" s="193"/>
      <c r="D15606" s="19">
        <v>1.2837511759998463</v>
      </c>
      <c r="E15606" s="19"/>
      <c r="F15606" s="19">
        <v>0.86507770783528926</v>
      </c>
      <c r="G15606" s="19"/>
      <c r="H15606" s="19">
        <v>2.1628911573195997</v>
      </c>
      <c r="I15606" s="19"/>
      <c r="J15606" s="19">
        <v>1.0168313725432914</v>
      </c>
      <c r="K15606" s="19"/>
      <c r="L15606" s="19">
        <v>1.2824768613495783</v>
      </c>
      <c r="M15606" s="19"/>
      <c r="N15606" s="19">
        <v>1.2893314370765985</v>
      </c>
      <c r="O15606" s="19"/>
      <c r="P15606" s="50">
        <v>0.64160518573357461</v>
      </c>
      <c r="R15606" s="9" t="s">
        <v>0</v>
      </c>
    </row>
    <row r="15607" spans="2:18" x14ac:dyDescent="0.2">
      <c r="B15607" s="25">
        <v>15377</v>
      </c>
      <c r="C15607" s="193">
        <v>1.7630428453573588</v>
      </c>
      <c r="D15607" s="19"/>
      <c r="E15607" s="19">
        <v>1.8985705226367071</v>
      </c>
      <c r="F15607" s="19"/>
      <c r="G15607" s="19">
        <v>1.3969100342596334</v>
      </c>
      <c r="H15607" s="19"/>
      <c r="I15607" s="19">
        <v>1.331010079893117</v>
      </c>
      <c r="J15607" s="19"/>
      <c r="K15607" s="19">
        <v>1.9385331911944106</v>
      </c>
      <c r="L15607" s="19"/>
      <c r="M15607" s="19">
        <v>2.0486920168975331</v>
      </c>
      <c r="N15607" s="19"/>
      <c r="O15607" s="19">
        <v>2.0894798555511884</v>
      </c>
      <c r="P15607" s="50"/>
      <c r="R15607" s="9" t="s">
        <v>0</v>
      </c>
    </row>
    <row r="15608" spans="2:18" x14ac:dyDescent="0.2">
      <c r="B15608" s="25">
        <v>15378</v>
      </c>
      <c r="C15608" s="193">
        <v>0.74715100137235668</v>
      </c>
      <c r="D15608" s="19"/>
      <c r="E15608" s="19"/>
      <c r="F15608" s="19">
        <v>0.52352296884339011</v>
      </c>
      <c r="G15608" s="19">
        <v>0.18550332837612107</v>
      </c>
      <c r="H15608" s="19"/>
      <c r="I15608" s="19"/>
      <c r="J15608" s="19">
        <v>1.0087206818059715</v>
      </c>
      <c r="K15608" s="19"/>
      <c r="L15608" s="19">
        <v>0.27138817515709529</v>
      </c>
      <c r="M15608" s="19"/>
      <c r="N15608" s="19">
        <v>0.15214697085872939</v>
      </c>
      <c r="O15608" s="19">
        <v>3.6933917898527117E-2</v>
      </c>
      <c r="P15608" s="50"/>
      <c r="R15608" s="9" t="s">
        <v>0</v>
      </c>
    </row>
    <row r="15609" spans="2:18" x14ac:dyDescent="0.2">
      <c r="B15609" s="25">
        <v>15379</v>
      </c>
      <c r="C15609" s="193">
        <v>1.0445186978173449</v>
      </c>
      <c r="D15609" s="19"/>
      <c r="E15609" s="19"/>
      <c r="F15609" s="19">
        <v>0.22480237344645221</v>
      </c>
      <c r="G15609" s="19"/>
      <c r="H15609" s="19">
        <v>0.61851105355494551</v>
      </c>
      <c r="I15609" s="19">
        <v>0.75099866816422745</v>
      </c>
      <c r="J15609" s="19"/>
      <c r="K15609" s="19"/>
      <c r="L15609" s="19">
        <v>0.50687755015901947</v>
      </c>
      <c r="M15609" s="19">
        <v>0.89866086363399866</v>
      </c>
      <c r="N15609" s="19"/>
      <c r="O15609" s="19">
        <v>0.40563714477749357</v>
      </c>
      <c r="P15609" s="50"/>
      <c r="R15609" s="9" t="s">
        <v>0</v>
      </c>
    </row>
    <row r="15610" spans="2:18" x14ac:dyDescent="0.2">
      <c r="B15610" s="25">
        <v>15380</v>
      </c>
      <c r="C15610" s="193"/>
      <c r="D15610" s="19">
        <v>0.90211298486072844</v>
      </c>
      <c r="E15610" s="19"/>
      <c r="F15610" s="19">
        <v>0.56611954572290568</v>
      </c>
      <c r="G15610" s="19"/>
      <c r="H15610" s="19">
        <v>1.3319331014610643</v>
      </c>
      <c r="I15610" s="19"/>
      <c r="J15610" s="19">
        <v>1.3168111200818198</v>
      </c>
      <c r="K15610" s="19"/>
      <c r="L15610" s="19">
        <v>1.234678810387871</v>
      </c>
      <c r="M15610" s="19"/>
      <c r="N15610" s="19">
        <v>0.92829883328900209</v>
      </c>
      <c r="O15610" s="19"/>
      <c r="P15610" s="50">
        <v>0.5326659679038972</v>
      </c>
      <c r="R15610" s="9" t="s">
        <v>0</v>
      </c>
    </row>
    <row r="15611" spans="2:18" x14ac:dyDescent="0.2">
      <c r="B15611" s="25">
        <v>15381</v>
      </c>
      <c r="C15611" s="193">
        <v>0.11829648423167703</v>
      </c>
      <c r="D15611" s="19"/>
      <c r="E15611" s="19">
        <v>1.9110585740681496</v>
      </c>
      <c r="F15611" s="19"/>
      <c r="G15611" s="19">
        <v>1.8652974172022481</v>
      </c>
      <c r="H15611" s="19"/>
      <c r="I15611" s="19">
        <v>0.32038694425973097</v>
      </c>
      <c r="J15611" s="19"/>
      <c r="K15611" s="19">
        <v>0.48664716235194638</v>
      </c>
      <c r="L15611" s="19"/>
      <c r="M15611" s="19">
        <v>1.1143962450513658</v>
      </c>
      <c r="N15611" s="19"/>
      <c r="O15611" s="19">
        <v>1.4221656567038707</v>
      </c>
      <c r="P15611" s="50"/>
      <c r="R15611" s="9" t="s">
        <v>0</v>
      </c>
    </row>
    <row r="15612" spans="2:18" x14ac:dyDescent="0.2">
      <c r="B15612" s="25">
        <v>15382</v>
      </c>
      <c r="C15612" s="193">
        <v>0.74027833029565426</v>
      </c>
      <c r="D15612" s="19"/>
      <c r="E15612" s="19"/>
      <c r="F15612" s="19">
        <v>0.62932081614221402</v>
      </c>
      <c r="G15612" s="19"/>
      <c r="H15612" s="19">
        <v>0.28143711115469627</v>
      </c>
      <c r="I15612" s="19">
        <v>0.84858801164950259</v>
      </c>
      <c r="J15612" s="19"/>
      <c r="K15612" s="19"/>
      <c r="L15612" s="19">
        <v>0.19512886015960917</v>
      </c>
      <c r="M15612" s="19">
        <v>0.45910555396153807</v>
      </c>
      <c r="N15612" s="19"/>
      <c r="O15612" s="19">
        <v>0.32894448897745376</v>
      </c>
      <c r="P15612" s="50"/>
      <c r="R15612" s="9" t="s">
        <v>0</v>
      </c>
    </row>
    <row r="15613" spans="2:18" x14ac:dyDescent="0.2">
      <c r="B15613" s="25">
        <v>15383</v>
      </c>
      <c r="C15613" s="193"/>
      <c r="D15613" s="19">
        <v>0.92685143045734331</v>
      </c>
      <c r="E15613" s="19"/>
      <c r="F15613" s="19">
        <v>0.54865687468416469</v>
      </c>
      <c r="G15613" s="19"/>
      <c r="H15613" s="19">
        <v>0.35277142810079942</v>
      </c>
      <c r="I15613" s="19">
        <v>0.80515741408584762</v>
      </c>
      <c r="J15613" s="19"/>
      <c r="K15613" s="19"/>
      <c r="L15613" s="19">
        <v>0.58156610668206388</v>
      </c>
      <c r="M15613" s="19"/>
      <c r="N15613" s="19">
        <v>1.1041391537244687E-2</v>
      </c>
      <c r="O15613" s="19"/>
      <c r="P15613" s="50">
        <v>0.9672529935371833</v>
      </c>
      <c r="R15613" s="9" t="s">
        <v>0</v>
      </c>
    </row>
    <row r="15614" spans="2:18" x14ac:dyDescent="0.2">
      <c r="B15614" s="25">
        <v>15384</v>
      </c>
      <c r="C15614" s="193"/>
      <c r="D15614" s="19">
        <v>0.51115696193176208</v>
      </c>
      <c r="E15614" s="19"/>
      <c r="F15614" s="19">
        <v>0.88975355054620142</v>
      </c>
      <c r="G15614" s="19"/>
      <c r="H15614" s="19">
        <v>0.89714558297653213</v>
      </c>
      <c r="I15614" s="19"/>
      <c r="J15614" s="19">
        <v>1.5987027733698307</v>
      </c>
      <c r="K15614" s="19"/>
      <c r="L15614" s="19">
        <v>0.37536533593220084</v>
      </c>
      <c r="M15614" s="19"/>
      <c r="N15614" s="19">
        <v>1.3887758271301403</v>
      </c>
      <c r="O15614" s="19">
        <v>0.43958194138773726</v>
      </c>
      <c r="P15614" s="50"/>
      <c r="R15614" s="9" t="s">
        <v>0</v>
      </c>
    </row>
    <row r="15615" spans="2:18" x14ac:dyDescent="0.2">
      <c r="B15615" s="25">
        <v>15385</v>
      </c>
      <c r="C15615" s="193">
        <v>1.1954306095141376</v>
      </c>
      <c r="D15615" s="19"/>
      <c r="E15615" s="19">
        <v>0.96993095368634064</v>
      </c>
      <c r="F15615" s="19"/>
      <c r="G15615" s="19">
        <v>1.9170037405232678</v>
      </c>
      <c r="H15615" s="19"/>
      <c r="I15615" s="19">
        <v>1.5436689683357629</v>
      </c>
      <c r="J15615" s="19"/>
      <c r="K15615" s="19">
        <v>1.1519131948517642</v>
      </c>
      <c r="L15615" s="19"/>
      <c r="M15615" s="19">
        <v>1.5647679850927025</v>
      </c>
      <c r="N15615" s="19"/>
      <c r="O15615" s="19">
        <v>0.72020624571200564</v>
      </c>
      <c r="P15615" s="50"/>
      <c r="R15615" s="9" t="s">
        <v>0</v>
      </c>
    </row>
    <row r="15616" spans="2:18" x14ac:dyDescent="0.2">
      <c r="B15616" s="25">
        <v>15386</v>
      </c>
      <c r="C15616" s="193"/>
      <c r="D15616" s="19">
        <v>0.67875167172749551</v>
      </c>
      <c r="E15616" s="19">
        <v>0.72855591621673432</v>
      </c>
      <c r="F15616" s="19"/>
      <c r="G15616" s="19">
        <v>0.12475509988927767</v>
      </c>
      <c r="H15616" s="19"/>
      <c r="I15616" s="19"/>
      <c r="J15616" s="19">
        <v>0.69107778096712147</v>
      </c>
      <c r="K15616" s="19"/>
      <c r="L15616" s="19">
        <v>1.1690385471420019</v>
      </c>
      <c r="M15616" s="19"/>
      <c r="N15616" s="19">
        <v>0.73088731902386594</v>
      </c>
      <c r="O15616" s="19"/>
      <c r="P15616" s="50">
        <v>0.75076278573998445</v>
      </c>
      <c r="R15616" s="9" t="s">
        <v>0</v>
      </c>
    </row>
    <row r="15617" spans="2:18" x14ac:dyDescent="0.2">
      <c r="B15617" s="25">
        <v>15387</v>
      </c>
      <c r="C15617" s="193">
        <v>0.34860203104236354</v>
      </c>
      <c r="D15617" s="19"/>
      <c r="E15617" s="19"/>
      <c r="F15617" s="19">
        <v>0.11685526765256213</v>
      </c>
      <c r="G15617" s="19"/>
      <c r="H15617" s="19">
        <v>0.78910576175802016</v>
      </c>
      <c r="I15617" s="19"/>
      <c r="J15617" s="19">
        <v>0.12855486807016683</v>
      </c>
      <c r="K15617" s="19">
        <v>0.39431468650958384</v>
      </c>
      <c r="L15617" s="19"/>
      <c r="M15617" s="19">
        <v>0.23931912796894811</v>
      </c>
      <c r="N15617" s="19"/>
      <c r="O15617" s="19"/>
      <c r="P15617" s="50">
        <v>5.1948651993505394E-2</v>
      </c>
      <c r="R15617" s="9" t="s">
        <v>0</v>
      </c>
    </row>
    <row r="15618" spans="2:18" x14ac:dyDescent="0.2">
      <c r="B15618" s="25">
        <v>15388</v>
      </c>
      <c r="C15618" s="193"/>
      <c r="D15618" s="19">
        <v>0.34507171041291085</v>
      </c>
      <c r="E15618" s="19"/>
      <c r="F15618" s="19">
        <v>1.1472381560688301</v>
      </c>
      <c r="G15618" s="19"/>
      <c r="H15618" s="19">
        <v>0.24089740848854813</v>
      </c>
      <c r="I15618" s="19">
        <v>0.19995340757709748</v>
      </c>
      <c r="J15618" s="19"/>
      <c r="K15618" s="19"/>
      <c r="L15618" s="19">
        <v>0.16424209370599768</v>
      </c>
      <c r="M15618" s="19">
        <v>0.22172683435582094</v>
      </c>
      <c r="N15618" s="19"/>
      <c r="O15618" s="19">
        <v>0.59476328236251264</v>
      </c>
      <c r="P15618" s="50"/>
      <c r="R15618" s="9" t="s">
        <v>0</v>
      </c>
    </row>
    <row r="15619" spans="2:18" x14ac:dyDescent="0.2">
      <c r="B15619" s="25">
        <v>15389</v>
      </c>
      <c r="C15619" s="193">
        <v>0.89426843833452219</v>
      </c>
      <c r="D15619" s="19"/>
      <c r="E15619" s="19"/>
      <c r="F15619" s="19">
        <v>0.30284591987989878</v>
      </c>
      <c r="G15619" s="19">
        <v>1.0146737819644402</v>
      </c>
      <c r="H15619" s="19"/>
      <c r="I15619" s="19">
        <v>1.4519960461278603</v>
      </c>
      <c r="J15619" s="19"/>
      <c r="K15619" s="19">
        <v>0.33578961416038278</v>
      </c>
      <c r="L15619" s="19"/>
      <c r="M15619" s="19">
        <v>1.2568864251853862</v>
      </c>
      <c r="N15619" s="19"/>
      <c r="O15619" s="19">
        <v>6.3005239560691276E-2</v>
      </c>
      <c r="P15619" s="50"/>
      <c r="R15619" s="9" t="s">
        <v>0</v>
      </c>
    </row>
    <row r="15620" spans="2:18" x14ac:dyDescent="0.2">
      <c r="B15620" s="25">
        <v>15390</v>
      </c>
      <c r="C15620" s="193"/>
      <c r="D15620" s="19">
        <v>0.52777376120157549</v>
      </c>
      <c r="E15620" s="19"/>
      <c r="F15620" s="19">
        <v>0.9690416811486261</v>
      </c>
      <c r="G15620" s="19">
        <v>0.171885568641438</v>
      </c>
      <c r="H15620" s="19"/>
      <c r="I15620" s="19">
        <v>0.22566508209494099</v>
      </c>
      <c r="J15620" s="19"/>
      <c r="K15620" s="19"/>
      <c r="L15620" s="19">
        <v>0.30069497512924509</v>
      </c>
      <c r="M15620" s="19"/>
      <c r="N15620" s="19">
        <v>0.70087156662529959</v>
      </c>
      <c r="O15620" s="19"/>
      <c r="P15620" s="50">
        <v>0.2454742146892322</v>
      </c>
      <c r="R15620" s="9" t="s">
        <v>0</v>
      </c>
    </row>
    <row r="15621" spans="2:18" x14ac:dyDescent="0.2">
      <c r="B15621" s="25">
        <v>15391</v>
      </c>
      <c r="C15621" s="193">
        <v>0.9626997627255317</v>
      </c>
      <c r="D15621" s="19"/>
      <c r="E15621" s="19">
        <v>4.8387520930969548E-2</v>
      </c>
      <c r="F15621" s="19"/>
      <c r="G15621" s="19">
        <v>0.7533650740914184</v>
      </c>
      <c r="H15621" s="19"/>
      <c r="I15621" s="19"/>
      <c r="J15621" s="19">
        <v>0.51785549369915218</v>
      </c>
      <c r="K15621" s="19"/>
      <c r="L15621" s="19">
        <v>0.42649102943348394</v>
      </c>
      <c r="M15621" s="19">
        <v>0.23210494925467481</v>
      </c>
      <c r="N15621" s="19"/>
      <c r="O15621" s="19">
        <v>0.77207894260807708</v>
      </c>
      <c r="P15621" s="50"/>
      <c r="R15621" s="9" t="s">
        <v>0</v>
      </c>
    </row>
    <row r="15622" spans="2:18" x14ac:dyDescent="0.2">
      <c r="B15622" s="25">
        <v>15392</v>
      </c>
      <c r="C15622" s="193">
        <v>1.4841627376208488E-2</v>
      </c>
      <c r="D15622" s="19"/>
      <c r="E15622" s="19">
        <v>0.28198868465406052</v>
      </c>
      <c r="F15622" s="19"/>
      <c r="G15622" s="19"/>
      <c r="H15622" s="19">
        <v>3.3193128163249062E-2</v>
      </c>
      <c r="I15622" s="19"/>
      <c r="J15622" s="19">
        <v>0.38889800232570232</v>
      </c>
      <c r="K15622" s="19"/>
      <c r="L15622" s="19">
        <v>0.11844479266334139</v>
      </c>
      <c r="M15622" s="19">
        <v>4.0838669664426251E-2</v>
      </c>
      <c r="N15622" s="19"/>
      <c r="O15622" s="19"/>
      <c r="P15622" s="50">
        <v>5.3775813437441068E-2</v>
      </c>
      <c r="R15622" s="9" t="s">
        <v>0</v>
      </c>
    </row>
    <row r="15623" spans="2:18" x14ac:dyDescent="0.2">
      <c r="B15623" s="25">
        <v>15393</v>
      </c>
      <c r="C15623" s="193"/>
      <c r="D15623" s="19">
        <v>0.61770316448112284</v>
      </c>
      <c r="E15623" s="19">
        <v>0.84862947104027875</v>
      </c>
      <c r="F15623" s="19"/>
      <c r="G15623" s="19">
        <v>0.50260680471802399</v>
      </c>
      <c r="H15623" s="19"/>
      <c r="I15623" s="19"/>
      <c r="J15623" s="19">
        <v>0.69087763188686435</v>
      </c>
      <c r="K15623" s="19"/>
      <c r="L15623" s="19">
        <v>9.8785431953546929E-2</v>
      </c>
      <c r="M15623" s="19"/>
      <c r="N15623" s="19">
        <v>0.462215445948089</v>
      </c>
      <c r="O15623" s="19"/>
      <c r="P15623" s="50">
        <v>0.10140065788553297</v>
      </c>
      <c r="R15623" s="9" t="s">
        <v>0</v>
      </c>
    </row>
    <row r="15624" spans="2:18" x14ac:dyDescent="0.2">
      <c r="B15624" s="25">
        <v>15394</v>
      </c>
      <c r="C15624" s="193"/>
      <c r="D15624" s="19">
        <v>0.28797908931826538</v>
      </c>
      <c r="E15624" s="19">
        <v>4.5023986009547379E-2</v>
      </c>
      <c r="F15624" s="19"/>
      <c r="G15624" s="19">
        <v>0.9127526116104312</v>
      </c>
      <c r="H15624" s="19"/>
      <c r="I15624" s="19">
        <v>0.42149099844444571</v>
      </c>
      <c r="J15624" s="19"/>
      <c r="K15624" s="19"/>
      <c r="L15624" s="19">
        <v>5.8274970770094093E-3</v>
      </c>
      <c r="M15624" s="19">
        <v>0.59330598935322909</v>
      </c>
      <c r="N15624" s="19"/>
      <c r="O15624" s="19">
        <v>0.52100163451766912</v>
      </c>
      <c r="P15624" s="50"/>
      <c r="R15624" s="9" t="s">
        <v>0</v>
      </c>
    </row>
    <row r="15625" spans="2:18" x14ac:dyDescent="0.2">
      <c r="B15625" s="25">
        <v>15395</v>
      </c>
      <c r="C15625" s="193"/>
      <c r="D15625" s="19">
        <v>0.57826522846026651</v>
      </c>
      <c r="E15625" s="19"/>
      <c r="F15625" s="19">
        <v>1.6221529409487934</v>
      </c>
      <c r="G15625" s="19"/>
      <c r="H15625" s="19">
        <v>1.3540371160293714</v>
      </c>
      <c r="I15625" s="19"/>
      <c r="J15625" s="19">
        <v>1.2859599615392954</v>
      </c>
      <c r="K15625" s="19"/>
      <c r="L15625" s="19">
        <v>1.2412216761489889</v>
      </c>
      <c r="M15625" s="19"/>
      <c r="N15625" s="19">
        <v>0.94639862173464095</v>
      </c>
      <c r="O15625" s="19"/>
      <c r="P15625" s="50">
        <v>1.3900810446679455</v>
      </c>
      <c r="R15625" s="9" t="s">
        <v>0</v>
      </c>
    </row>
    <row r="15626" spans="2:18" x14ac:dyDescent="0.2">
      <c r="B15626" s="25">
        <v>15396</v>
      </c>
      <c r="C15626" s="193">
        <v>5.6295934563541344E-2</v>
      </c>
      <c r="D15626" s="19"/>
      <c r="E15626" s="19">
        <v>0.15263083972359395</v>
      </c>
      <c r="F15626" s="19"/>
      <c r="G15626" s="19">
        <v>0.22876575651750686</v>
      </c>
      <c r="H15626" s="19"/>
      <c r="I15626" s="19"/>
      <c r="J15626" s="19">
        <v>0.31039100850454299</v>
      </c>
      <c r="K15626" s="19">
        <v>0.3416881317192581</v>
      </c>
      <c r="L15626" s="19"/>
      <c r="M15626" s="19"/>
      <c r="N15626" s="19">
        <v>0.82221528504478902</v>
      </c>
      <c r="O15626" s="19">
        <v>0.46402257921794599</v>
      </c>
      <c r="P15626" s="50"/>
      <c r="R15626" s="9" t="s">
        <v>0</v>
      </c>
    </row>
    <row r="15627" spans="2:18" x14ac:dyDescent="0.2">
      <c r="B15627" s="25">
        <v>15397</v>
      </c>
      <c r="C15627" s="193"/>
      <c r="D15627" s="19">
        <v>9.5056140911384604E-2</v>
      </c>
      <c r="E15627" s="19"/>
      <c r="F15627" s="19">
        <v>0.50784100286568945</v>
      </c>
      <c r="G15627" s="19"/>
      <c r="H15627" s="19">
        <v>0.44456534486636951</v>
      </c>
      <c r="I15627" s="19"/>
      <c r="J15627" s="19">
        <v>0.49721312983054533</v>
      </c>
      <c r="K15627" s="19"/>
      <c r="L15627" s="19">
        <v>8.0751060088999557E-2</v>
      </c>
      <c r="M15627" s="19">
        <v>3.4141675387578584E-2</v>
      </c>
      <c r="N15627" s="19"/>
      <c r="O15627" s="19"/>
      <c r="P15627" s="50">
        <v>0.36934013998429832</v>
      </c>
      <c r="R15627" s="9" t="s">
        <v>0</v>
      </c>
    </row>
    <row r="15628" spans="2:18" x14ac:dyDescent="0.2">
      <c r="B15628" s="25">
        <v>15398</v>
      </c>
      <c r="C15628" s="193">
        <v>1.1119242101049449</v>
      </c>
      <c r="D15628" s="19"/>
      <c r="E15628" s="19"/>
      <c r="F15628" s="19">
        <v>3.4890579679478576E-2</v>
      </c>
      <c r="G15628" s="19">
        <v>1.993500952822103</v>
      </c>
      <c r="H15628" s="19"/>
      <c r="I15628" s="19">
        <v>0.50140755295551265</v>
      </c>
      <c r="J15628" s="19"/>
      <c r="K15628" s="19">
        <v>0.65531760260241112</v>
      </c>
      <c r="L15628" s="19"/>
      <c r="M15628" s="19">
        <v>0.57228265096617692</v>
      </c>
      <c r="N15628" s="19"/>
      <c r="O15628" s="19"/>
      <c r="P15628" s="50">
        <v>0.36814275229127114</v>
      </c>
      <c r="R15628" s="9" t="s">
        <v>0</v>
      </c>
    </row>
    <row r="15629" spans="2:18" x14ac:dyDescent="0.2">
      <c r="B15629" s="25">
        <v>15399</v>
      </c>
      <c r="C15629" s="193">
        <v>0.76958952221838406</v>
      </c>
      <c r="D15629" s="19"/>
      <c r="E15629" s="19">
        <v>0.30385169671372197</v>
      </c>
      <c r="F15629" s="19"/>
      <c r="G15629" s="19">
        <v>0.7184104488552171</v>
      </c>
      <c r="H15629" s="19"/>
      <c r="I15629" s="19">
        <v>0.68250665489686035</v>
      </c>
      <c r="J15629" s="19"/>
      <c r="K15629" s="19">
        <v>1.2254671372011321</v>
      </c>
      <c r="L15629" s="19"/>
      <c r="M15629" s="19">
        <v>0.40230633907526453</v>
      </c>
      <c r="N15629" s="19"/>
      <c r="O15629" s="19">
        <v>9.3022608178302893E-2</v>
      </c>
      <c r="P15629" s="50"/>
      <c r="R15629" s="9" t="s">
        <v>0</v>
      </c>
    </row>
    <row r="15630" spans="2:18" x14ac:dyDescent="0.2">
      <c r="B15630" s="25">
        <v>15400</v>
      </c>
      <c r="C15630" s="193"/>
      <c r="D15630" s="19">
        <v>0.36642322003847982</v>
      </c>
      <c r="E15630" s="19"/>
      <c r="F15630" s="19">
        <v>0.62807734938159354</v>
      </c>
      <c r="G15630" s="19">
        <v>0.27957496852048208</v>
      </c>
      <c r="H15630" s="19"/>
      <c r="I15630" s="19"/>
      <c r="J15630" s="19">
        <v>0.43118567668001856</v>
      </c>
      <c r="K15630" s="19"/>
      <c r="L15630" s="19">
        <v>0.51148083717076964</v>
      </c>
      <c r="M15630" s="19">
        <v>0.25607481799906545</v>
      </c>
      <c r="N15630" s="19"/>
      <c r="O15630" s="19">
        <v>0.14640753823826119</v>
      </c>
      <c r="P15630" s="50"/>
      <c r="R15630" s="9" t="s">
        <v>0</v>
      </c>
    </row>
    <row r="15631" spans="2:18" x14ac:dyDescent="0.2">
      <c r="B15631" s="25">
        <v>15401</v>
      </c>
      <c r="C15631" s="193">
        <v>0.44366129176536107</v>
      </c>
      <c r="D15631" s="19"/>
      <c r="E15631" s="19">
        <v>0.80143657429287629</v>
      </c>
      <c r="F15631" s="19"/>
      <c r="G15631" s="19">
        <v>0.22098368435647034</v>
      </c>
      <c r="H15631" s="19"/>
      <c r="I15631" s="19">
        <v>1.1212585913117918</v>
      </c>
      <c r="J15631" s="19"/>
      <c r="K15631" s="19">
        <v>1.4846952344263444</v>
      </c>
      <c r="L15631" s="19"/>
      <c r="M15631" s="19">
        <v>1.108117161713436</v>
      </c>
      <c r="N15631" s="19"/>
      <c r="O15631" s="19">
        <v>0.83626464067481077</v>
      </c>
      <c r="P15631" s="50"/>
      <c r="R15631" s="9" t="s">
        <v>0</v>
      </c>
    </row>
    <row r="15632" spans="2:18" x14ac:dyDescent="0.2">
      <c r="B15632" s="25">
        <v>15402</v>
      </c>
      <c r="C15632" s="193"/>
      <c r="D15632" s="19">
        <v>1.1983201724707031</v>
      </c>
      <c r="E15632" s="19"/>
      <c r="F15632" s="19">
        <v>1.1747390200240881</v>
      </c>
      <c r="G15632" s="19">
        <v>0.49597766262464826</v>
      </c>
      <c r="H15632" s="19"/>
      <c r="I15632" s="19"/>
      <c r="J15632" s="19">
        <v>0.12589833294204894</v>
      </c>
      <c r="K15632" s="19"/>
      <c r="L15632" s="19">
        <v>0.71057241542686744</v>
      </c>
      <c r="M15632" s="19"/>
      <c r="N15632" s="19">
        <v>0.2091561819958758</v>
      </c>
      <c r="O15632" s="19"/>
      <c r="P15632" s="50">
        <v>1.1570614906641621</v>
      </c>
      <c r="R15632" s="9" t="s">
        <v>0</v>
      </c>
    </row>
    <row r="15633" spans="2:18" x14ac:dyDescent="0.2">
      <c r="B15633" s="25">
        <v>15403</v>
      </c>
      <c r="C15633" s="193">
        <v>4.5006228519285305E-2</v>
      </c>
      <c r="D15633" s="19"/>
      <c r="E15633" s="19">
        <v>0.45726400840852793</v>
      </c>
      <c r="F15633" s="19"/>
      <c r="G15633" s="19">
        <v>1.0806142245427899</v>
      </c>
      <c r="H15633" s="19"/>
      <c r="I15633" s="19">
        <v>0.92010052773867812</v>
      </c>
      <c r="J15633" s="19"/>
      <c r="K15633" s="19">
        <v>0.48662245588203784</v>
      </c>
      <c r="L15633" s="19"/>
      <c r="M15633" s="19">
        <v>1.0335336519793104</v>
      </c>
      <c r="N15633" s="19"/>
      <c r="O15633" s="19"/>
      <c r="P15633" s="50">
        <v>3.9827330726997318E-2</v>
      </c>
      <c r="R15633" s="9" t="s">
        <v>0</v>
      </c>
    </row>
    <row r="15634" spans="2:18" x14ac:dyDescent="0.2">
      <c r="B15634" s="25">
        <v>15404</v>
      </c>
      <c r="C15634" s="193"/>
      <c r="D15634" s="19">
        <v>1.5903251568781533</v>
      </c>
      <c r="E15634" s="19"/>
      <c r="F15634" s="19">
        <v>1.2102685201541625</v>
      </c>
      <c r="G15634" s="19"/>
      <c r="H15634" s="19">
        <v>1.3804681579618079</v>
      </c>
      <c r="I15634" s="19"/>
      <c r="J15634" s="19">
        <v>0.64311856752155605</v>
      </c>
      <c r="K15634" s="19"/>
      <c r="L15634" s="19">
        <v>1.0237869018177255</v>
      </c>
      <c r="M15634" s="19"/>
      <c r="N15634" s="19">
        <v>0.59678344517810056</v>
      </c>
      <c r="O15634" s="19"/>
      <c r="P15634" s="50">
        <v>0.59931309665020782</v>
      </c>
      <c r="R15634" s="9" t="s">
        <v>0</v>
      </c>
    </row>
    <row r="15635" spans="2:18" x14ac:dyDescent="0.2">
      <c r="B15635" s="25">
        <v>15405</v>
      </c>
      <c r="C15635" s="193"/>
      <c r="D15635" s="19">
        <v>0.93620002126988999</v>
      </c>
      <c r="E15635" s="19"/>
      <c r="F15635" s="19">
        <v>1.4691257248418945</v>
      </c>
      <c r="G15635" s="19"/>
      <c r="H15635" s="19">
        <v>1.2832873654709978</v>
      </c>
      <c r="I15635" s="19"/>
      <c r="J15635" s="19">
        <v>0.73277354384849147</v>
      </c>
      <c r="K15635" s="19"/>
      <c r="L15635" s="19">
        <v>0.84485183696127808</v>
      </c>
      <c r="M15635" s="19"/>
      <c r="N15635" s="19">
        <v>1.1631617617746568</v>
      </c>
      <c r="O15635" s="19"/>
      <c r="P15635" s="50">
        <v>1.9797148917242577</v>
      </c>
      <c r="R15635" s="9" t="s">
        <v>0</v>
      </c>
    </row>
    <row r="15636" spans="2:18" x14ac:dyDescent="0.2">
      <c r="B15636" s="25">
        <v>15406</v>
      </c>
      <c r="C15636" s="193"/>
      <c r="D15636" s="19">
        <v>1.5807714030734728E-2</v>
      </c>
      <c r="E15636" s="19"/>
      <c r="F15636" s="19">
        <v>1.3419048001081266</v>
      </c>
      <c r="G15636" s="19"/>
      <c r="H15636" s="19">
        <v>0.90462210357968242</v>
      </c>
      <c r="I15636" s="19"/>
      <c r="J15636" s="19">
        <v>0.70584797136217448</v>
      </c>
      <c r="K15636" s="19"/>
      <c r="L15636" s="19">
        <v>0.24428915254608902</v>
      </c>
      <c r="M15636" s="19"/>
      <c r="N15636" s="19">
        <v>1.2704441968373661</v>
      </c>
      <c r="O15636" s="19"/>
      <c r="P15636" s="50">
        <v>0.66684488594449198</v>
      </c>
      <c r="R15636" s="9" t="s">
        <v>0</v>
      </c>
    </row>
    <row r="15637" spans="2:18" x14ac:dyDescent="0.2">
      <c r="B15637" s="25">
        <v>15407</v>
      </c>
      <c r="C15637" s="193">
        <v>0.6445801554268894</v>
      </c>
      <c r="D15637" s="19"/>
      <c r="E15637" s="19"/>
      <c r="F15637" s="19">
        <v>0.23876111195003141</v>
      </c>
      <c r="G15637" s="19">
        <v>0.99128214531249448</v>
      </c>
      <c r="H15637" s="19"/>
      <c r="I15637" s="19">
        <v>1.1950393963774761</v>
      </c>
      <c r="J15637" s="19"/>
      <c r="K15637" s="19">
        <v>0.23244533259603381</v>
      </c>
      <c r="L15637" s="19"/>
      <c r="M15637" s="19"/>
      <c r="N15637" s="19">
        <v>0.1969623059921487</v>
      </c>
      <c r="O15637" s="19">
        <v>0.48061862798395194</v>
      </c>
      <c r="P15637" s="50"/>
      <c r="R15637" s="9" t="s">
        <v>0</v>
      </c>
    </row>
    <row r="15638" spans="2:18" x14ac:dyDescent="0.2">
      <c r="B15638" s="25">
        <v>15408</v>
      </c>
      <c r="C15638" s="193">
        <v>0.28778959270517313</v>
      </c>
      <c r="D15638" s="19"/>
      <c r="E15638" s="19">
        <v>0.90294654913542738</v>
      </c>
      <c r="F15638" s="19"/>
      <c r="G15638" s="19"/>
      <c r="H15638" s="19">
        <v>7.0558828688746078E-2</v>
      </c>
      <c r="I15638" s="19">
        <v>1.0397636568105171</v>
      </c>
      <c r="J15638" s="19"/>
      <c r="K15638" s="19">
        <v>0.99797286451214262</v>
      </c>
      <c r="L15638" s="19"/>
      <c r="M15638" s="19">
        <v>0.93893422379369684</v>
      </c>
      <c r="N15638" s="19"/>
      <c r="O15638" s="19"/>
      <c r="P15638" s="50">
        <v>0.25816185071210546</v>
      </c>
      <c r="R15638" s="9" t="s">
        <v>0</v>
      </c>
    </row>
    <row r="15639" spans="2:18" x14ac:dyDescent="0.2">
      <c r="B15639" s="25">
        <v>15409</v>
      </c>
      <c r="C15639" s="193"/>
      <c r="D15639" s="19">
        <v>0.42417818767727827</v>
      </c>
      <c r="E15639" s="19"/>
      <c r="F15639" s="19">
        <v>0.84070164909046896</v>
      </c>
      <c r="G15639" s="19"/>
      <c r="H15639" s="19">
        <v>0.55746909748370022</v>
      </c>
      <c r="I15639" s="19"/>
      <c r="J15639" s="19">
        <v>0.85504062427292815</v>
      </c>
      <c r="K15639" s="19"/>
      <c r="L15639" s="19">
        <v>0.50872455427356877</v>
      </c>
      <c r="M15639" s="19">
        <v>0.1311185573098641</v>
      </c>
      <c r="N15639" s="19"/>
      <c r="O15639" s="19">
        <v>0.22533999237451152</v>
      </c>
      <c r="P15639" s="50"/>
      <c r="R15639" s="9" t="s">
        <v>0</v>
      </c>
    </row>
    <row r="15640" spans="2:18" x14ac:dyDescent="0.2">
      <c r="B15640" s="25">
        <v>15410</v>
      </c>
      <c r="C15640" s="193">
        <v>0.28278502087581509</v>
      </c>
      <c r="D15640" s="19"/>
      <c r="E15640" s="19">
        <v>2.9393009757806718E-2</v>
      </c>
      <c r="F15640" s="19"/>
      <c r="G15640" s="19">
        <v>0.20800795714004838</v>
      </c>
      <c r="H15640" s="19"/>
      <c r="I15640" s="19">
        <v>0.22963611963423769</v>
      </c>
      <c r="J15640" s="19"/>
      <c r="K15640" s="19">
        <v>0.18415813054034846</v>
      </c>
      <c r="L15640" s="19"/>
      <c r="M15640" s="19">
        <v>0.75073735684385212</v>
      </c>
      <c r="N15640" s="19"/>
      <c r="O15640" s="19">
        <v>0.64612795542935941</v>
      </c>
      <c r="P15640" s="50"/>
      <c r="R15640" s="9" t="s">
        <v>0</v>
      </c>
    </row>
    <row r="15641" spans="2:18" x14ac:dyDescent="0.2">
      <c r="B15641" s="25">
        <v>15411</v>
      </c>
      <c r="C15641" s="193"/>
      <c r="D15641" s="19">
        <v>1.2978530066117648</v>
      </c>
      <c r="E15641" s="19"/>
      <c r="F15641" s="19">
        <v>0.16670958172149114</v>
      </c>
      <c r="G15641" s="19"/>
      <c r="H15641" s="19">
        <v>1.5167682595206462</v>
      </c>
      <c r="I15641" s="19"/>
      <c r="J15641" s="19">
        <v>1.3965732883345419</v>
      </c>
      <c r="K15641" s="19"/>
      <c r="L15641" s="19">
        <v>0.74565580710778867</v>
      </c>
      <c r="M15641" s="19"/>
      <c r="N15641" s="19">
        <v>1.1908796767537106</v>
      </c>
      <c r="O15641" s="19"/>
      <c r="P15641" s="50">
        <v>1.6049380894933989</v>
      </c>
      <c r="R15641" s="9" t="s">
        <v>0</v>
      </c>
    </row>
    <row r="15642" spans="2:18" x14ac:dyDescent="0.2">
      <c r="B15642" s="25">
        <v>15412</v>
      </c>
      <c r="C15642" s="193">
        <v>1.7837695995602854</v>
      </c>
      <c r="D15642" s="19"/>
      <c r="E15642" s="19">
        <v>0.59140785965122122</v>
      </c>
      <c r="F15642" s="19"/>
      <c r="G15642" s="19">
        <v>1.9951799206686969</v>
      </c>
      <c r="H15642" s="19"/>
      <c r="I15642" s="19">
        <v>0.78426996858753084</v>
      </c>
      <c r="J15642" s="19"/>
      <c r="K15642" s="19">
        <v>1.0658571695838472</v>
      </c>
      <c r="L15642" s="19"/>
      <c r="M15642" s="19">
        <v>1.1960772272105766</v>
      </c>
      <c r="N15642" s="19"/>
      <c r="O15642" s="19">
        <v>1.3563284042117905</v>
      </c>
      <c r="P15642" s="50"/>
      <c r="R15642" s="9" t="s">
        <v>0</v>
      </c>
    </row>
    <row r="15643" spans="2:18" x14ac:dyDescent="0.2">
      <c r="B15643" s="25">
        <v>15413</v>
      </c>
      <c r="C15643" s="193">
        <v>0.15516399100754003</v>
      </c>
      <c r="D15643" s="19"/>
      <c r="E15643" s="19"/>
      <c r="F15643" s="19">
        <v>0.46468355303029751</v>
      </c>
      <c r="G15643" s="19"/>
      <c r="H15643" s="19">
        <v>0.53987682917603053</v>
      </c>
      <c r="I15643" s="19">
        <v>0.33570534421516102</v>
      </c>
      <c r="J15643" s="19"/>
      <c r="K15643" s="19">
        <v>0.50042522614481222</v>
      </c>
      <c r="L15643" s="19"/>
      <c r="M15643" s="19">
        <v>0.75347710253825306</v>
      </c>
      <c r="N15643" s="19"/>
      <c r="O15643" s="19"/>
      <c r="P15643" s="50">
        <v>0.50398040175988335</v>
      </c>
      <c r="R15643" s="9" t="s">
        <v>0</v>
      </c>
    </row>
    <row r="15644" spans="2:18" x14ac:dyDescent="0.2">
      <c r="B15644" s="25">
        <v>15414</v>
      </c>
      <c r="C15644" s="193">
        <v>0.49808085872597868</v>
      </c>
      <c r="D15644" s="19"/>
      <c r="E15644" s="19">
        <v>0.28262661074314177</v>
      </c>
      <c r="F15644" s="19"/>
      <c r="G15644" s="19"/>
      <c r="H15644" s="19">
        <v>0.55343265592293311</v>
      </c>
      <c r="I15644" s="19">
        <v>1.1519352460842736</v>
      </c>
      <c r="J15644" s="19"/>
      <c r="K15644" s="19">
        <v>0.11017701065770098</v>
      </c>
      <c r="L15644" s="19"/>
      <c r="M15644" s="19">
        <v>0.80346207347779375</v>
      </c>
      <c r="N15644" s="19"/>
      <c r="O15644" s="19"/>
      <c r="P15644" s="50">
        <v>0.63708972343024839</v>
      </c>
      <c r="R15644" s="9" t="s">
        <v>0</v>
      </c>
    </row>
    <row r="15645" spans="2:18" x14ac:dyDescent="0.2">
      <c r="B15645" s="25">
        <v>15415</v>
      </c>
      <c r="C15645" s="193"/>
      <c r="D15645" s="19">
        <v>0.44333214996524567</v>
      </c>
      <c r="E15645" s="19"/>
      <c r="F15645" s="19">
        <v>0.4893330794399271</v>
      </c>
      <c r="G15645" s="19"/>
      <c r="H15645" s="19">
        <v>0.69704812285184048</v>
      </c>
      <c r="I15645" s="19"/>
      <c r="J15645" s="19">
        <v>0.35804028171116575</v>
      </c>
      <c r="K15645" s="19">
        <v>0.37368387459134728</v>
      </c>
      <c r="L15645" s="19"/>
      <c r="M15645" s="19"/>
      <c r="N15645" s="19">
        <v>0.23416611563121942</v>
      </c>
      <c r="O15645" s="19"/>
      <c r="P15645" s="50">
        <v>0.74441258648057806</v>
      </c>
      <c r="R15645" s="9" t="s">
        <v>0</v>
      </c>
    </row>
    <row r="15646" spans="2:18" x14ac:dyDescent="0.2">
      <c r="B15646" s="25">
        <v>15416</v>
      </c>
      <c r="C15646" s="193"/>
      <c r="D15646" s="19">
        <v>1.1635016559366289</v>
      </c>
      <c r="E15646" s="19"/>
      <c r="F15646" s="19">
        <v>0.62177246907274164</v>
      </c>
      <c r="G15646" s="19"/>
      <c r="H15646" s="19">
        <v>1.426997059243613</v>
      </c>
      <c r="I15646" s="19"/>
      <c r="J15646" s="19">
        <v>0.93759957775682445</v>
      </c>
      <c r="K15646" s="19"/>
      <c r="L15646" s="19">
        <v>0.85840199572000886</v>
      </c>
      <c r="M15646" s="19"/>
      <c r="N15646" s="19">
        <v>2.1682982746110988</v>
      </c>
      <c r="O15646" s="19"/>
      <c r="P15646" s="50">
        <v>1.9897363562873394</v>
      </c>
      <c r="R15646" s="9" t="s">
        <v>0</v>
      </c>
    </row>
    <row r="15647" spans="2:18" x14ac:dyDescent="0.2">
      <c r="B15647" s="25">
        <v>15417</v>
      </c>
      <c r="C15647" s="193">
        <v>1.3170790332651958</v>
      </c>
      <c r="D15647" s="19"/>
      <c r="E15647" s="19">
        <v>0.24025296488830894</v>
      </c>
      <c r="F15647" s="19"/>
      <c r="G15647" s="19">
        <v>0.55695903692735815</v>
      </c>
      <c r="H15647" s="19"/>
      <c r="I15647" s="19">
        <v>1.4812453816671822</v>
      </c>
      <c r="J15647" s="19"/>
      <c r="K15647" s="19">
        <v>0.94879904454871122</v>
      </c>
      <c r="L15647" s="19"/>
      <c r="M15647" s="19"/>
      <c r="N15647" s="19">
        <v>3.6208032909751956E-4</v>
      </c>
      <c r="O15647" s="19">
        <v>0.38758810651792014</v>
      </c>
      <c r="P15647" s="50"/>
      <c r="R15647" s="9" t="s">
        <v>0</v>
      </c>
    </row>
    <row r="15648" spans="2:18" x14ac:dyDescent="0.2">
      <c r="B15648" s="25">
        <v>15418</v>
      </c>
      <c r="C15648" s="193">
        <v>1.2798656152052754</v>
      </c>
      <c r="D15648" s="19"/>
      <c r="E15648" s="19">
        <v>0.87298003937467716</v>
      </c>
      <c r="F15648" s="19"/>
      <c r="G15648" s="19">
        <v>1.3278875014063305</v>
      </c>
      <c r="H15648" s="19"/>
      <c r="I15648" s="19">
        <v>0.35962910216936173</v>
      </c>
      <c r="J15648" s="19"/>
      <c r="K15648" s="19">
        <v>0.73677894239359221</v>
      </c>
      <c r="L15648" s="19"/>
      <c r="M15648" s="19">
        <v>0.29037174219052486</v>
      </c>
      <c r="N15648" s="19"/>
      <c r="O15648" s="19">
        <v>1.2340557364339508</v>
      </c>
      <c r="P15648" s="50"/>
      <c r="R15648" s="9" t="s">
        <v>0</v>
      </c>
    </row>
    <row r="15649" spans="2:18" x14ac:dyDescent="0.2">
      <c r="B15649" s="25">
        <v>15419</v>
      </c>
      <c r="C15649" s="193"/>
      <c r="D15649" s="19">
        <v>2.1242019448365883</v>
      </c>
      <c r="E15649" s="19"/>
      <c r="F15649" s="19">
        <v>1.1564361835691992</v>
      </c>
      <c r="G15649" s="19"/>
      <c r="H15649" s="19">
        <v>1.533381169981846</v>
      </c>
      <c r="I15649" s="19"/>
      <c r="J15649" s="19">
        <v>1.2529311759211448</v>
      </c>
      <c r="K15649" s="19"/>
      <c r="L15649" s="19">
        <v>2.1441874355163564</v>
      </c>
      <c r="M15649" s="19"/>
      <c r="N15649" s="19">
        <v>1.9479870468319842</v>
      </c>
      <c r="O15649" s="19"/>
      <c r="P15649" s="50">
        <v>1.3235542414632702</v>
      </c>
      <c r="R15649" s="9" t="s">
        <v>0</v>
      </c>
    </row>
    <row r="15650" spans="2:18" x14ac:dyDescent="0.2">
      <c r="B15650" s="25">
        <v>15420</v>
      </c>
      <c r="C15650" s="193"/>
      <c r="D15650" s="19">
        <v>0.78627844144578241</v>
      </c>
      <c r="E15650" s="19"/>
      <c r="F15650" s="19">
        <v>0.76972923884586408</v>
      </c>
      <c r="G15650" s="19"/>
      <c r="H15650" s="19">
        <v>0.15530665462152396</v>
      </c>
      <c r="I15650" s="19"/>
      <c r="J15650" s="19">
        <v>0.10644383869134373</v>
      </c>
      <c r="K15650" s="19">
        <v>0.95124799030642859</v>
      </c>
      <c r="L15650" s="19"/>
      <c r="M15650" s="19"/>
      <c r="N15650" s="19">
        <v>0.95188987576124173</v>
      </c>
      <c r="O15650" s="19"/>
      <c r="P15650" s="50">
        <v>0.44332615909977291</v>
      </c>
      <c r="R15650" s="9" t="s">
        <v>0</v>
      </c>
    </row>
    <row r="15651" spans="2:18" x14ac:dyDescent="0.2">
      <c r="B15651" s="25">
        <v>15421</v>
      </c>
      <c r="C15651" s="193">
        <v>0.51774354950230106</v>
      </c>
      <c r="D15651" s="19"/>
      <c r="E15651" s="19"/>
      <c r="F15651" s="19">
        <v>0.13644056625743228</v>
      </c>
      <c r="G15651" s="19">
        <v>1.3731542881185939</v>
      </c>
      <c r="H15651" s="19"/>
      <c r="I15651" s="19">
        <v>0.79046019210527152</v>
      </c>
      <c r="J15651" s="19"/>
      <c r="K15651" s="19">
        <v>0.72955474921679198</v>
      </c>
      <c r="L15651" s="19"/>
      <c r="M15651" s="19">
        <v>8.7532380510800499E-3</v>
      </c>
      <c r="N15651" s="19"/>
      <c r="O15651" s="19"/>
      <c r="P15651" s="50">
        <v>0.21539729818072334</v>
      </c>
      <c r="R15651" s="9" t="s">
        <v>0</v>
      </c>
    </row>
    <row r="15652" spans="2:18" x14ac:dyDescent="0.2">
      <c r="B15652" s="25">
        <v>15422</v>
      </c>
      <c r="C15652" s="193"/>
      <c r="D15652" s="19">
        <v>2.7121933982356437E-2</v>
      </c>
      <c r="E15652" s="19">
        <v>0.28078804740381258</v>
      </c>
      <c r="F15652" s="19"/>
      <c r="G15652" s="19"/>
      <c r="H15652" s="19">
        <v>0.12054975543073339</v>
      </c>
      <c r="I15652" s="19"/>
      <c r="J15652" s="19">
        <v>0.51167791726568024</v>
      </c>
      <c r="K15652" s="19"/>
      <c r="L15652" s="19">
        <v>0.24539206567936547</v>
      </c>
      <c r="M15652" s="19"/>
      <c r="N15652" s="19">
        <v>0.38978301799212939</v>
      </c>
      <c r="O15652" s="19">
        <v>0.35106729758070004</v>
      </c>
      <c r="P15652" s="50"/>
      <c r="R15652" s="9" t="s">
        <v>0</v>
      </c>
    </row>
    <row r="15653" spans="2:18" x14ac:dyDescent="0.2">
      <c r="B15653" s="25">
        <v>15423</v>
      </c>
      <c r="C15653" s="193">
        <v>0.59118655901960004</v>
      </c>
      <c r="D15653" s="19"/>
      <c r="E15653" s="19">
        <v>0.69209796035046633</v>
      </c>
      <c r="F15653" s="19"/>
      <c r="G15653" s="19">
        <v>0.63010165142018559</v>
      </c>
      <c r="H15653" s="19"/>
      <c r="I15653" s="19"/>
      <c r="J15653" s="19">
        <v>2.2945870433200208E-2</v>
      </c>
      <c r="K15653" s="19">
        <v>0.7880203539508267</v>
      </c>
      <c r="L15653" s="19"/>
      <c r="M15653" s="19">
        <v>0.49427972042896656</v>
      </c>
      <c r="N15653" s="19"/>
      <c r="O15653" s="19">
        <v>0.23520068842454636</v>
      </c>
      <c r="P15653" s="50"/>
      <c r="R15653" s="9" t="s">
        <v>0</v>
      </c>
    </row>
    <row r="15654" spans="2:18" x14ac:dyDescent="0.2">
      <c r="B15654" s="25">
        <v>15424</v>
      </c>
      <c r="C15654" s="193"/>
      <c r="D15654" s="19">
        <v>0.57111774053205666</v>
      </c>
      <c r="E15654" s="19">
        <v>0.15284515493887046</v>
      </c>
      <c r="F15654" s="19"/>
      <c r="G15654" s="19"/>
      <c r="H15654" s="19">
        <v>0.6248042411029443</v>
      </c>
      <c r="I15654" s="19"/>
      <c r="J15654" s="19">
        <v>1.5233520694495245E-2</v>
      </c>
      <c r="K15654" s="19"/>
      <c r="L15654" s="19">
        <v>0.74564096682207381</v>
      </c>
      <c r="M15654" s="19"/>
      <c r="N15654" s="19">
        <v>0.58143729964579494</v>
      </c>
      <c r="O15654" s="19"/>
      <c r="P15654" s="50">
        <v>0.24795701991948299</v>
      </c>
      <c r="R15654" s="9" t="s">
        <v>0</v>
      </c>
    </row>
    <row r="15655" spans="2:18" x14ac:dyDescent="0.2">
      <c r="B15655" s="25">
        <v>15425</v>
      </c>
      <c r="C15655" s="193"/>
      <c r="D15655" s="19">
        <v>0.2844904527399057</v>
      </c>
      <c r="E15655" s="19"/>
      <c r="F15655" s="19">
        <v>0.61887947797372733</v>
      </c>
      <c r="G15655" s="19"/>
      <c r="H15655" s="19">
        <v>1.4783604927874379</v>
      </c>
      <c r="I15655" s="19"/>
      <c r="J15655" s="19">
        <v>1.4789197178229037</v>
      </c>
      <c r="K15655" s="19"/>
      <c r="L15655" s="19">
        <v>0.67195101287698378</v>
      </c>
      <c r="M15655" s="19"/>
      <c r="N15655" s="19">
        <v>0.44157184609031619</v>
      </c>
      <c r="O15655" s="19"/>
      <c r="P15655" s="50">
        <v>0.78611414042654792</v>
      </c>
      <c r="R15655" s="9" t="s">
        <v>0</v>
      </c>
    </row>
    <row r="15656" spans="2:18" x14ac:dyDescent="0.2">
      <c r="B15656" s="25">
        <v>15426</v>
      </c>
      <c r="C15656" s="193"/>
      <c r="D15656" s="19">
        <v>0.10250290156321436</v>
      </c>
      <c r="E15656" s="19"/>
      <c r="F15656" s="19">
        <v>0.5270746156956222</v>
      </c>
      <c r="G15656" s="19"/>
      <c r="H15656" s="19">
        <v>0.78776728202196311</v>
      </c>
      <c r="I15656" s="19">
        <v>0.19682843003290187</v>
      </c>
      <c r="J15656" s="19"/>
      <c r="K15656" s="19">
        <v>1.2465538887742225</v>
      </c>
      <c r="L15656" s="19"/>
      <c r="M15656" s="19">
        <v>0.16606131596650672</v>
      </c>
      <c r="N15656" s="19"/>
      <c r="O15656" s="19"/>
      <c r="P15656" s="50">
        <v>0.42302547142355101</v>
      </c>
      <c r="R15656" s="9" t="s">
        <v>0</v>
      </c>
    </row>
    <row r="15657" spans="2:18" x14ac:dyDescent="0.2">
      <c r="B15657" s="25">
        <v>15427</v>
      </c>
      <c r="C15657" s="193">
        <v>0.17196641108352112</v>
      </c>
      <c r="D15657" s="19"/>
      <c r="E15657" s="19"/>
      <c r="F15657" s="19">
        <v>0.16984426265919408</v>
      </c>
      <c r="G15657" s="19">
        <v>9.5697671246634516E-2</v>
      </c>
      <c r="H15657" s="19"/>
      <c r="I15657" s="19"/>
      <c r="J15657" s="19">
        <v>2.8659129269366528E-2</v>
      </c>
      <c r="K15657" s="19">
        <v>1.0561027630090444E-2</v>
      </c>
      <c r="L15657" s="19"/>
      <c r="M15657" s="19">
        <v>0.14756512051020007</v>
      </c>
      <c r="N15657" s="19"/>
      <c r="O15657" s="19"/>
      <c r="P15657" s="50">
        <v>0.66104254403454632</v>
      </c>
      <c r="R15657" s="9" t="s">
        <v>0</v>
      </c>
    </row>
    <row r="15658" spans="2:18" x14ac:dyDescent="0.2">
      <c r="B15658" s="25">
        <v>15428</v>
      </c>
      <c r="C15658" s="193">
        <v>1.474529443727278</v>
      </c>
      <c r="D15658" s="19"/>
      <c r="E15658" s="19">
        <v>1.8433784143207859</v>
      </c>
      <c r="F15658" s="19"/>
      <c r="G15658" s="19">
        <v>1.0058879790780897</v>
      </c>
      <c r="H15658" s="19"/>
      <c r="I15658" s="19"/>
      <c r="J15658" s="19">
        <v>0.47161532548185614</v>
      </c>
      <c r="K15658" s="19">
        <v>0.40100153543602263</v>
      </c>
      <c r="L15658" s="19"/>
      <c r="M15658" s="19">
        <v>0.79099251402586357</v>
      </c>
      <c r="N15658" s="19"/>
      <c r="O15658" s="19">
        <v>0.77664083384331928</v>
      </c>
      <c r="P15658" s="50"/>
      <c r="R15658" s="9" t="s">
        <v>0</v>
      </c>
    </row>
    <row r="15659" spans="2:18" x14ac:dyDescent="0.2">
      <c r="B15659" s="25">
        <v>15429</v>
      </c>
      <c r="C15659" s="193">
        <v>0.63401121231080149</v>
      </c>
      <c r="D15659" s="19"/>
      <c r="E15659" s="19">
        <v>0.39320964364207639</v>
      </c>
      <c r="F15659" s="19"/>
      <c r="G15659" s="19">
        <v>0.43984256299792168</v>
      </c>
      <c r="H15659" s="19"/>
      <c r="I15659" s="19">
        <v>0.5988193958314908</v>
      </c>
      <c r="J15659" s="19"/>
      <c r="K15659" s="19">
        <v>0.21497743737770833</v>
      </c>
      <c r="L15659" s="19"/>
      <c r="M15659" s="19">
        <v>0.43660288933387559</v>
      </c>
      <c r="N15659" s="19"/>
      <c r="O15659" s="19">
        <v>0.34499260442287583</v>
      </c>
      <c r="P15659" s="50"/>
      <c r="R15659" s="9" t="s">
        <v>0</v>
      </c>
    </row>
    <row r="15660" spans="2:18" x14ac:dyDescent="0.2">
      <c r="B15660" s="25">
        <v>15430</v>
      </c>
      <c r="C15660" s="193">
        <v>1.8514232357547278</v>
      </c>
      <c r="D15660" s="19"/>
      <c r="E15660" s="19">
        <v>1.164380065761826</v>
      </c>
      <c r="F15660" s="19"/>
      <c r="G15660" s="19">
        <v>1.4862096957549786</v>
      </c>
      <c r="H15660" s="19"/>
      <c r="I15660" s="19">
        <v>1.3531962328310541</v>
      </c>
      <c r="J15660" s="19"/>
      <c r="K15660" s="19">
        <v>1.4606078863554963</v>
      </c>
      <c r="L15660" s="19"/>
      <c r="M15660" s="19">
        <v>1.3901836978009183</v>
      </c>
      <c r="N15660" s="19"/>
      <c r="O15660" s="19">
        <v>1.5434915653717116</v>
      </c>
      <c r="P15660" s="50"/>
      <c r="R15660" s="9" t="s">
        <v>0</v>
      </c>
    </row>
    <row r="15661" spans="2:18" x14ac:dyDescent="0.2">
      <c r="B15661" s="25">
        <v>15431</v>
      </c>
      <c r="C15661" s="193"/>
      <c r="D15661" s="19">
        <v>1.2658979872762581</v>
      </c>
      <c r="E15661" s="19"/>
      <c r="F15661" s="19">
        <v>1.7651012295999218</v>
      </c>
      <c r="G15661" s="19"/>
      <c r="H15661" s="19">
        <v>0.50411107492426077</v>
      </c>
      <c r="I15661" s="19"/>
      <c r="J15661" s="19">
        <v>1.7238787104682116</v>
      </c>
      <c r="K15661" s="19"/>
      <c r="L15661" s="19">
        <v>1.4652303121948116</v>
      </c>
      <c r="M15661" s="19"/>
      <c r="N15661" s="19">
        <v>1.8415731051682005</v>
      </c>
      <c r="O15661" s="19"/>
      <c r="P15661" s="50">
        <v>1.1244243668893397</v>
      </c>
      <c r="R15661" s="9" t="s">
        <v>0</v>
      </c>
    </row>
    <row r="15662" spans="2:18" x14ac:dyDescent="0.2">
      <c r="B15662" s="25">
        <v>15432</v>
      </c>
      <c r="C15662" s="193">
        <v>0.46184575780622156</v>
      </c>
      <c r="D15662" s="19"/>
      <c r="E15662" s="19">
        <v>9.3259235699358234E-2</v>
      </c>
      <c r="F15662" s="19"/>
      <c r="G15662" s="19">
        <v>0.20245786908672408</v>
      </c>
      <c r="H15662" s="19"/>
      <c r="I15662" s="19">
        <v>0.72731585955862688</v>
      </c>
      <c r="J15662" s="19"/>
      <c r="K15662" s="19">
        <v>0.17241747535022656</v>
      </c>
      <c r="L15662" s="19"/>
      <c r="M15662" s="19"/>
      <c r="N15662" s="19">
        <v>0.25959088636438327</v>
      </c>
      <c r="O15662" s="19">
        <v>0.24859853969379567</v>
      </c>
      <c r="P15662" s="50"/>
      <c r="R15662" s="9" t="s">
        <v>0</v>
      </c>
    </row>
    <row r="15663" spans="2:18" x14ac:dyDescent="0.2">
      <c r="B15663" s="25">
        <v>15433</v>
      </c>
      <c r="C15663" s="193"/>
      <c r="D15663" s="19">
        <v>4.7705285210464084E-2</v>
      </c>
      <c r="E15663" s="19"/>
      <c r="F15663" s="19">
        <v>0.49819126292480814</v>
      </c>
      <c r="G15663" s="19"/>
      <c r="H15663" s="19">
        <v>0.28205395977051451</v>
      </c>
      <c r="I15663" s="19">
        <v>0.6033473335207743</v>
      </c>
      <c r="J15663" s="19"/>
      <c r="K15663" s="19">
        <v>0.21885772910398207</v>
      </c>
      <c r="L15663" s="19"/>
      <c r="M15663" s="19">
        <v>0.8813543421825426</v>
      </c>
      <c r="N15663" s="19"/>
      <c r="O15663" s="19">
        <v>0.16006514146256423</v>
      </c>
      <c r="P15663" s="50"/>
      <c r="R15663" s="9" t="s">
        <v>0</v>
      </c>
    </row>
    <row r="15664" spans="2:18" x14ac:dyDescent="0.2">
      <c r="B15664" s="25">
        <v>15434</v>
      </c>
      <c r="C15664" s="193"/>
      <c r="D15664" s="19">
        <v>1.169989626683372</v>
      </c>
      <c r="E15664" s="19"/>
      <c r="F15664" s="19">
        <v>1.7329760960883556</v>
      </c>
      <c r="G15664" s="19"/>
      <c r="H15664" s="19">
        <v>0.91119567502407972</v>
      </c>
      <c r="I15664" s="19"/>
      <c r="J15664" s="19">
        <v>1.1429328641297434</v>
      </c>
      <c r="K15664" s="19"/>
      <c r="L15664" s="19">
        <v>1.6445425555216999</v>
      </c>
      <c r="M15664" s="19"/>
      <c r="N15664" s="19">
        <v>1.1532608287706729</v>
      </c>
      <c r="O15664" s="19"/>
      <c r="P15664" s="50">
        <v>2.3112148908465913</v>
      </c>
      <c r="R15664" s="9" t="s">
        <v>0</v>
      </c>
    </row>
    <row r="15665" spans="2:18" x14ac:dyDescent="0.2">
      <c r="B15665" s="25">
        <v>15435</v>
      </c>
      <c r="C15665" s="193"/>
      <c r="D15665" s="19">
        <v>0.79083498770637106</v>
      </c>
      <c r="E15665" s="19">
        <v>0.15990469734945895</v>
      </c>
      <c r="F15665" s="19"/>
      <c r="G15665" s="19"/>
      <c r="H15665" s="19">
        <v>1.7791787697590897</v>
      </c>
      <c r="I15665" s="19"/>
      <c r="J15665" s="19">
        <v>0.15432259281978247</v>
      </c>
      <c r="K15665" s="19"/>
      <c r="L15665" s="19">
        <v>0.88225879436816679</v>
      </c>
      <c r="M15665" s="19"/>
      <c r="N15665" s="19">
        <v>0.41308289921060332</v>
      </c>
      <c r="O15665" s="19"/>
      <c r="P15665" s="50">
        <v>0.22581469883194519</v>
      </c>
      <c r="R15665" s="9" t="s">
        <v>0</v>
      </c>
    </row>
    <row r="15666" spans="2:18" x14ac:dyDescent="0.2">
      <c r="B15666" s="25">
        <v>15436</v>
      </c>
      <c r="C15666" s="193"/>
      <c r="D15666" s="19">
        <v>0.27371345434371502</v>
      </c>
      <c r="E15666" s="19"/>
      <c r="F15666" s="19">
        <v>0.84803303577228861</v>
      </c>
      <c r="G15666" s="19"/>
      <c r="H15666" s="19">
        <v>0.5446242434023939</v>
      </c>
      <c r="I15666" s="19"/>
      <c r="J15666" s="19">
        <v>0.4048442137575104</v>
      </c>
      <c r="K15666" s="19">
        <v>8.8291258131481809E-2</v>
      </c>
      <c r="L15666" s="19"/>
      <c r="M15666" s="19"/>
      <c r="N15666" s="19">
        <v>0.45516162186299447</v>
      </c>
      <c r="O15666" s="19"/>
      <c r="P15666" s="50">
        <v>0.59222208349588679</v>
      </c>
      <c r="R15666" s="9" t="s">
        <v>0</v>
      </c>
    </row>
    <row r="15667" spans="2:18" x14ac:dyDescent="0.2">
      <c r="B15667" s="25">
        <v>15437</v>
      </c>
      <c r="C15667" s="193"/>
      <c r="D15667" s="19">
        <v>2.0339490152887461</v>
      </c>
      <c r="E15667" s="19"/>
      <c r="F15667" s="19">
        <v>2.4994954521412982</v>
      </c>
      <c r="G15667" s="19"/>
      <c r="H15667" s="19">
        <v>1.3014361936984336</v>
      </c>
      <c r="I15667" s="19"/>
      <c r="J15667" s="19">
        <v>0.61526523147490775</v>
      </c>
      <c r="K15667" s="19"/>
      <c r="L15667" s="19">
        <v>1.0573971786547927</v>
      </c>
      <c r="M15667" s="19"/>
      <c r="N15667" s="19">
        <v>1.7330075850921263</v>
      </c>
      <c r="O15667" s="19"/>
      <c r="P15667" s="50">
        <v>1.5777466942198561</v>
      </c>
      <c r="R15667" s="9" t="s">
        <v>0</v>
      </c>
    </row>
    <row r="15668" spans="2:18" x14ac:dyDescent="0.2">
      <c r="B15668" s="25">
        <v>15438</v>
      </c>
      <c r="C15668" s="193"/>
      <c r="D15668" s="19">
        <v>0.79247860259568226</v>
      </c>
      <c r="E15668" s="19"/>
      <c r="F15668" s="19">
        <v>1.097559758503869</v>
      </c>
      <c r="G15668" s="19"/>
      <c r="H15668" s="19">
        <v>0.33730163680542824</v>
      </c>
      <c r="I15668" s="19"/>
      <c r="J15668" s="19">
        <v>0.64409557555808017</v>
      </c>
      <c r="K15668" s="19">
        <v>0.32849399063374413</v>
      </c>
      <c r="L15668" s="19"/>
      <c r="M15668" s="19"/>
      <c r="N15668" s="19">
        <v>0.89339515095958633</v>
      </c>
      <c r="O15668" s="19">
        <v>0.31477450107409694</v>
      </c>
      <c r="P15668" s="50"/>
      <c r="R15668" s="9" t="s">
        <v>0</v>
      </c>
    </row>
    <row r="15669" spans="2:18" x14ac:dyDescent="0.2">
      <c r="B15669" s="25">
        <v>15439</v>
      </c>
      <c r="C15669" s="193"/>
      <c r="D15669" s="19">
        <v>9.6593623233910408E-3</v>
      </c>
      <c r="E15669" s="19"/>
      <c r="F15669" s="19">
        <v>0.30683409393805899</v>
      </c>
      <c r="G15669" s="19"/>
      <c r="H15669" s="19">
        <v>1.0632153851438551</v>
      </c>
      <c r="I15669" s="19"/>
      <c r="J15669" s="19">
        <v>0.55403375933193277</v>
      </c>
      <c r="K15669" s="19"/>
      <c r="L15669" s="19">
        <v>1.6341816796874664</v>
      </c>
      <c r="M15669" s="19"/>
      <c r="N15669" s="19">
        <v>1.4939754453261682</v>
      </c>
      <c r="O15669" s="19"/>
      <c r="P15669" s="50">
        <v>0.80598542881271651</v>
      </c>
      <c r="R15669" s="9" t="s">
        <v>0</v>
      </c>
    </row>
    <row r="15670" spans="2:18" x14ac:dyDescent="0.2">
      <c r="B15670" s="25">
        <v>15440</v>
      </c>
      <c r="C15670" s="193">
        <v>7.4562534275063708E-2</v>
      </c>
      <c r="D15670" s="19"/>
      <c r="E15670" s="19">
        <v>1.3577916359113376</v>
      </c>
      <c r="F15670" s="19"/>
      <c r="G15670" s="19">
        <v>0.14035752973479371</v>
      </c>
      <c r="H15670" s="19"/>
      <c r="I15670" s="19">
        <v>0.68763568701759525</v>
      </c>
      <c r="J15670" s="19"/>
      <c r="K15670" s="19">
        <v>0.52334433751156018</v>
      </c>
      <c r="L15670" s="19"/>
      <c r="M15670" s="19">
        <v>0.29275311024503342</v>
      </c>
      <c r="N15670" s="19"/>
      <c r="O15670" s="19">
        <v>1.6003206197954145</v>
      </c>
      <c r="P15670" s="50"/>
      <c r="R15670" s="9" t="s">
        <v>0</v>
      </c>
    </row>
    <row r="15671" spans="2:18" x14ac:dyDescent="0.2">
      <c r="B15671" s="25">
        <v>15441</v>
      </c>
      <c r="C15671" s="193">
        <v>0.82402769339600301</v>
      </c>
      <c r="D15671" s="19"/>
      <c r="E15671" s="19">
        <v>0.24877605934364502</v>
      </c>
      <c r="F15671" s="19"/>
      <c r="G15671" s="19">
        <v>0.5139491776413575</v>
      </c>
      <c r="H15671" s="19"/>
      <c r="I15671" s="19"/>
      <c r="J15671" s="19">
        <v>8.2074827282460655E-2</v>
      </c>
      <c r="K15671" s="19"/>
      <c r="L15671" s="19">
        <v>0.25450679831738848</v>
      </c>
      <c r="M15671" s="19"/>
      <c r="N15671" s="19">
        <v>0.1626562526331764</v>
      </c>
      <c r="O15671" s="19"/>
      <c r="P15671" s="50">
        <v>4.2406425798430278E-2</v>
      </c>
      <c r="R15671" s="9" t="s">
        <v>0</v>
      </c>
    </row>
    <row r="15672" spans="2:18" x14ac:dyDescent="0.2">
      <c r="B15672" s="25">
        <v>15442</v>
      </c>
      <c r="C15672" s="193"/>
      <c r="D15672" s="19">
        <v>1.2028032824396302</v>
      </c>
      <c r="E15672" s="19"/>
      <c r="F15672" s="19">
        <v>1.5014683828438458</v>
      </c>
      <c r="G15672" s="19"/>
      <c r="H15672" s="19">
        <v>2.2670727501016508</v>
      </c>
      <c r="I15672" s="19"/>
      <c r="J15672" s="19">
        <v>1.4298040902418341</v>
      </c>
      <c r="K15672" s="19"/>
      <c r="L15672" s="19">
        <v>1.5000262000893161</v>
      </c>
      <c r="M15672" s="19"/>
      <c r="N15672" s="19">
        <v>2.0906034354414493</v>
      </c>
      <c r="O15672" s="19"/>
      <c r="P15672" s="50">
        <v>0.97394950653704282</v>
      </c>
      <c r="R15672" s="9" t="s">
        <v>0</v>
      </c>
    </row>
    <row r="15673" spans="2:18" x14ac:dyDescent="0.2">
      <c r="B15673" s="25">
        <v>15443</v>
      </c>
      <c r="C15673" s="193"/>
      <c r="D15673" s="19">
        <v>1.0691062856323985</v>
      </c>
      <c r="E15673" s="19"/>
      <c r="F15673" s="19">
        <v>1.1550363905154106</v>
      </c>
      <c r="G15673" s="19"/>
      <c r="H15673" s="19">
        <v>0.50547940180993178</v>
      </c>
      <c r="I15673" s="19"/>
      <c r="J15673" s="19">
        <v>1.603237004263504</v>
      </c>
      <c r="K15673" s="19">
        <v>0.12441832316142212</v>
      </c>
      <c r="L15673" s="19"/>
      <c r="M15673" s="19"/>
      <c r="N15673" s="19">
        <v>2.3811051561169334</v>
      </c>
      <c r="O15673" s="19"/>
      <c r="P15673" s="50">
        <v>0.64954910018741985</v>
      </c>
      <c r="R15673" s="9" t="s">
        <v>0</v>
      </c>
    </row>
    <row r="15674" spans="2:18" x14ac:dyDescent="0.2">
      <c r="B15674" s="25">
        <v>15444</v>
      </c>
      <c r="C15674" s="193"/>
      <c r="D15674" s="19">
        <v>0.85999013052719575</v>
      </c>
      <c r="E15674" s="19"/>
      <c r="F15674" s="19">
        <v>1.3723466685176759</v>
      </c>
      <c r="G15674" s="19"/>
      <c r="H15674" s="19">
        <v>0.50642845750752641</v>
      </c>
      <c r="I15674" s="19"/>
      <c r="J15674" s="19">
        <v>0.72246460020628434</v>
      </c>
      <c r="K15674" s="19"/>
      <c r="L15674" s="19">
        <v>0.62963912713495152</v>
      </c>
      <c r="M15674" s="19"/>
      <c r="N15674" s="19">
        <v>1.1058896466570436</v>
      </c>
      <c r="O15674" s="19"/>
      <c r="P15674" s="50">
        <v>0.86641483663813845</v>
      </c>
      <c r="R15674" s="9" t="s">
        <v>0</v>
      </c>
    </row>
    <row r="15675" spans="2:18" x14ac:dyDescent="0.2">
      <c r="B15675" s="25">
        <v>15445</v>
      </c>
      <c r="C15675" s="193">
        <v>0.11399522312990425</v>
      </c>
      <c r="D15675" s="19"/>
      <c r="E15675" s="19"/>
      <c r="F15675" s="19">
        <v>0.25119170739966901</v>
      </c>
      <c r="G15675" s="19"/>
      <c r="H15675" s="19">
        <v>0.80310600369633078</v>
      </c>
      <c r="I15675" s="19">
        <v>0.17147955913235516</v>
      </c>
      <c r="J15675" s="19"/>
      <c r="K15675" s="19"/>
      <c r="L15675" s="19">
        <v>1.4010335856813854</v>
      </c>
      <c r="M15675" s="19"/>
      <c r="N15675" s="19">
        <v>0.14552433502788592</v>
      </c>
      <c r="O15675" s="19">
        <v>0.67675838964545676</v>
      </c>
      <c r="P15675" s="50"/>
      <c r="R15675" s="9" t="s">
        <v>0</v>
      </c>
    </row>
    <row r="15676" spans="2:18" x14ac:dyDescent="0.2">
      <c r="B15676" s="25">
        <v>15446</v>
      </c>
      <c r="C15676" s="193"/>
      <c r="D15676" s="19">
        <v>2.7894444482789562</v>
      </c>
      <c r="E15676" s="19"/>
      <c r="F15676" s="19">
        <v>1.4777267800880072</v>
      </c>
      <c r="G15676" s="19"/>
      <c r="H15676" s="19">
        <v>2.7888998576163875</v>
      </c>
      <c r="I15676" s="19"/>
      <c r="J15676" s="19">
        <v>2.3868578469777617</v>
      </c>
      <c r="K15676" s="19"/>
      <c r="L15676" s="19">
        <v>2.5862182894244237</v>
      </c>
      <c r="M15676" s="19"/>
      <c r="N15676" s="19">
        <v>2.1330476812933026</v>
      </c>
      <c r="O15676" s="19"/>
      <c r="P15676" s="50">
        <v>2.4845528432493715</v>
      </c>
      <c r="R15676" s="9" t="s">
        <v>0</v>
      </c>
    </row>
    <row r="15677" spans="2:18" x14ac:dyDescent="0.2">
      <c r="B15677" s="25">
        <v>15447</v>
      </c>
      <c r="C15677" s="193">
        <v>0.23444411083389599</v>
      </c>
      <c r="D15677" s="19"/>
      <c r="E15677" s="19">
        <v>0.5847108374552844</v>
      </c>
      <c r="F15677" s="19"/>
      <c r="G15677" s="19">
        <v>0.21310527814432084</v>
      </c>
      <c r="H15677" s="19"/>
      <c r="I15677" s="19">
        <v>8.9682233206011111E-2</v>
      </c>
      <c r="J15677" s="19"/>
      <c r="K15677" s="19"/>
      <c r="L15677" s="19">
        <v>6.9981392616231361E-2</v>
      </c>
      <c r="M15677" s="19">
        <v>3.9450184169783992E-2</v>
      </c>
      <c r="N15677" s="19"/>
      <c r="O15677" s="19"/>
      <c r="P15677" s="50">
        <v>2.1803875537535392E-2</v>
      </c>
      <c r="R15677" s="9" t="s">
        <v>0</v>
      </c>
    </row>
    <row r="15678" spans="2:18" x14ac:dyDescent="0.2">
      <c r="B15678" s="25">
        <v>15448</v>
      </c>
      <c r="C15678" s="193"/>
      <c r="D15678" s="19">
        <v>1.9537790141776538E-2</v>
      </c>
      <c r="E15678" s="19">
        <v>0.58313642263649068</v>
      </c>
      <c r="F15678" s="19"/>
      <c r="G15678" s="19"/>
      <c r="H15678" s="19">
        <v>0.64101705666801378</v>
      </c>
      <c r="I15678" s="19">
        <v>0.50418528261669293</v>
      </c>
      <c r="J15678" s="19"/>
      <c r="K15678" s="19">
        <v>0.12660373593571497</v>
      </c>
      <c r="L15678" s="19"/>
      <c r="M15678" s="19">
        <v>0.72588158219786758</v>
      </c>
      <c r="N15678" s="19"/>
      <c r="O15678" s="19">
        <v>0.17009838245155576</v>
      </c>
      <c r="P15678" s="50"/>
      <c r="R15678" s="9" t="s">
        <v>0</v>
      </c>
    </row>
    <row r="15679" spans="2:18" x14ac:dyDescent="0.2">
      <c r="B15679" s="25">
        <v>15449</v>
      </c>
      <c r="C15679" s="193">
        <v>0.43123645413378386</v>
      </c>
      <c r="D15679" s="19"/>
      <c r="E15679" s="19"/>
      <c r="F15679" s="19">
        <v>0.31949359139410266</v>
      </c>
      <c r="G15679" s="19"/>
      <c r="H15679" s="19">
        <v>0.15213928792744541</v>
      </c>
      <c r="I15679" s="19">
        <v>0.33313185123177774</v>
      </c>
      <c r="J15679" s="19"/>
      <c r="K15679" s="19">
        <v>0.63216833109948001</v>
      </c>
      <c r="L15679" s="19"/>
      <c r="M15679" s="19">
        <v>1.0998306196862058</v>
      </c>
      <c r="N15679" s="19"/>
      <c r="O15679" s="19">
        <v>1.9838897783665429E-2</v>
      </c>
      <c r="P15679" s="50"/>
      <c r="R15679" s="9" t="s">
        <v>0</v>
      </c>
    </row>
    <row r="15680" spans="2:18" x14ac:dyDescent="0.2">
      <c r="B15680" s="25">
        <v>15450</v>
      </c>
      <c r="C15680" s="193"/>
      <c r="D15680" s="19">
        <v>1.4518071871990283</v>
      </c>
      <c r="E15680" s="19"/>
      <c r="F15680" s="19">
        <v>1.3250711717578429</v>
      </c>
      <c r="G15680" s="19"/>
      <c r="H15680" s="19">
        <v>1.0412818370586785</v>
      </c>
      <c r="I15680" s="19"/>
      <c r="J15680" s="19">
        <v>1.5041877273595128</v>
      </c>
      <c r="K15680" s="19"/>
      <c r="L15680" s="19">
        <v>1.0639494698721523</v>
      </c>
      <c r="M15680" s="19"/>
      <c r="N15680" s="19">
        <v>1.8102461088591859</v>
      </c>
      <c r="O15680" s="19"/>
      <c r="P15680" s="50">
        <v>1.729205803863276</v>
      </c>
      <c r="R15680" s="9" t="s">
        <v>0</v>
      </c>
    </row>
    <row r="15681" spans="2:18" x14ac:dyDescent="0.2">
      <c r="B15681" s="25">
        <v>15451</v>
      </c>
      <c r="C15681" s="193"/>
      <c r="D15681" s="19">
        <v>1.7035675679176405</v>
      </c>
      <c r="E15681" s="19"/>
      <c r="F15681" s="19">
        <v>1.4537072120406818</v>
      </c>
      <c r="G15681" s="19"/>
      <c r="H15681" s="19">
        <v>0.90073858903672332</v>
      </c>
      <c r="I15681" s="19"/>
      <c r="J15681" s="19">
        <v>1.200307983830774</v>
      </c>
      <c r="K15681" s="19"/>
      <c r="L15681" s="19">
        <v>1.4156944810940282</v>
      </c>
      <c r="M15681" s="19"/>
      <c r="N15681" s="19">
        <v>2.4516627546509793</v>
      </c>
      <c r="O15681" s="19"/>
      <c r="P15681" s="50">
        <v>1.4349754220505564</v>
      </c>
      <c r="R15681" s="9" t="s">
        <v>0</v>
      </c>
    </row>
    <row r="15682" spans="2:18" x14ac:dyDescent="0.2">
      <c r="B15682" s="25">
        <v>15452</v>
      </c>
      <c r="C15682" s="193">
        <v>1.4716714469846672</v>
      </c>
      <c r="D15682" s="19"/>
      <c r="E15682" s="19">
        <v>0.52852000781872888</v>
      </c>
      <c r="F15682" s="19"/>
      <c r="G15682" s="19">
        <v>1.538757542315373</v>
      </c>
      <c r="H15682" s="19"/>
      <c r="I15682" s="19">
        <v>1.0500938177783194</v>
      </c>
      <c r="J15682" s="19"/>
      <c r="K15682" s="19">
        <v>0.61288737440295882</v>
      </c>
      <c r="L15682" s="19"/>
      <c r="M15682" s="19">
        <v>1.5429785674107284</v>
      </c>
      <c r="N15682" s="19"/>
      <c r="O15682" s="19">
        <v>1.4051270288442994</v>
      </c>
      <c r="P15682" s="50"/>
      <c r="R15682" s="9" t="s">
        <v>0</v>
      </c>
    </row>
    <row r="15683" spans="2:18" x14ac:dyDescent="0.2">
      <c r="B15683" s="25">
        <v>15453</v>
      </c>
      <c r="C15683" s="193"/>
      <c r="D15683" s="19">
        <v>2.3505476655462325</v>
      </c>
      <c r="E15683" s="19"/>
      <c r="F15683" s="19">
        <v>1.1993204751521507</v>
      </c>
      <c r="G15683" s="19"/>
      <c r="H15683" s="19">
        <v>1.0198950693100186</v>
      </c>
      <c r="I15683" s="19"/>
      <c r="J15683" s="19">
        <v>1.8276332392465862</v>
      </c>
      <c r="K15683" s="19"/>
      <c r="L15683" s="19">
        <v>1.4820355532714982</v>
      </c>
      <c r="M15683" s="19"/>
      <c r="N15683" s="19">
        <v>0.47914401349163682</v>
      </c>
      <c r="O15683" s="19"/>
      <c r="P15683" s="50">
        <v>1.0743634588288091</v>
      </c>
      <c r="R15683" s="9" t="s">
        <v>0</v>
      </c>
    </row>
    <row r="15684" spans="2:18" x14ac:dyDescent="0.2">
      <c r="B15684" s="25">
        <v>15454</v>
      </c>
      <c r="C15684" s="193">
        <v>1.7147455134550105</v>
      </c>
      <c r="D15684" s="19"/>
      <c r="E15684" s="19">
        <v>1.5333476987937413</v>
      </c>
      <c r="F15684" s="19"/>
      <c r="G15684" s="19">
        <v>1.9841091108445448</v>
      </c>
      <c r="H15684" s="19"/>
      <c r="I15684" s="19">
        <v>0.96131175428291971</v>
      </c>
      <c r="J15684" s="19"/>
      <c r="K15684" s="19">
        <v>0.712178537695765</v>
      </c>
      <c r="L15684" s="19"/>
      <c r="M15684" s="19">
        <v>2.3554447870520065</v>
      </c>
      <c r="N15684" s="19"/>
      <c r="O15684" s="19">
        <v>1.5976159678843072</v>
      </c>
      <c r="P15684" s="50"/>
      <c r="R15684" s="9" t="s">
        <v>0</v>
      </c>
    </row>
    <row r="15685" spans="2:18" x14ac:dyDescent="0.2">
      <c r="B15685" s="25">
        <v>15455</v>
      </c>
      <c r="C15685" s="193"/>
      <c r="D15685" s="19">
        <v>1.5431512362789508</v>
      </c>
      <c r="E15685" s="19"/>
      <c r="F15685" s="19">
        <v>1.963420367248105</v>
      </c>
      <c r="G15685" s="19"/>
      <c r="H15685" s="19">
        <v>1.4168518079060664</v>
      </c>
      <c r="I15685" s="19"/>
      <c r="J15685" s="19">
        <v>1.536461750100834</v>
      </c>
      <c r="K15685" s="19"/>
      <c r="L15685" s="19">
        <v>2.4383830687115213</v>
      </c>
      <c r="M15685" s="19"/>
      <c r="N15685" s="19">
        <v>1.5902593188434153</v>
      </c>
      <c r="O15685" s="19"/>
      <c r="P15685" s="50">
        <v>3.0490310920755483</v>
      </c>
      <c r="R15685" s="9" t="s">
        <v>0</v>
      </c>
    </row>
    <row r="15686" spans="2:18" x14ac:dyDescent="0.2">
      <c r="B15686" s="25">
        <v>15456</v>
      </c>
      <c r="C15686" s="193"/>
      <c r="D15686" s="19">
        <v>0.18225022111127864</v>
      </c>
      <c r="E15686" s="19"/>
      <c r="F15686" s="19">
        <v>1.1919987926851232</v>
      </c>
      <c r="G15686" s="19"/>
      <c r="H15686" s="19">
        <v>0.82978419231517253</v>
      </c>
      <c r="I15686" s="19"/>
      <c r="J15686" s="19">
        <v>0.5511482483983321</v>
      </c>
      <c r="K15686" s="19"/>
      <c r="L15686" s="19">
        <v>1.6698171836432687</v>
      </c>
      <c r="M15686" s="19"/>
      <c r="N15686" s="19">
        <v>0.85902794213004097</v>
      </c>
      <c r="O15686" s="19"/>
      <c r="P15686" s="50">
        <v>0.97875441278610054</v>
      </c>
      <c r="R15686" s="9" t="s">
        <v>0</v>
      </c>
    </row>
    <row r="15687" spans="2:18" x14ac:dyDescent="0.2">
      <c r="B15687" s="25">
        <v>15457</v>
      </c>
      <c r="C15687" s="193"/>
      <c r="D15687" s="19">
        <v>1.0717179995968078</v>
      </c>
      <c r="E15687" s="19"/>
      <c r="F15687" s="19">
        <v>0.16207421803109354</v>
      </c>
      <c r="G15687" s="19">
        <v>0.68588629395240042</v>
      </c>
      <c r="H15687" s="19"/>
      <c r="I15687" s="19"/>
      <c r="J15687" s="19">
        <v>0.62644071409472224</v>
      </c>
      <c r="K15687" s="19"/>
      <c r="L15687" s="19">
        <v>0.30715013754285786</v>
      </c>
      <c r="M15687" s="19">
        <v>8.1549462213173399E-2</v>
      </c>
      <c r="N15687" s="19"/>
      <c r="O15687" s="19"/>
      <c r="P15687" s="50">
        <v>0.28283571800516583</v>
      </c>
      <c r="R15687" s="9" t="s">
        <v>0</v>
      </c>
    </row>
    <row r="15688" spans="2:18" x14ac:dyDescent="0.2">
      <c r="B15688" s="25">
        <v>15458</v>
      </c>
      <c r="C15688" s="193"/>
      <c r="D15688" s="19">
        <v>0.46504852692332904</v>
      </c>
      <c r="E15688" s="19">
        <v>0.15918352740318956</v>
      </c>
      <c r="F15688" s="19"/>
      <c r="G15688" s="19"/>
      <c r="H15688" s="19">
        <v>0.46352128263354403</v>
      </c>
      <c r="I15688" s="19"/>
      <c r="J15688" s="19">
        <v>2.0545203142760013</v>
      </c>
      <c r="K15688" s="19"/>
      <c r="L15688" s="19">
        <v>0.18429519339383171</v>
      </c>
      <c r="M15688" s="19"/>
      <c r="N15688" s="19">
        <v>0.60458313936589281</v>
      </c>
      <c r="O15688" s="19"/>
      <c r="P15688" s="50">
        <v>1.0845701123661504</v>
      </c>
      <c r="R15688" s="9" t="s">
        <v>0</v>
      </c>
    </row>
    <row r="15689" spans="2:18" x14ac:dyDescent="0.2">
      <c r="B15689" s="25">
        <v>15459</v>
      </c>
      <c r="C15689" s="193">
        <v>0.71194383213348422</v>
      </c>
      <c r="D15689" s="19"/>
      <c r="E15689" s="19">
        <v>0.34581482840909866</v>
      </c>
      <c r="F15689" s="19"/>
      <c r="G15689" s="19">
        <v>0.46201475808663373</v>
      </c>
      <c r="H15689" s="19"/>
      <c r="I15689" s="19">
        <v>0.57894991004125707</v>
      </c>
      <c r="J15689" s="19"/>
      <c r="K15689" s="19"/>
      <c r="L15689" s="19">
        <v>0.60144860239660591</v>
      </c>
      <c r="M15689" s="19">
        <v>0.67825297563611286</v>
      </c>
      <c r="N15689" s="19"/>
      <c r="O15689" s="19">
        <v>0.63386699145154835</v>
      </c>
      <c r="P15689" s="50"/>
      <c r="R15689" s="9" t="s">
        <v>0</v>
      </c>
    </row>
    <row r="15690" spans="2:18" x14ac:dyDescent="0.2">
      <c r="B15690" s="25">
        <v>15460</v>
      </c>
      <c r="C15690" s="193"/>
      <c r="D15690" s="19">
        <v>0.53832578813381626</v>
      </c>
      <c r="E15690" s="19"/>
      <c r="F15690" s="19">
        <v>0.96010812931368261</v>
      </c>
      <c r="G15690" s="19">
        <v>0.30231737307336687</v>
      </c>
      <c r="H15690" s="19"/>
      <c r="I15690" s="19"/>
      <c r="J15690" s="19">
        <v>0.16482117065239071</v>
      </c>
      <c r="K15690" s="19"/>
      <c r="L15690" s="19">
        <v>0.42441938258760442</v>
      </c>
      <c r="M15690" s="19"/>
      <c r="N15690" s="19">
        <v>0.42478777473059359</v>
      </c>
      <c r="O15690" s="19"/>
      <c r="P15690" s="50">
        <v>0.31165180558863559</v>
      </c>
      <c r="R15690" s="9" t="s">
        <v>0</v>
      </c>
    </row>
    <row r="15691" spans="2:18" x14ac:dyDescent="0.2">
      <c r="B15691" s="25">
        <v>15461</v>
      </c>
      <c r="C15691" s="193">
        <v>1.1319600858124228</v>
      </c>
      <c r="D15691" s="19"/>
      <c r="E15691" s="19">
        <v>0.93737571056334468</v>
      </c>
      <c r="F15691" s="19"/>
      <c r="G15691" s="19">
        <v>0.57302120494464559</v>
      </c>
      <c r="H15691" s="19"/>
      <c r="I15691" s="19">
        <v>1.7628921403914257</v>
      </c>
      <c r="J15691" s="19"/>
      <c r="K15691" s="19"/>
      <c r="L15691" s="19">
        <v>0.13101393382959045</v>
      </c>
      <c r="M15691" s="19">
        <v>1.6635715375547275</v>
      </c>
      <c r="N15691" s="19"/>
      <c r="O15691" s="19">
        <v>1.5294838319310529</v>
      </c>
      <c r="P15691" s="50"/>
      <c r="R15691" s="9" t="s">
        <v>0</v>
      </c>
    </row>
    <row r="15692" spans="2:18" x14ac:dyDescent="0.2">
      <c r="B15692" s="25">
        <v>15462</v>
      </c>
      <c r="C15692" s="193">
        <v>0.3651904047211631</v>
      </c>
      <c r="D15692" s="19"/>
      <c r="E15692" s="19">
        <v>0.61090060865768192</v>
      </c>
      <c r="F15692" s="19"/>
      <c r="G15692" s="19">
        <v>7.3388525998478296E-2</v>
      </c>
      <c r="H15692" s="19"/>
      <c r="I15692" s="19">
        <v>0.77254741716622888</v>
      </c>
      <c r="J15692" s="19"/>
      <c r="K15692" s="19">
        <v>9.0871604300280281E-2</v>
      </c>
      <c r="L15692" s="19"/>
      <c r="M15692" s="19">
        <v>0.14351059348895207</v>
      </c>
      <c r="N15692" s="19"/>
      <c r="O15692" s="19"/>
      <c r="P15692" s="50">
        <v>0.2057701167423707</v>
      </c>
      <c r="R15692" s="9" t="s">
        <v>0</v>
      </c>
    </row>
    <row r="15693" spans="2:18" x14ac:dyDescent="0.2">
      <c r="B15693" s="25">
        <v>15463</v>
      </c>
      <c r="C15693" s="193"/>
      <c r="D15693" s="19">
        <v>4.5081843664499946E-3</v>
      </c>
      <c r="E15693" s="19">
        <v>0.54955685298397228</v>
      </c>
      <c r="F15693" s="19"/>
      <c r="G15693" s="19">
        <v>0.71431292157347115</v>
      </c>
      <c r="H15693" s="19"/>
      <c r="I15693" s="19">
        <v>0.51792894716931326</v>
      </c>
      <c r="J15693" s="19"/>
      <c r="K15693" s="19">
        <v>5.8457559513446812E-2</v>
      </c>
      <c r="L15693" s="19"/>
      <c r="M15693" s="19">
        <v>1.2289722458631673</v>
      </c>
      <c r="N15693" s="19"/>
      <c r="O15693" s="19">
        <v>0.30767360274717342</v>
      </c>
      <c r="P15693" s="50"/>
      <c r="R15693" s="9" t="s">
        <v>0</v>
      </c>
    </row>
    <row r="15694" spans="2:18" x14ac:dyDescent="0.2">
      <c r="B15694" s="25">
        <v>15464</v>
      </c>
      <c r="C15694" s="193">
        <v>1.4139253483520895</v>
      </c>
      <c r="D15694" s="19"/>
      <c r="E15694" s="19">
        <v>7.5210049369160925E-2</v>
      </c>
      <c r="F15694" s="19"/>
      <c r="G15694" s="19">
        <v>1.6969699990736267</v>
      </c>
      <c r="H15694" s="19"/>
      <c r="I15694" s="19">
        <v>0.524304970844093</v>
      </c>
      <c r="J15694" s="19"/>
      <c r="K15694" s="19">
        <v>0.7278142892476368</v>
      </c>
      <c r="L15694" s="19"/>
      <c r="M15694" s="19">
        <v>0.7940839806497596</v>
      </c>
      <c r="N15694" s="19"/>
      <c r="O15694" s="19">
        <v>0.74233619912795068</v>
      </c>
      <c r="P15694" s="50"/>
      <c r="R15694" s="9" t="s">
        <v>0</v>
      </c>
    </row>
    <row r="15695" spans="2:18" x14ac:dyDescent="0.2">
      <c r="B15695" s="25">
        <v>15465</v>
      </c>
      <c r="C15695" s="193">
        <v>0.18076900105046886</v>
      </c>
      <c r="D15695" s="19"/>
      <c r="E15695" s="19">
        <v>0.16560692992240539</v>
      </c>
      <c r="F15695" s="19"/>
      <c r="G15695" s="19">
        <v>0.75749916815982876</v>
      </c>
      <c r="H15695" s="19"/>
      <c r="I15695" s="19">
        <v>0.96154881778999313</v>
      </c>
      <c r="J15695" s="19"/>
      <c r="K15695" s="19">
        <v>0.50862551329647399</v>
      </c>
      <c r="L15695" s="19"/>
      <c r="M15695" s="19">
        <v>0.41915564171936359</v>
      </c>
      <c r="N15695" s="19"/>
      <c r="O15695" s="19">
        <v>0.23440375411524617</v>
      </c>
      <c r="P15695" s="50"/>
      <c r="R15695" s="9" t="s">
        <v>0</v>
      </c>
    </row>
    <row r="15696" spans="2:18" x14ac:dyDescent="0.2">
      <c r="B15696" s="25">
        <v>15466</v>
      </c>
      <c r="C15696" s="193"/>
      <c r="D15696" s="19">
        <v>0.7161890929015885</v>
      </c>
      <c r="E15696" s="19"/>
      <c r="F15696" s="19">
        <v>1.1647915423524067</v>
      </c>
      <c r="G15696" s="19"/>
      <c r="H15696" s="19">
        <v>0.63798540780802981</v>
      </c>
      <c r="I15696" s="19"/>
      <c r="J15696" s="19">
        <v>0.5277620252395655</v>
      </c>
      <c r="K15696" s="19"/>
      <c r="L15696" s="19">
        <v>0.83960396216691613</v>
      </c>
      <c r="M15696" s="19"/>
      <c r="N15696" s="19">
        <v>1.5636545033785487</v>
      </c>
      <c r="O15696" s="19"/>
      <c r="P15696" s="50">
        <v>1.4246837539937283</v>
      </c>
      <c r="R15696" s="9" t="s">
        <v>0</v>
      </c>
    </row>
    <row r="15697" spans="2:18" x14ac:dyDescent="0.2">
      <c r="B15697" s="25">
        <v>15467</v>
      </c>
      <c r="C15697" s="193"/>
      <c r="D15697" s="19">
        <v>0.54585899534018378</v>
      </c>
      <c r="E15697" s="19"/>
      <c r="F15697" s="19">
        <v>0.36867092585246286</v>
      </c>
      <c r="G15697" s="19"/>
      <c r="H15697" s="19">
        <v>0.80054230873148691</v>
      </c>
      <c r="I15697" s="19"/>
      <c r="J15697" s="19">
        <v>1.0745420162189459</v>
      </c>
      <c r="K15697" s="19"/>
      <c r="L15697" s="19">
        <v>1.926447733597217</v>
      </c>
      <c r="M15697" s="19"/>
      <c r="N15697" s="19">
        <v>0.57198317421979383</v>
      </c>
      <c r="O15697" s="19"/>
      <c r="P15697" s="50">
        <v>0.6257972623970488</v>
      </c>
      <c r="R15697" s="9" t="s">
        <v>0</v>
      </c>
    </row>
    <row r="15698" spans="2:18" x14ac:dyDescent="0.2">
      <c r="B15698" s="25">
        <v>15468</v>
      </c>
      <c r="C15698" s="193"/>
      <c r="D15698" s="19">
        <v>0.6895514989537479</v>
      </c>
      <c r="E15698" s="19">
        <v>0.22866687767640737</v>
      </c>
      <c r="F15698" s="19"/>
      <c r="G15698" s="19">
        <v>1.4057842765892745</v>
      </c>
      <c r="H15698" s="19"/>
      <c r="I15698" s="19">
        <v>0.22799704262121856</v>
      </c>
      <c r="J15698" s="19"/>
      <c r="K15698" s="19">
        <v>0.85840173430260502</v>
      </c>
      <c r="L15698" s="19"/>
      <c r="M15698" s="19">
        <v>0.12024571257794529</v>
      </c>
      <c r="N15698" s="19"/>
      <c r="O15698" s="19"/>
      <c r="P15698" s="50">
        <v>0.17780615253315893</v>
      </c>
      <c r="R15698" s="9" t="s">
        <v>0</v>
      </c>
    </row>
    <row r="15699" spans="2:18" x14ac:dyDescent="0.2">
      <c r="B15699" s="25">
        <v>15469</v>
      </c>
      <c r="C15699" s="193"/>
      <c r="D15699" s="19">
        <v>0.86690010840756238</v>
      </c>
      <c r="E15699" s="19"/>
      <c r="F15699" s="19">
        <v>0.42537942530603973</v>
      </c>
      <c r="G15699" s="19">
        <v>0.10053154545393753</v>
      </c>
      <c r="H15699" s="19"/>
      <c r="I15699" s="19"/>
      <c r="J15699" s="19">
        <v>0.68137444986146212</v>
      </c>
      <c r="K15699" s="19"/>
      <c r="L15699" s="19">
        <v>1.0648458487773818</v>
      </c>
      <c r="M15699" s="19"/>
      <c r="N15699" s="19">
        <v>0.36719912739019406</v>
      </c>
      <c r="O15699" s="19"/>
      <c r="P15699" s="50">
        <v>0.41926350485850217</v>
      </c>
      <c r="R15699" s="9" t="s">
        <v>0</v>
      </c>
    </row>
    <row r="15700" spans="2:18" x14ac:dyDescent="0.2">
      <c r="B15700" s="25">
        <v>15470</v>
      </c>
      <c r="C15700" s="193">
        <v>0.23911961460785111</v>
      </c>
      <c r="D15700" s="19"/>
      <c r="E15700" s="19">
        <v>0.30706268019942728</v>
      </c>
      <c r="F15700" s="19"/>
      <c r="G15700" s="19">
        <v>0.62720588356341311</v>
      </c>
      <c r="H15700" s="19"/>
      <c r="I15700" s="19">
        <v>0.69983521074768085</v>
      </c>
      <c r="J15700" s="19"/>
      <c r="K15700" s="19"/>
      <c r="L15700" s="19">
        <v>0.79250135653522324</v>
      </c>
      <c r="M15700" s="19">
        <v>0.68349075522780778</v>
      </c>
      <c r="N15700" s="19"/>
      <c r="O15700" s="19">
        <v>0.19625094762199197</v>
      </c>
      <c r="P15700" s="50"/>
      <c r="R15700" s="9" t="s">
        <v>0</v>
      </c>
    </row>
    <row r="15701" spans="2:18" x14ac:dyDescent="0.2">
      <c r="B15701" s="25">
        <v>15471</v>
      </c>
      <c r="C15701" s="193">
        <v>0.25807856269903701</v>
      </c>
      <c r="D15701" s="19"/>
      <c r="E15701" s="19"/>
      <c r="F15701" s="19">
        <v>0.25526957366371739</v>
      </c>
      <c r="G15701" s="19">
        <v>0.2764236768252295</v>
      </c>
      <c r="H15701" s="19"/>
      <c r="I15701" s="19"/>
      <c r="J15701" s="19">
        <v>2.2405728342908661E-3</v>
      </c>
      <c r="K15701" s="19">
        <v>5.6519261700034587E-2</v>
      </c>
      <c r="L15701" s="19"/>
      <c r="M15701" s="19">
        <v>1.0682846844016531</v>
      </c>
      <c r="N15701" s="19"/>
      <c r="O15701" s="19">
        <v>0.34650454067750625</v>
      </c>
      <c r="P15701" s="50"/>
      <c r="R15701" s="9" t="s">
        <v>0</v>
      </c>
    </row>
    <row r="15702" spans="2:18" x14ac:dyDescent="0.2">
      <c r="B15702" s="25">
        <v>15472</v>
      </c>
      <c r="C15702" s="193">
        <v>0.83241700259803664</v>
      </c>
      <c r="D15702" s="19"/>
      <c r="E15702" s="19"/>
      <c r="F15702" s="19">
        <v>0.56616612156870971</v>
      </c>
      <c r="G15702" s="19">
        <v>1.1976076193899534</v>
      </c>
      <c r="H15702" s="19"/>
      <c r="I15702" s="19">
        <v>1.0017568470168536</v>
      </c>
      <c r="J15702" s="19"/>
      <c r="K15702" s="19">
        <v>0.60636028519931651</v>
      </c>
      <c r="L15702" s="19"/>
      <c r="M15702" s="19">
        <v>0.85376948450385615</v>
      </c>
      <c r="N15702" s="19"/>
      <c r="O15702" s="19">
        <v>1.0914526380433274</v>
      </c>
      <c r="P15702" s="50"/>
      <c r="R15702" s="9" t="s">
        <v>0</v>
      </c>
    </row>
    <row r="15703" spans="2:18" x14ac:dyDescent="0.2">
      <c r="B15703" s="25">
        <v>15473</v>
      </c>
      <c r="C15703" s="193">
        <v>0.90708372650606495</v>
      </c>
      <c r="D15703" s="19"/>
      <c r="E15703" s="19">
        <v>0.90656292515649151</v>
      </c>
      <c r="F15703" s="19"/>
      <c r="G15703" s="19">
        <v>1.0592849445969905</v>
      </c>
      <c r="H15703" s="19"/>
      <c r="I15703" s="19">
        <v>1.3739455270961229</v>
      </c>
      <c r="J15703" s="19"/>
      <c r="K15703" s="19">
        <v>1.0406469768100441</v>
      </c>
      <c r="L15703" s="19"/>
      <c r="M15703" s="19">
        <v>0.99001824929902837</v>
      </c>
      <c r="N15703" s="19"/>
      <c r="O15703" s="19">
        <v>1.6599985796190488</v>
      </c>
      <c r="P15703" s="50"/>
      <c r="R15703" s="9" t="s">
        <v>0</v>
      </c>
    </row>
    <row r="15704" spans="2:18" x14ac:dyDescent="0.2">
      <c r="B15704" s="25">
        <v>15474</v>
      </c>
      <c r="C15704" s="193"/>
      <c r="D15704" s="19">
        <v>0.78152648748092368</v>
      </c>
      <c r="E15704" s="19">
        <v>0.26074910951154989</v>
      </c>
      <c r="F15704" s="19"/>
      <c r="G15704" s="19"/>
      <c r="H15704" s="19">
        <v>0.55185595293825696</v>
      </c>
      <c r="I15704" s="19"/>
      <c r="J15704" s="19">
        <v>0.40414158742032569</v>
      </c>
      <c r="K15704" s="19">
        <v>0.91083631778027707</v>
      </c>
      <c r="L15704" s="19"/>
      <c r="M15704" s="19">
        <v>8.8406398034741249E-2</v>
      </c>
      <c r="N15704" s="19"/>
      <c r="O15704" s="19">
        <v>1.2853118218242816</v>
      </c>
      <c r="P15704" s="50"/>
      <c r="R15704" s="9" t="s">
        <v>0</v>
      </c>
    </row>
    <row r="15705" spans="2:18" x14ac:dyDescent="0.2">
      <c r="B15705" s="25">
        <v>15475</v>
      </c>
      <c r="C15705" s="193"/>
      <c r="D15705" s="19">
        <v>1.4227977507012661</v>
      </c>
      <c r="E15705" s="19"/>
      <c r="F15705" s="19">
        <v>2.3146495797901943</v>
      </c>
      <c r="G15705" s="19"/>
      <c r="H15705" s="19">
        <v>1.7889363030204879</v>
      </c>
      <c r="I15705" s="19"/>
      <c r="J15705" s="19">
        <v>2.9349749250052288</v>
      </c>
      <c r="K15705" s="19"/>
      <c r="L15705" s="19">
        <v>2.6506376956805426</v>
      </c>
      <c r="M15705" s="19"/>
      <c r="N15705" s="19">
        <v>0.8915894108918796</v>
      </c>
      <c r="O15705" s="19"/>
      <c r="P15705" s="50">
        <v>2.2998715882719805</v>
      </c>
      <c r="R15705" s="9" t="s">
        <v>0</v>
      </c>
    </row>
    <row r="15706" spans="2:18" x14ac:dyDescent="0.2">
      <c r="B15706" s="25">
        <v>15476</v>
      </c>
      <c r="C15706" s="193">
        <v>1.0997231456506635</v>
      </c>
      <c r="D15706" s="19"/>
      <c r="E15706" s="19">
        <v>1.7612037284481548</v>
      </c>
      <c r="F15706" s="19"/>
      <c r="G15706" s="19">
        <v>1.4755648314743917</v>
      </c>
      <c r="H15706" s="19"/>
      <c r="I15706" s="19">
        <v>0.83046568941347454</v>
      </c>
      <c r="J15706" s="19"/>
      <c r="K15706" s="19">
        <v>1.5380616061268433</v>
      </c>
      <c r="L15706" s="19"/>
      <c r="M15706" s="19">
        <v>0.62373540611164369</v>
      </c>
      <c r="N15706" s="19"/>
      <c r="O15706" s="19">
        <v>0.75295567340314817</v>
      </c>
      <c r="P15706" s="50"/>
      <c r="R15706" s="9" t="s">
        <v>0</v>
      </c>
    </row>
    <row r="15707" spans="2:18" x14ac:dyDescent="0.2">
      <c r="B15707" s="25">
        <v>15477</v>
      </c>
      <c r="C15707" s="193"/>
      <c r="D15707" s="19">
        <v>1.3475894582862864</v>
      </c>
      <c r="E15707" s="19"/>
      <c r="F15707" s="19">
        <v>0.95330496198138237</v>
      </c>
      <c r="G15707" s="19"/>
      <c r="H15707" s="19">
        <v>1.3880229384659102</v>
      </c>
      <c r="I15707" s="19"/>
      <c r="J15707" s="19">
        <v>2.0084846919017818</v>
      </c>
      <c r="K15707" s="19"/>
      <c r="L15707" s="19">
        <v>1.3236148564961663</v>
      </c>
      <c r="M15707" s="19"/>
      <c r="N15707" s="19">
        <v>1.1091138276878174</v>
      </c>
      <c r="O15707" s="19"/>
      <c r="P15707" s="50">
        <v>2.2559851043590751</v>
      </c>
      <c r="R15707" s="9" t="s">
        <v>0</v>
      </c>
    </row>
    <row r="15708" spans="2:18" x14ac:dyDescent="0.2">
      <c r="B15708" s="25">
        <v>15478</v>
      </c>
      <c r="C15708" s="193">
        <v>0.38970907203919092</v>
      </c>
      <c r="D15708" s="19"/>
      <c r="E15708" s="19">
        <v>0.92879014623965661</v>
      </c>
      <c r="F15708" s="19"/>
      <c r="G15708" s="19">
        <v>0.23964469566030724</v>
      </c>
      <c r="H15708" s="19"/>
      <c r="I15708" s="19">
        <v>0.15878287721791237</v>
      </c>
      <c r="J15708" s="19"/>
      <c r="K15708" s="19"/>
      <c r="L15708" s="19">
        <v>9.6537407319767288E-2</v>
      </c>
      <c r="M15708" s="19"/>
      <c r="N15708" s="19">
        <v>0.40570171313431763</v>
      </c>
      <c r="O15708" s="19">
        <v>4.8156838784590913E-2</v>
      </c>
      <c r="P15708" s="50"/>
      <c r="R15708" s="9" t="s">
        <v>0</v>
      </c>
    </row>
    <row r="15709" spans="2:18" x14ac:dyDescent="0.2">
      <c r="B15709" s="25">
        <v>15479</v>
      </c>
      <c r="C15709" s="193">
        <v>1.7312361016626943</v>
      </c>
      <c r="D15709" s="19"/>
      <c r="E15709" s="19">
        <v>0.74849420299842317</v>
      </c>
      <c r="F15709" s="19"/>
      <c r="G15709" s="19">
        <v>0.9056278733500317</v>
      </c>
      <c r="H15709" s="19"/>
      <c r="I15709" s="19">
        <v>0.22204711078700684</v>
      </c>
      <c r="J15709" s="19"/>
      <c r="K15709" s="19">
        <v>2.2641334397850774</v>
      </c>
      <c r="L15709" s="19"/>
      <c r="M15709" s="19">
        <v>0.20011257341621291</v>
      </c>
      <c r="N15709" s="19"/>
      <c r="O15709" s="19">
        <v>1.5400815122394877</v>
      </c>
      <c r="P15709" s="50"/>
      <c r="R15709" s="9" t="s">
        <v>0</v>
      </c>
    </row>
    <row r="15710" spans="2:18" x14ac:dyDescent="0.2">
      <c r="B15710" s="25">
        <v>15480</v>
      </c>
      <c r="C15710" s="193">
        <v>3.0688806583036858</v>
      </c>
      <c r="D15710" s="19"/>
      <c r="E15710" s="19">
        <v>2.1128695318611355</v>
      </c>
      <c r="F15710" s="19"/>
      <c r="G15710" s="19">
        <v>3.556508401429789</v>
      </c>
      <c r="H15710" s="19"/>
      <c r="I15710" s="19">
        <v>0.89574047898865783</v>
      </c>
      <c r="J15710" s="19"/>
      <c r="K15710" s="19">
        <v>2.0442584147746126</v>
      </c>
      <c r="L15710" s="19"/>
      <c r="M15710" s="19">
        <v>2.1532204857938533</v>
      </c>
      <c r="N15710" s="19"/>
      <c r="O15710" s="19">
        <v>2.1459479831169932</v>
      </c>
      <c r="P15710" s="50"/>
      <c r="R15710" s="9" t="s">
        <v>0</v>
      </c>
    </row>
    <row r="15711" spans="2:18" x14ac:dyDescent="0.2">
      <c r="B15711" s="25">
        <v>15481</v>
      </c>
      <c r="C15711" s="193"/>
      <c r="D15711" s="19">
        <v>7.4980913356664E-2</v>
      </c>
      <c r="E15711" s="19">
        <v>0.32059224433136324</v>
      </c>
      <c r="F15711" s="19"/>
      <c r="G15711" s="19">
        <v>0.95489620294154265</v>
      </c>
      <c r="H15711" s="19"/>
      <c r="I15711" s="19">
        <v>1.0438561163226154</v>
      </c>
      <c r="J15711" s="19"/>
      <c r="K15711" s="19">
        <v>0.84675395446376744</v>
      </c>
      <c r="L15711" s="19"/>
      <c r="M15711" s="19">
        <v>0.34041027805089713</v>
      </c>
      <c r="N15711" s="19"/>
      <c r="O15711" s="19">
        <v>0.55159863153656497</v>
      </c>
      <c r="P15711" s="50"/>
      <c r="R15711" s="9" t="s">
        <v>0</v>
      </c>
    </row>
    <row r="15712" spans="2:18" x14ac:dyDescent="0.2">
      <c r="B15712" s="25">
        <v>15482</v>
      </c>
      <c r="C15712" s="193"/>
      <c r="D15712" s="19">
        <v>2.7845481094735653</v>
      </c>
      <c r="E15712" s="19"/>
      <c r="F15712" s="19">
        <v>1.3270872516486656</v>
      </c>
      <c r="G15712" s="19"/>
      <c r="H15712" s="19">
        <v>1.50747284388277</v>
      </c>
      <c r="I15712" s="19"/>
      <c r="J15712" s="19">
        <v>1.5992886182090205</v>
      </c>
      <c r="K15712" s="19"/>
      <c r="L15712" s="19">
        <v>1.5682806251790762</v>
      </c>
      <c r="M15712" s="19"/>
      <c r="N15712" s="19">
        <v>1.805337080305863</v>
      </c>
      <c r="O15712" s="19"/>
      <c r="P15712" s="50">
        <v>1.8732063830896422</v>
      </c>
      <c r="R15712" s="9" t="s">
        <v>0</v>
      </c>
    </row>
    <row r="15713" spans="2:18" x14ac:dyDescent="0.2">
      <c r="B15713" s="25">
        <v>15483</v>
      </c>
      <c r="C15713" s="193"/>
      <c r="D15713" s="19">
        <v>1.5166964642803633</v>
      </c>
      <c r="E15713" s="19"/>
      <c r="F15713" s="19">
        <v>0.78106325482694072</v>
      </c>
      <c r="G15713" s="19"/>
      <c r="H15713" s="19">
        <v>1.1618956864418393</v>
      </c>
      <c r="I15713" s="19"/>
      <c r="J15713" s="19">
        <v>0.83313243922555558</v>
      </c>
      <c r="K15713" s="19"/>
      <c r="L15713" s="19">
        <v>0.91706300271145558</v>
      </c>
      <c r="M15713" s="19"/>
      <c r="N15713" s="19">
        <v>0.59742327496696279</v>
      </c>
      <c r="O15713" s="19"/>
      <c r="P15713" s="50">
        <v>1.335693318651175</v>
      </c>
      <c r="R15713" s="9" t="s">
        <v>0</v>
      </c>
    </row>
    <row r="15714" spans="2:18" x14ac:dyDescent="0.2">
      <c r="B15714" s="25">
        <v>15484</v>
      </c>
      <c r="C15714" s="193"/>
      <c r="D15714" s="19">
        <v>8.9826495501337478E-2</v>
      </c>
      <c r="E15714" s="19"/>
      <c r="F15714" s="19">
        <v>0.89622886328454321</v>
      </c>
      <c r="G15714" s="19">
        <v>0.25142900212617925</v>
      </c>
      <c r="H15714" s="19"/>
      <c r="I15714" s="19"/>
      <c r="J15714" s="19">
        <v>0.32890425900980963</v>
      </c>
      <c r="K15714" s="19"/>
      <c r="L15714" s="19">
        <v>0.42583473214714568</v>
      </c>
      <c r="M15714" s="19"/>
      <c r="N15714" s="19">
        <v>0.30528341174732898</v>
      </c>
      <c r="O15714" s="19"/>
      <c r="P15714" s="50">
        <v>0.16503263358019044</v>
      </c>
      <c r="R15714" s="9" t="s">
        <v>0</v>
      </c>
    </row>
    <row r="15715" spans="2:18" x14ac:dyDescent="0.2">
      <c r="B15715" s="25">
        <v>15485</v>
      </c>
      <c r="C15715" s="193">
        <v>1.7254639007646759</v>
      </c>
      <c r="D15715" s="19"/>
      <c r="E15715" s="19">
        <v>1.5671746614339108</v>
      </c>
      <c r="F15715" s="19"/>
      <c r="G15715" s="19">
        <v>1.2978845204111364</v>
      </c>
      <c r="H15715" s="19"/>
      <c r="I15715" s="19">
        <v>1.2111311472838913</v>
      </c>
      <c r="J15715" s="19"/>
      <c r="K15715" s="19">
        <v>1.7892135232367596</v>
      </c>
      <c r="L15715" s="19"/>
      <c r="M15715" s="19">
        <v>1.2221466358427795</v>
      </c>
      <c r="N15715" s="19"/>
      <c r="O15715" s="19">
        <v>2.0567280880688465</v>
      </c>
      <c r="P15715" s="50"/>
      <c r="R15715" s="9" t="s">
        <v>0</v>
      </c>
    </row>
    <row r="15716" spans="2:18" x14ac:dyDescent="0.2">
      <c r="B15716" s="25">
        <v>15486</v>
      </c>
      <c r="C15716" s="193"/>
      <c r="D15716" s="19">
        <v>0.44424663542228926</v>
      </c>
      <c r="E15716" s="19"/>
      <c r="F15716" s="19">
        <v>0.56769179131039105</v>
      </c>
      <c r="G15716" s="19"/>
      <c r="H15716" s="19">
        <v>0.50003304537323134</v>
      </c>
      <c r="I15716" s="19"/>
      <c r="J15716" s="19">
        <v>0.29306022737476589</v>
      </c>
      <c r="K15716" s="19">
        <v>5.9593387948058893E-2</v>
      </c>
      <c r="L15716" s="19"/>
      <c r="M15716" s="19"/>
      <c r="N15716" s="19">
        <v>0.91560779000063741</v>
      </c>
      <c r="O15716" s="19"/>
      <c r="P15716" s="50">
        <v>0.2119947949303384</v>
      </c>
      <c r="R15716" s="9" t="s">
        <v>0</v>
      </c>
    </row>
    <row r="15717" spans="2:18" x14ac:dyDescent="0.2">
      <c r="B15717" s="25">
        <v>15487</v>
      </c>
      <c r="C15717" s="193">
        <v>1.1102937462443936</v>
      </c>
      <c r="D15717" s="19"/>
      <c r="E15717" s="19">
        <v>0.99444884900555908</v>
      </c>
      <c r="F15717" s="19"/>
      <c r="G15717" s="19">
        <v>0.1429516356781235</v>
      </c>
      <c r="H15717" s="19"/>
      <c r="I15717" s="19">
        <v>1.6855957476640411</v>
      </c>
      <c r="J15717" s="19"/>
      <c r="K15717" s="19">
        <v>1.067028419401947</v>
      </c>
      <c r="L15717" s="19"/>
      <c r="M15717" s="19">
        <v>1.7821697722438103</v>
      </c>
      <c r="N15717" s="19"/>
      <c r="O15717" s="19">
        <v>0.82275250415738077</v>
      </c>
      <c r="P15717" s="50"/>
      <c r="R15717" s="9" t="s">
        <v>0</v>
      </c>
    </row>
    <row r="15718" spans="2:18" x14ac:dyDescent="0.2">
      <c r="B15718" s="25">
        <v>15488</v>
      </c>
      <c r="C15718" s="193"/>
      <c r="D15718" s="19">
        <v>0.43966823704368924</v>
      </c>
      <c r="E15718" s="19">
        <v>0.39561577185299468</v>
      </c>
      <c r="F15718" s="19"/>
      <c r="G15718" s="19"/>
      <c r="H15718" s="19">
        <v>0.12194862790661987</v>
      </c>
      <c r="I15718" s="19"/>
      <c r="J15718" s="19">
        <v>0.5172359787749391</v>
      </c>
      <c r="K15718" s="19"/>
      <c r="L15718" s="19">
        <v>0.37605869067836395</v>
      </c>
      <c r="M15718" s="19"/>
      <c r="N15718" s="19">
        <v>0.10489642538575324</v>
      </c>
      <c r="O15718" s="19">
        <v>0.7281812427870592</v>
      </c>
      <c r="P15718" s="50"/>
      <c r="R15718" s="9" t="s">
        <v>0</v>
      </c>
    </row>
    <row r="15719" spans="2:18" x14ac:dyDescent="0.2">
      <c r="B15719" s="25">
        <v>15489</v>
      </c>
      <c r="C15719" s="193"/>
      <c r="D15719" s="19">
        <v>0.75407866763649822</v>
      </c>
      <c r="E15719" s="19"/>
      <c r="F15719" s="19">
        <v>0.42334160920209224</v>
      </c>
      <c r="G15719" s="19"/>
      <c r="H15719" s="19">
        <v>1.0584149297233687</v>
      </c>
      <c r="I15719" s="19"/>
      <c r="J15719" s="19">
        <v>0.2464013147830692</v>
      </c>
      <c r="K15719" s="19"/>
      <c r="L15719" s="19">
        <v>0.74776402253353424</v>
      </c>
      <c r="M15719" s="19"/>
      <c r="N15719" s="19">
        <v>0.78994407254780596</v>
      </c>
      <c r="O15719" s="19"/>
      <c r="P15719" s="50">
        <v>7.9834630224899977E-2</v>
      </c>
      <c r="R15719" s="9" t="s">
        <v>0</v>
      </c>
    </row>
    <row r="15720" spans="2:18" x14ac:dyDescent="0.2">
      <c r="B15720" s="25">
        <v>15490</v>
      </c>
      <c r="C15720" s="193"/>
      <c r="D15720" s="19">
        <v>1.9234651837191488</v>
      </c>
      <c r="E15720" s="19"/>
      <c r="F15720" s="19">
        <v>1.3772319994118896</v>
      </c>
      <c r="G15720" s="19"/>
      <c r="H15720" s="19">
        <v>1.6350066995389845</v>
      </c>
      <c r="I15720" s="19"/>
      <c r="J15720" s="19">
        <v>2.0586893848426566</v>
      </c>
      <c r="K15720" s="19"/>
      <c r="L15720" s="19">
        <v>1.5256027494626432</v>
      </c>
      <c r="M15720" s="19"/>
      <c r="N15720" s="19">
        <v>1.6000741426982164</v>
      </c>
      <c r="O15720" s="19"/>
      <c r="P15720" s="50">
        <v>1.0738380184545624</v>
      </c>
      <c r="R15720" s="9" t="s">
        <v>0</v>
      </c>
    </row>
    <row r="15721" spans="2:18" x14ac:dyDescent="0.2">
      <c r="B15721" s="25">
        <v>15491</v>
      </c>
      <c r="C15721" s="193"/>
      <c r="D15721" s="19">
        <v>0.97877612876663089</v>
      </c>
      <c r="E15721" s="19">
        <v>0.11403130866410292</v>
      </c>
      <c r="F15721" s="19"/>
      <c r="G15721" s="19"/>
      <c r="H15721" s="19">
        <v>0.34755945931230275</v>
      </c>
      <c r="I15721" s="19"/>
      <c r="J15721" s="19">
        <v>0.26076720194692116</v>
      </c>
      <c r="K15721" s="19"/>
      <c r="L15721" s="19">
        <v>0.81058650647402419</v>
      </c>
      <c r="M15721" s="19"/>
      <c r="N15721" s="19">
        <v>0.31865204095694211</v>
      </c>
      <c r="O15721" s="19"/>
      <c r="P15721" s="50">
        <v>0.62695369593503092</v>
      </c>
      <c r="R15721" s="9" t="s">
        <v>0</v>
      </c>
    </row>
    <row r="15722" spans="2:18" x14ac:dyDescent="0.2">
      <c r="B15722" s="25">
        <v>15492</v>
      </c>
      <c r="C15722" s="193">
        <v>0.41819987557644511</v>
      </c>
      <c r="D15722" s="19"/>
      <c r="E15722" s="19"/>
      <c r="F15722" s="19">
        <v>0.32600761375393139</v>
      </c>
      <c r="G15722" s="19">
        <v>0.5213500196811609</v>
      </c>
      <c r="H15722" s="19"/>
      <c r="I15722" s="19"/>
      <c r="J15722" s="19">
        <v>0.19911039923004753</v>
      </c>
      <c r="K15722" s="19">
        <v>0.3407244629598542</v>
      </c>
      <c r="L15722" s="19"/>
      <c r="M15722" s="19">
        <v>0.38421602481954392</v>
      </c>
      <c r="N15722" s="19"/>
      <c r="O15722" s="19">
        <v>8.5640514122065164E-2</v>
      </c>
      <c r="P15722" s="50"/>
      <c r="R15722" s="9" t="s">
        <v>0</v>
      </c>
    </row>
    <row r="15723" spans="2:18" x14ac:dyDescent="0.2">
      <c r="B15723" s="25">
        <v>15493</v>
      </c>
      <c r="C15723" s="193">
        <v>1.0387313944493939</v>
      </c>
      <c r="D15723" s="19"/>
      <c r="E15723" s="19">
        <v>5.7673463115213965E-2</v>
      </c>
      <c r="F15723" s="19"/>
      <c r="G15723" s="19"/>
      <c r="H15723" s="19">
        <v>0.12622103713228183</v>
      </c>
      <c r="I15723" s="19">
        <v>0.55182752203466789</v>
      </c>
      <c r="J15723" s="19"/>
      <c r="K15723" s="19">
        <v>0.26816025074183214</v>
      </c>
      <c r="L15723" s="19"/>
      <c r="M15723" s="19">
        <v>0.6553235547629217</v>
      </c>
      <c r="N15723" s="19"/>
      <c r="O15723" s="19"/>
      <c r="P15723" s="50">
        <v>0.37535006532034504</v>
      </c>
      <c r="R15723" s="9" t="s">
        <v>0</v>
      </c>
    </row>
    <row r="15724" spans="2:18" x14ac:dyDescent="0.2">
      <c r="B15724" s="25">
        <v>15494</v>
      </c>
      <c r="C15724" s="193">
        <v>2.1118605840188578</v>
      </c>
      <c r="D15724" s="19"/>
      <c r="E15724" s="19">
        <v>1.8216963965320483</v>
      </c>
      <c r="F15724" s="19"/>
      <c r="G15724" s="19">
        <v>1.9862709337667535</v>
      </c>
      <c r="H15724" s="19"/>
      <c r="I15724" s="19">
        <v>1.6279521611632781</v>
      </c>
      <c r="J15724" s="19"/>
      <c r="K15724" s="19">
        <v>2.3786671677656694</v>
      </c>
      <c r="L15724" s="19"/>
      <c r="M15724" s="19">
        <v>2.4020111927053414</v>
      </c>
      <c r="N15724" s="19"/>
      <c r="O15724" s="19">
        <v>1.4585867460044106</v>
      </c>
      <c r="P15724" s="50"/>
      <c r="R15724" s="9" t="s">
        <v>0</v>
      </c>
    </row>
    <row r="15725" spans="2:18" x14ac:dyDescent="0.2">
      <c r="B15725" s="25">
        <v>15495</v>
      </c>
      <c r="C15725" s="193"/>
      <c r="D15725" s="19">
        <v>1.3039389147527032</v>
      </c>
      <c r="E15725" s="19">
        <v>0.1382115111376758</v>
      </c>
      <c r="F15725" s="19"/>
      <c r="G15725" s="19"/>
      <c r="H15725" s="19">
        <v>0.43736253502949463</v>
      </c>
      <c r="I15725" s="19"/>
      <c r="J15725" s="19">
        <v>1.111739849364701</v>
      </c>
      <c r="K15725" s="19"/>
      <c r="L15725" s="19">
        <v>0.81314484654846975</v>
      </c>
      <c r="M15725" s="19"/>
      <c r="N15725" s="19">
        <v>0.36559794957265368</v>
      </c>
      <c r="O15725" s="19">
        <v>0.3421602884194106</v>
      </c>
      <c r="P15725" s="50"/>
      <c r="R15725" s="9" t="s">
        <v>0</v>
      </c>
    </row>
    <row r="15726" spans="2:18" x14ac:dyDescent="0.2">
      <c r="B15726" s="25">
        <v>15496</v>
      </c>
      <c r="C15726" s="193">
        <v>0.50768153874871447</v>
      </c>
      <c r="D15726" s="19"/>
      <c r="E15726" s="19">
        <v>0.72335900942448206</v>
      </c>
      <c r="F15726" s="19"/>
      <c r="G15726" s="19"/>
      <c r="H15726" s="19">
        <v>6.3034583794733291E-3</v>
      </c>
      <c r="I15726" s="19">
        <v>0.67881879684501967</v>
      </c>
      <c r="J15726" s="19"/>
      <c r="K15726" s="19">
        <v>0.53775595878944316</v>
      </c>
      <c r="L15726" s="19"/>
      <c r="M15726" s="19"/>
      <c r="N15726" s="19">
        <v>0.12271558529864533</v>
      </c>
      <c r="O15726" s="19">
        <v>7.8836465860425559E-2</v>
      </c>
      <c r="P15726" s="50"/>
      <c r="R15726" s="9" t="s">
        <v>0</v>
      </c>
    </row>
    <row r="15727" spans="2:18" x14ac:dyDescent="0.2">
      <c r="B15727" s="25">
        <v>15497</v>
      </c>
      <c r="C15727" s="193"/>
      <c r="D15727" s="19">
        <v>1.6411222881335785</v>
      </c>
      <c r="E15727" s="19"/>
      <c r="F15727" s="19">
        <v>1.3668671337975671</v>
      </c>
      <c r="G15727" s="19"/>
      <c r="H15727" s="19">
        <v>1.6311717285211953</v>
      </c>
      <c r="I15727" s="19"/>
      <c r="J15727" s="19">
        <v>2.5386339937413163</v>
      </c>
      <c r="K15727" s="19"/>
      <c r="L15727" s="19">
        <v>1.962592418016917</v>
      </c>
      <c r="M15727" s="19"/>
      <c r="N15727" s="19">
        <v>1.1863631025824073</v>
      </c>
      <c r="O15727" s="19"/>
      <c r="P15727" s="50">
        <v>2.7542344593936843</v>
      </c>
      <c r="R15727" s="9" t="s">
        <v>0</v>
      </c>
    </row>
    <row r="15728" spans="2:18" x14ac:dyDescent="0.2">
      <c r="B15728" s="25">
        <v>15498</v>
      </c>
      <c r="C15728" s="193">
        <v>0.32357022964024595</v>
      </c>
      <c r="D15728" s="19"/>
      <c r="E15728" s="19">
        <v>0.82393532899428201</v>
      </c>
      <c r="F15728" s="19"/>
      <c r="G15728" s="19">
        <v>0.57807327568768041</v>
      </c>
      <c r="H15728" s="19"/>
      <c r="I15728" s="19">
        <v>0.65119677438381929</v>
      </c>
      <c r="J15728" s="19"/>
      <c r="K15728" s="19">
        <v>0.88696262110760393</v>
      </c>
      <c r="L15728" s="19"/>
      <c r="M15728" s="19">
        <v>9.4705122120383192E-2</v>
      </c>
      <c r="N15728" s="19"/>
      <c r="O15728" s="19">
        <v>0.39611439507251361</v>
      </c>
      <c r="P15728" s="50"/>
      <c r="R15728" s="9" t="s">
        <v>0</v>
      </c>
    </row>
    <row r="15729" spans="2:18" x14ac:dyDescent="0.2">
      <c r="B15729" s="25">
        <v>15499</v>
      </c>
      <c r="C15729" s="193">
        <v>0.85421450156526035</v>
      </c>
      <c r="D15729" s="19"/>
      <c r="E15729" s="19">
        <v>0.15000791692105456</v>
      </c>
      <c r="F15729" s="19"/>
      <c r="G15729" s="19">
        <v>0.29860568413807886</v>
      </c>
      <c r="H15729" s="19"/>
      <c r="I15729" s="19"/>
      <c r="J15729" s="19">
        <v>0.265806079568076</v>
      </c>
      <c r="K15729" s="19">
        <v>0.74629605093416651</v>
      </c>
      <c r="L15729" s="19"/>
      <c r="M15729" s="19">
        <v>0.48830061292332094</v>
      </c>
      <c r="N15729" s="19"/>
      <c r="O15729" s="19">
        <v>1.0429382678094103</v>
      </c>
      <c r="P15729" s="50"/>
      <c r="R15729" s="9" t="s">
        <v>0</v>
      </c>
    </row>
    <row r="15730" spans="2:18" x14ac:dyDescent="0.2">
      <c r="B15730" s="25">
        <v>15500</v>
      </c>
      <c r="C15730" s="193"/>
      <c r="D15730" s="19">
        <v>0.2350016896325765</v>
      </c>
      <c r="E15730" s="19">
        <v>0.82702023925644363</v>
      </c>
      <c r="F15730" s="19"/>
      <c r="G15730" s="19">
        <v>0.72358880633645239</v>
      </c>
      <c r="H15730" s="19"/>
      <c r="I15730" s="19">
        <v>0.74312119008314315</v>
      </c>
      <c r="J15730" s="19"/>
      <c r="K15730" s="19">
        <v>0.32033624652972553</v>
      </c>
      <c r="L15730" s="19"/>
      <c r="M15730" s="19">
        <v>0.40782938744123298</v>
      </c>
      <c r="N15730" s="19"/>
      <c r="O15730" s="19">
        <v>0.83605198779177015</v>
      </c>
      <c r="P15730" s="50"/>
      <c r="R15730" s="9" t="s">
        <v>0</v>
      </c>
    </row>
    <row r="15731" spans="2:18" x14ac:dyDescent="0.2">
      <c r="B15731" s="25">
        <v>15501</v>
      </c>
      <c r="C15731" s="193"/>
      <c r="D15731" s="19">
        <v>2.1927913631498996</v>
      </c>
      <c r="E15731" s="19"/>
      <c r="F15731" s="19">
        <v>1.4330370272441435</v>
      </c>
      <c r="G15731" s="19"/>
      <c r="H15731" s="19">
        <v>1.2281343436887122</v>
      </c>
      <c r="I15731" s="19"/>
      <c r="J15731" s="19">
        <v>1.0954891502049471</v>
      </c>
      <c r="K15731" s="19"/>
      <c r="L15731" s="19">
        <v>0.12780330788188013</v>
      </c>
      <c r="M15731" s="19"/>
      <c r="N15731" s="19">
        <v>0.3287981109279261</v>
      </c>
      <c r="O15731" s="19"/>
      <c r="P15731" s="50">
        <v>0.92306740373752161</v>
      </c>
      <c r="R15731" s="9" t="s">
        <v>0</v>
      </c>
    </row>
    <row r="15732" spans="2:18" x14ac:dyDescent="0.2">
      <c r="B15732" s="25">
        <v>15502</v>
      </c>
      <c r="C15732" s="193">
        <v>0.34304248079320154</v>
      </c>
      <c r="D15732" s="19"/>
      <c r="E15732" s="19"/>
      <c r="F15732" s="19">
        <v>0.40167687984905492</v>
      </c>
      <c r="G15732" s="19"/>
      <c r="H15732" s="19">
        <v>0.16741777339370301</v>
      </c>
      <c r="I15732" s="19">
        <v>0.47338824674904456</v>
      </c>
      <c r="J15732" s="19"/>
      <c r="K15732" s="19"/>
      <c r="L15732" s="19">
        <v>0.48409836555390817</v>
      </c>
      <c r="M15732" s="19"/>
      <c r="N15732" s="19">
        <v>0.62219782421148606</v>
      </c>
      <c r="O15732" s="19">
        <v>3.487012940395768E-2</v>
      </c>
      <c r="P15732" s="50"/>
      <c r="R15732" s="9" t="s">
        <v>0</v>
      </c>
    </row>
    <row r="15733" spans="2:18" x14ac:dyDescent="0.2">
      <c r="B15733" s="25">
        <v>15503</v>
      </c>
      <c r="C15733" s="193"/>
      <c r="D15733" s="19">
        <v>0.96272142152387341</v>
      </c>
      <c r="E15733" s="19"/>
      <c r="F15733" s="19">
        <v>0.48351961869447724</v>
      </c>
      <c r="G15733" s="19"/>
      <c r="H15733" s="19">
        <v>0.54962697022431362</v>
      </c>
      <c r="I15733" s="19"/>
      <c r="J15733" s="19">
        <v>2.0940687866866479</v>
      </c>
      <c r="K15733" s="19"/>
      <c r="L15733" s="19">
        <v>1.6635173810536887</v>
      </c>
      <c r="M15733" s="19"/>
      <c r="N15733" s="19">
        <v>0.9594888413389504</v>
      </c>
      <c r="O15733" s="19"/>
      <c r="P15733" s="50">
        <v>1.1575030151850534</v>
      </c>
      <c r="R15733" s="9" t="s">
        <v>0</v>
      </c>
    </row>
    <row r="15734" spans="2:18" x14ac:dyDescent="0.2">
      <c r="B15734" s="25">
        <v>15504</v>
      </c>
      <c r="C15734" s="193">
        <v>0.29164942836012286</v>
      </c>
      <c r="D15734" s="19"/>
      <c r="E15734" s="19"/>
      <c r="F15734" s="19">
        <v>0.15426091225140792</v>
      </c>
      <c r="G15734" s="19">
        <v>1.4824627481040231</v>
      </c>
      <c r="H15734" s="19"/>
      <c r="I15734" s="19">
        <v>0.79108257085554334</v>
      </c>
      <c r="J15734" s="19"/>
      <c r="K15734" s="19">
        <v>0.5438542403964447</v>
      </c>
      <c r="L15734" s="19"/>
      <c r="M15734" s="19">
        <v>0.38484544004637627</v>
      </c>
      <c r="N15734" s="19"/>
      <c r="O15734" s="19">
        <v>3.0152024222854325E-2</v>
      </c>
      <c r="P15734" s="50"/>
      <c r="R15734" s="9" t="s">
        <v>0</v>
      </c>
    </row>
    <row r="15735" spans="2:18" x14ac:dyDescent="0.2">
      <c r="B15735" s="25">
        <v>15505</v>
      </c>
      <c r="C15735" s="193"/>
      <c r="D15735" s="19">
        <v>0.47177784504527848</v>
      </c>
      <c r="E15735" s="19"/>
      <c r="F15735" s="19">
        <v>0.4074235113594869</v>
      </c>
      <c r="G15735" s="19">
        <v>0.39335906873575044</v>
      </c>
      <c r="H15735" s="19"/>
      <c r="I15735" s="19">
        <v>1.0395362797059996E-2</v>
      </c>
      <c r="J15735" s="19"/>
      <c r="K15735" s="19">
        <v>0.17135368286685607</v>
      </c>
      <c r="L15735" s="19"/>
      <c r="M15735" s="19"/>
      <c r="N15735" s="19">
        <v>0.34699433922395134</v>
      </c>
      <c r="O15735" s="19"/>
      <c r="P15735" s="50">
        <v>0.37469202362226728</v>
      </c>
      <c r="R15735" s="9" t="s">
        <v>0</v>
      </c>
    </row>
    <row r="15736" spans="2:18" x14ac:dyDescent="0.2">
      <c r="B15736" s="25">
        <v>15506</v>
      </c>
      <c r="C15736" s="193"/>
      <c r="D15736" s="19">
        <v>9.1591190126831534E-2</v>
      </c>
      <c r="E15736" s="19"/>
      <c r="F15736" s="19">
        <v>9.8876192380035047E-2</v>
      </c>
      <c r="G15736" s="19">
        <v>0.16298223491896471</v>
      </c>
      <c r="H15736" s="19"/>
      <c r="I15736" s="19"/>
      <c r="J15736" s="19">
        <v>0.13509938288906601</v>
      </c>
      <c r="K15736" s="19"/>
      <c r="L15736" s="19">
        <v>0.11892561789736263</v>
      </c>
      <c r="M15736" s="19"/>
      <c r="N15736" s="19">
        <v>0.90431417426573457</v>
      </c>
      <c r="O15736" s="19">
        <v>9.4298552329242585E-2</v>
      </c>
      <c r="P15736" s="50"/>
      <c r="R15736" s="9" t="s">
        <v>0</v>
      </c>
    </row>
    <row r="15737" spans="2:18" x14ac:dyDescent="0.2">
      <c r="B15737" s="25">
        <v>15507</v>
      </c>
      <c r="C15737" s="193">
        <v>0.7193607743991608</v>
      </c>
      <c r="D15737" s="19"/>
      <c r="E15737" s="19">
        <v>0.8582924681203955</v>
      </c>
      <c r="F15737" s="19"/>
      <c r="G15737" s="19">
        <v>0.6508821408090657</v>
      </c>
      <c r="H15737" s="19"/>
      <c r="I15737" s="19">
        <v>0.85472341170160437</v>
      </c>
      <c r="J15737" s="19"/>
      <c r="K15737" s="19">
        <v>1.4158341744113818</v>
      </c>
      <c r="L15737" s="19"/>
      <c r="M15737" s="19">
        <v>0.93877265161005985</v>
      </c>
      <c r="N15737" s="19"/>
      <c r="O15737" s="19">
        <v>0.29236869435991741</v>
      </c>
      <c r="P15737" s="50"/>
      <c r="R15737" s="9" t="s">
        <v>0</v>
      </c>
    </row>
    <row r="15738" spans="2:18" x14ac:dyDescent="0.2">
      <c r="B15738" s="25">
        <v>15508</v>
      </c>
      <c r="C15738" s="193">
        <v>1.0350855301152608</v>
      </c>
      <c r="D15738" s="19"/>
      <c r="E15738" s="19">
        <v>1.7984179973481562</v>
      </c>
      <c r="F15738" s="19"/>
      <c r="G15738" s="19">
        <v>1.8343414241378213</v>
      </c>
      <c r="H15738" s="19"/>
      <c r="I15738" s="19">
        <v>1.6482482485826528</v>
      </c>
      <c r="J15738" s="19"/>
      <c r="K15738" s="19">
        <v>1.4844119239557667</v>
      </c>
      <c r="L15738" s="19"/>
      <c r="M15738" s="19">
        <v>0.77129940819460663</v>
      </c>
      <c r="N15738" s="19"/>
      <c r="O15738" s="19">
        <v>2.3617176007633143</v>
      </c>
      <c r="P15738" s="50"/>
      <c r="R15738" s="9" t="s">
        <v>0</v>
      </c>
    </row>
    <row r="15739" spans="2:18" x14ac:dyDescent="0.2">
      <c r="B15739" s="25">
        <v>15509</v>
      </c>
      <c r="C15739" s="193">
        <v>1.1881554175340552</v>
      </c>
      <c r="D15739" s="19"/>
      <c r="E15739" s="19">
        <v>1.3677005807148985</v>
      </c>
      <c r="F15739" s="19"/>
      <c r="G15739" s="19">
        <v>0.93241131788991283</v>
      </c>
      <c r="H15739" s="19"/>
      <c r="I15739" s="19">
        <v>1.2165728380185168</v>
      </c>
      <c r="J15739" s="19"/>
      <c r="K15739" s="19">
        <v>0.42535850616194343</v>
      </c>
      <c r="L15739" s="19"/>
      <c r="M15739" s="19">
        <v>0.23944751072762932</v>
      </c>
      <c r="N15739" s="19"/>
      <c r="O15739" s="19">
        <v>0.59713297329407189</v>
      </c>
      <c r="P15739" s="50"/>
      <c r="R15739" s="9" t="s">
        <v>0</v>
      </c>
    </row>
    <row r="15740" spans="2:18" x14ac:dyDescent="0.2">
      <c r="B15740" s="25">
        <v>15510</v>
      </c>
      <c r="C15740" s="193"/>
      <c r="D15740" s="19">
        <v>0.2144305614259483</v>
      </c>
      <c r="E15740" s="19"/>
      <c r="F15740" s="19">
        <v>1.1330907719383292</v>
      </c>
      <c r="G15740" s="19"/>
      <c r="H15740" s="19">
        <v>0.66918805387700253</v>
      </c>
      <c r="I15740" s="19"/>
      <c r="J15740" s="19">
        <v>0.37698808925188249</v>
      </c>
      <c r="K15740" s="19"/>
      <c r="L15740" s="19">
        <v>1.3698446550141379</v>
      </c>
      <c r="M15740" s="19">
        <v>0.41368821887053342</v>
      </c>
      <c r="N15740" s="19"/>
      <c r="O15740" s="19"/>
      <c r="P15740" s="50">
        <v>1.0220340917274515</v>
      </c>
      <c r="R15740" s="9" t="s">
        <v>0</v>
      </c>
    </row>
    <row r="15741" spans="2:18" x14ac:dyDescent="0.2">
      <c r="B15741" s="25">
        <v>15511</v>
      </c>
      <c r="C15741" s="193"/>
      <c r="D15741" s="19">
        <v>0.19304418193796247</v>
      </c>
      <c r="E15741" s="19"/>
      <c r="F15741" s="19">
        <v>0.52350770183762185</v>
      </c>
      <c r="G15741" s="19"/>
      <c r="H15741" s="19">
        <v>0.28307740425861871</v>
      </c>
      <c r="I15741" s="19"/>
      <c r="J15741" s="19">
        <v>0.85529570259319831</v>
      </c>
      <c r="K15741" s="19"/>
      <c r="L15741" s="19">
        <v>0.40910500711095726</v>
      </c>
      <c r="M15741" s="19">
        <v>0.43220823434994554</v>
      </c>
      <c r="N15741" s="19"/>
      <c r="O15741" s="19"/>
      <c r="P15741" s="50">
        <v>1.3496224337717286</v>
      </c>
      <c r="R15741" s="9" t="s">
        <v>0</v>
      </c>
    </row>
    <row r="15742" spans="2:18" x14ac:dyDescent="0.2">
      <c r="B15742" s="25">
        <v>15512</v>
      </c>
      <c r="C15742" s="193">
        <v>0.74211544134909124</v>
      </c>
      <c r="D15742" s="19"/>
      <c r="E15742" s="19">
        <v>0.88009891436657239</v>
      </c>
      <c r="F15742" s="19"/>
      <c r="G15742" s="19">
        <v>0.24628804421816108</v>
      </c>
      <c r="H15742" s="19"/>
      <c r="I15742" s="19">
        <v>1.6984291080988665</v>
      </c>
      <c r="J15742" s="19"/>
      <c r="K15742" s="19">
        <v>8.2702110546816157E-2</v>
      </c>
      <c r="L15742" s="19"/>
      <c r="M15742" s="19">
        <v>1.8966274034903609E-2</v>
      </c>
      <c r="N15742" s="19"/>
      <c r="O15742" s="19">
        <v>0.47965136335609587</v>
      </c>
      <c r="P15742" s="50"/>
      <c r="R15742" s="9" t="s">
        <v>0</v>
      </c>
    </row>
    <row r="15743" spans="2:18" x14ac:dyDescent="0.2">
      <c r="B15743" s="25">
        <v>15513</v>
      </c>
      <c r="C15743" s="193"/>
      <c r="D15743" s="19">
        <v>2.0708980317620962</v>
      </c>
      <c r="E15743" s="19"/>
      <c r="F15743" s="19">
        <v>0.93222225512175017</v>
      </c>
      <c r="G15743" s="19"/>
      <c r="H15743" s="19">
        <v>1.2406620209170411</v>
      </c>
      <c r="I15743" s="19"/>
      <c r="J15743" s="19">
        <v>1.8805986398094299</v>
      </c>
      <c r="K15743" s="19"/>
      <c r="L15743" s="19">
        <v>1.9183121412917195</v>
      </c>
      <c r="M15743" s="19"/>
      <c r="N15743" s="19">
        <v>2.0528370283275468</v>
      </c>
      <c r="O15743" s="19"/>
      <c r="P15743" s="50">
        <v>1.7860300147266641</v>
      </c>
      <c r="R15743" s="9" t="s">
        <v>0</v>
      </c>
    </row>
    <row r="15744" spans="2:18" x14ac:dyDescent="0.2">
      <c r="B15744" s="25">
        <v>15514</v>
      </c>
      <c r="C15744" s="193"/>
      <c r="D15744" s="19">
        <v>1.2704894846000236</v>
      </c>
      <c r="E15744" s="19"/>
      <c r="F15744" s="19">
        <v>1.1316918027817271</v>
      </c>
      <c r="G15744" s="19"/>
      <c r="H15744" s="19">
        <v>0.72805181180228851</v>
      </c>
      <c r="I15744" s="19"/>
      <c r="J15744" s="19">
        <v>1.2600857428073324</v>
      </c>
      <c r="K15744" s="19"/>
      <c r="L15744" s="19">
        <v>0.36470388228486339</v>
      </c>
      <c r="M15744" s="19"/>
      <c r="N15744" s="19">
        <v>0.60501819724544148</v>
      </c>
      <c r="O15744" s="19"/>
      <c r="P15744" s="50">
        <v>1.1344952322433759</v>
      </c>
      <c r="R15744" s="9" t="s">
        <v>0</v>
      </c>
    </row>
    <row r="15745" spans="2:18" x14ac:dyDescent="0.2">
      <c r="B15745" s="25">
        <v>15515</v>
      </c>
      <c r="C15745" s="193">
        <v>0.72498800027641752</v>
      </c>
      <c r="D15745" s="19"/>
      <c r="E15745" s="19">
        <v>1.0791409940276964</v>
      </c>
      <c r="F15745" s="19"/>
      <c r="G15745" s="19">
        <v>0.19840244029101561</v>
      </c>
      <c r="H15745" s="19"/>
      <c r="I15745" s="19">
        <v>1.3501263334931064</v>
      </c>
      <c r="J15745" s="19"/>
      <c r="K15745" s="19">
        <v>1.1529022956744113</v>
      </c>
      <c r="L15745" s="19"/>
      <c r="M15745" s="19"/>
      <c r="N15745" s="19">
        <v>0.28011352280657342</v>
      </c>
      <c r="O15745" s="19">
        <v>1.2058189090686584</v>
      </c>
      <c r="P15745" s="50"/>
      <c r="R15745" s="9" t="s">
        <v>0</v>
      </c>
    </row>
    <row r="15746" spans="2:18" x14ac:dyDescent="0.2">
      <c r="B15746" s="25">
        <v>15516</v>
      </c>
      <c r="C15746" s="193">
        <v>0.168638781486875</v>
      </c>
      <c r="D15746" s="19"/>
      <c r="E15746" s="19">
        <v>0.80510469718166433</v>
      </c>
      <c r="F15746" s="19"/>
      <c r="G15746" s="19"/>
      <c r="H15746" s="19">
        <v>4.5010833432788788E-3</v>
      </c>
      <c r="I15746" s="19">
        <v>1.250504888661486</v>
      </c>
      <c r="J15746" s="19"/>
      <c r="K15746" s="19">
        <v>0.85872482173712716</v>
      </c>
      <c r="L15746" s="19"/>
      <c r="M15746" s="19"/>
      <c r="N15746" s="19">
        <v>0.28406207692943908</v>
      </c>
      <c r="O15746" s="19">
        <v>0.49812254677648937</v>
      </c>
      <c r="P15746" s="50"/>
      <c r="R15746" s="9" t="s">
        <v>0</v>
      </c>
    </row>
    <row r="15747" spans="2:18" x14ac:dyDescent="0.2">
      <c r="B15747" s="25">
        <v>15517</v>
      </c>
      <c r="C15747" s="193"/>
      <c r="D15747" s="19">
        <v>0.98214458506107716</v>
      </c>
      <c r="E15747" s="19"/>
      <c r="F15747" s="19">
        <v>1.2132631664402143</v>
      </c>
      <c r="G15747" s="19"/>
      <c r="H15747" s="19">
        <v>1.092488355597119</v>
      </c>
      <c r="I15747" s="19"/>
      <c r="J15747" s="19">
        <v>0.37499733301427474</v>
      </c>
      <c r="K15747" s="19"/>
      <c r="L15747" s="19">
        <v>1.4832980029815888</v>
      </c>
      <c r="M15747" s="19"/>
      <c r="N15747" s="19">
        <v>1.7177403130262419</v>
      </c>
      <c r="O15747" s="19"/>
      <c r="P15747" s="50">
        <v>1.3800637298766609</v>
      </c>
      <c r="R15747" s="9" t="s">
        <v>0</v>
      </c>
    </row>
    <row r="15748" spans="2:18" x14ac:dyDescent="0.2">
      <c r="B15748" s="25">
        <v>15518</v>
      </c>
      <c r="C15748" s="193">
        <v>1.6672498285773524E-2</v>
      </c>
      <c r="D15748" s="19"/>
      <c r="E15748" s="19"/>
      <c r="F15748" s="19">
        <v>8.8102128490994885E-2</v>
      </c>
      <c r="G15748" s="19"/>
      <c r="H15748" s="19">
        <v>0.60011471058477495</v>
      </c>
      <c r="I15748" s="19"/>
      <c r="J15748" s="19">
        <v>0.35550827337997432</v>
      </c>
      <c r="K15748" s="19">
        <v>2.5705912775161564E-2</v>
      </c>
      <c r="L15748" s="19"/>
      <c r="M15748" s="19"/>
      <c r="N15748" s="19">
        <v>1.1111135044964751</v>
      </c>
      <c r="O15748" s="19">
        <v>0.28938494038921864</v>
      </c>
      <c r="P15748" s="50"/>
      <c r="R15748" s="9" t="s">
        <v>0</v>
      </c>
    </row>
    <row r="15749" spans="2:18" x14ac:dyDescent="0.2">
      <c r="B15749" s="25">
        <v>15519</v>
      </c>
      <c r="C15749" s="193"/>
      <c r="D15749" s="19">
        <v>1.0542874004439788</v>
      </c>
      <c r="E15749" s="19"/>
      <c r="F15749" s="19">
        <v>1.2298680136186546</v>
      </c>
      <c r="G15749" s="19"/>
      <c r="H15749" s="19">
        <v>0.27448291210054632</v>
      </c>
      <c r="I15749" s="19"/>
      <c r="J15749" s="19">
        <v>0.6558780206575312</v>
      </c>
      <c r="K15749" s="19"/>
      <c r="L15749" s="19">
        <v>0.41627791616464332</v>
      </c>
      <c r="M15749" s="19"/>
      <c r="N15749" s="19">
        <v>1.001325088337075</v>
      </c>
      <c r="O15749" s="19"/>
      <c r="P15749" s="50">
        <v>1.3133751207717634</v>
      </c>
      <c r="R15749" s="9" t="s">
        <v>0</v>
      </c>
    </row>
    <row r="15750" spans="2:18" x14ac:dyDescent="0.2">
      <c r="B15750" s="25">
        <v>15520</v>
      </c>
      <c r="C15750" s="193"/>
      <c r="D15750" s="19">
        <v>1.8125470743692123</v>
      </c>
      <c r="E15750" s="19"/>
      <c r="F15750" s="19">
        <v>1.723940535279338</v>
      </c>
      <c r="G15750" s="19"/>
      <c r="H15750" s="19">
        <v>1.0735160591096968</v>
      </c>
      <c r="I15750" s="19"/>
      <c r="J15750" s="19">
        <v>1.0767282399199605</v>
      </c>
      <c r="K15750" s="19"/>
      <c r="L15750" s="19">
        <v>1.5432544089814093</v>
      </c>
      <c r="M15750" s="19"/>
      <c r="N15750" s="19">
        <v>1.6515737415076539</v>
      </c>
      <c r="O15750" s="19"/>
      <c r="P15750" s="50">
        <v>1.2065924874837459</v>
      </c>
      <c r="R15750" s="9" t="s">
        <v>0</v>
      </c>
    </row>
    <row r="15751" spans="2:18" x14ac:dyDescent="0.2">
      <c r="B15751" s="25">
        <v>15521</v>
      </c>
      <c r="C15751" s="193"/>
      <c r="D15751" s="19">
        <v>1.7914611299917069</v>
      </c>
      <c r="E15751" s="19"/>
      <c r="F15751" s="19">
        <v>0.83044465226853215</v>
      </c>
      <c r="G15751" s="19"/>
      <c r="H15751" s="19">
        <v>1.5299072936505265</v>
      </c>
      <c r="I15751" s="19"/>
      <c r="J15751" s="19">
        <v>0.12705331103128303</v>
      </c>
      <c r="K15751" s="19"/>
      <c r="L15751" s="19">
        <v>1.3223381999706776</v>
      </c>
      <c r="M15751" s="19"/>
      <c r="N15751" s="19">
        <v>0.45092534610182128</v>
      </c>
      <c r="O15751" s="19"/>
      <c r="P15751" s="50">
        <v>0.96829703173311354</v>
      </c>
      <c r="R15751" s="9" t="s">
        <v>0</v>
      </c>
    </row>
    <row r="15752" spans="2:18" x14ac:dyDescent="0.2">
      <c r="B15752" s="25">
        <v>15522</v>
      </c>
      <c r="C15752" s="193">
        <v>1.1629845390358122</v>
      </c>
      <c r="D15752" s="19"/>
      <c r="E15752" s="19">
        <v>0.12618839819220934</v>
      </c>
      <c r="F15752" s="19"/>
      <c r="G15752" s="19">
        <v>0.41630319246388375</v>
      </c>
      <c r="H15752" s="19"/>
      <c r="I15752" s="19">
        <v>0.88153895528232096</v>
      </c>
      <c r="J15752" s="19"/>
      <c r="K15752" s="19">
        <v>0.51265683203685186</v>
      </c>
      <c r="L15752" s="19"/>
      <c r="M15752" s="19">
        <v>0.34266060977460494</v>
      </c>
      <c r="N15752" s="19"/>
      <c r="O15752" s="19">
        <v>1.0122368217015356</v>
      </c>
      <c r="P15752" s="50"/>
      <c r="R15752" s="9" t="s">
        <v>0</v>
      </c>
    </row>
    <row r="15753" spans="2:18" x14ac:dyDescent="0.2">
      <c r="B15753" s="25">
        <v>15523</v>
      </c>
      <c r="C15753" s="193"/>
      <c r="D15753" s="19">
        <v>0.82471140333819726</v>
      </c>
      <c r="E15753" s="19"/>
      <c r="F15753" s="19">
        <v>0.7277351106411597</v>
      </c>
      <c r="G15753" s="19"/>
      <c r="H15753" s="19">
        <v>0.91142595253530501</v>
      </c>
      <c r="I15753" s="19"/>
      <c r="J15753" s="19">
        <v>0.51588363705622076</v>
      </c>
      <c r="K15753" s="19"/>
      <c r="L15753" s="19">
        <v>0.51461338870200635</v>
      </c>
      <c r="M15753" s="19"/>
      <c r="N15753" s="19">
        <v>1.2005397896746381</v>
      </c>
      <c r="O15753" s="19"/>
      <c r="P15753" s="50">
        <v>1.5984717979757437</v>
      </c>
      <c r="R15753" s="9" t="s">
        <v>0</v>
      </c>
    </row>
    <row r="15754" spans="2:18" x14ac:dyDescent="0.2">
      <c r="B15754" s="25">
        <v>15524</v>
      </c>
      <c r="C15754" s="193">
        <v>1.2860512646545355</v>
      </c>
      <c r="D15754" s="19"/>
      <c r="E15754" s="19">
        <v>1.3123948450393548</v>
      </c>
      <c r="F15754" s="19"/>
      <c r="G15754" s="19">
        <v>1.3372179493979626</v>
      </c>
      <c r="H15754" s="19"/>
      <c r="I15754" s="19">
        <v>1.15472401855062</v>
      </c>
      <c r="J15754" s="19"/>
      <c r="K15754" s="19">
        <v>1.6316366130690223</v>
      </c>
      <c r="L15754" s="19"/>
      <c r="M15754" s="19">
        <v>0.56217039872768593</v>
      </c>
      <c r="N15754" s="19"/>
      <c r="O15754" s="19">
        <v>1.1699302460258258</v>
      </c>
      <c r="P15754" s="50"/>
      <c r="R15754" s="9" t="s">
        <v>0</v>
      </c>
    </row>
    <row r="15755" spans="2:18" x14ac:dyDescent="0.2">
      <c r="B15755" s="25">
        <v>15525</v>
      </c>
      <c r="C15755" s="193">
        <v>0.94792373360162607</v>
      </c>
      <c r="D15755" s="19"/>
      <c r="E15755" s="19">
        <v>0.10744534132263586</v>
      </c>
      <c r="F15755" s="19"/>
      <c r="G15755" s="19">
        <v>0.51324894613202376</v>
      </c>
      <c r="H15755" s="19"/>
      <c r="I15755" s="19">
        <v>0.27864087126321646</v>
      </c>
      <c r="J15755" s="19"/>
      <c r="K15755" s="19"/>
      <c r="L15755" s="19">
        <v>0.17463068680415475</v>
      </c>
      <c r="M15755" s="19"/>
      <c r="N15755" s="19">
        <v>0.4834067182289124</v>
      </c>
      <c r="O15755" s="19">
        <v>0.24684348484847146</v>
      </c>
      <c r="P15755" s="50"/>
      <c r="R15755" s="9" t="s">
        <v>0</v>
      </c>
    </row>
    <row r="15756" spans="2:18" x14ac:dyDescent="0.2">
      <c r="B15756" s="25">
        <v>15526</v>
      </c>
      <c r="C15756" s="193">
        <v>1.0327629425025773</v>
      </c>
      <c r="D15756" s="19"/>
      <c r="E15756" s="19">
        <v>0.89358294153381146</v>
      </c>
      <c r="F15756" s="19"/>
      <c r="G15756" s="19">
        <v>0.52393923267663278</v>
      </c>
      <c r="H15756" s="19"/>
      <c r="I15756" s="19">
        <v>0.96777723683590633</v>
      </c>
      <c r="J15756" s="19"/>
      <c r="K15756" s="19"/>
      <c r="L15756" s="19">
        <v>0.51538523116723745</v>
      </c>
      <c r="M15756" s="19">
        <v>0.35825606852709846</v>
      </c>
      <c r="N15756" s="19"/>
      <c r="O15756" s="19">
        <v>0.46430020614261919</v>
      </c>
      <c r="P15756" s="50"/>
      <c r="R15756" s="9" t="s">
        <v>0</v>
      </c>
    </row>
    <row r="15757" spans="2:18" x14ac:dyDescent="0.2">
      <c r="B15757" s="25">
        <v>15527</v>
      </c>
      <c r="C15757" s="193">
        <v>0.3399082649066652</v>
      </c>
      <c r="D15757" s="19"/>
      <c r="E15757" s="19">
        <v>0.63826528109451108</v>
      </c>
      <c r="F15757" s="19"/>
      <c r="G15757" s="19">
        <v>0.25600177345905978</v>
      </c>
      <c r="H15757" s="19"/>
      <c r="I15757" s="19">
        <v>0.64652999688885127</v>
      </c>
      <c r="J15757" s="19"/>
      <c r="K15757" s="19">
        <v>0.19217850053264124</v>
      </c>
      <c r="L15757" s="19"/>
      <c r="M15757" s="19">
        <v>0.82382923758489079</v>
      </c>
      <c r="N15757" s="19"/>
      <c r="O15757" s="19">
        <v>0.60541755154084675</v>
      </c>
      <c r="P15757" s="50"/>
      <c r="R15757" s="9" t="s">
        <v>0</v>
      </c>
    </row>
    <row r="15758" spans="2:18" x14ac:dyDescent="0.2">
      <c r="B15758" s="25">
        <v>15528</v>
      </c>
      <c r="C15758" s="193">
        <v>1.2666517393593255</v>
      </c>
      <c r="D15758" s="19"/>
      <c r="E15758" s="19">
        <v>0.92693862846703401</v>
      </c>
      <c r="F15758" s="19"/>
      <c r="G15758" s="19">
        <v>2.5637846532868949E-2</v>
      </c>
      <c r="H15758" s="19"/>
      <c r="I15758" s="19">
        <v>0.49292057998252997</v>
      </c>
      <c r="J15758" s="19"/>
      <c r="K15758" s="19"/>
      <c r="L15758" s="19">
        <v>0.30685791703410331</v>
      </c>
      <c r="M15758" s="19">
        <v>0.67575710927362675</v>
      </c>
      <c r="N15758" s="19"/>
      <c r="O15758" s="19">
        <v>8.9598773696510745E-2</v>
      </c>
      <c r="P15758" s="50"/>
      <c r="R15758" s="9" t="s">
        <v>0</v>
      </c>
    </row>
    <row r="15759" spans="2:18" x14ac:dyDescent="0.2">
      <c r="B15759" s="25">
        <v>15529</v>
      </c>
      <c r="C15759" s="193"/>
      <c r="D15759" s="19">
        <v>0.72848383036187803</v>
      </c>
      <c r="E15759" s="19"/>
      <c r="F15759" s="19">
        <v>1.3641141306405984</v>
      </c>
      <c r="G15759" s="19"/>
      <c r="H15759" s="19">
        <v>0.60352829153472953</v>
      </c>
      <c r="I15759" s="19"/>
      <c r="J15759" s="19">
        <v>1.1638887353283709</v>
      </c>
      <c r="K15759" s="19"/>
      <c r="L15759" s="19">
        <v>0.51459392560367068</v>
      </c>
      <c r="M15759" s="19"/>
      <c r="N15759" s="19">
        <v>1.4096513393182244</v>
      </c>
      <c r="O15759" s="19"/>
      <c r="P15759" s="50">
        <v>1.8643565799354205</v>
      </c>
      <c r="R15759" s="9" t="s">
        <v>0</v>
      </c>
    </row>
    <row r="15760" spans="2:18" x14ac:dyDescent="0.2">
      <c r="B15760" s="25">
        <v>15530</v>
      </c>
      <c r="C15760" s="193">
        <v>2.3847294789408995</v>
      </c>
      <c r="D15760" s="19"/>
      <c r="E15760" s="19">
        <v>1.5188990481737314</v>
      </c>
      <c r="F15760" s="19"/>
      <c r="G15760" s="19">
        <v>1.2823157790572417</v>
      </c>
      <c r="H15760" s="19"/>
      <c r="I15760" s="19">
        <v>2.1685127871178729</v>
      </c>
      <c r="J15760" s="19"/>
      <c r="K15760" s="19">
        <v>1.2788111671211757</v>
      </c>
      <c r="L15760" s="19"/>
      <c r="M15760" s="19">
        <v>1.9374537793315136</v>
      </c>
      <c r="N15760" s="19"/>
      <c r="O15760" s="19">
        <v>2.3548119764127433</v>
      </c>
      <c r="P15760" s="50"/>
      <c r="R15760" s="9" t="s">
        <v>0</v>
      </c>
    </row>
    <row r="15761" spans="2:18" x14ac:dyDescent="0.2">
      <c r="B15761" s="25">
        <v>15531</v>
      </c>
      <c r="C15761" s="193"/>
      <c r="D15761" s="19">
        <v>1.0807598766606956</v>
      </c>
      <c r="E15761" s="19"/>
      <c r="F15761" s="19">
        <v>1.1791911828244535</v>
      </c>
      <c r="G15761" s="19"/>
      <c r="H15761" s="19">
        <v>1.9175663192101469</v>
      </c>
      <c r="I15761" s="19"/>
      <c r="J15761" s="19">
        <v>0.8661472297179148</v>
      </c>
      <c r="K15761" s="19"/>
      <c r="L15761" s="19">
        <v>0.62631131106976368</v>
      </c>
      <c r="M15761" s="19"/>
      <c r="N15761" s="19">
        <v>0.70946147593195585</v>
      </c>
      <c r="O15761" s="19"/>
      <c r="P15761" s="50">
        <v>0.52082315186706563</v>
      </c>
      <c r="R15761" s="9" t="s">
        <v>0</v>
      </c>
    </row>
    <row r="15762" spans="2:18" x14ac:dyDescent="0.2">
      <c r="B15762" s="25">
        <v>15532</v>
      </c>
      <c r="C15762" s="193"/>
      <c r="D15762" s="19">
        <v>1.0234487961452801</v>
      </c>
      <c r="E15762" s="19">
        <v>0.84007736416019629</v>
      </c>
      <c r="F15762" s="19"/>
      <c r="G15762" s="19"/>
      <c r="H15762" s="19">
        <v>0.51458230756025847</v>
      </c>
      <c r="I15762" s="19"/>
      <c r="J15762" s="19">
        <v>0.59720399172449823</v>
      </c>
      <c r="K15762" s="19"/>
      <c r="L15762" s="19">
        <v>0.46951791012502136</v>
      </c>
      <c r="M15762" s="19"/>
      <c r="N15762" s="19">
        <v>0.36562260178074729</v>
      </c>
      <c r="O15762" s="19"/>
      <c r="P15762" s="50">
        <v>4.6267782570538825E-2</v>
      </c>
      <c r="R15762" s="9" t="s">
        <v>0</v>
      </c>
    </row>
    <row r="15763" spans="2:18" x14ac:dyDescent="0.2">
      <c r="B15763" s="25">
        <v>15533</v>
      </c>
      <c r="C15763" s="193">
        <v>2.2799585332046082</v>
      </c>
      <c r="D15763" s="19"/>
      <c r="E15763" s="19">
        <v>1.564282857855704</v>
      </c>
      <c r="F15763" s="19"/>
      <c r="G15763" s="19">
        <v>2.8689269090311051</v>
      </c>
      <c r="H15763" s="19"/>
      <c r="I15763" s="19">
        <v>2.7350017639084205</v>
      </c>
      <c r="J15763" s="19"/>
      <c r="K15763" s="19">
        <v>1.4306077710272915</v>
      </c>
      <c r="L15763" s="19"/>
      <c r="M15763" s="19">
        <v>0.786101079661367</v>
      </c>
      <c r="N15763" s="19"/>
      <c r="O15763" s="19">
        <v>1.6195486126142884</v>
      </c>
      <c r="P15763" s="50"/>
      <c r="R15763" s="9" t="s">
        <v>0</v>
      </c>
    </row>
    <row r="15764" spans="2:18" x14ac:dyDescent="0.2">
      <c r="B15764" s="25">
        <v>15534</v>
      </c>
      <c r="C15764" s="193">
        <v>1.6615766527129991</v>
      </c>
      <c r="D15764" s="19"/>
      <c r="E15764" s="19">
        <v>1.1638079368635781</v>
      </c>
      <c r="F15764" s="19"/>
      <c r="G15764" s="19">
        <v>1.4206854848206592</v>
      </c>
      <c r="H15764" s="19"/>
      <c r="I15764" s="19">
        <v>1.8624305704080082</v>
      </c>
      <c r="J15764" s="19"/>
      <c r="K15764" s="19">
        <v>1.5321578686249759</v>
      </c>
      <c r="L15764" s="19"/>
      <c r="M15764" s="19">
        <v>1.5599814073512341</v>
      </c>
      <c r="N15764" s="19"/>
      <c r="O15764" s="19">
        <v>0.83936946224539766</v>
      </c>
      <c r="P15764" s="50"/>
      <c r="R15764" s="9" t="s">
        <v>0</v>
      </c>
    </row>
    <row r="15765" spans="2:18" x14ac:dyDescent="0.2">
      <c r="B15765" s="25">
        <v>15535</v>
      </c>
      <c r="C15765" s="193">
        <v>2.4495685713007394</v>
      </c>
      <c r="D15765" s="19"/>
      <c r="E15765" s="19">
        <v>1.7013618374409931</v>
      </c>
      <c r="F15765" s="19"/>
      <c r="G15765" s="19">
        <v>1.4973303128209128</v>
      </c>
      <c r="H15765" s="19"/>
      <c r="I15765" s="19">
        <v>1.6979527086625039</v>
      </c>
      <c r="J15765" s="19"/>
      <c r="K15765" s="19">
        <v>1.668344407819573</v>
      </c>
      <c r="L15765" s="19"/>
      <c r="M15765" s="19">
        <v>1.0214181536335554</v>
      </c>
      <c r="N15765" s="19"/>
      <c r="O15765" s="19">
        <v>1.1876535570698792</v>
      </c>
      <c r="P15765" s="50"/>
      <c r="R15765" s="9" t="s">
        <v>0</v>
      </c>
    </row>
    <row r="15766" spans="2:18" x14ac:dyDescent="0.2">
      <c r="B15766" s="25">
        <v>15536</v>
      </c>
      <c r="C15766" s="193"/>
      <c r="D15766" s="19">
        <v>1.1000665610962028</v>
      </c>
      <c r="E15766" s="19"/>
      <c r="F15766" s="19">
        <v>1.8763598348529757</v>
      </c>
      <c r="G15766" s="19"/>
      <c r="H15766" s="19">
        <v>1.270913696852261</v>
      </c>
      <c r="I15766" s="19"/>
      <c r="J15766" s="19">
        <v>0.62781006054808286</v>
      </c>
      <c r="K15766" s="19"/>
      <c r="L15766" s="19">
        <v>0.90304083402870194</v>
      </c>
      <c r="M15766" s="19"/>
      <c r="N15766" s="19">
        <v>0.21494228907999224</v>
      </c>
      <c r="O15766" s="19"/>
      <c r="P15766" s="50">
        <v>1.3551807755203829</v>
      </c>
      <c r="R15766" s="9" t="s">
        <v>0</v>
      </c>
    </row>
    <row r="15767" spans="2:18" x14ac:dyDescent="0.2">
      <c r="B15767" s="25">
        <v>15537</v>
      </c>
      <c r="C15767" s="193"/>
      <c r="D15767" s="19">
        <v>1.0413612794283467</v>
      </c>
      <c r="E15767" s="19"/>
      <c r="F15767" s="19">
        <v>1.1948946973688761</v>
      </c>
      <c r="G15767" s="19"/>
      <c r="H15767" s="19">
        <v>1.2501369779877753</v>
      </c>
      <c r="I15767" s="19"/>
      <c r="J15767" s="19">
        <v>0.45755425224602758</v>
      </c>
      <c r="K15767" s="19"/>
      <c r="L15767" s="19">
        <v>7.2067742413715247E-2</v>
      </c>
      <c r="M15767" s="19"/>
      <c r="N15767" s="19">
        <v>0.6264034916308191</v>
      </c>
      <c r="O15767" s="19"/>
      <c r="P15767" s="50">
        <v>9.1141601969575534E-2</v>
      </c>
      <c r="R15767" s="9" t="s">
        <v>0</v>
      </c>
    </row>
    <row r="15768" spans="2:18" x14ac:dyDescent="0.2">
      <c r="B15768" s="25">
        <v>15538</v>
      </c>
      <c r="C15768" s="193">
        <v>0.67941695491916976</v>
      </c>
      <c r="D15768" s="19"/>
      <c r="E15768" s="19"/>
      <c r="F15768" s="19">
        <v>7.4417528414384593E-2</v>
      </c>
      <c r="G15768" s="19"/>
      <c r="H15768" s="19">
        <v>0.79977408210613299</v>
      </c>
      <c r="I15768" s="19"/>
      <c r="J15768" s="19">
        <v>0.11671295384656342</v>
      </c>
      <c r="K15768" s="19"/>
      <c r="L15768" s="19">
        <v>0.51936770607735983</v>
      </c>
      <c r="M15768" s="19"/>
      <c r="N15768" s="19">
        <v>0.32672384206056743</v>
      </c>
      <c r="O15768" s="19">
        <v>6.7651370995491553E-2</v>
      </c>
      <c r="P15768" s="50"/>
      <c r="R15768" s="9" t="s">
        <v>0</v>
      </c>
    </row>
    <row r="15769" spans="2:18" x14ac:dyDescent="0.2">
      <c r="B15769" s="25">
        <v>15539</v>
      </c>
      <c r="C15769" s="193">
        <v>1.3083134901070803</v>
      </c>
      <c r="D15769" s="19"/>
      <c r="E15769" s="19">
        <v>0.97103076811221267</v>
      </c>
      <c r="F15769" s="19"/>
      <c r="G15769" s="19">
        <v>0.96090092846477348</v>
      </c>
      <c r="H15769" s="19"/>
      <c r="I15769" s="19">
        <v>0.9361251592437646</v>
      </c>
      <c r="J15769" s="19"/>
      <c r="K15769" s="19">
        <v>0.29360933708701548</v>
      </c>
      <c r="L15769" s="19"/>
      <c r="M15769" s="19">
        <v>0.95545898546388042</v>
      </c>
      <c r="N15769" s="19"/>
      <c r="O15769" s="19">
        <v>0.16743542038190334</v>
      </c>
      <c r="P15769" s="50"/>
      <c r="R15769" s="9" t="s">
        <v>0</v>
      </c>
    </row>
    <row r="15770" spans="2:18" x14ac:dyDescent="0.2">
      <c r="B15770" s="25">
        <v>15540</v>
      </c>
      <c r="C15770" s="193">
        <v>1.8144885226429153</v>
      </c>
      <c r="D15770" s="19"/>
      <c r="E15770" s="19">
        <v>1.283539939629855</v>
      </c>
      <c r="F15770" s="19"/>
      <c r="G15770" s="19">
        <v>1.6524820507667235</v>
      </c>
      <c r="H15770" s="19"/>
      <c r="I15770" s="19">
        <v>1.7737175249571262</v>
      </c>
      <c r="J15770" s="19"/>
      <c r="K15770" s="19"/>
      <c r="L15770" s="19">
        <v>0.4601088211514377</v>
      </c>
      <c r="M15770" s="19">
        <v>1.0599617306338454</v>
      </c>
      <c r="N15770" s="19"/>
      <c r="O15770" s="19">
        <v>1.74862964068799</v>
      </c>
      <c r="P15770" s="50"/>
      <c r="R15770" s="9" t="s">
        <v>0</v>
      </c>
    </row>
    <row r="15771" spans="2:18" x14ac:dyDescent="0.2">
      <c r="B15771" s="25">
        <v>15541</v>
      </c>
      <c r="C15771" s="193"/>
      <c r="D15771" s="19">
        <v>0.59023657345309177</v>
      </c>
      <c r="E15771" s="19"/>
      <c r="F15771" s="19">
        <v>0.27217065649756694</v>
      </c>
      <c r="G15771" s="19"/>
      <c r="H15771" s="19">
        <v>0.55702470429002449</v>
      </c>
      <c r="I15771" s="19"/>
      <c r="J15771" s="19">
        <v>0.57360916973362108</v>
      </c>
      <c r="K15771" s="19"/>
      <c r="L15771" s="19">
        <v>0.10447878337761382</v>
      </c>
      <c r="M15771" s="19">
        <v>0.26018160640404997</v>
      </c>
      <c r="N15771" s="19"/>
      <c r="O15771" s="19">
        <v>0.10173995387333723</v>
      </c>
      <c r="P15771" s="50"/>
      <c r="R15771" s="9" t="s">
        <v>0</v>
      </c>
    </row>
    <row r="15772" spans="2:18" x14ac:dyDescent="0.2">
      <c r="B15772" s="25">
        <v>15542</v>
      </c>
      <c r="C15772" s="193"/>
      <c r="D15772" s="19">
        <v>1.4341133721789487</v>
      </c>
      <c r="E15772" s="19"/>
      <c r="F15772" s="19">
        <v>2.1853536113282712</v>
      </c>
      <c r="G15772" s="19"/>
      <c r="H15772" s="19">
        <v>1.449192302419652</v>
      </c>
      <c r="I15772" s="19"/>
      <c r="J15772" s="19">
        <v>1.2455361892067183</v>
      </c>
      <c r="K15772" s="19"/>
      <c r="L15772" s="19">
        <v>1.3701468456854689</v>
      </c>
      <c r="M15772" s="19"/>
      <c r="N15772" s="19">
        <v>1.304485784901853</v>
      </c>
      <c r="O15772" s="19"/>
      <c r="P15772" s="50">
        <v>1.2224002752143077</v>
      </c>
      <c r="R15772" s="9" t="s">
        <v>0</v>
      </c>
    </row>
    <row r="15773" spans="2:18" x14ac:dyDescent="0.2">
      <c r="B15773" s="25">
        <v>15543</v>
      </c>
      <c r="C15773" s="193">
        <v>2.182701683537891</v>
      </c>
      <c r="D15773" s="19"/>
      <c r="E15773" s="19">
        <v>2.9740743930974882</v>
      </c>
      <c r="F15773" s="19"/>
      <c r="G15773" s="19">
        <v>2.9283508738643329</v>
      </c>
      <c r="H15773" s="19"/>
      <c r="I15773" s="19">
        <v>2.2305755617888829</v>
      </c>
      <c r="J15773" s="19"/>
      <c r="K15773" s="19">
        <v>3.3160648583290868</v>
      </c>
      <c r="L15773" s="19"/>
      <c r="M15773" s="19">
        <v>2.1523232606626181</v>
      </c>
      <c r="N15773" s="19"/>
      <c r="O15773" s="19">
        <v>1.9109420292512087</v>
      </c>
      <c r="P15773" s="50"/>
      <c r="R15773" s="9" t="s">
        <v>0</v>
      </c>
    </row>
    <row r="15774" spans="2:18" x14ac:dyDescent="0.2">
      <c r="B15774" s="25">
        <v>15544</v>
      </c>
      <c r="C15774" s="193"/>
      <c r="D15774" s="19">
        <v>0.78889382053775781</v>
      </c>
      <c r="E15774" s="19"/>
      <c r="F15774" s="19">
        <v>1.064555217429425</v>
      </c>
      <c r="G15774" s="19"/>
      <c r="H15774" s="19">
        <v>1.0047579898258452</v>
      </c>
      <c r="I15774" s="19"/>
      <c r="J15774" s="19">
        <v>0.24492402962693685</v>
      </c>
      <c r="K15774" s="19"/>
      <c r="L15774" s="19">
        <v>1.0969745846498902</v>
      </c>
      <c r="M15774" s="19"/>
      <c r="N15774" s="19">
        <v>0.52641136124203169</v>
      </c>
      <c r="O15774" s="19"/>
      <c r="P15774" s="50">
        <v>0.67414586277194799</v>
      </c>
      <c r="R15774" s="9" t="s">
        <v>0</v>
      </c>
    </row>
    <row r="15775" spans="2:18" x14ac:dyDescent="0.2">
      <c r="B15775" s="25">
        <v>15545</v>
      </c>
      <c r="C15775" s="193">
        <v>0.79722748182295389</v>
      </c>
      <c r="D15775" s="19"/>
      <c r="E15775" s="19">
        <v>0.17241361334011904</v>
      </c>
      <c r="F15775" s="19"/>
      <c r="G15775" s="19">
        <v>1.2050753760956712</v>
      </c>
      <c r="H15775" s="19"/>
      <c r="I15775" s="19">
        <v>1.0670998877202449</v>
      </c>
      <c r="J15775" s="19"/>
      <c r="K15775" s="19">
        <v>0.43758215683081902</v>
      </c>
      <c r="L15775" s="19"/>
      <c r="M15775" s="19">
        <v>0.69088881997208418</v>
      </c>
      <c r="N15775" s="19"/>
      <c r="O15775" s="19">
        <v>0.62268888203149086</v>
      </c>
      <c r="P15775" s="50"/>
      <c r="R15775" s="9" t="s">
        <v>0</v>
      </c>
    </row>
    <row r="15776" spans="2:18" x14ac:dyDescent="0.2">
      <c r="B15776" s="25">
        <v>15546</v>
      </c>
      <c r="C15776" s="193"/>
      <c r="D15776" s="19">
        <v>3.0598617661083303</v>
      </c>
      <c r="E15776" s="19"/>
      <c r="F15776" s="19">
        <v>2.1441291794182362</v>
      </c>
      <c r="G15776" s="19"/>
      <c r="H15776" s="19">
        <v>2.992633535222081</v>
      </c>
      <c r="I15776" s="19"/>
      <c r="J15776" s="19">
        <v>2.1375782732929158</v>
      </c>
      <c r="K15776" s="19"/>
      <c r="L15776" s="19">
        <v>2.4408802174439788</v>
      </c>
      <c r="M15776" s="19"/>
      <c r="N15776" s="19">
        <v>2.1483859512599452</v>
      </c>
      <c r="O15776" s="19"/>
      <c r="P15776" s="50">
        <v>2.9001143112403471</v>
      </c>
      <c r="R15776" s="9" t="s">
        <v>0</v>
      </c>
    </row>
    <row r="15777" spans="2:18" x14ac:dyDescent="0.2">
      <c r="B15777" s="25">
        <v>15547</v>
      </c>
      <c r="C15777" s="193"/>
      <c r="D15777" s="19">
        <v>0.46534008990177267</v>
      </c>
      <c r="E15777" s="19"/>
      <c r="F15777" s="19">
        <v>0.66880864485991987</v>
      </c>
      <c r="G15777" s="19"/>
      <c r="H15777" s="19">
        <v>1.0875214033961946</v>
      </c>
      <c r="I15777" s="19"/>
      <c r="J15777" s="19">
        <v>1.0949388098201698</v>
      </c>
      <c r="K15777" s="19"/>
      <c r="L15777" s="19">
        <v>1.6539198565410371</v>
      </c>
      <c r="M15777" s="19"/>
      <c r="N15777" s="19">
        <v>0.28805170979751504</v>
      </c>
      <c r="O15777" s="19"/>
      <c r="P15777" s="50">
        <v>0.9491222381788107</v>
      </c>
      <c r="R15777" s="9" t="s">
        <v>0</v>
      </c>
    </row>
    <row r="15778" spans="2:18" x14ac:dyDescent="0.2">
      <c r="B15778" s="25">
        <v>15548</v>
      </c>
      <c r="C15778" s="193"/>
      <c r="D15778" s="19">
        <v>0.70619639752691865</v>
      </c>
      <c r="E15778" s="19"/>
      <c r="F15778" s="19">
        <v>0.27527479444119873</v>
      </c>
      <c r="G15778" s="19"/>
      <c r="H15778" s="19">
        <v>0.53262889412925396</v>
      </c>
      <c r="I15778" s="19">
        <v>1.1984219745623983</v>
      </c>
      <c r="J15778" s="19"/>
      <c r="K15778" s="19"/>
      <c r="L15778" s="19">
        <v>0.11504363425199245</v>
      </c>
      <c r="M15778" s="19"/>
      <c r="N15778" s="19">
        <v>7.2736770260273175E-3</v>
      </c>
      <c r="O15778" s="19"/>
      <c r="P15778" s="50">
        <v>2.480831885484161E-2</v>
      </c>
      <c r="R15778" s="9" t="s">
        <v>0</v>
      </c>
    </row>
    <row r="15779" spans="2:18" x14ac:dyDescent="0.2">
      <c r="B15779" s="25">
        <v>15549</v>
      </c>
      <c r="C15779" s="193">
        <v>0.9088912830381396</v>
      </c>
      <c r="D15779" s="19"/>
      <c r="E15779" s="19"/>
      <c r="F15779" s="19">
        <v>0.79608189268393414</v>
      </c>
      <c r="G15779" s="19"/>
      <c r="H15779" s="19">
        <v>0.23136853743029334</v>
      </c>
      <c r="I15779" s="19"/>
      <c r="J15779" s="19">
        <v>1.5357636747782724</v>
      </c>
      <c r="K15779" s="19">
        <v>0.29023748150343326</v>
      </c>
      <c r="L15779" s="19"/>
      <c r="M15779" s="19"/>
      <c r="N15779" s="19">
        <v>0.31318114178993911</v>
      </c>
      <c r="O15779" s="19"/>
      <c r="P15779" s="50">
        <v>0.66795678864382868</v>
      </c>
      <c r="R15779" s="9" t="s">
        <v>0</v>
      </c>
    </row>
    <row r="15780" spans="2:18" x14ac:dyDescent="0.2">
      <c r="B15780" s="25">
        <v>15550</v>
      </c>
      <c r="C15780" s="193">
        <v>0.35345385978854871</v>
      </c>
      <c r="D15780" s="19"/>
      <c r="E15780" s="19">
        <v>1.7974184618385258</v>
      </c>
      <c r="F15780" s="19"/>
      <c r="G15780" s="19">
        <v>0.20031502849198468</v>
      </c>
      <c r="H15780" s="19"/>
      <c r="I15780" s="19">
        <v>0.92287682989757946</v>
      </c>
      <c r="J15780" s="19"/>
      <c r="K15780" s="19">
        <v>1.0585260777810255</v>
      </c>
      <c r="L15780" s="19"/>
      <c r="M15780" s="19">
        <v>0.54204713870269594</v>
      </c>
      <c r="N15780" s="19"/>
      <c r="O15780" s="19">
        <v>0.83905205952725781</v>
      </c>
      <c r="P15780" s="50"/>
      <c r="R15780" s="9" t="s">
        <v>0</v>
      </c>
    </row>
    <row r="15781" spans="2:18" x14ac:dyDescent="0.2">
      <c r="B15781" s="25">
        <v>15551</v>
      </c>
      <c r="C15781" s="193">
        <v>0.50064180613423581</v>
      </c>
      <c r="D15781" s="19"/>
      <c r="E15781" s="19">
        <v>1.0047401677443437</v>
      </c>
      <c r="F15781" s="19"/>
      <c r="G15781" s="19">
        <v>2.1958743570202735E-2</v>
      </c>
      <c r="H15781" s="19"/>
      <c r="I15781" s="19"/>
      <c r="J15781" s="19">
        <v>5.03805764336311E-2</v>
      </c>
      <c r="K15781" s="19"/>
      <c r="L15781" s="19">
        <v>0.52300874441122303</v>
      </c>
      <c r="M15781" s="19">
        <v>0.3766835302908087</v>
      </c>
      <c r="N15781" s="19"/>
      <c r="O15781" s="19">
        <v>0.13627211664782812</v>
      </c>
      <c r="P15781" s="50"/>
      <c r="R15781" s="9" t="s">
        <v>0</v>
      </c>
    </row>
    <row r="15782" spans="2:18" x14ac:dyDescent="0.2">
      <c r="B15782" s="25">
        <v>15552</v>
      </c>
      <c r="C15782" s="193">
        <v>1.031201087616584</v>
      </c>
      <c r="D15782" s="19"/>
      <c r="E15782" s="19">
        <v>1.4901237839490034</v>
      </c>
      <c r="F15782" s="19"/>
      <c r="G15782" s="19">
        <v>1.1454719997844538</v>
      </c>
      <c r="H15782" s="19"/>
      <c r="I15782" s="19">
        <v>2.0450341080310777</v>
      </c>
      <c r="J15782" s="19"/>
      <c r="K15782" s="19">
        <v>0.74183195569153138</v>
      </c>
      <c r="L15782" s="19"/>
      <c r="M15782" s="19">
        <v>1.2871638564338144</v>
      </c>
      <c r="N15782" s="19"/>
      <c r="O15782" s="19">
        <v>1.5848464638507429</v>
      </c>
      <c r="P15782" s="50"/>
      <c r="R15782" s="9" t="s">
        <v>0</v>
      </c>
    </row>
    <row r="15783" spans="2:18" x14ac:dyDescent="0.2">
      <c r="B15783" s="25">
        <v>15553</v>
      </c>
      <c r="C15783" s="193"/>
      <c r="D15783" s="19">
        <v>0.61970061409651567</v>
      </c>
      <c r="E15783" s="19"/>
      <c r="F15783" s="19">
        <v>0.66258316273898077</v>
      </c>
      <c r="G15783" s="19"/>
      <c r="H15783" s="19">
        <v>1.3687723541389243</v>
      </c>
      <c r="I15783" s="19"/>
      <c r="J15783" s="19">
        <v>0.79316246955581626</v>
      </c>
      <c r="K15783" s="19"/>
      <c r="L15783" s="19">
        <v>1.4010022762048882</v>
      </c>
      <c r="M15783" s="19"/>
      <c r="N15783" s="19">
        <v>0.58656043349561504</v>
      </c>
      <c r="O15783" s="19"/>
      <c r="P15783" s="50">
        <v>1.1979550348819181</v>
      </c>
      <c r="R15783" s="9" t="s">
        <v>0</v>
      </c>
    </row>
    <row r="15784" spans="2:18" x14ac:dyDescent="0.2">
      <c r="B15784" s="25">
        <v>15554</v>
      </c>
      <c r="C15784" s="193">
        <v>8.9600947949583926E-2</v>
      </c>
      <c r="D15784" s="19"/>
      <c r="E15784" s="19"/>
      <c r="F15784" s="19">
        <v>0.48554749678278242</v>
      </c>
      <c r="G15784" s="19">
        <v>6.3186484765972037E-2</v>
      </c>
      <c r="H15784" s="19"/>
      <c r="I15784" s="19">
        <v>0.76946745656145366</v>
      </c>
      <c r="J15784" s="19"/>
      <c r="K15784" s="19"/>
      <c r="L15784" s="19">
        <v>5.7598403560823734E-2</v>
      </c>
      <c r="M15784" s="19">
        <v>0.44111105215816071</v>
      </c>
      <c r="N15784" s="19"/>
      <c r="O15784" s="19"/>
      <c r="P15784" s="50">
        <v>0.44167755554968569</v>
      </c>
      <c r="R15784" s="9" t="s">
        <v>0</v>
      </c>
    </row>
    <row r="15785" spans="2:18" x14ac:dyDescent="0.2">
      <c r="B15785" s="25">
        <v>15555</v>
      </c>
      <c r="C15785" s="193"/>
      <c r="D15785" s="19">
        <v>0.82295272811381825</v>
      </c>
      <c r="E15785" s="19"/>
      <c r="F15785" s="19">
        <v>0.83847897614752975</v>
      </c>
      <c r="G15785" s="19"/>
      <c r="H15785" s="19">
        <v>1.0042807689960835</v>
      </c>
      <c r="I15785" s="19"/>
      <c r="J15785" s="19">
        <v>0.98590288817460536</v>
      </c>
      <c r="K15785" s="19"/>
      <c r="L15785" s="19">
        <v>1.2716473824393311</v>
      </c>
      <c r="M15785" s="19"/>
      <c r="N15785" s="19">
        <v>0.82573386569462526</v>
      </c>
      <c r="O15785" s="19"/>
      <c r="P15785" s="50">
        <v>0.28758452804382223</v>
      </c>
      <c r="R15785" s="9" t="s">
        <v>0</v>
      </c>
    </row>
    <row r="15786" spans="2:18" x14ac:dyDescent="0.2">
      <c r="B15786" s="25">
        <v>15556</v>
      </c>
      <c r="C15786" s="193">
        <v>1.2813159377873884</v>
      </c>
      <c r="D15786" s="19"/>
      <c r="E15786" s="19">
        <v>1.189154630529748</v>
      </c>
      <c r="F15786" s="19"/>
      <c r="G15786" s="19">
        <v>0.69354680618403974</v>
      </c>
      <c r="H15786" s="19"/>
      <c r="I15786" s="19">
        <v>0.49013028837628825</v>
      </c>
      <c r="J15786" s="19"/>
      <c r="K15786" s="19">
        <v>0.67312621649060245</v>
      </c>
      <c r="L15786" s="19"/>
      <c r="M15786" s="19">
        <v>1.9089111352292636</v>
      </c>
      <c r="N15786" s="19"/>
      <c r="O15786" s="19">
        <v>0.6652771415858717</v>
      </c>
      <c r="P15786" s="50"/>
      <c r="R15786" s="9" t="s">
        <v>0</v>
      </c>
    </row>
    <row r="15787" spans="2:18" x14ac:dyDescent="0.2">
      <c r="B15787" s="25">
        <v>15557</v>
      </c>
      <c r="C15787" s="193">
        <v>1.4281027066083907</v>
      </c>
      <c r="D15787" s="19"/>
      <c r="E15787" s="19">
        <v>0.38371176038835331</v>
      </c>
      <c r="F15787" s="19"/>
      <c r="G15787" s="19">
        <v>0.93980776031336277</v>
      </c>
      <c r="H15787" s="19"/>
      <c r="I15787" s="19">
        <v>1.8278022931963958</v>
      </c>
      <c r="J15787" s="19"/>
      <c r="K15787" s="19">
        <v>0.85966742540864105</v>
      </c>
      <c r="L15787" s="19"/>
      <c r="M15787" s="19">
        <v>1.4013979118498632</v>
      </c>
      <c r="N15787" s="19"/>
      <c r="O15787" s="19">
        <v>0.23477054511681203</v>
      </c>
      <c r="P15787" s="50"/>
      <c r="R15787" s="9" t="s">
        <v>0</v>
      </c>
    </row>
    <row r="15788" spans="2:18" x14ac:dyDescent="0.2">
      <c r="B15788" s="25">
        <v>15558</v>
      </c>
      <c r="C15788" s="193"/>
      <c r="D15788" s="19">
        <v>3.1855433288549756E-2</v>
      </c>
      <c r="E15788" s="19">
        <v>0.22711697940129624</v>
      </c>
      <c r="F15788" s="19"/>
      <c r="G15788" s="19"/>
      <c r="H15788" s="19">
        <v>0.14326934039958986</v>
      </c>
      <c r="I15788" s="19"/>
      <c r="J15788" s="19">
        <v>0.4758599178025405</v>
      </c>
      <c r="K15788" s="19">
        <v>0.30553194556591107</v>
      </c>
      <c r="L15788" s="19"/>
      <c r="M15788" s="19">
        <v>0.25201155526790797</v>
      </c>
      <c r="N15788" s="19"/>
      <c r="O15788" s="19">
        <v>0.50203549866728581</v>
      </c>
      <c r="P15788" s="50"/>
      <c r="R15788" s="9" t="s">
        <v>0</v>
      </c>
    </row>
    <row r="15789" spans="2:18" x14ac:dyDescent="0.2">
      <c r="B15789" s="25">
        <v>15559</v>
      </c>
      <c r="C15789" s="193"/>
      <c r="D15789" s="19">
        <v>0.13160528752539691</v>
      </c>
      <c r="E15789" s="19"/>
      <c r="F15789" s="19">
        <v>1.0961610487247224</v>
      </c>
      <c r="G15789" s="19"/>
      <c r="H15789" s="19">
        <v>0.46219416090271942</v>
      </c>
      <c r="I15789" s="19"/>
      <c r="J15789" s="19">
        <v>0.7676175447449225</v>
      </c>
      <c r="K15789" s="19">
        <v>0.22341421764063976</v>
      </c>
      <c r="L15789" s="19"/>
      <c r="M15789" s="19"/>
      <c r="N15789" s="19">
        <v>0.47995197844623938</v>
      </c>
      <c r="O15789" s="19"/>
      <c r="P15789" s="50">
        <v>0.943859030227018</v>
      </c>
      <c r="R15789" s="9" t="s">
        <v>0</v>
      </c>
    </row>
    <row r="15790" spans="2:18" x14ac:dyDescent="0.2">
      <c r="B15790" s="25">
        <v>15560</v>
      </c>
      <c r="C15790" s="193"/>
      <c r="D15790" s="19">
        <v>0.91484558388632442</v>
      </c>
      <c r="E15790" s="19"/>
      <c r="F15790" s="19">
        <v>0.49398649938098432</v>
      </c>
      <c r="G15790" s="19"/>
      <c r="H15790" s="19">
        <v>1.163060747719102</v>
      </c>
      <c r="I15790" s="19"/>
      <c r="J15790" s="19">
        <v>0.86637908348054138</v>
      </c>
      <c r="K15790" s="19"/>
      <c r="L15790" s="19">
        <v>1.1032784591769729</v>
      </c>
      <c r="M15790" s="19"/>
      <c r="N15790" s="19">
        <v>0.26791013914686845</v>
      </c>
      <c r="O15790" s="19"/>
      <c r="P15790" s="50">
        <v>0.41814644674318802</v>
      </c>
      <c r="R15790" s="9" t="s">
        <v>0</v>
      </c>
    </row>
    <row r="15791" spans="2:18" x14ac:dyDescent="0.2">
      <c r="B15791" s="25">
        <v>15561</v>
      </c>
      <c r="C15791" s="193">
        <v>1.8418306926018582</v>
      </c>
      <c r="D15791" s="19"/>
      <c r="E15791" s="19">
        <v>2.1828688857220606</v>
      </c>
      <c r="F15791" s="19"/>
      <c r="G15791" s="19">
        <v>1.243341854947402</v>
      </c>
      <c r="H15791" s="19"/>
      <c r="I15791" s="19">
        <v>1.7717700196769417</v>
      </c>
      <c r="J15791" s="19"/>
      <c r="K15791" s="19">
        <v>1.2072714952563346</v>
      </c>
      <c r="L15791" s="19"/>
      <c r="M15791" s="19">
        <v>2.2877379340407513</v>
      </c>
      <c r="N15791" s="19"/>
      <c r="O15791" s="19">
        <v>2.5652211598816073</v>
      </c>
      <c r="P15791" s="50"/>
      <c r="R15791" s="9" t="s">
        <v>0</v>
      </c>
    </row>
    <row r="15792" spans="2:18" x14ac:dyDescent="0.2">
      <c r="B15792" s="25">
        <v>15562</v>
      </c>
      <c r="C15792" s="193">
        <v>0.23532228487118775</v>
      </c>
      <c r="D15792" s="19"/>
      <c r="E15792" s="19">
        <v>0.63843834257438559</v>
      </c>
      <c r="F15792" s="19"/>
      <c r="G15792" s="19">
        <v>1.4392217326202785</v>
      </c>
      <c r="H15792" s="19"/>
      <c r="I15792" s="19">
        <v>0.28570429101531863</v>
      </c>
      <c r="J15792" s="19"/>
      <c r="K15792" s="19">
        <v>0.36768155398918323</v>
      </c>
      <c r="L15792" s="19"/>
      <c r="M15792" s="19">
        <v>0.70794002742721873</v>
      </c>
      <c r="N15792" s="19"/>
      <c r="O15792" s="19">
        <v>1.2355085597476143</v>
      </c>
      <c r="P15792" s="50"/>
      <c r="R15792" s="9" t="s">
        <v>0</v>
      </c>
    </row>
    <row r="15793" spans="2:18" x14ac:dyDescent="0.2">
      <c r="B15793" s="25">
        <v>15563</v>
      </c>
      <c r="C15793" s="193"/>
      <c r="D15793" s="19">
        <v>1.2964130035013253</v>
      </c>
      <c r="E15793" s="19"/>
      <c r="F15793" s="19">
        <v>0.93037217960862861</v>
      </c>
      <c r="G15793" s="19"/>
      <c r="H15793" s="19">
        <v>1.0552853502792059</v>
      </c>
      <c r="I15793" s="19"/>
      <c r="J15793" s="19">
        <v>1.0203824917325517</v>
      </c>
      <c r="K15793" s="19"/>
      <c r="L15793" s="19">
        <v>1.3677091560052084</v>
      </c>
      <c r="M15793" s="19"/>
      <c r="N15793" s="19">
        <v>6.2276583629712327E-2</v>
      </c>
      <c r="O15793" s="19"/>
      <c r="P15793" s="50">
        <v>0.25407865723246725</v>
      </c>
      <c r="R15793" s="9" t="s">
        <v>0</v>
      </c>
    </row>
    <row r="15794" spans="2:18" x14ac:dyDescent="0.2">
      <c r="B15794" s="25">
        <v>15564</v>
      </c>
      <c r="C15794" s="193">
        <v>2.1222644432721172</v>
      </c>
      <c r="D15794" s="19"/>
      <c r="E15794" s="19">
        <v>1.1285008966402013</v>
      </c>
      <c r="F15794" s="19"/>
      <c r="G15794" s="19">
        <v>0.60875861231315398</v>
      </c>
      <c r="H15794" s="19"/>
      <c r="I15794" s="19">
        <v>1.7374148442186237</v>
      </c>
      <c r="J15794" s="19"/>
      <c r="K15794" s="19">
        <v>1.6613522020204567</v>
      </c>
      <c r="L15794" s="19"/>
      <c r="M15794" s="19">
        <v>1.5575525383607796</v>
      </c>
      <c r="N15794" s="19"/>
      <c r="O15794" s="19">
        <v>1.2672167124966898</v>
      </c>
      <c r="P15794" s="50"/>
      <c r="R15794" s="9" t="s">
        <v>0</v>
      </c>
    </row>
    <row r="15795" spans="2:18" x14ac:dyDescent="0.2">
      <c r="B15795" s="25">
        <v>15565</v>
      </c>
      <c r="C15795" s="193">
        <v>0.29218851964897546</v>
      </c>
      <c r="D15795" s="19"/>
      <c r="E15795" s="19">
        <v>4.0850757913060928E-5</v>
      </c>
      <c r="F15795" s="19"/>
      <c r="G15795" s="19">
        <v>2.405275462193587E-2</v>
      </c>
      <c r="H15795" s="19"/>
      <c r="I15795" s="19"/>
      <c r="J15795" s="19">
        <v>0.57241242456020847</v>
      </c>
      <c r="K15795" s="19">
        <v>0.46248367183267752</v>
      </c>
      <c r="L15795" s="19"/>
      <c r="M15795" s="19">
        <v>0.56284616017906997</v>
      </c>
      <c r="N15795" s="19"/>
      <c r="O15795" s="19">
        <v>0.86179923978476558</v>
      </c>
      <c r="P15795" s="50"/>
      <c r="R15795" s="9" t="s">
        <v>0</v>
      </c>
    </row>
    <row r="15796" spans="2:18" x14ac:dyDescent="0.2">
      <c r="B15796" s="25">
        <v>15566</v>
      </c>
      <c r="C15796" s="193"/>
      <c r="D15796" s="19">
        <v>1.4020666685843017</v>
      </c>
      <c r="E15796" s="19"/>
      <c r="F15796" s="19">
        <v>1.1205266943962591</v>
      </c>
      <c r="G15796" s="19"/>
      <c r="H15796" s="19">
        <v>1.8388847612549192E-2</v>
      </c>
      <c r="I15796" s="19">
        <v>4.9550800524358861E-2</v>
      </c>
      <c r="J15796" s="19"/>
      <c r="K15796" s="19"/>
      <c r="L15796" s="19">
        <v>3.6819158780586676E-2</v>
      </c>
      <c r="M15796" s="19"/>
      <c r="N15796" s="19">
        <v>0.71073065840731742</v>
      </c>
      <c r="O15796" s="19"/>
      <c r="P15796" s="50">
        <v>1.307134854442322</v>
      </c>
      <c r="R15796" s="9" t="s">
        <v>0</v>
      </c>
    </row>
    <row r="15797" spans="2:18" x14ac:dyDescent="0.2">
      <c r="B15797" s="25">
        <v>15567</v>
      </c>
      <c r="C15797" s="193"/>
      <c r="D15797" s="19">
        <v>0.5343335232092119</v>
      </c>
      <c r="E15797" s="19">
        <v>0.34986707947006224</v>
      </c>
      <c r="F15797" s="19"/>
      <c r="G15797" s="19"/>
      <c r="H15797" s="19">
        <v>0.398581750857599</v>
      </c>
      <c r="I15797" s="19">
        <v>0.13819627745608745</v>
      </c>
      <c r="J15797" s="19"/>
      <c r="K15797" s="19"/>
      <c r="L15797" s="19">
        <v>0.89777631308229588</v>
      </c>
      <c r="M15797" s="19"/>
      <c r="N15797" s="19">
        <v>0.48137815763907865</v>
      </c>
      <c r="O15797" s="19"/>
      <c r="P15797" s="50">
        <v>0.38473552589418175</v>
      </c>
      <c r="R15797" s="9" t="s">
        <v>0</v>
      </c>
    </row>
    <row r="15798" spans="2:18" x14ac:dyDescent="0.2">
      <c r="B15798" s="25">
        <v>15568</v>
      </c>
      <c r="C15798" s="193"/>
      <c r="D15798" s="19">
        <v>1.3323195535940582</v>
      </c>
      <c r="E15798" s="19"/>
      <c r="F15798" s="19">
        <v>0.78889497980275702</v>
      </c>
      <c r="G15798" s="19">
        <v>0.15202161489510677</v>
      </c>
      <c r="H15798" s="19"/>
      <c r="I15798" s="19"/>
      <c r="J15798" s="19">
        <v>0.71935307744039223</v>
      </c>
      <c r="K15798" s="19"/>
      <c r="L15798" s="19">
        <v>0.45523939891786658</v>
      </c>
      <c r="M15798" s="19"/>
      <c r="N15798" s="19">
        <v>0.5676915371367478</v>
      </c>
      <c r="O15798" s="19"/>
      <c r="P15798" s="50">
        <v>0.81785086980973642</v>
      </c>
      <c r="R15798" s="9" t="s">
        <v>0</v>
      </c>
    </row>
    <row r="15799" spans="2:18" x14ac:dyDescent="0.2">
      <c r="B15799" s="25">
        <v>15569</v>
      </c>
      <c r="C15799" s="193">
        <v>0.24836562007328694</v>
      </c>
      <c r="D15799" s="19"/>
      <c r="E15799" s="19">
        <v>1.2028143702360423</v>
      </c>
      <c r="F15799" s="19"/>
      <c r="G15799" s="19">
        <v>0.49135541692288232</v>
      </c>
      <c r="H15799" s="19"/>
      <c r="I15799" s="19">
        <v>0.10373696205276665</v>
      </c>
      <c r="J15799" s="19"/>
      <c r="K15799" s="19"/>
      <c r="L15799" s="19">
        <v>0.22154167312816456</v>
      </c>
      <c r="M15799" s="19">
        <v>0.19209150863646443</v>
      </c>
      <c r="N15799" s="19"/>
      <c r="O15799" s="19">
        <v>0.5988877100237151</v>
      </c>
      <c r="P15799" s="50"/>
      <c r="R15799" s="9" t="s">
        <v>0</v>
      </c>
    </row>
    <row r="15800" spans="2:18" x14ac:dyDescent="0.2">
      <c r="B15800" s="25">
        <v>15570</v>
      </c>
      <c r="C15800" s="193">
        <v>0.34793170035381915</v>
      </c>
      <c r="D15800" s="19"/>
      <c r="E15800" s="19">
        <v>0.39201080753803691</v>
      </c>
      <c r="F15800" s="19"/>
      <c r="G15800" s="19">
        <v>1.1598691096926093</v>
      </c>
      <c r="H15800" s="19"/>
      <c r="I15800" s="19">
        <v>0.82814160045019192</v>
      </c>
      <c r="J15800" s="19"/>
      <c r="K15800" s="19">
        <v>0.2551235363516498</v>
      </c>
      <c r="L15800" s="19"/>
      <c r="M15800" s="19"/>
      <c r="N15800" s="19">
        <v>0.14337013373779459</v>
      </c>
      <c r="O15800" s="19">
        <v>0.33021226005771886</v>
      </c>
      <c r="P15800" s="50"/>
      <c r="R15800" s="9" t="s">
        <v>0</v>
      </c>
    </row>
    <row r="15801" spans="2:18" x14ac:dyDescent="0.2">
      <c r="B15801" s="25">
        <v>15571</v>
      </c>
      <c r="C15801" s="193">
        <v>1.1086497530717243</v>
      </c>
      <c r="D15801" s="19"/>
      <c r="E15801" s="19">
        <v>0.64407700488299835</v>
      </c>
      <c r="F15801" s="19"/>
      <c r="G15801" s="19">
        <v>1.9763081028622163</v>
      </c>
      <c r="H15801" s="19"/>
      <c r="I15801" s="19">
        <v>2.0234165814824947</v>
      </c>
      <c r="J15801" s="19"/>
      <c r="K15801" s="19">
        <v>1.1815405213843826</v>
      </c>
      <c r="L15801" s="19"/>
      <c r="M15801" s="19">
        <v>1.9779066664496712</v>
      </c>
      <c r="N15801" s="19"/>
      <c r="O15801" s="19">
        <v>0.89048974076696841</v>
      </c>
      <c r="P15801" s="50"/>
      <c r="R15801" s="9" t="s">
        <v>0</v>
      </c>
    </row>
    <row r="15802" spans="2:18" x14ac:dyDescent="0.2">
      <c r="B15802" s="25">
        <v>15572</v>
      </c>
      <c r="C15802" s="193">
        <v>1.2720764039103341</v>
      </c>
      <c r="D15802" s="19"/>
      <c r="E15802" s="19">
        <v>0.41409797731557035</v>
      </c>
      <c r="F15802" s="19"/>
      <c r="G15802" s="19">
        <v>1.0487630968014579</v>
      </c>
      <c r="H15802" s="19"/>
      <c r="I15802" s="19">
        <v>0.44534168182933748</v>
      </c>
      <c r="J15802" s="19"/>
      <c r="K15802" s="19">
        <v>0.29995702835916749</v>
      </c>
      <c r="L15802" s="19"/>
      <c r="M15802" s="19">
        <v>0.59081780031778919</v>
      </c>
      <c r="N15802" s="19"/>
      <c r="O15802" s="19">
        <v>1.4177450931385678</v>
      </c>
      <c r="P15802" s="50"/>
      <c r="R15802" s="9" t="s">
        <v>0</v>
      </c>
    </row>
    <row r="15803" spans="2:18" x14ac:dyDescent="0.2">
      <c r="B15803" s="25">
        <v>15573</v>
      </c>
      <c r="C15803" s="193">
        <v>2.4184990705382221</v>
      </c>
      <c r="D15803" s="19"/>
      <c r="E15803" s="19">
        <v>2.6709914429988388</v>
      </c>
      <c r="F15803" s="19"/>
      <c r="G15803" s="19">
        <v>1.8306604666636446</v>
      </c>
      <c r="H15803" s="19"/>
      <c r="I15803" s="19">
        <v>2.3558302051151379</v>
      </c>
      <c r="J15803" s="19"/>
      <c r="K15803" s="19">
        <v>1.8193892292840292</v>
      </c>
      <c r="L15803" s="19"/>
      <c r="M15803" s="19">
        <v>1.7227225724370603</v>
      </c>
      <c r="N15803" s="19"/>
      <c r="O15803" s="19">
        <v>2.6472942738065366</v>
      </c>
      <c r="P15803" s="50"/>
      <c r="R15803" s="9" t="s">
        <v>0</v>
      </c>
    </row>
    <row r="15804" spans="2:18" x14ac:dyDescent="0.2">
      <c r="B15804" s="25">
        <v>15574</v>
      </c>
      <c r="C15804" s="193">
        <v>0.88582586481202497</v>
      </c>
      <c r="D15804" s="19"/>
      <c r="E15804" s="19">
        <v>0.82875823410550453</v>
      </c>
      <c r="F15804" s="19"/>
      <c r="G15804" s="19">
        <v>0.63254357214903989</v>
      </c>
      <c r="H15804" s="19"/>
      <c r="I15804" s="19">
        <v>1.8567276330478539</v>
      </c>
      <c r="J15804" s="19"/>
      <c r="K15804" s="19">
        <v>1.2750477958849771</v>
      </c>
      <c r="L15804" s="19"/>
      <c r="M15804" s="19">
        <v>0.69097514164842033</v>
      </c>
      <c r="N15804" s="19"/>
      <c r="O15804" s="19">
        <v>0.34263978619105384</v>
      </c>
      <c r="P15804" s="50"/>
      <c r="R15804" s="9" t="s">
        <v>0</v>
      </c>
    </row>
    <row r="15805" spans="2:18" x14ac:dyDescent="0.2">
      <c r="B15805" s="25">
        <v>15575</v>
      </c>
      <c r="C15805" s="193"/>
      <c r="D15805" s="19">
        <v>0.65675332322040403</v>
      </c>
      <c r="E15805" s="19"/>
      <c r="F15805" s="19">
        <v>1.5484217433383687</v>
      </c>
      <c r="G15805" s="19"/>
      <c r="H15805" s="19">
        <v>1.8625099264746152</v>
      </c>
      <c r="I15805" s="19"/>
      <c r="J15805" s="19">
        <v>1.1424701987117187</v>
      </c>
      <c r="K15805" s="19"/>
      <c r="L15805" s="19">
        <v>0.87822269160481103</v>
      </c>
      <c r="M15805" s="19"/>
      <c r="N15805" s="19">
        <v>1.7308934980655744</v>
      </c>
      <c r="O15805" s="19"/>
      <c r="P15805" s="50">
        <v>1.2636473707456848</v>
      </c>
      <c r="R15805" s="9" t="s">
        <v>0</v>
      </c>
    </row>
    <row r="15806" spans="2:18" x14ac:dyDescent="0.2">
      <c r="B15806" s="25">
        <v>15576</v>
      </c>
      <c r="C15806" s="193">
        <v>3.0879554650558769E-3</v>
      </c>
      <c r="D15806" s="19"/>
      <c r="E15806" s="19"/>
      <c r="F15806" s="19">
        <v>0.81862875933649404</v>
      </c>
      <c r="G15806" s="19"/>
      <c r="H15806" s="19">
        <v>9.2991985183687634E-2</v>
      </c>
      <c r="I15806" s="19"/>
      <c r="J15806" s="19">
        <v>8.9521104526153222E-2</v>
      </c>
      <c r="K15806" s="19"/>
      <c r="L15806" s="19">
        <v>1.0550493028017318</v>
      </c>
      <c r="M15806" s="19"/>
      <c r="N15806" s="19">
        <v>1.1598024159853775</v>
      </c>
      <c r="O15806" s="19"/>
      <c r="P15806" s="50">
        <v>0.75303960248307644</v>
      </c>
      <c r="R15806" s="9" t="s">
        <v>0</v>
      </c>
    </row>
    <row r="15807" spans="2:18" x14ac:dyDescent="0.2">
      <c r="B15807" s="25">
        <v>15577</v>
      </c>
      <c r="C15807" s="193"/>
      <c r="D15807" s="19">
        <v>3.0939603360846078E-2</v>
      </c>
      <c r="E15807" s="19"/>
      <c r="F15807" s="19">
        <v>0.38238701547318898</v>
      </c>
      <c r="G15807" s="19"/>
      <c r="H15807" s="19">
        <v>1.4060642002442737E-2</v>
      </c>
      <c r="I15807" s="19"/>
      <c r="J15807" s="19">
        <v>0.49687238957048896</v>
      </c>
      <c r="K15807" s="19">
        <v>0.15457659620044692</v>
      </c>
      <c r="L15807" s="19"/>
      <c r="M15807" s="19">
        <v>0.33952233070789828</v>
      </c>
      <c r="N15807" s="19"/>
      <c r="O15807" s="19">
        <v>9.1635163205145642E-2</v>
      </c>
      <c r="P15807" s="50"/>
      <c r="R15807" s="9" t="s">
        <v>0</v>
      </c>
    </row>
    <row r="15808" spans="2:18" x14ac:dyDescent="0.2">
      <c r="B15808" s="25">
        <v>15578</v>
      </c>
      <c r="C15808" s="193"/>
      <c r="D15808" s="19">
        <v>5.5153860466222393E-2</v>
      </c>
      <c r="E15808" s="19">
        <v>0.24487014077699445</v>
      </c>
      <c r="F15808" s="19"/>
      <c r="G15808" s="19"/>
      <c r="H15808" s="19">
        <v>7.2118149217759289E-2</v>
      </c>
      <c r="I15808" s="19"/>
      <c r="J15808" s="19">
        <v>0.20159634016609351</v>
      </c>
      <c r="K15808" s="19">
        <v>1.2434512081237721</v>
      </c>
      <c r="L15808" s="19"/>
      <c r="M15808" s="19">
        <v>1.2571502593857256</v>
      </c>
      <c r="N15808" s="19"/>
      <c r="O15808" s="19">
        <v>0.72850143105304854</v>
      </c>
      <c r="P15808" s="50"/>
      <c r="R15808" s="9" t="s">
        <v>0</v>
      </c>
    </row>
    <row r="15809" spans="2:18" x14ac:dyDescent="0.2">
      <c r="B15809" s="25">
        <v>15579</v>
      </c>
      <c r="C15809" s="193">
        <v>0.33485151026160809</v>
      </c>
      <c r="D15809" s="19"/>
      <c r="E15809" s="19">
        <v>0.24211402082034783</v>
      </c>
      <c r="F15809" s="19"/>
      <c r="G15809" s="19">
        <v>1.5107622933373255</v>
      </c>
      <c r="H15809" s="19"/>
      <c r="I15809" s="19">
        <v>0.55252140448668352</v>
      </c>
      <c r="J15809" s="19"/>
      <c r="K15809" s="19">
        <v>0.12558678523356029</v>
      </c>
      <c r="L15809" s="19"/>
      <c r="M15809" s="19">
        <v>1.4353139859193096</v>
      </c>
      <c r="N15809" s="19"/>
      <c r="O15809" s="19">
        <v>0.60542212783362048</v>
      </c>
      <c r="P15809" s="50"/>
      <c r="R15809" s="9" t="s">
        <v>0</v>
      </c>
    </row>
    <row r="15810" spans="2:18" x14ac:dyDescent="0.2">
      <c r="B15810" s="25">
        <v>15580</v>
      </c>
      <c r="C15810" s="193">
        <v>1.2339391500895858</v>
      </c>
      <c r="D15810" s="19"/>
      <c r="E15810" s="19">
        <v>0.86105451628753749</v>
      </c>
      <c r="F15810" s="19"/>
      <c r="G15810" s="19">
        <v>1.1119479596649553</v>
      </c>
      <c r="H15810" s="19"/>
      <c r="I15810" s="19">
        <v>1.1404678976574905</v>
      </c>
      <c r="J15810" s="19"/>
      <c r="K15810" s="19">
        <v>0.45845115431174022</v>
      </c>
      <c r="L15810" s="19"/>
      <c r="M15810" s="19">
        <v>1.0107807208476032</v>
      </c>
      <c r="N15810" s="19"/>
      <c r="O15810" s="19">
        <v>0.26502962999646473</v>
      </c>
      <c r="P15810" s="50"/>
      <c r="R15810" s="9" t="s">
        <v>0</v>
      </c>
    </row>
    <row r="15811" spans="2:18" x14ac:dyDescent="0.2">
      <c r="B15811" s="25">
        <v>15581</v>
      </c>
      <c r="C15811" s="193"/>
      <c r="D15811" s="19">
        <v>1.3721909623669319</v>
      </c>
      <c r="E15811" s="19"/>
      <c r="F15811" s="19">
        <v>1.4268378470100478</v>
      </c>
      <c r="G15811" s="19"/>
      <c r="H15811" s="19">
        <v>1.1645908235319447</v>
      </c>
      <c r="I15811" s="19"/>
      <c r="J15811" s="19">
        <v>0.87558017403387078</v>
      </c>
      <c r="K15811" s="19"/>
      <c r="L15811" s="19">
        <v>0.52636014536460862</v>
      </c>
      <c r="M15811" s="19"/>
      <c r="N15811" s="19">
        <v>1.8777690646536578</v>
      </c>
      <c r="O15811" s="19"/>
      <c r="P15811" s="50">
        <v>1.3251360974467705</v>
      </c>
      <c r="R15811" s="9" t="s">
        <v>0</v>
      </c>
    </row>
    <row r="15812" spans="2:18" x14ac:dyDescent="0.2">
      <c r="B15812" s="25">
        <v>15582</v>
      </c>
      <c r="C15812" s="193">
        <v>0.84693713628508727</v>
      </c>
      <c r="D15812" s="19"/>
      <c r="E15812" s="19">
        <v>1.1998578011299084</v>
      </c>
      <c r="F15812" s="19"/>
      <c r="G15812" s="19">
        <v>0.41874808854752205</v>
      </c>
      <c r="H15812" s="19"/>
      <c r="I15812" s="19">
        <v>0.51241134047833514</v>
      </c>
      <c r="J15812" s="19"/>
      <c r="K15812" s="19">
        <v>1.5286111982376471</v>
      </c>
      <c r="L15812" s="19"/>
      <c r="M15812" s="19">
        <v>1.4230395878114279</v>
      </c>
      <c r="N15812" s="19"/>
      <c r="O15812" s="19">
        <v>1.0409192921357193</v>
      </c>
      <c r="P15812" s="50"/>
      <c r="R15812" s="9" t="s">
        <v>0</v>
      </c>
    </row>
    <row r="15813" spans="2:18" x14ac:dyDescent="0.2">
      <c r="B15813" s="25">
        <v>15583</v>
      </c>
      <c r="C15813" s="193">
        <v>2.0791978956957857</v>
      </c>
      <c r="D15813" s="19"/>
      <c r="E15813" s="19">
        <v>1.5775269093465147</v>
      </c>
      <c r="F15813" s="19"/>
      <c r="G15813" s="19">
        <v>1.1821283190397363</v>
      </c>
      <c r="H15813" s="19"/>
      <c r="I15813" s="19">
        <v>0.96875464379047105</v>
      </c>
      <c r="J15813" s="19"/>
      <c r="K15813" s="19">
        <v>0.75101452032988325</v>
      </c>
      <c r="L15813" s="19"/>
      <c r="M15813" s="19">
        <v>0.69694913519474777</v>
      </c>
      <c r="N15813" s="19"/>
      <c r="O15813" s="19">
        <v>1.7296054242928875</v>
      </c>
      <c r="P15813" s="50"/>
      <c r="R15813" s="9" t="s">
        <v>0</v>
      </c>
    </row>
    <row r="15814" spans="2:18" x14ac:dyDescent="0.2">
      <c r="B15814" s="25">
        <v>15584</v>
      </c>
      <c r="C15814" s="193">
        <v>0.74311187987451899</v>
      </c>
      <c r="D15814" s="19"/>
      <c r="E15814" s="19">
        <v>1.7874029353274437</v>
      </c>
      <c r="F15814" s="19"/>
      <c r="G15814" s="19">
        <v>0.96862914640540787</v>
      </c>
      <c r="H15814" s="19"/>
      <c r="I15814" s="19">
        <v>1.4702093527471769</v>
      </c>
      <c r="J15814" s="19"/>
      <c r="K15814" s="19">
        <v>1.811903504449303</v>
      </c>
      <c r="L15814" s="19"/>
      <c r="M15814" s="19">
        <v>2.9036697488013741</v>
      </c>
      <c r="N15814" s="19"/>
      <c r="O15814" s="19">
        <v>1.6543598045504715</v>
      </c>
      <c r="P15814" s="50"/>
      <c r="R15814" s="9" t="s">
        <v>0</v>
      </c>
    </row>
    <row r="15815" spans="2:18" x14ac:dyDescent="0.2">
      <c r="B15815" s="25">
        <v>15585</v>
      </c>
      <c r="C15815" s="193"/>
      <c r="D15815" s="19">
        <v>1.0699009236301371</v>
      </c>
      <c r="E15815" s="19"/>
      <c r="F15815" s="19">
        <v>1.0245848294937721</v>
      </c>
      <c r="G15815" s="19"/>
      <c r="H15815" s="19">
        <v>0.24097345072895546</v>
      </c>
      <c r="I15815" s="19"/>
      <c r="J15815" s="19">
        <v>0.99091565129629389</v>
      </c>
      <c r="K15815" s="19"/>
      <c r="L15815" s="19">
        <v>0.94883219720950485</v>
      </c>
      <c r="M15815" s="19"/>
      <c r="N15815" s="19">
        <v>1.0314927716075137</v>
      </c>
      <c r="O15815" s="19"/>
      <c r="P15815" s="50">
        <v>0.4226399987581107</v>
      </c>
      <c r="R15815" s="9" t="s">
        <v>0</v>
      </c>
    </row>
    <row r="15816" spans="2:18" x14ac:dyDescent="0.2">
      <c r="B15816" s="25">
        <v>15586</v>
      </c>
      <c r="C15816" s="193"/>
      <c r="D15816" s="19">
        <v>0.59863287313432179</v>
      </c>
      <c r="E15816" s="19">
        <v>0.14473103624853922</v>
      </c>
      <c r="F15816" s="19"/>
      <c r="G15816" s="19">
        <v>0.17338387408455011</v>
      </c>
      <c r="H15816" s="19"/>
      <c r="I15816" s="19"/>
      <c r="J15816" s="19">
        <v>0.6092690990973566</v>
      </c>
      <c r="K15816" s="19"/>
      <c r="L15816" s="19">
        <v>0.1049907540144759</v>
      </c>
      <c r="M15816" s="19">
        <v>4.653235809122825E-2</v>
      </c>
      <c r="N15816" s="19"/>
      <c r="O15816" s="19"/>
      <c r="P15816" s="50">
        <v>0.98935442575534371</v>
      </c>
      <c r="R15816" s="9" t="s">
        <v>0</v>
      </c>
    </row>
    <row r="15817" spans="2:18" x14ac:dyDescent="0.2">
      <c r="B15817" s="25">
        <v>15587</v>
      </c>
      <c r="C15817" s="193"/>
      <c r="D15817" s="19">
        <v>0.31082835789215513</v>
      </c>
      <c r="E15817" s="19">
        <v>0.51192787175259125</v>
      </c>
      <c r="F15817" s="19"/>
      <c r="G15817" s="19">
        <v>0.3169797928397729</v>
      </c>
      <c r="H15817" s="19"/>
      <c r="I15817" s="19">
        <v>0.73036436643966274</v>
      </c>
      <c r="J15817" s="19"/>
      <c r="K15817" s="19">
        <v>1.393831762929741</v>
      </c>
      <c r="L15817" s="19"/>
      <c r="M15817" s="19">
        <v>0.78594160706055571</v>
      </c>
      <c r="N15817" s="19"/>
      <c r="O15817" s="19">
        <v>1.6443344287065318E-2</v>
      </c>
      <c r="P15817" s="50"/>
      <c r="R15817" s="9" t="s">
        <v>0</v>
      </c>
    </row>
    <row r="15818" spans="2:18" x14ac:dyDescent="0.2">
      <c r="B15818" s="25">
        <v>15588</v>
      </c>
      <c r="C15818" s="193">
        <v>0.96922401323079654</v>
      </c>
      <c r="D15818" s="19"/>
      <c r="E15818" s="19">
        <v>1.3890275735823978</v>
      </c>
      <c r="F15818" s="19"/>
      <c r="G15818" s="19">
        <v>0.13761285528375772</v>
      </c>
      <c r="H15818" s="19"/>
      <c r="I15818" s="19">
        <v>0.73024430202316815</v>
      </c>
      <c r="J15818" s="19"/>
      <c r="K15818" s="19">
        <v>0.48727743405098994</v>
      </c>
      <c r="L15818" s="19"/>
      <c r="M15818" s="19">
        <v>1.1632004338862367</v>
      </c>
      <c r="N15818" s="19"/>
      <c r="O15818" s="19">
        <v>0.19098635607537098</v>
      </c>
      <c r="P15818" s="50"/>
      <c r="R15818" s="9" t="s">
        <v>0</v>
      </c>
    </row>
    <row r="15819" spans="2:18" x14ac:dyDescent="0.2">
      <c r="B15819" s="25">
        <v>15589</v>
      </c>
      <c r="C15819" s="193"/>
      <c r="D15819" s="19">
        <v>0.49125469947895095</v>
      </c>
      <c r="E15819" s="19"/>
      <c r="F15819" s="19">
        <v>0.9890021177781988</v>
      </c>
      <c r="G15819" s="19"/>
      <c r="H15819" s="19">
        <v>7.0289101417980074E-2</v>
      </c>
      <c r="I15819" s="19"/>
      <c r="J15819" s="19">
        <v>0.21071069984700636</v>
      </c>
      <c r="K15819" s="19">
        <v>0.1119533831511771</v>
      </c>
      <c r="L15819" s="19"/>
      <c r="M15819" s="19">
        <v>0.17163272900202228</v>
      </c>
      <c r="N15819" s="19"/>
      <c r="O15819" s="19"/>
      <c r="P15819" s="50">
        <v>0.47961991460688652</v>
      </c>
      <c r="R15819" s="9" t="s">
        <v>0</v>
      </c>
    </row>
    <row r="15820" spans="2:18" x14ac:dyDescent="0.2">
      <c r="B15820" s="25">
        <v>15590</v>
      </c>
      <c r="C15820" s="193"/>
      <c r="D15820" s="19">
        <v>1.3495455115018764</v>
      </c>
      <c r="E15820" s="19"/>
      <c r="F15820" s="19">
        <v>0.64407742065127149</v>
      </c>
      <c r="G15820" s="19"/>
      <c r="H15820" s="19">
        <v>0.62110835331308445</v>
      </c>
      <c r="I15820" s="19">
        <v>0.3805621646283518</v>
      </c>
      <c r="J15820" s="19"/>
      <c r="K15820" s="19"/>
      <c r="L15820" s="19">
        <v>0.45427377148968895</v>
      </c>
      <c r="M15820" s="19">
        <v>2.9077938824021685E-2</v>
      </c>
      <c r="N15820" s="19"/>
      <c r="O15820" s="19"/>
      <c r="P15820" s="50">
        <v>1.0208209628300009</v>
      </c>
      <c r="R15820" s="9" t="s">
        <v>0</v>
      </c>
    </row>
    <row r="15821" spans="2:18" x14ac:dyDescent="0.2">
      <c r="B15821" s="25">
        <v>15591</v>
      </c>
      <c r="C15821" s="193"/>
      <c r="D15821" s="19">
        <v>0.18349159587228075</v>
      </c>
      <c r="E15821" s="19">
        <v>0.21395868135835611</v>
      </c>
      <c r="F15821" s="19"/>
      <c r="G15821" s="19">
        <v>0.60680754858288555</v>
      </c>
      <c r="H15821" s="19"/>
      <c r="I15821" s="19">
        <v>7.70081782878205E-2</v>
      </c>
      <c r="J15821" s="19"/>
      <c r="K15821" s="19"/>
      <c r="L15821" s="19">
        <v>7.8463138803256297E-2</v>
      </c>
      <c r="M15821" s="19">
        <v>1.1374764443885417</v>
      </c>
      <c r="N15821" s="19"/>
      <c r="O15821" s="19">
        <v>0.68186759305120326</v>
      </c>
      <c r="P15821" s="50"/>
      <c r="R15821" s="9" t="s">
        <v>0</v>
      </c>
    </row>
    <row r="15822" spans="2:18" x14ac:dyDescent="0.2">
      <c r="B15822" s="25">
        <v>15592</v>
      </c>
      <c r="C15822" s="193">
        <v>1.1472646463834313</v>
      </c>
      <c r="D15822" s="19"/>
      <c r="E15822" s="19">
        <v>5.2432007655768532E-2</v>
      </c>
      <c r="F15822" s="19"/>
      <c r="G15822" s="19">
        <v>1.049771342113252</v>
      </c>
      <c r="H15822" s="19"/>
      <c r="I15822" s="19">
        <v>0.45273512977194663</v>
      </c>
      <c r="J15822" s="19"/>
      <c r="K15822" s="19">
        <v>0.50166833884632611</v>
      </c>
      <c r="L15822" s="19"/>
      <c r="M15822" s="19">
        <v>1.1134730351133355</v>
      </c>
      <c r="N15822" s="19"/>
      <c r="O15822" s="19">
        <v>1.4772483397851448</v>
      </c>
      <c r="P15822" s="50"/>
      <c r="R15822" s="9" t="s">
        <v>0</v>
      </c>
    </row>
    <row r="15823" spans="2:18" x14ac:dyDescent="0.2">
      <c r="B15823" s="25">
        <v>15593</v>
      </c>
      <c r="C15823" s="193">
        <v>1.2453240212441132</v>
      </c>
      <c r="D15823" s="19"/>
      <c r="E15823" s="19">
        <v>1.2592057831395747</v>
      </c>
      <c r="F15823" s="19"/>
      <c r="G15823" s="19">
        <v>1.7541523832293719</v>
      </c>
      <c r="H15823" s="19"/>
      <c r="I15823" s="19">
        <v>1.7894801293908378</v>
      </c>
      <c r="J15823" s="19"/>
      <c r="K15823" s="19"/>
      <c r="L15823" s="19">
        <v>6.2146596572357771E-2</v>
      </c>
      <c r="M15823" s="19">
        <v>1.2055115007155632</v>
      </c>
      <c r="N15823" s="19"/>
      <c r="O15823" s="19">
        <v>1.7008675328666447</v>
      </c>
      <c r="P15823" s="50"/>
      <c r="R15823" s="9" t="s">
        <v>0</v>
      </c>
    </row>
    <row r="15824" spans="2:18" x14ac:dyDescent="0.2">
      <c r="B15824" s="25">
        <v>15594</v>
      </c>
      <c r="C15824" s="193"/>
      <c r="D15824" s="19">
        <v>4.4453957673228996E-2</v>
      </c>
      <c r="E15824" s="19"/>
      <c r="F15824" s="19">
        <v>0.73830623125280281</v>
      </c>
      <c r="G15824" s="19"/>
      <c r="H15824" s="19">
        <v>1.1926580194015759</v>
      </c>
      <c r="I15824" s="19"/>
      <c r="J15824" s="19">
        <v>0.75226160297068101</v>
      </c>
      <c r="K15824" s="19">
        <v>0.39234226506954711</v>
      </c>
      <c r="L15824" s="19"/>
      <c r="M15824" s="19"/>
      <c r="N15824" s="19">
        <v>0.28800821299710894</v>
      </c>
      <c r="O15824" s="19">
        <v>0.28045437088845993</v>
      </c>
      <c r="P15824" s="50"/>
      <c r="R15824" s="9" t="s">
        <v>0</v>
      </c>
    </row>
    <row r="15825" spans="2:18" x14ac:dyDescent="0.2">
      <c r="B15825" s="25">
        <v>15595</v>
      </c>
      <c r="C15825" s="193">
        <v>1.2488601868995106</v>
      </c>
      <c r="D15825" s="19"/>
      <c r="E15825" s="19"/>
      <c r="F15825" s="19">
        <v>0.10023216369121642</v>
      </c>
      <c r="G15825" s="19">
        <v>0.71198996704489093</v>
      </c>
      <c r="H15825" s="19"/>
      <c r="I15825" s="19">
        <v>0.18471460437371964</v>
      </c>
      <c r="J15825" s="19"/>
      <c r="K15825" s="19"/>
      <c r="L15825" s="19">
        <v>7.3470798793455958E-2</v>
      </c>
      <c r="M15825" s="19"/>
      <c r="N15825" s="19">
        <v>1.2908371395636991E-3</v>
      </c>
      <c r="O15825" s="19">
        <v>0.72862620063070138</v>
      </c>
      <c r="P15825" s="50"/>
      <c r="R15825" s="9" t="s">
        <v>0</v>
      </c>
    </row>
    <row r="15826" spans="2:18" x14ac:dyDescent="0.2">
      <c r="B15826" s="25">
        <v>15596</v>
      </c>
      <c r="C15826" s="193"/>
      <c r="D15826" s="19">
        <v>0.58240246298347198</v>
      </c>
      <c r="E15826" s="19"/>
      <c r="F15826" s="19">
        <v>1.2806855099838839</v>
      </c>
      <c r="G15826" s="19"/>
      <c r="H15826" s="19">
        <v>0.32683771138461665</v>
      </c>
      <c r="I15826" s="19"/>
      <c r="J15826" s="19">
        <v>6.9903917912713553E-2</v>
      </c>
      <c r="K15826" s="19"/>
      <c r="L15826" s="19">
        <v>0.77532524083200416</v>
      </c>
      <c r="M15826" s="19"/>
      <c r="N15826" s="19">
        <v>0.40233894020503524</v>
      </c>
      <c r="O15826" s="19">
        <v>0.50167150308988739</v>
      </c>
      <c r="P15826" s="50"/>
      <c r="R15826" s="9" t="s">
        <v>0</v>
      </c>
    </row>
    <row r="15827" spans="2:18" x14ac:dyDescent="0.2">
      <c r="B15827" s="25">
        <v>15597</v>
      </c>
      <c r="C15827" s="193"/>
      <c r="D15827" s="19">
        <v>0.24049357790430237</v>
      </c>
      <c r="E15827" s="19">
        <v>0.80763383449421422</v>
      </c>
      <c r="F15827" s="19"/>
      <c r="G15827" s="19">
        <v>2.3245608119522559E-2</v>
      </c>
      <c r="H15827" s="19"/>
      <c r="I15827" s="19">
        <v>0.19295146951509051</v>
      </c>
      <c r="J15827" s="19"/>
      <c r="K15827" s="19">
        <v>0.3418694559267797</v>
      </c>
      <c r="L15827" s="19"/>
      <c r="M15827" s="19">
        <v>0.28889895925997877</v>
      </c>
      <c r="N15827" s="19"/>
      <c r="O15827" s="19">
        <v>0.33944786903451724</v>
      </c>
      <c r="P15827" s="50"/>
      <c r="R15827" s="9" t="s">
        <v>0</v>
      </c>
    </row>
    <row r="15828" spans="2:18" x14ac:dyDescent="0.2">
      <c r="B15828" s="25">
        <v>15598</v>
      </c>
      <c r="C15828" s="193"/>
      <c r="D15828" s="19">
        <v>2.7030885093554148E-2</v>
      </c>
      <c r="E15828" s="19"/>
      <c r="F15828" s="19">
        <v>6.9747289487190792E-2</v>
      </c>
      <c r="G15828" s="19">
        <v>0.98199833608053155</v>
      </c>
      <c r="H15828" s="19"/>
      <c r="I15828" s="19">
        <v>0.43559080448466592</v>
      </c>
      <c r="J15828" s="19"/>
      <c r="K15828" s="19">
        <v>0.39877370442310273</v>
      </c>
      <c r="L15828" s="19"/>
      <c r="M15828" s="19">
        <v>0.2090242295500897</v>
      </c>
      <c r="N15828" s="19"/>
      <c r="O15828" s="19">
        <v>0.81480943242169845</v>
      </c>
      <c r="P15828" s="50"/>
      <c r="R15828" s="9" t="s">
        <v>0</v>
      </c>
    </row>
    <row r="15829" spans="2:18" x14ac:dyDescent="0.2">
      <c r="B15829" s="25">
        <v>15599</v>
      </c>
      <c r="C15829" s="193">
        <v>2.4728142127219601</v>
      </c>
      <c r="D15829" s="19"/>
      <c r="E15829" s="19">
        <v>2.2830397880764237</v>
      </c>
      <c r="F15829" s="19"/>
      <c r="G15829" s="19">
        <v>1.1873614357299715</v>
      </c>
      <c r="H15829" s="19"/>
      <c r="I15829" s="19">
        <v>0.61360458450115785</v>
      </c>
      <c r="J15829" s="19"/>
      <c r="K15829" s="19">
        <v>1.9866728950094996</v>
      </c>
      <c r="L15829" s="19"/>
      <c r="M15829" s="19">
        <v>2.0676597928873406</v>
      </c>
      <c r="N15829" s="19"/>
      <c r="O15829" s="19">
        <v>1.4126030482055463</v>
      </c>
      <c r="P15829" s="50"/>
      <c r="R15829" s="9" t="s">
        <v>0</v>
      </c>
    </row>
    <row r="15830" spans="2:18" x14ac:dyDescent="0.2">
      <c r="B15830" s="25">
        <v>15600</v>
      </c>
      <c r="C15830" s="193">
        <v>0.23452363664664005</v>
      </c>
      <c r="D15830" s="19"/>
      <c r="E15830" s="19">
        <v>1.8405254144960659</v>
      </c>
      <c r="F15830" s="19"/>
      <c r="G15830" s="19">
        <v>2.0318940377770471</v>
      </c>
      <c r="H15830" s="19"/>
      <c r="I15830" s="19">
        <v>1.3513514919326157</v>
      </c>
      <c r="J15830" s="19"/>
      <c r="K15830" s="19">
        <v>2.0177905603078332</v>
      </c>
      <c r="L15830" s="19"/>
      <c r="M15830" s="19">
        <v>0.74821239335402245</v>
      </c>
      <c r="N15830" s="19"/>
      <c r="O15830" s="19">
        <v>0.98082546334095455</v>
      </c>
      <c r="P15830" s="50"/>
      <c r="R15830" s="9" t="s">
        <v>0</v>
      </c>
    </row>
    <row r="15831" spans="2:18" x14ac:dyDescent="0.2">
      <c r="B15831" s="25">
        <v>15601</v>
      </c>
      <c r="C15831" s="193"/>
      <c r="D15831" s="19">
        <v>0.51424295871791359</v>
      </c>
      <c r="E15831" s="19"/>
      <c r="F15831" s="19">
        <v>0.60296634866935817</v>
      </c>
      <c r="G15831" s="19">
        <v>1.0334133891963</v>
      </c>
      <c r="H15831" s="19"/>
      <c r="I15831" s="19"/>
      <c r="J15831" s="19">
        <v>0.65068805391147977</v>
      </c>
      <c r="K15831" s="19">
        <v>1.014467243954444</v>
      </c>
      <c r="L15831" s="19"/>
      <c r="M15831" s="19">
        <v>0.94350569600600565</v>
      </c>
      <c r="N15831" s="19"/>
      <c r="O15831" s="19"/>
      <c r="P15831" s="50">
        <v>0.19062901358115009</v>
      </c>
      <c r="R15831" s="9" t="s">
        <v>0</v>
      </c>
    </row>
    <row r="15832" spans="2:18" x14ac:dyDescent="0.2">
      <c r="B15832" s="25">
        <v>15602</v>
      </c>
      <c r="C15832" s="193"/>
      <c r="D15832" s="19">
        <v>7.4808412364322896E-2</v>
      </c>
      <c r="E15832" s="19"/>
      <c r="F15832" s="19">
        <v>8.7201107557302218E-2</v>
      </c>
      <c r="G15832" s="19">
        <v>1.0224536523937418</v>
      </c>
      <c r="H15832" s="19"/>
      <c r="I15832" s="19">
        <v>0.86929505557286135</v>
      </c>
      <c r="J15832" s="19"/>
      <c r="K15832" s="19">
        <v>0.28741818875361025</v>
      </c>
      <c r="L15832" s="19"/>
      <c r="M15832" s="19"/>
      <c r="N15832" s="19">
        <v>0.46718217610945789</v>
      </c>
      <c r="O15832" s="19">
        <v>0.12860877966099529</v>
      </c>
      <c r="P15832" s="50"/>
      <c r="R15832" s="9" t="s">
        <v>0</v>
      </c>
    </row>
    <row r="15833" spans="2:18" x14ac:dyDescent="0.2">
      <c r="B15833" s="25">
        <v>15603</v>
      </c>
      <c r="C15833" s="193"/>
      <c r="D15833" s="19">
        <v>1.7614151007434595</v>
      </c>
      <c r="E15833" s="19"/>
      <c r="F15833" s="19">
        <v>1.918446343161075</v>
      </c>
      <c r="G15833" s="19"/>
      <c r="H15833" s="19">
        <v>1.3070542392586886</v>
      </c>
      <c r="I15833" s="19"/>
      <c r="J15833" s="19">
        <v>1.6282504726455433</v>
      </c>
      <c r="K15833" s="19"/>
      <c r="L15833" s="19">
        <v>1.6514572745499869</v>
      </c>
      <c r="M15833" s="19"/>
      <c r="N15833" s="19">
        <v>1.554582461414497</v>
      </c>
      <c r="O15833" s="19"/>
      <c r="P15833" s="50">
        <v>1.2845893521312033</v>
      </c>
      <c r="R15833" s="9" t="s">
        <v>0</v>
      </c>
    </row>
    <row r="15834" spans="2:18" x14ac:dyDescent="0.2">
      <c r="B15834" s="25">
        <v>15604</v>
      </c>
      <c r="C15834" s="193">
        <v>0.18647866012721528</v>
      </c>
      <c r="D15834" s="19"/>
      <c r="E15834" s="19"/>
      <c r="F15834" s="19">
        <v>0.43177972776282603</v>
      </c>
      <c r="G15834" s="19">
        <v>7.9271505604561851E-2</v>
      </c>
      <c r="H15834" s="19"/>
      <c r="I15834" s="19"/>
      <c r="J15834" s="19">
        <v>0.65415663829275206</v>
      </c>
      <c r="K15834" s="19"/>
      <c r="L15834" s="19">
        <v>0.73593944813580225</v>
      </c>
      <c r="M15834" s="19"/>
      <c r="N15834" s="19">
        <v>0.27991558321675486</v>
      </c>
      <c r="O15834" s="19"/>
      <c r="P15834" s="50">
        <v>0.7151259031670707</v>
      </c>
      <c r="R15834" s="9" t="s">
        <v>0</v>
      </c>
    </row>
    <row r="15835" spans="2:18" x14ac:dyDescent="0.2">
      <c r="B15835" s="25">
        <v>15605</v>
      </c>
      <c r="C15835" s="193"/>
      <c r="D15835" s="19">
        <v>0.39842751761771339</v>
      </c>
      <c r="E15835" s="19"/>
      <c r="F15835" s="19">
        <v>0.42730981064042256</v>
      </c>
      <c r="G15835" s="19"/>
      <c r="H15835" s="19">
        <v>0.6831940866917865</v>
      </c>
      <c r="I15835" s="19"/>
      <c r="J15835" s="19">
        <v>0.36644540060000519</v>
      </c>
      <c r="K15835" s="19"/>
      <c r="L15835" s="19">
        <v>0.89303871107207755</v>
      </c>
      <c r="M15835" s="19"/>
      <c r="N15835" s="19">
        <v>0.51755537719570888</v>
      </c>
      <c r="O15835" s="19"/>
      <c r="P15835" s="50">
        <v>0.34005317967553483</v>
      </c>
      <c r="R15835" s="9" t="s">
        <v>0</v>
      </c>
    </row>
    <row r="15836" spans="2:18" x14ac:dyDescent="0.2">
      <c r="B15836" s="25">
        <v>15606</v>
      </c>
      <c r="C15836" s="193"/>
      <c r="D15836" s="19">
        <v>0.79970397641535873</v>
      </c>
      <c r="E15836" s="19">
        <v>0.24644277538668771</v>
      </c>
      <c r="F15836" s="19"/>
      <c r="G15836" s="19"/>
      <c r="H15836" s="19">
        <v>2.9525785619759996E-3</v>
      </c>
      <c r="I15836" s="19"/>
      <c r="J15836" s="19">
        <v>0.24220374388512239</v>
      </c>
      <c r="K15836" s="19"/>
      <c r="L15836" s="19">
        <v>0.19137919390299621</v>
      </c>
      <c r="M15836" s="19"/>
      <c r="N15836" s="19">
        <v>1.8498217152800893</v>
      </c>
      <c r="O15836" s="19"/>
      <c r="P15836" s="50">
        <v>0.17878563578542225</v>
      </c>
      <c r="R15836" s="9" t="s">
        <v>0</v>
      </c>
    </row>
    <row r="15837" spans="2:18" x14ac:dyDescent="0.2">
      <c r="B15837" s="25">
        <v>15607</v>
      </c>
      <c r="C15837" s="193"/>
      <c r="D15837" s="19">
        <v>1.1324223359763355</v>
      </c>
      <c r="E15837" s="19"/>
      <c r="F15837" s="19">
        <v>0.19436398584524869</v>
      </c>
      <c r="G15837" s="19"/>
      <c r="H15837" s="19">
        <v>0.72915683846307144</v>
      </c>
      <c r="I15837" s="19"/>
      <c r="J15837" s="19">
        <v>1.1436392028502365</v>
      </c>
      <c r="K15837" s="19"/>
      <c r="L15837" s="19">
        <v>0.39797574445726736</v>
      </c>
      <c r="M15837" s="19">
        <v>4.1232803189386005E-2</v>
      </c>
      <c r="N15837" s="19"/>
      <c r="O15837" s="19"/>
      <c r="P15837" s="50">
        <v>0.84962754939524199</v>
      </c>
      <c r="R15837" s="9" t="s">
        <v>0</v>
      </c>
    </row>
    <row r="15838" spans="2:18" x14ac:dyDescent="0.2">
      <c r="B15838" s="25">
        <v>15608</v>
      </c>
      <c r="C15838" s="193">
        <v>0.19484374364214008</v>
      </c>
      <c r="D15838" s="19"/>
      <c r="E15838" s="19">
        <v>0.81953691213643676</v>
      </c>
      <c r="F15838" s="19"/>
      <c r="G15838" s="19">
        <v>1.0065886724592952</v>
      </c>
      <c r="H15838" s="19"/>
      <c r="I15838" s="19">
        <v>0.21702410243779621</v>
      </c>
      <c r="J15838" s="19"/>
      <c r="K15838" s="19"/>
      <c r="L15838" s="19">
        <v>0.46662810264241683</v>
      </c>
      <c r="M15838" s="19">
        <v>0.64467026596073784</v>
      </c>
      <c r="N15838" s="19"/>
      <c r="O15838" s="19">
        <v>0.37467546064684742</v>
      </c>
      <c r="P15838" s="50"/>
      <c r="R15838" s="9" t="s">
        <v>0</v>
      </c>
    </row>
    <row r="15839" spans="2:18" x14ac:dyDescent="0.2">
      <c r="B15839" s="25">
        <v>15609</v>
      </c>
      <c r="C15839" s="193"/>
      <c r="D15839" s="19">
        <v>6.1376480580237012E-3</v>
      </c>
      <c r="E15839" s="19"/>
      <c r="F15839" s="19">
        <v>0.40555048898956442</v>
      </c>
      <c r="G15839" s="19">
        <v>0.3192470464809461</v>
      </c>
      <c r="H15839" s="19"/>
      <c r="I15839" s="19"/>
      <c r="J15839" s="19">
        <v>0.16416720990920836</v>
      </c>
      <c r="K15839" s="19">
        <v>0.27898210305339172</v>
      </c>
      <c r="L15839" s="19"/>
      <c r="M15839" s="19"/>
      <c r="N15839" s="19">
        <v>7.868488992012343E-2</v>
      </c>
      <c r="O15839" s="19">
        <v>0.35162807968223198</v>
      </c>
      <c r="P15839" s="50"/>
      <c r="R15839" s="9" t="s">
        <v>0</v>
      </c>
    </row>
    <row r="15840" spans="2:18" x14ac:dyDescent="0.2">
      <c r="B15840" s="25">
        <v>15610</v>
      </c>
      <c r="C15840" s="193">
        <v>2.0357719103927767</v>
      </c>
      <c r="D15840" s="19"/>
      <c r="E15840" s="19">
        <v>2.0905230854198864</v>
      </c>
      <c r="F15840" s="19"/>
      <c r="G15840" s="19">
        <v>3.1730382421771606</v>
      </c>
      <c r="H15840" s="19"/>
      <c r="I15840" s="19">
        <v>1.9321704696440305</v>
      </c>
      <c r="J15840" s="19"/>
      <c r="K15840" s="19">
        <v>1.3887694100858323</v>
      </c>
      <c r="L15840" s="19"/>
      <c r="M15840" s="19">
        <v>2.3943520725756566</v>
      </c>
      <c r="N15840" s="19"/>
      <c r="O15840" s="19">
        <v>1.5569297148802499</v>
      </c>
      <c r="P15840" s="50"/>
      <c r="R15840" s="9" t="s">
        <v>0</v>
      </c>
    </row>
    <row r="15841" spans="2:18" x14ac:dyDescent="0.2">
      <c r="B15841" s="25">
        <v>15611</v>
      </c>
      <c r="C15841" s="193">
        <v>1.9890039390807088</v>
      </c>
      <c r="D15841" s="19"/>
      <c r="E15841" s="19">
        <v>0.74485974829145574</v>
      </c>
      <c r="F15841" s="19"/>
      <c r="G15841" s="19">
        <v>0.54891301988586927</v>
      </c>
      <c r="H15841" s="19"/>
      <c r="I15841" s="19">
        <v>1.1227726928573745</v>
      </c>
      <c r="J15841" s="19"/>
      <c r="K15841" s="19">
        <v>0.51589124465143799</v>
      </c>
      <c r="L15841" s="19"/>
      <c r="M15841" s="19">
        <v>1.9054961886074291</v>
      </c>
      <c r="N15841" s="19"/>
      <c r="O15841" s="19">
        <v>1.0589393534519427</v>
      </c>
      <c r="P15841" s="50"/>
      <c r="R15841" s="9" t="s">
        <v>0</v>
      </c>
    </row>
    <row r="15842" spans="2:18" x14ac:dyDescent="0.2">
      <c r="B15842" s="25">
        <v>15612</v>
      </c>
      <c r="C15842" s="193"/>
      <c r="D15842" s="19">
        <v>1.1714593921613918</v>
      </c>
      <c r="E15842" s="19"/>
      <c r="F15842" s="19">
        <v>1.212844629451987</v>
      </c>
      <c r="G15842" s="19"/>
      <c r="H15842" s="19">
        <v>0.63841794796893503</v>
      </c>
      <c r="I15842" s="19"/>
      <c r="J15842" s="19">
        <v>0.68954676470660059</v>
      </c>
      <c r="K15842" s="19"/>
      <c r="L15842" s="19">
        <v>0.87067100790107654</v>
      </c>
      <c r="M15842" s="19"/>
      <c r="N15842" s="19">
        <v>0.62491137855119827</v>
      </c>
      <c r="O15842" s="19"/>
      <c r="P15842" s="50">
        <v>0.47477987407713151</v>
      </c>
      <c r="R15842" s="9" t="s">
        <v>0</v>
      </c>
    </row>
    <row r="15843" spans="2:18" x14ac:dyDescent="0.2">
      <c r="B15843" s="25">
        <v>15613</v>
      </c>
      <c r="C15843" s="193">
        <v>0.39041332646635096</v>
      </c>
      <c r="D15843" s="19"/>
      <c r="E15843" s="19">
        <v>0.76257009225299155</v>
      </c>
      <c r="F15843" s="19"/>
      <c r="G15843" s="19"/>
      <c r="H15843" s="19">
        <v>0.28052983288255162</v>
      </c>
      <c r="I15843" s="19">
        <v>0.69063611227293453</v>
      </c>
      <c r="J15843" s="19"/>
      <c r="K15843" s="19"/>
      <c r="L15843" s="19">
        <v>0.77922862712209795</v>
      </c>
      <c r="M15843" s="19"/>
      <c r="N15843" s="19">
        <v>9.1275520407964134E-2</v>
      </c>
      <c r="O15843" s="19"/>
      <c r="P15843" s="50">
        <v>0.95827175500337125</v>
      </c>
      <c r="R15843" s="9" t="s">
        <v>0</v>
      </c>
    </row>
    <row r="15844" spans="2:18" x14ac:dyDescent="0.2">
      <c r="B15844" s="25">
        <v>15614</v>
      </c>
      <c r="C15844" s="193">
        <v>3.6657570490481545E-2</v>
      </c>
      <c r="D15844" s="19"/>
      <c r="E15844" s="19"/>
      <c r="F15844" s="19">
        <v>0.71292734194430374</v>
      </c>
      <c r="G15844" s="19"/>
      <c r="H15844" s="19">
        <v>1.6563339203229472</v>
      </c>
      <c r="I15844" s="19"/>
      <c r="J15844" s="19">
        <v>1.130961258586938</v>
      </c>
      <c r="K15844" s="19"/>
      <c r="L15844" s="19">
        <v>0.57984572842129056</v>
      </c>
      <c r="M15844" s="19"/>
      <c r="N15844" s="19">
        <v>0.72504787041316787</v>
      </c>
      <c r="O15844" s="19"/>
      <c r="P15844" s="50">
        <v>1.5035944440135851</v>
      </c>
      <c r="R15844" s="9" t="s">
        <v>0</v>
      </c>
    </row>
    <row r="15845" spans="2:18" x14ac:dyDescent="0.2">
      <c r="B15845" s="25">
        <v>15615</v>
      </c>
      <c r="C15845" s="193"/>
      <c r="D15845" s="19">
        <v>0.60112292657675637</v>
      </c>
      <c r="E15845" s="19"/>
      <c r="F15845" s="19">
        <v>0.38330469260692829</v>
      </c>
      <c r="G15845" s="19"/>
      <c r="H15845" s="19">
        <v>0.34004674129794271</v>
      </c>
      <c r="I15845" s="19"/>
      <c r="J15845" s="19">
        <v>0.89075135494240198</v>
      </c>
      <c r="K15845" s="19"/>
      <c r="L15845" s="19">
        <v>0.6117912866096118</v>
      </c>
      <c r="M15845" s="19"/>
      <c r="N15845" s="19">
        <v>0.4701785603826264</v>
      </c>
      <c r="O15845" s="19"/>
      <c r="P15845" s="50">
        <v>0.12361462696305311</v>
      </c>
      <c r="R15845" s="9" t="s">
        <v>0</v>
      </c>
    </row>
    <row r="15846" spans="2:18" x14ac:dyDescent="0.2">
      <c r="B15846" s="25">
        <v>15616</v>
      </c>
      <c r="C15846" s="193"/>
      <c r="D15846" s="19">
        <v>0.40167046747853741</v>
      </c>
      <c r="E15846" s="19"/>
      <c r="F15846" s="19">
        <v>1.3859585217966575</v>
      </c>
      <c r="G15846" s="19"/>
      <c r="H15846" s="19">
        <v>0.78509028467999764</v>
      </c>
      <c r="I15846" s="19"/>
      <c r="J15846" s="19">
        <v>1.1614830157267135</v>
      </c>
      <c r="K15846" s="19"/>
      <c r="L15846" s="19">
        <v>0.94598450139724799</v>
      </c>
      <c r="M15846" s="19"/>
      <c r="N15846" s="19">
        <v>0.92595045694512246</v>
      </c>
      <c r="O15846" s="19"/>
      <c r="P15846" s="50">
        <v>8.7512689052532233E-2</v>
      </c>
      <c r="R15846" s="9" t="s">
        <v>0</v>
      </c>
    </row>
    <row r="15847" spans="2:18" x14ac:dyDescent="0.2">
      <c r="B15847" s="25">
        <v>15617</v>
      </c>
      <c r="C15847" s="193"/>
      <c r="D15847" s="19">
        <v>1.3340508014140124</v>
      </c>
      <c r="E15847" s="19"/>
      <c r="F15847" s="19">
        <v>1.2138905607541952</v>
      </c>
      <c r="G15847" s="19"/>
      <c r="H15847" s="19">
        <v>0.42064162841350267</v>
      </c>
      <c r="I15847" s="19"/>
      <c r="J15847" s="19">
        <v>0.78948065247270272</v>
      </c>
      <c r="K15847" s="19"/>
      <c r="L15847" s="19">
        <v>1.3622718637508204</v>
      </c>
      <c r="M15847" s="19"/>
      <c r="N15847" s="19">
        <v>1.0251748239273533</v>
      </c>
      <c r="O15847" s="19"/>
      <c r="P15847" s="50">
        <v>1.3319882414536346</v>
      </c>
      <c r="R15847" s="9" t="s">
        <v>0</v>
      </c>
    </row>
    <row r="15848" spans="2:18" x14ac:dyDescent="0.2">
      <c r="B15848" s="25">
        <v>15618</v>
      </c>
      <c r="C15848" s="193">
        <v>0.74785897122042355</v>
      </c>
      <c r="D15848" s="19"/>
      <c r="E15848" s="19"/>
      <c r="F15848" s="19">
        <v>7.6287392658869399E-2</v>
      </c>
      <c r="G15848" s="19">
        <v>0.80999332831168303</v>
      </c>
      <c r="H15848" s="19"/>
      <c r="I15848" s="19">
        <v>0.93404215392630985</v>
      </c>
      <c r="J15848" s="19"/>
      <c r="K15848" s="19">
        <v>0.38004055825175509</v>
      </c>
      <c r="L15848" s="19"/>
      <c r="M15848" s="19">
        <v>1.1105390077555706</v>
      </c>
      <c r="N15848" s="19"/>
      <c r="O15848" s="19">
        <v>0.35325020202687502</v>
      </c>
      <c r="P15848" s="50"/>
      <c r="R15848" s="9" t="s">
        <v>0</v>
      </c>
    </row>
    <row r="15849" spans="2:18" x14ac:dyDescent="0.2">
      <c r="B15849" s="25">
        <v>15619</v>
      </c>
      <c r="C15849" s="193">
        <v>0.49435616787233505</v>
      </c>
      <c r="D15849" s="19"/>
      <c r="E15849" s="19">
        <v>4.6436279453613866E-2</v>
      </c>
      <c r="F15849" s="19"/>
      <c r="G15849" s="19"/>
      <c r="H15849" s="19">
        <v>0.35729545751646197</v>
      </c>
      <c r="I15849" s="19"/>
      <c r="J15849" s="19">
        <v>0.58655870965716927</v>
      </c>
      <c r="K15849" s="19"/>
      <c r="L15849" s="19">
        <v>7.2966354996938973E-2</v>
      </c>
      <c r="M15849" s="19">
        <v>1.1429789149261063</v>
      </c>
      <c r="N15849" s="19"/>
      <c r="O15849" s="19"/>
      <c r="P15849" s="50">
        <v>0.1748364453721053</v>
      </c>
      <c r="R15849" s="9" t="s">
        <v>0</v>
      </c>
    </row>
    <row r="15850" spans="2:18" x14ac:dyDescent="0.2">
      <c r="B15850" s="25">
        <v>15620</v>
      </c>
      <c r="C15850" s="193"/>
      <c r="D15850" s="19">
        <v>0.66947934976869738</v>
      </c>
      <c r="E15850" s="19">
        <v>0.61656738097633201</v>
      </c>
      <c r="F15850" s="19"/>
      <c r="G15850" s="19">
        <v>3.0538292779943361E-2</v>
      </c>
      <c r="H15850" s="19"/>
      <c r="I15850" s="19">
        <v>3.0670263357396466E-3</v>
      </c>
      <c r="J15850" s="19"/>
      <c r="K15850" s="19"/>
      <c r="L15850" s="19">
        <v>3.1109678673234092E-2</v>
      </c>
      <c r="M15850" s="19">
        <v>3.2548840145955965E-2</v>
      </c>
      <c r="N15850" s="19"/>
      <c r="O15850" s="19">
        <v>2.6620464164314059E-2</v>
      </c>
      <c r="P15850" s="50"/>
      <c r="R15850" s="9" t="s">
        <v>0</v>
      </c>
    </row>
    <row r="15851" spans="2:18" x14ac:dyDescent="0.2">
      <c r="B15851" s="25">
        <v>15621</v>
      </c>
      <c r="C15851" s="193">
        <v>1.9729210991381003</v>
      </c>
      <c r="D15851" s="19"/>
      <c r="E15851" s="19">
        <v>2.4851502805271508</v>
      </c>
      <c r="F15851" s="19"/>
      <c r="G15851" s="19">
        <v>2.0508510890349365</v>
      </c>
      <c r="H15851" s="19"/>
      <c r="I15851" s="19">
        <v>1.9571664322528131</v>
      </c>
      <c r="J15851" s="19"/>
      <c r="K15851" s="19">
        <v>1.6480638708899487</v>
      </c>
      <c r="L15851" s="19"/>
      <c r="M15851" s="19">
        <v>2.6253080830995525</v>
      </c>
      <c r="N15851" s="19"/>
      <c r="O15851" s="19">
        <v>1.6706376248278521</v>
      </c>
      <c r="P15851" s="50"/>
      <c r="R15851" s="9" t="s">
        <v>0</v>
      </c>
    </row>
    <row r="15852" spans="2:18" x14ac:dyDescent="0.2">
      <c r="B15852" s="25">
        <v>15622</v>
      </c>
      <c r="C15852" s="193"/>
      <c r="D15852" s="19">
        <v>0.1006223052138743</v>
      </c>
      <c r="E15852" s="19">
        <v>0.55682978008258011</v>
      </c>
      <c r="F15852" s="19"/>
      <c r="G15852" s="19">
        <v>3.6367923179634429E-2</v>
      </c>
      <c r="H15852" s="19"/>
      <c r="I15852" s="19">
        <v>0.23437136969831757</v>
      </c>
      <c r="J15852" s="19"/>
      <c r="K15852" s="19"/>
      <c r="L15852" s="19">
        <v>0.51050783618914308</v>
      </c>
      <c r="M15852" s="19">
        <v>5.5373809936464992E-2</v>
      </c>
      <c r="N15852" s="19"/>
      <c r="O15852" s="19">
        <v>1.0710529806432028</v>
      </c>
      <c r="P15852" s="50"/>
      <c r="R15852" s="9" t="s">
        <v>0</v>
      </c>
    </row>
    <row r="15853" spans="2:18" x14ac:dyDescent="0.2">
      <c r="B15853" s="25">
        <v>15623</v>
      </c>
      <c r="C15853" s="193"/>
      <c r="D15853" s="19">
        <v>2.3516581613394849</v>
      </c>
      <c r="E15853" s="19"/>
      <c r="F15853" s="19">
        <v>1.9026276205664805</v>
      </c>
      <c r="G15853" s="19"/>
      <c r="H15853" s="19">
        <v>1.1306091290533902</v>
      </c>
      <c r="I15853" s="19"/>
      <c r="J15853" s="19">
        <v>0.87212629272190723</v>
      </c>
      <c r="K15853" s="19"/>
      <c r="L15853" s="19">
        <v>1.5146726055365196</v>
      </c>
      <c r="M15853" s="19"/>
      <c r="N15853" s="19">
        <v>0.49680760547120156</v>
      </c>
      <c r="O15853" s="19"/>
      <c r="P15853" s="50">
        <v>1.0710151121570355</v>
      </c>
      <c r="R15853" s="9" t="s">
        <v>0</v>
      </c>
    </row>
    <row r="15854" spans="2:18" x14ac:dyDescent="0.2">
      <c r="B15854" s="25">
        <v>15624</v>
      </c>
      <c r="C15854" s="193"/>
      <c r="D15854" s="19">
        <v>1.286384782980617</v>
      </c>
      <c r="E15854" s="19"/>
      <c r="F15854" s="19">
        <v>0.67303249763691853</v>
      </c>
      <c r="G15854" s="19"/>
      <c r="H15854" s="19">
        <v>0.48523910626420125</v>
      </c>
      <c r="I15854" s="19"/>
      <c r="J15854" s="19">
        <v>1.4375591928638281</v>
      </c>
      <c r="K15854" s="19"/>
      <c r="L15854" s="19">
        <v>1.296535005822123</v>
      </c>
      <c r="M15854" s="19"/>
      <c r="N15854" s="19">
        <v>1.2352575532784127</v>
      </c>
      <c r="O15854" s="19"/>
      <c r="P15854" s="50">
        <v>0.78889329504005323</v>
      </c>
      <c r="R15854" s="9" t="s">
        <v>0</v>
      </c>
    </row>
    <row r="15855" spans="2:18" x14ac:dyDescent="0.2">
      <c r="B15855" s="25">
        <v>15625</v>
      </c>
      <c r="C15855" s="193"/>
      <c r="D15855" s="19">
        <v>0.67565357849490815</v>
      </c>
      <c r="E15855" s="19"/>
      <c r="F15855" s="19">
        <v>0.57277281687598791</v>
      </c>
      <c r="G15855" s="19"/>
      <c r="H15855" s="19">
        <v>0.33868536694515927</v>
      </c>
      <c r="I15855" s="19"/>
      <c r="J15855" s="19">
        <v>1.3287216674709583</v>
      </c>
      <c r="K15855" s="19"/>
      <c r="L15855" s="19">
        <v>0.46444516809960074</v>
      </c>
      <c r="M15855" s="19"/>
      <c r="N15855" s="19">
        <v>0.60529330861655106</v>
      </c>
      <c r="O15855" s="19"/>
      <c r="P15855" s="50">
        <v>1.2267008967623274</v>
      </c>
      <c r="R15855" s="9" t="s">
        <v>0</v>
      </c>
    </row>
    <row r="15856" spans="2:18" x14ac:dyDescent="0.2">
      <c r="B15856" s="25">
        <v>15626</v>
      </c>
      <c r="C15856" s="193"/>
      <c r="D15856" s="19">
        <v>9.1902447540948996E-3</v>
      </c>
      <c r="E15856" s="19">
        <v>1.3324024493342792</v>
      </c>
      <c r="F15856" s="19"/>
      <c r="G15856" s="19">
        <v>0.4741641839100163</v>
      </c>
      <c r="H15856" s="19"/>
      <c r="I15856" s="19">
        <v>0.78552143547620024</v>
      </c>
      <c r="J15856" s="19"/>
      <c r="K15856" s="19">
        <v>1.1734792902571636</v>
      </c>
      <c r="L15856" s="19"/>
      <c r="M15856" s="19">
        <v>1.3250753678082308</v>
      </c>
      <c r="N15856" s="19"/>
      <c r="O15856" s="19">
        <v>1.0814082973256585</v>
      </c>
      <c r="P15856" s="50"/>
      <c r="R15856" s="9" t="s">
        <v>0</v>
      </c>
    </row>
    <row r="15857" spans="2:18" x14ac:dyDescent="0.2">
      <c r="B15857" s="25">
        <v>15627</v>
      </c>
      <c r="C15857" s="193">
        <v>0.72263268811137615</v>
      </c>
      <c r="D15857" s="19"/>
      <c r="E15857" s="19">
        <v>0.77013496302294893</v>
      </c>
      <c r="F15857" s="19"/>
      <c r="G15857" s="19">
        <v>0.91800388822203416</v>
      </c>
      <c r="H15857" s="19"/>
      <c r="I15857" s="19"/>
      <c r="J15857" s="19">
        <v>0.19896968063826176</v>
      </c>
      <c r="K15857" s="19">
        <v>1.7036190488021803</v>
      </c>
      <c r="L15857" s="19"/>
      <c r="M15857" s="19">
        <v>0.69173196610548249</v>
      </c>
      <c r="N15857" s="19"/>
      <c r="O15857" s="19">
        <v>1.7831569521186774</v>
      </c>
      <c r="P15857" s="50"/>
      <c r="R15857" s="9" t="s">
        <v>0</v>
      </c>
    </row>
    <row r="15858" spans="2:18" x14ac:dyDescent="0.2">
      <c r="B15858" s="25">
        <v>15628</v>
      </c>
      <c r="C15858" s="193"/>
      <c r="D15858" s="19">
        <v>2.5266976954299962</v>
      </c>
      <c r="E15858" s="19"/>
      <c r="F15858" s="19">
        <v>1.0445233568888035</v>
      </c>
      <c r="G15858" s="19"/>
      <c r="H15858" s="19">
        <v>0.41683226080522029</v>
      </c>
      <c r="I15858" s="19"/>
      <c r="J15858" s="19">
        <v>1.1310271840131649</v>
      </c>
      <c r="K15858" s="19"/>
      <c r="L15858" s="19">
        <v>1.3225334625630443</v>
      </c>
      <c r="M15858" s="19"/>
      <c r="N15858" s="19">
        <v>0.9334512769118738</v>
      </c>
      <c r="O15858" s="19"/>
      <c r="P15858" s="50">
        <v>0.19568904571050427</v>
      </c>
      <c r="R15858" s="9" t="s">
        <v>0</v>
      </c>
    </row>
    <row r="15859" spans="2:18" x14ac:dyDescent="0.2">
      <c r="B15859" s="25">
        <v>15629</v>
      </c>
      <c r="C15859" s="193"/>
      <c r="D15859" s="19">
        <v>0.89147619296387814</v>
      </c>
      <c r="E15859" s="19">
        <v>0.32878300656998388</v>
      </c>
      <c r="F15859" s="19"/>
      <c r="G15859" s="19"/>
      <c r="H15859" s="19">
        <v>1.0727555350125637</v>
      </c>
      <c r="I15859" s="19"/>
      <c r="J15859" s="19">
        <v>0.23201441920332494</v>
      </c>
      <c r="K15859" s="19"/>
      <c r="L15859" s="19">
        <v>0.96159291344041997</v>
      </c>
      <c r="M15859" s="19"/>
      <c r="N15859" s="19">
        <v>1.2208507118079317</v>
      </c>
      <c r="O15859" s="19"/>
      <c r="P15859" s="50">
        <v>1.2486483760755855</v>
      </c>
      <c r="R15859" s="9" t="s">
        <v>0</v>
      </c>
    </row>
    <row r="15860" spans="2:18" x14ac:dyDescent="0.2">
      <c r="B15860" s="25">
        <v>15630</v>
      </c>
      <c r="C15860" s="193">
        <v>0.10406394978965619</v>
      </c>
      <c r="D15860" s="19"/>
      <c r="E15860" s="19">
        <v>0.71817905312948083</v>
      </c>
      <c r="F15860" s="19"/>
      <c r="G15860" s="19"/>
      <c r="H15860" s="19">
        <v>0.19217111061206951</v>
      </c>
      <c r="I15860" s="19">
        <v>0.53933509650845479</v>
      </c>
      <c r="J15860" s="19"/>
      <c r="K15860" s="19">
        <v>1.1099823310645953</v>
      </c>
      <c r="L15860" s="19"/>
      <c r="M15860" s="19"/>
      <c r="N15860" s="19">
        <v>0.3056476770013265</v>
      </c>
      <c r="O15860" s="19"/>
      <c r="P15860" s="50">
        <v>0.34352556004696078</v>
      </c>
      <c r="R15860" s="9" t="s">
        <v>0</v>
      </c>
    </row>
    <row r="15861" spans="2:18" x14ac:dyDescent="0.2">
      <c r="B15861" s="25">
        <v>15631</v>
      </c>
      <c r="C15861" s="193"/>
      <c r="D15861" s="19">
        <v>0.35985705157350517</v>
      </c>
      <c r="E15861" s="19"/>
      <c r="F15861" s="19">
        <v>0.14928396936282859</v>
      </c>
      <c r="G15861" s="19"/>
      <c r="H15861" s="19">
        <v>0.66877570587668067</v>
      </c>
      <c r="I15861" s="19">
        <v>0.1560645264081017</v>
      </c>
      <c r="J15861" s="19"/>
      <c r="K15861" s="19"/>
      <c r="L15861" s="19">
        <v>0.74231988475976285</v>
      </c>
      <c r="M15861" s="19"/>
      <c r="N15861" s="19">
        <v>0.39781326060048211</v>
      </c>
      <c r="O15861" s="19">
        <v>0.51541321200051271</v>
      </c>
      <c r="P15861" s="50"/>
      <c r="R15861" s="9" t="s">
        <v>0</v>
      </c>
    </row>
    <row r="15862" spans="2:18" x14ac:dyDescent="0.2">
      <c r="B15862" s="25">
        <v>15632</v>
      </c>
      <c r="C15862" s="193">
        <v>0.31259084976087625</v>
      </c>
      <c r="D15862" s="19"/>
      <c r="E15862" s="19">
        <v>0.41833879661699513</v>
      </c>
      <c r="F15862" s="19"/>
      <c r="G15862" s="19"/>
      <c r="H15862" s="19">
        <v>3.2759988380193235E-2</v>
      </c>
      <c r="I15862" s="19">
        <v>0.17296434793926521</v>
      </c>
      <c r="J15862" s="19"/>
      <c r="K15862" s="19">
        <v>0.42644582122309982</v>
      </c>
      <c r="L15862" s="19"/>
      <c r="M15862" s="19"/>
      <c r="N15862" s="19">
        <v>0.40918259174205951</v>
      </c>
      <c r="O15862" s="19">
        <v>0.69336275730335306</v>
      </c>
      <c r="P15862" s="50"/>
      <c r="R15862" s="9" t="s">
        <v>0</v>
      </c>
    </row>
    <row r="15863" spans="2:18" x14ac:dyDescent="0.2">
      <c r="B15863" s="25">
        <v>15633</v>
      </c>
      <c r="C15863" s="193"/>
      <c r="D15863" s="19">
        <v>2.1947464470471422E-2</v>
      </c>
      <c r="E15863" s="19">
        <v>0.11682076238919771</v>
      </c>
      <c r="F15863" s="19"/>
      <c r="G15863" s="19"/>
      <c r="H15863" s="19">
        <v>0.18106834434587976</v>
      </c>
      <c r="I15863" s="19"/>
      <c r="J15863" s="19">
        <v>0.12363936329769011</v>
      </c>
      <c r="K15863" s="19">
        <v>0.1289231428874448</v>
      </c>
      <c r="L15863" s="19"/>
      <c r="M15863" s="19"/>
      <c r="N15863" s="19">
        <v>0.55418967004924546</v>
      </c>
      <c r="O15863" s="19">
        <v>0.35275873398731417</v>
      </c>
      <c r="P15863" s="50"/>
      <c r="R15863" s="9" t="s">
        <v>0</v>
      </c>
    </row>
    <row r="15864" spans="2:18" x14ac:dyDescent="0.2">
      <c r="B15864" s="25">
        <v>15634</v>
      </c>
      <c r="C15864" s="193"/>
      <c r="D15864" s="19">
        <v>8.4200590036626645E-3</v>
      </c>
      <c r="E15864" s="19"/>
      <c r="F15864" s="19">
        <v>0.18768525425276278</v>
      </c>
      <c r="G15864" s="19"/>
      <c r="H15864" s="19">
        <v>1.3068587305065245</v>
      </c>
      <c r="I15864" s="19"/>
      <c r="J15864" s="19">
        <v>1.2932628639495389</v>
      </c>
      <c r="K15864" s="19"/>
      <c r="L15864" s="19">
        <v>0.28367551255531659</v>
      </c>
      <c r="M15864" s="19"/>
      <c r="N15864" s="19">
        <v>1.1557239597954214</v>
      </c>
      <c r="O15864" s="19"/>
      <c r="P15864" s="50">
        <v>1.2420415834609735</v>
      </c>
      <c r="R15864" s="9" t="s">
        <v>0</v>
      </c>
    </row>
    <row r="15865" spans="2:18" x14ac:dyDescent="0.2">
      <c r="B15865" s="25">
        <v>15635</v>
      </c>
      <c r="C15865" s="193"/>
      <c r="D15865" s="19">
        <v>1.1320438015473868</v>
      </c>
      <c r="E15865" s="19">
        <v>0.32866347642361704</v>
      </c>
      <c r="F15865" s="19"/>
      <c r="G15865" s="19">
        <v>7.5937980382648693E-2</v>
      </c>
      <c r="H15865" s="19"/>
      <c r="I15865" s="19"/>
      <c r="J15865" s="19">
        <v>0.28695917820302241</v>
      </c>
      <c r="K15865" s="19"/>
      <c r="L15865" s="19">
        <v>0.87164814189349005</v>
      </c>
      <c r="M15865" s="19"/>
      <c r="N15865" s="19">
        <v>0.5100134587436661</v>
      </c>
      <c r="O15865" s="19"/>
      <c r="P15865" s="50">
        <v>0.65036043645390351</v>
      </c>
      <c r="R15865" s="9" t="s">
        <v>0</v>
      </c>
    </row>
    <row r="15866" spans="2:18" x14ac:dyDescent="0.2">
      <c r="B15866" s="25">
        <v>15636</v>
      </c>
      <c r="C15866" s="193"/>
      <c r="D15866" s="19">
        <v>0.90767421016993333</v>
      </c>
      <c r="E15866" s="19"/>
      <c r="F15866" s="19">
        <v>1.2443063607932197</v>
      </c>
      <c r="G15866" s="19"/>
      <c r="H15866" s="19">
        <v>0.39039495842615402</v>
      </c>
      <c r="I15866" s="19"/>
      <c r="J15866" s="19">
        <v>0.86491702988946728</v>
      </c>
      <c r="K15866" s="19"/>
      <c r="L15866" s="19">
        <v>0.77099854551580993</v>
      </c>
      <c r="M15866" s="19"/>
      <c r="N15866" s="19">
        <v>0.86700312869451923</v>
      </c>
      <c r="O15866" s="19"/>
      <c r="P15866" s="50">
        <v>0.92658267706503261</v>
      </c>
      <c r="R15866" s="9" t="s">
        <v>0</v>
      </c>
    </row>
    <row r="15867" spans="2:18" x14ac:dyDescent="0.2">
      <c r="B15867" s="25">
        <v>15637</v>
      </c>
      <c r="C15867" s="193">
        <v>1.6534410574585841</v>
      </c>
      <c r="D15867" s="19"/>
      <c r="E15867" s="19">
        <v>1.0503412727752857</v>
      </c>
      <c r="F15867" s="19"/>
      <c r="G15867" s="19">
        <v>0.90627867368944781</v>
      </c>
      <c r="H15867" s="19"/>
      <c r="I15867" s="19">
        <v>1.3128970913719897</v>
      </c>
      <c r="J15867" s="19"/>
      <c r="K15867" s="19">
        <v>1.189771248762947</v>
      </c>
      <c r="L15867" s="19"/>
      <c r="M15867" s="19">
        <v>1.5594817028114412</v>
      </c>
      <c r="N15867" s="19"/>
      <c r="O15867" s="19">
        <v>0.66621416903030783</v>
      </c>
      <c r="P15867" s="50"/>
      <c r="R15867" s="9" t="s">
        <v>0</v>
      </c>
    </row>
    <row r="15868" spans="2:18" x14ac:dyDescent="0.2">
      <c r="B15868" s="25">
        <v>15638</v>
      </c>
      <c r="C15868" s="193"/>
      <c r="D15868" s="19">
        <v>0.64884277345800012</v>
      </c>
      <c r="E15868" s="19">
        <v>8.8341243642344504E-3</v>
      </c>
      <c r="F15868" s="19"/>
      <c r="G15868" s="19">
        <v>7.3409788501275247E-2</v>
      </c>
      <c r="H15868" s="19"/>
      <c r="I15868" s="19">
        <v>2.6820448395991372E-2</v>
      </c>
      <c r="J15868" s="19"/>
      <c r="K15868" s="19"/>
      <c r="L15868" s="19">
        <v>0.23501526681068191</v>
      </c>
      <c r="M15868" s="19"/>
      <c r="N15868" s="19">
        <v>0.62580165046875325</v>
      </c>
      <c r="O15868" s="19"/>
      <c r="P15868" s="50">
        <v>0.53679242593807652</v>
      </c>
      <c r="R15868" s="9" t="s">
        <v>0</v>
      </c>
    </row>
    <row r="15869" spans="2:18" x14ac:dyDescent="0.2">
      <c r="B15869" s="25">
        <v>15639</v>
      </c>
      <c r="C15869" s="193">
        <v>0.56011800378247878</v>
      </c>
      <c r="D15869" s="19"/>
      <c r="E15869" s="19">
        <v>0.60677253346363313</v>
      </c>
      <c r="F15869" s="19"/>
      <c r="G15869" s="19">
        <v>0.58275979296404046</v>
      </c>
      <c r="H15869" s="19"/>
      <c r="I15869" s="19">
        <v>0.7299188511560678</v>
      </c>
      <c r="J15869" s="19"/>
      <c r="K15869" s="19"/>
      <c r="L15869" s="19">
        <v>0.50440973526293242</v>
      </c>
      <c r="M15869" s="19"/>
      <c r="N15869" s="19">
        <v>0.31157967311012635</v>
      </c>
      <c r="O15869" s="19"/>
      <c r="P15869" s="50">
        <v>0.1167848128692035</v>
      </c>
      <c r="R15869" s="9" t="s">
        <v>0</v>
      </c>
    </row>
    <row r="15870" spans="2:18" x14ac:dyDescent="0.2">
      <c r="B15870" s="25">
        <v>15640</v>
      </c>
      <c r="C15870" s="193"/>
      <c r="D15870" s="19">
        <v>1.1769023002344359</v>
      </c>
      <c r="E15870" s="19"/>
      <c r="F15870" s="19">
        <v>0.42751988598339119</v>
      </c>
      <c r="G15870" s="19"/>
      <c r="H15870" s="19">
        <v>0.31263462910155926</v>
      </c>
      <c r="I15870" s="19"/>
      <c r="J15870" s="19">
        <v>0.57222458566515766</v>
      </c>
      <c r="K15870" s="19"/>
      <c r="L15870" s="19">
        <v>0.20123357015091906</v>
      </c>
      <c r="M15870" s="19"/>
      <c r="N15870" s="19">
        <v>0.68608643724759</v>
      </c>
      <c r="O15870" s="19"/>
      <c r="P15870" s="50">
        <v>0.8535655327652919</v>
      </c>
      <c r="R15870" s="9" t="s">
        <v>0</v>
      </c>
    </row>
    <row r="15871" spans="2:18" x14ac:dyDescent="0.2">
      <c r="B15871" s="25">
        <v>15641</v>
      </c>
      <c r="C15871" s="193"/>
      <c r="D15871" s="19">
        <v>0.34178752826548592</v>
      </c>
      <c r="E15871" s="19"/>
      <c r="F15871" s="19">
        <v>0.30449152951526443</v>
      </c>
      <c r="G15871" s="19">
        <v>9.1452852705945619E-3</v>
      </c>
      <c r="H15871" s="19"/>
      <c r="I15871" s="19"/>
      <c r="J15871" s="19">
        <v>0.52141396626884629</v>
      </c>
      <c r="K15871" s="19"/>
      <c r="L15871" s="19">
        <v>0.3451197136174719</v>
      </c>
      <c r="M15871" s="19"/>
      <c r="N15871" s="19">
        <v>0.5335019864297057</v>
      </c>
      <c r="O15871" s="19"/>
      <c r="P15871" s="50">
        <v>0.46982188912045214</v>
      </c>
      <c r="R15871" s="9" t="s">
        <v>0</v>
      </c>
    </row>
    <row r="15872" spans="2:18" x14ac:dyDescent="0.2">
      <c r="B15872" s="25">
        <v>15642</v>
      </c>
      <c r="C15872" s="193">
        <v>1.8058022518080263</v>
      </c>
      <c r="D15872" s="19"/>
      <c r="E15872" s="19">
        <v>1.4910986520855989</v>
      </c>
      <c r="F15872" s="19"/>
      <c r="G15872" s="19">
        <v>1.0502199173057047</v>
      </c>
      <c r="H15872" s="19"/>
      <c r="I15872" s="19">
        <v>1.1591163820184682</v>
      </c>
      <c r="J15872" s="19"/>
      <c r="K15872" s="19">
        <v>2.3172885000847838</v>
      </c>
      <c r="L15872" s="19"/>
      <c r="M15872" s="19">
        <v>0.95543898450519882</v>
      </c>
      <c r="N15872" s="19"/>
      <c r="O15872" s="19">
        <v>2.0501613321206404</v>
      </c>
      <c r="P15872" s="50"/>
      <c r="R15872" s="9" t="s">
        <v>0</v>
      </c>
    </row>
    <row r="15873" spans="2:18" x14ac:dyDescent="0.2">
      <c r="B15873" s="25">
        <v>15643</v>
      </c>
      <c r="C15873" s="193"/>
      <c r="D15873" s="19">
        <v>8.7624260148567348E-2</v>
      </c>
      <c r="E15873" s="19"/>
      <c r="F15873" s="19">
        <v>1.1267570546587706</v>
      </c>
      <c r="G15873" s="19">
        <v>0.90157872151832841</v>
      </c>
      <c r="H15873" s="19"/>
      <c r="I15873" s="19"/>
      <c r="J15873" s="19">
        <v>0.41085627152539</v>
      </c>
      <c r="K15873" s="19"/>
      <c r="L15873" s="19">
        <v>0.3481335811657254</v>
      </c>
      <c r="M15873" s="19">
        <v>0.1734238379501683</v>
      </c>
      <c r="N15873" s="19"/>
      <c r="O15873" s="19">
        <v>0.36764886130129837</v>
      </c>
      <c r="P15873" s="50"/>
      <c r="R15873" s="9" t="s">
        <v>0</v>
      </c>
    </row>
    <row r="15874" spans="2:18" x14ac:dyDescent="0.2">
      <c r="B15874" s="25">
        <v>15644</v>
      </c>
      <c r="C15874" s="193"/>
      <c r="D15874" s="19">
        <v>8.3438951837398856E-2</v>
      </c>
      <c r="E15874" s="19"/>
      <c r="F15874" s="19">
        <v>0.36869170342060309</v>
      </c>
      <c r="G15874" s="19">
        <v>0.33459711627559141</v>
      </c>
      <c r="H15874" s="19"/>
      <c r="I15874" s="19"/>
      <c r="J15874" s="19">
        <v>0.92536585270917127</v>
      </c>
      <c r="K15874" s="19">
        <v>0.23672527041819888</v>
      </c>
      <c r="L15874" s="19"/>
      <c r="M15874" s="19">
        <v>0.244407706360458</v>
      </c>
      <c r="N15874" s="19"/>
      <c r="O15874" s="19"/>
      <c r="P15874" s="50">
        <v>0.58018955257014104</v>
      </c>
      <c r="R15874" s="9" t="s">
        <v>0</v>
      </c>
    </row>
    <row r="15875" spans="2:18" x14ac:dyDescent="0.2">
      <c r="B15875" s="25">
        <v>15645</v>
      </c>
      <c r="C15875" s="193"/>
      <c r="D15875" s="19">
        <v>0.26541406795955363</v>
      </c>
      <c r="E15875" s="19"/>
      <c r="F15875" s="19">
        <v>1.3810828248797633</v>
      </c>
      <c r="G15875" s="19"/>
      <c r="H15875" s="19">
        <v>1.3688326830156861</v>
      </c>
      <c r="I15875" s="19"/>
      <c r="J15875" s="19">
        <v>0.55511830459626388</v>
      </c>
      <c r="K15875" s="19"/>
      <c r="L15875" s="19">
        <v>1.0625020538515202</v>
      </c>
      <c r="M15875" s="19"/>
      <c r="N15875" s="19">
        <v>1.4145885868317618</v>
      </c>
      <c r="O15875" s="19"/>
      <c r="P15875" s="50">
        <v>0.35028185666748918</v>
      </c>
      <c r="R15875" s="9" t="s">
        <v>0</v>
      </c>
    </row>
    <row r="15876" spans="2:18" x14ac:dyDescent="0.2">
      <c r="B15876" s="25">
        <v>15646</v>
      </c>
      <c r="C15876" s="193"/>
      <c r="D15876" s="19">
        <v>0.8539361936831259</v>
      </c>
      <c r="E15876" s="19"/>
      <c r="F15876" s="19">
        <v>1.0925122658126027</v>
      </c>
      <c r="G15876" s="19"/>
      <c r="H15876" s="19">
        <v>0.1293769266178483</v>
      </c>
      <c r="I15876" s="19"/>
      <c r="J15876" s="19">
        <v>0.20612116836877403</v>
      </c>
      <c r="K15876" s="19"/>
      <c r="L15876" s="19">
        <v>1.0702629337394316</v>
      </c>
      <c r="M15876" s="19"/>
      <c r="N15876" s="19">
        <v>0.21410268756584638</v>
      </c>
      <c r="O15876" s="19"/>
      <c r="P15876" s="50">
        <v>1.1407938872682135</v>
      </c>
      <c r="R15876" s="9" t="s">
        <v>0</v>
      </c>
    </row>
    <row r="15877" spans="2:18" x14ac:dyDescent="0.2">
      <c r="B15877" s="25">
        <v>15647</v>
      </c>
      <c r="C15877" s="193"/>
      <c r="D15877" s="19">
        <v>0.32663717070266163</v>
      </c>
      <c r="E15877" s="19"/>
      <c r="F15877" s="19">
        <v>0.28694957193963777</v>
      </c>
      <c r="G15877" s="19"/>
      <c r="H15877" s="19">
        <v>1.0032804732315352</v>
      </c>
      <c r="I15877" s="19">
        <v>0.22293775585128406</v>
      </c>
      <c r="J15877" s="19"/>
      <c r="K15877" s="19"/>
      <c r="L15877" s="19">
        <v>0.64891118562429895</v>
      </c>
      <c r="M15877" s="19">
        <v>0.58746027151026547</v>
      </c>
      <c r="N15877" s="19"/>
      <c r="O15877" s="19"/>
      <c r="P15877" s="50">
        <v>0.19096114983737411</v>
      </c>
      <c r="R15877" s="9" t="s">
        <v>0</v>
      </c>
    </row>
    <row r="15878" spans="2:18" x14ac:dyDescent="0.2">
      <c r="B15878" s="25">
        <v>15648</v>
      </c>
      <c r="C15878" s="193">
        <v>1.0963891571834672</v>
      </c>
      <c r="D15878" s="19"/>
      <c r="E15878" s="19">
        <v>1.0058678941260584</v>
      </c>
      <c r="F15878" s="19"/>
      <c r="G15878" s="19">
        <v>1.6097650687814109</v>
      </c>
      <c r="H15878" s="19"/>
      <c r="I15878" s="19">
        <v>1.5639246550661725</v>
      </c>
      <c r="J15878" s="19"/>
      <c r="K15878" s="19">
        <v>0.82980251358047741</v>
      </c>
      <c r="L15878" s="19"/>
      <c r="M15878" s="19">
        <v>0.95121347259328426</v>
      </c>
      <c r="N15878" s="19"/>
      <c r="O15878" s="19">
        <v>0.86612750086249213</v>
      </c>
      <c r="P15878" s="50"/>
      <c r="R15878" s="9" t="s">
        <v>0</v>
      </c>
    </row>
    <row r="15879" spans="2:18" x14ac:dyDescent="0.2">
      <c r="B15879" s="25">
        <v>15649</v>
      </c>
      <c r="C15879" s="193"/>
      <c r="D15879" s="19">
        <v>0.49023992565071467</v>
      </c>
      <c r="E15879" s="19"/>
      <c r="F15879" s="19">
        <v>0.79350811784539954</v>
      </c>
      <c r="G15879" s="19"/>
      <c r="H15879" s="19">
        <v>0.51453727029913099</v>
      </c>
      <c r="I15879" s="19"/>
      <c r="J15879" s="19">
        <v>8.1376686875203344E-2</v>
      </c>
      <c r="K15879" s="19"/>
      <c r="L15879" s="19">
        <v>0.3042713848398047</v>
      </c>
      <c r="M15879" s="19"/>
      <c r="N15879" s="19">
        <v>1.2526239652673528</v>
      </c>
      <c r="O15879" s="19"/>
      <c r="P15879" s="50">
        <v>0.90802904672108453</v>
      </c>
      <c r="R15879" s="9" t="s">
        <v>0</v>
      </c>
    </row>
    <row r="15880" spans="2:18" x14ac:dyDescent="0.2">
      <c r="B15880" s="25">
        <v>15650</v>
      </c>
      <c r="C15880" s="193">
        <v>0.59731839207746995</v>
      </c>
      <c r="D15880" s="19"/>
      <c r="E15880" s="19">
        <v>2.3069607831208084E-2</v>
      </c>
      <c r="F15880" s="19"/>
      <c r="G15880" s="19">
        <v>0.30756952010712169</v>
      </c>
      <c r="H15880" s="19"/>
      <c r="I15880" s="19">
        <v>0.1829669159035455</v>
      </c>
      <c r="J15880" s="19"/>
      <c r="K15880" s="19">
        <v>0.82920066881576915</v>
      </c>
      <c r="L15880" s="19"/>
      <c r="M15880" s="19">
        <v>0.64422385011975603</v>
      </c>
      <c r="N15880" s="19"/>
      <c r="O15880" s="19">
        <v>0.70507951301108496</v>
      </c>
      <c r="P15880" s="50"/>
      <c r="R15880" s="9" t="s">
        <v>0</v>
      </c>
    </row>
    <row r="15881" spans="2:18" x14ac:dyDescent="0.2">
      <c r="B15881" s="25">
        <v>15651</v>
      </c>
      <c r="C15881" s="193">
        <v>1.0949203079883247</v>
      </c>
      <c r="D15881" s="19"/>
      <c r="E15881" s="19">
        <v>4.9828704221236392E-2</v>
      </c>
      <c r="F15881" s="19"/>
      <c r="G15881" s="19">
        <v>1.5614870138091594</v>
      </c>
      <c r="H15881" s="19"/>
      <c r="I15881" s="19">
        <v>1.1705390924077186</v>
      </c>
      <c r="J15881" s="19"/>
      <c r="K15881" s="19">
        <v>1.3670771396162973</v>
      </c>
      <c r="L15881" s="19"/>
      <c r="M15881" s="19">
        <v>0.69005867187677594</v>
      </c>
      <c r="N15881" s="19"/>
      <c r="O15881" s="19">
        <v>0.37555772525655101</v>
      </c>
      <c r="P15881" s="50"/>
      <c r="R15881" s="9" t="s">
        <v>0</v>
      </c>
    </row>
    <row r="15882" spans="2:18" x14ac:dyDescent="0.2">
      <c r="B15882" s="25">
        <v>15652</v>
      </c>
      <c r="C15882" s="193">
        <v>1.6486006726363185</v>
      </c>
      <c r="D15882" s="19"/>
      <c r="E15882" s="19">
        <v>0.45978244410070535</v>
      </c>
      <c r="F15882" s="19"/>
      <c r="G15882" s="19">
        <v>1.5206109998393051</v>
      </c>
      <c r="H15882" s="19"/>
      <c r="I15882" s="19">
        <v>1.9027013199373883</v>
      </c>
      <c r="J15882" s="19"/>
      <c r="K15882" s="19">
        <v>0.87352370342199104</v>
      </c>
      <c r="L15882" s="19"/>
      <c r="M15882" s="19">
        <v>0.13343299194749778</v>
      </c>
      <c r="N15882" s="19"/>
      <c r="O15882" s="19">
        <v>0.99122112335643908</v>
      </c>
      <c r="P15882" s="50"/>
      <c r="R15882" s="9" t="s">
        <v>0</v>
      </c>
    </row>
    <row r="15883" spans="2:18" x14ac:dyDescent="0.2">
      <c r="B15883" s="25">
        <v>15653</v>
      </c>
      <c r="C15883" s="193"/>
      <c r="D15883" s="19">
        <v>1.0677187543240838</v>
      </c>
      <c r="E15883" s="19"/>
      <c r="F15883" s="19">
        <v>0.24278928313209877</v>
      </c>
      <c r="G15883" s="19"/>
      <c r="H15883" s="19">
        <v>0.44547174698255132</v>
      </c>
      <c r="I15883" s="19"/>
      <c r="J15883" s="19">
        <v>0.55312059410314918</v>
      </c>
      <c r="K15883" s="19"/>
      <c r="L15883" s="19">
        <v>0.76402495641732104</v>
      </c>
      <c r="M15883" s="19"/>
      <c r="N15883" s="19">
        <v>0.94539052719912209</v>
      </c>
      <c r="O15883" s="19"/>
      <c r="P15883" s="50">
        <v>0.20731839203018479</v>
      </c>
      <c r="R15883" s="9" t="s">
        <v>0</v>
      </c>
    </row>
    <row r="15884" spans="2:18" x14ac:dyDescent="0.2">
      <c r="B15884" s="25">
        <v>15654</v>
      </c>
      <c r="C15884" s="193"/>
      <c r="D15884" s="19">
        <v>2.0986895054412429</v>
      </c>
      <c r="E15884" s="19"/>
      <c r="F15884" s="19">
        <v>1.5212434220561082</v>
      </c>
      <c r="G15884" s="19"/>
      <c r="H15884" s="19">
        <v>1.2212849471923453</v>
      </c>
      <c r="I15884" s="19"/>
      <c r="J15884" s="19">
        <v>1.8611532486238109</v>
      </c>
      <c r="K15884" s="19"/>
      <c r="L15884" s="19">
        <v>0.83122235846451153</v>
      </c>
      <c r="M15884" s="19"/>
      <c r="N15884" s="19">
        <v>0.98763476802686012</v>
      </c>
      <c r="O15884" s="19"/>
      <c r="P15884" s="50">
        <v>0.63230035216672387</v>
      </c>
      <c r="R15884" s="9" t="s">
        <v>0</v>
      </c>
    </row>
    <row r="15885" spans="2:18" x14ac:dyDescent="0.2">
      <c r="B15885" s="25">
        <v>15655</v>
      </c>
      <c r="C15885" s="193">
        <v>0.24762365666681604</v>
      </c>
      <c r="D15885" s="19"/>
      <c r="E15885" s="19">
        <v>1.0960250779769243</v>
      </c>
      <c r="F15885" s="19"/>
      <c r="G15885" s="19">
        <v>0.64812944559780705</v>
      </c>
      <c r="H15885" s="19"/>
      <c r="I15885" s="19">
        <v>1.1601960987936162</v>
      </c>
      <c r="J15885" s="19"/>
      <c r="K15885" s="19">
        <v>0.61753978917689656</v>
      </c>
      <c r="L15885" s="19"/>
      <c r="M15885" s="19">
        <v>0.40078929261981644</v>
      </c>
      <c r="N15885" s="19"/>
      <c r="O15885" s="19">
        <v>0.71308851356847069</v>
      </c>
      <c r="P15885" s="50"/>
      <c r="R15885" s="9" t="s">
        <v>0</v>
      </c>
    </row>
    <row r="15886" spans="2:18" x14ac:dyDescent="0.2">
      <c r="B15886" s="25">
        <v>15656</v>
      </c>
      <c r="C15886" s="193">
        <v>0.61193285715995027</v>
      </c>
      <c r="D15886" s="19"/>
      <c r="E15886" s="19">
        <v>0.26166555643643624</v>
      </c>
      <c r="F15886" s="19"/>
      <c r="G15886" s="19">
        <v>1.3340274194969084</v>
      </c>
      <c r="H15886" s="19"/>
      <c r="I15886" s="19">
        <v>0.86616722051514994</v>
      </c>
      <c r="J15886" s="19"/>
      <c r="K15886" s="19">
        <v>0.93040894424318465</v>
      </c>
      <c r="L15886" s="19"/>
      <c r="M15886" s="19">
        <v>0.69547075803040026</v>
      </c>
      <c r="N15886" s="19"/>
      <c r="O15886" s="19">
        <v>0.84158275037327512</v>
      </c>
      <c r="P15886" s="50"/>
      <c r="R15886" s="9" t="s">
        <v>0</v>
      </c>
    </row>
    <row r="15887" spans="2:18" x14ac:dyDescent="0.2">
      <c r="B15887" s="25">
        <v>15657</v>
      </c>
      <c r="C15887" s="193">
        <v>1.1551124079287527</v>
      </c>
      <c r="D15887" s="19"/>
      <c r="E15887" s="19">
        <v>2.7401449550558218E-2</v>
      </c>
      <c r="F15887" s="19"/>
      <c r="G15887" s="19">
        <v>7.5530060216144981E-5</v>
      </c>
      <c r="H15887" s="19"/>
      <c r="I15887" s="19">
        <v>0.44146718282232716</v>
      </c>
      <c r="J15887" s="19"/>
      <c r="K15887" s="19">
        <v>0.9465306535796213</v>
      </c>
      <c r="L15887" s="19"/>
      <c r="M15887" s="19">
        <v>0.89313840025653934</v>
      </c>
      <c r="N15887" s="19"/>
      <c r="O15887" s="19"/>
      <c r="P15887" s="50">
        <v>0.30971724207550999</v>
      </c>
      <c r="R15887" s="9" t="s">
        <v>0</v>
      </c>
    </row>
    <row r="15888" spans="2:18" x14ac:dyDescent="0.2">
      <c r="B15888" s="25">
        <v>15658</v>
      </c>
      <c r="C15888" s="193">
        <v>0.5048741390432343</v>
      </c>
      <c r="D15888" s="19"/>
      <c r="E15888" s="19">
        <v>1.7931980674004626</v>
      </c>
      <c r="F15888" s="19"/>
      <c r="G15888" s="19">
        <v>1.8806325530467944</v>
      </c>
      <c r="H15888" s="19"/>
      <c r="I15888" s="19">
        <v>1.5886230341618779</v>
      </c>
      <c r="J15888" s="19"/>
      <c r="K15888" s="19">
        <v>1.5351303076668683</v>
      </c>
      <c r="L15888" s="19"/>
      <c r="M15888" s="19">
        <v>2.031060586726317</v>
      </c>
      <c r="N15888" s="19"/>
      <c r="O15888" s="19">
        <v>1.432793869535433</v>
      </c>
      <c r="P15888" s="50"/>
      <c r="R15888" s="9" t="s">
        <v>0</v>
      </c>
    </row>
    <row r="15889" spans="2:18" x14ac:dyDescent="0.2">
      <c r="B15889" s="25">
        <v>15659</v>
      </c>
      <c r="C15889" s="193">
        <v>1.8018637938575954</v>
      </c>
      <c r="D15889" s="19"/>
      <c r="E15889" s="19">
        <v>1.2724328393554925</v>
      </c>
      <c r="F15889" s="19"/>
      <c r="G15889" s="19">
        <v>0.95655992888956409</v>
      </c>
      <c r="H15889" s="19"/>
      <c r="I15889" s="19">
        <v>0.21709873792426648</v>
      </c>
      <c r="J15889" s="19"/>
      <c r="K15889" s="19">
        <v>0.7288623585181141</v>
      </c>
      <c r="L15889" s="19"/>
      <c r="M15889" s="19">
        <v>1.6080037701255889</v>
      </c>
      <c r="N15889" s="19"/>
      <c r="O15889" s="19">
        <v>2.0488222085263623</v>
      </c>
      <c r="P15889" s="50"/>
      <c r="R15889" s="9" t="s">
        <v>0</v>
      </c>
    </row>
    <row r="15890" spans="2:18" x14ac:dyDescent="0.2">
      <c r="B15890" s="25">
        <v>15660</v>
      </c>
      <c r="C15890" s="193">
        <v>0.69738365773745914</v>
      </c>
      <c r="D15890" s="19"/>
      <c r="E15890" s="19">
        <v>0.6198716148377108</v>
      </c>
      <c r="F15890" s="19"/>
      <c r="G15890" s="19">
        <v>0.25108388424815747</v>
      </c>
      <c r="H15890" s="19"/>
      <c r="I15890" s="19">
        <v>1.3096856745741066</v>
      </c>
      <c r="J15890" s="19"/>
      <c r="K15890" s="19">
        <v>1.4501704170143939</v>
      </c>
      <c r="L15890" s="19"/>
      <c r="M15890" s="19">
        <v>0.14982673153477008</v>
      </c>
      <c r="N15890" s="19"/>
      <c r="O15890" s="19">
        <v>0.27492853725860683</v>
      </c>
      <c r="P15890" s="50"/>
      <c r="R15890" s="9" t="s">
        <v>0</v>
      </c>
    </row>
    <row r="15891" spans="2:18" x14ac:dyDescent="0.2">
      <c r="B15891" s="25">
        <v>15661</v>
      </c>
      <c r="C15891" s="193"/>
      <c r="D15891" s="19">
        <v>1.0940226311983308</v>
      </c>
      <c r="E15891" s="19"/>
      <c r="F15891" s="19">
        <v>0.8729588522394659</v>
      </c>
      <c r="G15891" s="19"/>
      <c r="H15891" s="19">
        <v>0.68684331229769502</v>
      </c>
      <c r="I15891" s="19"/>
      <c r="J15891" s="19">
        <v>0.39993802273125789</v>
      </c>
      <c r="K15891" s="19"/>
      <c r="L15891" s="19">
        <v>0.76476376540948265</v>
      </c>
      <c r="M15891" s="19"/>
      <c r="N15891" s="19">
        <v>0.46283319879919682</v>
      </c>
      <c r="O15891" s="19">
        <v>0.15572617451695592</v>
      </c>
      <c r="P15891" s="50"/>
      <c r="R15891" s="9" t="s">
        <v>0</v>
      </c>
    </row>
    <row r="15892" spans="2:18" x14ac:dyDescent="0.2">
      <c r="B15892" s="25">
        <v>15662</v>
      </c>
      <c r="C15892" s="193"/>
      <c r="D15892" s="19">
        <v>0.29375092493342742</v>
      </c>
      <c r="E15892" s="19">
        <v>0.26291680842907372</v>
      </c>
      <c r="F15892" s="19"/>
      <c r="G15892" s="19"/>
      <c r="H15892" s="19">
        <v>0.11862120180073013</v>
      </c>
      <c r="I15892" s="19">
        <v>0.60952134048130413</v>
      </c>
      <c r="J15892" s="19"/>
      <c r="K15892" s="19"/>
      <c r="L15892" s="19">
        <v>9.8035685976014156E-2</v>
      </c>
      <c r="M15892" s="19"/>
      <c r="N15892" s="19">
        <v>0.11382944175987367</v>
      </c>
      <c r="O15892" s="19">
        <v>0.3785944609559132</v>
      </c>
      <c r="P15892" s="50"/>
      <c r="R15892" s="9" t="s">
        <v>0</v>
      </c>
    </row>
    <row r="15893" spans="2:18" x14ac:dyDescent="0.2">
      <c r="B15893" s="25">
        <v>15663</v>
      </c>
      <c r="C15893" s="193">
        <v>0.98997742531235444</v>
      </c>
      <c r="D15893" s="19"/>
      <c r="E15893" s="19"/>
      <c r="F15893" s="19">
        <v>5.5812161980811438E-2</v>
      </c>
      <c r="G15893" s="19"/>
      <c r="H15893" s="19">
        <v>1.2469271386893741</v>
      </c>
      <c r="I15893" s="19"/>
      <c r="J15893" s="19">
        <v>0.19878506283813507</v>
      </c>
      <c r="K15893" s="19">
        <v>8.7445237300391693E-2</v>
      </c>
      <c r="L15893" s="19"/>
      <c r="M15893" s="19"/>
      <c r="N15893" s="19">
        <v>0.97277206204627409</v>
      </c>
      <c r="O15893" s="19">
        <v>4.0317825295746075E-3</v>
      </c>
      <c r="P15893" s="50"/>
      <c r="R15893" s="9" t="s">
        <v>0</v>
      </c>
    </row>
    <row r="15894" spans="2:18" x14ac:dyDescent="0.2">
      <c r="B15894" s="25">
        <v>15664</v>
      </c>
      <c r="C15894" s="193"/>
      <c r="D15894" s="19">
        <v>1.5018135077908505</v>
      </c>
      <c r="E15894" s="19"/>
      <c r="F15894" s="19">
        <v>2.0040905574113577</v>
      </c>
      <c r="G15894" s="19"/>
      <c r="H15894" s="19">
        <v>0.59247470638220356</v>
      </c>
      <c r="I15894" s="19"/>
      <c r="J15894" s="19">
        <v>1.4551824781782785</v>
      </c>
      <c r="K15894" s="19"/>
      <c r="L15894" s="19">
        <v>1.9802690913962417</v>
      </c>
      <c r="M15894" s="19"/>
      <c r="N15894" s="19">
        <v>0.73294964646117877</v>
      </c>
      <c r="O15894" s="19"/>
      <c r="P15894" s="50">
        <v>0.78618642340220435</v>
      </c>
      <c r="R15894" s="9" t="s">
        <v>0</v>
      </c>
    </row>
    <row r="15895" spans="2:18" x14ac:dyDescent="0.2">
      <c r="B15895" s="25">
        <v>15665</v>
      </c>
      <c r="C15895" s="193"/>
      <c r="D15895" s="19">
        <v>1.8971960210686412</v>
      </c>
      <c r="E15895" s="19"/>
      <c r="F15895" s="19">
        <v>2.4629703954664932</v>
      </c>
      <c r="G15895" s="19"/>
      <c r="H15895" s="19">
        <v>1.6223037813106065</v>
      </c>
      <c r="I15895" s="19"/>
      <c r="J15895" s="19">
        <v>2.1630648396873662</v>
      </c>
      <c r="K15895" s="19"/>
      <c r="L15895" s="19">
        <v>1.4232298584634955</v>
      </c>
      <c r="M15895" s="19"/>
      <c r="N15895" s="19">
        <v>1.2907839326394643</v>
      </c>
      <c r="O15895" s="19"/>
      <c r="P15895" s="50">
        <v>1.7011627804944403</v>
      </c>
      <c r="R15895" s="9" t="s">
        <v>0</v>
      </c>
    </row>
    <row r="15896" spans="2:18" x14ac:dyDescent="0.2">
      <c r="B15896" s="25">
        <v>15666</v>
      </c>
      <c r="C15896" s="193"/>
      <c r="D15896" s="19">
        <v>0.1376419798466946</v>
      </c>
      <c r="E15896" s="19"/>
      <c r="F15896" s="19">
        <v>0.12657499190675006</v>
      </c>
      <c r="G15896" s="19"/>
      <c r="H15896" s="19">
        <v>3.9917251180444445E-2</v>
      </c>
      <c r="I15896" s="19"/>
      <c r="J15896" s="19">
        <v>0.64628011970095944</v>
      </c>
      <c r="K15896" s="19"/>
      <c r="L15896" s="19">
        <v>0.69876658798517688</v>
      </c>
      <c r="M15896" s="19"/>
      <c r="N15896" s="19">
        <v>6.16635330151188E-4</v>
      </c>
      <c r="O15896" s="19">
        <v>0.10702816791241042</v>
      </c>
      <c r="P15896" s="50"/>
      <c r="R15896" s="9" t="s">
        <v>0</v>
      </c>
    </row>
    <row r="15897" spans="2:18" x14ac:dyDescent="0.2">
      <c r="B15897" s="25">
        <v>15667</v>
      </c>
      <c r="C15897" s="193"/>
      <c r="D15897" s="19">
        <v>1.8413337478899763</v>
      </c>
      <c r="E15897" s="19"/>
      <c r="F15897" s="19">
        <v>2.2503583815997557</v>
      </c>
      <c r="G15897" s="19"/>
      <c r="H15897" s="19">
        <v>2.3802720842859135</v>
      </c>
      <c r="I15897" s="19"/>
      <c r="J15897" s="19">
        <v>2.0410380491188613</v>
      </c>
      <c r="K15897" s="19"/>
      <c r="L15897" s="19">
        <v>2.3666305470011628</v>
      </c>
      <c r="M15897" s="19"/>
      <c r="N15897" s="19">
        <v>2.0580451462580824</v>
      </c>
      <c r="O15897" s="19"/>
      <c r="P15897" s="50">
        <v>2.4932034104196759</v>
      </c>
      <c r="R15897" s="9" t="s">
        <v>0</v>
      </c>
    </row>
    <row r="15898" spans="2:18" x14ac:dyDescent="0.2">
      <c r="B15898" s="25">
        <v>15668</v>
      </c>
      <c r="C15898" s="193"/>
      <c r="D15898" s="19">
        <v>0.65110465489581304</v>
      </c>
      <c r="E15898" s="19">
        <v>0.76487804434220086</v>
      </c>
      <c r="F15898" s="19"/>
      <c r="G15898" s="19">
        <v>0.12223813592863277</v>
      </c>
      <c r="H15898" s="19"/>
      <c r="I15898" s="19"/>
      <c r="J15898" s="19">
        <v>0.53274902540425784</v>
      </c>
      <c r="K15898" s="19">
        <v>3.9416066256719513E-2</v>
      </c>
      <c r="L15898" s="19"/>
      <c r="M15898" s="19">
        <v>0.660370472287929</v>
      </c>
      <c r="N15898" s="19"/>
      <c r="O15898" s="19"/>
      <c r="P15898" s="50">
        <v>0.11792635606836287</v>
      </c>
      <c r="R15898" s="9" t="s">
        <v>0</v>
      </c>
    </row>
    <row r="15899" spans="2:18" x14ac:dyDescent="0.2">
      <c r="B15899" s="25">
        <v>15669</v>
      </c>
      <c r="C15899" s="193"/>
      <c r="D15899" s="19">
        <v>0.31338907685216927</v>
      </c>
      <c r="E15899" s="19"/>
      <c r="F15899" s="19">
        <v>1.1177215209104832</v>
      </c>
      <c r="G15899" s="19">
        <v>1.6339696306531294E-2</v>
      </c>
      <c r="H15899" s="19"/>
      <c r="I15899" s="19">
        <v>2.3046988017312755E-3</v>
      </c>
      <c r="J15899" s="19"/>
      <c r="K15899" s="19"/>
      <c r="L15899" s="19">
        <v>2.7133244405221291E-2</v>
      </c>
      <c r="M15899" s="19">
        <v>0.28544691656104709</v>
      </c>
      <c r="N15899" s="19"/>
      <c r="O15899" s="19"/>
      <c r="P15899" s="50">
        <v>0.82497138844992457</v>
      </c>
      <c r="R15899" s="9" t="s">
        <v>0</v>
      </c>
    </row>
    <row r="15900" spans="2:18" x14ac:dyDescent="0.2">
      <c r="B15900" s="25">
        <v>15670</v>
      </c>
      <c r="C15900" s="193"/>
      <c r="D15900" s="19">
        <v>0.57778366791021241</v>
      </c>
      <c r="E15900" s="19"/>
      <c r="F15900" s="19">
        <v>0.37603798004741218</v>
      </c>
      <c r="G15900" s="19">
        <v>3.4663661260567698E-2</v>
      </c>
      <c r="H15900" s="19"/>
      <c r="I15900" s="19"/>
      <c r="J15900" s="19">
        <v>0.66983680423131464</v>
      </c>
      <c r="K15900" s="19"/>
      <c r="L15900" s="19">
        <v>1.158015613122324E-2</v>
      </c>
      <c r="M15900" s="19"/>
      <c r="N15900" s="19">
        <v>0.26952744916020199</v>
      </c>
      <c r="O15900" s="19"/>
      <c r="P15900" s="50">
        <v>0.59519099846120593</v>
      </c>
      <c r="R15900" s="9" t="s">
        <v>0</v>
      </c>
    </row>
    <row r="15901" spans="2:18" x14ac:dyDescent="0.2">
      <c r="B15901" s="25">
        <v>15671</v>
      </c>
      <c r="C15901" s="193">
        <v>0.11527659629427657</v>
      </c>
      <c r="D15901" s="19"/>
      <c r="E15901" s="19">
        <v>0.42196846992968351</v>
      </c>
      <c r="F15901" s="19"/>
      <c r="G15901" s="19">
        <v>0.25132867856550589</v>
      </c>
      <c r="H15901" s="19"/>
      <c r="I15901" s="19">
        <v>1.0391421975235462</v>
      </c>
      <c r="J15901" s="19"/>
      <c r="K15901" s="19"/>
      <c r="L15901" s="19">
        <v>0.13547655518500343</v>
      </c>
      <c r="M15901" s="19">
        <v>0.5987568529067101</v>
      </c>
      <c r="N15901" s="19"/>
      <c r="O15901" s="19">
        <v>0.29606604530128733</v>
      </c>
      <c r="P15901" s="50"/>
      <c r="R15901" s="9" t="s">
        <v>0</v>
      </c>
    </row>
    <row r="15902" spans="2:18" x14ac:dyDescent="0.2">
      <c r="B15902" s="25">
        <v>15672</v>
      </c>
      <c r="C15902" s="193">
        <v>0.92813508049554039</v>
      </c>
      <c r="D15902" s="19"/>
      <c r="E15902" s="19">
        <v>0.16443394934711969</v>
      </c>
      <c r="F15902" s="19"/>
      <c r="G15902" s="19">
        <v>1.2426105274234855</v>
      </c>
      <c r="H15902" s="19"/>
      <c r="I15902" s="19">
        <v>0.52448722822870097</v>
      </c>
      <c r="J15902" s="19"/>
      <c r="K15902" s="19">
        <v>1.1167390162818409</v>
      </c>
      <c r="L15902" s="19"/>
      <c r="M15902" s="19">
        <v>0.81881411632827117</v>
      </c>
      <c r="N15902" s="19"/>
      <c r="O15902" s="19">
        <v>0.60858872111559992</v>
      </c>
      <c r="P15902" s="50"/>
      <c r="R15902" s="9" t="s">
        <v>0</v>
      </c>
    </row>
    <row r="15903" spans="2:18" x14ac:dyDescent="0.2">
      <c r="B15903" s="25">
        <v>15673</v>
      </c>
      <c r="C15903" s="193">
        <v>2.1850914679861097E-2</v>
      </c>
      <c r="D15903" s="19"/>
      <c r="E15903" s="19">
        <v>0.92825988005777604</v>
      </c>
      <c r="F15903" s="19"/>
      <c r="G15903" s="19">
        <v>0.51216406993271424</v>
      </c>
      <c r="H15903" s="19"/>
      <c r="I15903" s="19">
        <v>0.2033351463265968</v>
      </c>
      <c r="J15903" s="19"/>
      <c r="K15903" s="19">
        <v>1.3356348628623218</v>
      </c>
      <c r="L15903" s="19"/>
      <c r="M15903" s="19">
        <v>1.2253406684138024</v>
      </c>
      <c r="N15903" s="19"/>
      <c r="O15903" s="19">
        <v>0.37229781153687647</v>
      </c>
      <c r="P15903" s="50"/>
      <c r="R15903" s="9" t="s">
        <v>0</v>
      </c>
    </row>
    <row r="15904" spans="2:18" x14ac:dyDescent="0.2">
      <c r="B15904" s="25">
        <v>15674</v>
      </c>
      <c r="C15904" s="193"/>
      <c r="D15904" s="19">
        <v>0.9129327117825986</v>
      </c>
      <c r="E15904" s="19"/>
      <c r="F15904" s="19">
        <v>0.25271221148688433</v>
      </c>
      <c r="G15904" s="19">
        <v>0.19920549272434265</v>
      </c>
      <c r="H15904" s="19"/>
      <c r="I15904" s="19">
        <v>4.6727412865132115E-2</v>
      </c>
      <c r="J15904" s="19"/>
      <c r="K15904" s="19"/>
      <c r="L15904" s="19">
        <v>1.8727159821344368E-2</v>
      </c>
      <c r="M15904" s="19"/>
      <c r="N15904" s="19">
        <v>0.75103934868066213</v>
      </c>
      <c r="O15904" s="19"/>
      <c r="P15904" s="50">
        <v>0.81857598295782319</v>
      </c>
      <c r="R15904" s="9" t="s">
        <v>0</v>
      </c>
    </row>
    <row r="15905" spans="2:18" x14ac:dyDescent="0.2">
      <c r="B15905" s="25">
        <v>15675</v>
      </c>
      <c r="C15905" s="193"/>
      <c r="D15905" s="19">
        <v>0.32896130448138611</v>
      </c>
      <c r="E15905" s="19"/>
      <c r="F15905" s="19">
        <v>0.31938843821503177</v>
      </c>
      <c r="G15905" s="19"/>
      <c r="H15905" s="19">
        <v>1.7142883601119994</v>
      </c>
      <c r="I15905" s="19"/>
      <c r="J15905" s="19">
        <v>0.92056764630293253</v>
      </c>
      <c r="K15905" s="19"/>
      <c r="L15905" s="19">
        <v>1.0428804143665276</v>
      </c>
      <c r="M15905" s="19"/>
      <c r="N15905" s="19">
        <v>1.3699343652120228</v>
      </c>
      <c r="O15905" s="19"/>
      <c r="P15905" s="50">
        <v>0.82758661780219933</v>
      </c>
      <c r="R15905" s="9" t="s">
        <v>0</v>
      </c>
    </row>
    <row r="15906" spans="2:18" x14ac:dyDescent="0.2">
      <c r="B15906" s="25">
        <v>15676</v>
      </c>
      <c r="C15906" s="193"/>
      <c r="D15906" s="19">
        <v>0.55889273140814089</v>
      </c>
      <c r="E15906" s="19"/>
      <c r="F15906" s="19">
        <v>1.0262630210016619</v>
      </c>
      <c r="G15906" s="19"/>
      <c r="H15906" s="19">
        <v>0.66254770319419809</v>
      </c>
      <c r="I15906" s="19"/>
      <c r="J15906" s="19">
        <v>1.5398125193227057</v>
      </c>
      <c r="K15906" s="19"/>
      <c r="L15906" s="19">
        <v>1.0753967822278629</v>
      </c>
      <c r="M15906" s="19"/>
      <c r="N15906" s="19">
        <v>1.5448268817985094</v>
      </c>
      <c r="O15906" s="19"/>
      <c r="P15906" s="50">
        <v>0.51611856520202182</v>
      </c>
      <c r="R15906" s="9" t="s">
        <v>0</v>
      </c>
    </row>
    <row r="15907" spans="2:18" x14ac:dyDescent="0.2">
      <c r="B15907" s="25">
        <v>15677</v>
      </c>
      <c r="C15907" s="193">
        <v>0.36883094393541088</v>
      </c>
      <c r="D15907" s="19"/>
      <c r="E15907" s="19">
        <v>0.86767984842834289</v>
      </c>
      <c r="F15907" s="19"/>
      <c r="G15907" s="19">
        <v>0.24270000856307336</v>
      </c>
      <c r="H15907" s="19"/>
      <c r="I15907" s="19">
        <v>1.3363823316413048</v>
      </c>
      <c r="J15907" s="19"/>
      <c r="K15907" s="19">
        <v>1.2868893911706687</v>
      </c>
      <c r="L15907" s="19"/>
      <c r="M15907" s="19">
        <v>0.68128421825293206</v>
      </c>
      <c r="N15907" s="19"/>
      <c r="O15907" s="19">
        <v>1.268065615243658</v>
      </c>
      <c r="P15907" s="50"/>
      <c r="R15907" s="9" t="s">
        <v>0</v>
      </c>
    </row>
    <row r="15908" spans="2:18" x14ac:dyDescent="0.2">
      <c r="B15908" s="25">
        <v>15678</v>
      </c>
      <c r="C15908" s="193"/>
      <c r="D15908" s="19">
        <v>5.2093177751265915E-2</v>
      </c>
      <c r="E15908" s="19">
        <v>0.1232138982950829</v>
      </c>
      <c r="F15908" s="19"/>
      <c r="G15908" s="19"/>
      <c r="H15908" s="19">
        <v>0.32543633999608723</v>
      </c>
      <c r="I15908" s="19">
        <v>0.34981194446044045</v>
      </c>
      <c r="J15908" s="19"/>
      <c r="K15908" s="19"/>
      <c r="L15908" s="19">
        <v>0.10282777820571731</v>
      </c>
      <c r="M15908" s="19"/>
      <c r="N15908" s="19">
        <v>0.8172299933117434</v>
      </c>
      <c r="O15908" s="19"/>
      <c r="P15908" s="50">
        <v>0.43370435122177187</v>
      </c>
      <c r="R15908" s="9" t="s">
        <v>0</v>
      </c>
    </row>
    <row r="15909" spans="2:18" x14ac:dyDescent="0.2">
      <c r="B15909" s="25">
        <v>15679</v>
      </c>
      <c r="C15909" s="193"/>
      <c r="D15909" s="19">
        <v>2.6740102383439441</v>
      </c>
      <c r="E15909" s="19"/>
      <c r="F15909" s="19">
        <v>1.6618795297677844</v>
      </c>
      <c r="G15909" s="19"/>
      <c r="H15909" s="19">
        <v>1.9568199004475872</v>
      </c>
      <c r="I15909" s="19"/>
      <c r="J15909" s="19">
        <v>1.5982270922780895</v>
      </c>
      <c r="K15909" s="19"/>
      <c r="L15909" s="19">
        <v>0.95301198018111732</v>
      </c>
      <c r="M15909" s="19"/>
      <c r="N15909" s="19">
        <v>2.0974950608044733</v>
      </c>
      <c r="O15909" s="19"/>
      <c r="P15909" s="50">
        <v>1.5243001495372535</v>
      </c>
      <c r="R15909" s="9" t="s">
        <v>0</v>
      </c>
    </row>
    <row r="15910" spans="2:18" x14ac:dyDescent="0.2">
      <c r="B15910" s="25">
        <v>15680</v>
      </c>
      <c r="C15910" s="193">
        <v>0.59091291728116313</v>
      </c>
      <c r="D15910" s="19"/>
      <c r="E15910" s="19">
        <v>0.21704166017594814</v>
      </c>
      <c r="F15910" s="19"/>
      <c r="G15910" s="19"/>
      <c r="H15910" s="19">
        <v>0.31078205591136576</v>
      </c>
      <c r="I15910" s="19">
        <v>0.67044721788922734</v>
      </c>
      <c r="J15910" s="19"/>
      <c r="K15910" s="19">
        <v>1.0282448336661569</v>
      </c>
      <c r="L15910" s="19"/>
      <c r="M15910" s="19">
        <v>0.80555808280334917</v>
      </c>
      <c r="N15910" s="19"/>
      <c r="O15910" s="19">
        <v>1.3149988144612337</v>
      </c>
      <c r="P15910" s="50"/>
      <c r="R15910" s="9" t="s">
        <v>0</v>
      </c>
    </row>
    <row r="15911" spans="2:18" x14ac:dyDescent="0.2">
      <c r="B15911" s="25">
        <v>15681</v>
      </c>
      <c r="C15911" s="193"/>
      <c r="D15911" s="19">
        <v>1.8487337704855942</v>
      </c>
      <c r="E15911" s="19"/>
      <c r="F15911" s="19">
        <v>0.59258738190926086</v>
      </c>
      <c r="G15911" s="19"/>
      <c r="H15911" s="19">
        <v>0.61920114939785109</v>
      </c>
      <c r="I15911" s="19"/>
      <c r="J15911" s="19">
        <v>1.0436774471280856</v>
      </c>
      <c r="K15911" s="19"/>
      <c r="L15911" s="19">
        <v>0.61434544171607786</v>
      </c>
      <c r="M15911" s="19"/>
      <c r="N15911" s="19">
        <v>0.83927140063014427</v>
      </c>
      <c r="O15911" s="19"/>
      <c r="P15911" s="50">
        <v>1.0292354138755706</v>
      </c>
      <c r="R15911" s="9" t="s">
        <v>0</v>
      </c>
    </row>
    <row r="15912" spans="2:18" x14ac:dyDescent="0.2">
      <c r="B15912" s="25">
        <v>15682</v>
      </c>
      <c r="C15912" s="193">
        <v>2.149867583613263</v>
      </c>
      <c r="D15912" s="19"/>
      <c r="E15912" s="19">
        <v>0.67740558547159502</v>
      </c>
      <c r="F15912" s="19"/>
      <c r="G15912" s="19">
        <v>1.5699497166985579</v>
      </c>
      <c r="H15912" s="19"/>
      <c r="I15912" s="19">
        <v>0.61184961155691475</v>
      </c>
      <c r="J15912" s="19"/>
      <c r="K15912" s="19">
        <v>1.5149708937594182</v>
      </c>
      <c r="L15912" s="19"/>
      <c r="M15912" s="19">
        <v>0.57123267997700056</v>
      </c>
      <c r="N15912" s="19"/>
      <c r="O15912" s="19">
        <v>1.7438792099423635</v>
      </c>
      <c r="P15912" s="50"/>
      <c r="R15912" s="9" t="s">
        <v>0</v>
      </c>
    </row>
    <row r="15913" spans="2:18" x14ac:dyDescent="0.2">
      <c r="B15913" s="25">
        <v>15683</v>
      </c>
      <c r="C15913" s="193"/>
      <c r="D15913" s="19">
        <v>0.74152662953466064</v>
      </c>
      <c r="E15913" s="19"/>
      <c r="F15913" s="19">
        <v>0.98822255933334857</v>
      </c>
      <c r="G15913" s="19"/>
      <c r="H15913" s="19">
        <v>1.1889148898007098</v>
      </c>
      <c r="I15913" s="19"/>
      <c r="J15913" s="19">
        <v>0.20572812408797797</v>
      </c>
      <c r="K15913" s="19"/>
      <c r="L15913" s="19">
        <v>1.5204482583820331</v>
      </c>
      <c r="M15913" s="19"/>
      <c r="N15913" s="19">
        <v>1.8958857316000481</v>
      </c>
      <c r="O15913" s="19"/>
      <c r="P15913" s="50">
        <v>1.5174874923534338</v>
      </c>
      <c r="R15913" s="9" t="s">
        <v>0</v>
      </c>
    </row>
    <row r="15914" spans="2:18" x14ac:dyDescent="0.2">
      <c r="B15914" s="25">
        <v>15684</v>
      </c>
      <c r="C15914" s="193"/>
      <c r="D15914" s="19">
        <v>0.33378968179984941</v>
      </c>
      <c r="E15914" s="19"/>
      <c r="F15914" s="19">
        <v>0.15309166143922839</v>
      </c>
      <c r="G15914" s="19">
        <v>0.11268003505102384</v>
      </c>
      <c r="H15914" s="19"/>
      <c r="I15914" s="19"/>
      <c r="J15914" s="19">
        <v>1.0355020921545972</v>
      </c>
      <c r="K15914" s="19"/>
      <c r="L15914" s="19">
        <v>0.76468869632964953</v>
      </c>
      <c r="M15914" s="19"/>
      <c r="N15914" s="19">
        <v>0.84835164203880375</v>
      </c>
      <c r="O15914" s="19">
        <v>0.37724129249156368</v>
      </c>
      <c r="P15914" s="50"/>
      <c r="R15914" s="9" t="s">
        <v>0</v>
      </c>
    </row>
    <row r="15915" spans="2:18" x14ac:dyDescent="0.2">
      <c r="B15915" s="25">
        <v>15685</v>
      </c>
      <c r="C15915" s="193"/>
      <c r="D15915" s="19">
        <v>0.80131183344354462</v>
      </c>
      <c r="E15915" s="19"/>
      <c r="F15915" s="19">
        <v>0.10653323249992515</v>
      </c>
      <c r="G15915" s="19"/>
      <c r="H15915" s="19">
        <v>1.6071447350237662</v>
      </c>
      <c r="I15915" s="19"/>
      <c r="J15915" s="19">
        <v>1.8292191544404171</v>
      </c>
      <c r="K15915" s="19"/>
      <c r="L15915" s="19">
        <v>1.9627575133097304</v>
      </c>
      <c r="M15915" s="19"/>
      <c r="N15915" s="19">
        <v>0.4968486369436344</v>
      </c>
      <c r="O15915" s="19"/>
      <c r="P15915" s="50">
        <v>0.20762533546720471</v>
      </c>
      <c r="R15915" s="9" t="s">
        <v>0</v>
      </c>
    </row>
    <row r="15916" spans="2:18" x14ac:dyDescent="0.2">
      <c r="B15916" s="25">
        <v>15686</v>
      </c>
      <c r="C15916" s="193"/>
      <c r="D15916" s="19">
        <v>0.13052061001775864</v>
      </c>
      <c r="E15916" s="19">
        <v>1.6468178227742152</v>
      </c>
      <c r="F15916" s="19"/>
      <c r="G15916" s="19">
        <v>1.8385775443399981</v>
      </c>
      <c r="H15916" s="19"/>
      <c r="I15916" s="19">
        <v>1.5737808639705577</v>
      </c>
      <c r="J15916" s="19"/>
      <c r="K15916" s="19">
        <v>0.50112280380641616</v>
      </c>
      <c r="L15916" s="19"/>
      <c r="M15916" s="19">
        <v>0.48937287082111869</v>
      </c>
      <c r="N15916" s="19"/>
      <c r="O15916" s="19">
        <v>1.124040332021145</v>
      </c>
      <c r="P15916" s="50"/>
      <c r="R15916" s="9" t="s">
        <v>0</v>
      </c>
    </row>
    <row r="15917" spans="2:18" x14ac:dyDescent="0.2">
      <c r="B15917" s="25">
        <v>15687</v>
      </c>
      <c r="C15917" s="193">
        <v>0.56024570895828485</v>
      </c>
      <c r="D15917" s="19"/>
      <c r="E15917" s="19">
        <v>0.15555802096736251</v>
      </c>
      <c r="F15917" s="19"/>
      <c r="G15917" s="19">
        <v>0.18991721852775756</v>
      </c>
      <c r="H15917" s="19"/>
      <c r="I15917" s="19">
        <v>0.69543956197728385</v>
      </c>
      <c r="J15917" s="19"/>
      <c r="K15917" s="19">
        <v>5.6583163880962149E-2</v>
      </c>
      <c r="L15917" s="19"/>
      <c r="M15917" s="19">
        <v>0.37151036870702581</v>
      </c>
      <c r="N15917" s="19"/>
      <c r="O15917" s="19">
        <v>0.17025618210624294</v>
      </c>
      <c r="P15917" s="50"/>
      <c r="R15917" s="9" t="s">
        <v>0</v>
      </c>
    </row>
    <row r="15918" spans="2:18" x14ac:dyDescent="0.2">
      <c r="B15918" s="25">
        <v>15688</v>
      </c>
      <c r="C15918" s="193"/>
      <c r="D15918" s="19">
        <v>0.24350458472635922</v>
      </c>
      <c r="E15918" s="19">
        <v>0.5429127280245224</v>
      </c>
      <c r="F15918" s="19"/>
      <c r="G15918" s="19">
        <v>8.370443845703561E-2</v>
      </c>
      <c r="H15918" s="19"/>
      <c r="I15918" s="19">
        <v>1.819297036398696</v>
      </c>
      <c r="J15918" s="19"/>
      <c r="K15918" s="19">
        <v>0.97311210375655333</v>
      </c>
      <c r="L15918" s="19"/>
      <c r="M15918" s="19">
        <v>8.5711824909770321E-2</v>
      </c>
      <c r="N15918" s="19"/>
      <c r="O15918" s="19">
        <v>0.75399744900855548</v>
      </c>
      <c r="P15918" s="50"/>
      <c r="R15918" s="9" t="s">
        <v>0</v>
      </c>
    </row>
    <row r="15919" spans="2:18" x14ac:dyDescent="0.2">
      <c r="B15919" s="25">
        <v>15689</v>
      </c>
      <c r="C15919" s="193">
        <v>0.10618259365785028</v>
      </c>
      <c r="D15919" s="19"/>
      <c r="E15919" s="19">
        <v>0.65180963823626459</v>
      </c>
      <c r="F15919" s="19"/>
      <c r="G15919" s="19">
        <v>0.12661020323819183</v>
      </c>
      <c r="H15919" s="19"/>
      <c r="I15919" s="19">
        <v>1.5844425118574152</v>
      </c>
      <c r="J15919" s="19"/>
      <c r="K15919" s="19">
        <v>0.47378127982808427</v>
      </c>
      <c r="L15919" s="19"/>
      <c r="M15919" s="19">
        <v>1.3308362153553042</v>
      </c>
      <c r="N15919" s="19"/>
      <c r="O15919" s="19">
        <v>0.91061374627126546</v>
      </c>
      <c r="P15919" s="50"/>
      <c r="R15919" s="9" t="s">
        <v>0</v>
      </c>
    </row>
    <row r="15920" spans="2:18" x14ac:dyDescent="0.2">
      <c r="B15920" s="25">
        <v>15690</v>
      </c>
      <c r="C15920" s="193"/>
      <c r="D15920" s="19">
        <v>0.51170051710752229</v>
      </c>
      <c r="E15920" s="19"/>
      <c r="F15920" s="19">
        <v>1.7350183834664215</v>
      </c>
      <c r="G15920" s="19"/>
      <c r="H15920" s="19">
        <v>0.76257700004918383</v>
      </c>
      <c r="I15920" s="19"/>
      <c r="J15920" s="19">
        <v>9.9005936645019332E-2</v>
      </c>
      <c r="K15920" s="19"/>
      <c r="L15920" s="19">
        <v>1.384831061232372</v>
      </c>
      <c r="M15920" s="19"/>
      <c r="N15920" s="19">
        <v>0.23340362244598953</v>
      </c>
      <c r="O15920" s="19"/>
      <c r="P15920" s="50">
        <v>1.0668863406607101</v>
      </c>
      <c r="R15920" s="9" t="s">
        <v>0</v>
      </c>
    </row>
    <row r="15921" spans="2:18" x14ac:dyDescent="0.2">
      <c r="B15921" s="25">
        <v>15691</v>
      </c>
      <c r="C15921" s="193">
        <v>0.71651291598857636</v>
      </c>
      <c r="D15921" s="19"/>
      <c r="E15921" s="19">
        <v>0.90414214027181727</v>
      </c>
      <c r="F15921" s="19"/>
      <c r="G15921" s="19">
        <v>2.2331193704234811</v>
      </c>
      <c r="H15921" s="19"/>
      <c r="I15921" s="19">
        <v>1.5950276887873776</v>
      </c>
      <c r="J15921" s="19"/>
      <c r="K15921" s="19">
        <v>1.4108719426266019</v>
      </c>
      <c r="L15921" s="19"/>
      <c r="M15921" s="19">
        <v>1.6887548935012791</v>
      </c>
      <c r="N15921" s="19"/>
      <c r="O15921" s="19">
        <v>1.3644733025802644</v>
      </c>
      <c r="P15921" s="50"/>
      <c r="R15921" s="9" t="s">
        <v>0</v>
      </c>
    </row>
    <row r="15922" spans="2:18" x14ac:dyDescent="0.2">
      <c r="B15922" s="25">
        <v>15692</v>
      </c>
      <c r="C15922" s="193">
        <v>1.6586033217938256</v>
      </c>
      <c r="D15922" s="19"/>
      <c r="E15922" s="19">
        <v>0.13090824450062699</v>
      </c>
      <c r="F15922" s="19"/>
      <c r="G15922" s="19">
        <v>0.49623618082863619</v>
      </c>
      <c r="H15922" s="19"/>
      <c r="I15922" s="19">
        <v>0.39844788711947093</v>
      </c>
      <c r="J15922" s="19"/>
      <c r="K15922" s="19">
        <v>0.11247395796466696</v>
      </c>
      <c r="L15922" s="19"/>
      <c r="M15922" s="19">
        <v>0.18175466491822109</v>
      </c>
      <c r="N15922" s="19"/>
      <c r="O15922" s="19">
        <v>1.0039918188602897</v>
      </c>
      <c r="P15922" s="50"/>
      <c r="R15922" s="9" t="s">
        <v>0</v>
      </c>
    </row>
    <row r="15923" spans="2:18" x14ac:dyDescent="0.2">
      <c r="B15923" s="25">
        <v>15693</v>
      </c>
      <c r="C15923" s="193"/>
      <c r="D15923" s="19">
        <v>8.1154502197880271E-2</v>
      </c>
      <c r="E15923" s="19">
        <v>0.27852931284814808</v>
      </c>
      <c r="F15923" s="19"/>
      <c r="G15923" s="19">
        <v>0.46910388676411069</v>
      </c>
      <c r="H15923" s="19"/>
      <c r="I15923" s="19">
        <v>0.29594399793070858</v>
      </c>
      <c r="J15923" s="19"/>
      <c r="K15923" s="19">
        <v>0.6439968100706811</v>
      </c>
      <c r="L15923" s="19"/>
      <c r="M15923" s="19">
        <v>0.56253137938419562</v>
      </c>
      <c r="N15923" s="19"/>
      <c r="O15923" s="19">
        <v>0.30401088918216701</v>
      </c>
      <c r="P15923" s="50"/>
      <c r="R15923" s="9" t="s">
        <v>0</v>
      </c>
    </row>
    <row r="15924" spans="2:18" x14ac:dyDescent="0.2">
      <c r="B15924" s="25">
        <v>15694</v>
      </c>
      <c r="C15924" s="193"/>
      <c r="D15924" s="19">
        <v>0.63537589611047263</v>
      </c>
      <c r="E15924" s="19">
        <v>0.31713119918602123</v>
      </c>
      <c r="F15924" s="19"/>
      <c r="G15924" s="19">
        <v>0.20522476215417762</v>
      </c>
      <c r="H15924" s="19"/>
      <c r="I15924" s="19">
        <v>8.2873186748301339E-2</v>
      </c>
      <c r="J15924" s="19"/>
      <c r="K15924" s="19">
        <v>0.82886929365250051</v>
      </c>
      <c r="L15924" s="19"/>
      <c r="M15924" s="19">
        <v>0.65100119225909603</v>
      </c>
      <c r="N15924" s="19"/>
      <c r="O15924" s="19">
        <v>0.54933132280997909</v>
      </c>
      <c r="P15924" s="50"/>
      <c r="R15924" s="9" t="s">
        <v>0</v>
      </c>
    </row>
    <row r="15925" spans="2:18" x14ac:dyDescent="0.2">
      <c r="B15925" s="25">
        <v>15695</v>
      </c>
      <c r="C15925" s="193">
        <v>1.1721442620468021</v>
      </c>
      <c r="D15925" s="19"/>
      <c r="E15925" s="19"/>
      <c r="F15925" s="19">
        <v>0.37192056367055298</v>
      </c>
      <c r="G15925" s="19">
        <v>1.0160975079666335</v>
      </c>
      <c r="H15925" s="19"/>
      <c r="I15925" s="19">
        <v>0.59000015325457777</v>
      </c>
      <c r="J15925" s="19"/>
      <c r="K15925" s="19">
        <v>2.3377337999422267</v>
      </c>
      <c r="L15925" s="19"/>
      <c r="M15925" s="19">
        <v>0.63330508363587146</v>
      </c>
      <c r="N15925" s="19"/>
      <c r="O15925" s="19"/>
      <c r="P15925" s="50">
        <v>0.15186793724129</v>
      </c>
      <c r="R15925" s="9" t="s">
        <v>0</v>
      </c>
    </row>
    <row r="15926" spans="2:18" x14ac:dyDescent="0.2">
      <c r="B15926" s="25">
        <v>15696</v>
      </c>
      <c r="C15926" s="193">
        <v>0.54515205575895898</v>
      </c>
      <c r="D15926" s="19"/>
      <c r="E15926" s="19">
        <v>0.17518928843452419</v>
      </c>
      <c r="F15926" s="19"/>
      <c r="G15926" s="19">
        <v>0.19470496394463951</v>
      </c>
      <c r="H15926" s="19"/>
      <c r="I15926" s="19">
        <v>0.91561197990211007</v>
      </c>
      <c r="J15926" s="19"/>
      <c r="K15926" s="19">
        <v>0.31923214354831181</v>
      </c>
      <c r="L15926" s="19"/>
      <c r="M15926" s="19">
        <v>0.29720903871878779</v>
      </c>
      <c r="N15926" s="19"/>
      <c r="O15926" s="19"/>
      <c r="P15926" s="50">
        <v>0.26899659716497754</v>
      </c>
      <c r="R15926" s="9" t="s">
        <v>0</v>
      </c>
    </row>
    <row r="15927" spans="2:18" x14ac:dyDescent="0.2">
      <c r="B15927" s="25">
        <v>15697</v>
      </c>
      <c r="C15927" s="193"/>
      <c r="D15927" s="19">
        <v>0.67791963034069069</v>
      </c>
      <c r="E15927" s="19">
        <v>0.75947808406906969</v>
      </c>
      <c r="F15927" s="19"/>
      <c r="G15927" s="19">
        <v>0.4340874480952337</v>
      </c>
      <c r="H15927" s="19"/>
      <c r="I15927" s="19">
        <v>0.12988540003083934</v>
      </c>
      <c r="J15927" s="19"/>
      <c r="K15927" s="19">
        <v>0.33549393630569918</v>
      </c>
      <c r="L15927" s="19"/>
      <c r="M15927" s="19"/>
      <c r="N15927" s="19">
        <v>0.5595677796963453</v>
      </c>
      <c r="O15927" s="19"/>
      <c r="P15927" s="50">
        <v>8.5876248024030682E-2</v>
      </c>
      <c r="R15927" s="9" t="s">
        <v>0</v>
      </c>
    </row>
    <row r="15928" spans="2:18" x14ac:dyDescent="0.2">
      <c r="B15928" s="25">
        <v>15698</v>
      </c>
      <c r="C15928" s="193"/>
      <c r="D15928" s="19">
        <v>0.11566617449071062</v>
      </c>
      <c r="E15928" s="19"/>
      <c r="F15928" s="19">
        <v>1.0206406550160052</v>
      </c>
      <c r="G15928" s="19"/>
      <c r="H15928" s="19">
        <v>0.45510843272911067</v>
      </c>
      <c r="I15928" s="19"/>
      <c r="J15928" s="19">
        <v>0.51576806725896096</v>
      </c>
      <c r="K15928" s="19"/>
      <c r="L15928" s="19">
        <v>1.0155625773283319</v>
      </c>
      <c r="M15928" s="19"/>
      <c r="N15928" s="19">
        <v>0.20383814492682681</v>
      </c>
      <c r="O15928" s="19"/>
      <c r="P15928" s="50">
        <v>0.7829830709883453</v>
      </c>
      <c r="R15928" s="9" t="s">
        <v>0</v>
      </c>
    </row>
    <row r="15929" spans="2:18" x14ac:dyDescent="0.2">
      <c r="B15929" s="25">
        <v>15699</v>
      </c>
      <c r="C15929" s="193">
        <v>2.0979777000994102</v>
      </c>
      <c r="D15929" s="19"/>
      <c r="E15929" s="19">
        <v>2.726802327311713</v>
      </c>
      <c r="F15929" s="19"/>
      <c r="G15929" s="19">
        <v>2.4103504423345385</v>
      </c>
      <c r="H15929" s="19"/>
      <c r="I15929" s="19">
        <v>1.6699261413396966</v>
      </c>
      <c r="J15929" s="19"/>
      <c r="K15929" s="19">
        <v>2.7135650666995397</v>
      </c>
      <c r="L15929" s="19"/>
      <c r="M15929" s="19">
        <v>2.5828315563648827</v>
      </c>
      <c r="N15929" s="19"/>
      <c r="O15929" s="19">
        <v>1.5978758987363075</v>
      </c>
      <c r="P15929" s="50"/>
      <c r="R15929" s="9" t="s">
        <v>0</v>
      </c>
    </row>
    <row r="15930" spans="2:18" x14ac:dyDescent="0.2">
      <c r="B15930" s="25">
        <v>15700</v>
      </c>
      <c r="C15930" s="193"/>
      <c r="D15930" s="19">
        <v>1.9064750125038084</v>
      </c>
      <c r="E15930" s="19"/>
      <c r="F15930" s="19">
        <v>1.0779454454549455</v>
      </c>
      <c r="G15930" s="19"/>
      <c r="H15930" s="19">
        <v>1.2344276519025137</v>
      </c>
      <c r="I15930" s="19"/>
      <c r="J15930" s="19">
        <v>0.76379395132189298</v>
      </c>
      <c r="K15930" s="19"/>
      <c r="L15930" s="19">
        <v>1.659664422866743</v>
      </c>
      <c r="M15930" s="19"/>
      <c r="N15930" s="19">
        <v>1.3357748949282144</v>
      </c>
      <c r="O15930" s="19"/>
      <c r="P15930" s="50">
        <v>1.4357637691131906</v>
      </c>
      <c r="R15930" s="9" t="s">
        <v>0</v>
      </c>
    </row>
    <row r="15931" spans="2:18" x14ac:dyDescent="0.2">
      <c r="B15931" s="25">
        <v>15701</v>
      </c>
      <c r="C15931" s="193"/>
      <c r="D15931" s="19">
        <v>1.0076473668337957</v>
      </c>
      <c r="E15931" s="19"/>
      <c r="F15931" s="19">
        <v>1.050895971660007</v>
      </c>
      <c r="G15931" s="19"/>
      <c r="H15931" s="19">
        <v>0.58637567199208052</v>
      </c>
      <c r="I15931" s="19"/>
      <c r="J15931" s="19">
        <v>1.353824487634661</v>
      </c>
      <c r="K15931" s="19"/>
      <c r="L15931" s="19">
        <v>0.92146028293612647</v>
      </c>
      <c r="M15931" s="19"/>
      <c r="N15931" s="19">
        <v>1.8013275793226484</v>
      </c>
      <c r="O15931" s="19"/>
      <c r="P15931" s="50">
        <v>0.86362979747841162</v>
      </c>
      <c r="R15931" s="9" t="s">
        <v>0</v>
      </c>
    </row>
    <row r="15932" spans="2:18" x14ac:dyDescent="0.2">
      <c r="B15932" s="25">
        <v>15702</v>
      </c>
      <c r="C15932" s="193"/>
      <c r="D15932" s="19">
        <v>0.54811258454845591</v>
      </c>
      <c r="E15932" s="19">
        <v>0.30370981163297434</v>
      </c>
      <c r="F15932" s="19"/>
      <c r="G15932" s="19"/>
      <c r="H15932" s="19">
        <v>0.41248922683899136</v>
      </c>
      <c r="I15932" s="19"/>
      <c r="J15932" s="19">
        <v>0.66434323066359469</v>
      </c>
      <c r="K15932" s="19"/>
      <c r="L15932" s="19">
        <v>1.8165136169759142</v>
      </c>
      <c r="M15932" s="19"/>
      <c r="N15932" s="19">
        <v>0.14526472667365248</v>
      </c>
      <c r="O15932" s="19"/>
      <c r="P15932" s="50">
        <v>0.55132527682017596</v>
      </c>
      <c r="R15932" s="9" t="s">
        <v>0</v>
      </c>
    </row>
    <row r="15933" spans="2:18" x14ac:dyDescent="0.2">
      <c r="B15933" s="25">
        <v>15703</v>
      </c>
      <c r="C15933" s="193">
        <v>0.81353972832531751</v>
      </c>
      <c r="D15933" s="19"/>
      <c r="E15933" s="19">
        <v>1.2536818871479707</v>
      </c>
      <c r="F15933" s="19"/>
      <c r="G15933" s="19">
        <v>1.1213254075945702</v>
      </c>
      <c r="H15933" s="19"/>
      <c r="I15933" s="19">
        <v>0.15488752601866201</v>
      </c>
      <c r="J15933" s="19"/>
      <c r="K15933" s="19">
        <v>1.252377197061576</v>
      </c>
      <c r="L15933" s="19"/>
      <c r="M15933" s="19">
        <v>0.63937430676076812</v>
      </c>
      <c r="N15933" s="19"/>
      <c r="O15933" s="19">
        <v>1.1538402205394518</v>
      </c>
      <c r="P15933" s="50"/>
      <c r="R15933" s="9" t="s">
        <v>0</v>
      </c>
    </row>
    <row r="15934" spans="2:18" x14ac:dyDescent="0.2">
      <c r="B15934" s="25">
        <v>15704</v>
      </c>
      <c r="C15934" s="193">
        <v>1.1367445007464114</v>
      </c>
      <c r="D15934" s="19"/>
      <c r="E15934" s="19">
        <v>1.3000413698585784</v>
      </c>
      <c r="F15934" s="19"/>
      <c r="G15934" s="19">
        <v>0.34299882419008065</v>
      </c>
      <c r="H15934" s="19"/>
      <c r="I15934" s="19">
        <v>1.0570885338905853</v>
      </c>
      <c r="J15934" s="19"/>
      <c r="K15934" s="19">
        <v>1.6691608777537743</v>
      </c>
      <c r="L15934" s="19"/>
      <c r="M15934" s="19">
        <v>1.507916435829513</v>
      </c>
      <c r="N15934" s="19"/>
      <c r="O15934" s="19">
        <v>1.9014291550690228</v>
      </c>
      <c r="P15934" s="50"/>
      <c r="R15934" s="9" t="s">
        <v>0</v>
      </c>
    </row>
    <row r="15935" spans="2:18" x14ac:dyDescent="0.2">
      <c r="B15935" s="25">
        <v>15705</v>
      </c>
      <c r="C15935" s="193">
        <v>1.305852593475038</v>
      </c>
      <c r="D15935" s="19"/>
      <c r="E15935" s="19">
        <v>0.89345011921731876</v>
      </c>
      <c r="F15935" s="19"/>
      <c r="G15935" s="19">
        <v>1.7447234923913626</v>
      </c>
      <c r="H15935" s="19"/>
      <c r="I15935" s="19">
        <v>1.3170420638263904</v>
      </c>
      <c r="J15935" s="19"/>
      <c r="K15935" s="19">
        <v>0.79136590823440178</v>
      </c>
      <c r="L15935" s="19"/>
      <c r="M15935" s="19">
        <v>2.1237516955353231</v>
      </c>
      <c r="N15935" s="19"/>
      <c r="O15935" s="19">
        <v>1.4045184474789709</v>
      </c>
      <c r="P15935" s="50"/>
      <c r="R15935" s="9" t="s">
        <v>0</v>
      </c>
    </row>
    <row r="15936" spans="2:18" x14ac:dyDescent="0.2">
      <c r="B15936" s="25">
        <v>15706</v>
      </c>
      <c r="C15936" s="193"/>
      <c r="D15936" s="19">
        <v>0.87991336912819607</v>
      </c>
      <c r="E15936" s="19"/>
      <c r="F15936" s="19">
        <v>0.88577735754374676</v>
      </c>
      <c r="G15936" s="19"/>
      <c r="H15936" s="19">
        <v>1.4236174817874889</v>
      </c>
      <c r="I15936" s="19"/>
      <c r="J15936" s="19">
        <v>1.4981484010139432</v>
      </c>
      <c r="K15936" s="19"/>
      <c r="L15936" s="19">
        <v>1.1397675134044865</v>
      </c>
      <c r="M15936" s="19"/>
      <c r="N15936" s="19">
        <v>0.90630458306899142</v>
      </c>
      <c r="O15936" s="19"/>
      <c r="P15936" s="50">
        <v>1.0242722644356821</v>
      </c>
      <c r="R15936" s="9" t="s">
        <v>0</v>
      </c>
    </row>
    <row r="15937" spans="2:18" x14ac:dyDescent="0.2">
      <c r="B15937" s="25">
        <v>15707</v>
      </c>
      <c r="C15937" s="193"/>
      <c r="D15937" s="19">
        <v>0.52397950276243166</v>
      </c>
      <c r="E15937" s="19"/>
      <c r="F15937" s="19">
        <v>0.42607281861833279</v>
      </c>
      <c r="G15937" s="19"/>
      <c r="H15937" s="19">
        <v>0.99460799001251043</v>
      </c>
      <c r="I15937" s="19"/>
      <c r="J15937" s="19">
        <v>0.89664107576712881</v>
      </c>
      <c r="K15937" s="19"/>
      <c r="L15937" s="19">
        <v>1.5015114708285633</v>
      </c>
      <c r="M15937" s="19"/>
      <c r="N15937" s="19">
        <v>0.77969404469318115</v>
      </c>
      <c r="O15937" s="19"/>
      <c r="P15937" s="50">
        <v>1.1518483159894095</v>
      </c>
      <c r="R15937" s="9" t="s">
        <v>0</v>
      </c>
    </row>
    <row r="15938" spans="2:18" x14ac:dyDescent="0.2">
      <c r="B15938" s="25">
        <v>15708</v>
      </c>
      <c r="C15938" s="193"/>
      <c r="D15938" s="19">
        <v>1.0318776768049882</v>
      </c>
      <c r="E15938" s="19"/>
      <c r="F15938" s="19">
        <v>2.1083549422772867</v>
      </c>
      <c r="G15938" s="19"/>
      <c r="H15938" s="19">
        <v>0.86252824838481823</v>
      </c>
      <c r="I15938" s="19"/>
      <c r="J15938" s="19">
        <v>1.995137720722864</v>
      </c>
      <c r="K15938" s="19"/>
      <c r="L15938" s="19">
        <v>1.6312185075041032</v>
      </c>
      <c r="M15938" s="19"/>
      <c r="N15938" s="19">
        <v>2.1185439984301917</v>
      </c>
      <c r="O15938" s="19"/>
      <c r="P15938" s="50">
        <v>1.4485305698680309</v>
      </c>
      <c r="R15938" s="9" t="s">
        <v>0</v>
      </c>
    </row>
    <row r="15939" spans="2:18" x14ac:dyDescent="0.2">
      <c r="B15939" s="25">
        <v>15709</v>
      </c>
      <c r="C15939" s="193"/>
      <c r="D15939" s="19">
        <v>2.4851684997734802</v>
      </c>
      <c r="E15939" s="19"/>
      <c r="F15939" s="19">
        <v>1.7757192932897399</v>
      </c>
      <c r="G15939" s="19"/>
      <c r="H15939" s="19">
        <v>1.1183938944351022</v>
      </c>
      <c r="I15939" s="19"/>
      <c r="J15939" s="19">
        <v>2.1978279200321276</v>
      </c>
      <c r="K15939" s="19"/>
      <c r="L15939" s="19">
        <v>1.9010161860568058</v>
      </c>
      <c r="M15939" s="19"/>
      <c r="N15939" s="19">
        <v>1.4331672548584522</v>
      </c>
      <c r="O15939" s="19"/>
      <c r="P15939" s="50">
        <v>2.0217629030107696</v>
      </c>
      <c r="R15939" s="9" t="s">
        <v>0</v>
      </c>
    </row>
    <row r="15940" spans="2:18" x14ac:dyDescent="0.2">
      <c r="B15940" s="25">
        <v>15710</v>
      </c>
      <c r="C15940" s="193"/>
      <c r="D15940" s="19">
        <v>1.314720342636683E-2</v>
      </c>
      <c r="E15940" s="19">
        <v>0.36978364945161141</v>
      </c>
      <c r="F15940" s="19"/>
      <c r="G15940" s="19">
        <v>8.7680102759446668E-2</v>
      </c>
      <c r="H15940" s="19"/>
      <c r="I15940" s="19">
        <v>0.66668009983328236</v>
      </c>
      <c r="J15940" s="19"/>
      <c r="K15940" s="19">
        <v>0.26451527432173927</v>
      </c>
      <c r="L15940" s="19"/>
      <c r="M15940" s="19"/>
      <c r="N15940" s="19">
        <v>0.98408800830662269</v>
      </c>
      <c r="O15940" s="19"/>
      <c r="P15940" s="50">
        <v>0.32334910635665204</v>
      </c>
      <c r="R15940" s="9" t="s">
        <v>0</v>
      </c>
    </row>
    <row r="15941" spans="2:18" x14ac:dyDescent="0.2">
      <c r="B15941" s="25">
        <v>15711</v>
      </c>
      <c r="C15941" s="193"/>
      <c r="D15941" s="19">
        <v>0.3302640389537328</v>
      </c>
      <c r="E15941" s="19">
        <v>6.2928914907410413E-2</v>
      </c>
      <c r="F15941" s="19"/>
      <c r="G15941" s="19"/>
      <c r="H15941" s="19">
        <v>0.31519953875923268</v>
      </c>
      <c r="I15941" s="19"/>
      <c r="J15941" s="19">
        <v>0.70522217063201509</v>
      </c>
      <c r="K15941" s="19">
        <v>0.36504958708816665</v>
      </c>
      <c r="L15941" s="19"/>
      <c r="M15941" s="19"/>
      <c r="N15941" s="19">
        <v>0.20408070965389341</v>
      </c>
      <c r="O15941" s="19"/>
      <c r="P15941" s="50">
        <v>0.68849578051256843</v>
      </c>
      <c r="R15941" s="9" t="s">
        <v>0</v>
      </c>
    </row>
    <row r="15942" spans="2:18" x14ac:dyDescent="0.2">
      <c r="B15942" s="25">
        <v>15712</v>
      </c>
      <c r="C15942" s="193">
        <v>0.1633789637204672</v>
      </c>
      <c r="D15942" s="19"/>
      <c r="E15942" s="19">
        <v>0.24864047108742071</v>
      </c>
      <c r="F15942" s="19"/>
      <c r="G15942" s="19">
        <v>1.5825535660908583</v>
      </c>
      <c r="H15942" s="19"/>
      <c r="I15942" s="19">
        <v>0.83229220849580332</v>
      </c>
      <c r="J15942" s="19"/>
      <c r="K15942" s="19">
        <v>9.0000282235922239E-4</v>
      </c>
      <c r="L15942" s="19"/>
      <c r="M15942" s="19">
        <v>0.25022561706549828</v>
      </c>
      <c r="N15942" s="19"/>
      <c r="O15942" s="19">
        <v>0.45684279317917925</v>
      </c>
      <c r="P15942" s="50"/>
      <c r="R15942" s="9" t="s">
        <v>0</v>
      </c>
    </row>
    <row r="15943" spans="2:18" x14ac:dyDescent="0.2">
      <c r="B15943" s="25">
        <v>15713</v>
      </c>
      <c r="C15943" s="193"/>
      <c r="D15943" s="19">
        <v>0.45439885632190286</v>
      </c>
      <c r="E15943" s="19"/>
      <c r="F15943" s="19">
        <v>0.29268506444579384</v>
      </c>
      <c r="G15943" s="19"/>
      <c r="H15943" s="19">
        <v>0.20781972684294889</v>
      </c>
      <c r="I15943" s="19"/>
      <c r="J15943" s="19">
        <v>0.24556291403573702</v>
      </c>
      <c r="K15943" s="19">
        <v>0.57127470121039658</v>
      </c>
      <c r="L15943" s="19"/>
      <c r="M15943" s="19"/>
      <c r="N15943" s="19">
        <v>0.36368575894083666</v>
      </c>
      <c r="O15943" s="19"/>
      <c r="P15943" s="50">
        <v>1.6383125784597052</v>
      </c>
      <c r="R15943" s="9" t="s">
        <v>0</v>
      </c>
    </row>
    <row r="15944" spans="2:18" x14ac:dyDescent="0.2">
      <c r="B15944" s="25">
        <v>15714</v>
      </c>
      <c r="C15944" s="193">
        <v>1.7416524201441916</v>
      </c>
      <c r="D15944" s="19"/>
      <c r="E15944" s="19">
        <v>0.5865993578651405</v>
      </c>
      <c r="F15944" s="19"/>
      <c r="G15944" s="19">
        <v>0.7156824896524504</v>
      </c>
      <c r="H15944" s="19"/>
      <c r="I15944" s="19">
        <v>0.92692806055816157</v>
      </c>
      <c r="J15944" s="19"/>
      <c r="K15944" s="19">
        <v>1.2529863540260344</v>
      </c>
      <c r="L15944" s="19"/>
      <c r="M15944" s="19">
        <v>0.94167300462571202</v>
      </c>
      <c r="N15944" s="19"/>
      <c r="O15944" s="19">
        <v>0.62600262222803071</v>
      </c>
      <c r="P15944" s="50"/>
      <c r="R15944" s="9" t="s">
        <v>0</v>
      </c>
    </row>
    <row r="15945" spans="2:18" x14ac:dyDescent="0.2">
      <c r="B15945" s="25">
        <v>15715</v>
      </c>
      <c r="C15945" s="193"/>
      <c r="D15945" s="19">
        <v>0.12476290092632267</v>
      </c>
      <c r="E15945" s="19"/>
      <c r="F15945" s="19">
        <v>1.5391968905285356</v>
      </c>
      <c r="G15945" s="19"/>
      <c r="H15945" s="19">
        <v>0.28760770771360472</v>
      </c>
      <c r="I15945" s="19">
        <v>0.23335887079634399</v>
      </c>
      <c r="J15945" s="19"/>
      <c r="K15945" s="19"/>
      <c r="L15945" s="19">
        <v>0.43787955378898785</v>
      </c>
      <c r="M15945" s="19">
        <v>0.58083544006121579</v>
      </c>
      <c r="N15945" s="19"/>
      <c r="O15945" s="19">
        <v>0.23063069451005991</v>
      </c>
      <c r="P15945" s="50"/>
      <c r="R15945" s="9" t="s">
        <v>0</v>
      </c>
    </row>
    <row r="15946" spans="2:18" x14ac:dyDescent="0.2">
      <c r="B15946" s="25">
        <v>15716</v>
      </c>
      <c r="C15946" s="193"/>
      <c r="D15946" s="19">
        <v>1.1282681384126845</v>
      </c>
      <c r="E15946" s="19"/>
      <c r="F15946" s="19">
        <v>0.87420608792071264</v>
      </c>
      <c r="G15946" s="19"/>
      <c r="H15946" s="19">
        <v>1.9900079816953169</v>
      </c>
      <c r="I15946" s="19"/>
      <c r="J15946" s="19">
        <v>1.791336487213399</v>
      </c>
      <c r="K15946" s="19"/>
      <c r="L15946" s="19">
        <v>2.4458519021211842</v>
      </c>
      <c r="M15946" s="19"/>
      <c r="N15946" s="19">
        <v>2.6175935767492553</v>
      </c>
      <c r="O15946" s="19"/>
      <c r="P15946" s="50">
        <v>2.6407374834920199</v>
      </c>
      <c r="R15946" s="9" t="s">
        <v>0</v>
      </c>
    </row>
    <row r="15947" spans="2:18" x14ac:dyDescent="0.2">
      <c r="B15947" s="25">
        <v>15717</v>
      </c>
      <c r="C15947" s="193"/>
      <c r="D15947" s="19">
        <v>0.93645851647699452</v>
      </c>
      <c r="E15947" s="19"/>
      <c r="F15947" s="19">
        <v>0.33901554107979121</v>
      </c>
      <c r="G15947" s="19"/>
      <c r="H15947" s="19">
        <v>0.15432481930857217</v>
      </c>
      <c r="I15947" s="19">
        <v>0.15439641341462421</v>
      </c>
      <c r="J15947" s="19"/>
      <c r="K15947" s="19"/>
      <c r="L15947" s="19">
        <v>1.1895126490955934</v>
      </c>
      <c r="M15947" s="19"/>
      <c r="N15947" s="19">
        <v>0.40323442998046888</v>
      </c>
      <c r="O15947" s="19"/>
      <c r="P15947" s="50">
        <v>0.19479920187616875</v>
      </c>
      <c r="R15947" s="9" t="s">
        <v>0</v>
      </c>
    </row>
    <row r="15948" spans="2:18" x14ac:dyDescent="0.2">
      <c r="B15948" s="25">
        <v>15718</v>
      </c>
      <c r="C15948" s="193">
        <v>0.3086474564526554</v>
      </c>
      <c r="D15948" s="19"/>
      <c r="E15948" s="19">
        <v>0.75608505161840123</v>
      </c>
      <c r="F15948" s="19"/>
      <c r="G15948" s="19">
        <v>0.96464550204419097</v>
      </c>
      <c r="H15948" s="19"/>
      <c r="I15948" s="19">
        <v>0.95761197519832952</v>
      </c>
      <c r="J15948" s="19"/>
      <c r="K15948" s="19">
        <v>0.61831092553544442</v>
      </c>
      <c r="L15948" s="19"/>
      <c r="M15948" s="19">
        <v>0.78870435330907129</v>
      </c>
      <c r="N15948" s="19"/>
      <c r="O15948" s="19">
        <v>0.63250988946970677</v>
      </c>
      <c r="P15948" s="50"/>
      <c r="R15948" s="9" t="s">
        <v>0</v>
      </c>
    </row>
    <row r="15949" spans="2:18" x14ac:dyDescent="0.2">
      <c r="B15949" s="25">
        <v>15719</v>
      </c>
      <c r="C15949" s="193">
        <v>0.44496970709409089</v>
      </c>
      <c r="D15949" s="19"/>
      <c r="E15949" s="19">
        <v>0.64311192488218405</v>
      </c>
      <c r="F15949" s="19"/>
      <c r="G15949" s="19"/>
      <c r="H15949" s="19">
        <v>0.15610151501633501</v>
      </c>
      <c r="I15949" s="19"/>
      <c r="J15949" s="19">
        <v>0.48654339053396883</v>
      </c>
      <c r="K15949" s="19">
        <v>6.1472940452767431E-2</v>
      </c>
      <c r="L15949" s="19"/>
      <c r="M15949" s="19"/>
      <c r="N15949" s="19">
        <v>0.62216497569099349</v>
      </c>
      <c r="O15949" s="19">
        <v>0.39555611366505788</v>
      </c>
      <c r="P15949" s="50"/>
      <c r="R15949" s="9" t="s">
        <v>0</v>
      </c>
    </row>
    <row r="15950" spans="2:18" x14ac:dyDescent="0.2">
      <c r="B15950" s="25">
        <v>15720</v>
      </c>
      <c r="C15950" s="193"/>
      <c r="D15950" s="19">
        <v>0.88807719216942671</v>
      </c>
      <c r="E15950" s="19"/>
      <c r="F15950" s="19">
        <v>0.22372453652979682</v>
      </c>
      <c r="G15950" s="19"/>
      <c r="H15950" s="19">
        <v>0.30161878982473117</v>
      </c>
      <c r="I15950" s="19"/>
      <c r="J15950" s="19">
        <v>0.26762285072035708</v>
      </c>
      <c r="K15950" s="19"/>
      <c r="L15950" s="19">
        <v>0.25039763955964389</v>
      </c>
      <c r="M15950" s="19"/>
      <c r="N15950" s="19">
        <v>0.62312661377741385</v>
      </c>
      <c r="O15950" s="19">
        <v>1.315917959938073</v>
      </c>
      <c r="P15950" s="50"/>
      <c r="R15950" s="9" t="s">
        <v>0</v>
      </c>
    </row>
    <row r="15951" spans="2:18" x14ac:dyDescent="0.2">
      <c r="B15951" s="25">
        <v>15721</v>
      </c>
      <c r="C15951" s="193"/>
      <c r="D15951" s="19">
        <v>2.3822336069366443E-2</v>
      </c>
      <c r="E15951" s="19">
        <v>2.1217064573134818E-2</v>
      </c>
      <c r="F15951" s="19"/>
      <c r="G15951" s="19"/>
      <c r="H15951" s="19">
        <v>0.22070824113264181</v>
      </c>
      <c r="I15951" s="19"/>
      <c r="J15951" s="19">
        <v>0.20440045569004547</v>
      </c>
      <c r="K15951" s="19"/>
      <c r="L15951" s="19">
        <v>9.1654958578526638E-2</v>
      </c>
      <c r="M15951" s="19"/>
      <c r="N15951" s="19">
        <v>0.93754818126851136</v>
      </c>
      <c r="O15951" s="19"/>
      <c r="P15951" s="50">
        <v>0.70609931045812901</v>
      </c>
      <c r="R15951" s="9" t="s">
        <v>0</v>
      </c>
    </row>
    <row r="15952" spans="2:18" x14ac:dyDescent="0.2">
      <c r="B15952" s="25">
        <v>15722</v>
      </c>
      <c r="C15952" s="193">
        <v>0.14456904681048383</v>
      </c>
      <c r="D15952" s="19"/>
      <c r="E15952" s="19">
        <v>1.2755646017178166</v>
      </c>
      <c r="F15952" s="19"/>
      <c r="G15952" s="19">
        <v>0.45176172504825074</v>
      </c>
      <c r="H15952" s="19"/>
      <c r="I15952" s="19">
        <v>3.4207664794148593E-2</v>
      </c>
      <c r="J15952" s="19"/>
      <c r="K15952" s="19">
        <v>0.41520324620626831</v>
      </c>
      <c r="L15952" s="19"/>
      <c r="M15952" s="19">
        <v>1.1078582810737041</v>
      </c>
      <c r="N15952" s="19"/>
      <c r="O15952" s="19">
        <v>0.31624938384757417</v>
      </c>
      <c r="P15952" s="50"/>
      <c r="R15952" s="9" t="s">
        <v>0</v>
      </c>
    </row>
    <row r="15953" spans="2:18" x14ac:dyDescent="0.2">
      <c r="B15953" s="25">
        <v>15723</v>
      </c>
      <c r="C15953" s="193"/>
      <c r="D15953" s="19">
        <v>0.15664931158655945</v>
      </c>
      <c r="E15953" s="19">
        <v>0.44777320104908996</v>
      </c>
      <c r="F15953" s="19"/>
      <c r="G15953" s="19">
        <v>0.46873037627144626</v>
      </c>
      <c r="H15953" s="19"/>
      <c r="I15953" s="19">
        <v>0.52247717845411779</v>
      </c>
      <c r="J15953" s="19"/>
      <c r="K15953" s="19">
        <v>1.1817922004818282</v>
      </c>
      <c r="L15953" s="19"/>
      <c r="M15953" s="19">
        <v>0.41717856458519059</v>
      </c>
      <c r="N15953" s="19"/>
      <c r="O15953" s="19">
        <v>0.35867661194884753</v>
      </c>
      <c r="P15953" s="50"/>
      <c r="R15953" s="9" t="s">
        <v>0</v>
      </c>
    </row>
    <row r="15954" spans="2:18" x14ac:dyDescent="0.2">
      <c r="B15954" s="25">
        <v>15724</v>
      </c>
      <c r="C15954" s="193"/>
      <c r="D15954" s="19">
        <v>0.10881978515576439</v>
      </c>
      <c r="E15954" s="19">
        <v>1.7103343383963646E-2</v>
      </c>
      <c r="F15954" s="19"/>
      <c r="G15954" s="19"/>
      <c r="H15954" s="19">
        <v>0.49493671367075859</v>
      </c>
      <c r="I15954" s="19"/>
      <c r="J15954" s="19">
        <v>6.3895282314959624E-3</v>
      </c>
      <c r="K15954" s="19"/>
      <c r="L15954" s="19">
        <v>0.70540189700650979</v>
      </c>
      <c r="M15954" s="19"/>
      <c r="N15954" s="19">
        <v>0.14647745171901544</v>
      </c>
      <c r="O15954" s="19">
        <v>0.2240873858168681</v>
      </c>
      <c r="P15954" s="50"/>
      <c r="R15954" s="9" t="s">
        <v>0</v>
      </c>
    </row>
    <row r="15955" spans="2:18" x14ac:dyDescent="0.2">
      <c r="B15955" s="25">
        <v>15725</v>
      </c>
      <c r="C15955" s="193"/>
      <c r="D15955" s="19">
        <v>0.98982932895367237</v>
      </c>
      <c r="E15955" s="19"/>
      <c r="F15955" s="19">
        <v>0.52632669407417576</v>
      </c>
      <c r="G15955" s="19">
        <v>0.30589972966965628</v>
      </c>
      <c r="H15955" s="19"/>
      <c r="I15955" s="19"/>
      <c r="J15955" s="19">
        <v>1.1005281680576999</v>
      </c>
      <c r="K15955" s="19"/>
      <c r="L15955" s="19">
        <v>0.65810981998023566</v>
      </c>
      <c r="M15955" s="19"/>
      <c r="N15955" s="19">
        <v>1.0493356727037766</v>
      </c>
      <c r="O15955" s="19"/>
      <c r="P15955" s="50">
        <v>1.2870883928607331</v>
      </c>
      <c r="R15955" s="9" t="s">
        <v>0</v>
      </c>
    </row>
    <row r="15956" spans="2:18" x14ac:dyDescent="0.2">
      <c r="B15956" s="25">
        <v>15726</v>
      </c>
      <c r="C15956" s="193"/>
      <c r="D15956" s="19">
        <v>1.080407945339525</v>
      </c>
      <c r="E15956" s="19"/>
      <c r="F15956" s="19">
        <v>0.59659390983288008</v>
      </c>
      <c r="G15956" s="19"/>
      <c r="H15956" s="19">
        <v>7.8998034603290825E-3</v>
      </c>
      <c r="I15956" s="19"/>
      <c r="J15956" s="19">
        <v>1.0510299496043769</v>
      </c>
      <c r="K15956" s="19"/>
      <c r="L15956" s="19">
        <v>0.44595870612828264</v>
      </c>
      <c r="M15956" s="19">
        <v>0.32879285851146356</v>
      </c>
      <c r="N15956" s="19"/>
      <c r="O15956" s="19"/>
      <c r="P15956" s="50">
        <v>0.39375675183344944</v>
      </c>
      <c r="R15956" s="9" t="s">
        <v>0</v>
      </c>
    </row>
    <row r="15957" spans="2:18" x14ac:dyDescent="0.2">
      <c r="B15957" s="25">
        <v>15727</v>
      </c>
      <c r="C15957" s="193"/>
      <c r="D15957" s="19">
        <v>1.6400894835733144</v>
      </c>
      <c r="E15957" s="19">
        <v>0.470916956606172</v>
      </c>
      <c r="F15957" s="19"/>
      <c r="G15957" s="19"/>
      <c r="H15957" s="19">
        <v>1.6678585318537913</v>
      </c>
      <c r="I15957" s="19"/>
      <c r="J15957" s="19">
        <v>0.71234823923456436</v>
      </c>
      <c r="K15957" s="19">
        <v>0.33888488043304771</v>
      </c>
      <c r="L15957" s="19"/>
      <c r="M15957" s="19"/>
      <c r="N15957" s="19">
        <v>1.1317086851466864</v>
      </c>
      <c r="O15957" s="19"/>
      <c r="P15957" s="50">
        <v>0.8479084311553845</v>
      </c>
      <c r="R15957" s="9" t="s">
        <v>0</v>
      </c>
    </row>
    <row r="15958" spans="2:18" x14ac:dyDescent="0.2">
      <c r="B15958" s="25">
        <v>15728</v>
      </c>
      <c r="C15958" s="193">
        <v>0.43341573348734908</v>
      </c>
      <c r="D15958" s="19"/>
      <c r="E15958" s="19"/>
      <c r="F15958" s="19">
        <v>0.40145178448245289</v>
      </c>
      <c r="G15958" s="19"/>
      <c r="H15958" s="19">
        <v>0.33189156705591516</v>
      </c>
      <c r="I15958" s="19"/>
      <c r="J15958" s="19">
        <v>0.43715639564766978</v>
      </c>
      <c r="K15958" s="19">
        <v>0.31007110536726257</v>
      </c>
      <c r="L15958" s="19"/>
      <c r="M15958" s="19">
        <v>0.26641317517831309</v>
      </c>
      <c r="N15958" s="19"/>
      <c r="O15958" s="19">
        <v>0.8754306191407919</v>
      </c>
      <c r="P15958" s="50"/>
      <c r="R15958" s="9" t="s">
        <v>0</v>
      </c>
    </row>
    <row r="15959" spans="2:18" x14ac:dyDescent="0.2">
      <c r="B15959" s="25">
        <v>15729</v>
      </c>
      <c r="C15959" s="193"/>
      <c r="D15959" s="19">
        <v>0.46470248396107749</v>
      </c>
      <c r="E15959" s="19"/>
      <c r="F15959" s="19">
        <v>0.80120969874469017</v>
      </c>
      <c r="G15959" s="19"/>
      <c r="H15959" s="19">
        <v>0.40962236821657833</v>
      </c>
      <c r="I15959" s="19"/>
      <c r="J15959" s="19">
        <v>0.49999779983683151</v>
      </c>
      <c r="K15959" s="19"/>
      <c r="L15959" s="19">
        <v>1.3411162305032691</v>
      </c>
      <c r="M15959" s="19"/>
      <c r="N15959" s="19">
        <v>0.38897122100981885</v>
      </c>
      <c r="O15959" s="19"/>
      <c r="P15959" s="50">
        <v>0.99416581665962989</v>
      </c>
      <c r="R15959" s="9" t="s">
        <v>0</v>
      </c>
    </row>
    <row r="15960" spans="2:18" x14ac:dyDescent="0.2">
      <c r="B15960" s="25">
        <v>15730</v>
      </c>
      <c r="C15960" s="193"/>
      <c r="D15960" s="19">
        <v>0.35341000567685332</v>
      </c>
      <c r="E15960" s="19"/>
      <c r="F15960" s="19">
        <v>1.1942541628735139</v>
      </c>
      <c r="G15960" s="19"/>
      <c r="H15960" s="19">
        <v>0.69476197414486263</v>
      </c>
      <c r="I15960" s="19"/>
      <c r="J15960" s="19">
        <v>0.80090083463882589</v>
      </c>
      <c r="K15960" s="19"/>
      <c r="L15960" s="19">
        <v>0.58024634406381914</v>
      </c>
      <c r="M15960" s="19"/>
      <c r="N15960" s="19">
        <v>0.49229136530159279</v>
      </c>
      <c r="O15960" s="19"/>
      <c r="P15960" s="50">
        <v>1.2485092185540141</v>
      </c>
      <c r="R15960" s="9" t="s">
        <v>0</v>
      </c>
    </row>
    <row r="15961" spans="2:18" x14ac:dyDescent="0.2">
      <c r="B15961" s="25">
        <v>15731</v>
      </c>
      <c r="C15961" s="193"/>
      <c r="D15961" s="19">
        <v>1.4156501016908007</v>
      </c>
      <c r="E15961" s="19">
        <v>3.05986872715833E-2</v>
      </c>
      <c r="F15961" s="19"/>
      <c r="G15961" s="19"/>
      <c r="H15961" s="19">
        <v>0.1455339785299517</v>
      </c>
      <c r="I15961" s="19"/>
      <c r="J15961" s="19">
        <v>1.0840553088691023</v>
      </c>
      <c r="K15961" s="19"/>
      <c r="L15961" s="19">
        <v>1.4495155366927466</v>
      </c>
      <c r="M15961" s="19"/>
      <c r="N15961" s="19">
        <v>0.57019486762510851</v>
      </c>
      <c r="O15961" s="19"/>
      <c r="P15961" s="50">
        <v>0.86870100732858524</v>
      </c>
      <c r="R15961" s="9" t="s">
        <v>0</v>
      </c>
    </row>
    <row r="15962" spans="2:18" x14ac:dyDescent="0.2">
      <c r="B15962" s="25">
        <v>15732</v>
      </c>
      <c r="C15962" s="193">
        <v>0.96722735437182927</v>
      </c>
      <c r="D15962" s="19"/>
      <c r="E15962" s="19">
        <v>1.5877067687654971</v>
      </c>
      <c r="F15962" s="19"/>
      <c r="G15962" s="19">
        <v>1.6019887746164267</v>
      </c>
      <c r="H15962" s="19"/>
      <c r="I15962" s="19">
        <v>1.5616048777546114</v>
      </c>
      <c r="J15962" s="19"/>
      <c r="K15962" s="19">
        <v>0.95394723507971269</v>
      </c>
      <c r="L15962" s="19"/>
      <c r="M15962" s="19">
        <v>2.1852667139393054</v>
      </c>
      <c r="N15962" s="19"/>
      <c r="O15962" s="19">
        <v>0.89574082577316416</v>
      </c>
      <c r="P15962" s="50"/>
      <c r="R15962" s="9" t="s">
        <v>0</v>
      </c>
    </row>
    <row r="15963" spans="2:18" x14ac:dyDescent="0.2">
      <c r="B15963" s="25">
        <v>15733</v>
      </c>
      <c r="C15963" s="193">
        <v>0.58395012664102808</v>
      </c>
      <c r="D15963" s="19"/>
      <c r="E15963" s="19"/>
      <c r="F15963" s="19">
        <v>0.8032592021760675</v>
      </c>
      <c r="G15963" s="19">
        <v>7.7344542972488245E-2</v>
      </c>
      <c r="H15963" s="19"/>
      <c r="I15963" s="19"/>
      <c r="J15963" s="19">
        <v>1.0760251090135056</v>
      </c>
      <c r="K15963" s="19"/>
      <c r="L15963" s="19">
        <v>0.35194249200245198</v>
      </c>
      <c r="M15963" s="19">
        <v>0.46143227027995648</v>
      </c>
      <c r="N15963" s="19"/>
      <c r="O15963" s="19"/>
      <c r="P15963" s="50">
        <v>0.77248918907106789</v>
      </c>
      <c r="R15963" s="9" t="s">
        <v>0</v>
      </c>
    </row>
    <row r="15964" spans="2:18" x14ac:dyDescent="0.2">
      <c r="B15964" s="25">
        <v>15734</v>
      </c>
      <c r="C15964" s="193"/>
      <c r="D15964" s="19">
        <v>1.9683904125285301</v>
      </c>
      <c r="E15964" s="19"/>
      <c r="F15964" s="19">
        <v>0.28379651904188985</v>
      </c>
      <c r="G15964" s="19"/>
      <c r="H15964" s="19">
        <v>0.17085001865371191</v>
      </c>
      <c r="I15964" s="19"/>
      <c r="J15964" s="19">
        <v>1.023295296349505</v>
      </c>
      <c r="K15964" s="19"/>
      <c r="L15964" s="19">
        <v>0.71531111022082194</v>
      </c>
      <c r="M15964" s="19"/>
      <c r="N15964" s="19">
        <v>1.1552854057943087</v>
      </c>
      <c r="O15964" s="19"/>
      <c r="P15964" s="50">
        <v>0.65312368377258068</v>
      </c>
      <c r="R15964" s="9" t="s">
        <v>0</v>
      </c>
    </row>
    <row r="15965" spans="2:18" x14ac:dyDescent="0.2">
      <c r="B15965" s="25">
        <v>15735</v>
      </c>
      <c r="C15965" s="193">
        <v>1.714782879931503</v>
      </c>
      <c r="D15965" s="19"/>
      <c r="E15965" s="19">
        <v>2.5216173267196869</v>
      </c>
      <c r="F15965" s="19"/>
      <c r="G15965" s="19">
        <v>0.45985418839211839</v>
      </c>
      <c r="H15965" s="19"/>
      <c r="I15965" s="19">
        <v>2.5969372685762746</v>
      </c>
      <c r="J15965" s="19"/>
      <c r="K15965" s="19">
        <v>2.0911144907353263</v>
      </c>
      <c r="L15965" s="19"/>
      <c r="M15965" s="19">
        <v>1.121914788886101</v>
      </c>
      <c r="N15965" s="19"/>
      <c r="O15965" s="19">
        <v>1.5559790409181915</v>
      </c>
      <c r="P15965" s="50"/>
      <c r="R15965" s="9" t="s">
        <v>0</v>
      </c>
    </row>
    <row r="15966" spans="2:18" x14ac:dyDescent="0.2">
      <c r="B15966" s="25">
        <v>15736</v>
      </c>
      <c r="C15966" s="193">
        <v>0.5760123639739041</v>
      </c>
      <c r="D15966" s="19"/>
      <c r="E15966" s="19">
        <v>0.13060937522365612</v>
      </c>
      <c r="F15966" s="19"/>
      <c r="G15966" s="19"/>
      <c r="H15966" s="19">
        <v>0.1115859232605039</v>
      </c>
      <c r="I15966" s="19">
        <v>0.1301245631828766</v>
      </c>
      <c r="J15966" s="19"/>
      <c r="K15966" s="19">
        <v>0.44568275765812843</v>
      </c>
      <c r="L15966" s="19"/>
      <c r="M15966" s="19">
        <v>0.51463111936402506</v>
      </c>
      <c r="N15966" s="19"/>
      <c r="O15966" s="19"/>
      <c r="P15966" s="50">
        <v>0.45319061264707861</v>
      </c>
      <c r="R15966" s="9" t="s">
        <v>0</v>
      </c>
    </row>
    <row r="15967" spans="2:18" x14ac:dyDescent="0.2">
      <c r="B15967" s="25">
        <v>15737</v>
      </c>
      <c r="C15967" s="193">
        <v>0.98163733803372755</v>
      </c>
      <c r="D15967" s="19"/>
      <c r="E15967" s="19">
        <v>0.35987507026340826</v>
      </c>
      <c r="F15967" s="19"/>
      <c r="G15967" s="19">
        <v>0.50194609442619842</v>
      </c>
      <c r="H15967" s="19"/>
      <c r="I15967" s="19">
        <v>0.23066770274601345</v>
      </c>
      <c r="J15967" s="19"/>
      <c r="K15967" s="19">
        <v>1.2247876370442066</v>
      </c>
      <c r="L15967" s="19"/>
      <c r="M15967" s="19"/>
      <c r="N15967" s="19">
        <v>0.28567678920657841</v>
      </c>
      <c r="O15967" s="19">
        <v>0.45614305427215346</v>
      </c>
      <c r="P15967" s="50"/>
      <c r="R15967" s="9" t="s">
        <v>0</v>
      </c>
    </row>
    <row r="15968" spans="2:18" x14ac:dyDescent="0.2">
      <c r="B15968" s="25">
        <v>15738</v>
      </c>
      <c r="C15968" s="193">
        <v>0.80475005033979141</v>
      </c>
      <c r="D15968" s="19"/>
      <c r="E15968" s="19">
        <v>0.11069836692321948</v>
      </c>
      <c r="F15968" s="19"/>
      <c r="G15968" s="19"/>
      <c r="H15968" s="19">
        <v>0.62524070721985658</v>
      </c>
      <c r="I15968" s="19">
        <v>0.25594077624869804</v>
      </c>
      <c r="J15968" s="19"/>
      <c r="K15968" s="19">
        <v>0.38324135829148781</v>
      </c>
      <c r="L15968" s="19"/>
      <c r="M15968" s="19">
        <v>0.59697009250374355</v>
      </c>
      <c r="N15968" s="19"/>
      <c r="O15968" s="19">
        <v>0.6139335218930192</v>
      </c>
      <c r="P15968" s="50"/>
      <c r="R15968" s="9" t="s">
        <v>0</v>
      </c>
    </row>
    <row r="15969" spans="2:18" x14ac:dyDescent="0.2">
      <c r="B15969" s="25">
        <v>15739</v>
      </c>
      <c r="C15969" s="193"/>
      <c r="D15969" s="19">
        <v>5.6285668779818457E-2</v>
      </c>
      <c r="E15969" s="19"/>
      <c r="F15969" s="19">
        <v>1.026751841107808</v>
      </c>
      <c r="G15969" s="19">
        <v>0.95434196141295125</v>
      </c>
      <c r="H15969" s="19"/>
      <c r="I15969" s="19"/>
      <c r="J15969" s="19">
        <v>5.4588865588443683E-2</v>
      </c>
      <c r="K15969" s="19">
        <v>0.73716861236865072</v>
      </c>
      <c r="L15969" s="19"/>
      <c r="M15969" s="19"/>
      <c r="N15969" s="19">
        <v>0.66704433068148905</v>
      </c>
      <c r="O15969" s="19">
        <v>0.46594270864275145</v>
      </c>
      <c r="P15969" s="50"/>
      <c r="R15969" s="9" t="s">
        <v>0</v>
      </c>
    </row>
    <row r="15970" spans="2:18" x14ac:dyDescent="0.2">
      <c r="B15970" s="25">
        <v>15740</v>
      </c>
      <c r="C15970" s="193">
        <v>1.3184041646510074</v>
      </c>
      <c r="D15970" s="19"/>
      <c r="E15970" s="19">
        <v>1.4516344070854101</v>
      </c>
      <c r="F15970" s="19"/>
      <c r="G15970" s="19">
        <v>1.5525750762104256</v>
      </c>
      <c r="H15970" s="19"/>
      <c r="I15970" s="19">
        <v>3.1150103955143127</v>
      </c>
      <c r="J15970" s="19"/>
      <c r="K15970" s="19">
        <v>1.7244309593703635</v>
      </c>
      <c r="L15970" s="19"/>
      <c r="M15970" s="19">
        <v>1.3057608158245129</v>
      </c>
      <c r="N15970" s="19"/>
      <c r="O15970" s="19">
        <v>1.4880240050992928</v>
      </c>
      <c r="P15970" s="50"/>
      <c r="R15970" s="9" t="s">
        <v>0</v>
      </c>
    </row>
    <row r="15971" spans="2:18" x14ac:dyDescent="0.2">
      <c r="B15971" s="25">
        <v>15741</v>
      </c>
      <c r="C15971" s="193"/>
      <c r="D15971" s="19">
        <v>2.5998624157442967</v>
      </c>
      <c r="E15971" s="19"/>
      <c r="F15971" s="19">
        <v>1.1342605433586659</v>
      </c>
      <c r="G15971" s="19"/>
      <c r="H15971" s="19">
        <v>1.8666104771546641</v>
      </c>
      <c r="I15971" s="19"/>
      <c r="J15971" s="19">
        <v>1.6644055854315472</v>
      </c>
      <c r="K15971" s="19"/>
      <c r="L15971" s="19">
        <v>2.5110357251838793</v>
      </c>
      <c r="M15971" s="19"/>
      <c r="N15971" s="19">
        <v>1.5204307270668509</v>
      </c>
      <c r="O15971" s="19"/>
      <c r="P15971" s="50">
        <v>2.6497528528094763</v>
      </c>
      <c r="R15971" s="9" t="s">
        <v>0</v>
      </c>
    </row>
    <row r="15972" spans="2:18" x14ac:dyDescent="0.2">
      <c r="B15972" s="25">
        <v>15742</v>
      </c>
      <c r="C15972" s="193"/>
      <c r="D15972" s="19">
        <v>1.8753874043298776E-3</v>
      </c>
      <c r="E15972" s="19"/>
      <c r="F15972" s="19">
        <v>0.51592070300592408</v>
      </c>
      <c r="G15972" s="19"/>
      <c r="H15972" s="19">
        <v>0.85939736309352133</v>
      </c>
      <c r="I15972" s="19"/>
      <c r="J15972" s="19">
        <v>0.70608851317003773</v>
      </c>
      <c r="K15972" s="19"/>
      <c r="L15972" s="19">
        <v>0.40982016589580195</v>
      </c>
      <c r="M15972" s="19"/>
      <c r="N15972" s="19">
        <v>0.50953129006792408</v>
      </c>
      <c r="O15972" s="19">
        <v>0.7565105787497175</v>
      </c>
      <c r="P15972" s="50"/>
      <c r="R15972" s="9" t="s">
        <v>0</v>
      </c>
    </row>
    <row r="15973" spans="2:18" x14ac:dyDescent="0.2">
      <c r="B15973" s="25">
        <v>15743</v>
      </c>
      <c r="C15973" s="193"/>
      <c r="D15973" s="19">
        <v>0.72663155016193659</v>
      </c>
      <c r="E15973" s="19"/>
      <c r="F15973" s="19">
        <v>0.73629896781029691</v>
      </c>
      <c r="G15973" s="19"/>
      <c r="H15973" s="19">
        <v>1.5014345122137185</v>
      </c>
      <c r="I15973" s="19"/>
      <c r="J15973" s="19">
        <v>1.9948569135449565</v>
      </c>
      <c r="K15973" s="19"/>
      <c r="L15973" s="19">
        <v>0.77039146607537223</v>
      </c>
      <c r="M15973" s="19"/>
      <c r="N15973" s="19">
        <v>1.2778003763081349</v>
      </c>
      <c r="O15973" s="19"/>
      <c r="P15973" s="50">
        <v>1.2325509029070467</v>
      </c>
      <c r="R15973" s="9" t="s">
        <v>0</v>
      </c>
    </row>
    <row r="15974" spans="2:18" x14ac:dyDescent="0.2">
      <c r="B15974" s="25">
        <v>15744</v>
      </c>
      <c r="C15974" s="193"/>
      <c r="D15974" s="19">
        <v>0.28902260655746159</v>
      </c>
      <c r="E15974" s="19">
        <v>1.1669533873366924</v>
      </c>
      <c r="F15974" s="19"/>
      <c r="G15974" s="19">
        <v>0.18687173332924215</v>
      </c>
      <c r="H15974" s="19"/>
      <c r="I15974" s="19">
        <v>0.90010287602613581</v>
      </c>
      <c r="J15974" s="19"/>
      <c r="K15974" s="19">
        <v>0.60697522258442704</v>
      </c>
      <c r="L15974" s="19"/>
      <c r="M15974" s="19">
        <v>0.4273178024862519</v>
      </c>
      <c r="N15974" s="19"/>
      <c r="O15974" s="19">
        <v>0.66215216775379138</v>
      </c>
      <c r="P15974" s="50"/>
      <c r="R15974" s="9" t="s">
        <v>0</v>
      </c>
    </row>
    <row r="15975" spans="2:18" x14ac:dyDescent="0.2">
      <c r="B15975" s="25">
        <v>15745</v>
      </c>
      <c r="C15975" s="193">
        <v>2.5086400780508322</v>
      </c>
      <c r="D15975" s="19"/>
      <c r="E15975" s="19">
        <v>1.6863915593203072</v>
      </c>
      <c r="F15975" s="19"/>
      <c r="G15975" s="19">
        <v>1.7111285155537741</v>
      </c>
      <c r="H15975" s="19"/>
      <c r="I15975" s="19">
        <v>1.360015406072602</v>
      </c>
      <c r="J15975" s="19"/>
      <c r="K15975" s="19">
        <v>0.91112625136000114</v>
      </c>
      <c r="L15975" s="19"/>
      <c r="M15975" s="19">
        <v>1.7564644822584032</v>
      </c>
      <c r="N15975" s="19"/>
      <c r="O15975" s="19">
        <v>1.2583267567091092</v>
      </c>
      <c r="P15975" s="50"/>
      <c r="R15975" s="9" t="s">
        <v>0</v>
      </c>
    </row>
    <row r="15976" spans="2:18" x14ac:dyDescent="0.2">
      <c r="B15976" s="25">
        <v>15746</v>
      </c>
      <c r="C15976" s="193"/>
      <c r="D15976" s="19">
        <v>0.88350212771017633</v>
      </c>
      <c r="E15976" s="19"/>
      <c r="F15976" s="19">
        <v>1.0024685670639846</v>
      </c>
      <c r="G15976" s="19"/>
      <c r="H15976" s="19">
        <v>0.17462034695565742</v>
      </c>
      <c r="I15976" s="19"/>
      <c r="J15976" s="19">
        <v>0.80996841952344556</v>
      </c>
      <c r="K15976" s="19">
        <v>7.896997276899119E-2</v>
      </c>
      <c r="L15976" s="19"/>
      <c r="M15976" s="19"/>
      <c r="N15976" s="19">
        <v>0.51845454180008155</v>
      </c>
      <c r="O15976" s="19"/>
      <c r="P15976" s="50">
        <v>4.9498101835785582E-2</v>
      </c>
      <c r="R15976" s="9" t="s">
        <v>0</v>
      </c>
    </row>
    <row r="15977" spans="2:18" x14ac:dyDescent="0.2">
      <c r="B15977" s="25">
        <v>15747</v>
      </c>
      <c r="C15977" s="193">
        <v>0.80052435764271757</v>
      </c>
      <c r="D15977" s="19"/>
      <c r="E15977" s="19">
        <v>0.9756636990762465</v>
      </c>
      <c r="F15977" s="19"/>
      <c r="G15977" s="19">
        <v>1.1351953527794409</v>
      </c>
      <c r="H15977" s="19"/>
      <c r="I15977" s="19">
        <v>1.0369390498128079</v>
      </c>
      <c r="J15977" s="19"/>
      <c r="K15977" s="19">
        <v>1.4897404249933115</v>
      </c>
      <c r="L15977" s="19"/>
      <c r="M15977" s="19">
        <v>1.9474771603684391</v>
      </c>
      <c r="N15977" s="19"/>
      <c r="O15977" s="19">
        <v>0.1105627901580319</v>
      </c>
      <c r="P15977" s="50"/>
      <c r="R15977" s="9" t="s">
        <v>0</v>
      </c>
    </row>
    <row r="15978" spans="2:18" x14ac:dyDescent="0.2">
      <c r="B15978" s="25">
        <v>15748</v>
      </c>
      <c r="C15978" s="193">
        <v>1.0024317297066609</v>
      </c>
      <c r="D15978" s="19"/>
      <c r="E15978" s="19"/>
      <c r="F15978" s="19">
        <v>0.43726482024263941</v>
      </c>
      <c r="G15978" s="19">
        <v>1.0396570144199937</v>
      </c>
      <c r="H15978" s="19"/>
      <c r="I15978" s="19">
        <v>1.1776024077661917</v>
      </c>
      <c r="J15978" s="19"/>
      <c r="K15978" s="19">
        <v>1.092407601944511</v>
      </c>
      <c r="L15978" s="19"/>
      <c r="M15978" s="19">
        <v>0.80425140156163233</v>
      </c>
      <c r="N15978" s="19"/>
      <c r="O15978" s="19">
        <v>1.4657370818855062</v>
      </c>
      <c r="P15978" s="50"/>
      <c r="R15978" s="9" t="s">
        <v>0</v>
      </c>
    </row>
    <row r="15979" spans="2:18" x14ac:dyDescent="0.2">
      <c r="B15979" s="25">
        <v>15749</v>
      </c>
      <c r="C15979" s="193">
        <v>0.6920185434227577</v>
      </c>
      <c r="D15979" s="19"/>
      <c r="E15979" s="19">
        <v>0.7285551535979643</v>
      </c>
      <c r="F15979" s="19"/>
      <c r="G15979" s="19">
        <v>0.6335243008497129</v>
      </c>
      <c r="H15979" s="19"/>
      <c r="I15979" s="19"/>
      <c r="J15979" s="19">
        <v>0.47181550600226929</v>
      </c>
      <c r="K15979" s="19">
        <v>0.80076925107348651</v>
      </c>
      <c r="L15979" s="19"/>
      <c r="M15979" s="19">
        <v>7.5103325832040851E-2</v>
      </c>
      <c r="N15979" s="19"/>
      <c r="O15979" s="19">
        <v>0.48107133157385001</v>
      </c>
      <c r="P15979" s="50"/>
      <c r="R15979" s="9" t="s">
        <v>0</v>
      </c>
    </row>
    <row r="15980" spans="2:18" x14ac:dyDescent="0.2">
      <c r="B15980" s="25">
        <v>15750</v>
      </c>
      <c r="C15980" s="193">
        <v>0.8181144711548437</v>
      </c>
      <c r="D15980" s="19"/>
      <c r="E15980" s="19">
        <v>0.88036148044751728</v>
      </c>
      <c r="F15980" s="19"/>
      <c r="G15980" s="19">
        <v>1.154127968316679</v>
      </c>
      <c r="H15980" s="19"/>
      <c r="I15980" s="19">
        <v>0.65617133466474076</v>
      </c>
      <c r="J15980" s="19"/>
      <c r="K15980" s="19">
        <v>0.46490159665519137</v>
      </c>
      <c r="L15980" s="19"/>
      <c r="M15980" s="19">
        <v>0.53966809162616658</v>
      </c>
      <c r="N15980" s="19"/>
      <c r="O15980" s="19">
        <v>0.56688951895184181</v>
      </c>
      <c r="P15980" s="50"/>
      <c r="R15980" s="9" t="s">
        <v>0</v>
      </c>
    </row>
    <row r="15981" spans="2:18" x14ac:dyDescent="0.2">
      <c r="B15981" s="25">
        <v>15751</v>
      </c>
      <c r="C15981" s="193"/>
      <c r="D15981" s="19">
        <v>0.62079990428985288</v>
      </c>
      <c r="E15981" s="19"/>
      <c r="F15981" s="19">
        <v>2.7888553431453609E-2</v>
      </c>
      <c r="G15981" s="19">
        <v>0.63810604574077456</v>
      </c>
      <c r="H15981" s="19"/>
      <c r="I15981" s="19">
        <v>0.2560237558372026</v>
      </c>
      <c r="J15981" s="19"/>
      <c r="K15981" s="19">
        <v>0.27895082487024581</v>
      </c>
      <c r="L15981" s="19"/>
      <c r="M15981" s="19"/>
      <c r="N15981" s="19">
        <v>0.1844033866944183</v>
      </c>
      <c r="O15981" s="19"/>
      <c r="P15981" s="50">
        <v>0.74979833289839515</v>
      </c>
      <c r="R15981" s="9" t="s">
        <v>0</v>
      </c>
    </row>
    <row r="15982" spans="2:18" x14ac:dyDescent="0.2">
      <c r="B15982" s="25">
        <v>15752</v>
      </c>
      <c r="C15982" s="193"/>
      <c r="D15982" s="19">
        <v>1.5348290823715052</v>
      </c>
      <c r="E15982" s="19"/>
      <c r="F15982" s="19">
        <v>3.0161442486521493</v>
      </c>
      <c r="G15982" s="19"/>
      <c r="H15982" s="19">
        <v>2.1155796330410173</v>
      </c>
      <c r="I15982" s="19"/>
      <c r="J15982" s="19">
        <v>2.6724211937910916</v>
      </c>
      <c r="K15982" s="19"/>
      <c r="L15982" s="19">
        <v>2.3729323459001765</v>
      </c>
      <c r="M15982" s="19"/>
      <c r="N15982" s="19">
        <v>2.6020428084978611</v>
      </c>
      <c r="O15982" s="19"/>
      <c r="P15982" s="50">
        <v>2.8505087981697148</v>
      </c>
      <c r="R15982" s="9" t="s">
        <v>0</v>
      </c>
    </row>
    <row r="15983" spans="2:18" x14ac:dyDescent="0.2">
      <c r="B15983" s="25">
        <v>15753</v>
      </c>
      <c r="C15983" s="193"/>
      <c r="D15983" s="19">
        <v>0.23411788562772867</v>
      </c>
      <c r="E15983" s="19"/>
      <c r="F15983" s="19">
        <v>0.9702209243733545</v>
      </c>
      <c r="G15983" s="19"/>
      <c r="H15983" s="19">
        <v>0.19935655551059395</v>
      </c>
      <c r="I15983" s="19"/>
      <c r="J15983" s="19">
        <v>8.4392376240203501E-2</v>
      </c>
      <c r="K15983" s="19">
        <v>0.64162673338682596</v>
      </c>
      <c r="L15983" s="19"/>
      <c r="M15983" s="19"/>
      <c r="N15983" s="19">
        <v>0.3757564339110176</v>
      </c>
      <c r="O15983" s="19"/>
      <c r="P15983" s="50">
        <v>0.72053497459539584</v>
      </c>
      <c r="R15983" s="9" t="s">
        <v>0</v>
      </c>
    </row>
    <row r="15984" spans="2:18" x14ac:dyDescent="0.2">
      <c r="B15984" s="25">
        <v>15754</v>
      </c>
      <c r="C15984" s="193"/>
      <c r="D15984" s="19">
        <v>0.39260007375738365</v>
      </c>
      <c r="E15984" s="19">
        <v>0.48809363031173936</v>
      </c>
      <c r="F15984" s="19"/>
      <c r="G15984" s="19">
        <v>8.1001569237614382E-2</v>
      </c>
      <c r="H15984" s="19"/>
      <c r="I15984" s="19">
        <v>0.7094345734024613</v>
      </c>
      <c r="J15984" s="19"/>
      <c r="K15984" s="19"/>
      <c r="L15984" s="19">
        <v>0.2767088071401152</v>
      </c>
      <c r="M15984" s="19">
        <v>0.62692148638472578</v>
      </c>
      <c r="N15984" s="19"/>
      <c r="O15984" s="19"/>
      <c r="P15984" s="50">
        <v>0.48835392601892547</v>
      </c>
      <c r="R15984" s="9" t="s">
        <v>0</v>
      </c>
    </row>
    <row r="15985" spans="2:18" x14ac:dyDescent="0.2">
      <c r="B15985" s="25">
        <v>15755</v>
      </c>
      <c r="C15985" s="193"/>
      <c r="D15985" s="19">
        <v>0.42955948597700916</v>
      </c>
      <c r="E15985" s="19"/>
      <c r="F15985" s="19">
        <v>0.25321845130925474</v>
      </c>
      <c r="G15985" s="19"/>
      <c r="H15985" s="19">
        <v>1.2052381067663887</v>
      </c>
      <c r="I15985" s="19"/>
      <c r="J15985" s="19">
        <v>0.27715844024399555</v>
      </c>
      <c r="K15985" s="19"/>
      <c r="L15985" s="19">
        <v>0.8695963051975526</v>
      </c>
      <c r="M15985" s="19"/>
      <c r="N15985" s="19">
        <v>0.25700646564654578</v>
      </c>
      <c r="O15985" s="19"/>
      <c r="P15985" s="50">
        <v>1.2789874323218564</v>
      </c>
      <c r="R15985" s="9" t="s">
        <v>0</v>
      </c>
    </row>
    <row r="15986" spans="2:18" x14ac:dyDescent="0.2">
      <c r="B15986" s="25">
        <v>15756</v>
      </c>
      <c r="C15986" s="193">
        <v>0.3875004693386494</v>
      </c>
      <c r="D15986" s="19"/>
      <c r="E15986" s="19"/>
      <c r="F15986" s="19">
        <v>0.2467170560672742</v>
      </c>
      <c r="G15986" s="19"/>
      <c r="H15986" s="19">
        <v>0.26240923841301461</v>
      </c>
      <c r="I15986" s="19"/>
      <c r="J15986" s="19">
        <v>0.29737090628576507</v>
      </c>
      <c r="K15986" s="19"/>
      <c r="L15986" s="19">
        <v>0.55216057740583901</v>
      </c>
      <c r="M15986" s="19"/>
      <c r="N15986" s="19">
        <v>0.62471486958689493</v>
      </c>
      <c r="O15986" s="19"/>
      <c r="P15986" s="50">
        <v>0.16204206323131104</v>
      </c>
      <c r="R15986" s="9" t="s">
        <v>0</v>
      </c>
    </row>
    <row r="15987" spans="2:18" x14ac:dyDescent="0.2">
      <c r="B15987" s="25">
        <v>15757</v>
      </c>
      <c r="C15987" s="193">
        <v>0.79954195853160459</v>
      </c>
      <c r="D15987" s="19"/>
      <c r="E15987" s="19">
        <v>0.36900416838955952</v>
      </c>
      <c r="F15987" s="19"/>
      <c r="G15987" s="19">
        <v>0.4833837834075832</v>
      </c>
      <c r="H15987" s="19"/>
      <c r="I15987" s="19">
        <v>0.8331710784786458</v>
      </c>
      <c r="J15987" s="19"/>
      <c r="K15987" s="19">
        <v>1.2291390984770323</v>
      </c>
      <c r="L15987" s="19"/>
      <c r="M15987" s="19"/>
      <c r="N15987" s="19">
        <v>5.6127207195385324E-2</v>
      </c>
      <c r="O15987" s="19">
        <v>0.46140981758764366</v>
      </c>
      <c r="P15987" s="50"/>
      <c r="R15987" s="9" t="s">
        <v>0</v>
      </c>
    </row>
    <row r="15988" spans="2:18" x14ac:dyDescent="0.2">
      <c r="B15988" s="25">
        <v>15758</v>
      </c>
      <c r="C15988" s="193"/>
      <c r="D15988" s="19">
        <v>0.8808830854872115</v>
      </c>
      <c r="E15988" s="19"/>
      <c r="F15988" s="19">
        <v>1.7042427114409342</v>
      </c>
      <c r="G15988" s="19"/>
      <c r="H15988" s="19">
        <v>1.7082236902281804</v>
      </c>
      <c r="I15988" s="19"/>
      <c r="J15988" s="19">
        <v>1.6466802064795092</v>
      </c>
      <c r="K15988" s="19"/>
      <c r="L15988" s="19">
        <v>1.582868679957554</v>
      </c>
      <c r="M15988" s="19"/>
      <c r="N15988" s="19">
        <v>1.7987248912431688</v>
      </c>
      <c r="O15988" s="19"/>
      <c r="P15988" s="50">
        <v>2.0648821035678293</v>
      </c>
      <c r="R15988" s="9" t="s">
        <v>0</v>
      </c>
    </row>
    <row r="15989" spans="2:18" x14ac:dyDescent="0.2">
      <c r="B15989" s="25">
        <v>15759</v>
      </c>
      <c r="C15989" s="193"/>
      <c r="D15989" s="19">
        <v>0.39834476111239892</v>
      </c>
      <c r="E15989" s="19"/>
      <c r="F15989" s="19">
        <v>0.73160111593817057</v>
      </c>
      <c r="G15989" s="19"/>
      <c r="H15989" s="19">
        <v>0.22506226814704311</v>
      </c>
      <c r="I15989" s="19"/>
      <c r="J15989" s="19">
        <v>0.62670294194369736</v>
      </c>
      <c r="K15989" s="19"/>
      <c r="L15989" s="19">
        <v>1.072325896308558</v>
      </c>
      <c r="M15989" s="19"/>
      <c r="N15989" s="19">
        <v>1.2462129493334309</v>
      </c>
      <c r="O15989" s="19"/>
      <c r="P15989" s="50">
        <v>0.39591085469076281</v>
      </c>
      <c r="R15989" s="9" t="s">
        <v>0</v>
      </c>
    </row>
    <row r="15990" spans="2:18" x14ac:dyDescent="0.2">
      <c r="B15990" s="25">
        <v>15760</v>
      </c>
      <c r="C15990" s="193"/>
      <c r="D15990" s="19">
        <v>2.364550068970753</v>
      </c>
      <c r="E15990" s="19"/>
      <c r="F15990" s="19">
        <v>1.3254067138450383</v>
      </c>
      <c r="G15990" s="19"/>
      <c r="H15990" s="19">
        <v>1.3990376987030653</v>
      </c>
      <c r="I15990" s="19"/>
      <c r="J15990" s="19">
        <v>1.4004074346319932</v>
      </c>
      <c r="K15990" s="19"/>
      <c r="L15990" s="19">
        <v>1.2662550397701813</v>
      </c>
      <c r="M15990" s="19"/>
      <c r="N15990" s="19">
        <v>1.505746888936867</v>
      </c>
      <c r="O15990" s="19"/>
      <c r="P15990" s="50">
        <v>2.2454486538492819</v>
      </c>
      <c r="R15990" s="9" t="s">
        <v>0</v>
      </c>
    </row>
    <row r="15991" spans="2:18" x14ac:dyDescent="0.2">
      <c r="B15991" s="25">
        <v>15761</v>
      </c>
      <c r="C15991" s="193">
        <v>0.16782036619936055</v>
      </c>
      <c r="D15991" s="19"/>
      <c r="E15991" s="19">
        <v>0.77085363716166255</v>
      </c>
      <c r="F15991" s="19"/>
      <c r="G15991" s="19">
        <v>0.17974454080772106</v>
      </c>
      <c r="H15991" s="19"/>
      <c r="I15991" s="19">
        <v>0.29349456521070189</v>
      </c>
      <c r="J15991" s="19"/>
      <c r="K15991" s="19">
        <v>6.8685039368581238E-2</v>
      </c>
      <c r="L15991" s="19"/>
      <c r="M15991" s="19">
        <v>0.88687687226481582</v>
      </c>
      <c r="N15991" s="19"/>
      <c r="O15991" s="19">
        <v>0.58698622833327774</v>
      </c>
      <c r="P15991" s="50"/>
      <c r="R15991" s="9" t="s">
        <v>0</v>
      </c>
    </row>
    <row r="15992" spans="2:18" x14ac:dyDescent="0.2">
      <c r="B15992" s="25">
        <v>15762</v>
      </c>
      <c r="C15992" s="193"/>
      <c r="D15992" s="19">
        <v>0.78446604866439473</v>
      </c>
      <c r="E15992" s="19"/>
      <c r="F15992" s="19">
        <v>2.8669888716469097E-2</v>
      </c>
      <c r="G15992" s="19"/>
      <c r="H15992" s="19">
        <v>0.2317530333183824</v>
      </c>
      <c r="I15992" s="19"/>
      <c r="J15992" s="19">
        <v>0.77341820863712696</v>
      </c>
      <c r="K15992" s="19"/>
      <c r="L15992" s="19">
        <v>0.32961057665696736</v>
      </c>
      <c r="M15992" s="19"/>
      <c r="N15992" s="19">
        <v>0.61331109057504418</v>
      </c>
      <c r="O15992" s="19">
        <v>8.3467384934998473E-2</v>
      </c>
      <c r="P15992" s="50"/>
      <c r="R15992" s="9" t="s">
        <v>0</v>
      </c>
    </row>
    <row r="15993" spans="2:18" x14ac:dyDescent="0.2">
      <c r="B15993" s="25">
        <v>15763</v>
      </c>
      <c r="C15993" s="193"/>
      <c r="D15993" s="19">
        <v>0.29905295927572612</v>
      </c>
      <c r="E15993" s="19">
        <v>0.53733803943797576</v>
      </c>
      <c r="F15993" s="19"/>
      <c r="G15993" s="19">
        <v>0.47824176561100828</v>
      </c>
      <c r="H15993" s="19"/>
      <c r="I15993" s="19">
        <v>0.69864125212353156</v>
      </c>
      <c r="J15993" s="19"/>
      <c r="K15993" s="19">
        <v>6.0827499414930986E-2</v>
      </c>
      <c r="L15993" s="19"/>
      <c r="M15993" s="19">
        <v>0.79545739774892288</v>
      </c>
      <c r="N15993" s="19"/>
      <c r="O15993" s="19">
        <v>1.2305600217547243</v>
      </c>
      <c r="P15993" s="50"/>
      <c r="R15993" s="9" t="s">
        <v>0</v>
      </c>
    </row>
    <row r="15994" spans="2:18" x14ac:dyDescent="0.2">
      <c r="B15994" s="25">
        <v>15764</v>
      </c>
      <c r="C15994" s="193"/>
      <c r="D15994" s="19">
        <v>1.8569824014715444</v>
      </c>
      <c r="E15994" s="19"/>
      <c r="F15994" s="19">
        <v>0.84159083996821937</v>
      </c>
      <c r="G15994" s="19"/>
      <c r="H15994" s="19">
        <v>2.0734982935858337</v>
      </c>
      <c r="I15994" s="19"/>
      <c r="J15994" s="19">
        <v>0.94946011698082278</v>
      </c>
      <c r="K15994" s="19"/>
      <c r="L15994" s="19">
        <v>2.1641948617911777</v>
      </c>
      <c r="M15994" s="19"/>
      <c r="N15994" s="19">
        <v>2.0560878510319989</v>
      </c>
      <c r="O15994" s="19"/>
      <c r="P15994" s="50">
        <v>2.2891292197640052</v>
      </c>
      <c r="R15994" s="9" t="s">
        <v>0</v>
      </c>
    </row>
    <row r="15995" spans="2:18" x14ac:dyDescent="0.2">
      <c r="B15995" s="25">
        <v>15765</v>
      </c>
      <c r="C15995" s="193"/>
      <c r="D15995" s="19">
        <v>2.3446252343691021</v>
      </c>
      <c r="E15995" s="19"/>
      <c r="F15995" s="19">
        <v>0.96722611610835663</v>
      </c>
      <c r="G15995" s="19"/>
      <c r="H15995" s="19">
        <v>1.3361184802428736</v>
      </c>
      <c r="I15995" s="19"/>
      <c r="J15995" s="19">
        <v>1.2379343597912944</v>
      </c>
      <c r="K15995" s="19"/>
      <c r="L15995" s="19">
        <v>1.0295571504205587</v>
      </c>
      <c r="M15995" s="19"/>
      <c r="N15995" s="19">
        <v>1.1799413072654095</v>
      </c>
      <c r="O15995" s="19"/>
      <c r="P15995" s="50">
        <v>0.92492592807802398</v>
      </c>
      <c r="R15995" s="9" t="s">
        <v>0</v>
      </c>
    </row>
    <row r="15996" spans="2:18" x14ac:dyDescent="0.2">
      <c r="B15996" s="25">
        <v>15766</v>
      </c>
      <c r="C15996" s="193"/>
      <c r="D15996" s="19">
        <v>8.138356657331984E-2</v>
      </c>
      <c r="E15996" s="19">
        <v>0.59946319313734242</v>
      </c>
      <c r="F15996" s="19"/>
      <c r="G15996" s="19">
        <v>0.24367665496628704</v>
      </c>
      <c r="H15996" s="19"/>
      <c r="I15996" s="19"/>
      <c r="J15996" s="19">
        <v>0.10930060268403549</v>
      </c>
      <c r="K15996" s="19">
        <v>0.53184178531889847</v>
      </c>
      <c r="L15996" s="19"/>
      <c r="M15996" s="19">
        <v>7.633521099061312E-2</v>
      </c>
      <c r="N15996" s="19"/>
      <c r="O15996" s="19"/>
      <c r="P15996" s="50">
        <v>0.78185757505879383</v>
      </c>
      <c r="R15996" s="9" t="s">
        <v>0</v>
      </c>
    </row>
    <row r="15997" spans="2:18" x14ac:dyDescent="0.2">
      <c r="B15997" s="25">
        <v>15767</v>
      </c>
      <c r="C15997" s="193">
        <v>0.30671739932465564</v>
      </c>
      <c r="D15997" s="19"/>
      <c r="E15997" s="19">
        <v>0.56036520419673097</v>
      </c>
      <c r="F15997" s="19"/>
      <c r="G15997" s="19">
        <v>0.60499337116960317</v>
      </c>
      <c r="H15997" s="19"/>
      <c r="I15997" s="19">
        <v>0.66059651459915703</v>
      </c>
      <c r="J15997" s="19"/>
      <c r="K15997" s="19"/>
      <c r="L15997" s="19">
        <v>0.30106087555743533</v>
      </c>
      <c r="M15997" s="19"/>
      <c r="N15997" s="19">
        <v>0.2182474858446406</v>
      </c>
      <c r="O15997" s="19"/>
      <c r="P15997" s="50">
        <v>0.16085089717357634</v>
      </c>
      <c r="R15997" s="9" t="s">
        <v>0</v>
      </c>
    </row>
    <row r="15998" spans="2:18" x14ac:dyDescent="0.2">
      <c r="B15998" s="25">
        <v>15768</v>
      </c>
      <c r="C15998" s="193">
        <v>2.0879837250723901</v>
      </c>
      <c r="D15998" s="19"/>
      <c r="E15998" s="19">
        <v>1.1616705864226939</v>
      </c>
      <c r="F15998" s="19"/>
      <c r="G15998" s="19">
        <v>1.2854223077547327</v>
      </c>
      <c r="H15998" s="19"/>
      <c r="I15998" s="19">
        <v>1.9210471974122385</v>
      </c>
      <c r="J15998" s="19"/>
      <c r="K15998" s="19">
        <v>1.5107039377142513</v>
      </c>
      <c r="L15998" s="19"/>
      <c r="M15998" s="19">
        <v>1.8548265788566252</v>
      </c>
      <c r="N15998" s="19"/>
      <c r="O15998" s="19">
        <v>2.363572828629974</v>
      </c>
      <c r="P15998" s="50"/>
      <c r="R15998" s="9" t="s">
        <v>0</v>
      </c>
    </row>
    <row r="15999" spans="2:18" x14ac:dyDescent="0.2">
      <c r="B15999" s="25">
        <v>15769</v>
      </c>
      <c r="C15999" s="193"/>
      <c r="D15999" s="19">
        <v>1.5800811464792996</v>
      </c>
      <c r="E15999" s="19"/>
      <c r="F15999" s="19">
        <v>1.0175593501601203</v>
      </c>
      <c r="G15999" s="19"/>
      <c r="H15999" s="19">
        <v>0.31125257509969601</v>
      </c>
      <c r="I15999" s="19"/>
      <c r="J15999" s="19">
        <v>2.2583759508792927</v>
      </c>
      <c r="K15999" s="19"/>
      <c r="L15999" s="19">
        <v>1.673945704096603</v>
      </c>
      <c r="M15999" s="19"/>
      <c r="N15999" s="19">
        <v>0.65364150445343616</v>
      </c>
      <c r="O15999" s="19"/>
      <c r="P15999" s="50">
        <v>0.19174460621369976</v>
      </c>
      <c r="R15999" s="9" t="s">
        <v>0</v>
      </c>
    </row>
    <row r="16000" spans="2:18" x14ac:dyDescent="0.2">
      <c r="B16000" s="25">
        <v>15770</v>
      </c>
      <c r="C16000" s="193">
        <v>0.45575711111122685</v>
      </c>
      <c r="D16000" s="19"/>
      <c r="E16000" s="19"/>
      <c r="F16000" s="19">
        <v>0.19822676730438096</v>
      </c>
      <c r="G16000" s="19">
        <v>1.2129734534292385</v>
      </c>
      <c r="H16000" s="19"/>
      <c r="I16000" s="19">
        <v>7.6753711569064534E-2</v>
      </c>
      <c r="J16000" s="19"/>
      <c r="K16000" s="19">
        <v>0.27722149620857228</v>
      </c>
      <c r="L16000" s="19"/>
      <c r="M16000" s="19">
        <v>0.68509949561098926</v>
      </c>
      <c r="N16000" s="19"/>
      <c r="O16000" s="19">
        <v>0.14258598299665493</v>
      </c>
      <c r="P16000" s="50"/>
      <c r="R16000" s="9" t="s">
        <v>0</v>
      </c>
    </row>
    <row r="16001" spans="2:18" x14ac:dyDescent="0.2">
      <c r="B16001" s="25">
        <v>15771</v>
      </c>
      <c r="C16001" s="193">
        <v>0.39367608096196699</v>
      </c>
      <c r="D16001" s="19"/>
      <c r="E16001" s="19">
        <v>1.2856068879839491</v>
      </c>
      <c r="F16001" s="19"/>
      <c r="G16001" s="19">
        <v>9.5640008748949415E-2</v>
      </c>
      <c r="H16001" s="19"/>
      <c r="I16001" s="19">
        <v>1.5683523399614236</v>
      </c>
      <c r="J16001" s="19"/>
      <c r="K16001" s="19">
        <v>0.99862079228412959</v>
      </c>
      <c r="L16001" s="19"/>
      <c r="M16001" s="19"/>
      <c r="N16001" s="19">
        <v>0.54489295250216674</v>
      </c>
      <c r="O16001" s="19"/>
      <c r="P16001" s="50">
        <v>0.28962145565948183</v>
      </c>
      <c r="R16001" s="9" t="s">
        <v>0</v>
      </c>
    </row>
    <row r="16002" spans="2:18" x14ac:dyDescent="0.2">
      <c r="B16002" s="25">
        <v>15772</v>
      </c>
      <c r="C16002" s="193">
        <v>0.51639631099031236</v>
      </c>
      <c r="D16002" s="19"/>
      <c r="E16002" s="19">
        <v>0.8639131780183642</v>
      </c>
      <c r="F16002" s="19"/>
      <c r="G16002" s="19">
        <v>1.6860995115123418</v>
      </c>
      <c r="H16002" s="19"/>
      <c r="I16002" s="19">
        <v>2.0587726311353278</v>
      </c>
      <c r="J16002" s="19"/>
      <c r="K16002" s="19">
        <v>1.6519740780597532</v>
      </c>
      <c r="L16002" s="19"/>
      <c r="M16002" s="19">
        <v>1.9016103171634886</v>
      </c>
      <c r="N16002" s="19"/>
      <c r="O16002" s="19">
        <v>2.5020904880421941</v>
      </c>
      <c r="P16002" s="50"/>
      <c r="R16002" s="9" t="s">
        <v>0</v>
      </c>
    </row>
    <row r="16003" spans="2:18" x14ac:dyDescent="0.2">
      <c r="B16003" s="25">
        <v>15773</v>
      </c>
      <c r="C16003" s="193"/>
      <c r="D16003" s="19">
        <v>1.6981365816872718</v>
      </c>
      <c r="E16003" s="19">
        <v>0.68033920642246459</v>
      </c>
      <c r="F16003" s="19"/>
      <c r="G16003" s="19"/>
      <c r="H16003" s="19">
        <v>0.70202670150489788</v>
      </c>
      <c r="I16003" s="19"/>
      <c r="J16003" s="19">
        <v>0.75696562791098909</v>
      </c>
      <c r="K16003" s="19"/>
      <c r="L16003" s="19">
        <v>0.96466072917830881</v>
      </c>
      <c r="M16003" s="19"/>
      <c r="N16003" s="19">
        <v>0.53874461918940786</v>
      </c>
      <c r="O16003" s="19"/>
      <c r="P16003" s="50">
        <v>1.5449885022308334</v>
      </c>
      <c r="R16003" s="9" t="s">
        <v>0</v>
      </c>
    </row>
    <row r="16004" spans="2:18" x14ac:dyDescent="0.2">
      <c r="B16004" s="25">
        <v>15774</v>
      </c>
      <c r="C16004" s="193">
        <v>1.2750584563224601</v>
      </c>
      <c r="D16004" s="19"/>
      <c r="E16004" s="19">
        <v>1.0458326992758165</v>
      </c>
      <c r="F16004" s="19"/>
      <c r="G16004" s="19">
        <v>0.93839257508533203</v>
      </c>
      <c r="H16004" s="19"/>
      <c r="I16004" s="19">
        <v>1.0448549478792291</v>
      </c>
      <c r="J16004" s="19"/>
      <c r="K16004" s="19">
        <v>0.73441116791184735</v>
      </c>
      <c r="L16004" s="19"/>
      <c r="M16004" s="19">
        <v>1.1739550538970955</v>
      </c>
      <c r="N16004" s="19"/>
      <c r="O16004" s="19">
        <v>1.3910208110945903</v>
      </c>
      <c r="P16004" s="50"/>
      <c r="R16004" s="9" t="s">
        <v>0</v>
      </c>
    </row>
    <row r="16005" spans="2:18" x14ac:dyDescent="0.2">
      <c r="B16005" s="25">
        <v>15775</v>
      </c>
      <c r="C16005" s="193">
        <v>0.39157274500117872</v>
      </c>
      <c r="D16005" s="19"/>
      <c r="E16005" s="19">
        <v>1.0060903002157913</v>
      </c>
      <c r="F16005" s="19"/>
      <c r="G16005" s="19">
        <v>0.64348716818529028</v>
      </c>
      <c r="H16005" s="19"/>
      <c r="I16005" s="19">
        <v>0.1879676727130028</v>
      </c>
      <c r="J16005" s="19"/>
      <c r="K16005" s="19"/>
      <c r="L16005" s="19">
        <v>0.18733419931497955</v>
      </c>
      <c r="M16005" s="19">
        <v>1.4028950039008516</v>
      </c>
      <c r="N16005" s="19"/>
      <c r="O16005" s="19">
        <v>0.52769586518782563</v>
      </c>
      <c r="P16005" s="50"/>
      <c r="R16005" s="9" t="s">
        <v>0</v>
      </c>
    </row>
    <row r="16006" spans="2:18" x14ac:dyDescent="0.2">
      <c r="B16006" s="25">
        <v>15776</v>
      </c>
      <c r="C16006" s="193">
        <v>1.2675725794442787</v>
      </c>
      <c r="D16006" s="19"/>
      <c r="E16006" s="19">
        <v>1.9271920590147276</v>
      </c>
      <c r="F16006" s="19"/>
      <c r="G16006" s="19">
        <v>0.82398129504733852</v>
      </c>
      <c r="H16006" s="19"/>
      <c r="I16006" s="19">
        <v>1.5696752752554017</v>
      </c>
      <c r="J16006" s="19"/>
      <c r="K16006" s="19">
        <v>0.89248031927310845</v>
      </c>
      <c r="L16006" s="19"/>
      <c r="M16006" s="19">
        <v>1.2203974374501223</v>
      </c>
      <c r="N16006" s="19"/>
      <c r="O16006" s="19">
        <v>0.46175571026535622</v>
      </c>
      <c r="P16006" s="50"/>
      <c r="R16006" s="9" t="s">
        <v>0</v>
      </c>
    </row>
    <row r="16007" spans="2:18" x14ac:dyDescent="0.2">
      <c r="B16007" s="25">
        <v>15777</v>
      </c>
      <c r="C16007" s="193">
        <v>1.3052796505765107</v>
      </c>
      <c r="D16007" s="19"/>
      <c r="E16007" s="19">
        <v>0.75663888761702469</v>
      </c>
      <c r="F16007" s="19"/>
      <c r="G16007" s="19">
        <v>0.6193970321938943</v>
      </c>
      <c r="H16007" s="19"/>
      <c r="I16007" s="19">
        <v>1.4116136737203202</v>
      </c>
      <c r="J16007" s="19"/>
      <c r="K16007" s="19">
        <v>1.1061822738548504</v>
      </c>
      <c r="L16007" s="19"/>
      <c r="M16007" s="19">
        <v>1.3699693805606152</v>
      </c>
      <c r="N16007" s="19"/>
      <c r="O16007" s="19">
        <v>0.8414023072184047</v>
      </c>
      <c r="P16007" s="50"/>
      <c r="R16007" s="9" t="s">
        <v>0</v>
      </c>
    </row>
    <row r="16008" spans="2:18" x14ac:dyDescent="0.2">
      <c r="B16008" s="25">
        <v>15778</v>
      </c>
      <c r="C16008" s="193">
        <v>0.14437580765219862</v>
      </c>
      <c r="D16008" s="19"/>
      <c r="E16008" s="19">
        <v>0.10479222145917466</v>
      </c>
      <c r="F16008" s="19"/>
      <c r="G16008" s="19"/>
      <c r="H16008" s="19">
        <v>0.37340018745564585</v>
      </c>
      <c r="I16008" s="19"/>
      <c r="J16008" s="19">
        <v>5.3531589340856242E-3</v>
      </c>
      <c r="K16008" s="19"/>
      <c r="L16008" s="19">
        <v>0.53772390511817891</v>
      </c>
      <c r="M16008" s="19">
        <v>0.13174082157903577</v>
      </c>
      <c r="N16008" s="19"/>
      <c r="O16008" s="19">
        <v>0.47012232907393353</v>
      </c>
      <c r="P16008" s="50"/>
      <c r="R16008" s="9" t="s">
        <v>0</v>
      </c>
    </row>
    <row r="16009" spans="2:18" x14ac:dyDescent="0.2">
      <c r="B16009" s="25">
        <v>15779</v>
      </c>
      <c r="C16009" s="193">
        <v>0.45647916916635883</v>
      </c>
      <c r="D16009" s="19"/>
      <c r="E16009" s="19"/>
      <c r="F16009" s="19">
        <v>2.300788537537941E-2</v>
      </c>
      <c r="G16009" s="19"/>
      <c r="H16009" s="19">
        <v>1.2244883436973191</v>
      </c>
      <c r="I16009" s="19"/>
      <c r="J16009" s="19">
        <v>0.99542592327297152</v>
      </c>
      <c r="K16009" s="19">
        <v>0.19238756805308579</v>
      </c>
      <c r="L16009" s="19"/>
      <c r="M16009" s="19"/>
      <c r="N16009" s="19">
        <v>0.15988161590665789</v>
      </c>
      <c r="O16009" s="19">
        <v>0.25619648542165063</v>
      </c>
      <c r="P16009" s="50"/>
      <c r="R16009" s="9" t="s">
        <v>0</v>
      </c>
    </row>
    <row r="16010" spans="2:18" x14ac:dyDescent="0.2">
      <c r="B16010" s="25">
        <v>15780</v>
      </c>
      <c r="C16010" s="193"/>
      <c r="D16010" s="19">
        <v>1.1467528324113307</v>
      </c>
      <c r="E16010" s="19"/>
      <c r="F16010" s="19">
        <v>1.8236501925620063</v>
      </c>
      <c r="G16010" s="19"/>
      <c r="H16010" s="19">
        <v>0.4101177444760844</v>
      </c>
      <c r="I16010" s="19"/>
      <c r="J16010" s="19">
        <v>0.92245741900922495</v>
      </c>
      <c r="K16010" s="19"/>
      <c r="L16010" s="19">
        <v>0.52359700440030954</v>
      </c>
      <c r="M16010" s="19">
        <v>0.19707978686438229</v>
      </c>
      <c r="N16010" s="19"/>
      <c r="O16010" s="19"/>
      <c r="P16010" s="50">
        <v>1.2343408861535359</v>
      </c>
      <c r="R16010" s="9" t="s">
        <v>0</v>
      </c>
    </row>
    <row r="16011" spans="2:18" x14ac:dyDescent="0.2">
      <c r="B16011" s="25">
        <v>15781</v>
      </c>
      <c r="C16011" s="193">
        <v>1.0947179621711889</v>
      </c>
      <c r="D16011" s="19"/>
      <c r="E16011" s="19">
        <v>1.3649429813267622</v>
      </c>
      <c r="F16011" s="19"/>
      <c r="G16011" s="19">
        <v>2.088579175480731</v>
      </c>
      <c r="H16011" s="19"/>
      <c r="I16011" s="19">
        <v>2.1246850314342018</v>
      </c>
      <c r="J16011" s="19"/>
      <c r="K16011" s="19">
        <v>1.8486008125166826</v>
      </c>
      <c r="L16011" s="19"/>
      <c r="M16011" s="19">
        <v>1.0445335729318925</v>
      </c>
      <c r="N16011" s="19"/>
      <c r="O16011" s="19">
        <v>0.78416573861717076</v>
      </c>
      <c r="P16011" s="50"/>
      <c r="R16011" s="9" t="s">
        <v>0</v>
      </c>
    </row>
    <row r="16012" spans="2:18" x14ac:dyDescent="0.2">
      <c r="B16012" s="25">
        <v>15782</v>
      </c>
      <c r="C16012" s="193"/>
      <c r="D16012" s="19">
        <v>0.357464083882163</v>
      </c>
      <c r="E16012" s="19"/>
      <c r="F16012" s="19">
        <v>0.33675834569991159</v>
      </c>
      <c r="G16012" s="19">
        <v>4.7863412909030956E-2</v>
      </c>
      <c r="H16012" s="19"/>
      <c r="I16012" s="19"/>
      <c r="J16012" s="19">
        <v>0.86875718344521558</v>
      </c>
      <c r="K16012" s="19"/>
      <c r="L16012" s="19">
        <v>7.5863203602903939E-2</v>
      </c>
      <c r="M16012" s="19"/>
      <c r="N16012" s="19">
        <v>1.1111771579408336</v>
      </c>
      <c r="O16012" s="19"/>
      <c r="P16012" s="50">
        <v>0.45821535167665095</v>
      </c>
      <c r="R16012" s="9" t="s">
        <v>0</v>
      </c>
    </row>
    <row r="16013" spans="2:18" x14ac:dyDescent="0.2">
      <c r="B16013" s="25">
        <v>15783</v>
      </c>
      <c r="C16013" s="193">
        <v>0.18467423588908724</v>
      </c>
      <c r="D16013" s="19"/>
      <c r="E16013" s="19">
        <v>1.7995463025783049</v>
      </c>
      <c r="F16013" s="19"/>
      <c r="G16013" s="19">
        <v>0.57367358295754523</v>
      </c>
      <c r="H16013" s="19"/>
      <c r="I16013" s="19">
        <v>1.6341297870780995</v>
      </c>
      <c r="J16013" s="19"/>
      <c r="K16013" s="19">
        <v>0.76854390984643373</v>
      </c>
      <c r="L16013" s="19"/>
      <c r="M16013" s="19">
        <v>0.75499349664312876</v>
      </c>
      <c r="N16013" s="19"/>
      <c r="O16013" s="19">
        <v>0.69872264919669513</v>
      </c>
      <c r="P16013" s="50"/>
      <c r="R16013" s="9" t="s">
        <v>0</v>
      </c>
    </row>
    <row r="16014" spans="2:18" x14ac:dyDescent="0.2">
      <c r="B16014" s="25">
        <v>15784</v>
      </c>
      <c r="C16014" s="193">
        <v>1.0823619934626627</v>
      </c>
      <c r="D16014" s="19"/>
      <c r="E16014" s="19">
        <v>0.73977501649438415</v>
      </c>
      <c r="F16014" s="19"/>
      <c r="G16014" s="19">
        <v>1.1465942932142472</v>
      </c>
      <c r="H16014" s="19"/>
      <c r="I16014" s="19">
        <v>0.70596627396584444</v>
      </c>
      <c r="J16014" s="19"/>
      <c r="K16014" s="19">
        <v>2.0211557795214379</v>
      </c>
      <c r="L16014" s="19"/>
      <c r="M16014" s="19">
        <v>0.88301362686399409</v>
      </c>
      <c r="N16014" s="19"/>
      <c r="O16014" s="19">
        <v>1.2637698278125937</v>
      </c>
      <c r="P16014" s="50"/>
      <c r="R16014" s="9" t="s">
        <v>0</v>
      </c>
    </row>
    <row r="16015" spans="2:18" x14ac:dyDescent="0.2">
      <c r="B16015" s="25">
        <v>15785</v>
      </c>
      <c r="C16015" s="193">
        <v>1.6960894717923796</v>
      </c>
      <c r="D16015" s="19"/>
      <c r="E16015" s="19">
        <v>1.305261825367841</v>
      </c>
      <c r="F16015" s="19"/>
      <c r="G16015" s="19">
        <v>1.5109769639554984</v>
      </c>
      <c r="H16015" s="19"/>
      <c r="I16015" s="19">
        <v>2.4815071626237191</v>
      </c>
      <c r="J16015" s="19"/>
      <c r="K16015" s="19">
        <v>1.575929283558041</v>
      </c>
      <c r="L16015" s="19"/>
      <c r="M16015" s="19">
        <v>1.2659773134088419</v>
      </c>
      <c r="N16015" s="19"/>
      <c r="O16015" s="19">
        <v>1.6777682296531937</v>
      </c>
      <c r="P16015" s="50"/>
      <c r="R16015" s="9" t="s">
        <v>0</v>
      </c>
    </row>
    <row r="16016" spans="2:18" x14ac:dyDescent="0.2">
      <c r="B16016" s="25">
        <v>15786</v>
      </c>
      <c r="C16016" s="193"/>
      <c r="D16016" s="19">
        <v>0.46550982467642971</v>
      </c>
      <c r="E16016" s="19">
        <v>0.46690168715525965</v>
      </c>
      <c r="F16016" s="19"/>
      <c r="G16016" s="19">
        <v>0.47475318546914391</v>
      </c>
      <c r="H16016" s="19"/>
      <c r="I16016" s="19">
        <v>0.36954592860454022</v>
      </c>
      <c r="J16016" s="19"/>
      <c r="K16016" s="19">
        <v>2.5041850841677194E-2</v>
      </c>
      <c r="L16016" s="19"/>
      <c r="M16016" s="19">
        <v>0.12079724944768118</v>
      </c>
      <c r="N16016" s="19"/>
      <c r="O16016" s="19">
        <v>9.054523105499758E-2</v>
      </c>
      <c r="P16016" s="50"/>
      <c r="R16016" s="9" t="s">
        <v>0</v>
      </c>
    </row>
    <row r="16017" spans="2:18" x14ac:dyDescent="0.2">
      <c r="B16017" s="25">
        <v>15787</v>
      </c>
      <c r="C16017" s="193"/>
      <c r="D16017" s="19">
        <v>3.0785908589578477E-2</v>
      </c>
      <c r="E16017" s="19"/>
      <c r="F16017" s="19">
        <v>0.68309534819143403</v>
      </c>
      <c r="G16017" s="19"/>
      <c r="H16017" s="19">
        <v>0.18993018383608212</v>
      </c>
      <c r="I16017" s="19">
        <v>1.3353071759255274E-4</v>
      </c>
      <c r="J16017" s="19"/>
      <c r="K16017" s="19">
        <v>1.5062845038177091</v>
      </c>
      <c r="L16017" s="19"/>
      <c r="M16017" s="19">
        <v>7.882878922910834E-2</v>
      </c>
      <c r="N16017" s="19"/>
      <c r="O16017" s="19"/>
      <c r="P16017" s="50">
        <v>7.4694509784645424E-2</v>
      </c>
      <c r="R16017" s="9" t="s">
        <v>0</v>
      </c>
    </row>
    <row r="16018" spans="2:18" x14ac:dyDescent="0.2">
      <c r="B16018" s="25">
        <v>15788</v>
      </c>
      <c r="C16018" s="193"/>
      <c r="D16018" s="19">
        <v>2.3063870227155676</v>
      </c>
      <c r="E16018" s="19"/>
      <c r="F16018" s="19">
        <v>1.5291847844483109</v>
      </c>
      <c r="G16018" s="19"/>
      <c r="H16018" s="19">
        <v>1.6782171649267894</v>
      </c>
      <c r="I16018" s="19"/>
      <c r="J16018" s="19">
        <v>2.7962526839598367</v>
      </c>
      <c r="K16018" s="19"/>
      <c r="L16018" s="19">
        <v>2.079913159370876</v>
      </c>
      <c r="M16018" s="19"/>
      <c r="N16018" s="19">
        <v>1.0617220091237012</v>
      </c>
      <c r="O16018" s="19"/>
      <c r="P16018" s="50">
        <v>2.2467366425212361</v>
      </c>
      <c r="R16018" s="9" t="s">
        <v>0</v>
      </c>
    </row>
    <row r="16019" spans="2:18" x14ac:dyDescent="0.2">
      <c r="B16019" s="25">
        <v>15789</v>
      </c>
      <c r="C16019" s="193"/>
      <c r="D16019" s="19">
        <v>0.70238809154306836</v>
      </c>
      <c r="E16019" s="19">
        <v>0.36726456385054529</v>
      </c>
      <c r="F16019" s="19"/>
      <c r="G16019" s="19"/>
      <c r="H16019" s="19">
        <v>0.64938549732856654</v>
      </c>
      <c r="I16019" s="19">
        <v>0.31230310401247668</v>
      </c>
      <c r="J16019" s="19"/>
      <c r="K16019" s="19">
        <v>0.5839198490757993</v>
      </c>
      <c r="L16019" s="19"/>
      <c r="M16019" s="19"/>
      <c r="N16019" s="19">
        <v>0.56609038617135887</v>
      </c>
      <c r="O16019" s="19">
        <v>0.63167458801719001</v>
      </c>
      <c r="P16019" s="50"/>
      <c r="R16019" s="9" t="s">
        <v>0</v>
      </c>
    </row>
    <row r="16020" spans="2:18" x14ac:dyDescent="0.2">
      <c r="B16020" s="25">
        <v>15790</v>
      </c>
      <c r="C16020" s="193">
        <v>1.7631681003514343</v>
      </c>
      <c r="D16020" s="19"/>
      <c r="E16020" s="19">
        <v>0.2710003001303361</v>
      </c>
      <c r="F16020" s="19"/>
      <c r="G16020" s="19">
        <v>1.3356779654652611</v>
      </c>
      <c r="H16020" s="19"/>
      <c r="I16020" s="19">
        <v>1.5382044386527474</v>
      </c>
      <c r="J16020" s="19"/>
      <c r="K16020" s="19">
        <v>0.80948528053347557</v>
      </c>
      <c r="L16020" s="19"/>
      <c r="M16020" s="19">
        <v>1.234742733641083</v>
      </c>
      <c r="N16020" s="19"/>
      <c r="O16020" s="19">
        <v>1.7427589640304917</v>
      </c>
      <c r="P16020" s="50"/>
      <c r="R16020" s="9" t="s">
        <v>0</v>
      </c>
    </row>
    <row r="16021" spans="2:18" x14ac:dyDescent="0.2">
      <c r="B16021" s="25">
        <v>15791</v>
      </c>
      <c r="C16021" s="193">
        <v>0.47124366716477184</v>
      </c>
      <c r="D16021" s="19"/>
      <c r="E16021" s="19">
        <v>1.2299541306988548</v>
      </c>
      <c r="F16021" s="19"/>
      <c r="G16021" s="19">
        <v>1.1282303726195195</v>
      </c>
      <c r="H16021" s="19"/>
      <c r="I16021" s="19">
        <v>1.4072950143898351</v>
      </c>
      <c r="J16021" s="19"/>
      <c r="K16021" s="19">
        <v>0.74497889589127786</v>
      </c>
      <c r="L16021" s="19"/>
      <c r="M16021" s="19">
        <v>0.23307197576313998</v>
      </c>
      <c r="N16021" s="19"/>
      <c r="O16021" s="19">
        <v>1.8000166443062524</v>
      </c>
      <c r="P16021" s="50"/>
      <c r="R16021" s="9" t="s">
        <v>0</v>
      </c>
    </row>
    <row r="16022" spans="2:18" x14ac:dyDescent="0.2">
      <c r="B16022" s="25">
        <v>15792</v>
      </c>
      <c r="C16022" s="193">
        <v>0.23173971790006354</v>
      </c>
      <c r="D16022" s="19"/>
      <c r="E16022" s="19">
        <v>0.94891392680265807</v>
      </c>
      <c r="F16022" s="19"/>
      <c r="G16022" s="19">
        <v>0.39584394220598784</v>
      </c>
      <c r="H16022" s="19"/>
      <c r="I16022" s="19">
        <v>0.39586277275220177</v>
      </c>
      <c r="J16022" s="19"/>
      <c r="K16022" s="19"/>
      <c r="L16022" s="19">
        <v>5.1097543001875891E-2</v>
      </c>
      <c r="M16022" s="19">
        <v>0.88404556837267956</v>
      </c>
      <c r="N16022" s="19"/>
      <c r="O16022" s="19">
        <v>0.17359093877611317</v>
      </c>
      <c r="P16022" s="50"/>
      <c r="R16022" s="9" t="s">
        <v>0</v>
      </c>
    </row>
    <row r="16023" spans="2:18" x14ac:dyDescent="0.2">
      <c r="B16023" s="25">
        <v>15793</v>
      </c>
      <c r="C16023" s="193">
        <v>1.6642969547611148</v>
      </c>
      <c r="D16023" s="19"/>
      <c r="E16023" s="19">
        <v>0.47618807969127569</v>
      </c>
      <c r="F16023" s="19"/>
      <c r="G16023" s="19">
        <v>0.86431809955487193</v>
      </c>
      <c r="H16023" s="19"/>
      <c r="I16023" s="19">
        <v>0.72503926286306175</v>
      </c>
      <c r="J16023" s="19"/>
      <c r="K16023" s="19">
        <v>1.3251929785227219</v>
      </c>
      <c r="L16023" s="19"/>
      <c r="M16023" s="19">
        <v>1.8490868346039286</v>
      </c>
      <c r="N16023" s="19"/>
      <c r="O16023" s="19">
        <v>1.3394340753410492</v>
      </c>
      <c r="P16023" s="50"/>
      <c r="R16023" s="9" t="s">
        <v>0</v>
      </c>
    </row>
    <row r="16024" spans="2:18" x14ac:dyDescent="0.2">
      <c r="B16024" s="25">
        <v>15794</v>
      </c>
      <c r="C16024" s="193"/>
      <c r="D16024" s="19">
        <v>0.7302311434804456</v>
      </c>
      <c r="E16024" s="19"/>
      <c r="F16024" s="19">
        <v>0.18906985542980562</v>
      </c>
      <c r="G16024" s="19"/>
      <c r="H16024" s="19">
        <v>1.0973637586968086</v>
      </c>
      <c r="I16024" s="19"/>
      <c r="J16024" s="19">
        <v>1.0348331201824115</v>
      </c>
      <c r="K16024" s="19"/>
      <c r="L16024" s="19">
        <v>2.0343467240356925</v>
      </c>
      <c r="M16024" s="19"/>
      <c r="N16024" s="19">
        <v>0.17804321364024661</v>
      </c>
      <c r="O16024" s="19"/>
      <c r="P16024" s="50">
        <v>0.57569959503377133</v>
      </c>
      <c r="R16024" s="9" t="s">
        <v>0</v>
      </c>
    </row>
    <row r="16025" spans="2:18" x14ac:dyDescent="0.2">
      <c r="B16025" s="25">
        <v>15795</v>
      </c>
      <c r="C16025" s="193"/>
      <c r="D16025" s="19">
        <v>0.96421220512371497</v>
      </c>
      <c r="E16025" s="19"/>
      <c r="F16025" s="19">
        <v>1.2750344983142425</v>
      </c>
      <c r="G16025" s="19"/>
      <c r="H16025" s="19">
        <v>1.3554323802461752</v>
      </c>
      <c r="I16025" s="19"/>
      <c r="J16025" s="19">
        <v>2.6532738085470431</v>
      </c>
      <c r="K16025" s="19"/>
      <c r="L16025" s="19">
        <v>0.95811921518049237</v>
      </c>
      <c r="M16025" s="19"/>
      <c r="N16025" s="19">
        <v>1.7660275939099344</v>
      </c>
      <c r="O16025" s="19"/>
      <c r="P16025" s="50">
        <v>1.0290139701808281</v>
      </c>
      <c r="R16025" s="9" t="s">
        <v>0</v>
      </c>
    </row>
    <row r="16026" spans="2:18" x14ac:dyDescent="0.2">
      <c r="B16026" s="25">
        <v>15796</v>
      </c>
      <c r="C16026" s="193"/>
      <c r="D16026" s="19">
        <v>0.47564591910052528</v>
      </c>
      <c r="E16026" s="19"/>
      <c r="F16026" s="19">
        <v>0.14418968048003608</v>
      </c>
      <c r="G16026" s="19">
        <v>0.42805522693876152</v>
      </c>
      <c r="H16026" s="19"/>
      <c r="I16026" s="19"/>
      <c r="J16026" s="19">
        <v>0.72902107539876959</v>
      </c>
      <c r="K16026" s="19"/>
      <c r="L16026" s="19">
        <v>6.4794248711578109E-3</v>
      </c>
      <c r="M16026" s="19">
        <v>0.18457555586908128</v>
      </c>
      <c r="N16026" s="19"/>
      <c r="O16026" s="19"/>
      <c r="P16026" s="50">
        <v>0.41817685625225298</v>
      </c>
      <c r="R16026" s="9" t="s">
        <v>0</v>
      </c>
    </row>
    <row r="16027" spans="2:18" x14ac:dyDescent="0.2">
      <c r="B16027" s="25">
        <v>15797</v>
      </c>
      <c r="C16027" s="193"/>
      <c r="D16027" s="19">
        <v>0.73105027581313931</v>
      </c>
      <c r="E16027" s="19"/>
      <c r="F16027" s="19">
        <v>0.15612345190340998</v>
      </c>
      <c r="G16027" s="19">
        <v>0.13394083341295793</v>
      </c>
      <c r="H16027" s="19"/>
      <c r="I16027" s="19"/>
      <c r="J16027" s="19">
        <v>0.50693337340552758</v>
      </c>
      <c r="K16027" s="19"/>
      <c r="L16027" s="19">
        <v>0.2468976713621549</v>
      </c>
      <c r="M16027" s="19"/>
      <c r="N16027" s="19">
        <v>0.85461256415018827</v>
      </c>
      <c r="O16027" s="19"/>
      <c r="P16027" s="50">
        <v>0.49140833155983565</v>
      </c>
      <c r="R16027" s="9" t="s">
        <v>0</v>
      </c>
    </row>
    <row r="16028" spans="2:18" x14ac:dyDescent="0.2">
      <c r="B16028" s="25">
        <v>15798</v>
      </c>
      <c r="C16028" s="193"/>
      <c r="D16028" s="19">
        <v>0.23125420025917309</v>
      </c>
      <c r="E16028" s="19"/>
      <c r="F16028" s="19">
        <v>0.87766086005500754</v>
      </c>
      <c r="G16028" s="19"/>
      <c r="H16028" s="19">
        <v>0.30351334114588735</v>
      </c>
      <c r="I16028" s="19"/>
      <c r="J16028" s="19">
        <v>0.41089432980973556</v>
      </c>
      <c r="K16028" s="19"/>
      <c r="L16028" s="19">
        <v>0.87229722813233523</v>
      </c>
      <c r="M16028" s="19">
        <v>7.2878036095650703E-2</v>
      </c>
      <c r="N16028" s="19"/>
      <c r="O16028" s="19"/>
      <c r="P16028" s="50">
        <v>0.47433435276794383</v>
      </c>
      <c r="R16028" s="9" t="s">
        <v>0</v>
      </c>
    </row>
    <row r="16029" spans="2:18" x14ac:dyDescent="0.2">
      <c r="B16029" s="25">
        <v>15799</v>
      </c>
      <c r="C16029" s="193"/>
      <c r="D16029" s="19">
        <v>0.59534276634902228</v>
      </c>
      <c r="E16029" s="19"/>
      <c r="F16029" s="19">
        <v>0.63059627795093931</v>
      </c>
      <c r="G16029" s="19"/>
      <c r="H16029" s="19">
        <v>1.1783770839383145</v>
      </c>
      <c r="I16029" s="19"/>
      <c r="J16029" s="19">
        <v>0.14409673193859368</v>
      </c>
      <c r="K16029" s="19">
        <v>0.12131999518863011</v>
      </c>
      <c r="L16029" s="19"/>
      <c r="M16029" s="19"/>
      <c r="N16029" s="19">
        <v>0.54510814454229306</v>
      </c>
      <c r="O16029" s="19">
        <v>0.21504955908903875</v>
      </c>
      <c r="P16029" s="50"/>
      <c r="R16029" s="9" t="s">
        <v>0</v>
      </c>
    </row>
    <row r="16030" spans="2:18" x14ac:dyDescent="0.2">
      <c r="B16030" s="25">
        <v>15800</v>
      </c>
      <c r="C16030" s="193"/>
      <c r="D16030" s="19">
        <v>0.12637135726614929</v>
      </c>
      <c r="E16030" s="19"/>
      <c r="F16030" s="19">
        <v>0.66293396381834879</v>
      </c>
      <c r="G16030" s="19"/>
      <c r="H16030" s="19">
        <v>9.1709158739727237E-2</v>
      </c>
      <c r="I16030" s="19"/>
      <c r="J16030" s="19">
        <v>0.23828915551699373</v>
      </c>
      <c r="K16030" s="19"/>
      <c r="L16030" s="19">
        <v>0.99078114251867266</v>
      </c>
      <c r="M16030" s="19"/>
      <c r="N16030" s="19">
        <v>0.77560381102043641</v>
      </c>
      <c r="O16030" s="19"/>
      <c r="P16030" s="50">
        <v>0.47951901492639998</v>
      </c>
      <c r="R16030" s="9" t="s">
        <v>0</v>
      </c>
    </row>
    <row r="16031" spans="2:18" x14ac:dyDescent="0.2">
      <c r="B16031" s="25">
        <v>15801</v>
      </c>
      <c r="C16031" s="193">
        <v>0.80237300302193304</v>
      </c>
      <c r="D16031" s="19"/>
      <c r="E16031" s="19">
        <v>0.11344015080909947</v>
      </c>
      <c r="F16031" s="19"/>
      <c r="G16031" s="19">
        <v>0.30360045102607913</v>
      </c>
      <c r="H16031" s="19"/>
      <c r="I16031" s="19">
        <v>0.83518488753045905</v>
      </c>
      <c r="J16031" s="19"/>
      <c r="K16031" s="19">
        <v>0.44891184801134565</v>
      </c>
      <c r="L16031" s="19"/>
      <c r="M16031" s="19"/>
      <c r="N16031" s="19">
        <v>0.17939863243293824</v>
      </c>
      <c r="O16031" s="19"/>
      <c r="P16031" s="50">
        <v>0.24868322396245793</v>
      </c>
      <c r="R16031" s="9" t="s">
        <v>0</v>
      </c>
    </row>
    <row r="16032" spans="2:18" x14ac:dyDescent="0.2">
      <c r="B16032" s="25">
        <v>15802</v>
      </c>
      <c r="C16032" s="193"/>
      <c r="D16032" s="19">
        <v>0.28324385373881572</v>
      </c>
      <c r="E16032" s="19">
        <v>1.3250896156923892E-2</v>
      </c>
      <c r="F16032" s="19"/>
      <c r="G16032" s="19">
        <v>0.43817974588974973</v>
      </c>
      <c r="H16032" s="19"/>
      <c r="I16032" s="19">
        <v>0.2234675901437593</v>
      </c>
      <c r="J16032" s="19"/>
      <c r="K16032" s="19">
        <v>4.8214879308878397E-2</v>
      </c>
      <c r="L16032" s="19"/>
      <c r="M16032" s="19">
        <v>7.6945096212450742E-2</v>
      </c>
      <c r="N16032" s="19"/>
      <c r="O16032" s="19"/>
      <c r="P16032" s="50">
        <v>0.27302437473915947</v>
      </c>
      <c r="R16032" s="9" t="s">
        <v>0</v>
      </c>
    </row>
    <row r="16033" spans="2:18" x14ac:dyDescent="0.2">
      <c r="B16033" s="25">
        <v>15803</v>
      </c>
      <c r="C16033" s="193"/>
      <c r="D16033" s="19">
        <v>1.0490937938521896</v>
      </c>
      <c r="E16033" s="19"/>
      <c r="F16033" s="19">
        <v>0.3165528441986562</v>
      </c>
      <c r="G16033" s="19"/>
      <c r="H16033" s="19">
        <v>0.71893014055941729</v>
      </c>
      <c r="I16033" s="19"/>
      <c r="J16033" s="19">
        <v>1.195931521426091</v>
      </c>
      <c r="K16033" s="19"/>
      <c r="L16033" s="19">
        <v>1.2106407370316983</v>
      </c>
      <c r="M16033" s="19"/>
      <c r="N16033" s="19">
        <v>1.5112023596161008</v>
      </c>
      <c r="O16033" s="19"/>
      <c r="P16033" s="50">
        <v>0.64790219953050054</v>
      </c>
      <c r="R16033" s="9" t="s">
        <v>0</v>
      </c>
    </row>
    <row r="16034" spans="2:18" x14ac:dyDescent="0.2">
      <c r="B16034" s="25">
        <v>15804</v>
      </c>
      <c r="C16034" s="193"/>
      <c r="D16034" s="19">
        <v>1.1181571541751332</v>
      </c>
      <c r="E16034" s="19"/>
      <c r="F16034" s="19">
        <v>0.99737838614509544</v>
      </c>
      <c r="G16034" s="19"/>
      <c r="H16034" s="19">
        <v>0.51929445422455611</v>
      </c>
      <c r="I16034" s="19"/>
      <c r="J16034" s="19">
        <v>1.4167149754495203</v>
      </c>
      <c r="K16034" s="19"/>
      <c r="L16034" s="19">
        <v>1.5718530990210677</v>
      </c>
      <c r="M16034" s="19"/>
      <c r="N16034" s="19">
        <v>1.7937117438132164</v>
      </c>
      <c r="O16034" s="19"/>
      <c r="P16034" s="50">
        <v>2.1066057193557115</v>
      </c>
      <c r="R16034" s="9" t="s">
        <v>0</v>
      </c>
    </row>
    <row r="16035" spans="2:18" x14ac:dyDescent="0.2">
      <c r="B16035" s="25">
        <v>15805</v>
      </c>
      <c r="C16035" s="193">
        <v>1.053813437503154</v>
      </c>
      <c r="D16035" s="19"/>
      <c r="E16035" s="19">
        <v>0.90934140009291109</v>
      </c>
      <c r="F16035" s="19"/>
      <c r="G16035" s="19">
        <v>2.1941240017043451</v>
      </c>
      <c r="H16035" s="19"/>
      <c r="I16035" s="19">
        <v>1.53520551536014</v>
      </c>
      <c r="J16035" s="19"/>
      <c r="K16035" s="19">
        <v>0.18244759773580785</v>
      </c>
      <c r="L16035" s="19"/>
      <c r="M16035" s="19">
        <v>1.448563159535883</v>
      </c>
      <c r="N16035" s="19"/>
      <c r="O16035" s="19">
        <v>0.27269285152469591</v>
      </c>
      <c r="P16035" s="50"/>
      <c r="R16035" s="9" t="s">
        <v>0</v>
      </c>
    </row>
    <row r="16036" spans="2:18" x14ac:dyDescent="0.2">
      <c r="B16036" s="25">
        <v>15806</v>
      </c>
      <c r="C16036" s="193"/>
      <c r="D16036" s="19">
        <v>0.67892969427320959</v>
      </c>
      <c r="E16036" s="19"/>
      <c r="F16036" s="19">
        <v>1.2451742932254892</v>
      </c>
      <c r="G16036" s="19"/>
      <c r="H16036" s="19">
        <v>0.45910212010319429</v>
      </c>
      <c r="I16036" s="19">
        <v>1.3893968245758297</v>
      </c>
      <c r="J16036" s="19"/>
      <c r="K16036" s="19"/>
      <c r="L16036" s="19">
        <v>0.81306157308945792</v>
      </c>
      <c r="M16036" s="19"/>
      <c r="N16036" s="19">
        <v>0.37907155881764093</v>
      </c>
      <c r="O16036" s="19">
        <v>0.38092215672486451</v>
      </c>
      <c r="P16036" s="50"/>
      <c r="R16036" s="9" t="s">
        <v>0</v>
      </c>
    </row>
    <row r="16037" spans="2:18" x14ac:dyDescent="0.2">
      <c r="B16037" s="25">
        <v>15807</v>
      </c>
      <c r="C16037" s="193">
        <v>0.40129612292340233</v>
      </c>
      <c r="D16037" s="19"/>
      <c r="E16037" s="19">
        <v>0.89642184809576686</v>
      </c>
      <c r="F16037" s="19"/>
      <c r="G16037" s="19">
        <v>1.0660269716031672</v>
      </c>
      <c r="H16037" s="19"/>
      <c r="I16037" s="19">
        <v>1.4237363639633458</v>
      </c>
      <c r="J16037" s="19"/>
      <c r="K16037" s="19">
        <v>1.9221703474750225</v>
      </c>
      <c r="L16037" s="19"/>
      <c r="M16037" s="19">
        <v>0.55258591724451822</v>
      </c>
      <c r="N16037" s="19"/>
      <c r="O16037" s="19">
        <v>1.4752289137489516</v>
      </c>
      <c r="P16037" s="50"/>
      <c r="R16037" s="9" t="s">
        <v>0</v>
      </c>
    </row>
    <row r="16038" spans="2:18" x14ac:dyDescent="0.2">
      <c r="B16038" s="25">
        <v>15808</v>
      </c>
      <c r="C16038" s="193"/>
      <c r="D16038" s="19">
        <v>0.41929136310385035</v>
      </c>
      <c r="E16038" s="19"/>
      <c r="F16038" s="19">
        <v>2.7539476808850567E-2</v>
      </c>
      <c r="G16038" s="19">
        <v>0.16927460862174928</v>
      </c>
      <c r="H16038" s="19"/>
      <c r="I16038" s="19">
        <v>0.29594887293280453</v>
      </c>
      <c r="J16038" s="19"/>
      <c r="K16038" s="19"/>
      <c r="L16038" s="19">
        <v>0.72830013904912638</v>
      </c>
      <c r="M16038" s="19"/>
      <c r="N16038" s="19">
        <v>0.83397072201785505</v>
      </c>
      <c r="O16038" s="19"/>
      <c r="P16038" s="50">
        <v>0.96168415547399155</v>
      </c>
      <c r="R16038" s="9" t="s">
        <v>0</v>
      </c>
    </row>
    <row r="16039" spans="2:18" x14ac:dyDescent="0.2">
      <c r="B16039" s="25">
        <v>15809</v>
      </c>
      <c r="C16039" s="193"/>
      <c r="D16039" s="19">
        <v>1.0049674750771473</v>
      </c>
      <c r="E16039" s="19"/>
      <c r="F16039" s="19">
        <v>3.6418609575167168E-2</v>
      </c>
      <c r="G16039" s="19">
        <v>0.23639851540729973</v>
      </c>
      <c r="H16039" s="19"/>
      <c r="I16039" s="19"/>
      <c r="J16039" s="19">
        <v>0.13735689253505376</v>
      </c>
      <c r="K16039" s="19"/>
      <c r="L16039" s="19">
        <v>0.45642854146190531</v>
      </c>
      <c r="M16039" s="19"/>
      <c r="N16039" s="19">
        <v>0.85430541128776816</v>
      </c>
      <c r="O16039" s="19">
        <v>0.52366421056267165</v>
      </c>
      <c r="P16039" s="50"/>
      <c r="R16039" s="9" t="s">
        <v>0</v>
      </c>
    </row>
    <row r="16040" spans="2:18" x14ac:dyDescent="0.2">
      <c r="B16040" s="25">
        <v>15810</v>
      </c>
      <c r="C16040" s="193"/>
      <c r="D16040" s="19">
        <v>0.3417927676246732</v>
      </c>
      <c r="E16040" s="19"/>
      <c r="F16040" s="19">
        <v>0.19561059836405914</v>
      </c>
      <c r="G16040" s="19">
        <v>0.26289078676133554</v>
      </c>
      <c r="H16040" s="19"/>
      <c r="I16040" s="19">
        <v>1.2996748760192331</v>
      </c>
      <c r="J16040" s="19"/>
      <c r="K16040" s="19">
        <v>1.1018269925848199</v>
      </c>
      <c r="L16040" s="19"/>
      <c r="M16040" s="19"/>
      <c r="N16040" s="19">
        <v>0.31948723680467628</v>
      </c>
      <c r="O16040" s="19">
        <v>0.32672450948305565</v>
      </c>
      <c r="P16040" s="50"/>
      <c r="R16040" s="9" t="s">
        <v>0</v>
      </c>
    </row>
    <row r="16041" spans="2:18" x14ac:dyDescent="0.2">
      <c r="B16041" s="25">
        <v>15811</v>
      </c>
      <c r="C16041" s="193">
        <v>9.0043512134369372E-3</v>
      </c>
      <c r="D16041" s="19"/>
      <c r="E16041" s="19">
        <v>0.20316621703523674</v>
      </c>
      <c r="F16041" s="19"/>
      <c r="G16041" s="19">
        <v>0.89417992446032046</v>
      </c>
      <c r="H16041" s="19"/>
      <c r="I16041" s="19">
        <v>0.58092210122873345</v>
      </c>
      <c r="J16041" s="19"/>
      <c r="K16041" s="19"/>
      <c r="L16041" s="19">
        <v>0.51956320367763398</v>
      </c>
      <c r="M16041" s="19"/>
      <c r="N16041" s="19">
        <v>0.24928605534816856</v>
      </c>
      <c r="O16041" s="19">
        <v>0.17971183619748785</v>
      </c>
      <c r="P16041" s="50"/>
      <c r="R16041" s="9" t="s">
        <v>0</v>
      </c>
    </row>
    <row r="16042" spans="2:18" x14ac:dyDescent="0.2">
      <c r="B16042" s="25">
        <v>15812</v>
      </c>
      <c r="C16042" s="193"/>
      <c r="D16042" s="19">
        <v>1.0192286247601661</v>
      </c>
      <c r="E16042" s="19"/>
      <c r="F16042" s="19">
        <v>0.89265593712223135</v>
      </c>
      <c r="G16042" s="19"/>
      <c r="H16042" s="19">
        <v>0.75486212850387868</v>
      </c>
      <c r="I16042" s="19"/>
      <c r="J16042" s="19">
        <v>0.45906530684926661</v>
      </c>
      <c r="K16042" s="19"/>
      <c r="L16042" s="19">
        <v>0.95251161218951497</v>
      </c>
      <c r="M16042" s="19"/>
      <c r="N16042" s="19">
        <v>8.3390848769297213E-2</v>
      </c>
      <c r="O16042" s="19"/>
      <c r="P16042" s="50">
        <v>9.3847705086443897E-2</v>
      </c>
      <c r="R16042" s="9" t="s">
        <v>0</v>
      </c>
    </row>
    <row r="16043" spans="2:18" x14ac:dyDescent="0.2">
      <c r="B16043" s="25">
        <v>15813</v>
      </c>
      <c r="C16043" s="193">
        <v>0.54711508358284633</v>
      </c>
      <c r="D16043" s="19"/>
      <c r="E16043" s="19"/>
      <c r="F16043" s="19">
        <v>0.74062707177412723</v>
      </c>
      <c r="G16043" s="19"/>
      <c r="H16043" s="19">
        <v>1.2474715738306252</v>
      </c>
      <c r="I16043" s="19"/>
      <c r="J16043" s="19">
        <v>0.70696461610660688</v>
      </c>
      <c r="K16043" s="19"/>
      <c r="L16043" s="19">
        <v>0.11017027020818343</v>
      </c>
      <c r="M16043" s="19">
        <v>6.8347977050157563E-2</v>
      </c>
      <c r="N16043" s="19"/>
      <c r="O16043" s="19"/>
      <c r="P16043" s="50">
        <v>1.0250051232776338</v>
      </c>
      <c r="R16043" s="9" t="s">
        <v>0</v>
      </c>
    </row>
    <row r="16044" spans="2:18" x14ac:dyDescent="0.2">
      <c r="B16044" s="25">
        <v>15814</v>
      </c>
      <c r="C16044" s="193"/>
      <c r="D16044" s="19">
        <v>0.97549676796246554</v>
      </c>
      <c r="E16044" s="19"/>
      <c r="F16044" s="19">
        <v>0.48272446626674032</v>
      </c>
      <c r="G16044" s="19"/>
      <c r="H16044" s="19">
        <v>0.37585348312569472</v>
      </c>
      <c r="I16044" s="19"/>
      <c r="J16044" s="19">
        <v>0.45552028362282776</v>
      </c>
      <c r="K16044" s="19"/>
      <c r="L16044" s="19">
        <v>0.84202999174211279</v>
      </c>
      <c r="M16044" s="19"/>
      <c r="N16044" s="19">
        <v>0.16793988866239692</v>
      </c>
      <c r="O16044" s="19"/>
      <c r="P16044" s="50">
        <v>0.47127197534378179</v>
      </c>
      <c r="R16044" s="9" t="s">
        <v>0</v>
      </c>
    </row>
    <row r="16045" spans="2:18" x14ac:dyDescent="0.2">
      <c r="B16045" s="25">
        <v>15815</v>
      </c>
      <c r="C16045" s="193"/>
      <c r="D16045" s="19">
        <v>2.2953236209238348</v>
      </c>
      <c r="E16045" s="19"/>
      <c r="F16045" s="19">
        <v>1.9471407070424678</v>
      </c>
      <c r="G16045" s="19"/>
      <c r="H16045" s="19">
        <v>2.1857728556748981</v>
      </c>
      <c r="I16045" s="19"/>
      <c r="J16045" s="19">
        <v>2.4017344580317261</v>
      </c>
      <c r="K16045" s="19"/>
      <c r="L16045" s="19">
        <v>1.9561174926412328</v>
      </c>
      <c r="M16045" s="19"/>
      <c r="N16045" s="19">
        <v>2.0568924336465959</v>
      </c>
      <c r="O16045" s="19"/>
      <c r="P16045" s="50">
        <v>2.0998290624160081</v>
      </c>
      <c r="R16045" s="9" t="s">
        <v>0</v>
      </c>
    </row>
    <row r="16046" spans="2:18" x14ac:dyDescent="0.2">
      <c r="B16046" s="25">
        <v>15816</v>
      </c>
      <c r="C16046" s="193"/>
      <c r="D16046" s="19">
        <v>0.96021651256634044</v>
      </c>
      <c r="E16046" s="19"/>
      <c r="F16046" s="19">
        <v>1.1850539596524883</v>
      </c>
      <c r="G16046" s="19"/>
      <c r="H16046" s="19">
        <v>1.3774307638956864</v>
      </c>
      <c r="I16046" s="19"/>
      <c r="J16046" s="19">
        <v>0.90637831940404578</v>
      </c>
      <c r="K16046" s="19"/>
      <c r="L16046" s="19">
        <v>1.3752696714784898</v>
      </c>
      <c r="M16046" s="19"/>
      <c r="N16046" s="19">
        <v>2.1730639663397784</v>
      </c>
      <c r="O16046" s="19"/>
      <c r="P16046" s="50">
        <v>1.0467186147807521</v>
      </c>
      <c r="R16046" s="9" t="s">
        <v>0</v>
      </c>
    </row>
    <row r="16047" spans="2:18" x14ac:dyDescent="0.2">
      <c r="B16047" s="25">
        <v>15817</v>
      </c>
      <c r="C16047" s="193"/>
      <c r="D16047" s="19">
        <v>1.4554174559442759</v>
      </c>
      <c r="E16047" s="19"/>
      <c r="F16047" s="19">
        <v>1.4364831496066057</v>
      </c>
      <c r="G16047" s="19"/>
      <c r="H16047" s="19">
        <v>0.6077274984027391</v>
      </c>
      <c r="I16047" s="19"/>
      <c r="J16047" s="19">
        <v>0.88032496708853192</v>
      </c>
      <c r="K16047" s="19"/>
      <c r="L16047" s="19">
        <v>0.56434747821837017</v>
      </c>
      <c r="M16047" s="19"/>
      <c r="N16047" s="19">
        <v>0.4262982160513038</v>
      </c>
      <c r="O16047" s="19"/>
      <c r="P16047" s="50">
        <v>1.0425927910106099</v>
      </c>
      <c r="R16047" s="9" t="s">
        <v>0</v>
      </c>
    </row>
    <row r="16048" spans="2:18" x14ac:dyDescent="0.2">
      <c r="B16048" s="25">
        <v>15818</v>
      </c>
      <c r="C16048" s="193">
        <v>0.71549509871222705</v>
      </c>
      <c r="D16048" s="19"/>
      <c r="E16048" s="19">
        <v>0.27255786491226847</v>
      </c>
      <c r="F16048" s="19"/>
      <c r="G16048" s="19">
        <v>1.0851454912768228</v>
      </c>
      <c r="H16048" s="19"/>
      <c r="I16048" s="19">
        <v>0.22120892265664652</v>
      </c>
      <c r="J16048" s="19"/>
      <c r="K16048" s="19">
        <v>0.99235846393945282</v>
      </c>
      <c r="L16048" s="19"/>
      <c r="M16048" s="19">
        <v>1.1406565263735613</v>
      </c>
      <c r="N16048" s="19"/>
      <c r="O16048" s="19">
        <v>0.67974053485992647</v>
      </c>
      <c r="P16048" s="50"/>
      <c r="R16048" s="9" t="s">
        <v>0</v>
      </c>
    </row>
    <row r="16049" spans="2:18" x14ac:dyDescent="0.2">
      <c r="B16049" s="25">
        <v>15819</v>
      </c>
      <c r="C16049" s="193"/>
      <c r="D16049" s="19">
        <v>0.49860133310706384</v>
      </c>
      <c r="E16049" s="19"/>
      <c r="F16049" s="19">
        <v>0.28586182386179021</v>
      </c>
      <c r="G16049" s="19"/>
      <c r="H16049" s="19">
        <v>0.73052543408480153</v>
      </c>
      <c r="I16049" s="19"/>
      <c r="J16049" s="19">
        <v>0.80177541810985897</v>
      </c>
      <c r="K16049" s="19"/>
      <c r="L16049" s="19">
        <v>0.38546998174384395</v>
      </c>
      <c r="M16049" s="19"/>
      <c r="N16049" s="19">
        <v>1.6162717826251043</v>
      </c>
      <c r="O16049" s="19"/>
      <c r="P16049" s="50">
        <v>2.4952970101125946</v>
      </c>
      <c r="R16049" s="9" t="s">
        <v>0</v>
      </c>
    </row>
    <row r="16050" spans="2:18" x14ac:dyDescent="0.2">
      <c r="B16050" s="25">
        <v>15820</v>
      </c>
      <c r="C16050" s="193"/>
      <c r="D16050" s="19">
        <v>1.0444510107529272</v>
      </c>
      <c r="E16050" s="19"/>
      <c r="F16050" s="19">
        <v>1.2139809466331126</v>
      </c>
      <c r="G16050" s="19"/>
      <c r="H16050" s="19">
        <v>0.88189434294314795</v>
      </c>
      <c r="I16050" s="19"/>
      <c r="J16050" s="19">
        <v>0.8593755173099471</v>
      </c>
      <c r="K16050" s="19"/>
      <c r="L16050" s="19">
        <v>0.65364094261250849</v>
      </c>
      <c r="M16050" s="19"/>
      <c r="N16050" s="19">
        <v>0.48613880974045642</v>
      </c>
      <c r="O16050" s="19"/>
      <c r="P16050" s="50">
        <v>1.078375877776649</v>
      </c>
      <c r="R16050" s="9" t="s">
        <v>0</v>
      </c>
    </row>
    <row r="16051" spans="2:18" x14ac:dyDescent="0.2">
      <c r="B16051" s="25">
        <v>15821</v>
      </c>
      <c r="C16051" s="193">
        <v>0.65421675958900161</v>
      </c>
      <c r="D16051" s="19"/>
      <c r="E16051" s="19">
        <v>1.7471357966248777</v>
      </c>
      <c r="F16051" s="19"/>
      <c r="G16051" s="19">
        <v>0.78977537913040796</v>
      </c>
      <c r="H16051" s="19"/>
      <c r="I16051" s="19">
        <v>0.85484523313947913</v>
      </c>
      <c r="J16051" s="19"/>
      <c r="K16051" s="19">
        <v>1.204087654038217</v>
      </c>
      <c r="L16051" s="19"/>
      <c r="M16051" s="19">
        <v>1.9709575448448395</v>
      </c>
      <c r="N16051" s="19"/>
      <c r="O16051" s="19">
        <v>1.0453214575409053</v>
      </c>
      <c r="P16051" s="50"/>
      <c r="R16051" s="9" t="s">
        <v>0</v>
      </c>
    </row>
    <row r="16052" spans="2:18" x14ac:dyDescent="0.2">
      <c r="B16052" s="25">
        <v>15822</v>
      </c>
      <c r="C16052" s="193">
        <v>0.19477859993352087</v>
      </c>
      <c r="D16052" s="19"/>
      <c r="E16052" s="19"/>
      <c r="F16052" s="19">
        <v>0.23535129840409907</v>
      </c>
      <c r="G16052" s="19">
        <v>0.1021558153461984</v>
      </c>
      <c r="H16052" s="19"/>
      <c r="I16052" s="19"/>
      <c r="J16052" s="19">
        <v>9.1525568578935151E-2</v>
      </c>
      <c r="K16052" s="19">
        <v>2.6032781661793344E-2</v>
      </c>
      <c r="L16052" s="19"/>
      <c r="M16052" s="19">
        <v>0.4406608643141896</v>
      </c>
      <c r="N16052" s="19"/>
      <c r="O16052" s="19"/>
      <c r="P16052" s="50">
        <v>1.8725908787825776E-2</v>
      </c>
      <c r="R16052" s="9" t="s">
        <v>0</v>
      </c>
    </row>
    <row r="16053" spans="2:18" x14ac:dyDescent="0.2">
      <c r="B16053" s="25">
        <v>15823</v>
      </c>
      <c r="C16053" s="193"/>
      <c r="D16053" s="19">
        <v>0.5557307421217289</v>
      </c>
      <c r="E16053" s="19"/>
      <c r="F16053" s="19">
        <v>4.8345511072686899E-3</v>
      </c>
      <c r="G16053" s="19"/>
      <c r="H16053" s="19">
        <v>0.77201705669211051</v>
      </c>
      <c r="I16053" s="19"/>
      <c r="J16053" s="19">
        <v>0.4643357471712804</v>
      </c>
      <c r="K16053" s="19"/>
      <c r="L16053" s="19">
        <v>0.40883437974169212</v>
      </c>
      <c r="M16053" s="19">
        <v>0.46871331946930944</v>
      </c>
      <c r="N16053" s="19"/>
      <c r="O16053" s="19"/>
      <c r="P16053" s="50">
        <v>0.49131128918126948</v>
      </c>
      <c r="R16053" s="9" t="s">
        <v>0</v>
      </c>
    </row>
    <row r="16054" spans="2:18" x14ac:dyDescent="0.2">
      <c r="B16054" s="25">
        <v>15824</v>
      </c>
      <c r="C16054" s="193">
        <v>2.1695297454412343</v>
      </c>
      <c r="D16054" s="19"/>
      <c r="E16054" s="19">
        <v>2.2032549916485626</v>
      </c>
      <c r="F16054" s="19"/>
      <c r="G16054" s="19">
        <v>2.0538079362604926</v>
      </c>
      <c r="H16054" s="19"/>
      <c r="I16054" s="19">
        <v>1.6638927236291543</v>
      </c>
      <c r="J16054" s="19"/>
      <c r="K16054" s="19">
        <v>1.7480406480110817</v>
      </c>
      <c r="L16054" s="19"/>
      <c r="M16054" s="19">
        <v>1.5247695432483339</v>
      </c>
      <c r="N16054" s="19"/>
      <c r="O16054" s="19">
        <v>2.4314901221809175</v>
      </c>
      <c r="P16054" s="50"/>
      <c r="R16054" s="9" t="s">
        <v>0</v>
      </c>
    </row>
    <row r="16055" spans="2:18" x14ac:dyDescent="0.2">
      <c r="B16055" s="25">
        <v>15825</v>
      </c>
      <c r="C16055" s="193"/>
      <c r="D16055" s="19">
        <v>2.2121777452336988</v>
      </c>
      <c r="E16055" s="19"/>
      <c r="F16055" s="19">
        <v>1.6072674771388815</v>
      </c>
      <c r="G16055" s="19"/>
      <c r="H16055" s="19">
        <v>0.42488558199380555</v>
      </c>
      <c r="I16055" s="19"/>
      <c r="J16055" s="19">
        <v>1.5037164620319354</v>
      </c>
      <c r="K16055" s="19"/>
      <c r="L16055" s="19">
        <v>1.4161382002429248</v>
      </c>
      <c r="M16055" s="19"/>
      <c r="N16055" s="19">
        <v>1.5509727708883723</v>
      </c>
      <c r="O16055" s="19"/>
      <c r="P16055" s="50">
        <v>1.3819157999587857</v>
      </c>
      <c r="R16055" s="9" t="s">
        <v>0</v>
      </c>
    </row>
    <row r="16056" spans="2:18" x14ac:dyDescent="0.2">
      <c r="B16056" s="25">
        <v>15826</v>
      </c>
      <c r="C16056" s="193"/>
      <c r="D16056" s="19">
        <v>0.8455859625936798</v>
      </c>
      <c r="E16056" s="19">
        <v>0.37639684427081443</v>
      </c>
      <c r="F16056" s="19"/>
      <c r="G16056" s="19"/>
      <c r="H16056" s="19">
        <v>1.0275051208344708</v>
      </c>
      <c r="I16056" s="19"/>
      <c r="J16056" s="19">
        <v>1.2168644385341474</v>
      </c>
      <c r="K16056" s="19">
        <v>0.10014721183741225</v>
      </c>
      <c r="L16056" s="19"/>
      <c r="M16056" s="19"/>
      <c r="N16056" s="19">
        <v>0.29607083295956105</v>
      </c>
      <c r="O16056" s="19"/>
      <c r="P16056" s="50">
        <v>1.3241498683412642</v>
      </c>
      <c r="R16056" s="9" t="s">
        <v>0</v>
      </c>
    </row>
    <row r="16057" spans="2:18" x14ac:dyDescent="0.2">
      <c r="B16057" s="25">
        <v>15827</v>
      </c>
      <c r="C16057" s="193">
        <v>7.4041429238731069E-2</v>
      </c>
      <c r="D16057" s="19"/>
      <c r="E16057" s="19">
        <v>0.93351387148655529</v>
      </c>
      <c r="F16057" s="19"/>
      <c r="G16057" s="19">
        <v>1.477385472700947</v>
      </c>
      <c r="H16057" s="19"/>
      <c r="I16057" s="19">
        <v>0.1210422059805895</v>
      </c>
      <c r="J16057" s="19"/>
      <c r="K16057" s="19">
        <v>0.79974975877070542</v>
      </c>
      <c r="L16057" s="19"/>
      <c r="M16057" s="19">
        <v>0.29750758328576976</v>
      </c>
      <c r="N16057" s="19"/>
      <c r="O16057" s="19">
        <v>1.8944284281372201</v>
      </c>
      <c r="P16057" s="50"/>
      <c r="R16057" s="9" t="s">
        <v>0</v>
      </c>
    </row>
    <row r="16058" spans="2:18" x14ac:dyDescent="0.2">
      <c r="B16058" s="25">
        <v>15828</v>
      </c>
      <c r="C16058" s="193"/>
      <c r="D16058" s="19">
        <v>0.11615016695076724</v>
      </c>
      <c r="E16058" s="19"/>
      <c r="F16058" s="19">
        <v>0.20159135444215479</v>
      </c>
      <c r="G16058" s="19"/>
      <c r="H16058" s="19">
        <v>0.14146499545454272</v>
      </c>
      <c r="I16058" s="19">
        <v>0.22226796141119678</v>
      </c>
      <c r="J16058" s="19"/>
      <c r="K16058" s="19">
        <v>0.31280198012199373</v>
      </c>
      <c r="L16058" s="19"/>
      <c r="M16058" s="19"/>
      <c r="N16058" s="19">
        <v>0.10349508867444519</v>
      </c>
      <c r="O16058" s="19"/>
      <c r="P16058" s="50">
        <v>9.617868967307765E-3</v>
      </c>
      <c r="R16058" s="9" t="s">
        <v>0</v>
      </c>
    </row>
    <row r="16059" spans="2:18" x14ac:dyDescent="0.2">
      <c r="B16059" s="25">
        <v>15829</v>
      </c>
      <c r="C16059" s="193">
        <v>0.7949650711043752</v>
      </c>
      <c r="D16059" s="19"/>
      <c r="E16059" s="19"/>
      <c r="F16059" s="19">
        <v>0.2852666275572639</v>
      </c>
      <c r="G16059" s="19"/>
      <c r="H16059" s="19">
        <v>0.26464823463792653</v>
      </c>
      <c r="I16059" s="19">
        <v>0.96529573696395654</v>
      </c>
      <c r="J16059" s="19"/>
      <c r="K16059" s="19">
        <v>0.24032942417232853</v>
      </c>
      <c r="L16059" s="19"/>
      <c r="M16059" s="19">
        <v>0.38308359499938816</v>
      </c>
      <c r="N16059" s="19"/>
      <c r="O16059" s="19">
        <v>0.73285537222085528</v>
      </c>
      <c r="P16059" s="50"/>
      <c r="R16059" s="9" t="s">
        <v>0</v>
      </c>
    </row>
    <row r="16060" spans="2:18" x14ac:dyDescent="0.2">
      <c r="B16060" s="25">
        <v>15830</v>
      </c>
      <c r="C16060" s="193">
        <v>0.96021439981337431</v>
      </c>
      <c r="D16060" s="19"/>
      <c r="E16060" s="19"/>
      <c r="F16060" s="19">
        <v>0.5354069972997082</v>
      </c>
      <c r="G16060" s="19">
        <v>0.34779600872977678</v>
      </c>
      <c r="H16060" s="19"/>
      <c r="I16060" s="19">
        <v>0.67192787726572289</v>
      </c>
      <c r="J16060" s="19"/>
      <c r="K16060" s="19">
        <v>0.14340997743588083</v>
      </c>
      <c r="L16060" s="19"/>
      <c r="M16060" s="19">
        <v>0.10919872136797554</v>
      </c>
      <c r="N16060" s="19"/>
      <c r="O16060" s="19">
        <v>0.63509558274523237</v>
      </c>
      <c r="P16060" s="50"/>
      <c r="R16060" s="9" t="s">
        <v>0</v>
      </c>
    </row>
    <row r="16061" spans="2:18" x14ac:dyDescent="0.2">
      <c r="B16061" s="25">
        <v>15831</v>
      </c>
      <c r="C16061" s="193">
        <v>1.8258825315482021</v>
      </c>
      <c r="D16061" s="19"/>
      <c r="E16061" s="19">
        <v>1.6701232010600313</v>
      </c>
      <c r="F16061" s="19"/>
      <c r="G16061" s="19">
        <v>2.4148747898361265</v>
      </c>
      <c r="H16061" s="19"/>
      <c r="I16061" s="19">
        <v>1.8418837964568961</v>
      </c>
      <c r="J16061" s="19"/>
      <c r="K16061" s="19">
        <v>1.5345701306879511</v>
      </c>
      <c r="L16061" s="19"/>
      <c r="M16061" s="19">
        <v>1.2286909377325519</v>
      </c>
      <c r="N16061" s="19"/>
      <c r="O16061" s="19">
        <v>0.98867363820109533</v>
      </c>
      <c r="P16061" s="50"/>
      <c r="R16061" s="9" t="s">
        <v>0</v>
      </c>
    </row>
    <row r="16062" spans="2:18" x14ac:dyDescent="0.2">
      <c r="B16062" s="25">
        <v>15832</v>
      </c>
      <c r="C16062" s="193">
        <v>0.24457036996801523</v>
      </c>
      <c r="D16062" s="19"/>
      <c r="E16062" s="19"/>
      <c r="F16062" s="19">
        <v>0.45365263980306864</v>
      </c>
      <c r="G16062" s="19">
        <v>0.73604403879818836</v>
      </c>
      <c r="H16062" s="19"/>
      <c r="I16062" s="19">
        <v>1.0396217500448786</v>
      </c>
      <c r="J16062" s="19"/>
      <c r="K16062" s="19">
        <v>0.36709557582644375</v>
      </c>
      <c r="L16062" s="19"/>
      <c r="M16062" s="19">
        <v>7.0338969619687455E-2</v>
      </c>
      <c r="N16062" s="19"/>
      <c r="O16062" s="19">
        <v>9.9724571660091008E-2</v>
      </c>
      <c r="P16062" s="50"/>
      <c r="R16062" s="9" t="s">
        <v>0</v>
      </c>
    </row>
    <row r="16063" spans="2:18" x14ac:dyDescent="0.2">
      <c r="B16063" s="25">
        <v>15833</v>
      </c>
      <c r="C16063" s="193">
        <v>0.44405746182098599</v>
      </c>
      <c r="D16063" s="19"/>
      <c r="E16063" s="19">
        <v>0.5492705805293594</v>
      </c>
      <c r="F16063" s="19"/>
      <c r="G16063" s="19">
        <v>0.62800974609909133</v>
      </c>
      <c r="H16063" s="19"/>
      <c r="I16063" s="19">
        <v>1.684454786815651</v>
      </c>
      <c r="J16063" s="19"/>
      <c r="K16063" s="19">
        <v>1.7101537176881914</v>
      </c>
      <c r="L16063" s="19"/>
      <c r="M16063" s="19">
        <v>0.86648727323254782</v>
      </c>
      <c r="N16063" s="19"/>
      <c r="O16063" s="19">
        <v>0.64054000687561663</v>
      </c>
      <c r="P16063" s="50"/>
      <c r="R16063" s="9" t="s">
        <v>0</v>
      </c>
    </row>
    <row r="16064" spans="2:18" x14ac:dyDescent="0.2">
      <c r="B16064" s="25">
        <v>15834</v>
      </c>
      <c r="C16064" s="193"/>
      <c r="D16064" s="19">
        <v>0.87274993400524281</v>
      </c>
      <c r="E16064" s="19"/>
      <c r="F16064" s="19">
        <v>0.56275675077670662</v>
      </c>
      <c r="G16064" s="19"/>
      <c r="H16064" s="19">
        <v>0.79635377895994253</v>
      </c>
      <c r="I16064" s="19"/>
      <c r="J16064" s="19">
        <v>0.75653051314916009</v>
      </c>
      <c r="K16064" s="19">
        <v>5.3387977970807783E-3</v>
      </c>
      <c r="L16064" s="19"/>
      <c r="M16064" s="19"/>
      <c r="N16064" s="19">
        <v>1.1108378446801059</v>
      </c>
      <c r="O16064" s="19">
        <v>0.11108770533122611</v>
      </c>
      <c r="P16064" s="50"/>
      <c r="R16064" s="9" t="s">
        <v>0</v>
      </c>
    </row>
    <row r="16065" spans="2:18" x14ac:dyDescent="0.2">
      <c r="B16065" s="25">
        <v>15835</v>
      </c>
      <c r="C16065" s="193">
        <v>0.78410483599008329</v>
      </c>
      <c r="D16065" s="19"/>
      <c r="E16065" s="19">
        <v>1.6477479137129167</v>
      </c>
      <c r="F16065" s="19"/>
      <c r="G16065" s="19">
        <v>0.22164007875946612</v>
      </c>
      <c r="H16065" s="19"/>
      <c r="I16065" s="19">
        <v>0.81906374775744129</v>
      </c>
      <c r="J16065" s="19"/>
      <c r="K16065" s="19">
        <v>1.1296343801105304</v>
      </c>
      <c r="L16065" s="19"/>
      <c r="M16065" s="19">
        <v>1.3756838114642951</v>
      </c>
      <c r="N16065" s="19"/>
      <c r="O16065" s="19">
        <v>1.8251522389746806</v>
      </c>
      <c r="P16065" s="50"/>
      <c r="R16065" s="9" t="s">
        <v>0</v>
      </c>
    </row>
    <row r="16066" spans="2:18" x14ac:dyDescent="0.2">
      <c r="B16066" s="25">
        <v>15836</v>
      </c>
      <c r="C16066" s="193">
        <v>0.79319795885655719</v>
      </c>
      <c r="D16066" s="19"/>
      <c r="E16066" s="19"/>
      <c r="F16066" s="19">
        <v>0.42088024020325915</v>
      </c>
      <c r="G16066" s="19">
        <v>0.1022044646853037</v>
      </c>
      <c r="H16066" s="19"/>
      <c r="I16066" s="19">
        <v>9.6161865396171192E-2</v>
      </c>
      <c r="J16066" s="19"/>
      <c r="K16066" s="19"/>
      <c r="L16066" s="19">
        <v>1.0026169977549788</v>
      </c>
      <c r="M16066" s="19"/>
      <c r="N16066" s="19">
        <v>3.2219266432033378E-2</v>
      </c>
      <c r="O16066" s="19">
        <v>1.5292917393974326</v>
      </c>
      <c r="P16066" s="50"/>
      <c r="R16066" s="9" t="s">
        <v>0</v>
      </c>
    </row>
    <row r="16067" spans="2:18" x14ac:dyDescent="0.2">
      <c r="B16067" s="25">
        <v>15837</v>
      </c>
      <c r="C16067" s="193"/>
      <c r="D16067" s="19">
        <v>1.0056610600197617</v>
      </c>
      <c r="E16067" s="19">
        <v>0.30660900657480428</v>
      </c>
      <c r="F16067" s="19"/>
      <c r="G16067" s="19"/>
      <c r="H16067" s="19">
        <v>0.54939003376231343</v>
      </c>
      <c r="I16067" s="19"/>
      <c r="J16067" s="19">
        <v>8.7113468156315182E-2</v>
      </c>
      <c r="K16067" s="19"/>
      <c r="L16067" s="19">
        <v>0.49611411417745543</v>
      </c>
      <c r="M16067" s="19"/>
      <c r="N16067" s="19">
        <v>0.83239254287859699</v>
      </c>
      <c r="O16067" s="19"/>
      <c r="P16067" s="50">
        <v>0.22895487004945153</v>
      </c>
      <c r="R16067" s="9" t="s">
        <v>0</v>
      </c>
    </row>
    <row r="16068" spans="2:18" x14ac:dyDescent="0.2">
      <c r="B16068" s="25">
        <v>15838</v>
      </c>
      <c r="C16068" s="193"/>
      <c r="D16068" s="19">
        <v>1.0245358016641488</v>
      </c>
      <c r="E16068" s="19"/>
      <c r="F16068" s="19">
        <v>0.18667670719140214</v>
      </c>
      <c r="G16068" s="19"/>
      <c r="H16068" s="19">
        <v>1.0821792642123698</v>
      </c>
      <c r="I16068" s="19">
        <v>0.34959424633887826</v>
      </c>
      <c r="J16068" s="19"/>
      <c r="K16068" s="19"/>
      <c r="L16068" s="19">
        <v>0.70503172979639539</v>
      </c>
      <c r="M16068" s="19"/>
      <c r="N16068" s="19">
        <v>0.38101032460275092</v>
      </c>
      <c r="O16068" s="19">
        <v>0.51128283578451583</v>
      </c>
      <c r="P16068" s="50"/>
      <c r="R16068" s="9" t="s">
        <v>0</v>
      </c>
    </row>
    <row r="16069" spans="2:18" x14ac:dyDescent="0.2">
      <c r="B16069" s="25">
        <v>15839</v>
      </c>
      <c r="C16069" s="193">
        <v>1.7904942619932784</v>
      </c>
      <c r="D16069" s="19"/>
      <c r="E16069" s="19">
        <v>1.2983146367595777</v>
      </c>
      <c r="F16069" s="19"/>
      <c r="G16069" s="19">
        <v>1.1228282652135331</v>
      </c>
      <c r="H16069" s="19"/>
      <c r="I16069" s="19">
        <v>0.97290651195929689</v>
      </c>
      <c r="J16069" s="19"/>
      <c r="K16069" s="19">
        <v>1.0490321590148919</v>
      </c>
      <c r="L16069" s="19"/>
      <c r="M16069" s="19">
        <v>1.4260784519260241</v>
      </c>
      <c r="N16069" s="19"/>
      <c r="O16069" s="19">
        <v>0.70752158989729885</v>
      </c>
      <c r="P16069" s="50"/>
      <c r="R16069" s="9" t="s">
        <v>0</v>
      </c>
    </row>
    <row r="16070" spans="2:18" x14ac:dyDescent="0.2">
      <c r="B16070" s="25">
        <v>15840</v>
      </c>
      <c r="C16070" s="193">
        <v>1.8026395493086873</v>
      </c>
      <c r="D16070" s="19"/>
      <c r="E16070" s="19">
        <v>1.2561154278631634</v>
      </c>
      <c r="F16070" s="19"/>
      <c r="G16070" s="19">
        <v>1.5962676806676901</v>
      </c>
      <c r="H16070" s="19"/>
      <c r="I16070" s="19">
        <v>1.4068927057079614</v>
      </c>
      <c r="J16070" s="19"/>
      <c r="K16070" s="19">
        <v>1.2401427357792456</v>
      </c>
      <c r="L16070" s="19"/>
      <c r="M16070" s="19">
        <v>0.10087772114788862</v>
      </c>
      <c r="N16070" s="19"/>
      <c r="O16070" s="19">
        <v>0.59176183801468241</v>
      </c>
      <c r="P16070" s="50"/>
      <c r="R16070" s="9" t="s">
        <v>0</v>
      </c>
    </row>
    <row r="16071" spans="2:18" x14ac:dyDescent="0.2">
      <c r="B16071" s="25">
        <v>15841</v>
      </c>
      <c r="C16071" s="193"/>
      <c r="D16071" s="19">
        <v>0.57545437670724109</v>
      </c>
      <c r="E16071" s="19">
        <v>0.27342545336181096</v>
      </c>
      <c r="F16071" s="19"/>
      <c r="G16071" s="19"/>
      <c r="H16071" s="19">
        <v>0.80622256967025929</v>
      </c>
      <c r="I16071" s="19"/>
      <c r="J16071" s="19">
        <v>0.89400183683652112</v>
      </c>
      <c r="K16071" s="19"/>
      <c r="L16071" s="19">
        <v>4.9682560031904459E-2</v>
      </c>
      <c r="M16071" s="19"/>
      <c r="N16071" s="19">
        <v>1.8365996487903435</v>
      </c>
      <c r="O16071" s="19"/>
      <c r="P16071" s="50">
        <v>1.522274062291904</v>
      </c>
      <c r="R16071" s="9" t="s">
        <v>0</v>
      </c>
    </row>
    <row r="16072" spans="2:18" x14ac:dyDescent="0.2">
      <c r="B16072" s="25">
        <v>15842</v>
      </c>
      <c r="C16072" s="193">
        <v>1.0978397366012593</v>
      </c>
      <c r="D16072" s="19"/>
      <c r="E16072" s="19">
        <v>0.65351721038497135</v>
      </c>
      <c r="F16072" s="19"/>
      <c r="G16072" s="19">
        <v>1.3261262279236725</v>
      </c>
      <c r="H16072" s="19"/>
      <c r="I16072" s="19">
        <v>0.28097749496713775</v>
      </c>
      <c r="J16072" s="19"/>
      <c r="K16072" s="19">
        <v>0.42104899196949913</v>
      </c>
      <c r="L16072" s="19"/>
      <c r="M16072" s="19">
        <v>0.52741312864732381</v>
      </c>
      <c r="N16072" s="19"/>
      <c r="O16072" s="19">
        <v>0.11202052175831262</v>
      </c>
      <c r="P16072" s="50"/>
      <c r="R16072" s="9" t="s">
        <v>0</v>
      </c>
    </row>
    <row r="16073" spans="2:18" x14ac:dyDescent="0.2">
      <c r="B16073" s="25">
        <v>15843</v>
      </c>
      <c r="C16073" s="193"/>
      <c r="D16073" s="19">
        <v>1.5042351133970611</v>
      </c>
      <c r="E16073" s="19"/>
      <c r="F16073" s="19">
        <v>0.24635835135881307</v>
      </c>
      <c r="G16073" s="19"/>
      <c r="H16073" s="19">
        <v>0.86826332567228859</v>
      </c>
      <c r="I16073" s="19"/>
      <c r="J16073" s="19">
        <v>1.4448126198861988</v>
      </c>
      <c r="K16073" s="19"/>
      <c r="L16073" s="19">
        <v>0.68782293829704877</v>
      </c>
      <c r="M16073" s="19"/>
      <c r="N16073" s="19">
        <v>1.2623341068826952</v>
      </c>
      <c r="O16073" s="19"/>
      <c r="P16073" s="50">
        <v>1.4652595524366663</v>
      </c>
      <c r="R16073" s="9" t="s">
        <v>0</v>
      </c>
    </row>
    <row r="16074" spans="2:18" x14ac:dyDescent="0.2">
      <c r="B16074" s="25">
        <v>15844</v>
      </c>
      <c r="C16074" s="193">
        <v>1.1433369445392967</v>
      </c>
      <c r="D16074" s="19"/>
      <c r="E16074" s="19">
        <v>0.86454683571651958</v>
      </c>
      <c r="F16074" s="19"/>
      <c r="G16074" s="19">
        <v>1.3849955905564761</v>
      </c>
      <c r="H16074" s="19"/>
      <c r="I16074" s="19">
        <v>1.1006067237184389</v>
      </c>
      <c r="J16074" s="19"/>
      <c r="K16074" s="19">
        <v>1.5123865345685938</v>
      </c>
      <c r="L16074" s="19"/>
      <c r="M16074" s="19">
        <v>0.77349568362604182</v>
      </c>
      <c r="N16074" s="19"/>
      <c r="O16074" s="19"/>
      <c r="P16074" s="50">
        <v>0.11665151927604117</v>
      </c>
      <c r="R16074" s="9" t="s">
        <v>0</v>
      </c>
    </row>
    <row r="16075" spans="2:18" x14ac:dyDescent="0.2">
      <c r="B16075" s="25">
        <v>15845</v>
      </c>
      <c r="C16075" s="193">
        <v>0.40966558834817035</v>
      </c>
      <c r="D16075" s="19"/>
      <c r="E16075" s="19">
        <v>1.2921358475455544</v>
      </c>
      <c r="F16075" s="19"/>
      <c r="G16075" s="19">
        <v>1.5178065631284672</v>
      </c>
      <c r="H16075" s="19"/>
      <c r="I16075" s="19">
        <v>1.1036023462305771</v>
      </c>
      <c r="J16075" s="19"/>
      <c r="K16075" s="19">
        <v>0.22099828383217168</v>
      </c>
      <c r="L16075" s="19"/>
      <c r="M16075" s="19">
        <v>0.62518338060314116</v>
      </c>
      <c r="N16075" s="19"/>
      <c r="O16075" s="19">
        <v>1.0978780797493639</v>
      </c>
      <c r="P16075" s="50"/>
      <c r="R16075" s="9" t="s">
        <v>0</v>
      </c>
    </row>
    <row r="16076" spans="2:18" x14ac:dyDescent="0.2">
      <c r="B16076" s="25">
        <v>15846</v>
      </c>
      <c r="C16076" s="193"/>
      <c r="D16076" s="19">
        <v>0.43626401283239402</v>
      </c>
      <c r="E16076" s="19"/>
      <c r="F16076" s="19">
        <v>0.98647904186706803</v>
      </c>
      <c r="G16076" s="19"/>
      <c r="H16076" s="19">
        <v>0.34771452558855742</v>
      </c>
      <c r="I16076" s="19"/>
      <c r="J16076" s="19">
        <v>0.2775940306763906</v>
      </c>
      <c r="K16076" s="19">
        <v>0.23976695821596805</v>
      </c>
      <c r="L16076" s="19"/>
      <c r="M16076" s="19"/>
      <c r="N16076" s="19">
        <v>1.2511232317419079</v>
      </c>
      <c r="O16076" s="19"/>
      <c r="P16076" s="50">
        <v>0.30511674520761273</v>
      </c>
      <c r="R16076" s="9" t="s">
        <v>0</v>
      </c>
    </row>
    <row r="16077" spans="2:18" x14ac:dyDescent="0.2">
      <c r="B16077" s="25">
        <v>15847</v>
      </c>
      <c r="C16077" s="193">
        <v>1.2782702523809497</v>
      </c>
      <c r="D16077" s="19"/>
      <c r="E16077" s="19">
        <v>1.2383597279927778</v>
      </c>
      <c r="F16077" s="19"/>
      <c r="G16077" s="19">
        <v>1.9716505804506828</v>
      </c>
      <c r="H16077" s="19"/>
      <c r="I16077" s="19">
        <v>1.710811768626419</v>
      </c>
      <c r="J16077" s="19"/>
      <c r="K16077" s="19">
        <v>1.4933519507784931</v>
      </c>
      <c r="L16077" s="19"/>
      <c r="M16077" s="19">
        <v>1.2149006259037105</v>
      </c>
      <c r="N16077" s="19"/>
      <c r="O16077" s="19">
        <v>1.1747610574877965</v>
      </c>
      <c r="P16077" s="50"/>
      <c r="R16077" s="9" t="s">
        <v>0</v>
      </c>
    </row>
    <row r="16078" spans="2:18" x14ac:dyDescent="0.2">
      <c r="B16078" s="25">
        <v>15848</v>
      </c>
      <c r="C16078" s="193">
        <v>0.22491859971059025</v>
      </c>
      <c r="D16078" s="19"/>
      <c r="E16078" s="19">
        <v>1.1316304563806625</v>
      </c>
      <c r="F16078" s="19"/>
      <c r="G16078" s="19">
        <v>1.0666078762291897</v>
      </c>
      <c r="H16078" s="19"/>
      <c r="I16078" s="19">
        <v>0.89650671841559937</v>
      </c>
      <c r="J16078" s="19"/>
      <c r="K16078" s="19">
        <v>0.72508883692429615</v>
      </c>
      <c r="L16078" s="19"/>
      <c r="M16078" s="19">
        <v>1.3289427319667424</v>
      </c>
      <c r="N16078" s="19"/>
      <c r="O16078" s="19">
        <v>1.529162890238271</v>
      </c>
      <c r="P16078" s="50"/>
      <c r="R16078" s="9" t="s">
        <v>0</v>
      </c>
    </row>
    <row r="16079" spans="2:18" x14ac:dyDescent="0.2">
      <c r="B16079" s="25">
        <v>15849</v>
      </c>
      <c r="C16079" s="193">
        <v>0.75483978271542984</v>
      </c>
      <c r="D16079" s="19"/>
      <c r="E16079" s="19">
        <v>0.18430699840633399</v>
      </c>
      <c r="F16079" s="19"/>
      <c r="G16079" s="19"/>
      <c r="H16079" s="19">
        <v>0.46392297884453876</v>
      </c>
      <c r="I16079" s="19"/>
      <c r="J16079" s="19">
        <v>0.42454001328272756</v>
      </c>
      <c r="K16079" s="19">
        <v>0.14282158963547256</v>
      </c>
      <c r="L16079" s="19"/>
      <c r="M16079" s="19">
        <v>0.91433082069232052</v>
      </c>
      <c r="N16079" s="19"/>
      <c r="O16079" s="19"/>
      <c r="P16079" s="50">
        <v>0.26241198122706533</v>
      </c>
      <c r="R16079" s="9" t="s">
        <v>0</v>
      </c>
    </row>
    <row r="16080" spans="2:18" x14ac:dyDescent="0.2">
      <c r="B16080" s="25">
        <v>15850</v>
      </c>
      <c r="C16080" s="193">
        <v>0.71616451915902068</v>
      </c>
      <c r="D16080" s="19"/>
      <c r="E16080" s="19">
        <v>1.154096281083113</v>
      </c>
      <c r="F16080" s="19"/>
      <c r="G16080" s="19">
        <v>1.6781295104528777</v>
      </c>
      <c r="H16080" s="19"/>
      <c r="I16080" s="19">
        <v>9.8865248969130959E-2</v>
      </c>
      <c r="J16080" s="19"/>
      <c r="K16080" s="19">
        <v>0.45403110660759571</v>
      </c>
      <c r="L16080" s="19"/>
      <c r="M16080" s="19">
        <v>0.89649528517252486</v>
      </c>
      <c r="N16080" s="19"/>
      <c r="O16080" s="19">
        <v>1.1512377987462643</v>
      </c>
      <c r="P16080" s="50"/>
      <c r="R16080" s="9" t="s">
        <v>0</v>
      </c>
    </row>
    <row r="16081" spans="2:18" x14ac:dyDescent="0.2">
      <c r="B16081" s="25">
        <v>15851</v>
      </c>
      <c r="C16081" s="193"/>
      <c r="D16081" s="19">
        <v>7.8280111867897725E-2</v>
      </c>
      <c r="E16081" s="19">
        <v>0.25908922747512036</v>
      </c>
      <c r="F16081" s="19"/>
      <c r="G16081" s="19"/>
      <c r="H16081" s="19">
        <v>3.9380158175461442E-2</v>
      </c>
      <c r="I16081" s="19"/>
      <c r="J16081" s="19">
        <v>0.11095864118424283</v>
      </c>
      <c r="K16081" s="19">
        <v>0.38220727449328556</v>
      </c>
      <c r="L16081" s="19"/>
      <c r="M16081" s="19"/>
      <c r="N16081" s="19">
        <v>0.65704697301494586</v>
      </c>
      <c r="O16081" s="19"/>
      <c r="P16081" s="50">
        <v>0.52811860012102574</v>
      </c>
      <c r="R16081" s="9" t="s">
        <v>0</v>
      </c>
    </row>
    <row r="16082" spans="2:18" x14ac:dyDescent="0.2">
      <c r="B16082" s="25">
        <v>15852</v>
      </c>
      <c r="C16082" s="193"/>
      <c r="D16082" s="19">
        <v>0.11563743575420997</v>
      </c>
      <c r="E16082" s="19">
        <v>0.21692970720695856</v>
      </c>
      <c r="F16082" s="19"/>
      <c r="G16082" s="19"/>
      <c r="H16082" s="19">
        <v>0.19157645975886176</v>
      </c>
      <c r="I16082" s="19">
        <v>1.4699450674883203E-4</v>
      </c>
      <c r="J16082" s="19"/>
      <c r="K16082" s="19"/>
      <c r="L16082" s="19">
        <v>0.67235906982799165</v>
      </c>
      <c r="M16082" s="19">
        <v>4.5873420912476856E-2</v>
      </c>
      <c r="N16082" s="19"/>
      <c r="O16082" s="19">
        <v>0.68641957315968449</v>
      </c>
      <c r="P16082" s="50"/>
      <c r="R16082" s="9" t="s">
        <v>0</v>
      </c>
    </row>
    <row r="16083" spans="2:18" x14ac:dyDescent="0.2">
      <c r="B16083" s="25">
        <v>15853</v>
      </c>
      <c r="C16083" s="193">
        <v>0.20042120803940172</v>
      </c>
      <c r="D16083" s="19"/>
      <c r="E16083" s="19">
        <v>0.34900247910693316</v>
      </c>
      <c r="F16083" s="19"/>
      <c r="G16083" s="19">
        <v>0.33888669771222818</v>
      </c>
      <c r="H16083" s="19"/>
      <c r="I16083" s="19"/>
      <c r="J16083" s="19">
        <v>0.38307422305003946</v>
      </c>
      <c r="K16083" s="19">
        <v>9.6017898200388099E-2</v>
      </c>
      <c r="L16083" s="19"/>
      <c r="M16083" s="19"/>
      <c r="N16083" s="19">
        <v>0.56459552757905263</v>
      </c>
      <c r="O16083" s="19">
        <v>0.80802157164433253</v>
      </c>
      <c r="P16083" s="50"/>
      <c r="R16083" s="9" t="s">
        <v>0</v>
      </c>
    </row>
    <row r="16084" spans="2:18" x14ac:dyDescent="0.2">
      <c r="B16084" s="25">
        <v>15854</v>
      </c>
      <c r="C16084" s="193"/>
      <c r="D16084" s="19">
        <v>0.54872114483093692</v>
      </c>
      <c r="E16084" s="19"/>
      <c r="F16084" s="19">
        <v>0.60427794190545447</v>
      </c>
      <c r="G16084" s="19"/>
      <c r="H16084" s="19">
        <v>0.77470459138288006</v>
      </c>
      <c r="I16084" s="19"/>
      <c r="J16084" s="19">
        <v>0.89184997290272017</v>
      </c>
      <c r="K16084" s="19">
        <v>0.22878093902592725</v>
      </c>
      <c r="L16084" s="19"/>
      <c r="M16084" s="19"/>
      <c r="N16084" s="19">
        <v>0.45955756857703139</v>
      </c>
      <c r="O16084" s="19"/>
      <c r="P16084" s="50">
        <v>1.4995544369274467</v>
      </c>
      <c r="R16084" s="9" t="s">
        <v>0</v>
      </c>
    </row>
    <row r="16085" spans="2:18" x14ac:dyDescent="0.2">
      <c r="B16085" s="25">
        <v>15855</v>
      </c>
      <c r="C16085" s="193"/>
      <c r="D16085" s="19">
        <v>1.3240836185373057</v>
      </c>
      <c r="E16085" s="19"/>
      <c r="F16085" s="19">
        <v>0.51025354803145817</v>
      </c>
      <c r="G16085" s="19"/>
      <c r="H16085" s="19">
        <v>1.5954336096649517</v>
      </c>
      <c r="I16085" s="19"/>
      <c r="J16085" s="19">
        <v>1.7602027855168814</v>
      </c>
      <c r="K16085" s="19"/>
      <c r="L16085" s="19">
        <v>1.6179773752965392</v>
      </c>
      <c r="M16085" s="19"/>
      <c r="N16085" s="19">
        <v>1.96227472528768</v>
      </c>
      <c r="O16085" s="19"/>
      <c r="P16085" s="50">
        <v>0.23634729352006895</v>
      </c>
      <c r="R16085" s="9" t="s">
        <v>0</v>
      </c>
    </row>
    <row r="16086" spans="2:18" x14ac:dyDescent="0.2">
      <c r="B16086" s="25">
        <v>15856</v>
      </c>
      <c r="C16086" s="193"/>
      <c r="D16086" s="19">
        <v>1.6783484591410234</v>
      </c>
      <c r="E16086" s="19"/>
      <c r="F16086" s="19">
        <v>1.2291084334006186</v>
      </c>
      <c r="G16086" s="19"/>
      <c r="H16086" s="19">
        <v>1.2947773498431709</v>
      </c>
      <c r="I16086" s="19"/>
      <c r="J16086" s="19">
        <v>3.1542867970919746</v>
      </c>
      <c r="K16086" s="19"/>
      <c r="L16086" s="19">
        <v>1.5582730356703089</v>
      </c>
      <c r="M16086" s="19"/>
      <c r="N16086" s="19">
        <v>1.9781873139267439</v>
      </c>
      <c r="O16086" s="19"/>
      <c r="P16086" s="50">
        <v>1.8450971114728723</v>
      </c>
      <c r="R16086" s="9" t="s">
        <v>0</v>
      </c>
    </row>
    <row r="16087" spans="2:18" x14ac:dyDescent="0.2">
      <c r="B16087" s="25">
        <v>15857</v>
      </c>
      <c r="C16087" s="193">
        <v>2.3500067332293413</v>
      </c>
      <c r="D16087" s="19"/>
      <c r="E16087" s="19">
        <v>1.4062299126585971</v>
      </c>
      <c r="F16087" s="19"/>
      <c r="G16087" s="19">
        <v>1.3172198287070933</v>
      </c>
      <c r="H16087" s="19"/>
      <c r="I16087" s="19">
        <v>1.1926339962933503</v>
      </c>
      <c r="J16087" s="19"/>
      <c r="K16087" s="19">
        <v>2.0073572572976994</v>
      </c>
      <c r="L16087" s="19"/>
      <c r="M16087" s="19">
        <v>1.089081035964244</v>
      </c>
      <c r="N16087" s="19"/>
      <c r="O16087" s="19">
        <v>1.7276453518185715</v>
      </c>
      <c r="P16087" s="50"/>
      <c r="R16087" s="9" t="s">
        <v>0</v>
      </c>
    </row>
    <row r="16088" spans="2:18" x14ac:dyDescent="0.2">
      <c r="B16088" s="25">
        <v>15858</v>
      </c>
      <c r="C16088" s="193">
        <v>0.70933636866652994</v>
      </c>
      <c r="D16088" s="19"/>
      <c r="E16088" s="19">
        <v>1.123806127507696</v>
      </c>
      <c r="F16088" s="19"/>
      <c r="G16088" s="19">
        <v>0.456586661814602</v>
      </c>
      <c r="H16088" s="19"/>
      <c r="I16088" s="19"/>
      <c r="J16088" s="19">
        <v>0.31771156772747516</v>
      </c>
      <c r="K16088" s="19">
        <v>0.1735097481502178</v>
      </c>
      <c r="L16088" s="19"/>
      <c r="M16088" s="19"/>
      <c r="N16088" s="19">
        <v>0.17681635523937361</v>
      </c>
      <c r="O16088" s="19">
        <v>0.51696853504442186</v>
      </c>
      <c r="P16088" s="50"/>
      <c r="R16088" s="9" t="s">
        <v>0</v>
      </c>
    </row>
    <row r="16089" spans="2:18" x14ac:dyDescent="0.2">
      <c r="B16089" s="25">
        <v>15859</v>
      </c>
      <c r="C16089" s="193">
        <v>0.17717413017834407</v>
      </c>
      <c r="D16089" s="19"/>
      <c r="E16089" s="19"/>
      <c r="F16089" s="19">
        <v>1.5928859049802574E-3</v>
      </c>
      <c r="G16089" s="19">
        <v>0.39997499669737535</v>
      </c>
      <c r="H16089" s="19"/>
      <c r="I16089" s="19">
        <v>4.5124678200959105E-2</v>
      </c>
      <c r="J16089" s="19"/>
      <c r="K16089" s="19">
        <v>0.97876942910159026</v>
      </c>
      <c r="L16089" s="19"/>
      <c r="M16089" s="19"/>
      <c r="N16089" s="19">
        <v>0.11411582484784583</v>
      </c>
      <c r="O16089" s="19"/>
      <c r="P16089" s="50">
        <v>7.9325195683115343E-2</v>
      </c>
      <c r="R16089" s="9" t="s">
        <v>0</v>
      </c>
    </row>
    <row r="16090" spans="2:18" x14ac:dyDescent="0.2">
      <c r="B16090" s="25">
        <v>15860</v>
      </c>
      <c r="C16090" s="193">
        <v>0.2729959256166693</v>
      </c>
      <c r="D16090" s="19"/>
      <c r="E16090" s="19">
        <v>0.5981099931786229</v>
      </c>
      <c r="F16090" s="19"/>
      <c r="G16090" s="19"/>
      <c r="H16090" s="19">
        <v>0.40865042991744438</v>
      </c>
      <c r="I16090" s="19"/>
      <c r="J16090" s="19">
        <v>0.81397705650577012</v>
      </c>
      <c r="K16090" s="19"/>
      <c r="L16090" s="19">
        <v>0.23531387106135845</v>
      </c>
      <c r="M16090" s="19"/>
      <c r="N16090" s="19">
        <v>0.82439596176669339</v>
      </c>
      <c r="O16090" s="19"/>
      <c r="P16090" s="50">
        <v>0.63001827508144193</v>
      </c>
      <c r="R16090" s="9" t="s">
        <v>0</v>
      </c>
    </row>
    <row r="16091" spans="2:18" x14ac:dyDescent="0.2">
      <c r="B16091" s="25">
        <v>15861</v>
      </c>
      <c r="C16091" s="193"/>
      <c r="D16091" s="19">
        <v>1.0915670819197549</v>
      </c>
      <c r="E16091" s="19"/>
      <c r="F16091" s="19">
        <v>0.639077382311528</v>
      </c>
      <c r="G16091" s="19"/>
      <c r="H16091" s="19">
        <v>1.4492073105875329</v>
      </c>
      <c r="I16091" s="19"/>
      <c r="J16091" s="19">
        <v>0.82672969597180457</v>
      </c>
      <c r="K16091" s="19"/>
      <c r="L16091" s="19">
        <v>1.4007354727597099</v>
      </c>
      <c r="M16091" s="19"/>
      <c r="N16091" s="19">
        <v>1.4065895573217944</v>
      </c>
      <c r="O16091" s="19"/>
      <c r="P16091" s="50">
        <v>2.0062706202163154</v>
      </c>
      <c r="R16091" s="9" t="s">
        <v>0</v>
      </c>
    </row>
    <row r="16092" spans="2:18" x14ac:dyDescent="0.2">
      <c r="B16092" s="25">
        <v>15862</v>
      </c>
      <c r="C16092" s="193">
        <v>0.60320343090545803</v>
      </c>
      <c r="D16092" s="19"/>
      <c r="E16092" s="19">
        <v>1.1955664267966601</v>
      </c>
      <c r="F16092" s="19"/>
      <c r="G16092" s="19">
        <v>0.51992448663615187</v>
      </c>
      <c r="H16092" s="19"/>
      <c r="I16092" s="19">
        <v>0.51053638824209646</v>
      </c>
      <c r="J16092" s="19"/>
      <c r="K16092" s="19">
        <v>0.97342577352313153</v>
      </c>
      <c r="L16092" s="19"/>
      <c r="M16092" s="19">
        <v>1.0704685147463551</v>
      </c>
      <c r="N16092" s="19"/>
      <c r="O16092" s="19">
        <v>0.89713887714231977</v>
      </c>
      <c r="P16092" s="50"/>
      <c r="R16092" s="9" t="s">
        <v>0</v>
      </c>
    </row>
    <row r="16093" spans="2:18" x14ac:dyDescent="0.2">
      <c r="B16093" s="25">
        <v>15863</v>
      </c>
      <c r="C16093" s="193"/>
      <c r="D16093" s="19">
        <v>1.013384669852667</v>
      </c>
      <c r="E16093" s="19"/>
      <c r="F16093" s="19">
        <v>0.10816962810589889</v>
      </c>
      <c r="G16093" s="19"/>
      <c r="H16093" s="19">
        <v>1.1072758004710088</v>
      </c>
      <c r="I16093" s="19"/>
      <c r="J16093" s="19">
        <v>1.5550967544836904</v>
      </c>
      <c r="K16093" s="19"/>
      <c r="L16093" s="19">
        <v>1.3677327202459082</v>
      </c>
      <c r="M16093" s="19">
        <v>0.35356512251261379</v>
      </c>
      <c r="N16093" s="19"/>
      <c r="O16093" s="19"/>
      <c r="P16093" s="50">
        <v>0.63956304774243622</v>
      </c>
      <c r="R16093" s="9" t="s">
        <v>0</v>
      </c>
    </row>
    <row r="16094" spans="2:18" x14ac:dyDescent="0.2">
      <c r="B16094" s="25">
        <v>15864</v>
      </c>
      <c r="C16094" s="193">
        <v>0.44138486437070262</v>
      </c>
      <c r="D16094" s="19"/>
      <c r="E16094" s="19">
        <v>1.2751149701556572</v>
      </c>
      <c r="F16094" s="19"/>
      <c r="G16094" s="19">
        <v>1.09188797818049</v>
      </c>
      <c r="H16094" s="19"/>
      <c r="I16094" s="19">
        <v>1.1423230723449185</v>
      </c>
      <c r="J16094" s="19"/>
      <c r="K16094" s="19">
        <v>1.184792448863873</v>
      </c>
      <c r="L16094" s="19"/>
      <c r="M16094" s="19"/>
      <c r="N16094" s="19">
        <v>0.35290315296553298</v>
      </c>
      <c r="O16094" s="19">
        <v>1.5445330779654822</v>
      </c>
      <c r="P16094" s="50"/>
      <c r="R16094" s="9" t="s">
        <v>0</v>
      </c>
    </row>
    <row r="16095" spans="2:18" x14ac:dyDescent="0.2">
      <c r="B16095" s="25">
        <v>15865</v>
      </c>
      <c r="C16095" s="193"/>
      <c r="D16095" s="19">
        <v>0.32678604216867702</v>
      </c>
      <c r="E16095" s="19"/>
      <c r="F16095" s="19">
        <v>1.0495101294951319</v>
      </c>
      <c r="G16095" s="19"/>
      <c r="H16095" s="19">
        <v>0.13864096210252586</v>
      </c>
      <c r="I16095" s="19"/>
      <c r="J16095" s="19">
        <v>0.42280571855416238</v>
      </c>
      <c r="K16095" s="19"/>
      <c r="L16095" s="19">
        <v>0.20919610065506247</v>
      </c>
      <c r="M16095" s="19"/>
      <c r="N16095" s="19">
        <v>0.21613650162742767</v>
      </c>
      <c r="O16095" s="19">
        <v>9.859467139944833E-2</v>
      </c>
      <c r="P16095" s="50"/>
      <c r="R16095" s="9" t="s">
        <v>0</v>
      </c>
    </row>
    <row r="16096" spans="2:18" x14ac:dyDescent="0.2">
      <c r="B16096" s="25">
        <v>15866</v>
      </c>
      <c r="C16096" s="193">
        <v>0.15462000632465944</v>
      </c>
      <c r="D16096" s="19"/>
      <c r="E16096" s="19">
        <v>0.69156592224053648</v>
      </c>
      <c r="F16096" s="19"/>
      <c r="G16096" s="19"/>
      <c r="H16096" s="19">
        <v>0.22755417829121782</v>
      </c>
      <c r="I16096" s="19">
        <v>0.12281012396882993</v>
      </c>
      <c r="J16096" s="19"/>
      <c r="K16096" s="19"/>
      <c r="L16096" s="19">
        <v>3.4498828614257709E-2</v>
      </c>
      <c r="M16096" s="19">
        <v>0.94219102996835513</v>
      </c>
      <c r="N16096" s="19"/>
      <c r="O16096" s="19">
        <v>1.000788455551946</v>
      </c>
      <c r="P16096" s="50"/>
      <c r="R16096" s="9" t="s">
        <v>0</v>
      </c>
    </row>
    <row r="16097" spans="2:18" x14ac:dyDescent="0.2">
      <c r="B16097" s="25">
        <v>15867</v>
      </c>
      <c r="C16097" s="193">
        <v>3.6387477308501337E-2</v>
      </c>
      <c r="D16097" s="19"/>
      <c r="E16097" s="19">
        <v>0.33332244770362984</v>
      </c>
      <c r="F16097" s="19"/>
      <c r="G16097" s="19"/>
      <c r="H16097" s="19">
        <v>0.30757061644435851</v>
      </c>
      <c r="I16097" s="19">
        <v>3.4718293122330562E-5</v>
      </c>
      <c r="J16097" s="19"/>
      <c r="K16097" s="19">
        <v>0.85988146438101665</v>
      </c>
      <c r="L16097" s="19"/>
      <c r="M16097" s="19">
        <v>0.41821200756844362</v>
      </c>
      <c r="N16097" s="19"/>
      <c r="O16097" s="19">
        <v>2.6738917347376091E-2</v>
      </c>
      <c r="P16097" s="50"/>
      <c r="R16097" s="9" t="s">
        <v>0</v>
      </c>
    </row>
    <row r="16098" spans="2:18" x14ac:dyDescent="0.2">
      <c r="B16098" s="25">
        <v>15868</v>
      </c>
      <c r="C16098" s="193"/>
      <c r="D16098" s="19">
        <v>2.0799687539155007</v>
      </c>
      <c r="E16098" s="19"/>
      <c r="F16098" s="19">
        <v>0.2834715007044169</v>
      </c>
      <c r="G16098" s="19"/>
      <c r="H16098" s="19">
        <v>2.3719834844189456</v>
      </c>
      <c r="I16098" s="19"/>
      <c r="J16098" s="19">
        <v>1.972822075589918</v>
      </c>
      <c r="K16098" s="19"/>
      <c r="L16098" s="19">
        <v>1.4228356155168329</v>
      </c>
      <c r="M16098" s="19"/>
      <c r="N16098" s="19">
        <v>1.6617865425401284</v>
      </c>
      <c r="O16098" s="19"/>
      <c r="P16098" s="50">
        <v>1.539269387822527</v>
      </c>
      <c r="R16098" s="9" t="s">
        <v>0</v>
      </c>
    </row>
    <row r="16099" spans="2:18" x14ac:dyDescent="0.2">
      <c r="B16099" s="25">
        <v>15869</v>
      </c>
      <c r="C16099" s="193">
        <v>0.83398032690115365</v>
      </c>
      <c r="D16099" s="19"/>
      <c r="E16099" s="19">
        <v>0.98921117730234098</v>
      </c>
      <c r="F16099" s="19"/>
      <c r="G16099" s="19">
        <v>1.1430034857713507</v>
      </c>
      <c r="H16099" s="19"/>
      <c r="I16099" s="19">
        <v>0.94992982340408183</v>
      </c>
      <c r="J16099" s="19"/>
      <c r="K16099" s="19">
        <v>1.3045827775466063</v>
      </c>
      <c r="L16099" s="19"/>
      <c r="M16099" s="19">
        <v>0.58242750311390645</v>
      </c>
      <c r="N16099" s="19"/>
      <c r="O16099" s="19">
        <v>1.6061852882268723</v>
      </c>
      <c r="P16099" s="50"/>
      <c r="R16099" s="9" t="s">
        <v>0</v>
      </c>
    </row>
    <row r="16100" spans="2:18" x14ac:dyDescent="0.2">
      <c r="B16100" s="25">
        <v>15870</v>
      </c>
      <c r="C16100" s="193">
        <v>0.18824302868998319</v>
      </c>
      <c r="D16100" s="19"/>
      <c r="E16100" s="19">
        <v>0.28605002394532869</v>
      </c>
      <c r="F16100" s="19"/>
      <c r="G16100" s="19"/>
      <c r="H16100" s="19">
        <v>0.24330372532192568</v>
      </c>
      <c r="I16100" s="19"/>
      <c r="J16100" s="19">
        <v>0.19639824309994544</v>
      </c>
      <c r="K16100" s="19"/>
      <c r="L16100" s="19">
        <v>0.58190734674375455</v>
      </c>
      <c r="M16100" s="19">
        <v>1.0288688508528714</v>
      </c>
      <c r="N16100" s="19"/>
      <c r="O16100" s="19">
        <v>0.24271545498429412</v>
      </c>
      <c r="P16100" s="50"/>
      <c r="R16100" s="9" t="s">
        <v>0</v>
      </c>
    </row>
    <row r="16101" spans="2:18" x14ac:dyDescent="0.2">
      <c r="B16101" s="25">
        <v>15871</v>
      </c>
      <c r="C16101" s="193">
        <v>0.56166198113704258</v>
      </c>
      <c r="D16101" s="19"/>
      <c r="E16101" s="19">
        <v>0.85641926911318889</v>
      </c>
      <c r="F16101" s="19"/>
      <c r="G16101" s="19">
        <v>0.58190168900153272</v>
      </c>
      <c r="H16101" s="19"/>
      <c r="I16101" s="19"/>
      <c r="J16101" s="19">
        <v>0.35355062571106266</v>
      </c>
      <c r="K16101" s="19">
        <v>0.51777015580239716</v>
      </c>
      <c r="L16101" s="19"/>
      <c r="M16101" s="19">
        <v>8.5370276496491815E-2</v>
      </c>
      <c r="N16101" s="19"/>
      <c r="O16101" s="19">
        <v>0.3903366155355365</v>
      </c>
      <c r="P16101" s="50"/>
      <c r="R16101" s="9" t="s">
        <v>0</v>
      </c>
    </row>
    <row r="16102" spans="2:18" x14ac:dyDescent="0.2">
      <c r="B16102" s="25">
        <v>15872</v>
      </c>
      <c r="C16102" s="193"/>
      <c r="D16102" s="19">
        <v>0.45079882715574021</v>
      </c>
      <c r="E16102" s="19">
        <v>0.22500831233268706</v>
      </c>
      <c r="F16102" s="19"/>
      <c r="G16102" s="19">
        <v>9.1445061556145305E-2</v>
      </c>
      <c r="H16102" s="19"/>
      <c r="I16102" s="19">
        <v>0.65564515690843295</v>
      </c>
      <c r="J16102" s="19"/>
      <c r="K16102" s="19">
        <v>0.37114141535166312</v>
      </c>
      <c r="L16102" s="19"/>
      <c r="M16102" s="19">
        <v>0.64712155115742143</v>
      </c>
      <c r="N16102" s="19"/>
      <c r="O16102" s="19"/>
      <c r="P16102" s="50">
        <v>0.17825623225856774</v>
      </c>
      <c r="R16102" s="9" t="s">
        <v>0</v>
      </c>
    </row>
    <row r="16103" spans="2:18" x14ac:dyDescent="0.2">
      <c r="B16103" s="25">
        <v>15873</v>
      </c>
      <c r="C16103" s="193"/>
      <c r="D16103" s="19">
        <v>0.42238724798839999</v>
      </c>
      <c r="E16103" s="19"/>
      <c r="F16103" s="19">
        <v>0.41130803457459375</v>
      </c>
      <c r="G16103" s="19"/>
      <c r="H16103" s="19">
        <v>1.0714507383489349</v>
      </c>
      <c r="I16103" s="19">
        <v>0.72234886261890408</v>
      </c>
      <c r="J16103" s="19"/>
      <c r="K16103" s="19">
        <v>0.65796306514631142</v>
      </c>
      <c r="L16103" s="19"/>
      <c r="M16103" s="19"/>
      <c r="N16103" s="19">
        <v>0.76837383935444048</v>
      </c>
      <c r="O16103" s="19"/>
      <c r="P16103" s="50">
        <v>2.6001099684329398E-2</v>
      </c>
      <c r="R16103" s="9" t="s">
        <v>0</v>
      </c>
    </row>
    <row r="16104" spans="2:18" x14ac:dyDescent="0.2">
      <c r="B16104" s="25">
        <v>15874</v>
      </c>
      <c r="C16104" s="193">
        <v>0.41760674038736328</v>
      </c>
      <c r="D16104" s="19"/>
      <c r="E16104" s="19">
        <v>0.12285560660358968</v>
      </c>
      <c r="F16104" s="19"/>
      <c r="G16104" s="19">
        <v>0.89995646620746794</v>
      </c>
      <c r="H16104" s="19"/>
      <c r="I16104" s="19">
        <v>1.7684385270734739</v>
      </c>
      <c r="J16104" s="19"/>
      <c r="K16104" s="19">
        <v>1.2687608453558445</v>
      </c>
      <c r="L16104" s="19"/>
      <c r="M16104" s="19">
        <v>1.2716093094016891</v>
      </c>
      <c r="N16104" s="19"/>
      <c r="O16104" s="19">
        <v>1.7801419186881051</v>
      </c>
      <c r="P16104" s="50"/>
      <c r="R16104" s="9" t="s">
        <v>0</v>
      </c>
    </row>
    <row r="16105" spans="2:18" x14ac:dyDescent="0.2">
      <c r="B16105" s="25">
        <v>15875</v>
      </c>
      <c r="C16105" s="193"/>
      <c r="D16105" s="19">
        <v>1.1005262104833757</v>
      </c>
      <c r="E16105" s="19"/>
      <c r="F16105" s="19">
        <v>1.2538624138493284</v>
      </c>
      <c r="G16105" s="19"/>
      <c r="H16105" s="19">
        <v>0.57086848059722972</v>
      </c>
      <c r="I16105" s="19"/>
      <c r="J16105" s="19">
        <v>0.18251530911453112</v>
      </c>
      <c r="K16105" s="19"/>
      <c r="L16105" s="19">
        <v>0.26958326238919833</v>
      </c>
      <c r="M16105" s="19"/>
      <c r="N16105" s="19">
        <v>0.25555794458059367</v>
      </c>
      <c r="O16105" s="19"/>
      <c r="P16105" s="50">
        <v>0.71451882354438012</v>
      </c>
      <c r="R16105" s="9" t="s">
        <v>0</v>
      </c>
    </row>
    <row r="16106" spans="2:18" x14ac:dyDescent="0.2">
      <c r="B16106" s="25">
        <v>15876</v>
      </c>
      <c r="C16106" s="193"/>
      <c r="D16106" s="19">
        <v>0.28615736358001376</v>
      </c>
      <c r="E16106" s="19">
        <v>0.19698397328031578</v>
      </c>
      <c r="F16106" s="19"/>
      <c r="G16106" s="19"/>
      <c r="H16106" s="19">
        <v>0.83762339590212309</v>
      </c>
      <c r="I16106" s="19"/>
      <c r="J16106" s="19">
        <v>0.37301205134287907</v>
      </c>
      <c r="K16106" s="19">
        <v>5.062547779935056E-2</v>
      </c>
      <c r="L16106" s="19"/>
      <c r="M16106" s="19"/>
      <c r="N16106" s="19">
        <v>0.7939503071035745</v>
      </c>
      <c r="O16106" s="19"/>
      <c r="P16106" s="50">
        <v>0.28267061295209606</v>
      </c>
      <c r="R16106" s="9" t="s">
        <v>0</v>
      </c>
    </row>
    <row r="16107" spans="2:18" x14ac:dyDescent="0.2">
      <c r="B16107" s="25">
        <v>15877</v>
      </c>
      <c r="C16107" s="193">
        <v>0.88378872118385154</v>
      </c>
      <c r="D16107" s="19"/>
      <c r="E16107" s="19">
        <v>1.6853298916502801</v>
      </c>
      <c r="F16107" s="19"/>
      <c r="G16107" s="19">
        <v>0.11365468096962532</v>
      </c>
      <c r="H16107" s="19"/>
      <c r="I16107" s="19">
        <v>0.26637549759903251</v>
      </c>
      <c r="J16107" s="19"/>
      <c r="K16107" s="19">
        <v>0.61705059218556391</v>
      </c>
      <c r="L16107" s="19"/>
      <c r="M16107" s="19">
        <v>1.7955814303293727</v>
      </c>
      <c r="N16107" s="19"/>
      <c r="O16107" s="19">
        <v>0.83287736576694993</v>
      </c>
      <c r="P16107" s="50"/>
      <c r="R16107" s="9" t="s">
        <v>0</v>
      </c>
    </row>
    <row r="16108" spans="2:18" x14ac:dyDescent="0.2">
      <c r="B16108" s="25">
        <v>15878</v>
      </c>
      <c r="C16108" s="193">
        <v>0.29020204964649282</v>
      </c>
      <c r="D16108" s="19"/>
      <c r="E16108" s="19"/>
      <c r="F16108" s="19">
        <v>0.72468770176841801</v>
      </c>
      <c r="G16108" s="19">
        <v>8.2517667893701116E-2</v>
      </c>
      <c r="H16108" s="19"/>
      <c r="I16108" s="19">
        <v>0.1573493668562726</v>
      </c>
      <c r="J16108" s="19"/>
      <c r="K16108" s="19">
        <v>2.8780456745148258E-2</v>
      </c>
      <c r="L16108" s="19"/>
      <c r="M16108" s="19">
        <v>0.46936015263971587</v>
      </c>
      <c r="N16108" s="19"/>
      <c r="O16108" s="19"/>
      <c r="P16108" s="50">
        <v>0.39670512562125287</v>
      </c>
      <c r="R16108" s="9" t="s">
        <v>0</v>
      </c>
    </row>
    <row r="16109" spans="2:18" x14ac:dyDescent="0.2">
      <c r="B16109" s="25">
        <v>15879</v>
      </c>
      <c r="C16109" s="193"/>
      <c r="D16109" s="19">
        <v>0.43714885870646908</v>
      </c>
      <c r="E16109" s="19"/>
      <c r="F16109" s="19">
        <v>1.2711098087790778</v>
      </c>
      <c r="G16109" s="19"/>
      <c r="H16109" s="19">
        <v>1.6788847609178477</v>
      </c>
      <c r="I16109" s="19"/>
      <c r="J16109" s="19">
        <v>0.12431846534023097</v>
      </c>
      <c r="K16109" s="19"/>
      <c r="L16109" s="19">
        <v>0.28523754377477972</v>
      </c>
      <c r="M16109" s="19">
        <v>4.9472206357083152E-2</v>
      </c>
      <c r="N16109" s="19"/>
      <c r="O16109" s="19"/>
      <c r="P16109" s="50">
        <v>0.77624779779061426</v>
      </c>
      <c r="R16109" s="9" t="s">
        <v>0</v>
      </c>
    </row>
    <row r="16110" spans="2:18" x14ac:dyDescent="0.2">
      <c r="B16110" s="25">
        <v>15880</v>
      </c>
      <c r="C16110" s="193"/>
      <c r="D16110" s="19">
        <v>0.84816083121914332</v>
      </c>
      <c r="E16110" s="19"/>
      <c r="F16110" s="19">
        <v>9.4820171721784974E-2</v>
      </c>
      <c r="G16110" s="19"/>
      <c r="H16110" s="19">
        <v>2.3045795465543317E-2</v>
      </c>
      <c r="I16110" s="19">
        <v>0.36367588350219132</v>
      </c>
      <c r="J16110" s="19"/>
      <c r="K16110" s="19">
        <v>0.78128363229135855</v>
      </c>
      <c r="L16110" s="19"/>
      <c r="M16110" s="19">
        <v>0.97489488657926726</v>
      </c>
      <c r="N16110" s="19"/>
      <c r="O16110" s="19"/>
      <c r="P16110" s="50">
        <v>1.0603798731486438E-2</v>
      </c>
      <c r="R16110" s="9" t="s">
        <v>0</v>
      </c>
    </row>
    <row r="16111" spans="2:18" x14ac:dyDescent="0.2">
      <c r="B16111" s="25">
        <v>15881</v>
      </c>
      <c r="C16111" s="193">
        <v>0.91823830030691123</v>
      </c>
      <c r="D16111" s="19"/>
      <c r="E16111" s="19">
        <v>1.664300842315336</v>
      </c>
      <c r="F16111" s="19"/>
      <c r="G16111" s="19">
        <v>2.1683037549526945</v>
      </c>
      <c r="H16111" s="19"/>
      <c r="I16111" s="19">
        <v>2.2705321787419783</v>
      </c>
      <c r="J16111" s="19"/>
      <c r="K16111" s="19">
        <v>1.3309436149006628</v>
      </c>
      <c r="L16111" s="19"/>
      <c r="M16111" s="19">
        <v>1.8998495622545417</v>
      </c>
      <c r="N16111" s="19"/>
      <c r="O16111" s="19">
        <v>1.7015938458445736</v>
      </c>
      <c r="P16111" s="50"/>
      <c r="R16111" s="9" t="s">
        <v>0</v>
      </c>
    </row>
    <row r="16112" spans="2:18" x14ac:dyDescent="0.2">
      <c r="B16112" s="25">
        <v>15882</v>
      </c>
      <c r="C16112" s="193">
        <v>1.146237931352633</v>
      </c>
      <c r="D16112" s="19"/>
      <c r="E16112" s="19">
        <v>1.4293034487557634</v>
      </c>
      <c r="F16112" s="19"/>
      <c r="G16112" s="19">
        <v>1.1268631983799466</v>
      </c>
      <c r="H16112" s="19"/>
      <c r="I16112" s="19">
        <v>1.8161714545397272</v>
      </c>
      <c r="J16112" s="19"/>
      <c r="K16112" s="19">
        <v>1.4917047539253081</v>
      </c>
      <c r="L16112" s="19"/>
      <c r="M16112" s="19">
        <v>1.5727909910435378</v>
      </c>
      <c r="N16112" s="19"/>
      <c r="O16112" s="19">
        <v>0.8538369264624559</v>
      </c>
      <c r="P16112" s="50"/>
      <c r="R16112" s="9" t="s">
        <v>0</v>
      </c>
    </row>
    <row r="16113" spans="2:18" x14ac:dyDescent="0.2">
      <c r="B16113" s="25">
        <v>15883</v>
      </c>
      <c r="C16113" s="193"/>
      <c r="D16113" s="19">
        <v>0.86916768773128272</v>
      </c>
      <c r="E16113" s="19"/>
      <c r="F16113" s="19">
        <v>0.48429634484768735</v>
      </c>
      <c r="G16113" s="19">
        <v>0.36038885286537925</v>
      </c>
      <c r="H16113" s="19"/>
      <c r="I16113" s="19"/>
      <c r="J16113" s="19">
        <v>0.54398237531856664</v>
      </c>
      <c r="K16113" s="19"/>
      <c r="L16113" s="19">
        <v>0.24922503264742488</v>
      </c>
      <c r="M16113" s="19">
        <v>0.13652096873568342</v>
      </c>
      <c r="N16113" s="19"/>
      <c r="O16113" s="19">
        <v>0.32348053388301501</v>
      </c>
      <c r="P16113" s="50"/>
      <c r="R16113" s="9" t="s">
        <v>0</v>
      </c>
    </row>
    <row r="16114" spans="2:18" x14ac:dyDescent="0.2">
      <c r="B16114" s="25">
        <v>15884</v>
      </c>
      <c r="C16114" s="193"/>
      <c r="D16114" s="19">
        <v>0.37780711572591269</v>
      </c>
      <c r="E16114" s="19"/>
      <c r="F16114" s="19">
        <v>0.36888545744369655</v>
      </c>
      <c r="G16114" s="19">
        <v>0.32302396415525625</v>
      </c>
      <c r="H16114" s="19"/>
      <c r="I16114" s="19">
        <v>0.4443356858268982</v>
      </c>
      <c r="J16114" s="19"/>
      <c r="K16114" s="19"/>
      <c r="L16114" s="19">
        <v>0.97024333851293998</v>
      </c>
      <c r="M16114" s="19">
        <v>0.48080075518545123</v>
      </c>
      <c r="N16114" s="19"/>
      <c r="O16114" s="19">
        <v>7.062449477266948E-2</v>
      </c>
      <c r="P16114" s="50"/>
      <c r="R16114" s="9" t="s">
        <v>0</v>
      </c>
    </row>
    <row r="16115" spans="2:18" x14ac:dyDescent="0.2">
      <c r="B16115" s="25">
        <v>15885</v>
      </c>
      <c r="C16115" s="193"/>
      <c r="D16115" s="19">
        <v>0.92421774245797039</v>
      </c>
      <c r="E16115" s="19"/>
      <c r="F16115" s="19">
        <v>0.76583378157539173</v>
      </c>
      <c r="G16115" s="19"/>
      <c r="H16115" s="19">
        <v>0.61175013941274248</v>
      </c>
      <c r="I16115" s="19"/>
      <c r="J16115" s="19">
        <v>0.75260636627488142</v>
      </c>
      <c r="K16115" s="19"/>
      <c r="L16115" s="19">
        <v>1.5203532311113543</v>
      </c>
      <c r="M16115" s="19"/>
      <c r="N16115" s="19">
        <v>0.66414329700366814</v>
      </c>
      <c r="O16115" s="19"/>
      <c r="P16115" s="50">
        <v>1.2401285019525379</v>
      </c>
      <c r="R16115" s="9" t="s">
        <v>0</v>
      </c>
    </row>
    <row r="16116" spans="2:18" x14ac:dyDescent="0.2">
      <c r="B16116" s="25">
        <v>15886</v>
      </c>
      <c r="C16116" s="193">
        <v>0.46779303898313795</v>
      </c>
      <c r="D16116" s="19"/>
      <c r="E16116" s="19">
        <v>1.2941430891042853</v>
      </c>
      <c r="F16116" s="19"/>
      <c r="G16116" s="19"/>
      <c r="H16116" s="19">
        <v>0.33940292351275581</v>
      </c>
      <c r="I16116" s="19"/>
      <c r="J16116" s="19">
        <v>0.63595252433838345</v>
      </c>
      <c r="K16116" s="19"/>
      <c r="L16116" s="19">
        <v>0.1142189576311981</v>
      </c>
      <c r="M16116" s="19">
        <v>1.1048884228889435</v>
      </c>
      <c r="N16116" s="19"/>
      <c r="O16116" s="19">
        <v>0.21487597617162804</v>
      </c>
      <c r="P16116" s="50"/>
      <c r="R16116" s="9" t="s">
        <v>0</v>
      </c>
    </row>
    <row r="16117" spans="2:18" x14ac:dyDescent="0.2">
      <c r="B16117" s="25">
        <v>15887</v>
      </c>
      <c r="C16117" s="193"/>
      <c r="D16117" s="19">
        <v>0.60895920653626556</v>
      </c>
      <c r="E16117" s="19"/>
      <c r="F16117" s="19">
        <v>0.95405122116712882</v>
      </c>
      <c r="G16117" s="19"/>
      <c r="H16117" s="19">
        <v>1.391508011782423</v>
      </c>
      <c r="I16117" s="19"/>
      <c r="J16117" s="19">
        <v>8.8889932266776411E-2</v>
      </c>
      <c r="K16117" s="19"/>
      <c r="L16117" s="19">
        <v>1.0928449069092212</v>
      </c>
      <c r="M16117" s="19"/>
      <c r="N16117" s="19">
        <v>0.96047307616259059</v>
      </c>
      <c r="O16117" s="19"/>
      <c r="P16117" s="50">
        <v>0.78670168367708193</v>
      </c>
      <c r="R16117" s="9" t="s">
        <v>0</v>
      </c>
    </row>
    <row r="16118" spans="2:18" x14ac:dyDescent="0.2">
      <c r="B16118" s="25">
        <v>15888</v>
      </c>
      <c r="C16118" s="193"/>
      <c r="D16118" s="19">
        <v>1.5567358911698099</v>
      </c>
      <c r="E16118" s="19"/>
      <c r="F16118" s="19">
        <v>1.0064866947268536</v>
      </c>
      <c r="G16118" s="19"/>
      <c r="H16118" s="19">
        <v>0.37536339099175542</v>
      </c>
      <c r="I16118" s="19">
        <v>5.3446087809337031E-2</v>
      </c>
      <c r="J16118" s="19"/>
      <c r="K16118" s="19"/>
      <c r="L16118" s="19">
        <v>1.088176823385518</v>
      </c>
      <c r="M16118" s="19"/>
      <c r="N16118" s="19">
        <v>5.3716971598951703E-2</v>
      </c>
      <c r="O16118" s="19"/>
      <c r="P16118" s="50">
        <v>1.1638663730556595</v>
      </c>
      <c r="R16118" s="9" t="s">
        <v>0</v>
      </c>
    </row>
    <row r="16119" spans="2:18" x14ac:dyDescent="0.2">
      <c r="B16119" s="25">
        <v>15889</v>
      </c>
      <c r="C16119" s="193"/>
      <c r="D16119" s="19">
        <v>0.54929120642881768</v>
      </c>
      <c r="E16119" s="19"/>
      <c r="F16119" s="19">
        <v>0.74203845331979446</v>
      </c>
      <c r="G16119" s="19"/>
      <c r="H16119" s="19">
        <v>1.030989815071623</v>
      </c>
      <c r="I16119" s="19"/>
      <c r="J16119" s="19">
        <v>8.3423944914784165E-2</v>
      </c>
      <c r="K16119" s="19"/>
      <c r="L16119" s="19">
        <v>0.96989780917430124</v>
      </c>
      <c r="M16119" s="19"/>
      <c r="N16119" s="19">
        <v>0.58896977419159158</v>
      </c>
      <c r="O16119" s="19"/>
      <c r="P16119" s="50">
        <v>5.6264551789473982E-2</v>
      </c>
      <c r="R16119" s="9" t="s">
        <v>0</v>
      </c>
    </row>
    <row r="16120" spans="2:18" x14ac:dyDescent="0.2">
      <c r="B16120" s="25">
        <v>15890</v>
      </c>
      <c r="C16120" s="193">
        <v>0.65864724128549412</v>
      </c>
      <c r="D16120" s="19"/>
      <c r="E16120" s="19">
        <v>0.10269421359981802</v>
      </c>
      <c r="F16120" s="19"/>
      <c r="G16120" s="19">
        <v>0.58111881564912604</v>
      </c>
      <c r="H16120" s="19"/>
      <c r="I16120" s="19">
        <v>0.64025993555604899</v>
      </c>
      <c r="J16120" s="19"/>
      <c r="K16120" s="19">
        <v>1.1105906751271637</v>
      </c>
      <c r="L16120" s="19"/>
      <c r="M16120" s="19">
        <v>0.72041215869827824</v>
      </c>
      <c r="N16120" s="19"/>
      <c r="O16120" s="19">
        <v>0.68812963747544176</v>
      </c>
      <c r="P16120" s="50"/>
      <c r="R16120" s="9" t="s">
        <v>0</v>
      </c>
    </row>
    <row r="16121" spans="2:18" x14ac:dyDescent="0.2">
      <c r="B16121" s="25">
        <v>15891</v>
      </c>
      <c r="C16121" s="193">
        <v>0.12441869428900738</v>
      </c>
      <c r="D16121" s="19"/>
      <c r="E16121" s="19">
        <v>0.4432120023838384</v>
      </c>
      <c r="F16121" s="19"/>
      <c r="G16121" s="19"/>
      <c r="H16121" s="19">
        <v>0.3006183379898274</v>
      </c>
      <c r="I16121" s="19">
        <v>0.36059011241500194</v>
      </c>
      <c r="J16121" s="19"/>
      <c r="K16121" s="19"/>
      <c r="L16121" s="19">
        <v>0.19221874428380875</v>
      </c>
      <c r="M16121" s="19">
        <v>0.206447856318381</v>
      </c>
      <c r="N16121" s="19"/>
      <c r="O16121" s="19">
        <v>9.1953190295858675E-2</v>
      </c>
      <c r="P16121" s="50"/>
      <c r="R16121" s="9" t="s">
        <v>0</v>
      </c>
    </row>
    <row r="16122" spans="2:18" x14ac:dyDescent="0.2">
      <c r="B16122" s="25">
        <v>15892</v>
      </c>
      <c r="C16122" s="193"/>
      <c r="D16122" s="19">
        <v>1.0606066968236407</v>
      </c>
      <c r="E16122" s="19"/>
      <c r="F16122" s="19">
        <v>1.0160810664911488</v>
      </c>
      <c r="G16122" s="19"/>
      <c r="H16122" s="19">
        <v>1.0186920569738811</v>
      </c>
      <c r="I16122" s="19"/>
      <c r="J16122" s="19">
        <v>0.50176241538807242</v>
      </c>
      <c r="K16122" s="19"/>
      <c r="L16122" s="19">
        <v>1.3960038260184957</v>
      </c>
      <c r="M16122" s="19"/>
      <c r="N16122" s="19">
        <v>0.44139272119597373</v>
      </c>
      <c r="O16122" s="19"/>
      <c r="P16122" s="50">
        <v>1.1316304527479668</v>
      </c>
      <c r="R16122" s="9" t="s">
        <v>0</v>
      </c>
    </row>
    <row r="16123" spans="2:18" x14ac:dyDescent="0.2">
      <c r="B16123" s="25">
        <v>15893</v>
      </c>
      <c r="C16123" s="193"/>
      <c r="D16123" s="19">
        <v>0.62314530633182263</v>
      </c>
      <c r="E16123" s="19"/>
      <c r="F16123" s="19">
        <v>0.53879926740434558</v>
      </c>
      <c r="G16123" s="19"/>
      <c r="H16123" s="19">
        <v>0.30827696712093311</v>
      </c>
      <c r="I16123" s="19">
        <v>8.7008766584994693E-2</v>
      </c>
      <c r="J16123" s="19"/>
      <c r="K16123" s="19"/>
      <c r="L16123" s="19">
        <v>0.20133171312416082</v>
      </c>
      <c r="M16123" s="19">
        <v>2.3652691903988051E-2</v>
      </c>
      <c r="N16123" s="19"/>
      <c r="O16123" s="19"/>
      <c r="P16123" s="50">
        <v>0.12833768618112015</v>
      </c>
      <c r="R16123" s="9" t="s">
        <v>0</v>
      </c>
    </row>
    <row r="16124" spans="2:18" x14ac:dyDescent="0.2">
      <c r="B16124" s="25">
        <v>15894</v>
      </c>
      <c r="C16124" s="193"/>
      <c r="D16124" s="19">
        <v>1.1696252515186374</v>
      </c>
      <c r="E16124" s="19"/>
      <c r="F16124" s="19">
        <v>0.3772805345976698</v>
      </c>
      <c r="G16124" s="19"/>
      <c r="H16124" s="19">
        <v>1.0538308459925667</v>
      </c>
      <c r="I16124" s="19"/>
      <c r="J16124" s="19">
        <v>0.79924783022262769</v>
      </c>
      <c r="K16124" s="19"/>
      <c r="L16124" s="19">
        <v>0.82247713838408099</v>
      </c>
      <c r="M16124" s="19"/>
      <c r="N16124" s="19">
        <v>1.6496707866134852</v>
      </c>
      <c r="O16124" s="19"/>
      <c r="P16124" s="50">
        <v>0.86609375627339813</v>
      </c>
      <c r="R16124" s="9" t="s">
        <v>0</v>
      </c>
    </row>
    <row r="16125" spans="2:18" x14ac:dyDescent="0.2">
      <c r="B16125" s="25">
        <v>15895</v>
      </c>
      <c r="C16125" s="193">
        <v>7.7921282933293035E-2</v>
      </c>
      <c r="D16125" s="19"/>
      <c r="E16125" s="19"/>
      <c r="F16125" s="19">
        <v>0.62670880871342072</v>
      </c>
      <c r="G16125" s="19"/>
      <c r="H16125" s="19">
        <v>0.46930342454906371</v>
      </c>
      <c r="I16125" s="19"/>
      <c r="J16125" s="19">
        <v>1.2861325601154128</v>
      </c>
      <c r="K16125" s="19"/>
      <c r="L16125" s="19">
        <v>0.50183928178929593</v>
      </c>
      <c r="M16125" s="19"/>
      <c r="N16125" s="19">
        <v>0.48708496667636275</v>
      </c>
      <c r="O16125" s="19"/>
      <c r="P16125" s="50">
        <v>1.0633642496664082</v>
      </c>
      <c r="R16125" s="9" t="s">
        <v>0</v>
      </c>
    </row>
    <row r="16126" spans="2:18" x14ac:dyDescent="0.2">
      <c r="B16126" s="25">
        <v>15896</v>
      </c>
      <c r="C16126" s="193">
        <v>0.28570625463842142</v>
      </c>
      <c r="D16126" s="19"/>
      <c r="E16126" s="19">
        <v>0.57905729727785993</v>
      </c>
      <c r="F16126" s="19"/>
      <c r="G16126" s="19">
        <v>0.63699450739574615</v>
      </c>
      <c r="H16126" s="19"/>
      <c r="I16126" s="19">
        <v>0.79068979897938352</v>
      </c>
      <c r="J16126" s="19"/>
      <c r="K16126" s="19">
        <v>0.62118252235369242</v>
      </c>
      <c r="L16126" s="19"/>
      <c r="M16126" s="19">
        <v>0.73568909842959884</v>
      </c>
      <c r="N16126" s="19"/>
      <c r="O16126" s="19"/>
      <c r="P16126" s="50">
        <v>0.1963391955498075</v>
      </c>
      <c r="R16126" s="9" t="s">
        <v>0</v>
      </c>
    </row>
    <row r="16127" spans="2:18" x14ac:dyDescent="0.2">
      <c r="B16127" s="25">
        <v>15897</v>
      </c>
      <c r="C16127" s="193"/>
      <c r="D16127" s="19">
        <v>1.0616144660460463</v>
      </c>
      <c r="E16127" s="19"/>
      <c r="F16127" s="19">
        <v>1.2947942088991822</v>
      </c>
      <c r="G16127" s="19"/>
      <c r="H16127" s="19">
        <v>0.90740679428620818</v>
      </c>
      <c r="I16127" s="19"/>
      <c r="J16127" s="19">
        <v>0.13284846450847251</v>
      </c>
      <c r="K16127" s="19"/>
      <c r="L16127" s="19">
        <v>1.2872317122967962</v>
      </c>
      <c r="M16127" s="19"/>
      <c r="N16127" s="19">
        <v>0.25347842475586291</v>
      </c>
      <c r="O16127" s="19"/>
      <c r="P16127" s="50">
        <v>1.5367503079554787</v>
      </c>
      <c r="R16127" s="9" t="s">
        <v>0</v>
      </c>
    </row>
    <row r="16128" spans="2:18" x14ac:dyDescent="0.2">
      <c r="B16128" s="25">
        <v>15898</v>
      </c>
      <c r="C16128" s="193"/>
      <c r="D16128" s="19">
        <v>0.3596218179849206</v>
      </c>
      <c r="E16128" s="19"/>
      <c r="F16128" s="19">
        <v>0.81788013644561663</v>
      </c>
      <c r="G16128" s="19">
        <v>0.20442374376255895</v>
      </c>
      <c r="H16128" s="19"/>
      <c r="I16128" s="19"/>
      <c r="J16128" s="19">
        <v>0.68670651555118856</v>
      </c>
      <c r="K16128" s="19"/>
      <c r="L16128" s="19">
        <v>0.73461463568322261</v>
      </c>
      <c r="M16128" s="19">
        <v>0.29358942468848542</v>
      </c>
      <c r="N16128" s="19"/>
      <c r="O16128" s="19"/>
      <c r="P16128" s="50">
        <v>0.99879620403819469</v>
      </c>
      <c r="R16128" s="9" t="s">
        <v>0</v>
      </c>
    </row>
    <row r="16129" spans="2:18" x14ac:dyDescent="0.2">
      <c r="B16129" s="25">
        <v>15899</v>
      </c>
      <c r="C16129" s="193"/>
      <c r="D16129" s="19">
        <v>1.0650068450745633</v>
      </c>
      <c r="E16129" s="19"/>
      <c r="F16129" s="19">
        <v>1.1391239148065206</v>
      </c>
      <c r="G16129" s="19"/>
      <c r="H16129" s="19">
        <v>0.63973708754371983</v>
      </c>
      <c r="I16129" s="19"/>
      <c r="J16129" s="19">
        <v>0.64020441244028226</v>
      </c>
      <c r="K16129" s="19"/>
      <c r="L16129" s="19">
        <v>0.87239997088454813</v>
      </c>
      <c r="M16129" s="19"/>
      <c r="N16129" s="19">
        <v>0.82012566876200255</v>
      </c>
      <c r="O16129" s="19"/>
      <c r="P16129" s="50">
        <v>0.91119906521158178</v>
      </c>
      <c r="R16129" s="9" t="s">
        <v>0</v>
      </c>
    </row>
    <row r="16130" spans="2:18" x14ac:dyDescent="0.2">
      <c r="B16130" s="25">
        <v>15900</v>
      </c>
      <c r="C16130" s="193"/>
      <c r="D16130" s="19">
        <v>1.8082181426922974</v>
      </c>
      <c r="E16130" s="19"/>
      <c r="F16130" s="19">
        <v>0.39118455598060037</v>
      </c>
      <c r="G16130" s="19"/>
      <c r="H16130" s="19">
        <v>1.7326951559028281</v>
      </c>
      <c r="I16130" s="19"/>
      <c r="J16130" s="19">
        <v>0.89324288341433633</v>
      </c>
      <c r="K16130" s="19"/>
      <c r="L16130" s="19">
        <v>1.5276567636706753</v>
      </c>
      <c r="M16130" s="19"/>
      <c r="N16130" s="19">
        <v>1.3474220016457654</v>
      </c>
      <c r="O16130" s="19"/>
      <c r="P16130" s="50">
        <v>0.58234246479519913</v>
      </c>
      <c r="R16130" s="9" t="s">
        <v>0</v>
      </c>
    </row>
    <row r="16131" spans="2:18" x14ac:dyDescent="0.2">
      <c r="B16131" s="25">
        <v>15901</v>
      </c>
      <c r="C16131" s="193"/>
      <c r="D16131" s="19">
        <v>7.1506024235503562E-2</v>
      </c>
      <c r="E16131" s="19"/>
      <c r="F16131" s="19">
        <v>0.38063262417921173</v>
      </c>
      <c r="G16131" s="19">
        <v>0.44286671688841894</v>
      </c>
      <c r="H16131" s="19"/>
      <c r="I16131" s="19">
        <v>0.34170734874682362</v>
      </c>
      <c r="J16131" s="19"/>
      <c r="K16131" s="19">
        <v>0.11526989412937143</v>
      </c>
      <c r="L16131" s="19"/>
      <c r="M16131" s="19"/>
      <c r="N16131" s="19">
        <v>0.23002320356999933</v>
      </c>
      <c r="O16131" s="19"/>
      <c r="P16131" s="50">
        <v>0.45865621179515897</v>
      </c>
      <c r="R16131" s="9" t="s">
        <v>0</v>
      </c>
    </row>
    <row r="16132" spans="2:18" x14ac:dyDescent="0.2">
      <c r="B16132" s="25">
        <v>15902</v>
      </c>
      <c r="C16132" s="193"/>
      <c r="D16132" s="19">
        <v>1.3569680117307001</v>
      </c>
      <c r="E16132" s="19"/>
      <c r="F16132" s="19">
        <v>0.51113618959046114</v>
      </c>
      <c r="G16132" s="19"/>
      <c r="H16132" s="19">
        <v>1.3680627615521834</v>
      </c>
      <c r="I16132" s="19"/>
      <c r="J16132" s="19">
        <v>0.59858755917744011</v>
      </c>
      <c r="K16132" s="19"/>
      <c r="L16132" s="19">
        <v>1.6195580390924365</v>
      </c>
      <c r="M16132" s="19"/>
      <c r="N16132" s="19">
        <v>1.002460146430036</v>
      </c>
      <c r="O16132" s="19"/>
      <c r="P16132" s="50">
        <v>0.41679501817382381</v>
      </c>
      <c r="R16132" s="9" t="s">
        <v>0</v>
      </c>
    </row>
    <row r="16133" spans="2:18" x14ac:dyDescent="0.2">
      <c r="B16133" s="25">
        <v>15903</v>
      </c>
      <c r="C16133" s="193"/>
      <c r="D16133" s="19">
        <v>0.4617463477893492</v>
      </c>
      <c r="E16133" s="19">
        <v>7.2578416859124584E-2</v>
      </c>
      <c r="F16133" s="19"/>
      <c r="G16133" s="19">
        <v>0.78548277327739358</v>
      </c>
      <c r="H16133" s="19"/>
      <c r="I16133" s="19">
        <v>0.1031367827983828</v>
      </c>
      <c r="J16133" s="19"/>
      <c r="K16133" s="19"/>
      <c r="L16133" s="19">
        <v>0.46244168350342396</v>
      </c>
      <c r="M16133" s="19"/>
      <c r="N16133" s="19">
        <v>0.22412584067334007</v>
      </c>
      <c r="O16133" s="19"/>
      <c r="P16133" s="50">
        <v>1.0171147131376734</v>
      </c>
      <c r="R16133" s="9" t="s">
        <v>0</v>
      </c>
    </row>
    <row r="16134" spans="2:18" x14ac:dyDescent="0.2">
      <c r="B16134" s="25">
        <v>15904</v>
      </c>
      <c r="C16134" s="193"/>
      <c r="D16134" s="19">
        <v>0.26686246038016981</v>
      </c>
      <c r="E16134" s="19"/>
      <c r="F16134" s="19">
        <v>0.47109955000128179</v>
      </c>
      <c r="G16134" s="19">
        <v>8.7587943268546478E-3</v>
      </c>
      <c r="H16134" s="19"/>
      <c r="I16134" s="19">
        <v>0.54816754793062727</v>
      </c>
      <c r="J16134" s="19"/>
      <c r="K16134" s="19"/>
      <c r="L16134" s="19">
        <v>0.68056010279180235</v>
      </c>
      <c r="M16134" s="19"/>
      <c r="N16134" s="19">
        <v>0.37529342970674079</v>
      </c>
      <c r="O16134" s="19"/>
      <c r="P16134" s="50">
        <v>0.89272865182414174</v>
      </c>
      <c r="R16134" s="9" t="s">
        <v>0</v>
      </c>
    </row>
    <row r="16135" spans="2:18" x14ac:dyDescent="0.2">
      <c r="B16135" s="25">
        <v>15905</v>
      </c>
      <c r="C16135" s="193"/>
      <c r="D16135" s="19">
        <v>0.94190799656810631</v>
      </c>
      <c r="E16135" s="19"/>
      <c r="F16135" s="19">
        <v>0.20508352797813201</v>
      </c>
      <c r="G16135" s="19"/>
      <c r="H16135" s="19">
        <v>0.81256471712252409</v>
      </c>
      <c r="I16135" s="19"/>
      <c r="J16135" s="19">
        <v>1.2632080221383284</v>
      </c>
      <c r="K16135" s="19"/>
      <c r="L16135" s="19">
        <v>0.24213949262061318</v>
      </c>
      <c r="M16135" s="19"/>
      <c r="N16135" s="19">
        <v>9.8536838548654894E-3</v>
      </c>
      <c r="O16135" s="19"/>
      <c r="P16135" s="50">
        <v>0.79373259485538805</v>
      </c>
      <c r="R16135" s="9" t="s">
        <v>0</v>
      </c>
    </row>
    <row r="16136" spans="2:18" x14ac:dyDescent="0.2">
      <c r="B16136" s="25">
        <v>15906</v>
      </c>
      <c r="C16136" s="193"/>
      <c r="D16136" s="19">
        <v>0.13231603579253551</v>
      </c>
      <c r="E16136" s="19"/>
      <c r="F16136" s="19">
        <v>0.43199833660112663</v>
      </c>
      <c r="G16136" s="19">
        <v>0.2678411226098425</v>
      </c>
      <c r="H16136" s="19"/>
      <c r="I16136" s="19">
        <v>0.26410218734296614</v>
      </c>
      <c r="J16136" s="19"/>
      <c r="K16136" s="19">
        <v>0.62106379514616328</v>
      </c>
      <c r="L16136" s="19"/>
      <c r="M16136" s="19">
        <v>0.55148198164135509</v>
      </c>
      <c r="N16136" s="19"/>
      <c r="O16136" s="19">
        <v>0.52067733082278467</v>
      </c>
      <c r="P16136" s="50"/>
      <c r="R16136" s="9" t="s">
        <v>0</v>
      </c>
    </row>
    <row r="16137" spans="2:18" x14ac:dyDescent="0.2">
      <c r="B16137" s="25">
        <v>15907</v>
      </c>
      <c r="C16137" s="193">
        <v>0.25454680284447845</v>
      </c>
      <c r="D16137" s="19"/>
      <c r="E16137" s="19"/>
      <c r="F16137" s="19">
        <v>0.44842099782492895</v>
      </c>
      <c r="G16137" s="19">
        <v>0.56254564877156277</v>
      </c>
      <c r="H16137" s="19"/>
      <c r="I16137" s="19"/>
      <c r="J16137" s="19">
        <v>0.90999809521184383</v>
      </c>
      <c r="K16137" s="19"/>
      <c r="L16137" s="19">
        <v>0.28075912244336004</v>
      </c>
      <c r="M16137" s="19"/>
      <c r="N16137" s="19">
        <v>4.3893995223158261E-2</v>
      </c>
      <c r="O16137" s="19">
        <v>0.53404041465644059</v>
      </c>
      <c r="P16137" s="50"/>
      <c r="R16137" s="9" t="s">
        <v>0</v>
      </c>
    </row>
    <row r="16138" spans="2:18" x14ac:dyDescent="0.2">
      <c r="B16138" s="25">
        <v>15908</v>
      </c>
      <c r="C16138" s="193"/>
      <c r="D16138" s="19">
        <v>1.0361644443085385</v>
      </c>
      <c r="E16138" s="19"/>
      <c r="F16138" s="19">
        <v>1.6172069705767262</v>
      </c>
      <c r="G16138" s="19"/>
      <c r="H16138" s="19">
        <v>1.4826394632095967</v>
      </c>
      <c r="I16138" s="19"/>
      <c r="J16138" s="19">
        <v>4.3279550829369705E-2</v>
      </c>
      <c r="K16138" s="19"/>
      <c r="L16138" s="19">
        <v>0.32482176858990353</v>
      </c>
      <c r="M16138" s="19">
        <v>0.31711412531416355</v>
      </c>
      <c r="N16138" s="19"/>
      <c r="O16138" s="19"/>
      <c r="P16138" s="50">
        <v>0.13133807980718043</v>
      </c>
      <c r="R16138" s="9" t="s">
        <v>0</v>
      </c>
    </row>
    <row r="16139" spans="2:18" x14ac:dyDescent="0.2">
      <c r="B16139" s="25">
        <v>15909</v>
      </c>
      <c r="C16139" s="193"/>
      <c r="D16139" s="19">
        <v>2.121101638664034</v>
      </c>
      <c r="E16139" s="19"/>
      <c r="F16139" s="19">
        <v>0.98261610081590278</v>
      </c>
      <c r="G16139" s="19"/>
      <c r="H16139" s="19">
        <v>1.7063633633700666</v>
      </c>
      <c r="I16139" s="19"/>
      <c r="J16139" s="19">
        <v>1.3526807066134976</v>
      </c>
      <c r="K16139" s="19"/>
      <c r="L16139" s="19">
        <v>1.3884695131536593</v>
      </c>
      <c r="M16139" s="19"/>
      <c r="N16139" s="19">
        <v>0.94395948884098368</v>
      </c>
      <c r="O16139" s="19"/>
      <c r="P16139" s="50">
        <v>1.2487485883626144</v>
      </c>
      <c r="R16139" s="9" t="s">
        <v>0</v>
      </c>
    </row>
    <row r="16140" spans="2:18" x14ac:dyDescent="0.2">
      <c r="B16140" s="25">
        <v>15910</v>
      </c>
      <c r="C16140" s="193">
        <v>0.69805982373353881</v>
      </c>
      <c r="D16140" s="19"/>
      <c r="E16140" s="19">
        <v>0.92825308775186299</v>
      </c>
      <c r="F16140" s="19"/>
      <c r="G16140" s="19"/>
      <c r="H16140" s="19">
        <v>0.22844199745873281</v>
      </c>
      <c r="I16140" s="19">
        <v>0.48800523798221623</v>
      </c>
      <c r="J16140" s="19"/>
      <c r="K16140" s="19">
        <v>0.95683983047278631</v>
      </c>
      <c r="L16140" s="19"/>
      <c r="M16140" s="19">
        <v>0.15468045228408292</v>
      </c>
      <c r="N16140" s="19"/>
      <c r="O16140" s="19"/>
      <c r="P16140" s="50">
        <v>0.16992015855458076</v>
      </c>
      <c r="R16140" s="9" t="s">
        <v>0</v>
      </c>
    </row>
    <row r="16141" spans="2:18" x14ac:dyDescent="0.2">
      <c r="B16141" s="25">
        <v>15911</v>
      </c>
      <c r="C16141" s="193">
        <v>1.999825405355158E-2</v>
      </c>
      <c r="D16141" s="19"/>
      <c r="E16141" s="19"/>
      <c r="F16141" s="19">
        <v>7.3575521602103816E-2</v>
      </c>
      <c r="G16141" s="19"/>
      <c r="H16141" s="19">
        <v>0.48145121055254303</v>
      </c>
      <c r="I16141" s="19"/>
      <c r="J16141" s="19">
        <v>1.0449547877909182</v>
      </c>
      <c r="K16141" s="19"/>
      <c r="L16141" s="19">
        <v>0.43225105194126257</v>
      </c>
      <c r="M16141" s="19">
        <v>0.13555057316695898</v>
      </c>
      <c r="N16141" s="19"/>
      <c r="O16141" s="19"/>
      <c r="P16141" s="50">
        <v>0.82890719098332877</v>
      </c>
      <c r="R16141" s="9" t="s">
        <v>0</v>
      </c>
    </row>
    <row r="16142" spans="2:18" x14ac:dyDescent="0.2">
      <c r="B16142" s="25">
        <v>15912</v>
      </c>
      <c r="C16142" s="193"/>
      <c r="D16142" s="19">
        <v>1.1027961259738912</v>
      </c>
      <c r="E16142" s="19"/>
      <c r="F16142" s="19">
        <v>1.0812908672085351</v>
      </c>
      <c r="G16142" s="19"/>
      <c r="H16142" s="19">
        <v>1.8296296646494021</v>
      </c>
      <c r="I16142" s="19"/>
      <c r="J16142" s="19">
        <v>1.7662591929817788</v>
      </c>
      <c r="K16142" s="19"/>
      <c r="L16142" s="19">
        <v>1.8950881192596991</v>
      </c>
      <c r="M16142" s="19"/>
      <c r="N16142" s="19">
        <v>2.2320733073431871</v>
      </c>
      <c r="O16142" s="19"/>
      <c r="P16142" s="50">
        <v>2.0058682726127999</v>
      </c>
      <c r="R16142" s="9" t="s">
        <v>0</v>
      </c>
    </row>
    <row r="16143" spans="2:18" x14ac:dyDescent="0.2">
      <c r="B16143" s="25">
        <v>15913</v>
      </c>
      <c r="C16143" s="193">
        <v>1.4637975964848107</v>
      </c>
      <c r="D16143" s="19"/>
      <c r="E16143" s="19">
        <v>1.7626588020813605</v>
      </c>
      <c r="F16143" s="19"/>
      <c r="G16143" s="19">
        <v>0.24540662919543196</v>
      </c>
      <c r="H16143" s="19"/>
      <c r="I16143" s="19">
        <v>0.52793044443608439</v>
      </c>
      <c r="J16143" s="19"/>
      <c r="K16143" s="19">
        <v>0.66056633981076673</v>
      </c>
      <c r="L16143" s="19"/>
      <c r="M16143" s="19">
        <v>0.28755675955675691</v>
      </c>
      <c r="N16143" s="19"/>
      <c r="O16143" s="19">
        <v>0.47116259497658181</v>
      </c>
      <c r="P16143" s="50"/>
      <c r="R16143" s="9" t="s">
        <v>0</v>
      </c>
    </row>
    <row r="16144" spans="2:18" x14ac:dyDescent="0.2">
      <c r="B16144" s="25">
        <v>15914</v>
      </c>
      <c r="C16144" s="193">
        <v>0.666228054557364</v>
      </c>
      <c r="D16144" s="19"/>
      <c r="E16144" s="19">
        <v>0.1476662457943112</v>
      </c>
      <c r="F16144" s="19"/>
      <c r="G16144" s="19">
        <v>0.43640148576264598</v>
      </c>
      <c r="H16144" s="19"/>
      <c r="I16144" s="19">
        <v>0.61360062210458755</v>
      </c>
      <c r="J16144" s="19"/>
      <c r="K16144" s="19">
        <v>1.0467872781883523</v>
      </c>
      <c r="L16144" s="19"/>
      <c r="M16144" s="19"/>
      <c r="N16144" s="19">
        <v>0.15513454695071471</v>
      </c>
      <c r="O16144" s="19">
        <v>0.44659496522561115</v>
      </c>
      <c r="P16144" s="50"/>
      <c r="R16144" s="9" t="s">
        <v>0</v>
      </c>
    </row>
    <row r="16145" spans="2:18" x14ac:dyDescent="0.2">
      <c r="B16145" s="25">
        <v>15915</v>
      </c>
      <c r="C16145" s="193"/>
      <c r="D16145" s="19">
        <v>0.52621597344588511</v>
      </c>
      <c r="E16145" s="19"/>
      <c r="F16145" s="19">
        <v>1.434769429302855</v>
      </c>
      <c r="G16145" s="19"/>
      <c r="H16145" s="19">
        <v>1.6792672801367219</v>
      </c>
      <c r="I16145" s="19"/>
      <c r="J16145" s="19">
        <v>1.5499532635863635</v>
      </c>
      <c r="K16145" s="19"/>
      <c r="L16145" s="19">
        <v>0.50248653178695657</v>
      </c>
      <c r="M16145" s="19"/>
      <c r="N16145" s="19">
        <v>0.9831914478227024</v>
      </c>
      <c r="O16145" s="19"/>
      <c r="P16145" s="50">
        <v>2.2525177340122129</v>
      </c>
      <c r="R16145" s="9" t="s">
        <v>0</v>
      </c>
    </row>
    <row r="16146" spans="2:18" x14ac:dyDescent="0.2">
      <c r="B16146" s="25">
        <v>15916</v>
      </c>
      <c r="C16146" s="193">
        <v>0.74357232784436877</v>
      </c>
      <c r="D16146" s="19"/>
      <c r="E16146" s="19">
        <v>0.52504014150154388</v>
      </c>
      <c r="F16146" s="19"/>
      <c r="G16146" s="19">
        <v>0.7744758555648783</v>
      </c>
      <c r="H16146" s="19"/>
      <c r="I16146" s="19">
        <v>1.0877710618359062</v>
      </c>
      <c r="J16146" s="19"/>
      <c r="K16146" s="19">
        <v>0.64673499540285229</v>
      </c>
      <c r="L16146" s="19"/>
      <c r="M16146" s="19">
        <v>0.50398930477278125</v>
      </c>
      <c r="N16146" s="19"/>
      <c r="O16146" s="19">
        <v>0.35964283974637967</v>
      </c>
      <c r="P16146" s="50"/>
      <c r="R16146" s="9" t="s">
        <v>0</v>
      </c>
    </row>
    <row r="16147" spans="2:18" x14ac:dyDescent="0.2">
      <c r="B16147" s="25">
        <v>15917</v>
      </c>
      <c r="C16147" s="193"/>
      <c r="D16147" s="19">
        <v>1.5251767610935842</v>
      </c>
      <c r="E16147" s="19"/>
      <c r="F16147" s="19">
        <v>0.27386237484099585</v>
      </c>
      <c r="G16147" s="19"/>
      <c r="H16147" s="19">
        <v>1.1124229089454798</v>
      </c>
      <c r="I16147" s="19"/>
      <c r="J16147" s="19">
        <v>0.51034462786330992</v>
      </c>
      <c r="K16147" s="19"/>
      <c r="L16147" s="19">
        <v>0.5438610671693811</v>
      </c>
      <c r="M16147" s="19"/>
      <c r="N16147" s="19">
        <v>0.77151763743680468</v>
      </c>
      <c r="O16147" s="19"/>
      <c r="P16147" s="50">
        <v>1.375311297818766</v>
      </c>
      <c r="R16147" s="9" t="s">
        <v>0</v>
      </c>
    </row>
    <row r="16148" spans="2:18" x14ac:dyDescent="0.2">
      <c r="B16148" s="25">
        <v>15918</v>
      </c>
      <c r="C16148" s="193"/>
      <c r="D16148" s="19">
        <v>0.33356970247530188</v>
      </c>
      <c r="E16148" s="19">
        <v>1.2736635731998607</v>
      </c>
      <c r="F16148" s="19"/>
      <c r="G16148" s="19">
        <v>0.36361766776318477</v>
      </c>
      <c r="H16148" s="19"/>
      <c r="I16148" s="19"/>
      <c r="J16148" s="19">
        <v>0.37827367073965429</v>
      </c>
      <c r="K16148" s="19"/>
      <c r="L16148" s="19">
        <v>0.73486362454482845</v>
      </c>
      <c r="M16148" s="19">
        <v>0.2183952078962435</v>
      </c>
      <c r="N16148" s="19"/>
      <c r="O16148" s="19">
        <v>0.62868277179499676</v>
      </c>
      <c r="P16148" s="50"/>
      <c r="R16148" s="9" t="s">
        <v>0</v>
      </c>
    </row>
    <row r="16149" spans="2:18" x14ac:dyDescent="0.2">
      <c r="B16149" s="25">
        <v>15919</v>
      </c>
      <c r="C16149" s="193">
        <v>0.48477496578078355</v>
      </c>
      <c r="D16149" s="19"/>
      <c r="E16149" s="19"/>
      <c r="F16149" s="19">
        <v>0.13872093132496599</v>
      </c>
      <c r="G16149" s="19"/>
      <c r="H16149" s="19">
        <v>0.2886907411770499</v>
      </c>
      <c r="I16149" s="19">
        <v>0.49405540030272438</v>
      </c>
      <c r="J16149" s="19"/>
      <c r="K16149" s="19">
        <v>0.10807669247602782</v>
      </c>
      <c r="L16149" s="19"/>
      <c r="M16149" s="19">
        <v>0.13999390207713761</v>
      </c>
      <c r="N16149" s="19"/>
      <c r="O16149" s="19"/>
      <c r="P16149" s="50">
        <v>1.2346826121655137</v>
      </c>
      <c r="R16149" s="9" t="s">
        <v>0</v>
      </c>
    </row>
    <row r="16150" spans="2:18" x14ac:dyDescent="0.2">
      <c r="B16150" s="25">
        <v>15920</v>
      </c>
      <c r="C16150" s="193">
        <v>0.85159719938973732</v>
      </c>
      <c r="D16150" s="19"/>
      <c r="E16150" s="19">
        <v>0.59152054850411506</v>
      </c>
      <c r="F16150" s="19"/>
      <c r="G16150" s="19">
        <v>1.8595676533961856</v>
      </c>
      <c r="H16150" s="19"/>
      <c r="I16150" s="19">
        <v>1.66789116034028</v>
      </c>
      <c r="J16150" s="19"/>
      <c r="K16150" s="19">
        <v>0.99675821522547881</v>
      </c>
      <c r="L16150" s="19"/>
      <c r="M16150" s="19">
        <v>0.96379133892598867</v>
      </c>
      <c r="N16150" s="19"/>
      <c r="O16150" s="19">
        <v>0.5650664083978284</v>
      </c>
      <c r="P16150" s="50"/>
      <c r="R16150" s="9" t="s">
        <v>0</v>
      </c>
    </row>
    <row r="16151" spans="2:18" x14ac:dyDescent="0.2">
      <c r="B16151" s="25">
        <v>15921</v>
      </c>
      <c r="C16151" s="193">
        <v>0.79775662304032968</v>
      </c>
      <c r="D16151" s="19"/>
      <c r="E16151" s="19">
        <v>0.92505292321413701</v>
      </c>
      <c r="F16151" s="19"/>
      <c r="G16151" s="19">
        <v>1.7296889320583373</v>
      </c>
      <c r="H16151" s="19"/>
      <c r="I16151" s="19"/>
      <c r="J16151" s="19">
        <v>1.2591462539761107E-2</v>
      </c>
      <c r="K16151" s="19">
        <v>1.0141399783874989</v>
      </c>
      <c r="L16151" s="19"/>
      <c r="M16151" s="19">
        <v>1.3145155878579313</v>
      </c>
      <c r="N16151" s="19"/>
      <c r="O16151" s="19"/>
      <c r="P16151" s="50">
        <v>7.7241502661634931E-2</v>
      </c>
      <c r="R16151" s="9" t="s">
        <v>0</v>
      </c>
    </row>
    <row r="16152" spans="2:18" x14ac:dyDescent="0.2">
      <c r="B16152" s="25">
        <v>15922</v>
      </c>
      <c r="C16152" s="193"/>
      <c r="D16152" s="19">
        <v>0.66012863763484553</v>
      </c>
      <c r="E16152" s="19"/>
      <c r="F16152" s="19">
        <v>0.28651397577228849</v>
      </c>
      <c r="G16152" s="19">
        <v>0.1737632998830263</v>
      </c>
      <c r="H16152" s="19"/>
      <c r="I16152" s="19"/>
      <c r="J16152" s="19">
        <v>0.37314254755229082</v>
      </c>
      <c r="K16152" s="19">
        <v>0.12933491750159476</v>
      </c>
      <c r="L16152" s="19"/>
      <c r="M16152" s="19"/>
      <c r="N16152" s="19">
        <v>0.53503463917520788</v>
      </c>
      <c r="O16152" s="19"/>
      <c r="P16152" s="50">
        <v>6.0708307941089404E-2</v>
      </c>
      <c r="R16152" s="9" t="s">
        <v>0</v>
      </c>
    </row>
    <row r="16153" spans="2:18" x14ac:dyDescent="0.2">
      <c r="B16153" s="25">
        <v>15923</v>
      </c>
      <c r="C16153" s="193">
        <v>1.1195338553952607</v>
      </c>
      <c r="D16153" s="19"/>
      <c r="E16153" s="19"/>
      <c r="F16153" s="19">
        <v>0.13264057654125724</v>
      </c>
      <c r="G16153" s="19"/>
      <c r="H16153" s="19">
        <v>0.47186022990357912</v>
      </c>
      <c r="I16153" s="19">
        <v>9.8020493079891122E-2</v>
      </c>
      <c r="J16153" s="19"/>
      <c r="K16153" s="19"/>
      <c r="L16153" s="19">
        <v>0.2856616516137413</v>
      </c>
      <c r="M16153" s="19">
        <v>0.73455707434623252</v>
      </c>
      <c r="N16153" s="19"/>
      <c r="O16153" s="19"/>
      <c r="P16153" s="50">
        <v>0.19018772234984005</v>
      </c>
      <c r="R16153" s="9" t="s">
        <v>0</v>
      </c>
    </row>
    <row r="16154" spans="2:18" x14ac:dyDescent="0.2">
      <c r="B16154" s="25">
        <v>15924</v>
      </c>
      <c r="C16154" s="193">
        <v>0.3957024476991936</v>
      </c>
      <c r="D16154" s="19"/>
      <c r="E16154" s="19"/>
      <c r="F16154" s="19">
        <v>0.23525252533821689</v>
      </c>
      <c r="G16154" s="19"/>
      <c r="H16154" s="19">
        <v>0.41280295693965768</v>
      </c>
      <c r="I16154" s="19"/>
      <c r="J16154" s="19">
        <v>0.28789353370326176</v>
      </c>
      <c r="K16154" s="19">
        <v>0.42012551117270375</v>
      </c>
      <c r="L16154" s="19"/>
      <c r="M16154" s="19">
        <v>0.14990582166959657</v>
      </c>
      <c r="N16154" s="19"/>
      <c r="O16154" s="19"/>
      <c r="P16154" s="50">
        <v>0.22893009926124766</v>
      </c>
      <c r="R16154" s="9" t="s">
        <v>0</v>
      </c>
    </row>
    <row r="16155" spans="2:18" x14ac:dyDescent="0.2">
      <c r="B16155" s="25">
        <v>15925</v>
      </c>
      <c r="C16155" s="193"/>
      <c r="D16155" s="19">
        <v>0.40858399200515033</v>
      </c>
      <c r="E16155" s="19">
        <v>0.72183066652782601</v>
      </c>
      <c r="F16155" s="19"/>
      <c r="G16155" s="19"/>
      <c r="H16155" s="19">
        <v>0.17884301189172802</v>
      </c>
      <c r="I16155" s="19">
        <v>0.45244149973052505</v>
      </c>
      <c r="J16155" s="19"/>
      <c r="K16155" s="19"/>
      <c r="L16155" s="19">
        <v>0.68193879970216542</v>
      </c>
      <c r="M16155" s="19"/>
      <c r="N16155" s="19">
        <v>5.8666245683887258E-3</v>
      </c>
      <c r="O16155" s="19">
        <v>0.15981359637268905</v>
      </c>
      <c r="P16155" s="50"/>
      <c r="R16155" s="9" t="s">
        <v>0</v>
      </c>
    </row>
    <row r="16156" spans="2:18" x14ac:dyDescent="0.2">
      <c r="B16156" s="25">
        <v>15926</v>
      </c>
      <c r="C16156" s="193"/>
      <c r="D16156" s="19">
        <v>0.6617295107173452</v>
      </c>
      <c r="E16156" s="19"/>
      <c r="F16156" s="19">
        <v>0.26822394103546499</v>
      </c>
      <c r="G16156" s="19"/>
      <c r="H16156" s="19">
        <v>0.65759127362981251</v>
      </c>
      <c r="I16156" s="19"/>
      <c r="J16156" s="19">
        <v>1.1272895348830811</v>
      </c>
      <c r="K16156" s="19"/>
      <c r="L16156" s="19">
        <v>0.49377656027977118</v>
      </c>
      <c r="M16156" s="19"/>
      <c r="N16156" s="19">
        <v>1.411343145880676</v>
      </c>
      <c r="O16156" s="19"/>
      <c r="P16156" s="50">
        <v>0.82745671723951109</v>
      </c>
      <c r="R16156" s="9" t="s">
        <v>0</v>
      </c>
    </row>
    <row r="16157" spans="2:18" x14ac:dyDescent="0.2">
      <c r="B16157" s="25">
        <v>15927</v>
      </c>
      <c r="C16157" s="193">
        <v>0.11285631112863635</v>
      </c>
      <c r="D16157" s="19"/>
      <c r="E16157" s="19"/>
      <c r="F16157" s="19">
        <v>0.88495122505679558</v>
      </c>
      <c r="G16157" s="19"/>
      <c r="H16157" s="19">
        <v>9.5417104979078432E-2</v>
      </c>
      <c r="I16157" s="19"/>
      <c r="J16157" s="19">
        <v>1.4216505612842989</v>
      </c>
      <c r="K16157" s="19"/>
      <c r="L16157" s="19">
        <v>1.1611583795133369</v>
      </c>
      <c r="M16157" s="19">
        <v>6.4542550799468997E-3</v>
      </c>
      <c r="N16157" s="19"/>
      <c r="O16157" s="19"/>
      <c r="P16157" s="50">
        <v>0.38509779679280265</v>
      </c>
      <c r="R16157" s="9" t="s">
        <v>0</v>
      </c>
    </row>
    <row r="16158" spans="2:18" x14ac:dyDescent="0.2">
      <c r="B16158" s="25">
        <v>15928</v>
      </c>
      <c r="C16158" s="193"/>
      <c r="D16158" s="19">
        <v>0.13120693446760875</v>
      </c>
      <c r="E16158" s="19">
        <v>0.29426592904954169</v>
      </c>
      <c r="F16158" s="19"/>
      <c r="G16158" s="19">
        <v>0.50230644651380418</v>
      </c>
      <c r="H16158" s="19"/>
      <c r="I16158" s="19">
        <v>0.96579492215310991</v>
      </c>
      <c r="J16158" s="19"/>
      <c r="K16158" s="19">
        <v>8.2140062836751904E-2</v>
      </c>
      <c r="L16158" s="19"/>
      <c r="M16158" s="19">
        <v>0.34315426470565846</v>
      </c>
      <c r="N16158" s="19"/>
      <c r="O16158" s="19">
        <v>0.21587228189996896</v>
      </c>
      <c r="P16158" s="50"/>
      <c r="R16158" s="9" t="s">
        <v>0</v>
      </c>
    </row>
    <row r="16159" spans="2:18" x14ac:dyDescent="0.2">
      <c r="B16159" s="25">
        <v>15929</v>
      </c>
      <c r="C16159" s="193"/>
      <c r="D16159" s="19">
        <v>0.14167880945879069</v>
      </c>
      <c r="E16159" s="19"/>
      <c r="F16159" s="19">
        <v>0.22498434104029016</v>
      </c>
      <c r="G16159" s="19">
        <v>0.23520848533571678</v>
      </c>
      <c r="H16159" s="19"/>
      <c r="I16159" s="19"/>
      <c r="J16159" s="19">
        <v>0.68992118863253393</v>
      </c>
      <c r="K16159" s="19"/>
      <c r="L16159" s="19">
        <v>0.30371560949160309</v>
      </c>
      <c r="M16159" s="19"/>
      <c r="N16159" s="19">
        <v>1.0953983634418401</v>
      </c>
      <c r="O16159" s="19">
        <v>0.14424242559279937</v>
      </c>
      <c r="P16159" s="50"/>
      <c r="R16159" s="9" t="s">
        <v>0</v>
      </c>
    </row>
    <row r="16160" spans="2:18" x14ac:dyDescent="0.2">
      <c r="B16160" s="25">
        <v>15930</v>
      </c>
      <c r="C16160" s="193">
        <v>1.2342760322832895</v>
      </c>
      <c r="D16160" s="19"/>
      <c r="E16160" s="19">
        <v>0.53986317913163395</v>
      </c>
      <c r="F16160" s="19"/>
      <c r="G16160" s="19">
        <v>0.65018065203388087</v>
      </c>
      <c r="H16160" s="19"/>
      <c r="I16160" s="19">
        <v>2.1641543806607606</v>
      </c>
      <c r="J16160" s="19"/>
      <c r="K16160" s="19">
        <v>0.65921750902148091</v>
      </c>
      <c r="L16160" s="19"/>
      <c r="M16160" s="19">
        <v>1.0976668795900424</v>
      </c>
      <c r="N16160" s="19"/>
      <c r="O16160" s="19">
        <v>6.7606933056717611E-2</v>
      </c>
      <c r="P16160" s="50"/>
      <c r="R16160" s="9" t="s">
        <v>0</v>
      </c>
    </row>
    <row r="16161" spans="2:18" x14ac:dyDescent="0.2">
      <c r="B16161" s="25">
        <v>15931</v>
      </c>
      <c r="C16161" s="193">
        <v>0.30131572771693482</v>
      </c>
      <c r="D16161" s="19"/>
      <c r="E16161" s="19"/>
      <c r="F16161" s="19">
        <v>0.416160000128864</v>
      </c>
      <c r="G16161" s="19"/>
      <c r="H16161" s="19">
        <v>1.2937545612142247</v>
      </c>
      <c r="I16161" s="19"/>
      <c r="J16161" s="19">
        <v>1.1826230462036349</v>
      </c>
      <c r="K16161" s="19"/>
      <c r="L16161" s="19">
        <v>0.12727054740711413</v>
      </c>
      <c r="M16161" s="19"/>
      <c r="N16161" s="19">
        <v>1.430032081951188</v>
      </c>
      <c r="O16161" s="19"/>
      <c r="P16161" s="50">
        <v>1.1081084109616779</v>
      </c>
      <c r="R16161" s="9" t="s">
        <v>0</v>
      </c>
    </row>
    <row r="16162" spans="2:18" x14ac:dyDescent="0.2">
      <c r="B16162" s="25">
        <v>15932</v>
      </c>
      <c r="C16162" s="193"/>
      <c r="D16162" s="19">
        <v>0.58703657631720596</v>
      </c>
      <c r="E16162" s="19"/>
      <c r="F16162" s="19">
        <v>0.48405349965883088</v>
      </c>
      <c r="G16162" s="19"/>
      <c r="H16162" s="19">
        <v>1.2954084804974741</v>
      </c>
      <c r="I16162" s="19"/>
      <c r="J16162" s="19">
        <v>0.61404372767311466</v>
      </c>
      <c r="K16162" s="19"/>
      <c r="L16162" s="19">
        <v>5.1865199669394492E-2</v>
      </c>
      <c r="M16162" s="19"/>
      <c r="N16162" s="19">
        <v>0.21957423925785147</v>
      </c>
      <c r="O16162" s="19"/>
      <c r="P16162" s="50">
        <v>1.379710727430761</v>
      </c>
      <c r="R16162" s="9" t="s">
        <v>0</v>
      </c>
    </row>
    <row r="16163" spans="2:18" x14ac:dyDescent="0.2">
      <c r="B16163" s="25">
        <v>15933</v>
      </c>
      <c r="C16163" s="193"/>
      <c r="D16163" s="19">
        <v>0.47252236041877232</v>
      </c>
      <c r="E16163" s="19">
        <v>0.9543864230175042</v>
      </c>
      <c r="F16163" s="19"/>
      <c r="G16163" s="19"/>
      <c r="H16163" s="19">
        <v>0.57607087430866222</v>
      </c>
      <c r="I16163" s="19"/>
      <c r="J16163" s="19">
        <v>0.63681255894527411</v>
      </c>
      <c r="K16163" s="19">
        <v>3.9451459099354838E-2</v>
      </c>
      <c r="L16163" s="19"/>
      <c r="M16163" s="19">
        <v>0.58960447888340661</v>
      </c>
      <c r="N16163" s="19"/>
      <c r="O16163" s="19">
        <v>0.38448576841847804</v>
      </c>
      <c r="P16163" s="50"/>
      <c r="R16163" s="9" t="s">
        <v>0</v>
      </c>
    </row>
    <row r="16164" spans="2:18" x14ac:dyDescent="0.2">
      <c r="B16164" s="25">
        <v>15934</v>
      </c>
      <c r="C16164" s="193"/>
      <c r="D16164" s="19">
        <v>0.77650506891524085</v>
      </c>
      <c r="E16164" s="19"/>
      <c r="F16164" s="19">
        <v>3.5576455294719679E-2</v>
      </c>
      <c r="G16164" s="19"/>
      <c r="H16164" s="19">
        <v>0.1037335733172513</v>
      </c>
      <c r="I16164" s="19"/>
      <c r="J16164" s="19">
        <v>0.46611419597911924</v>
      </c>
      <c r="K16164" s="19"/>
      <c r="L16164" s="19">
        <v>0.68339603228696666</v>
      </c>
      <c r="M16164" s="19"/>
      <c r="N16164" s="19">
        <v>0.89748939686634222</v>
      </c>
      <c r="O16164" s="19"/>
      <c r="P16164" s="50">
        <v>0.60817159378463237</v>
      </c>
      <c r="R16164" s="9" t="s">
        <v>0</v>
      </c>
    </row>
    <row r="16165" spans="2:18" x14ac:dyDescent="0.2">
      <c r="B16165" s="25">
        <v>15935</v>
      </c>
      <c r="C16165" s="193">
        <v>0.53306040359185103</v>
      </c>
      <c r="D16165" s="19"/>
      <c r="E16165" s="19">
        <v>0.78891065407300831</v>
      </c>
      <c r="F16165" s="19"/>
      <c r="G16165" s="19">
        <v>0.10063798282473424</v>
      </c>
      <c r="H16165" s="19"/>
      <c r="I16165" s="19"/>
      <c r="J16165" s="19">
        <v>0.41513166455695294</v>
      </c>
      <c r="K16165" s="19"/>
      <c r="L16165" s="19">
        <v>0.2803430546068838</v>
      </c>
      <c r="M16165" s="19"/>
      <c r="N16165" s="19">
        <v>0.1576473671136055</v>
      </c>
      <c r="O16165" s="19"/>
      <c r="P16165" s="50">
        <v>0.20781777564835593</v>
      </c>
      <c r="R16165" s="9" t="s">
        <v>0</v>
      </c>
    </row>
    <row r="16166" spans="2:18" x14ac:dyDescent="0.2">
      <c r="B16166" s="25">
        <v>15936</v>
      </c>
      <c r="C16166" s="193"/>
      <c r="D16166" s="19">
        <v>0.29286382394232352</v>
      </c>
      <c r="E16166" s="19"/>
      <c r="F16166" s="19">
        <v>0.53084474614512256</v>
      </c>
      <c r="G16166" s="19"/>
      <c r="H16166" s="19">
        <v>0.79303267805494737</v>
      </c>
      <c r="I16166" s="19"/>
      <c r="J16166" s="19">
        <v>0.73514070769821438</v>
      </c>
      <c r="K16166" s="19"/>
      <c r="L16166" s="19">
        <v>0.84320420825877518</v>
      </c>
      <c r="M16166" s="19"/>
      <c r="N16166" s="19">
        <v>0.50181212673100239</v>
      </c>
      <c r="O16166" s="19"/>
      <c r="P16166" s="50">
        <v>0.4306167713740105</v>
      </c>
      <c r="R16166" s="9" t="s">
        <v>0</v>
      </c>
    </row>
    <row r="16167" spans="2:18" x14ac:dyDescent="0.2">
      <c r="B16167" s="25">
        <v>15937</v>
      </c>
      <c r="C16167" s="193">
        <v>1.2637954311445929</v>
      </c>
      <c r="D16167" s="19"/>
      <c r="E16167" s="19">
        <v>0.56785426922841309</v>
      </c>
      <c r="F16167" s="19"/>
      <c r="G16167" s="19">
        <v>1.5932011771572585</v>
      </c>
      <c r="H16167" s="19"/>
      <c r="I16167" s="19">
        <v>0.91682455887491543</v>
      </c>
      <c r="J16167" s="19"/>
      <c r="K16167" s="19">
        <v>0.72126694583950424</v>
      </c>
      <c r="L16167" s="19"/>
      <c r="M16167" s="19">
        <v>0.59911219866457144</v>
      </c>
      <c r="N16167" s="19"/>
      <c r="O16167" s="19">
        <v>0.88905319149491446</v>
      </c>
      <c r="P16167" s="50"/>
      <c r="R16167" s="9" t="s">
        <v>0</v>
      </c>
    </row>
    <row r="16168" spans="2:18" x14ac:dyDescent="0.2">
      <c r="B16168" s="25">
        <v>15938</v>
      </c>
      <c r="C16168" s="193">
        <v>2.1446316403181923E-3</v>
      </c>
      <c r="D16168" s="19"/>
      <c r="E16168" s="19">
        <v>0.80626473570805746</v>
      </c>
      <c r="F16168" s="19"/>
      <c r="G16168" s="19">
        <v>0.36732897555762367</v>
      </c>
      <c r="H16168" s="19"/>
      <c r="I16168" s="19"/>
      <c r="J16168" s="19">
        <v>6.4914282639816434E-3</v>
      </c>
      <c r="K16168" s="19"/>
      <c r="L16168" s="19">
        <v>0.77753137446168474</v>
      </c>
      <c r="M16168" s="19"/>
      <c r="N16168" s="19">
        <v>0.27181607579246103</v>
      </c>
      <c r="O16168" s="19"/>
      <c r="P16168" s="50">
        <v>0.50048087417409792</v>
      </c>
      <c r="R16168" s="9" t="s">
        <v>0</v>
      </c>
    </row>
    <row r="16169" spans="2:18" x14ac:dyDescent="0.2">
      <c r="B16169" s="25">
        <v>15939</v>
      </c>
      <c r="C16169" s="193"/>
      <c r="D16169" s="19">
        <v>0.86415063320035324</v>
      </c>
      <c r="E16169" s="19">
        <v>0.10429592273728577</v>
      </c>
      <c r="F16169" s="19"/>
      <c r="G16169" s="19"/>
      <c r="H16169" s="19">
        <v>0.8411738253784522</v>
      </c>
      <c r="I16169" s="19"/>
      <c r="J16169" s="19">
        <v>0.25666295273626355</v>
      </c>
      <c r="K16169" s="19"/>
      <c r="L16169" s="19">
        <v>0.7000862421434294</v>
      </c>
      <c r="M16169" s="19"/>
      <c r="N16169" s="19">
        <v>1.3870903934797321</v>
      </c>
      <c r="O16169" s="19"/>
      <c r="P16169" s="50">
        <v>0.37431040857359488</v>
      </c>
      <c r="R16169" s="9" t="s">
        <v>0</v>
      </c>
    </row>
    <row r="16170" spans="2:18" x14ac:dyDescent="0.2">
      <c r="B16170" s="25">
        <v>15940</v>
      </c>
      <c r="C16170" s="193"/>
      <c r="D16170" s="19">
        <v>0.42344911752958481</v>
      </c>
      <c r="E16170" s="19"/>
      <c r="F16170" s="19">
        <v>1.2497776961173606</v>
      </c>
      <c r="G16170" s="19"/>
      <c r="H16170" s="19">
        <v>1.233590170901713</v>
      </c>
      <c r="I16170" s="19"/>
      <c r="J16170" s="19">
        <v>0.73710408812799422</v>
      </c>
      <c r="K16170" s="19"/>
      <c r="L16170" s="19">
        <v>0.51870693923350486</v>
      </c>
      <c r="M16170" s="19">
        <v>0.44532668419135779</v>
      </c>
      <c r="N16170" s="19"/>
      <c r="O16170" s="19"/>
      <c r="P16170" s="50">
        <v>0.6530674468711225</v>
      </c>
      <c r="R16170" s="9" t="s">
        <v>0</v>
      </c>
    </row>
    <row r="16171" spans="2:18" x14ac:dyDescent="0.2">
      <c r="B16171" s="25">
        <v>15941</v>
      </c>
      <c r="C16171" s="193"/>
      <c r="D16171" s="19">
        <v>1.3248693917468557</v>
      </c>
      <c r="E16171" s="19"/>
      <c r="F16171" s="19">
        <v>0.99241934425833933</v>
      </c>
      <c r="G16171" s="19"/>
      <c r="H16171" s="19">
        <v>0.66385795684039639</v>
      </c>
      <c r="I16171" s="19"/>
      <c r="J16171" s="19">
        <v>0.80911330339046028</v>
      </c>
      <c r="K16171" s="19"/>
      <c r="L16171" s="19">
        <v>0.21154959063133624</v>
      </c>
      <c r="M16171" s="19"/>
      <c r="N16171" s="19">
        <v>0.83362138564203059</v>
      </c>
      <c r="O16171" s="19"/>
      <c r="P16171" s="50">
        <v>1.0286999618303099</v>
      </c>
      <c r="R16171" s="9" t="s">
        <v>0</v>
      </c>
    </row>
    <row r="16172" spans="2:18" x14ac:dyDescent="0.2">
      <c r="B16172" s="25">
        <v>15942</v>
      </c>
      <c r="C16172" s="193"/>
      <c r="D16172" s="19">
        <v>0.52123937781889607</v>
      </c>
      <c r="E16172" s="19">
        <v>0.21872665236077266</v>
      </c>
      <c r="F16172" s="19"/>
      <c r="G16172" s="19"/>
      <c r="H16172" s="19">
        <v>0.60516270348113321</v>
      </c>
      <c r="I16172" s="19">
        <v>0.50784158787850309</v>
      </c>
      <c r="J16172" s="19"/>
      <c r="K16172" s="19">
        <v>8.2633855381886515E-2</v>
      </c>
      <c r="L16172" s="19"/>
      <c r="M16172" s="19"/>
      <c r="N16172" s="19">
        <v>0.31020559966400335</v>
      </c>
      <c r="O16172" s="19"/>
      <c r="P16172" s="50">
        <v>6.4181031045875275E-2</v>
      </c>
      <c r="R16172" s="9" t="s">
        <v>0</v>
      </c>
    </row>
    <row r="16173" spans="2:18" x14ac:dyDescent="0.2">
      <c r="B16173" s="25">
        <v>15943</v>
      </c>
      <c r="C16173" s="193"/>
      <c r="D16173" s="19">
        <v>1.9121736823033371</v>
      </c>
      <c r="E16173" s="19"/>
      <c r="F16173" s="19">
        <v>1.6811059238437818</v>
      </c>
      <c r="G16173" s="19"/>
      <c r="H16173" s="19">
        <v>1.647946841620924</v>
      </c>
      <c r="I16173" s="19"/>
      <c r="J16173" s="19">
        <v>1.8092887357813445</v>
      </c>
      <c r="K16173" s="19"/>
      <c r="L16173" s="19">
        <v>1.9631906022842853</v>
      </c>
      <c r="M16173" s="19"/>
      <c r="N16173" s="19">
        <v>1.285350346722169</v>
      </c>
      <c r="O16173" s="19"/>
      <c r="P16173" s="50">
        <v>2.0335605082068611</v>
      </c>
      <c r="R16173" s="9" t="s">
        <v>0</v>
      </c>
    </row>
    <row r="16174" spans="2:18" x14ac:dyDescent="0.2">
      <c r="B16174" s="25">
        <v>15944</v>
      </c>
      <c r="C16174" s="193"/>
      <c r="D16174" s="19">
        <v>0.20416728659918026</v>
      </c>
      <c r="E16174" s="19">
        <v>0.25599649301931565</v>
      </c>
      <c r="F16174" s="19"/>
      <c r="G16174" s="19">
        <v>0.8293916661008699</v>
      </c>
      <c r="H16174" s="19"/>
      <c r="I16174" s="19">
        <v>1.4161253943306844</v>
      </c>
      <c r="J16174" s="19"/>
      <c r="K16174" s="19">
        <v>0.51510594798809661</v>
      </c>
      <c r="L16174" s="19"/>
      <c r="M16174" s="19">
        <v>0.55495498751569483</v>
      </c>
      <c r="N16174" s="19"/>
      <c r="O16174" s="19">
        <v>0.50439454506425063</v>
      </c>
      <c r="P16174" s="50"/>
      <c r="R16174" s="9" t="s">
        <v>0</v>
      </c>
    </row>
    <row r="16175" spans="2:18" x14ac:dyDescent="0.2">
      <c r="B16175" s="25">
        <v>15945</v>
      </c>
      <c r="C16175" s="193">
        <v>0.90506590326124792</v>
      </c>
      <c r="D16175" s="19"/>
      <c r="E16175" s="19">
        <v>2.0242575474682929</v>
      </c>
      <c r="F16175" s="19"/>
      <c r="G16175" s="19">
        <v>2.2028319064541444</v>
      </c>
      <c r="H16175" s="19"/>
      <c r="I16175" s="19">
        <v>1.3404023922034225</v>
      </c>
      <c r="J16175" s="19"/>
      <c r="K16175" s="19">
        <v>1.7523681357615271</v>
      </c>
      <c r="L16175" s="19"/>
      <c r="M16175" s="19">
        <v>1.8142880516687545</v>
      </c>
      <c r="N16175" s="19"/>
      <c r="O16175" s="19">
        <v>2.0674170934097509</v>
      </c>
      <c r="P16175" s="50"/>
      <c r="R16175" s="9" t="s">
        <v>0</v>
      </c>
    </row>
    <row r="16176" spans="2:18" x14ac:dyDescent="0.2">
      <c r="B16176" s="25">
        <v>15946</v>
      </c>
      <c r="C16176" s="193">
        <v>0.64035916522668335</v>
      </c>
      <c r="D16176" s="19"/>
      <c r="E16176" s="19">
        <v>0.13573401177415667</v>
      </c>
      <c r="F16176" s="19"/>
      <c r="G16176" s="19">
        <v>0.42399192010133097</v>
      </c>
      <c r="H16176" s="19"/>
      <c r="I16176" s="19"/>
      <c r="J16176" s="19">
        <v>3.1507878076224453E-2</v>
      </c>
      <c r="K16176" s="19">
        <v>0.82906900668107864</v>
      </c>
      <c r="L16176" s="19"/>
      <c r="M16176" s="19"/>
      <c r="N16176" s="19">
        <v>6.3082213271025672E-2</v>
      </c>
      <c r="O16176" s="19">
        <v>0.43088580643112417</v>
      </c>
      <c r="P16176" s="50"/>
      <c r="R16176" s="9" t="s">
        <v>0</v>
      </c>
    </row>
    <row r="16177" spans="2:18" x14ac:dyDescent="0.2">
      <c r="B16177" s="25">
        <v>15947</v>
      </c>
      <c r="C16177" s="193">
        <v>0.92954681670223938</v>
      </c>
      <c r="D16177" s="19"/>
      <c r="E16177" s="19"/>
      <c r="F16177" s="19">
        <v>0.14827754725865011</v>
      </c>
      <c r="G16177" s="19">
        <v>0.66882199662974917</v>
      </c>
      <c r="H16177" s="19"/>
      <c r="I16177" s="19">
        <v>0.83572481417206412</v>
      </c>
      <c r="J16177" s="19"/>
      <c r="K16177" s="19">
        <v>1.2304280563797152</v>
      </c>
      <c r="L16177" s="19"/>
      <c r="M16177" s="19">
        <v>0.46029594668609047</v>
      </c>
      <c r="N16177" s="19"/>
      <c r="O16177" s="19">
        <v>0.57209683542572387</v>
      </c>
      <c r="P16177" s="50"/>
      <c r="R16177" s="9" t="s">
        <v>0</v>
      </c>
    </row>
    <row r="16178" spans="2:18" x14ac:dyDescent="0.2">
      <c r="B16178" s="25">
        <v>15948</v>
      </c>
      <c r="C16178" s="193">
        <v>0.39106899018690977</v>
      </c>
      <c r="D16178" s="19"/>
      <c r="E16178" s="19"/>
      <c r="F16178" s="19">
        <v>0.43811696272402456</v>
      </c>
      <c r="G16178" s="19"/>
      <c r="H16178" s="19">
        <v>0.40034072787263886</v>
      </c>
      <c r="I16178" s="19">
        <v>0.27639553015885965</v>
      </c>
      <c r="J16178" s="19"/>
      <c r="K16178" s="19"/>
      <c r="L16178" s="19">
        <v>0.27572217559200635</v>
      </c>
      <c r="M16178" s="19">
        <v>0.45386036187683326</v>
      </c>
      <c r="N16178" s="19"/>
      <c r="O16178" s="19"/>
      <c r="P16178" s="50">
        <v>0.53875172501053259</v>
      </c>
      <c r="R16178" s="9" t="s">
        <v>0</v>
      </c>
    </row>
    <row r="16179" spans="2:18" x14ac:dyDescent="0.2">
      <c r="B16179" s="25">
        <v>15949</v>
      </c>
      <c r="C16179" s="193">
        <v>0.35632412293984378</v>
      </c>
      <c r="D16179" s="19"/>
      <c r="E16179" s="19">
        <v>0.19247605463742698</v>
      </c>
      <c r="F16179" s="19"/>
      <c r="G16179" s="19">
        <v>2.6873374377508617E-2</v>
      </c>
      <c r="H16179" s="19"/>
      <c r="I16179" s="19"/>
      <c r="J16179" s="19">
        <v>0.46352097356038924</v>
      </c>
      <c r="K16179" s="19">
        <v>0.24966324364695855</v>
      </c>
      <c r="L16179" s="19"/>
      <c r="M16179" s="19">
        <v>0.41377825417742475</v>
      </c>
      <c r="N16179" s="19"/>
      <c r="O16179" s="19">
        <v>1.0677942213781466E-2</v>
      </c>
      <c r="P16179" s="50"/>
      <c r="R16179" s="9" t="s">
        <v>0</v>
      </c>
    </row>
    <row r="16180" spans="2:18" x14ac:dyDescent="0.2">
      <c r="B16180" s="25">
        <v>15950</v>
      </c>
      <c r="C16180" s="193"/>
      <c r="D16180" s="19">
        <v>0.7130070452951508</v>
      </c>
      <c r="E16180" s="19">
        <v>0.3914459907960367</v>
      </c>
      <c r="F16180" s="19"/>
      <c r="G16180" s="19"/>
      <c r="H16180" s="19">
        <v>0.91427344656141873</v>
      </c>
      <c r="I16180" s="19"/>
      <c r="J16180" s="19">
        <v>0.73019151236444568</v>
      </c>
      <c r="K16180" s="19">
        <v>0.17023809762485786</v>
      </c>
      <c r="L16180" s="19"/>
      <c r="M16180" s="19"/>
      <c r="N16180" s="19">
        <v>1.0652551029014785</v>
      </c>
      <c r="O16180" s="19">
        <v>0.26587237496462257</v>
      </c>
      <c r="P16180" s="50"/>
      <c r="R16180" s="9" t="s">
        <v>0</v>
      </c>
    </row>
    <row r="16181" spans="2:18" x14ac:dyDescent="0.2">
      <c r="B16181" s="25">
        <v>15951</v>
      </c>
      <c r="C16181" s="193">
        <v>1.4206860637611933</v>
      </c>
      <c r="D16181" s="19"/>
      <c r="E16181" s="19">
        <v>1.1514975705294037</v>
      </c>
      <c r="F16181" s="19"/>
      <c r="G16181" s="19">
        <v>0.47363186249430922</v>
      </c>
      <c r="H16181" s="19"/>
      <c r="I16181" s="19">
        <v>2.4792713336406811</v>
      </c>
      <c r="J16181" s="19"/>
      <c r="K16181" s="19">
        <v>1.1866130939295179</v>
      </c>
      <c r="L16181" s="19"/>
      <c r="M16181" s="19">
        <v>0.83351861423107243</v>
      </c>
      <c r="N16181" s="19"/>
      <c r="O16181" s="19">
        <v>1.4874179818130464</v>
      </c>
      <c r="P16181" s="50"/>
      <c r="R16181" s="9" t="s">
        <v>0</v>
      </c>
    </row>
    <row r="16182" spans="2:18" x14ac:dyDescent="0.2">
      <c r="B16182" s="25">
        <v>15952</v>
      </c>
      <c r="C16182" s="193">
        <v>0.31820452374521618</v>
      </c>
      <c r="D16182" s="19"/>
      <c r="E16182" s="19"/>
      <c r="F16182" s="19">
        <v>0.22102591385265996</v>
      </c>
      <c r="G16182" s="19"/>
      <c r="H16182" s="19">
        <v>1.0665088130853289</v>
      </c>
      <c r="I16182" s="19">
        <v>0.31074733187984965</v>
      </c>
      <c r="J16182" s="19"/>
      <c r="K16182" s="19"/>
      <c r="L16182" s="19">
        <v>0.80036564962717538</v>
      </c>
      <c r="M16182" s="19">
        <v>0.29954052950692223</v>
      </c>
      <c r="N16182" s="19"/>
      <c r="O16182" s="19"/>
      <c r="P16182" s="50">
        <v>0.49060267436730554</v>
      </c>
      <c r="R16182" s="9" t="s">
        <v>0</v>
      </c>
    </row>
    <row r="16183" spans="2:18" x14ac:dyDescent="0.2">
      <c r="B16183" s="25">
        <v>15953</v>
      </c>
      <c r="C16183" s="193"/>
      <c r="D16183" s="19">
        <v>6.9023187470297884E-2</v>
      </c>
      <c r="E16183" s="19"/>
      <c r="F16183" s="19">
        <v>0.15258494020157337</v>
      </c>
      <c r="G16183" s="19"/>
      <c r="H16183" s="19">
        <v>0.87237153328896178</v>
      </c>
      <c r="I16183" s="19"/>
      <c r="J16183" s="19">
        <v>0.57500114675064073</v>
      </c>
      <c r="K16183" s="19"/>
      <c r="L16183" s="19">
        <v>0.29478937853774173</v>
      </c>
      <c r="M16183" s="19"/>
      <c r="N16183" s="19">
        <v>0.90065426867076415</v>
      </c>
      <c r="O16183" s="19">
        <v>0.60067070845958692</v>
      </c>
      <c r="P16183" s="50"/>
      <c r="R16183" s="9" t="s">
        <v>0</v>
      </c>
    </row>
    <row r="16184" spans="2:18" x14ac:dyDescent="0.2">
      <c r="B16184" s="25">
        <v>15954</v>
      </c>
      <c r="C16184" s="193">
        <v>0.96334947077428057</v>
      </c>
      <c r="D16184" s="19"/>
      <c r="E16184" s="19">
        <v>0.51429650908766344</v>
      </c>
      <c r="F16184" s="19"/>
      <c r="G16184" s="19">
        <v>0.49032431748878064</v>
      </c>
      <c r="H16184" s="19"/>
      <c r="I16184" s="19">
        <v>1.1626199645505912</v>
      </c>
      <c r="J16184" s="19"/>
      <c r="K16184" s="19">
        <v>0.94381699182220358</v>
      </c>
      <c r="L16184" s="19"/>
      <c r="M16184" s="19">
        <v>0.6405826870688951</v>
      </c>
      <c r="N16184" s="19"/>
      <c r="O16184" s="19">
        <v>0.70935007922569193</v>
      </c>
      <c r="P16184" s="50"/>
      <c r="R16184" s="9" t="s">
        <v>0</v>
      </c>
    </row>
    <row r="16185" spans="2:18" x14ac:dyDescent="0.2">
      <c r="B16185" s="25">
        <v>15955</v>
      </c>
      <c r="C16185" s="193">
        <v>0.88157515379187124</v>
      </c>
      <c r="D16185" s="19"/>
      <c r="E16185" s="19">
        <v>0.88203802188561509</v>
      </c>
      <c r="F16185" s="19"/>
      <c r="G16185" s="19">
        <v>0.92426347961794697</v>
      </c>
      <c r="H16185" s="19"/>
      <c r="I16185" s="19">
        <v>1.4172458482655175</v>
      </c>
      <c r="J16185" s="19"/>
      <c r="K16185" s="19">
        <v>0.47262037407658053</v>
      </c>
      <c r="L16185" s="19"/>
      <c r="M16185" s="19">
        <v>2.4984945312487263E-2</v>
      </c>
      <c r="N16185" s="19"/>
      <c r="O16185" s="19">
        <v>0.46249565341147875</v>
      </c>
      <c r="P16185" s="50"/>
      <c r="R16185" s="9" t="s">
        <v>0</v>
      </c>
    </row>
    <row r="16186" spans="2:18" x14ac:dyDescent="0.2">
      <c r="B16186" s="25">
        <v>15956</v>
      </c>
      <c r="C16186" s="193">
        <v>0.13981027071884961</v>
      </c>
      <c r="D16186" s="19"/>
      <c r="E16186" s="19"/>
      <c r="F16186" s="19">
        <v>0.74108733293817552</v>
      </c>
      <c r="G16186" s="19"/>
      <c r="H16186" s="19">
        <v>0.98610999149897582</v>
      </c>
      <c r="I16186" s="19"/>
      <c r="J16186" s="19">
        <v>0.92091594288864209</v>
      </c>
      <c r="K16186" s="19"/>
      <c r="L16186" s="19">
        <v>0.7075292993463087</v>
      </c>
      <c r="M16186" s="19"/>
      <c r="N16186" s="19">
        <v>0.45279756875729893</v>
      </c>
      <c r="O16186" s="19"/>
      <c r="P16186" s="50">
        <v>1.1268304285324977</v>
      </c>
      <c r="R16186" s="9" t="s">
        <v>0</v>
      </c>
    </row>
    <row r="16187" spans="2:18" x14ac:dyDescent="0.2">
      <c r="B16187" s="25">
        <v>15957</v>
      </c>
      <c r="C16187" s="193"/>
      <c r="D16187" s="19">
        <v>0.46116858401490868</v>
      </c>
      <c r="E16187" s="19"/>
      <c r="F16187" s="19">
        <v>0.39491135531767346</v>
      </c>
      <c r="G16187" s="19"/>
      <c r="H16187" s="19">
        <v>0.90633480208191974</v>
      </c>
      <c r="I16187" s="19"/>
      <c r="J16187" s="19">
        <v>0.71661344018187889</v>
      </c>
      <c r="K16187" s="19">
        <v>0.90115859704124368</v>
      </c>
      <c r="L16187" s="19"/>
      <c r="M16187" s="19"/>
      <c r="N16187" s="19">
        <v>0.92768827391323117</v>
      </c>
      <c r="O16187" s="19"/>
      <c r="P16187" s="50">
        <v>0.14034078752558127</v>
      </c>
      <c r="R16187" s="9" t="s">
        <v>0</v>
      </c>
    </row>
    <row r="16188" spans="2:18" x14ac:dyDescent="0.2">
      <c r="B16188" s="25">
        <v>15958</v>
      </c>
      <c r="C16188" s="193"/>
      <c r="D16188" s="19">
        <v>0.71613133122650885</v>
      </c>
      <c r="E16188" s="19"/>
      <c r="F16188" s="19">
        <v>1.5080220030330844</v>
      </c>
      <c r="G16188" s="19"/>
      <c r="H16188" s="19">
        <v>0.44338852725553085</v>
      </c>
      <c r="I16188" s="19">
        <v>1.2751797055277845E-2</v>
      </c>
      <c r="J16188" s="19"/>
      <c r="K16188" s="19">
        <v>1.1385040665474331</v>
      </c>
      <c r="L16188" s="19"/>
      <c r="M16188" s="19"/>
      <c r="N16188" s="19">
        <v>0.70757780887982302</v>
      </c>
      <c r="O16188" s="19">
        <v>5.1495780913977787E-2</v>
      </c>
      <c r="P16188" s="50"/>
      <c r="R16188" s="9" t="s">
        <v>0</v>
      </c>
    </row>
    <row r="16189" spans="2:18" x14ac:dyDescent="0.2">
      <c r="B16189" s="25">
        <v>15959</v>
      </c>
      <c r="C16189" s="193">
        <v>1.4134708147483288</v>
      </c>
      <c r="D16189" s="19"/>
      <c r="E16189" s="19">
        <v>0.33740022269880687</v>
      </c>
      <c r="F16189" s="19"/>
      <c r="G16189" s="19">
        <v>1.3092115287177393</v>
      </c>
      <c r="H16189" s="19"/>
      <c r="I16189" s="19"/>
      <c r="J16189" s="19">
        <v>0.18892272952683678</v>
      </c>
      <c r="K16189" s="19">
        <v>0.34064746617192115</v>
      </c>
      <c r="L16189" s="19"/>
      <c r="M16189" s="19">
        <v>0.80988376670616991</v>
      </c>
      <c r="N16189" s="19"/>
      <c r="O16189" s="19">
        <v>1.1288624060973402</v>
      </c>
      <c r="P16189" s="50"/>
      <c r="R16189" s="9" t="s">
        <v>0</v>
      </c>
    </row>
    <row r="16190" spans="2:18" x14ac:dyDescent="0.2">
      <c r="B16190" s="25">
        <v>15960</v>
      </c>
      <c r="C16190" s="193"/>
      <c r="D16190" s="19">
        <v>0.749716159508518</v>
      </c>
      <c r="E16190" s="19"/>
      <c r="F16190" s="19">
        <v>0.28269556735472245</v>
      </c>
      <c r="G16190" s="19"/>
      <c r="H16190" s="19">
        <v>1.1413446313693161</v>
      </c>
      <c r="I16190" s="19">
        <v>0.13385590697711428</v>
      </c>
      <c r="J16190" s="19"/>
      <c r="K16190" s="19"/>
      <c r="L16190" s="19">
        <v>0.13557843427369951</v>
      </c>
      <c r="M16190" s="19"/>
      <c r="N16190" s="19">
        <v>0.12800914797326104</v>
      </c>
      <c r="O16190" s="19">
        <v>8.1185890885413364E-2</v>
      </c>
      <c r="P16190" s="50"/>
      <c r="R16190" s="9" t="s">
        <v>0</v>
      </c>
    </row>
    <row r="16191" spans="2:18" x14ac:dyDescent="0.2">
      <c r="B16191" s="25">
        <v>15961</v>
      </c>
      <c r="C16191" s="193">
        <v>0.44077062133293132</v>
      </c>
      <c r="D16191" s="19"/>
      <c r="E16191" s="19">
        <v>0.61752650430317746</v>
      </c>
      <c r="F16191" s="19"/>
      <c r="G16191" s="19">
        <v>0.2760230349052189</v>
      </c>
      <c r="H16191" s="19"/>
      <c r="I16191" s="19">
        <v>0.60721014043484467</v>
      </c>
      <c r="J16191" s="19"/>
      <c r="K16191" s="19"/>
      <c r="L16191" s="19">
        <v>0.36839393660723718</v>
      </c>
      <c r="M16191" s="19">
        <v>0.14209141949637563</v>
      </c>
      <c r="N16191" s="19"/>
      <c r="O16191" s="19"/>
      <c r="P16191" s="50">
        <v>0.43209034332314333</v>
      </c>
      <c r="R16191" s="9" t="s">
        <v>0</v>
      </c>
    </row>
    <row r="16192" spans="2:18" x14ac:dyDescent="0.2">
      <c r="B16192" s="25">
        <v>15962</v>
      </c>
      <c r="C16192" s="193">
        <v>4.8849363554734411E-2</v>
      </c>
      <c r="D16192" s="19"/>
      <c r="E16192" s="19">
        <v>0.72148789636222976</v>
      </c>
      <c r="F16192" s="19"/>
      <c r="G16192" s="19">
        <v>0.87895621655468148</v>
      </c>
      <c r="H16192" s="19"/>
      <c r="I16192" s="19">
        <v>0.21647902308722439</v>
      </c>
      <c r="J16192" s="19"/>
      <c r="K16192" s="19">
        <v>0.23215204565677758</v>
      </c>
      <c r="L16192" s="19"/>
      <c r="M16192" s="19">
        <v>0.69775468444239497</v>
      </c>
      <c r="N16192" s="19"/>
      <c r="O16192" s="19">
        <v>0.6332902525935058</v>
      </c>
      <c r="P16192" s="50"/>
      <c r="R16192" s="9" t="s">
        <v>0</v>
      </c>
    </row>
    <row r="16193" spans="2:18" x14ac:dyDescent="0.2">
      <c r="B16193" s="25">
        <v>15963</v>
      </c>
      <c r="C16193" s="193">
        <v>3.4286651535861315E-2</v>
      </c>
      <c r="D16193" s="19"/>
      <c r="E16193" s="19">
        <v>0.61309644059951163</v>
      </c>
      <c r="F16193" s="19"/>
      <c r="G16193" s="19"/>
      <c r="H16193" s="19">
        <v>0.27286471876183566</v>
      </c>
      <c r="I16193" s="19">
        <v>0.83902859823591014</v>
      </c>
      <c r="J16193" s="19"/>
      <c r="K16193" s="19">
        <v>7.7667646129186738E-2</v>
      </c>
      <c r="L16193" s="19"/>
      <c r="M16193" s="19">
        <v>0.4341477764905407</v>
      </c>
      <c r="N16193" s="19"/>
      <c r="O16193" s="19"/>
      <c r="P16193" s="50">
        <v>6.6084809000698769E-2</v>
      </c>
      <c r="R16193" s="9" t="s">
        <v>0</v>
      </c>
    </row>
    <row r="16194" spans="2:18" x14ac:dyDescent="0.2">
      <c r="B16194" s="25">
        <v>15964</v>
      </c>
      <c r="C16194" s="193"/>
      <c r="D16194" s="19">
        <v>1.0695148986940206</v>
      </c>
      <c r="E16194" s="19"/>
      <c r="F16194" s="19">
        <v>1.1221946012386208</v>
      </c>
      <c r="G16194" s="19"/>
      <c r="H16194" s="19">
        <v>1.6257326112987223</v>
      </c>
      <c r="I16194" s="19"/>
      <c r="J16194" s="19">
        <v>1.1171957456265322</v>
      </c>
      <c r="K16194" s="19"/>
      <c r="L16194" s="19">
        <v>0.98767348396757548</v>
      </c>
      <c r="M16194" s="19"/>
      <c r="N16194" s="19">
        <v>0.98372028940874057</v>
      </c>
      <c r="O16194" s="19"/>
      <c r="P16194" s="50">
        <v>0.41988174291968566</v>
      </c>
      <c r="R16194" s="9" t="s">
        <v>0</v>
      </c>
    </row>
    <row r="16195" spans="2:18" x14ac:dyDescent="0.2">
      <c r="B16195" s="25">
        <v>15965</v>
      </c>
      <c r="C16195" s="193">
        <v>0.56860737503495951</v>
      </c>
      <c r="D16195" s="19"/>
      <c r="E16195" s="19"/>
      <c r="F16195" s="19">
        <v>0.412504090279601</v>
      </c>
      <c r="G16195" s="19"/>
      <c r="H16195" s="19">
        <v>4.7886894958760147E-2</v>
      </c>
      <c r="I16195" s="19">
        <v>4.8443997295063254E-2</v>
      </c>
      <c r="J16195" s="19"/>
      <c r="K16195" s="19">
        <v>0.81698633962496581</v>
      </c>
      <c r="L16195" s="19"/>
      <c r="M16195" s="19">
        <v>0.1178619727370038</v>
      </c>
      <c r="N16195" s="19"/>
      <c r="O16195" s="19"/>
      <c r="P16195" s="50">
        <v>0.34847637391237768</v>
      </c>
      <c r="R16195" s="9" t="s">
        <v>0</v>
      </c>
    </row>
    <row r="16196" spans="2:18" x14ac:dyDescent="0.2">
      <c r="B16196" s="25">
        <v>15966</v>
      </c>
      <c r="C16196" s="193"/>
      <c r="D16196" s="19">
        <v>1.1121044266243603</v>
      </c>
      <c r="E16196" s="19"/>
      <c r="F16196" s="19">
        <v>1.5460622280560539</v>
      </c>
      <c r="G16196" s="19"/>
      <c r="H16196" s="19">
        <v>0.65776814197472699</v>
      </c>
      <c r="I16196" s="19"/>
      <c r="J16196" s="19">
        <v>1.5899801987347495</v>
      </c>
      <c r="K16196" s="19"/>
      <c r="L16196" s="19">
        <v>1.3231619409359241</v>
      </c>
      <c r="M16196" s="19">
        <v>0.37950064987159249</v>
      </c>
      <c r="N16196" s="19"/>
      <c r="O16196" s="19"/>
      <c r="P16196" s="50">
        <v>1.3352908689457696</v>
      </c>
      <c r="R16196" s="9" t="s">
        <v>0</v>
      </c>
    </row>
    <row r="16197" spans="2:18" x14ac:dyDescent="0.2">
      <c r="B16197" s="25">
        <v>15967</v>
      </c>
      <c r="C16197" s="193">
        <v>0.27342841775278931</v>
      </c>
      <c r="D16197" s="19"/>
      <c r="E16197" s="19">
        <v>0.68361597978103328</v>
      </c>
      <c r="F16197" s="19"/>
      <c r="G16197" s="19">
        <v>1.5576558267687526</v>
      </c>
      <c r="H16197" s="19"/>
      <c r="I16197" s="19">
        <v>0.51530919984499712</v>
      </c>
      <c r="J16197" s="19"/>
      <c r="K16197" s="19">
        <v>0.64163358627027578</v>
      </c>
      <c r="L16197" s="19"/>
      <c r="M16197" s="19">
        <v>0.82599127347275625</v>
      </c>
      <c r="N16197" s="19"/>
      <c r="O16197" s="19">
        <v>1.0613477691635045</v>
      </c>
      <c r="P16197" s="50"/>
      <c r="R16197" s="9" t="s">
        <v>0</v>
      </c>
    </row>
    <row r="16198" spans="2:18" x14ac:dyDescent="0.2">
      <c r="B16198" s="25">
        <v>15968</v>
      </c>
      <c r="C16198" s="193"/>
      <c r="D16198" s="19">
        <v>1.5028966313778007</v>
      </c>
      <c r="E16198" s="19"/>
      <c r="F16198" s="19">
        <v>1.1124484590984518</v>
      </c>
      <c r="G16198" s="19"/>
      <c r="H16198" s="19">
        <v>0.60942795341348377</v>
      </c>
      <c r="I16198" s="19"/>
      <c r="J16198" s="19">
        <v>0.6787393935995385</v>
      </c>
      <c r="K16198" s="19"/>
      <c r="L16198" s="19">
        <v>0.10643477496876927</v>
      </c>
      <c r="M16198" s="19"/>
      <c r="N16198" s="19">
        <v>0.56242844154731642</v>
      </c>
      <c r="O16198" s="19"/>
      <c r="P16198" s="50">
        <v>1.1885497344494547</v>
      </c>
      <c r="R16198" s="9" t="s">
        <v>0</v>
      </c>
    </row>
    <row r="16199" spans="2:18" x14ac:dyDescent="0.2">
      <c r="B16199" s="25">
        <v>15969</v>
      </c>
      <c r="C16199" s="193">
        <v>9.7993079030867986E-2</v>
      </c>
      <c r="D16199" s="19"/>
      <c r="E16199" s="19"/>
      <c r="F16199" s="19">
        <v>1.5855767942335859</v>
      </c>
      <c r="G16199" s="19"/>
      <c r="H16199" s="19">
        <v>1.9758026527969161</v>
      </c>
      <c r="I16199" s="19"/>
      <c r="J16199" s="19">
        <v>0.17047230600076976</v>
      </c>
      <c r="K16199" s="19"/>
      <c r="L16199" s="19">
        <v>1.5167586788166347</v>
      </c>
      <c r="M16199" s="19"/>
      <c r="N16199" s="19">
        <v>1.1505111350123551</v>
      </c>
      <c r="O16199" s="19"/>
      <c r="P16199" s="50">
        <v>1.0861385643010588</v>
      </c>
      <c r="R16199" s="9" t="s">
        <v>0</v>
      </c>
    </row>
    <row r="16200" spans="2:18" x14ac:dyDescent="0.2">
      <c r="B16200" s="25">
        <v>15970</v>
      </c>
      <c r="C16200" s="193">
        <v>0.11268836279815807</v>
      </c>
      <c r="D16200" s="19"/>
      <c r="E16200" s="19"/>
      <c r="F16200" s="19">
        <v>7.9407427345201259E-2</v>
      </c>
      <c r="G16200" s="19"/>
      <c r="H16200" s="19">
        <v>0.48935747443264022</v>
      </c>
      <c r="I16200" s="19">
        <v>0.63416365555039877</v>
      </c>
      <c r="J16200" s="19"/>
      <c r="K16200" s="19">
        <v>0.34053427827438609</v>
      </c>
      <c r="L16200" s="19"/>
      <c r="M16200" s="19">
        <v>0.14106875405846789</v>
      </c>
      <c r="N16200" s="19"/>
      <c r="O16200" s="19">
        <v>0.68746710049534898</v>
      </c>
      <c r="P16200" s="50"/>
      <c r="R16200" s="9" t="s">
        <v>0</v>
      </c>
    </row>
    <row r="16201" spans="2:18" x14ac:dyDescent="0.2">
      <c r="B16201" s="25">
        <v>15971</v>
      </c>
      <c r="C16201" s="193"/>
      <c r="D16201" s="19">
        <v>0.92314769209602066</v>
      </c>
      <c r="E16201" s="19"/>
      <c r="F16201" s="19">
        <v>1.3435594351006384</v>
      </c>
      <c r="G16201" s="19"/>
      <c r="H16201" s="19">
        <v>1.3930196528532321</v>
      </c>
      <c r="I16201" s="19"/>
      <c r="J16201" s="19">
        <v>0.4666107357781854</v>
      </c>
      <c r="K16201" s="19"/>
      <c r="L16201" s="19">
        <v>0.75307373250743759</v>
      </c>
      <c r="M16201" s="19"/>
      <c r="N16201" s="19">
        <v>1.318364548767166</v>
      </c>
      <c r="O16201" s="19"/>
      <c r="P16201" s="50">
        <v>1.0211382437835244</v>
      </c>
      <c r="R16201" s="9" t="s">
        <v>0</v>
      </c>
    </row>
    <row r="16202" spans="2:18" x14ac:dyDescent="0.2">
      <c r="B16202" s="25">
        <v>15972</v>
      </c>
      <c r="C16202" s="193"/>
      <c r="D16202" s="19">
        <v>0.46923393461275553</v>
      </c>
      <c r="E16202" s="19"/>
      <c r="F16202" s="19">
        <v>2.2638566838545633</v>
      </c>
      <c r="G16202" s="19"/>
      <c r="H16202" s="19">
        <v>2.2000825320424187</v>
      </c>
      <c r="I16202" s="19"/>
      <c r="J16202" s="19">
        <v>1.5076400588273784</v>
      </c>
      <c r="K16202" s="19"/>
      <c r="L16202" s="19">
        <v>1.5801686658854244</v>
      </c>
      <c r="M16202" s="19"/>
      <c r="N16202" s="19">
        <v>2.4175206037291623</v>
      </c>
      <c r="O16202" s="19"/>
      <c r="P16202" s="50">
        <v>2.2228361715845746</v>
      </c>
      <c r="R16202" s="9" t="s">
        <v>0</v>
      </c>
    </row>
    <row r="16203" spans="2:18" x14ac:dyDescent="0.2">
      <c r="B16203" s="25">
        <v>15973</v>
      </c>
      <c r="C16203" s="193"/>
      <c r="D16203" s="19">
        <v>0.1678371097897477</v>
      </c>
      <c r="E16203" s="19"/>
      <c r="F16203" s="19">
        <v>0.89349632291861503</v>
      </c>
      <c r="G16203" s="19"/>
      <c r="H16203" s="19">
        <v>1.0263878939747042</v>
      </c>
      <c r="I16203" s="19"/>
      <c r="J16203" s="19">
        <v>1.0525182076457811</v>
      </c>
      <c r="K16203" s="19">
        <v>0.1098614646961705</v>
      </c>
      <c r="L16203" s="19"/>
      <c r="M16203" s="19"/>
      <c r="N16203" s="19">
        <v>0.40541337274184747</v>
      </c>
      <c r="O16203" s="19"/>
      <c r="P16203" s="50">
        <v>1.0917007139562633</v>
      </c>
      <c r="R16203" s="9" t="s">
        <v>0</v>
      </c>
    </row>
    <row r="16204" spans="2:18" x14ac:dyDescent="0.2">
      <c r="B16204" s="25">
        <v>15974</v>
      </c>
      <c r="C16204" s="193">
        <v>1.063469343249013</v>
      </c>
      <c r="D16204" s="19"/>
      <c r="E16204" s="19">
        <v>1.1635812448784715</v>
      </c>
      <c r="F16204" s="19"/>
      <c r="G16204" s="19">
        <v>1.0721375607218693</v>
      </c>
      <c r="H16204" s="19"/>
      <c r="I16204" s="19">
        <v>0.75657092215214305</v>
      </c>
      <c r="J16204" s="19"/>
      <c r="K16204" s="19">
        <v>1.7370516543177543</v>
      </c>
      <c r="L16204" s="19"/>
      <c r="M16204" s="19">
        <v>1.192274214219962</v>
      </c>
      <c r="N16204" s="19"/>
      <c r="O16204" s="19">
        <v>1.102360661794467</v>
      </c>
      <c r="P16204" s="50"/>
      <c r="R16204" s="9" t="s">
        <v>0</v>
      </c>
    </row>
    <row r="16205" spans="2:18" x14ac:dyDescent="0.2">
      <c r="B16205" s="25">
        <v>15975</v>
      </c>
      <c r="C16205" s="193"/>
      <c r="D16205" s="19">
        <v>0.17357126503371376</v>
      </c>
      <c r="E16205" s="19">
        <v>0.63846585199230088</v>
      </c>
      <c r="F16205" s="19"/>
      <c r="G16205" s="19"/>
      <c r="H16205" s="19">
        <v>0.85459876687559966</v>
      </c>
      <c r="I16205" s="19"/>
      <c r="J16205" s="19">
        <v>0.23735026883902902</v>
      </c>
      <c r="K16205" s="19">
        <v>0.79691513090468202</v>
      </c>
      <c r="L16205" s="19"/>
      <c r="M16205" s="19"/>
      <c r="N16205" s="19">
        <v>0.15137791351753577</v>
      </c>
      <c r="O16205" s="19">
        <v>0.23984503881286598</v>
      </c>
      <c r="P16205" s="50"/>
      <c r="R16205" s="9" t="s">
        <v>0</v>
      </c>
    </row>
    <row r="16206" spans="2:18" x14ac:dyDescent="0.2">
      <c r="B16206" s="25">
        <v>15976</v>
      </c>
      <c r="C16206" s="193">
        <v>8.6057046641302537E-2</v>
      </c>
      <c r="D16206" s="19"/>
      <c r="E16206" s="19"/>
      <c r="F16206" s="19">
        <v>0.27700417764325719</v>
      </c>
      <c r="G16206" s="19">
        <v>0.49798124977464847</v>
      </c>
      <c r="H16206" s="19"/>
      <c r="I16206" s="19">
        <v>0.86138303225287205</v>
      </c>
      <c r="J16206" s="19"/>
      <c r="K16206" s="19">
        <v>0.42994760071600208</v>
      </c>
      <c r="L16206" s="19"/>
      <c r="M16206" s="19">
        <v>0.85616123838359848</v>
      </c>
      <c r="N16206" s="19"/>
      <c r="O16206" s="19">
        <v>0.30686178046817919</v>
      </c>
      <c r="P16206" s="50"/>
      <c r="R16206" s="9" t="s">
        <v>0</v>
      </c>
    </row>
    <row r="16207" spans="2:18" x14ac:dyDescent="0.2">
      <c r="B16207" s="25">
        <v>15977</v>
      </c>
      <c r="C16207" s="193"/>
      <c r="D16207" s="19">
        <v>1.6936115594469525</v>
      </c>
      <c r="E16207" s="19"/>
      <c r="F16207" s="19">
        <v>1.8256893295498537</v>
      </c>
      <c r="G16207" s="19"/>
      <c r="H16207" s="19">
        <v>2.7404667400284373</v>
      </c>
      <c r="I16207" s="19"/>
      <c r="J16207" s="19">
        <v>1.487508203984556</v>
      </c>
      <c r="K16207" s="19"/>
      <c r="L16207" s="19">
        <v>2.2455844637801099</v>
      </c>
      <c r="M16207" s="19"/>
      <c r="N16207" s="19">
        <v>2.2785203130825518</v>
      </c>
      <c r="O16207" s="19"/>
      <c r="P16207" s="50">
        <v>2.070628402861435</v>
      </c>
      <c r="R16207" s="9" t="s">
        <v>0</v>
      </c>
    </row>
    <row r="16208" spans="2:18" x14ac:dyDescent="0.2">
      <c r="B16208" s="25">
        <v>15978</v>
      </c>
      <c r="C16208" s="193">
        <v>0.20869011595192716</v>
      </c>
      <c r="D16208" s="19"/>
      <c r="E16208" s="19"/>
      <c r="F16208" s="19">
        <v>0.67910231330494719</v>
      </c>
      <c r="G16208" s="19"/>
      <c r="H16208" s="19">
        <v>1.4474428051057415</v>
      </c>
      <c r="I16208" s="19"/>
      <c r="J16208" s="19">
        <v>0.2796534782673934</v>
      </c>
      <c r="K16208" s="19"/>
      <c r="L16208" s="19">
        <v>0.73330056328832804</v>
      </c>
      <c r="M16208" s="19"/>
      <c r="N16208" s="19">
        <v>0.84210544773276563</v>
      </c>
      <c r="O16208" s="19"/>
      <c r="P16208" s="50">
        <v>1.0178411699963772</v>
      </c>
      <c r="R16208" s="9" t="s">
        <v>0</v>
      </c>
    </row>
    <row r="16209" spans="2:18" x14ac:dyDescent="0.2">
      <c r="B16209" s="25">
        <v>15979</v>
      </c>
      <c r="C16209" s="193">
        <v>1.6615901413689311</v>
      </c>
      <c r="D16209" s="19"/>
      <c r="E16209" s="19">
        <v>1.2075108343646153</v>
      </c>
      <c r="F16209" s="19"/>
      <c r="G16209" s="19">
        <v>0.84845871922960825</v>
      </c>
      <c r="H16209" s="19"/>
      <c r="I16209" s="19">
        <v>1.2669643355824776</v>
      </c>
      <c r="J16209" s="19"/>
      <c r="K16209" s="19">
        <v>1.1930701593113378</v>
      </c>
      <c r="L16209" s="19"/>
      <c r="M16209" s="19">
        <v>0.7367989049621394</v>
      </c>
      <c r="N16209" s="19"/>
      <c r="O16209" s="19">
        <v>0.53347146388482525</v>
      </c>
      <c r="P16209" s="50"/>
      <c r="R16209" s="9" t="s">
        <v>0</v>
      </c>
    </row>
    <row r="16210" spans="2:18" x14ac:dyDescent="0.2">
      <c r="B16210" s="25">
        <v>15980</v>
      </c>
      <c r="C16210" s="193"/>
      <c r="D16210" s="19">
        <v>0.99615205311513444</v>
      </c>
      <c r="E16210" s="19"/>
      <c r="F16210" s="19">
        <v>1.0195881948726995</v>
      </c>
      <c r="G16210" s="19"/>
      <c r="H16210" s="19">
        <v>0.54121842867820769</v>
      </c>
      <c r="I16210" s="19"/>
      <c r="J16210" s="19">
        <v>1.7202229862632692</v>
      </c>
      <c r="K16210" s="19"/>
      <c r="L16210" s="19">
        <v>0.6891602178691929</v>
      </c>
      <c r="M16210" s="19"/>
      <c r="N16210" s="19">
        <v>1.1034806793272658</v>
      </c>
      <c r="O16210" s="19"/>
      <c r="P16210" s="50">
        <v>0.85148795764045515</v>
      </c>
      <c r="R16210" s="9" t="s">
        <v>0</v>
      </c>
    </row>
    <row r="16211" spans="2:18" x14ac:dyDescent="0.2">
      <c r="B16211" s="25">
        <v>15981</v>
      </c>
      <c r="C16211" s="193"/>
      <c r="D16211" s="19">
        <v>0.13995686111103889</v>
      </c>
      <c r="E16211" s="19"/>
      <c r="F16211" s="19">
        <v>0.51037247947483422</v>
      </c>
      <c r="G16211" s="19">
        <v>0.6781806425893655</v>
      </c>
      <c r="H16211" s="19"/>
      <c r="I16211" s="19">
        <v>0.38524679068405338</v>
      </c>
      <c r="J16211" s="19"/>
      <c r="K16211" s="19"/>
      <c r="L16211" s="19">
        <v>0.12629532822000467</v>
      </c>
      <c r="M16211" s="19">
        <v>0.32313595024672942</v>
      </c>
      <c r="N16211" s="19"/>
      <c r="O16211" s="19">
        <v>0.80295698322299647</v>
      </c>
      <c r="P16211" s="50"/>
      <c r="R16211" s="9" t="s">
        <v>0</v>
      </c>
    </row>
    <row r="16212" spans="2:18" x14ac:dyDescent="0.2">
      <c r="B16212" s="25">
        <v>15982</v>
      </c>
      <c r="C16212" s="193"/>
      <c r="D16212" s="19">
        <v>0.96494436418688911</v>
      </c>
      <c r="E16212" s="19"/>
      <c r="F16212" s="19">
        <v>1.014848909995816</v>
      </c>
      <c r="G16212" s="19"/>
      <c r="H16212" s="19">
        <v>0.77287598505521904</v>
      </c>
      <c r="I16212" s="19"/>
      <c r="J16212" s="19">
        <v>0.51101163259919291</v>
      </c>
      <c r="K16212" s="19"/>
      <c r="L16212" s="19">
        <v>0.28592983489330154</v>
      </c>
      <c r="M16212" s="19"/>
      <c r="N16212" s="19">
        <v>1.117977488897081</v>
      </c>
      <c r="O16212" s="19"/>
      <c r="P16212" s="50">
        <v>2.5537855925302024E-2</v>
      </c>
      <c r="R16212" s="9" t="s">
        <v>0</v>
      </c>
    </row>
    <row r="16213" spans="2:18" x14ac:dyDescent="0.2">
      <c r="B16213" s="25">
        <v>15983</v>
      </c>
      <c r="C16213" s="193"/>
      <c r="D16213" s="19">
        <v>1.1742078026320586</v>
      </c>
      <c r="E16213" s="19"/>
      <c r="F16213" s="19">
        <v>1.0471368056110841</v>
      </c>
      <c r="G16213" s="19"/>
      <c r="H16213" s="19">
        <v>1.1193553894593273</v>
      </c>
      <c r="I16213" s="19"/>
      <c r="J16213" s="19">
        <v>0.2930867937435756</v>
      </c>
      <c r="K16213" s="19">
        <v>0.77081178490084856</v>
      </c>
      <c r="L16213" s="19"/>
      <c r="M16213" s="19">
        <v>1.1163909464355766</v>
      </c>
      <c r="N16213" s="19"/>
      <c r="O16213" s="19"/>
      <c r="P16213" s="50">
        <v>0.28244483353283661</v>
      </c>
      <c r="R16213" s="9" t="s">
        <v>0</v>
      </c>
    </row>
    <row r="16214" spans="2:18" x14ac:dyDescent="0.2">
      <c r="B16214" s="25">
        <v>15984</v>
      </c>
      <c r="C16214" s="193"/>
      <c r="D16214" s="19">
        <v>1.2251663346143205</v>
      </c>
      <c r="E16214" s="19"/>
      <c r="F16214" s="19">
        <v>0.80505091953458674</v>
      </c>
      <c r="G16214" s="19">
        <v>0.230093243152661</v>
      </c>
      <c r="H16214" s="19"/>
      <c r="I16214" s="19"/>
      <c r="J16214" s="19">
        <v>1.1452747072312608</v>
      </c>
      <c r="K16214" s="19"/>
      <c r="L16214" s="19">
        <v>0.35661894311723574</v>
      </c>
      <c r="M16214" s="19">
        <v>0.42002299755758227</v>
      </c>
      <c r="N16214" s="19"/>
      <c r="O16214" s="19">
        <v>0.16889596455040023</v>
      </c>
      <c r="P16214" s="50"/>
      <c r="R16214" s="9" t="s">
        <v>0</v>
      </c>
    </row>
    <row r="16215" spans="2:18" x14ac:dyDescent="0.2">
      <c r="B16215" s="25">
        <v>15985</v>
      </c>
      <c r="C16215" s="193"/>
      <c r="D16215" s="19">
        <v>0.30337007214106287</v>
      </c>
      <c r="E16215" s="19"/>
      <c r="F16215" s="19">
        <v>0.62340975220218919</v>
      </c>
      <c r="G16215" s="19"/>
      <c r="H16215" s="19">
        <v>0.49891630921062208</v>
      </c>
      <c r="I16215" s="19"/>
      <c r="J16215" s="19">
        <v>5.0094427002331972E-2</v>
      </c>
      <c r="K16215" s="19">
        <v>0.57991358882823429</v>
      </c>
      <c r="L16215" s="19"/>
      <c r="M16215" s="19">
        <v>0.21713235210271772</v>
      </c>
      <c r="N16215" s="19"/>
      <c r="O16215" s="19">
        <v>0.2932607580133601</v>
      </c>
      <c r="P16215" s="50"/>
      <c r="R16215" s="9" t="s">
        <v>0</v>
      </c>
    </row>
    <row r="16216" spans="2:18" x14ac:dyDescent="0.2">
      <c r="B16216" s="25">
        <v>15986</v>
      </c>
      <c r="C16216" s="193">
        <v>1.1144611530086592</v>
      </c>
      <c r="D16216" s="19"/>
      <c r="E16216" s="19">
        <v>1.3982607265955573</v>
      </c>
      <c r="F16216" s="19"/>
      <c r="G16216" s="19">
        <v>0.63918763185604699</v>
      </c>
      <c r="H16216" s="19"/>
      <c r="I16216" s="19">
        <v>0.92300225012969961</v>
      </c>
      <c r="J16216" s="19"/>
      <c r="K16216" s="19">
        <v>1.5645258115293033</v>
      </c>
      <c r="L16216" s="19"/>
      <c r="M16216" s="19">
        <v>1.9422766874519752</v>
      </c>
      <c r="N16216" s="19"/>
      <c r="O16216" s="19">
        <v>2.0575382351981406</v>
      </c>
      <c r="P16216" s="50"/>
      <c r="R16216" s="9" t="s">
        <v>0</v>
      </c>
    </row>
    <row r="16217" spans="2:18" x14ac:dyDescent="0.2">
      <c r="B16217" s="25">
        <v>15987</v>
      </c>
      <c r="C16217" s="193"/>
      <c r="D16217" s="19">
        <v>1.5005104090376429</v>
      </c>
      <c r="E16217" s="19"/>
      <c r="F16217" s="19">
        <v>7.9749996193034509E-2</v>
      </c>
      <c r="G16217" s="19"/>
      <c r="H16217" s="19">
        <v>1.4999567701893752</v>
      </c>
      <c r="I16217" s="19"/>
      <c r="J16217" s="19">
        <v>0.20290151907811027</v>
      </c>
      <c r="K16217" s="19"/>
      <c r="L16217" s="19">
        <v>2.2697164831999867E-3</v>
      </c>
      <c r="M16217" s="19"/>
      <c r="N16217" s="19">
        <v>0.97987913428094942</v>
      </c>
      <c r="O16217" s="19"/>
      <c r="P16217" s="50">
        <v>0.83702728591748532</v>
      </c>
      <c r="R16217" s="9" t="s">
        <v>0</v>
      </c>
    </row>
    <row r="16218" spans="2:18" x14ac:dyDescent="0.2">
      <c r="B16218" s="25">
        <v>15988</v>
      </c>
      <c r="C16218" s="193">
        <v>1.4769571800507713</v>
      </c>
      <c r="D16218" s="19"/>
      <c r="E16218" s="19">
        <v>0.99362432845517457</v>
      </c>
      <c r="F16218" s="19"/>
      <c r="G16218" s="19"/>
      <c r="H16218" s="19">
        <v>0.29617404879745535</v>
      </c>
      <c r="I16218" s="19">
        <v>0.12362542795898444</v>
      </c>
      <c r="J16218" s="19"/>
      <c r="K16218" s="19"/>
      <c r="L16218" s="19">
        <v>0.29259439697271394</v>
      </c>
      <c r="M16218" s="19">
        <v>0.35232489382533116</v>
      </c>
      <c r="N16218" s="19"/>
      <c r="O16218" s="19">
        <v>0.66981815498913133</v>
      </c>
      <c r="P16218" s="50"/>
      <c r="R16218" s="9" t="s">
        <v>0</v>
      </c>
    </row>
    <row r="16219" spans="2:18" x14ac:dyDescent="0.2">
      <c r="B16219" s="25">
        <v>15989</v>
      </c>
      <c r="C16219" s="193"/>
      <c r="D16219" s="19">
        <v>0.6227741770774704</v>
      </c>
      <c r="E16219" s="19"/>
      <c r="F16219" s="19">
        <v>0.57139981638209592</v>
      </c>
      <c r="G16219" s="19"/>
      <c r="H16219" s="19">
        <v>1.5151662584228984</v>
      </c>
      <c r="I16219" s="19"/>
      <c r="J16219" s="19">
        <v>0.97969263840096177</v>
      </c>
      <c r="K16219" s="19"/>
      <c r="L16219" s="19">
        <v>1.906446036420663</v>
      </c>
      <c r="M16219" s="19"/>
      <c r="N16219" s="19">
        <v>1.4866870070480795</v>
      </c>
      <c r="O16219" s="19"/>
      <c r="P16219" s="50">
        <v>0.79297973301976865</v>
      </c>
      <c r="R16219" s="9" t="s">
        <v>0</v>
      </c>
    </row>
    <row r="16220" spans="2:18" x14ac:dyDescent="0.2">
      <c r="B16220" s="25">
        <v>15990</v>
      </c>
      <c r="C16220" s="193">
        <v>9.4406283638047594E-2</v>
      </c>
      <c r="D16220" s="19"/>
      <c r="E16220" s="19">
        <v>0.8837861539203441</v>
      </c>
      <c r="F16220" s="19"/>
      <c r="G16220" s="19">
        <v>0.29563344604014491</v>
      </c>
      <c r="H16220" s="19"/>
      <c r="I16220" s="19"/>
      <c r="J16220" s="19">
        <v>2.0155972585850192E-2</v>
      </c>
      <c r="K16220" s="19">
        <v>1.0089929667934996</v>
      </c>
      <c r="L16220" s="19"/>
      <c r="M16220" s="19">
        <v>0.86853695667974073</v>
      </c>
      <c r="N16220" s="19"/>
      <c r="O16220" s="19">
        <v>0.20054976528950128</v>
      </c>
      <c r="P16220" s="50"/>
      <c r="R16220" s="9" t="s">
        <v>0</v>
      </c>
    </row>
    <row r="16221" spans="2:18" x14ac:dyDescent="0.2">
      <c r="B16221" s="25">
        <v>15991</v>
      </c>
      <c r="C16221" s="193"/>
      <c r="D16221" s="19">
        <v>1.6874859540481</v>
      </c>
      <c r="E16221" s="19"/>
      <c r="F16221" s="19">
        <v>0.77429926937353788</v>
      </c>
      <c r="G16221" s="19"/>
      <c r="H16221" s="19">
        <v>0.95693547184665584</v>
      </c>
      <c r="I16221" s="19"/>
      <c r="J16221" s="19">
        <v>1.4040835236218798</v>
      </c>
      <c r="K16221" s="19"/>
      <c r="L16221" s="19">
        <v>1.3187119290248466</v>
      </c>
      <c r="M16221" s="19"/>
      <c r="N16221" s="19">
        <v>2.0849201057107352</v>
      </c>
      <c r="O16221" s="19"/>
      <c r="P16221" s="50">
        <v>0.81428610758079811</v>
      </c>
      <c r="R16221" s="9" t="s">
        <v>0</v>
      </c>
    </row>
    <row r="16222" spans="2:18" x14ac:dyDescent="0.2">
      <c r="B16222" s="25">
        <v>15992</v>
      </c>
      <c r="C16222" s="193">
        <v>1.1225479451784652</v>
      </c>
      <c r="D16222" s="19"/>
      <c r="E16222" s="19">
        <v>0.51580340004872727</v>
      </c>
      <c r="F16222" s="19"/>
      <c r="G16222" s="19">
        <v>1.167487282950421</v>
      </c>
      <c r="H16222" s="19"/>
      <c r="I16222" s="19">
        <v>1.0182166050127714</v>
      </c>
      <c r="J16222" s="19"/>
      <c r="K16222" s="19">
        <v>0.57340923215008754</v>
      </c>
      <c r="L16222" s="19"/>
      <c r="M16222" s="19">
        <v>0.77954539714268933</v>
      </c>
      <c r="N16222" s="19"/>
      <c r="O16222" s="19">
        <v>0.44455580985722776</v>
      </c>
      <c r="P16222" s="50"/>
      <c r="R16222" s="9" t="s">
        <v>0</v>
      </c>
    </row>
    <row r="16223" spans="2:18" x14ac:dyDescent="0.2">
      <c r="B16223" s="25">
        <v>15993</v>
      </c>
      <c r="C16223" s="193">
        <v>0.88792947545831802</v>
      </c>
      <c r="D16223" s="19"/>
      <c r="E16223" s="19">
        <v>1.310060867911794</v>
      </c>
      <c r="F16223" s="19"/>
      <c r="G16223" s="19">
        <v>0.73285108507319718</v>
      </c>
      <c r="H16223" s="19"/>
      <c r="I16223" s="19">
        <v>0.21742800741597526</v>
      </c>
      <c r="J16223" s="19"/>
      <c r="K16223" s="19">
        <v>0.56164070268609256</v>
      </c>
      <c r="L16223" s="19"/>
      <c r="M16223" s="19">
        <v>0.89773334909998392</v>
      </c>
      <c r="N16223" s="19"/>
      <c r="O16223" s="19">
        <v>0.54900079621685516</v>
      </c>
      <c r="P16223" s="50"/>
      <c r="R16223" s="9" t="s">
        <v>0</v>
      </c>
    </row>
    <row r="16224" spans="2:18" x14ac:dyDescent="0.2">
      <c r="B16224" s="25">
        <v>15994</v>
      </c>
      <c r="C16224" s="193"/>
      <c r="D16224" s="19">
        <v>0.15633501593414587</v>
      </c>
      <c r="E16224" s="19"/>
      <c r="F16224" s="19">
        <v>0.5296621321228081</v>
      </c>
      <c r="G16224" s="19"/>
      <c r="H16224" s="19">
        <v>0.25632966508723637</v>
      </c>
      <c r="I16224" s="19"/>
      <c r="J16224" s="19">
        <v>0.44736404573547917</v>
      </c>
      <c r="K16224" s="19"/>
      <c r="L16224" s="19">
        <v>0.39269388394761839</v>
      </c>
      <c r="M16224" s="19"/>
      <c r="N16224" s="19">
        <v>0.2705914525896938</v>
      </c>
      <c r="O16224" s="19"/>
      <c r="P16224" s="50">
        <v>0.8221785556092005</v>
      </c>
      <c r="R16224" s="9" t="s">
        <v>0</v>
      </c>
    </row>
    <row r="16225" spans="2:18" x14ac:dyDescent="0.2">
      <c r="B16225" s="25">
        <v>15995</v>
      </c>
      <c r="C16225" s="193"/>
      <c r="D16225" s="19">
        <v>1.0180430950875886E-2</v>
      </c>
      <c r="E16225" s="19"/>
      <c r="F16225" s="19">
        <v>0.40176305341512519</v>
      </c>
      <c r="G16225" s="19"/>
      <c r="H16225" s="19">
        <v>0.29717895732382726</v>
      </c>
      <c r="I16225" s="19"/>
      <c r="J16225" s="19">
        <v>1.7585709978317843</v>
      </c>
      <c r="K16225" s="19"/>
      <c r="L16225" s="19">
        <v>0.87153582616069114</v>
      </c>
      <c r="M16225" s="19"/>
      <c r="N16225" s="19">
        <v>0.63781225674117048</v>
      </c>
      <c r="O16225" s="19"/>
      <c r="P16225" s="50">
        <v>0.9412604332635276</v>
      </c>
      <c r="R16225" s="9" t="s">
        <v>0</v>
      </c>
    </row>
    <row r="16226" spans="2:18" x14ac:dyDescent="0.2">
      <c r="B16226" s="25">
        <v>15996</v>
      </c>
      <c r="C16226" s="193"/>
      <c r="D16226" s="19">
        <v>1.1783565850450672</v>
      </c>
      <c r="E16226" s="19"/>
      <c r="F16226" s="19">
        <v>0.26172993180034471</v>
      </c>
      <c r="G16226" s="19"/>
      <c r="H16226" s="19">
        <v>0.53761217920321058</v>
      </c>
      <c r="I16226" s="19">
        <v>0.53986617947269511</v>
      </c>
      <c r="J16226" s="19"/>
      <c r="K16226" s="19"/>
      <c r="L16226" s="19">
        <v>1.2832022598310162</v>
      </c>
      <c r="M16226" s="19"/>
      <c r="N16226" s="19">
        <v>0.29410985981227877</v>
      </c>
      <c r="O16226" s="19"/>
      <c r="P16226" s="50">
        <v>0.89305456752563905</v>
      </c>
      <c r="R16226" s="9" t="s">
        <v>0</v>
      </c>
    </row>
    <row r="16227" spans="2:18" x14ac:dyDescent="0.2">
      <c r="B16227" s="25">
        <v>15997</v>
      </c>
      <c r="C16227" s="193"/>
      <c r="D16227" s="19">
        <v>0.31348830813219247</v>
      </c>
      <c r="E16227" s="19">
        <v>0.28652901948627107</v>
      </c>
      <c r="F16227" s="19"/>
      <c r="G16227" s="19">
        <v>0.19476732491225623</v>
      </c>
      <c r="H16227" s="19"/>
      <c r="I16227" s="19">
        <v>0.43542623228926691</v>
      </c>
      <c r="J16227" s="19"/>
      <c r="K16227" s="19">
        <v>0.21408533081178993</v>
      </c>
      <c r="L16227" s="19"/>
      <c r="M16227" s="19">
        <v>0.31008679265994876</v>
      </c>
      <c r="N16227" s="19"/>
      <c r="O16227" s="19"/>
      <c r="P16227" s="50">
        <v>0.55397355392544234</v>
      </c>
      <c r="R16227" s="9" t="s">
        <v>0</v>
      </c>
    </row>
    <row r="16228" spans="2:18" x14ac:dyDescent="0.2">
      <c r="B16228" s="25">
        <v>15998</v>
      </c>
      <c r="C16228" s="193">
        <v>1.3491434248403353</v>
      </c>
      <c r="D16228" s="19"/>
      <c r="E16228" s="19">
        <v>0.54486249870654735</v>
      </c>
      <c r="F16228" s="19"/>
      <c r="G16228" s="19">
        <v>0.96275532143332088</v>
      </c>
      <c r="H16228" s="19"/>
      <c r="I16228" s="19">
        <v>0.891891103688502</v>
      </c>
      <c r="J16228" s="19"/>
      <c r="K16228" s="19">
        <v>1.2049368383624031</v>
      </c>
      <c r="L16228" s="19"/>
      <c r="M16228" s="19">
        <v>0.25267883376070288</v>
      </c>
      <c r="N16228" s="19"/>
      <c r="O16228" s="19">
        <v>1.572358296132236</v>
      </c>
      <c r="P16228" s="50"/>
      <c r="R16228" s="9" t="s">
        <v>0</v>
      </c>
    </row>
    <row r="16229" spans="2:18" x14ac:dyDescent="0.2">
      <c r="B16229" s="25">
        <v>15999</v>
      </c>
      <c r="C16229" s="193"/>
      <c r="D16229" s="19">
        <v>0.1495158346324322</v>
      </c>
      <c r="E16229" s="19">
        <v>1.1411058789849293</v>
      </c>
      <c r="F16229" s="19"/>
      <c r="G16229" s="19">
        <v>0.2752351811022376</v>
      </c>
      <c r="H16229" s="19"/>
      <c r="I16229" s="19">
        <v>0.12908022555215037</v>
      </c>
      <c r="J16229" s="19"/>
      <c r="K16229" s="19">
        <v>1.7954126791626555</v>
      </c>
      <c r="L16229" s="19"/>
      <c r="M16229" s="19">
        <v>0.29972389360537177</v>
      </c>
      <c r="N16229" s="19"/>
      <c r="O16229" s="19">
        <v>0.62967657082841333</v>
      </c>
      <c r="P16229" s="50"/>
      <c r="R16229" s="9" t="s">
        <v>0</v>
      </c>
    </row>
    <row r="16230" spans="2:18" x14ac:dyDescent="0.2">
      <c r="B16230" s="25">
        <v>16000</v>
      </c>
      <c r="C16230" s="193"/>
      <c r="D16230" s="19">
        <v>0.80903099020968172</v>
      </c>
      <c r="E16230" s="19"/>
      <c r="F16230" s="19">
        <v>0.96841442787601173</v>
      </c>
      <c r="G16230" s="19"/>
      <c r="H16230" s="19">
        <v>0.36874830369035511</v>
      </c>
      <c r="I16230" s="19"/>
      <c r="J16230" s="19">
        <v>1.2950944655159653</v>
      </c>
      <c r="K16230" s="19"/>
      <c r="L16230" s="19">
        <v>1.2449716448303729</v>
      </c>
      <c r="M16230" s="19"/>
      <c r="N16230" s="19">
        <v>0.26781199960454</v>
      </c>
      <c r="O16230" s="19"/>
      <c r="P16230" s="50">
        <v>9.6519599216642799E-2</v>
      </c>
      <c r="R16230" s="9" t="s">
        <v>0</v>
      </c>
    </row>
    <row r="16231" spans="2:18" x14ac:dyDescent="0.2">
      <c r="B16231" s="25">
        <v>16001</v>
      </c>
      <c r="C16231" s="193">
        <v>0.82284948796820467</v>
      </c>
      <c r="D16231" s="19"/>
      <c r="E16231" s="19"/>
      <c r="F16231" s="19">
        <v>0.26205051979177246</v>
      </c>
      <c r="G16231" s="19"/>
      <c r="H16231" s="19">
        <v>0.82073308661319377</v>
      </c>
      <c r="I16231" s="19">
        <v>6.3527062081624008E-2</v>
      </c>
      <c r="J16231" s="19"/>
      <c r="K16231" s="19"/>
      <c r="L16231" s="19">
        <v>0.56653352881355123</v>
      </c>
      <c r="M16231" s="19">
        <v>0.40673085107046675</v>
      </c>
      <c r="N16231" s="19"/>
      <c r="O16231" s="19">
        <v>0.76302130212293218</v>
      </c>
      <c r="P16231" s="50"/>
      <c r="R16231" s="9" t="s">
        <v>0</v>
      </c>
    </row>
    <row r="16232" spans="2:18" x14ac:dyDescent="0.2">
      <c r="B16232" s="25">
        <v>16002</v>
      </c>
      <c r="C16232" s="193"/>
      <c r="D16232" s="19">
        <v>4.7267336639557978E-3</v>
      </c>
      <c r="E16232" s="19">
        <v>0.12992940731057878</v>
      </c>
      <c r="F16232" s="19"/>
      <c r="G16232" s="19">
        <v>0.63771787120719914</v>
      </c>
      <c r="H16232" s="19"/>
      <c r="I16232" s="19">
        <v>0.36544950989296876</v>
      </c>
      <c r="J16232" s="19"/>
      <c r="K16232" s="19"/>
      <c r="L16232" s="19">
        <v>0.52889682920398851</v>
      </c>
      <c r="M16232" s="19">
        <v>0.24094365745597407</v>
      </c>
      <c r="N16232" s="19"/>
      <c r="O16232" s="19"/>
      <c r="P16232" s="50">
        <v>0.40750747167859508</v>
      </c>
      <c r="R16232" s="9" t="s">
        <v>0</v>
      </c>
    </row>
    <row r="16233" spans="2:18" x14ac:dyDescent="0.2">
      <c r="B16233" s="25">
        <v>16003</v>
      </c>
      <c r="C16233" s="193">
        <v>0.25539827050903025</v>
      </c>
      <c r="D16233" s="19"/>
      <c r="E16233" s="19">
        <v>0.81486133003566308</v>
      </c>
      <c r="F16233" s="19"/>
      <c r="G16233" s="19">
        <v>0.43964916170475521</v>
      </c>
      <c r="H16233" s="19"/>
      <c r="I16233" s="19">
        <v>0.59864185702640071</v>
      </c>
      <c r="J16233" s="19"/>
      <c r="K16233" s="19">
        <v>0.81019800123260666</v>
      </c>
      <c r="L16233" s="19"/>
      <c r="M16233" s="19">
        <v>0.26281859774475314</v>
      </c>
      <c r="N16233" s="19"/>
      <c r="O16233" s="19">
        <v>5.6041263746759953E-2</v>
      </c>
      <c r="P16233" s="50"/>
      <c r="R16233" s="9" t="s">
        <v>0</v>
      </c>
    </row>
    <row r="16234" spans="2:18" x14ac:dyDescent="0.2">
      <c r="B16234" s="25">
        <v>16004</v>
      </c>
      <c r="C16234" s="193"/>
      <c r="D16234" s="19">
        <v>1.4629404949014635</v>
      </c>
      <c r="E16234" s="19"/>
      <c r="F16234" s="19">
        <v>2.7794386169119742</v>
      </c>
      <c r="G16234" s="19"/>
      <c r="H16234" s="19">
        <v>0.48038492503312852</v>
      </c>
      <c r="I16234" s="19"/>
      <c r="J16234" s="19">
        <v>2.1782401797053668</v>
      </c>
      <c r="K16234" s="19"/>
      <c r="L16234" s="19">
        <v>1.9956979643713904</v>
      </c>
      <c r="M16234" s="19"/>
      <c r="N16234" s="19">
        <v>1.7114947705525321</v>
      </c>
      <c r="O16234" s="19"/>
      <c r="P16234" s="50">
        <v>1.1766550355567009</v>
      </c>
      <c r="R16234" s="9" t="s">
        <v>0</v>
      </c>
    </row>
    <row r="16235" spans="2:18" x14ac:dyDescent="0.2">
      <c r="B16235" s="25">
        <v>16005</v>
      </c>
      <c r="C16235" s="193"/>
      <c r="D16235" s="19">
        <v>0.37556694967150744</v>
      </c>
      <c r="E16235" s="19">
        <v>0.89358323877985335</v>
      </c>
      <c r="F16235" s="19"/>
      <c r="G16235" s="19">
        <v>0.75460024557675931</v>
      </c>
      <c r="H16235" s="19"/>
      <c r="I16235" s="19"/>
      <c r="J16235" s="19">
        <v>0.12525246186138447</v>
      </c>
      <c r="K16235" s="19">
        <v>1.6448974147364799E-2</v>
      </c>
      <c r="L16235" s="19"/>
      <c r="M16235" s="19"/>
      <c r="N16235" s="19">
        <v>0.45950506642011496</v>
      </c>
      <c r="O16235" s="19">
        <v>0.90128046264138806</v>
      </c>
      <c r="P16235" s="50"/>
      <c r="R16235" s="9" t="s">
        <v>0</v>
      </c>
    </row>
    <row r="16236" spans="2:18" x14ac:dyDescent="0.2">
      <c r="B16236" s="25">
        <v>16006</v>
      </c>
      <c r="C16236" s="193"/>
      <c r="D16236" s="19">
        <v>0.58197203781755458</v>
      </c>
      <c r="E16236" s="19">
        <v>0.46266943722032711</v>
      </c>
      <c r="F16236" s="19"/>
      <c r="G16236" s="19"/>
      <c r="H16236" s="19">
        <v>0.26261102987855145</v>
      </c>
      <c r="I16236" s="19">
        <v>0.15421657563973265</v>
      </c>
      <c r="J16236" s="19"/>
      <c r="K16236" s="19">
        <v>0.98138739066367453</v>
      </c>
      <c r="L16236" s="19"/>
      <c r="M16236" s="19">
        <v>4.7411131077280566E-2</v>
      </c>
      <c r="N16236" s="19"/>
      <c r="O16236" s="19"/>
      <c r="P16236" s="50">
        <v>8.4943912970125254E-2</v>
      </c>
      <c r="R16236" s="9" t="s">
        <v>0</v>
      </c>
    </row>
    <row r="16237" spans="2:18" x14ac:dyDescent="0.2">
      <c r="B16237" s="25">
        <v>16007</v>
      </c>
      <c r="C16237" s="193"/>
      <c r="D16237" s="19">
        <v>0.59838981676831815</v>
      </c>
      <c r="E16237" s="19"/>
      <c r="F16237" s="19">
        <v>0.51085267738442797</v>
      </c>
      <c r="G16237" s="19">
        <v>0.16102900349728946</v>
      </c>
      <c r="H16237" s="19"/>
      <c r="I16237" s="19"/>
      <c r="J16237" s="19">
        <v>0.48078646211885623</v>
      </c>
      <c r="K16237" s="19"/>
      <c r="L16237" s="19">
        <v>0.24393141745815866</v>
      </c>
      <c r="M16237" s="19"/>
      <c r="N16237" s="19">
        <v>0.90769293977029253</v>
      </c>
      <c r="O16237" s="19"/>
      <c r="P16237" s="50">
        <v>0.47719777003398656</v>
      </c>
      <c r="R16237" s="9" t="s">
        <v>0</v>
      </c>
    </row>
    <row r="16238" spans="2:18" x14ac:dyDescent="0.2">
      <c r="B16238" s="25">
        <v>16008</v>
      </c>
      <c r="C16238" s="193">
        <v>3.6662640300289033E-2</v>
      </c>
      <c r="D16238" s="19"/>
      <c r="E16238" s="19">
        <v>0.7606143543274525</v>
      </c>
      <c r="F16238" s="19"/>
      <c r="G16238" s="19">
        <v>0.50821034920914354</v>
      </c>
      <c r="H16238" s="19"/>
      <c r="I16238" s="19"/>
      <c r="J16238" s="19">
        <v>7.4936562758133818E-2</v>
      </c>
      <c r="K16238" s="19"/>
      <c r="L16238" s="19">
        <v>4.3618131702474527E-2</v>
      </c>
      <c r="M16238" s="19"/>
      <c r="N16238" s="19">
        <v>0.30589408297915233</v>
      </c>
      <c r="O16238" s="19">
        <v>0.23024882091187712</v>
      </c>
      <c r="P16238" s="50"/>
      <c r="R16238" s="9" t="s">
        <v>0</v>
      </c>
    </row>
    <row r="16239" spans="2:18" x14ac:dyDescent="0.2">
      <c r="B16239" s="25">
        <v>16009</v>
      </c>
      <c r="C16239" s="193">
        <v>1.3843867328776269</v>
      </c>
      <c r="D16239" s="19"/>
      <c r="E16239" s="19">
        <v>0.98948024702434945</v>
      </c>
      <c r="F16239" s="19"/>
      <c r="G16239" s="19">
        <v>1.2908862915002117</v>
      </c>
      <c r="H16239" s="19"/>
      <c r="I16239" s="19">
        <v>1.3409408587140081</v>
      </c>
      <c r="J16239" s="19"/>
      <c r="K16239" s="19">
        <v>1.2164702940105041</v>
      </c>
      <c r="L16239" s="19"/>
      <c r="M16239" s="19">
        <v>0.45742804584679375</v>
      </c>
      <c r="N16239" s="19"/>
      <c r="O16239" s="19">
        <v>0.83174001616782567</v>
      </c>
      <c r="P16239" s="50"/>
      <c r="R16239" s="9" t="s">
        <v>0</v>
      </c>
    </row>
    <row r="16240" spans="2:18" x14ac:dyDescent="0.2">
      <c r="B16240" s="25">
        <v>16010</v>
      </c>
      <c r="C16240" s="193"/>
      <c r="D16240" s="19">
        <v>2.1886185228803381</v>
      </c>
      <c r="E16240" s="19"/>
      <c r="F16240" s="19">
        <v>2.2343931220232967</v>
      </c>
      <c r="G16240" s="19"/>
      <c r="H16240" s="19">
        <v>1.589004918180819</v>
      </c>
      <c r="I16240" s="19"/>
      <c r="J16240" s="19">
        <v>2.2367908067998497</v>
      </c>
      <c r="K16240" s="19"/>
      <c r="L16240" s="19">
        <v>1.8341985541729882</v>
      </c>
      <c r="M16240" s="19"/>
      <c r="N16240" s="19">
        <v>2.1443396633534721</v>
      </c>
      <c r="O16240" s="19"/>
      <c r="P16240" s="50">
        <v>1.7854936150095484</v>
      </c>
      <c r="R16240" s="9" t="s">
        <v>0</v>
      </c>
    </row>
    <row r="16241" spans="2:18" x14ac:dyDescent="0.2">
      <c r="B16241" s="25">
        <v>16011</v>
      </c>
      <c r="C16241" s="193">
        <v>1.2266363710743728</v>
      </c>
      <c r="D16241" s="19"/>
      <c r="E16241" s="19">
        <v>1.3146802588429833</v>
      </c>
      <c r="F16241" s="19"/>
      <c r="G16241" s="19">
        <v>1.5400333224435263</v>
      </c>
      <c r="H16241" s="19"/>
      <c r="I16241" s="19">
        <v>0.99617280960074595</v>
      </c>
      <c r="J16241" s="19"/>
      <c r="K16241" s="19">
        <v>0.28059004872793936</v>
      </c>
      <c r="L16241" s="19"/>
      <c r="M16241" s="19">
        <v>1.2659863937570923</v>
      </c>
      <c r="N16241" s="19"/>
      <c r="O16241" s="19">
        <v>8.6102497068426168E-2</v>
      </c>
      <c r="P16241" s="50"/>
      <c r="R16241" s="9" t="s">
        <v>0</v>
      </c>
    </row>
    <row r="16242" spans="2:18" x14ac:dyDescent="0.2">
      <c r="B16242" s="25">
        <v>16012</v>
      </c>
      <c r="C16242" s="193">
        <v>0.33995387373470404</v>
      </c>
      <c r="D16242" s="19"/>
      <c r="E16242" s="19"/>
      <c r="F16242" s="19">
        <v>9.2823722248481164E-2</v>
      </c>
      <c r="G16242" s="19">
        <v>0.20832209850410505</v>
      </c>
      <c r="H16242" s="19"/>
      <c r="I16242" s="19"/>
      <c r="J16242" s="19">
        <v>0.58827833587899225</v>
      </c>
      <c r="K16242" s="19">
        <v>0.23546968379750516</v>
      </c>
      <c r="L16242" s="19"/>
      <c r="M16242" s="19">
        <v>4.0511677485065237E-3</v>
      </c>
      <c r="N16242" s="19"/>
      <c r="O16242" s="19">
        <v>0.59265097627736718</v>
      </c>
      <c r="P16242" s="50"/>
      <c r="R16242" s="9" t="s">
        <v>0</v>
      </c>
    </row>
    <row r="16243" spans="2:18" x14ac:dyDescent="0.2">
      <c r="B16243" s="25">
        <v>16013</v>
      </c>
      <c r="C16243" s="193"/>
      <c r="D16243" s="19">
        <v>0.37199585117571371</v>
      </c>
      <c r="E16243" s="19">
        <v>0.48169609007311132</v>
      </c>
      <c r="F16243" s="19"/>
      <c r="G16243" s="19"/>
      <c r="H16243" s="19">
        <v>0.33428352337134248</v>
      </c>
      <c r="I16243" s="19"/>
      <c r="J16243" s="19">
        <v>0.95533249728856362</v>
      </c>
      <c r="K16243" s="19">
        <v>0.17246228739572547</v>
      </c>
      <c r="L16243" s="19"/>
      <c r="M16243" s="19"/>
      <c r="N16243" s="19">
        <v>0.65842144202701303</v>
      </c>
      <c r="O16243" s="19">
        <v>1.0433192754975701E-2</v>
      </c>
      <c r="P16243" s="50"/>
      <c r="R16243" s="9" t="s">
        <v>0</v>
      </c>
    </row>
    <row r="16244" spans="2:18" x14ac:dyDescent="0.2">
      <c r="B16244" s="25">
        <v>16014</v>
      </c>
      <c r="C16244" s="193">
        <v>2.1027036354251351E-4</v>
      </c>
      <c r="D16244" s="19"/>
      <c r="E16244" s="19"/>
      <c r="F16244" s="19">
        <v>0.16273865257617315</v>
      </c>
      <c r="G16244" s="19">
        <v>0.37224893505906664</v>
      </c>
      <c r="H16244" s="19"/>
      <c r="I16244" s="19"/>
      <c r="J16244" s="19">
        <v>0.22904142404353586</v>
      </c>
      <c r="K16244" s="19">
        <v>0.71954826416039663</v>
      </c>
      <c r="L16244" s="19"/>
      <c r="M16244" s="19">
        <v>0.17689248982960371</v>
      </c>
      <c r="N16244" s="19"/>
      <c r="O16244" s="19">
        <v>0.21061725850651264</v>
      </c>
      <c r="P16244" s="50"/>
      <c r="R16244" s="9" t="s">
        <v>0</v>
      </c>
    </row>
    <row r="16245" spans="2:18" x14ac:dyDescent="0.2">
      <c r="B16245" s="25">
        <v>16015</v>
      </c>
      <c r="C16245" s="193">
        <v>0.74285374635905677</v>
      </c>
      <c r="D16245" s="19"/>
      <c r="E16245" s="19">
        <v>0.69435856279259778</v>
      </c>
      <c r="F16245" s="19"/>
      <c r="G16245" s="19">
        <v>1.3982840328195629</v>
      </c>
      <c r="H16245" s="19"/>
      <c r="I16245" s="19">
        <v>1.2940077754592232</v>
      </c>
      <c r="J16245" s="19"/>
      <c r="K16245" s="19">
        <v>0.31390296118631272</v>
      </c>
      <c r="L16245" s="19"/>
      <c r="M16245" s="19">
        <v>1.2615366547821303</v>
      </c>
      <c r="N16245" s="19"/>
      <c r="O16245" s="19">
        <v>0.50226073373042512</v>
      </c>
      <c r="P16245" s="50"/>
      <c r="R16245" s="9" t="s">
        <v>0</v>
      </c>
    </row>
    <row r="16246" spans="2:18" x14ac:dyDescent="0.2">
      <c r="B16246" s="25">
        <v>16016</v>
      </c>
      <c r="C16246" s="193"/>
      <c r="D16246" s="19">
        <v>0.13129923713215591</v>
      </c>
      <c r="E16246" s="19">
        <v>0.54371720511634625</v>
      </c>
      <c r="F16246" s="19"/>
      <c r="G16246" s="19">
        <v>0.87653529594790947</v>
      </c>
      <c r="H16246" s="19"/>
      <c r="I16246" s="19">
        <v>0.98793612023460653</v>
      </c>
      <c r="J16246" s="19"/>
      <c r="K16246" s="19">
        <v>0.68944403771872587</v>
      </c>
      <c r="L16246" s="19"/>
      <c r="M16246" s="19">
        <v>1.7781273031408693</v>
      </c>
      <c r="N16246" s="19"/>
      <c r="O16246" s="19">
        <v>1.573802386334596</v>
      </c>
      <c r="P16246" s="50"/>
      <c r="R16246" s="9" t="s">
        <v>0</v>
      </c>
    </row>
    <row r="16247" spans="2:18" x14ac:dyDescent="0.2">
      <c r="B16247" s="25">
        <v>16017</v>
      </c>
      <c r="C16247" s="193"/>
      <c r="D16247" s="19">
        <v>4.9940666093498245E-2</v>
      </c>
      <c r="E16247" s="19"/>
      <c r="F16247" s="19">
        <v>0.43378266801377602</v>
      </c>
      <c r="G16247" s="19"/>
      <c r="H16247" s="19">
        <v>0.26301562946417523</v>
      </c>
      <c r="I16247" s="19"/>
      <c r="J16247" s="19">
        <v>0.16684264215269773</v>
      </c>
      <c r="K16247" s="19"/>
      <c r="L16247" s="19">
        <v>0.73512301236754385</v>
      </c>
      <c r="M16247" s="19"/>
      <c r="N16247" s="19">
        <v>0.39120209428957675</v>
      </c>
      <c r="O16247" s="19"/>
      <c r="P16247" s="50">
        <v>0.3249695612782314</v>
      </c>
      <c r="R16247" s="9" t="s">
        <v>0</v>
      </c>
    </row>
    <row r="16248" spans="2:18" x14ac:dyDescent="0.2">
      <c r="B16248" s="25">
        <v>16018</v>
      </c>
      <c r="C16248" s="193"/>
      <c r="D16248" s="19">
        <v>7.8025263441983961E-2</v>
      </c>
      <c r="E16248" s="19">
        <v>0.69797155015578694</v>
      </c>
      <c r="F16248" s="19"/>
      <c r="G16248" s="19"/>
      <c r="H16248" s="19">
        <v>0.44685547515633622</v>
      </c>
      <c r="I16248" s="19">
        <v>0.87201847878843075</v>
      </c>
      <c r="J16248" s="19"/>
      <c r="K16248" s="19">
        <v>1.001338026648803</v>
      </c>
      <c r="L16248" s="19"/>
      <c r="M16248" s="19"/>
      <c r="N16248" s="19">
        <v>0.16768748479196777</v>
      </c>
      <c r="O16248" s="19"/>
      <c r="P16248" s="50">
        <v>0.27001863068893339</v>
      </c>
      <c r="R16248" s="9" t="s">
        <v>0</v>
      </c>
    </row>
    <row r="16249" spans="2:18" x14ac:dyDescent="0.2">
      <c r="B16249" s="25">
        <v>16019</v>
      </c>
      <c r="C16249" s="193">
        <v>1.1146571506498244</v>
      </c>
      <c r="D16249" s="19"/>
      <c r="E16249" s="19"/>
      <c r="F16249" s="19">
        <v>5.1498623838813345E-2</v>
      </c>
      <c r="G16249" s="19"/>
      <c r="H16249" s="19">
        <v>0.45174994115220363</v>
      </c>
      <c r="I16249" s="19"/>
      <c r="J16249" s="19">
        <v>5.7842167902131814E-3</v>
      </c>
      <c r="K16249" s="19">
        <v>0.13457136690405647</v>
      </c>
      <c r="L16249" s="19"/>
      <c r="M16249" s="19">
        <v>0.16117474014866287</v>
      </c>
      <c r="N16249" s="19"/>
      <c r="O16249" s="19">
        <v>0.7736946221157468</v>
      </c>
      <c r="P16249" s="50"/>
      <c r="R16249" s="9" t="s">
        <v>0</v>
      </c>
    </row>
    <row r="16250" spans="2:18" x14ac:dyDescent="0.2">
      <c r="B16250" s="25">
        <v>16020</v>
      </c>
      <c r="C16250" s="193"/>
      <c r="D16250" s="19">
        <v>0.23740820238578145</v>
      </c>
      <c r="E16250" s="19">
        <v>0.52700834201522317</v>
      </c>
      <c r="F16250" s="19"/>
      <c r="G16250" s="19"/>
      <c r="H16250" s="19">
        <v>0.30272499154918386</v>
      </c>
      <c r="I16250" s="19">
        <v>0.30684390808421597</v>
      </c>
      <c r="J16250" s="19"/>
      <c r="K16250" s="19"/>
      <c r="L16250" s="19">
        <v>0.2120669735237512</v>
      </c>
      <c r="M16250" s="19">
        <v>0.29790086543982192</v>
      </c>
      <c r="N16250" s="19"/>
      <c r="O16250" s="19">
        <v>0.59323644782258067</v>
      </c>
      <c r="P16250" s="50"/>
      <c r="R16250" s="9" t="s">
        <v>0</v>
      </c>
    </row>
    <row r="16251" spans="2:18" x14ac:dyDescent="0.2">
      <c r="B16251" s="25">
        <v>16021</v>
      </c>
      <c r="C16251" s="193"/>
      <c r="D16251" s="19">
        <v>0.71592050449320155</v>
      </c>
      <c r="E16251" s="19">
        <v>0.35387278402821831</v>
      </c>
      <c r="F16251" s="19"/>
      <c r="G16251" s="19">
        <v>0.42949380715909657</v>
      </c>
      <c r="H16251" s="19"/>
      <c r="I16251" s="19">
        <v>0.53684535453867599</v>
      </c>
      <c r="J16251" s="19"/>
      <c r="K16251" s="19">
        <v>9.1368853426293306E-2</v>
      </c>
      <c r="L16251" s="19"/>
      <c r="M16251" s="19">
        <v>0.73985900292490747</v>
      </c>
      <c r="N16251" s="19"/>
      <c r="O16251" s="19">
        <v>0.25962537452252837</v>
      </c>
      <c r="P16251" s="50"/>
      <c r="R16251" s="9" t="s">
        <v>0</v>
      </c>
    </row>
    <row r="16252" spans="2:18" x14ac:dyDescent="0.2">
      <c r="B16252" s="25">
        <v>16022</v>
      </c>
      <c r="C16252" s="193"/>
      <c r="D16252" s="19">
        <v>0.66135919892841566</v>
      </c>
      <c r="E16252" s="19"/>
      <c r="F16252" s="19">
        <v>1.4333782063835221</v>
      </c>
      <c r="G16252" s="19"/>
      <c r="H16252" s="19">
        <v>1.184298432404588</v>
      </c>
      <c r="I16252" s="19"/>
      <c r="J16252" s="19">
        <v>1.5163288712864731</v>
      </c>
      <c r="K16252" s="19"/>
      <c r="L16252" s="19">
        <v>1.9795461652949997</v>
      </c>
      <c r="M16252" s="19"/>
      <c r="N16252" s="19">
        <v>1.8381290404157389</v>
      </c>
      <c r="O16252" s="19"/>
      <c r="P16252" s="50">
        <v>1.5550753687833598</v>
      </c>
      <c r="R16252" s="9" t="s">
        <v>0</v>
      </c>
    </row>
    <row r="16253" spans="2:18" x14ac:dyDescent="0.2">
      <c r="B16253" s="25">
        <v>16023</v>
      </c>
      <c r="C16253" s="193">
        <v>0.74321541731128804</v>
      </c>
      <c r="D16253" s="19"/>
      <c r="E16253" s="19">
        <v>0.2836039754327318</v>
      </c>
      <c r="F16253" s="19"/>
      <c r="G16253" s="19">
        <v>0.4043225533267138</v>
      </c>
      <c r="H16253" s="19"/>
      <c r="I16253" s="19">
        <v>1.1210685098931947</v>
      </c>
      <c r="J16253" s="19"/>
      <c r="K16253" s="19">
        <v>1.2738102801411695</v>
      </c>
      <c r="L16253" s="19"/>
      <c r="M16253" s="19">
        <v>0.81420619001393624</v>
      </c>
      <c r="N16253" s="19"/>
      <c r="O16253" s="19">
        <v>0.91367134327675681</v>
      </c>
      <c r="P16253" s="50"/>
      <c r="R16253" s="9" t="s">
        <v>0</v>
      </c>
    </row>
    <row r="16254" spans="2:18" x14ac:dyDescent="0.2">
      <c r="B16254" s="25">
        <v>16024</v>
      </c>
      <c r="C16254" s="193">
        <v>0.61845947530018175</v>
      </c>
      <c r="D16254" s="19"/>
      <c r="E16254" s="19"/>
      <c r="F16254" s="19">
        <v>0.71116912606076743</v>
      </c>
      <c r="G16254" s="19"/>
      <c r="H16254" s="19">
        <v>0.3059675367866746</v>
      </c>
      <c r="I16254" s="19">
        <v>0.58539529775637955</v>
      </c>
      <c r="J16254" s="19"/>
      <c r="K16254" s="19"/>
      <c r="L16254" s="19">
        <v>3.2277130933717211E-3</v>
      </c>
      <c r="M16254" s="19">
        <v>0.64836057887211351</v>
      </c>
      <c r="N16254" s="19"/>
      <c r="O16254" s="19"/>
      <c r="P16254" s="50">
        <v>0.83214914221975433</v>
      </c>
      <c r="R16254" s="9" t="s">
        <v>0</v>
      </c>
    </row>
    <row r="16255" spans="2:18" x14ac:dyDescent="0.2">
      <c r="B16255" s="25">
        <v>16025</v>
      </c>
      <c r="C16255" s="193"/>
      <c r="D16255" s="19">
        <v>0.89334004910220688</v>
      </c>
      <c r="E16255" s="19"/>
      <c r="F16255" s="19">
        <v>0.44449578272857093</v>
      </c>
      <c r="G16255" s="19">
        <v>0.37199936615066903</v>
      </c>
      <c r="H16255" s="19"/>
      <c r="I16255" s="19"/>
      <c r="J16255" s="19">
        <v>0.64102672372413272</v>
      </c>
      <c r="K16255" s="19"/>
      <c r="L16255" s="19">
        <v>0.86161258184603917</v>
      </c>
      <c r="M16255" s="19"/>
      <c r="N16255" s="19">
        <v>0.7231057143852111</v>
      </c>
      <c r="O16255" s="19">
        <v>0.11675079510368844</v>
      </c>
      <c r="P16255" s="50"/>
      <c r="R16255" s="9" t="s">
        <v>0</v>
      </c>
    </row>
    <row r="16256" spans="2:18" x14ac:dyDescent="0.2">
      <c r="B16256" s="25">
        <v>16026</v>
      </c>
      <c r="C16256" s="193"/>
      <c r="D16256" s="19">
        <v>1.8963416022121937</v>
      </c>
      <c r="E16256" s="19"/>
      <c r="F16256" s="19">
        <v>0.67716537004658151</v>
      </c>
      <c r="G16256" s="19"/>
      <c r="H16256" s="19">
        <v>0.86643312979686615</v>
      </c>
      <c r="I16256" s="19"/>
      <c r="J16256" s="19">
        <v>1.1795432858000567</v>
      </c>
      <c r="K16256" s="19"/>
      <c r="L16256" s="19">
        <v>1.7257617947208495</v>
      </c>
      <c r="M16256" s="19"/>
      <c r="N16256" s="19">
        <v>2.4031230645213251</v>
      </c>
      <c r="O16256" s="19"/>
      <c r="P16256" s="50">
        <v>1.5758453613400112</v>
      </c>
      <c r="R16256" s="9" t="s">
        <v>0</v>
      </c>
    </row>
    <row r="16257" spans="2:18" x14ac:dyDescent="0.2">
      <c r="B16257" s="25">
        <v>16027</v>
      </c>
      <c r="C16257" s="193"/>
      <c r="D16257" s="19">
        <v>0.22366669816883383</v>
      </c>
      <c r="E16257" s="19"/>
      <c r="F16257" s="19">
        <v>0.92004737092802968</v>
      </c>
      <c r="G16257" s="19">
        <v>0.45059387740220974</v>
      </c>
      <c r="H16257" s="19"/>
      <c r="I16257" s="19"/>
      <c r="J16257" s="19">
        <v>0.74349970929087661</v>
      </c>
      <c r="K16257" s="19"/>
      <c r="L16257" s="19">
        <v>0.55311799325901978</v>
      </c>
      <c r="M16257" s="19"/>
      <c r="N16257" s="19">
        <v>0.33545559729056867</v>
      </c>
      <c r="O16257" s="19"/>
      <c r="P16257" s="50">
        <v>1.4323123765333448</v>
      </c>
      <c r="R16257" s="9" t="s">
        <v>0</v>
      </c>
    </row>
    <row r="16258" spans="2:18" x14ac:dyDescent="0.2">
      <c r="B16258" s="25">
        <v>16028</v>
      </c>
      <c r="C16258" s="193">
        <v>1.1962717669773514E-2</v>
      </c>
      <c r="D16258" s="19"/>
      <c r="E16258" s="19"/>
      <c r="F16258" s="19">
        <v>0.16939338085034988</v>
      </c>
      <c r="G16258" s="19"/>
      <c r="H16258" s="19">
        <v>0.13221442456636928</v>
      </c>
      <c r="I16258" s="19"/>
      <c r="J16258" s="19">
        <v>5.0675460818842895E-2</v>
      </c>
      <c r="K16258" s="19"/>
      <c r="L16258" s="19">
        <v>0.47584780436779561</v>
      </c>
      <c r="M16258" s="19">
        <v>0.74959107284042947</v>
      </c>
      <c r="N16258" s="19"/>
      <c r="O16258" s="19"/>
      <c r="P16258" s="50">
        <v>0.17013926986718098</v>
      </c>
      <c r="R16258" s="9" t="s">
        <v>0</v>
      </c>
    </row>
    <row r="16259" spans="2:18" x14ac:dyDescent="0.2">
      <c r="B16259" s="25">
        <v>16029</v>
      </c>
      <c r="C16259" s="193">
        <v>0.74500758292665925</v>
      </c>
      <c r="D16259" s="19"/>
      <c r="E16259" s="19">
        <v>0.94945952112354626</v>
      </c>
      <c r="F16259" s="19"/>
      <c r="G16259" s="19">
        <v>1.0198907629496856</v>
      </c>
      <c r="H16259" s="19"/>
      <c r="I16259" s="19">
        <v>1.4733600888307816</v>
      </c>
      <c r="J16259" s="19"/>
      <c r="K16259" s="19">
        <v>1.4587510414895237</v>
      </c>
      <c r="L16259" s="19"/>
      <c r="M16259" s="19">
        <v>1.5377357359252184</v>
      </c>
      <c r="N16259" s="19"/>
      <c r="O16259" s="19">
        <v>1.6242424642449593</v>
      </c>
      <c r="P16259" s="50"/>
      <c r="R16259" s="9" t="s">
        <v>0</v>
      </c>
    </row>
    <row r="16260" spans="2:18" x14ac:dyDescent="0.2">
      <c r="B16260" s="25">
        <v>16030</v>
      </c>
      <c r="C16260" s="193"/>
      <c r="D16260" s="19">
        <v>7.2224137152434406E-2</v>
      </c>
      <c r="E16260" s="19"/>
      <c r="F16260" s="19">
        <v>4.0259587765913846E-2</v>
      </c>
      <c r="G16260" s="19">
        <v>0.45158752327962626</v>
      </c>
      <c r="H16260" s="19"/>
      <c r="I16260" s="19">
        <v>1.2196783757661189</v>
      </c>
      <c r="J16260" s="19"/>
      <c r="K16260" s="19">
        <v>0.69322269143939175</v>
      </c>
      <c r="L16260" s="19"/>
      <c r="M16260" s="19">
        <v>1.5876425402031795</v>
      </c>
      <c r="N16260" s="19"/>
      <c r="O16260" s="19">
        <v>1.1460892443708106</v>
      </c>
      <c r="P16260" s="50"/>
      <c r="R16260" s="9" t="s">
        <v>0</v>
      </c>
    </row>
    <row r="16261" spans="2:18" x14ac:dyDescent="0.2">
      <c r="B16261" s="25">
        <v>16031</v>
      </c>
      <c r="C16261" s="193"/>
      <c r="D16261" s="19">
        <v>1.7330012940023947</v>
      </c>
      <c r="E16261" s="19"/>
      <c r="F16261" s="19">
        <v>1.1300417801600178</v>
      </c>
      <c r="G16261" s="19"/>
      <c r="H16261" s="19">
        <v>2.0587024304248778</v>
      </c>
      <c r="I16261" s="19"/>
      <c r="J16261" s="19">
        <v>0.41938407038688996</v>
      </c>
      <c r="K16261" s="19"/>
      <c r="L16261" s="19">
        <v>1.5645579209586122</v>
      </c>
      <c r="M16261" s="19"/>
      <c r="N16261" s="19">
        <v>0.99126762918765965</v>
      </c>
      <c r="O16261" s="19"/>
      <c r="P16261" s="50">
        <v>0.82331590180780523</v>
      </c>
      <c r="R16261" s="9" t="s">
        <v>0</v>
      </c>
    </row>
    <row r="16262" spans="2:18" x14ac:dyDescent="0.2">
      <c r="B16262" s="25">
        <v>16032</v>
      </c>
      <c r="C16262" s="193"/>
      <c r="D16262" s="19">
        <v>0.41610475844662542</v>
      </c>
      <c r="E16262" s="19"/>
      <c r="F16262" s="19">
        <v>0.44856214406070027</v>
      </c>
      <c r="G16262" s="19"/>
      <c r="H16262" s="19">
        <v>0.55159964832533015</v>
      </c>
      <c r="I16262" s="19">
        <v>9.3181581591515114E-2</v>
      </c>
      <c r="J16262" s="19"/>
      <c r="K16262" s="19">
        <v>8.5650579099889421E-2</v>
      </c>
      <c r="L16262" s="19"/>
      <c r="M16262" s="19"/>
      <c r="N16262" s="19">
        <v>0.39391998238731274</v>
      </c>
      <c r="O16262" s="19">
        <v>0.21561166372515866</v>
      </c>
      <c r="P16262" s="50"/>
      <c r="R16262" s="9" t="s">
        <v>0</v>
      </c>
    </row>
    <row r="16263" spans="2:18" x14ac:dyDescent="0.2">
      <c r="B16263" s="25">
        <v>16033</v>
      </c>
      <c r="C16263" s="193"/>
      <c r="D16263" s="19">
        <v>0.30086803904638343</v>
      </c>
      <c r="E16263" s="19"/>
      <c r="F16263" s="19">
        <v>1.0800954637436986</v>
      </c>
      <c r="G16263" s="19"/>
      <c r="H16263" s="19">
        <v>0.53655393015011643</v>
      </c>
      <c r="I16263" s="19"/>
      <c r="J16263" s="19">
        <v>0.73364815688793417</v>
      </c>
      <c r="K16263" s="19"/>
      <c r="L16263" s="19">
        <v>1.11124145284814</v>
      </c>
      <c r="M16263" s="19"/>
      <c r="N16263" s="19">
        <v>0.86781191121589885</v>
      </c>
      <c r="O16263" s="19"/>
      <c r="P16263" s="50">
        <v>1.1378735478747435</v>
      </c>
      <c r="R16263" s="9" t="s">
        <v>0</v>
      </c>
    </row>
    <row r="16264" spans="2:18" x14ac:dyDescent="0.2">
      <c r="B16264" s="25">
        <v>16034</v>
      </c>
      <c r="C16264" s="193">
        <v>0.30162999317764988</v>
      </c>
      <c r="D16264" s="19"/>
      <c r="E16264" s="19"/>
      <c r="F16264" s="19">
        <v>0.17570702788418435</v>
      </c>
      <c r="G16264" s="19"/>
      <c r="H16264" s="19">
        <v>1.7957181534685063</v>
      </c>
      <c r="I16264" s="19"/>
      <c r="J16264" s="19">
        <v>1.1885501855286238</v>
      </c>
      <c r="K16264" s="19"/>
      <c r="L16264" s="19">
        <v>0.19935853633981873</v>
      </c>
      <c r="M16264" s="19"/>
      <c r="N16264" s="19">
        <v>0.67873569839185932</v>
      </c>
      <c r="O16264" s="19"/>
      <c r="P16264" s="50">
        <v>1.1687166504758011</v>
      </c>
      <c r="R16264" s="9" t="s">
        <v>0</v>
      </c>
    </row>
    <row r="16265" spans="2:18" x14ac:dyDescent="0.2">
      <c r="B16265" s="25">
        <v>16035</v>
      </c>
      <c r="C16265" s="193">
        <v>1.0605008581540751</v>
      </c>
      <c r="D16265" s="19"/>
      <c r="E16265" s="19"/>
      <c r="F16265" s="19">
        <v>0.18025874124030844</v>
      </c>
      <c r="G16265" s="19"/>
      <c r="H16265" s="19">
        <v>4.5598403567350385E-2</v>
      </c>
      <c r="I16265" s="19">
        <v>7.2151127420338718E-2</v>
      </c>
      <c r="J16265" s="19"/>
      <c r="K16265" s="19">
        <v>0.82568482299400547</v>
      </c>
      <c r="L16265" s="19"/>
      <c r="M16265" s="19">
        <v>0.27631289653663738</v>
      </c>
      <c r="N16265" s="19"/>
      <c r="O16265" s="19">
        <v>0.33160233033107284</v>
      </c>
      <c r="P16265" s="50"/>
      <c r="R16265" s="9" t="s">
        <v>0</v>
      </c>
    </row>
    <row r="16266" spans="2:18" x14ac:dyDescent="0.2">
      <c r="B16266" s="25">
        <v>16036</v>
      </c>
      <c r="C16266" s="193"/>
      <c r="D16266" s="19">
        <v>1.5101300002332469</v>
      </c>
      <c r="E16266" s="19"/>
      <c r="F16266" s="19">
        <v>1.5022538466523436</v>
      </c>
      <c r="G16266" s="19"/>
      <c r="H16266" s="19">
        <v>1.9349245194347684</v>
      </c>
      <c r="I16266" s="19"/>
      <c r="J16266" s="19">
        <v>1.6673908730664173</v>
      </c>
      <c r="K16266" s="19"/>
      <c r="L16266" s="19">
        <v>2.957526606222912</v>
      </c>
      <c r="M16266" s="19"/>
      <c r="N16266" s="19">
        <v>2.2667527863708705</v>
      </c>
      <c r="O16266" s="19"/>
      <c r="P16266" s="50">
        <v>1.9310868496637612</v>
      </c>
      <c r="R16266" s="9" t="s">
        <v>0</v>
      </c>
    </row>
    <row r="16267" spans="2:18" x14ac:dyDescent="0.2">
      <c r="B16267" s="25">
        <v>16037</v>
      </c>
      <c r="C16267" s="193">
        <v>1.0273189778407203</v>
      </c>
      <c r="D16267" s="19"/>
      <c r="E16267" s="19">
        <v>1.7873552275754507</v>
      </c>
      <c r="F16267" s="19"/>
      <c r="G16267" s="19">
        <v>1.0693397139150118</v>
      </c>
      <c r="H16267" s="19"/>
      <c r="I16267" s="19">
        <v>0.94768240693228356</v>
      </c>
      <c r="J16267" s="19"/>
      <c r="K16267" s="19">
        <v>1.2418484186313339</v>
      </c>
      <c r="L16267" s="19"/>
      <c r="M16267" s="19">
        <v>1.2714666395605605</v>
      </c>
      <c r="N16267" s="19"/>
      <c r="O16267" s="19">
        <v>0.70668495011117904</v>
      </c>
      <c r="P16267" s="50"/>
      <c r="R16267" s="9" t="s">
        <v>0</v>
      </c>
    </row>
    <row r="16268" spans="2:18" x14ac:dyDescent="0.2">
      <c r="B16268" s="25">
        <v>16038</v>
      </c>
      <c r="C16268" s="193">
        <v>0.65123644050528218</v>
      </c>
      <c r="D16268" s="19"/>
      <c r="E16268" s="19">
        <v>1.3961152965484398</v>
      </c>
      <c r="F16268" s="19"/>
      <c r="G16268" s="19">
        <v>1.0405001226883379</v>
      </c>
      <c r="H16268" s="19"/>
      <c r="I16268" s="19">
        <v>1.7153830256773583</v>
      </c>
      <c r="J16268" s="19"/>
      <c r="K16268" s="19">
        <v>0.99729563948578193</v>
      </c>
      <c r="L16268" s="19"/>
      <c r="M16268" s="19">
        <v>0.80524891037254342</v>
      </c>
      <c r="N16268" s="19"/>
      <c r="O16268" s="19">
        <v>1.033436437707705</v>
      </c>
      <c r="P16268" s="50"/>
      <c r="R16268" s="9" t="s">
        <v>0</v>
      </c>
    </row>
    <row r="16269" spans="2:18" x14ac:dyDescent="0.2">
      <c r="B16269" s="25">
        <v>16039</v>
      </c>
      <c r="C16269" s="193"/>
      <c r="D16269" s="19">
        <v>0.39580161748274295</v>
      </c>
      <c r="E16269" s="19">
        <v>0.50967907477164009</v>
      </c>
      <c r="F16269" s="19"/>
      <c r="G16269" s="19">
        <v>0.12661187343669641</v>
      </c>
      <c r="H16269" s="19"/>
      <c r="I16269" s="19"/>
      <c r="J16269" s="19">
        <v>0.11979299422372702</v>
      </c>
      <c r="K16269" s="19"/>
      <c r="L16269" s="19">
        <v>0.25090425116269072</v>
      </c>
      <c r="M16269" s="19"/>
      <c r="N16269" s="19">
        <v>0.54205140519531958</v>
      </c>
      <c r="O16269" s="19"/>
      <c r="P16269" s="50">
        <v>0.27256890970313585</v>
      </c>
      <c r="R16269" s="9" t="s">
        <v>0</v>
      </c>
    </row>
    <row r="16270" spans="2:18" x14ac:dyDescent="0.2">
      <c r="B16270" s="25">
        <v>16040</v>
      </c>
      <c r="C16270" s="193"/>
      <c r="D16270" s="19">
        <v>0.33551198726413894</v>
      </c>
      <c r="E16270" s="19"/>
      <c r="F16270" s="19">
        <v>1.0993771849185341</v>
      </c>
      <c r="G16270" s="19"/>
      <c r="H16270" s="19">
        <v>0.49040859467890668</v>
      </c>
      <c r="I16270" s="19"/>
      <c r="J16270" s="19">
        <v>0.417632485646595</v>
      </c>
      <c r="K16270" s="19"/>
      <c r="L16270" s="19">
        <v>0.49399347961979995</v>
      </c>
      <c r="M16270" s="19"/>
      <c r="N16270" s="19">
        <v>1.7352550433831726</v>
      </c>
      <c r="O16270" s="19"/>
      <c r="P16270" s="50">
        <v>0.5301932322814793</v>
      </c>
      <c r="R16270" s="9" t="s">
        <v>0</v>
      </c>
    </row>
    <row r="16271" spans="2:18" x14ac:dyDescent="0.2">
      <c r="B16271" s="25">
        <v>16041</v>
      </c>
      <c r="C16271" s="193">
        <v>1.7055545582625493</v>
      </c>
      <c r="D16271" s="19"/>
      <c r="E16271" s="19">
        <v>3.0890603094964892</v>
      </c>
      <c r="F16271" s="19"/>
      <c r="G16271" s="19">
        <v>1.8652875552568311</v>
      </c>
      <c r="H16271" s="19"/>
      <c r="I16271" s="19">
        <v>2.8473674664628392</v>
      </c>
      <c r="J16271" s="19"/>
      <c r="K16271" s="19">
        <v>1.9578877409787718</v>
      </c>
      <c r="L16271" s="19"/>
      <c r="M16271" s="19">
        <v>2.0394442522057279</v>
      </c>
      <c r="N16271" s="19"/>
      <c r="O16271" s="19">
        <v>2.9076407736318743</v>
      </c>
      <c r="P16271" s="50"/>
      <c r="R16271" s="9" t="s">
        <v>0</v>
      </c>
    </row>
    <row r="16272" spans="2:18" x14ac:dyDescent="0.2">
      <c r="B16272" s="25">
        <v>16042</v>
      </c>
      <c r="C16272" s="193">
        <v>0.65037621361563247</v>
      </c>
      <c r="D16272" s="19"/>
      <c r="E16272" s="19"/>
      <c r="F16272" s="19">
        <v>0.22249811958013477</v>
      </c>
      <c r="G16272" s="19"/>
      <c r="H16272" s="19">
        <v>0.24956138364135294</v>
      </c>
      <c r="I16272" s="19"/>
      <c r="J16272" s="19">
        <v>0.35479366314050215</v>
      </c>
      <c r="K16272" s="19"/>
      <c r="L16272" s="19">
        <v>3.5958621447206407E-2</v>
      </c>
      <c r="M16272" s="19"/>
      <c r="N16272" s="19">
        <v>0.54025337304502163</v>
      </c>
      <c r="O16272" s="19">
        <v>0.28207929262155845</v>
      </c>
      <c r="P16272" s="50"/>
      <c r="R16272" s="9" t="s">
        <v>0</v>
      </c>
    </row>
    <row r="16273" spans="2:18" x14ac:dyDescent="0.2">
      <c r="B16273" s="25">
        <v>16043</v>
      </c>
      <c r="C16273" s="193"/>
      <c r="D16273" s="19">
        <v>0.35788346889225564</v>
      </c>
      <c r="E16273" s="19"/>
      <c r="F16273" s="19">
        <v>0.30372570695856432</v>
      </c>
      <c r="G16273" s="19"/>
      <c r="H16273" s="19">
        <v>0.53316977598859661</v>
      </c>
      <c r="I16273" s="19">
        <v>0.64868410708369451</v>
      </c>
      <c r="J16273" s="19"/>
      <c r="K16273" s="19"/>
      <c r="L16273" s="19">
        <v>0.58460121374643859</v>
      </c>
      <c r="M16273" s="19"/>
      <c r="N16273" s="19">
        <v>0.89155871127760689</v>
      </c>
      <c r="O16273" s="19"/>
      <c r="P16273" s="50">
        <v>1.012249101619296</v>
      </c>
      <c r="R16273" s="9" t="s">
        <v>0</v>
      </c>
    </row>
    <row r="16274" spans="2:18" x14ac:dyDescent="0.2">
      <c r="B16274" s="25">
        <v>16044</v>
      </c>
      <c r="C16274" s="193"/>
      <c r="D16274" s="19">
        <v>1.1598731703832268</v>
      </c>
      <c r="E16274" s="19"/>
      <c r="F16274" s="19">
        <v>1.106714912869347</v>
      </c>
      <c r="G16274" s="19"/>
      <c r="H16274" s="19">
        <v>1.1470505639229016</v>
      </c>
      <c r="I16274" s="19"/>
      <c r="J16274" s="19">
        <v>1.9233970422022506</v>
      </c>
      <c r="K16274" s="19"/>
      <c r="L16274" s="19">
        <v>2.1035426642292849</v>
      </c>
      <c r="M16274" s="19"/>
      <c r="N16274" s="19">
        <v>1.6322493673502003</v>
      </c>
      <c r="O16274" s="19"/>
      <c r="P16274" s="50">
        <v>1.3824621813733755</v>
      </c>
      <c r="R16274" s="9" t="s">
        <v>0</v>
      </c>
    </row>
    <row r="16275" spans="2:18" x14ac:dyDescent="0.2">
      <c r="B16275" s="25">
        <v>16045</v>
      </c>
      <c r="C16275" s="193">
        <v>0.41809473673817454</v>
      </c>
      <c r="D16275" s="19"/>
      <c r="E16275" s="19">
        <v>0.45239446911509262</v>
      </c>
      <c r="F16275" s="19"/>
      <c r="G16275" s="19">
        <v>0.50441275342066583</v>
      </c>
      <c r="H16275" s="19"/>
      <c r="I16275" s="19">
        <v>1.0154485368530137</v>
      </c>
      <c r="J16275" s="19"/>
      <c r="K16275" s="19">
        <v>0.87026748506627727</v>
      </c>
      <c r="L16275" s="19"/>
      <c r="M16275" s="19">
        <v>1.4308389162485855</v>
      </c>
      <c r="N16275" s="19"/>
      <c r="O16275" s="19">
        <v>1.0086008568039819</v>
      </c>
      <c r="P16275" s="50"/>
      <c r="R16275" s="9" t="s">
        <v>0</v>
      </c>
    </row>
    <row r="16276" spans="2:18" x14ac:dyDescent="0.2">
      <c r="B16276" s="25">
        <v>16046</v>
      </c>
      <c r="C16276" s="193">
        <v>0.99870538075612991</v>
      </c>
      <c r="D16276" s="19"/>
      <c r="E16276" s="19">
        <v>1.0957878235374161</v>
      </c>
      <c r="F16276" s="19"/>
      <c r="G16276" s="19">
        <v>0.60815587219799239</v>
      </c>
      <c r="H16276" s="19"/>
      <c r="I16276" s="19">
        <v>1.0178700667519014</v>
      </c>
      <c r="J16276" s="19"/>
      <c r="K16276" s="19">
        <v>1.0400403250136043</v>
      </c>
      <c r="L16276" s="19"/>
      <c r="M16276" s="19">
        <v>0.53609043771211273</v>
      </c>
      <c r="N16276" s="19"/>
      <c r="O16276" s="19">
        <v>0.26547124793988969</v>
      </c>
      <c r="P16276" s="50"/>
      <c r="R16276" s="9" t="s">
        <v>0</v>
      </c>
    </row>
    <row r="16277" spans="2:18" x14ac:dyDescent="0.2">
      <c r="B16277" s="25">
        <v>16047</v>
      </c>
      <c r="C16277" s="193"/>
      <c r="D16277" s="19">
        <v>0.62276242991262054</v>
      </c>
      <c r="E16277" s="19"/>
      <c r="F16277" s="19">
        <v>0.93186699603005352</v>
      </c>
      <c r="G16277" s="19">
        <v>0.17174131881185098</v>
      </c>
      <c r="H16277" s="19"/>
      <c r="I16277" s="19">
        <v>0.19891634260093996</v>
      </c>
      <c r="J16277" s="19"/>
      <c r="K16277" s="19"/>
      <c r="L16277" s="19">
        <v>1.074644803349007</v>
      </c>
      <c r="M16277" s="19"/>
      <c r="N16277" s="19">
        <v>0.50135287701767806</v>
      </c>
      <c r="O16277" s="19"/>
      <c r="P16277" s="50">
        <v>1.2636135044983374</v>
      </c>
      <c r="R16277" s="9" t="s">
        <v>0</v>
      </c>
    </row>
    <row r="16278" spans="2:18" x14ac:dyDescent="0.2">
      <c r="B16278" s="25">
        <v>16048</v>
      </c>
      <c r="C16278" s="193">
        <v>0.54508627494460582</v>
      </c>
      <c r="D16278" s="19"/>
      <c r="E16278" s="19"/>
      <c r="F16278" s="19">
        <v>0.23359599291328717</v>
      </c>
      <c r="G16278" s="19"/>
      <c r="H16278" s="19">
        <v>0.12468777747477557</v>
      </c>
      <c r="I16278" s="19">
        <v>0.91488888172806637</v>
      </c>
      <c r="J16278" s="19"/>
      <c r="K16278" s="19"/>
      <c r="L16278" s="19">
        <v>2.2603678307192791E-2</v>
      </c>
      <c r="M16278" s="19">
        <v>0.56114728032222094</v>
      </c>
      <c r="N16278" s="19"/>
      <c r="O16278" s="19"/>
      <c r="P16278" s="50">
        <v>2.3735618480522854E-2</v>
      </c>
      <c r="R16278" s="9" t="s">
        <v>0</v>
      </c>
    </row>
    <row r="16279" spans="2:18" x14ac:dyDescent="0.2">
      <c r="B16279" s="25">
        <v>16049</v>
      </c>
      <c r="C16279" s="193">
        <v>1.1004043388773459</v>
      </c>
      <c r="D16279" s="19"/>
      <c r="E16279" s="19"/>
      <c r="F16279" s="19">
        <v>0.69776886154019124</v>
      </c>
      <c r="G16279" s="19">
        <v>0.89100264323258316</v>
      </c>
      <c r="H16279" s="19"/>
      <c r="I16279" s="19">
        <v>0.44177852172825188</v>
      </c>
      <c r="J16279" s="19"/>
      <c r="K16279" s="19"/>
      <c r="L16279" s="19">
        <v>3.5530358517605574E-2</v>
      </c>
      <c r="M16279" s="19">
        <v>0.19796515734474646</v>
      </c>
      <c r="N16279" s="19"/>
      <c r="O16279" s="19">
        <v>2.5065717299570578E-2</v>
      </c>
      <c r="P16279" s="50"/>
      <c r="R16279" s="9" t="s">
        <v>0</v>
      </c>
    </row>
    <row r="16280" spans="2:18" x14ac:dyDescent="0.2">
      <c r="B16280" s="25">
        <v>16050</v>
      </c>
      <c r="C16280" s="193"/>
      <c r="D16280" s="19">
        <v>2.3974878746427435</v>
      </c>
      <c r="E16280" s="19"/>
      <c r="F16280" s="19">
        <v>2.8071468718882797</v>
      </c>
      <c r="G16280" s="19"/>
      <c r="H16280" s="19">
        <v>1.2306470796405313</v>
      </c>
      <c r="I16280" s="19"/>
      <c r="J16280" s="19">
        <v>2.9536974675523515</v>
      </c>
      <c r="K16280" s="19"/>
      <c r="L16280" s="19">
        <v>0.63401746934108483</v>
      </c>
      <c r="M16280" s="19"/>
      <c r="N16280" s="19">
        <v>1.5858348026836122</v>
      </c>
      <c r="O16280" s="19"/>
      <c r="P16280" s="50">
        <v>1.781979704190721</v>
      </c>
      <c r="R16280" s="9" t="s">
        <v>0</v>
      </c>
    </row>
    <row r="16281" spans="2:18" x14ac:dyDescent="0.2">
      <c r="B16281" s="25">
        <v>16051</v>
      </c>
      <c r="C16281" s="193"/>
      <c r="D16281" s="19">
        <v>1.4269961636258117</v>
      </c>
      <c r="E16281" s="19"/>
      <c r="F16281" s="19">
        <v>0.51677033594179467</v>
      </c>
      <c r="G16281" s="19"/>
      <c r="H16281" s="19">
        <v>1.815150854810605</v>
      </c>
      <c r="I16281" s="19"/>
      <c r="J16281" s="19">
        <v>1.4258387322005674</v>
      </c>
      <c r="K16281" s="19"/>
      <c r="L16281" s="19">
        <v>0.32293827178755902</v>
      </c>
      <c r="M16281" s="19"/>
      <c r="N16281" s="19">
        <v>1.2105280611871196</v>
      </c>
      <c r="O16281" s="19"/>
      <c r="P16281" s="50">
        <v>1.2613146145513099</v>
      </c>
      <c r="R16281" s="9" t="s">
        <v>0</v>
      </c>
    </row>
    <row r="16282" spans="2:18" x14ac:dyDescent="0.2">
      <c r="B16282" s="25">
        <v>16052</v>
      </c>
      <c r="C16282" s="193"/>
      <c r="D16282" s="19">
        <v>1.3431518369885842</v>
      </c>
      <c r="E16282" s="19"/>
      <c r="F16282" s="19">
        <v>0.97585169056215637</v>
      </c>
      <c r="G16282" s="19"/>
      <c r="H16282" s="19">
        <v>0.93497924945373212</v>
      </c>
      <c r="I16282" s="19"/>
      <c r="J16282" s="19">
        <v>0.87842416944426449</v>
      </c>
      <c r="K16282" s="19"/>
      <c r="L16282" s="19">
        <v>1.548062182479466</v>
      </c>
      <c r="M16282" s="19"/>
      <c r="N16282" s="19">
        <v>0.99661859999013769</v>
      </c>
      <c r="O16282" s="19"/>
      <c r="P16282" s="50">
        <v>0.21370015528885686</v>
      </c>
      <c r="R16282" s="9" t="s">
        <v>0</v>
      </c>
    </row>
    <row r="16283" spans="2:18" x14ac:dyDescent="0.2">
      <c r="B16283" s="25">
        <v>16053</v>
      </c>
      <c r="C16283" s="193">
        <v>1.5067473292733728</v>
      </c>
      <c r="D16283" s="19"/>
      <c r="E16283" s="19">
        <v>0.9589258286244019</v>
      </c>
      <c r="F16283" s="19"/>
      <c r="G16283" s="19">
        <v>0.56671302727740303</v>
      </c>
      <c r="H16283" s="19"/>
      <c r="I16283" s="19">
        <v>0.37215193035499639</v>
      </c>
      <c r="J16283" s="19"/>
      <c r="K16283" s="19">
        <v>1.6573214536658905</v>
      </c>
      <c r="L16283" s="19"/>
      <c r="M16283" s="19">
        <v>1.1017339491815137</v>
      </c>
      <c r="N16283" s="19"/>
      <c r="O16283" s="19">
        <v>0.58145311741161643</v>
      </c>
      <c r="P16283" s="50"/>
      <c r="R16283" s="9" t="s">
        <v>0</v>
      </c>
    </row>
    <row r="16284" spans="2:18" x14ac:dyDescent="0.2">
      <c r="B16284" s="25">
        <v>16054</v>
      </c>
      <c r="C16284" s="193">
        <v>1.3240890060830046</v>
      </c>
      <c r="D16284" s="19"/>
      <c r="E16284" s="19">
        <v>1.9807262446074092</v>
      </c>
      <c r="F16284" s="19"/>
      <c r="G16284" s="19">
        <v>2.5070918543581633</v>
      </c>
      <c r="H16284" s="19"/>
      <c r="I16284" s="19">
        <v>1.5718218721242525</v>
      </c>
      <c r="J16284" s="19"/>
      <c r="K16284" s="19">
        <v>0.6661779409767945</v>
      </c>
      <c r="L16284" s="19"/>
      <c r="M16284" s="19">
        <v>0.67576644529240637</v>
      </c>
      <c r="N16284" s="19"/>
      <c r="O16284" s="19">
        <v>0.95850616509270192</v>
      </c>
      <c r="P16284" s="50"/>
      <c r="R16284" s="9" t="s">
        <v>0</v>
      </c>
    </row>
    <row r="16285" spans="2:18" x14ac:dyDescent="0.2">
      <c r="B16285" s="25">
        <v>16055</v>
      </c>
      <c r="C16285" s="193">
        <v>0.46114252601771488</v>
      </c>
      <c r="D16285" s="19"/>
      <c r="E16285" s="19"/>
      <c r="F16285" s="19">
        <v>4.5151733861893459E-2</v>
      </c>
      <c r="G16285" s="19">
        <v>0.65324346688271606</v>
      </c>
      <c r="H16285" s="19"/>
      <c r="I16285" s="19">
        <v>0.5269443838624307</v>
      </c>
      <c r="J16285" s="19"/>
      <c r="K16285" s="19">
        <v>0.30090303687995668</v>
      </c>
      <c r="L16285" s="19"/>
      <c r="M16285" s="19">
        <v>0.29997069498269036</v>
      </c>
      <c r="N16285" s="19"/>
      <c r="O16285" s="19"/>
      <c r="P16285" s="50">
        <v>0.26271322106876205</v>
      </c>
      <c r="R16285" s="9" t="s">
        <v>0</v>
      </c>
    </row>
    <row r="16286" spans="2:18" x14ac:dyDescent="0.2">
      <c r="B16286" s="25">
        <v>16056</v>
      </c>
      <c r="C16286" s="193">
        <v>1.3916629761054573</v>
      </c>
      <c r="D16286" s="19"/>
      <c r="E16286" s="19">
        <v>1.3304725519620551</v>
      </c>
      <c r="F16286" s="19"/>
      <c r="G16286" s="19">
        <v>0.83352353436927917</v>
      </c>
      <c r="H16286" s="19"/>
      <c r="I16286" s="19">
        <v>0.91136033738362277</v>
      </c>
      <c r="J16286" s="19"/>
      <c r="K16286" s="19">
        <v>0.86910745494971853</v>
      </c>
      <c r="L16286" s="19"/>
      <c r="M16286" s="19">
        <v>0.91387433952678232</v>
      </c>
      <c r="N16286" s="19"/>
      <c r="O16286" s="19">
        <v>0.86214941266738887</v>
      </c>
      <c r="P16286" s="50"/>
      <c r="R16286" s="9" t="s">
        <v>0</v>
      </c>
    </row>
    <row r="16287" spans="2:18" x14ac:dyDescent="0.2">
      <c r="B16287" s="25">
        <v>16057</v>
      </c>
      <c r="C16287" s="193">
        <v>0.58843575827760108</v>
      </c>
      <c r="D16287" s="19"/>
      <c r="E16287" s="19">
        <v>0.49374093417459486</v>
      </c>
      <c r="F16287" s="19"/>
      <c r="G16287" s="19">
        <v>0.29415678605122841</v>
      </c>
      <c r="H16287" s="19"/>
      <c r="I16287" s="19">
        <v>1.3691385774394482</v>
      </c>
      <c r="J16287" s="19"/>
      <c r="K16287" s="19">
        <v>0.60252806497559974</v>
      </c>
      <c r="L16287" s="19"/>
      <c r="M16287" s="19">
        <v>0.36421930362546145</v>
      </c>
      <c r="N16287" s="19"/>
      <c r="O16287" s="19">
        <v>0.804145859698284</v>
      </c>
      <c r="P16287" s="50"/>
      <c r="R16287" s="9" t="s">
        <v>0</v>
      </c>
    </row>
    <row r="16288" spans="2:18" x14ac:dyDescent="0.2">
      <c r="B16288" s="25">
        <v>16058</v>
      </c>
      <c r="C16288" s="193"/>
      <c r="D16288" s="19">
        <v>0.76264427377102617</v>
      </c>
      <c r="E16288" s="19"/>
      <c r="F16288" s="19">
        <v>1.3410216982778804</v>
      </c>
      <c r="G16288" s="19"/>
      <c r="H16288" s="19">
        <v>1.0990962764841936</v>
      </c>
      <c r="I16288" s="19"/>
      <c r="J16288" s="19">
        <v>1.4747079060153696</v>
      </c>
      <c r="K16288" s="19"/>
      <c r="L16288" s="19">
        <v>2.7114381750659571</v>
      </c>
      <c r="M16288" s="19"/>
      <c r="N16288" s="19">
        <v>0.19982599720921537</v>
      </c>
      <c r="O16288" s="19"/>
      <c r="P16288" s="50">
        <v>2.3276534100329012</v>
      </c>
      <c r="R16288" s="9" t="s">
        <v>0</v>
      </c>
    </row>
    <row r="16289" spans="2:18" x14ac:dyDescent="0.2">
      <c r="B16289" s="25">
        <v>16059</v>
      </c>
      <c r="C16289" s="193"/>
      <c r="D16289" s="19">
        <v>1.3615056341461069</v>
      </c>
      <c r="E16289" s="19"/>
      <c r="F16289" s="19">
        <v>1.9736690943343151</v>
      </c>
      <c r="G16289" s="19"/>
      <c r="H16289" s="19">
        <v>2.5623654113594583</v>
      </c>
      <c r="I16289" s="19"/>
      <c r="J16289" s="19">
        <v>1.1549618902638425</v>
      </c>
      <c r="K16289" s="19"/>
      <c r="L16289" s="19">
        <v>1.4218510702670513</v>
      </c>
      <c r="M16289" s="19"/>
      <c r="N16289" s="19">
        <v>2.569243846711204</v>
      </c>
      <c r="O16289" s="19"/>
      <c r="P16289" s="50">
        <v>2.135511466933941</v>
      </c>
      <c r="R16289" s="9" t="s">
        <v>0</v>
      </c>
    </row>
    <row r="16290" spans="2:18" x14ac:dyDescent="0.2">
      <c r="B16290" s="25">
        <v>16060</v>
      </c>
      <c r="C16290" s="193"/>
      <c r="D16290" s="19">
        <v>0.174223946535385</v>
      </c>
      <c r="E16290" s="19"/>
      <c r="F16290" s="19">
        <v>0.89380391437659001</v>
      </c>
      <c r="G16290" s="19"/>
      <c r="H16290" s="19">
        <v>0.33642316248253351</v>
      </c>
      <c r="I16290" s="19"/>
      <c r="J16290" s="19">
        <v>0.58780204224580446</v>
      </c>
      <c r="K16290" s="19">
        <v>0.66053642057037054</v>
      </c>
      <c r="L16290" s="19"/>
      <c r="M16290" s="19">
        <v>0.2771494067292633</v>
      </c>
      <c r="N16290" s="19"/>
      <c r="O16290" s="19">
        <v>0.74899810170878933</v>
      </c>
      <c r="P16290" s="50"/>
      <c r="R16290" s="9" t="s">
        <v>0</v>
      </c>
    </row>
    <row r="16291" spans="2:18" x14ac:dyDescent="0.2">
      <c r="B16291" s="25">
        <v>16061</v>
      </c>
      <c r="C16291" s="193">
        <v>0.57501393758307018</v>
      </c>
      <c r="D16291" s="19"/>
      <c r="E16291" s="19">
        <v>1.1758718277708973</v>
      </c>
      <c r="F16291" s="19"/>
      <c r="G16291" s="19"/>
      <c r="H16291" s="19">
        <v>3.3969196657882776E-4</v>
      </c>
      <c r="I16291" s="19">
        <v>0.83893287373012415</v>
      </c>
      <c r="J16291" s="19"/>
      <c r="K16291" s="19">
        <v>0.76123831824221677</v>
      </c>
      <c r="L16291" s="19"/>
      <c r="M16291" s="19"/>
      <c r="N16291" s="19">
        <v>0.12418674104552581</v>
      </c>
      <c r="O16291" s="19"/>
      <c r="P16291" s="50">
        <v>9.6348997477109247E-2</v>
      </c>
      <c r="R16291" s="9" t="s">
        <v>0</v>
      </c>
    </row>
    <row r="16292" spans="2:18" x14ac:dyDescent="0.2">
      <c r="B16292" s="25">
        <v>16062</v>
      </c>
      <c r="C16292" s="193"/>
      <c r="D16292" s="19">
        <v>1.2823035660529083</v>
      </c>
      <c r="E16292" s="19"/>
      <c r="F16292" s="19">
        <v>1.8834130712625785</v>
      </c>
      <c r="G16292" s="19"/>
      <c r="H16292" s="19">
        <v>2.2568445790992029</v>
      </c>
      <c r="I16292" s="19"/>
      <c r="J16292" s="19">
        <v>1.7461074281891533</v>
      </c>
      <c r="K16292" s="19"/>
      <c r="L16292" s="19">
        <v>1.5221384317948816</v>
      </c>
      <c r="M16292" s="19"/>
      <c r="N16292" s="19">
        <v>1.4752283612508528</v>
      </c>
      <c r="O16292" s="19"/>
      <c r="P16292" s="50">
        <v>1.9970112269784943</v>
      </c>
      <c r="R16292" s="9" t="s">
        <v>0</v>
      </c>
    </row>
    <row r="16293" spans="2:18" x14ac:dyDescent="0.2">
      <c r="B16293" s="25">
        <v>16063</v>
      </c>
      <c r="C16293" s="193">
        <v>3.1120489441830372E-2</v>
      </c>
      <c r="D16293" s="19"/>
      <c r="E16293" s="19">
        <v>1.210591031366858</v>
      </c>
      <c r="F16293" s="19"/>
      <c r="G16293" s="19">
        <v>1.2062695873167684</v>
      </c>
      <c r="H16293" s="19"/>
      <c r="I16293" s="19">
        <v>1.0415555120401134</v>
      </c>
      <c r="J16293" s="19"/>
      <c r="K16293" s="19">
        <v>0.80457081988376711</v>
      </c>
      <c r="L16293" s="19"/>
      <c r="M16293" s="19"/>
      <c r="N16293" s="19">
        <v>0.3276508186209765</v>
      </c>
      <c r="O16293" s="19">
        <v>0.30140338327494925</v>
      </c>
      <c r="P16293" s="50"/>
      <c r="R16293" s="9" t="s">
        <v>0</v>
      </c>
    </row>
    <row r="16294" spans="2:18" x14ac:dyDescent="0.2">
      <c r="B16294" s="25">
        <v>16064</v>
      </c>
      <c r="C16294" s="193">
        <v>1.9237642472506205</v>
      </c>
      <c r="D16294" s="19"/>
      <c r="E16294" s="19">
        <v>1.5842557608692036</v>
      </c>
      <c r="F16294" s="19"/>
      <c r="G16294" s="19">
        <v>1.380851115366015</v>
      </c>
      <c r="H16294" s="19"/>
      <c r="I16294" s="19">
        <v>1.0205680441163134</v>
      </c>
      <c r="J16294" s="19"/>
      <c r="K16294" s="19">
        <v>1.391930874487294</v>
      </c>
      <c r="L16294" s="19"/>
      <c r="M16294" s="19">
        <v>1.2454849403523358</v>
      </c>
      <c r="N16294" s="19"/>
      <c r="O16294" s="19">
        <v>1.7142278334261201</v>
      </c>
      <c r="P16294" s="50"/>
      <c r="R16294" s="9" t="s">
        <v>0</v>
      </c>
    </row>
    <row r="16295" spans="2:18" x14ac:dyDescent="0.2">
      <c r="B16295" s="25">
        <v>16065</v>
      </c>
      <c r="C16295" s="193">
        <v>0.77945534456315513</v>
      </c>
      <c r="D16295" s="19"/>
      <c r="E16295" s="19">
        <v>0.67154826002392543</v>
      </c>
      <c r="F16295" s="19"/>
      <c r="G16295" s="19">
        <v>0.49396496888524549</v>
      </c>
      <c r="H16295" s="19"/>
      <c r="I16295" s="19">
        <v>0.19282090832523846</v>
      </c>
      <c r="J16295" s="19"/>
      <c r="K16295" s="19">
        <v>1.3879810812092961</v>
      </c>
      <c r="L16295" s="19"/>
      <c r="M16295" s="19">
        <v>3.8892696054398483E-2</v>
      </c>
      <c r="N16295" s="19"/>
      <c r="O16295" s="19">
        <v>0.85465144770582246</v>
      </c>
      <c r="P16295" s="50"/>
      <c r="R16295" s="9" t="s">
        <v>0</v>
      </c>
    </row>
    <row r="16296" spans="2:18" x14ac:dyDescent="0.2">
      <c r="B16296" s="25">
        <v>16066</v>
      </c>
      <c r="C16296" s="193"/>
      <c r="D16296" s="19">
        <v>0.33238036316878572</v>
      </c>
      <c r="E16296" s="19">
        <v>0.14417389824792409</v>
      </c>
      <c r="F16296" s="19"/>
      <c r="G16296" s="19"/>
      <c r="H16296" s="19">
        <v>0.93007140163101421</v>
      </c>
      <c r="I16296" s="19"/>
      <c r="J16296" s="19">
        <v>0.36192789492153066</v>
      </c>
      <c r="K16296" s="19"/>
      <c r="L16296" s="19">
        <v>5.9676926263581981E-2</v>
      </c>
      <c r="M16296" s="19">
        <v>1.1944036241334135</v>
      </c>
      <c r="N16296" s="19"/>
      <c r="O16296" s="19"/>
      <c r="P16296" s="50">
        <v>1.0584057229993231</v>
      </c>
      <c r="R16296" s="9" t="s">
        <v>0</v>
      </c>
    </row>
    <row r="16297" spans="2:18" x14ac:dyDescent="0.2">
      <c r="B16297" s="25">
        <v>16067</v>
      </c>
      <c r="C16297" s="193">
        <v>0.12880970846958745</v>
      </c>
      <c r="D16297" s="19"/>
      <c r="E16297" s="19"/>
      <c r="F16297" s="19">
        <v>1.277161557026218</v>
      </c>
      <c r="G16297" s="19"/>
      <c r="H16297" s="19">
        <v>0.21513351747138368</v>
      </c>
      <c r="I16297" s="19"/>
      <c r="J16297" s="19">
        <v>1.4764885766767459</v>
      </c>
      <c r="K16297" s="19"/>
      <c r="L16297" s="19">
        <v>1.2764094588659374</v>
      </c>
      <c r="M16297" s="19"/>
      <c r="N16297" s="19">
        <v>1.4784334759978772</v>
      </c>
      <c r="O16297" s="19"/>
      <c r="P16297" s="50">
        <v>1.0420681558914828</v>
      </c>
      <c r="R16297" s="9" t="s">
        <v>0</v>
      </c>
    </row>
    <row r="16298" spans="2:18" x14ac:dyDescent="0.2">
      <c r="B16298" s="25">
        <v>16068</v>
      </c>
      <c r="C16298" s="193"/>
      <c r="D16298" s="19">
        <v>0.56722544363970329</v>
      </c>
      <c r="E16298" s="19"/>
      <c r="F16298" s="19">
        <v>0.63703171369698519</v>
      </c>
      <c r="G16298" s="19">
        <v>0.69265005372738342</v>
      </c>
      <c r="H16298" s="19"/>
      <c r="I16298" s="19">
        <v>0.35431899226154034</v>
      </c>
      <c r="J16298" s="19"/>
      <c r="K16298" s="19">
        <v>1.127403911242187</v>
      </c>
      <c r="L16298" s="19"/>
      <c r="M16298" s="19"/>
      <c r="N16298" s="19">
        <v>1.141172285011312</v>
      </c>
      <c r="O16298" s="19">
        <v>0.3399667584593124</v>
      </c>
      <c r="P16298" s="50"/>
      <c r="R16298" s="9" t="s">
        <v>0</v>
      </c>
    </row>
    <row r="16299" spans="2:18" x14ac:dyDescent="0.2">
      <c r="B16299" s="25">
        <v>16069</v>
      </c>
      <c r="C16299" s="193"/>
      <c r="D16299" s="19">
        <v>4.639422006010082E-3</v>
      </c>
      <c r="E16299" s="19">
        <v>1.2061561544021402</v>
      </c>
      <c r="F16299" s="19"/>
      <c r="G16299" s="19"/>
      <c r="H16299" s="19">
        <v>0.36796167528044127</v>
      </c>
      <c r="I16299" s="19">
        <v>0.64808933279090475</v>
      </c>
      <c r="J16299" s="19"/>
      <c r="K16299" s="19"/>
      <c r="L16299" s="19">
        <v>0.15096586850109112</v>
      </c>
      <c r="M16299" s="19">
        <v>0.29264145984265122</v>
      </c>
      <c r="N16299" s="19"/>
      <c r="O16299" s="19">
        <v>1.2064820238865006</v>
      </c>
      <c r="P16299" s="50"/>
      <c r="R16299" s="9" t="s">
        <v>0</v>
      </c>
    </row>
    <row r="16300" spans="2:18" x14ac:dyDescent="0.2">
      <c r="B16300" s="25">
        <v>16070</v>
      </c>
      <c r="C16300" s="193"/>
      <c r="D16300" s="19">
        <v>0.19624274182825482</v>
      </c>
      <c r="E16300" s="19"/>
      <c r="F16300" s="19">
        <v>0.74155623823374062</v>
      </c>
      <c r="G16300" s="19"/>
      <c r="H16300" s="19">
        <v>0.42703877656253086</v>
      </c>
      <c r="I16300" s="19"/>
      <c r="J16300" s="19">
        <v>0.21225724434206358</v>
      </c>
      <c r="K16300" s="19">
        <v>0.12918132535726162</v>
      </c>
      <c r="L16300" s="19"/>
      <c r="M16300" s="19"/>
      <c r="N16300" s="19">
        <v>7.3609232414415096E-2</v>
      </c>
      <c r="O16300" s="19"/>
      <c r="P16300" s="50">
        <v>0.28471358710757733</v>
      </c>
      <c r="R16300" s="9" t="s">
        <v>0</v>
      </c>
    </row>
    <row r="16301" spans="2:18" x14ac:dyDescent="0.2">
      <c r="B16301" s="25">
        <v>16071</v>
      </c>
      <c r="C16301" s="193">
        <v>0.23563907477839693</v>
      </c>
      <c r="D16301" s="19"/>
      <c r="E16301" s="19"/>
      <c r="F16301" s="19">
        <v>0.48065371936866091</v>
      </c>
      <c r="G16301" s="19"/>
      <c r="H16301" s="19">
        <v>4.7735759945024409E-2</v>
      </c>
      <c r="I16301" s="19">
        <v>9.1014810635057702E-2</v>
      </c>
      <c r="J16301" s="19"/>
      <c r="K16301" s="19">
        <v>0.67341299570216606</v>
      </c>
      <c r="L16301" s="19"/>
      <c r="M16301" s="19"/>
      <c r="N16301" s="19">
        <v>0.34935581049880632</v>
      </c>
      <c r="O16301" s="19"/>
      <c r="P16301" s="50">
        <v>0.49091317292813785</v>
      </c>
      <c r="R16301" s="9" t="s">
        <v>0</v>
      </c>
    </row>
    <row r="16302" spans="2:18" x14ac:dyDescent="0.2">
      <c r="B16302" s="25">
        <v>16072</v>
      </c>
      <c r="C16302" s="193"/>
      <c r="D16302" s="19">
        <v>0.6102792640377267</v>
      </c>
      <c r="E16302" s="19"/>
      <c r="F16302" s="19">
        <v>0.15771263478236042</v>
      </c>
      <c r="G16302" s="19"/>
      <c r="H16302" s="19">
        <v>0.8881697371111712</v>
      </c>
      <c r="I16302" s="19">
        <v>0.9196150001101755</v>
      </c>
      <c r="J16302" s="19"/>
      <c r="K16302" s="19"/>
      <c r="L16302" s="19">
        <v>0.55655035222014071</v>
      </c>
      <c r="M16302" s="19"/>
      <c r="N16302" s="19">
        <v>0.75813628742513861</v>
      </c>
      <c r="O16302" s="19"/>
      <c r="P16302" s="50">
        <v>0.99798589512526759</v>
      </c>
      <c r="R16302" s="9" t="s">
        <v>0</v>
      </c>
    </row>
    <row r="16303" spans="2:18" x14ac:dyDescent="0.2">
      <c r="B16303" s="25">
        <v>16073</v>
      </c>
      <c r="C16303" s="193"/>
      <c r="D16303" s="19">
        <v>0.72201152842986849</v>
      </c>
      <c r="E16303" s="19"/>
      <c r="F16303" s="19">
        <v>1.5512802163194677</v>
      </c>
      <c r="G16303" s="19"/>
      <c r="H16303" s="19">
        <v>0.52782804512849446</v>
      </c>
      <c r="I16303" s="19"/>
      <c r="J16303" s="19">
        <v>0.75387217960795661</v>
      </c>
      <c r="K16303" s="19"/>
      <c r="L16303" s="19">
        <v>0.30204495029917172</v>
      </c>
      <c r="M16303" s="19"/>
      <c r="N16303" s="19">
        <v>1.2136270257974648</v>
      </c>
      <c r="O16303" s="19"/>
      <c r="P16303" s="50">
        <v>1.1485112525806644</v>
      </c>
      <c r="R16303" s="9" t="s">
        <v>0</v>
      </c>
    </row>
    <row r="16304" spans="2:18" x14ac:dyDescent="0.2">
      <c r="B16304" s="25">
        <v>16074</v>
      </c>
      <c r="C16304" s="193"/>
      <c r="D16304" s="19">
        <v>1.1910063172567029</v>
      </c>
      <c r="E16304" s="19"/>
      <c r="F16304" s="19">
        <v>1.3135944803653334</v>
      </c>
      <c r="G16304" s="19"/>
      <c r="H16304" s="19">
        <v>1.5707345004916984</v>
      </c>
      <c r="I16304" s="19"/>
      <c r="J16304" s="19">
        <v>2.1859536307771612</v>
      </c>
      <c r="K16304" s="19"/>
      <c r="L16304" s="19">
        <v>1.1545583720943526</v>
      </c>
      <c r="M16304" s="19">
        <v>0.35740877786680364</v>
      </c>
      <c r="N16304" s="19"/>
      <c r="O16304" s="19"/>
      <c r="P16304" s="50">
        <v>1.5476016886074222</v>
      </c>
      <c r="R16304" s="9" t="s">
        <v>0</v>
      </c>
    </row>
    <row r="16305" spans="2:18" x14ac:dyDescent="0.2">
      <c r="B16305" s="25">
        <v>16075</v>
      </c>
      <c r="C16305" s="193"/>
      <c r="D16305" s="19">
        <v>0.35197382322844822</v>
      </c>
      <c r="E16305" s="19">
        <v>0.21337453746352764</v>
      </c>
      <c r="F16305" s="19"/>
      <c r="G16305" s="19">
        <v>0.34673467158186244</v>
      </c>
      <c r="H16305" s="19"/>
      <c r="I16305" s="19"/>
      <c r="J16305" s="19">
        <v>7.5453088735054311E-2</v>
      </c>
      <c r="K16305" s="19">
        <v>0.59960003614811475</v>
      </c>
      <c r="L16305" s="19"/>
      <c r="M16305" s="19">
        <v>0.20100131141229977</v>
      </c>
      <c r="N16305" s="19"/>
      <c r="O16305" s="19">
        <v>0.61235449407075104</v>
      </c>
      <c r="P16305" s="50"/>
      <c r="R16305" s="9" t="s">
        <v>0</v>
      </c>
    </row>
    <row r="16306" spans="2:18" x14ac:dyDescent="0.2">
      <c r="B16306" s="25">
        <v>16076</v>
      </c>
      <c r="C16306" s="193">
        <v>0.40674433070942717</v>
      </c>
      <c r="D16306" s="19"/>
      <c r="E16306" s="19"/>
      <c r="F16306" s="19">
        <v>0.23685316610061932</v>
      </c>
      <c r="G16306" s="19"/>
      <c r="H16306" s="19">
        <v>0.37978476443354076</v>
      </c>
      <c r="I16306" s="19">
        <v>0.66088997309017217</v>
      </c>
      <c r="J16306" s="19"/>
      <c r="K16306" s="19">
        <v>0.40462823106773482</v>
      </c>
      <c r="L16306" s="19"/>
      <c r="M16306" s="19"/>
      <c r="N16306" s="19">
        <v>0.12231016243306117</v>
      </c>
      <c r="O16306" s="19">
        <v>1.1394569904221139</v>
      </c>
      <c r="P16306" s="50"/>
      <c r="R16306" s="9" t="s">
        <v>0</v>
      </c>
    </row>
    <row r="16307" spans="2:18" x14ac:dyDescent="0.2">
      <c r="B16307" s="25">
        <v>16077</v>
      </c>
      <c r="C16307" s="193"/>
      <c r="D16307" s="19">
        <v>1.4329326964310236</v>
      </c>
      <c r="E16307" s="19"/>
      <c r="F16307" s="19">
        <v>2.7533816316905817</v>
      </c>
      <c r="G16307" s="19"/>
      <c r="H16307" s="19">
        <v>2.1856238517367945</v>
      </c>
      <c r="I16307" s="19"/>
      <c r="J16307" s="19">
        <v>1.496921046498104</v>
      </c>
      <c r="K16307" s="19"/>
      <c r="L16307" s="19">
        <v>2.4166562532854399</v>
      </c>
      <c r="M16307" s="19"/>
      <c r="N16307" s="19">
        <v>2.6912802483452283</v>
      </c>
      <c r="O16307" s="19"/>
      <c r="P16307" s="50">
        <v>3.0458324538538859</v>
      </c>
      <c r="R16307" s="9" t="s">
        <v>0</v>
      </c>
    </row>
    <row r="16308" spans="2:18" x14ac:dyDescent="0.2">
      <c r="B16308" s="25">
        <v>16078</v>
      </c>
      <c r="C16308" s="193">
        <v>1.773564537369255</v>
      </c>
      <c r="D16308" s="19"/>
      <c r="E16308" s="19">
        <v>1.5908334494689911</v>
      </c>
      <c r="F16308" s="19"/>
      <c r="G16308" s="19">
        <v>0.49726508606492764</v>
      </c>
      <c r="H16308" s="19"/>
      <c r="I16308" s="19">
        <v>1.2239246092429272</v>
      </c>
      <c r="J16308" s="19"/>
      <c r="K16308" s="19">
        <v>1.094698202702197</v>
      </c>
      <c r="L16308" s="19"/>
      <c r="M16308" s="19">
        <v>0.90544423851840816</v>
      </c>
      <c r="N16308" s="19"/>
      <c r="O16308" s="19">
        <v>1.0466927620093465</v>
      </c>
      <c r="P16308" s="50"/>
      <c r="R16308" s="9" t="s">
        <v>0</v>
      </c>
    </row>
    <row r="16309" spans="2:18" x14ac:dyDescent="0.2">
      <c r="B16309" s="25">
        <v>16079</v>
      </c>
      <c r="C16309" s="193">
        <v>2.7567942060677129</v>
      </c>
      <c r="D16309" s="19"/>
      <c r="E16309" s="19">
        <v>2.7140558377294619</v>
      </c>
      <c r="F16309" s="19"/>
      <c r="G16309" s="19">
        <v>3.4777274387627273</v>
      </c>
      <c r="H16309" s="19"/>
      <c r="I16309" s="19">
        <v>1.4900379884551949</v>
      </c>
      <c r="J16309" s="19"/>
      <c r="K16309" s="19">
        <v>2.9854155060065541</v>
      </c>
      <c r="L16309" s="19"/>
      <c r="M16309" s="19">
        <v>2.0999796329352729</v>
      </c>
      <c r="N16309" s="19"/>
      <c r="O16309" s="19">
        <v>2.6415042807783706</v>
      </c>
      <c r="P16309" s="50"/>
      <c r="R16309" s="9" t="s">
        <v>0</v>
      </c>
    </row>
    <row r="16310" spans="2:18" x14ac:dyDescent="0.2">
      <c r="B16310" s="25">
        <v>16080</v>
      </c>
      <c r="C16310" s="193"/>
      <c r="D16310" s="19">
        <v>8.2696197317697298E-2</v>
      </c>
      <c r="E16310" s="19">
        <v>0.60297521347521654</v>
      </c>
      <c r="F16310" s="19"/>
      <c r="G16310" s="19">
        <v>0.20092092449271265</v>
      </c>
      <c r="H16310" s="19"/>
      <c r="I16310" s="19">
        <v>0.55958100716589732</v>
      </c>
      <c r="J16310" s="19"/>
      <c r="K16310" s="19">
        <v>0.94303534128514421</v>
      </c>
      <c r="L16310" s="19"/>
      <c r="M16310" s="19"/>
      <c r="N16310" s="19">
        <v>0.76002685366992784</v>
      </c>
      <c r="O16310" s="19">
        <v>0.90567485979626206</v>
      </c>
      <c r="P16310" s="50"/>
      <c r="R16310" s="9" t="s">
        <v>0</v>
      </c>
    </row>
    <row r="16311" spans="2:18" x14ac:dyDescent="0.2">
      <c r="B16311" s="25">
        <v>16081</v>
      </c>
      <c r="C16311" s="193">
        <v>0.95202483249785119</v>
      </c>
      <c r="D16311" s="19"/>
      <c r="E16311" s="19">
        <v>0.73128043162325618</v>
      </c>
      <c r="F16311" s="19"/>
      <c r="G16311" s="19">
        <v>9.6709106925530301E-3</v>
      </c>
      <c r="H16311" s="19"/>
      <c r="I16311" s="19">
        <v>1.0211375642416185</v>
      </c>
      <c r="J16311" s="19"/>
      <c r="K16311" s="19">
        <v>0.68008247603325345</v>
      </c>
      <c r="L16311" s="19"/>
      <c r="M16311" s="19">
        <v>1.13311698714169</v>
      </c>
      <c r="N16311" s="19"/>
      <c r="O16311" s="19">
        <v>0.57867071835136907</v>
      </c>
      <c r="P16311" s="50"/>
      <c r="R16311" s="9" t="s">
        <v>0</v>
      </c>
    </row>
    <row r="16312" spans="2:18" x14ac:dyDescent="0.2">
      <c r="B16312" s="25">
        <v>16082</v>
      </c>
      <c r="C16312" s="193">
        <v>0.22386064815206935</v>
      </c>
      <c r="D16312" s="19"/>
      <c r="E16312" s="19">
        <v>3.0510697333738717E-2</v>
      </c>
      <c r="F16312" s="19"/>
      <c r="G16312" s="19">
        <v>0.30543911790650463</v>
      </c>
      <c r="H16312" s="19"/>
      <c r="I16312" s="19"/>
      <c r="J16312" s="19">
        <v>6.1401731856564621E-3</v>
      </c>
      <c r="K16312" s="19"/>
      <c r="L16312" s="19">
        <v>0.4889724483104258</v>
      </c>
      <c r="M16312" s="19"/>
      <c r="N16312" s="19">
        <v>5.5977079967485639E-2</v>
      </c>
      <c r="O16312" s="19">
        <v>5.9600687778484693E-2</v>
      </c>
      <c r="P16312" s="50"/>
      <c r="R16312" s="9" t="s">
        <v>0</v>
      </c>
    </row>
    <row r="16313" spans="2:18" x14ac:dyDescent="0.2">
      <c r="B16313" s="25">
        <v>16083</v>
      </c>
      <c r="C16313" s="193">
        <v>1.2479586105565184E-2</v>
      </c>
      <c r="D16313" s="19"/>
      <c r="E16313" s="19"/>
      <c r="F16313" s="19">
        <v>2.0643786429714677</v>
      </c>
      <c r="G16313" s="19"/>
      <c r="H16313" s="19">
        <v>2.10797646114449</v>
      </c>
      <c r="I16313" s="19"/>
      <c r="J16313" s="19">
        <v>1.2706030208863095</v>
      </c>
      <c r="K16313" s="19"/>
      <c r="L16313" s="19">
        <v>2.2370430291065424</v>
      </c>
      <c r="M16313" s="19"/>
      <c r="N16313" s="19">
        <v>0.8847980972862366</v>
      </c>
      <c r="O16313" s="19"/>
      <c r="P16313" s="50">
        <v>1.0770168418603179</v>
      </c>
      <c r="R16313" s="9" t="s">
        <v>0</v>
      </c>
    </row>
    <row r="16314" spans="2:18" x14ac:dyDescent="0.2">
      <c r="B16314" s="25">
        <v>16084</v>
      </c>
      <c r="C16314" s="193">
        <v>0.2963375095620161</v>
      </c>
      <c r="D16314" s="19"/>
      <c r="E16314" s="19">
        <v>9.9316527052792924E-2</v>
      </c>
      <c r="F16314" s="19"/>
      <c r="G16314" s="19"/>
      <c r="H16314" s="19">
        <v>0.24317140266517068</v>
      </c>
      <c r="I16314" s="19"/>
      <c r="J16314" s="19">
        <v>3.7531996209544515E-3</v>
      </c>
      <c r="K16314" s="19">
        <v>0.72550119474783836</v>
      </c>
      <c r="L16314" s="19"/>
      <c r="M16314" s="19">
        <v>0.61002660349827931</v>
      </c>
      <c r="N16314" s="19"/>
      <c r="O16314" s="19">
        <v>0.11441281659888961</v>
      </c>
      <c r="P16314" s="50"/>
      <c r="R16314" s="9" t="s">
        <v>0</v>
      </c>
    </row>
    <row r="16315" spans="2:18" x14ac:dyDescent="0.2">
      <c r="B16315" s="25">
        <v>16085</v>
      </c>
      <c r="C16315" s="193">
        <v>0.28550427731387157</v>
      </c>
      <c r="D16315" s="19"/>
      <c r="E16315" s="19">
        <v>0.66476087354879565</v>
      </c>
      <c r="F16315" s="19"/>
      <c r="G16315" s="19">
        <v>0.68777284804618721</v>
      </c>
      <c r="H16315" s="19"/>
      <c r="I16315" s="19">
        <v>1.1195134544995915</v>
      </c>
      <c r="J16315" s="19"/>
      <c r="K16315" s="19">
        <v>0.62341357986952373</v>
      </c>
      <c r="L16315" s="19"/>
      <c r="M16315" s="19">
        <v>0.5691923640689962</v>
      </c>
      <c r="N16315" s="19"/>
      <c r="O16315" s="19">
        <v>0.46586069509568312</v>
      </c>
      <c r="P16315" s="50"/>
      <c r="R16315" s="9" t="s">
        <v>0</v>
      </c>
    </row>
    <row r="16316" spans="2:18" x14ac:dyDescent="0.2">
      <c r="B16316" s="25">
        <v>16086</v>
      </c>
      <c r="C16316" s="193"/>
      <c r="D16316" s="19">
        <v>1.3670852080819288E-2</v>
      </c>
      <c r="E16316" s="19"/>
      <c r="F16316" s="19">
        <v>0.5650406521056216</v>
      </c>
      <c r="G16316" s="19"/>
      <c r="H16316" s="19">
        <v>0.21147447214380874</v>
      </c>
      <c r="I16316" s="19"/>
      <c r="J16316" s="19">
        <v>1.918488245303569</v>
      </c>
      <c r="K16316" s="19"/>
      <c r="L16316" s="19">
        <v>0.53274629520406103</v>
      </c>
      <c r="M16316" s="19"/>
      <c r="N16316" s="19">
        <v>0.81250808982966249</v>
      </c>
      <c r="O16316" s="19">
        <v>9.364614816184498E-2</v>
      </c>
      <c r="P16316" s="50"/>
      <c r="R16316" s="9" t="s">
        <v>0</v>
      </c>
    </row>
    <row r="16317" spans="2:18" x14ac:dyDescent="0.2">
      <c r="B16317" s="25">
        <v>16087</v>
      </c>
      <c r="C16317" s="193">
        <v>1.9959428570738578</v>
      </c>
      <c r="D16317" s="19"/>
      <c r="E16317" s="19">
        <v>1.8874027986389181</v>
      </c>
      <c r="F16317" s="19"/>
      <c r="G16317" s="19">
        <v>1.6573799061368266</v>
      </c>
      <c r="H16317" s="19"/>
      <c r="I16317" s="19">
        <v>1.8674265658780351</v>
      </c>
      <c r="J16317" s="19"/>
      <c r="K16317" s="19">
        <v>1.2056137314949273</v>
      </c>
      <c r="L16317" s="19"/>
      <c r="M16317" s="19">
        <v>1.1165173985218493</v>
      </c>
      <c r="N16317" s="19"/>
      <c r="O16317" s="19">
        <v>1.7959506974892399</v>
      </c>
      <c r="P16317" s="50"/>
      <c r="R16317" s="9" t="s">
        <v>0</v>
      </c>
    </row>
    <row r="16318" spans="2:18" x14ac:dyDescent="0.2">
      <c r="B16318" s="25">
        <v>16088</v>
      </c>
      <c r="C16318" s="193">
        <v>6.3144011878816644E-2</v>
      </c>
      <c r="D16318" s="19"/>
      <c r="E16318" s="19">
        <v>0.22150268500511996</v>
      </c>
      <c r="F16318" s="19"/>
      <c r="G16318" s="19">
        <v>2.1485744063618824E-3</v>
      </c>
      <c r="H16318" s="19"/>
      <c r="I16318" s="19">
        <v>0.20508717558970957</v>
      </c>
      <c r="J16318" s="19"/>
      <c r="K16318" s="19"/>
      <c r="L16318" s="19">
        <v>0.32518350032578786</v>
      </c>
      <c r="M16318" s="19">
        <v>4.9454324786268579E-2</v>
      </c>
      <c r="N16318" s="19"/>
      <c r="O16318" s="19"/>
      <c r="P16318" s="50">
        <v>0.18245257385214828</v>
      </c>
      <c r="R16318" s="9" t="s">
        <v>0</v>
      </c>
    </row>
    <row r="16319" spans="2:18" x14ac:dyDescent="0.2">
      <c r="B16319" s="25">
        <v>16089</v>
      </c>
      <c r="C16319" s="193">
        <v>1.245492772259392</v>
      </c>
      <c r="D16319" s="19"/>
      <c r="E16319" s="19"/>
      <c r="F16319" s="19">
        <v>0.30019504637472766</v>
      </c>
      <c r="G16319" s="19">
        <v>1.2425312900641887</v>
      </c>
      <c r="H16319" s="19"/>
      <c r="I16319" s="19">
        <v>0.45482572997053744</v>
      </c>
      <c r="J16319" s="19"/>
      <c r="K16319" s="19">
        <v>1.0921637548127354</v>
      </c>
      <c r="L16319" s="19"/>
      <c r="M16319" s="19">
        <v>0.93178036288073607</v>
      </c>
      <c r="N16319" s="19"/>
      <c r="O16319" s="19">
        <v>0.36117308709775381</v>
      </c>
      <c r="P16319" s="50"/>
      <c r="R16319" s="9" t="s">
        <v>0</v>
      </c>
    </row>
    <row r="16320" spans="2:18" x14ac:dyDescent="0.2">
      <c r="B16320" s="25">
        <v>16090</v>
      </c>
      <c r="C16320" s="193">
        <v>1.0970170303114182</v>
      </c>
      <c r="D16320" s="19"/>
      <c r="E16320" s="19">
        <v>0.82008931070436009</v>
      </c>
      <c r="F16320" s="19"/>
      <c r="G16320" s="19">
        <v>1.0733841447185632</v>
      </c>
      <c r="H16320" s="19"/>
      <c r="I16320" s="19">
        <v>1.0527023429853855</v>
      </c>
      <c r="J16320" s="19"/>
      <c r="K16320" s="19">
        <v>0.69845370598624923</v>
      </c>
      <c r="L16320" s="19"/>
      <c r="M16320" s="19">
        <v>0.30042436882799889</v>
      </c>
      <c r="N16320" s="19"/>
      <c r="O16320" s="19">
        <v>1.3513033654749766</v>
      </c>
      <c r="P16320" s="50"/>
      <c r="R16320" s="9" t="s">
        <v>0</v>
      </c>
    </row>
    <row r="16321" spans="2:18" x14ac:dyDescent="0.2">
      <c r="B16321" s="25">
        <v>16091</v>
      </c>
      <c r="C16321" s="193">
        <v>1.3292812281403765</v>
      </c>
      <c r="D16321" s="19"/>
      <c r="E16321" s="19">
        <v>1.6334240286153434</v>
      </c>
      <c r="F16321" s="19"/>
      <c r="G16321" s="19">
        <v>0.59673191568090533</v>
      </c>
      <c r="H16321" s="19"/>
      <c r="I16321" s="19">
        <v>1.0068982476376052</v>
      </c>
      <c r="J16321" s="19"/>
      <c r="K16321" s="19">
        <v>0.40907914112926463</v>
      </c>
      <c r="L16321" s="19"/>
      <c r="M16321" s="19">
        <v>0.77850283767246931</v>
      </c>
      <c r="N16321" s="19"/>
      <c r="O16321" s="19">
        <v>1.2221044748423404</v>
      </c>
      <c r="P16321" s="50"/>
      <c r="R16321" s="9" t="s">
        <v>0</v>
      </c>
    </row>
    <row r="16322" spans="2:18" x14ac:dyDescent="0.2">
      <c r="B16322" s="25">
        <v>16092</v>
      </c>
      <c r="C16322" s="193"/>
      <c r="D16322" s="19">
        <v>0.79474319089910928</v>
      </c>
      <c r="E16322" s="19"/>
      <c r="F16322" s="19">
        <v>0.46592174548093751</v>
      </c>
      <c r="G16322" s="19">
        <v>1.1490976235630197</v>
      </c>
      <c r="H16322" s="19"/>
      <c r="I16322" s="19"/>
      <c r="J16322" s="19">
        <v>0.19945206889949504</v>
      </c>
      <c r="K16322" s="19">
        <v>0.35776910480307045</v>
      </c>
      <c r="L16322" s="19"/>
      <c r="M16322" s="19">
        <v>2.6362837196055111E-3</v>
      </c>
      <c r="N16322" s="19"/>
      <c r="O16322" s="19">
        <v>0.62983646089678702</v>
      </c>
      <c r="P16322" s="50"/>
      <c r="R16322" s="9" t="s">
        <v>0</v>
      </c>
    </row>
    <row r="16323" spans="2:18" x14ac:dyDescent="0.2">
      <c r="B16323" s="25">
        <v>16093</v>
      </c>
      <c r="C16323" s="193">
        <v>1.9701431513787888</v>
      </c>
      <c r="D16323" s="19"/>
      <c r="E16323" s="19">
        <v>0.35748092657427644</v>
      </c>
      <c r="F16323" s="19"/>
      <c r="G16323" s="19">
        <v>1.9320958554978085</v>
      </c>
      <c r="H16323" s="19"/>
      <c r="I16323" s="19">
        <v>1.7879661710484307</v>
      </c>
      <c r="J16323" s="19"/>
      <c r="K16323" s="19">
        <v>0.64336559556020889</v>
      </c>
      <c r="L16323" s="19"/>
      <c r="M16323" s="19">
        <v>1.7828836601514202</v>
      </c>
      <c r="N16323" s="19"/>
      <c r="O16323" s="19">
        <v>1.2655471931630649</v>
      </c>
      <c r="P16323" s="50"/>
      <c r="R16323" s="9" t="s">
        <v>0</v>
      </c>
    </row>
    <row r="16324" spans="2:18" x14ac:dyDescent="0.2">
      <c r="B16324" s="25">
        <v>16094</v>
      </c>
      <c r="C16324" s="193"/>
      <c r="D16324" s="19">
        <v>1.5747224165816756</v>
      </c>
      <c r="E16324" s="19"/>
      <c r="F16324" s="19">
        <v>1.2379261681603186</v>
      </c>
      <c r="G16324" s="19"/>
      <c r="H16324" s="19">
        <v>0.29531427485344847</v>
      </c>
      <c r="I16324" s="19"/>
      <c r="J16324" s="19">
        <v>0.90107146509839486</v>
      </c>
      <c r="K16324" s="19"/>
      <c r="L16324" s="19">
        <v>1.1120785744854205</v>
      </c>
      <c r="M16324" s="19"/>
      <c r="N16324" s="19">
        <v>1.5159085232837499</v>
      </c>
      <c r="O16324" s="19"/>
      <c r="P16324" s="50">
        <v>1.3301169180676533</v>
      </c>
      <c r="R16324" s="9" t="s">
        <v>0</v>
      </c>
    </row>
    <row r="16325" spans="2:18" x14ac:dyDescent="0.2">
      <c r="B16325" s="25">
        <v>16095</v>
      </c>
      <c r="C16325" s="193">
        <v>0.50379264574408356</v>
      </c>
      <c r="D16325" s="19"/>
      <c r="E16325" s="19">
        <v>1.1490699400749402</v>
      </c>
      <c r="F16325" s="19"/>
      <c r="G16325" s="19">
        <v>1.0070556987697985</v>
      </c>
      <c r="H16325" s="19"/>
      <c r="I16325" s="19">
        <v>1.1913843566428801</v>
      </c>
      <c r="J16325" s="19"/>
      <c r="K16325" s="19">
        <v>0.83107509105657329</v>
      </c>
      <c r="L16325" s="19"/>
      <c r="M16325" s="19">
        <v>0.58974193405862907</v>
      </c>
      <c r="N16325" s="19"/>
      <c r="O16325" s="19">
        <v>1.3127734508903459</v>
      </c>
      <c r="P16325" s="50"/>
      <c r="R16325" s="9" t="s">
        <v>0</v>
      </c>
    </row>
    <row r="16326" spans="2:18" x14ac:dyDescent="0.2">
      <c r="B16326" s="25">
        <v>16096</v>
      </c>
      <c r="C16326" s="193"/>
      <c r="D16326" s="19">
        <v>1.8838379138790485E-2</v>
      </c>
      <c r="E16326" s="19"/>
      <c r="F16326" s="19">
        <v>0.20632406359238731</v>
      </c>
      <c r="G16326" s="19">
        <v>0.63842851812938084</v>
      </c>
      <c r="H16326" s="19"/>
      <c r="I16326" s="19"/>
      <c r="J16326" s="19">
        <v>0.24228000144003611</v>
      </c>
      <c r="K16326" s="19"/>
      <c r="L16326" s="19">
        <v>0.25765425091625721</v>
      </c>
      <c r="M16326" s="19">
        <v>0.5426279156952335</v>
      </c>
      <c r="N16326" s="19"/>
      <c r="O16326" s="19">
        <v>1.3235349228325599</v>
      </c>
      <c r="P16326" s="50"/>
      <c r="R16326" s="9" t="s">
        <v>0</v>
      </c>
    </row>
    <row r="16327" spans="2:18" x14ac:dyDescent="0.2">
      <c r="B16327" s="25">
        <v>16097</v>
      </c>
      <c r="C16327" s="193">
        <v>1.2970205321992065</v>
      </c>
      <c r="D16327" s="19"/>
      <c r="E16327" s="19">
        <v>0.97596070087629716</v>
      </c>
      <c r="F16327" s="19"/>
      <c r="G16327" s="19">
        <v>0.93622601478001277</v>
      </c>
      <c r="H16327" s="19"/>
      <c r="I16327" s="19">
        <v>0.39748020346379043</v>
      </c>
      <c r="J16327" s="19"/>
      <c r="K16327" s="19">
        <v>1.959181206973893</v>
      </c>
      <c r="L16327" s="19"/>
      <c r="M16327" s="19">
        <v>1.2476499579059461</v>
      </c>
      <c r="N16327" s="19"/>
      <c r="O16327" s="19">
        <v>2.0749946556576835</v>
      </c>
      <c r="P16327" s="50"/>
      <c r="R16327" s="9" t="s">
        <v>0</v>
      </c>
    </row>
    <row r="16328" spans="2:18" x14ac:dyDescent="0.2">
      <c r="B16328" s="25">
        <v>16098</v>
      </c>
      <c r="C16328" s="193">
        <v>0.91489447923204537</v>
      </c>
      <c r="D16328" s="19"/>
      <c r="E16328" s="19">
        <v>0.69627771213962009</v>
      </c>
      <c r="F16328" s="19"/>
      <c r="G16328" s="19">
        <v>1.4796182303666154</v>
      </c>
      <c r="H16328" s="19"/>
      <c r="I16328" s="19">
        <v>2.3351539150874308</v>
      </c>
      <c r="J16328" s="19"/>
      <c r="K16328" s="19">
        <v>1.6525955230458953</v>
      </c>
      <c r="L16328" s="19"/>
      <c r="M16328" s="19">
        <v>1.6253170995685517</v>
      </c>
      <c r="N16328" s="19"/>
      <c r="O16328" s="19">
        <v>0.677699034322783</v>
      </c>
      <c r="P16328" s="50"/>
      <c r="R16328" s="9" t="s">
        <v>0</v>
      </c>
    </row>
    <row r="16329" spans="2:18" x14ac:dyDescent="0.2">
      <c r="B16329" s="25">
        <v>16099</v>
      </c>
      <c r="C16329" s="193">
        <v>0.63568406808332401</v>
      </c>
      <c r="D16329" s="19"/>
      <c r="E16329" s="19">
        <v>1.0324110658487695</v>
      </c>
      <c r="F16329" s="19"/>
      <c r="G16329" s="19">
        <v>1.3298023252765705</v>
      </c>
      <c r="H16329" s="19"/>
      <c r="I16329" s="19">
        <v>0.1825999610170396</v>
      </c>
      <c r="J16329" s="19"/>
      <c r="K16329" s="19">
        <v>1.5476253324145681</v>
      </c>
      <c r="L16329" s="19"/>
      <c r="M16329" s="19">
        <v>1.6815954126149681</v>
      </c>
      <c r="N16329" s="19"/>
      <c r="O16329" s="19">
        <v>1.4824005686102204</v>
      </c>
      <c r="P16329" s="50"/>
      <c r="R16329" s="9" t="s">
        <v>0</v>
      </c>
    </row>
    <row r="16330" spans="2:18" x14ac:dyDescent="0.2">
      <c r="B16330" s="25">
        <v>16100</v>
      </c>
      <c r="C16330" s="193"/>
      <c r="D16330" s="19">
        <v>0.55305379930612375</v>
      </c>
      <c r="E16330" s="19"/>
      <c r="F16330" s="19">
        <v>0.80143432396507186</v>
      </c>
      <c r="G16330" s="19"/>
      <c r="H16330" s="19">
        <v>1.6530654933178759</v>
      </c>
      <c r="I16330" s="19"/>
      <c r="J16330" s="19">
        <v>0.39460157783137534</v>
      </c>
      <c r="K16330" s="19"/>
      <c r="L16330" s="19">
        <v>0.53887862740616577</v>
      </c>
      <c r="M16330" s="19"/>
      <c r="N16330" s="19">
        <v>0.788665278582933</v>
      </c>
      <c r="O16330" s="19"/>
      <c r="P16330" s="50">
        <v>0.2799555427972234</v>
      </c>
      <c r="R16330" s="9" t="s">
        <v>0</v>
      </c>
    </row>
    <row r="16331" spans="2:18" x14ac:dyDescent="0.2">
      <c r="B16331" s="25">
        <v>16101</v>
      </c>
      <c r="C16331" s="193">
        <v>1.6266701164954449</v>
      </c>
      <c r="D16331" s="19"/>
      <c r="E16331" s="19">
        <v>1.945137820724127</v>
      </c>
      <c r="F16331" s="19"/>
      <c r="G16331" s="19">
        <v>2.1067067332377611</v>
      </c>
      <c r="H16331" s="19"/>
      <c r="I16331" s="19">
        <v>2.0215627222622028</v>
      </c>
      <c r="J16331" s="19"/>
      <c r="K16331" s="19">
        <v>1.6030290302639885</v>
      </c>
      <c r="L16331" s="19"/>
      <c r="M16331" s="19">
        <v>2.2322401457010641</v>
      </c>
      <c r="N16331" s="19"/>
      <c r="O16331" s="19">
        <v>1.3316894793521614</v>
      </c>
      <c r="P16331" s="50"/>
      <c r="R16331" s="9" t="s">
        <v>0</v>
      </c>
    </row>
    <row r="16332" spans="2:18" x14ac:dyDescent="0.2">
      <c r="B16332" s="25">
        <v>16102</v>
      </c>
      <c r="C16332" s="193"/>
      <c r="D16332" s="19">
        <v>1.6474034565698066</v>
      </c>
      <c r="E16332" s="19"/>
      <c r="F16332" s="19">
        <v>0.44110616603817027</v>
      </c>
      <c r="G16332" s="19"/>
      <c r="H16332" s="19">
        <v>0.49115678146753544</v>
      </c>
      <c r="I16332" s="19"/>
      <c r="J16332" s="19">
        <v>0.69219471833867341</v>
      </c>
      <c r="K16332" s="19"/>
      <c r="L16332" s="19">
        <v>0.65260253870836116</v>
      </c>
      <c r="M16332" s="19"/>
      <c r="N16332" s="19">
        <v>0.20472972576214671</v>
      </c>
      <c r="O16332" s="19"/>
      <c r="P16332" s="50">
        <v>0.6126097871367463</v>
      </c>
      <c r="R16332" s="9" t="s">
        <v>0</v>
      </c>
    </row>
    <row r="16333" spans="2:18" x14ac:dyDescent="0.2">
      <c r="B16333" s="25">
        <v>16103</v>
      </c>
      <c r="C16333" s="193">
        <v>0.1513872486469571</v>
      </c>
      <c r="D16333" s="19"/>
      <c r="E16333" s="19"/>
      <c r="F16333" s="19">
        <v>0.97938590944999393</v>
      </c>
      <c r="G16333" s="19"/>
      <c r="H16333" s="19">
        <v>0.42235216212803112</v>
      </c>
      <c r="I16333" s="19">
        <v>0.33593485477808638</v>
      </c>
      <c r="J16333" s="19"/>
      <c r="K16333" s="19"/>
      <c r="L16333" s="19">
        <v>1.3477382380912961</v>
      </c>
      <c r="M16333" s="19">
        <v>3.4064073583980801E-2</v>
      </c>
      <c r="N16333" s="19"/>
      <c r="O16333" s="19">
        <v>0.19646201143542508</v>
      </c>
      <c r="P16333" s="50"/>
      <c r="R16333" s="9" t="s">
        <v>0</v>
      </c>
    </row>
    <row r="16334" spans="2:18" x14ac:dyDescent="0.2">
      <c r="B16334" s="25">
        <v>16104</v>
      </c>
      <c r="C16334" s="193"/>
      <c r="D16334" s="19">
        <v>2.4003538345505602</v>
      </c>
      <c r="E16334" s="19"/>
      <c r="F16334" s="19">
        <v>1.0898975636704551</v>
      </c>
      <c r="G16334" s="19"/>
      <c r="H16334" s="19">
        <v>2.2859124624692404</v>
      </c>
      <c r="I16334" s="19"/>
      <c r="J16334" s="19">
        <v>1.4669807379915012</v>
      </c>
      <c r="K16334" s="19"/>
      <c r="L16334" s="19">
        <v>1.8288118410430356</v>
      </c>
      <c r="M16334" s="19"/>
      <c r="N16334" s="19">
        <v>1.5830677782776177</v>
      </c>
      <c r="O16334" s="19"/>
      <c r="P16334" s="50">
        <v>1.7147428958364459</v>
      </c>
      <c r="R16334" s="9" t="s">
        <v>0</v>
      </c>
    </row>
    <row r="16335" spans="2:18" x14ac:dyDescent="0.2">
      <c r="B16335" s="25">
        <v>16105</v>
      </c>
      <c r="C16335" s="193"/>
      <c r="D16335" s="19">
        <v>9.6482176272993089E-2</v>
      </c>
      <c r="E16335" s="19">
        <v>0.13909162911337261</v>
      </c>
      <c r="F16335" s="19"/>
      <c r="G16335" s="19"/>
      <c r="H16335" s="19">
        <v>1.6900342512532279E-2</v>
      </c>
      <c r="I16335" s="19"/>
      <c r="J16335" s="19">
        <v>0.21530055729047859</v>
      </c>
      <c r="K16335" s="19">
        <v>0.42697248037548696</v>
      </c>
      <c r="L16335" s="19"/>
      <c r="M16335" s="19">
        <v>0.89957311453629929</v>
      </c>
      <c r="N16335" s="19"/>
      <c r="O16335" s="19">
        <v>0.56234550426949581</v>
      </c>
      <c r="P16335" s="50"/>
      <c r="R16335" s="9" t="s">
        <v>0</v>
      </c>
    </row>
    <row r="16336" spans="2:18" x14ac:dyDescent="0.2">
      <c r="B16336" s="25">
        <v>16106</v>
      </c>
      <c r="C16336" s="193">
        <v>1.8901264053419871</v>
      </c>
      <c r="D16336" s="19"/>
      <c r="E16336" s="19">
        <v>2.0411864932202648</v>
      </c>
      <c r="F16336" s="19"/>
      <c r="G16336" s="19">
        <v>2.3988884928311571</v>
      </c>
      <c r="H16336" s="19"/>
      <c r="I16336" s="19">
        <v>1.8658882038493874</v>
      </c>
      <c r="J16336" s="19"/>
      <c r="K16336" s="19">
        <v>1.762126482495481</v>
      </c>
      <c r="L16336" s="19"/>
      <c r="M16336" s="19">
        <v>2.3539375732147647</v>
      </c>
      <c r="N16336" s="19"/>
      <c r="O16336" s="19">
        <v>2.6409692293003388</v>
      </c>
      <c r="P16336" s="50"/>
      <c r="R16336" s="9" t="s">
        <v>0</v>
      </c>
    </row>
    <row r="16337" spans="2:18" x14ac:dyDescent="0.2">
      <c r="B16337" s="25">
        <v>16107</v>
      </c>
      <c r="C16337" s="193"/>
      <c r="D16337" s="19">
        <v>1.1940380657388314</v>
      </c>
      <c r="E16337" s="19"/>
      <c r="F16337" s="19">
        <v>3.1055207039148507</v>
      </c>
      <c r="G16337" s="19"/>
      <c r="H16337" s="19">
        <v>0.80564454468270041</v>
      </c>
      <c r="I16337" s="19"/>
      <c r="J16337" s="19">
        <v>1.7276902557891141</v>
      </c>
      <c r="K16337" s="19"/>
      <c r="L16337" s="19">
        <v>1.6470060604599939</v>
      </c>
      <c r="M16337" s="19"/>
      <c r="N16337" s="19">
        <v>2.0401533797600768</v>
      </c>
      <c r="O16337" s="19"/>
      <c r="P16337" s="50">
        <v>1.2788901304949307</v>
      </c>
      <c r="R16337" s="9" t="s">
        <v>0</v>
      </c>
    </row>
    <row r="16338" spans="2:18" x14ac:dyDescent="0.2">
      <c r="B16338" s="25">
        <v>16108</v>
      </c>
      <c r="C16338" s="193"/>
      <c r="D16338" s="19">
        <v>0.19551899056144226</v>
      </c>
      <c r="E16338" s="19">
        <v>0.30752249123686587</v>
      </c>
      <c r="F16338" s="19"/>
      <c r="G16338" s="19"/>
      <c r="H16338" s="19">
        <v>0.64409718861293797</v>
      </c>
      <c r="I16338" s="19"/>
      <c r="J16338" s="19">
        <v>1.6645485930553077</v>
      </c>
      <c r="K16338" s="19"/>
      <c r="L16338" s="19">
        <v>0.38687505017223051</v>
      </c>
      <c r="M16338" s="19">
        <v>0.13173488665531721</v>
      </c>
      <c r="N16338" s="19"/>
      <c r="O16338" s="19"/>
      <c r="P16338" s="50">
        <v>0.21139433413471567</v>
      </c>
      <c r="R16338" s="9" t="s">
        <v>0</v>
      </c>
    </row>
    <row r="16339" spans="2:18" x14ac:dyDescent="0.2">
      <c r="B16339" s="25">
        <v>16109</v>
      </c>
      <c r="C16339" s="193"/>
      <c r="D16339" s="19">
        <v>1.1488920507272118</v>
      </c>
      <c r="E16339" s="19"/>
      <c r="F16339" s="19">
        <v>0.75666295468252931</v>
      </c>
      <c r="G16339" s="19"/>
      <c r="H16339" s="19">
        <v>1.6458305041852026</v>
      </c>
      <c r="I16339" s="19"/>
      <c r="J16339" s="19">
        <v>0.62037292027517454</v>
      </c>
      <c r="K16339" s="19"/>
      <c r="L16339" s="19">
        <v>1.3744220976110775</v>
      </c>
      <c r="M16339" s="19"/>
      <c r="N16339" s="19">
        <v>1.6469736753978645</v>
      </c>
      <c r="O16339" s="19"/>
      <c r="P16339" s="50">
        <v>1.6618780421354089</v>
      </c>
      <c r="R16339" s="9" t="s">
        <v>0</v>
      </c>
    </row>
    <row r="16340" spans="2:18" x14ac:dyDescent="0.2">
      <c r="B16340" s="25">
        <v>16110</v>
      </c>
      <c r="C16340" s="193">
        <v>0.27178217981325503</v>
      </c>
      <c r="D16340" s="19"/>
      <c r="E16340" s="19">
        <v>0.63760277046110136</v>
      </c>
      <c r="F16340" s="19"/>
      <c r="G16340" s="19">
        <v>0.83345638632775865</v>
      </c>
      <c r="H16340" s="19"/>
      <c r="I16340" s="19">
        <v>0.26336606982917138</v>
      </c>
      <c r="J16340" s="19"/>
      <c r="K16340" s="19">
        <v>0.49870201764314753</v>
      </c>
      <c r="L16340" s="19"/>
      <c r="M16340" s="19">
        <v>0.18674185773797422</v>
      </c>
      <c r="N16340" s="19"/>
      <c r="O16340" s="19">
        <v>0.3148106006317225</v>
      </c>
      <c r="P16340" s="50"/>
      <c r="R16340" s="9" t="s">
        <v>0</v>
      </c>
    </row>
    <row r="16341" spans="2:18" x14ac:dyDescent="0.2">
      <c r="B16341" s="25">
        <v>16111</v>
      </c>
      <c r="C16341" s="193">
        <v>1.8668449345364995</v>
      </c>
      <c r="D16341" s="19"/>
      <c r="E16341" s="19">
        <v>0.33138714293844451</v>
      </c>
      <c r="F16341" s="19"/>
      <c r="G16341" s="19">
        <v>0.64806221244788476</v>
      </c>
      <c r="H16341" s="19"/>
      <c r="I16341" s="19">
        <v>0.67122212341398946</v>
      </c>
      <c r="J16341" s="19"/>
      <c r="K16341" s="19">
        <v>1.3146471854405251</v>
      </c>
      <c r="L16341" s="19"/>
      <c r="M16341" s="19">
        <v>0.52858591911583253</v>
      </c>
      <c r="N16341" s="19"/>
      <c r="O16341" s="19">
        <v>1.8475803706155491</v>
      </c>
      <c r="P16341" s="50"/>
      <c r="R16341" s="9" t="s">
        <v>0</v>
      </c>
    </row>
    <row r="16342" spans="2:18" x14ac:dyDescent="0.2">
      <c r="B16342" s="25">
        <v>16112</v>
      </c>
      <c r="C16342" s="193"/>
      <c r="D16342" s="19">
        <v>0.32976774497500333</v>
      </c>
      <c r="E16342" s="19">
        <v>1.0982662871565905</v>
      </c>
      <c r="F16342" s="19"/>
      <c r="G16342" s="19"/>
      <c r="H16342" s="19">
        <v>9.4572276234642233E-2</v>
      </c>
      <c r="I16342" s="19">
        <v>0.11572104889563653</v>
      </c>
      <c r="J16342" s="19"/>
      <c r="K16342" s="19">
        <v>0.67377777569911768</v>
      </c>
      <c r="L16342" s="19"/>
      <c r="M16342" s="19">
        <v>0.4119445840610832</v>
      </c>
      <c r="N16342" s="19"/>
      <c r="O16342" s="19">
        <v>0.1352164809965232</v>
      </c>
      <c r="P16342" s="50"/>
      <c r="R16342" s="9" t="s">
        <v>0</v>
      </c>
    </row>
    <row r="16343" spans="2:18" x14ac:dyDescent="0.2">
      <c r="B16343" s="25">
        <v>16113</v>
      </c>
      <c r="C16343" s="193">
        <v>0.40422802386121437</v>
      </c>
      <c r="D16343" s="19"/>
      <c r="E16343" s="19"/>
      <c r="F16343" s="19">
        <v>0.43143258079625069</v>
      </c>
      <c r="G16343" s="19"/>
      <c r="H16343" s="19">
        <v>0.15673664688331826</v>
      </c>
      <c r="I16343" s="19"/>
      <c r="J16343" s="19">
        <v>0.59301412228806094</v>
      </c>
      <c r="K16343" s="19"/>
      <c r="L16343" s="19">
        <v>3.0796674777461793E-3</v>
      </c>
      <c r="M16343" s="19">
        <v>0.2948503833152607</v>
      </c>
      <c r="N16343" s="19"/>
      <c r="O16343" s="19"/>
      <c r="P16343" s="50">
        <v>0.15928059648137141</v>
      </c>
      <c r="R16343" s="9" t="s">
        <v>0</v>
      </c>
    </row>
    <row r="16344" spans="2:18" x14ac:dyDescent="0.2">
      <c r="B16344" s="25">
        <v>16114</v>
      </c>
      <c r="C16344" s="193">
        <v>0.29797994288032204</v>
      </c>
      <c r="D16344" s="19"/>
      <c r="E16344" s="19"/>
      <c r="F16344" s="19">
        <v>0.37752360593189055</v>
      </c>
      <c r="G16344" s="19">
        <v>0.217724600288976</v>
      </c>
      <c r="H16344" s="19"/>
      <c r="I16344" s="19"/>
      <c r="J16344" s="19">
        <v>0.86768866190831107</v>
      </c>
      <c r="K16344" s="19">
        <v>0.47455942419409752</v>
      </c>
      <c r="L16344" s="19"/>
      <c r="M16344" s="19"/>
      <c r="N16344" s="19">
        <v>2.4440155753881681E-2</v>
      </c>
      <c r="O16344" s="19"/>
      <c r="P16344" s="50">
        <v>0.55943841604041533</v>
      </c>
      <c r="R16344" s="9" t="s">
        <v>0</v>
      </c>
    </row>
    <row r="16345" spans="2:18" x14ac:dyDescent="0.2">
      <c r="B16345" s="25">
        <v>16115</v>
      </c>
      <c r="C16345" s="193">
        <v>1.8879413391688618</v>
      </c>
      <c r="D16345" s="19"/>
      <c r="E16345" s="19">
        <v>1.7391457759737965</v>
      </c>
      <c r="F16345" s="19"/>
      <c r="G16345" s="19">
        <v>1.3701430399853585</v>
      </c>
      <c r="H16345" s="19"/>
      <c r="I16345" s="19">
        <v>1.5567525432812355</v>
      </c>
      <c r="J16345" s="19"/>
      <c r="K16345" s="19">
        <v>0.62646428474282234</v>
      </c>
      <c r="L16345" s="19"/>
      <c r="M16345" s="19">
        <v>1.3565198074007894</v>
      </c>
      <c r="N16345" s="19"/>
      <c r="O16345" s="19">
        <v>1.9086886529560563</v>
      </c>
      <c r="P16345" s="50"/>
      <c r="R16345" s="9" t="s">
        <v>0</v>
      </c>
    </row>
    <row r="16346" spans="2:18" x14ac:dyDescent="0.2">
      <c r="B16346" s="25">
        <v>16116</v>
      </c>
      <c r="C16346" s="193">
        <v>0.35478120414234826</v>
      </c>
      <c r="D16346" s="19"/>
      <c r="E16346" s="19"/>
      <c r="F16346" s="19">
        <v>0.10955075212366856</v>
      </c>
      <c r="G16346" s="19"/>
      <c r="H16346" s="19">
        <v>0.14379997526024382</v>
      </c>
      <c r="I16346" s="19">
        <v>0.6944294659392356</v>
      </c>
      <c r="J16346" s="19"/>
      <c r="K16346" s="19"/>
      <c r="L16346" s="19">
        <v>0.29705310479461933</v>
      </c>
      <c r="M16346" s="19">
        <v>0.25951413472468138</v>
      </c>
      <c r="N16346" s="19"/>
      <c r="O16346" s="19"/>
      <c r="P16346" s="50">
        <v>0.90820055977753533</v>
      </c>
      <c r="R16346" s="9" t="s">
        <v>0</v>
      </c>
    </row>
    <row r="16347" spans="2:18" x14ac:dyDescent="0.2">
      <c r="B16347" s="25">
        <v>16117</v>
      </c>
      <c r="C16347" s="193"/>
      <c r="D16347" s="19">
        <v>0.33939736708168455</v>
      </c>
      <c r="E16347" s="19"/>
      <c r="F16347" s="19">
        <v>0.29998987793442367</v>
      </c>
      <c r="G16347" s="19">
        <v>0.78330294604211537</v>
      </c>
      <c r="H16347" s="19"/>
      <c r="I16347" s="19">
        <v>0.12995615414416931</v>
      </c>
      <c r="J16347" s="19"/>
      <c r="K16347" s="19"/>
      <c r="L16347" s="19">
        <v>0.46524062318013465</v>
      </c>
      <c r="M16347" s="19"/>
      <c r="N16347" s="19">
        <v>0.26470290518095319</v>
      </c>
      <c r="O16347" s="19"/>
      <c r="P16347" s="50">
        <v>1.149246555447069</v>
      </c>
      <c r="R16347" s="9" t="s">
        <v>0</v>
      </c>
    </row>
    <row r="16348" spans="2:18" x14ac:dyDescent="0.2">
      <c r="B16348" s="25">
        <v>16118</v>
      </c>
      <c r="C16348" s="193">
        <v>0.72361077306774824</v>
      </c>
      <c r="D16348" s="19"/>
      <c r="E16348" s="19">
        <v>1.0000734384935719</v>
      </c>
      <c r="F16348" s="19"/>
      <c r="G16348" s="19">
        <v>0.84064319562118273</v>
      </c>
      <c r="H16348" s="19"/>
      <c r="I16348" s="19">
        <v>1.2892601418472482</v>
      </c>
      <c r="J16348" s="19"/>
      <c r="K16348" s="19">
        <v>1.1165500913188668</v>
      </c>
      <c r="L16348" s="19"/>
      <c r="M16348" s="19">
        <v>1.5039739692045209</v>
      </c>
      <c r="N16348" s="19"/>
      <c r="O16348" s="19">
        <v>0.39517600758683369</v>
      </c>
      <c r="P16348" s="50"/>
      <c r="R16348" s="9" t="s">
        <v>0</v>
      </c>
    </row>
    <row r="16349" spans="2:18" x14ac:dyDescent="0.2">
      <c r="B16349" s="25">
        <v>16119</v>
      </c>
      <c r="C16349" s="193"/>
      <c r="D16349" s="19">
        <v>1.9610088221629243</v>
      </c>
      <c r="E16349" s="19"/>
      <c r="F16349" s="19">
        <v>2.4459318659738982</v>
      </c>
      <c r="G16349" s="19"/>
      <c r="H16349" s="19">
        <v>1.936169090312825</v>
      </c>
      <c r="I16349" s="19"/>
      <c r="J16349" s="19">
        <v>2.3192352987231808</v>
      </c>
      <c r="K16349" s="19"/>
      <c r="L16349" s="19">
        <v>2.3823666179007583</v>
      </c>
      <c r="M16349" s="19"/>
      <c r="N16349" s="19">
        <v>1.8179911253020125</v>
      </c>
      <c r="O16349" s="19"/>
      <c r="P16349" s="50">
        <v>1.7481742915907272</v>
      </c>
      <c r="R16349" s="9" t="s">
        <v>0</v>
      </c>
    </row>
    <row r="16350" spans="2:18" x14ac:dyDescent="0.2">
      <c r="B16350" s="25">
        <v>16120</v>
      </c>
      <c r="C16350" s="193">
        <v>2.4735527183176225</v>
      </c>
      <c r="D16350" s="19"/>
      <c r="E16350" s="19">
        <v>2.5948493078573325</v>
      </c>
      <c r="F16350" s="19"/>
      <c r="G16350" s="19">
        <v>2.2161078421241278</v>
      </c>
      <c r="H16350" s="19"/>
      <c r="I16350" s="19">
        <v>1.9033388288742574</v>
      </c>
      <c r="J16350" s="19"/>
      <c r="K16350" s="19">
        <v>2.9298940260955288</v>
      </c>
      <c r="L16350" s="19"/>
      <c r="M16350" s="19">
        <v>1.5398583874550407</v>
      </c>
      <c r="N16350" s="19"/>
      <c r="O16350" s="19">
        <v>2.7509254073083595</v>
      </c>
      <c r="P16350" s="50"/>
      <c r="R16350" s="9" t="s">
        <v>0</v>
      </c>
    </row>
    <row r="16351" spans="2:18" x14ac:dyDescent="0.2">
      <c r="B16351" s="25">
        <v>16121</v>
      </c>
      <c r="C16351" s="193"/>
      <c r="D16351" s="19">
        <v>0.16788334786622422</v>
      </c>
      <c r="E16351" s="19">
        <v>6.9249219247234206E-2</v>
      </c>
      <c r="F16351" s="19"/>
      <c r="G16351" s="19">
        <v>3.0662286872073476E-2</v>
      </c>
      <c r="H16351" s="19"/>
      <c r="I16351" s="19"/>
      <c r="J16351" s="19">
        <v>1.1393507843404689</v>
      </c>
      <c r="K16351" s="19"/>
      <c r="L16351" s="19">
        <v>0.9139314232493595</v>
      </c>
      <c r="M16351" s="19"/>
      <c r="N16351" s="19">
        <v>0.56814919517701268</v>
      </c>
      <c r="O16351" s="19"/>
      <c r="P16351" s="50">
        <v>0.12336443343203288</v>
      </c>
      <c r="R16351" s="9" t="s">
        <v>0</v>
      </c>
    </row>
    <row r="16352" spans="2:18" x14ac:dyDescent="0.2">
      <c r="B16352" s="25">
        <v>16122</v>
      </c>
      <c r="C16352" s="193"/>
      <c r="D16352" s="19">
        <v>5.1409471902051633E-2</v>
      </c>
      <c r="E16352" s="19"/>
      <c r="F16352" s="19">
        <v>0.22490090191498352</v>
      </c>
      <c r="G16352" s="19"/>
      <c r="H16352" s="19">
        <v>0.5591075712285698</v>
      </c>
      <c r="I16352" s="19"/>
      <c r="J16352" s="19">
        <v>0.12919358073706652</v>
      </c>
      <c r="K16352" s="19">
        <v>0.74521003845844891</v>
      </c>
      <c r="L16352" s="19"/>
      <c r="M16352" s="19">
        <v>0.26257807541127687</v>
      </c>
      <c r="N16352" s="19"/>
      <c r="O16352" s="19"/>
      <c r="P16352" s="50">
        <v>0.41628742031639471</v>
      </c>
      <c r="R16352" s="9" t="s">
        <v>0</v>
      </c>
    </row>
    <row r="16353" spans="2:18" x14ac:dyDescent="0.2">
      <c r="B16353" s="25">
        <v>16123</v>
      </c>
      <c r="C16353" s="193">
        <v>0.4002812272031982</v>
      </c>
      <c r="D16353" s="19"/>
      <c r="E16353" s="19">
        <v>0.328812202983153</v>
      </c>
      <c r="F16353" s="19"/>
      <c r="G16353" s="19">
        <v>1.1242254763701149</v>
      </c>
      <c r="H16353" s="19"/>
      <c r="I16353" s="19">
        <v>0.37886065296743143</v>
      </c>
      <c r="J16353" s="19"/>
      <c r="K16353" s="19">
        <v>0.56948487313199159</v>
      </c>
      <c r="L16353" s="19"/>
      <c r="M16353" s="19">
        <v>0.27428023470691493</v>
      </c>
      <c r="N16353" s="19"/>
      <c r="O16353" s="19">
        <v>1.0235397009445755</v>
      </c>
      <c r="P16353" s="50"/>
      <c r="R16353" s="9" t="s">
        <v>0</v>
      </c>
    </row>
    <row r="16354" spans="2:18" x14ac:dyDescent="0.2">
      <c r="B16354" s="25">
        <v>16124</v>
      </c>
      <c r="C16354" s="193"/>
      <c r="D16354" s="19">
        <v>1.7362922103613025</v>
      </c>
      <c r="E16354" s="19"/>
      <c r="F16354" s="19">
        <v>1.6192411333538608</v>
      </c>
      <c r="G16354" s="19"/>
      <c r="H16354" s="19">
        <v>2.6557867833160538</v>
      </c>
      <c r="I16354" s="19"/>
      <c r="J16354" s="19">
        <v>1.6083752519689392</v>
      </c>
      <c r="K16354" s="19"/>
      <c r="L16354" s="19">
        <v>2.0718411936512924</v>
      </c>
      <c r="M16354" s="19"/>
      <c r="N16354" s="19">
        <v>1.6939310035894037</v>
      </c>
      <c r="O16354" s="19"/>
      <c r="P16354" s="50">
        <v>1.2028344221435547</v>
      </c>
      <c r="R16354" s="9" t="s">
        <v>0</v>
      </c>
    </row>
    <row r="16355" spans="2:18" x14ac:dyDescent="0.2">
      <c r="B16355" s="25">
        <v>16125</v>
      </c>
      <c r="C16355" s="193">
        <v>0.46577058574518687</v>
      </c>
      <c r="D16355" s="19"/>
      <c r="E16355" s="19">
        <v>8.4228374267668923E-2</v>
      </c>
      <c r="F16355" s="19"/>
      <c r="G16355" s="19"/>
      <c r="H16355" s="19">
        <v>4.4573911022259801E-3</v>
      </c>
      <c r="I16355" s="19">
        <v>0.43129859081409355</v>
      </c>
      <c r="J16355" s="19"/>
      <c r="K16355" s="19">
        <v>4.028008767411459E-2</v>
      </c>
      <c r="L16355" s="19"/>
      <c r="M16355" s="19">
        <v>0.9177776967424518</v>
      </c>
      <c r="N16355" s="19"/>
      <c r="O16355" s="19"/>
      <c r="P16355" s="50">
        <v>0.55644020856287291</v>
      </c>
      <c r="R16355" s="9" t="s">
        <v>0</v>
      </c>
    </row>
    <row r="16356" spans="2:18" x14ac:dyDescent="0.2">
      <c r="B16356" s="25">
        <v>16126</v>
      </c>
      <c r="C16356" s="193"/>
      <c r="D16356" s="19">
        <v>1.4611438195657203</v>
      </c>
      <c r="E16356" s="19"/>
      <c r="F16356" s="19">
        <v>1.7786419204968</v>
      </c>
      <c r="G16356" s="19"/>
      <c r="H16356" s="19">
        <v>2.7441592494018678</v>
      </c>
      <c r="I16356" s="19"/>
      <c r="J16356" s="19">
        <v>0.53202420735464073</v>
      </c>
      <c r="K16356" s="19"/>
      <c r="L16356" s="19">
        <v>0.50480317143087106</v>
      </c>
      <c r="M16356" s="19"/>
      <c r="N16356" s="19">
        <v>1.5640286212752905</v>
      </c>
      <c r="O16356" s="19"/>
      <c r="P16356" s="50">
        <v>1.5953759534985188</v>
      </c>
      <c r="R16356" s="9" t="s">
        <v>0</v>
      </c>
    </row>
    <row r="16357" spans="2:18" x14ac:dyDescent="0.2">
      <c r="B16357" s="25">
        <v>16127</v>
      </c>
      <c r="C16357" s="193">
        <v>0.15702777676407706</v>
      </c>
      <c r="D16357" s="19"/>
      <c r="E16357" s="19"/>
      <c r="F16357" s="19">
        <v>4.250131747563031E-2</v>
      </c>
      <c r="G16357" s="19">
        <v>0.36248394754704966</v>
      </c>
      <c r="H16357" s="19"/>
      <c r="I16357" s="19"/>
      <c r="J16357" s="19">
        <v>0.48280782546545548</v>
      </c>
      <c r="K16357" s="19">
        <v>0.30896077084944906</v>
      </c>
      <c r="L16357" s="19"/>
      <c r="M16357" s="19"/>
      <c r="N16357" s="19">
        <v>0.1212435987170629</v>
      </c>
      <c r="O16357" s="19"/>
      <c r="P16357" s="50">
        <v>0.32328533006245469</v>
      </c>
      <c r="R16357" s="9" t="s">
        <v>0</v>
      </c>
    </row>
    <row r="16358" spans="2:18" x14ac:dyDescent="0.2">
      <c r="B16358" s="25">
        <v>16128</v>
      </c>
      <c r="C16358" s="193">
        <v>0.1939075610282692</v>
      </c>
      <c r="D16358" s="19"/>
      <c r="E16358" s="19">
        <v>5.2566323353995095E-2</v>
      </c>
      <c r="F16358" s="19"/>
      <c r="G16358" s="19">
        <v>0.9830381196480249</v>
      </c>
      <c r="H16358" s="19"/>
      <c r="I16358" s="19">
        <v>0.77635657653087409</v>
      </c>
      <c r="J16358" s="19"/>
      <c r="K16358" s="19">
        <v>0.68286603763764719</v>
      </c>
      <c r="L16358" s="19"/>
      <c r="M16358" s="19">
        <v>0.68321551272497894</v>
      </c>
      <c r="N16358" s="19"/>
      <c r="O16358" s="19">
        <v>0.93510647823449811</v>
      </c>
      <c r="P16358" s="50"/>
      <c r="R16358" s="9" t="s">
        <v>0</v>
      </c>
    </row>
    <row r="16359" spans="2:18" x14ac:dyDescent="0.2">
      <c r="B16359" s="25">
        <v>16129</v>
      </c>
      <c r="C16359" s="193">
        <v>1.6002647312912075</v>
      </c>
      <c r="D16359" s="19"/>
      <c r="E16359" s="19">
        <v>1.7087653162133263</v>
      </c>
      <c r="F16359" s="19"/>
      <c r="G16359" s="19">
        <v>1.7880361280924151</v>
      </c>
      <c r="H16359" s="19"/>
      <c r="I16359" s="19">
        <v>1.7536881695731665</v>
      </c>
      <c r="J16359" s="19"/>
      <c r="K16359" s="19">
        <v>1.2532446693366166</v>
      </c>
      <c r="L16359" s="19"/>
      <c r="M16359" s="19">
        <v>0.23542148109162006</v>
      </c>
      <c r="N16359" s="19"/>
      <c r="O16359" s="19">
        <v>0.93849003934167863</v>
      </c>
      <c r="P16359" s="50"/>
      <c r="R16359" s="9" t="s">
        <v>0</v>
      </c>
    </row>
    <row r="16360" spans="2:18" x14ac:dyDescent="0.2">
      <c r="B16360" s="25">
        <v>16130</v>
      </c>
      <c r="C16360" s="193"/>
      <c r="D16360" s="19">
        <v>1.5655938443189765</v>
      </c>
      <c r="E16360" s="19"/>
      <c r="F16360" s="19">
        <v>0.3584594770046739</v>
      </c>
      <c r="G16360" s="19"/>
      <c r="H16360" s="19">
        <v>0.98590813497689311</v>
      </c>
      <c r="I16360" s="19"/>
      <c r="J16360" s="19">
        <v>0.95616967557423838</v>
      </c>
      <c r="K16360" s="19"/>
      <c r="L16360" s="19">
        <v>0.40578810491037554</v>
      </c>
      <c r="M16360" s="19"/>
      <c r="N16360" s="19">
        <v>1.3636503320012572</v>
      </c>
      <c r="O16360" s="19"/>
      <c r="P16360" s="50">
        <v>0.57555134509894845</v>
      </c>
      <c r="R16360" s="9" t="s">
        <v>0</v>
      </c>
    </row>
    <row r="16361" spans="2:18" x14ac:dyDescent="0.2">
      <c r="B16361" s="25">
        <v>16131</v>
      </c>
      <c r="C16361" s="193"/>
      <c r="D16361" s="19">
        <v>0.63975012405309306</v>
      </c>
      <c r="E16361" s="19"/>
      <c r="F16361" s="19">
        <v>0.90759245174273839</v>
      </c>
      <c r="G16361" s="19"/>
      <c r="H16361" s="19">
        <v>0.14575928589753723</v>
      </c>
      <c r="I16361" s="19"/>
      <c r="J16361" s="19">
        <v>1.4369501154105853</v>
      </c>
      <c r="K16361" s="19"/>
      <c r="L16361" s="19">
        <v>0.98204304364350814</v>
      </c>
      <c r="M16361" s="19"/>
      <c r="N16361" s="19">
        <v>1.5410898885190352</v>
      </c>
      <c r="O16361" s="19"/>
      <c r="P16361" s="50">
        <v>1.5398901532492395</v>
      </c>
      <c r="R16361" s="9" t="s">
        <v>0</v>
      </c>
    </row>
    <row r="16362" spans="2:18" x14ac:dyDescent="0.2">
      <c r="B16362" s="25">
        <v>16132</v>
      </c>
      <c r="C16362" s="193"/>
      <c r="D16362" s="19">
        <v>0.91570151788134335</v>
      </c>
      <c r="E16362" s="19"/>
      <c r="F16362" s="19">
        <v>0.80996424134609357</v>
      </c>
      <c r="G16362" s="19"/>
      <c r="H16362" s="19">
        <v>0.39397855460271397</v>
      </c>
      <c r="I16362" s="19"/>
      <c r="J16362" s="19">
        <v>0.61769910803523864</v>
      </c>
      <c r="K16362" s="19"/>
      <c r="L16362" s="19">
        <v>1.4128942008604033</v>
      </c>
      <c r="M16362" s="19"/>
      <c r="N16362" s="19">
        <v>1.1991050956697265</v>
      </c>
      <c r="O16362" s="19"/>
      <c r="P16362" s="50">
        <v>0.37564782011778974</v>
      </c>
      <c r="R16362" s="9" t="s">
        <v>0</v>
      </c>
    </row>
    <row r="16363" spans="2:18" x14ac:dyDescent="0.2">
      <c r="B16363" s="25">
        <v>16133</v>
      </c>
      <c r="C16363" s="193"/>
      <c r="D16363" s="19">
        <v>0.34902844780806058</v>
      </c>
      <c r="E16363" s="19"/>
      <c r="F16363" s="19">
        <v>0.21538647316469647</v>
      </c>
      <c r="G16363" s="19"/>
      <c r="H16363" s="19">
        <v>1.0127545292278548</v>
      </c>
      <c r="I16363" s="19"/>
      <c r="J16363" s="19">
        <v>0.69855378326273643</v>
      </c>
      <c r="K16363" s="19"/>
      <c r="L16363" s="19">
        <v>0.77338704317943219</v>
      </c>
      <c r="M16363" s="19"/>
      <c r="N16363" s="19">
        <v>0.26938185400676135</v>
      </c>
      <c r="O16363" s="19"/>
      <c r="P16363" s="50">
        <v>3.7957403299752085E-2</v>
      </c>
      <c r="R16363" s="9" t="s">
        <v>0</v>
      </c>
    </row>
    <row r="16364" spans="2:18" x14ac:dyDescent="0.2">
      <c r="B16364" s="25">
        <v>16134</v>
      </c>
      <c r="C16364" s="193"/>
      <c r="D16364" s="19">
        <v>0.2868124042016198</v>
      </c>
      <c r="E16364" s="19"/>
      <c r="F16364" s="19">
        <v>0.34318510680428799</v>
      </c>
      <c r="G16364" s="19"/>
      <c r="H16364" s="19">
        <v>0.34581797335357517</v>
      </c>
      <c r="I16364" s="19"/>
      <c r="J16364" s="19">
        <v>0.44641214871173518</v>
      </c>
      <c r="K16364" s="19">
        <v>0.51287543823193404</v>
      </c>
      <c r="L16364" s="19"/>
      <c r="M16364" s="19">
        <v>0.35360135057949904</v>
      </c>
      <c r="N16364" s="19"/>
      <c r="O16364" s="19"/>
      <c r="P16364" s="50">
        <v>0.65176395645265783</v>
      </c>
      <c r="R16364" s="9" t="s">
        <v>0</v>
      </c>
    </row>
    <row r="16365" spans="2:18" x14ac:dyDescent="0.2">
      <c r="B16365" s="25">
        <v>16135</v>
      </c>
      <c r="C16365" s="193"/>
      <c r="D16365" s="19">
        <v>0.78311814496859233</v>
      </c>
      <c r="E16365" s="19"/>
      <c r="F16365" s="19">
        <v>1.0680552285130709</v>
      </c>
      <c r="G16365" s="19">
        <v>0.30531626183305255</v>
      </c>
      <c r="H16365" s="19"/>
      <c r="I16365" s="19"/>
      <c r="J16365" s="19">
        <v>0.34332672693736804</v>
      </c>
      <c r="K16365" s="19">
        <v>1.7901006583383849E-2</v>
      </c>
      <c r="L16365" s="19"/>
      <c r="M16365" s="19"/>
      <c r="N16365" s="19">
        <v>0.25949896688608209</v>
      </c>
      <c r="O16365" s="19">
        <v>0.3655569425187386</v>
      </c>
      <c r="P16365" s="50"/>
      <c r="R16365" s="9" t="s">
        <v>0</v>
      </c>
    </row>
    <row r="16366" spans="2:18" x14ac:dyDescent="0.2">
      <c r="B16366" s="25">
        <v>16136</v>
      </c>
      <c r="C16366" s="193"/>
      <c r="D16366" s="19">
        <v>1.4979332295174601</v>
      </c>
      <c r="E16366" s="19"/>
      <c r="F16366" s="19">
        <v>1.5419775513922971</v>
      </c>
      <c r="G16366" s="19"/>
      <c r="H16366" s="19">
        <v>0.85390233319781417</v>
      </c>
      <c r="I16366" s="19"/>
      <c r="J16366" s="19">
        <v>2.1980206407014551</v>
      </c>
      <c r="K16366" s="19"/>
      <c r="L16366" s="19">
        <v>0.94219739190945029</v>
      </c>
      <c r="M16366" s="19"/>
      <c r="N16366" s="19">
        <v>1.2609593748712518</v>
      </c>
      <c r="O16366" s="19"/>
      <c r="P16366" s="50">
        <v>0.99820198991842268</v>
      </c>
      <c r="R16366" s="9" t="s">
        <v>0</v>
      </c>
    </row>
    <row r="16367" spans="2:18" x14ac:dyDescent="0.2">
      <c r="B16367" s="25">
        <v>16137</v>
      </c>
      <c r="C16367" s="193">
        <v>0.33914115365002595</v>
      </c>
      <c r="D16367" s="19"/>
      <c r="E16367" s="19">
        <v>1.0961925677272522</v>
      </c>
      <c r="F16367" s="19"/>
      <c r="G16367" s="19">
        <v>0.17069677284166576</v>
      </c>
      <c r="H16367" s="19"/>
      <c r="I16367" s="19">
        <v>0.47232917182360501</v>
      </c>
      <c r="J16367" s="19"/>
      <c r="K16367" s="19">
        <v>1.0358990952728213</v>
      </c>
      <c r="L16367" s="19"/>
      <c r="M16367" s="19">
        <v>0.7800725134645502</v>
      </c>
      <c r="N16367" s="19"/>
      <c r="O16367" s="19">
        <v>1.25775207702957</v>
      </c>
      <c r="P16367" s="50"/>
      <c r="R16367" s="9" t="s">
        <v>0</v>
      </c>
    </row>
    <row r="16368" spans="2:18" x14ac:dyDescent="0.2">
      <c r="B16368" s="25">
        <v>16138</v>
      </c>
      <c r="C16368" s="193">
        <v>5.2260998905124534E-2</v>
      </c>
      <c r="D16368" s="19"/>
      <c r="E16368" s="19">
        <v>6.2347467720668412E-3</v>
      </c>
      <c r="F16368" s="19"/>
      <c r="G16368" s="19"/>
      <c r="H16368" s="19">
        <v>0.18040730775526737</v>
      </c>
      <c r="I16368" s="19"/>
      <c r="J16368" s="19">
        <v>0.8893952822139487</v>
      </c>
      <c r="K16368" s="19"/>
      <c r="L16368" s="19">
        <v>0.65483676722467865</v>
      </c>
      <c r="M16368" s="19">
        <v>6.2406206627449523E-3</v>
      </c>
      <c r="N16368" s="19"/>
      <c r="O16368" s="19"/>
      <c r="P16368" s="50">
        <v>0.42935898475013667</v>
      </c>
      <c r="R16368" s="9" t="s">
        <v>0</v>
      </c>
    </row>
    <row r="16369" spans="2:18" x14ac:dyDescent="0.2">
      <c r="B16369" s="25">
        <v>16139</v>
      </c>
      <c r="C16369" s="193"/>
      <c r="D16369" s="19">
        <v>1.01086545485222</v>
      </c>
      <c r="E16369" s="19"/>
      <c r="F16369" s="19">
        <v>0.72026497515939647</v>
      </c>
      <c r="G16369" s="19">
        <v>0.24247735705117737</v>
      </c>
      <c r="H16369" s="19"/>
      <c r="I16369" s="19"/>
      <c r="J16369" s="19">
        <v>0.77117464689971915</v>
      </c>
      <c r="K16369" s="19"/>
      <c r="L16369" s="19">
        <v>1.1452849794236155</v>
      </c>
      <c r="M16369" s="19"/>
      <c r="N16369" s="19">
        <v>0.18863180017496786</v>
      </c>
      <c r="O16369" s="19">
        <v>1.281440349172378E-2</v>
      </c>
      <c r="P16369" s="50"/>
      <c r="R16369" s="9" t="s">
        <v>0</v>
      </c>
    </row>
    <row r="16370" spans="2:18" x14ac:dyDescent="0.2">
      <c r="B16370" s="25">
        <v>16140</v>
      </c>
      <c r="C16370" s="193">
        <v>1.4221714077873799</v>
      </c>
      <c r="D16370" s="19"/>
      <c r="E16370" s="19">
        <v>1.0926974167092955</v>
      </c>
      <c r="F16370" s="19"/>
      <c r="G16370" s="19">
        <v>1.2354285908540545</v>
      </c>
      <c r="H16370" s="19"/>
      <c r="I16370" s="19">
        <v>0.8119951670072324</v>
      </c>
      <c r="J16370" s="19"/>
      <c r="K16370" s="19">
        <v>1.0950137762728642</v>
      </c>
      <c r="L16370" s="19"/>
      <c r="M16370" s="19">
        <v>0.67430507412277685</v>
      </c>
      <c r="N16370" s="19"/>
      <c r="O16370" s="19">
        <v>1.3369454214390935</v>
      </c>
      <c r="P16370" s="50"/>
      <c r="R16370" s="9" t="s">
        <v>0</v>
      </c>
    </row>
    <row r="16371" spans="2:18" x14ac:dyDescent="0.2">
      <c r="B16371" s="25">
        <v>16141</v>
      </c>
      <c r="C16371" s="193"/>
      <c r="D16371" s="19">
        <v>0.14430536366117952</v>
      </c>
      <c r="E16371" s="19"/>
      <c r="F16371" s="19">
        <v>0.50406227372228485</v>
      </c>
      <c r="G16371" s="19">
        <v>4.6681487919022151E-2</v>
      </c>
      <c r="H16371" s="19"/>
      <c r="I16371" s="19">
        <v>0.18813701245751688</v>
      </c>
      <c r="J16371" s="19"/>
      <c r="K16371" s="19">
        <v>0.76791423073488252</v>
      </c>
      <c r="L16371" s="19"/>
      <c r="M16371" s="19"/>
      <c r="N16371" s="19">
        <v>0.69171377567206804</v>
      </c>
      <c r="O16371" s="19">
        <v>0.19056361444282974</v>
      </c>
      <c r="P16371" s="50"/>
      <c r="R16371" s="9" t="s">
        <v>0</v>
      </c>
    </row>
    <row r="16372" spans="2:18" x14ac:dyDescent="0.2">
      <c r="B16372" s="25">
        <v>16142</v>
      </c>
      <c r="C16372" s="193">
        <v>0.87088216116265693</v>
      </c>
      <c r="D16372" s="19"/>
      <c r="E16372" s="19"/>
      <c r="F16372" s="19">
        <v>0.29832138654169593</v>
      </c>
      <c r="G16372" s="19">
        <v>0.24145318375204597</v>
      </c>
      <c r="H16372" s="19"/>
      <c r="I16372" s="19"/>
      <c r="J16372" s="19">
        <v>0.11945687056857554</v>
      </c>
      <c r="K16372" s="19">
        <v>0.21328823716201817</v>
      </c>
      <c r="L16372" s="19"/>
      <c r="M16372" s="19">
        <v>5.6500333315156297E-2</v>
      </c>
      <c r="N16372" s="19"/>
      <c r="O16372" s="19">
        <v>0.20361442580930428</v>
      </c>
      <c r="P16372" s="50"/>
      <c r="R16372" s="9" t="s">
        <v>0</v>
      </c>
    </row>
    <row r="16373" spans="2:18" x14ac:dyDescent="0.2">
      <c r="B16373" s="25">
        <v>16143</v>
      </c>
      <c r="C16373" s="193">
        <v>0.54360112466127208</v>
      </c>
      <c r="D16373" s="19"/>
      <c r="E16373" s="19">
        <v>1.4372099904617757</v>
      </c>
      <c r="F16373" s="19"/>
      <c r="G16373" s="19">
        <v>0.93947773903223497</v>
      </c>
      <c r="H16373" s="19"/>
      <c r="I16373" s="19">
        <v>0.49714420420125793</v>
      </c>
      <c r="J16373" s="19"/>
      <c r="K16373" s="19">
        <v>0.24816993511652671</v>
      </c>
      <c r="L16373" s="19"/>
      <c r="M16373" s="19">
        <v>0.4571151847281375</v>
      </c>
      <c r="N16373" s="19"/>
      <c r="O16373" s="19">
        <v>0.66843987550214889</v>
      </c>
      <c r="P16373" s="50"/>
      <c r="R16373" s="9" t="s">
        <v>0</v>
      </c>
    </row>
    <row r="16374" spans="2:18" x14ac:dyDescent="0.2">
      <c r="B16374" s="25">
        <v>16144</v>
      </c>
      <c r="C16374" s="193"/>
      <c r="D16374" s="19">
        <v>0.40716850406164984</v>
      </c>
      <c r="E16374" s="19"/>
      <c r="F16374" s="19">
        <v>1.0498839157210353</v>
      </c>
      <c r="G16374" s="19"/>
      <c r="H16374" s="19">
        <v>0.97682166405718229</v>
      </c>
      <c r="I16374" s="19"/>
      <c r="J16374" s="19">
        <v>0.16277781992979432</v>
      </c>
      <c r="K16374" s="19"/>
      <c r="L16374" s="19">
        <v>0.23209515980263024</v>
      </c>
      <c r="M16374" s="19"/>
      <c r="N16374" s="19">
        <v>0.79968259537824771</v>
      </c>
      <c r="O16374" s="19"/>
      <c r="P16374" s="50">
        <v>0.47336212041846998</v>
      </c>
      <c r="R16374" s="9" t="s">
        <v>0</v>
      </c>
    </row>
    <row r="16375" spans="2:18" x14ac:dyDescent="0.2">
      <c r="B16375" s="25">
        <v>16145</v>
      </c>
      <c r="C16375" s="193"/>
      <c r="D16375" s="19">
        <v>0.70519144831662794</v>
      </c>
      <c r="E16375" s="19"/>
      <c r="F16375" s="19">
        <v>1.1890253588478181</v>
      </c>
      <c r="G16375" s="19"/>
      <c r="H16375" s="19">
        <v>0.15983713832990751</v>
      </c>
      <c r="I16375" s="19"/>
      <c r="J16375" s="19">
        <v>1.0092947680619442</v>
      </c>
      <c r="K16375" s="19"/>
      <c r="L16375" s="19">
        <v>0.57232900497183892</v>
      </c>
      <c r="M16375" s="19"/>
      <c r="N16375" s="19">
        <v>0.39803283584656979</v>
      </c>
      <c r="O16375" s="19"/>
      <c r="P16375" s="50">
        <v>0.30443398337441918</v>
      </c>
      <c r="R16375" s="9" t="s">
        <v>0</v>
      </c>
    </row>
    <row r="16376" spans="2:18" x14ac:dyDescent="0.2">
      <c r="B16376" s="25">
        <v>16146</v>
      </c>
      <c r="C16376" s="193">
        <v>5.2855091840630405E-2</v>
      </c>
      <c r="D16376" s="19"/>
      <c r="E16376" s="19"/>
      <c r="F16376" s="19">
        <v>1.0157013817678142</v>
      </c>
      <c r="G16376" s="19"/>
      <c r="H16376" s="19">
        <v>0.76971624942058658</v>
      </c>
      <c r="I16376" s="19"/>
      <c r="J16376" s="19">
        <v>1.3688580425140231</v>
      </c>
      <c r="K16376" s="19"/>
      <c r="L16376" s="19">
        <v>0.76035652951624189</v>
      </c>
      <c r="M16376" s="19"/>
      <c r="N16376" s="19">
        <v>1.8180485563611435</v>
      </c>
      <c r="O16376" s="19"/>
      <c r="P16376" s="50">
        <v>0.85805689299908949</v>
      </c>
      <c r="R16376" s="9" t="s">
        <v>0</v>
      </c>
    </row>
    <row r="16377" spans="2:18" x14ac:dyDescent="0.2">
      <c r="B16377" s="25">
        <v>16147</v>
      </c>
      <c r="C16377" s="193">
        <v>0.60790444759505957</v>
      </c>
      <c r="D16377" s="19"/>
      <c r="E16377" s="19">
        <v>0.83541948519249087</v>
      </c>
      <c r="F16377" s="19"/>
      <c r="G16377" s="19">
        <v>0.7255153629792942</v>
      </c>
      <c r="H16377" s="19"/>
      <c r="I16377" s="19">
        <v>0.4298269325995806</v>
      </c>
      <c r="J16377" s="19"/>
      <c r="K16377" s="19">
        <v>0.62515391413754084</v>
      </c>
      <c r="L16377" s="19"/>
      <c r="M16377" s="19"/>
      <c r="N16377" s="19">
        <v>0.57593976902305088</v>
      </c>
      <c r="O16377" s="19">
        <v>0.56922469453826574</v>
      </c>
      <c r="P16377" s="50"/>
      <c r="R16377" s="9" t="s">
        <v>0</v>
      </c>
    </row>
    <row r="16378" spans="2:18" x14ac:dyDescent="0.2">
      <c r="B16378" s="25">
        <v>16148</v>
      </c>
      <c r="C16378" s="193"/>
      <c r="D16378" s="19">
        <v>0.2889834569317456</v>
      </c>
      <c r="E16378" s="19"/>
      <c r="F16378" s="19">
        <v>0.53568587962822711</v>
      </c>
      <c r="G16378" s="19"/>
      <c r="H16378" s="19">
        <v>0.76516362174390928</v>
      </c>
      <c r="I16378" s="19"/>
      <c r="J16378" s="19">
        <v>0.15235239176429832</v>
      </c>
      <c r="K16378" s="19"/>
      <c r="L16378" s="19">
        <v>0.13096915859776737</v>
      </c>
      <c r="M16378" s="19">
        <v>0.39117193657123983</v>
      </c>
      <c r="N16378" s="19"/>
      <c r="O16378" s="19">
        <v>0.11140529217944353</v>
      </c>
      <c r="P16378" s="50"/>
      <c r="R16378" s="9" t="s">
        <v>0</v>
      </c>
    </row>
    <row r="16379" spans="2:18" x14ac:dyDescent="0.2">
      <c r="B16379" s="25">
        <v>16149</v>
      </c>
      <c r="C16379" s="193"/>
      <c r="D16379" s="19">
        <v>0.33243386801625219</v>
      </c>
      <c r="E16379" s="19"/>
      <c r="F16379" s="19">
        <v>0.8787453910112617</v>
      </c>
      <c r="G16379" s="19"/>
      <c r="H16379" s="19">
        <v>1.3655877812146648</v>
      </c>
      <c r="I16379" s="19"/>
      <c r="J16379" s="19">
        <v>0.33533842970842404</v>
      </c>
      <c r="K16379" s="19"/>
      <c r="L16379" s="19">
        <v>1.1972875808233843</v>
      </c>
      <c r="M16379" s="19"/>
      <c r="N16379" s="19">
        <v>0.80228802137923649</v>
      </c>
      <c r="O16379" s="19"/>
      <c r="P16379" s="50">
        <v>1.3636541701440714</v>
      </c>
      <c r="R16379" s="9" t="s">
        <v>0</v>
      </c>
    </row>
    <row r="16380" spans="2:18" x14ac:dyDescent="0.2">
      <c r="B16380" s="25">
        <v>16150</v>
      </c>
      <c r="C16380" s="193">
        <v>1.0558869707539207</v>
      </c>
      <c r="D16380" s="19"/>
      <c r="E16380" s="19">
        <v>1.735412642614736</v>
      </c>
      <c r="F16380" s="19"/>
      <c r="G16380" s="19">
        <v>1.8350484529229025</v>
      </c>
      <c r="H16380" s="19"/>
      <c r="I16380" s="19">
        <v>1.9697711532245472</v>
      </c>
      <c r="J16380" s="19"/>
      <c r="K16380" s="19">
        <v>2.5631753208533334</v>
      </c>
      <c r="L16380" s="19"/>
      <c r="M16380" s="19">
        <v>2.2261219441792375</v>
      </c>
      <c r="N16380" s="19"/>
      <c r="O16380" s="19">
        <v>1.629489648203315</v>
      </c>
      <c r="P16380" s="50"/>
      <c r="R16380" s="9" t="s">
        <v>0</v>
      </c>
    </row>
    <row r="16381" spans="2:18" x14ac:dyDescent="0.2">
      <c r="B16381" s="25">
        <v>16151</v>
      </c>
      <c r="C16381" s="193"/>
      <c r="D16381" s="19">
        <v>0.3068825676078818</v>
      </c>
      <c r="E16381" s="19">
        <v>0.20735218562963162</v>
      </c>
      <c r="F16381" s="19"/>
      <c r="G16381" s="19"/>
      <c r="H16381" s="19">
        <v>0.54941133710235268</v>
      </c>
      <c r="I16381" s="19">
        <v>0.28962650150332053</v>
      </c>
      <c r="J16381" s="19"/>
      <c r="K16381" s="19">
        <v>1.3276235792651912E-2</v>
      </c>
      <c r="L16381" s="19"/>
      <c r="M16381" s="19"/>
      <c r="N16381" s="19">
        <v>0.58974472825707536</v>
      </c>
      <c r="O16381" s="19"/>
      <c r="P16381" s="50">
        <v>0.41790588295407594</v>
      </c>
      <c r="R16381" s="9" t="s">
        <v>0</v>
      </c>
    </row>
    <row r="16382" spans="2:18" x14ac:dyDescent="0.2">
      <c r="B16382" s="25">
        <v>16152</v>
      </c>
      <c r="C16382" s="193"/>
      <c r="D16382" s="19">
        <v>0.18939272678613303</v>
      </c>
      <c r="E16382" s="19"/>
      <c r="F16382" s="19">
        <v>0.29432288094447018</v>
      </c>
      <c r="G16382" s="19"/>
      <c r="H16382" s="19">
        <v>0.65012243600076147</v>
      </c>
      <c r="I16382" s="19"/>
      <c r="J16382" s="19">
        <v>0.17754052533950901</v>
      </c>
      <c r="K16382" s="19"/>
      <c r="L16382" s="19">
        <v>0.12137097537790686</v>
      </c>
      <c r="M16382" s="19">
        <v>0.2870658069239308</v>
      </c>
      <c r="N16382" s="19"/>
      <c r="O16382" s="19">
        <v>0.19862893131527615</v>
      </c>
      <c r="P16382" s="50"/>
      <c r="R16382" s="9" t="s">
        <v>0</v>
      </c>
    </row>
    <row r="16383" spans="2:18" x14ac:dyDescent="0.2">
      <c r="B16383" s="25">
        <v>16153</v>
      </c>
      <c r="C16383" s="193">
        <v>1.8420586451138541</v>
      </c>
      <c r="D16383" s="19"/>
      <c r="E16383" s="19">
        <v>1.2849168635411876</v>
      </c>
      <c r="F16383" s="19"/>
      <c r="G16383" s="19">
        <v>0.73833715931536203</v>
      </c>
      <c r="H16383" s="19"/>
      <c r="I16383" s="19">
        <v>1.0513101282520902</v>
      </c>
      <c r="J16383" s="19"/>
      <c r="K16383" s="19">
        <v>1.5227158857097112</v>
      </c>
      <c r="L16383" s="19"/>
      <c r="M16383" s="19">
        <v>0.64786342683248255</v>
      </c>
      <c r="N16383" s="19"/>
      <c r="O16383" s="19">
        <v>1.4338435184097018</v>
      </c>
      <c r="P16383" s="50"/>
      <c r="R16383" s="9" t="s">
        <v>0</v>
      </c>
    </row>
    <row r="16384" spans="2:18" x14ac:dyDescent="0.2">
      <c r="B16384" s="25">
        <v>16154</v>
      </c>
      <c r="C16384" s="193">
        <v>1.0217927622491716</v>
      </c>
      <c r="D16384" s="19"/>
      <c r="E16384" s="19">
        <v>0.94992687849975344</v>
      </c>
      <c r="F16384" s="19"/>
      <c r="G16384" s="19">
        <v>1.1927586942639417</v>
      </c>
      <c r="H16384" s="19"/>
      <c r="I16384" s="19">
        <v>1.3461262925924764</v>
      </c>
      <c r="J16384" s="19"/>
      <c r="K16384" s="19">
        <v>0.86687413416835091</v>
      </c>
      <c r="L16384" s="19"/>
      <c r="M16384" s="19">
        <v>2.0116348433914357</v>
      </c>
      <c r="N16384" s="19"/>
      <c r="O16384" s="19">
        <v>1.5338739271385706</v>
      </c>
      <c r="P16384" s="50"/>
      <c r="R16384" s="9" t="s">
        <v>0</v>
      </c>
    </row>
    <row r="16385" spans="2:18" x14ac:dyDescent="0.2">
      <c r="B16385" s="25">
        <v>16155</v>
      </c>
      <c r="C16385" s="193"/>
      <c r="D16385" s="19">
        <v>1.0360900168505778</v>
      </c>
      <c r="E16385" s="19"/>
      <c r="F16385" s="19">
        <v>0.58033430919962559</v>
      </c>
      <c r="G16385" s="19"/>
      <c r="H16385" s="19">
        <v>0.92628459216719716</v>
      </c>
      <c r="I16385" s="19"/>
      <c r="J16385" s="19">
        <v>1.6478951543630811</v>
      </c>
      <c r="K16385" s="19"/>
      <c r="L16385" s="19">
        <v>0.8334252265242571</v>
      </c>
      <c r="M16385" s="19"/>
      <c r="N16385" s="19">
        <v>1.631623839492804</v>
      </c>
      <c r="O16385" s="19"/>
      <c r="P16385" s="50">
        <v>0.94500095397488804</v>
      </c>
      <c r="R16385" s="9" t="s">
        <v>0</v>
      </c>
    </row>
    <row r="16386" spans="2:18" x14ac:dyDescent="0.2">
      <c r="B16386" s="25">
        <v>16156</v>
      </c>
      <c r="C16386" s="193"/>
      <c r="D16386" s="19">
        <v>0.37742670189220362</v>
      </c>
      <c r="E16386" s="19">
        <v>0.43567129174462105</v>
      </c>
      <c r="F16386" s="19"/>
      <c r="G16386" s="19">
        <v>0.25453270451760868</v>
      </c>
      <c r="H16386" s="19"/>
      <c r="I16386" s="19">
        <v>0.4906664619542298</v>
      </c>
      <c r="J16386" s="19"/>
      <c r="K16386" s="19">
        <v>0.36507685933343642</v>
      </c>
      <c r="L16386" s="19"/>
      <c r="M16386" s="19"/>
      <c r="N16386" s="19">
        <v>0.15719214123911215</v>
      </c>
      <c r="O16386" s="19">
        <v>0.61195835893379846</v>
      </c>
      <c r="P16386" s="50"/>
      <c r="R16386" s="9" t="s">
        <v>0</v>
      </c>
    </row>
    <row r="16387" spans="2:18" x14ac:dyDescent="0.2">
      <c r="B16387" s="25">
        <v>16157</v>
      </c>
      <c r="C16387" s="193"/>
      <c r="D16387" s="19">
        <v>0.79409011194665469</v>
      </c>
      <c r="E16387" s="19">
        <v>7.4415117233128936E-2</v>
      </c>
      <c r="F16387" s="19"/>
      <c r="G16387" s="19"/>
      <c r="H16387" s="19">
        <v>4.5878480165237642E-2</v>
      </c>
      <c r="I16387" s="19"/>
      <c r="J16387" s="19">
        <v>0.26310188168776982</v>
      </c>
      <c r="K16387" s="19"/>
      <c r="L16387" s="19">
        <v>6.1036716579097344E-2</v>
      </c>
      <c r="M16387" s="19"/>
      <c r="N16387" s="19">
        <v>0.14333886502877222</v>
      </c>
      <c r="O16387" s="19">
        <v>6.0399865762998342E-2</v>
      </c>
      <c r="P16387" s="50"/>
      <c r="R16387" s="9" t="s">
        <v>0</v>
      </c>
    </row>
    <row r="16388" spans="2:18" x14ac:dyDescent="0.2">
      <c r="B16388" s="25">
        <v>16158</v>
      </c>
      <c r="C16388" s="193"/>
      <c r="D16388" s="19">
        <v>0.3994582851331589</v>
      </c>
      <c r="E16388" s="19"/>
      <c r="F16388" s="19">
        <v>4.4787335786088914E-2</v>
      </c>
      <c r="G16388" s="19"/>
      <c r="H16388" s="19">
        <v>1.1192854752097363</v>
      </c>
      <c r="I16388" s="19"/>
      <c r="J16388" s="19">
        <v>1.3344875915064915</v>
      </c>
      <c r="K16388" s="19"/>
      <c r="L16388" s="19">
        <v>0.32746673446766578</v>
      </c>
      <c r="M16388" s="19"/>
      <c r="N16388" s="19">
        <v>0.19187924579857138</v>
      </c>
      <c r="O16388" s="19"/>
      <c r="P16388" s="50">
        <v>0.13334164905033608</v>
      </c>
      <c r="R16388" s="9" t="s">
        <v>0</v>
      </c>
    </row>
    <row r="16389" spans="2:18" x14ac:dyDescent="0.2">
      <c r="B16389" s="25">
        <v>16159</v>
      </c>
      <c r="C16389" s="193"/>
      <c r="D16389" s="19">
        <v>1.1355507332332349</v>
      </c>
      <c r="E16389" s="19">
        <v>0.51476620444009824</v>
      </c>
      <c r="F16389" s="19"/>
      <c r="G16389" s="19"/>
      <c r="H16389" s="19">
        <v>0.50710641435139747</v>
      </c>
      <c r="I16389" s="19"/>
      <c r="J16389" s="19">
        <v>1.0294108046823851</v>
      </c>
      <c r="K16389" s="19"/>
      <c r="L16389" s="19">
        <v>0.68889546914277877</v>
      </c>
      <c r="M16389" s="19">
        <v>0.43253975533883626</v>
      </c>
      <c r="N16389" s="19"/>
      <c r="O16389" s="19">
        <v>3.9732793688295395E-2</v>
      </c>
      <c r="P16389" s="50"/>
      <c r="R16389" s="9" t="s">
        <v>0</v>
      </c>
    </row>
    <row r="16390" spans="2:18" x14ac:dyDescent="0.2">
      <c r="B16390" s="25">
        <v>16160</v>
      </c>
      <c r="C16390" s="193"/>
      <c r="D16390" s="19">
        <v>0.48241037914271673</v>
      </c>
      <c r="E16390" s="19"/>
      <c r="F16390" s="19">
        <v>0.71782470042554214</v>
      </c>
      <c r="G16390" s="19"/>
      <c r="H16390" s="19">
        <v>0.81602438447631009</v>
      </c>
      <c r="I16390" s="19">
        <v>5.1955709405016301E-2</v>
      </c>
      <c r="J16390" s="19"/>
      <c r="K16390" s="19"/>
      <c r="L16390" s="19">
        <v>0.69640398693179073</v>
      </c>
      <c r="M16390" s="19"/>
      <c r="N16390" s="19">
        <v>0.40730316222369051</v>
      </c>
      <c r="O16390" s="19"/>
      <c r="P16390" s="50">
        <v>0.55659114070591864</v>
      </c>
      <c r="R16390" s="9" t="s">
        <v>0</v>
      </c>
    </row>
    <row r="16391" spans="2:18" x14ac:dyDescent="0.2">
      <c r="B16391" s="25">
        <v>16161</v>
      </c>
      <c r="C16391" s="193">
        <v>1.2016165274180965</v>
      </c>
      <c r="D16391" s="19"/>
      <c r="E16391" s="19">
        <v>1.0100241136611587</v>
      </c>
      <c r="F16391" s="19"/>
      <c r="G16391" s="19">
        <v>0.5332599304722917</v>
      </c>
      <c r="H16391" s="19"/>
      <c r="I16391" s="19">
        <v>1.0267715460112696</v>
      </c>
      <c r="J16391" s="19"/>
      <c r="K16391" s="19">
        <v>0.35150131947893742</v>
      </c>
      <c r="L16391" s="19"/>
      <c r="M16391" s="19">
        <v>0.96803173391690678</v>
      </c>
      <c r="N16391" s="19"/>
      <c r="O16391" s="19">
        <v>0.95538008616941339</v>
      </c>
      <c r="P16391" s="50"/>
      <c r="R16391" s="9" t="s">
        <v>0</v>
      </c>
    </row>
    <row r="16392" spans="2:18" x14ac:dyDescent="0.2">
      <c r="B16392" s="25">
        <v>16162</v>
      </c>
      <c r="C16392" s="193">
        <v>7.1251651443958747E-3</v>
      </c>
      <c r="D16392" s="19"/>
      <c r="E16392" s="19"/>
      <c r="F16392" s="19">
        <v>0.56240367986804496</v>
      </c>
      <c r="G16392" s="19"/>
      <c r="H16392" s="19">
        <v>0.8591944248483584</v>
      </c>
      <c r="I16392" s="19"/>
      <c r="J16392" s="19">
        <v>0.94502485166478045</v>
      </c>
      <c r="K16392" s="19"/>
      <c r="L16392" s="19">
        <v>0.84118163363311105</v>
      </c>
      <c r="M16392" s="19"/>
      <c r="N16392" s="19">
        <v>0.4515379655941128</v>
      </c>
      <c r="O16392" s="19"/>
      <c r="P16392" s="50">
        <v>0.62691243550706799</v>
      </c>
      <c r="R16392" s="9" t="s">
        <v>0</v>
      </c>
    </row>
    <row r="16393" spans="2:18" x14ac:dyDescent="0.2">
      <c r="B16393" s="25">
        <v>16163</v>
      </c>
      <c r="C16393" s="193"/>
      <c r="D16393" s="19">
        <v>0.22892341740511349</v>
      </c>
      <c r="E16393" s="19">
        <v>0.77183186524087632</v>
      </c>
      <c r="F16393" s="19"/>
      <c r="G16393" s="19"/>
      <c r="H16393" s="19">
        <v>0.32784690870385264</v>
      </c>
      <c r="I16393" s="19"/>
      <c r="J16393" s="19">
        <v>0.40154832649207139</v>
      </c>
      <c r="K16393" s="19"/>
      <c r="L16393" s="19">
        <v>0.20397815787825763</v>
      </c>
      <c r="M16393" s="19"/>
      <c r="N16393" s="19">
        <v>1.3623384387225645</v>
      </c>
      <c r="O16393" s="19"/>
      <c r="P16393" s="50">
        <v>3.10283432212939E-2</v>
      </c>
      <c r="R16393" s="9" t="s">
        <v>0</v>
      </c>
    </row>
    <row r="16394" spans="2:18" x14ac:dyDescent="0.2">
      <c r="B16394" s="25">
        <v>16164</v>
      </c>
      <c r="C16394" s="193"/>
      <c r="D16394" s="19">
        <v>0.86149177092106088</v>
      </c>
      <c r="E16394" s="19"/>
      <c r="F16394" s="19">
        <v>0.64447176645790827</v>
      </c>
      <c r="G16394" s="19"/>
      <c r="H16394" s="19">
        <v>1.0536589432590475</v>
      </c>
      <c r="I16394" s="19"/>
      <c r="J16394" s="19">
        <v>1.009372587878735</v>
      </c>
      <c r="K16394" s="19"/>
      <c r="L16394" s="19">
        <v>1.3059601032780932</v>
      </c>
      <c r="M16394" s="19"/>
      <c r="N16394" s="19">
        <v>0.28126473497756588</v>
      </c>
      <c r="O16394" s="19"/>
      <c r="P16394" s="50">
        <v>1.5687925310663839</v>
      </c>
      <c r="R16394" s="9" t="s">
        <v>0</v>
      </c>
    </row>
    <row r="16395" spans="2:18" x14ac:dyDescent="0.2">
      <c r="B16395" s="25">
        <v>16165</v>
      </c>
      <c r="C16395" s="193"/>
      <c r="D16395" s="19">
        <v>0.24001027279342385</v>
      </c>
      <c r="E16395" s="19">
        <v>0.73546624932917604</v>
      </c>
      <c r="F16395" s="19"/>
      <c r="G16395" s="19">
        <v>0.77539397543205246</v>
      </c>
      <c r="H16395" s="19"/>
      <c r="I16395" s="19"/>
      <c r="J16395" s="19">
        <v>0.91821393309210353</v>
      </c>
      <c r="K16395" s="19"/>
      <c r="L16395" s="19">
        <v>0.1220650141917943</v>
      </c>
      <c r="M16395" s="19">
        <v>1.1437645320747116</v>
      </c>
      <c r="N16395" s="19"/>
      <c r="O16395" s="19">
        <v>0.33101727992028795</v>
      </c>
      <c r="P16395" s="50"/>
      <c r="R16395" s="9" t="s">
        <v>0</v>
      </c>
    </row>
    <row r="16396" spans="2:18" x14ac:dyDescent="0.2">
      <c r="B16396" s="25">
        <v>16166</v>
      </c>
      <c r="C16396" s="193">
        <v>0.23681217444190297</v>
      </c>
      <c r="D16396" s="19"/>
      <c r="E16396" s="19">
        <v>0.14385495638501117</v>
      </c>
      <c r="F16396" s="19"/>
      <c r="G16396" s="19">
        <v>0.38621817469605324</v>
      </c>
      <c r="H16396" s="19"/>
      <c r="I16396" s="19">
        <v>0.92306840676969948</v>
      </c>
      <c r="J16396" s="19"/>
      <c r="K16396" s="19">
        <v>0.77132472327910662</v>
      </c>
      <c r="L16396" s="19"/>
      <c r="M16396" s="19">
        <v>1.2386825298257438</v>
      </c>
      <c r="N16396" s="19"/>
      <c r="O16396" s="19">
        <v>0.23431067674632702</v>
      </c>
      <c r="P16396" s="50"/>
      <c r="R16396" s="9" t="s">
        <v>0</v>
      </c>
    </row>
    <row r="16397" spans="2:18" x14ac:dyDescent="0.2">
      <c r="B16397" s="25">
        <v>16167</v>
      </c>
      <c r="C16397" s="193">
        <v>0.280593230470288</v>
      </c>
      <c r="D16397" s="19"/>
      <c r="E16397" s="19">
        <v>2.5429369446867671</v>
      </c>
      <c r="F16397" s="19"/>
      <c r="G16397" s="19">
        <v>1.0937523130283218</v>
      </c>
      <c r="H16397" s="19"/>
      <c r="I16397" s="19">
        <v>1.4708980012507733</v>
      </c>
      <c r="J16397" s="19"/>
      <c r="K16397" s="19">
        <v>1.0760465762838354</v>
      </c>
      <c r="L16397" s="19"/>
      <c r="M16397" s="19">
        <v>1.8001766471028637</v>
      </c>
      <c r="N16397" s="19"/>
      <c r="O16397" s="19">
        <v>1.5687498193147649</v>
      </c>
      <c r="P16397" s="50"/>
      <c r="R16397" s="9" t="s">
        <v>0</v>
      </c>
    </row>
    <row r="16398" spans="2:18" x14ac:dyDescent="0.2">
      <c r="B16398" s="25">
        <v>16168</v>
      </c>
      <c r="C16398" s="193"/>
      <c r="D16398" s="19">
        <v>0.16211598792222653</v>
      </c>
      <c r="E16398" s="19">
        <v>0.37859676309538559</v>
      </c>
      <c r="F16398" s="19"/>
      <c r="G16398" s="19">
        <v>0.61367134229926557</v>
      </c>
      <c r="H16398" s="19"/>
      <c r="I16398" s="19">
        <v>0.32160788473764379</v>
      </c>
      <c r="J16398" s="19"/>
      <c r="K16398" s="19"/>
      <c r="L16398" s="19">
        <v>3.2959123971985527E-2</v>
      </c>
      <c r="M16398" s="19">
        <v>0.56819633048755214</v>
      </c>
      <c r="N16398" s="19"/>
      <c r="O16398" s="19"/>
      <c r="P16398" s="50">
        <v>0.86898780413192744</v>
      </c>
      <c r="R16398" s="9" t="s">
        <v>0</v>
      </c>
    </row>
    <row r="16399" spans="2:18" x14ac:dyDescent="0.2">
      <c r="B16399" s="25">
        <v>16169</v>
      </c>
      <c r="C16399" s="193"/>
      <c r="D16399" s="19">
        <v>6.0042790030977039E-2</v>
      </c>
      <c r="E16399" s="19">
        <v>0.16892966812756419</v>
      </c>
      <c r="F16399" s="19"/>
      <c r="G16399" s="19">
        <v>0.22657873545647417</v>
      </c>
      <c r="H16399" s="19"/>
      <c r="I16399" s="19">
        <v>0.87349442156717305</v>
      </c>
      <c r="J16399" s="19"/>
      <c r="K16399" s="19">
        <v>0.2894213932722976</v>
      </c>
      <c r="L16399" s="19"/>
      <c r="M16399" s="19"/>
      <c r="N16399" s="19">
        <v>0.23276080405116911</v>
      </c>
      <c r="O16399" s="19"/>
      <c r="P16399" s="50">
        <v>3.649071718268064E-2</v>
      </c>
      <c r="R16399" s="9" t="s">
        <v>0</v>
      </c>
    </row>
    <row r="16400" spans="2:18" x14ac:dyDescent="0.2">
      <c r="B16400" s="25">
        <v>16170</v>
      </c>
      <c r="C16400" s="193"/>
      <c r="D16400" s="19">
        <v>0.35222882171941933</v>
      </c>
      <c r="E16400" s="19">
        <v>0.12534401620824606</v>
      </c>
      <c r="F16400" s="19"/>
      <c r="G16400" s="19">
        <v>0.17217967803280251</v>
      </c>
      <c r="H16400" s="19"/>
      <c r="I16400" s="19"/>
      <c r="J16400" s="19">
        <v>1.0554859136808643</v>
      </c>
      <c r="K16400" s="19"/>
      <c r="L16400" s="19">
        <v>0.33186983692682764</v>
      </c>
      <c r="M16400" s="19"/>
      <c r="N16400" s="19">
        <v>1.2249824576361428</v>
      </c>
      <c r="O16400" s="19"/>
      <c r="P16400" s="50">
        <v>0.46963671951182467</v>
      </c>
      <c r="R16400" s="9" t="s">
        <v>0</v>
      </c>
    </row>
    <row r="16401" spans="2:18" x14ac:dyDescent="0.2">
      <c r="B16401" s="25">
        <v>16171</v>
      </c>
      <c r="C16401" s="193">
        <v>5.3688381121565043E-2</v>
      </c>
      <c r="D16401" s="19"/>
      <c r="E16401" s="19">
        <v>7.6360278436428439E-2</v>
      </c>
      <c r="F16401" s="19"/>
      <c r="G16401" s="19">
        <v>0.9865352754650466</v>
      </c>
      <c r="H16401" s="19"/>
      <c r="I16401" s="19">
        <v>0.22139594506061239</v>
      </c>
      <c r="J16401" s="19"/>
      <c r="K16401" s="19">
        <v>0.37454235284502363</v>
      </c>
      <c r="L16401" s="19"/>
      <c r="M16401" s="19">
        <v>1.2189292274935437</v>
      </c>
      <c r="N16401" s="19"/>
      <c r="O16401" s="19">
        <v>0.14560714617053466</v>
      </c>
      <c r="P16401" s="50"/>
      <c r="R16401" s="9" t="s">
        <v>0</v>
      </c>
    </row>
    <row r="16402" spans="2:18" x14ac:dyDescent="0.2">
      <c r="B16402" s="25">
        <v>16172</v>
      </c>
      <c r="C16402" s="193">
        <v>0.6223248886787407</v>
      </c>
      <c r="D16402" s="19"/>
      <c r="E16402" s="19"/>
      <c r="F16402" s="19">
        <v>0.57564454183274116</v>
      </c>
      <c r="G16402" s="19">
        <v>0.31238810221918945</v>
      </c>
      <c r="H16402" s="19"/>
      <c r="I16402" s="19"/>
      <c r="J16402" s="19">
        <v>0.90039346485684235</v>
      </c>
      <c r="K16402" s="19"/>
      <c r="L16402" s="19">
        <v>0.54933455450331814</v>
      </c>
      <c r="M16402" s="19">
        <v>0.38358912511148352</v>
      </c>
      <c r="N16402" s="19"/>
      <c r="O16402" s="19"/>
      <c r="P16402" s="50">
        <v>0.26090735137395787</v>
      </c>
      <c r="R16402" s="9" t="s">
        <v>0</v>
      </c>
    </row>
    <row r="16403" spans="2:18" x14ac:dyDescent="0.2">
      <c r="B16403" s="25">
        <v>16173</v>
      </c>
      <c r="C16403" s="193"/>
      <c r="D16403" s="19">
        <v>0.70947670616048031</v>
      </c>
      <c r="E16403" s="19"/>
      <c r="F16403" s="19">
        <v>0.40254404673484423</v>
      </c>
      <c r="G16403" s="19"/>
      <c r="H16403" s="19">
        <v>0.14812200177677967</v>
      </c>
      <c r="I16403" s="19"/>
      <c r="J16403" s="19">
        <v>0.18571250649849735</v>
      </c>
      <c r="K16403" s="19">
        <v>0.12024879628939722</v>
      </c>
      <c r="L16403" s="19"/>
      <c r="M16403" s="19"/>
      <c r="N16403" s="19">
        <v>0.30803229892390271</v>
      </c>
      <c r="O16403" s="19"/>
      <c r="P16403" s="50">
        <v>0.38885322254947841</v>
      </c>
      <c r="R16403" s="9" t="s">
        <v>0</v>
      </c>
    </row>
    <row r="16404" spans="2:18" x14ac:dyDescent="0.2">
      <c r="B16404" s="25">
        <v>16174</v>
      </c>
      <c r="C16404" s="193">
        <v>0.59208826459919428</v>
      </c>
      <c r="D16404" s="19"/>
      <c r="E16404" s="19"/>
      <c r="F16404" s="19">
        <v>0.24630874356135476</v>
      </c>
      <c r="G16404" s="19"/>
      <c r="H16404" s="19">
        <v>2.3439030964260581E-2</v>
      </c>
      <c r="I16404" s="19">
        <v>0.51719954899989196</v>
      </c>
      <c r="J16404" s="19"/>
      <c r="K16404" s="19">
        <v>0.73591097234774949</v>
      </c>
      <c r="L16404" s="19"/>
      <c r="M16404" s="19">
        <v>0.44309682312448667</v>
      </c>
      <c r="N16404" s="19"/>
      <c r="O16404" s="19">
        <v>0.34611171309623295</v>
      </c>
      <c r="P16404" s="50"/>
      <c r="R16404" s="9" t="s">
        <v>0</v>
      </c>
    </row>
    <row r="16405" spans="2:18" x14ac:dyDescent="0.2">
      <c r="B16405" s="25">
        <v>16175</v>
      </c>
      <c r="C16405" s="193"/>
      <c r="D16405" s="19">
        <v>0.14737883035458119</v>
      </c>
      <c r="E16405" s="19"/>
      <c r="F16405" s="19">
        <v>7.5142137366094874E-2</v>
      </c>
      <c r="G16405" s="19">
        <v>0.83285841248449588</v>
      </c>
      <c r="H16405" s="19"/>
      <c r="I16405" s="19">
        <v>0.43272483454433885</v>
      </c>
      <c r="J16405" s="19"/>
      <c r="K16405" s="19"/>
      <c r="L16405" s="19">
        <v>6.7606621255507635E-2</v>
      </c>
      <c r="M16405" s="19">
        <v>0.17778521310432807</v>
      </c>
      <c r="N16405" s="19"/>
      <c r="O16405" s="19">
        <v>6.6838560314043421E-2</v>
      </c>
      <c r="P16405" s="50"/>
      <c r="R16405" s="9" t="s">
        <v>0</v>
      </c>
    </row>
    <row r="16406" spans="2:18" x14ac:dyDescent="0.2">
      <c r="B16406" s="25">
        <v>16176</v>
      </c>
      <c r="C16406" s="193">
        <v>1.2003068325862107</v>
      </c>
      <c r="D16406" s="19"/>
      <c r="E16406" s="19">
        <v>0.48547910377717818</v>
      </c>
      <c r="F16406" s="19"/>
      <c r="G16406" s="19">
        <v>0.5170652950029716</v>
      </c>
      <c r="H16406" s="19"/>
      <c r="I16406" s="19">
        <v>0.60537670675264021</v>
      </c>
      <c r="J16406" s="19"/>
      <c r="K16406" s="19">
        <v>0.18349800411172021</v>
      </c>
      <c r="L16406" s="19"/>
      <c r="M16406" s="19">
        <v>0.67002567435498706</v>
      </c>
      <c r="N16406" s="19"/>
      <c r="O16406" s="19">
        <v>0.78250544637112562</v>
      </c>
      <c r="P16406" s="50"/>
      <c r="R16406" s="9" t="s">
        <v>0</v>
      </c>
    </row>
    <row r="16407" spans="2:18" x14ac:dyDescent="0.2">
      <c r="B16407" s="25">
        <v>16177</v>
      </c>
      <c r="C16407" s="193">
        <v>0.13075309891378592</v>
      </c>
      <c r="D16407" s="19"/>
      <c r="E16407" s="19">
        <v>1.2832173589384761</v>
      </c>
      <c r="F16407" s="19"/>
      <c r="G16407" s="19"/>
      <c r="H16407" s="19">
        <v>0.13516361855414974</v>
      </c>
      <c r="I16407" s="19">
        <v>0.58557377221354778</v>
      </c>
      <c r="J16407" s="19"/>
      <c r="K16407" s="19">
        <v>0.81451376801244757</v>
      </c>
      <c r="L16407" s="19"/>
      <c r="M16407" s="19">
        <v>0.849035830765696</v>
      </c>
      <c r="N16407" s="19"/>
      <c r="O16407" s="19">
        <v>0.17185156808963845</v>
      </c>
      <c r="P16407" s="50"/>
      <c r="R16407" s="9" t="s">
        <v>0</v>
      </c>
    </row>
    <row r="16408" spans="2:18" x14ac:dyDescent="0.2">
      <c r="B16408" s="25">
        <v>16178</v>
      </c>
      <c r="C16408" s="193"/>
      <c r="D16408" s="19">
        <v>1.0711666768559471</v>
      </c>
      <c r="E16408" s="19"/>
      <c r="F16408" s="19">
        <v>1.056374804764836</v>
      </c>
      <c r="G16408" s="19"/>
      <c r="H16408" s="19">
        <v>0.79336067599055804</v>
      </c>
      <c r="I16408" s="19"/>
      <c r="J16408" s="19">
        <v>0.4655637454762474</v>
      </c>
      <c r="K16408" s="19"/>
      <c r="L16408" s="19">
        <v>1.0146429459232913</v>
      </c>
      <c r="M16408" s="19"/>
      <c r="N16408" s="19">
        <v>6.7448221525098174E-3</v>
      </c>
      <c r="O16408" s="19"/>
      <c r="P16408" s="50">
        <v>0.65383619333637266</v>
      </c>
      <c r="R16408" s="9" t="s">
        <v>0</v>
      </c>
    </row>
    <row r="16409" spans="2:18" x14ac:dyDescent="0.2">
      <c r="B16409" s="25">
        <v>16179</v>
      </c>
      <c r="C16409" s="193"/>
      <c r="D16409" s="19">
        <v>6.9607738964459209E-2</v>
      </c>
      <c r="E16409" s="19">
        <v>0.24339856054593878</v>
      </c>
      <c r="F16409" s="19"/>
      <c r="G16409" s="19">
        <v>3.2219039234511533E-2</v>
      </c>
      <c r="H16409" s="19"/>
      <c r="I16409" s="19">
        <v>0.24509043002649336</v>
      </c>
      <c r="J16409" s="19"/>
      <c r="K16409" s="19"/>
      <c r="L16409" s="19">
        <v>0.19743453974612368</v>
      </c>
      <c r="M16409" s="19">
        <v>0.52641524574148402</v>
      </c>
      <c r="N16409" s="19"/>
      <c r="O16409" s="19">
        <v>4.541647461642271E-2</v>
      </c>
      <c r="P16409" s="50"/>
      <c r="R16409" s="9" t="s">
        <v>0</v>
      </c>
    </row>
    <row r="16410" spans="2:18" x14ac:dyDescent="0.2">
      <c r="B16410" s="25">
        <v>16180</v>
      </c>
      <c r="C16410" s="193"/>
      <c r="D16410" s="19">
        <v>5.100258980166774E-3</v>
      </c>
      <c r="E16410" s="19">
        <v>0.62419477718508365</v>
      </c>
      <c r="F16410" s="19"/>
      <c r="G16410" s="19">
        <v>1.1447204434554499</v>
      </c>
      <c r="H16410" s="19"/>
      <c r="I16410" s="19">
        <v>0.46539707958923626</v>
      </c>
      <c r="J16410" s="19"/>
      <c r="K16410" s="19"/>
      <c r="L16410" s="19">
        <v>0.27568622840363072</v>
      </c>
      <c r="M16410" s="19">
        <v>0.1629159446176757</v>
      </c>
      <c r="N16410" s="19"/>
      <c r="O16410" s="19">
        <v>1.0714341501863645</v>
      </c>
      <c r="P16410" s="50"/>
      <c r="R16410" s="9" t="s">
        <v>0</v>
      </c>
    </row>
    <row r="16411" spans="2:18" x14ac:dyDescent="0.2">
      <c r="B16411" s="25">
        <v>16181</v>
      </c>
      <c r="C16411" s="193">
        <v>0.34599908006261332</v>
      </c>
      <c r="D16411" s="19"/>
      <c r="E16411" s="19"/>
      <c r="F16411" s="19">
        <v>0.5304731621711547</v>
      </c>
      <c r="G16411" s="19"/>
      <c r="H16411" s="19">
        <v>0.99032637207211804</v>
      </c>
      <c r="I16411" s="19"/>
      <c r="J16411" s="19">
        <v>0.64329921054785633</v>
      </c>
      <c r="K16411" s="19"/>
      <c r="L16411" s="19">
        <v>0.46180912600276414</v>
      </c>
      <c r="M16411" s="19"/>
      <c r="N16411" s="19">
        <v>0.84975735553783904</v>
      </c>
      <c r="O16411" s="19"/>
      <c r="P16411" s="50">
        <v>0.10083037439231737</v>
      </c>
      <c r="R16411" s="9" t="s">
        <v>0</v>
      </c>
    </row>
    <row r="16412" spans="2:18" x14ac:dyDescent="0.2">
      <c r="B16412" s="25">
        <v>16182</v>
      </c>
      <c r="C16412" s="193">
        <v>0.76952450609212464</v>
      </c>
      <c r="D16412" s="19"/>
      <c r="E16412" s="19">
        <v>0.95119371205338565</v>
      </c>
      <c r="F16412" s="19"/>
      <c r="G16412" s="19">
        <v>0.63026403980312051</v>
      </c>
      <c r="H16412" s="19"/>
      <c r="I16412" s="19">
        <v>0.69207074366701626</v>
      </c>
      <c r="J16412" s="19"/>
      <c r="K16412" s="19">
        <v>8.7857769754640033E-2</v>
      </c>
      <c r="L16412" s="19"/>
      <c r="M16412" s="19">
        <v>0.93920422579257978</v>
      </c>
      <c r="N16412" s="19"/>
      <c r="O16412" s="19">
        <v>0.18129509360149915</v>
      </c>
      <c r="P16412" s="50"/>
      <c r="R16412" s="9" t="s">
        <v>0</v>
      </c>
    </row>
    <row r="16413" spans="2:18" x14ac:dyDescent="0.2">
      <c r="B16413" s="25">
        <v>16183</v>
      </c>
      <c r="C16413" s="193"/>
      <c r="D16413" s="19">
        <v>1.832171706389669</v>
      </c>
      <c r="E16413" s="19"/>
      <c r="F16413" s="19">
        <v>0.38099291506370486</v>
      </c>
      <c r="G16413" s="19">
        <v>0.29564740173201876</v>
      </c>
      <c r="H16413" s="19"/>
      <c r="I16413" s="19"/>
      <c r="J16413" s="19">
        <v>0.75693839884650571</v>
      </c>
      <c r="K16413" s="19"/>
      <c r="L16413" s="19">
        <v>1.2440446375519592</v>
      </c>
      <c r="M16413" s="19"/>
      <c r="N16413" s="19">
        <v>0.92861301629892179</v>
      </c>
      <c r="O16413" s="19"/>
      <c r="P16413" s="50">
        <v>1.518868415991665</v>
      </c>
      <c r="R16413" s="9" t="s">
        <v>0</v>
      </c>
    </row>
    <row r="16414" spans="2:18" x14ac:dyDescent="0.2">
      <c r="B16414" s="25">
        <v>16184</v>
      </c>
      <c r="C16414" s="193">
        <v>0.84897858635712053</v>
      </c>
      <c r="D16414" s="19"/>
      <c r="E16414" s="19">
        <v>4.7097630476747469E-2</v>
      </c>
      <c r="F16414" s="19"/>
      <c r="G16414" s="19">
        <v>0.15674347894645357</v>
      </c>
      <c r="H16414" s="19"/>
      <c r="I16414" s="19">
        <v>0.71331855833433633</v>
      </c>
      <c r="J16414" s="19"/>
      <c r="K16414" s="19">
        <v>0.14350129932270078</v>
      </c>
      <c r="L16414" s="19"/>
      <c r="M16414" s="19">
        <v>0.43871391791339626</v>
      </c>
      <c r="N16414" s="19"/>
      <c r="O16414" s="19">
        <v>0.60169776688225662</v>
      </c>
      <c r="P16414" s="50"/>
      <c r="R16414" s="9" t="s">
        <v>0</v>
      </c>
    </row>
    <row r="16415" spans="2:18" x14ac:dyDescent="0.2">
      <c r="B16415" s="25">
        <v>16185</v>
      </c>
      <c r="C16415" s="193">
        <v>3.6005970191970944E-2</v>
      </c>
      <c r="D16415" s="19"/>
      <c r="E16415" s="19">
        <v>0.16311156006938832</v>
      </c>
      <c r="F16415" s="19"/>
      <c r="G16415" s="19"/>
      <c r="H16415" s="19">
        <v>0.19665187786903771</v>
      </c>
      <c r="I16415" s="19"/>
      <c r="J16415" s="19">
        <v>0.8465598919605879</v>
      </c>
      <c r="K16415" s="19"/>
      <c r="L16415" s="19">
        <v>0.35082069131418436</v>
      </c>
      <c r="M16415" s="19"/>
      <c r="N16415" s="19">
        <v>0.98486133852004765</v>
      </c>
      <c r="O16415" s="19"/>
      <c r="P16415" s="50">
        <v>0.62527004433098454</v>
      </c>
      <c r="R16415" s="9" t="s">
        <v>0</v>
      </c>
    </row>
    <row r="16416" spans="2:18" x14ac:dyDescent="0.2">
      <c r="B16416" s="25">
        <v>16186</v>
      </c>
      <c r="C16416" s="193">
        <v>1.1279762177771981</v>
      </c>
      <c r="D16416" s="19"/>
      <c r="E16416" s="19"/>
      <c r="F16416" s="19">
        <v>0.20184540706558024</v>
      </c>
      <c r="G16416" s="19">
        <v>0.10663086391414553</v>
      </c>
      <c r="H16416" s="19"/>
      <c r="I16416" s="19">
        <v>1.0786864076706053</v>
      </c>
      <c r="J16416" s="19"/>
      <c r="K16416" s="19"/>
      <c r="L16416" s="19">
        <v>0.14520412740793179</v>
      </c>
      <c r="M16416" s="19"/>
      <c r="N16416" s="19">
        <v>0.16717772747508261</v>
      </c>
      <c r="O16416" s="19">
        <v>0.16285998203196503</v>
      </c>
      <c r="P16416" s="50"/>
      <c r="R16416" s="9" t="s">
        <v>0</v>
      </c>
    </row>
    <row r="16417" spans="2:18" x14ac:dyDescent="0.2">
      <c r="B16417" s="25">
        <v>16187</v>
      </c>
      <c r="C16417" s="193"/>
      <c r="D16417" s="19">
        <v>0.84741518090159129</v>
      </c>
      <c r="E16417" s="19"/>
      <c r="F16417" s="19">
        <v>1.1320319003955222</v>
      </c>
      <c r="G16417" s="19"/>
      <c r="H16417" s="19">
        <v>0.62940391854710098</v>
      </c>
      <c r="I16417" s="19"/>
      <c r="J16417" s="19">
        <v>0.7413410635011054</v>
      </c>
      <c r="K16417" s="19"/>
      <c r="L16417" s="19">
        <v>1.3581094395787403</v>
      </c>
      <c r="M16417" s="19"/>
      <c r="N16417" s="19">
        <v>1.0964994502061336</v>
      </c>
      <c r="O16417" s="19"/>
      <c r="P16417" s="50">
        <v>0.30941051615310639</v>
      </c>
      <c r="R16417" s="9" t="s">
        <v>0</v>
      </c>
    </row>
    <row r="16418" spans="2:18" x14ac:dyDescent="0.2">
      <c r="B16418" s="25">
        <v>16188</v>
      </c>
      <c r="C16418" s="193"/>
      <c r="D16418" s="19">
        <v>0.84153771544981959</v>
      </c>
      <c r="E16418" s="19"/>
      <c r="F16418" s="19">
        <v>0.57334460600772075</v>
      </c>
      <c r="G16418" s="19"/>
      <c r="H16418" s="19">
        <v>0.85640037669601066</v>
      </c>
      <c r="I16418" s="19"/>
      <c r="J16418" s="19">
        <v>0.5414958877855004</v>
      </c>
      <c r="K16418" s="19"/>
      <c r="L16418" s="19">
        <v>1.2150690403666187</v>
      </c>
      <c r="M16418" s="19"/>
      <c r="N16418" s="19">
        <v>0.81027948939801431</v>
      </c>
      <c r="O16418" s="19"/>
      <c r="P16418" s="50">
        <v>1.1959655956819171</v>
      </c>
      <c r="R16418" s="9" t="s">
        <v>0</v>
      </c>
    </row>
    <row r="16419" spans="2:18" x14ac:dyDescent="0.2">
      <c r="B16419" s="25">
        <v>16189</v>
      </c>
      <c r="C16419" s="193"/>
      <c r="D16419" s="19">
        <v>0.60382484979098794</v>
      </c>
      <c r="E16419" s="19"/>
      <c r="F16419" s="19">
        <v>0.92723352971718509</v>
      </c>
      <c r="G16419" s="19"/>
      <c r="H16419" s="19">
        <v>1.0099427350506649</v>
      </c>
      <c r="I16419" s="19"/>
      <c r="J16419" s="19">
        <v>1.4791018448921545</v>
      </c>
      <c r="K16419" s="19"/>
      <c r="L16419" s="19">
        <v>1.4066546946115441</v>
      </c>
      <c r="M16419" s="19"/>
      <c r="N16419" s="19">
        <v>0.32490517490147625</v>
      </c>
      <c r="O16419" s="19"/>
      <c r="P16419" s="50">
        <v>0.25853013672293451</v>
      </c>
      <c r="R16419" s="9" t="s">
        <v>0</v>
      </c>
    </row>
    <row r="16420" spans="2:18" x14ac:dyDescent="0.2">
      <c r="B16420" s="25">
        <v>16190</v>
      </c>
      <c r="C16420" s="193"/>
      <c r="D16420" s="19">
        <v>0.48380901249819303</v>
      </c>
      <c r="E16420" s="19">
        <v>0.52048922902113648</v>
      </c>
      <c r="F16420" s="19"/>
      <c r="G16420" s="19">
        <v>0.6054858590319151</v>
      </c>
      <c r="H16420" s="19"/>
      <c r="I16420" s="19">
        <v>0.45840112361483443</v>
      </c>
      <c r="J16420" s="19"/>
      <c r="K16420" s="19"/>
      <c r="L16420" s="19">
        <v>1.55974363801507E-2</v>
      </c>
      <c r="M16420" s="19">
        <v>0.19547316893025804</v>
      </c>
      <c r="N16420" s="19"/>
      <c r="O16420" s="19"/>
      <c r="P16420" s="50">
        <v>8.7941157183860461E-2</v>
      </c>
      <c r="R16420" s="9" t="s">
        <v>0</v>
      </c>
    </row>
    <row r="16421" spans="2:18" x14ac:dyDescent="0.2">
      <c r="B16421" s="25">
        <v>16191</v>
      </c>
      <c r="C16421" s="193">
        <v>0.33584783116359745</v>
      </c>
      <c r="D16421" s="19"/>
      <c r="E16421" s="19">
        <v>0.94621180567149354</v>
      </c>
      <c r="F16421" s="19"/>
      <c r="G16421" s="19">
        <v>7.5009260657911053E-2</v>
      </c>
      <c r="H16421" s="19"/>
      <c r="I16421" s="19"/>
      <c r="J16421" s="19">
        <v>0.56551030534076574</v>
      </c>
      <c r="K16421" s="19">
        <v>5.2971599383067433E-2</v>
      </c>
      <c r="L16421" s="19"/>
      <c r="M16421" s="19">
        <v>0.18394774012306753</v>
      </c>
      <c r="N16421" s="19"/>
      <c r="O16421" s="19"/>
      <c r="P16421" s="50">
        <v>0.14867363835115055</v>
      </c>
      <c r="R16421" s="9" t="s">
        <v>0</v>
      </c>
    </row>
    <row r="16422" spans="2:18" x14ac:dyDescent="0.2">
      <c r="B16422" s="25">
        <v>16192</v>
      </c>
      <c r="C16422" s="193"/>
      <c r="D16422" s="19">
        <v>0.3417418680309362</v>
      </c>
      <c r="E16422" s="19">
        <v>0.14767946281831829</v>
      </c>
      <c r="F16422" s="19"/>
      <c r="G16422" s="19">
        <v>2.2293308229269657E-2</v>
      </c>
      <c r="H16422" s="19"/>
      <c r="I16422" s="19"/>
      <c r="J16422" s="19">
        <v>1.2671837287974961</v>
      </c>
      <c r="K16422" s="19"/>
      <c r="L16422" s="19">
        <v>0.47442889299181906</v>
      </c>
      <c r="M16422" s="19">
        <v>0.95856348571162509</v>
      </c>
      <c r="N16422" s="19"/>
      <c r="O16422" s="19"/>
      <c r="P16422" s="50">
        <v>0.41797797992974917</v>
      </c>
      <c r="R16422" s="9" t="s">
        <v>0</v>
      </c>
    </row>
    <row r="16423" spans="2:18" x14ac:dyDescent="0.2">
      <c r="B16423" s="25">
        <v>16193</v>
      </c>
      <c r="C16423" s="193">
        <v>1.5890632992209703</v>
      </c>
      <c r="D16423" s="19"/>
      <c r="E16423" s="19">
        <v>0.88352646365484966</v>
      </c>
      <c r="F16423" s="19"/>
      <c r="G16423" s="19">
        <v>0.5608694520932046</v>
      </c>
      <c r="H16423" s="19"/>
      <c r="I16423" s="19">
        <v>0.49666134726461131</v>
      </c>
      <c r="J16423" s="19"/>
      <c r="K16423" s="19">
        <v>0.61602700201336857</v>
      </c>
      <c r="L16423" s="19"/>
      <c r="M16423" s="19">
        <v>1.0004338432666213</v>
      </c>
      <c r="N16423" s="19"/>
      <c r="O16423" s="19">
        <v>1.4974106546274464</v>
      </c>
      <c r="P16423" s="50"/>
      <c r="R16423" s="9" t="s">
        <v>0</v>
      </c>
    </row>
    <row r="16424" spans="2:18" x14ac:dyDescent="0.2">
      <c r="B16424" s="25">
        <v>16194</v>
      </c>
      <c r="C16424" s="193">
        <v>0.17751423130918789</v>
      </c>
      <c r="D16424" s="19"/>
      <c r="E16424" s="19">
        <v>1.4529531853206106</v>
      </c>
      <c r="F16424" s="19"/>
      <c r="G16424" s="19">
        <v>1.401617201907573</v>
      </c>
      <c r="H16424" s="19"/>
      <c r="I16424" s="19">
        <v>0.63065662787294929</v>
      </c>
      <c r="J16424" s="19"/>
      <c r="K16424" s="19">
        <v>0.82907953212516905</v>
      </c>
      <c r="L16424" s="19"/>
      <c r="M16424" s="19"/>
      <c r="N16424" s="19">
        <v>4.5249966199742704E-2</v>
      </c>
      <c r="O16424" s="19">
        <v>1.2510971158943396</v>
      </c>
      <c r="P16424" s="50"/>
      <c r="R16424" s="9" t="s">
        <v>0</v>
      </c>
    </row>
    <row r="16425" spans="2:18" x14ac:dyDescent="0.2">
      <c r="B16425" s="25">
        <v>16195</v>
      </c>
      <c r="C16425" s="193"/>
      <c r="D16425" s="19">
        <v>0.48832989084929618</v>
      </c>
      <c r="E16425" s="19">
        <v>0.91373439457854388</v>
      </c>
      <c r="F16425" s="19"/>
      <c r="G16425" s="19">
        <v>1.0146724666077378</v>
      </c>
      <c r="H16425" s="19"/>
      <c r="I16425" s="19"/>
      <c r="J16425" s="19">
        <v>0.6641266532049761</v>
      </c>
      <c r="K16425" s="19">
        <v>0.46351960862688879</v>
      </c>
      <c r="L16425" s="19"/>
      <c r="M16425" s="19">
        <v>0.52317661186235165</v>
      </c>
      <c r="N16425" s="19"/>
      <c r="O16425" s="19"/>
      <c r="P16425" s="50">
        <v>0.2368186274813511</v>
      </c>
      <c r="R16425" s="9" t="s">
        <v>0</v>
      </c>
    </row>
    <row r="16426" spans="2:18" x14ac:dyDescent="0.2">
      <c r="B16426" s="25">
        <v>16196</v>
      </c>
      <c r="C16426" s="193"/>
      <c r="D16426" s="19">
        <v>1.1045379013799121</v>
      </c>
      <c r="E16426" s="19"/>
      <c r="F16426" s="19">
        <v>7.1360110345268096E-2</v>
      </c>
      <c r="G16426" s="19"/>
      <c r="H16426" s="19">
        <v>0.46725153064892078</v>
      </c>
      <c r="I16426" s="19"/>
      <c r="J16426" s="19">
        <v>0.38149443863091387</v>
      </c>
      <c r="K16426" s="19"/>
      <c r="L16426" s="19">
        <v>0.40254780511220956</v>
      </c>
      <c r="M16426" s="19">
        <v>0.80615306871600956</v>
      </c>
      <c r="N16426" s="19"/>
      <c r="O16426" s="19"/>
      <c r="P16426" s="50">
        <v>0.11630648165974029</v>
      </c>
      <c r="R16426" s="9" t="s">
        <v>0</v>
      </c>
    </row>
    <row r="16427" spans="2:18" x14ac:dyDescent="0.2">
      <c r="B16427" s="25">
        <v>16197</v>
      </c>
      <c r="C16427" s="193">
        <v>0.43484196287146759</v>
      </c>
      <c r="D16427" s="19"/>
      <c r="E16427" s="19"/>
      <c r="F16427" s="19">
        <v>0.8401458790833104</v>
      </c>
      <c r="G16427" s="19"/>
      <c r="H16427" s="19">
        <v>0.73722004955821818</v>
      </c>
      <c r="I16427" s="19">
        <v>0.31593952104945078</v>
      </c>
      <c r="J16427" s="19"/>
      <c r="K16427" s="19">
        <v>0.19074850700000998</v>
      </c>
      <c r="L16427" s="19"/>
      <c r="M16427" s="19"/>
      <c r="N16427" s="19">
        <v>0.84003812267870948</v>
      </c>
      <c r="O16427" s="19"/>
      <c r="P16427" s="50">
        <v>0.16585262786039343</v>
      </c>
      <c r="R16427" s="9" t="s">
        <v>0</v>
      </c>
    </row>
    <row r="16428" spans="2:18" x14ac:dyDescent="0.2">
      <c r="B16428" s="25">
        <v>16198</v>
      </c>
      <c r="C16428" s="193"/>
      <c r="D16428" s="19">
        <v>0.39955725357361288</v>
      </c>
      <c r="E16428" s="19">
        <v>0.13739776835210665</v>
      </c>
      <c r="F16428" s="19"/>
      <c r="G16428" s="19">
        <v>0.26339163565447404</v>
      </c>
      <c r="H16428" s="19"/>
      <c r="I16428" s="19"/>
      <c r="J16428" s="19">
        <v>4.0484005252400417E-2</v>
      </c>
      <c r="K16428" s="19">
        <v>0.20219602494779912</v>
      </c>
      <c r="L16428" s="19"/>
      <c r="M16428" s="19"/>
      <c r="N16428" s="19">
        <v>1.0043294100501223</v>
      </c>
      <c r="O16428" s="19">
        <v>0.32680812148798255</v>
      </c>
      <c r="P16428" s="50"/>
      <c r="R16428" s="9" t="s">
        <v>0</v>
      </c>
    </row>
    <row r="16429" spans="2:18" x14ac:dyDescent="0.2">
      <c r="B16429" s="25">
        <v>16199</v>
      </c>
      <c r="C16429" s="193">
        <v>0.24528743047165527</v>
      </c>
      <c r="D16429" s="19"/>
      <c r="E16429" s="19">
        <v>1.2150543558713702</v>
      </c>
      <c r="F16429" s="19"/>
      <c r="G16429" s="19">
        <v>0.44343757225274333</v>
      </c>
      <c r="H16429" s="19"/>
      <c r="I16429" s="19">
        <v>0.28824239376193544</v>
      </c>
      <c r="J16429" s="19"/>
      <c r="K16429" s="19">
        <v>3.0924932960878167E-2</v>
      </c>
      <c r="L16429" s="19"/>
      <c r="M16429" s="19">
        <v>1.4368699122925634</v>
      </c>
      <c r="N16429" s="19"/>
      <c r="O16429" s="19">
        <v>0.76899426232587809</v>
      </c>
      <c r="P16429" s="50"/>
      <c r="R16429" s="9" t="s">
        <v>0</v>
      </c>
    </row>
    <row r="16430" spans="2:18" x14ac:dyDescent="0.2">
      <c r="B16430" s="25">
        <v>16200</v>
      </c>
      <c r="C16430" s="193"/>
      <c r="D16430" s="19">
        <v>1.2909690612499083</v>
      </c>
      <c r="E16430" s="19"/>
      <c r="F16430" s="19">
        <v>0.91843475656365747</v>
      </c>
      <c r="G16430" s="19"/>
      <c r="H16430" s="19">
        <v>0.90462381253907065</v>
      </c>
      <c r="I16430" s="19"/>
      <c r="J16430" s="19">
        <v>0.32111082386450818</v>
      </c>
      <c r="K16430" s="19"/>
      <c r="L16430" s="19">
        <v>0.37101089655249986</v>
      </c>
      <c r="M16430" s="19"/>
      <c r="N16430" s="19">
        <v>0.7231501645353775</v>
      </c>
      <c r="O16430" s="19"/>
      <c r="P16430" s="50">
        <v>1.2532239978112676</v>
      </c>
      <c r="R16430" s="9" t="s">
        <v>0</v>
      </c>
    </row>
    <row r="16431" spans="2:18" x14ac:dyDescent="0.2">
      <c r="B16431" s="25">
        <v>16201</v>
      </c>
      <c r="C16431" s="193"/>
      <c r="D16431" s="19">
        <v>0.25214794026036386</v>
      </c>
      <c r="E16431" s="19">
        <v>0.26227835466011401</v>
      </c>
      <c r="F16431" s="19"/>
      <c r="G16431" s="19">
        <v>0.37661595982146095</v>
      </c>
      <c r="H16431" s="19"/>
      <c r="I16431" s="19"/>
      <c r="J16431" s="19">
        <v>9.2616416665945375E-2</v>
      </c>
      <c r="K16431" s="19"/>
      <c r="L16431" s="19">
        <v>1.3455834136458802</v>
      </c>
      <c r="M16431" s="19"/>
      <c r="N16431" s="19">
        <v>0.60671848022955399</v>
      </c>
      <c r="O16431" s="19"/>
      <c r="P16431" s="50">
        <v>3.9352110890138681E-2</v>
      </c>
      <c r="R16431" s="9" t="s">
        <v>0</v>
      </c>
    </row>
    <row r="16432" spans="2:18" x14ac:dyDescent="0.2">
      <c r="B16432" s="25">
        <v>16202</v>
      </c>
      <c r="C16432" s="193">
        <v>0.89868090185743488</v>
      </c>
      <c r="D16432" s="19"/>
      <c r="E16432" s="19">
        <v>3.7453936939356024E-2</v>
      </c>
      <c r="F16432" s="19"/>
      <c r="G16432" s="19">
        <v>0.49149342962439613</v>
      </c>
      <c r="H16432" s="19"/>
      <c r="I16432" s="19">
        <v>0.48614660716408137</v>
      </c>
      <c r="J16432" s="19"/>
      <c r="K16432" s="19"/>
      <c r="L16432" s="19">
        <v>0.12610992898004436</v>
      </c>
      <c r="M16432" s="19">
        <v>0.62674764646070746</v>
      </c>
      <c r="N16432" s="19"/>
      <c r="O16432" s="19">
        <v>2.3517082782518274E-2</v>
      </c>
      <c r="P16432" s="50"/>
      <c r="R16432" s="9" t="s">
        <v>0</v>
      </c>
    </row>
    <row r="16433" spans="2:18" x14ac:dyDescent="0.2">
      <c r="B16433" s="25">
        <v>16203</v>
      </c>
      <c r="C16433" s="193"/>
      <c r="D16433" s="19">
        <v>0.55253405287896262</v>
      </c>
      <c r="E16433" s="19"/>
      <c r="F16433" s="19">
        <v>0.26418441978312956</v>
      </c>
      <c r="G16433" s="19"/>
      <c r="H16433" s="19">
        <v>0.52965538183844063</v>
      </c>
      <c r="I16433" s="19"/>
      <c r="J16433" s="19">
        <v>0.75389090509241818</v>
      </c>
      <c r="K16433" s="19"/>
      <c r="L16433" s="19">
        <v>0.94132951712004986</v>
      </c>
      <c r="M16433" s="19"/>
      <c r="N16433" s="19">
        <v>0.47163007851521599</v>
      </c>
      <c r="O16433" s="19"/>
      <c r="P16433" s="50">
        <v>1.2909243175262468</v>
      </c>
      <c r="R16433" s="9" t="s">
        <v>0</v>
      </c>
    </row>
    <row r="16434" spans="2:18" x14ac:dyDescent="0.2">
      <c r="B16434" s="25">
        <v>16204</v>
      </c>
      <c r="C16434" s="193">
        <v>0.86260052332143944</v>
      </c>
      <c r="D16434" s="19"/>
      <c r="E16434" s="19">
        <v>0.6617032202790637</v>
      </c>
      <c r="F16434" s="19"/>
      <c r="G16434" s="19">
        <v>0.32197816706917343</v>
      </c>
      <c r="H16434" s="19"/>
      <c r="I16434" s="19">
        <v>0.54611032325432585</v>
      </c>
      <c r="J16434" s="19"/>
      <c r="K16434" s="19">
        <v>1.4173451439702607</v>
      </c>
      <c r="L16434" s="19"/>
      <c r="M16434" s="19">
        <v>1.4843102196990188</v>
      </c>
      <c r="N16434" s="19"/>
      <c r="O16434" s="19">
        <v>0.51395687358868047</v>
      </c>
      <c r="P16434" s="50"/>
      <c r="R16434" s="9" t="s">
        <v>0</v>
      </c>
    </row>
    <row r="16435" spans="2:18" x14ac:dyDescent="0.2">
      <c r="B16435" s="25">
        <v>16205</v>
      </c>
      <c r="C16435" s="193"/>
      <c r="D16435" s="19">
        <v>0.54515275793024665</v>
      </c>
      <c r="E16435" s="19">
        <v>1.5149163377283541E-2</v>
      </c>
      <c r="F16435" s="19"/>
      <c r="G16435" s="19"/>
      <c r="H16435" s="19">
        <v>1.2089624279675228</v>
      </c>
      <c r="I16435" s="19"/>
      <c r="J16435" s="19">
        <v>0.33754199371252175</v>
      </c>
      <c r="K16435" s="19"/>
      <c r="L16435" s="19">
        <v>1.0394802545326334</v>
      </c>
      <c r="M16435" s="19"/>
      <c r="N16435" s="19">
        <v>0.48809550226624149</v>
      </c>
      <c r="O16435" s="19"/>
      <c r="P16435" s="50">
        <v>0.57918921154756287</v>
      </c>
      <c r="R16435" s="9" t="s">
        <v>0</v>
      </c>
    </row>
    <row r="16436" spans="2:18" x14ac:dyDescent="0.2">
      <c r="B16436" s="25">
        <v>16206</v>
      </c>
      <c r="C16436" s="193"/>
      <c r="D16436" s="19">
        <v>0.2274136101219599</v>
      </c>
      <c r="E16436" s="19"/>
      <c r="F16436" s="19">
        <v>5.8554141343799618E-3</v>
      </c>
      <c r="G16436" s="19"/>
      <c r="H16436" s="19">
        <v>0.48031286276555013</v>
      </c>
      <c r="I16436" s="19">
        <v>0.10783067509092002</v>
      </c>
      <c r="J16436" s="19"/>
      <c r="K16436" s="19">
        <v>0.37439614074542499</v>
      </c>
      <c r="L16436" s="19"/>
      <c r="M16436" s="19">
        <v>0.26824996595503348</v>
      </c>
      <c r="N16436" s="19"/>
      <c r="O16436" s="19"/>
      <c r="P16436" s="50">
        <v>0.60159360509132742</v>
      </c>
      <c r="R16436" s="9" t="s">
        <v>0</v>
      </c>
    </row>
    <row r="16437" spans="2:18" x14ac:dyDescent="0.2">
      <c r="B16437" s="25">
        <v>16207</v>
      </c>
      <c r="C16437" s="193"/>
      <c r="D16437" s="19">
        <v>1.2601177328659499</v>
      </c>
      <c r="E16437" s="19">
        <v>0.10473517482324987</v>
      </c>
      <c r="F16437" s="19"/>
      <c r="G16437" s="19"/>
      <c r="H16437" s="19">
        <v>0.1198661733780054</v>
      </c>
      <c r="I16437" s="19">
        <v>4.005882303378612E-2</v>
      </c>
      <c r="J16437" s="19"/>
      <c r="K16437" s="19"/>
      <c r="L16437" s="19">
        <v>1.9089307993149855</v>
      </c>
      <c r="M16437" s="19"/>
      <c r="N16437" s="19">
        <v>0.86145273354951835</v>
      </c>
      <c r="O16437" s="19">
        <v>0.57709952146420418</v>
      </c>
      <c r="P16437" s="50"/>
      <c r="R16437" s="9" t="s">
        <v>0</v>
      </c>
    </row>
    <row r="16438" spans="2:18" x14ac:dyDescent="0.2">
      <c r="B16438" s="25">
        <v>16208</v>
      </c>
      <c r="C16438" s="193"/>
      <c r="D16438" s="19">
        <v>0.50872448728569764</v>
      </c>
      <c r="E16438" s="19"/>
      <c r="F16438" s="19">
        <v>1.0288509154940348</v>
      </c>
      <c r="G16438" s="19"/>
      <c r="H16438" s="19">
        <v>0.44014431088385769</v>
      </c>
      <c r="I16438" s="19">
        <v>2.2228080657132575E-2</v>
      </c>
      <c r="J16438" s="19"/>
      <c r="K16438" s="19"/>
      <c r="L16438" s="19">
        <v>1.4698149635054962</v>
      </c>
      <c r="M16438" s="19"/>
      <c r="N16438" s="19">
        <v>1.1538096534535685</v>
      </c>
      <c r="O16438" s="19"/>
      <c r="P16438" s="50">
        <v>0.6022828637330141</v>
      </c>
      <c r="R16438" s="9" t="s">
        <v>0</v>
      </c>
    </row>
    <row r="16439" spans="2:18" x14ac:dyDescent="0.2">
      <c r="B16439" s="25">
        <v>16209</v>
      </c>
      <c r="C16439" s="193"/>
      <c r="D16439" s="19">
        <v>0.29149686245265949</v>
      </c>
      <c r="E16439" s="19"/>
      <c r="F16439" s="19">
        <v>0.22759992919846112</v>
      </c>
      <c r="G16439" s="19">
        <v>0.16092330166661806</v>
      </c>
      <c r="H16439" s="19"/>
      <c r="I16439" s="19"/>
      <c r="J16439" s="19">
        <v>0.45475562980939943</v>
      </c>
      <c r="K16439" s="19"/>
      <c r="L16439" s="19">
        <v>0.60998396454407455</v>
      </c>
      <c r="M16439" s="19">
        <v>0.39910186806089681</v>
      </c>
      <c r="N16439" s="19"/>
      <c r="O16439" s="19">
        <v>0.46034227409124934</v>
      </c>
      <c r="P16439" s="50"/>
      <c r="R16439" s="9" t="s">
        <v>0</v>
      </c>
    </row>
    <row r="16440" spans="2:18" x14ac:dyDescent="0.2">
      <c r="B16440" s="25">
        <v>16210</v>
      </c>
      <c r="C16440" s="193">
        <v>1.6479075596483761</v>
      </c>
      <c r="D16440" s="19"/>
      <c r="E16440" s="19">
        <v>1.9612462646407884</v>
      </c>
      <c r="F16440" s="19"/>
      <c r="G16440" s="19">
        <v>1.6097405624527075</v>
      </c>
      <c r="H16440" s="19"/>
      <c r="I16440" s="19">
        <v>2.4356409948885185</v>
      </c>
      <c r="J16440" s="19"/>
      <c r="K16440" s="19">
        <v>0.88685934272862887</v>
      </c>
      <c r="L16440" s="19"/>
      <c r="M16440" s="19">
        <v>2.66847466934574</v>
      </c>
      <c r="N16440" s="19"/>
      <c r="O16440" s="19">
        <v>2.4210097925577752</v>
      </c>
      <c r="P16440" s="50"/>
      <c r="R16440" s="9" t="s">
        <v>0</v>
      </c>
    </row>
    <row r="16441" spans="2:18" x14ac:dyDescent="0.2">
      <c r="B16441" s="25">
        <v>16211</v>
      </c>
      <c r="C16441" s="193">
        <v>0.11868139997052927</v>
      </c>
      <c r="D16441" s="19"/>
      <c r="E16441" s="19">
        <v>0.43542813597098812</v>
      </c>
      <c r="F16441" s="19"/>
      <c r="G16441" s="19">
        <v>0.24365182872813762</v>
      </c>
      <c r="H16441" s="19"/>
      <c r="I16441" s="19"/>
      <c r="J16441" s="19">
        <v>0.55655631518675486</v>
      </c>
      <c r="K16441" s="19"/>
      <c r="L16441" s="19">
        <v>0.26943546587548189</v>
      </c>
      <c r="M16441" s="19"/>
      <c r="N16441" s="19">
        <v>0.40107752139138747</v>
      </c>
      <c r="O16441" s="19">
        <v>0.70345901424995128</v>
      </c>
      <c r="P16441" s="50"/>
      <c r="R16441" s="9" t="s">
        <v>0</v>
      </c>
    </row>
    <row r="16442" spans="2:18" x14ac:dyDescent="0.2">
      <c r="B16442" s="25">
        <v>16212</v>
      </c>
      <c r="C16442" s="193">
        <v>1.1334379636671179</v>
      </c>
      <c r="D16442" s="19"/>
      <c r="E16442" s="19">
        <v>0.95486774616140824</v>
      </c>
      <c r="F16442" s="19"/>
      <c r="G16442" s="19"/>
      <c r="H16442" s="19">
        <v>0.49563159400810225</v>
      </c>
      <c r="I16442" s="19">
        <v>0.42232703436795838</v>
      </c>
      <c r="J16442" s="19"/>
      <c r="K16442" s="19">
        <v>0.22143893593882621</v>
      </c>
      <c r="L16442" s="19"/>
      <c r="M16442" s="19">
        <v>0.47616198475362259</v>
      </c>
      <c r="N16442" s="19"/>
      <c r="O16442" s="19"/>
      <c r="P16442" s="50">
        <v>5.324056929347918E-2</v>
      </c>
      <c r="R16442" s="9" t="s">
        <v>0</v>
      </c>
    </row>
    <row r="16443" spans="2:18" x14ac:dyDescent="0.2">
      <c r="B16443" s="25">
        <v>16213</v>
      </c>
      <c r="C16443" s="193"/>
      <c r="D16443" s="19">
        <v>0.86921635510459305</v>
      </c>
      <c r="E16443" s="19"/>
      <c r="F16443" s="19">
        <v>0.82542537306146058</v>
      </c>
      <c r="G16443" s="19"/>
      <c r="H16443" s="19">
        <v>1.3799779029470187</v>
      </c>
      <c r="I16443" s="19"/>
      <c r="J16443" s="19">
        <v>1.1165437855579767</v>
      </c>
      <c r="K16443" s="19"/>
      <c r="L16443" s="19">
        <v>0.30437224225437037</v>
      </c>
      <c r="M16443" s="19"/>
      <c r="N16443" s="19">
        <v>1.7886337174047851</v>
      </c>
      <c r="O16443" s="19"/>
      <c r="P16443" s="50">
        <v>0.78757968191080896</v>
      </c>
      <c r="R16443" s="9" t="s">
        <v>0</v>
      </c>
    </row>
    <row r="16444" spans="2:18" x14ac:dyDescent="0.2">
      <c r="B16444" s="25">
        <v>16214</v>
      </c>
      <c r="C16444" s="193">
        <v>1.5648775309926175</v>
      </c>
      <c r="D16444" s="19"/>
      <c r="E16444" s="19">
        <v>0.4088658518555805</v>
      </c>
      <c r="F16444" s="19"/>
      <c r="G16444" s="19">
        <v>0.60329509999755748</v>
      </c>
      <c r="H16444" s="19"/>
      <c r="I16444" s="19">
        <v>0.95539532805786087</v>
      </c>
      <c r="J16444" s="19"/>
      <c r="K16444" s="19"/>
      <c r="L16444" s="19">
        <v>6.6648458774406782E-3</v>
      </c>
      <c r="M16444" s="19">
        <v>0.55682954872377999</v>
      </c>
      <c r="N16444" s="19"/>
      <c r="O16444" s="19">
        <v>1.2164177688230304</v>
      </c>
      <c r="P16444" s="50"/>
      <c r="R16444" s="9" t="s">
        <v>0</v>
      </c>
    </row>
    <row r="16445" spans="2:18" x14ac:dyDescent="0.2">
      <c r="B16445" s="25">
        <v>16215</v>
      </c>
      <c r="C16445" s="193">
        <v>0.45090784178644866</v>
      </c>
      <c r="D16445" s="19"/>
      <c r="E16445" s="19">
        <v>1.6306190776707736</v>
      </c>
      <c r="F16445" s="19"/>
      <c r="G16445" s="19"/>
      <c r="H16445" s="19">
        <v>0.10800100071949428</v>
      </c>
      <c r="I16445" s="19">
        <v>1.0946942479323971</v>
      </c>
      <c r="J16445" s="19"/>
      <c r="K16445" s="19">
        <v>1.6563120000058933</v>
      </c>
      <c r="L16445" s="19"/>
      <c r="M16445" s="19">
        <v>0.37635102081196842</v>
      </c>
      <c r="N16445" s="19"/>
      <c r="O16445" s="19">
        <v>0.1860276688718786</v>
      </c>
      <c r="P16445" s="50"/>
      <c r="R16445" s="9" t="s">
        <v>0</v>
      </c>
    </row>
    <row r="16446" spans="2:18" x14ac:dyDescent="0.2">
      <c r="B16446" s="25">
        <v>16216</v>
      </c>
      <c r="C16446" s="193">
        <v>0.19582472344244109</v>
      </c>
      <c r="D16446" s="19"/>
      <c r="E16446" s="19"/>
      <c r="F16446" s="19">
        <v>0.6440987790422702</v>
      </c>
      <c r="G16446" s="19"/>
      <c r="H16446" s="19">
        <v>1.5301931168783769E-2</v>
      </c>
      <c r="I16446" s="19">
        <v>0.24929233442097073</v>
      </c>
      <c r="J16446" s="19"/>
      <c r="K16446" s="19"/>
      <c r="L16446" s="19">
        <v>0.52061357628118488</v>
      </c>
      <c r="M16446" s="19"/>
      <c r="N16446" s="19">
        <v>7.7405392586046839E-2</v>
      </c>
      <c r="O16446" s="19">
        <v>0.42173281643997601</v>
      </c>
      <c r="P16446" s="50"/>
      <c r="R16446" s="9" t="s">
        <v>0</v>
      </c>
    </row>
    <row r="16447" spans="2:18" x14ac:dyDescent="0.2">
      <c r="B16447" s="25">
        <v>16217</v>
      </c>
      <c r="C16447" s="193">
        <v>0.69672647508757224</v>
      </c>
      <c r="D16447" s="19"/>
      <c r="E16447" s="19">
        <v>0.78068182769423311</v>
      </c>
      <c r="F16447" s="19"/>
      <c r="G16447" s="19">
        <v>0.24638117996633177</v>
      </c>
      <c r="H16447" s="19"/>
      <c r="I16447" s="19"/>
      <c r="J16447" s="19">
        <v>0.27444786989027031</v>
      </c>
      <c r="K16447" s="19">
        <v>8.2454269943874586E-2</v>
      </c>
      <c r="L16447" s="19"/>
      <c r="M16447" s="19">
        <v>0.36119477282620666</v>
      </c>
      <c r="N16447" s="19"/>
      <c r="O16447" s="19">
        <v>1.3081487334962485</v>
      </c>
      <c r="P16447" s="50"/>
      <c r="R16447" s="9" t="s">
        <v>0</v>
      </c>
    </row>
    <row r="16448" spans="2:18" x14ac:dyDescent="0.2">
      <c r="B16448" s="25">
        <v>16218</v>
      </c>
      <c r="C16448" s="193"/>
      <c r="D16448" s="19">
        <v>0.53378564258980588</v>
      </c>
      <c r="E16448" s="19"/>
      <c r="F16448" s="19">
        <v>1.1065845370749312</v>
      </c>
      <c r="G16448" s="19"/>
      <c r="H16448" s="19">
        <v>1.0772944791538439</v>
      </c>
      <c r="I16448" s="19"/>
      <c r="J16448" s="19">
        <v>1.1530668792938314</v>
      </c>
      <c r="K16448" s="19"/>
      <c r="L16448" s="19">
        <v>1.5619109440572094</v>
      </c>
      <c r="M16448" s="19"/>
      <c r="N16448" s="19">
        <v>0.10013225064968506</v>
      </c>
      <c r="O16448" s="19"/>
      <c r="P16448" s="50">
        <v>3.5110987523909377E-2</v>
      </c>
      <c r="R16448" s="9" t="s">
        <v>0</v>
      </c>
    </row>
    <row r="16449" spans="2:18" x14ac:dyDescent="0.2">
      <c r="B16449" s="25">
        <v>16219</v>
      </c>
      <c r="C16449" s="193">
        <v>0.68041523652358749</v>
      </c>
      <c r="D16449" s="19"/>
      <c r="E16449" s="19">
        <v>0.739633968791366</v>
      </c>
      <c r="F16449" s="19"/>
      <c r="G16449" s="19">
        <v>0.74992374290680319</v>
      </c>
      <c r="H16449" s="19"/>
      <c r="I16449" s="19">
        <v>3.2184685005363256E-2</v>
      </c>
      <c r="J16449" s="19"/>
      <c r="K16449" s="19">
        <v>1.3742364745948985</v>
      </c>
      <c r="L16449" s="19"/>
      <c r="M16449" s="19"/>
      <c r="N16449" s="19">
        <v>8.0342897427827353E-2</v>
      </c>
      <c r="O16449" s="19">
        <v>7.3193247133729308E-2</v>
      </c>
      <c r="P16449" s="50"/>
      <c r="R16449" s="9" t="s">
        <v>0</v>
      </c>
    </row>
    <row r="16450" spans="2:18" x14ac:dyDescent="0.2">
      <c r="B16450" s="25">
        <v>16220</v>
      </c>
      <c r="C16450" s="193">
        <v>0.95434709432250664</v>
      </c>
      <c r="D16450" s="19"/>
      <c r="E16450" s="19">
        <v>3.2642082557475513E-2</v>
      </c>
      <c r="F16450" s="19"/>
      <c r="G16450" s="19">
        <v>0.3267890930521461</v>
      </c>
      <c r="H16450" s="19"/>
      <c r="I16450" s="19">
        <v>4.2996153064478473E-2</v>
      </c>
      <c r="J16450" s="19"/>
      <c r="K16450" s="19"/>
      <c r="L16450" s="19">
        <v>1.0284070412463109</v>
      </c>
      <c r="M16450" s="19"/>
      <c r="N16450" s="19">
        <v>0.16206962980681064</v>
      </c>
      <c r="O16450" s="19">
        <v>1.1110105068239653</v>
      </c>
      <c r="P16450" s="50"/>
      <c r="R16450" s="9" t="s">
        <v>0</v>
      </c>
    </row>
    <row r="16451" spans="2:18" x14ac:dyDescent="0.2">
      <c r="B16451" s="25">
        <v>16221</v>
      </c>
      <c r="C16451" s="193">
        <v>0.70730143878851692</v>
      </c>
      <c r="D16451" s="19"/>
      <c r="E16451" s="19">
        <v>0.8612352662565359</v>
      </c>
      <c r="F16451" s="19"/>
      <c r="G16451" s="19">
        <v>0.53587856687182078</v>
      </c>
      <c r="H16451" s="19"/>
      <c r="I16451" s="19">
        <v>0.71692785173865681</v>
      </c>
      <c r="J16451" s="19"/>
      <c r="K16451" s="19">
        <v>0.98506576306844873</v>
      </c>
      <c r="L16451" s="19"/>
      <c r="M16451" s="19">
        <v>1.3142357535496523</v>
      </c>
      <c r="N16451" s="19"/>
      <c r="O16451" s="19">
        <v>0.91325007924906398</v>
      </c>
      <c r="P16451" s="50"/>
      <c r="R16451" s="9" t="s">
        <v>0</v>
      </c>
    </row>
    <row r="16452" spans="2:18" x14ac:dyDescent="0.2">
      <c r="B16452" s="25">
        <v>16222</v>
      </c>
      <c r="C16452" s="193"/>
      <c r="D16452" s="19">
        <v>1.8027533257334204E-2</v>
      </c>
      <c r="E16452" s="19">
        <v>1.1947992950301434</v>
      </c>
      <c r="F16452" s="19"/>
      <c r="G16452" s="19">
        <v>0.93432302336720674</v>
      </c>
      <c r="H16452" s="19"/>
      <c r="I16452" s="19">
        <v>1.4881502063498615</v>
      </c>
      <c r="J16452" s="19"/>
      <c r="K16452" s="19">
        <v>0.48556776328108575</v>
      </c>
      <c r="L16452" s="19"/>
      <c r="M16452" s="19">
        <v>1.5807314052390338</v>
      </c>
      <c r="N16452" s="19"/>
      <c r="O16452" s="19">
        <v>0.76788821943674623</v>
      </c>
      <c r="P16452" s="50"/>
      <c r="R16452" s="9" t="s">
        <v>0</v>
      </c>
    </row>
    <row r="16453" spans="2:18" x14ac:dyDescent="0.2">
      <c r="B16453" s="25">
        <v>16223</v>
      </c>
      <c r="C16453" s="193"/>
      <c r="D16453" s="19">
        <v>0.48121002332533536</v>
      </c>
      <c r="E16453" s="19"/>
      <c r="F16453" s="19">
        <v>2.5019766429789474E-3</v>
      </c>
      <c r="G16453" s="19"/>
      <c r="H16453" s="19">
        <v>0.52037142683518656</v>
      </c>
      <c r="I16453" s="19">
        <v>0.38620337711958869</v>
      </c>
      <c r="J16453" s="19"/>
      <c r="K16453" s="19"/>
      <c r="L16453" s="19">
        <v>0.48380815775673358</v>
      </c>
      <c r="M16453" s="19">
        <v>0.20461347614823708</v>
      </c>
      <c r="N16453" s="19"/>
      <c r="O16453" s="19"/>
      <c r="P16453" s="50">
        <v>6.0995199396085414E-2</v>
      </c>
      <c r="R16453" s="9" t="s">
        <v>0</v>
      </c>
    </row>
    <row r="16454" spans="2:18" x14ac:dyDescent="0.2">
      <c r="B16454" s="25">
        <v>16224</v>
      </c>
      <c r="C16454" s="193"/>
      <c r="D16454" s="19">
        <v>0.6089371723280913</v>
      </c>
      <c r="E16454" s="19">
        <v>0.11079216252552919</v>
      </c>
      <c r="F16454" s="19"/>
      <c r="G16454" s="19"/>
      <c r="H16454" s="19">
        <v>0.81976714884201218</v>
      </c>
      <c r="I16454" s="19"/>
      <c r="J16454" s="19">
        <v>0.51610863079801672</v>
      </c>
      <c r="K16454" s="19"/>
      <c r="L16454" s="19">
        <v>1.0587866377260919</v>
      </c>
      <c r="M16454" s="19"/>
      <c r="N16454" s="19">
        <v>0.82567945178777491</v>
      </c>
      <c r="O16454" s="19"/>
      <c r="P16454" s="50">
        <v>1.2316206745709368</v>
      </c>
      <c r="R16454" s="9" t="s">
        <v>0</v>
      </c>
    </row>
    <row r="16455" spans="2:18" x14ac:dyDescent="0.2">
      <c r="B16455" s="25">
        <v>16225</v>
      </c>
      <c r="C16455" s="193">
        <v>0.72109002946132217</v>
      </c>
      <c r="D16455" s="19"/>
      <c r="E16455" s="19">
        <v>0.99910490293474874</v>
      </c>
      <c r="F16455" s="19"/>
      <c r="G16455" s="19">
        <v>0.75952419444168173</v>
      </c>
      <c r="H16455" s="19"/>
      <c r="I16455" s="19">
        <v>1.2427738543632894</v>
      </c>
      <c r="J16455" s="19"/>
      <c r="K16455" s="19">
        <v>1.2540752958446915</v>
      </c>
      <c r="L16455" s="19"/>
      <c r="M16455" s="19">
        <v>0.47952021123154731</v>
      </c>
      <c r="N16455" s="19"/>
      <c r="O16455" s="19">
        <v>1.3948175607912072</v>
      </c>
      <c r="P16455" s="50"/>
      <c r="R16455" s="9" t="s">
        <v>0</v>
      </c>
    </row>
    <row r="16456" spans="2:18" x14ac:dyDescent="0.2">
      <c r="B16456" s="25">
        <v>16226</v>
      </c>
      <c r="C16456" s="193"/>
      <c r="D16456" s="19">
        <v>0.80254760523495439</v>
      </c>
      <c r="E16456" s="19"/>
      <c r="F16456" s="19">
        <v>0.42064412775400611</v>
      </c>
      <c r="G16456" s="19">
        <v>1.8841031268470157E-2</v>
      </c>
      <c r="H16456" s="19"/>
      <c r="I16456" s="19">
        <v>0.44184725255683083</v>
      </c>
      <c r="J16456" s="19"/>
      <c r="K16456" s="19">
        <v>0.92421163806627227</v>
      </c>
      <c r="L16456" s="19"/>
      <c r="M16456" s="19"/>
      <c r="N16456" s="19">
        <v>5.2730837747680906E-2</v>
      </c>
      <c r="O16456" s="19"/>
      <c r="P16456" s="50">
        <v>6.4957081626378033E-2</v>
      </c>
      <c r="R16456" s="9" t="s">
        <v>0</v>
      </c>
    </row>
    <row r="16457" spans="2:18" x14ac:dyDescent="0.2">
      <c r="B16457" s="25">
        <v>16227</v>
      </c>
      <c r="C16457" s="193"/>
      <c r="D16457" s="19">
        <v>0.34139204250002153</v>
      </c>
      <c r="E16457" s="19">
        <v>0.13236746195850224</v>
      </c>
      <c r="F16457" s="19"/>
      <c r="G16457" s="19">
        <v>4.5166128456528822E-2</v>
      </c>
      <c r="H16457" s="19"/>
      <c r="I16457" s="19">
        <v>0.71805268156965407</v>
      </c>
      <c r="J16457" s="19"/>
      <c r="K16457" s="19"/>
      <c r="L16457" s="19">
        <v>0.52675493462963807</v>
      </c>
      <c r="M16457" s="19"/>
      <c r="N16457" s="19">
        <v>0.66946794469428694</v>
      </c>
      <c r="O16457" s="19">
        <v>0.70139090891908917</v>
      </c>
      <c r="P16457" s="50"/>
      <c r="R16457" s="9" t="s">
        <v>0</v>
      </c>
    </row>
    <row r="16458" spans="2:18" x14ac:dyDescent="0.2">
      <c r="B16458" s="25">
        <v>16228</v>
      </c>
      <c r="C16458" s="193"/>
      <c r="D16458" s="19">
        <v>1.9604687738481326</v>
      </c>
      <c r="E16458" s="19"/>
      <c r="F16458" s="19">
        <v>1.7875169111143994</v>
      </c>
      <c r="G16458" s="19"/>
      <c r="H16458" s="19">
        <v>1.0027939397242314</v>
      </c>
      <c r="I16458" s="19"/>
      <c r="J16458" s="19">
        <v>1.8702657488397201</v>
      </c>
      <c r="K16458" s="19"/>
      <c r="L16458" s="19">
        <v>1.6575405793289073</v>
      </c>
      <c r="M16458" s="19"/>
      <c r="N16458" s="19">
        <v>1.9472982469799154</v>
      </c>
      <c r="O16458" s="19"/>
      <c r="P16458" s="50">
        <v>2.3095369692295189</v>
      </c>
      <c r="R16458" s="9" t="s">
        <v>0</v>
      </c>
    </row>
    <row r="16459" spans="2:18" x14ac:dyDescent="0.2">
      <c r="B16459" s="25">
        <v>16229</v>
      </c>
      <c r="C16459" s="193"/>
      <c r="D16459" s="19">
        <v>0.10402016783570196</v>
      </c>
      <c r="E16459" s="19">
        <v>0.27577882105039775</v>
      </c>
      <c r="F16459" s="19"/>
      <c r="G16459" s="19"/>
      <c r="H16459" s="19">
        <v>4.4407677478034494E-3</v>
      </c>
      <c r="I16459" s="19">
        <v>0.87371528447099622</v>
      </c>
      <c r="J16459" s="19"/>
      <c r="K16459" s="19"/>
      <c r="L16459" s="19">
        <v>0.44018137052848216</v>
      </c>
      <c r="M16459" s="19"/>
      <c r="N16459" s="19">
        <v>0.36544070186538274</v>
      </c>
      <c r="O16459" s="19">
        <v>0.7720926488115063</v>
      </c>
      <c r="P16459" s="50"/>
      <c r="R16459" s="9" t="s">
        <v>0</v>
      </c>
    </row>
    <row r="16460" spans="2:18" x14ac:dyDescent="0.2">
      <c r="B16460" s="25">
        <v>16230</v>
      </c>
      <c r="C16460" s="193">
        <v>0.77654663574951621</v>
      </c>
      <c r="D16460" s="19"/>
      <c r="E16460" s="19">
        <v>0.62573177433563665</v>
      </c>
      <c r="F16460" s="19"/>
      <c r="G16460" s="19">
        <v>0.99089318131386273</v>
      </c>
      <c r="H16460" s="19"/>
      <c r="I16460" s="19">
        <v>0.98868224411898809</v>
      </c>
      <c r="J16460" s="19"/>
      <c r="K16460" s="19">
        <v>0.96835293990991489</v>
      </c>
      <c r="L16460" s="19"/>
      <c r="M16460" s="19">
        <v>0.53869442410207513</v>
      </c>
      <c r="N16460" s="19"/>
      <c r="O16460" s="19">
        <v>7.4696785694681495E-2</v>
      </c>
      <c r="P16460" s="50"/>
      <c r="R16460" s="9" t="s">
        <v>0</v>
      </c>
    </row>
    <row r="16461" spans="2:18" x14ac:dyDescent="0.2">
      <c r="B16461" s="25">
        <v>16231</v>
      </c>
      <c r="C16461" s="193">
        <v>0.18114719282209779</v>
      </c>
      <c r="D16461" s="19"/>
      <c r="E16461" s="19">
        <v>0.45496659073344753</v>
      </c>
      <c r="F16461" s="19"/>
      <c r="G16461" s="19"/>
      <c r="H16461" s="19">
        <v>1.3188898796654416</v>
      </c>
      <c r="I16461" s="19"/>
      <c r="J16461" s="19">
        <v>0.1700503592318765</v>
      </c>
      <c r="K16461" s="19"/>
      <c r="L16461" s="19">
        <v>1.2671828745794864</v>
      </c>
      <c r="M16461" s="19"/>
      <c r="N16461" s="19">
        <v>0.31140738369379112</v>
      </c>
      <c r="O16461" s="19"/>
      <c r="P16461" s="50">
        <v>0.67611805610616071</v>
      </c>
      <c r="R16461" s="9" t="s">
        <v>0</v>
      </c>
    </row>
    <row r="16462" spans="2:18" x14ac:dyDescent="0.2">
      <c r="B16462" s="25">
        <v>16232</v>
      </c>
      <c r="C16462" s="193"/>
      <c r="D16462" s="19">
        <v>1.1106494479559623</v>
      </c>
      <c r="E16462" s="19"/>
      <c r="F16462" s="19">
        <v>1.2567401876062132</v>
      </c>
      <c r="G16462" s="19">
        <v>0.45201622431907201</v>
      </c>
      <c r="H16462" s="19"/>
      <c r="I16462" s="19"/>
      <c r="J16462" s="19">
        <v>9.2459485913602132E-2</v>
      </c>
      <c r="K16462" s="19"/>
      <c r="L16462" s="19">
        <v>1.3109601569497646</v>
      </c>
      <c r="M16462" s="19"/>
      <c r="N16462" s="19">
        <v>0.83430288665512364</v>
      </c>
      <c r="O16462" s="19"/>
      <c r="P16462" s="50">
        <v>0.30809540047801787</v>
      </c>
      <c r="R16462" s="9" t="s">
        <v>0</v>
      </c>
    </row>
    <row r="16463" spans="2:18" x14ac:dyDescent="0.2">
      <c r="B16463" s="25">
        <v>16233</v>
      </c>
      <c r="C16463" s="193"/>
      <c r="D16463" s="19">
        <v>1.0002122895221361</v>
      </c>
      <c r="E16463" s="19"/>
      <c r="F16463" s="19">
        <v>0.21921399753639276</v>
      </c>
      <c r="G16463" s="19"/>
      <c r="H16463" s="19">
        <v>1.1252778947255972</v>
      </c>
      <c r="I16463" s="19"/>
      <c r="J16463" s="19">
        <v>2.0804811990915844</v>
      </c>
      <c r="K16463" s="19"/>
      <c r="L16463" s="19">
        <v>1.1958392747992677</v>
      </c>
      <c r="M16463" s="19"/>
      <c r="N16463" s="19">
        <v>2.39080460322264</v>
      </c>
      <c r="O16463" s="19"/>
      <c r="P16463" s="50">
        <v>1.8342348385377059</v>
      </c>
      <c r="R16463" s="9" t="s">
        <v>0</v>
      </c>
    </row>
    <row r="16464" spans="2:18" x14ac:dyDescent="0.2">
      <c r="B16464" s="25">
        <v>16234</v>
      </c>
      <c r="C16464" s="193">
        <v>1.3205055667240748</v>
      </c>
      <c r="D16464" s="19"/>
      <c r="E16464" s="19">
        <v>0.40074503566452374</v>
      </c>
      <c r="F16464" s="19"/>
      <c r="G16464" s="19">
        <v>1.8322525352789241</v>
      </c>
      <c r="H16464" s="19"/>
      <c r="I16464" s="19">
        <v>0.74837145498348301</v>
      </c>
      <c r="J16464" s="19"/>
      <c r="K16464" s="19">
        <v>1.8315936708122185</v>
      </c>
      <c r="L16464" s="19"/>
      <c r="M16464" s="19">
        <v>0.89006488575594322</v>
      </c>
      <c r="N16464" s="19"/>
      <c r="O16464" s="19">
        <v>1.3458631261691556</v>
      </c>
      <c r="P16464" s="50"/>
      <c r="R16464" s="9" t="s">
        <v>0</v>
      </c>
    </row>
    <row r="16465" spans="2:18" x14ac:dyDescent="0.2">
      <c r="B16465" s="25">
        <v>16235</v>
      </c>
      <c r="C16465" s="193"/>
      <c r="D16465" s="19">
        <v>8.0344790357060797E-2</v>
      </c>
      <c r="E16465" s="19">
        <v>0.64330379313943808</v>
      </c>
      <c r="F16465" s="19"/>
      <c r="G16465" s="19">
        <v>0.73706425902656902</v>
      </c>
      <c r="H16465" s="19"/>
      <c r="I16465" s="19">
        <v>0.15064748043381868</v>
      </c>
      <c r="J16465" s="19"/>
      <c r="K16465" s="19">
        <v>0.60859238567396423</v>
      </c>
      <c r="L16465" s="19"/>
      <c r="M16465" s="19">
        <v>0.17627703834005945</v>
      </c>
      <c r="N16465" s="19"/>
      <c r="O16465" s="19">
        <v>1.6659857935607043</v>
      </c>
      <c r="P16465" s="50"/>
      <c r="R16465" s="9" t="s">
        <v>0</v>
      </c>
    </row>
    <row r="16466" spans="2:18" x14ac:dyDescent="0.2">
      <c r="B16466" s="25">
        <v>16236</v>
      </c>
      <c r="C16466" s="193">
        <v>1.0618515084028077</v>
      </c>
      <c r="D16466" s="19"/>
      <c r="E16466" s="19">
        <v>0.58444618737353515</v>
      </c>
      <c r="F16466" s="19"/>
      <c r="G16466" s="19">
        <v>1.0285030458430178</v>
      </c>
      <c r="H16466" s="19"/>
      <c r="I16466" s="19">
        <v>0.24449447143635447</v>
      </c>
      <c r="J16466" s="19"/>
      <c r="K16466" s="19"/>
      <c r="L16466" s="19">
        <v>0.17061799644051692</v>
      </c>
      <c r="M16466" s="19"/>
      <c r="N16466" s="19">
        <v>0.48419859220893136</v>
      </c>
      <c r="O16466" s="19">
        <v>0.6029988924370735</v>
      </c>
      <c r="P16466" s="50"/>
      <c r="R16466" s="9" t="s">
        <v>0</v>
      </c>
    </row>
    <row r="16467" spans="2:18" x14ac:dyDescent="0.2">
      <c r="B16467" s="25">
        <v>16237</v>
      </c>
      <c r="C16467" s="193">
        <v>0.47517113729901439</v>
      </c>
      <c r="D16467" s="19"/>
      <c r="E16467" s="19">
        <v>1.8366445560497209</v>
      </c>
      <c r="F16467" s="19"/>
      <c r="G16467" s="19">
        <v>0.41531781828844572</v>
      </c>
      <c r="H16467" s="19"/>
      <c r="I16467" s="19">
        <v>0.1711280245391246</v>
      </c>
      <c r="J16467" s="19"/>
      <c r="K16467" s="19">
        <v>1.0427636969788683</v>
      </c>
      <c r="L16467" s="19"/>
      <c r="M16467" s="19">
        <v>0.79030804667649823</v>
      </c>
      <c r="N16467" s="19"/>
      <c r="O16467" s="19"/>
      <c r="P16467" s="50">
        <v>0.21868554243640195</v>
      </c>
      <c r="R16467" s="9" t="s">
        <v>0</v>
      </c>
    </row>
    <row r="16468" spans="2:18" x14ac:dyDescent="0.2">
      <c r="B16468" s="25">
        <v>16238</v>
      </c>
      <c r="C16468" s="193">
        <v>0.43624840924287028</v>
      </c>
      <c r="D16468" s="19"/>
      <c r="E16468" s="19">
        <v>0.43372534106440364</v>
      </c>
      <c r="F16468" s="19"/>
      <c r="G16468" s="19">
        <v>0.54557331976669299</v>
      </c>
      <c r="H16468" s="19"/>
      <c r="I16468" s="19">
        <v>0.70782941367955299</v>
      </c>
      <c r="J16468" s="19"/>
      <c r="K16468" s="19">
        <v>9.8814427456986875E-2</v>
      </c>
      <c r="L16468" s="19"/>
      <c r="M16468" s="19">
        <v>5.1713159859791396E-3</v>
      </c>
      <c r="N16468" s="19"/>
      <c r="O16468" s="19">
        <v>0.16635823005872746</v>
      </c>
      <c r="P16468" s="50"/>
      <c r="R16468" s="9" t="s">
        <v>0</v>
      </c>
    </row>
    <row r="16469" spans="2:18" x14ac:dyDescent="0.2">
      <c r="B16469" s="25">
        <v>16239</v>
      </c>
      <c r="C16469" s="193">
        <v>1.2758354851518114</v>
      </c>
      <c r="D16469" s="19"/>
      <c r="E16469" s="19">
        <v>2.2293774647793243</v>
      </c>
      <c r="F16469" s="19"/>
      <c r="G16469" s="19">
        <v>1.6470602035770541</v>
      </c>
      <c r="H16469" s="19"/>
      <c r="I16469" s="19">
        <v>1.4749228776548049</v>
      </c>
      <c r="J16469" s="19"/>
      <c r="K16469" s="19">
        <v>0.71085839058016442</v>
      </c>
      <c r="L16469" s="19"/>
      <c r="M16469" s="19">
        <v>1.7884695397942889</v>
      </c>
      <c r="N16469" s="19"/>
      <c r="O16469" s="19">
        <v>0.58682023831485719</v>
      </c>
      <c r="P16469" s="50"/>
      <c r="R16469" s="9" t="s">
        <v>0</v>
      </c>
    </row>
    <row r="16470" spans="2:18" x14ac:dyDescent="0.2">
      <c r="B16470" s="25">
        <v>16240</v>
      </c>
      <c r="C16470" s="193">
        <v>0.45538322577816881</v>
      </c>
      <c r="D16470" s="19"/>
      <c r="E16470" s="19"/>
      <c r="F16470" s="19">
        <v>0.32931397320998534</v>
      </c>
      <c r="G16470" s="19">
        <v>0.59069191373463492</v>
      </c>
      <c r="H16470" s="19"/>
      <c r="I16470" s="19"/>
      <c r="J16470" s="19">
        <v>3.6585370229631292E-2</v>
      </c>
      <c r="K16470" s="19">
        <v>0.87994935830065502</v>
      </c>
      <c r="L16470" s="19"/>
      <c r="M16470" s="19">
        <v>0.39530973512450313</v>
      </c>
      <c r="N16470" s="19"/>
      <c r="O16470" s="19">
        <v>0.41695190882728222</v>
      </c>
      <c r="P16470" s="50"/>
      <c r="R16470" s="9" t="s">
        <v>0</v>
      </c>
    </row>
    <row r="16471" spans="2:18" x14ac:dyDescent="0.2">
      <c r="B16471" s="25">
        <v>16241</v>
      </c>
      <c r="C16471" s="193">
        <v>4.8058074403978343E-2</v>
      </c>
      <c r="D16471" s="19"/>
      <c r="E16471" s="19"/>
      <c r="F16471" s="19">
        <v>0.23240000473248526</v>
      </c>
      <c r="G16471" s="19"/>
      <c r="H16471" s="19">
        <v>0.4211789583313662</v>
      </c>
      <c r="I16471" s="19"/>
      <c r="J16471" s="19">
        <v>0.40842084692964814</v>
      </c>
      <c r="K16471" s="19"/>
      <c r="L16471" s="19">
        <v>0.67907990544742203</v>
      </c>
      <c r="M16471" s="19"/>
      <c r="N16471" s="19">
        <v>0.34723808543344375</v>
      </c>
      <c r="O16471" s="19"/>
      <c r="P16471" s="50">
        <v>0.25084571756604901</v>
      </c>
      <c r="R16471" s="9" t="s">
        <v>0</v>
      </c>
    </row>
    <row r="16472" spans="2:18" x14ac:dyDescent="0.2">
      <c r="B16472" s="25">
        <v>16242</v>
      </c>
      <c r="C16472" s="193">
        <v>0.44351027838115242</v>
      </c>
      <c r="D16472" s="19"/>
      <c r="E16472" s="19"/>
      <c r="F16472" s="19">
        <v>1.2633870119183721</v>
      </c>
      <c r="G16472" s="19"/>
      <c r="H16472" s="19">
        <v>0.81713373974975112</v>
      </c>
      <c r="I16472" s="19"/>
      <c r="J16472" s="19">
        <v>0.71346412267316539</v>
      </c>
      <c r="K16472" s="19"/>
      <c r="L16472" s="19">
        <v>0.96026364098299311</v>
      </c>
      <c r="M16472" s="19"/>
      <c r="N16472" s="19">
        <v>0.45986626707377837</v>
      </c>
      <c r="O16472" s="19"/>
      <c r="P16472" s="50">
        <v>0.8372229489157228</v>
      </c>
      <c r="R16472" s="9" t="s">
        <v>0</v>
      </c>
    </row>
    <row r="16473" spans="2:18" x14ac:dyDescent="0.2">
      <c r="B16473" s="25">
        <v>16243</v>
      </c>
      <c r="C16473" s="193">
        <v>1.1551623130879751</v>
      </c>
      <c r="D16473" s="19"/>
      <c r="E16473" s="19"/>
      <c r="F16473" s="19">
        <v>4.7100669654183171E-3</v>
      </c>
      <c r="G16473" s="19">
        <v>1.1261168334425997</v>
      </c>
      <c r="H16473" s="19"/>
      <c r="I16473" s="19">
        <v>1.4546259816801774</v>
      </c>
      <c r="J16473" s="19"/>
      <c r="K16473" s="19">
        <v>0.6638031868052604</v>
      </c>
      <c r="L16473" s="19"/>
      <c r="M16473" s="19">
        <v>0.59452349253093062</v>
      </c>
      <c r="N16473" s="19"/>
      <c r="O16473" s="19">
        <v>0.69247707363097666</v>
      </c>
      <c r="P16473" s="50"/>
      <c r="R16473" s="9" t="s">
        <v>0</v>
      </c>
    </row>
    <row r="16474" spans="2:18" x14ac:dyDescent="0.2">
      <c r="B16474" s="25">
        <v>16244</v>
      </c>
      <c r="C16474" s="193"/>
      <c r="D16474" s="19">
        <v>0.98239164978013049</v>
      </c>
      <c r="E16474" s="19">
        <v>0.29403821927945267</v>
      </c>
      <c r="F16474" s="19"/>
      <c r="G16474" s="19"/>
      <c r="H16474" s="19">
        <v>0.81878395825961969</v>
      </c>
      <c r="I16474" s="19"/>
      <c r="J16474" s="19">
        <v>0.10730807372625724</v>
      </c>
      <c r="K16474" s="19"/>
      <c r="L16474" s="19">
        <v>0.22833996092228445</v>
      </c>
      <c r="M16474" s="19"/>
      <c r="N16474" s="19">
        <v>5.2184633113256322E-2</v>
      </c>
      <c r="O16474" s="19"/>
      <c r="P16474" s="50">
        <v>0.45444806978048602</v>
      </c>
      <c r="R16474" s="9" t="s">
        <v>0</v>
      </c>
    </row>
    <row r="16475" spans="2:18" x14ac:dyDescent="0.2">
      <c r="B16475" s="25">
        <v>16245</v>
      </c>
      <c r="C16475" s="193"/>
      <c r="D16475" s="19">
        <v>0.56282978983382193</v>
      </c>
      <c r="E16475" s="19"/>
      <c r="F16475" s="19">
        <v>0.30311102903505904</v>
      </c>
      <c r="G16475" s="19"/>
      <c r="H16475" s="19">
        <v>0.32659641487343971</v>
      </c>
      <c r="I16475" s="19"/>
      <c r="J16475" s="19">
        <v>0.72456800531505994</v>
      </c>
      <c r="K16475" s="19"/>
      <c r="L16475" s="19">
        <v>0.75887615256717922</v>
      </c>
      <c r="M16475" s="19"/>
      <c r="N16475" s="19">
        <v>0.43039320898139166</v>
      </c>
      <c r="O16475" s="19">
        <v>7.2090003885098564E-2</v>
      </c>
      <c r="P16475" s="50"/>
      <c r="R16475" s="9" t="s">
        <v>0</v>
      </c>
    </row>
    <row r="16476" spans="2:18" x14ac:dyDescent="0.2">
      <c r="B16476" s="25">
        <v>16246</v>
      </c>
      <c r="C16476" s="193"/>
      <c r="D16476" s="19">
        <v>0.49258364944108241</v>
      </c>
      <c r="E16476" s="19"/>
      <c r="F16476" s="19">
        <v>1.1341599101698834</v>
      </c>
      <c r="G16476" s="19"/>
      <c r="H16476" s="19">
        <v>1.8564573864227929</v>
      </c>
      <c r="I16476" s="19"/>
      <c r="J16476" s="19">
        <v>1.229858297091176</v>
      </c>
      <c r="K16476" s="19"/>
      <c r="L16476" s="19">
        <v>0.5120006688603479</v>
      </c>
      <c r="M16476" s="19"/>
      <c r="N16476" s="19">
        <v>2.3949499244190258</v>
      </c>
      <c r="O16476" s="19"/>
      <c r="P16476" s="50">
        <v>0.45662836132941387</v>
      </c>
      <c r="R16476" s="9" t="s">
        <v>0</v>
      </c>
    </row>
    <row r="16477" spans="2:18" x14ac:dyDescent="0.2">
      <c r="B16477" s="25">
        <v>16247</v>
      </c>
      <c r="C16477" s="193">
        <v>1.5341408072457858</v>
      </c>
      <c r="D16477" s="19"/>
      <c r="E16477" s="19">
        <v>2.4077879137082507</v>
      </c>
      <c r="F16477" s="19"/>
      <c r="G16477" s="19">
        <v>2.3130894186042563</v>
      </c>
      <c r="H16477" s="19"/>
      <c r="I16477" s="19">
        <v>1.5053042785618616</v>
      </c>
      <c r="J16477" s="19"/>
      <c r="K16477" s="19">
        <v>2.161008143179163</v>
      </c>
      <c r="L16477" s="19"/>
      <c r="M16477" s="19">
        <v>1.9238715895904341</v>
      </c>
      <c r="N16477" s="19"/>
      <c r="O16477" s="19">
        <v>2.4038416432171426</v>
      </c>
      <c r="P16477" s="50"/>
      <c r="R16477" s="9" t="s">
        <v>0</v>
      </c>
    </row>
    <row r="16478" spans="2:18" x14ac:dyDescent="0.2">
      <c r="B16478" s="25">
        <v>16248</v>
      </c>
      <c r="C16478" s="193"/>
      <c r="D16478" s="19">
        <v>0.8218787006831737</v>
      </c>
      <c r="E16478" s="19"/>
      <c r="F16478" s="19">
        <v>6.0258901997530548E-2</v>
      </c>
      <c r="G16478" s="19"/>
      <c r="H16478" s="19">
        <v>0.90924764256629531</v>
      </c>
      <c r="I16478" s="19"/>
      <c r="J16478" s="19">
        <v>0.12310533563889761</v>
      </c>
      <c r="K16478" s="19">
        <v>0.85196746856547356</v>
      </c>
      <c r="L16478" s="19"/>
      <c r="M16478" s="19"/>
      <c r="N16478" s="19">
        <v>0.30430535746651449</v>
      </c>
      <c r="O16478" s="19"/>
      <c r="P16478" s="50">
        <v>0.77064254775918439</v>
      </c>
      <c r="R16478" s="9" t="s">
        <v>0</v>
      </c>
    </row>
    <row r="16479" spans="2:18" x14ac:dyDescent="0.2">
      <c r="B16479" s="25">
        <v>16249</v>
      </c>
      <c r="C16479" s="193"/>
      <c r="D16479" s="19">
        <v>0.66333308942936242</v>
      </c>
      <c r="E16479" s="19"/>
      <c r="F16479" s="19">
        <v>0.3341825524145613</v>
      </c>
      <c r="G16479" s="19"/>
      <c r="H16479" s="19">
        <v>1.1338549279317398</v>
      </c>
      <c r="I16479" s="19"/>
      <c r="J16479" s="19">
        <v>1.0912690399595029</v>
      </c>
      <c r="K16479" s="19"/>
      <c r="L16479" s="19">
        <v>1.2120550676435931</v>
      </c>
      <c r="M16479" s="19"/>
      <c r="N16479" s="19">
        <v>1.6282038421591056</v>
      </c>
      <c r="O16479" s="19"/>
      <c r="P16479" s="50">
        <v>0.85021099680282886</v>
      </c>
      <c r="R16479" s="9" t="s">
        <v>0</v>
      </c>
    </row>
    <row r="16480" spans="2:18" x14ac:dyDescent="0.2">
      <c r="B16480" s="25">
        <v>16250</v>
      </c>
      <c r="C16480" s="193"/>
      <c r="D16480" s="19">
        <v>1.3957685546033027</v>
      </c>
      <c r="E16480" s="19"/>
      <c r="F16480" s="19">
        <v>0.79180892360887123</v>
      </c>
      <c r="G16480" s="19"/>
      <c r="H16480" s="19">
        <v>0.82530934609174655</v>
      </c>
      <c r="I16480" s="19"/>
      <c r="J16480" s="19">
        <v>1.0593916883319916</v>
      </c>
      <c r="K16480" s="19"/>
      <c r="L16480" s="19">
        <v>0.81709207735214118</v>
      </c>
      <c r="M16480" s="19"/>
      <c r="N16480" s="19">
        <v>0.72986427255373698</v>
      </c>
      <c r="O16480" s="19"/>
      <c r="P16480" s="50">
        <v>0.79586718357322306</v>
      </c>
      <c r="R16480" s="9" t="s">
        <v>0</v>
      </c>
    </row>
    <row r="16481" spans="2:18" x14ac:dyDescent="0.2">
      <c r="B16481" s="25">
        <v>16251</v>
      </c>
      <c r="C16481" s="193">
        <v>0.36344947559279533</v>
      </c>
      <c r="D16481" s="19"/>
      <c r="E16481" s="19"/>
      <c r="F16481" s="19">
        <v>0.28079872012466506</v>
      </c>
      <c r="G16481" s="19">
        <v>0.29234911841591316</v>
      </c>
      <c r="H16481" s="19"/>
      <c r="I16481" s="19">
        <v>1.3698136984074183</v>
      </c>
      <c r="J16481" s="19"/>
      <c r="K16481" s="19"/>
      <c r="L16481" s="19">
        <v>0.45767950817865405</v>
      </c>
      <c r="M16481" s="19">
        <v>0.3499697501748954</v>
      </c>
      <c r="N16481" s="19"/>
      <c r="O16481" s="19">
        <v>0.78301935881688178</v>
      </c>
      <c r="P16481" s="50"/>
      <c r="R16481" s="9" t="s">
        <v>0</v>
      </c>
    </row>
    <row r="16482" spans="2:18" x14ac:dyDescent="0.2">
      <c r="B16482" s="25">
        <v>16252</v>
      </c>
      <c r="C16482" s="193"/>
      <c r="D16482" s="19">
        <v>1.5701536565761605</v>
      </c>
      <c r="E16482" s="19"/>
      <c r="F16482" s="19">
        <v>1.228560365416107</v>
      </c>
      <c r="G16482" s="19"/>
      <c r="H16482" s="19">
        <v>1.6201303657014285</v>
      </c>
      <c r="I16482" s="19"/>
      <c r="J16482" s="19">
        <v>1.8280191486612998</v>
      </c>
      <c r="K16482" s="19"/>
      <c r="L16482" s="19">
        <v>1.2438646723048941</v>
      </c>
      <c r="M16482" s="19"/>
      <c r="N16482" s="19">
        <v>2.1278902216213926</v>
      </c>
      <c r="O16482" s="19"/>
      <c r="P16482" s="50">
        <v>1.2861258755106262</v>
      </c>
      <c r="R16482" s="9" t="s">
        <v>0</v>
      </c>
    </row>
    <row r="16483" spans="2:18" x14ac:dyDescent="0.2">
      <c r="B16483" s="25">
        <v>16253</v>
      </c>
      <c r="C16483" s="193">
        <v>1.7645141645635525</v>
      </c>
      <c r="D16483" s="19"/>
      <c r="E16483" s="19">
        <v>1.4588767000867791</v>
      </c>
      <c r="F16483" s="19"/>
      <c r="G16483" s="19">
        <v>1.9985844084170761</v>
      </c>
      <c r="H16483" s="19"/>
      <c r="I16483" s="19">
        <v>1.0074233055844191</v>
      </c>
      <c r="J16483" s="19"/>
      <c r="K16483" s="19">
        <v>1.400158515883775</v>
      </c>
      <c r="L16483" s="19"/>
      <c r="M16483" s="19">
        <v>2.4154413466657942</v>
      </c>
      <c r="N16483" s="19"/>
      <c r="O16483" s="19">
        <v>2.1799361201372278</v>
      </c>
      <c r="P16483" s="50"/>
      <c r="R16483" s="9" t="s">
        <v>0</v>
      </c>
    </row>
    <row r="16484" spans="2:18" x14ac:dyDescent="0.2">
      <c r="B16484" s="25">
        <v>16254</v>
      </c>
      <c r="C16484" s="193">
        <v>1.0192226244370659</v>
      </c>
      <c r="D16484" s="19"/>
      <c r="E16484" s="19">
        <v>9.9300162523736232E-2</v>
      </c>
      <c r="F16484" s="19"/>
      <c r="G16484" s="19">
        <v>0.97587478900675528</v>
      </c>
      <c r="H16484" s="19"/>
      <c r="I16484" s="19">
        <v>1.3465115072081066</v>
      </c>
      <c r="J16484" s="19"/>
      <c r="K16484" s="19">
        <v>0.50690193592841137</v>
      </c>
      <c r="L16484" s="19"/>
      <c r="M16484" s="19">
        <v>0.83274589990748416</v>
      </c>
      <c r="N16484" s="19"/>
      <c r="O16484" s="19">
        <v>0.57037236857826312</v>
      </c>
      <c r="P16484" s="50"/>
      <c r="R16484" s="9" t="s">
        <v>0</v>
      </c>
    </row>
    <row r="16485" spans="2:18" x14ac:dyDescent="0.2">
      <c r="B16485" s="25">
        <v>16255</v>
      </c>
      <c r="C16485" s="193">
        <v>1.1046833836146479</v>
      </c>
      <c r="D16485" s="19"/>
      <c r="E16485" s="19"/>
      <c r="F16485" s="19">
        <v>0.18453226470351891</v>
      </c>
      <c r="G16485" s="19">
        <v>0.31546374428853158</v>
      </c>
      <c r="H16485" s="19"/>
      <c r="I16485" s="19">
        <v>1.2740596167316256E-2</v>
      </c>
      <c r="J16485" s="19"/>
      <c r="K16485" s="19"/>
      <c r="L16485" s="19">
        <v>0.16541111797068328</v>
      </c>
      <c r="M16485" s="19">
        <v>1.0302918402151322</v>
      </c>
      <c r="N16485" s="19"/>
      <c r="O16485" s="19">
        <v>0.73482104845742324</v>
      </c>
      <c r="P16485" s="50"/>
      <c r="R16485" s="9" t="s">
        <v>0</v>
      </c>
    </row>
    <row r="16486" spans="2:18" x14ac:dyDescent="0.2">
      <c r="B16486" s="25">
        <v>16256</v>
      </c>
      <c r="C16486" s="193">
        <v>0.88852432656611136</v>
      </c>
      <c r="D16486" s="19"/>
      <c r="E16486" s="19">
        <v>1.1149515302396686</v>
      </c>
      <c r="F16486" s="19"/>
      <c r="G16486" s="19">
        <v>0.72691825671904187</v>
      </c>
      <c r="H16486" s="19"/>
      <c r="I16486" s="19">
        <v>0.99064433594233992</v>
      </c>
      <c r="J16486" s="19"/>
      <c r="K16486" s="19">
        <v>0.65879985315654599</v>
      </c>
      <c r="L16486" s="19"/>
      <c r="M16486" s="19">
        <v>0.60564694269564046</v>
      </c>
      <c r="N16486" s="19"/>
      <c r="O16486" s="19"/>
      <c r="P16486" s="50">
        <v>0.271027217106318</v>
      </c>
      <c r="R16486" s="9" t="s">
        <v>0</v>
      </c>
    </row>
    <row r="16487" spans="2:18" x14ac:dyDescent="0.2">
      <c r="B16487" s="25">
        <v>16257</v>
      </c>
      <c r="C16487" s="193">
        <v>0.57445013843358295</v>
      </c>
      <c r="D16487" s="19"/>
      <c r="E16487" s="19"/>
      <c r="F16487" s="19">
        <v>0.30527966250516692</v>
      </c>
      <c r="G16487" s="19">
        <v>1.1865973514423001</v>
      </c>
      <c r="H16487" s="19"/>
      <c r="I16487" s="19">
        <v>0.68181016042048703</v>
      </c>
      <c r="J16487" s="19"/>
      <c r="K16487" s="19">
        <v>0.46714508519843051</v>
      </c>
      <c r="L16487" s="19"/>
      <c r="M16487" s="19">
        <v>0.75933815655134063</v>
      </c>
      <c r="N16487" s="19"/>
      <c r="O16487" s="19">
        <v>0.74597775907922237</v>
      </c>
      <c r="P16487" s="50"/>
      <c r="R16487" s="9" t="s">
        <v>0</v>
      </c>
    </row>
    <row r="16488" spans="2:18" x14ac:dyDescent="0.2">
      <c r="B16488" s="25">
        <v>16258</v>
      </c>
      <c r="C16488" s="193"/>
      <c r="D16488" s="19">
        <v>1.1212052313817789</v>
      </c>
      <c r="E16488" s="19"/>
      <c r="F16488" s="19">
        <v>1.2119884345096095</v>
      </c>
      <c r="G16488" s="19"/>
      <c r="H16488" s="19">
        <v>0.95426265058624482</v>
      </c>
      <c r="I16488" s="19"/>
      <c r="J16488" s="19">
        <v>2.0133071435950542</v>
      </c>
      <c r="K16488" s="19"/>
      <c r="L16488" s="19">
        <v>1.857387246997712</v>
      </c>
      <c r="M16488" s="19"/>
      <c r="N16488" s="19">
        <v>0.56177078546982162</v>
      </c>
      <c r="O16488" s="19"/>
      <c r="P16488" s="50">
        <v>1.131545830449459</v>
      </c>
      <c r="R16488" s="9" t="s">
        <v>0</v>
      </c>
    </row>
    <row r="16489" spans="2:18" x14ac:dyDescent="0.2">
      <c r="B16489" s="25">
        <v>16259</v>
      </c>
      <c r="C16489" s="193"/>
      <c r="D16489" s="19">
        <v>0.96468783936395197</v>
      </c>
      <c r="E16489" s="19"/>
      <c r="F16489" s="19">
        <v>1.0161203113905333</v>
      </c>
      <c r="G16489" s="19"/>
      <c r="H16489" s="19">
        <v>1.1284762151210221</v>
      </c>
      <c r="I16489" s="19"/>
      <c r="J16489" s="19">
        <v>0.38497122498013009</v>
      </c>
      <c r="K16489" s="19"/>
      <c r="L16489" s="19">
        <v>9.0829987279167135E-2</v>
      </c>
      <c r="M16489" s="19"/>
      <c r="N16489" s="19">
        <v>0.70693578540764501</v>
      </c>
      <c r="O16489" s="19"/>
      <c r="P16489" s="50">
        <v>4.1623193129986344E-2</v>
      </c>
      <c r="R16489" s="9" t="s">
        <v>0</v>
      </c>
    </row>
    <row r="16490" spans="2:18" x14ac:dyDescent="0.2">
      <c r="B16490" s="25">
        <v>16260</v>
      </c>
      <c r="C16490" s="193">
        <v>2.6948904482421616</v>
      </c>
      <c r="D16490" s="19"/>
      <c r="E16490" s="19">
        <v>1.8655655643523579</v>
      </c>
      <c r="F16490" s="19"/>
      <c r="G16490" s="19">
        <v>2.3811758462927104</v>
      </c>
      <c r="H16490" s="19"/>
      <c r="I16490" s="19">
        <v>1.9639021580788121</v>
      </c>
      <c r="J16490" s="19"/>
      <c r="K16490" s="19">
        <v>1.7066036158731439</v>
      </c>
      <c r="L16490" s="19"/>
      <c r="M16490" s="19">
        <v>2.0006328989669404</v>
      </c>
      <c r="N16490" s="19"/>
      <c r="O16490" s="19">
        <v>1.447095318827996</v>
      </c>
      <c r="P16490" s="50"/>
      <c r="R16490" s="9" t="s">
        <v>0</v>
      </c>
    </row>
    <row r="16491" spans="2:18" x14ac:dyDescent="0.2">
      <c r="B16491" s="25">
        <v>16261</v>
      </c>
      <c r="C16491" s="193">
        <v>0.41050814752112647</v>
      </c>
      <c r="D16491" s="19"/>
      <c r="E16491" s="19"/>
      <c r="F16491" s="19">
        <v>0.22479077291312619</v>
      </c>
      <c r="G16491" s="19">
        <v>0.87216981772318458</v>
      </c>
      <c r="H16491" s="19"/>
      <c r="I16491" s="19">
        <v>0.90932599418875093</v>
      </c>
      <c r="J16491" s="19"/>
      <c r="K16491" s="19">
        <v>1.1408356643374573</v>
      </c>
      <c r="L16491" s="19"/>
      <c r="M16491" s="19">
        <v>1.1853848820232897</v>
      </c>
      <c r="N16491" s="19"/>
      <c r="O16491" s="19">
        <v>1.3199344448808878</v>
      </c>
      <c r="P16491" s="50"/>
      <c r="R16491" s="9" t="s">
        <v>0</v>
      </c>
    </row>
    <row r="16492" spans="2:18" x14ac:dyDescent="0.2">
      <c r="B16492" s="25">
        <v>16262</v>
      </c>
      <c r="C16492" s="193"/>
      <c r="D16492" s="19">
        <v>1.2829067566930628</v>
      </c>
      <c r="E16492" s="19"/>
      <c r="F16492" s="19">
        <v>1.0424503680197876</v>
      </c>
      <c r="G16492" s="19"/>
      <c r="H16492" s="19">
        <v>1.7026749325147468</v>
      </c>
      <c r="I16492" s="19"/>
      <c r="J16492" s="19">
        <v>0.49414242993816015</v>
      </c>
      <c r="K16492" s="19"/>
      <c r="L16492" s="19">
        <v>1.1304608551471584</v>
      </c>
      <c r="M16492" s="19"/>
      <c r="N16492" s="19">
        <v>0.78347184967451555</v>
      </c>
      <c r="O16492" s="19"/>
      <c r="P16492" s="50">
        <v>0.81046708113451105</v>
      </c>
      <c r="R16492" s="9" t="s">
        <v>0</v>
      </c>
    </row>
    <row r="16493" spans="2:18" x14ac:dyDescent="0.2">
      <c r="B16493" s="25">
        <v>16263</v>
      </c>
      <c r="C16493" s="193">
        <v>0.57970564671633307</v>
      </c>
      <c r="D16493" s="19"/>
      <c r="E16493" s="19">
        <v>0.19752461605985688</v>
      </c>
      <c r="F16493" s="19"/>
      <c r="G16493" s="19">
        <v>0.31110035639952455</v>
      </c>
      <c r="H16493" s="19"/>
      <c r="I16493" s="19">
        <v>1.0840339860830339</v>
      </c>
      <c r="J16493" s="19"/>
      <c r="K16493" s="19"/>
      <c r="L16493" s="19">
        <v>6.5910223791739067E-2</v>
      </c>
      <c r="M16493" s="19">
        <v>0.64651822460854014</v>
      </c>
      <c r="N16493" s="19"/>
      <c r="O16493" s="19">
        <v>0.53220155979914141</v>
      </c>
      <c r="P16493" s="50"/>
      <c r="R16493" s="9" t="s">
        <v>0</v>
      </c>
    </row>
    <row r="16494" spans="2:18" x14ac:dyDescent="0.2">
      <c r="B16494" s="25">
        <v>16264</v>
      </c>
      <c r="C16494" s="193"/>
      <c r="D16494" s="19">
        <v>0.97916781796360586</v>
      </c>
      <c r="E16494" s="19"/>
      <c r="F16494" s="19">
        <v>0.46371668092661711</v>
      </c>
      <c r="G16494" s="19"/>
      <c r="H16494" s="19">
        <v>0.18772049194260326</v>
      </c>
      <c r="I16494" s="19"/>
      <c r="J16494" s="19">
        <v>0.54688887078282711</v>
      </c>
      <c r="K16494" s="19"/>
      <c r="L16494" s="19">
        <v>0.61829340309834158</v>
      </c>
      <c r="M16494" s="19"/>
      <c r="N16494" s="19">
        <v>0.76104041460289218</v>
      </c>
      <c r="O16494" s="19"/>
      <c r="P16494" s="50">
        <v>0.75031716139964211</v>
      </c>
      <c r="R16494" s="9" t="s">
        <v>0</v>
      </c>
    </row>
    <row r="16495" spans="2:18" x14ac:dyDescent="0.2">
      <c r="B16495" s="25">
        <v>16265</v>
      </c>
      <c r="C16495" s="193">
        <v>0.7970350009516094</v>
      </c>
      <c r="D16495" s="19"/>
      <c r="E16495" s="19">
        <v>1.1988727307627371</v>
      </c>
      <c r="F16495" s="19"/>
      <c r="G16495" s="19">
        <v>1.5535991306090413</v>
      </c>
      <c r="H16495" s="19"/>
      <c r="I16495" s="19">
        <v>1.5183900406410278</v>
      </c>
      <c r="J16495" s="19"/>
      <c r="K16495" s="19">
        <v>0.84336394153662819</v>
      </c>
      <c r="L16495" s="19"/>
      <c r="M16495" s="19">
        <v>0.66819375167356332</v>
      </c>
      <c r="N16495" s="19"/>
      <c r="O16495" s="19">
        <v>0.79984630581394622</v>
      </c>
      <c r="P16495" s="50"/>
      <c r="R16495" s="9" t="s">
        <v>0</v>
      </c>
    </row>
    <row r="16496" spans="2:18" x14ac:dyDescent="0.2">
      <c r="B16496" s="25">
        <v>16266</v>
      </c>
      <c r="C16496" s="193">
        <v>0.73529708712978348</v>
      </c>
      <c r="D16496" s="19"/>
      <c r="E16496" s="19">
        <v>0.44349680727112967</v>
      </c>
      <c r="F16496" s="19"/>
      <c r="G16496" s="19">
        <v>0.775182495444113</v>
      </c>
      <c r="H16496" s="19"/>
      <c r="I16496" s="19">
        <v>1.2549491938859088</v>
      </c>
      <c r="J16496" s="19"/>
      <c r="K16496" s="19">
        <v>0.8308340894530013</v>
      </c>
      <c r="L16496" s="19"/>
      <c r="M16496" s="19">
        <v>0.13398934404750512</v>
      </c>
      <c r="N16496" s="19"/>
      <c r="O16496" s="19">
        <v>0.77421804687121898</v>
      </c>
      <c r="P16496" s="50"/>
      <c r="R16496" s="9" t="s">
        <v>0</v>
      </c>
    </row>
    <row r="16497" spans="2:18" x14ac:dyDescent="0.2">
      <c r="B16497" s="25">
        <v>16267</v>
      </c>
      <c r="C16497" s="193"/>
      <c r="D16497" s="19">
        <v>0.73270102945948801</v>
      </c>
      <c r="E16497" s="19">
        <v>0.4571237257235744</v>
      </c>
      <c r="F16497" s="19"/>
      <c r="G16497" s="19"/>
      <c r="H16497" s="19">
        <v>0.26273594514793774</v>
      </c>
      <c r="I16497" s="19"/>
      <c r="J16497" s="19">
        <v>0.4001941847145743</v>
      </c>
      <c r="K16497" s="19"/>
      <c r="L16497" s="19">
        <v>6.8464527918778301E-2</v>
      </c>
      <c r="M16497" s="19"/>
      <c r="N16497" s="19">
        <v>0.50112858426536233</v>
      </c>
      <c r="O16497" s="19"/>
      <c r="P16497" s="50">
        <v>0.45927937976420424</v>
      </c>
      <c r="R16497" s="9" t="s">
        <v>0</v>
      </c>
    </row>
    <row r="16498" spans="2:18" x14ac:dyDescent="0.2">
      <c r="B16498" s="25">
        <v>16268</v>
      </c>
      <c r="C16498" s="193"/>
      <c r="D16498" s="19">
        <v>0.23494063155473371</v>
      </c>
      <c r="E16498" s="19">
        <v>0.99936455230041477</v>
      </c>
      <c r="F16498" s="19"/>
      <c r="G16498" s="19">
        <v>0.54000996422618297</v>
      </c>
      <c r="H16498" s="19"/>
      <c r="I16498" s="19">
        <v>1.0049273705749764</v>
      </c>
      <c r="J16498" s="19"/>
      <c r="K16498" s="19"/>
      <c r="L16498" s="19">
        <v>0.5479004164705733</v>
      </c>
      <c r="M16498" s="19">
        <v>0.58106316276055114</v>
      </c>
      <c r="N16498" s="19"/>
      <c r="O16498" s="19"/>
      <c r="P16498" s="50">
        <v>0.16476480763193049</v>
      </c>
      <c r="R16498" s="9" t="s">
        <v>0</v>
      </c>
    </row>
    <row r="16499" spans="2:18" x14ac:dyDescent="0.2">
      <c r="B16499" s="25">
        <v>16269</v>
      </c>
      <c r="C16499" s="193"/>
      <c r="D16499" s="19">
        <v>1.1906925169171849E-4</v>
      </c>
      <c r="E16499" s="19"/>
      <c r="F16499" s="19">
        <v>1.0366512029226818</v>
      </c>
      <c r="G16499" s="19">
        <v>0.21355180880112501</v>
      </c>
      <c r="H16499" s="19"/>
      <c r="I16499" s="19">
        <v>0.49843069318765715</v>
      </c>
      <c r="J16499" s="19"/>
      <c r="K16499" s="19">
        <v>0.4208779437322856</v>
      </c>
      <c r="L16499" s="19"/>
      <c r="M16499" s="19">
        <v>0.11515687900595989</v>
      </c>
      <c r="N16499" s="19"/>
      <c r="O16499" s="19">
        <v>0.12606397469352229</v>
      </c>
      <c r="P16499" s="50"/>
      <c r="R16499" s="9" t="s">
        <v>0</v>
      </c>
    </row>
    <row r="16500" spans="2:18" x14ac:dyDescent="0.2">
      <c r="B16500" s="25">
        <v>16270</v>
      </c>
      <c r="C16500" s="193"/>
      <c r="D16500" s="19">
        <v>0.4101958106513352</v>
      </c>
      <c r="E16500" s="19"/>
      <c r="F16500" s="19">
        <v>6.8681362075405372E-2</v>
      </c>
      <c r="G16500" s="19"/>
      <c r="H16500" s="19">
        <v>0.61979002097822977</v>
      </c>
      <c r="I16500" s="19"/>
      <c r="J16500" s="19">
        <v>0.18281527194330072</v>
      </c>
      <c r="K16500" s="19">
        <v>4.7116047427412152E-3</v>
      </c>
      <c r="L16500" s="19"/>
      <c r="M16500" s="19">
        <v>0.27869725807507884</v>
      </c>
      <c r="N16500" s="19"/>
      <c r="O16500" s="19"/>
      <c r="P16500" s="50">
        <v>0.65529873511285386</v>
      </c>
      <c r="R16500" s="9" t="s">
        <v>0</v>
      </c>
    </row>
    <row r="16501" spans="2:18" x14ac:dyDescent="0.2">
      <c r="B16501" s="25">
        <v>16271</v>
      </c>
      <c r="C16501" s="193">
        <v>0.37136963916756394</v>
      </c>
      <c r="D16501" s="19"/>
      <c r="E16501" s="19">
        <v>0.45640138060912516</v>
      </c>
      <c r="F16501" s="19"/>
      <c r="G16501" s="19">
        <v>0.28947951881187517</v>
      </c>
      <c r="H16501" s="19"/>
      <c r="I16501" s="19"/>
      <c r="J16501" s="19">
        <v>0.10897677948822479</v>
      </c>
      <c r="K16501" s="19">
        <v>0.42164349829078501</v>
      </c>
      <c r="L16501" s="19"/>
      <c r="M16501" s="19"/>
      <c r="N16501" s="19">
        <v>3.7987894934450053E-2</v>
      </c>
      <c r="O16501" s="19"/>
      <c r="P16501" s="50">
        <v>0.83142307921706993</v>
      </c>
      <c r="R16501" s="9" t="s">
        <v>0</v>
      </c>
    </row>
    <row r="16502" spans="2:18" x14ac:dyDescent="0.2">
      <c r="B16502" s="25">
        <v>16272</v>
      </c>
      <c r="C16502" s="193">
        <v>0.94367807246895774</v>
      </c>
      <c r="D16502" s="19"/>
      <c r="E16502" s="19">
        <v>1.1530737439257197</v>
      </c>
      <c r="F16502" s="19"/>
      <c r="G16502" s="19">
        <v>0.99104074926801655</v>
      </c>
      <c r="H16502" s="19"/>
      <c r="I16502" s="19">
        <v>1.2317134657160058</v>
      </c>
      <c r="J16502" s="19"/>
      <c r="K16502" s="19">
        <v>1.5514250939253607</v>
      </c>
      <c r="L16502" s="19"/>
      <c r="M16502" s="19">
        <v>1.3467624594916334</v>
      </c>
      <c r="N16502" s="19"/>
      <c r="O16502" s="19">
        <v>0.90457054510066348</v>
      </c>
      <c r="P16502" s="50"/>
      <c r="R16502" s="9" t="s">
        <v>0</v>
      </c>
    </row>
    <row r="16503" spans="2:18" x14ac:dyDescent="0.2">
      <c r="B16503" s="25">
        <v>16273</v>
      </c>
      <c r="C16503" s="193">
        <v>0.85670454847683897</v>
      </c>
      <c r="D16503" s="19"/>
      <c r="E16503" s="19">
        <v>1.1025738155802933</v>
      </c>
      <c r="F16503" s="19"/>
      <c r="G16503" s="19">
        <v>2.1589221121555719</v>
      </c>
      <c r="H16503" s="19"/>
      <c r="I16503" s="19">
        <v>1.1659416937152303</v>
      </c>
      <c r="J16503" s="19"/>
      <c r="K16503" s="19">
        <v>1.428075397227726</v>
      </c>
      <c r="L16503" s="19"/>
      <c r="M16503" s="19">
        <v>1.3040937311122431</v>
      </c>
      <c r="N16503" s="19"/>
      <c r="O16503" s="19">
        <v>2.7965380989019484</v>
      </c>
      <c r="P16503" s="50"/>
      <c r="R16503" s="9" t="s">
        <v>0</v>
      </c>
    </row>
    <row r="16504" spans="2:18" x14ac:dyDescent="0.2">
      <c r="B16504" s="25">
        <v>16274</v>
      </c>
      <c r="C16504" s="193"/>
      <c r="D16504" s="19">
        <v>1.4849447242013796</v>
      </c>
      <c r="E16504" s="19"/>
      <c r="F16504" s="19">
        <v>2.2691280594224699</v>
      </c>
      <c r="G16504" s="19"/>
      <c r="H16504" s="19">
        <v>1.7905597640875215</v>
      </c>
      <c r="I16504" s="19"/>
      <c r="J16504" s="19">
        <v>1.9742292739289993</v>
      </c>
      <c r="K16504" s="19"/>
      <c r="L16504" s="19">
        <v>2.5847873550987552</v>
      </c>
      <c r="M16504" s="19"/>
      <c r="N16504" s="19">
        <v>2.4297462428787271</v>
      </c>
      <c r="O16504" s="19"/>
      <c r="P16504" s="50">
        <v>2.3203813997226126</v>
      </c>
      <c r="R16504" s="9" t="s">
        <v>0</v>
      </c>
    </row>
    <row r="16505" spans="2:18" x14ac:dyDescent="0.2">
      <c r="B16505" s="25">
        <v>16275</v>
      </c>
      <c r="C16505" s="193"/>
      <c r="D16505" s="19">
        <v>2.4291556889598075E-2</v>
      </c>
      <c r="E16505" s="19">
        <v>0.47729189190963078</v>
      </c>
      <c r="F16505" s="19"/>
      <c r="G16505" s="19">
        <v>0.36812273248790639</v>
      </c>
      <c r="H16505" s="19"/>
      <c r="I16505" s="19">
        <v>0.3710508457388248</v>
      </c>
      <c r="J16505" s="19"/>
      <c r="K16505" s="19">
        <v>0.22983391258621405</v>
      </c>
      <c r="L16505" s="19"/>
      <c r="M16505" s="19">
        <v>0.5733606324456394</v>
      </c>
      <c r="N16505" s="19"/>
      <c r="O16505" s="19">
        <v>7.8943232343000505E-2</v>
      </c>
      <c r="P16505" s="50"/>
      <c r="R16505" s="9" t="s">
        <v>0</v>
      </c>
    </row>
    <row r="16506" spans="2:18" x14ac:dyDescent="0.2">
      <c r="B16506" s="25">
        <v>16276</v>
      </c>
      <c r="C16506" s="193"/>
      <c r="D16506" s="19">
        <v>1.0153153864589075</v>
      </c>
      <c r="E16506" s="19"/>
      <c r="F16506" s="19">
        <v>0.86544739848662045</v>
      </c>
      <c r="G16506" s="19"/>
      <c r="H16506" s="19">
        <v>1.626994574641633</v>
      </c>
      <c r="I16506" s="19"/>
      <c r="J16506" s="19">
        <v>0.18960148110832303</v>
      </c>
      <c r="K16506" s="19"/>
      <c r="L16506" s="19">
        <v>1.2725894256828538</v>
      </c>
      <c r="M16506" s="19"/>
      <c r="N16506" s="19">
        <v>1.0921408065536846</v>
      </c>
      <c r="O16506" s="19"/>
      <c r="P16506" s="50">
        <v>0.77090781534183472</v>
      </c>
      <c r="R16506" s="9" t="s">
        <v>0</v>
      </c>
    </row>
    <row r="16507" spans="2:18" x14ac:dyDescent="0.2">
      <c r="B16507" s="25">
        <v>16277</v>
      </c>
      <c r="C16507" s="193"/>
      <c r="D16507" s="19">
        <v>0.372879517266339</v>
      </c>
      <c r="E16507" s="19"/>
      <c r="F16507" s="19">
        <v>0.90460000515384797</v>
      </c>
      <c r="G16507" s="19"/>
      <c r="H16507" s="19">
        <v>2.2244836766230294</v>
      </c>
      <c r="I16507" s="19"/>
      <c r="J16507" s="19">
        <v>1.9238106109365083</v>
      </c>
      <c r="K16507" s="19"/>
      <c r="L16507" s="19">
        <v>6.0888894991424906E-2</v>
      </c>
      <c r="M16507" s="19"/>
      <c r="N16507" s="19">
        <v>1.3370324221461485</v>
      </c>
      <c r="O16507" s="19"/>
      <c r="P16507" s="50">
        <v>1.650803294187505</v>
      </c>
      <c r="R16507" s="9" t="s">
        <v>0</v>
      </c>
    </row>
    <row r="16508" spans="2:18" x14ac:dyDescent="0.2">
      <c r="B16508" s="25">
        <v>16278</v>
      </c>
      <c r="C16508" s="193"/>
      <c r="D16508" s="19">
        <v>1.1861620013442706</v>
      </c>
      <c r="E16508" s="19"/>
      <c r="F16508" s="19">
        <v>0.30364122989286985</v>
      </c>
      <c r="G16508" s="19"/>
      <c r="H16508" s="19">
        <v>1.0192015474928475</v>
      </c>
      <c r="I16508" s="19"/>
      <c r="J16508" s="19">
        <v>0.58473068103362369</v>
      </c>
      <c r="K16508" s="19"/>
      <c r="L16508" s="19">
        <v>1.0344406867175502</v>
      </c>
      <c r="M16508" s="19"/>
      <c r="N16508" s="19">
        <v>0.22798866525231551</v>
      </c>
      <c r="O16508" s="19"/>
      <c r="P16508" s="50">
        <v>1.0535926484781768</v>
      </c>
      <c r="R16508" s="9" t="s">
        <v>0</v>
      </c>
    </row>
    <row r="16509" spans="2:18" x14ac:dyDescent="0.2">
      <c r="B16509" s="25">
        <v>16279</v>
      </c>
      <c r="C16509" s="193"/>
      <c r="D16509" s="19">
        <v>1.1906265509931873</v>
      </c>
      <c r="E16509" s="19"/>
      <c r="F16509" s="19">
        <v>0.92745905570105469</v>
      </c>
      <c r="G16509" s="19"/>
      <c r="H16509" s="19">
        <v>1.7861850889957702</v>
      </c>
      <c r="I16509" s="19"/>
      <c r="J16509" s="19">
        <v>0.81042561423663506</v>
      </c>
      <c r="K16509" s="19"/>
      <c r="L16509" s="19">
        <v>1.0729211125843978</v>
      </c>
      <c r="M16509" s="19"/>
      <c r="N16509" s="19">
        <v>0.63529772378784921</v>
      </c>
      <c r="O16509" s="19"/>
      <c r="P16509" s="50">
        <v>0.4472844367577552</v>
      </c>
      <c r="R16509" s="9" t="s">
        <v>0</v>
      </c>
    </row>
    <row r="16510" spans="2:18" x14ac:dyDescent="0.2">
      <c r="B16510" s="25">
        <v>16280</v>
      </c>
      <c r="C16510" s="193"/>
      <c r="D16510" s="19">
        <v>0.43644357504972503</v>
      </c>
      <c r="E16510" s="19"/>
      <c r="F16510" s="19">
        <v>0.16960718038268913</v>
      </c>
      <c r="G16510" s="19"/>
      <c r="H16510" s="19">
        <v>0.31326763363987342</v>
      </c>
      <c r="I16510" s="19"/>
      <c r="J16510" s="19">
        <v>0.93773295370500198</v>
      </c>
      <c r="K16510" s="19">
        <v>0.29935473863689027</v>
      </c>
      <c r="L16510" s="19"/>
      <c r="M16510" s="19"/>
      <c r="N16510" s="19">
        <v>0.94271935174436894</v>
      </c>
      <c r="O16510" s="19"/>
      <c r="P16510" s="50">
        <v>0.43801570216911556</v>
      </c>
      <c r="R16510" s="9" t="s">
        <v>0</v>
      </c>
    </row>
    <row r="16511" spans="2:18" x14ac:dyDescent="0.2">
      <c r="B16511" s="25">
        <v>16281</v>
      </c>
      <c r="C16511" s="193"/>
      <c r="D16511" s="19">
        <v>0.77060096436143211</v>
      </c>
      <c r="E16511" s="19"/>
      <c r="F16511" s="19">
        <v>1.2670223909872169</v>
      </c>
      <c r="G16511" s="19"/>
      <c r="H16511" s="19">
        <v>0.72190084195758908</v>
      </c>
      <c r="I16511" s="19"/>
      <c r="J16511" s="19">
        <v>1.4153246334334115</v>
      </c>
      <c r="K16511" s="19">
        <v>5.2119036903434453E-2</v>
      </c>
      <c r="L16511" s="19"/>
      <c r="M16511" s="19"/>
      <c r="N16511" s="19">
        <v>0.43711557490164826</v>
      </c>
      <c r="O16511" s="19"/>
      <c r="P16511" s="50">
        <v>0.29163506123726129</v>
      </c>
      <c r="R16511" s="9" t="s">
        <v>0</v>
      </c>
    </row>
    <row r="16512" spans="2:18" x14ac:dyDescent="0.2">
      <c r="B16512" s="25">
        <v>16282</v>
      </c>
      <c r="C16512" s="193"/>
      <c r="D16512" s="19">
        <v>1.7512338842379647</v>
      </c>
      <c r="E16512" s="19"/>
      <c r="F16512" s="19">
        <v>0.96684571248187368</v>
      </c>
      <c r="G16512" s="19"/>
      <c r="H16512" s="19">
        <v>0.82008153675033524</v>
      </c>
      <c r="I16512" s="19"/>
      <c r="J16512" s="19">
        <v>1.2594287203518502</v>
      </c>
      <c r="K16512" s="19"/>
      <c r="L16512" s="19">
        <v>0.56077890217214998</v>
      </c>
      <c r="M16512" s="19"/>
      <c r="N16512" s="19">
        <v>1.1302899000631872</v>
      </c>
      <c r="O16512" s="19"/>
      <c r="P16512" s="50">
        <v>1.2276973761236349</v>
      </c>
      <c r="R16512" s="9" t="s">
        <v>0</v>
      </c>
    </row>
    <row r="16513" spans="2:18" x14ac:dyDescent="0.2">
      <c r="B16513" s="25">
        <v>16283</v>
      </c>
      <c r="C16513" s="193"/>
      <c r="D16513" s="19">
        <v>0.74061610680236711</v>
      </c>
      <c r="E16513" s="19"/>
      <c r="F16513" s="19">
        <v>0.40250785464560535</v>
      </c>
      <c r="G16513" s="19"/>
      <c r="H16513" s="19">
        <v>0.48692163369825359</v>
      </c>
      <c r="I16513" s="19"/>
      <c r="J16513" s="19">
        <v>0.19313199252744764</v>
      </c>
      <c r="K16513" s="19">
        <v>9.3802487463952824E-2</v>
      </c>
      <c r="L16513" s="19"/>
      <c r="M16513" s="19"/>
      <c r="N16513" s="19">
        <v>8.7038003987011003E-2</v>
      </c>
      <c r="O16513" s="19">
        <v>0.33429263586815355</v>
      </c>
      <c r="P16513" s="50"/>
      <c r="R16513" s="9" t="s">
        <v>0</v>
      </c>
    </row>
    <row r="16514" spans="2:18" x14ac:dyDescent="0.2">
      <c r="B16514" s="25">
        <v>16284</v>
      </c>
      <c r="C16514" s="193">
        <v>0.98123937079879386</v>
      </c>
      <c r="D16514" s="19"/>
      <c r="E16514" s="19">
        <v>1.2219374444118605</v>
      </c>
      <c r="F16514" s="19"/>
      <c r="G16514" s="19"/>
      <c r="H16514" s="19">
        <v>0.75633413426032337</v>
      </c>
      <c r="I16514" s="19">
        <v>1.0518036301448945</v>
      </c>
      <c r="J16514" s="19"/>
      <c r="K16514" s="19">
        <v>1.5300396356630304</v>
      </c>
      <c r="L16514" s="19"/>
      <c r="M16514" s="19">
        <v>0.44793875514524756</v>
      </c>
      <c r="N16514" s="19"/>
      <c r="O16514" s="19">
        <v>0.72408063598345107</v>
      </c>
      <c r="P16514" s="50"/>
      <c r="R16514" s="9" t="s">
        <v>0</v>
      </c>
    </row>
    <row r="16515" spans="2:18" x14ac:dyDescent="0.2">
      <c r="B16515" s="25">
        <v>16285</v>
      </c>
      <c r="C16515" s="193"/>
      <c r="D16515" s="19">
        <v>1.3207637213066734</v>
      </c>
      <c r="E16515" s="19"/>
      <c r="F16515" s="19">
        <v>0.6534323737074943</v>
      </c>
      <c r="G16515" s="19"/>
      <c r="H16515" s="19">
        <v>0.74167566762552428</v>
      </c>
      <c r="I16515" s="19"/>
      <c r="J16515" s="19">
        <v>0.78353446939526372</v>
      </c>
      <c r="K16515" s="19"/>
      <c r="L16515" s="19">
        <v>1.2237101276616074</v>
      </c>
      <c r="M16515" s="19"/>
      <c r="N16515" s="19">
        <v>1.2220739156892129</v>
      </c>
      <c r="O16515" s="19"/>
      <c r="P16515" s="50">
        <v>1.1283189463184307</v>
      </c>
      <c r="R16515" s="9" t="s">
        <v>0</v>
      </c>
    </row>
    <row r="16516" spans="2:18" x14ac:dyDescent="0.2">
      <c r="B16516" s="25">
        <v>16286</v>
      </c>
      <c r="C16516" s="193"/>
      <c r="D16516" s="19">
        <v>0.14399257293784332</v>
      </c>
      <c r="E16516" s="19"/>
      <c r="F16516" s="19">
        <v>0.58572366722669467</v>
      </c>
      <c r="G16516" s="19"/>
      <c r="H16516" s="19">
        <v>0.79316479570477083</v>
      </c>
      <c r="I16516" s="19"/>
      <c r="J16516" s="19">
        <v>1.5407708077733688</v>
      </c>
      <c r="K16516" s="19"/>
      <c r="L16516" s="19">
        <v>1.5957119747275903</v>
      </c>
      <c r="M16516" s="19"/>
      <c r="N16516" s="19">
        <v>1.3893623288577077</v>
      </c>
      <c r="O16516" s="19"/>
      <c r="P16516" s="50">
        <v>0.55373110935592718</v>
      </c>
      <c r="R16516" s="9" t="s">
        <v>0</v>
      </c>
    </row>
    <row r="16517" spans="2:18" x14ac:dyDescent="0.2">
      <c r="B16517" s="25">
        <v>16287</v>
      </c>
      <c r="C16517" s="193">
        <v>1.2372116941311215</v>
      </c>
      <c r="D16517" s="19"/>
      <c r="E16517" s="19">
        <v>0.71024884273054034</v>
      </c>
      <c r="F16517" s="19"/>
      <c r="G16517" s="19">
        <v>4.2833752362454805E-2</v>
      </c>
      <c r="H16517" s="19"/>
      <c r="I16517" s="19">
        <v>0.61478666794756553</v>
      </c>
      <c r="J16517" s="19"/>
      <c r="K16517" s="19"/>
      <c r="L16517" s="19">
        <v>0.24982155614073048</v>
      </c>
      <c r="M16517" s="19">
        <v>0.81611577965362114</v>
      </c>
      <c r="N16517" s="19"/>
      <c r="O16517" s="19">
        <v>0.12456063303903525</v>
      </c>
      <c r="P16517" s="50"/>
      <c r="R16517" s="9" t="s">
        <v>0</v>
      </c>
    </row>
    <row r="16518" spans="2:18" x14ac:dyDescent="0.2">
      <c r="B16518" s="25">
        <v>16288</v>
      </c>
      <c r="C16518" s="193">
        <v>0.11071111239563862</v>
      </c>
      <c r="D16518" s="19"/>
      <c r="E16518" s="19">
        <v>0.76389096222068842</v>
      </c>
      <c r="F16518" s="19"/>
      <c r="G16518" s="19">
        <v>0.45850523770942508</v>
      </c>
      <c r="H16518" s="19"/>
      <c r="I16518" s="19">
        <v>0.58416177535261671</v>
      </c>
      <c r="J16518" s="19"/>
      <c r="K16518" s="19">
        <v>0.39570544764588833</v>
      </c>
      <c r="L16518" s="19"/>
      <c r="M16518" s="19">
        <v>0.3193191795851375</v>
      </c>
      <c r="N16518" s="19"/>
      <c r="O16518" s="19">
        <v>4.0840350033956398E-2</v>
      </c>
      <c r="P16518" s="50"/>
      <c r="R16518" s="9" t="s">
        <v>0</v>
      </c>
    </row>
    <row r="16519" spans="2:18" x14ac:dyDescent="0.2">
      <c r="B16519" s="25">
        <v>16289</v>
      </c>
      <c r="C16519" s="193"/>
      <c r="D16519" s="19">
        <v>0.1684515974599293</v>
      </c>
      <c r="E16519" s="19">
        <v>1.0360453409330697</v>
      </c>
      <c r="F16519" s="19"/>
      <c r="G16519" s="19">
        <v>0.91912700791952351</v>
      </c>
      <c r="H16519" s="19"/>
      <c r="I16519" s="19"/>
      <c r="J16519" s="19">
        <v>1.9206980351541485E-2</v>
      </c>
      <c r="K16519" s="19"/>
      <c r="L16519" s="19">
        <v>0.11908649982264521</v>
      </c>
      <c r="M16519" s="19">
        <v>1.5627617298999839</v>
      </c>
      <c r="N16519" s="19"/>
      <c r="O16519" s="19">
        <v>0.16391904480578853</v>
      </c>
      <c r="P16519" s="50"/>
      <c r="R16519" s="9" t="s">
        <v>0</v>
      </c>
    </row>
    <row r="16520" spans="2:18" x14ac:dyDescent="0.2">
      <c r="B16520" s="25">
        <v>16290</v>
      </c>
      <c r="C16520" s="193"/>
      <c r="D16520" s="19">
        <v>0.95049082668346574</v>
      </c>
      <c r="E16520" s="19"/>
      <c r="F16520" s="19">
        <v>0.78870715488033938</v>
      </c>
      <c r="G16520" s="19"/>
      <c r="H16520" s="19">
        <v>0.47059879301211599</v>
      </c>
      <c r="I16520" s="19"/>
      <c r="J16520" s="19">
        <v>0.74545695864047579</v>
      </c>
      <c r="K16520" s="19"/>
      <c r="L16520" s="19">
        <v>0.74989322027954586</v>
      </c>
      <c r="M16520" s="19"/>
      <c r="N16520" s="19">
        <v>1.9135331508636493</v>
      </c>
      <c r="O16520" s="19">
        <v>2.5125881861440498E-2</v>
      </c>
      <c r="P16520" s="50"/>
      <c r="R16520" s="9" t="s">
        <v>0</v>
      </c>
    </row>
    <row r="16521" spans="2:18" x14ac:dyDescent="0.2">
      <c r="B16521" s="25">
        <v>16291</v>
      </c>
      <c r="C16521" s="193">
        <v>0.39742098110552981</v>
      </c>
      <c r="D16521" s="19"/>
      <c r="E16521" s="19">
        <v>0.55898582721678569</v>
      </c>
      <c r="F16521" s="19"/>
      <c r="G16521" s="19">
        <v>0.61520996032367969</v>
      </c>
      <c r="H16521" s="19"/>
      <c r="I16521" s="19">
        <v>0.21101231367992521</v>
      </c>
      <c r="J16521" s="19"/>
      <c r="K16521" s="19">
        <v>0.86435837064719556</v>
      </c>
      <c r="L16521" s="19"/>
      <c r="M16521" s="19">
        <v>1.8185019171775937E-2</v>
      </c>
      <c r="N16521" s="19"/>
      <c r="O16521" s="19"/>
      <c r="P16521" s="50">
        <v>2.0093540082060914E-2</v>
      </c>
      <c r="R16521" s="9" t="s">
        <v>0</v>
      </c>
    </row>
    <row r="16522" spans="2:18" x14ac:dyDescent="0.2">
      <c r="B16522" s="25">
        <v>16292</v>
      </c>
      <c r="C16522" s="193">
        <v>0.90717809917920977</v>
      </c>
      <c r="D16522" s="19"/>
      <c r="E16522" s="19"/>
      <c r="F16522" s="19">
        <v>0.45241912639979376</v>
      </c>
      <c r="G16522" s="19">
        <v>0.28444243357852916</v>
      </c>
      <c r="H16522" s="19"/>
      <c r="I16522" s="19"/>
      <c r="J16522" s="19">
        <v>0.1606925374199337</v>
      </c>
      <c r="K16522" s="19">
        <v>0.4180089740565483</v>
      </c>
      <c r="L16522" s="19"/>
      <c r="M16522" s="19">
        <v>0.92463087596461591</v>
      </c>
      <c r="N16522" s="19"/>
      <c r="O16522" s="19">
        <v>0.16574544407591754</v>
      </c>
      <c r="P16522" s="50"/>
      <c r="R16522" s="9" t="s">
        <v>0</v>
      </c>
    </row>
    <row r="16523" spans="2:18" x14ac:dyDescent="0.2">
      <c r="B16523" s="25">
        <v>16293</v>
      </c>
      <c r="C16523" s="193"/>
      <c r="D16523" s="19">
        <v>2.2740521068650699</v>
      </c>
      <c r="E16523" s="19"/>
      <c r="F16523" s="19">
        <v>2.5771217772204369</v>
      </c>
      <c r="G16523" s="19"/>
      <c r="H16523" s="19">
        <v>2.2247922152345749</v>
      </c>
      <c r="I16523" s="19"/>
      <c r="J16523" s="19">
        <v>2.2753352727100933</v>
      </c>
      <c r="K16523" s="19"/>
      <c r="L16523" s="19">
        <v>3.1052424560183014</v>
      </c>
      <c r="M16523" s="19"/>
      <c r="N16523" s="19">
        <v>1.9081201260345082</v>
      </c>
      <c r="O16523" s="19"/>
      <c r="P16523" s="50">
        <v>2.8832771743867838</v>
      </c>
      <c r="R16523" s="9" t="s">
        <v>0</v>
      </c>
    </row>
    <row r="16524" spans="2:18" x14ac:dyDescent="0.2">
      <c r="B16524" s="25">
        <v>16294</v>
      </c>
      <c r="C16524" s="193"/>
      <c r="D16524" s="19">
        <v>1.4868764966489187</v>
      </c>
      <c r="E16524" s="19"/>
      <c r="F16524" s="19">
        <v>1.3876328133715368</v>
      </c>
      <c r="G16524" s="19"/>
      <c r="H16524" s="19">
        <v>1.5211631401934846</v>
      </c>
      <c r="I16524" s="19"/>
      <c r="J16524" s="19">
        <v>1.3676886181256445</v>
      </c>
      <c r="K16524" s="19"/>
      <c r="L16524" s="19">
        <v>1.5951490966635797</v>
      </c>
      <c r="M16524" s="19"/>
      <c r="N16524" s="19">
        <v>0.48548803092023407</v>
      </c>
      <c r="O16524" s="19"/>
      <c r="P16524" s="50">
        <v>0.28058228583460726</v>
      </c>
      <c r="R16524" s="9" t="s">
        <v>0</v>
      </c>
    </row>
    <row r="16525" spans="2:18" x14ac:dyDescent="0.2">
      <c r="B16525" s="25">
        <v>16295</v>
      </c>
      <c r="C16525" s="193"/>
      <c r="D16525" s="19">
        <v>0.52562612120716223</v>
      </c>
      <c r="E16525" s="19">
        <v>0.5143859976975681</v>
      </c>
      <c r="F16525" s="19"/>
      <c r="G16525" s="19">
        <v>1.1283126399297014</v>
      </c>
      <c r="H16525" s="19"/>
      <c r="I16525" s="19"/>
      <c r="J16525" s="19">
        <v>0.85191132281072646</v>
      </c>
      <c r="K16525" s="19">
        <v>9.5486783640800058E-2</v>
      </c>
      <c r="L16525" s="19"/>
      <c r="M16525" s="19">
        <v>0.59400456438064531</v>
      </c>
      <c r="N16525" s="19"/>
      <c r="O16525" s="19">
        <v>0.43562648449212882</v>
      </c>
      <c r="P16525" s="50"/>
      <c r="R16525" s="9" t="s">
        <v>0</v>
      </c>
    </row>
    <row r="16526" spans="2:18" x14ac:dyDescent="0.2">
      <c r="B16526" s="25">
        <v>16296</v>
      </c>
      <c r="C16526" s="193"/>
      <c r="D16526" s="19">
        <v>1.5586401600852933</v>
      </c>
      <c r="E16526" s="19"/>
      <c r="F16526" s="19">
        <v>0.81626421269061677</v>
      </c>
      <c r="G16526" s="19"/>
      <c r="H16526" s="19">
        <v>0.62230435711133492</v>
      </c>
      <c r="I16526" s="19"/>
      <c r="J16526" s="19">
        <v>1.5476534017009893</v>
      </c>
      <c r="K16526" s="19"/>
      <c r="L16526" s="19">
        <v>0.3569581729517658</v>
      </c>
      <c r="M16526" s="19"/>
      <c r="N16526" s="19">
        <v>0.27359684807918111</v>
      </c>
      <c r="O16526" s="19"/>
      <c r="P16526" s="50">
        <v>0.88363123096291007</v>
      </c>
      <c r="R16526" s="9" t="s">
        <v>0</v>
      </c>
    </row>
    <row r="16527" spans="2:18" x14ac:dyDescent="0.2">
      <c r="B16527" s="25">
        <v>16297</v>
      </c>
      <c r="C16527" s="193"/>
      <c r="D16527" s="19">
        <v>0.5588423339485602</v>
      </c>
      <c r="E16527" s="19"/>
      <c r="F16527" s="19">
        <v>0.44471670356670123</v>
      </c>
      <c r="G16527" s="19"/>
      <c r="H16527" s="19">
        <v>0.57095667333467881</v>
      </c>
      <c r="I16527" s="19"/>
      <c r="J16527" s="19">
        <v>8.095535796324925E-2</v>
      </c>
      <c r="K16527" s="19"/>
      <c r="L16527" s="19">
        <v>1.8820350048944339</v>
      </c>
      <c r="M16527" s="19"/>
      <c r="N16527" s="19">
        <v>0.61098127553771897</v>
      </c>
      <c r="O16527" s="19"/>
      <c r="P16527" s="50">
        <v>0.32103443056232339</v>
      </c>
      <c r="R16527" s="9" t="s">
        <v>0</v>
      </c>
    </row>
    <row r="16528" spans="2:18" x14ac:dyDescent="0.2">
      <c r="B16528" s="25">
        <v>16298</v>
      </c>
      <c r="C16528" s="193"/>
      <c r="D16528" s="19">
        <v>4.9548735946004598E-2</v>
      </c>
      <c r="E16528" s="19">
        <v>0.49684964998542336</v>
      </c>
      <c r="F16528" s="19"/>
      <c r="G16528" s="19"/>
      <c r="H16528" s="19">
        <v>0.2949904540138662</v>
      </c>
      <c r="I16528" s="19"/>
      <c r="J16528" s="19">
        <v>0.76760081960337545</v>
      </c>
      <c r="K16528" s="19"/>
      <c r="L16528" s="19">
        <v>0.20807496281359972</v>
      </c>
      <c r="M16528" s="19"/>
      <c r="N16528" s="19">
        <v>1.1631055766074372</v>
      </c>
      <c r="O16528" s="19"/>
      <c r="P16528" s="50">
        <v>0.6415721374982204</v>
      </c>
      <c r="R16528" s="9" t="s">
        <v>0</v>
      </c>
    </row>
    <row r="16529" spans="2:18" x14ac:dyDescent="0.2">
      <c r="B16529" s="25">
        <v>16299</v>
      </c>
      <c r="C16529" s="193"/>
      <c r="D16529" s="19">
        <v>0.29687013959948327</v>
      </c>
      <c r="E16529" s="19"/>
      <c r="F16529" s="19">
        <v>0.55544606564390975</v>
      </c>
      <c r="G16529" s="19"/>
      <c r="H16529" s="19">
        <v>0.47008811566993663</v>
      </c>
      <c r="I16529" s="19"/>
      <c r="J16529" s="19">
        <v>0.55919705148611953</v>
      </c>
      <c r="K16529" s="19"/>
      <c r="L16529" s="19">
        <v>0.45315487736328997</v>
      </c>
      <c r="M16529" s="19"/>
      <c r="N16529" s="19">
        <v>0.63217040382946932</v>
      </c>
      <c r="O16529" s="19"/>
      <c r="P16529" s="50">
        <v>0.70879487688128628</v>
      </c>
      <c r="R16529" s="9" t="s">
        <v>0</v>
      </c>
    </row>
    <row r="16530" spans="2:18" x14ac:dyDescent="0.2">
      <c r="B16530" s="25">
        <v>16300</v>
      </c>
      <c r="C16530" s="193">
        <v>0.51169743166295956</v>
      </c>
      <c r="D16530" s="19"/>
      <c r="E16530" s="19">
        <v>0.45499502559410288</v>
      </c>
      <c r="F16530" s="19"/>
      <c r="G16530" s="19">
        <v>0.16178262762496642</v>
      </c>
      <c r="H16530" s="19"/>
      <c r="I16530" s="19"/>
      <c r="J16530" s="19">
        <v>0.31006796812906268</v>
      </c>
      <c r="K16530" s="19">
        <v>0.9935935382626554</v>
      </c>
      <c r="L16530" s="19"/>
      <c r="M16530" s="19">
        <v>0.59206094067789705</v>
      </c>
      <c r="N16530" s="19"/>
      <c r="O16530" s="19">
        <v>1.2505032375377523</v>
      </c>
      <c r="P16530" s="50"/>
      <c r="R16530" s="9" t="s">
        <v>0</v>
      </c>
    </row>
    <row r="16531" spans="2:18" x14ac:dyDescent="0.2">
      <c r="B16531" s="25">
        <v>16301</v>
      </c>
      <c r="C16531" s="193"/>
      <c r="D16531" s="19">
        <v>2.516934785694402</v>
      </c>
      <c r="E16531" s="19"/>
      <c r="F16531" s="19">
        <v>2.1798577754334669</v>
      </c>
      <c r="G16531" s="19"/>
      <c r="H16531" s="19">
        <v>1.3840787464004192</v>
      </c>
      <c r="I16531" s="19"/>
      <c r="J16531" s="19">
        <v>2.9790694115725609</v>
      </c>
      <c r="K16531" s="19"/>
      <c r="L16531" s="19">
        <v>2.3197386572756389</v>
      </c>
      <c r="M16531" s="19"/>
      <c r="N16531" s="19">
        <v>2.3105206237987073</v>
      </c>
      <c r="O16531" s="19"/>
      <c r="P16531" s="50">
        <v>2.083520085477391</v>
      </c>
      <c r="R16531" s="9" t="s">
        <v>0</v>
      </c>
    </row>
    <row r="16532" spans="2:18" x14ac:dyDescent="0.2">
      <c r="B16532" s="25">
        <v>16302</v>
      </c>
      <c r="C16532" s="193"/>
      <c r="D16532" s="19">
        <v>0.2780343380782162</v>
      </c>
      <c r="E16532" s="19"/>
      <c r="F16532" s="19">
        <v>1.0047762723450455</v>
      </c>
      <c r="G16532" s="19"/>
      <c r="H16532" s="19">
        <v>0.1490558978005784</v>
      </c>
      <c r="I16532" s="19"/>
      <c r="J16532" s="19">
        <v>0.24873677996453505</v>
      </c>
      <c r="K16532" s="19"/>
      <c r="L16532" s="19">
        <v>0.11998133482359818</v>
      </c>
      <c r="M16532" s="19"/>
      <c r="N16532" s="19">
        <v>0.35598404644537474</v>
      </c>
      <c r="O16532" s="19"/>
      <c r="P16532" s="50">
        <v>0.6944209580488766</v>
      </c>
      <c r="R16532" s="9" t="s">
        <v>0</v>
      </c>
    </row>
    <row r="16533" spans="2:18" x14ac:dyDescent="0.2">
      <c r="B16533" s="25">
        <v>16303</v>
      </c>
      <c r="C16533" s="193"/>
      <c r="D16533" s="19">
        <v>0.18200908441890876</v>
      </c>
      <c r="E16533" s="19">
        <v>4.2893098740994659E-2</v>
      </c>
      <c r="F16533" s="19"/>
      <c r="G16533" s="19">
        <v>0.53284018858160409</v>
      </c>
      <c r="H16533" s="19"/>
      <c r="I16533" s="19"/>
      <c r="J16533" s="19">
        <v>0.28422266349080816</v>
      </c>
      <c r="K16533" s="19"/>
      <c r="L16533" s="19">
        <v>0.6404470268818907</v>
      </c>
      <c r="M16533" s="19"/>
      <c r="N16533" s="19">
        <v>0.28217979267894056</v>
      </c>
      <c r="O16533" s="19">
        <v>0.99015613205023589</v>
      </c>
      <c r="P16533" s="50"/>
      <c r="R16533" s="9" t="s">
        <v>0</v>
      </c>
    </row>
    <row r="16534" spans="2:18" x14ac:dyDescent="0.2">
      <c r="B16534" s="25">
        <v>16304</v>
      </c>
      <c r="C16534" s="193">
        <v>0.71566390207879582</v>
      </c>
      <c r="D16534" s="19"/>
      <c r="E16534" s="19"/>
      <c r="F16534" s="19">
        <v>0.58194925147010568</v>
      </c>
      <c r="G16534" s="19"/>
      <c r="H16534" s="19">
        <v>0.12865651780482068</v>
      </c>
      <c r="I16534" s="19"/>
      <c r="J16534" s="19">
        <v>0.30615864956695171</v>
      </c>
      <c r="K16534" s="19">
        <v>0.16160666574852056</v>
      </c>
      <c r="L16534" s="19"/>
      <c r="M16534" s="19">
        <v>0.60133811634903567</v>
      </c>
      <c r="N16534" s="19"/>
      <c r="O16534" s="19">
        <v>0.14621127719795551</v>
      </c>
      <c r="P16534" s="50"/>
      <c r="R16534" s="9" t="s">
        <v>0</v>
      </c>
    </row>
    <row r="16535" spans="2:18" x14ac:dyDescent="0.2">
      <c r="B16535" s="25">
        <v>16305</v>
      </c>
      <c r="C16535" s="193"/>
      <c r="D16535" s="19">
        <v>0.97093937411505526</v>
      </c>
      <c r="E16535" s="19"/>
      <c r="F16535" s="19">
        <v>0.25984905211476839</v>
      </c>
      <c r="G16535" s="19">
        <v>3.2634662600900879E-2</v>
      </c>
      <c r="H16535" s="19"/>
      <c r="I16535" s="19"/>
      <c r="J16535" s="19">
        <v>0.63885190969945038</v>
      </c>
      <c r="K16535" s="19"/>
      <c r="L16535" s="19">
        <v>1.150941408844975</v>
      </c>
      <c r="M16535" s="19"/>
      <c r="N16535" s="19">
        <v>1.3267929341069518</v>
      </c>
      <c r="O16535" s="19"/>
      <c r="P16535" s="50">
        <v>1.4421706968572319</v>
      </c>
      <c r="R16535" s="9" t="s">
        <v>0</v>
      </c>
    </row>
    <row r="16536" spans="2:18" x14ac:dyDescent="0.2">
      <c r="B16536" s="25">
        <v>16306</v>
      </c>
      <c r="C16536" s="193">
        <v>2.2429579037177228E-2</v>
      </c>
      <c r="D16536" s="19"/>
      <c r="E16536" s="19">
        <v>0.51142630982008019</v>
      </c>
      <c r="F16536" s="19"/>
      <c r="G16536" s="19">
        <v>0.22799326176672283</v>
      </c>
      <c r="H16536" s="19"/>
      <c r="I16536" s="19">
        <v>0.21116221458132226</v>
      </c>
      <c r="J16536" s="19"/>
      <c r="K16536" s="19">
        <v>0.26219963710574495</v>
      </c>
      <c r="L16536" s="19"/>
      <c r="M16536" s="19"/>
      <c r="N16536" s="19">
        <v>0.80514701611786488</v>
      </c>
      <c r="O16536" s="19">
        <v>0.45175169437419249</v>
      </c>
      <c r="P16536" s="50"/>
      <c r="R16536" s="9" t="s">
        <v>0</v>
      </c>
    </row>
    <row r="16537" spans="2:18" x14ac:dyDescent="0.2">
      <c r="B16537" s="25">
        <v>16307</v>
      </c>
      <c r="C16537" s="193">
        <v>0.45524271661871524</v>
      </c>
      <c r="D16537" s="19"/>
      <c r="E16537" s="19">
        <v>0.19553191794452721</v>
      </c>
      <c r="F16537" s="19"/>
      <c r="G16537" s="19">
        <v>0.52852376340614526</v>
      </c>
      <c r="H16537" s="19"/>
      <c r="I16537" s="19">
        <v>0.81656809659235119</v>
      </c>
      <c r="J16537" s="19"/>
      <c r="K16537" s="19">
        <v>0.9804668326802527</v>
      </c>
      <c r="L16537" s="19"/>
      <c r="M16537" s="19">
        <v>1.393478982766768</v>
      </c>
      <c r="N16537" s="19"/>
      <c r="O16537" s="19">
        <v>0.80157600166797505</v>
      </c>
      <c r="P16537" s="50"/>
      <c r="R16537" s="9" t="s">
        <v>0</v>
      </c>
    </row>
    <row r="16538" spans="2:18" x14ac:dyDescent="0.2">
      <c r="B16538" s="25">
        <v>16308</v>
      </c>
      <c r="C16538" s="193">
        <v>1.4122025018223978</v>
      </c>
      <c r="D16538" s="19"/>
      <c r="E16538" s="19">
        <v>1.9331706614546438</v>
      </c>
      <c r="F16538" s="19"/>
      <c r="G16538" s="19">
        <v>1.3527553514002584</v>
      </c>
      <c r="H16538" s="19"/>
      <c r="I16538" s="19">
        <v>1.5427151285817771</v>
      </c>
      <c r="J16538" s="19"/>
      <c r="K16538" s="19">
        <v>0.89686324926341809</v>
      </c>
      <c r="L16538" s="19"/>
      <c r="M16538" s="19">
        <v>1.5609878425220547</v>
      </c>
      <c r="N16538" s="19"/>
      <c r="O16538" s="19">
        <v>1.7760191888251295</v>
      </c>
      <c r="P16538" s="50"/>
      <c r="R16538" s="9" t="s">
        <v>0</v>
      </c>
    </row>
    <row r="16539" spans="2:18" x14ac:dyDescent="0.2">
      <c r="B16539" s="25">
        <v>16309</v>
      </c>
      <c r="C16539" s="193"/>
      <c r="D16539" s="19">
        <v>0.32026224710213685</v>
      </c>
      <c r="E16539" s="19">
        <v>0.4161935611750977</v>
      </c>
      <c r="F16539" s="19"/>
      <c r="G16539" s="19">
        <v>0.6492229907260878</v>
      </c>
      <c r="H16539" s="19"/>
      <c r="I16539" s="19">
        <v>1.7805611037654261</v>
      </c>
      <c r="J16539" s="19"/>
      <c r="K16539" s="19">
        <v>0.29230809819441389</v>
      </c>
      <c r="L16539" s="19"/>
      <c r="M16539" s="19">
        <v>0.14040206100677263</v>
      </c>
      <c r="N16539" s="19"/>
      <c r="O16539" s="19">
        <v>0.51498467989600982</v>
      </c>
      <c r="P16539" s="50"/>
      <c r="R16539" s="9" t="s">
        <v>0</v>
      </c>
    </row>
    <row r="16540" spans="2:18" x14ac:dyDescent="0.2">
      <c r="B16540" s="25">
        <v>16310</v>
      </c>
      <c r="C16540" s="193">
        <v>0.33367134970881412</v>
      </c>
      <c r="D16540" s="19"/>
      <c r="E16540" s="19"/>
      <c r="F16540" s="19">
        <v>0.15280220225640181</v>
      </c>
      <c r="G16540" s="19"/>
      <c r="H16540" s="19">
        <v>0.23127618190720392</v>
      </c>
      <c r="I16540" s="19">
        <v>0.24858007550679576</v>
      </c>
      <c r="J16540" s="19"/>
      <c r="K16540" s="19"/>
      <c r="L16540" s="19">
        <v>0.50167042616995894</v>
      </c>
      <c r="M16540" s="19">
        <v>0.34076146382650629</v>
      </c>
      <c r="N16540" s="19"/>
      <c r="O16540" s="19">
        <v>0.34201525241915859</v>
      </c>
      <c r="P16540" s="50"/>
      <c r="R16540" s="9" t="s">
        <v>0</v>
      </c>
    </row>
    <row r="16541" spans="2:18" x14ac:dyDescent="0.2">
      <c r="B16541" s="25">
        <v>16311</v>
      </c>
      <c r="C16541" s="193">
        <v>0.78133738676358389</v>
      </c>
      <c r="D16541" s="19"/>
      <c r="E16541" s="19">
        <v>1.1904352199686443</v>
      </c>
      <c r="F16541" s="19"/>
      <c r="G16541" s="19">
        <v>1.1646788669731114</v>
      </c>
      <c r="H16541" s="19"/>
      <c r="I16541" s="19">
        <v>0.76776681517848755</v>
      </c>
      <c r="J16541" s="19"/>
      <c r="K16541" s="19">
        <v>0.12335817357776696</v>
      </c>
      <c r="L16541" s="19"/>
      <c r="M16541" s="19">
        <v>0.33469454168753299</v>
      </c>
      <c r="N16541" s="19"/>
      <c r="O16541" s="19">
        <v>0.30375338328920143</v>
      </c>
      <c r="P16541" s="50"/>
      <c r="R16541" s="9" t="s">
        <v>0</v>
      </c>
    </row>
    <row r="16542" spans="2:18" x14ac:dyDescent="0.2">
      <c r="B16542" s="25">
        <v>16312</v>
      </c>
      <c r="C16542" s="193">
        <v>1.6322511955555465</v>
      </c>
      <c r="D16542" s="19"/>
      <c r="E16542" s="19">
        <v>1.380486418688524</v>
      </c>
      <c r="F16542" s="19"/>
      <c r="G16542" s="19">
        <v>0.87849291601124657</v>
      </c>
      <c r="H16542" s="19"/>
      <c r="I16542" s="19">
        <v>1.8502327046336451</v>
      </c>
      <c r="J16542" s="19"/>
      <c r="K16542" s="19">
        <v>1.5514842993367179</v>
      </c>
      <c r="L16542" s="19"/>
      <c r="M16542" s="19">
        <v>1.265317102997626</v>
      </c>
      <c r="N16542" s="19"/>
      <c r="O16542" s="19">
        <v>1.8319307126692428</v>
      </c>
      <c r="P16542" s="50"/>
      <c r="R16542" s="9" t="s">
        <v>0</v>
      </c>
    </row>
    <row r="16543" spans="2:18" x14ac:dyDescent="0.2">
      <c r="B16543" s="25">
        <v>16313</v>
      </c>
      <c r="C16543" s="193">
        <v>1.3002730135198344</v>
      </c>
      <c r="D16543" s="19"/>
      <c r="E16543" s="19">
        <v>1.070076057052624</v>
      </c>
      <c r="F16543" s="19"/>
      <c r="G16543" s="19">
        <v>1.6624321154256074</v>
      </c>
      <c r="H16543" s="19"/>
      <c r="I16543" s="19">
        <v>1.5769431663792519</v>
      </c>
      <c r="J16543" s="19"/>
      <c r="K16543" s="19">
        <v>2.4613137211741636</v>
      </c>
      <c r="L16543" s="19"/>
      <c r="M16543" s="19">
        <v>1.5044976456164239</v>
      </c>
      <c r="N16543" s="19"/>
      <c r="O16543" s="19">
        <v>2.0606297150713919</v>
      </c>
      <c r="P16543" s="50"/>
      <c r="R16543" s="9" t="s">
        <v>0</v>
      </c>
    </row>
    <row r="16544" spans="2:18" x14ac:dyDescent="0.2">
      <c r="B16544" s="25">
        <v>16314</v>
      </c>
      <c r="C16544" s="193"/>
      <c r="D16544" s="19">
        <v>0.34686116745351486</v>
      </c>
      <c r="E16544" s="19"/>
      <c r="F16544" s="19">
        <v>1.0149243394200351</v>
      </c>
      <c r="G16544" s="19"/>
      <c r="H16544" s="19">
        <v>1.4695669687957607</v>
      </c>
      <c r="I16544" s="19"/>
      <c r="J16544" s="19">
        <v>1.2861181032376503</v>
      </c>
      <c r="K16544" s="19"/>
      <c r="L16544" s="19">
        <v>1.7304504370298794</v>
      </c>
      <c r="M16544" s="19"/>
      <c r="N16544" s="19">
        <v>0.48208726359560905</v>
      </c>
      <c r="O16544" s="19"/>
      <c r="P16544" s="50">
        <v>0.34030522397520413</v>
      </c>
      <c r="R16544" s="9" t="s">
        <v>0</v>
      </c>
    </row>
    <row r="16545" spans="2:18" x14ac:dyDescent="0.2">
      <c r="B16545" s="25">
        <v>16315</v>
      </c>
      <c r="C16545" s="193">
        <v>1.6973997642412446</v>
      </c>
      <c r="D16545" s="19"/>
      <c r="E16545" s="19">
        <v>2.1038262862349373</v>
      </c>
      <c r="F16545" s="19"/>
      <c r="G16545" s="19">
        <v>0.86019092787300089</v>
      </c>
      <c r="H16545" s="19"/>
      <c r="I16545" s="19">
        <v>1.3064984254449272</v>
      </c>
      <c r="J16545" s="19"/>
      <c r="K16545" s="19">
        <v>1.620731378464277</v>
      </c>
      <c r="L16545" s="19"/>
      <c r="M16545" s="19">
        <v>1.8052850950207056</v>
      </c>
      <c r="N16545" s="19"/>
      <c r="O16545" s="19">
        <v>1.9654094108777722</v>
      </c>
      <c r="P16545" s="50"/>
      <c r="R16545" s="9" t="s">
        <v>0</v>
      </c>
    </row>
    <row r="16546" spans="2:18" x14ac:dyDescent="0.2">
      <c r="B16546" s="25">
        <v>16316</v>
      </c>
      <c r="C16546" s="193"/>
      <c r="D16546" s="19">
        <v>2.3350275843699078</v>
      </c>
      <c r="E16546" s="19"/>
      <c r="F16546" s="19">
        <v>1.665977068096417</v>
      </c>
      <c r="G16546" s="19"/>
      <c r="H16546" s="19">
        <v>1.7017768028868128</v>
      </c>
      <c r="I16546" s="19"/>
      <c r="J16546" s="19">
        <v>2.5254366418600123</v>
      </c>
      <c r="K16546" s="19"/>
      <c r="L16546" s="19">
        <v>2.0085208428222536</v>
      </c>
      <c r="M16546" s="19"/>
      <c r="N16546" s="19">
        <v>1.8772436091757567</v>
      </c>
      <c r="O16546" s="19"/>
      <c r="P16546" s="50">
        <v>1.1631425955120347</v>
      </c>
      <c r="R16546" s="9" t="s">
        <v>0</v>
      </c>
    </row>
    <row r="16547" spans="2:18" x14ac:dyDescent="0.2">
      <c r="B16547" s="25">
        <v>16317</v>
      </c>
      <c r="C16547" s="193">
        <v>0.3052270893404686</v>
      </c>
      <c r="D16547" s="19"/>
      <c r="E16547" s="19">
        <v>0.18730989348148447</v>
      </c>
      <c r="F16547" s="19"/>
      <c r="G16547" s="19"/>
      <c r="H16547" s="19">
        <v>1.3612080196952934</v>
      </c>
      <c r="I16547" s="19"/>
      <c r="J16547" s="19">
        <v>0.73950102053376998</v>
      </c>
      <c r="K16547" s="19">
        <v>1.056398924267429</v>
      </c>
      <c r="L16547" s="19"/>
      <c r="M16547" s="19"/>
      <c r="N16547" s="19">
        <v>1.1808606220285098</v>
      </c>
      <c r="O16547" s="19"/>
      <c r="P16547" s="50">
        <v>1.6091305972049752</v>
      </c>
      <c r="R16547" s="9" t="s">
        <v>0</v>
      </c>
    </row>
    <row r="16548" spans="2:18" x14ac:dyDescent="0.2">
      <c r="B16548" s="25">
        <v>16318</v>
      </c>
      <c r="C16548" s="193">
        <v>0.78506350345141396</v>
      </c>
      <c r="D16548" s="19"/>
      <c r="E16548" s="19">
        <v>0.4451872826016427</v>
      </c>
      <c r="F16548" s="19"/>
      <c r="G16548" s="19">
        <v>7.439113902944521E-3</v>
      </c>
      <c r="H16548" s="19"/>
      <c r="I16548" s="19">
        <v>0.25982893249335326</v>
      </c>
      <c r="J16548" s="19"/>
      <c r="K16548" s="19">
        <v>0.75177353752536014</v>
      </c>
      <c r="L16548" s="19"/>
      <c r="M16548" s="19">
        <v>1.0798749881005585</v>
      </c>
      <c r="N16548" s="19"/>
      <c r="O16548" s="19">
        <v>0.40114687267312493</v>
      </c>
      <c r="P16548" s="50"/>
      <c r="R16548" s="9" t="s">
        <v>0</v>
      </c>
    </row>
    <row r="16549" spans="2:18" x14ac:dyDescent="0.2">
      <c r="B16549" s="25">
        <v>16319</v>
      </c>
      <c r="C16549" s="193">
        <v>0.25555122957780785</v>
      </c>
      <c r="D16549" s="19"/>
      <c r="E16549" s="19">
        <v>1.6559013925789707</v>
      </c>
      <c r="F16549" s="19"/>
      <c r="G16549" s="19">
        <v>0.78692390142033131</v>
      </c>
      <c r="H16549" s="19"/>
      <c r="I16549" s="19">
        <v>1.4954367761034273</v>
      </c>
      <c r="J16549" s="19"/>
      <c r="K16549" s="19">
        <v>1.653611129935652</v>
      </c>
      <c r="L16549" s="19"/>
      <c r="M16549" s="19">
        <v>1.3998145530897426</v>
      </c>
      <c r="N16549" s="19"/>
      <c r="O16549" s="19">
        <v>1.476451339749191</v>
      </c>
      <c r="P16549" s="50"/>
      <c r="R16549" s="9" t="s">
        <v>0</v>
      </c>
    </row>
    <row r="16550" spans="2:18" x14ac:dyDescent="0.2">
      <c r="B16550" s="25">
        <v>16320</v>
      </c>
      <c r="C16550" s="193">
        <v>1.7128214987803263</v>
      </c>
      <c r="D16550" s="19"/>
      <c r="E16550" s="19">
        <v>1.4465698468016752</v>
      </c>
      <c r="F16550" s="19"/>
      <c r="G16550" s="19">
        <v>0.75060432086460871</v>
      </c>
      <c r="H16550" s="19"/>
      <c r="I16550" s="19">
        <v>0.22568640289651939</v>
      </c>
      <c r="J16550" s="19"/>
      <c r="K16550" s="19">
        <v>0.4627376970045004</v>
      </c>
      <c r="L16550" s="19"/>
      <c r="M16550" s="19">
        <v>1.653528234656201</v>
      </c>
      <c r="N16550" s="19"/>
      <c r="O16550" s="19">
        <v>1.2854802019565057</v>
      </c>
      <c r="P16550" s="50"/>
      <c r="R16550" s="9" t="s">
        <v>0</v>
      </c>
    </row>
    <row r="16551" spans="2:18" x14ac:dyDescent="0.2">
      <c r="B16551" s="25">
        <v>16321</v>
      </c>
      <c r="C16551" s="193"/>
      <c r="D16551" s="19">
        <v>0.67213034206514888</v>
      </c>
      <c r="E16551" s="19"/>
      <c r="F16551" s="19">
        <v>0.52673637023074804</v>
      </c>
      <c r="G16551" s="19"/>
      <c r="H16551" s="19">
        <v>0.39066289269470661</v>
      </c>
      <c r="I16551" s="19"/>
      <c r="J16551" s="19">
        <v>0.90223334943953415</v>
      </c>
      <c r="K16551" s="19"/>
      <c r="L16551" s="19">
        <v>0.2084248974003359</v>
      </c>
      <c r="M16551" s="19">
        <v>8.9971741159318108E-2</v>
      </c>
      <c r="N16551" s="19"/>
      <c r="O16551" s="19">
        <v>2.2516532241045394E-2</v>
      </c>
      <c r="P16551" s="50"/>
      <c r="R16551" s="9" t="s">
        <v>0</v>
      </c>
    </row>
    <row r="16552" spans="2:18" x14ac:dyDescent="0.2">
      <c r="B16552" s="25">
        <v>16322</v>
      </c>
      <c r="C16552" s="193"/>
      <c r="D16552" s="19">
        <v>0.473822341741298</v>
      </c>
      <c r="E16552" s="19"/>
      <c r="F16552" s="19">
        <v>2.416550565395301E-2</v>
      </c>
      <c r="G16552" s="19"/>
      <c r="H16552" s="19">
        <v>0.77869763334818876</v>
      </c>
      <c r="I16552" s="19"/>
      <c r="J16552" s="19">
        <v>1.2917114758478592</v>
      </c>
      <c r="K16552" s="19"/>
      <c r="L16552" s="19">
        <v>0.46257280217803237</v>
      </c>
      <c r="M16552" s="19"/>
      <c r="N16552" s="19">
        <v>0.25912300155755097</v>
      </c>
      <c r="O16552" s="19"/>
      <c r="P16552" s="50">
        <v>0.74570306229598771</v>
      </c>
      <c r="R16552" s="9" t="s">
        <v>0</v>
      </c>
    </row>
    <row r="16553" spans="2:18" x14ac:dyDescent="0.2">
      <c r="B16553" s="25">
        <v>16323</v>
      </c>
      <c r="C16553" s="193">
        <v>1.1918462683771356</v>
      </c>
      <c r="D16553" s="19"/>
      <c r="E16553" s="19">
        <v>1.0123986005379784</v>
      </c>
      <c r="F16553" s="19"/>
      <c r="G16553" s="19">
        <v>1.1734395620925726</v>
      </c>
      <c r="H16553" s="19"/>
      <c r="I16553" s="19">
        <v>1.0109809897107831</v>
      </c>
      <c r="J16553" s="19"/>
      <c r="K16553" s="19">
        <v>9.6835838129924759E-2</v>
      </c>
      <c r="L16553" s="19"/>
      <c r="M16553" s="19">
        <v>0.60982589668606191</v>
      </c>
      <c r="N16553" s="19"/>
      <c r="O16553" s="19">
        <v>1.0936842808065643</v>
      </c>
      <c r="P16553" s="50"/>
      <c r="R16553" s="9" t="s">
        <v>0</v>
      </c>
    </row>
    <row r="16554" spans="2:18" x14ac:dyDescent="0.2">
      <c r="B16554" s="25">
        <v>16324</v>
      </c>
      <c r="C16554" s="193"/>
      <c r="D16554" s="19">
        <v>1.592453171044633</v>
      </c>
      <c r="E16554" s="19"/>
      <c r="F16554" s="19">
        <v>1.6193821537288731</v>
      </c>
      <c r="G16554" s="19"/>
      <c r="H16554" s="19">
        <v>1.2052360576769361</v>
      </c>
      <c r="I16554" s="19"/>
      <c r="J16554" s="19">
        <v>1.0441196631148497</v>
      </c>
      <c r="K16554" s="19"/>
      <c r="L16554" s="19">
        <v>1.7814594227481675</v>
      </c>
      <c r="M16554" s="19"/>
      <c r="N16554" s="19">
        <v>0.93697923327728205</v>
      </c>
      <c r="O16554" s="19"/>
      <c r="P16554" s="50">
        <v>0.60458608105558398</v>
      </c>
      <c r="R16554" s="9" t="s">
        <v>0</v>
      </c>
    </row>
    <row r="16555" spans="2:18" x14ac:dyDescent="0.2">
      <c r="B16555" s="25">
        <v>16325</v>
      </c>
      <c r="C16555" s="193"/>
      <c r="D16555" s="19">
        <v>0.69383276358224422</v>
      </c>
      <c r="E16555" s="19"/>
      <c r="F16555" s="19">
        <v>1.0737055171013858</v>
      </c>
      <c r="G16555" s="19"/>
      <c r="H16555" s="19">
        <v>0.77022405837242003</v>
      </c>
      <c r="I16555" s="19"/>
      <c r="J16555" s="19">
        <v>1.4975515951516301</v>
      </c>
      <c r="K16555" s="19"/>
      <c r="L16555" s="19">
        <v>1.460011503302552</v>
      </c>
      <c r="M16555" s="19"/>
      <c r="N16555" s="19">
        <v>3.9504057817220856E-2</v>
      </c>
      <c r="O16555" s="19"/>
      <c r="P16555" s="50">
        <v>1.3055969622986503</v>
      </c>
      <c r="R16555" s="9" t="s">
        <v>0</v>
      </c>
    </row>
    <row r="16556" spans="2:18" x14ac:dyDescent="0.2">
      <c r="B16556" s="25">
        <v>16326</v>
      </c>
      <c r="C16556" s="193"/>
      <c r="D16556" s="19">
        <v>2.2795586214020753</v>
      </c>
      <c r="E16556" s="19"/>
      <c r="F16556" s="19">
        <v>2.4247992661843365</v>
      </c>
      <c r="G16556" s="19"/>
      <c r="H16556" s="19">
        <v>1.1101812426038575</v>
      </c>
      <c r="I16556" s="19"/>
      <c r="J16556" s="19">
        <v>1.0324852236052704</v>
      </c>
      <c r="K16556" s="19"/>
      <c r="L16556" s="19">
        <v>1.8978566846872975</v>
      </c>
      <c r="M16556" s="19"/>
      <c r="N16556" s="19">
        <v>2.5382046919169108</v>
      </c>
      <c r="O16556" s="19"/>
      <c r="P16556" s="50">
        <v>1.489172291675404</v>
      </c>
      <c r="R16556" s="9" t="s">
        <v>0</v>
      </c>
    </row>
    <row r="16557" spans="2:18" x14ac:dyDescent="0.2">
      <c r="B16557" s="25">
        <v>16327</v>
      </c>
      <c r="C16557" s="193"/>
      <c r="D16557" s="19">
        <v>1.4742140660272789</v>
      </c>
      <c r="E16557" s="19"/>
      <c r="F16557" s="19">
        <v>1.3525207202616993</v>
      </c>
      <c r="G16557" s="19"/>
      <c r="H16557" s="19">
        <v>1.3747765418695499</v>
      </c>
      <c r="I16557" s="19"/>
      <c r="J16557" s="19">
        <v>1.3304726900618424</v>
      </c>
      <c r="K16557" s="19"/>
      <c r="L16557" s="19">
        <v>1.2826644063750543</v>
      </c>
      <c r="M16557" s="19"/>
      <c r="N16557" s="19">
        <v>1.5225526450737885</v>
      </c>
      <c r="O16557" s="19"/>
      <c r="P16557" s="50">
        <v>0.99884914555933668</v>
      </c>
      <c r="R16557" s="9" t="s">
        <v>0</v>
      </c>
    </row>
    <row r="16558" spans="2:18" x14ac:dyDescent="0.2">
      <c r="B16558" s="25">
        <v>16328</v>
      </c>
      <c r="C16558" s="193"/>
      <c r="D16558" s="19">
        <v>0.89023948250429374</v>
      </c>
      <c r="E16558" s="19"/>
      <c r="F16558" s="19">
        <v>1.2082720364176489</v>
      </c>
      <c r="G16558" s="19"/>
      <c r="H16558" s="19">
        <v>1.5129477078713705</v>
      </c>
      <c r="I16558" s="19"/>
      <c r="J16558" s="19">
        <v>1.8771875924295107</v>
      </c>
      <c r="K16558" s="19"/>
      <c r="L16558" s="19">
        <v>1.1362451351175906</v>
      </c>
      <c r="M16558" s="19"/>
      <c r="N16558" s="19">
        <v>0.98450060451448196</v>
      </c>
      <c r="O16558" s="19"/>
      <c r="P16558" s="50">
        <v>1.6809425022848137</v>
      </c>
      <c r="R16558" s="9" t="s">
        <v>0</v>
      </c>
    </row>
    <row r="16559" spans="2:18" x14ac:dyDescent="0.2">
      <c r="B16559" s="25">
        <v>16329</v>
      </c>
      <c r="C16559" s="193"/>
      <c r="D16559" s="19">
        <v>0.77269449998628981</v>
      </c>
      <c r="E16559" s="19"/>
      <c r="F16559" s="19">
        <v>0.49425247744542056</v>
      </c>
      <c r="G16559" s="19"/>
      <c r="H16559" s="19">
        <v>0.24447335141003357</v>
      </c>
      <c r="I16559" s="19"/>
      <c r="J16559" s="19">
        <v>0.46610017726621861</v>
      </c>
      <c r="K16559" s="19"/>
      <c r="L16559" s="19">
        <v>0.10312680936502498</v>
      </c>
      <c r="M16559" s="19"/>
      <c r="N16559" s="19">
        <v>0.69737022947414196</v>
      </c>
      <c r="O16559" s="19"/>
      <c r="P16559" s="50">
        <v>0.25059663859850789</v>
      </c>
      <c r="R16559" s="9" t="s">
        <v>0</v>
      </c>
    </row>
    <row r="16560" spans="2:18" x14ac:dyDescent="0.2">
      <c r="B16560" s="25">
        <v>16330</v>
      </c>
      <c r="C16560" s="193"/>
      <c r="D16560" s="19">
        <v>7.664605614546012E-2</v>
      </c>
      <c r="E16560" s="19">
        <v>6.7477518651912524E-2</v>
      </c>
      <c r="F16560" s="19"/>
      <c r="G16560" s="19">
        <v>0.58715215659595299</v>
      </c>
      <c r="H16560" s="19"/>
      <c r="I16560" s="19"/>
      <c r="J16560" s="19">
        <v>4.615886636271601E-2</v>
      </c>
      <c r="K16560" s="19"/>
      <c r="L16560" s="19">
        <v>0.14319017926424432</v>
      </c>
      <c r="M16560" s="19">
        <v>0.81859295218565065</v>
      </c>
      <c r="N16560" s="19"/>
      <c r="O16560" s="19">
        <v>0.10669903824688562</v>
      </c>
      <c r="P16560" s="50"/>
      <c r="R16560" s="9" t="s">
        <v>0</v>
      </c>
    </row>
    <row r="16561" spans="2:18" x14ac:dyDescent="0.2">
      <c r="B16561" s="25">
        <v>16331</v>
      </c>
      <c r="C16561" s="193">
        <v>0.39991808569678988</v>
      </c>
      <c r="D16561" s="19"/>
      <c r="E16561" s="19"/>
      <c r="F16561" s="19">
        <v>0.72785302831045195</v>
      </c>
      <c r="G16561" s="19"/>
      <c r="H16561" s="19">
        <v>0.22389791819280169</v>
      </c>
      <c r="I16561" s="19">
        <v>0.40970070870808384</v>
      </c>
      <c r="J16561" s="19"/>
      <c r="K16561" s="19">
        <v>0.22678055087276933</v>
      </c>
      <c r="L16561" s="19"/>
      <c r="M16561" s="19"/>
      <c r="N16561" s="19">
        <v>0.10156148347482985</v>
      </c>
      <c r="O16561" s="19">
        <v>0.21475628528241</v>
      </c>
      <c r="P16561" s="50"/>
      <c r="R16561" s="9" t="s">
        <v>0</v>
      </c>
    </row>
    <row r="16562" spans="2:18" x14ac:dyDescent="0.2">
      <c r="B16562" s="25">
        <v>16332</v>
      </c>
      <c r="C16562" s="193"/>
      <c r="D16562" s="19">
        <v>0.47626087759321845</v>
      </c>
      <c r="E16562" s="19">
        <v>0.20721572093853236</v>
      </c>
      <c r="F16562" s="19"/>
      <c r="G16562" s="19"/>
      <c r="H16562" s="19">
        <v>0.30538694426183854</v>
      </c>
      <c r="I16562" s="19"/>
      <c r="J16562" s="19">
        <v>0.20458534678840096</v>
      </c>
      <c r="K16562" s="19">
        <v>1.4160177264660398</v>
      </c>
      <c r="L16562" s="19"/>
      <c r="M16562" s="19"/>
      <c r="N16562" s="19">
        <v>0.2932016101814548</v>
      </c>
      <c r="O16562" s="19"/>
      <c r="P16562" s="50">
        <v>0.32717775022858536</v>
      </c>
      <c r="R16562" s="9" t="s">
        <v>0</v>
      </c>
    </row>
    <row r="16563" spans="2:18" x14ac:dyDescent="0.2">
      <c r="B16563" s="25">
        <v>16333</v>
      </c>
      <c r="C16563" s="193"/>
      <c r="D16563" s="19">
        <v>0.72979443369153518</v>
      </c>
      <c r="E16563" s="19">
        <v>0.68646774589922455</v>
      </c>
      <c r="F16563" s="19"/>
      <c r="G16563" s="19">
        <v>1.1010732153625018</v>
      </c>
      <c r="H16563" s="19"/>
      <c r="I16563" s="19"/>
      <c r="J16563" s="19">
        <v>2.65575127806842E-2</v>
      </c>
      <c r="K16563" s="19"/>
      <c r="L16563" s="19">
        <v>0.25548234615822096</v>
      </c>
      <c r="M16563" s="19"/>
      <c r="N16563" s="19">
        <v>0.32021199403457146</v>
      </c>
      <c r="O16563" s="19">
        <v>0.34583246649708893</v>
      </c>
      <c r="P16563" s="50"/>
      <c r="R16563" s="9" t="s">
        <v>0</v>
      </c>
    </row>
    <row r="16564" spans="2:18" x14ac:dyDescent="0.2">
      <c r="B16564" s="25">
        <v>16334</v>
      </c>
      <c r="C16564" s="193"/>
      <c r="D16564" s="19">
        <v>0.49031208603965687</v>
      </c>
      <c r="E16564" s="19"/>
      <c r="F16564" s="19">
        <v>1.5444594115619326</v>
      </c>
      <c r="G16564" s="19"/>
      <c r="H16564" s="19">
        <v>0.34105760354746628</v>
      </c>
      <c r="I16564" s="19">
        <v>0.90602358638100811</v>
      </c>
      <c r="J16564" s="19"/>
      <c r="K16564" s="19"/>
      <c r="L16564" s="19">
        <v>1.1395453875230024</v>
      </c>
      <c r="M16564" s="19"/>
      <c r="N16564" s="19">
        <v>0.72769209377014288</v>
      </c>
      <c r="O16564" s="19"/>
      <c r="P16564" s="50">
        <v>0.86869677492903163</v>
      </c>
      <c r="R16564" s="9" t="s">
        <v>0</v>
      </c>
    </row>
    <row r="16565" spans="2:18" x14ac:dyDescent="0.2">
      <c r="B16565" s="25">
        <v>16335</v>
      </c>
      <c r="C16565" s="193">
        <v>0.47374556968995696</v>
      </c>
      <c r="D16565" s="19"/>
      <c r="E16565" s="19">
        <v>1.028462514950234</v>
      </c>
      <c r="F16565" s="19"/>
      <c r="G16565" s="19">
        <v>1.3531151992180779</v>
      </c>
      <c r="H16565" s="19"/>
      <c r="I16565" s="19"/>
      <c r="J16565" s="19">
        <v>0.46168751008217168</v>
      </c>
      <c r="K16565" s="19">
        <v>0.98091673309337279</v>
      </c>
      <c r="L16565" s="19"/>
      <c r="M16565" s="19"/>
      <c r="N16565" s="19">
        <v>2.0617883984837462E-3</v>
      </c>
      <c r="O16565" s="19">
        <v>1.2720239435354308</v>
      </c>
      <c r="P16565" s="50"/>
      <c r="R16565" s="9" t="s">
        <v>0</v>
      </c>
    </row>
    <row r="16566" spans="2:18" x14ac:dyDescent="0.2">
      <c r="B16566" s="25">
        <v>16336</v>
      </c>
      <c r="C16566" s="193">
        <v>1.3380423614376764</v>
      </c>
      <c r="D16566" s="19"/>
      <c r="E16566" s="19">
        <v>1.5142784755928631</v>
      </c>
      <c r="F16566" s="19"/>
      <c r="G16566" s="19">
        <v>1.4147316099962775</v>
      </c>
      <c r="H16566" s="19"/>
      <c r="I16566" s="19">
        <v>1.7861407608145867</v>
      </c>
      <c r="J16566" s="19"/>
      <c r="K16566" s="19">
        <v>0.82448410472199063</v>
      </c>
      <c r="L16566" s="19"/>
      <c r="M16566" s="19">
        <v>1.236989016789354</v>
      </c>
      <c r="N16566" s="19"/>
      <c r="O16566" s="19">
        <v>0.74613836402363387</v>
      </c>
      <c r="P16566" s="50"/>
      <c r="R16566" s="9" t="s">
        <v>0</v>
      </c>
    </row>
    <row r="16567" spans="2:18" x14ac:dyDescent="0.2">
      <c r="B16567" s="25">
        <v>16337</v>
      </c>
      <c r="C16567" s="193">
        <v>1.2220626827651606</v>
      </c>
      <c r="D16567" s="19"/>
      <c r="E16567" s="19">
        <v>0.25798390244365704</v>
      </c>
      <c r="F16567" s="19"/>
      <c r="G16567" s="19">
        <v>0.34655208888508571</v>
      </c>
      <c r="H16567" s="19"/>
      <c r="I16567" s="19"/>
      <c r="J16567" s="19">
        <v>0.17987185439799727</v>
      </c>
      <c r="K16567" s="19"/>
      <c r="L16567" s="19">
        <v>3.3300936721715454E-2</v>
      </c>
      <c r="M16567" s="19">
        <v>0.60287963592621507</v>
      </c>
      <c r="N16567" s="19"/>
      <c r="O16567" s="19">
        <v>0.73873001053719534</v>
      </c>
      <c r="P16567" s="50"/>
      <c r="R16567" s="9" t="s">
        <v>0</v>
      </c>
    </row>
    <row r="16568" spans="2:18" x14ac:dyDescent="0.2">
      <c r="B16568" s="25">
        <v>16338</v>
      </c>
      <c r="C16568" s="193">
        <v>1.6652599913552369E-3</v>
      </c>
      <c r="D16568" s="19"/>
      <c r="E16568" s="19">
        <v>2.491612253502248E-2</v>
      </c>
      <c r="F16568" s="19"/>
      <c r="G16568" s="19"/>
      <c r="H16568" s="19">
        <v>0.83366016218766215</v>
      </c>
      <c r="I16568" s="19">
        <v>6.686639072630883E-2</v>
      </c>
      <c r="J16568" s="19"/>
      <c r="K16568" s="19"/>
      <c r="L16568" s="19">
        <v>0.77953715776739518</v>
      </c>
      <c r="M16568" s="19"/>
      <c r="N16568" s="19">
        <v>1.233921908210925</v>
      </c>
      <c r="O16568" s="19"/>
      <c r="P16568" s="50">
        <v>0.56414071323651305</v>
      </c>
      <c r="R16568" s="9" t="s">
        <v>0</v>
      </c>
    </row>
    <row r="16569" spans="2:18" x14ac:dyDescent="0.2">
      <c r="B16569" s="25">
        <v>16339</v>
      </c>
      <c r="C16569" s="193">
        <v>0.47959731174887038</v>
      </c>
      <c r="D16569" s="19"/>
      <c r="E16569" s="19"/>
      <c r="F16569" s="19">
        <v>0.89436669212290631</v>
      </c>
      <c r="G16569" s="19"/>
      <c r="H16569" s="19">
        <v>0.29800132682197056</v>
      </c>
      <c r="I16569" s="19"/>
      <c r="J16569" s="19">
        <v>0.24937611245192548</v>
      </c>
      <c r="K16569" s="19"/>
      <c r="L16569" s="19">
        <v>0.12546654383287845</v>
      </c>
      <c r="M16569" s="19"/>
      <c r="N16569" s="19">
        <v>0.20143618133738653</v>
      </c>
      <c r="O16569" s="19">
        <v>1.0532994273319135E-2</v>
      </c>
      <c r="P16569" s="50"/>
      <c r="R16569" s="9" t="s">
        <v>0</v>
      </c>
    </row>
    <row r="16570" spans="2:18" x14ac:dyDescent="0.2">
      <c r="B16570" s="25">
        <v>16340</v>
      </c>
      <c r="C16570" s="193">
        <v>4.0428965317067536E-2</v>
      </c>
      <c r="D16570" s="19"/>
      <c r="E16570" s="19"/>
      <c r="F16570" s="19">
        <v>4.2077732720088683E-2</v>
      </c>
      <c r="G16570" s="19"/>
      <c r="H16570" s="19">
        <v>0.1105523045374219</v>
      </c>
      <c r="I16570" s="19"/>
      <c r="J16570" s="19">
        <v>0.32769320760549137</v>
      </c>
      <c r="K16570" s="19">
        <v>0.51618362204030122</v>
      </c>
      <c r="L16570" s="19"/>
      <c r="M16570" s="19"/>
      <c r="N16570" s="19">
        <v>3.7712151101170599E-2</v>
      </c>
      <c r="O16570" s="19">
        <v>0.36571781880156595</v>
      </c>
      <c r="P16570" s="50"/>
      <c r="R16570" s="9" t="s">
        <v>0</v>
      </c>
    </row>
    <row r="16571" spans="2:18" x14ac:dyDescent="0.2">
      <c r="B16571" s="25">
        <v>16341</v>
      </c>
      <c r="C16571" s="193"/>
      <c r="D16571" s="19">
        <v>0.12973373812926908</v>
      </c>
      <c r="E16571" s="19"/>
      <c r="F16571" s="19">
        <v>0.8610630406459715</v>
      </c>
      <c r="G16571" s="19">
        <v>0.81328232244968746</v>
      </c>
      <c r="H16571" s="19"/>
      <c r="I16571" s="19"/>
      <c r="J16571" s="19">
        <v>0.88596535761213435</v>
      </c>
      <c r="K16571" s="19">
        <v>0.73566896386330771</v>
      </c>
      <c r="L16571" s="19"/>
      <c r="M16571" s="19">
        <v>0.54788384930971079</v>
      </c>
      <c r="N16571" s="19"/>
      <c r="O16571" s="19"/>
      <c r="P16571" s="50">
        <v>0.26487055489085165</v>
      </c>
      <c r="R16571" s="9" t="s">
        <v>0</v>
      </c>
    </row>
    <row r="16572" spans="2:18" x14ac:dyDescent="0.2">
      <c r="B16572" s="25">
        <v>16342</v>
      </c>
      <c r="C16572" s="193">
        <v>0.99790306567236942</v>
      </c>
      <c r="D16572" s="19"/>
      <c r="E16572" s="19">
        <v>0.30343345580190861</v>
      </c>
      <c r="F16572" s="19"/>
      <c r="G16572" s="19">
        <v>2.8909638491199253E-2</v>
      </c>
      <c r="H16572" s="19"/>
      <c r="I16572" s="19"/>
      <c r="J16572" s="19">
        <v>0.32527209637377646</v>
      </c>
      <c r="K16572" s="19">
        <v>1.3427790732608651</v>
      </c>
      <c r="L16572" s="19"/>
      <c r="M16572" s="19">
        <v>1.8538959999853319E-2</v>
      </c>
      <c r="N16572" s="19"/>
      <c r="O16572" s="19">
        <v>0.24452728632103621</v>
      </c>
      <c r="P16572" s="50"/>
      <c r="R16572" s="9" t="s">
        <v>0</v>
      </c>
    </row>
    <row r="16573" spans="2:18" x14ac:dyDescent="0.2">
      <c r="B16573" s="25">
        <v>16343</v>
      </c>
      <c r="C16573" s="193"/>
      <c r="D16573" s="19">
        <v>1.4334854489748328</v>
      </c>
      <c r="E16573" s="19"/>
      <c r="F16573" s="19">
        <v>1.3827540796535978</v>
      </c>
      <c r="G16573" s="19"/>
      <c r="H16573" s="19">
        <v>2.2578563767969366</v>
      </c>
      <c r="I16573" s="19"/>
      <c r="J16573" s="19">
        <v>1.1835992809648468</v>
      </c>
      <c r="K16573" s="19"/>
      <c r="L16573" s="19">
        <v>1.8066893723028397</v>
      </c>
      <c r="M16573" s="19"/>
      <c r="N16573" s="19">
        <v>0.95617610139888853</v>
      </c>
      <c r="O16573" s="19"/>
      <c r="P16573" s="50">
        <v>0.70107878340869156</v>
      </c>
      <c r="R16573" s="9" t="s">
        <v>0</v>
      </c>
    </row>
    <row r="16574" spans="2:18" x14ac:dyDescent="0.2">
      <c r="B16574" s="25">
        <v>16344</v>
      </c>
      <c r="C16574" s="193"/>
      <c r="D16574" s="19">
        <v>0.84076933938268805</v>
      </c>
      <c r="E16574" s="19"/>
      <c r="F16574" s="19">
        <v>0.90522392757636494</v>
      </c>
      <c r="G16574" s="19"/>
      <c r="H16574" s="19">
        <v>0.68390986395957842</v>
      </c>
      <c r="I16574" s="19"/>
      <c r="J16574" s="19">
        <v>1.5553620514124684</v>
      </c>
      <c r="K16574" s="19"/>
      <c r="L16574" s="19">
        <v>0.3381933367151948</v>
      </c>
      <c r="M16574" s="19"/>
      <c r="N16574" s="19">
        <v>0.88011296469479638</v>
      </c>
      <c r="O16574" s="19"/>
      <c r="P16574" s="50">
        <v>0.57910495303048948</v>
      </c>
      <c r="R16574" s="9" t="s">
        <v>0</v>
      </c>
    </row>
    <row r="16575" spans="2:18" x14ac:dyDescent="0.2">
      <c r="B16575" s="25">
        <v>16345</v>
      </c>
      <c r="C16575" s="193">
        <v>1.2112091565813965</v>
      </c>
      <c r="D16575" s="19"/>
      <c r="E16575" s="19">
        <v>0.75499626837199085</v>
      </c>
      <c r="F16575" s="19"/>
      <c r="G16575" s="19">
        <v>1.2485327084681712</v>
      </c>
      <c r="H16575" s="19"/>
      <c r="I16575" s="19">
        <v>1.1062115563683765</v>
      </c>
      <c r="J16575" s="19"/>
      <c r="K16575" s="19">
        <v>1.1359321148857446</v>
      </c>
      <c r="L16575" s="19"/>
      <c r="M16575" s="19">
        <v>1.584049061842711</v>
      </c>
      <c r="N16575" s="19"/>
      <c r="O16575" s="19">
        <v>1.5021680767733034</v>
      </c>
      <c r="P16575" s="50"/>
      <c r="R16575" s="9" t="s">
        <v>0</v>
      </c>
    </row>
    <row r="16576" spans="2:18" x14ac:dyDescent="0.2">
      <c r="B16576" s="25">
        <v>16346</v>
      </c>
      <c r="C16576" s="193"/>
      <c r="D16576" s="19">
        <v>2.3801816882245279</v>
      </c>
      <c r="E16576" s="19"/>
      <c r="F16576" s="19">
        <v>2.2034938080397048</v>
      </c>
      <c r="G16576" s="19"/>
      <c r="H16576" s="19">
        <v>1.3870751219064636</v>
      </c>
      <c r="I16576" s="19"/>
      <c r="J16576" s="19">
        <v>1.6118011756676045</v>
      </c>
      <c r="K16576" s="19"/>
      <c r="L16576" s="19">
        <v>1.8082387156924777</v>
      </c>
      <c r="M16576" s="19"/>
      <c r="N16576" s="19">
        <v>2.01883224628792</v>
      </c>
      <c r="O16576" s="19"/>
      <c r="P16576" s="50">
        <v>2.0532158780979852</v>
      </c>
      <c r="R16576" s="9" t="s">
        <v>0</v>
      </c>
    </row>
    <row r="16577" spans="2:18" x14ac:dyDescent="0.2">
      <c r="B16577" s="25">
        <v>16347</v>
      </c>
      <c r="C16577" s="193"/>
      <c r="D16577" s="19">
        <v>0.8425854203146661</v>
      </c>
      <c r="E16577" s="19"/>
      <c r="F16577" s="19">
        <v>1.8496396016324395</v>
      </c>
      <c r="G16577" s="19"/>
      <c r="H16577" s="19">
        <v>1.0998959889158191</v>
      </c>
      <c r="I16577" s="19"/>
      <c r="J16577" s="19">
        <v>0.73102146756497055</v>
      </c>
      <c r="K16577" s="19"/>
      <c r="L16577" s="19">
        <v>1.3286130961782443</v>
      </c>
      <c r="M16577" s="19"/>
      <c r="N16577" s="19">
        <v>1.8195011515803619</v>
      </c>
      <c r="O16577" s="19"/>
      <c r="P16577" s="50">
        <v>1.3599419525904266</v>
      </c>
      <c r="R16577" s="9" t="s">
        <v>0</v>
      </c>
    </row>
    <row r="16578" spans="2:18" x14ac:dyDescent="0.2">
      <c r="B16578" s="25">
        <v>16348</v>
      </c>
      <c r="C16578" s="193">
        <v>0.53213251121063021</v>
      </c>
      <c r="D16578" s="19"/>
      <c r="E16578" s="19">
        <v>0.5389900294477149</v>
      </c>
      <c r="F16578" s="19"/>
      <c r="G16578" s="19">
        <v>0.54765604872439511</v>
      </c>
      <c r="H16578" s="19"/>
      <c r="I16578" s="19">
        <v>0.33415394618360345</v>
      </c>
      <c r="J16578" s="19"/>
      <c r="K16578" s="19">
        <v>0.89923274553010157</v>
      </c>
      <c r="L16578" s="19"/>
      <c r="M16578" s="19">
        <v>1.2739463063129643</v>
      </c>
      <c r="N16578" s="19"/>
      <c r="O16578" s="19">
        <v>0.86206850935665624</v>
      </c>
      <c r="P16578" s="50"/>
      <c r="R16578" s="9" t="s">
        <v>0</v>
      </c>
    </row>
    <row r="16579" spans="2:18" x14ac:dyDescent="0.2">
      <c r="B16579" s="25">
        <v>16349</v>
      </c>
      <c r="C16579" s="193"/>
      <c r="D16579" s="19">
        <v>1.1576515752462615</v>
      </c>
      <c r="E16579" s="19"/>
      <c r="F16579" s="19">
        <v>0.59837399282035064</v>
      </c>
      <c r="G16579" s="19"/>
      <c r="H16579" s="19">
        <v>0.99616028912465548</v>
      </c>
      <c r="I16579" s="19"/>
      <c r="J16579" s="19">
        <v>1.2287381584687869</v>
      </c>
      <c r="K16579" s="19"/>
      <c r="L16579" s="19">
        <v>1.8721722112737105</v>
      </c>
      <c r="M16579" s="19"/>
      <c r="N16579" s="19">
        <v>1.3989505192135705</v>
      </c>
      <c r="O16579" s="19"/>
      <c r="P16579" s="50">
        <v>1.1081596147157757</v>
      </c>
      <c r="R16579" s="9" t="s">
        <v>0</v>
      </c>
    </row>
    <row r="16580" spans="2:18" x14ac:dyDescent="0.2">
      <c r="B16580" s="25">
        <v>16350</v>
      </c>
      <c r="C16580" s="193"/>
      <c r="D16580" s="19">
        <v>0.42046527645961312</v>
      </c>
      <c r="E16580" s="19"/>
      <c r="F16580" s="19">
        <v>0.77657367625238805</v>
      </c>
      <c r="G16580" s="19"/>
      <c r="H16580" s="19">
        <v>0.31653228957521373</v>
      </c>
      <c r="I16580" s="19"/>
      <c r="J16580" s="19">
        <v>0.71900339628318899</v>
      </c>
      <c r="K16580" s="19"/>
      <c r="L16580" s="19">
        <v>0.21640693259448118</v>
      </c>
      <c r="M16580" s="19"/>
      <c r="N16580" s="19">
        <v>0.16914801134075474</v>
      </c>
      <c r="O16580" s="19"/>
      <c r="P16580" s="50">
        <v>0.75024345814739613</v>
      </c>
      <c r="R16580" s="9" t="s">
        <v>0</v>
      </c>
    </row>
    <row r="16581" spans="2:18" x14ac:dyDescent="0.2">
      <c r="B16581" s="25">
        <v>16351</v>
      </c>
      <c r="C16581" s="193">
        <v>1.1056817599201256</v>
      </c>
      <c r="D16581" s="19"/>
      <c r="E16581" s="19">
        <v>1.784799320416496</v>
      </c>
      <c r="F16581" s="19"/>
      <c r="G16581" s="19">
        <v>1.422051225793088</v>
      </c>
      <c r="H16581" s="19"/>
      <c r="I16581" s="19">
        <v>1.1553819492898123</v>
      </c>
      <c r="J16581" s="19"/>
      <c r="K16581" s="19">
        <v>1.8990331976006274</v>
      </c>
      <c r="L16581" s="19"/>
      <c r="M16581" s="19">
        <v>2.0163157929222413</v>
      </c>
      <c r="N16581" s="19"/>
      <c r="O16581" s="19">
        <v>2.7828221477788966</v>
      </c>
      <c r="P16581" s="50"/>
      <c r="R16581" s="9" t="s">
        <v>0</v>
      </c>
    </row>
    <row r="16582" spans="2:18" x14ac:dyDescent="0.2">
      <c r="B16582" s="25">
        <v>16352</v>
      </c>
      <c r="C16582" s="193">
        <v>1.2549616986455119</v>
      </c>
      <c r="D16582" s="19"/>
      <c r="E16582" s="19">
        <v>1.3026272577996154</v>
      </c>
      <c r="F16582" s="19"/>
      <c r="G16582" s="19">
        <v>1.2329769549030651</v>
      </c>
      <c r="H16582" s="19"/>
      <c r="I16582" s="19">
        <v>2.0124950383070974</v>
      </c>
      <c r="J16582" s="19"/>
      <c r="K16582" s="19">
        <v>2.472466532303081</v>
      </c>
      <c r="L16582" s="19"/>
      <c r="M16582" s="19">
        <v>0.2895383978095763</v>
      </c>
      <c r="N16582" s="19"/>
      <c r="O16582" s="19">
        <v>1.3532040149956273</v>
      </c>
      <c r="P16582" s="50"/>
      <c r="R16582" s="9" t="s">
        <v>0</v>
      </c>
    </row>
    <row r="16583" spans="2:18" x14ac:dyDescent="0.2">
      <c r="B16583" s="25">
        <v>16353</v>
      </c>
      <c r="C16583" s="193">
        <v>0.10242582671077892</v>
      </c>
      <c r="D16583" s="19"/>
      <c r="E16583" s="19">
        <v>0.59938990788018609</v>
      </c>
      <c r="F16583" s="19"/>
      <c r="G16583" s="19"/>
      <c r="H16583" s="19">
        <v>0.64209965599141339</v>
      </c>
      <c r="I16583" s="19"/>
      <c r="J16583" s="19">
        <v>5.3172163795440937E-2</v>
      </c>
      <c r="K16583" s="19"/>
      <c r="L16583" s="19">
        <v>0.18249892712822952</v>
      </c>
      <c r="M16583" s="19">
        <v>8.8511719720404003E-2</v>
      </c>
      <c r="N16583" s="19"/>
      <c r="O16583" s="19">
        <v>0.15942931214808009</v>
      </c>
      <c r="P16583" s="50"/>
      <c r="R16583" s="9" t="s">
        <v>0</v>
      </c>
    </row>
    <row r="16584" spans="2:18" x14ac:dyDescent="0.2">
      <c r="B16584" s="25">
        <v>16354</v>
      </c>
      <c r="C16584" s="193">
        <v>0.30180264927084149</v>
      </c>
      <c r="D16584" s="19"/>
      <c r="E16584" s="19"/>
      <c r="F16584" s="19">
        <v>0.25313813437155691</v>
      </c>
      <c r="G16584" s="19"/>
      <c r="H16584" s="19">
        <v>0.77658549664739318</v>
      </c>
      <c r="I16584" s="19"/>
      <c r="J16584" s="19">
        <v>0.47447708611202455</v>
      </c>
      <c r="K16584" s="19"/>
      <c r="L16584" s="19">
        <v>0.87203805142333757</v>
      </c>
      <c r="M16584" s="19">
        <v>0.89948496700799152</v>
      </c>
      <c r="N16584" s="19"/>
      <c r="O16584" s="19"/>
      <c r="P16584" s="50">
        <v>5.240116894593512E-2</v>
      </c>
      <c r="R16584" s="9" t="s">
        <v>0</v>
      </c>
    </row>
    <row r="16585" spans="2:18" x14ac:dyDescent="0.2">
      <c r="B16585" s="25">
        <v>16355</v>
      </c>
      <c r="C16585" s="193">
        <v>1.6449881081079847</v>
      </c>
      <c r="D16585" s="19"/>
      <c r="E16585" s="19">
        <v>1.4795273721289142</v>
      </c>
      <c r="F16585" s="19"/>
      <c r="G16585" s="19">
        <v>0.54570379959567261</v>
      </c>
      <c r="H16585" s="19"/>
      <c r="I16585" s="19">
        <v>0.76180209380313579</v>
      </c>
      <c r="J16585" s="19"/>
      <c r="K16585" s="19">
        <v>1.2098560197121324</v>
      </c>
      <c r="L16585" s="19"/>
      <c r="M16585" s="19">
        <v>0.12012845724561257</v>
      </c>
      <c r="N16585" s="19"/>
      <c r="O16585" s="19">
        <v>1.563416582145797</v>
      </c>
      <c r="P16585" s="50"/>
      <c r="R16585" s="9" t="s">
        <v>0</v>
      </c>
    </row>
    <row r="16586" spans="2:18" x14ac:dyDescent="0.2">
      <c r="B16586" s="25">
        <v>16356</v>
      </c>
      <c r="C16586" s="193"/>
      <c r="D16586" s="19">
        <v>0.19860995064444081</v>
      </c>
      <c r="E16586" s="19"/>
      <c r="F16586" s="19">
        <v>0.64122190605165663</v>
      </c>
      <c r="G16586" s="19">
        <v>0.73724940963457242</v>
      </c>
      <c r="H16586" s="19"/>
      <c r="I16586" s="19">
        <v>0.52321806376507474</v>
      </c>
      <c r="J16586" s="19"/>
      <c r="K16586" s="19">
        <v>1.4139206384354612</v>
      </c>
      <c r="L16586" s="19"/>
      <c r="M16586" s="19">
        <v>7.1988561148098484E-2</v>
      </c>
      <c r="N16586" s="19"/>
      <c r="O16586" s="19">
        <v>0.14080470318026944</v>
      </c>
      <c r="P16586" s="50"/>
      <c r="R16586" s="9" t="s">
        <v>0</v>
      </c>
    </row>
    <row r="16587" spans="2:18" x14ac:dyDescent="0.2">
      <c r="B16587" s="25">
        <v>16357</v>
      </c>
      <c r="C16587" s="193"/>
      <c r="D16587" s="19">
        <v>0.33932298002314532</v>
      </c>
      <c r="E16587" s="19"/>
      <c r="F16587" s="19">
        <v>1.4352417912337565</v>
      </c>
      <c r="G16587" s="19"/>
      <c r="H16587" s="19">
        <v>0.75582684594856731</v>
      </c>
      <c r="I16587" s="19"/>
      <c r="J16587" s="19">
        <v>0.43544850954799119</v>
      </c>
      <c r="K16587" s="19"/>
      <c r="L16587" s="19">
        <v>1.2302227610555336</v>
      </c>
      <c r="M16587" s="19"/>
      <c r="N16587" s="19">
        <v>6.0821372861257113E-2</v>
      </c>
      <c r="O16587" s="19"/>
      <c r="P16587" s="50">
        <v>1.4294696893259673</v>
      </c>
      <c r="R16587" s="9" t="s">
        <v>0</v>
      </c>
    </row>
    <row r="16588" spans="2:18" x14ac:dyDescent="0.2">
      <c r="B16588" s="25">
        <v>16358</v>
      </c>
      <c r="C16588" s="193">
        <v>1.1372897149814414</v>
      </c>
      <c r="D16588" s="19"/>
      <c r="E16588" s="19">
        <v>1.2455297685389088</v>
      </c>
      <c r="F16588" s="19"/>
      <c r="G16588" s="19">
        <v>0.85628125430744595</v>
      </c>
      <c r="H16588" s="19"/>
      <c r="I16588" s="19">
        <v>1.0049589644045376</v>
      </c>
      <c r="J16588" s="19"/>
      <c r="K16588" s="19">
        <v>0.3136357511184969</v>
      </c>
      <c r="L16588" s="19"/>
      <c r="M16588" s="19">
        <v>1.0585302926283024</v>
      </c>
      <c r="N16588" s="19"/>
      <c r="O16588" s="19">
        <v>1.0863507763938565</v>
      </c>
      <c r="P16588" s="50"/>
      <c r="R16588" s="9" t="s">
        <v>0</v>
      </c>
    </row>
    <row r="16589" spans="2:18" x14ac:dyDescent="0.2">
      <c r="B16589" s="25">
        <v>16359</v>
      </c>
      <c r="C16589" s="193"/>
      <c r="D16589" s="19">
        <v>1.3207417814663323</v>
      </c>
      <c r="E16589" s="19"/>
      <c r="F16589" s="19">
        <v>1.0962213463625039</v>
      </c>
      <c r="G16589" s="19"/>
      <c r="H16589" s="19">
        <v>1.8562788268909853</v>
      </c>
      <c r="I16589" s="19"/>
      <c r="J16589" s="19">
        <v>0.68738571719746988</v>
      </c>
      <c r="K16589" s="19"/>
      <c r="L16589" s="19">
        <v>0.66777255071379549</v>
      </c>
      <c r="M16589" s="19"/>
      <c r="N16589" s="19">
        <v>0.78867684914812242</v>
      </c>
      <c r="O16589" s="19"/>
      <c r="P16589" s="50">
        <v>1.2552842786899394</v>
      </c>
      <c r="R16589" s="9" t="s">
        <v>0</v>
      </c>
    </row>
    <row r="16590" spans="2:18" x14ac:dyDescent="0.2">
      <c r="B16590" s="25">
        <v>16360</v>
      </c>
      <c r="C16590" s="193"/>
      <c r="D16590" s="19">
        <v>0.23502678362806448</v>
      </c>
      <c r="E16590" s="19">
        <v>0.63003773825916654</v>
      </c>
      <c r="F16590" s="19"/>
      <c r="G16590" s="19"/>
      <c r="H16590" s="19">
        <v>0.15666150396476258</v>
      </c>
      <c r="I16590" s="19">
        <v>4.4886623600247803E-2</v>
      </c>
      <c r="J16590" s="19"/>
      <c r="K16590" s="19">
        <v>0.32556611150501336</v>
      </c>
      <c r="L16590" s="19"/>
      <c r="M16590" s="19">
        <v>0.24325963148509661</v>
      </c>
      <c r="N16590" s="19"/>
      <c r="O16590" s="19">
        <v>0.23777955096888501</v>
      </c>
      <c r="P16590" s="50"/>
      <c r="R16590" s="9" t="s">
        <v>0</v>
      </c>
    </row>
    <row r="16591" spans="2:18" x14ac:dyDescent="0.2">
      <c r="B16591" s="25">
        <v>16361</v>
      </c>
      <c r="C16591" s="193">
        <v>1.0675177170377783</v>
      </c>
      <c r="D16591" s="19"/>
      <c r="E16591" s="19">
        <v>0.52737467787409331</v>
      </c>
      <c r="F16591" s="19"/>
      <c r="G16591" s="19"/>
      <c r="H16591" s="19">
        <v>1.7049385953729273E-2</v>
      </c>
      <c r="I16591" s="19">
        <v>0.1058670684183409</v>
      </c>
      <c r="J16591" s="19"/>
      <c r="K16591" s="19"/>
      <c r="L16591" s="19">
        <v>0.42830835228882014</v>
      </c>
      <c r="M16591" s="19"/>
      <c r="N16591" s="19">
        <v>0.48708272206468667</v>
      </c>
      <c r="O16591" s="19">
        <v>0.60041241814902568</v>
      </c>
      <c r="P16591" s="50"/>
      <c r="R16591" s="9" t="s">
        <v>0</v>
      </c>
    </row>
    <row r="16592" spans="2:18" x14ac:dyDescent="0.2">
      <c r="B16592" s="25">
        <v>16362</v>
      </c>
      <c r="C16592" s="193"/>
      <c r="D16592" s="19">
        <v>2.0855467430965868</v>
      </c>
      <c r="E16592" s="19"/>
      <c r="F16592" s="19">
        <v>0.86404321729479261</v>
      </c>
      <c r="G16592" s="19"/>
      <c r="H16592" s="19">
        <v>0.83154473004075447</v>
      </c>
      <c r="I16592" s="19"/>
      <c r="J16592" s="19">
        <v>1.0656496699795939</v>
      </c>
      <c r="K16592" s="19"/>
      <c r="L16592" s="19">
        <v>0.85144080385323218</v>
      </c>
      <c r="M16592" s="19"/>
      <c r="N16592" s="19">
        <v>1.3343823556710921</v>
      </c>
      <c r="O16592" s="19"/>
      <c r="P16592" s="50">
        <v>0.97956433595765213</v>
      </c>
      <c r="R16592" s="9" t="s">
        <v>0</v>
      </c>
    </row>
    <row r="16593" spans="2:18" x14ac:dyDescent="0.2">
      <c r="B16593" s="25">
        <v>16363</v>
      </c>
      <c r="C16593" s="193"/>
      <c r="D16593" s="19">
        <v>0.399583238099599</v>
      </c>
      <c r="E16593" s="19"/>
      <c r="F16593" s="19">
        <v>1.7898361958789129</v>
      </c>
      <c r="G16593" s="19"/>
      <c r="H16593" s="19">
        <v>0.70081029597480116</v>
      </c>
      <c r="I16593" s="19"/>
      <c r="J16593" s="19">
        <v>8.7327530214356158E-2</v>
      </c>
      <c r="K16593" s="19"/>
      <c r="L16593" s="19">
        <v>1.7351585304783523</v>
      </c>
      <c r="M16593" s="19"/>
      <c r="N16593" s="19">
        <v>0.30869855502943533</v>
      </c>
      <c r="O16593" s="19"/>
      <c r="P16593" s="50">
        <v>1.7320588241420141</v>
      </c>
      <c r="R16593" s="9" t="s">
        <v>0</v>
      </c>
    </row>
    <row r="16594" spans="2:18" x14ac:dyDescent="0.2">
      <c r="B16594" s="25">
        <v>16364</v>
      </c>
      <c r="C16594" s="193">
        <v>1.6215998695401235</v>
      </c>
      <c r="D16594" s="19"/>
      <c r="E16594" s="19">
        <v>0.75065845251302576</v>
      </c>
      <c r="F16594" s="19"/>
      <c r="G16594" s="19">
        <v>1.7526299877235929</v>
      </c>
      <c r="H16594" s="19"/>
      <c r="I16594" s="19">
        <v>1.7799843590441167</v>
      </c>
      <c r="J16594" s="19"/>
      <c r="K16594" s="19">
        <v>1.5880613111131747</v>
      </c>
      <c r="L16594" s="19"/>
      <c r="M16594" s="19">
        <v>2.1669901208200395</v>
      </c>
      <c r="N16594" s="19"/>
      <c r="O16594" s="19">
        <v>1.4785427892733334</v>
      </c>
      <c r="P16594" s="50"/>
      <c r="R16594" s="9" t="s">
        <v>0</v>
      </c>
    </row>
    <row r="16595" spans="2:18" x14ac:dyDescent="0.2">
      <c r="B16595" s="25">
        <v>16365</v>
      </c>
      <c r="C16595" s="193">
        <v>1.1111150807285968</v>
      </c>
      <c r="D16595" s="19"/>
      <c r="E16595" s="19">
        <v>0.47720748396066898</v>
      </c>
      <c r="F16595" s="19"/>
      <c r="G16595" s="19">
        <v>1.6515099123306511</v>
      </c>
      <c r="H16595" s="19"/>
      <c r="I16595" s="19">
        <v>0.96117984470573681</v>
      </c>
      <c r="J16595" s="19"/>
      <c r="K16595" s="19">
        <v>0.41787569892224796</v>
      </c>
      <c r="L16595" s="19"/>
      <c r="M16595" s="19">
        <v>1.4887822612457118</v>
      </c>
      <c r="N16595" s="19"/>
      <c r="O16595" s="19">
        <v>0.86311232731240572</v>
      </c>
      <c r="P16595" s="50"/>
      <c r="R16595" s="9" t="s">
        <v>0</v>
      </c>
    </row>
    <row r="16596" spans="2:18" x14ac:dyDescent="0.2">
      <c r="B16596" s="25">
        <v>16366</v>
      </c>
      <c r="C16596" s="193">
        <v>1.5723609805729193</v>
      </c>
      <c r="D16596" s="19"/>
      <c r="E16596" s="19">
        <v>1.089651743938828</v>
      </c>
      <c r="F16596" s="19"/>
      <c r="G16596" s="19">
        <v>1.3141566653942429</v>
      </c>
      <c r="H16596" s="19"/>
      <c r="I16596" s="19">
        <v>1.2409859124727454</v>
      </c>
      <c r="J16596" s="19"/>
      <c r="K16596" s="19">
        <v>1.8243957683935037</v>
      </c>
      <c r="L16596" s="19"/>
      <c r="M16596" s="19">
        <v>1.7665533408165279</v>
      </c>
      <c r="N16596" s="19"/>
      <c r="O16596" s="19">
        <v>1.0768215559052758</v>
      </c>
      <c r="P16596" s="50"/>
      <c r="R16596" s="9" t="s">
        <v>0</v>
      </c>
    </row>
    <row r="16597" spans="2:18" x14ac:dyDescent="0.2">
      <c r="B16597" s="25">
        <v>16367</v>
      </c>
      <c r="C16597" s="193"/>
      <c r="D16597" s="19">
        <v>1.3405326312867469</v>
      </c>
      <c r="E16597" s="19"/>
      <c r="F16597" s="19">
        <v>0.27046479804857676</v>
      </c>
      <c r="G16597" s="19"/>
      <c r="H16597" s="19">
        <v>0.70898400850266763</v>
      </c>
      <c r="I16597" s="19"/>
      <c r="J16597" s="19">
        <v>1.2769748673149643</v>
      </c>
      <c r="K16597" s="19"/>
      <c r="L16597" s="19">
        <v>0.68578374057641656</v>
      </c>
      <c r="M16597" s="19"/>
      <c r="N16597" s="19">
        <v>1.1638043188306419</v>
      </c>
      <c r="O16597" s="19"/>
      <c r="P16597" s="50">
        <v>0.95629806571804543</v>
      </c>
      <c r="R16597" s="9" t="s">
        <v>0</v>
      </c>
    </row>
    <row r="16598" spans="2:18" x14ac:dyDescent="0.2">
      <c r="B16598" s="25">
        <v>16368</v>
      </c>
      <c r="C16598" s="193"/>
      <c r="D16598" s="19">
        <v>0.83657127195699432</v>
      </c>
      <c r="E16598" s="19"/>
      <c r="F16598" s="19">
        <v>0.49973841771917232</v>
      </c>
      <c r="G16598" s="19"/>
      <c r="H16598" s="19">
        <v>0.61380355894694683</v>
      </c>
      <c r="I16598" s="19"/>
      <c r="J16598" s="19">
        <v>1.1457905550418539</v>
      </c>
      <c r="K16598" s="19"/>
      <c r="L16598" s="19">
        <v>0.26711173704250035</v>
      </c>
      <c r="M16598" s="19"/>
      <c r="N16598" s="19">
        <v>1.1180013627347161</v>
      </c>
      <c r="O16598" s="19">
        <v>6.2484872438357063E-2</v>
      </c>
      <c r="P16598" s="50"/>
      <c r="R16598" s="9" t="s">
        <v>0</v>
      </c>
    </row>
    <row r="16599" spans="2:18" x14ac:dyDescent="0.2">
      <c r="B16599" s="25">
        <v>16369</v>
      </c>
      <c r="C16599" s="193">
        <v>0.58409749899458496</v>
      </c>
      <c r="D16599" s="19"/>
      <c r="E16599" s="19"/>
      <c r="F16599" s="19">
        <v>3.2584073313333864E-2</v>
      </c>
      <c r="G16599" s="19"/>
      <c r="H16599" s="19">
        <v>0.22668031117270632</v>
      </c>
      <c r="I16599" s="19">
        <v>1.0117769541392019</v>
      </c>
      <c r="J16599" s="19"/>
      <c r="K16599" s="19">
        <v>1.4349440224136809</v>
      </c>
      <c r="L16599" s="19"/>
      <c r="M16599" s="19">
        <v>0.7018342346510883</v>
      </c>
      <c r="N16599" s="19"/>
      <c r="O16599" s="19"/>
      <c r="P16599" s="50">
        <v>0.25563126336591624</v>
      </c>
      <c r="R16599" s="9" t="s">
        <v>0</v>
      </c>
    </row>
    <row r="16600" spans="2:18" x14ac:dyDescent="0.2">
      <c r="B16600" s="25">
        <v>16370</v>
      </c>
      <c r="C16600" s="193">
        <v>1.2630605795319403</v>
      </c>
      <c r="D16600" s="19"/>
      <c r="E16600" s="19">
        <v>1.5078818930218512</v>
      </c>
      <c r="F16600" s="19"/>
      <c r="G16600" s="19">
        <v>1.7060770104229308</v>
      </c>
      <c r="H16600" s="19"/>
      <c r="I16600" s="19">
        <v>0.97184670506815141</v>
      </c>
      <c r="J16600" s="19"/>
      <c r="K16600" s="19">
        <v>1.7398032464709163</v>
      </c>
      <c r="L16600" s="19"/>
      <c r="M16600" s="19">
        <v>1.2989919598466868</v>
      </c>
      <c r="N16600" s="19"/>
      <c r="O16600" s="19">
        <v>0.70414215246397482</v>
      </c>
      <c r="P16600" s="50"/>
      <c r="R16600" s="9" t="s">
        <v>0</v>
      </c>
    </row>
    <row r="16601" spans="2:18" x14ac:dyDescent="0.2">
      <c r="B16601" s="25">
        <v>16371</v>
      </c>
      <c r="C16601" s="193"/>
      <c r="D16601" s="19">
        <v>0.45783733330267634</v>
      </c>
      <c r="E16601" s="19"/>
      <c r="F16601" s="19">
        <v>0.90718497709552082</v>
      </c>
      <c r="G16601" s="19"/>
      <c r="H16601" s="19">
        <v>2.3556867130208974</v>
      </c>
      <c r="I16601" s="19"/>
      <c r="J16601" s="19">
        <v>1.1803530624214167</v>
      </c>
      <c r="K16601" s="19"/>
      <c r="L16601" s="19">
        <v>1.5679015454635479</v>
      </c>
      <c r="M16601" s="19"/>
      <c r="N16601" s="19">
        <v>0.80444049508582838</v>
      </c>
      <c r="O16601" s="19"/>
      <c r="P16601" s="50">
        <v>2.0474419103902095</v>
      </c>
      <c r="R16601" s="9" t="s">
        <v>0</v>
      </c>
    </row>
    <row r="16602" spans="2:18" x14ac:dyDescent="0.2">
      <c r="B16602" s="25">
        <v>16372</v>
      </c>
      <c r="C16602" s="193"/>
      <c r="D16602" s="19">
        <v>0.36347878623214958</v>
      </c>
      <c r="E16602" s="19"/>
      <c r="F16602" s="19">
        <v>6.7773775339011466E-2</v>
      </c>
      <c r="G16602" s="19">
        <v>0.1180308690948122</v>
      </c>
      <c r="H16602" s="19"/>
      <c r="I16602" s="19"/>
      <c r="J16602" s="19">
        <v>0.11028944345951981</v>
      </c>
      <c r="K16602" s="19"/>
      <c r="L16602" s="19">
        <v>0.91889277602784136</v>
      </c>
      <c r="M16602" s="19"/>
      <c r="N16602" s="19">
        <v>0.29738468702655346</v>
      </c>
      <c r="O16602" s="19">
        <v>0.18070054779410938</v>
      </c>
      <c r="P16602" s="50"/>
      <c r="R16602" s="9" t="s">
        <v>0</v>
      </c>
    </row>
    <row r="16603" spans="2:18" x14ac:dyDescent="0.2">
      <c r="B16603" s="25">
        <v>16373</v>
      </c>
      <c r="C16603" s="193"/>
      <c r="D16603" s="19">
        <v>0.26301196744547201</v>
      </c>
      <c r="E16603" s="19">
        <v>0.12955818295268123</v>
      </c>
      <c r="F16603" s="19"/>
      <c r="G16603" s="19"/>
      <c r="H16603" s="19">
        <v>0.82541283659654119</v>
      </c>
      <c r="I16603" s="19"/>
      <c r="J16603" s="19">
        <v>0.84771492828058759</v>
      </c>
      <c r="K16603" s="19">
        <v>0.45010965385064045</v>
      </c>
      <c r="L16603" s="19"/>
      <c r="M16603" s="19"/>
      <c r="N16603" s="19">
        <v>0.68172524299098169</v>
      </c>
      <c r="O16603" s="19">
        <v>3.4436017419897276E-2</v>
      </c>
      <c r="P16603" s="50"/>
      <c r="R16603" s="9" t="s">
        <v>0</v>
      </c>
    </row>
    <row r="16604" spans="2:18" x14ac:dyDescent="0.2">
      <c r="B16604" s="25">
        <v>16374</v>
      </c>
      <c r="C16604" s="193"/>
      <c r="D16604" s="19">
        <v>0.86737682641024061</v>
      </c>
      <c r="E16604" s="19"/>
      <c r="F16604" s="19">
        <v>1.0300160455246781</v>
      </c>
      <c r="G16604" s="19"/>
      <c r="H16604" s="19">
        <v>1.6629015046158508</v>
      </c>
      <c r="I16604" s="19"/>
      <c r="J16604" s="19">
        <v>2.0155022178615933</v>
      </c>
      <c r="K16604" s="19"/>
      <c r="L16604" s="19">
        <v>1.7865212844971348</v>
      </c>
      <c r="M16604" s="19"/>
      <c r="N16604" s="19">
        <v>2.1183455518384973</v>
      </c>
      <c r="O16604" s="19"/>
      <c r="P16604" s="50">
        <v>2.1342572863407665</v>
      </c>
      <c r="R16604" s="9" t="s">
        <v>0</v>
      </c>
    </row>
    <row r="16605" spans="2:18" x14ac:dyDescent="0.2">
      <c r="B16605" s="25">
        <v>16375</v>
      </c>
      <c r="C16605" s="193"/>
      <c r="D16605" s="19">
        <v>0.14333803485879182</v>
      </c>
      <c r="E16605" s="19">
        <v>0.35809673343755016</v>
      </c>
      <c r="F16605" s="19"/>
      <c r="G16605" s="19">
        <v>8.6237793171326696E-2</v>
      </c>
      <c r="H16605" s="19"/>
      <c r="I16605" s="19"/>
      <c r="J16605" s="19">
        <v>0.72858187536885233</v>
      </c>
      <c r="K16605" s="19">
        <v>0.18051108947820524</v>
      </c>
      <c r="L16605" s="19"/>
      <c r="M16605" s="19">
        <v>1.2002554480424843</v>
      </c>
      <c r="N16605" s="19"/>
      <c r="O16605" s="19"/>
      <c r="P16605" s="50">
        <v>4.5501655455715453E-2</v>
      </c>
      <c r="R16605" s="9" t="s">
        <v>0</v>
      </c>
    </row>
    <row r="16606" spans="2:18" x14ac:dyDescent="0.2">
      <c r="B16606" s="25">
        <v>16376</v>
      </c>
      <c r="C16606" s="193">
        <v>0.4805753041186982</v>
      </c>
      <c r="D16606" s="19"/>
      <c r="E16606" s="19">
        <v>0.26396122506008624</v>
      </c>
      <c r="F16606" s="19"/>
      <c r="G16606" s="19"/>
      <c r="H16606" s="19">
        <v>0.4329244831214939</v>
      </c>
      <c r="I16606" s="19">
        <v>1.7950388096025189E-2</v>
      </c>
      <c r="J16606" s="19"/>
      <c r="K16606" s="19"/>
      <c r="L16606" s="19">
        <v>3.2365154648174022E-2</v>
      </c>
      <c r="M16606" s="19">
        <v>1.0756124513829718E-5</v>
      </c>
      <c r="N16606" s="19"/>
      <c r="O16606" s="19">
        <v>0.5810972325154119</v>
      </c>
      <c r="P16606" s="50"/>
      <c r="R16606" s="9" t="s">
        <v>0</v>
      </c>
    </row>
    <row r="16607" spans="2:18" x14ac:dyDescent="0.2">
      <c r="B16607" s="25">
        <v>16377</v>
      </c>
      <c r="C16607" s="193">
        <v>0.70305240336271169</v>
      </c>
      <c r="D16607" s="19"/>
      <c r="E16607" s="19">
        <v>0.4236242887654062</v>
      </c>
      <c r="F16607" s="19"/>
      <c r="G16607" s="19">
        <v>0.43965365802265577</v>
      </c>
      <c r="H16607" s="19"/>
      <c r="I16607" s="19">
        <v>0.96319284672280647</v>
      </c>
      <c r="J16607" s="19"/>
      <c r="K16607" s="19">
        <v>0.80530537488371934</v>
      </c>
      <c r="L16607" s="19"/>
      <c r="M16607" s="19"/>
      <c r="N16607" s="19">
        <v>3.9813850315137983E-2</v>
      </c>
      <c r="O16607" s="19">
        <v>1.1462566203444347</v>
      </c>
      <c r="P16607" s="50"/>
      <c r="R16607" s="9" t="s">
        <v>0</v>
      </c>
    </row>
    <row r="16608" spans="2:18" x14ac:dyDescent="0.2">
      <c r="B16608" s="25">
        <v>16378</v>
      </c>
      <c r="C16608" s="193"/>
      <c r="D16608" s="19">
        <v>0.34433163929765803</v>
      </c>
      <c r="E16608" s="19"/>
      <c r="F16608" s="19">
        <v>0.93710050907612019</v>
      </c>
      <c r="G16608" s="19">
        <v>2.6112958933099395E-2</v>
      </c>
      <c r="H16608" s="19"/>
      <c r="I16608" s="19">
        <v>1.5696141352426502E-4</v>
      </c>
      <c r="J16608" s="19"/>
      <c r="K16608" s="19">
        <v>0.27215837797880615</v>
      </c>
      <c r="L16608" s="19"/>
      <c r="M16608" s="19"/>
      <c r="N16608" s="19">
        <v>0.75637860131374524</v>
      </c>
      <c r="O16608" s="19">
        <v>9.379449756914876E-2</v>
      </c>
      <c r="P16608" s="50"/>
      <c r="R16608" s="9" t="s">
        <v>0</v>
      </c>
    </row>
    <row r="16609" spans="2:18" x14ac:dyDescent="0.2">
      <c r="B16609" s="25">
        <v>16379</v>
      </c>
      <c r="C16609" s="193"/>
      <c r="D16609" s="19">
        <v>1.0188640991340308</v>
      </c>
      <c r="E16609" s="19"/>
      <c r="F16609" s="19">
        <v>1.1461467581977369</v>
      </c>
      <c r="G16609" s="19"/>
      <c r="H16609" s="19">
        <v>0.98288494117880487</v>
      </c>
      <c r="I16609" s="19"/>
      <c r="J16609" s="19">
        <v>1.7053096277828856</v>
      </c>
      <c r="K16609" s="19"/>
      <c r="L16609" s="19">
        <v>2.0448819487414851</v>
      </c>
      <c r="M16609" s="19"/>
      <c r="N16609" s="19">
        <v>1.4719815946955366</v>
      </c>
      <c r="O16609" s="19"/>
      <c r="P16609" s="50">
        <v>1.5439926519630003</v>
      </c>
      <c r="R16609" s="9" t="s">
        <v>0</v>
      </c>
    </row>
    <row r="16610" spans="2:18" x14ac:dyDescent="0.2">
      <c r="B16610" s="25">
        <v>16380</v>
      </c>
      <c r="C16610" s="193">
        <v>1.6617918783328043</v>
      </c>
      <c r="D16610" s="19"/>
      <c r="E16610" s="19">
        <v>1.6001009311764511</v>
      </c>
      <c r="F16610" s="19"/>
      <c r="G16610" s="19">
        <v>1.4230829209610414</v>
      </c>
      <c r="H16610" s="19"/>
      <c r="I16610" s="19">
        <v>1.4651280446281811</v>
      </c>
      <c r="J16610" s="19"/>
      <c r="K16610" s="19">
        <v>2.5012037746669886</v>
      </c>
      <c r="L16610" s="19"/>
      <c r="M16610" s="19">
        <v>0.908466587086039</v>
      </c>
      <c r="N16610" s="19"/>
      <c r="O16610" s="19">
        <v>1.9736061210072584</v>
      </c>
      <c r="P16610" s="50"/>
      <c r="R16610" s="9" t="s">
        <v>0</v>
      </c>
    </row>
    <row r="16611" spans="2:18" x14ac:dyDescent="0.2">
      <c r="B16611" s="25">
        <v>16381</v>
      </c>
      <c r="C16611" s="193"/>
      <c r="D16611" s="19">
        <v>0.32023777962405436</v>
      </c>
      <c r="E16611" s="19"/>
      <c r="F16611" s="19">
        <v>1.4546149927165155</v>
      </c>
      <c r="G16611" s="19"/>
      <c r="H16611" s="19">
        <v>0.17637145628888151</v>
      </c>
      <c r="I16611" s="19"/>
      <c r="J16611" s="19">
        <v>1.040954534921587</v>
      </c>
      <c r="K16611" s="19"/>
      <c r="L16611" s="19">
        <v>0.10590255691589839</v>
      </c>
      <c r="M16611" s="19"/>
      <c r="N16611" s="19">
        <v>1.2541438209467384</v>
      </c>
      <c r="O16611" s="19"/>
      <c r="P16611" s="50">
        <v>0.54039832971465807</v>
      </c>
      <c r="R16611" s="9" t="s">
        <v>0</v>
      </c>
    </row>
    <row r="16612" spans="2:18" x14ac:dyDescent="0.2">
      <c r="B16612" s="25">
        <v>16382</v>
      </c>
      <c r="C16612" s="193"/>
      <c r="D16612" s="19">
        <v>0.89561406870089399</v>
      </c>
      <c r="E16612" s="19"/>
      <c r="F16612" s="19">
        <v>1.1256023745710018</v>
      </c>
      <c r="G16612" s="19"/>
      <c r="H16612" s="19">
        <v>1.2546648272583059</v>
      </c>
      <c r="I16612" s="19"/>
      <c r="J16612" s="19">
        <v>1.3864286726338779</v>
      </c>
      <c r="K16612" s="19"/>
      <c r="L16612" s="19">
        <v>0.86546163219767747</v>
      </c>
      <c r="M16612" s="19"/>
      <c r="N16612" s="19">
        <v>0.24951411627357842</v>
      </c>
      <c r="O16612" s="19"/>
      <c r="P16612" s="50">
        <v>0.88992002327238251</v>
      </c>
      <c r="R16612" s="9" t="s">
        <v>0</v>
      </c>
    </row>
    <row r="16613" spans="2:18" x14ac:dyDescent="0.2">
      <c r="B16613" s="25">
        <v>16383</v>
      </c>
      <c r="C16613" s="193"/>
      <c r="D16613" s="19">
        <v>5.9219632436156022E-2</v>
      </c>
      <c r="E16613" s="19">
        <v>0.78696300195622082</v>
      </c>
      <c r="F16613" s="19"/>
      <c r="G16613" s="19"/>
      <c r="H16613" s="19">
        <v>0.51738231154177783</v>
      </c>
      <c r="I16613" s="19"/>
      <c r="J16613" s="19">
        <v>6.9558395609836968E-2</v>
      </c>
      <c r="K16613" s="19">
        <v>8.2136197893386748E-2</v>
      </c>
      <c r="L16613" s="19"/>
      <c r="M16613" s="19"/>
      <c r="N16613" s="19">
        <v>0.67287078320137783</v>
      </c>
      <c r="O16613" s="19">
        <v>0.26919136448952874</v>
      </c>
      <c r="P16613" s="50"/>
      <c r="R16613" s="9" t="s">
        <v>0</v>
      </c>
    </row>
    <row r="16614" spans="2:18" x14ac:dyDescent="0.2">
      <c r="B16614" s="25">
        <v>16384</v>
      </c>
      <c r="C16614" s="193"/>
      <c r="D16614" s="19">
        <v>0.53356633777845264</v>
      </c>
      <c r="E16614" s="19"/>
      <c r="F16614" s="19">
        <v>0.56949205599958708</v>
      </c>
      <c r="G16614" s="19"/>
      <c r="H16614" s="19">
        <v>0.49925933147942636</v>
      </c>
      <c r="I16614" s="19"/>
      <c r="J16614" s="19">
        <v>0.83463574168942556</v>
      </c>
      <c r="K16614" s="19">
        <v>0.24023596877680065</v>
      </c>
      <c r="L16614" s="19"/>
      <c r="M16614" s="19"/>
      <c r="N16614" s="19">
        <v>0.79740950486860007</v>
      </c>
      <c r="O16614" s="19"/>
      <c r="P16614" s="50">
        <v>1.4833582048847853</v>
      </c>
      <c r="R16614" s="9" t="s">
        <v>0</v>
      </c>
    </row>
    <row r="16615" spans="2:18" x14ac:dyDescent="0.2">
      <c r="B16615" s="25">
        <v>16385</v>
      </c>
      <c r="C16615" s="193">
        <v>1.2984690522975697</v>
      </c>
      <c r="D16615" s="19"/>
      <c r="E16615" s="19">
        <v>1.6695641915426231</v>
      </c>
      <c r="F16615" s="19"/>
      <c r="G16615" s="19">
        <v>2.7083559572029139</v>
      </c>
      <c r="H16615" s="19"/>
      <c r="I16615" s="19">
        <v>1.5831085713622162</v>
      </c>
      <c r="J16615" s="19"/>
      <c r="K16615" s="19">
        <v>0.43570148119123997</v>
      </c>
      <c r="L16615" s="19"/>
      <c r="M16615" s="19">
        <v>0.8408511384070223</v>
      </c>
      <c r="N16615" s="19"/>
      <c r="O16615" s="19">
        <v>0.85913648431106071</v>
      </c>
      <c r="P16615" s="50"/>
      <c r="R16615" s="9" t="s">
        <v>0</v>
      </c>
    </row>
    <row r="16616" spans="2:18" x14ac:dyDescent="0.2">
      <c r="B16616" s="25">
        <v>16386</v>
      </c>
      <c r="C16616" s="193"/>
      <c r="D16616" s="19">
        <v>0.401131009070401</v>
      </c>
      <c r="E16616" s="19"/>
      <c r="F16616" s="19">
        <v>0.88772572789759963</v>
      </c>
      <c r="G16616" s="19"/>
      <c r="H16616" s="19">
        <v>0.80435826696822277</v>
      </c>
      <c r="I16616" s="19"/>
      <c r="J16616" s="19">
        <v>0.26217696059759049</v>
      </c>
      <c r="K16616" s="19"/>
      <c r="L16616" s="19">
        <v>0.50601985093024759</v>
      </c>
      <c r="M16616" s="19"/>
      <c r="N16616" s="19">
        <v>1.0955096039661352</v>
      </c>
      <c r="O16616" s="19"/>
      <c r="P16616" s="50">
        <v>0.17781072659279673</v>
      </c>
      <c r="R16616" s="9" t="s">
        <v>0</v>
      </c>
    </row>
    <row r="16617" spans="2:18" x14ac:dyDescent="0.2">
      <c r="B16617" s="25">
        <v>16387</v>
      </c>
      <c r="C16617" s="193"/>
      <c r="D16617" s="19">
        <v>0.19084792359177596</v>
      </c>
      <c r="E16617" s="19"/>
      <c r="F16617" s="19">
        <v>1.0134162237158331</v>
      </c>
      <c r="G16617" s="19"/>
      <c r="H16617" s="19">
        <v>3.4131177202717598E-2</v>
      </c>
      <c r="I16617" s="19">
        <v>0.38967166173687556</v>
      </c>
      <c r="J16617" s="19"/>
      <c r="K16617" s="19">
        <v>0.42741198022994165</v>
      </c>
      <c r="L16617" s="19"/>
      <c r="M16617" s="19"/>
      <c r="N16617" s="19">
        <v>1.2919351183449244</v>
      </c>
      <c r="O16617" s="19"/>
      <c r="P16617" s="50">
        <v>0.14439944020737039</v>
      </c>
      <c r="R16617" s="9" t="s">
        <v>0</v>
      </c>
    </row>
    <row r="16618" spans="2:18" x14ac:dyDescent="0.2">
      <c r="B16618" s="25">
        <v>16388</v>
      </c>
      <c r="C16618" s="193">
        <v>1.6643257473145399</v>
      </c>
      <c r="D16618" s="19"/>
      <c r="E16618" s="19">
        <v>2.7776518300569966</v>
      </c>
      <c r="F16618" s="19"/>
      <c r="G16618" s="19">
        <v>1.3841103796373231</v>
      </c>
      <c r="H16618" s="19"/>
      <c r="I16618" s="19">
        <v>2.0332361578307472</v>
      </c>
      <c r="J16618" s="19"/>
      <c r="K16618" s="19">
        <v>1.7080008213354061</v>
      </c>
      <c r="L16618" s="19"/>
      <c r="M16618" s="19">
        <v>1.5798313557659605</v>
      </c>
      <c r="N16618" s="19"/>
      <c r="O16618" s="19">
        <v>2.0457197249289676</v>
      </c>
      <c r="P16618" s="50"/>
      <c r="R16618" s="9" t="s">
        <v>0</v>
      </c>
    </row>
    <row r="16619" spans="2:18" x14ac:dyDescent="0.2">
      <c r="B16619" s="25">
        <v>16389</v>
      </c>
      <c r="C16619" s="193">
        <v>0.94348783268871639</v>
      </c>
      <c r="D16619" s="19"/>
      <c r="E16619" s="19">
        <v>0.92233447699791016</v>
      </c>
      <c r="F16619" s="19"/>
      <c r="G16619" s="19">
        <v>0.15930599047436564</v>
      </c>
      <c r="H16619" s="19"/>
      <c r="I16619" s="19">
        <v>0.327910527675429</v>
      </c>
      <c r="J16619" s="19"/>
      <c r="K16619" s="19">
        <v>1.1234193981304004</v>
      </c>
      <c r="L16619" s="19"/>
      <c r="M16619" s="19">
        <v>0.82657313396933629</v>
      </c>
      <c r="N16619" s="19"/>
      <c r="O16619" s="19"/>
      <c r="P16619" s="50">
        <v>0.16710920669185114</v>
      </c>
      <c r="R16619" s="9" t="s">
        <v>0</v>
      </c>
    </row>
    <row r="16620" spans="2:18" x14ac:dyDescent="0.2">
      <c r="B16620" s="25">
        <v>16390</v>
      </c>
      <c r="C16620" s="193"/>
      <c r="D16620" s="19">
        <v>1.7429074223619447</v>
      </c>
      <c r="E16620" s="19"/>
      <c r="F16620" s="19">
        <v>1.0275630511457332</v>
      </c>
      <c r="G16620" s="19"/>
      <c r="H16620" s="19">
        <v>2.7478564572711268</v>
      </c>
      <c r="I16620" s="19"/>
      <c r="J16620" s="19">
        <v>1.0894320208695132</v>
      </c>
      <c r="K16620" s="19"/>
      <c r="L16620" s="19">
        <v>1.3257095078553336</v>
      </c>
      <c r="M16620" s="19"/>
      <c r="N16620" s="19">
        <v>1.0799627371798539</v>
      </c>
      <c r="O16620" s="19"/>
      <c r="P16620" s="50">
        <v>2.1151348896360829</v>
      </c>
      <c r="R16620" s="9" t="s">
        <v>0</v>
      </c>
    </row>
    <row r="16621" spans="2:18" x14ac:dyDescent="0.2">
      <c r="B16621" s="25">
        <v>16391</v>
      </c>
      <c r="C16621" s="193"/>
      <c r="D16621" s="19">
        <v>0.43761429702812155</v>
      </c>
      <c r="E16621" s="19"/>
      <c r="F16621" s="19">
        <v>1.1142358912385744</v>
      </c>
      <c r="G16621" s="19"/>
      <c r="H16621" s="19">
        <v>1.1964695720563576</v>
      </c>
      <c r="I16621" s="19"/>
      <c r="J16621" s="19">
        <v>1.0769508108680774</v>
      </c>
      <c r="K16621" s="19"/>
      <c r="L16621" s="19">
        <v>0.32547479694625375</v>
      </c>
      <c r="M16621" s="19"/>
      <c r="N16621" s="19">
        <v>0.86233501218339959</v>
      </c>
      <c r="O16621" s="19"/>
      <c r="P16621" s="50">
        <v>0.84609468131515264</v>
      </c>
      <c r="R16621" s="9" t="s">
        <v>0</v>
      </c>
    </row>
    <row r="16622" spans="2:18" x14ac:dyDescent="0.2">
      <c r="B16622" s="25">
        <v>16392</v>
      </c>
      <c r="C16622" s="193"/>
      <c r="D16622" s="19">
        <v>0.21416884063695393</v>
      </c>
      <c r="E16622" s="19"/>
      <c r="F16622" s="19">
        <v>0.35652054232294067</v>
      </c>
      <c r="G16622" s="19"/>
      <c r="H16622" s="19">
        <v>0.91833356650964582</v>
      </c>
      <c r="I16622" s="19">
        <v>0.2362961304801619</v>
      </c>
      <c r="J16622" s="19"/>
      <c r="K16622" s="19"/>
      <c r="L16622" s="19">
        <v>0.29831552476937001</v>
      </c>
      <c r="M16622" s="19">
        <v>4.9155212535238794E-2</v>
      </c>
      <c r="N16622" s="19"/>
      <c r="O16622" s="19">
        <v>0.58018636440357563</v>
      </c>
      <c r="P16622" s="50"/>
      <c r="R16622" s="9" t="s">
        <v>0</v>
      </c>
    </row>
    <row r="16623" spans="2:18" x14ac:dyDescent="0.2">
      <c r="B16623" s="25">
        <v>16393</v>
      </c>
      <c r="C16623" s="193"/>
      <c r="D16623" s="19">
        <v>1.8089221297881937</v>
      </c>
      <c r="E16623" s="19"/>
      <c r="F16623" s="19">
        <v>2.2163393594416458</v>
      </c>
      <c r="G16623" s="19"/>
      <c r="H16623" s="19">
        <v>1.4715382342984362</v>
      </c>
      <c r="I16623" s="19"/>
      <c r="J16623" s="19">
        <v>1.0552099480295032</v>
      </c>
      <c r="K16623" s="19"/>
      <c r="L16623" s="19">
        <v>2.0389884736309147</v>
      </c>
      <c r="M16623" s="19"/>
      <c r="N16623" s="19">
        <v>1.9774294163229857</v>
      </c>
      <c r="O16623" s="19"/>
      <c r="P16623" s="50">
        <v>1.5946993190859491</v>
      </c>
      <c r="R16623" s="9" t="s">
        <v>0</v>
      </c>
    </row>
    <row r="16624" spans="2:18" x14ac:dyDescent="0.2">
      <c r="B16624" s="25">
        <v>16394</v>
      </c>
      <c r="C16624" s="193">
        <v>0.70157508586468309</v>
      </c>
      <c r="D16624" s="19"/>
      <c r="E16624" s="19">
        <v>0.60230201445055154</v>
      </c>
      <c r="F16624" s="19"/>
      <c r="G16624" s="19">
        <v>1.5877021044612856</v>
      </c>
      <c r="H16624" s="19"/>
      <c r="I16624" s="19">
        <v>0.51706798207211402</v>
      </c>
      <c r="J16624" s="19"/>
      <c r="K16624" s="19">
        <v>1.0390878533886214</v>
      </c>
      <c r="L16624" s="19"/>
      <c r="M16624" s="19">
        <v>0.76206066002069572</v>
      </c>
      <c r="N16624" s="19"/>
      <c r="O16624" s="19">
        <v>1.005112945501671</v>
      </c>
      <c r="P16624" s="50"/>
      <c r="R16624" s="9" t="s">
        <v>0</v>
      </c>
    </row>
    <row r="16625" spans="2:18" x14ac:dyDescent="0.2">
      <c r="B16625" s="25">
        <v>16395</v>
      </c>
      <c r="C16625" s="193">
        <v>1.5817620482790493</v>
      </c>
      <c r="D16625" s="19"/>
      <c r="E16625" s="19">
        <v>1.5794696044623948</v>
      </c>
      <c r="F16625" s="19"/>
      <c r="G16625" s="19">
        <v>2.2975132632321045</v>
      </c>
      <c r="H16625" s="19"/>
      <c r="I16625" s="19">
        <v>1.478119943784697</v>
      </c>
      <c r="J16625" s="19"/>
      <c r="K16625" s="19">
        <v>2.3651380303178207</v>
      </c>
      <c r="L16625" s="19"/>
      <c r="M16625" s="19">
        <v>1.6039601325992481</v>
      </c>
      <c r="N16625" s="19"/>
      <c r="O16625" s="19">
        <v>1.6891891780100927</v>
      </c>
      <c r="P16625" s="50"/>
      <c r="R16625" s="9" t="s">
        <v>0</v>
      </c>
    </row>
    <row r="16626" spans="2:18" x14ac:dyDescent="0.2">
      <c r="B16626" s="25">
        <v>16396</v>
      </c>
      <c r="C16626" s="193"/>
      <c r="D16626" s="19">
        <v>1.2964832324678608</v>
      </c>
      <c r="E16626" s="19"/>
      <c r="F16626" s="19">
        <v>0.97787031087586718</v>
      </c>
      <c r="G16626" s="19"/>
      <c r="H16626" s="19">
        <v>1.5953622987124083</v>
      </c>
      <c r="I16626" s="19"/>
      <c r="J16626" s="19">
        <v>2.370818509016086</v>
      </c>
      <c r="K16626" s="19"/>
      <c r="L16626" s="19">
        <v>1.3412827313795568</v>
      </c>
      <c r="M16626" s="19"/>
      <c r="N16626" s="19">
        <v>1.4816448652825336</v>
      </c>
      <c r="O16626" s="19"/>
      <c r="P16626" s="50">
        <v>1.2768640152985105</v>
      </c>
      <c r="R16626" s="9" t="s">
        <v>0</v>
      </c>
    </row>
    <row r="16627" spans="2:18" x14ac:dyDescent="0.2">
      <c r="B16627" s="25">
        <v>16397</v>
      </c>
      <c r="C16627" s="193"/>
      <c r="D16627" s="19">
        <v>0.8656734396721647</v>
      </c>
      <c r="E16627" s="19">
        <v>0.55364814344212276</v>
      </c>
      <c r="F16627" s="19"/>
      <c r="G16627" s="19"/>
      <c r="H16627" s="19">
        <v>1.3099516375212508</v>
      </c>
      <c r="I16627" s="19"/>
      <c r="J16627" s="19">
        <v>0.18210858758050294</v>
      </c>
      <c r="K16627" s="19">
        <v>0.14268934834179051</v>
      </c>
      <c r="L16627" s="19"/>
      <c r="M16627" s="19">
        <v>0.11305347860449605</v>
      </c>
      <c r="N16627" s="19"/>
      <c r="O16627" s="19"/>
      <c r="P16627" s="50">
        <v>0.25271775510403799</v>
      </c>
      <c r="R16627" s="9" t="s">
        <v>0</v>
      </c>
    </row>
    <row r="16628" spans="2:18" x14ac:dyDescent="0.2">
      <c r="B16628" s="25">
        <v>16398</v>
      </c>
      <c r="C16628" s="193">
        <v>0.35196214323836683</v>
      </c>
      <c r="D16628" s="19"/>
      <c r="E16628" s="19"/>
      <c r="F16628" s="19">
        <v>0.42166362781328032</v>
      </c>
      <c r="G16628" s="19"/>
      <c r="H16628" s="19">
        <v>0.51517690950164741</v>
      </c>
      <c r="I16628" s="19">
        <v>0.22654573415891183</v>
      </c>
      <c r="J16628" s="19"/>
      <c r="K16628" s="19"/>
      <c r="L16628" s="19">
        <v>0.6348115578659197</v>
      </c>
      <c r="M16628" s="19"/>
      <c r="N16628" s="19">
        <v>0.15370139867020685</v>
      </c>
      <c r="O16628" s="19"/>
      <c r="P16628" s="50">
        <v>0.41974263561126152</v>
      </c>
      <c r="R16628" s="9" t="s">
        <v>0</v>
      </c>
    </row>
    <row r="16629" spans="2:18" x14ac:dyDescent="0.2">
      <c r="B16629" s="25">
        <v>16399</v>
      </c>
      <c r="C16629" s="193"/>
      <c r="D16629" s="19">
        <v>0.24528854855553697</v>
      </c>
      <c r="E16629" s="19"/>
      <c r="F16629" s="19">
        <v>1.0727756258334136</v>
      </c>
      <c r="G16629" s="19"/>
      <c r="H16629" s="19">
        <v>0.7176140133967982</v>
      </c>
      <c r="I16629" s="19"/>
      <c r="J16629" s="19">
        <v>1.0638255805982928</v>
      </c>
      <c r="K16629" s="19"/>
      <c r="L16629" s="19">
        <v>0.63071913764034437</v>
      </c>
      <c r="M16629" s="19"/>
      <c r="N16629" s="19">
        <v>0.65306420382913966</v>
      </c>
      <c r="O16629" s="19"/>
      <c r="P16629" s="50">
        <v>0.66786286079124757</v>
      </c>
      <c r="R16629" s="9" t="s">
        <v>0</v>
      </c>
    </row>
    <row r="16630" spans="2:18" x14ac:dyDescent="0.2">
      <c r="B16630" s="25">
        <v>16400</v>
      </c>
      <c r="C16630" s="193"/>
      <c r="D16630" s="19">
        <v>0.13377050292380899</v>
      </c>
      <c r="E16630" s="19"/>
      <c r="F16630" s="19">
        <v>0.35016529143587877</v>
      </c>
      <c r="G16630" s="19">
        <v>0.4824882480034261</v>
      </c>
      <c r="H16630" s="19"/>
      <c r="I16630" s="19">
        <v>0.66443992455158241</v>
      </c>
      <c r="J16630" s="19"/>
      <c r="K16630" s="19">
        <v>0.67293340936074819</v>
      </c>
      <c r="L16630" s="19"/>
      <c r="M16630" s="19"/>
      <c r="N16630" s="19">
        <v>0.10405793607359172</v>
      </c>
      <c r="O16630" s="19">
        <v>1.2541317651443731</v>
      </c>
      <c r="P16630" s="50"/>
      <c r="R16630" s="9" t="s">
        <v>0</v>
      </c>
    </row>
    <row r="16631" spans="2:18" x14ac:dyDescent="0.2">
      <c r="B16631" s="25">
        <v>16401</v>
      </c>
      <c r="C16631" s="193"/>
      <c r="D16631" s="19">
        <v>0.32189520955012862</v>
      </c>
      <c r="E16631" s="19"/>
      <c r="F16631" s="19">
        <v>0.30489091428656601</v>
      </c>
      <c r="G16631" s="19"/>
      <c r="H16631" s="19">
        <v>1.8967529670099001E-2</v>
      </c>
      <c r="I16631" s="19"/>
      <c r="J16631" s="19">
        <v>0.64353533269013252</v>
      </c>
      <c r="K16631" s="19"/>
      <c r="L16631" s="19">
        <v>0.40590032910479307</v>
      </c>
      <c r="M16631" s="19"/>
      <c r="N16631" s="19">
        <v>1.0091787170125539</v>
      </c>
      <c r="O16631" s="19"/>
      <c r="P16631" s="50">
        <v>0.69871453142595175</v>
      </c>
      <c r="R16631" s="9" t="s">
        <v>0</v>
      </c>
    </row>
    <row r="16632" spans="2:18" x14ac:dyDescent="0.2">
      <c r="B16632" s="25">
        <v>16402</v>
      </c>
      <c r="C16632" s="193"/>
      <c r="D16632" s="19">
        <v>0.63712083166669109</v>
      </c>
      <c r="E16632" s="19"/>
      <c r="F16632" s="19">
        <v>1.3500986975495022</v>
      </c>
      <c r="G16632" s="19"/>
      <c r="H16632" s="19">
        <v>0.9603364873028124</v>
      </c>
      <c r="I16632" s="19"/>
      <c r="J16632" s="19">
        <v>1.014097838096427</v>
      </c>
      <c r="K16632" s="19"/>
      <c r="L16632" s="19">
        <v>2.2254640071219072</v>
      </c>
      <c r="M16632" s="19"/>
      <c r="N16632" s="19">
        <v>1.1846653451783855</v>
      </c>
      <c r="O16632" s="19"/>
      <c r="P16632" s="50">
        <v>1.8320148874378752</v>
      </c>
      <c r="R16632" s="9" t="s">
        <v>0</v>
      </c>
    </row>
    <row r="16633" spans="2:18" x14ac:dyDescent="0.2">
      <c r="B16633" s="25">
        <v>16403</v>
      </c>
      <c r="C16633" s="193"/>
      <c r="D16633" s="19">
        <v>0.3037558153946992</v>
      </c>
      <c r="E16633" s="19"/>
      <c r="F16633" s="19">
        <v>0.16218294413349213</v>
      </c>
      <c r="G16633" s="19"/>
      <c r="H16633" s="19">
        <v>0.66179350353062683</v>
      </c>
      <c r="I16633" s="19">
        <v>2.2831087382493783E-2</v>
      </c>
      <c r="J16633" s="19"/>
      <c r="K16633" s="19">
        <v>0.69526994891290406</v>
      </c>
      <c r="L16633" s="19"/>
      <c r="M16633" s="19"/>
      <c r="N16633" s="19">
        <v>0.55203230330575515</v>
      </c>
      <c r="O16633" s="19"/>
      <c r="P16633" s="50">
        <v>1.9489324688680497E-2</v>
      </c>
      <c r="R16633" s="9" t="s">
        <v>0</v>
      </c>
    </row>
    <row r="16634" spans="2:18" x14ac:dyDescent="0.2">
      <c r="B16634" s="25">
        <v>16404</v>
      </c>
      <c r="C16634" s="193">
        <v>0.82794527825429687</v>
      </c>
      <c r="D16634" s="19"/>
      <c r="E16634" s="19">
        <v>0.51426104991766319</v>
      </c>
      <c r="F16634" s="19"/>
      <c r="G16634" s="19">
        <v>0.3690539155646208</v>
      </c>
      <c r="H16634" s="19"/>
      <c r="I16634" s="19">
        <v>7.8847388361203682E-2</v>
      </c>
      <c r="J16634" s="19"/>
      <c r="K16634" s="19">
        <v>0.8752548883987803</v>
      </c>
      <c r="L16634" s="19"/>
      <c r="M16634" s="19">
        <v>0.42944750612997645</v>
      </c>
      <c r="N16634" s="19"/>
      <c r="O16634" s="19">
        <v>0.22516690234744918</v>
      </c>
      <c r="P16634" s="50"/>
      <c r="R16634" s="9" t="s">
        <v>0</v>
      </c>
    </row>
    <row r="16635" spans="2:18" x14ac:dyDescent="0.2">
      <c r="B16635" s="25">
        <v>16405</v>
      </c>
      <c r="C16635" s="193"/>
      <c r="D16635" s="19">
        <v>0.1078016158627994</v>
      </c>
      <c r="E16635" s="19"/>
      <c r="F16635" s="19">
        <v>1.1360220178018758</v>
      </c>
      <c r="G16635" s="19"/>
      <c r="H16635" s="19">
        <v>2.4408636300607727E-2</v>
      </c>
      <c r="I16635" s="19"/>
      <c r="J16635" s="19">
        <v>0.91075962499120189</v>
      </c>
      <c r="K16635" s="19"/>
      <c r="L16635" s="19">
        <v>0.57817181541512663</v>
      </c>
      <c r="M16635" s="19"/>
      <c r="N16635" s="19">
        <v>1.1195274844514309</v>
      </c>
      <c r="O16635" s="19"/>
      <c r="P16635" s="50">
        <v>1.5041488329047374</v>
      </c>
      <c r="R16635" s="9" t="s">
        <v>0</v>
      </c>
    </row>
    <row r="16636" spans="2:18" x14ac:dyDescent="0.2">
      <c r="B16636" s="25">
        <v>16406</v>
      </c>
      <c r="C16636" s="193"/>
      <c r="D16636" s="19">
        <v>1.2086011410917128</v>
      </c>
      <c r="E16636" s="19"/>
      <c r="F16636" s="19">
        <v>0.30718286424383562</v>
      </c>
      <c r="G16636" s="19"/>
      <c r="H16636" s="19">
        <v>0.63996026007926399</v>
      </c>
      <c r="I16636" s="19"/>
      <c r="J16636" s="19">
        <v>1.0687243522902805</v>
      </c>
      <c r="K16636" s="19"/>
      <c r="L16636" s="19">
        <v>0.54738936095518498</v>
      </c>
      <c r="M16636" s="19"/>
      <c r="N16636" s="19">
        <v>1.5687226480153171</v>
      </c>
      <c r="O16636" s="19"/>
      <c r="P16636" s="50">
        <v>0.93170414435205995</v>
      </c>
      <c r="R16636" s="9" t="s">
        <v>0</v>
      </c>
    </row>
    <row r="16637" spans="2:18" x14ac:dyDescent="0.2">
      <c r="B16637" s="25">
        <v>16407</v>
      </c>
      <c r="C16637" s="193">
        <v>1.0696479899899884</v>
      </c>
      <c r="D16637" s="19"/>
      <c r="E16637" s="19">
        <v>1.3553639743431793</v>
      </c>
      <c r="F16637" s="19"/>
      <c r="G16637" s="19">
        <v>1.6609292500870276</v>
      </c>
      <c r="H16637" s="19"/>
      <c r="I16637" s="19">
        <v>2.339258874324206</v>
      </c>
      <c r="J16637" s="19"/>
      <c r="K16637" s="19">
        <v>1.1464410961174853</v>
      </c>
      <c r="L16637" s="19"/>
      <c r="M16637" s="19">
        <v>1.2951409846048485</v>
      </c>
      <c r="N16637" s="19"/>
      <c r="O16637" s="19">
        <v>1.4906524547519775</v>
      </c>
      <c r="P16637" s="50"/>
      <c r="R16637" s="9" t="s">
        <v>0</v>
      </c>
    </row>
    <row r="16638" spans="2:18" x14ac:dyDescent="0.2">
      <c r="B16638" s="25">
        <v>16408</v>
      </c>
      <c r="C16638" s="193"/>
      <c r="D16638" s="19">
        <v>1.1306303351846676</v>
      </c>
      <c r="E16638" s="19"/>
      <c r="F16638" s="19">
        <v>2.1669145338424944</v>
      </c>
      <c r="G16638" s="19"/>
      <c r="H16638" s="19">
        <v>0.7695519179799013</v>
      </c>
      <c r="I16638" s="19"/>
      <c r="J16638" s="19">
        <v>1.0113558818552886</v>
      </c>
      <c r="K16638" s="19"/>
      <c r="L16638" s="19">
        <v>1.441318990697483</v>
      </c>
      <c r="M16638" s="19"/>
      <c r="N16638" s="19">
        <v>1.4206955413041955</v>
      </c>
      <c r="O16638" s="19"/>
      <c r="P16638" s="50">
        <v>0.83858122689090198</v>
      </c>
      <c r="R16638" s="9" t="s">
        <v>0</v>
      </c>
    </row>
    <row r="16639" spans="2:18" x14ac:dyDescent="0.2">
      <c r="B16639" s="25">
        <v>16409</v>
      </c>
      <c r="C16639" s="193">
        <v>1.1944565150767494</v>
      </c>
      <c r="D16639" s="19"/>
      <c r="E16639" s="19">
        <v>1.5023099930520665</v>
      </c>
      <c r="F16639" s="19"/>
      <c r="G16639" s="19">
        <v>1.0229376241972832</v>
      </c>
      <c r="H16639" s="19"/>
      <c r="I16639" s="19">
        <v>1.5056155519495698</v>
      </c>
      <c r="J16639" s="19"/>
      <c r="K16639" s="19">
        <v>0.23416446224000415</v>
      </c>
      <c r="L16639" s="19"/>
      <c r="M16639" s="19">
        <v>0.58839823445479433</v>
      </c>
      <c r="N16639" s="19"/>
      <c r="O16639" s="19">
        <v>0.90473093542778482</v>
      </c>
      <c r="P16639" s="50"/>
      <c r="R16639" s="9" t="s">
        <v>0</v>
      </c>
    </row>
    <row r="16640" spans="2:18" x14ac:dyDescent="0.2">
      <c r="B16640" s="25">
        <v>16410</v>
      </c>
      <c r="C16640" s="193">
        <v>1.2911178298825605</v>
      </c>
      <c r="D16640" s="19"/>
      <c r="E16640" s="19">
        <v>0.13269839880219828</v>
      </c>
      <c r="F16640" s="19"/>
      <c r="G16640" s="19">
        <v>0.88424519814677205</v>
      </c>
      <c r="H16640" s="19"/>
      <c r="I16640" s="19">
        <v>0.46629033913639939</v>
      </c>
      <c r="J16640" s="19"/>
      <c r="K16640" s="19"/>
      <c r="L16640" s="19">
        <v>0.54086247589670944</v>
      </c>
      <c r="M16640" s="19">
        <v>0.56972446031046342</v>
      </c>
      <c r="N16640" s="19"/>
      <c r="O16640" s="19">
        <v>1.9574700584154803</v>
      </c>
      <c r="P16640" s="50"/>
      <c r="R16640" s="9" t="s">
        <v>0</v>
      </c>
    </row>
    <row r="16641" spans="2:18" x14ac:dyDescent="0.2">
      <c r="B16641" s="25">
        <v>16411</v>
      </c>
      <c r="C16641" s="193"/>
      <c r="D16641" s="19">
        <v>0.19255123677377636</v>
      </c>
      <c r="E16641" s="19"/>
      <c r="F16641" s="19">
        <v>1.6995996726755187</v>
      </c>
      <c r="G16641" s="19"/>
      <c r="H16641" s="19">
        <v>1.8492959338566963</v>
      </c>
      <c r="I16641" s="19"/>
      <c r="J16641" s="19">
        <v>1.7645386486123023</v>
      </c>
      <c r="K16641" s="19"/>
      <c r="L16641" s="19">
        <v>1.5790767151573526</v>
      </c>
      <c r="M16641" s="19"/>
      <c r="N16641" s="19">
        <v>1.8756899473231461</v>
      </c>
      <c r="O16641" s="19"/>
      <c r="P16641" s="50">
        <v>1.4396576306399784</v>
      </c>
      <c r="R16641" s="9" t="s">
        <v>0</v>
      </c>
    </row>
    <row r="16642" spans="2:18" x14ac:dyDescent="0.2">
      <c r="B16642" s="25">
        <v>16412</v>
      </c>
      <c r="C16642" s="193">
        <v>1.5564843963478836</v>
      </c>
      <c r="D16642" s="19"/>
      <c r="E16642" s="19">
        <v>0.29032634436992888</v>
      </c>
      <c r="F16642" s="19"/>
      <c r="G16642" s="19">
        <v>1.0160292695233335</v>
      </c>
      <c r="H16642" s="19"/>
      <c r="I16642" s="19">
        <v>0.39254620310155575</v>
      </c>
      <c r="J16642" s="19"/>
      <c r="K16642" s="19">
        <v>1.3250117154796899</v>
      </c>
      <c r="L16642" s="19"/>
      <c r="M16642" s="19">
        <v>0.89094348449011385</v>
      </c>
      <c r="N16642" s="19"/>
      <c r="O16642" s="19">
        <v>0.66191517118361332</v>
      </c>
      <c r="P16642" s="50"/>
      <c r="R16642" s="9" t="s">
        <v>0</v>
      </c>
    </row>
    <row r="16643" spans="2:18" x14ac:dyDescent="0.2">
      <c r="B16643" s="25">
        <v>16413</v>
      </c>
      <c r="C16643" s="193">
        <v>0.99593828161787579</v>
      </c>
      <c r="D16643" s="19"/>
      <c r="E16643" s="19">
        <v>0.53568678033297079</v>
      </c>
      <c r="F16643" s="19"/>
      <c r="G16643" s="19">
        <v>0.29904491212373169</v>
      </c>
      <c r="H16643" s="19"/>
      <c r="I16643" s="19">
        <v>0.58351955785284926</v>
      </c>
      <c r="J16643" s="19"/>
      <c r="K16643" s="19"/>
      <c r="L16643" s="19">
        <v>0.76132129891625955</v>
      </c>
      <c r="M16643" s="19">
        <v>0.650960953222116</v>
      </c>
      <c r="N16643" s="19"/>
      <c r="O16643" s="19">
        <v>0.17722051847311562</v>
      </c>
      <c r="P16643" s="50"/>
      <c r="R16643" s="9" t="s">
        <v>0</v>
      </c>
    </row>
    <row r="16644" spans="2:18" x14ac:dyDescent="0.2">
      <c r="B16644" s="25">
        <v>16414</v>
      </c>
      <c r="C16644" s="193">
        <v>1.0615731802883679</v>
      </c>
      <c r="D16644" s="19"/>
      <c r="E16644" s="19">
        <v>0.57970409187819971</v>
      </c>
      <c r="F16644" s="19"/>
      <c r="G16644" s="19">
        <v>1.9833121989815032</v>
      </c>
      <c r="H16644" s="19"/>
      <c r="I16644" s="19">
        <v>1.832500040882876</v>
      </c>
      <c r="J16644" s="19"/>
      <c r="K16644" s="19">
        <v>2.2944692884974298</v>
      </c>
      <c r="L16644" s="19"/>
      <c r="M16644" s="19">
        <v>1.1657362633213579</v>
      </c>
      <c r="N16644" s="19"/>
      <c r="O16644" s="19">
        <v>1.4838756451519151</v>
      </c>
      <c r="P16644" s="50"/>
      <c r="R16644" s="9" t="s">
        <v>0</v>
      </c>
    </row>
    <row r="16645" spans="2:18" x14ac:dyDescent="0.2">
      <c r="B16645" s="25">
        <v>16415</v>
      </c>
      <c r="C16645" s="193">
        <v>0.33524936663165361</v>
      </c>
      <c r="D16645" s="19"/>
      <c r="E16645" s="19">
        <v>0.54629867208561445</v>
      </c>
      <c r="F16645" s="19"/>
      <c r="G16645" s="19">
        <v>0.88846323487589507</v>
      </c>
      <c r="H16645" s="19"/>
      <c r="I16645" s="19"/>
      <c r="J16645" s="19">
        <v>0.38421217054271328</v>
      </c>
      <c r="K16645" s="19">
        <v>0.24319303560138081</v>
      </c>
      <c r="L16645" s="19"/>
      <c r="M16645" s="19">
        <v>0.57142044792535829</v>
      </c>
      <c r="N16645" s="19"/>
      <c r="O16645" s="19"/>
      <c r="P16645" s="50">
        <v>2.9621341059963082E-2</v>
      </c>
      <c r="R16645" s="9" t="s">
        <v>0</v>
      </c>
    </row>
    <row r="16646" spans="2:18" x14ac:dyDescent="0.2">
      <c r="B16646" s="25">
        <v>16416</v>
      </c>
      <c r="C16646" s="193"/>
      <c r="D16646" s="19">
        <v>0.20110529560654405</v>
      </c>
      <c r="E16646" s="19"/>
      <c r="F16646" s="19">
        <v>1.0682431128566141</v>
      </c>
      <c r="G16646" s="19">
        <v>0.54284843236666358</v>
      </c>
      <c r="H16646" s="19"/>
      <c r="I16646" s="19"/>
      <c r="J16646" s="19">
        <v>0.26733295468152535</v>
      </c>
      <c r="K16646" s="19"/>
      <c r="L16646" s="19">
        <v>0.3344475764996192</v>
      </c>
      <c r="M16646" s="19">
        <v>0.11079745139215302</v>
      </c>
      <c r="N16646" s="19"/>
      <c r="O16646" s="19"/>
      <c r="P16646" s="50">
        <v>0.40887515586732825</v>
      </c>
      <c r="R16646" s="9" t="s">
        <v>0</v>
      </c>
    </row>
    <row r="16647" spans="2:18" x14ac:dyDescent="0.2">
      <c r="B16647" s="25">
        <v>16417</v>
      </c>
      <c r="C16647" s="193"/>
      <c r="D16647" s="19">
        <v>0.88383044182873938</v>
      </c>
      <c r="E16647" s="19"/>
      <c r="F16647" s="19">
        <v>0.98039618893014513</v>
      </c>
      <c r="G16647" s="19"/>
      <c r="H16647" s="19">
        <v>0.43990866884512425</v>
      </c>
      <c r="I16647" s="19"/>
      <c r="J16647" s="19">
        <v>1.2121760930507743</v>
      </c>
      <c r="K16647" s="19"/>
      <c r="L16647" s="19">
        <v>8.8764815279117046E-2</v>
      </c>
      <c r="M16647" s="19"/>
      <c r="N16647" s="19">
        <v>1.7625623675608415</v>
      </c>
      <c r="O16647" s="19"/>
      <c r="P16647" s="50">
        <v>0.6135681285426402</v>
      </c>
      <c r="R16647" s="9" t="s">
        <v>0</v>
      </c>
    </row>
    <row r="16648" spans="2:18" x14ac:dyDescent="0.2">
      <c r="B16648" s="25">
        <v>16418</v>
      </c>
      <c r="C16648" s="193">
        <v>0.16584502901321962</v>
      </c>
      <c r="D16648" s="19"/>
      <c r="E16648" s="19">
        <v>0.4215413881273779</v>
      </c>
      <c r="F16648" s="19"/>
      <c r="G16648" s="19">
        <v>0.74040349702557851</v>
      </c>
      <c r="H16648" s="19"/>
      <c r="I16648" s="19">
        <v>0.16439594430814655</v>
      </c>
      <c r="J16648" s="19"/>
      <c r="K16648" s="19">
        <v>0.20390656388901521</v>
      </c>
      <c r="L16648" s="19"/>
      <c r="M16648" s="19">
        <v>0.42635841737691921</v>
      </c>
      <c r="N16648" s="19"/>
      <c r="O16648" s="19">
        <v>0.9758829087573635</v>
      </c>
      <c r="P16648" s="50"/>
      <c r="R16648" s="9" t="s">
        <v>0</v>
      </c>
    </row>
    <row r="16649" spans="2:18" x14ac:dyDescent="0.2">
      <c r="B16649" s="25">
        <v>16419</v>
      </c>
      <c r="C16649" s="193"/>
      <c r="D16649" s="19">
        <v>1.0091885618509167</v>
      </c>
      <c r="E16649" s="19"/>
      <c r="F16649" s="19">
        <v>0.72760699482935332</v>
      </c>
      <c r="G16649" s="19"/>
      <c r="H16649" s="19">
        <v>0.24999363106629816</v>
      </c>
      <c r="I16649" s="19"/>
      <c r="J16649" s="19">
        <v>0.24367774792397603</v>
      </c>
      <c r="K16649" s="19"/>
      <c r="L16649" s="19">
        <v>0.24015754765570729</v>
      </c>
      <c r="M16649" s="19"/>
      <c r="N16649" s="19">
        <v>0.88568967149160149</v>
      </c>
      <c r="O16649" s="19"/>
      <c r="P16649" s="50">
        <v>1.1057636567745812</v>
      </c>
      <c r="R16649" s="9" t="s">
        <v>0</v>
      </c>
    </row>
    <row r="16650" spans="2:18" x14ac:dyDescent="0.2">
      <c r="B16650" s="25">
        <v>16420</v>
      </c>
      <c r="C16650" s="193">
        <v>0.43372355942455837</v>
      </c>
      <c r="D16650" s="19"/>
      <c r="E16650" s="19">
        <v>1.8182464873958879</v>
      </c>
      <c r="F16650" s="19"/>
      <c r="G16650" s="19">
        <v>1.7862879329292538</v>
      </c>
      <c r="H16650" s="19"/>
      <c r="I16650" s="19">
        <v>1.7864706193168114</v>
      </c>
      <c r="J16650" s="19"/>
      <c r="K16650" s="19">
        <v>2.5964078918813347</v>
      </c>
      <c r="L16650" s="19"/>
      <c r="M16650" s="19">
        <v>1.3950560448816161</v>
      </c>
      <c r="N16650" s="19"/>
      <c r="O16650" s="19">
        <v>1.1858560665531672</v>
      </c>
      <c r="P16650" s="50"/>
      <c r="R16650" s="9" t="s">
        <v>0</v>
      </c>
    </row>
    <row r="16651" spans="2:18" x14ac:dyDescent="0.2">
      <c r="B16651" s="25">
        <v>16421</v>
      </c>
      <c r="C16651" s="193">
        <v>0.20796207101780551</v>
      </c>
      <c r="D16651" s="19"/>
      <c r="E16651" s="19">
        <v>0.90744292381522107</v>
      </c>
      <c r="F16651" s="19"/>
      <c r="G16651" s="19"/>
      <c r="H16651" s="19">
        <v>0.12588090795716722</v>
      </c>
      <c r="I16651" s="19">
        <v>0.5178929708710589</v>
      </c>
      <c r="J16651" s="19"/>
      <c r="K16651" s="19">
        <v>0.3571876388994879</v>
      </c>
      <c r="L16651" s="19"/>
      <c r="M16651" s="19"/>
      <c r="N16651" s="19">
        <v>6.2786050519814257E-3</v>
      </c>
      <c r="O16651" s="19">
        <v>0.24853188504305493</v>
      </c>
      <c r="P16651" s="50"/>
      <c r="R16651" s="9" t="s">
        <v>0</v>
      </c>
    </row>
    <row r="16652" spans="2:18" x14ac:dyDescent="0.2">
      <c r="B16652" s="25">
        <v>16422</v>
      </c>
      <c r="C16652" s="193"/>
      <c r="D16652" s="19">
        <v>1.2271214222340263</v>
      </c>
      <c r="E16652" s="19"/>
      <c r="F16652" s="19">
        <v>0.93866743450001644</v>
      </c>
      <c r="G16652" s="19"/>
      <c r="H16652" s="19">
        <v>1.6342807493763492</v>
      </c>
      <c r="I16652" s="19"/>
      <c r="J16652" s="19">
        <v>2.0792855899382854</v>
      </c>
      <c r="K16652" s="19"/>
      <c r="L16652" s="19">
        <v>1.4409715620479313</v>
      </c>
      <c r="M16652" s="19"/>
      <c r="N16652" s="19">
        <v>1.4959907501603296</v>
      </c>
      <c r="O16652" s="19"/>
      <c r="P16652" s="50">
        <v>1.845327857844407</v>
      </c>
      <c r="R16652" s="9" t="s">
        <v>0</v>
      </c>
    </row>
    <row r="16653" spans="2:18" x14ac:dyDescent="0.2">
      <c r="B16653" s="25">
        <v>16423</v>
      </c>
      <c r="C16653" s="193"/>
      <c r="D16653" s="19">
        <v>2.2079476321047107</v>
      </c>
      <c r="E16653" s="19"/>
      <c r="F16653" s="19">
        <v>8.1340232620836977E-2</v>
      </c>
      <c r="G16653" s="19"/>
      <c r="H16653" s="19">
        <v>1.4703343131913622</v>
      </c>
      <c r="I16653" s="19"/>
      <c r="J16653" s="19">
        <v>1.3389024233654088</v>
      </c>
      <c r="K16653" s="19"/>
      <c r="L16653" s="19">
        <v>1.9510484844371634</v>
      </c>
      <c r="M16653" s="19"/>
      <c r="N16653" s="19">
        <v>1.0544367182821712</v>
      </c>
      <c r="O16653" s="19"/>
      <c r="P16653" s="50">
        <v>0.89950703160569168</v>
      </c>
      <c r="R16653" s="9" t="s">
        <v>0</v>
      </c>
    </row>
    <row r="16654" spans="2:18" x14ac:dyDescent="0.2">
      <c r="B16654" s="25">
        <v>16424</v>
      </c>
      <c r="C16654" s="193"/>
      <c r="D16654" s="19">
        <v>1.8796517351367361</v>
      </c>
      <c r="E16654" s="19"/>
      <c r="F16654" s="19">
        <v>0.73305478513810463</v>
      </c>
      <c r="G16654" s="19"/>
      <c r="H16654" s="19">
        <v>0.74249240657575422</v>
      </c>
      <c r="I16654" s="19"/>
      <c r="J16654" s="19">
        <v>8.7401990111621849E-2</v>
      </c>
      <c r="K16654" s="19"/>
      <c r="L16654" s="19">
        <v>1.0498518790387448</v>
      </c>
      <c r="M16654" s="19"/>
      <c r="N16654" s="19">
        <v>1.2445113935290939</v>
      </c>
      <c r="O16654" s="19"/>
      <c r="P16654" s="50">
        <v>0.80966739404309496</v>
      </c>
      <c r="R16654" s="9" t="s">
        <v>0</v>
      </c>
    </row>
    <row r="16655" spans="2:18" x14ac:dyDescent="0.2">
      <c r="B16655" s="25">
        <v>16425</v>
      </c>
      <c r="C16655" s="193"/>
      <c r="D16655" s="19">
        <v>1.0334721609418971</v>
      </c>
      <c r="E16655" s="19"/>
      <c r="F16655" s="19">
        <v>1.165929631983688</v>
      </c>
      <c r="G16655" s="19"/>
      <c r="H16655" s="19">
        <v>0.59349645494387915</v>
      </c>
      <c r="I16655" s="19"/>
      <c r="J16655" s="19">
        <v>1.0898178727565333</v>
      </c>
      <c r="K16655" s="19"/>
      <c r="L16655" s="19">
        <v>1.3318488557832746</v>
      </c>
      <c r="M16655" s="19"/>
      <c r="N16655" s="19">
        <v>0.20330259644990581</v>
      </c>
      <c r="O16655" s="19"/>
      <c r="P16655" s="50">
        <v>0.34878721975039417</v>
      </c>
      <c r="R16655" s="9" t="s">
        <v>0</v>
      </c>
    </row>
    <row r="16656" spans="2:18" x14ac:dyDescent="0.2">
      <c r="B16656" s="25">
        <v>16426</v>
      </c>
      <c r="C16656" s="193">
        <v>0.10358104021392095</v>
      </c>
      <c r="D16656" s="19"/>
      <c r="E16656" s="19"/>
      <c r="F16656" s="19">
        <v>0.17806308534425508</v>
      </c>
      <c r="G16656" s="19">
        <v>0.253423444301767</v>
      </c>
      <c r="H16656" s="19"/>
      <c r="I16656" s="19">
        <v>0.53173534027082048</v>
      </c>
      <c r="J16656" s="19"/>
      <c r="K16656" s="19"/>
      <c r="L16656" s="19">
        <v>0.55266427713053978</v>
      </c>
      <c r="M16656" s="19"/>
      <c r="N16656" s="19">
        <v>0.66237305057604545</v>
      </c>
      <c r="O16656" s="19"/>
      <c r="P16656" s="50">
        <v>0.47036947346663716</v>
      </c>
      <c r="R16656" s="9" t="s">
        <v>0</v>
      </c>
    </row>
    <row r="16657" spans="2:18" x14ac:dyDescent="0.2">
      <c r="B16657" s="25">
        <v>16427</v>
      </c>
      <c r="C16657" s="193">
        <v>0.53544157172960594</v>
      </c>
      <c r="D16657" s="19"/>
      <c r="E16657" s="19">
        <v>0.3091899589423483</v>
      </c>
      <c r="F16657" s="19"/>
      <c r="G16657" s="19">
        <v>0.63812222863131796</v>
      </c>
      <c r="H16657" s="19"/>
      <c r="I16657" s="19">
        <v>0.73778479031144995</v>
      </c>
      <c r="J16657" s="19"/>
      <c r="K16657" s="19">
        <v>1.2424266859692241</v>
      </c>
      <c r="L16657" s="19"/>
      <c r="M16657" s="19">
        <v>0.90743769782461714</v>
      </c>
      <c r="N16657" s="19"/>
      <c r="O16657" s="19">
        <v>0.764709188579767</v>
      </c>
      <c r="P16657" s="50"/>
      <c r="R16657" s="9" t="s">
        <v>0</v>
      </c>
    </row>
    <row r="16658" spans="2:18" x14ac:dyDescent="0.2">
      <c r="B16658" s="25">
        <v>16428</v>
      </c>
      <c r="C16658" s="193"/>
      <c r="D16658" s="19">
        <v>1.119390982813216</v>
      </c>
      <c r="E16658" s="19"/>
      <c r="F16658" s="19">
        <v>0.8218126236972646</v>
      </c>
      <c r="G16658" s="19">
        <v>5.7136740053602746E-2</v>
      </c>
      <c r="H16658" s="19"/>
      <c r="I16658" s="19">
        <v>0.72071454519510114</v>
      </c>
      <c r="J16658" s="19"/>
      <c r="K16658" s="19">
        <v>1.9438468639674033E-2</v>
      </c>
      <c r="L16658" s="19"/>
      <c r="M16658" s="19">
        <v>6.3495475282836972E-2</v>
      </c>
      <c r="N16658" s="19"/>
      <c r="O16658" s="19"/>
      <c r="P16658" s="50">
        <v>3.0837473070810067E-2</v>
      </c>
      <c r="R16658" s="9" t="s">
        <v>0</v>
      </c>
    </row>
    <row r="16659" spans="2:18" x14ac:dyDescent="0.2">
      <c r="B16659" s="25">
        <v>16429</v>
      </c>
      <c r="C16659" s="193">
        <v>0.6918422153607624</v>
      </c>
      <c r="D16659" s="19"/>
      <c r="E16659" s="19"/>
      <c r="F16659" s="19">
        <v>6.4072188217669121E-2</v>
      </c>
      <c r="G16659" s="19"/>
      <c r="H16659" s="19">
        <v>0.33158113275706536</v>
      </c>
      <c r="I16659" s="19">
        <v>0.59590746095272917</v>
      </c>
      <c r="J16659" s="19"/>
      <c r="K16659" s="19"/>
      <c r="L16659" s="19">
        <v>0.57945393775536402</v>
      </c>
      <c r="M16659" s="19"/>
      <c r="N16659" s="19">
        <v>0.2414104624263867</v>
      </c>
      <c r="O16659" s="19"/>
      <c r="P16659" s="50">
        <v>0.23230948712414876</v>
      </c>
      <c r="R16659" s="9" t="s">
        <v>0</v>
      </c>
    </row>
    <row r="16660" spans="2:18" x14ac:dyDescent="0.2">
      <c r="B16660" s="25">
        <v>16430</v>
      </c>
      <c r="C16660" s="193">
        <v>0.12582366191133953</v>
      </c>
      <c r="D16660" s="19"/>
      <c r="E16660" s="19">
        <v>0.46664135884339852</v>
      </c>
      <c r="F16660" s="19"/>
      <c r="G16660" s="19"/>
      <c r="H16660" s="19">
        <v>6.9349901136959366E-2</v>
      </c>
      <c r="I16660" s="19"/>
      <c r="J16660" s="19">
        <v>9.7803163461782514E-2</v>
      </c>
      <c r="K16660" s="19">
        <v>3.6315454820645722E-2</v>
      </c>
      <c r="L16660" s="19"/>
      <c r="M16660" s="19"/>
      <c r="N16660" s="19">
        <v>6.667037433728154E-2</v>
      </c>
      <c r="O16660" s="19">
        <v>0.52245549256184731</v>
      </c>
      <c r="P16660" s="50"/>
      <c r="R16660" s="9" t="s">
        <v>0</v>
      </c>
    </row>
    <row r="16661" spans="2:18" x14ac:dyDescent="0.2">
      <c r="B16661" s="25">
        <v>16431</v>
      </c>
      <c r="C16661" s="193"/>
      <c r="D16661" s="19">
        <v>0.78206449970646297</v>
      </c>
      <c r="E16661" s="19"/>
      <c r="F16661" s="19">
        <v>0.90855686587051532</v>
      </c>
      <c r="G16661" s="19">
        <v>0.51692022131048831</v>
      </c>
      <c r="H16661" s="19"/>
      <c r="I16661" s="19"/>
      <c r="J16661" s="19">
        <v>9.2295046661422978E-2</v>
      </c>
      <c r="K16661" s="19">
        <v>0.51363126529788117</v>
      </c>
      <c r="L16661" s="19"/>
      <c r="M16661" s="19"/>
      <c r="N16661" s="19">
        <v>0.81573977511585949</v>
      </c>
      <c r="O16661" s="19">
        <v>0.89182332940554643</v>
      </c>
      <c r="P16661" s="50"/>
      <c r="R16661" s="9" t="s">
        <v>0</v>
      </c>
    </row>
    <row r="16662" spans="2:18" x14ac:dyDescent="0.2">
      <c r="B16662" s="25">
        <v>16432</v>
      </c>
      <c r="C16662" s="193">
        <v>2.1726232536648813</v>
      </c>
      <c r="D16662" s="19"/>
      <c r="E16662" s="19">
        <v>0.87349497611895566</v>
      </c>
      <c r="F16662" s="19"/>
      <c r="G16662" s="19">
        <v>1.1782154762167796</v>
      </c>
      <c r="H16662" s="19"/>
      <c r="I16662" s="19"/>
      <c r="J16662" s="19">
        <v>6.7851637046993041E-2</v>
      </c>
      <c r="K16662" s="19">
        <v>0.74134061122259798</v>
      </c>
      <c r="L16662" s="19"/>
      <c r="M16662" s="19">
        <v>0.80469663100298561</v>
      </c>
      <c r="N16662" s="19"/>
      <c r="O16662" s="19">
        <v>1.3073703224767337</v>
      </c>
      <c r="P16662" s="50"/>
      <c r="R16662" s="9" t="s">
        <v>0</v>
      </c>
    </row>
    <row r="16663" spans="2:18" x14ac:dyDescent="0.2">
      <c r="B16663" s="25">
        <v>16433</v>
      </c>
      <c r="C16663" s="193"/>
      <c r="D16663" s="19">
        <v>0.40865462808788339</v>
      </c>
      <c r="E16663" s="19">
        <v>0.70687318692944334</v>
      </c>
      <c r="F16663" s="19"/>
      <c r="G16663" s="19">
        <v>4.8652085079357435E-2</v>
      </c>
      <c r="H16663" s="19"/>
      <c r="I16663" s="19">
        <v>0.74024743664468906</v>
      </c>
      <c r="J16663" s="19"/>
      <c r="K16663" s="19">
        <v>0.37964079020646574</v>
      </c>
      <c r="L16663" s="19"/>
      <c r="M16663" s="19">
        <v>0.22770251246354192</v>
      </c>
      <c r="N16663" s="19"/>
      <c r="O16663" s="19"/>
      <c r="P16663" s="50">
        <v>0.51151933424319729</v>
      </c>
      <c r="R16663" s="9" t="s">
        <v>0</v>
      </c>
    </row>
    <row r="16664" spans="2:18" x14ac:dyDescent="0.2">
      <c r="B16664" s="25">
        <v>16434</v>
      </c>
      <c r="C16664" s="193">
        <v>2.9593127148594522E-2</v>
      </c>
      <c r="D16664" s="19"/>
      <c r="E16664" s="19"/>
      <c r="F16664" s="19">
        <v>0.16871162758225364</v>
      </c>
      <c r="G16664" s="19">
        <v>0.11167922473402626</v>
      </c>
      <c r="H16664" s="19"/>
      <c r="I16664" s="19"/>
      <c r="J16664" s="19">
        <v>0.86136493075908438</v>
      </c>
      <c r="K16664" s="19">
        <v>0.44660607732984231</v>
      </c>
      <c r="L16664" s="19"/>
      <c r="M16664" s="19">
        <v>0.31303595719992255</v>
      </c>
      <c r="N16664" s="19"/>
      <c r="O16664" s="19">
        <v>0.715258895284688</v>
      </c>
      <c r="P16664" s="50"/>
      <c r="R16664" s="9" t="s">
        <v>0</v>
      </c>
    </row>
    <row r="16665" spans="2:18" x14ac:dyDescent="0.2">
      <c r="B16665" s="25">
        <v>16435</v>
      </c>
      <c r="C16665" s="193"/>
      <c r="D16665" s="19">
        <v>2.6819091472796808E-2</v>
      </c>
      <c r="E16665" s="19">
        <v>1.5184208486882448E-3</v>
      </c>
      <c r="F16665" s="19"/>
      <c r="G16665" s="19">
        <v>0.17176937794659539</v>
      </c>
      <c r="H16665" s="19"/>
      <c r="I16665" s="19"/>
      <c r="J16665" s="19">
        <v>0.55958876467278329</v>
      </c>
      <c r="K16665" s="19"/>
      <c r="L16665" s="19">
        <v>0.63253608271275408</v>
      </c>
      <c r="M16665" s="19">
        <v>0.18170123770742427</v>
      </c>
      <c r="N16665" s="19"/>
      <c r="O16665" s="19"/>
      <c r="P16665" s="50">
        <v>0.74450112902241961</v>
      </c>
      <c r="R16665" s="9" t="s">
        <v>0</v>
      </c>
    </row>
    <row r="16666" spans="2:18" x14ac:dyDescent="0.2">
      <c r="B16666" s="25">
        <v>16436</v>
      </c>
      <c r="C16666" s="193">
        <v>0.8962059953542848</v>
      </c>
      <c r="D16666" s="19"/>
      <c r="E16666" s="19">
        <v>1.8285693700707577</v>
      </c>
      <c r="F16666" s="19"/>
      <c r="G16666" s="19">
        <v>1.0313326305613728</v>
      </c>
      <c r="H16666" s="19"/>
      <c r="I16666" s="19">
        <v>0.68394988402259516</v>
      </c>
      <c r="J16666" s="19"/>
      <c r="K16666" s="19">
        <v>0.89240715560003947</v>
      </c>
      <c r="L16666" s="19"/>
      <c r="M16666" s="19">
        <v>1.533085897845359</v>
      </c>
      <c r="N16666" s="19"/>
      <c r="O16666" s="19">
        <v>0.61720400945512632</v>
      </c>
      <c r="P16666" s="50"/>
      <c r="R16666" s="9" t="s">
        <v>0</v>
      </c>
    </row>
    <row r="16667" spans="2:18" x14ac:dyDescent="0.2">
      <c r="B16667" s="25">
        <v>16437</v>
      </c>
      <c r="C16667" s="193"/>
      <c r="D16667" s="19">
        <v>1.5697203480175297</v>
      </c>
      <c r="E16667" s="19"/>
      <c r="F16667" s="19">
        <v>2.7995760484657377</v>
      </c>
      <c r="G16667" s="19"/>
      <c r="H16667" s="19">
        <v>1.7309175570607895</v>
      </c>
      <c r="I16667" s="19"/>
      <c r="J16667" s="19">
        <v>1.3487237754228223</v>
      </c>
      <c r="K16667" s="19"/>
      <c r="L16667" s="19">
        <v>1.7472953884749785</v>
      </c>
      <c r="M16667" s="19"/>
      <c r="N16667" s="19">
        <v>2.1279742734336797</v>
      </c>
      <c r="O16667" s="19"/>
      <c r="P16667" s="50">
        <v>1.5993621291171281</v>
      </c>
      <c r="R16667" s="9" t="s">
        <v>0</v>
      </c>
    </row>
    <row r="16668" spans="2:18" x14ac:dyDescent="0.2">
      <c r="B16668" s="25">
        <v>16438</v>
      </c>
      <c r="C16668" s="193">
        <v>0.72145871906420689</v>
      </c>
      <c r="D16668" s="19"/>
      <c r="E16668" s="19"/>
      <c r="F16668" s="19">
        <v>0.10155306475238902</v>
      </c>
      <c r="G16668" s="19">
        <v>0.50182240423233726</v>
      </c>
      <c r="H16668" s="19"/>
      <c r="I16668" s="19"/>
      <c r="J16668" s="19">
        <v>0.31686736712382935</v>
      </c>
      <c r="K16668" s="19"/>
      <c r="L16668" s="19">
        <v>0.34546283567454733</v>
      </c>
      <c r="M16668" s="19"/>
      <c r="N16668" s="19">
        <v>0.14583034623913332</v>
      </c>
      <c r="O16668" s="19">
        <v>0.46347037847555722</v>
      </c>
      <c r="P16668" s="50"/>
      <c r="R16668" s="9" t="s">
        <v>0</v>
      </c>
    </row>
    <row r="16669" spans="2:18" x14ac:dyDescent="0.2">
      <c r="B16669" s="25">
        <v>16439</v>
      </c>
      <c r="C16669" s="193"/>
      <c r="D16669" s="19">
        <v>0.42911711181128298</v>
      </c>
      <c r="E16669" s="19"/>
      <c r="F16669" s="19">
        <v>0.82827723718113366</v>
      </c>
      <c r="G16669" s="19">
        <v>0.3515310864790579</v>
      </c>
      <c r="H16669" s="19"/>
      <c r="I16669" s="19"/>
      <c r="J16669" s="19">
        <v>0.9526640847770258</v>
      </c>
      <c r="K16669" s="19"/>
      <c r="L16669" s="19">
        <v>0.15920801433027079</v>
      </c>
      <c r="M16669" s="19"/>
      <c r="N16669" s="19">
        <v>0.66966195352040314</v>
      </c>
      <c r="O16669" s="19"/>
      <c r="P16669" s="50">
        <v>0.92331016541051913</v>
      </c>
      <c r="R16669" s="9" t="s">
        <v>0</v>
      </c>
    </row>
    <row r="16670" spans="2:18" x14ac:dyDescent="0.2">
      <c r="B16670" s="25">
        <v>16440</v>
      </c>
      <c r="C16670" s="193"/>
      <c r="D16670" s="19">
        <v>1.4897641832453969</v>
      </c>
      <c r="E16670" s="19"/>
      <c r="F16670" s="19">
        <v>0.40682596039402247</v>
      </c>
      <c r="G16670" s="19"/>
      <c r="H16670" s="19">
        <v>0.65511116870941333</v>
      </c>
      <c r="I16670" s="19"/>
      <c r="J16670" s="19">
        <v>0.65165969338501573</v>
      </c>
      <c r="K16670" s="19"/>
      <c r="L16670" s="19">
        <v>1.4042091392090155</v>
      </c>
      <c r="M16670" s="19"/>
      <c r="N16670" s="19">
        <v>1.0882035779399117</v>
      </c>
      <c r="O16670" s="19"/>
      <c r="P16670" s="50">
        <v>1.0711642601449762</v>
      </c>
      <c r="R16670" s="9" t="s">
        <v>0</v>
      </c>
    </row>
    <row r="16671" spans="2:18" x14ac:dyDescent="0.2">
      <c r="B16671" s="25">
        <v>16441</v>
      </c>
      <c r="C16671" s="193"/>
      <c r="D16671" s="19">
        <v>1.2929128822363436</v>
      </c>
      <c r="E16671" s="19"/>
      <c r="F16671" s="19">
        <v>2.2273535862907403</v>
      </c>
      <c r="G16671" s="19"/>
      <c r="H16671" s="19">
        <v>1.0921698438067051</v>
      </c>
      <c r="I16671" s="19"/>
      <c r="J16671" s="19">
        <v>1.8173524992410928</v>
      </c>
      <c r="K16671" s="19"/>
      <c r="L16671" s="19">
        <v>1.3987750298130701</v>
      </c>
      <c r="M16671" s="19"/>
      <c r="N16671" s="19">
        <v>1.6788129703919734</v>
      </c>
      <c r="O16671" s="19"/>
      <c r="P16671" s="50">
        <v>0.83489038120093617</v>
      </c>
      <c r="R16671" s="9" t="s">
        <v>0</v>
      </c>
    </row>
    <row r="16672" spans="2:18" x14ac:dyDescent="0.2">
      <c r="B16672" s="25">
        <v>16442</v>
      </c>
      <c r="C16672" s="193">
        <v>0.14088765655183136</v>
      </c>
      <c r="D16672" s="19"/>
      <c r="E16672" s="19">
        <v>1.4063732475739636</v>
      </c>
      <c r="F16672" s="19"/>
      <c r="G16672" s="19">
        <v>1.3433654398322201</v>
      </c>
      <c r="H16672" s="19"/>
      <c r="I16672" s="19">
        <v>0.93630897210486419</v>
      </c>
      <c r="J16672" s="19"/>
      <c r="K16672" s="19">
        <v>1.047098567777363</v>
      </c>
      <c r="L16672" s="19"/>
      <c r="M16672" s="19">
        <v>1.6853473458061867</v>
      </c>
      <c r="N16672" s="19"/>
      <c r="O16672" s="19">
        <v>0.7619418090241642</v>
      </c>
      <c r="P16672" s="50"/>
      <c r="R16672" s="9" t="s">
        <v>0</v>
      </c>
    </row>
    <row r="16673" spans="2:18" x14ac:dyDescent="0.2">
      <c r="B16673" s="25">
        <v>16443</v>
      </c>
      <c r="C16673" s="193">
        <v>0.56884806659481624</v>
      </c>
      <c r="D16673" s="19"/>
      <c r="E16673" s="19">
        <v>0.11081960959345138</v>
      </c>
      <c r="F16673" s="19"/>
      <c r="G16673" s="19"/>
      <c r="H16673" s="19">
        <v>0.19087502272086251</v>
      </c>
      <c r="I16673" s="19">
        <v>1.2238752709569647</v>
      </c>
      <c r="J16673" s="19"/>
      <c r="K16673" s="19">
        <v>0.50160736887162083</v>
      </c>
      <c r="L16673" s="19"/>
      <c r="M16673" s="19">
        <v>0.10395989172931226</v>
      </c>
      <c r="N16673" s="19"/>
      <c r="O16673" s="19">
        <v>0.33148251703232029</v>
      </c>
      <c r="P16673" s="50"/>
      <c r="R16673" s="9" t="s">
        <v>0</v>
      </c>
    </row>
    <row r="16674" spans="2:18" x14ac:dyDescent="0.2">
      <c r="B16674" s="25">
        <v>16444</v>
      </c>
      <c r="C16674" s="193"/>
      <c r="D16674" s="19">
        <v>1.6093739147768609</v>
      </c>
      <c r="E16674" s="19"/>
      <c r="F16674" s="19">
        <v>2.6209253947547002</v>
      </c>
      <c r="G16674" s="19"/>
      <c r="H16674" s="19">
        <v>1.9090026934337241</v>
      </c>
      <c r="I16674" s="19"/>
      <c r="J16674" s="19">
        <v>1.299932496389792</v>
      </c>
      <c r="K16674" s="19"/>
      <c r="L16674" s="19">
        <v>0.8824866772930523</v>
      </c>
      <c r="M16674" s="19"/>
      <c r="N16674" s="19">
        <v>2.2506074013777755</v>
      </c>
      <c r="O16674" s="19"/>
      <c r="P16674" s="50">
        <v>1.3067910055345056</v>
      </c>
      <c r="R16674" s="9" t="s">
        <v>0</v>
      </c>
    </row>
    <row r="16675" spans="2:18" x14ac:dyDescent="0.2">
      <c r="B16675" s="25">
        <v>16445</v>
      </c>
      <c r="C16675" s="193"/>
      <c r="D16675" s="19">
        <v>0.14558477908053608</v>
      </c>
      <c r="E16675" s="19"/>
      <c r="F16675" s="19">
        <v>8.5417437346076194E-2</v>
      </c>
      <c r="G16675" s="19"/>
      <c r="H16675" s="19">
        <v>0.90727386195074222</v>
      </c>
      <c r="I16675" s="19"/>
      <c r="J16675" s="19">
        <v>0.1007575306268708</v>
      </c>
      <c r="K16675" s="19"/>
      <c r="L16675" s="19">
        <v>0.23515356697253675</v>
      </c>
      <c r="M16675" s="19">
        <v>0.60617992473056859</v>
      </c>
      <c r="N16675" s="19"/>
      <c r="O16675" s="19"/>
      <c r="P16675" s="50">
        <v>0.49126474753133687</v>
      </c>
      <c r="R16675" s="9" t="s">
        <v>0</v>
      </c>
    </row>
    <row r="16676" spans="2:18" x14ac:dyDescent="0.2">
      <c r="B16676" s="25">
        <v>16446</v>
      </c>
      <c r="C16676" s="193">
        <v>0.14673073955175758</v>
      </c>
      <c r="D16676" s="19"/>
      <c r="E16676" s="19">
        <v>5.6691914084792308E-2</v>
      </c>
      <c r="F16676" s="19"/>
      <c r="G16676" s="19">
        <v>0.10626155295659288</v>
      </c>
      <c r="H16676" s="19"/>
      <c r="I16676" s="19"/>
      <c r="J16676" s="19">
        <v>0.26332900889074984</v>
      </c>
      <c r="K16676" s="19">
        <v>0.1378348634099951</v>
      </c>
      <c r="L16676" s="19"/>
      <c r="M16676" s="19"/>
      <c r="N16676" s="19">
        <v>8.3090808586648468E-2</v>
      </c>
      <c r="O16676" s="19"/>
      <c r="P16676" s="50">
        <v>0.2188650507644643</v>
      </c>
      <c r="R16676" s="9" t="s">
        <v>0</v>
      </c>
    </row>
    <row r="16677" spans="2:18" x14ac:dyDescent="0.2">
      <c r="B16677" s="25">
        <v>16447</v>
      </c>
      <c r="C16677" s="193"/>
      <c r="D16677" s="19">
        <v>1.1132174687988992</v>
      </c>
      <c r="E16677" s="19"/>
      <c r="F16677" s="19">
        <v>1.792998307493757</v>
      </c>
      <c r="G16677" s="19"/>
      <c r="H16677" s="19">
        <v>1.5819541644861344</v>
      </c>
      <c r="I16677" s="19"/>
      <c r="J16677" s="19">
        <v>1.2769682656728607</v>
      </c>
      <c r="K16677" s="19"/>
      <c r="L16677" s="19">
        <v>0.75267143947795745</v>
      </c>
      <c r="M16677" s="19"/>
      <c r="N16677" s="19">
        <v>0.97781586514219487</v>
      </c>
      <c r="O16677" s="19"/>
      <c r="P16677" s="50">
        <v>2.033403384344338</v>
      </c>
      <c r="R16677" s="9" t="s">
        <v>0</v>
      </c>
    </row>
    <row r="16678" spans="2:18" x14ac:dyDescent="0.2">
      <c r="B16678" s="25">
        <v>16448</v>
      </c>
      <c r="C16678" s="193">
        <v>0.62170133368867198</v>
      </c>
      <c r="D16678" s="19"/>
      <c r="E16678" s="19"/>
      <c r="F16678" s="19">
        <v>1.0735503985738017</v>
      </c>
      <c r="G16678" s="19"/>
      <c r="H16678" s="19">
        <v>0.58746319360063737</v>
      </c>
      <c r="I16678" s="19">
        <v>0.10210509949279491</v>
      </c>
      <c r="J16678" s="19"/>
      <c r="K16678" s="19">
        <v>0.15970360102451145</v>
      </c>
      <c r="L16678" s="19"/>
      <c r="M16678" s="19"/>
      <c r="N16678" s="19">
        <v>0.39846456046551948</v>
      </c>
      <c r="O16678" s="19"/>
      <c r="P16678" s="50">
        <v>0.31144817794899587</v>
      </c>
      <c r="R16678" s="9" t="s">
        <v>0</v>
      </c>
    </row>
    <row r="16679" spans="2:18" x14ac:dyDescent="0.2">
      <c r="B16679" s="25">
        <v>16449</v>
      </c>
      <c r="C16679" s="193">
        <v>0.45908321705490596</v>
      </c>
      <c r="D16679" s="19"/>
      <c r="E16679" s="19"/>
      <c r="F16679" s="19">
        <v>3.5824464248135388E-2</v>
      </c>
      <c r="G16679" s="19">
        <v>0.66853029988045076</v>
      </c>
      <c r="H16679" s="19"/>
      <c r="I16679" s="19">
        <v>0.31091619713935881</v>
      </c>
      <c r="J16679" s="19"/>
      <c r="K16679" s="19">
        <v>0.73491651422186122</v>
      </c>
      <c r="L16679" s="19"/>
      <c r="M16679" s="19"/>
      <c r="N16679" s="19">
        <v>0.20145693782792218</v>
      </c>
      <c r="O16679" s="19">
        <v>0.31472378175788118</v>
      </c>
      <c r="P16679" s="50"/>
      <c r="R16679" s="9" t="s">
        <v>0</v>
      </c>
    </row>
    <row r="16680" spans="2:18" x14ac:dyDescent="0.2">
      <c r="B16680" s="25">
        <v>16450</v>
      </c>
      <c r="C16680" s="193"/>
      <c r="D16680" s="19">
        <v>1.6929066224152041</v>
      </c>
      <c r="E16680" s="19"/>
      <c r="F16680" s="19">
        <v>3.1078918159110449</v>
      </c>
      <c r="G16680" s="19"/>
      <c r="H16680" s="19">
        <v>1.9651625026263742</v>
      </c>
      <c r="I16680" s="19"/>
      <c r="J16680" s="19">
        <v>1.4771196255424253</v>
      </c>
      <c r="K16680" s="19"/>
      <c r="L16680" s="19">
        <v>0.82586535810463224</v>
      </c>
      <c r="M16680" s="19"/>
      <c r="N16680" s="19">
        <v>2.2247735969672222</v>
      </c>
      <c r="O16680" s="19"/>
      <c r="P16680" s="50">
        <v>2.5431551672835924</v>
      </c>
      <c r="R16680" s="9" t="s">
        <v>0</v>
      </c>
    </row>
    <row r="16681" spans="2:18" x14ac:dyDescent="0.2">
      <c r="B16681" s="25">
        <v>16451</v>
      </c>
      <c r="C16681" s="193">
        <v>0.38151245769786524</v>
      </c>
      <c r="D16681" s="19"/>
      <c r="E16681" s="19"/>
      <c r="F16681" s="19">
        <v>0.66323890906276217</v>
      </c>
      <c r="G16681" s="19"/>
      <c r="H16681" s="19">
        <v>0.92450654317744618</v>
      </c>
      <c r="I16681" s="19">
        <v>0.20424605169891691</v>
      </c>
      <c r="J16681" s="19"/>
      <c r="K16681" s="19"/>
      <c r="L16681" s="19">
        <v>0.1290999510357432</v>
      </c>
      <c r="M16681" s="19"/>
      <c r="N16681" s="19">
        <v>0.90214776889560977</v>
      </c>
      <c r="O16681" s="19"/>
      <c r="P16681" s="50">
        <v>0.31258616809679879</v>
      </c>
      <c r="R16681" s="9" t="s">
        <v>0</v>
      </c>
    </row>
    <row r="16682" spans="2:18" x14ac:dyDescent="0.2">
      <c r="B16682" s="25">
        <v>16452</v>
      </c>
      <c r="C16682" s="193">
        <v>0.10018243716948254</v>
      </c>
      <c r="D16682" s="19"/>
      <c r="E16682" s="19"/>
      <c r="F16682" s="19">
        <v>2.4029662403091144E-2</v>
      </c>
      <c r="G16682" s="19"/>
      <c r="H16682" s="19">
        <v>1.4259529745028907</v>
      </c>
      <c r="I16682" s="19"/>
      <c r="J16682" s="19">
        <v>9.4366253121751328E-2</v>
      </c>
      <c r="K16682" s="19"/>
      <c r="L16682" s="19">
        <v>8.6573755673259062E-2</v>
      </c>
      <c r="M16682" s="19">
        <v>0.2980552816468367</v>
      </c>
      <c r="N16682" s="19"/>
      <c r="O16682" s="19"/>
      <c r="P16682" s="50">
        <v>1.0447423884614464</v>
      </c>
      <c r="R16682" s="9" t="s">
        <v>0</v>
      </c>
    </row>
    <row r="16683" spans="2:18" x14ac:dyDescent="0.2">
      <c r="B16683" s="25">
        <v>16453</v>
      </c>
      <c r="C16683" s="193">
        <v>1.448346286435122</v>
      </c>
      <c r="D16683" s="19"/>
      <c r="E16683" s="19">
        <v>0.81815577460028244</v>
      </c>
      <c r="F16683" s="19"/>
      <c r="G16683" s="19">
        <v>1.3109825435567832</v>
      </c>
      <c r="H16683" s="19"/>
      <c r="I16683" s="19">
        <v>0.90553527270631673</v>
      </c>
      <c r="J16683" s="19"/>
      <c r="K16683" s="19">
        <v>0.58453167073223433</v>
      </c>
      <c r="L16683" s="19"/>
      <c r="M16683" s="19">
        <v>1.2655691627546335</v>
      </c>
      <c r="N16683" s="19"/>
      <c r="O16683" s="19">
        <v>0.16118572463406458</v>
      </c>
      <c r="P16683" s="50"/>
      <c r="R16683" s="9" t="s">
        <v>0</v>
      </c>
    </row>
    <row r="16684" spans="2:18" x14ac:dyDescent="0.2">
      <c r="B16684" s="25">
        <v>16454</v>
      </c>
      <c r="C16684" s="193"/>
      <c r="D16684" s="19">
        <v>2.3357198946907833</v>
      </c>
      <c r="E16684" s="19"/>
      <c r="F16684" s="19">
        <v>2.2932972945467593</v>
      </c>
      <c r="G16684" s="19"/>
      <c r="H16684" s="19">
        <v>1.5770960773183904</v>
      </c>
      <c r="I16684" s="19"/>
      <c r="J16684" s="19">
        <v>1.8259094789458787</v>
      </c>
      <c r="K16684" s="19"/>
      <c r="L16684" s="19">
        <v>2.152151987597501</v>
      </c>
      <c r="M16684" s="19"/>
      <c r="N16684" s="19">
        <v>1.7238560316254665</v>
      </c>
      <c r="O16684" s="19"/>
      <c r="P16684" s="50">
        <v>2.9776349208883519</v>
      </c>
      <c r="R16684" s="9" t="s">
        <v>0</v>
      </c>
    </row>
    <row r="16685" spans="2:18" x14ac:dyDescent="0.2">
      <c r="B16685" s="25">
        <v>16455</v>
      </c>
      <c r="C16685" s="193">
        <v>0.69583820281484909</v>
      </c>
      <c r="D16685" s="19"/>
      <c r="E16685" s="19"/>
      <c r="F16685" s="19">
        <v>1.1322346170575677</v>
      </c>
      <c r="G16685" s="19"/>
      <c r="H16685" s="19">
        <v>0.72033032042061151</v>
      </c>
      <c r="I16685" s="19"/>
      <c r="J16685" s="19">
        <v>0.27742762021708078</v>
      </c>
      <c r="K16685" s="19"/>
      <c r="L16685" s="19">
        <v>0.23572962932366137</v>
      </c>
      <c r="M16685" s="19"/>
      <c r="N16685" s="19">
        <v>1.0336244674588602</v>
      </c>
      <c r="O16685" s="19">
        <v>0.12462544828584834</v>
      </c>
      <c r="P16685" s="50"/>
      <c r="R16685" s="9" t="s">
        <v>0</v>
      </c>
    </row>
    <row r="16686" spans="2:18" x14ac:dyDescent="0.2">
      <c r="B16686" s="25">
        <v>16456</v>
      </c>
      <c r="C16686" s="193"/>
      <c r="D16686" s="19">
        <v>0.42468385645211398</v>
      </c>
      <c r="E16686" s="19">
        <v>1.1367932381376884</v>
      </c>
      <c r="F16686" s="19"/>
      <c r="G16686" s="19">
        <v>6.826755480085317E-2</v>
      </c>
      <c r="H16686" s="19"/>
      <c r="I16686" s="19">
        <v>0.55147185119657383</v>
      </c>
      <c r="J16686" s="19"/>
      <c r="K16686" s="19"/>
      <c r="L16686" s="19">
        <v>0.33073927855288238</v>
      </c>
      <c r="M16686" s="19">
        <v>0.47844332050818805</v>
      </c>
      <c r="N16686" s="19"/>
      <c r="O16686" s="19">
        <v>0.94019880373539721</v>
      </c>
      <c r="P16686" s="50"/>
      <c r="R16686" s="9" t="s">
        <v>0</v>
      </c>
    </row>
    <row r="16687" spans="2:18" x14ac:dyDescent="0.2">
      <c r="B16687" s="25">
        <v>16457</v>
      </c>
      <c r="C16687" s="193"/>
      <c r="D16687" s="19">
        <v>0.9502611765955894</v>
      </c>
      <c r="E16687" s="19"/>
      <c r="F16687" s="19">
        <v>1.7193559381471533</v>
      </c>
      <c r="G16687" s="19"/>
      <c r="H16687" s="19">
        <v>2.6765331358002995</v>
      </c>
      <c r="I16687" s="19"/>
      <c r="J16687" s="19">
        <v>1.6950113053085081</v>
      </c>
      <c r="K16687" s="19"/>
      <c r="L16687" s="19">
        <v>2.4384375039278061</v>
      </c>
      <c r="M16687" s="19"/>
      <c r="N16687" s="19">
        <v>1.6521326793284186</v>
      </c>
      <c r="O16687" s="19"/>
      <c r="P16687" s="50">
        <v>0.6902780300115654</v>
      </c>
      <c r="R16687" s="9" t="s">
        <v>0</v>
      </c>
    </row>
    <row r="16688" spans="2:18" x14ac:dyDescent="0.2">
      <c r="B16688" s="25">
        <v>16458</v>
      </c>
      <c r="C16688" s="193"/>
      <c r="D16688" s="19">
        <v>9.1894092680299855E-2</v>
      </c>
      <c r="E16688" s="19">
        <v>0.11010428459578338</v>
      </c>
      <c r="F16688" s="19"/>
      <c r="G16688" s="19">
        <v>1.5951052108544039</v>
      </c>
      <c r="H16688" s="19"/>
      <c r="I16688" s="19">
        <v>1.1681906478753994</v>
      </c>
      <c r="J16688" s="19"/>
      <c r="K16688" s="19">
        <v>1.0031069618011856</v>
      </c>
      <c r="L16688" s="19"/>
      <c r="M16688" s="19">
        <v>1.4680850322956001</v>
      </c>
      <c r="N16688" s="19"/>
      <c r="O16688" s="19">
        <v>0.22504972628092851</v>
      </c>
      <c r="P16688" s="50"/>
      <c r="R16688" s="9" t="s">
        <v>0</v>
      </c>
    </row>
    <row r="16689" spans="2:18" x14ac:dyDescent="0.2">
      <c r="B16689" s="25">
        <v>16459</v>
      </c>
      <c r="C16689" s="193">
        <v>3.9578994235932559E-3</v>
      </c>
      <c r="D16689" s="19"/>
      <c r="E16689" s="19"/>
      <c r="F16689" s="19">
        <v>0.1011296600083922</v>
      </c>
      <c r="G16689" s="19"/>
      <c r="H16689" s="19">
        <v>0.53252361880484089</v>
      </c>
      <c r="I16689" s="19">
        <v>0.3718984483287136</v>
      </c>
      <c r="J16689" s="19"/>
      <c r="K16689" s="19"/>
      <c r="L16689" s="19">
        <v>0.54879497551336853</v>
      </c>
      <c r="M16689" s="19"/>
      <c r="N16689" s="19">
        <v>4.2812870368855824E-2</v>
      </c>
      <c r="O16689" s="19"/>
      <c r="P16689" s="50">
        <v>1.0391680707859672</v>
      </c>
      <c r="R16689" s="9" t="s">
        <v>0</v>
      </c>
    </row>
    <row r="16690" spans="2:18" x14ac:dyDescent="0.2">
      <c r="B16690" s="25">
        <v>16460</v>
      </c>
      <c r="C16690" s="193"/>
      <c r="D16690" s="19">
        <v>0.65012320382985389</v>
      </c>
      <c r="E16690" s="19"/>
      <c r="F16690" s="19">
        <v>0.48388922193479184</v>
      </c>
      <c r="G16690" s="19"/>
      <c r="H16690" s="19">
        <v>0.36127090496636771</v>
      </c>
      <c r="I16690" s="19"/>
      <c r="J16690" s="19">
        <v>1.0468259089112233</v>
      </c>
      <c r="K16690" s="19"/>
      <c r="L16690" s="19">
        <v>0.1352300736783445</v>
      </c>
      <c r="M16690" s="19"/>
      <c r="N16690" s="19">
        <v>0.3153498902192185</v>
      </c>
      <c r="O16690" s="19">
        <v>0.56061487747268457</v>
      </c>
      <c r="P16690" s="50"/>
      <c r="R16690" s="9" t="s">
        <v>0</v>
      </c>
    </row>
    <row r="16691" spans="2:18" x14ac:dyDescent="0.2">
      <c r="B16691" s="25">
        <v>16461</v>
      </c>
      <c r="C16691" s="193"/>
      <c r="D16691" s="19">
        <v>0.49143700179038502</v>
      </c>
      <c r="E16691" s="19"/>
      <c r="F16691" s="19">
        <v>1.1425931374888203</v>
      </c>
      <c r="G16691" s="19"/>
      <c r="H16691" s="19">
        <v>1.5911108452165954</v>
      </c>
      <c r="I16691" s="19"/>
      <c r="J16691" s="19">
        <v>0.54046553839896483</v>
      </c>
      <c r="K16691" s="19"/>
      <c r="L16691" s="19">
        <v>0.47671123702469809</v>
      </c>
      <c r="M16691" s="19"/>
      <c r="N16691" s="19">
        <v>0.79152460007678405</v>
      </c>
      <c r="O16691" s="19"/>
      <c r="P16691" s="50">
        <v>0.61014920914982251</v>
      </c>
      <c r="R16691" s="9" t="s">
        <v>0</v>
      </c>
    </row>
    <row r="16692" spans="2:18" x14ac:dyDescent="0.2">
      <c r="B16692" s="25">
        <v>16462</v>
      </c>
      <c r="C16692" s="193">
        <v>0.31873278652263864</v>
      </c>
      <c r="D16692" s="19"/>
      <c r="E16692" s="19"/>
      <c r="F16692" s="19">
        <v>0.5328397676348462</v>
      </c>
      <c r="G16692" s="19"/>
      <c r="H16692" s="19">
        <v>0.35061923848430471</v>
      </c>
      <c r="I16692" s="19"/>
      <c r="J16692" s="19">
        <v>0.44493215568240407</v>
      </c>
      <c r="K16692" s="19">
        <v>0.22424638539463793</v>
      </c>
      <c r="L16692" s="19"/>
      <c r="M16692" s="19">
        <v>0.10009309693701494</v>
      </c>
      <c r="N16692" s="19"/>
      <c r="O16692" s="19">
        <v>0.41457776962897896</v>
      </c>
      <c r="P16692" s="50"/>
      <c r="R16692" s="9" t="s">
        <v>0</v>
      </c>
    </row>
    <row r="16693" spans="2:18" x14ac:dyDescent="0.2">
      <c r="B16693" s="25">
        <v>16463</v>
      </c>
      <c r="C16693" s="193"/>
      <c r="D16693" s="19">
        <v>0.43896822458275297</v>
      </c>
      <c r="E16693" s="19"/>
      <c r="F16693" s="19">
        <v>1.3460994818949614</v>
      </c>
      <c r="G16693" s="19"/>
      <c r="H16693" s="19">
        <v>0.92743037006125184</v>
      </c>
      <c r="I16693" s="19"/>
      <c r="J16693" s="19">
        <v>0.88498763888698639</v>
      </c>
      <c r="K16693" s="19"/>
      <c r="L16693" s="19">
        <v>0.25772105101238563</v>
      </c>
      <c r="M16693" s="19"/>
      <c r="N16693" s="19">
        <v>0.79032528038726602</v>
      </c>
      <c r="O16693" s="19"/>
      <c r="P16693" s="50">
        <v>1.5733911133243914</v>
      </c>
      <c r="R16693" s="9" t="s">
        <v>0</v>
      </c>
    </row>
    <row r="16694" spans="2:18" x14ac:dyDescent="0.2">
      <c r="B16694" s="25">
        <v>16464</v>
      </c>
      <c r="C16694" s="193">
        <v>0.58727134144947934</v>
      </c>
      <c r="D16694" s="19"/>
      <c r="E16694" s="19">
        <v>0.4888071916905295</v>
      </c>
      <c r="F16694" s="19"/>
      <c r="G16694" s="19">
        <v>0.83005367649526518</v>
      </c>
      <c r="H16694" s="19"/>
      <c r="I16694" s="19">
        <v>0.23988611253247472</v>
      </c>
      <c r="J16694" s="19"/>
      <c r="K16694" s="19">
        <v>0.93236254116569406</v>
      </c>
      <c r="L16694" s="19"/>
      <c r="M16694" s="19">
        <v>2.4919946428853666E-2</v>
      </c>
      <c r="N16694" s="19"/>
      <c r="O16694" s="19">
        <v>0.78274216505177718</v>
      </c>
      <c r="P16694" s="50"/>
      <c r="R16694" s="9" t="s">
        <v>0</v>
      </c>
    </row>
    <row r="16695" spans="2:18" x14ac:dyDescent="0.2">
      <c r="B16695" s="25">
        <v>16465</v>
      </c>
      <c r="C16695" s="193"/>
      <c r="D16695" s="19">
        <v>0.43605530299211298</v>
      </c>
      <c r="E16695" s="19"/>
      <c r="F16695" s="19">
        <v>0.81291011163008742</v>
      </c>
      <c r="G16695" s="19"/>
      <c r="H16695" s="19">
        <v>1.4927198589260184</v>
      </c>
      <c r="I16695" s="19"/>
      <c r="J16695" s="19">
        <v>1.2636774496927481</v>
      </c>
      <c r="K16695" s="19"/>
      <c r="L16695" s="19">
        <v>0.69808676538951664</v>
      </c>
      <c r="M16695" s="19"/>
      <c r="N16695" s="19">
        <v>1.4393638301352776</v>
      </c>
      <c r="O16695" s="19"/>
      <c r="P16695" s="50">
        <v>1.4296000355481622</v>
      </c>
      <c r="R16695" s="9" t="s">
        <v>0</v>
      </c>
    </row>
    <row r="16696" spans="2:18" x14ac:dyDescent="0.2">
      <c r="B16696" s="25">
        <v>16466</v>
      </c>
      <c r="C16696" s="193"/>
      <c r="D16696" s="19">
        <v>0.7146944773074495</v>
      </c>
      <c r="E16696" s="19"/>
      <c r="F16696" s="19">
        <v>0.53045885418893968</v>
      </c>
      <c r="G16696" s="19"/>
      <c r="H16696" s="19">
        <v>1.5585981368714337</v>
      </c>
      <c r="I16696" s="19"/>
      <c r="J16696" s="19">
        <v>1.5226442795942821</v>
      </c>
      <c r="K16696" s="19"/>
      <c r="L16696" s="19">
        <v>1.3474411896732974</v>
      </c>
      <c r="M16696" s="19"/>
      <c r="N16696" s="19">
        <v>1.6466611278811167</v>
      </c>
      <c r="O16696" s="19"/>
      <c r="P16696" s="50">
        <v>1.6277323924280651</v>
      </c>
      <c r="R16696" s="9" t="s">
        <v>0</v>
      </c>
    </row>
    <row r="16697" spans="2:18" x14ac:dyDescent="0.2">
      <c r="B16697" s="25">
        <v>16467</v>
      </c>
      <c r="C16697" s="193">
        <v>0.49007934321233065</v>
      </c>
      <c r="D16697" s="19"/>
      <c r="E16697" s="19">
        <v>1.1341501650687151</v>
      </c>
      <c r="F16697" s="19"/>
      <c r="G16697" s="19">
        <v>1.9374078067684524</v>
      </c>
      <c r="H16697" s="19"/>
      <c r="I16697" s="19">
        <v>1.6740174567148991</v>
      </c>
      <c r="J16697" s="19"/>
      <c r="K16697" s="19">
        <v>1.1396416458398468</v>
      </c>
      <c r="L16697" s="19"/>
      <c r="M16697" s="19">
        <v>0.56492913896891661</v>
      </c>
      <c r="N16697" s="19"/>
      <c r="O16697" s="19">
        <v>1.0474746673711293</v>
      </c>
      <c r="P16697" s="50"/>
      <c r="R16697" s="9" t="s">
        <v>0</v>
      </c>
    </row>
    <row r="16698" spans="2:18" x14ac:dyDescent="0.2">
      <c r="B16698" s="25">
        <v>16468</v>
      </c>
      <c r="C16698" s="193"/>
      <c r="D16698" s="19">
        <v>0.28716141795818467</v>
      </c>
      <c r="E16698" s="19"/>
      <c r="F16698" s="19">
        <v>0.40068089489355585</v>
      </c>
      <c r="G16698" s="19">
        <v>0.44252400670845404</v>
      </c>
      <c r="H16698" s="19"/>
      <c r="I16698" s="19"/>
      <c r="J16698" s="19">
        <v>0.61828464633087121</v>
      </c>
      <c r="K16698" s="19"/>
      <c r="L16698" s="19">
        <v>0.2820620872052389</v>
      </c>
      <c r="M16698" s="19"/>
      <c r="N16698" s="19">
        <v>0.21333090277085537</v>
      </c>
      <c r="O16698" s="19">
        <v>0.51747101122658878</v>
      </c>
      <c r="P16698" s="50"/>
      <c r="R16698" s="9" t="s">
        <v>0</v>
      </c>
    </row>
    <row r="16699" spans="2:18" x14ac:dyDescent="0.2">
      <c r="B16699" s="25">
        <v>16469</v>
      </c>
      <c r="C16699" s="193">
        <v>0.98647932097924873</v>
      </c>
      <c r="D16699" s="19"/>
      <c r="E16699" s="19">
        <v>1.836191186862258</v>
      </c>
      <c r="F16699" s="19"/>
      <c r="G16699" s="19">
        <v>1.6365109583904807</v>
      </c>
      <c r="H16699" s="19"/>
      <c r="I16699" s="19">
        <v>1.1489690944223314</v>
      </c>
      <c r="J16699" s="19"/>
      <c r="K16699" s="19">
        <v>0.95772895324977947</v>
      </c>
      <c r="L16699" s="19"/>
      <c r="M16699" s="19">
        <v>0.47351386437453724</v>
      </c>
      <c r="N16699" s="19"/>
      <c r="O16699" s="19"/>
      <c r="P16699" s="50">
        <v>0.16848789694387911</v>
      </c>
      <c r="R16699" s="9" t="s">
        <v>0</v>
      </c>
    </row>
    <row r="16700" spans="2:18" x14ac:dyDescent="0.2">
      <c r="B16700" s="25">
        <v>16470</v>
      </c>
      <c r="C16700" s="193"/>
      <c r="D16700" s="19">
        <v>8.5586343371752485E-2</v>
      </c>
      <c r="E16700" s="19"/>
      <c r="F16700" s="19">
        <v>0.23561660934196338</v>
      </c>
      <c r="G16700" s="19">
        <v>0.56503331425751047</v>
      </c>
      <c r="H16700" s="19"/>
      <c r="I16700" s="19">
        <v>0.69169097278645897</v>
      </c>
      <c r="J16700" s="19"/>
      <c r="K16700" s="19">
        <v>0.76002257055898959</v>
      </c>
      <c r="L16700" s="19"/>
      <c r="M16700" s="19">
        <v>0.44645044016559016</v>
      </c>
      <c r="N16700" s="19"/>
      <c r="O16700" s="19">
        <v>0.87344501364985638</v>
      </c>
      <c r="P16700" s="50"/>
      <c r="R16700" s="9" t="s">
        <v>0</v>
      </c>
    </row>
    <row r="16701" spans="2:18" x14ac:dyDescent="0.2">
      <c r="B16701" s="25">
        <v>16471</v>
      </c>
      <c r="C16701" s="193"/>
      <c r="D16701" s="19">
        <v>1.6913800897416211</v>
      </c>
      <c r="E16701" s="19"/>
      <c r="F16701" s="19">
        <v>1.1785584011337977</v>
      </c>
      <c r="G16701" s="19"/>
      <c r="H16701" s="19">
        <v>1.1902433449769299</v>
      </c>
      <c r="I16701" s="19"/>
      <c r="J16701" s="19">
        <v>2.0514092041705481</v>
      </c>
      <c r="K16701" s="19"/>
      <c r="L16701" s="19">
        <v>1.3733054972719947</v>
      </c>
      <c r="M16701" s="19"/>
      <c r="N16701" s="19">
        <v>1.5786337559582644</v>
      </c>
      <c r="O16701" s="19"/>
      <c r="P16701" s="50">
        <v>1.152690400849379</v>
      </c>
      <c r="R16701" s="9" t="s">
        <v>0</v>
      </c>
    </row>
    <row r="16702" spans="2:18" x14ac:dyDescent="0.2">
      <c r="B16702" s="25">
        <v>16472</v>
      </c>
      <c r="C16702" s="193"/>
      <c r="D16702" s="19">
        <v>1.0694578851585075</v>
      </c>
      <c r="E16702" s="19"/>
      <c r="F16702" s="19">
        <v>0.67414484566243671</v>
      </c>
      <c r="G16702" s="19"/>
      <c r="H16702" s="19">
        <v>1.522166757893614</v>
      </c>
      <c r="I16702" s="19"/>
      <c r="J16702" s="19">
        <v>1.7752149400959234</v>
      </c>
      <c r="K16702" s="19"/>
      <c r="L16702" s="19">
        <v>1.7019945242066248</v>
      </c>
      <c r="M16702" s="19"/>
      <c r="N16702" s="19">
        <v>1.4565607551396738</v>
      </c>
      <c r="O16702" s="19"/>
      <c r="P16702" s="50">
        <v>1.0151956962472213</v>
      </c>
      <c r="R16702" s="9" t="s">
        <v>0</v>
      </c>
    </row>
    <row r="16703" spans="2:18" x14ac:dyDescent="0.2">
      <c r="B16703" s="25">
        <v>16473</v>
      </c>
      <c r="C16703" s="193">
        <v>2.2939988059934731</v>
      </c>
      <c r="D16703" s="19"/>
      <c r="E16703" s="19">
        <v>1.7383275523482946</v>
      </c>
      <c r="F16703" s="19"/>
      <c r="G16703" s="19">
        <v>1.9450231047132662</v>
      </c>
      <c r="H16703" s="19"/>
      <c r="I16703" s="19">
        <v>1.0370891272608724</v>
      </c>
      <c r="J16703" s="19"/>
      <c r="K16703" s="19">
        <v>1.4108471020120075</v>
      </c>
      <c r="L16703" s="19"/>
      <c r="M16703" s="19">
        <v>2.1254087087825817</v>
      </c>
      <c r="N16703" s="19"/>
      <c r="O16703" s="19">
        <v>1.3849447755182107</v>
      </c>
      <c r="P16703" s="50"/>
      <c r="R16703" s="9" t="s">
        <v>0</v>
      </c>
    </row>
    <row r="16704" spans="2:18" x14ac:dyDescent="0.2">
      <c r="B16704" s="25">
        <v>16474</v>
      </c>
      <c r="C16704" s="193"/>
      <c r="D16704" s="19">
        <v>0.24046619429263022</v>
      </c>
      <c r="E16704" s="19"/>
      <c r="F16704" s="19">
        <v>0.73463554709928724</v>
      </c>
      <c r="G16704" s="19">
        <v>0.59050224471919832</v>
      </c>
      <c r="H16704" s="19"/>
      <c r="I16704" s="19">
        <v>8.5512880103707264E-2</v>
      </c>
      <c r="J16704" s="19"/>
      <c r="K16704" s="19">
        <v>0.34515586099571227</v>
      </c>
      <c r="L16704" s="19"/>
      <c r="M16704" s="19"/>
      <c r="N16704" s="19">
        <v>2.8715115353664823E-2</v>
      </c>
      <c r="O16704" s="19"/>
      <c r="P16704" s="50">
        <v>0.12970888675109352</v>
      </c>
      <c r="R16704" s="9" t="s">
        <v>0</v>
      </c>
    </row>
    <row r="16705" spans="2:18" x14ac:dyDescent="0.2">
      <c r="B16705" s="25">
        <v>16475</v>
      </c>
      <c r="C16705" s="193">
        <v>1.2224658342106889</v>
      </c>
      <c r="D16705" s="19"/>
      <c r="E16705" s="19">
        <v>1.0660326469865855</v>
      </c>
      <c r="F16705" s="19"/>
      <c r="G16705" s="19">
        <v>1.0749092983294151</v>
      </c>
      <c r="H16705" s="19"/>
      <c r="I16705" s="19">
        <v>0.81960190196727811</v>
      </c>
      <c r="J16705" s="19"/>
      <c r="K16705" s="19">
        <v>0.74980082362510858</v>
      </c>
      <c r="L16705" s="19"/>
      <c r="M16705" s="19">
        <v>0.59322256271621765</v>
      </c>
      <c r="N16705" s="19"/>
      <c r="O16705" s="19"/>
      <c r="P16705" s="50">
        <v>0.19395439170244294</v>
      </c>
      <c r="R16705" s="9" t="s">
        <v>0</v>
      </c>
    </row>
    <row r="16706" spans="2:18" x14ac:dyDescent="0.2">
      <c r="B16706" s="25">
        <v>16476</v>
      </c>
      <c r="C16706" s="193"/>
      <c r="D16706" s="19">
        <v>1.7160694717620149</v>
      </c>
      <c r="E16706" s="19"/>
      <c r="F16706" s="19">
        <v>7.1602547896814236E-2</v>
      </c>
      <c r="G16706" s="19">
        <v>9.5467680076670502E-2</v>
      </c>
      <c r="H16706" s="19"/>
      <c r="I16706" s="19"/>
      <c r="J16706" s="19">
        <v>0.3232912057436037</v>
      </c>
      <c r="K16706" s="19">
        <v>0.48982614805917624</v>
      </c>
      <c r="L16706" s="19"/>
      <c r="M16706" s="19">
        <v>0.14267896945720454</v>
      </c>
      <c r="N16706" s="19"/>
      <c r="O16706" s="19"/>
      <c r="P16706" s="50">
        <v>0.96057588099043567</v>
      </c>
      <c r="R16706" s="9" t="s">
        <v>0</v>
      </c>
    </row>
    <row r="16707" spans="2:18" x14ac:dyDescent="0.2">
      <c r="B16707" s="25">
        <v>16477</v>
      </c>
      <c r="C16707" s="193"/>
      <c r="D16707" s="19">
        <v>1.5433310362468868</v>
      </c>
      <c r="E16707" s="19"/>
      <c r="F16707" s="19">
        <v>0.80445045105789559</v>
      </c>
      <c r="G16707" s="19"/>
      <c r="H16707" s="19">
        <v>1.657889926206727</v>
      </c>
      <c r="I16707" s="19"/>
      <c r="J16707" s="19">
        <v>0.93452203174704562</v>
      </c>
      <c r="K16707" s="19"/>
      <c r="L16707" s="19">
        <v>1.0976633634499084</v>
      </c>
      <c r="M16707" s="19"/>
      <c r="N16707" s="19">
        <v>0.60744547075385569</v>
      </c>
      <c r="O16707" s="19"/>
      <c r="P16707" s="50">
        <v>2.1548941409633025</v>
      </c>
      <c r="R16707" s="9" t="s">
        <v>0</v>
      </c>
    </row>
    <row r="16708" spans="2:18" x14ac:dyDescent="0.2">
      <c r="B16708" s="25">
        <v>16478</v>
      </c>
      <c r="C16708" s="193">
        <v>0.51371007019589965</v>
      </c>
      <c r="D16708" s="19"/>
      <c r="E16708" s="19">
        <v>1.1656236891526024</v>
      </c>
      <c r="F16708" s="19"/>
      <c r="G16708" s="19">
        <v>1.56974333544235</v>
      </c>
      <c r="H16708" s="19"/>
      <c r="I16708" s="19">
        <v>1.6857412591933496</v>
      </c>
      <c r="J16708" s="19"/>
      <c r="K16708" s="19">
        <v>1.041239568741539</v>
      </c>
      <c r="L16708" s="19"/>
      <c r="M16708" s="19">
        <v>1.3821941664059525</v>
      </c>
      <c r="N16708" s="19"/>
      <c r="O16708" s="19">
        <v>0.99766981225959062</v>
      </c>
      <c r="P16708" s="50"/>
      <c r="R16708" s="9" t="s">
        <v>0</v>
      </c>
    </row>
    <row r="16709" spans="2:18" x14ac:dyDescent="0.2">
      <c r="B16709" s="25">
        <v>16479</v>
      </c>
      <c r="C16709" s="193"/>
      <c r="D16709" s="19">
        <v>1.0443984439722676</v>
      </c>
      <c r="E16709" s="19"/>
      <c r="F16709" s="19">
        <v>1.3427837741101942</v>
      </c>
      <c r="G16709" s="19"/>
      <c r="H16709" s="19">
        <v>1.7259069194631962</v>
      </c>
      <c r="I16709" s="19"/>
      <c r="J16709" s="19">
        <v>1.6046065281442332</v>
      </c>
      <c r="K16709" s="19"/>
      <c r="L16709" s="19">
        <v>1.356213189072724</v>
      </c>
      <c r="M16709" s="19"/>
      <c r="N16709" s="19">
        <v>1.096566237095939</v>
      </c>
      <c r="O16709" s="19"/>
      <c r="P16709" s="50">
        <v>0.21917136451448857</v>
      </c>
      <c r="R16709" s="9" t="s">
        <v>0</v>
      </c>
    </row>
    <row r="16710" spans="2:18" x14ac:dyDescent="0.2">
      <c r="B16710" s="25">
        <v>16480</v>
      </c>
      <c r="C16710" s="193"/>
      <c r="D16710" s="19">
        <v>1.098265208040254</v>
      </c>
      <c r="E16710" s="19"/>
      <c r="F16710" s="19">
        <v>0.1222690623936844</v>
      </c>
      <c r="G16710" s="19"/>
      <c r="H16710" s="19">
        <v>0.68685850326704179</v>
      </c>
      <c r="I16710" s="19"/>
      <c r="J16710" s="19">
        <v>1.4158221129072261</v>
      </c>
      <c r="K16710" s="19"/>
      <c r="L16710" s="19">
        <v>1.328343294317911</v>
      </c>
      <c r="M16710" s="19"/>
      <c r="N16710" s="19">
        <v>0.15315568944502289</v>
      </c>
      <c r="O16710" s="19"/>
      <c r="P16710" s="50">
        <v>0.68428326666325379</v>
      </c>
      <c r="R16710" s="9" t="s">
        <v>0</v>
      </c>
    </row>
    <row r="16711" spans="2:18" x14ac:dyDescent="0.2">
      <c r="B16711" s="25">
        <v>16481</v>
      </c>
      <c r="C16711" s="193"/>
      <c r="D16711" s="19">
        <v>1.0338256341474112</v>
      </c>
      <c r="E16711" s="19"/>
      <c r="F16711" s="19">
        <v>1.2450397542642055</v>
      </c>
      <c r="G16711" s="19"/>
      <c r="H16711" s="19">
        <v>1.1067286344219542</v>
      </c>
      <c r="I16711" s="19"/>
      <c r="J16711" s="19">
        <v>1.3602160548743032</v>
      </c>
      <c r="K16711" s="19"/>
      <c r="L16711" s="19">
        <v>0.71550538291458587</v>
      </c>
      <c r="M16711" s="19"/>
      <c r="N16711" s="19">
        <v>2.2218862496239251</v>
      </c>
      <c r="O16711" s="19"/>
      <c r="P16711" s="50">
        <v>0.59446483786381954</v>
      </c>
      <c r="R16711" s="9" t="s">
        <v>0</v>
      </c>
    </row>
    <row r="16712" spans="2:18" x14ac:dyDescent="0.2">
      <c r="B16712" s="25">
        <v>16482</v>
      </c>
      <c r="C16712" s="193"/>
      <c r="D16712" s="19">
        <v>0.39237229360531095</v>
      </c>
      <c r="E16712" s="19">
        <v>8.3907415175564368E-2</v>
      </c>
      <c r="F16712" s="19"/>
      <c r="G16712" s="19">
        <v>0.40069727121101284</v>
      </c>
      <c r="H16712" s="19"/>
      <c r="I16712" s="19"/>
      <c r="J16712" s="19">
        <v>0.41955423817379878</v>
      </c>
      <c r="K16712" s="19"/>
      <c r="L16712" s="19">
        <v>0.16674492934139512</v>
      </c>
      <c r="M16712" s="19">
        <v>4.7657370395667267E-2</v>
      </c>
      <c r="N16712" s="19"/>
      <c r="O16712" s="19"/>
      <c r="P16712" s="50">
        <v>1.0910430646642428</v>
      </c>
      <c r="R16712" s="9" t="s">
        <v>0</v>
      </c>
    </row>
    <row r="16713" spans="2:18" x14ac:dyDescent="0.2">
      <c r="B16713" s="25">
        <v>16483</v>
      </c>
      <c r="C16713" s="193"/>
      <c r="D16713" s="19">
        <v>0.80432313746386097</v>
      </c>
      <c r="E16713" s="19"/>
      <c r="F16713" s="19">
        <v>1.2240397591373617</v>
      </c>
      <c r="G16713" s="19"/>
      <c r="H16713" s="19">
        <v>0.57604208985510597</v>
      </c>
      <c r="I16713" s="19"/>
      <c r="J16713" s="19">
        <v>1.2588682415080048</v>
      </c>
      <c r="K16713" s="19"/>
      <c r="L16713" s="19">
        <v>0.98038343640549064</v>
      </c>
      <c r="M16713" s="19"/>
      <c r="N16713" s="19">
        <v>1.9425129356764745</v>
      </c>
      <c r="O16713" s="19"/>
      <c r="P16713" s="50">
        <v>1.3039474915381142</v>
      </c>
      <c r="R16713" s="9" t="s">
        <v>0</v>
      </c>
    </row>
    <row r="16714" spans="2:18" x14ac:dyDescent="0.2">
      <c r="B16714" s="25">
        <v>16484</v>
      </c>
      <c r="C16714" s="193">
        <v>0.55511447327150309</v>
      </c>
      <c r="D16714" s="19"/>
      <c r="E16714" s="19">
        <v>1.2043264642368667</v>
      </c>
      <c r="F16714" s="19"/>
      <c r="G16714" s="19">
        <v>1.3497267481947093</v>
      </c>
      <c r="H16714" s="19"/>
      <c r="I16714" s="19">
        <v>1.5176919568045975</v>
      </c>
      <c r="J16714" s="19"/>
      <c r="K16714" s="19">
        <v>1.4260701534833629</v>
      </c>
      <c r="L16714" s="19"/>
      <c r="M16714" s="19">
        <v>1.5211380597130253</v>
      </c>
      <c r="N16714" s="19"/>
      <c r="O16714" s="19"/>
      <c r="P16714" s="50">
        <v>0.21544786466205662</v>
      </c>
      <c r="R16714" s="9" t="s">
        <v>0</v>
      </c>
    </row>
    <row r="16715" spans="2:18" x14ac:dyDescent="0.2">
      <c r="B16715" s="25">
        <v>16485</v>
      </c>
      <c r="C16715" s="193">
        <v>0.67583349978457752</v>
      </c>
      <c r="D16715" s="19"/>
      <c r="E16715" s="19">
        <v>1.5364103630460577</v>
      </c>
      <c r="F16715" s="19"/>
      <c r="G16715" s="19">
        <v>0.89351579154744798</v>
      </c>
      <c r="H16715" s="19"/>
      <c r="I16715" s="19">
        <v>0.54131723541579257</v>
      </c>
      <c r="J16715" s="19"/>
      <c r="K16715" s="19">
        <v>0.87055661023269326</v>
      </c>
      <c r="L16715" s="19"/>
      <c r="M16715" s="19">
        <v>1.1423883708802578</v>
      </c>
      <c r="N16715" s="19"/>
      <c r="O16715" s="19">
        <v>0.26918829548000939</v>
      </c>
      <c r="P16715" s="50"/>
      <c r="R16715" s="9" t="s">
        <v>0</v>
      </c>
    </row>
    <row r="16716" spans="2:18" x14ac:dyDescent="0.2">
      <c r="B16716" s="25">
        <v>16486</v>
      </c>
      <c r="C16716" s="193"/>
      <c r="D16716" s="19">
        <v>0.15613153851249661</v>
      </c>
      <c r="E16716" s="19"/>
      <c r="F16716" s="19">
        <v>0.2065787148516427</v>
      </c>
      <c r="G16716" s="19">
        <v>0.41248211407692631</v>
      </c>
      <c r="H16716" s="19"/>
      <c r="I16716" s="19"/>
      <c r="J16716" s="19">
        <v>0.13175978462067198</v>
      </c>
      <c r="K16716" s="19"/>
      <c r="L16716" s="19">
        <v>0.16277906037942261</v>
      </c>
      <c r="M16716" s="19">
        <v>0.28340859116186595</v>
      </c>
      <c r="N16716" s="19"/>
      <c r="O16716" s="19">
        <v>0.5683090782307082</v>
      </c>
      <c r="P16716" s="50"/>
      <c r="R16716" s="9" t="s">
        <v>0</v>
      </c>
    </row>
    <row r="16717" spans="2:18" x14ac:dyDescent="0.2">
      <c r="B16717" s="25">
        <v>16487</v>
      </c>
      <c r="C16717" s="193">
        <v>0.62523267816214012</v>
      </c>
      <c r="D16717" s="19"/>
      <c r="E16717" s="19">
        <v>1.116862243319577</v>
      </c>
      <c r="F16717" s="19"/>
      <c r="G16717" s="19">
        <v>0.91694249726420118</v>
      </c>
      <c r="H16717" s="19"/>
      <c r="I16717" s="19">
        <v>1.7943926181706447</v>
      </c>
      <c r="J16717" s="19"/>
      <c r="K16717" s="19">
        <v>0.27691755484428338</v>
      </c>
      <c r="L16717" s="19"/>
      <c r="M16717" s="19">
        <v>0.10983531441996647</v>
      </c>
      <c r="N16717" s="19"/>
      <c r="O16717" s="19">
        <v>1.4037829970892033</v>
      </c>
      <c r="P16717" s="50"/>
      <c r="R16717" s="9" t="s">
        <v>0</v>
      </c>
    </row>
    <row r="16718" spans="2:18" x14ac:dyDescent="0.2">
      <c r="B16718" s="25">
        <v>16488</v>
      </c>
      <c r="C16718" s="193"/>
      <c r="D16718" s="19">
        <v>0.71242350977728364</v>
      </c>
      <c r="E16718" s="19">
        <v>0.12192095739786059</v>
      </c>
      <c r="F16718" s="19"/>
      <c r="G16718" s="19"/>
      <c r="H16718" s="19">
        <v>0.42510692238385828</v>
      </c>
      <c r="I16718" s="19"/>
      <c r="J16718" s="19">
        <v>5.9979358035709862E-2</v>
      </c>
      <c r="K16718" s="19"/>
      <c r="L16718" s="19">
        <v>0.60095307578789869</v>
      </c>
      <c r="M16718" s="19"/>
      <c r="N16718" s="19">
        <v>0.13656909771724585</v>
      </c>
      <c r="O16718" s="19">
        <v>0.17337916434054168</v>
      </c>
      <c r="P16718" s="50"/>
      <c r="R16718" s="9" t="s">
        <v>0</v>
      </c>
    </row>
    <row r="16719" spans="2:18" x14ac:dyDescent="0.2">
      <c r="B16719" s="25">
        <v>16489</v>
      </c>
      <c r="C16719" s="193">
        <v>0.39680942822237808</v>
      </c>
      <c r="D16719" s="19"/>
      <c r="E16719" s="19"/>
      <c r="F16719" s="19">
        <v>0.18034532360156122</v>
      </c>
      <c r="G16719" s="19"/>
      <c r="H16719" s="19">
        <v>0.39668042946637028</v>
      </c>
      <c r="I16719" s="19">
        <v>0.96142874092918851</v>
      </c>
      <c r="J16719" s="19"/>
      <c r="K16719" s="19">
        <v>0.40820561888847318</v>
      </c>
      <c r="L16719" s="19"/>
      <c r="M16719" s="19">
        <v>0.17695980409904244</v>
      </c>
      <c r="N16719" s="19"/>
      <c r="O16719" s="19">
        <v>0.25287465579836771</v>
      </c>
      <c r="P16719" s="50"/>
      <c r="R16719" s="9" t="s">
        <v>0</v>
      </c>
    </row>
    <row r="16720" spans="2:18" x14ac:dyDescent="0.2">
      <c r="B16720" s="25">
        <v>16490</v>
      </c>
      <c r="C16720" s="193"/>
      <c r="D16720" s="19">
        <v>2.1526495614220491</v>
      </c>
      <c r="E16720" s="19"/>
      <c r="F16720" s="19">
        <v>1.043707452712606</v>
      </c>
      <c r="G16720" s="19"/>
      <c r="H16720" s="19">
        <v>1.3783456341289002</v>
      </c>
      <c r="I16720" s="19"/>
      <c r="J16720" s="19">
        <v>1.3086997039980168</v>
      </c>
      <c r="K16720" s="19"/>
      <c r="L16720" s="19">
        <v>1.6939071333378295</v>
      </c>
      <c r="M16720" s="19"/>
      <c r="N16720" s="19">
        <v>1.9307830962874861</v>
      </c>
      <c r="O16720" s="19"/>
      <c r="P16720" s="50">
        <v>1.3665319034073065</v>
      </c>
      <c r="R16720" s="9" t="s">
        <v>0</v>
      </c>
    </row>
    <row r="16721" spans="2:18" x14ac:dyDescent="0.2">
      <c r="B16721" s="25">
        <v>16491</v>
      </c>
      <c r="C16721" s="193">
        <v>0.90492234897813106</v>
      </c>
      <c r="D16721" s="19"/>
      <c r="E16721" s="19">
        <v>0.44582548041316156</v>
      </c>
      <c r="F16721" s="19"/>
      <c r="G16721" s="19">
        <v>0.41303495248147748</v>
      </c>
      <c r="H16721" s="19"/>
      <c r="I16721" s="19">
        <v>0.49069671491558597</v>
      </c>
      <c r="J16721" s="19"/>
      <c r="K16721" s="19">
        <v>1.5305674777441551</v>
      </c>
      <c r="L16721" s="19"/>
      <c r="M16721" s="19">
        <v>1.3909428925153842</v>
      </c>
      <c r="N16721" s="19"/>
      <c r="O16721" s="19">
        <v>4.1857631156497023E-2</v>
      </c>
      <c r="P16721" s="50"/>
      <c r="R16721" s="9" t="s">
        <v>0</v>
      </c>
    </row>
    <row r="16722" spans="2:18" x14ac:dyDescent="0.2">
      <c r="B16722" s="25">
        <v>16492</v>
      </c>
      <c r="C16722" s="193"/>
      <c r="D16722" s="19">
        <v>0.33961339793061435</v>
      </c>
      <c r="E16722" s="19">
        <v>1.3747505755356317</v>
      </c>
      <c r="F16722" s="19"/>
      <c r="G16722" s="19"/>
      <c r="H16722" s="19">
        <v>0.24056534658769227</v>
      </c>
      <c r="I16722" s="19"/>
      <c r="J16722" s="19">
        <v>0.40047612569847618</v>
      </c>
      <c r="K16722" s="19">
        <v>0.39839476847834199</v>
      </c>
      <c r="L16722" s="19"/>
      <c r="M16722" s="19">
        <v>0.7518307281903811</v>
      </c>
      <c r="N16722" s="19"/>
      <c r="O16722" s="19">
        <v>0.49135351369167718</v>
      </c>
      <c r="P16722" s="50"/>
      <c r="R16722" s="9" t="s">
        <v>0</v>
      </c>
    </row>
    <row r="16723" spans="2:18" x14ac:dyDescent="0.2">
      <c r="B16723" s="25">
        <v>16493</v>
      </c>
      <c r="C16723" s="193">
        <v>0.35006423493375249</v>
      </c>
      <c r="D16723" s="19"/>
      <c r="E16723" s="19"/>
      <c r="F16723" s="19">
        <v>0.80837177928763104</v>
      </c>
      <c r="G16723" s="19"/>
      <c r="H16723" s="19">
        <v>1.3330981963585269</v>
      </c>
      <c r="I16723" s="19"/>
      <c r="J16723" s="19">
        <v>1.0145640169172845</v>
      </c>
      <c r="K16723" s="19"/>
      <c r="L16723" s="19">
        <v>0.85727942371993593</v>
      </c>
      <c r="M16723" s="19"/>
      <c r="N16723" s="19">
        <v>1.3160783852852238</v>
      </c>
      <c r="O16723" s="19"/>
      <c r="P16723" s="50">
        <v>1.0585124010669278</v>
      </c>
      <c r="R16723" s="9" t="s">
        <v>0</v>
      </c>
    </row>
    <row r="16724" spans="2:18" x14ac:dyDescent="0.2">
      <c r="B16724" s="25">
        <v>16494</v>
      </c>
      <c r="C16724" s="193">
        <v>0.16949395658842567</v>
      </c>
      <c r="D16724" s="19"/>
      <c r="E16724" s="19">
        <v>0.77736042755052392</v>
      </c>
      <c r="F16724" s="19"/>
      <c r="G16724" s="19">
        <v>0.25357372057490779</v>
      </c>
      <c r="H16724" s="19"/>
      <c r="I16724" s="19">
        <v>6.9423131399018845E-2</v>
      </c>
      <c r="J16724" s="19"/>
      <c r="K16724" s="19"/>
      <c r="L16724" s="19">
        <v>0.84520387129976082</v>
      </c>
      <c r="M16724" s="19"/>
      <c r="N16724" s="19">
        <v>0.15425705425323527</v>
      </c>
      <c r="O16724" s="19"/>
      <c r="P16724" s="50">
        <v>0.3244692319826224</v>
      </c>
      <c r="R16724" s="9" t="s">
        <v>0</v>
      </c>
    </row>
    <row r="16725" spans="2:18" x14ac:dyDescent="0.2">
      <c r="B16725" s="25">
        <v>16495</v>
      </c>
      <c r="C16725" s="193"/>
      <c r="D16725" s="19">
        <v>0.11470421712208451</v>
      </c>
      <c r="E16725" s="19">
        <v>2.1495400782612952</v>
      </c>
      <c r="F16725" s="19"/>
      <c r="G16725" s="19">
        <v>0.44116375850882317</v>
      </c>
      <c r="H16725" s="19"/>
      <c r="I16725" s="19">
        <v>1.1815967395173894</v>
      </c>
      <c r="J16725" s="19"/>
      <c r="K16725" s="19">
        <v>1.070587315735845</v>
      </c>
      <c r="L16725" s="19"/>
      <c r="M16725" s="19"/>
      <c r="N16725" s="19">
        <v>2.8849729097882582E-2</v>
      </c>
      <c r="O16725" s="19">
        <v>0.38114144425149465</v>
      </c>
      <c r="P16725" s="50"/>
      <c r="R16725" s="9" t="s">
        <v>0</v>
      </c>
    </row>
    <row r="16726" spans="2:18" x14ac:dyDescent="0.2">
      <c r="B16726" s="25">
        <v>16496</v>
      </c>
      <c r="C16726" s="193">
        <v>2.2628657345144574</v>
      </c>
      <c r="D16726" s="19"/>
      <c r="E16726" s="19">
        <v>0.75880817203330964</v>
      </c>
      <c r="F16726" s="19"/>
      <c r="G16726" s="19">
        <v>1.4051310255979104</v>
      </c>
      <c r="H16726" s="19"/>
      <c r="I16726" s="19">
        <v>1.8630405849271261</v>
      </c>
      <c r="J16726" s="19"/>
      <c r="K16726" s="19">
        <v>1.6295980494991149</v>
      </c>
      <c r="L16726" s="19"/>
      <c r="M16726" s="19">
        <v>1.3838364006997115</v>
      </c>
      <c r="N16726" s="19"/>
      <c r="O16726" s="19">
        <v>1.0805140763386141</v>
      </c>
      <c r="P16726" s="50"/>
      <c r="R16726" s="9" t="s">
        <v>0</v>
      </c>
    </row>
    <row r="16727" spans="2:18" x14ac:dyDescent="0.2">
      <c r="B16727" s="25">
        <v>16497</v>
      </c>
      <c r="C16727" s="193">
        <v>1.1407672825846304</v>
      </c>
      <c r="D16727" s="19"/>
      <c r="E16727" s="19">
        <v>0.27524474601569704</v>
      </c>
      <c r="F16727" s="19"/>
      <c r="G16727" s="19">
        <v>0.60002350164339457</v>
      </c>
      <c r="H16727" s="19"/>
      <c r="I16727" s="19">
        <v>0.36109021037938444</v>
      </c>
      <c r="J16727" s="19"/>
      <c r="K16727" s="19"/>
      <c r="L16727" s="19">
        <v>0.12200876776381887</v>
      </c>
      <c r="M16727" s="19">
        <v>0.7641759591525179</v>
      </c>
      <c r="N16727" s="19"/>
      <c r="O16727" s="19">
        <v>2.2056741145142861E-2</v>
      </c>
      <c r="P16727" s="50"/>
      <c r="R16727" s="9" t="s">
        <v>0</v>
      </c>
    </row>
    <row r="16728" spans="2:18" x14ac:dyDescent="0.2">
      <c r="B16728" s="25">
        <v>16498</v>
      </c>
      <c r="C16728" s="193"/>
      <c r="D16728" s="19">
        <v>1.067064276200598</v>
      </c>
      <c r="E16728" s="19"/>
      <c r="F16728" s="19">
        <v>0.88352358616354332</v>
      </c>
      <c r="G16728" s="19"/>
      <c r="H16728" s="19">
        <v>0.54514023850849147</v>
      </c>
      <c r="I16728" s="19"/>
      <c r="J16728" s="19">
        <v>1.1559073663699828</v>
      </c>
      <c r="K16728" s="19"/>
      <c r="L16728" s="19">
        <v>0.24716111317313683</v>
      </c>
      <c r="M16728" s="19"/>
      <c r="N16728" s="19">
        <v>1.4507075467801256</v>
      </c>
      <c r="O16728" s="19"/>
      <c r="P16728" s="50">
        <v>0.33708860384279371</v>
      </c>
      <c r="R16728" s="9" t="s">
        <v>0</v>
      </c>
    </row>
    <row r="16729" spans="2:18" x14ac:dyDescent="0.2">
      <c r="B16729" s="25">
        <v>16499</v>
      </c>
      <c r="C16729" s="193"/>
      <c r="D16729" s="19">
        <v>8.49673078505392E-2</v>
      </c>
      <c r="E16729" s="19"/>
      <c r="F16729" s="19">
        <v>1.1898389521472257</v>
      </c>
      <c r="G16729" s="19"/>
      <c r="H16729" s="19">
        <v>1.4467626062163423</v>
      </c>
      <c r="I16729" s="19"/>
      <c r="J16729" s="19">
        <v>1.1512419943304888</v>
      </c>
      <c r="K16729" s="19"/>
      <c r="L16729" s="19">
        <v>1.4667199277121785</v>
      </c>
      <c r="M16729" s="19"/>
      <c r="N16729" s="19">
        <v>0.7689060301600954</v>
      </c>
      <c r="O16729" s="19"/>
      <c r="P16729" s="50">
        <v>0.36802127120092915</v>
      </c>
      <c r="R16729" s="9" t="s">
        <v>0</v>
      </c>
    </row>
    <row r="16730" spans="2:18" x14ac:dyDescent="0.2">
      <c r="B16730" s="25">
        <v>16500</v>
      </c>
      <c r="C16730" s="193">
        <v>1.6459094452542595</v>
      </c>
      <c r="D16730" s="19"/>
      <c r="E16730" s="19">
        <v>1.0164941023571985</v>
      </c>
      <c r="F16730" s="19"/>
      <c r="G16730" s="19">
        <v>0.96837891289366129</v>
      </c>
      <c r="H16730" s="19"/>
      <c r="I16730" s="19">
        <v>1.081391405865018</v>
      </c>
      <c r="J16730" s="19"/>
      <c r="K16730" s="19">
        <v>0.99714135424656991</v>
      </c>
      <c r="L16730" s="19"/>
      <c r="M16730" s="19">
        <v>1.563453650234939</v>
      </c>
      <c r="N16730" s="19"/>
      <c r="O16730" s="19">
        <v>1.1363873659480352</v>
      </c>
      <c r="P16730" s="50"/>
      <c r="R16730" s="9" t="s">
        <v>0</v>
      </c>
    </row>
    <row r="16731" spans="2:18" x14ac:dyDescent="0.2">
      <c r="B16731" s="25">
        <v>16501</v>
      </c>
      <c r="C16731" s="193"/>
      <c r="D16731" s="19">
        <v>0.52985534995147265</v>
      </c>
      <c r="E16731" s="19"/>
      <c r="F16731" s="19">
        <v>0.39211601572576327</v>
      </c>
      <c r="G16731" s="19"/>
      <c r="H16731" s="19">
        <v>0.59773332792225931</v>
      </c>
      <c r="I16731" s="19"/>
      <c r="J16731" s="19">
        <v>0.74802843972642286</v>
      </c>
      <c r="K16731" s="19"/>
      <c r="L16731" s="19">
        <v>0.99965715758341467</v>
      </c>
      <c r="M16731" s="19"/>
      <c r="N16731" s="19">
        <v>0.43283915837350462</v>
      </c>
      <c r="O16731" s="19"/>
      <c r="P16731" s="50">
        <v>0.47063475219943468</v>
      </c>
      <c r="R16731" s="9" t="s">
        <v>0</v>
      </c>
    </row>
    <row r="16732" spans="2:18" x14ac:dyDescent="0.2">
      <c r="B16732" s="25">
        <v>16502</v>
      </c>
      <c r="C16732" s="193"/>
      <c r="D16732" s="19">
        <v>0.47300307721819662</v>
      </c>
      <c r="E16732" s="19">
        <v>0.44741786938038708</v>
      </c>
      <c r="F16732" s="19"/>
      <c r="G16732" s="19"/>
      <c r="H16732" s="19">
        <v>0.60675764442779778</v>
      </c>
      <c r="I16732" s="19">
        <v>6.5841087696183423E-2</v>
      </c>
      <c r="J16732" s="19"/>
      <c r="K16732" s="19"/>
      <c r="L16732" s="19">
        <v>1.0043029845218356</v>
      </c>
      <c r="M16732" s="19">
        <v>0.53077389032971634</v>
      </c>
      <c r="N16732" s="19"/>
      <c r="O16732" s="19">
        <v>0.54576154957291134</v>
      </c>
      <c r="P16732" s="50"/>
      <c r="R16732" s="9" t="s">
        <v>0</v>
      </c>
    </row>
    <row r="16733" spans="2:18" x14ac:dyDescent="0.2">
      <c r="B16733" s="25">
        <v>16503</v>
      </c>
      <c r="C16733" s="193">
        <v>0.71572842733418784</v>
      </c>
      <c r="D16733" s="19"/>
      <c r="E16733" s="19"/>
      <c r="F16733" s="19">
        <v>0.25763910760448078</v>
      </c>
      <c r="G16733" s="19">
        <v>0.75748128104633128</v>
      </c>
      <c r="H16733" s="19"/>
      <c r="I16733" s="19">
        <v>2.2246460462818947</v>
      </c>
      <c r="J16733" s="19"/>
      <c r="K16733" s="19">
        <v>1.113044237348551</v>
      </c>
      <c r="L16733" s="19"/>
      <c r="M16733" s="19">
        <v>0.59186153147104947</v>
      </c>
      <c r="N16733" s="19"/>
      <c r="O16733" s="19">
        <v>1.7122961292638157</v>
      </c>
      <c r="P16733" s="50"/>
      <c r="R16733" s="9" t="s">
        <v>0</v>
      </c>
    </row>
    <row r="16734" spans="2:18" x14ac:dyDescent="0.2">
      <c r="B16734" s="25">
        <v>16504</v>
      </c>
      <c r="C16734" s="193">
        <v>6.3848430393413549E-2</v>
      </c>
      <c r="D16734" s="19"/>
      <c r="E16734" s="19"/>
      <c r="F16734" s="19">
        <v>0.77157053720266877</v>
      </c>
      <c r="G16734" s="19">
        <v>0.17818491851651111</v>
      </c>
      <c r="H16734" s="19"/>
      <c r="I16734" s="19"/>
      <c r="J16734" s="19">
        <v>3.3085478596505992E-2</v>
      </c>
      <c r="K16734" s="19">
        <v>0.36671542671840135</v>
      </c>
      <c r="L16734" s="19"/>
      <c r="M16734" s="19">
        <v>8.2335669954060928E-2</v>
      </c>
      <c r="N16734" s="19"/>
      <c r="O16734" s="19">
        <v>0.86165118063811796</v>
      </c>
      <c r="P16734" s="50"/>
      <c r="R16734" s="9" t="s">
        <v>0</v>
      </c>
    </row>
    <row r="16735" spans="2:18" x14ac:dyDescent="0.2">
      <c r="B16735" s="25">
        <v>16505</v>
      </c>
      <c r="C16735" s="193">
        <v>1.046803702263569</v>
      </c>
      <c r="D16735" s="19"/>
      <c r="E16735" s="19"/>
      <c r="F16735" s="19">
        <v>1.5724914544599695E-2</v>
      </c>
      <c r="G16735" s="19"/>
      <c r="H16735" s="19">
        <v>1.5693013284168247E-2</v>
      </c>
      <c r="I16735" s="19"/>
      <c r="J16735" s="19">
        <v>0.10150945442040385</v>
      </c>
      <c r="K16735" s="19"/>
      <c r="L16735" s="19">
        <v>0.47818888507883228</v>
      </c>
      <c r="M16735" s="19">
        <v>0.57097991416037164</v>
      </c>
      <c r="N16735" s="19"/>
      <c r="O16735" s="19"/>
      <c r="P16735" s="50">
        <v>0.17309263043501785</v>
      </c>
      <c r="R16735" s="9" t="s">
        <v>0</v>
      </c>
    </row>
    <row r="16736" spans="2:18" x14ac:dyDescent="0.2">
      <c r="B16736" s="25">
        <v>16506</v>
      </c>
      <c r="C16736" s="193"/>
      <c r="D16736" s="19">
        <v>5.2215958492442094E-2</v>
      </c>
      <c r="E16736" s="19">
        <v>0.56464250282944006</v>
      </c>
      <c r="F16736" s="19"/>
      <c r="G16736" s="19"/>
      <c r="H16736" s="19">
        <v>1.3175370348712589</v>
      </c>
      <c r="I16736" s="19"/>
      <c r="J16736" s="19">
        <v>0.52551633616018367</v>
      </c>
      <c r="K16736" s="19">
        <v>0.42562946344816982</v>
      </c>
      <c r="L16736" s="19"/>
      <c r="M16736" s="19">
        <v>4.038895219623824E-2</v>
      </c>
      <c r="N16736" s="19"/>
      <c r="O16736" s="19"/>
      <c r="P16736" s="50">
        <v>0.53038761821625124</v>
      </c>
      <c r="R16736" s="9" t="s">
        <v>0</v>
      </c>
    </row>
    <row r="16737" spans="2:18" x14ac:dyDescent="0.2">
      <c r="B16737" s="25">
        <v>16507</v>
      </c>
      <c r="C16737" s="193"/>
      <c r="D16737" s="19">
        <v>2.7534184807337311E-2</v>
      </c>
      <c r="E16737" s="19"/>
      <c r="F16737" s="19">
        <v>0.72462013226869537</v>
      </c>
      <c r="G16737" s="19"/>
      <c r="H16737" s="19">
        <v>0.17116171362214863</v>
      </c>
      <c r="I16737" s="19">
        <v>0.4699676993790321</v>
      </c>
      <c r="J16737" s="19"/>
      <c r="K16737" s="19"/>
      <c r="L16737" s="19">
        <v>0.19326658997262897</v>
      </c>
      <c r="M16737" s="19">
        <v>0.40314294467128758</v>
      </c>
      <c r="N16737" s="19"/>
      <c r="O16737" s="19"/>
      <c r="P16737" s="50">
        <v>0.31184370438040909</v>
      </c>
      <c r="R16737" s="9" t="s">
        <v>0</v>
      </c>
    </row>
    <row r="16738" spans="2:18" x14ac:dyDescent="0.2">
      <c r="B16738" s="25">
        <v>16508</v>
      </c>
      <c r="C16738" s="193"/>
      <c r="D16738" s="19">
        <v>0.59853656645010356</v>
      </c>
      <c r="E16738" s="19">
        <v>0.54934113269849416</v>
      </c>
      <c r="F16738" s="19"/>
      <c r="G16738" s="19"/>
      <c r="H16738" s="19">
        <v>0.66288737787203711</v>
      </c>
      <c r="I16738" s="19"/>
      <c r="J16738" s="19">
        <v>0.1229435070507562</v>
      </c>
      <c r="K16738" s="19">
        <v>0.53176335471180902</v>
      </c>
      <c r="L16738" s="19"/>
      <c r="M16738" s="19"/>
      <c r="N16738" s="19">
        <v>0.28318593967157585</v>
      </c>
      <c r="O16738" s="19"/>
      <c r="P16738" s="50">
        <v>1.6058419152688517</v>
      </c>
      <c r="R16738" s="9" t="s">
        <v>0</v>
      </c>
    </row>
    <row r="16739" spans="2:18" x14ac:dyDescent="0.2">
      <c r="B16739" s="25">
        <v>16509</v>
      </c>
      <c r="C16739" s="193"/>
      <c r="D16739" s="19">
        <v>1.7258830132832794</v>
      </c>
      <c r="E16739" s="19"/>
      <c r="F16739" s="19">
        <v>0.50955321684877442</v>
      </c>
      <c r="G16739" s="19"/>
      <c r="H16739" s="19">
        <v>1.3590440534856407</v>
      </c>
      <c r="I16739" s="19"/>
      <c r="J16739" s="19">
        <v>0.81691251513871233</v>
      </c>
      <c r="K16739" s="19"/>
      <c r="L16739" s="19">
        <v>1.4054973409300455</v>
      </c>
      <c r="M16739" s="19"/>
      <c r="N16739" s="19">
        <v>1.6592029229145366</v>
      </c>
      <c r="O16739" s="19"/>
      <c r="P16739" s="50">
        <v>1.1229315758742215</v>
      </c>
      <c r="R16739" s="9" t="s">
        <v>0</v>
      </c>
    </row>
    <row r="16740" spans="2:18" x14ac:dyDescent="0.2">
      <c r="B16740" s="25">
        <v>16510</v>
      </c>
      <c r="C16740" s="193"/>
      <c r="D16740" s="19">
        <v>0.82601385027218943</v>
      </c>
      <c r="E16740" s="19"/>
      <c r="F16740" s="19">
        <v>1.2606368202678755</v>
      </c>
      <c r="G16740" s="19"/>
      <c r="H16740" s="19">
        <v>0.51799199067112145</v>
      </c>
      <c r="I16740" s="19">
        <v>0.91401994475284454</v>
      </c>
      <c r="J16740" s="19"/>
      <c r="K16740" s="19"/>
      <c r="L16740" s="19">
        <v>0.37390688623820695</v>
      </c>
      <c r="M16740" s="19"/>
      <c r="N16740" s="19">
        <v>0.62348906972998452</v>
      </c>
      <c r="O16740" s="19">
        <v>0.97986941134001004</v>
      </c>
      <c r="P16740" s="50"/>
      <c r="R16740" s="9" t="s">
        <v>0</v>
      </c>
    </row>
    <row r="16741" spans="2:18" x14ac:dyDescent="0.2">
      <c r="B16741" s="25">
        <v>16511</v>
      </c>
      <c r="C16741" s="193"/>
      <c r="D16741" s="19">
        <v>0.23932885301531076</v>
      </c>
      <c r="E16741" s="19"/>
      <c r="F16741" s="19">
        <v>0.10504741105115764</v>
      </c>
      <c r="G16741" s="19"/>
      <c r="H16741" s="19">
        <v>0.54993401927484575</v>
      </c>
      <c r="I16741" s="19"/>
      <c r="J16741" s="19">
        <v>0.26211911452814673</v>
      </c>
      <c r="K16741" s="19">
        <v>0.54166268003727092</v>
      </c>
      <c r="L16741" s="19"/>
      <c r="M16741" s="19"/>
      <c r="N16741" s="19">
        <v>0.83750029835207307</v>
      </c>
      <c r="O16741" s="19"/>
      <c r="P16741" s="50">
        <v>1.0152842182135586</v>
      </c>
      <c r="R16741" s="9" t="s">
        <v>0</v>
      </c>
    </row>
    <row r="16742" spans="2:18" x14ac:dyDescent="0.2">
      <c r="B16742" s="25">
        <v>16512</v>
      </c>
      <c r="C16742" s="193">
        <v>0.98946327076093143</v>
      </c>
      <c r="D16742" s="19"/>
      <c r="E16742" s="19">
        <v>1.3097960580911876</v>
      </c>
      <c r="F16742" s="19"/>
      <c r="G16742" s="19">
        <v>0.80072664932839299</v>
      </c>
      <c r="H16742" s="19"/>
      <c r="I16742" s="19">
        <v>1.5244400180937427</v>
      </c>
      <c r="J16742" s="19"/>
      <c r="K16742" s="19">
        <v>1.365921746287557</v>
      </c>
      <c r="L16742" s="19"/>
      <c r="M16742" s="19">
        <v>0.84530320584078011</v>
      </c>
      <c r="N16742" s="19"/>
      <c r="O16742" s="19">
        <v>1.1672518656463422</v>
      </c>
      <c r="P16742" s="50"/>
      <c r="R16742" s="9" t="s">
        <v>0</v>
      </c>
    </row>
    <row r="16743" spans="2:18" x14ac:dyDescent="0.2">
      <c r="B16743" s="25">
        <v>16513</v>
      </c>
      <c r="C16743" s="193"/>
      <c r="D16743" s="19">
        <v>0.21879738529818166</v>
      </c>
      <c r="E16743" s="19">
        <v>0.570152786135256</v>
      </c>
      <c r="F16743" s="19"/>
      <c r="G16743" s="19"/>
      <c r="H16743" s="19">
        <v>0.42358207148230148</v>
      </c>
      <c r="I16743" s="19"/>
      <c r="J16743" s="19">
        <v>2.2641707510031306E-2</v>
      </c>
      <c r="K16743" s="19">
        <v>0.36046932279891847</v>
      </c>
      <c r="L16743" s="19"/>
      <c r="M16743" s="19">
        <v>0.44647385960148422</v>
      </c>
      <c r="N16743" s="19"/>
      <c r="O16743" s="19">
        <v>0.21209651874704352</v>
      </c>
      <c r="P16743" s="50"/>
      <c r="R16743" s="9" t="s">
        <v>0</v>
      </c>
    </row>
    <row r="16744" spans="2:18" x14ac:dyDescent="0.2">
      <c r="B16744" s="25">
        <v>16514</v>
      </c>
      <c r="C16744" s="193"/>
      <c r="D16744" s="19">
        <v>0.39736320689997839</v>
      </c>
      <c r="E16744" s="19">
        <v>0.12283552459568431</v>
      </c>
      <c r="F16744" s="19"/>
      <c r="G16744" s="19">
        <v>0.91582834487478948</v>
      </c>
      <c r="H16744" s="19"/>
      <c r="I16744" s="19">
        <v>0.74230513217177574</v>
      </c>
      <c r="J16744" s="19"/>
      <c r="K16744" s="19">
        <v>9.2729831878176849E-2</v>
      </c>
      <c r="L16744" s="19"/>
      <c r="M16744" s="19"/>
      <c r="N16744" s="19">
        <v>0.19072418399425026</v>
      </c>
      <c r="O16744" s="19">
        <v>4.3904171758906138E-2</v>
      </c>
      <c r="P16744" s="50"/>
      <c r="R16744" s="9" t="s">
        <v>0</v>
      </c>
    </row>
    <row r="16745" spans="2:18" x14ac:dyDescent="0.2">
      <c r="B16745" s="25">
        <v>16515</v>
      </c>
      <c r="C16745" s="193">
        <v>1.0860369300445267</v>
      </c>
      <c r="D16745" s="19"/>
      <c r="E16745" s="19">
        <v>1.256726034790062</v>
      </c>
      <c r="F16745" s="19"/>
      <c r="G16745" s="19">
        <v>1.1604702762953025</v>
      </c>
      <c r="H16745" s="19"/>
      <c r="I16745" s="19">
        <v>0.61328070290355208</v>
      </c>
      <c r="J16745" s="19"/>
      <c r="K16745" s="19">
        <v>1.2053401112987665</v>
      </c>
      <c r="L16745" s="19"/>
      <c r="M16745" s="19">
        <v>0.89452639562458114</v>
      </c>
      <c r="N16745" s="19"/>
      <c r="O16745" s="19">
        <v>1.9537228045676003</v>
      </c>
      <c r="P16745" s="50"/>
      <c r="R16745" s="9" t="s">
        <v>0</v>
      </c>
    </row>
    <row r="16746" spans="2:18" x14ac:dyDescent="0.2">
      <c r="B16746" s="25">
        <v>16516</v>
      </c>
      <c r="C16746" s="193"/>
      <c r="D16746" s="19">
        <v>0.89070452847592319</v>
      </c>
      <c r="E16746" s="19"/>
      <c r="F16746" s="19">
        <v>0.74659313364776758</v>
      </c>
      <c r="G16746" s="19"/>
      <c r="H16746" s="19">
        <v>0.76339885644537886</v>
      </c>
      <c r="I16746" s="19"/>
      <c r="J16746" s="19">
        <v>0.51946439106003761</v>
      </c>
      <c r="K16746" s="19"/>
      <c r="L16746" s="19">
        <v>0.67632419399959542</v>
      </c>
      <c r="M16746" s="19"/>
      <c r="N16746" s="19">
        <v>1.1396422444768062</v>
      </c>
      <c r="O16746" s="19"/>
      <c r="P16746" s="50">
        <v>0.46285422906372076</v>
      </c>
      <c r="R16746" s="9" t="s">
        <v>0</v>
      </c>
    </row>
    <row r="16747" spans="2:18" x14ac:dyDescent="0.2">
      <c r="B16747" s="25">
        <v>16517</v>
      </c>
      <c r="C16747" s="193">
        <v>1.0003938348932497</v>
      </c>
      <c r="D16747" s="19"/>
      <c r="E16747" s="19">
        <v>1.6814913898794355</v>
      </c>
      <c r="F16747" s="19"/>
      <c r="G16747" s="19">
        <v>1.8501210742700132</v>
      </c>
      <c r="H16747" s="19"/>
      <c r="I16747" s="19">
        <v>2.361275934418873</v>
      </c>
      <c r="J16747" s="19"/>
      <c r="K16747" s="19">
        <v>1.3587798372626307</v>
      </c>
      <c r="L16747" s="19"/>
      <c r="M16747" s="19">
        <v>1.9240046218892244</v>
      </c>
      <c r="N16747" s="19"/>
      <c r="O16747" s="19">
        <v>1.5496936257111951</v>
      </c>
      <c r="P16747" s="50"/>
      <c r="R16747" s="9" t="s">
        <v>0</v>
      </c>
    </row>
    <row r="16748" spans="2:18" x14ac:dyDescent="0.2">
      <c r="B16748" s="25">
        <v>16518</v>
      </c>
      <c r="C16748" s="193"/>
      <c r="D16748" s="19">
        <v>5.1245058104932538E-2</v>
      </c>
      <c r="E16748" s="19"/>
      <c r="F16748" s="19">
        <v>0.31225222787377194</v>
      </c>
      <c r="G16748" s="19">
        <v>0.28435498619268856</v>
      </c>
      <c r="H16748" s="19"/>
      <c r="I16748" s="19">
        <v>6.990388659639267E-2</v>
      </c>
      <c r="J16748" s="19"/>
      <c r="K16748" s="19"/>
      <c r="L16748" s="19">
        <v>0.15920648093667947</v>
      </c>
      <c r="M16748" s="19"/>
      <c r="N16748" s="19">
        <v>6.1306910988590473E-2</v>
      </c>
      <c r="O16748" s="19">
        <v>0.75103017002031847</v>
      </c>
      <c r="P16748" s="50"/>
      <c r="R16748" s="9" t="s">
        <v>0</v>
      </c>
    </row>
    <row r="16749" spans="2:18" x14ac:dyDescent="0.2">
      <c r="B16749" s="25">
        <v>16519</v>
      </c>
      <c r="C16749" s="193"/>
      <c r="D16749" s="19">
        <v>0.98431689369516984</v>
      </c>
      <c r="E16749" s="19"/>
      <c r="F16749" s="19">
        <v>0.26866516192589796</v>
      </c>
      <c r="G16749" s="19"/>
      <c r="H16749" s="19">
        <v>0.17743634173862949</v>
      </c>
      <c r="I16749" s="19"/>
      <c r="J16749" s="19">
        <v>0.36891631506991174</v>
      </c>
      <c r="K16749" s="19"/>
      <c r="L16749" s="19">
        <v>0.22568810994437224</v>
      </c>
      <c r="M16749" s="19"/>
      <c r="N16749" s="19">
        <v>1.7773122920431164E-2</v>
      </c>
      <c r="O16749" s="19"/>
      <c r="P16749" s="50">
        <v>0.35333517088925698</v>
      </c>
      <c r="R16749" s="9" t="s">
        <v>0</v>
      </c>
    </row>
    <row r="16750" spans="2:18" x14ac:dyDescent="0.2">
      <c r="B16750" s="25">
        <v>16520</v>
      </c>
      <c r="C16750" s="193">
        <v>1.2046827174731534</v>
      </c>
      <c r="D16750" s="19"/>
      <c r="E16750" s="19">
        <v>7.1071493808317024E-2</v>
      </c>
      <c r="F16750" s="19"/>
      <c r="G16750" s="19">
        <v>1.9795052770688308</v>
      </c>
      <c r="H16750" s="19"/>
      <c r="I16750" s="19">
        <v>1.8688299723313997</v>
      </c>
      <c r="J16750" s="19"/>
      <c r="K16750" s="19">
        <v>1.9374027672733853</v>
      </c>
      <c r="L16750" s="19"/>
      <c r="M16750" s="19">
        <v>2.1989555989477814</v>
      </c>
      <c r="N16750" s="19"/>
      <c r="O16750" s="19">
        <v>1.5920984658778048</v>
      </c>
      <c r="P16750" s="50"/>
      <c r="R16750" s="9" t="s">
        <v>0</v>
      </c>
    </row>
    <row r="16751" spans="2:18" x14ac:dyDescent="0.2">
      <c r="B16751" s="25">
        <v>16521</v>
      </c>
      <c r="C16751" s="193">
        <v>1.5960391324397895E-2</v>
      </c>
      <c r="D16751" s="19"/>
      <c r="E16751" s="19"/>
      <c r="F16751" s="19">
        <v>0.87983484771584208</v>
      </c>
      <c r="G16751" s="19"/>
      <c r="H16751" s="19">
        <v>0.56015416826781905</v>
      </c>
      <c r="I16751" s="19"/>
      <c r="J16751" s="19">
        <v>0.84497402645622188</v>
      </c>
      <c r="K16751" s="19">
        <v>0.543845830431126</v>
      </c>
      <c r="L16751" s="19"/>
      <c r="M16751" s="19"/>
      <c r="N16751" s="19">
        <v>0.29188021198472697</v>
      </c>
      <c r="O16751" s="19"/>
      <c r="P16751" s="50">
        <v>0.16889896535943852</v>
      </c>
      <c r="R16751" s="9" t="s">
        <v>0</v>
      </c>
    </row>
    <row r="16752" spans="2:18" x14ac:dyDescent="0.2">
      <c r="B16752" s="25">
        <v>16522</v>
      </c>
      <c r="C16752" s="193"/>
      <c r="D16752" s="19">
        <v>0.70601225853381344</v>
      </c>
      <c r="E16752" s="19">
        <v>0.36401279617073079</v>
      </c>
      <c r="F16752" s="19"/>
      <c r="G16752" s="19"/>
      <c r="H16752" s="19">
        <v>0.51183129190182219</v>
      </c>
      <c r="I16752" s="19">
        <v>0.99456607109871664</v>
      </c>
      <c r="J16752" s="19"/>
      <c r="K16752" s="19">
        <v>0.61421736756811229</v>
      </c>
      <c r="L16752" s="19"/>
      <c r="M16752" s="19"/>
      <c r="N16752" s="19">
        <v>0.53631260954460569</v>
      </c>
      <c r="O16752" s="19"/>
      <c r="P16752" s="50">
        <v>0.52875296341702249</v>
      </c>
      <c r="R16752" s="9" t="s">
        <v>0</v>
      </c>
    </row>
    <row r="16753" spans="2:18" x14ac:dyDescent="0.2">
      <c r="B16753" s="25">
        <v>16523</v>
      </c>
      <c r="C16753" s="193"/>
      <c r="D16753" s="19">
        <v>1.3462987238164355E-2</v>
      </c>
      <c r="E16753" s="19"/>
      <c r="F16753" s="19">
        <v>0.12989153447537846</v>
      </c>
      <c r="G16753" s="19">
        <v>0.34957584941119924</v>
      </c>
      <c r="H16753" s="19"/>
      <c r="I16753" s="19"/>
      <c r="J16753" s="19">
        <v>1.2042045016336658</v>
      </c>
      <c r="K16753" s="19"/>
      <c r="L16753" s="19">
        <v>0.74599823163621237</v>
      </c>
      <c r="M16753" s="19">
        <v>0.12703485725474653</v>
      </c>
      <c r="N16753" s="19"/>
      <c r="O16753" s="19"/>
      <c r="P16753" s="50">
        <v>3.3266926551909819E-2</v>
      </c>
      <c r="R16753" s="9" t="s">
        <v>0</v>
      </c>
    </row>
    <row r="16754" spans="2:18" x14ac:dyDescent="0.2">
      <c r="B16754" s="25">
        <v>16524</v>
      </c>
      <c r="C16754" s="193">
        <v>0.27495400897852745</v>
      </c>
      <c r="D16754" s="19"/>
      <c r="E16754" s="19">
        <v>8.5844580996321043E-2</v>
      </c>
      <c r="F16754" s="19"/>
      <c r="G16754" s="19">
        <v>0.44230397107936731</v>
      </c>
      <c r="H16754" s="19"/>
      <c r="I16754" s="19">
        <v>0.22371869998765331</v>
      </c>
      <c r="J16754" s="19"/>
      <c r="K16754" s="19">
        <v>0.97316560035536392</v>
      </c>
      <c r="L16754" s="19"/>
      <c r="M16754" s="19">
        <v>1.5928687483782691</v>
      </c>
      <c r="N16754" s="19"/>
      <c r="O16754" s="19">
        <v>0.92627927883212424</v>
      </c>
      <c r="P16754" s="50"/>
      <c r="R16754" s="9" t="s">
        <v>0</v>
      </c>
    </row>
    <row r="16755" spans="2:18" x14ac:dyDescent="0.2">
      <c r="B16755" s="25">
        <v>16525</v>
      </c>
      <c r="C16755" s="193">
        <v>1.4274825942832685</v>
      </c>
      <c r="D16755" s="19"/>
      <c r="E16755" s="19">
        <v>2.2484280781351713</v>
      </c>
      <c r="F16755" s="19"/>
      <c r="G16755" s="19">
        <v>1.3720028224921932</v>
      </c>
      <c r="H16755" s="19"/>
      <c r="I16755" s="19">
        <v>1.5892002408434134</v>
      </c>
      <c r="J16755" s="19"/>
      <c r="K16755" s="19">
        <v>1.9124153541889746</v>
      </c>
      <c r="L16755" s="19"/>
      <c r="M16755" s="19">
        <v>1.2079644841062565</v>
      </c>
      <c r="N16755" s="19"/>
      <c r="O16755" s="19">
        <v>0.79861942028904531</v>
      </c>
      <c r="P16755" s="50"/>
      <c r="R16755" s="9" t="s">
        <v>0</v>
      </c>
    </row>
    <row r="16756" spans="2:18" x14ac:dyDescent="0.2">
      <c r="B16756" s="25">
        <v>16526</v>
      </c>
      <c r="C16756" s="193"/>
      <c r="D16756" s="19">
        <v>0.51975337699900248</v>
      </c>
      <c r="E16756" s="19">
        <v>0.70901851658055404</v>
      </c>
      <c r="F16756" s="19"/>
      <c r="G16756" s="19">
        <v>0.71217127411155856</v>
      </c>
      <c r="H16756" s="19"/>
      <c r="I16756" s="19"/>
      <c r="J16756" s="19">
        <v>0.17135183798036188</v>
      </c>
      <c r="K16756" s="19"/>
      <c r="L16756" s="19">
        <v>0.2450445776883895</v>
      </c>
      <c r="M16756" s="19">
        <v>2.1772230165240707E-2</v>
      </c>
      <c r="N16756" s="19"/>
      <c r="O16756" s="19"/>
      <c r="P16756" s="50">
        <v>3.4362993524562263E-2</v>
      </c>
      <c r="R16756" s="9" t="s">
        <v>0</v>
      </c>
    </row>
    <row r="16757" spans="2:18" x14ac:dyDescent="0.2">
      <c r="B16757" s="25">
        <v>16527</v>
      </c>
      <c r="C16757" s="193"/>
      <c r="D16757" s="19">
        <v>0.42771997201330342</v>
      </c>
      <c r="E16757" s="19"/>
      <c r="F16757" s="19">
        <v>2.3373608391053621E-2</v>
      </c>
      <c r="G16757" s="19"/>
      <c r="H16757" s="19">
        <v>0.20799757658953352</v>
      </c>
      <c r="I16757" s="19"/>
      <c r="J16757" s="19">
        <v>1.0941283074830399</v>
      </c>
      <c r="K16757" s="19">
        <v>4.0140875184206733E-2</v>
      </c>
      <c r="L16757" s="19"/>
      <c r="M16757" s="19"/>
      <c r="N16757" s="19">
        <v>0.2234916727225682</v>
      </c>
      <c r="O16757" s="19"/>
      <c r="P16757" s="50">
        <v>0.67043460039961744</v>
      </c>
      <c r="R16757" s="9" t="s">
        <v>0</v>
      </c>
    </row>
    <row r="16758" spans="2:18" x14ac:dyDescent="0.2">
      <c r="B16758" s="25">
        <v>16528</v>
      </c>
      <c r="C16758" s="193"/>
      <c r="D16758" s="19">
        <v>1.6896994067718658</v>
      </c>
      <c r="E16758" s="19"/>
      <c r="F16758" s="19">
        <v>1.33502051201036</v>
      </c>
      <c r="G16758" s="19"/>
      <c r="H16758" s="19">
        <v>2.3923234200967278</v>
      </c>
      <c r="I16758" s="19"/>
      <c r="J16758" s="19">
        <v>1.4486129824870491</v>
      </c>
      <c r="K16758" s="19"/>
      <c r="L16758" s="19">
        <v>1.0973248893643319</v>
      </c>
      <c r="M16758" s="19"/>
      <c r="N16758" s="19">
        <v>0.85524343931818003</v>
      </c>
      <c r="O16758" s="19"/>
      <c r="P16758" s="50">
        <v>1.4359770572764916</v>
      </c>
      <c r="R16758" s="9" t="s">
        <v>0</v>
      </c>
    </row>
    <row r="16759" spans="2:18" x14ac:dyDescent="0.2">
      <c r="B16759" s="25">
        <v>16529</v>
      </c>
      <c r="C16759" s="193"/>
      <c r="D16759" s="19">
        <v>2.2013856446512121</v>
      </c>
      <c r="E16759" s="19"/>
      <c r="F16759" s="19">
        <v>2.2019758029542014</v>
      </c>
      <c r="G16759" s="19"/>
      <c r="H16759" s="19">
        <v>2.2857277489588945</v>
      </c>
      <c r="I16759" s="19"/>
      <c r="J16759" s="19">
        <v>2.2843455445994771</v>
      </c>
      <c r="K16759" s="19"/>
      <c r="L16759" s="19">
        <v>1.8561826298063708</v>
      </c>
      <c r="M16759" s="19"/>
      <c r="N16759" s="19">
        <v>1.9174583914151091</v>
      </c>
      <c r="O16759" s="19"/>
      <c r="P16759" s="50">
        <v>2.0465680282725516</v>
      </c>
      <c r="R16759" s="9" t="s">
        <v>0</v>
      </c>
    </row>
    <row r="16760" spans="2:18" x14ac:dyDescent="0.2">
      <c r="B16760" s="25">
        <v>16530</v>
      </c>
      <c r="C16760" s="193"/>
      <c r="D16760" s="19">
        <v>0.21925447845885926</v>
      </c>
      <c r="E16760" s="19"/>
      <c r="F16760" s="19">
        <v>0.45149592755431806</v>
      </c>
      <c r="G16760" s="19"/>
      <c r="H16760" s="19">
        <v>0.36890460238711087</v>
      </c>
      <c r="I16760" s="19"/>
      <c r="J16760" s="19">
        <v>1.5341503205460008</v>
      </c>
      <c r="K16760" s="19"/>
      <c r="L16760" s="19">
        <v>0.45275375924273248</v>
      </c>
      <c r="M16760" s="19"/>
      <c r="N16760" s="19">
        <v>0.34564000980893067</v>
      </c>
      <c r="O16760" s="19"/>
      <c r="P16760" s="50">
        <v>0.85640943249223067</v>
      </c>
      <c r="R16760" s="9" t="s">
        <v>0</v>
      </c>
    </row>
    <row r="16761" spans="2:18" x14ac:dyDescent="0.2">
      <c r="B16761" s="25">
        <v>16531</v>
      </c>
      <c r="C16761" s="193"/>
      <c r="D16761" s="19">
        <v>1.6924061763370311</v>
      </c>
      <c r="E16761" s="19"/>
      <c r="F16761" s="19">
        <v>2.0176667368784584</v>
      </c>
      <c r="G16761" s="19"/>
      <c r="H16761" s="19">
        <v>1.1463277464852564</v>
      </c>
      <c r="I16761" s="19"/>
      <c r="J16761" s="19">
        <v>1.2457662207356526</v>
      </c>
      <c r="K16761" s="19"/>
      <c r="L16761" s="19">
        <v>1.4487739340058956</v>
      </c>
      <c r="M16761" s="19"/>
      <c r="N16761" s="19">
        <v>0.93467885196506806</v>
      </c>
      <c r="O16761" s="19"/>
      <c r="P16761" s="50">
        <v>2.0768404438441945</v>
      </c>
      <c r="R16761" s="9" t="s">
        <v>0</v>
      </c>
    </row>
    <row r="16762" spans="2:18" x14ac:dyDescent="0.2">
      <c r="B16762" s="25">
        <v>16532</v>
      </c>
      <c r="C16762" s="193">
        <v>2.20988775903696E-2</v>
      </c>
      <c r="D16762" s="19"/>
      <c r="E16762" s="19"/>
      <c r="F16762" s="19">
        <v>1.5267575304734136E-2</v>
      </c>
      <c r="G16762" s="19">
        <v>0.32497463059117415</v>
      </c>
      <c r="H16762" s="19"/>
      <c r="I16762" s="19"/>
      <c r="J16762" s="19">
        <v>0.47446572139331228</v>
      </c>
      <c r="K16762" s="19"/>
      <c r="L16762" s="19">
        <v>1.2130945627407166</v>
      </c>
      <c r="M16762" s="19"/>
      <c r="N16762" s="19">
        <v>0.18788025087998528</v>
      </c>
      <c r="O16762" s="19"/>
      <c r="P16762" s="50">
        <v>6.9322325039881616E-2</v>
      </c>
      <c r="R16762" s="9" t="s">
        <v>0</v>
      </c>
    </row>
    <row r="16763" spans="2:18" x14ac:dyDescent="0.2">
      <c r="B16763" s="25">
        <v>16533</v>
      </c>
      <c r="C16763" s="193"/>
      <c r="D16763" s="19">
        <v>0.6991541867811808</v>
      </c>
      <c r="E16763" s="19"/>
      <c r="F16763" s="19">
        <v>1.3418790341616409</v>
      </c>
      <c r="G16763" s="19"/>
      <c r="H16763" s="19">
        <v>0.23903936198851544</v>
      </c>
      <c r="I16763" s="19"/>
      <c r="J16763" s="19">
        <v>1.9869896681177099</v>
      </c>
      <c r="K16763" s="19"/>
      <c r="L16763" s="19">
        <v>1.1320229342047319</v>
      </c>
      <c r="M16763" s="19"/>
      <c r="N16763" s="19">
        <v>0.47760288880264518</v>
      </c>
      <c r="O16763" s="19"/>
      <c r="P16763" s="50">
        <v>1.4508068760831923</v>
      </c>
      <c r="R16763" s="9" t="s">
        <v>0</v>
      </c>
    </row>
    <row r="16764" spans="2:18" x14ac:dyDescent="0.2">
      <c r="B16764" s="25">
        <v>16534</v>
      </c>
      <c r="C16764" s="193">
        <v>1.5883043128043057</v>
      </c>
      <c r="D16764" s="19"/>
      <c r="E16764" s="19">
        <v>1.2701456161342246</v>
      </c>
      <c r="F16764" s="19"/>
      <c r="G16764" s="19">
        <v>0.94458303516069231</v>
      </c>
      <c r="H16764" s="19"/>
      <c r="I16764" s="19">
        <v>0.62190121716601721</v>
      </c>
      <c r="J16764" s="19"/>
      <c r="K16764" s="19">
        <v>0.19815720331848918</v>
      </c>
      <c r="L16764" s="19"/>
      <c r="M16764" s="19">
        <v>0.74676831571011859</v>
      </c>
      <c r="N16764" s="19"/>
      <c r="O16764" s="19">
        <v>1.3430999209406558</v>
      </c>
      <c r="P16764" s="50"/>
      <c r="R16764" s="9" t="s">
        <v>0</v>
      </c>
    </row>
    <row r="16765" spans="2:18" x14ac:dyDescent="0.2">
      <c r="B16765" s="25">
        <v>16535</v>
      </c>
      <c r="C16765" s="193">
        <v>1.3829686037457123</v>
      </c>
      <c r="D16765" s="19"/>
      <c r="E16765" s="19">
        <v>1.8638955261526866</v>
      </c>
      <c r="F16765" s="19"/>
      <c r="G16765" s="19">
        <v>1.525219932008957</v>
      </c>
      <c r="H16765" s="19"/>
      <c r="I16765" s="19">
        <v>2.2830913744941448</v>
      </c>
      <c r="J16765" s="19"/>
      <c r="K16765" s="19">
        <v>2.0834098198307087</v>
      </c>
      <c r="L16765" s="19"/>
      <c r="M16765" s="19">
        <v>1.7683262518931275</v>
      </c>
      <c r="N16765" s="19"/>
      <c r="O16765" s="19">
        <v>1.2984371530090262</v>
      </c>
      <c r="P16765" s="50"/>
      <c r="R16765" s="9" t="s">
        <v>0</v>
      </c>
    </row>
    <row r="16766" spans="2:18" x14ac:dyDescent="0.2">
      <c r="B16766" s="25">
        <v>16536</v>
      </c>
      <c r="C16766" s="193">
        <v>1.1304784465929036</v>
      </c>
      <c r="D16766" s="19"/>
      <c r="E16766" s="19"/>
      <c r="F16766" s="19">
        <v>0.26644431081904357</v>
      </c>
      <c r="G16766" s="19"/>
      <c r="H16766" s="19">
        <v>0.71073589422618766</v>
      </c>
      <c r="I16766" s="19"/>
      <c r="J16766" s="19">
        <v>0.45236486272072102</v>
      </c>
      <c r="K16766" s="19">
        <v>0.36835571753327195</v>
      </c>
      <c r="L16766" s="19"/>
      <c r="M16766" s="19"/>
      <c r="N16766" s="19">
        <v>0.56822583591501452</v>
      </c>
      <c r="O16766" s="19"/>
      <c r="P16766" s="50">
        <v>0.41060899429586445</v>
      </c>
      <c r="R16766" s="9" t="s">
        <v>0</v>
      </c>
    </row>
    <row r="16767" spans="2:18" x14ac:dyDescent="0.2">
      <c r="B16767" s="25">
        <v>16537</v>
      </c>
      <c r="C16767" s="193"/>
      <c r="D16767" s="19">
        <v>0.59752894210510732</v>
      </c>
      <c r="E16767" s="19"/>
      <c r="F16767" s="19">
        <v>0.6137260223481128</v>
      </c>
      <c r="G16767" s="19"/>
      <c r="H16767" s="19">
        <v>0.44488681409356995</v>
      </c>
      <c r="I16767" s="19"/>
      <c r="J16767" s="19">
        <v>1.1302569434954919</v>
      </c>
      <c r="K16767" s="19"/>
      <c r="L16767" s="19">
        <v>0.76788380443940196</v>
      </c>
      <c r="M16767" s="19"/>
      <c r="N16767" s="19">
        <v>0.22427880129095143</v>
      </c>
      <c r="O16767" s="19"/>
      <c r="P16767" s="50">
        <v>0.22217019041395308</v>
      </c>
      <c r="R16767" s="9" t="s">
        <v>0</v>
      </c>
    </row>
    <row r="16768" spans="2:18" x14ac:dyDescent="0.2">
      <c r="B16768" s="25">
        <v>16538</v>
      </c>
      <c r="C16768" s="193">
        <v>0.27015675742021289</v>
      </c>
      <c r="D16768" s="19"/>
      <c r="E16768" s="19"/>
      <c r="F16768" s="19">
        <v>0.6534793517800741</v>
      </c>
      <c r="G16768" s="19"/>
      <c r="H16768" s="19">
        <v>0.31594904214720282</v>
      </c>
      <c r="I16768" s="19"/>
      <c r="J16768" s="19">
        <v>0.55366623184483854</v>
      </c>
      <c r="K16768" s="19"/>
      <c r="L16768" s="19">
        <v>1.1477033282203557</v>
      </c>
      <c r="M16768" s="19"/>
      <c r="N16768" s="19">
        <v>0.70136995658973633</v>
      </c>
      <c r="O16768" s="19"/>
      <c r="P16768" s="50">
        <v>1.5186457986017607E-2</v>
      </c>
      <c r="R16768" s="9" t="s">
        <v>0</v>
      </c>
    </row>
    <row r="16769" spans="2:18" x14ac:dyDescent="0.2">
      <c r="B16769" s="25">
        <v>16539</v>
      </c>
      <c r="C16769" s="193">
        <v>0.6119957765416616</v>
      </c>
      <c r="D16769" s="19"/>
      <c r="E16769" s="19">
        <v>0.62828793480953393</v>
      </c>
      <c r="F16769" s="19"/>
      <c r="G16769" s="19">
        <v>0.59663358495165375</v>
      </c>
      <c r="H16769" s="19"/>
      <c r="I16769" s="19">
        <v>0.65811832700096651</v>
      </c>
      <c r="J16769" s="19"/>
      <c r="K16769" s="19">
        <v>0.8485293194668283</v>
      </c>
      <c r="L16769" s="19"/>
      <c r="M16769" s="19">
        <v>1.3965180389439751</v>
      </c>
      <c r="N16769" s="19"/>
      <c r="O16769" s="19">
        <v>5.465896076723669E-2</v>
      </c>
      <c r="P16769" s="50"/>
      <c r="R16769" s="9" t="s">
        <v>0</v>
      </c>
    </row>
    <row r="16770" spans="2:18" x14ac:dyDescent="0.2">
      <c r="B16770" s="25">
        <v>16540</v>
      </c>
      <c r="C16770" s="193">
        <v>7.4208247746720246E-2</v>
      </c>
      <c r="D16770" s="19"/>
      <c r="E16770" s="19">
        <v>0.58335343395395867</v>
      </c>
      <c r="F16770" s="19"/>
      <c r="G16770" s="19">
        <v>1.5568646772703756</v>
      </c>
      <c r="H16770" s="19"/>
      <c r="I16770" s="19">
        <v>0.70258043771978573</v>
      </c>
      <c r="J16770" s="19"/>
      <c r="K16770" s="19"/>
      <c r="L16770" s="19">
        <v>1.9025460267945511E-2</v>
      </c>
      <c r="M16770" s="19">
        <v>0.95527643415552543</v>
      </c>
      <c r="N16770" s="19"/>
      <c r="O16770" s="19">
        <v>0.59590345245016141</v>
      </c>
      <c r="P16770" s="50"/>
      <c r="R16770" s="9" t="s">
        <v>0</v>
      </c>
    </row>
    <row r="16771" spans="2:18" x14ac:dyDescent="0.2">
      <c r="B16771" s="25">
        <v>16541</v>
      </c>
      <c r="C16771" s="193"/>
      <c r="D16771" s="19">
        <v>1.6052684804754487</v>
      </c>
      <c r="E16771" s="19"/>
      <c r="F16771" s="19">
        <v>2.1346178297098444</v>
      </c>
      <c r="G16771" s="19"/>
      <c r="H16771" s="19">
        <v>2.7125789024222184</v>
      </c>
      <c r="I16771" s="19"/>
      <c r="J16771" s="19">
        <v>0.96338051087889831</v>
      </c>
      <c r="K16771" s="19"/>
      <c r="L16771" s="19">
        <v>1.5785415821919644</v>
      </c>
      <c r="M16771" s="19"/>
      <c r="N16771" s="19">
        <v>1.8993326867363307</v>
      </c>
      <c r="O16771" s="19"/>
      <c r="P16771" s="50">
        <v>1.343898895168957</v>
      </c>
      <c r="R16771" s="9" t="s">
        <v>0</v>
      </c>
    </row>
    <row r="16772" spans="2:18" x14ac:dyDescent="0.2">
      <c r="B16772" s="25">
        <v>16542</v>
      </c>
      <c r="C16772" s="193">
        <v>0.51507733031890346</v>
      </c>
      <c r="D16772" s="19"/>
      <c r="E16772" s="19">
        <v>0.97505691935798045</v>
      </c>
      <c r="F16772" s="19"/>
      <c r="G16772" s="19">
        <v>0.58052670362753445</v>
      </c>
      <c r="H16772" s="19"/>
      <c r="I16772" s="19">
        <v>1.1659590482604734</v>
      </c>
      <c r="J16772" s="19"/>
      <c r="K16772" s="19">
        <v>0.63008926156176781</v>
      </c>
      <c r="L16772" s="19"/>
      <c r="M16772" s="19">
        <v>1.7725539603346825</v>
      </c>
      <c r="N16772" s="19"/>
      <c r="O16772" s="19">
        <v>0.45183988952487181</v>
      </c>
      <c r="P16772" s="50"/>
      <c r="R16772" s="9" t="s">
        <v>0</v>
      </c>
    </row>
    <row r="16773" spans="2:18" x14ac:dyDescent="0.2">
      <c r="B16773" s="25">
        <v>16543</v>
      </c>
      <c r="C16773" s="193"/>
      <c r="D16773" s="19">
        <v>1.186104992278499</v>
      </c>
      <c r="E16773" s="19"/>
      <c r="F16773" s="19">
        <v>0.96497191452814002</v>
      </c>
      <c r="G16773" s="19"/>
      <c r="H16773" s="19">
        <v>0.30733782597942205</v>
      </c>
      <c r="I16773" s="19"/>
      <c r="J16773" s="19">
        <v>0.37581597377023274</v>
      </c>
      <c r="K16773" s="19">
        <v>1.5377396968673903E-2</v>
      </c>
      <c r="L16773" s="19"/>
      <c r="M16773" s="19"/>
      <c r="N16773" s="19">
        <v>1.6880110515327708E-2</v>
      </c>
      <c r="O16773" s="19"/>
      <c r="P16773" s="50">
        <v>0.80309860012067547</v>
      </c>
      <c r="R16773" s="9" t="s">
        <v>0</v>
      </c>
    </row>
    <row r="16774" spans="2:18" x14ac:dyDescent="0.2">
      <c r="B16774" s="25">
        <v>16544</v>
      </c>
      <c r="C16774" s="193">
        <v>0.75534938193813284</v>
      </c>
      <c r="D16774" s="19"/>
      <c r="E16774" s="19">
        <v>0.30290972285828838</v>
      </c>
      <c r="F16774" s="19"/>
      <c r="G16774" s="19"/>
      <c r="H16774" s="19">
        <v>0.31972409549828218</v>
      </c>
      <c r="I16774" s="19">
        <v>0.50086253789876845</v>
      </c>
      <c r="J16774" s="19"/>
      <c r="K16774" s="19">
        <v>0.16020680503295823</v>
      </c>
      <c r="L16774" s="19"/>
      <c r="M16774" s="19"/>
      <c r="N16774" s="19">
        <v>2.4935501106771781E-2</v>
      </c>
      <c r="O16774" s="19">
        <v>6.1205110046158723E-2</v>
      </c>
      <c r="P16774" s="50"/>
      <c r="R16774" s="9" t="s">
        <v>0</v>
      </c>
    </row>
    <row r="16775" spans="2:18" x14ac:dyDescent="0.2">
      <c r="B16775" s="25">
        <v>16545</v>
      </c>
      <c r="C16775" s="193">
        <v>0.6212058111114126</v>
      </c>
      <c r="D16775" s="19"/>
      <c r="E16775" s="19"/>
      <c r="F16775" s="19">
        <v>0.16789617736498325</v>
      </c>
      <c r="G16775" s="19">
        <v>0.46456030522343733</v>
      </c>
      <c r="H16775" s="19"/>
      <c r="I16775" s="19"/>
      <c r="J16775" s="19">
        <v>1.7384646233906523E-2</v>
      </c>
      <c r="K16775" s="19">
        <v>0.33541882766118764</v>
      </c>
      <c r="L16775" s="19"/>
      <c r="M16775" s="19"/>
      <c r="N16775" s="19">
        <v>1.8814403870368781E-2</v>
      </c>
      <c r="O16775" s="19">
        <v>0.27046003601791946</v>
      </c>
      <c r="P16775" s="50"/>
      <c r="R16775" s="9" t="s">
        <v>0</v>
      </c>
    </row>
    <row r="16776" spans="2:18" x14ac:dyDescent="0.2">
      <c r="B16776" s="25">
        <v>16546</v>
      </c>
      <c r="C16776" s="193"/>
      <c r="D16776" s="19">
        <v>1.362324797515704</v>
      </c>
      <c r="E16776" s="19"/>
      <c r="F16776" s="19">
        <v>1.2472431166312865</v>
      </c>
      <c r="G16776" s="19"/>
      <c r="H16776" s="19">
        <v>2.5097513076119715</v>
      </c>
      <c r="I16776" s="19"/>
      <c r="J16776" s="19">
        <v>1.4557199840481121</v>
      </c>
      <c r="K16776" s="19"/>
      <c r="L16776" s="19">
        <v>2.2736537827916026</v>
      </c>
      <c r="M16776" s="19"/>
      <c r="N16776" s="19">
        <v>1.5211836344376437</v>
      </c>
      <c r="O16776" s="19"/>
      <c r="P16776" s="50">
        <v>2.3462527886637066</v>
      </c>
      <c r="R16776" s="9" t="s">
        <v>0</v>
      </c>
    </row>
    <row r="16777" spans="2:18" x14ac:dyDescent="0.2">
      <c r="B16777" s="25">
        <v>16547</v>
      </c>
      <c r="C16777" s="193">
        <v>0.66068310318846624</v>
      </c>
      <c r="D16777" s="19"/>
      <c r="E16777" s="19">
        <v>0.18521962064734257</v>
      </c>
      <c r="F16777" s="19"/>
      <c r="G16777" s="19">
        <v>0.58532342899303325</v>
      </c>
      <c r="H16777" s="19"/>
      <c r="I16777" s="19">
        <v>0.47089860179247234</v>
      </c>
      <c r="J16777" s="19"/>
      <c r="K16777" s="19">
        <v>0.46320091276074116</v>
      </c>
      <c r="L16777" s="19"/>
      <c r="M16777" s="19">
        <v>0.79864794926259564</v>
      </c>
      <c r="N16777" s="19"/>
      <c r="O16777" s="19"/>
      <c r="P16777" s="50">
        <v>0.14421919122324023</v>
      </c>
      <c r="R16777" s="9" t="s">
        <v>0</v>
      </c>
    </row>
    <row r="16778" spans="2:18" x14ac:dyDescent="0.2">
      <c r="B16778" s="25">
        <v>16548</v>
      </c>
      <c r="C16778" s="193">
        <v>0.74573719188495546</v>
      </c>
      <c r="D16778" s="19"/>
      <c r="E16778" s="19">
        <v>0.37686473824306005</v>
      </c>
      <c r="F16778" s="19"/>
      <c r="G16778" s="19">
        <v>0.72471252080745352</v>
      </c>
      <c r="H16778" s="19"/>
      <c r="I16778" s="19">
        <v>0.99500569453931742</v>
      </c>
      <c r="J16778" s="19"/>
      <c r="K16778" s="19">
        <v>0.21861484727083383</v>
      </c>
      <c r="L16778" s="19"/>
      <c r="M16778" s="19">
        <v>0.61301259976574063</v>
      </c>
      <c r="N16778" s="19"/>
      <c r="O16778" s="19">
        <v>0.72416630684074024</v>
      </c>
      <c r="P16778" s="50"/>
      <c r="R16778" s="9" t="s">
        <v>0</v>
      </c>
    </row>
    <row r="16779" spans="2:18" x14ac:dyDescent="0.2">
      <c r="B16779" s="25">
        <v>16549</v>
      </c>
      <c r="C16779" s="193"/>
      <c r="D16779" s="19">
        <v>4.3993502524451097E-2</v>
      </c>
      <c r="E16779" s="19">
        <v>0.46006923504799463</v>
      </c>
      <c r="F16779" s="19"/>
      <c r="G16779" s="19"/>
      <c r="H16779" s="19">
        <v>1.0087897402255184</v>
      </c>
      <c r="I16779" s="19"/>
      <c r="J16779" s="19">
        <v>0.34885170783699299</v>
      </c>
      <c r="K16779" s="19"/>
      <c r="L16779" s="19">
        <v>0.85116670636763136</v>
      </c>
      <c r="M16779" s="19">
        <v>0.33769482392677591</v>
      </c>
      <c r="N16779" s="19"/>
      <c r="O16779" s="19">
        <v>0.54261157664980819</v>
      </c>
      <c r="P16779" s="50"/>
      <c r="R16779" s="9" t="s">
        <v>0</v>
      </c>
    </row>
    <row r="16780" spans="2:18" x14ac:dyDescent="0.2">
      <c r="B16780" s="25">
        <v>16550</v>
      </c>
      <c r="C16780" s="193">
        <v>0.60035598917283406</v>
      </c>
      <c r="D16780" s="19"/>
      <c r="E16780" s="19">
        <v>4.4526127106145841E-2</v>
      </c>
      <c r="F16780" s="19"/>
      <c r="G16780" s="19">
        <v>0.57557423143446818</v>
      </c>
      <c r="H16780" s="19"/>
      <c r="I16780" s="19">
        <v>0.32665200409994222</v>
      </c>
      <c r="J16780" s="19"/>
      <c r="K16780" s="19">
        <v>0.7098126225614434</v>
      </c>
      <c r="L16780" s="19"/>
      <c r="M16780" s="19">
        <v>0.66709295559384951</v>
      </c>
      <c r="N16780" s="19"/>
      <c r="O16780" s="19"/>
      <c r="P16780" s="50">
        <v>0.22646374726754118</v>
      </c>
      <c r="R16780" s="9" t="s">
        <v>0</v>
      </c>
    </row>
    <row r="16781" spans="2:18" x14ac:dyDescent="0.2">
      <c r="B16781" s="25">
        <v>16551</v>
      </c>
      <c r="C16781" s="193"/>
      <c r="D16781" s="19">
        <v>2.5635981285815697</v>
      </c>
      <c r="E16781" s="19"/>
      <c r="F16781" s="19">
        <v>2.4108476330041393</v>
      </c>
      <c r="G16781" s="19"/>
      <c r="H16781" s="19">
        <v>1.9547037875065392</v>
      </c>
      <c r="I16781" s="19"/>
      <c r="J16781" s="19">
        <v>1.8952170542478912</v>
      </c>
      <c r="K16781" s="19"/>
      <c r="L16781" s="19">
        <v>2.1695142171341404</v>
      </c>
      <c r="M16781" s="19"/>
      <c r="N16781" s="19">
        <v>2.3578551115314319</v>
      </c>
      <c r="O16781" s="19"/>
      <c r="P16781" s="50">
        <v>1.7060354838849943</v>
      </c>
      <c r="R16781" s="9" t="s">
        <v>0</v>
      </c>
    </row>
    <row r="16782" spans="2:18" x14ac:dyDescent="0.2">
      <c r="B16782" s="25">
        <v>16552</v>
      </c>
      <c r="C16782" s="193">
        <v>0.58643036324722519</v>
      </c>
      <c r="D16782" s="19"/>
      <c r="E16782" s="19">
        <v>1.0052651717995429</v>
      </c>
      <c r="F16782" s="19"/>
      <c r="G16782" s="19">
        <v>1.4212809265280621</v>
      </c>
      <c r="H16782" s="19"/>
      <c r="I16782" s="19">
        <v>0.98310569866032416</v>
      </c>
      <c r="J16782" s="19"/>
      <c r="K16782" s="19">
        <v>0.67915021334638925</v>
      </c>
      <c r="L16782" s="19"/>
      <c r="M16782" s="19">
        <v>1.3588726734134733</v>
      </c>
      <c r="N16782" s="19"/>
      <c r="O16782" s="19">
        <v>1.9269404738119933</v>
      </c>
      <c r="P16782" s="50"/>
      <c r="R16782" s="9" t="s">
        <v>0</v>
      </c>
    </row>
    <row r="16783" spans="2:18" x14ac:dyDescent="0.2">
      <c r="B16783" s="25">
        <v>16553</v>
      </c>
      <c r="C16783" s="193">
        <v>1.254170173445839</v>
      </c>
      <c r="D16783" s="19"/>
      <c r="E16783" s="19">
        <v>1.6445570505869489</v>
      </c>
      <c r="F16783" s="19"/>
      <c r="G16783" s="19">
        <v>1.0490098146403444</v>
      </c>
      <c r="H16783" s="19"/>
      <c r="I16783" s="19">
        <v>2.0321136426765207</v>
      </c>
      <c r="J16783" s="19"/>
      <c r="K16783" s="19">
        <v>1.8993063561286267</v>
      </c>
      <c r="L16783" s="19"/>
      <c r="M16783" s="19">
        <v>0.66950513476518481</v>
      </c>
      <c r="N16783" s="19"/>
      <c r="O16783" s="19">
        <v>1.4517045398528705</v>
      </c>
      <c r="P16783" s="50"/>
      <c r="R16783" s="9" t="s">
        <v>0</v>
      </c>
    </row>
    <row r="16784" spans="2:18" x14ac:dyDescent="0.2">
      <c r="B16784" s="25">
        <v>16554</v>
      </c>
      <c r="C16784" s="193"/>
      <c r="D16784" s="19">
        <v>0.17632388926156431</v>
      </c>
      <c r="E16784" s="19"/>
      <c r="F16784" s="19">
        <v>0.37338581669261139</v>
      </c>
      <c r="G16784" s="19">
        <v>0.50806005236840723</v>
      </c>
      <c r="H16784" s="19"/>
      <c r="I16784" s="19">
        <v>0.85072015062167905</v>
      </c>
      <c r="J16784" s="19"/>
      <c r="K16784" s="19">
        <v>0.12479606079818066</v>
      </c>
      <c r="L16784" s="19"/>
      <c r="M16784" s="19">
        <v>0.58175012179321262</v>
      </c>
      <c r="N16784" s="19"/>
      <c r="O16784" s="19">
        <v>0.21385842883680287</v>
      </c>
      <c r="P16784" s="50"/>
      <c r="R16784" s="9" t="s">
        <v>0</v>
      </c>
    </row>
    <row r="16785" spans="2:18" x14ac:dyDescent="0.2">
      <c r="B16785" s="25">
        <v>16555</v>
      </c>
      <c r="C16785" s="193">
        <v>0.79642917367823884</v>
      </c>
      <c r="D16785" s="19"/>
      <c r="E16785" s="19"/>
      <c r="F16785" s="19">
        <v>3.2551863982973231E-2</v>
      </c>
      <c r="G16785" s="19"/>
      <c r="H16785" s="19">
        <v>0.4385664528379335</v>
      </c>
      <c r="I16785" s="19"/>
      <c r="J16785" s="19">
        <v>0.28005556747024341</v>
      </c>
      <c r="K16785" s="19"/>
      <c r="L16785" s="19">
        <v>1.1705424428280331</v>
      </c>
      <c r="M16785" s="19"/>
      <c r="N16785" s="19">
        <v>1.3293419263519717</v>
      </c>
      <c r="O16785" s="19">
        <v>0.20975175531198578</v>
      </c>
      <c r="P16785" s="50"/>
      <c r="R16785" s="9" t="s">
        <v>0</v>
      </c>
    </row>
    <row r="16786" spans="2:18" x14ac:dyDescent="0.2">
      <c r="B16786" s="25">
        <v>16556</v>
      </c>
      <c r="C16786" s="193"/>
      <c r="D16786" s="19">
        <v>0.91652921007051547</v>
      </c>
      <c r="E16786" s="19"/>
      <c r="F16786" s="19">
        <v>0.343004853745769</v>
      </c>
      <c r="G16786" s="19"/>
      <c r="H16786" s="19">
        <v>1.0131382084959963</v>
      </c>
      <c r="I16786" s="19"/>
      <c r="J16786" s="19">
        <v>0.89441517104308432</v>
      </c>
      <c r="K16786" s="19"/>
      <c r="L16786" s="19">
        <v>0.23628575745454597</v>
      </c>
      <c r="M16786" s="19"/>
      <c r="N16786" s="19">
        <v>0.23123047735864427</v>
      </c>
      <c r="O16786" s="19"/>
      <c r="P16786" s="50">
        <v>1.407391627561972</v>
      </c>
      <c r="R16786" s="9" t="s">
        <v>0</v>
      </c>
    </row>
    <row r="16787" spans="2:18" x14ac:dyDescent="0.2">
      <c r="B16787" s="25">
        <v>16557</v>
      </c>
      <c r="C16787" s="193"/>
      <c r="D16787" s="19">
        <v>0.10756681222364373</v>
      </c>
      <c r="E16787" s="19">
        <v>0.67164833249614408</v>
      </c>
      <c r="F16787" s="19"/>
      <c r="G16787" s="19">
        <v>0.36866924928454003</v>
      </c>
      <c r="H16787" s="19"/>
      <c r="I16787" s="19"/>
      <c r="J16787" s="19">
        <v>9.6930535032317022E-2</v>
      </c>
      <c r="K16787" s="19"/>
      <c r="L16787" s="19">
        <v>3.8097727087037458E-2</v>
      </c>
      <c r="M16787" s="19">
        <v>8.4865451896979846E-2</v>
      </c>
      <c r="N16787" s="19"/>
      <c r="O16787" s="19">
        <v>0.31812820409001286</v>
      </c>
      <c r="P16787" s="50"/>
      <c r="R16787" s="9" t="s">
        <v>0</v>
      </c>
    </row>
    <row r="16788" spans="2:18" x14ac:dyDescent="0.2">
      <c r="B16788" s="25">
        <v>16558</v>
      </c>
      <c r="C16788" s="193">
        <v>0.79478350394091124</v>
      </c>
      <c r="D16788" s="19"/>
      <c r="E16788" s="19">
        <v>0.81789679292454387</v>
      </c>
      <c r="F16788" s="19"/>
      <c r="G16788" s="19">
        <v>0.38104748038064473</v>
      </c>
      <c r="H16788" s="19"/>
      <c r="I16788" s="19"/>
      <c r="J16788" s="19">
        <v>0.57415197127448558</v>
      </c>
      <c r="K16788" s="19">
        <v>1.1898707517502853</v>
      </c>
      <c r="L16788" s="19"/>
      <c r="M16788" s="19">
        <v>0.58753755251132522</v>
      </c>
      <c r="N16788" s="19"/>
      <c r="O16788" s="19">
        <v>0.87972204943481613</v>
      </c>
      <c r="P16788" s="50"/>
      <c r="R16788" s="9" t="s">
        <v>0</v>
      </c>
    </row>
    <row r="16789" spans="2:18" x14ac:dyDescent="0.2">
      <c r="B16789" s="25">
        <v>16559</v>
      </c>
      <c r="C16789" s="193"/>
      <c r="D16789" s="19">
        <v>0.17609457161155992</v>
      </c>
      <c r="E16789" s="19"/>
      <c r="F16789" s="19">
        <v>0.81317760258706129</v>
      </c>
      <c r="G16789" s="19"/>
      <c r="H16789" s="19">
        <v>0.68053572154464637</v>
      </c>
      <c r="I16789" s="19"/>
      <c r="J16789" s="19">
        <v>0.415559456283078</v>
      </c>
      <c r="K16789" s="19"/>
      <c r="L16789" s="19">
        <v>0.24180720264548555</v>
      </c>
      <c r="M16789" s="19">
        <v>0.12106439664978415</v>
      </c>
      <c r="N16789" s="19"/>
      <c r="O16789" s="19"/>
      <c r="P16789" s="50">
        <v>0.7943017063708423</v>
      </c>
      <c r="R16789" s="9" t="s">
        <v>0</v>
      </c>
    </row>
    <row r="16790" spans="2:18" x14ac:dyDescent="0.2">
      <c r="B16790" s="25">
        <v>16560</v>
      </c>
      <c r="C16790" s="193">
        <v>0.15193997326953365</v>
      </c>
      <c r="D16790" s="19"/>
      <c r="E16790" s="19"/>
      <c r="F16790" s="19">
        <v>0.43826533261044176</v>
      </c>
      <c r="G16790" s="19"/>
      <c r="H16790" s="19">
        <v>0.11038037405214018</v>
      </c>
      <c r="I16790" s="19">
        <v>0.73988272093095786</v>
      </c>
      <c r="J16790" s="19"/>
      <c r="K16790" s="19"/>
      <c r="L16790" s="19">
        <v>0.79303119859585702</v>
      </c>
      <c r="M16790" s="19">
        <v>0.17896467802732971</v>
      </c>
      <c r="N16790" s="19"/>
      <c r="O16790" s="19">
        <v>0.71608625118933844</v>
      </c>
      <c r="P16790" s="50"/>
      <c r="R16790" s="9" t="s">
        <v>0</v>
      </c>
    </row>
    <row r="16791" spans="2:18" x14ac:dyDescent="0.2">
      <c r="B16791" s="25">
        <v>16561</v>
      </c>
      <c r="C16791" s="193"/>
      <c r="D16791" s="19">
        <v>1.4077920621261522</v>
      </c>
      <c r="E16791" s="19"/>
      <c r="F16791" s="19">
        <v>0.78474651645983606</v>
      </c>
      <c r="G16791" s="19"/>
      <c r="H16791" s="19">
        <v>2.5025779034276749</v>
      </c>
      <c r="I16791" s="19"/>
      <c r="J16791" s="19">
        <v>1.8047804417272788</v>
      </c>
      <c r="K16791" s="19"/>
      <c r="L16791" s="19">
        <v>1.0980156121784981</v>
      </c>
      <c r="M16791" s="19"/>
      <c r="N16791" s="19">
        <v>0.75732131499297184</v>
      </c>
      <c r="O16791" s="19"/>
      <c r="P16791" s="50">
        <v>1.8171341372621963</v>
      </c>
      <c r="R16791" s="9" t="s">
        <v>0</v>
      </c>
    </row>
    <row r="16792" spans="2:18" x14ac:dyDescent="0.2">
      <c r="B16792" s="25">
        <v>16562</v>
      </c>
      <c r="C16792" s="193">
        <v>9.3401271697037241E-2</v>
      </c>
      <c r="D16792" s="19"/>
      <c r="E16792" s="19"/>
      <c r="F16792" s="19">
        <v>0.37885864937703129</v>
      </c>
      <c r="G16792" s="19"/>
      <c r="H16792" s="19">
        <v>0.54314786181648189</v>
      </c>
      <c r="I16792" s="19"/>
      <c r="J16792" s="19">
        <v>1.4458032490884614</v>
      </c>
      <c r="K16792" s="19"/>
      <c r="L16792" s="19">
        <v>0.40105462441576833</v>
      </c>
      <c r="M16792" s="19"/>
      <c r="N16792" s="19">
        <v>0.79615437359600538</v>
      </c>
      <c r="O16792" s="19"/>
      <c r="P16792" s="50">
        <v>0.28716097253744594</v>
      </c>
      <c r="R16792" s="9" t="s">
        <v>0</v>
      </c>
    </row>
    <row r="16793" spans="2:18" x14ac:dyDescent="0.2">
      <c r="B16793" s="25">
        <v>16563</v>
      </c>
      <c r="C16793" s="193">
        <v>7.7893678106680839E-2</v>
      </c>
      <c r="D16793" s="19"/>
      <c r="E16793" s="19"/>
      <c r="F16793" s="19">
        <v>1.5896135946165491</v>
      </c>
      <c r="G16793" s="19"/>
      <c r="H16793" s="19">
        <v>0.50795976966294631</v>
      </c>
      <c r="I16793" s="19"/>
      <c r="J16793" s="19">
        <v>0.75707396065026056</v>
      </c>
      <c r="K16793" s="19"/>
      <c r="L16793" s="19">
        <v>1.923289589042174</v>
      </c>
      <c r="M16793" s="19"/>
      <c r="N16793" s="19">
        <v>1.2144835917393519</v>
      </c>
      <c r="O16793" s="19"/>
      <c r="P16793" s="50">
        <v>0.28923509214606624</v>
      </c>
      <c r="R16793" s="9" t="s">
        <v>0</v>
      </c>
    </row>
    <row r="16794" spans="2:18" x14ac:dyDescent="0.2">
      <c r="B16794" s="25">
        <v>16564</v>
      </c>
      <c r="C16794" s="193"/>
      <c r="D16794" s="19">
        <v>0.59117072558775674</v>
      </c>
      <c r="E16794" s="19">
        <v>9.8564885919254969E-2</v>
      </c>
      <c r="F16794" s="19"/>
      <c r="G16794" s="19">
        <v>0.90703667458608395</v>
      </c>
      <c r="H16794" s="19"/>
      <c r="I16794" s="19">
        <v>0.32917067025348984</v>
      </c>
      <c r="J16794" s="19"/>
      <c r="K16794" s="19">
        <v>1.4776244840459343</v>
      </c>
      <c r="L16794" s="19"/>
      <c r="M16794" s="19">
        <v>1.3715941928464863</v>
      </c>
      <c r="N16794" s="19"/>
      <c r="O16794" s="19">
        <v>0.23956296584726924</v>
      </c>
      <c r="P16794" s="50"/>
      <c r="R16794" s="9" t="s">
        <v>0</v>
      </c>
    </row>
    <row r="16795" spans="2:18" x14ac:dyDescent="0.2">
      <c r="B16795" s="25">
        <v>16565</v>
      </c>
      <c r="C16795" s="193"/>
      <c r="D16795" s="19">
        <v>0.58595454871128005</v>
      </c>
      <c r="E16795" s="19"/>
      <c r="F16795" s="19">
        <v>0.17259207893539155</v>
      </c>
      <c r="G16795" s="19"/>
      <c r="H16795" s="19">
        <v>7.4147707931010956E-2</v>
      </c>
      <c r="I16795" s="19"/>
      <c r="J16795" s="19">
        <v>0.28991622115516713</v>
      </c>
      <c r="K16795" s="19"/>
      <c r="L16795" s="19">
        <v>0.8442780410679146</v>
      </c>
      <c r="M16795" s="19"/>
      <c r="N16795" s="19">
        <v>0.96391266417267074</v>
      </c>
      <c r="O16795" s="19">
        <v>0.18874560231172466</v>
      </c>
      <c r="P16795" s="50"/>
      <c r="R16795" s="9" t="s">
        <v>0</v>
      </c>
    </row>
    <row r="16796" spans="2:18" x14ac:dyDescent="0.2">
      <c r="B16796" s="25">
        <v>16566</v>
      </c>
      <c r="C16796" s="193"/>
      <c r="D16796" s="19">
        <v>1.9368027106972465</v>
      </c>
      <c r="E16796" s="19"/>
      <c r="F16796" s="19">
        <v>1.9068816559965545</v>
      </c>
      <c r="G16796" s="19"/>
      <c r="H16796" s="19">
        <v>2.2142161387496411</v>
      </c>
      <c r="I16796" s="19"/>
      <c r="J16796" s="19">
        <v>2.3987426918679962</v>
      </c>
      <c r="K16796" s="19"/>
      <c r="L16796" s="19">
        <v>2.1203382753031463</v>
      </c>
      <c r="M16796" s="19"/>
      <c r="N16796" s="19">
        <v>2.2439100361709921</v>
      </c>
      <c r="O16796" s="19"/>
      <c r="P16796" s="50">
        <v>1.5448060342675318</v>
      </c>
      <c r="R16796" s="9" t="s">
        <v>0</v>
      </c>
    </row>
    <row r="16797" spans="2:18" x14ac:dyDescent="0.2">
      <c r="B16797" s="25">
        <v>16567</v>
      </c>
      <c r="C16797" s="193">
        <v>0.48972781231607809</v>
      </c>
      <c r="D16797" s="19"/>
      <c r="E16797" s="19">
        <v>1.0013839329595351</v>
      </c>
      <c r="F16797" s="19"/>
      <c r="G16797" s="19">
        <v>0.58676706980532001</v>
      </c>
      <c r="H16797" s="19"/>
      <c r="I16797" s="19">
        <v>1.3197172611566668</v>
      </c>
      <c r="J16797" s="19"/>
      <c r="K16797" s="19">
        <v>0.75876826488310722</v>
      </c>
      <c r="L16797" s="19"/>
      <c r="M16797" s="19">
        <v>1.1468727606376627</v>
      </c>
      <c r="N16797" s="19"/>
      <c r="O16797" s="19"/>
      <c r="P16797" s="50">
        <v>0.49869154654560421</v>
      </c>
      <c r="R16797" s="9" t="s">
        <v>0</v>
      </c>
    </row>
    <row r="16798" spans="2:18" x14ac:dyDescent="0.2">
      <c r="B16798" s="25">
        <v>16568</v>
      </c>
      <c r="C16798" s="193">
        <v>0.37209903293931529</v>
      </c>
      <c r="D16798" s="19"/>
      <c r="E16798" s="19">
        <v>0.31349285976513469</v>
      </c>
      <c r="F16798" s="19"/>
      <c r="G16798" s="19"/>
      <c r="H16798" s="19">
        <v>5.8737994395113612E-3</v>
      </c>
      <c r="I16798" s="19">
        <v>7.5971366112021821E-2</v>
      </c>
      <c r="J16798" s="19"/>
      <c r="K16798" s="19">
        <v>0.49407238952507049</v>
      </c>
      <c r="L16798" s="19"/>
      <c r="M16798" s="19"/>
      <c r="N16798" s="19">
        <v>3.4483122442277185E-2</v>
      </c>
      <c r="O16798" s="19"/>
      <c r="P16798" s="50">
        <v>0.20298822282684834</v>
      </c>
      <c r="R16798" s="9" t="s">
        <v>0</v>
      </c>
    </row>
    <row r="16799" spans="2:18" x14ac:dyDescent="0.2">
      <c r="B16799" s="25">
        <v>16569</v>
      </c>
      <c r="C16799" s="193"/>
      <c r="D16799" s="19">
        <v>2.2320209755213622</v>
      </c>
      <c r="E16799" s="19"/>
      <c r="F16799" s="19">
        <v>1.3665075896668002</v>
      </c>
      <c r="G16799" s="19"/>
      <c r="H16799" s="19">
        <v>0.86291273491201514</v>
      </c>
      <c r="I16799" s="19"/>
      <c r="J16799" s="19">
        <v>1.6536506425130404</v>
      </c>
      <c r="K16799" s="19"/>
      <c r="L16799" s="19">
        <v>1.5361517334220556</v>
      </c>
      <c r="M16799" s="19"/>
      <c r="N16799" s="19">
        <v>1.9924614601265673</v>
      </c>
      <c r="O16799" s="19"/>
      <c r="P16799" s="50">
        <v>1.4319752599851991</v>
      </c>
      <c r="R16799" s="9" t="s">
        <v>0</v>
      </c>
    </row>
    <row r="16800" spans="2:18" x14ac:dyDescent="0.2">
      <c r="B16800" s="25">
        <v>16570</v>
      </c>
      <c r="C16800" s="193"/>
      <c r="D16800" s="19">
        <v>0.85617043356504074</v>
      </c>
      <c r="E16800" s="19"/>
      <c r="F16800" s="19">
        <v>1.5516018348225671</v>
      </c>
      <c r="G16800" s="19"/>
      <c r="H16800" s="19">
        <v>0.71949623950644537</v>
      </c>
      <c r="I16800" s="19"/>
      <c r="J16800" s="19">
        <v>1.2764367431257793</v>
      </c>
      <c r="K16800" s="19">
        <v>0.15346673695358656</v>
      </c>
      <c r="L16800" s="19"/>
      <c r="M16800" s="19"/>
      <c r="N16800" s="19">
        <v>0.50389396238097939</v>
      </c>
      <c r="O16800" s="19"/>
      <c r="P16800" s="50">
        <v>0.51309954244305567</v>
      </c>
      <c r="R16800" s="9" t="s">
        <v>0</v>
      </c>
    </row>
    <row r="16801" spans="2:18" x14ac:dyDescent="0.2">
      <c r="B16801" s="25">
        <v>16571</v>
      </c>
      <c r="C16801" s="193"/>
      <c r="D16801" s="19">
        <v>0.39637654291939151</v>
      </c>
      <c r="E16801" s="19"/>
      <c r="F16801" s="19">
        <v>0.42315423364836008</v>
      </c>
      <c r="G16801" s="19"/>
      <c r="H16801" s="19">
        <v>0.47160589837919653</v>
      </c>
      <c r="I16801" s="19"/>
      <c r="J16801" s="19">
        <v>0.63999621680847163</v>
      </c>
      <c r="K16801" s="19"/>
      <c r="L16801" s="19">
        <v>0.24376631458317538</v>
      </c>
      <c r="M16801" s="19"/>
      <c r="N16801" s="19">
        <v>0.47709945900155176</v>
      </c>
      <c r="O16801" s="19"/>
      <c r="P16801" s="50">
        <v>1.1859330239797492</v>
      </c>
      <c r="R16801" s="9" t="s">
        <v>0</v>
      </c>
    </row>
    <row r="16802" spans="2:18" x14ac:dyDescent="0.2">
      <c r="B16802" s="25">
        <v>16572</v>
      </c>
      <c r="C16802" s="193">
        <v>0.2994768705183376</v>
      </c>
      <c r="D16802" s="19"/>
      <c r="E16802" s="19"/>
      <c r="F16802" s="19">
        <v>0.34112619774459885</v>
      </c>
      <c r="G16802" s="19">
        <v>1.6602961626029684</v>
      </c>
      <c r="H16802" s="19"/>
      <c r="I16802" s="19">
        <v>0.72522662210995148</v>
      </c>
      <c r="J16802" s="19"/>
      <c r="K16802" s="19">
        <v>0.77311132315279341</v>
      </c>
      <c r="L16802" s="19"/>
      <c r="M16802" s="19">
        <v>1.2458522476790184</v>
      </c>
      <c r="N16802" s="19"/>
      <c r="O16802" s="19">
        <v>0.25289686996387473</v>
      </c>
      <c r="P16802" s="50"/>
      <c r="R16802" s="9" t="s">
        <v>0</v>
      </c>
    </row>
    <row r="16803" spans="2:18" x14ac:dyDescent="0.2">
      <c r="B16803" s="25">
        <v>16573</v>
      </c>
      <c r="C16803" s="193"/>
      <c r="D16803" s="19">
        <v>6.4879323750626772E-2</v>
      </c>
      <c r="E16803" s="19">
        <v>1.0203472790481574</v>
      </c>
      <c r="F16803" s="19"/>
      <c r="G16803" s="19"/>
      <c r="H16803" s="19">
        <v>0.14228426431896793</v>
      </c>
      <c r="I16803" s="19"/>
      <c r="J16803" s="19">
        <v>0.56997788087887891</v>
      </c>
      <c r="K16803" s="19">
        <v>1.4576521523850532</v>
      </c>
      <c r="L16803" s="19"/>
      <c r="M16803" s="19"/>
      <c r="N16803" s="19">
        <v>0.40744913809591221</v>
      </c>
      <c r="O16803" s="19">
        <v>0.70102727640098217</v>
      </c>
      <c r="P16803" s="50"/>
      <c r="R16803" s="9" t="s">
        <v>0</v>
      </c>
    </row>
    <row r="16804" spans="2:18" x14ac:dyDescent="0.2">
      <c r="B16804" s="25">
        <v>16574</v>
      </c>
      <c r="C16804" s="193">
        <v>1.3715557693954252</v>
      </c>
      <c r="D16804" s="19"/>
      <c r="E16804" s="19">
        <v>1.1766169799687349</v>
      </c>
      <c r="F16804" s="19"/>
      <c r="G16804" s="19">
        <v>0.38141067840791454</v>
      </c>
      <c r="H16804" s="19"/>
      <c r="I16804" s="19">
        <v>1.2220760848658387</v>
      </c>
      <c r="J16804" s="19"/>
      <c r="K16804" s="19">
        <v>0.86189696592493004</v>
      </c>
      <c r="L16804" s="19"/>
      <c r="M16804" s="19">
        <v>1.1617509752064092</v>
      </c>
      <c r="N16804" s="19"/>
      <c r="O16804" s="19">
        <v>1.191355480722303</v>
      </c>
      <c r="P16804" s="50"/>
      <c r="R16804" s="9" t="s">
        <v>0</v>
      </c>
    </row>
    <row r="16805" spans="2:18" x14ac:dyDescent="0.2">
      <c r="B16805" s="25">
        <v>16575</v>
      </c>
      <c r="C16805" s="193"/>
      <c r="D16805" s="19">
        <v>1.6802486815074036</v>
      </c>
      <c r="E16805" s="19"/>
      <c r="F16805" s="19">
        <v>1.0589163341104915</v>
      </c>
      <c r="G16805" s="19"/>
      <c r="H16805" s="19">
        <v>2.2011570115685002</v>
      </c>
      <c r="I16805" s="19"/>
      <c r="J16805" s="19">
        <v>2.2195851646081959</v>
      </c>
      <c r="K16805" s="19"/>
      <c r="L16805" s="19">
        <v>0.86518514537206992</v>
      </c>
      <c r="M16805" s="19"/>
      <c r="N16805" s="19">
        <v>1.6034911094806077</v>
      </c>
      <c r="O16805" s="19"/>
      <c r="P16805" s="50">
        <v>1.8864878115891641</v>
      </c>
      <c r="R16805" s="9" t="s">
        <v>0</v>
      </c>
    </row>
    <row r="16806" spans="2:18" x14ac:dyDescent="0.2">
      <c r="B16806" s="25">
        <v>16576</v>
      </c>
      <c r="C16806" s="193"/>
      <c r="D16806" s="19">
        <v>0.31778632262276973</v>
      </c>
      <c r="E16806" s="19">
        <v>0.12894896694735233</v>
      </c>
      <c r="F16806" s="19"/>
      <c r="G16806" s="19">
        <v>0.14708935110306312</v>
      </c>
      <c r="H16806" s="19"/>
      <c r="I16806" s="19">
        <v>0.4008198903345388</v>
      </c>
      <c r="J16806" s="19"/>
      <c r="K16806" s="19">
        <v>8.3760488074929071E-2</v>
      </c>
      <c r="L16806" s="19"/>
      <c r="M16806" s="19">
        <v>0.13970154062030685</v>
      </c>
      <c r="N16806" s="19"/>
      <c r="O16806" s="19"/>
      <c r="P16806" s="50">
        <v>1.1384745233935507</v>
      </c>
      <c r="R16806" s="9" t="s">
        <v>0</v>
      </c>
    </row>
    <row r="16807" spans="2:18" x14ac:dyDescent="0.2">
      <c r="B16807" s="25">
        <v>16577</v>
      </c>
      <c r="C16807" s="193"/>
      <c r="D16807" s="19">
        <v>2.8280362154617302</v>
      </c>
      <c r="E16807" s="19"/>
      <c r="F16807" s="19">
        <v>1.3776414382586522</v>
      </c>
      <c r="G16807" s="19"/>
      <c r="H16807" s="19">
        <v>2.5940328438147859</v>
      </c>
      <c r="I16807" s="19"/>
      <c r="J16807" s="19">
        <v>2.1120148862141015</v>
      </c>
      <c r="K16807" s="19"/>
      <c r="L16807" s="19">
        <v>1.6500230719976252</v>
      </c>
      <c r="M16807" s="19"/>
      <c r="N16807" s="19">
        <v>2.0242047570443114</v>
      </c>
      <c r="O16807" s="19"/>
      <c r="P16807" s="50">
        <v>2.6547489770413031</v>
      </c>
      <c r="R16807" s="9" t="s">
        <v>0</v>
      </c>
    </row>
    <row r="16808" spans="2:18" x14ac:dyDescent="0.2">
      <c r="B16808" s="25">
        <v>16578</v>
      </c>
      <c r="C16808" s="193">
        <v>0.81232167021959389</v>
      </c>
      <c r="D16808" s="19"/>
      <c r="E16808" s="19">
        <v>1.2526873280789719</v>
      </c>
      <c r="F16808" s="19"/>
      <c r="G16808" s="19">
        <v>1.3023899384196054</v>
      </c>
      <c r="H16808" s="19"/>
      <c r="I16808" s="19">
        <v>1.4006502195038366</v>
      </c>
      <c r="J16808" s="19"/>
      <c r="K16808" s="19">
        <v>0.87958234963022419</v>
      </c>
      <c r="L16808" s="19"/>
      <c r="M16808" s="19">
        <v>0.89136095609942556</v>
      </c>
      <c r="N16808" s="19"/>
      <c r="O16808" s="19">
        <v>2.0947699410256697</v>
      </c>
      <c r="P16808" s="50"/>
      <c r="R16808" s="9" t="s">
        <v>0</v>
      </c>
    </row>
    <row r="16809" spans="2:18" x14ac:dyDescent="0.2">
      <c r="B16809" s="25">
        <v>16579</v>
      </c>
      <c r="C16809" s="193"/>
      <c r="D16809" s="19">
        <v>1.5123401890000976</v>
      </c>
      <c r="E16809" s="19"/>
      <c r="F16809" s="19">
        <v>0.60406895605745581</v>
      </c>
      <c r="G16809" s="19"/>
      <c r="H16809" s="19">
        <v>1.7566271769834438</v>
      </c>
      <c r="I16809" s="19"/>
      <c r="J16809" s="19">
        <v>1.2302413376926691</v>
      </c>
      <c r="K16809" s="19"/>
      <c r="L16809" s="19">
        <v>1.3013728353021761</v>
      </c>
      <c r="M16809" s="19"/>
      <c r="N16809" s="19">
        <v>2.621792362228859</v>
      </c>
      <c r="O16809" s="19"/>
      <c r="P16809" s="50">
        <v>1.4252375428463648</v>
      </c>
      <c r="R16809" s="9" t="s">
        <v>0</v>
      </c>
    </row>
    <row r="16810" spans="2:18" x14ac:dyDescent="0.2">
      <c r="B16810" s="25">
        <v>16580</v>
      </c>
      <c r="C16810" s="193">
        <v>1.7985814227435184</v>
      </c>
      <c r="D16810" s="19"/>
      <c r="E16810" s="19">
        <v>0.92851353329384856</v>
      </c>
      <c r="F16810" s="19"/>
      <c r="G16810" s="19">
        <v>1.4092035502186127</v>
      </c>
      <c r="H16810" s="19"/>
      <c r="I16810" s="19">
        <v>1.0968029809623674</v>
      </c>
      <c r="J16810" s="19"/>
      <c r="K16810" s="19">
        <v>1.4022477090883012</v>
      </c>
      <c r="L16810" s="19"/>
      <c r="M16810" s="19">
        <v>0.94939002978484421</v>
      </c>
      <c r="N16810" s="19"/>
      <c r="O16810" s="19">
        <v>0.56151549385438093</v>
      </c>
      <c r="P16810" s="50"/>
      <c r="R16810" s="9" t="s">
        <v>0</v>
      </c>
    </row>
    <row r="16811" spans="2:18" x14ac:dyDescent="0.2">
      <c r="B16811" s="25">
        <v>16581</v>
      </c>
      <c r="C16811" s="193">
        <v>5.1361319845412416E-2</v>
      </c>
      <c r="D16811" s="19"/>
      <c r="E16811" s="19">
        <v>0.10512255992697542</v>
      </c>
      <c r="F16811" s="19"/>
      <c r="G16811" s="19">
        <v>7.3486467572384293E-2</v>
      </c>
      <c r="H16811" s="19"/>
      <c r="I16811" s="19">
        <v>0.26733499942792777</v>
      </c>
      <c r="J16811" s="19"/>
      <c r="K16811" s="19">
        <v>0.92646592839192032</v>
      </c>
      <c r="L16811" s="19"/>
      <c r="M16811" s="19">
        <v>0.64928386547679107</v>
      </c>
      <c r="N16811" s="19"/>
      <c r="O16811" s="19"/>
      <c r="P16811" s="50">
        <v>0.67751148109464265</v>
      </c>
      <c r="R16811" s="9" t="s">
        <v>0</v>
      </c>
    </row>
    <row r="16812" spans="2:18" x14ac:dyDescent="0.2">
      <c r="B16812" s="25">
        <v>16582</v>
      </c>
      <c r="C16812" s="193"/>
      <c r="D16812" s="19">
        <v>0.54993801001990616</v>
      </c>
      <c r="E16812" s="19"/>
      <c r="F16812" s="19">
        <v>0.65085147975649416</v>
      </c>
      <c r="G16812" s="19"/>
      <c r="H16812" s="19">
        <v>1.1905334849154241</v>
      </c>
      <c r="I16812" s="19"/>
      <c r="J16812" s="19">
        <v>1.3880643422429531</v>
      </c>
      <c r="K16812" s="19"/>
      <c r="L16812" s="19">
        <v>1.0156976572465273</v>
      </c>
      <c r="M16812" s="19"/>
      <c r="N16812" s="19">
        <v>0.54147141329345927</v>
      </c>
      <c r="O16812" s="19"/>
      <c r="P16812" s="50">
        <v>1.0033523390528474</v>
      </c>
      <c r="R16812" s="9" t="s">
        <v>0</v>
      </c>
    </row>
    <row r="16813" spans="2:18" x14ac:dyDescent="0.2">
      <c r="B16813" s="25">
        <v>16583</v>
      </c>
      <c r="C16813" s="193">
        <v>0.84423918726384206</v>
      </c>
      <c r="D16813" s="19"/>
      <c r="E16813" s="19"/>
      <c r="F16813" s="19">
        <v>0.40921520977626008</v>
      </c>
      <c r="G16813" s="19">
        <v>0.14107423829096474</v>
      </c>
      <c r="H16813" s="19"/>
      <c r="I16813" s="19">
        <v>0.22702334106902908</v>
      </c>
      <c r="J16813" s="19"/>
      <c r="K16813" s="19"/>
      <c r="L16813" s="19">
        <v>0.30232908412968701</v>
      </c>
      <c r="M16813" s="19">
        <v>1.1590027424361444</v>
      </c>
      <c r="N16813" s="19"/>
      <c r="O16813" s="19"/>
      <c r="P16813" s="50">
        <v>6.4058127731384459E-2</v>
      </c>
      <c r="R16813" s="9" t="s">
        <v>0</v>
      </c>
    </row>
    <row r="16814" spans="2:18" x14ac:dyDescent="0.2">
      <c r="B16814" s="25">
        <v>16584</v>
      </c>
      <c r="C16814" s="193">
        <v>0.67004174265010907</v>
      </c>
      <c r="D16814" s="19"/>
      <c r="E16814" s="19">
        <v>1.5939732229683734</v>
      </c>
      <c r="F16814" s="19"/>
      <c r="G16814" s="19">
        <v>1.11612677012098</v>
      </c>
      <c r="H16814" s="19"/>
      <c r="I16814" s="19">
        <v>0.95233578497467275</v>
      </c>
      <c r="J16814" s="19"/>
      <c r="K16814" s="19">
        <v>7.3783554470433277E-2</v>
      </c>
      <c r="L16814" s="19"/>
      <c r="M16814" s="19">
        <v>0.41370830542036219</v>
      </c>
      <c r="N16814" s="19"/>
      <c r="O16814" s="19">
        <v>0.90362367622460682</v>
      </c>
      <c r="P16814" s="50"/>
      <c r="R16814" s="9" t="s">
        <v>0</v>
      </c>
    </row>
    <row r="16815" spans="2:18" x14ac:dyDescent="0.2">
      <c r="B16815" s="25">
        <v>16585</v>
      </c>
      <c r="C16815" s="193"/>
      <c r="D16815" s="19">
        <v>0.64707776465648625</v>
      </c>
      <c r="E16815" s="19"/>
      <c r="F16815" s="19">
        <v>0.17776126139222923</v>
      </c>
      <c r="G16815" s="19">
        <v>0.28866959545336129</v>
      </c>
      <c r="H16815" s="19"/>
      <c r="I16815" s="19"/>
      <c r="J16815" s="19">
        <v>0.51052136577967022</v>
      </c>
      <c r="K16815" s="19"/>
      <c r="L16815" s="19">
        <v>0.29151006653440587</v>
      </c>
      <c r="M16815" s="19"/>
      <c r="N16815" s="19">
        <v>0.90303124491380904</v>
      </c>
      <c r="O16815" s="19"/>
      <c r="P16815" s="50">
        <v>8.8807662189577585E-2</v>
      </c>
      <c r="R16815" s="9" t="s">
        <v>0</v>
      </c>
    </row>
    <row r="16816" spans="2:18" x14ac:dyDescent="0.2">
      <c r="B16816" s="25">
        <v>16586</v>
      </c>
      <c r="C16816" s="193">
        <v>1.3431453196812178</v>
      </c>
      <c r="D16816" s="19"/>
      <c r="E16816" s="19">
        <v>1.7545522776470561</v>
      </c>
      <c r="F16816" s="19"/>
      <c r="G16816" s="19">
        <v>2.2582487440808432</v>
      </c>
      <c r="H16816" s="19"/>
      <c r="I16816" s="19">
        <v>1.0575061689300551</v>
      </c>
      <c r="J16816" s="19"/>
      <c r="K16816" s="19">
        <v>1.0204783089373399</v>
      </c>
      <c r="L16816" s="19"/>
      <c r="M16816" s="19">
        <v>1.4078367932609284</v>
      </c>
      <c r="N16816" s="19"/>
      <c r="O16816" s="19">
        <v>1.6036519526270065</v>
      </c>
      <c r="P16816" s="50"/>
      <c r="R16816" s="9" t="s">
        <v>0</v>
      </c>
    </row>
    <row r="16817" spans="2:18" x14ac:dyDescent="0.2">
      <c r="B16817" s="25">
        <v>16587</v>
      </c>
      <c r="C16817" s="193"/>
      <c r="D16817" s="19">
        <v>0.2043030823900879</v>
      </c>
      <c r="E16817" s="19"/>
      <c r="F16817" s="19">
        <v>0.78108932016896937</v>
      </c>
      <c r="G16817" s="19"/>
      <c r="H16817" s="19">
        <v>1.2975406077490348</v>
      </c>
      <c r="I16817" s="19">
        <v>0.36356719610187771</v>
      </c>
      <c r="J16817" s="19"/>
      <c r="K16817" s="19"/>
      <c r="L16817" s="19">
        <v>0.17731530058151512</v>
      </c>
      <c r="M16817" s="19"/>
      <c r="N16817" s="19">
        <v>0.81255524200050455</v>
      </c>
      <c r="O16817" s="19"/>
      <c r="P16817" s="50">
        <v>2.5770769596696235E-3</v>
      </c>
      <c r="R16817" s="9" t="s">
        <v>0</v>
      </c>
    </row>
    <row r="16818" spans="2:18" x14ac:dyDescent="0.2">
      <c r="B16818" s="25">
        <v>16588</v>
      </c>
      <c r="C16818" s="193">
        <v>8.7711082698275003E-2</v>
      </c>
      <c r="D16818" s="19"/>
      <c r="E16818" s="19">
        <v>0.87011505165461633</v>
      </c>
      <c r="F16818" s="19"/>
      <c r="G16818" s="19">
        <v>1.4565517642735952</v>
      </c>
      <c r="H16818" s="19"/>
      <c r="I16818" s="19">
        <v>0.67899140768179389</v>
      </c>
      <c r="J16818" s="19"/>
      <c r="K16818" s="19">
        <v>1.3910449893012229</v>
      </c>
      <c r="L16818" s="19"/>
      <c r="M16818" s="19">
        <v>0.78870248098493723</v>
      </c>
      <c r="N16818" s="19"/>
      <c r="O16818" s="19">
        <v>2.0076092906296075</v>
      </c>
      <c r="P16818" s="50"/>
      <c r="R16818" s="9" t="s">
        <v>0</v>
      </c>
    </row>
    <row r="16819" spans="2:18" x14ac:dyDescent="0.2">
      <c r="B16819" s="25">
        <v>16589</v>
      </c>
      <c r="C16819" s="193">
        <v>0.47432517929926604</v>
      </c>
      <c r="D16819" s="19"/>
      <c r="E16819" s="19">
        <v>0.55263821327735918</v>
      </c>
      <c r="F16819" s="19"/>
      <c r="G16819" s="19"/>
      <c r="H16819" s="19">
        <v>1.2840783849093493E-2</v>
      </c>
      <c r="I16819" s="19">
        <v>0.62632150986912172</v>
      </c>
      <c r="J16819" s="19"/>
      <c r="K16819" s="19">
        <v>0.68120231992222846</v>
      </c>
      <c r="L16819" s="19"/>
      <c r="M16819" s="19">
        <v>0.2882280269426033</v>
      </c>
      <c r="N16819" s="19"/>
      <c r="O16819" s="19"/>
      <c r="P16819" s="50">
        <v>0.86765898727339386</v>
      </c>
      <c r="R16819" s="9" t="s">
        <v>0</v>
      </c>
    </row>
    <row r="16820" spans="2:18" x14ac:dyDescent="0.2">
      <c r="B16820" s="25">
        <v>16590</v>
      </c>
      <c r="C16820" s="193">
        <v>1.7424766087256274</v>
      </c>
      <c r="D16820" s="19"/>
      <c r="E16820" s="19">
        <v>2.133572327302105</v>
      </c>
      <c r="F16820" s="19"/>
      <c r="G16820" s="19">
        <v>1.2503849804736893</v>
      </c>
      <c r="H16820" s="19"/>
      <c r="I16820" s="19">
        <v>1.8540194386713309</v>
      </c>
      <c r="J16820" s="19"/>
      <c r="K16820" s="19">
        <v>2.1679103608915757</v>
      </c>
      <c r="L16820" s="19"/>
      <c r="M16820" s="19">
        <v>2.5457833931177341</v>
      </c>
      <c r="N16820" s="19"/>
      <c r="O16820" s="19">
        <v>1.5528369597049532</v>
      </c>
      <c r="P16820" s="50"/>
      <c r="R16820" s="9" t="s">
        <v>0</v>
      </c>
    </row>
    <row r="16821" spans="2:18" x14ac:dyDescent="0.2">
      <c r="B16821" s="25">
        <v>16591</v>
      </c>
      <c r="C16821" s="193"/>
      <c r="D16821" s="19">
        <v>0.49539802215306733</v>
      </c>
      <c r="E16821" s="19"/>
      <c r="F16821" s="19">
        <v>0.70679801518598839</v>
      </c>
      <c r="G16821" s="19">
        <v>0.19945966002997118</v>
      </c>
      <c r="H16821" s="19"/>
      <c r="I16821" s="19"/>
      <c r="J16821" s="19">
        <v>0.45991162493131094</v>
      </c>
      <c r="K16821" s="19"/>
      <c r="L16821" s="19">
        <v>1.3437269525054332</v>
      </c>
      <c r="M16821" s="19">
        <v>6.7829500775130835E-2</v>
      </c>
      <c r="N16821" s="19"/>
      <c r="O16821" s="19">
        <v>4.9347997497967575E-2</v>
      </c>
      <c r="P16821" s="50"/>
      <c r="R16821" s="9" t="s">
        <v>0</v>
      </c>
    </row>
    <row r="16822" spans="2:18" x14ac:dyDescent="0.2">
      <c r="B16822" s="25">
        <v>16592</v>
      </c>
      <c r="C16822" s="193"/>
      <c r="D16822" s="19">
        <v>0.74855547771693909</v>
      </c>
      <c r="E16822" s="19">
        <v>0.14886252885794615</v>
      </c>
      <c r="F16822" s="19"/>
      <c r="G16822" s="19">
        <v>0.32102264301531513</v>
      </c>
      <c r="H16822" s="19"/>
      <c r="I16822" s="19">
        <v>0.64404783576595837</v>
      </c>
      <c r="J16822" s="19"/>
      <c r="K16822" s="19">
        <v>1.6785138310139835</v>
      </c>
      <c r="L16822" s="19"/>
      <c r="M16822" s="19">
        <v>0.71681556482798892</v>
      </c>
      <c r="N16822" s="19"/>
      <c r="O16822" s="19">
        <v>0.2787175561763357</v>
      </c>
      <c r="P16822" s="50"/>
      <c r="R16822" s="9" t="s">
        <v>0</v>
      </c>
    </row>
    <row r="16823" spans="2:18" x14ac:dyDescent="0.2">
      <c r="B16823" s="25">
        <v>16593</v>
      </c>
      <c r="C16823" s="193"/>
      <c r="D16823" s="19">
        <v>1.6227638916027685</v>
      </c>
      <c r="E16823" s="19"/>
      <c r="F16823" s="19">
        <v>1.8951832299884828</v>
      </c>
      <c r="G16823" s="19"/>
      <c r="H16823" s="19">
        <v>2.114331372541669</v>
      </c>
      <c r="I16823" s="19"/>
      <c r="J16823" s="19">
        <v>1.5330889986049754</v>
      </c>
      <c r="K16823" s="19"/>
      <c r="L16823" s="19">
        <v>2.2112584607786983</v>
      </c>
      <c r="M16823" s="19"/>
      <c r="N16823" s="19">
        <v>2.0845699987575483</v>
      </c>
      <c r="O16823" s="19"/>
      <c r="P16823" s="50">
        <v>1.8286553091718731</v>
      </c>
      <c r="R16823" s="9" t="s">
        <v>0</v>
      </c>
    </row>
    <row r="16824" spans="2:18" x14ac:dyDescent="0.2">
      <c r="B16824" s="25">
        <v>16594</v>
      </c>
      <c r="C16824" s="193"/>
      <c r="D16824" s="19">
        <v>1.3100457091127025</v>
      </c>
      <c r="E16824" s="19">
        <v>0.16300866126986913</v>
      </c>
      <c r="F16824" s="19"/>
      <c r="G16824" s="19"/>
      <c r="H16824" s="19">
        <v>0.49533493446874199</v>
      </c>
      <c r="I16824" s="19"/>
      <c r="J16824" s="19">
        <v>0.29898233569471461</v>
      </c>
      <c r="K16824" s="19"/>
      <c r="L16824" s="19">
        <v>0.36006338842183722</v>
      </c>
      <c r="M16824" s="19"/>
      <c r="N16824" s="19">
        <v>0.17857719936794109</v>
      </c>
      <c r="O16824" s="19"/>
      <c r="P16824" s="50">
        <v>0.80559674044972585</v>
      </c>
      <c r="R16824" s="9" t="s">
        <v>0</v>
      </c>
    </row>
    <row r="16825" spans="2:18" x14ac:dyDescent="0.2">
      <c r="B16825" s="25">
        <v>16595</v>
      </c>
      <c r="C16825" s="193"/>
      <c r="D16825" s="19">
        <v>0.16928617909617172</v>
      </c>
      <c r="E16825" s="19">
        <v>0.10364059361080523</v>
      </c>
      <c r="F16825" s="19"/>
      <c r="G16825" s="19">
        <v>0.60799007654289283</v>
      </c>
      <c r="H16825" s="19"/>
      <c r="I16825" s="19"/>
      <c r="J16825" s="19">
        <v>1.2155233831540702</v>
      </c>
      <c r="K16825" s="19">
        <v>0.47278309409488184</v>
      </c>
      <c r="L16825" s="19"/>
      <c r="M16825" s="19"/>
      <c r="N16825" s="19">
        <v>0.33423610007150373</v>
      </c>
      <c r="O16825" s="19">
        <v>8.1344067949533569E-2</v>
      </c>
      <c r="P16825" s="50"/>
      <c r="R16825" s="9" t="s">
        <v>0</v>
      </c>
    </row>
    <row r="16826" spans="2:18" x14ac:dyDescent="0.2">
      <c r="B16826" s="25">
        <v>16596</v>
      </c>
      <c r="C16826" s="193"/>
      <c r="D16826" s="19">
        <v>1.8497881562459682</v>
      </c>
      <c r="E16826" s="19"/>
      <c r="F16826" s="19">
        <v>1.4016068206978056</v>
      </c>
      <c r="G16826" s="19"/>
      <c r="H16826" s="19">
        <v>0.73201127682673461</v>
      </c>
      <c r="I16826" s="19"/>
      <c r="J16826" s="19">
        <v>2.0691859273407434</v>
      </c>
      <c r="K16826" s="19"/>
      <c r="L16826" s="19">
        <v>1.6507418878668836</v>
      </c>
      <c r="M16826" s="19"/>
      <c r="N16826" s="19">
        <v>1.8397254102106533</v>
      </c>
      <c r="O16826" s="19"/>
      <c r="P16826" s="50">
        <v>1.7862010072677454</v>
      </c>
      <c r="R16826" s="9" t="s">
        <v>0</v>
      </c>
    </row>
    <row r="16827" spans="2:18" x14ac:dyDescent="0.2">
      <c r="B16827" s="25">
        <v>16597</v>
      </c>
      <c r="C16827" s="193"/>
      <c r="D16827" s="19">
        <v>0.3397017908675794</v>
      </c>
      <c r="E16827" s="19">
        <v>0.41049614882610252</v>
      </c>
      <c r="F16827" s="19"/>
      <c r="G16827" s="19"/>
      <c r="H16827" s="19">
        <v>0.79433408173363884</v>
      </c>
      <c r="I16827" s="19"/>
      <c r="J16827" s="19">
        <v>0.6466987120978902</v>
      </c>
      <c r="K16827" s="19"/>
      <c r="L16827" s="19">
        <v>0.33745890534852901</v>
      </c>
      <c r="M16827" s="19"/>
      <c r="N16827" s="19">
        <v>0.46983284683397547</v>
      </c>
      <c r="O16827" s="19"/>
      <c r="P16827" s="50">
        <v>0.14127348999051437</v>
      </c>
      <c r="R16827" s="9" t="s">
        <v>0</v>
      </c>
    </row>
    <row r="16828" spans="2:18" x14ac:dyDescent="0.2">
      <c r="B16828" s="25">
        <v>16598</v>
      </c>
      <c r="C16828" s="193">
        <v>0.35684231093733765</v>
      </c>
      <c r="D16828" s="19"/>
      <c r="E16828" s="19">
        <v>0.51487242459739524</v>
      </c>
      <c r="F16828" s="19"/>
      <c r="G16828" s="19">
        <v>0.94005922710220702</v>
      </c>
      <c r="H16828" s="19"/>
      <c r="I16828" s="19">
        <v>0.74461699581110774</v>
      </c>
      <c r="J16828" s="19"/>
      <c r="K16828" s="19">
        <v>0.98047086884029233</v>
      </c>
      <c r="L16828" s="19"/>
      <c r="M16828" s="19">
        <v>0.21755005600798094</v>
      </c>
      <c r="N16828" s="19"/>
      <c r="O16828" s="19">
        <v>1.1461281210506107</v>
      </c>
      <c r="P16828" s="50"/>
      <c r="R16828" s="9" t="s">
        <v>0</v>
      </c>
    </row>
    <row r="16829" spans="2:18" x14ac:dyDescent="0.2">
      <c r="B16829" s="25">
        <v>16599</v>
      </c>
      <c r="C16829" s="193"/>
      <c r="D16829" s="19">
        <v>1.2113523532816186</v>
      </c>
      <c r="E16829" s="19"/>
      <c r="F16829" s="19">
        <v>0.53744253187062729</v>
      </c>
      <c r="G16829" s="19"/>
      <c r="H16829" s="19">
        <v>1.2470010887704603</v>
      </c>
      <c r="I16829" s="19">
        <v>6.4926164110558279E-2</v>
      </c>
      <c r="J16829" s="19"/>
      <c r="K16829" s="19">
        <v>2.5514789373754516E-2</v>
      </c>
      <c r="L16829" s="19"/>
      <c r="M16829" s="19"/>
      <c r="N16829" s="19">
        <v>1.1385805944028522</v>
      </c>
      <c r="O16829" s="19"/>
      <c r="P16829" s="50">
        <v>0.66899611490183863</v>
      </c>
      <c r="R16829" s="9" t="s">
        <v>0</v>
      </c>
    </row>
    <row r="16830" spans="2:18" x14ac:dyDescent="0.2">
      <c r="B16830" s="25">
        <v>16600</v>
      </c>
      <c r="C16830" s="193">
        <v>0.70818895434914664</v>
      </c>
      <c r="D16830" s="19"/>
      <c r="E16830" s="19">
        <v>0.62008731427542929</v>
      </c>
      <c r="F16830" s="19"/>
      <c r="G16830" s="19">
        <v>1.1696410351006725</v>
      </c>
      <c r="H16830" s="19"/>
      <c r="I16830" s="19">
        <v>1.1615842037356288</v>
      </c>
      <c r="J16830" s="19"/>
      <c r="K16830" s="19">
        <v>0.8708897550739817</v>
      </c>
      <c r="L16830" s="19"/>
      <c r="M16830" s="19"/>
      <c r="N16830" s="19">
        <v>2.6287509994592999E-2</v>
      </c>
      <c r="O16830" s="19">
        <v>0.65252505034380759</v>
      </c>
      <c r="P16830" s="50"/>
      <c r="R16830" s="9" t="s">
        <v>0</v>
      </c>
    </row>
    <row r="16831" spans="2:18" x14ac:dyDescent="0.2">
      <c r="B16831" s="25">
        <v>16601</v>
      </c>
      <c r="C16831" s="193">
        <v>1.9099894892982017E-2</v>
      </c>
      <c r="D16831" s="19"/>
      <c r="E16831" s="19"/>
      <c r="F16831" s="19">
        <v>0.36136563418584816</v>
      </c>
      <c r="G16831" s="19"/>
      <c r="H16831" s="19">
        <v>0.1624191362357727</v>
      </c>
      <c r="I16831" s="19">
        <v>4.4593672383339764E-2</v>
      </c>
      <c r="J16831" s="19"/>
      <c r="K16831" s="19"/>
      <c r="L16831" s="19">
        <v>1.1210326812243627</v>
      </c>
      <c r="M16831" s="19"/>
      <c r="N16831" s="19">
        <v>0.52640073096235063</v>
      </c>
      <c r="O16831" s="19"/>
      <c r="P16831" s="50">
        <v>0.14785360263741942</v>
      </c>
      <c r="R16831" s="9" t="s">
        <v>0</v>
      </c>
    </row>
    <row r="16832" spans="2:18" x14ac:dyDescent="0.2">
      <c r="B16832" s="25">
        <v>16602</v>
      </c>
      <c r="C16832" s="193">
        <v>0.11363125613636123</v>
      </c>
      <c r="D16832" s="19"/>
      <c r="E16832" s="19">
        <v>0.23638979108109387</v>
      </c>
      <c r="F16832" s="19"/>
      <c r="G16832" s="19">
        <v>0.67442183894451391</v>
      </c>
      <c r="H16832" s="19"/>
      <c r="I16832" s="19">
        <v>0.76018040142028398</v>
      </c>
      <c r="J16832" s="19"/>
      <c r="K16832" s="19">
        <v>0.55271552171117821</v>
      </c>
      <c r="L16832" s="19"/>
      <c r="M16832" s="19">
        <v>0.37502549398807034</v>
      </c>
      <c r="N16832" s="19"/>
      <c r="O16832" s="19">
        <v>0.55469355232584194</v>
      </c>
      <c r="P16832" s="50"/>
      <c r="R16832" s="9" t="s">
        <v>0</v>
      </c>
    </row>
    <row r="16833" spans="2:18" x14ac:dyDescent="0.2">
      <c r="B16833" s="25">
        <v>16603</v>
      </c>
      <c r="C16833" s="193">
        <v>2.2446382590247049</v>
      </c>
      <c r="D16833" s="19"/>
      <c r="E16833" s="19">
        <v>2.3404882268822966</v>
      </c>
      <c r="F16833" s="19"/>
      <c r="G16833" s="19">
        <v>1.9916464454761975</v>
      </c>
      <c r="H16833" s="19"/>
      <c r="I16833" s="19">
        <v>2.4939040546795108</v>
      </c>
      <c r="J16833" s="19"/>
      <c r="K16833" s="19">
        <v>2.9622865672019576</v>
      </c>
      <c r="L16833" s="19"/>
      <c r="M16833" s="19">
        <v>1.2188459093256594</v>
      </c>
      <c r="N16833" s="19"/>
      <c r="O16833" s="19">
        <v>2.7258085330896225</v>
      </c>
      <c r="P16833" s="50"/>
      <c r="R16833" s="9" t="s">
        <v>0</v>
      </c>
    </row>
    <row r="16834" spans="2:18" x14ac:dyDescent="0.2">
      <c r="B16834" s="25">
        <v>16604</v>
      </c>
      <c r="C16834" s="193"/>
      <c r="D16834" s="19">
        <v>1.3352843833998578</v>
      </c>
      <c r="E16834" s="19"/>
      <c r="F16834" s="19">
        <v>1.5886212763322973</v>
      </c>
      <c r="G16834" s="19"/>
      <c r="H16834" s="19">
        <v>1.4517964560052918</v>
      </c>
      <c r="I16834" s="19"/>
      <c r="J16834" s="19">
        <v>0.34548376111658174</v>
      </c>
      <c r="K16834" s="19"/>
      <c r="L16834" s="19">
        <v>1.850538758637281</v>
      </c>
      <c r="M16834" s="19"/>
      <c r="N16834" s="19">
        <v>1.1955989670128997</v>
      </c>
      <c r="O16834" s="19"/>
      <c r="P16834" s="50">
        <v>1.0909356722359793</v>
      </c>
      <c r="R16834" s="9" t="s">
        <v>0</v>
      </c>
    </row>
    <row r="16835" spans="2:18" x14ac:dyDescent="0.2">
      <c r="B16835" s="25">
        <v>16605</v>
      </c>
      <c r="C16835" s="193"/>
      <c r="D16835" s="19">
        <v>1.9316900788156217</v>
      </c>
      <c r="E16835" s="19"/>
      <c r="F16835" s="19">
        <v>1.0417096996800261</v>
      </c>
      <c r="G16835" s="19"/>
      <c r="H16835" s="19">
        <v>1.1387640579907816</v>
      </c>
      <c r="I16835" s="19"/>
      <c r="J16835" s="19">
        <v>0.39368472945805655</v>
      </c>
      <c r="K16835" s="19"/>
      <c r="L16835" s="19">
        <v>1.3185098933733479</v>
      </c>
      <c r="M16835" s="19"/>
      <c r="N16835" s="19">
        <v>1.2197902663687883</v>
      </c>
      <c r="O16835" s="19"/>
      <c r="P16835" s="50">
        <v>0.21239108425668135</v>
      </c>
      <c r="R16835" s="9" t="s">
        <v>0</v>
      </c>
    </row>
    <row r="16836" spans="2:18" x14ac:dyDescent="0.2">
      <c r="B16836" s="25">
        <v>16606</v>
      </c>
      <c r="C16836" s="193">
        <v>0.68655460618999642</v>
      </c>
      <c r="D16836" s="19"/>
      <c r="E16836" s="19">
        <v>0.18453362098015433</v>
      </c>
      <c r="F16836" s="19"/>
      <c r="G16836" s="19">
        <v>1.6556747802571765</v>
      </c>
      <c r="H16836" s="19"/>
      <c r="I16836" s="19"/>
      <c r="J16836" s="19">
        <v>0.2032665308446403</v>
      </c>
      <c r="K16836" s="19">
        <v>0.10590640776874302</v>
      </c>
      <c r="L16836" s="19"/>
      <c r="M16836" s="19">
        <v>0.89731805729838332</v>
      </c>
      <c r="N16836" s="19"/>
      <c r="O16836" s="19">
        <v>0.53379655006941318</v>
      </c>
      <c r="P16836" s="50"/>
      <c r="R16836" s="9" t="s">
        <v>0</v>
      </c>
    </row>
    <row r="16837" spans="2:18" x14ac:dyDescent="0.2">
      <c r="B16837" s="25">
        <v>16607</v>
      </c>
      <c r="C16837" s="193"/>
      <c r="D16837" s="19">
        <v>0.15143517429533035</v>
      </c>
      <c r="E16837" s="19">
        <v>1.8244229125235479E-2</v>
      </c>
      <c r="F16837" s="19"/>
      <c r="G16837" s="19">
        <v>0.5686604914763741</v>
      </c>
      <c r="H16837" s="19"/>
      <c r="I16837" s="19">
        <v>1.0869956643953935</v>
      </c>
      <c r="J16837" s="19"/>
      <c r="K16837" s="19">
        <v>0.87184321023298028</v>
      </c>
      <c r="L16837" s="19"/>
      <c r="M16837" s="19">
        <v>0.24727479093069957</v>
      </c>
      <c r="N16837" s="19"/>
      <c r="O16837" s="19">
        <v>1.680362952355583</v>
      </c>
      <c r="P16837" s="50"/>
      <c r="R16837" s="9" t="s">
        <v>0</v>
      </c>
    </row>
    <row r="16838" spans="2:18" x14ac:dyDescent="0.2">
      <c r="B16838" s="25">
        <v>16608</v>
      </c>
      <c r="C16838" s="193">
        <v>1.1126954250548831</v>
      </c>
      <c r="D16838" s="19"/>
      <c r="E16838" s="19">
        <v>0.28215024274092582</v>
      </c>
      <c r="F16838" s="19"/>
      <c r="G16838" s="19">
        <v>0.61702298991904625</v>
      </c>
      <c r="H16838" s="19"/>
      <c r="I16838" s="19">
        <v>0.78818146858942706</v>
      </c>
      <c r="J16838" s="19"/>
      <c r="K16838" s="19">
        <v>0.42783461404723577</v>
      </c>
      <c r="L16838" s="19"/>
      <c r="M16838" s="19">
        <v>8.400951047241452E-2</v>
      </c>
      <c r="N16838" s="19"/>
      <c r="O16838" s="19">
        <v>0.679126253786142</v>
      </c>
      <c r="P16838" s="50"/>
      <c r="R16838" s="9" t="s">
        <v>0</v>
      </c>
    </row>
    <row r="16839" spans="2:18" x14ac:dyDescent="0.2">
      <c r="B16839" s="25">
        <v>16609</v>
      </c>
      <c r="C16839" s="193"/>
      <c r="D16839" s="19">
        <v>1.0849308257273695</v>
      </c>
      <c r="E16839" s="19"/>
      <c r="F16839" s="19">
        <v>1.3034516774098788</v>
      </c>
      <c r="G16839" s="19"/>
      <c r="H16839" s="19">
        <v>0.92348508835301468</v>
      </c>
      <c r="I16839" s="19"/>
      <c r="J16839" s="19">
        <v>0.11307603406023851</v>
      </c>
      <c r="K16839" s="19"/>
      <c r="L16839" s="19">
        <v>1.3051849510387303</v>
      </c>
      <c r="M16839" s="19"/>
      <c r="N16839" s="19">
        <v>0.59176907838325354</v>
      </c>
      <c r="O16839" s="19"/>
      <c r="P16839" s="50">
        <v>1.1631649629786868E-2</v>
      </c>
      <c r="R16839" s="9" t="s">
        <v>0</v>
      </c>
    </row>
    <row r="16840" spans="2:18" x14ac:dyDescent="0.2">
      <c r="B16840" s="25">
        <v>16610</v>
      </c>
      <c r="C16840" s="193">
        <v>0.30418393969426089</v>
      </c>
      <c r="D16840" s="19"/>
      <c r="E16840" s="19">
        <v>0.65746886687339601</v>
      </c>
      <c r="F16840" s="19"/>
      <c r="G16840" s="19"/>
      <c r="H16840" s="19">
        <v>0.18481453978218809</v>
      </c>
      <c r="I16840" s="19">
        <v>0.28964885152023778</v>
      </c>
      <c r="J16840" s="19"/>
      <c r="K16840" s="19">
        <v>0.15014023535530877</v>
      </c>
      <c r="L16840" s="19"/>
      <c r="M16840" s="19"/>
      <c r="N16840" s="19">
        <v>0.26178717742170143</v>
      </c>
      <c r="O16840" s="19">
        <v>0.29769018593508045</v>
      </c>
      <c r="P16840" s="50"/>
      <c r="R16840" s="9" t="s">
        <v>0</v>
      </c>
    </row>
    <row r="16841" spans="2:18" x14ac:dyDescent="0.2">
      <c r="B16841" s="25">
        <v>16611</v>
      </c>
      <c r="C16841" s="193">
        <v>0.78659449226248457</v>
      </c>
      <c r="D16841" s="19"/>
      <c r="E16841" s="19">
        <v>0.83437142717242363</v>
      </c>
      <c r="F16841" s="19"/>
      <c r="G16841" s="19">
        <v>0.61626857480674035</v>
      </c>
      <c r="H16841" s="19"/>
      <c r="I16841" s="19"/>
      <c r="J16841" s="19">
        <v>0.28867733030853276</v>
      </c>
      <c r="K16841" s="19">
        <v>1.3414487760171254</v>
      </c>
      <c r="L16841" s="19"/>
      <c r="M16841" s="19">
        <v>1.2215171463552472</v>
      </c>
      <c r="N16841" s="19"/>
      <c r="O16841" s="19"/>
      <c r="P16841" s="50">
        <v>0.28251094269204363</v>
      </c>
      <c r="R16841" s="9" t="s">
        <v>0</v>
      </c>
    </row>
    <row r="16842" spans="2:18" x14ac:dyDescent="0.2">
      <c r="B16842" s="25">
        <v>16612</v>
      </c>
      <c r="C16842" s="193">
        <v>1.0186197143036402</v>
      </c>
      <c r="D16842" s="19"/>
      <c r="E16842" s="19">
        <v>0.82279672186052333</v>
      </c>
      <c r="F16842" s="19"/>
      <c r="G16842" s="19">
        <v>3.9508459283526177E-2</v>
      </c>
      <c r="H16842" s="19"/>
      <c r="I16842" s="19">
        <v>1.3980763614746616</v>
      </c>
      <c r="J16842" s="19"/>
      <c r="K16842" s="19">
        <v>1.1707025894892917</v>
      </c>
      <c r="L16842" s="19"/>
      <c r="M16842" s="19">
        <v>0.19570779749812053</v>
      </c>
      <c r="N16842" s="19"/>
      <c r="O16842" s="19">
        <v>0.40046973546352072</v>
      </c>
      <c r="P16842" s="50"/>
      <c r="R16842" s="9" t="s">
        <v>0</v>
      </c>
    </row>
    <row r="16843" spans="2:18" x14ac:dyDescent="0.2">
      <c r="B16843" s="25">
        <v>16613</v>
      </c>
      <c r="C16843" s="193"/>
      <c r="D16843" s="19">
        <v>2.2295621072660294</v>
      </c>
      <c r="E16843" s="19"/>
      <c r="F16843" s="19">
        <v>2.2164603809113723</v>
      </c>
      <c r="G16843" s="19"/>
      <c r="H16843" s="19">
        <v>2.4393302551108578</v>
      </c>
      <c r="I16843" s="19"/>
      <c r="J16843" s="19">
        <v>2.1337860704373601</v>
      </c>
      <c r="K16843" s="19"/>
      <c r="L16843" s="19">
        <v>1.8719503876060455</v>
      </c>
      <c r="M16843" s="19"/>
      <c r="N16843" s="19">
        <v>3.1667032572107421</v>
      </c>
      <c r="O16843" s="19"/>
      <c r="P16843" s="50">
        <v>0.85524829966160587</v>
      </c>
      <c r="R16843" s="9" t="s">
        <v>0</v>
      </c>
    </row>
    <row r="16844" spans="2:18" x14ac:dyDescent="0.2">
      <c r="B16844" s="25">
        <v>16614</v>
      </c>
      <c r="C16844" s="193"/>
      <c r="D16844" s="19">
        <v>0.19674491791315318</v>
      </c>
      <c r="E16844" s="19"/>
      <c r="F16844" s="19">
        <v>0.45236493057983063</v>
      </c>
      <c r="G16844" s="19"/>
      <c r="H16844" s="19">
        <v>0.34237459825945665</v>
      </c>
      <c r="I16844" s="19"/>
      <c r="J16844" s="19">
        <v>0.25221757774046649</v>
      </c>
      <c r="K16844" s="19"/>
      <c r="L16844" s="19">
        <v>1.4375094198140768</v>
      </c>
      <c r="M16844" s="19"/>
      <c r="N16844" s="19">
        <v>0.41866606852916788</v>
      </c>
      <c r="O16844" s="19"/>
      <c r="P16844" s="50">
        <v>4.7298490840258708E-3</v>
      </c>
      <c r="R16844" s="9" t="s">
        <v>0</v>
      </c>
    </row>
    <row r="16845" spans="2:18" x14ac:dyDescent="0.2">
      <c r="B16845" s="25">
        <v>16615</v>
      </c>
      <c r="C16845" s="193">
        <v>0.34132546889064158</v>
      </c>
      <c r="D16845" s="19"/>
      <c r="E16845" s="19">
        <v>0.76080867717971623</v>
      </c>
      <c r="F16845" s="19"/>
      <c r="G16845" s="19"/>
      <c r="H16845" s="19">
        <v>0.36457230225505344</v>
      </c>
      <c r="I16845" s="19">
        <v>0.63507149274142738</v>
      </c>
      <c r="J16845" s="19"/>
      <c r="K16845" s="19">
        <v>0.11315439969046884</v>
      </c>
      <c r="L16845" s="19"/>
      <c r="M16845" s="19">
        <v>0.13107853484016171</v>
      </c>
      <c r="N16845" s="19"/>
      <c r="O16845" s="19">
        <v>0.45013888090130089</v>
      </c>
      <c r="P16845" s="50"/>
      <c r="R16845" s="9" t="s">
        <v>0</v>
      </c>
    </row>
    <row r="16846" spans="2:18" x14ac:dyDescent="0.2">
      <c r="B16846" s="25">
        <v>16616</v>
      </c>
      <c r="C16846" s="193">
        <v>3.0730970981214075E-2</v>
      </c>
      <c r="D16846" s="19"/>
      <c r="E16846" s="19"/>
      <c r="F16846" s="19">
        <v>0.50519067053631439</v>
      </c>
      <c r="G16846" s="19"/>
      <c r="H16846" s="19">
        <v>0.28486082810907576</v>
      </c>
      <c r="I16846" s="19">
        <v>0.44910432300366193</v>
      </c>
      <c r="J16846" s="19"/>
      <c r="K16846" s="19"/>
      <c r="L16846" s="19">
        <v>0.78230395271749031</v>
      </c>
      <c r="M16846" s="19">
        <v>0.68989718195845129</v>
      </c>
      <c r="N16846" s="19"/>
      <c r="O16846" s="19"/>
      <c r="P16846" s="50">
        <v>0.46227109013726952</v>
      </c>
      <c r="R16846" s="9" t="s">
        <v>0</v>
      </c>
    </row>
    <row r="16847" spans="2:18" x14ac:dyDescent="0.2">
      <c r="B16847" s="25">
        <v>16617</v>
      </c>
      <c r="C16847" s="193">
        <v>0.38694433717647675</v>
      </c>
      <c r="D16847" s="19"/>
      <c r="E16847" s="19"/>
      <c r="F16847" s="19">
        <v>0.98721872514493036</v>
      </c>
      <c r="G16847" s="19">
        <v>0.17793065087802115</v>
      </c>
      <c r="H16847" s="19"/>
      <c r="I16847" s="19">
        <v>0.71234521583387223</v>
      </c>
      <c r="J16847" s="19"/>
      <c r="K16847" s="19">
        <v>0.55723336385937405</v>
      </c>
      <c r="L16847" s="19"/>
      <c r="M16847" s="19"/>
      <c r="N16847" s="19">
        <v>0.46072172472480966</v>
      </c>
      <c r="O16847" s="19">
        <v>0.24488985080496894</v>
      </c>
      <c r="P16847" s="50"/>
      <c r="R16847" s="9" t="s">
        <v>0</v>
      </c>
    </row>
    <row r="16848" spans="2:18" x14ac:dyDescent="0.2">
      <c r="B16848" s="25">
        <v>16618</v>
      </c>
      <c r="C16848" s="193"/>
      <c r="D16848" s="19">
        <v>0.1113701460204473</v>
      </c>
      <c r="E16848" s="19"/>
      <c r="F16848" s="19">
        <v>1.1424925508934904</v>
      </c>
      <c r="G16848" s="19"/>
      <c r="H16848" s="19">
        <v>1.7815757298484216</v>
      </c>
      <c r="I16848" s="19">
        <v>0.54288242062535697</v>
      </c>
      <c r="J16848" s="19"/>
      <c r="K16848" s="19">
        <v>9.9096039709986622E-2</v>
      </c>
      <c r="L16848" s="19"/>
      <c r="M16848" s="19">
        <v>0.41274372157139616</v>
      </c>
      <c r="N16848" s="19"/>
      <c r="O16848" s="19"/>
      <c r="P16848" s="50">
        <v>0.8013117536576484</v>
      </c>
      <c r="R16848" s="9" t="s">
        <v>0</v>
      </c>
    </row>
    <row r="16849" spans="2:18" x14ac:dyDescent="0.2">
      <c r="B16849" s="25">
        <v>16619</v>
      </c>
      <c r="C16849" s="193"/>
      <c r="D16849" s="19">
        <v>1.8529544216914474E-2</v>
      </c>
      <c r="E16849" s="19"/>
      <c r="F16849" s="19">
        <v>0.55012296110018954</v>
      </c>
      <c r="G16849" s="19"/>
      <c r="H16849" s="19">
        <v>0.37644586841021749</v>
      </c>
      <c r="I16849" s="19"/>
      <c r="J16849" s="19">
        <v>1.0889240391925061</v>
      </c>
      <c r="K16849" s="19">
        <v>0.58952603478637156</v>
      </c>
      <c r="L16849" s="19"/>
      <c r="M16849" s="19"/>
      <c r="N16849" s="19">
        <v>0.87538646381977381</v>
      </c>
      <c r="O16849" s="19"/>
      <c r="P16849" s="50">
        <v>0.97192704579939093</v>
      </c>
      <c r="R16849" s="9" t="s">
        <v>0</v>
      </c>
    </row>
    <row r="16850" spans="2:18" x14ac:dyDescent="0.2">
      <c r="B16850" s="25">
        <v>16620</v>
      </c>
      <c r="C16850" s="193"/>
      <c r="D16850" s="19">
        <v>0.51385172868257845</v>
      </c>
      <c r="E16850" s="19"/>
      <c r="F16850" s="19">
        <v>0.25771706820828949</v>
      </c>
      <c r="G16850" s="19">
        <v>1.0112136848868912E-2</v>
      </c>
      <c r="H16850" s="19"/>
      <c r="I16850" s="19">
        <v>0.39123670414228673</v>
      </c>
      <c r="J16850" s="19"/>
      <c r="K16850" s="19"/>
      <c r="L16850" s="19">
        <v>0.27262919861750684</v>
      </c>
      <c r="M16850" s="19"/>
      <c r="N16850" s="19">
        <v>0.91735823781489079</v>
      </c>
      <c r="O16850" s="19">
        <v>0.76193881094802374</v>
      </c>
      <c r="P16850" s="50"/>
      <c r="R16850" s="9" t="s">
        <v>0</v>
      </c>
    </row>
    <row r="16851" spans="2:18" x14ac:dyDescent="0.2">
      <c r="B16851" s="25">
        <v>16621</v>
      </c>
      <c r="C16851" s="193"/>
      <c r="D16851" s="19">
        <v>1.0702826903200247</v>
      </c>
      <c r="E16851" s="19"/>
      <c r="F16851" s="19">
        <v>0.3887358982250303</v>
      </c>
      <c r="G16851" s="19"/>
      <c r="H16851" s="19">
        <v>0.81997259868595773</v>
      </c>
      <c r="I16851" s="19">
        <v>5.7549397663257777E-2</v>
      </c>
      <c r="J16851" s="19"/>
      <c r="K16851" s="19"/>
      <c r="L16851" s="19">
        <v>0.94526195406824498</v>
      </c>
      <c r="M16851" s="19"/>
      <c r="N16851" s="19">
        <v>1.2275321007813929</v>
      </c>
      <c r="O16851" s="19"/>
      <c r="P16851" s="50">
        <v>0.56159571935077168</v>
      </c>
      <c r="R16851" s="9" t="s">
        <v>0</v>
      </c>
    </row>
    <row r="16852" spans="2:18" x14ac:dyDescent="0.2">
      <c r="B16852" s="25">
        <v>16622</v>
      </c>
      <c r="C16852" s="193"/>
      <c r="D16852" s="19">
        <v>2.6881670870259802</v>
      </c>
      <c r="E16852" s="19"/>
      <c r="F16852" s="19">
        <v>2.2765894758205811</v>
      </c>
      <c r="G16852" s="19"/>
      <c r="H16852" s="19">
        <v>2.2691299843990618</v>
      </c>
      <c r="I16852" s="19"/>
      <c r="J16852" s="19">
        <v>2.3242071307521623</v>
      </c>
      <c r="K16852" s="19"/>
      <c r="L16852" s="19">
        <v>2.2145812472998534</v>
      </c>
      <c r="M16852" s="19"/>
      <c r="N16852" s="19">
        <v>1.9305363933285098</v>
      </c>
      <c r="O16852" s="19"/>
      <c r="P16852" s="50">
        <v>2.1817090619910822</v>
      </c>
      <c r="R16852" s="9" t="s">
        <v>0</v>
      </c>
    </row>
    <row r="16853" spans="2:18" x14ac:dyDescent="0.2">
      <c r="B16853" s="25">
        <v>16623</v>
      </c>
      <c r="C16853" s="193"/>
      <c r="D16853" s="19">
        <v>0.40226188897681836</v>
      </c>
      <c r="E16853" s="19">
        <v>0.44825246056069346</v>
      </c>
      <c r="F16853" s="19"/>
      <c r="G16853" s="19"/>
      <c r="H16853" s="19">
        <v>1.2847363985900579</v>
      </c>
      <c r="I16853" s="19"/>
      <c r="J16853" s="19">
        <v>0.68302686791411082</v>
      </c>
      <c r="K16853" s="19"/>
      <c r="L16853" s="19">
        <v>5.5608323339915861E-2</v>
      </c>
      <c r="M16853" s="19"/>
      <c r="N16853" s="19">
        <v>0.71753547606334833</v>
      </c>
      <c r="O16853" s="19"/>
      <c r="P16853" s="50">
        <v>0.78794320234354942</v>
      </c>
      <c r="R16853" s="9" t="s">
        <v>0</v>
      </c>
    </row>
    <row r="16854" spans="2:18" x14ac:dyDescent="0.2">
      <c r="B16854" s="25">
        <v>16624</v>
      </c>
      <c r="C16854" s="193">
        <v>1.3272393416192383</v>
      </c>
      <c r="D16854" s="19"/>
      <c r="E16854" s="19">
        <v>1.0485419617490617</v>
      </c>
      <c r="F16854" s="19"/>
      <c r="G16854" s="19">
        <v>0.47189682485481188</v>
      </c>
      <c r="H16854" s="19"/>
      <c r="I16854" s="19">
        <v>0.41710298263418283</v>
      </c>
      <c r="J16854" s="19"/>
      <c r="K16854" s="19"/>
      <c r="L16854" s="19">
        <v>0.32540774639879089</v>
      </c>
      <c r="M16854" s="19">
        <v>1.2451592286716868</v>
      </c>
      <c r="N16854" s="19"/>
      <c r="O16854" s="19">
        <v>0.42502456462814703</v>
      </c>
      <c r="P16854" s="50"/>
      <c r="R16854" s="9" t="s">
        <v>0</v>
      </c>
    </row>
    <row r="16855" spans="2:18" x14ac:dyDescent="0.2">
      <c r="B16855" s="25">
        <v>16625</v>
      </c>
      <c r="C16855" s="193">
        <v>0.18850308329380502</v>
      </c>
      <c r="D16855" s="19"/>
      <c r="E16855" s="19"/>
      <c r="F16855" s="19">
        <v>0.75136534263483123</v>
      </c>
      <c r="G16855" s="19"/>
      <c r="H16855" s="19">
        <v>0.65127421350604409</v>
      </c>
      <c r="I16855" s="19"/>
      <c r="J16855" s="19">
        <v>0.93134191634115304</v>
      </c>
      <c r="K16855" s="19"/>
      <c r="L16855" s="19">
        <v>4.880912795326952E-2</v>
      </c>
      <c r="M16855" s="19"/>
      <c r="N16855" s="19">
        <v>6.1680275079326691E-2</v>
      </c>
      <c r="O16855" s="19"/>
      <c r="P16855" s="50">
        <v>0.56689693192284052</v>
      </c>
      <c r="R16855" s="9" t="s">
        <v>0</v>
      </c>
    </row>
    <row r="16856" spans="2:18" x14ac:dyDescent="0.2">
      <c r="B16856" s="25">
        <v>16626</v>
      </c>
      <c r="C16856" s="193">
        <v>0.98251105304608854</v>
      </c>
      <c r="D16856" s="19"/>
      <c r="E16856" s="19">
        <v>0.33422833355591808</v>
      </c>
      <c r="F16856" s="19"/>
      <c r="G16856" s="19"/>
      <c r="H16856" s="19">
        <v>0.61244204840843819</v>
      </c>
      <c r="I16856" s="19"/>
      <c r="J16856" s="19">
        <v>2.6785428849374841E-2</v>
      </c>
      <c r="K16856" s="19"/>
      <c r="L16856" s="19">
        <v>1.3291195690673867</v>
      </c>
      <c r="M16856" s="19">
        <v>0.23067496327226211</v>
      </c>
      <c r="N16856" s="19"/>
      <c r="O16856" s="19">
        <v>0.45037602248016062</v>
      </c>
      <c r="P16856" s="50"/>
      <c r="R16856" s="9" t="s">
        <v>0</v>
      </c>
    </row>
    <row r="16857" spans="2:18" x14ac:dyDescent="0.2">
      <c r="B16857" s="25">
        <v>16627</v>
      </c>
      <c r="C16857" s="193">
        <v>0.94846989349562072</v>
      </c>
      <c r="D16857" s="19"/>
      <c r="E16857" s="19">
        <v>1.1792680615266256</v>
      </c>
      <c r="F16857" s="19"/>
      <c r="G16857" s="19">
        <v>0.94548919374578844</v>
      </c>
      <c r="H16857" s="19"/>
      <c r="I16857" s="19">
        <v>1.5919439634881343</v>
      </c>
      <c r="J16857" s="19"/>
      <c r="K16857" s="19">
        <v>1.1499252079122189</v>
      </c>
      <c r="L16857" s="19"/>
      <c r="M16857" s="19">
        <v>0.98907501672585307</v>
      </c>
      <c r="N16857" s="19"/>
      <c r="O16857" s="19">
        <v>1.5823683870050762</v>
      </c>
      <c r="P16857" s="50"/>
      <c r="R16857" s="9" t="s">
        <v>0</v>
      </c>
    </row>
    <row r="16858" spans="2:18" x14ac:dyDescent="0.2">
      <c r="B16858" s="25">
        <v>16628</v>
      </c>
      <c r="C16858" s="193">
        <v>1.2898664990633868</v>
      </c>
      <c r="D16858" s="19"/>
      <c r="E16858" s="19">
        <v>0.5270127076493587</v>
      </c>
      <c r="F16858" s="19"/>
      <c r="G16858" s="19">
        <v>1.2480018032897602</v>
      </c>
      <c r="H16858" s="19"/>
      <c r="I16858" s="19">
        <v>1.0259965596736222</v>
      </c>
      <c r="J16858" s="19"/>
      <c r="K16858" s="19">
        <v>1.5671859696641837</v>
      </c>
      <c r="L16858" s="19"/>
      <c r="M16858" s="19">
        <v>0.7256509325322531</v>
      </c>
      <c r="N16858" s="19"/>
      <c r="O16858" s="19">
        <v>1.2297960520502687</v>
      </c>
      <c r="P16858" s="50"/>
      <c r="R16858" s="9" t="s">
        <v>0</v>
      </c>
    </row>
    <row r="16859" spans="2:18" x14ac:dyDescent="0.2">
      <c r="B16859" s="25">
        <v>16629</v>
      </c>
      <c r="C16859" s="193"/>
      <c r="D16859" s="19">
        <v>1.3448458572777977</v>
      </c>
      <c r="E16859" s="19"/>
      <c r="F16859" s="19">
        <v>0.32944009303355037</v>
      </c>
      <c r="G16859" s="19"/>
      <c r="H16859" s="19">
        <v>1.175785665250636</v>
      </c>
      <c r="I16859" s="19"/>
      <c r="J16859" s="19">
        <v>1.2069503709642995</v>
      </c>
      <c r="K16859" s="19"/>
      <c r="L16859" s="19">
        <v>1.0350389369655222</v>
      </c>
      <c r="M16859" s="19"/>
      <c r="N16859" s="19">
        <v>0.9511713891318665</v>
      </c>
      <c r="O16859" s="19"/>
      <c r="P16859" s="50">
        <v>1.2888252051222058</v>
      </c>
      <c r="R16859" s="9" t="s">
        <v>0</v>
      </c>
    </row>
    <row r="16860" spans="2:18" x14ac:dyDescent="0.2">
      <c r="B16860" s="25">
        <v>16630</v>
      </c>
      <c r="C16860" s="193">
        <v>1.6099936396986192</v>
      </c>
      <c r="D16860" s="19"/>
      <c r="E16860" s="19"/>
      <c r="F16860" s="19">
        <v>0.32714022409385396</v>
      </c>
      <c r="G16860" s="19">
        <v>0.19629248972369193</v>
      </c>
      <c r="H16860" s="19"/>
      <c r="I16860" s="19">
        <v>1.2488962226076739</v>
      </c>
      <c r="J16860" s="19"/>
      <c r="K16860" s="19">
        <v>1.1983045262594207</v>
      </c>
      <c r="L16860" s="19"/>
      <c r="M16860" s="19">
        <v>0.48129300019124838</v>
      </c>
      <c r="N16860" s="19"/>
      <c r="O16860" s="19">
        <v>1.0927403941262461</v>
      </c>
      <c r="P16860" s="50"/>
      <c r="R16860" s="9" t="s">
        <v>0</v>
      </c>
    </row>
    <row r="16861" spans="2:18" x14ac:dyDescent="0.2">
      <c r="B16861" s="25">
        <v>16631</v>
      </c>
      <c r="C16861" s="193">
        <v>0.33524394871979007</v>
      </c>
      <c r="D16861" s="19"/>
      <c r="E16861" s="19"/>
      <c r="F16861" s="19">
        <v>0.10501976989256381</v>
      </c>
      <c r="G16861" s="19">
        <v>0.94461479245566737</v>
      </c>
      <c r="H16861" s="19"/>
      <c r="I16861" s="19">
        <v>3.9472762797999619E-2</v>
      </c>
      <c r="J16861" s="19"/>
      <c r="K16861" s="19">
        <v>0.28366596503889935</v>
      </c>
      <c r="L16861" s="19"/>
      <c r="M16861" s="19">
        <v>1.0174191933130161</v>
      </c>
      <c r="N16861" s="19"/>
      <c r="O16861" s="19">
        <v>0.18195509643844784</v>
      </c>
      <c r="P16861" s="50"/>
      <c r="R16861" s="9" t="s">
        <v>0</v>
      </c>
    </row>
    <row r="16862" spans="2:18" x14ac:dyDescent="0.2">
      <c r="B16862" s="25">
        <v>16632</v>
      </c>
      <c r="C16862" s="193"/>
      <c r="D16862" s="19">
        <v>0.76722268660669546</v>
      </c>
      <c r="E16862" s="19"/>
      <c r="F16862" s="19">
        <v>0.57741986292437886</v>
      </c>
      <c r="G16862" s="19"/>
      <c r="H16862" s="19">
        <v>0.67864436073527246</v>
      </c>
      <c r="I16862" s="19"/>
      <c r="J16862" s="19">
        <v>9.5257854952740723E-2</v>
      </c>
      <c r="K16862" s="19"/>
      <c r="L16862" s="19">
        <v>0.59466372956032776</v>
      </c>
      <c r="M16862" s="19"/>
      <c r="N16862" s="19">
        <v>0.34342210670573575</v>
      </c>
      <c r="O16862" s="19"/>
      <c r="P16862" s="50">
        <v>0.40384270606326506</v>
      </c>
      <c r="R16862" s="9" t="s">
        <v>0</v>
      </c>
    </row>
    <row r="16863" spans="2:18" x14ac:dyDescent="0.2">
      <c r="B16863" s="25">
        <v>16633</v>
      </c>
      <c r="C16863" s="193"/>
      <c r="D16863" s="19">
        <v>0.96297909178739227</v>
      </c>
      <c r="E16863" s="19"/>
      <c r="F16863" s="19">
        <v>3.8770151120129319E-2</v>
      </c>
      <c r="G16863" s="19">
        <v>0.91744340878064023</v>
      </c>
      <c r="H16863" s="19"/>
      <c r="I16863" s="19">
        <v>1.069665415245356</v>
      </c>
      <c r="J16863" s="19"/>
      <c r="K16863" s="19"/>
      <c r="L16863" s="19">
        <v>0.36196745667440983</v>
      </c>
      <c r="M16863" s="19">
        <v>1.0202256254957096</v>
      </c>
      <c r="N16863" s="19"/>
      <c r="O16863" s="19"/>
      <c r="P16863" s="50">
        <v>5.9567930667130772E-2</v>
      </c>
      <c r="R16863" s="9" t="s">
        <v>0</v>
      </c>
    </row>
    <row r="16864" spans="2:18" x14ac:dyDescent="0.2">
      <c r="B16864" s="25">
        <v>16634</v>
      </c>
      <c r="C16864" s="193">
        <v>0.11589332985227035</v>
      </c>
      <c r="D16864" s="19"/>
      <c r="E16864" s="19"/>
      <c r="F16864" s="19">
        <v>0.85236298134883359</v>
      </c>
      <c r="G16864" s="19"/>
      <c r="H16864" s="19">
        <v>1.0573446057433424</v>
      </c>
      <c r="I16864" s="19"/>
      <c r="J16864" s="19">
        <v>1.636411949531398</v>
      </c>
      <c r="K16864" s="19"/>
      <c r="L16864" s="19">
        <v>0.65276587513710449</v>
      </c>
      <c r="M16864" s="19"/>
      <c r="N16864" s="19">
        <v>0.23730688247104345</v>
      </c>
      <c r="O16864" s="19"/>
      <c r="P16864" s="50">
        <v>1.017916194378693</v>
      </c>
      <c r="R16864" s="9" t="s">
        <v>0</v>
      </c>
    </row>
    <row r="16865" spans="2:18" x14ac:dyDescent="0.2">
      <c r="B16865" s="25">
        <v>16635</v>
      </c>
      <c r="C16865" s="193"/>
      <c r="D16865" s="19">
        <v>1.7134586645062262</v>
      </c>
      <c r="E16865" s="19"/>
      <c r="F16865" s="19">
        <v>2.1689209842034134</v>
      </c>
      <c r="G16865" s="19"/>
      <c r="H16865" s="19">
        <v>2.3569452242708389</v>
      </c>
      <c r="I16865" s="19"/>
      <c r="J16865" s="19">
        <v>1.5827787501579751</v>
      </c>
      <c r="K16865" s="19"/>
      <c r="L16865" s="19">
        <v>1.7981307291366591</v>
      </c>
      <c r="M16865" s="19"/>
      <c r="N16865" s="19">
        <v>2.2735354120414577</v>
      </c>
      <c r="O16865" s="19"/>
      <c r="P16865" s="50">
        <v>2.5251647964164121</v>
      </c>
      <c r="R16865" s="9" t="s">
        <v>0</v>
      </c>
    </row>
    <row r="16866" spans="2:18" x14ac:dyDescent="0.2">
      <c r="B16866" s="25">
        <v>16636</v>
      </c>
      <c r="C16866" s="193">
        <v>0.65383461173706259</v>
      </c>
      <c r="D16866" s="19"/>
      <c r="E16866" s="19">
        <v>3.1387584998517237E-2</v>
      </c>
      <c r="F16866" s="19"/>
      <c r="G16866" s="19"/>
      <c r="H16866" s="19">
        <v>0.2522259791467944</v>
      </c>
      <c r="I16866" s="19">
        <v>0.88528126010942099</v>
      </c>
      <c r="J16866" s="19"/>
      <c r="K16866" s="19">
        <v>0.87154063410120497</v>
      </c>
      <c r="L16866" s="19"/>
      <c r="M16866" s="19">
        <v>1.172959369729241E-2</v>
      </c>
      <c r="N16866" s="19"/>
      <c r="O16866" s="19">
        <v>0.53032978165929756</v>
      </c>
      <c r="P16866" s="50"/>
      <c r="R16866" s="9" t="s">
        <v>0</v>
      </c>
    </row>
    <row r="16867" spans="2:18" x14ac:dyDescent="0.2">
      <c r="B16867" s="25">
        <v>16637</v>
      </c>
      <c r="C16867" s="193">
        <v>0.33238989343807274</v>
      </c>
      <c r="D16867" s="19"/>
      <c r="E16867" s="19">
        <v>1.1765044592690795E-2</v>
      </c>
      <c r="F16867" s="19"/>
      <c r="G16867" s="19">
        <v>0.65877733160818874</v>
      </c>
      <c r="H16867" s="19"/>
      <c r="I16867" s="19">
        <v>0.25636625339007235</v>
      </c>
      <c r="J16867" s="19"/>
      <c r="K16867" s="19"/>
      <c r="L16867" s="19">
        <v>0.28546602510055569</v>
      </c>
      <c r="M16867" s="19"/>
      <c r="N16867" s="19">
        <v>0.5483160762171061</v>
      </c>
      <c r="O16867" s="19"/>
      <c r="P16867" s="50">
        <v>0.48104839979120773</v>
      </c>
      <c r="R16867" s="9" t="s">
        <v>0</v>
      </c>
    </row>
    <row r="16868" spans="2:18" x14ac:dyDescent="0.2">
      <c r="B16868" s="25">
        <v>16638</v>
      </c>
      <c r="C16868" s="193">
        <v>1.2888570247468116</v>
      </c>
      <c r="D16868" s="19"/>
      <c r="E16868" s="19">
        <v>0.65738710139128975</v>
      </c>
      <c r="F16868" s="19"/>
      <c r="G16868" s="19">
        <v>0.90017637482826951</v>
      </c>
      <c r="H16868" s="19"/>
      <c r="I16868" s="19"/>
      <c r="J16868" s="19">
        <v>0.27704466920779897</v>
      </c>
      <c r="K16868" s="19">
        <v>0.31146870511901131</v>
      </c>
      <c r="L16868" s="19"/>
      <c r="M16868" s="19">
        <v>1.2378238971474058</v>
      </c>
      <c r="N16868" s="19"/>
      <c r="O16868" s="19"/>
      <c r="P16868" s="50">
        <v>4.7482246233339145E-3</v>
      </c>
      <c r="R16868" s="9" t="s">
        <v>0</v>
      </c>
    </row>
    <row r="16869" spans="2:18" x14ac:dyDescent="0.2">
      <c r="B16869" s="25">
        <v>16639</v>
      </c>
      <c r="C16869" s="193">
        <v>0.62078316780504517</v>
      </c>
      <c r="D16869" s="19"/>
      <c r="E16869" s="19">
        <v>1.1242205731070851</v>
      </c>
      <c r="F16869" s="19"/>
      <c r="G16869" s="19">
        <v>0.44780554033508302</v>
      </c>
      <c r="H16869" s="19"/>
      <c r="I16869" s="19">
        <v>0.93769660519117481</v>
      </c>
      <c r="J16869" s="19"/>
      <c r="K16869" s="19">
        <v>0.81501220622190063</v>
      </c>
      <c r="L16869" s="19"/>
      <c r="M16869" s="19">
        <v>1.3762218024070185</v>
      </c>
      <c r="N16869" s="19"/>
      <c r="O16869" s="19">
        <v>1.7279781425414593</v>
      </c>
      <c r="P16869" s="50"/>
      <c r="R16869" s="9" t="s">
        <v>0</v>
      </c>
    </row>
    <row r="16870" spans="2:18" x14ac:dyDescent="0.2">
      <c r="B16870" s="25">
        <v>16640</v>
      </c>
      <c r="C16870" s="193"/>
      <c r="D16870" s="19">
        <v>1.2189330301304604</v>
      </c>
      <c r="E16870" s="19"/>
      <c r="F16870" s="19">
        <v>1.4711444121629853</v>
      </c>
      <c r="G16870" s="19"/>
      <c r="H16870" s="19">
        <v>0.21115024937250082</v>
      </c>
      <c r="I16870" s="19">
        <v>0.16830128283812351</v>
      </c>
      <c r="J16870" s="19"/>
      <c r="K16870" s="19"/>
      <c r="L16870" s="19">
        <v>0.84965025823888674</v>
      </c>
      <c r="M16870" s="19"/>
      <c r="N16870" s="19">
        <v>0.56464013150685644</v>
      </c>
      <c r="O16870" s="19"/>
      <c r="P16870" s="50">
        <v>1.1137162861619712</v>
      </c>
      <c r="R16870" s="9" t="s">
        <v>0</v>
      </c>
    </row>
    <row r="16871" spans="2:18" x14ac:dyDescent="0.2">
      <c r="B16871" s="25">
        <v>16641</v>
      </c>
      <c r="C16871" s="193">
        <v>0.88235124157250078</v>
      </c>
      <c r="D16871" s="19"/>
      <c r="E16871" s="19"/>
      <c r="F16871" s="19">
        <v>0.21590626914658584</v>
      </c>
      <c r="G16871" s="19"/>
      <c r="H16871" s="19">
        <v>4.6292774595767368E-2</v>
      </c>
      <c r="I16871" s="19">
        <v>0.20279670391868643</v>
      </c>
      <c r="J16871" s="19"/>
      <c r="K16871" s="19"/>
      <c r="L16871" s="19">
        <v>0.44571938813873913</v>
      </c>
      <c r="M16871" s="19"/>
      <c r="N16871" s="19">
        <v>0.3899533002785967</v>
      </c>
      <c r="O16871" s="19">
        <v>0.38723121717417153</v>
      </c>
      <c r="P16871" s="50"/>
      <c r="R16871" s="9" t="s">
        <v>0</v>
      </c>
    </row>
    <row r="16872" spans="2:18" x14ac:dyDescent="0.2">
      <c r="B16872" s="25">
        <v>16642</v>
      </c>
      <c r="C16872" s="193"/>
      <c r="D16872" s="19">
        <v>0.16959640341772178</v>
      </c>
      <c r="E16872" s="19">
        <v>0.19737389280517573</v>
      </c>
      <c r="F16872" s="19"/>
      <c r="G16872" s="19">
        <v>0.33624537060961418</v>
      </c>
      <c r="H16872" s="19"/>
      <c r="I16872" s="19">
        <v>0.39472073283751069</v>
      </c>
      <c r="J16872" s="19"/>
      <c r="K16872" s="19">
        <v>0.65129146143730665</v>
      </c>
      <c r="L16872" s="19"/>
      <c r="M16872" s="19">
        <v>0.39856439273081146</v>
      </c>
      <c r="N16872" s="19"/>
      <c r="O16872" s="19">
        <v>0.65439279264667483</v>
      </c>
      <c r="P16872" s="50"/>
      <c r="R16872" s="9" t="s">
        <v>0</v>
      </c>
    </row>
    <row r="16873" spans="2:18" x14ac:dyDescent="0.2">
      <c r="B16873" s="25">
        <v>16643</v>
      </c>
      <c r="C16873" s="193"/>
      <c r="D16873" s="19">
        <v>1.3817732823939795</v>
      </c>
      <c r="E16873" s="19"/>
      <c r="F16873" s="19">
        <v>0.93231624516905942</v>
      </c>
      <c r="G16873" s="19"/>
      <c r="H16873" s="19">
        <v>1.1969097543407394</v>
      </c>
      <c r="I16873" s="19"/>
      <c r="J16873" s="19">
        <v>1.1132684692138779</v>
      </c>
      <c r="K16873" s="19"/>
      <c r="L16873" s="19">
        <v>2.4827319468639293</v>
      </c>
      <c r="M16873" s="19"/>
      <c r="N16873" s="19">
        <v>1.2416870687005737</v>
      </c>
      <c r="O16873" s="19"/>
      <c r="P16873" s="50">
        <v>1.2989507181139355</v>
      </c>
      <c r="R16873" s="9" t="s">
        <v>0</v>
      </c>
    </row>
    <row r="16874" spans="2:18" x14ac:dyDescent="0.2">
      <c r="B16874" s="25">
        <v>16644</v>
      </c>
      <c r="C16874" s="193"/>
      <c r="D16874" s="19">
        <v>0.2240093827938065</v>
      </c>
      <c r="E16874" s="19"/>
      <c r="F16874" s="19">
        <v>0.14467855823927475</v>
      </c>
      <c r="G16874" s="19">
        <v>0.43926913818833496</v>
      </c>
      <c r="H16874" s="19"/>
      <c r="I16874" s="19"/>
      <c r="J16874" s="19">
        <v>0.90016493800679542</v>
      </c>
      <c r="K16874" s="19"/>
      <c r="L16874" s="19">
        <v>9.5698878179858823E-2</v>
      </c>
      <c r="M16874" s="19"/>
      <c r="N16874" s="19">
        <v>0.29132752691367153</v>
      </c>
      <c r="O16874" s="19"/>
      <c r="P16874" s="50">
        <v>5.9543107101934722E-2</v>
      </c>
      <c r="R16874" s="9" t="s">
        <v>0</v>
      </c>
    </row>
    <row r="16875" spans="2:18" x14ac:dyDescent="0.2">
      <c r="B16875" s="25">
        <v>16645</v>
      </c>
      <c r="C16875" s="193"/>
      <c r="D16875" s="19">
        <v>3.5152352452880249E-3</v>
      </c>
      <c r="E16875" s="19"/>
      <c r="F16875" s="19">
        <v>0.93366950774693813</v>
      </c>
      <c r="G16875" s="19">
        <v>1.0900384512340955</v>
      </c>
      <c r="H16875" s="19"/>
      <c r="I16875" s="19">
        <v>2.9461661941046158E-2</v>
      </c>
      <c r="J16875" s="19"/>
      <c r="K16875" s="19">
        <v>0.41111993773253253</v>
      </c>
      <c r="L16875" s="19"/>
      <c r="M16875" s="19"/>
      <c r="N16875" s="19">
        <v>0.28224867104023987</v>
      </c>
      <c r="O16875" s="19"/>
      <c r="P16875" s="50">
        <v>0.44614625379956285</v>
      </c>
      <c r="R16875" s="9" t="s">
        <v>0</v>
      </c>
    </row>
    <row r="16876" spans="2:18" x14ac:dyDescent="0.2">
      <c r="B16876" s="25">
        <v>16646</v>
      </c>
      <c r="C16876" s="193">
        <v>0.35082881938028515</v>
      </c>
      <c r="D16876" s="19"/>
      <c r="E16876" s="19"/>
      <c r="F16876" s="19">
        <v>0.4944989946142212</v>
      </c>
      <c r="G16876" s="19">
        <v>5.4661514563919766E-2</v>
      </c>
      <c r="H16876" s="19"/>
      <c r="I16876" s="19"/>
      <c r="J16876" s="19">
        <v>0.5372556169842212</v>
      </c>
      <c r="K16876" s="19"/>
      <c r="L16876" s="19">
        <v>0.21141277284818435</v>
      </c>
      <c r="M16876" s="19"/>
      <c r="N16876" s="19">
        <v>8.3786936465751555E-2</v>
      </c>
      <c r="O16876" s="19">
        <v>0.30132635187424367</v>
      </c>
      <c r="P16876" s="50"/>
      <c r="R16876" s="9" t="s">
        <v>0</v>
      </c>
    </row>
    <row r="16877" spans="2:18" x14ac:dyDescent="0.2">
      <c r="B16877" s="25">
        <v>16647</v>
      </c>
      <c r="C16877" s="193">
        <v>0.94576504679118467</v>
      </c>
      <c r="D16877" s="19"/>
      <c r="E16877" s="19">
        <v>1.0176831913293636</v>
      </c>
      <c r="F16877" s="19"/>
      <c r="G16877" s="19">
        <v>0.87874138628228748</v>
      </c>
      <c r="H16877" s="19"/>
      <c r="I16877" s="19">
        <v>0.55509281523083454</v>
      </c>
      <c r="J16877" s="19"/>
      <c r="K16877" s="19">
        <v>0.3565619442138801</v>
      </c>
      <c r="L16877" s="19"/>
      <c r="M16877" s="19">
        <v>0.78640770008997141</v>
      </c>
      <c r="N16877" s="19"/>
      <c r="O16877" s="19">
        <v>0.3171196308072059</v>
      </c>
      <c r="P16877" s="50"/>
      <c r="R16877" s="9" t="s">
        <v>0</v>
      </c>
    </row>
    <row r="16878" spans="2:18" x14ac:dyDescent="0.2">
      <c r="B16878" s="25">
        <v>16648</v>
      </c>
      <c r="C16878" s="193">
        <v>1.2062216393967409</v>
      </c>
      <c r="D16878" s="19"/>
      <c r="E16878" s="19">
        <v>0.63189864785747019</v>
      </c>
      <c r="F16878" s="19"/>
      <c r="G16878" s="19">
        <v>7.4574849496788858E-4</v>
      </c>
      <c r="H16878" s="19"/>
      <c r="I16878" s="19"/>
      <c r="J16878" s="19">
        <v>0.18414038168549055</v>
      </c>
      <c r="K16878" s="19"/>
      <c r="L16878" s="19">
        <v>0.51518815784244498</v>
      </c>
      <c r="M16878" s="19">
        <v>0.26870758293342906</v>
      </c>
      <c r="N16878" s="19"/>
      <c r="O16878" s="19">
        <v>0.26793210670576256</v>
      </c>
      <c r="P16878" s="50"/>
      <c r="R16878" s="9" t="s">
        <v>0</v>
      </c>
    </row>
    <row r="16879" spans="2:18" x14ac:dyDescent="0.2">
      <c r="B16879" s="25">
        <v>16649</v>
      </c>
      <c r="C16879" s="193"/>
      <c r="D16879" s="19">
        <v>8.8492074874782806E-2</v>
      </c>
      <c r="E16879" s="19">
        <v>1.0696829768598901</v>
      </c>
      <c r="F16879" s="19"/>
      <c r="G16879" s="19">
        <v>0.83751248783112164</v>
      </c>
      <c r="H16879" s="19"/>
      <c r="I16879" s="19">
        <v>0.23749203303050856</v>
      </c>
      <c r="J16879" s="19"/>
      <c r="K16879" s="19">
        <v>0.53125522137439063</v>
      </c>
      <c r="L16879" s="19"/>
      <c r="M16879" s="19"/>
      <c r="N16879" s="19">
        <v>0.44807637900059621</v>
      </c>
      <c r="O16879" s="19">
        <v>0.98936443891526915</v>
      </c>
      <c r="P16879" s="50"/>
      <c r="R16879" s="9" t="s">
        <v>0</v>
      </c>
    </row>
    <row r="16880" spans="2:18" x14ac:dyDescent="0.2">
      <c r="B16880" s="25">
        <v>16650</v>
      </c>
      <c r="C16880" s="193"/>
      <c r="D16880" s="19">
        <v>0.49682190201040888</v>
      </c>
      <c r="E16880" s="19">
        <v>0.97754275445061611</v>
      </c>
      <c r="F16880" s="19"/>
      <c r="G16880" s="19"/>
      <c r="H16880" s="19">
        <v>0.25550335469864643</v>
      </c>
      <c r="I16880" s="19">
        <v>0.74493720115660922</v>
      </c>
      <c r="J16880" s="19"/>
      <c r="K16880" s="19">
        <v>0.20670326527778438</v>
      </c>
      <c r="L16880" s="19"/>
      <c r="M16880" s="19"/>
      <c r="N16880" s="19">
        <v>0.16479275285061529</v>
      </c>
      <c r="O16880" s="19">
        <v>1.1031797870750337</v>
      </c>
      <c r="P16880" s="50"/>
      <c r="R16880" s="9" t="s">
        <v>0</v>
      </c>
    </row>
    <row r="16881" spans="2:18" x14ac:dyDescent="0.2">
      <c r="B16881" s="25">
        <v>16651</v>
      </c>
      <c r="C16881" s="193">
        <v>1.1602866635709665</v>
      </c>
      <c r="D16881" s="19"/>
      <c r="E16881" s="19">
        <v>0.90096987340613743</v>
      </c>
      <c r="F16881" s="19"/>
      <c r="G16881" s="19"/>
      <c r="H16881" s="19">
        <v>0.14347803623014038</v>
      </c>
      <c r="I16881" s="19">
        <v>0.77474904787884502</v>
      </c>
      <c r="J16881" s="19"/>
      <c r="K16881" s="19">
        <v>0.56548431574085611</v>
      </c>
      <c r="L16881" s="19"/>
      <c r="M16881" s="19"/>
      <c r="N16881" s="19">
        <v>4.3548435847733678E-2</v>
      </c>
      <c r="O16881" s="19"/>
      <c r="P16881" s="50">
        <v>0.21494118684062016</v>
      </c>
      <c r="R16881" s="9" t="s">
        <v>0</v>
      </c>
    </row>
    <row r="16882" spans="2:18" x14ac:dyDescent="0.2">
      <c r="B16882" s="25">
        <v>16652</v>
      </c>
      <c r="C16882" s="193">
        <v>0.86688231021365847</v>
      </c>
      <c r="D16882" s="19"/>
      <c r="E16882" s="19">
        <v>0.58619430615483925</v>
      </c>
      <c r="F16882" s="19"/>
      <c r="G16882" s="19">
        <v>1.061073507076868</v>
      </c>
      <c r="H16882" s="19"/>
      <c r="I16882" s="19"/>
      <c r="J16882" s="19">
        <v>0.1225409096033365</v>
      </c>
      <c r="K16882" s="19">
        <v>0.79620386570840807</v>
      </c>
      <c r="L16882" s="19"/>
      <c r="M16882" s="19">
        <v>0.30792025616481206</v>
      </c>
      <c r="N16882" s="19"/>
      <c r="O16882" s="19">
        <v>1.3245938880000803</v>
      </c>
      <c r="P16882" s="50"/>
      <c r="R16882" s="9" t="s">
        <v>0</v>
      </c>
    </row>
    <row r="16883" spans="2:18" x14ac:dyDescent="0.2">
      <c r="B16883" s="25">
        <v>16653</v>
      </c>
      <c r="C16883" s="193"/>
      <c r="D16883" s="19">
        <v>0.13754329200828175</v>
      </c>
      <c r="E16883" s="19"/>
      <c r="F16883" s="19">
        <v>0.2300126216794304</v>
      </c>
      <c r="G16883" s="19"/>
      <c r="H16883" s="19">
        <v>8.9850195624339407E-2</v>
      </c>
      <c r="I16883" s="19">
        <v>0.27289844718368861</v>
      </c>
      <c r="J16883" s="19"/>
      <c r="K16883" s="19"/>
      <c r="L16883" s="19">
        <v>1.0584358223176953</v>
      </c>
      <c r="M16883" s="19"/>
      <c r="N16883" s="19">
        <v>7.2419062765417666E-2</v>
      </c>
      <c r="O16883" s="19">
        <v>0.54898624598941337</v>
      </c>
      <c r="P16883" s="50"/>
      <c r="R16883" s="9" t="s">
        <v>0</v>
      </c>
    </row>
    <row r="16884" spans="2:18" x14ac:dyDescent="0.2">
      <c r="B16884" s="25">
        <v>16654</v>
      </c>
      <c r="C16884" s="193">
        <v>0.16924109521587216</v>
      </c>
      <c r="D16884" s="19"/>
      <c r="E16884" s="19"/>
      <c r="F16884" s="19">
        <v>0.61983041853698717</v>
      </c>
      <c r="G16884" s="19">
        <v>0.31681696707998025</v>
      </c>
      <c r="H16884" s="19"/>
      <c r="I16884" s="19"/>
      <c r="J16884" s="19">
        <v>0.269220605539567</v>
      </c>
      <c r="K16884" s="19"/>
      <c r="L16884" s="19">
        <v>0.42731416832792202</v>
      </c>
      <c r="M16884" s="19"/>
      <c r="N16884" s="19">
        <v>0.85445174813874381</v>
      </c>
      <c r="O16884" s="19"/>
      <c r="P16884" s="50">
        <v>0.73494642258475629</v>
      </c>
      <c r="R16884" s="9" t="s">
        <v>0</v>
      </c>
    </row>
    <row r="16885" spans="2:18" x14ac:dyDescent="0.2">
      <c r="B16885" s="25">
        <v>16655</v>
      </c>
      <c r="C16885" s="193">
        <v>1.360339598859529</v>
      </c>
      <c r="D16885" s="19"/>
      <c r="E16885" s="19">
        <v>1.8398919151430344</v>
      </c>
      <c r="F16885" s="19"/>
      <c r="G16885" s="19">
        <v>1.8207703305364971</v>
      </c>
      <c r="H16885" s="19"/>
      <c r="I16885" s="19">
        <v>1.1856029460905093</v>
      </c>
      <c r="J16885" s="19"/>
      <c r="K16885" s="19">
        <v>1.7458880471127463</v>
      </c>
      <c r="L16885" s="19"/>
      <c r="M16885" s="19">
        <v>1.1597393373556992</v>
      </c>
      <c r="N16885" s="19"/>
      <c r="O16885" s="19">
        <v>1.688700138536531</v>
      </c>
      <c r="P16885" s="50"/>
      <c r="R16885" s="9" t="s">
        <v>0</v>
      </c>
    </row>
    <row r="16886" spans="2:18" x14ac:dyDescent="0.2">
      <c r="B16886" s="25">
        <v>16656</v>
      </c>
      <c r="C16886" s="193">
        <v>0.20004479147776677</v>
      </c>
      <c r="D16886" s="19"/>
      <c r="E16886" s="19">
        <v>0.16848782132694445</v>
      </c>
      <c r="F16886" s="19"/>
      <c r="G16886" s="19">
        <v>0.36352475849732396</v>
      </c>
      <c r="H16886" s="19"/>
      <c r="I16886" s="19"/>
      <c r="J16886" s="19">
        <v>0.82912479154014262</v>
      </c>
      <c r="K16886" s="19"/>
      <c r="L16886" s="19">
        <v>1.1834412345752899E-2</v>
      </c>
      <c r="M16886" s="19"/>
      <c r="N16886" s="19">
        <v>0.22128311982793933</v>
      </c>
      <c r="O16886" s="19"/>
      <c r="P16886" s="50">
        <v>0.16741493989622966</v>
      </c>
      <c r="R16886" s="9" t="s">
        <v>0</v>
      </c>
    </row>
    <row r="16887" spans="2:18" x14ac:dyDescent="0.2">
      <c r="B16887" s="25">
        <v>16657</v>
      </c>
      <c r="C16887" s="193">
        <v>0.14044349249494525</v>
      </c>
      <c r="D16887" s="19"/>
      <c r="E16887" s="19"/>
      <c r="F16887" s="19">
        <v>0.47049804598718703</v>
      </c>
      <c r="G16887" s="19"/>
      <c r="H16887" s="19">
        <v>0.20638284205436655</v>
      </c>
      <c r="I16887" s="19"/>
      <c r="J16887" s="19">
        <v>0.43391004205789413</v>
      </c>
      <c r="K16887" s="19">
        <v>0.77749336685630122</v>
      </c>
      <c r="L16887" s="19"/>
      <c r="M16887" s="19">
        <v>0.17097435071729469</v>
      </c>
      <c r="N16887" s="19"/>
      <c r="O16887" s="19"/>
      <c r="P16887" s="50">
        <v>0.36687752318719219</v>
      </c>
      <c r="R16887" s="9" t="s">
        <v>0</v>
      </c>
    </row>
    <row r="16888" spans="2:18" x14ac:dyDescent="0.2">
      <c r="B16888" s="25">
        <v>16658</v>
      </c>
      <c r="C16888" s="193"/>
      <c r="D16888" s="19">
        <v>1.2967955109113598</v>
      </c>
      <c r="E16888" s="19"/>
      <c r="F16888" s="19">
        <v>6.7299945550441886E-2</v>
      </c>
      <c r="G16888" s="19"/>
      <c r="H16888" s="19">
        <v>0.79423862361161213</v>
      </c>
      <c r="I16888" s="19">
        <v>0.75455606717522028</v>
      </c>
      <c r="J16888" s="19"/>
      <c r="K16888" s="19"/>
      <c r="L16888" s="19">
        <v>0.63070719192265046</v>
      </c>
      <c r="M16888" s="19"/>
      <c r="N16888" s="19">
        <v>0.36924885751191466</v>
      </c>
      <c r="O16888" s="19">
        <v>0.55345975541704728</v>
      </c>
      <c r="P16888" s="50"/>
      <c r="R16888" s="9" t="s">
        <v>0</v>
      </c>
    </row>
    <row r="16889" spans="2:18" x14ac:dyDescent="0.2">
      <c r="B16889" s="25">
        <v>16659</v>
      </c>
      <c r="C16889" s="193"/>
      <c r="D16889" s="19">
        <v>1.1298496718105691</v>
      </c>
      <c r="E16889" s="19"/>
      <c r="F16889" s="19">
        <v>0.46127127809159618</v>
      </c>
      <c r="G16889" s="19"/>
      <c r="H16889" s="19">
        <v>0.49340654778694204</v>
      </c>
      <c r="I16889" s="19"/>
      <c r="J16889" s="19">
        <v>1.7826720339737874</v>
      </c>
      <c r="K16889" s="19"/>
      <c r="L16889" s="19">
        <v>1.0171347296900932</v>
      </c>
      <c r="M16889" s="19"/>
      <c r="N16889" s="19">
        <v>0.63100175158490912</v>
      </c>
      <c r="O16889" s="19"/>
      <c r="P16889" s="50">
        <v>1.8842424481438973</v>
      </c>
      <c r="R16889" s="9" t="s">
        <v>0</v>
      </c>
    </row>
    <row r="16890" spans="2:18" x14ac:dyDescent="0.2">
      <c r="B16890" s="25">
        <v>16660</v>
      </c>
      <c r="C16890" s="193">
        <v>1.063863498056234</v>
      </c>
      <c r="D16890" s="19"/>
      <c r="E16890" s="19">
        <v>1.4501419998075493</v>
      </c>
      <c r="F16890" s="19"/>
      <c r="G16890" s="19">
        <v>0.74928612331477262</v>
      </c>
      <c r="H16890" s="19"/>
      <c r="I16890" s="19">
        <v>0.7247967309943919</v>
      </c>
      <c r="J16890" s="19"/>
      <c r="K16890" s="19">
        <v>0.33439120831668123</v>
      </c>
      <c r="L16890" s="19"/>
      <c r="M16890" s="19">
        <v>1.1572683890429292</v>
      </c>
      <c r="N16890" s="19"/>
      <c r="O16890" s="19">
        <v>0.36046653787588556</v>
      </c>
      <c r="P16890" s="50"/>
      <c r="R16890" s="9" t="s">
        <v>0</v>
      </c>
    </row>
    <row r="16891" spans="2:18" x14ac:dyDescent="0.2">
      <c r="B16891" s="25">
        <v>16661</v>
      </c>
      <c r="C16891" s="193"/>
      <c r="D16891" s="19">
        <v>0.29778403182682461</v>
      </c>
      <c r="E16891" s="19"/>
      <c r="F16891" s="19">
        <v>0.43662210911100374</v>
      </c>
      <c r="G16891" s="19"/>
      <c r="H16891" s="19">
        <v>0.32404909232138429</v>
      </c>
      <c r="I16891" s="19">
        <v>0.25427258894783145</v>
      </c>
      <c r="J16891" s="19"/>
      <c r="K16891" s="19"/>
      <c r="L16891" s="19">
        <v>7.1780979328067073E-3</v>
      </c>
      <c r="M16891" s="19"/>
      <c r="N16891" s="19">
        <v>2.0185388488702653E-2</v>
      </c>
      <c r="O16891" s="19"/>
      <c r="P16891" s="50">
        <v>0.19379404352060664</v>
      </c>
      <c r="R16891" s="9" t="s">
        <v>0</v>
      </c>
    </row>
    <row r="16892" spans="2:18" x14ac:dyDescent="0.2">
      <c r="B16892" s="25">
        <v>16662</v>
      </c>
      <c r="C16892" s="193">
        <v>1.2376862543350478</v>
      </c>
      <c r="D16892" s="19"/>
      <c r="E16892" s="19">
        <v>0.89979348635797873</v>
      </c>
      <c r="F16892" s="19"/>
      <c r="G16892" s="19">
        <v>1.0175697026286141</v>
      </c>
      <c r="H16892" s="19"/>
      <c r="I16892" s="19">
        <v>1.2535008723568433</v>
      </c>
      <c r="J16892" s="19"/>
      <c r="K16892" s="19">
        <v>0.77385970342810673</v>
      </c>
      <c r="L16892" s="19"/>
      <c r="M16892" s="19">
        <v>1.2605135584111227</v>
      </c>
      <c r="N16892" s="19"/>
      <c r="O16892" s="19">
        <v>0.84100236588628785</v>
      </c>
      <c r="P16892" s="50"/>
      <c r="R16892" s="9" t="s">
        <v>0</v>
      </c>
    </row>
    <row r="16893" spans="2:18" x14ac:dyDescent="0.2">
      <c r="B16893" s="25">
        <v>16663</v>
      </c>
      <c r="C16893" s="193">
        <v>0.20165646853158906</v>
      </c>
      <c r="D16893" s="19"/>
      <c r="E16893" s="19"/>
      <c r="F16893" s="19">
        <v>0.60467659830861975</v>
      </c>
      <c r="G16893" s="19">
        <v>7.9262133402681637E-2</v>
      </c>
      <c r="H16893" s="19"/>
      <c r="I16893" s="19">
        <v>0.28077134819375971</v>
      </c>
      <c r="J16893" s="19"/>
      <c r="K16893" s="19">
        <v>0.10876283689243728</v>
      </c>
      <c r="L16893" s="19"/>
      <c r="M16893" s="19"/>
      <c r="N16893" s="19">
        <v>0.32150059985970741</v>
      </c>
      <c r="O16893" s="19">
        <v>0.54619409311330192</v>
      </c>
      <c r="P16893" s="50"/>
      <c r="R16893" s="9" t="s">
        <v>0</v>
      </c>
    </row>
    <row r="16894" spans="2:18" x14ac:dyDescent="0.2">
      <c r="B16894" s="25">
        <v>16664</v>
      </c>
      <c r="C16894" s="193"/>
      <c r="D16894" s="19">
        <v>2.5020202443617445</v>
      </c>
      <c r="E16894" s="19"/>
      <c r="F16894" s="19">
        <v>1.5573806941626764</v>
      </c>
      <c r="G16894" s="19"/>
      <c r="H16894" s="19">
        <v>2.4172203176217031</v>
      </c>
      <c r="I16894" s="19"/>
      <c r="J16894" s="19">
        <v>2.3922126182823948</v>
      </c>
      <c r="K16894" s="19"/>
      <c r="L16894" s="19">
        <v>1.1597791184387023</v>
      </c>
      <c r="M16894" s="19"/>
      <c r="N16894" s="19">
        <v>2.3982852835916693</v>
      </c>
      <c r="O16894" s="19"/>
      <c r="P16894" s="50">
        <v>2.8249229024064064</v>
      </c>
      <c r="R16894" s="9" t="s">
        <v>0</v>
      </c>
    </row>
    <row r="16895" spans="2:18" x14ac:dyDescent="0.2">
      <c r="B16895" s="25">
        <v>16665</v>
      </c>
      <c r="C16895" s="193">
        <v>2.8713581446080425E-2</v>
      </c>
      <c r="D16895" s="19"/>
      <c r="E16895" s="19">
        <v>1.2218041363736831</v>
      </c>
      <c r="F16895" s="19"/>
      <c r="G16895" s="19">
        <v>0.62336055780103594</v>
      </c>
      <c r="H16895" s="19"/>
      <c r="I16895" s="19">
        <v>0.77831099017887817</v>
      </c>
      <c r="J16895" s="19"/>
      <c r="K16895" s="19">
        <v>0.87074222747223029</v>
      </c>
      <c r="L16895" s="19"/>
      <c r="M16895" s="19">
        <v>0.38858799690586665</v>
      </c>
      <c r="N16895" s="19"/>
      <c r="O16895" s="19">
        <v>0.4629261937601104</v>
      </c>
      <c r="P16895" s="50"/>
      <c r="R16895" s="9" t="s">
        <v>0</v>
      </c>
    </row>
    <row r="16896" spans="2:18" x14ac:dyDescent="0.2">
      <c r="B16896" s="25">
        <v>16666</v>
      </c>
      <c r="C16896" s="193">
        <v>0.22779982706166044</v>
      </c>
      <c r="D16896" s="19"/>
      <c r="E16896" s="19">
        <v>0.25854930061255615</v>
      </c>
      <c r="F16896" s="19"/>
      <c r="G16896" s="19">
        <v>0.76424458889127145</v>
      </c>
      <c r="H16896" s="19"/>
      <c r="I16896" s="19">
        <v>0.94763701169176462</v>
      </c>
      <c r="J16896" s="19"/>
      <c r="K16896" s="19">
        <v>1.039116073041447</v>
      </c>
      <c r="L16896" s="19"/>
      <c r="M16896" s="19">
        <v>0.1222621268833885</v>
      </c>
      <c r="N16896" s="19"/>
      <c r="O16896" s="19">
        <v>0.50359406083426961</v>
      </c>
      <c r="P16896" s="50"/>
      <c r="R16896" s="9" t="s">
        <v>0</v>
      </c>
    </row>
    <row r="16897" spans="2:18" x14ac:dyDescent="0.2">
      <c r="B16897" s="25">
        <v>16667</v>
      </c>
      <c r="C16897" s="193">
        <v>0.30560678208827774</v>
      </c>
      <c r="D16897" s="19"/>
      <c r="E16897" s="19">
        <v>0.59206224197780977</v>
      </c>
      <c r="F16897" s="19"/>
      <c r="G16897" s="19"/>
      <c r="H16897" s="19">
        <v>0.83349333523954816</v>
      </c>
      <c r="I16897" s="19">
        <v>0.10841556647327967</v>
      </c>
      <c r="J16897" s="19"/>
      <c r="K16897" s="19"/>
      <c r="L16897" s="19">
        <v>0.12064263785600747</v>
      </c>
      <c r="M16897" s="19"/>
      <c r="N16897" s="19">
        <v>7.7841702588576867E-2</v>
      </c>
      <c r="O16897" s="19">
        <v>0.42277726524611298</v>
      </c>
      <c r="P16897" s="50"/>
      <c r="R16897" s="9" t="s">
        <v>0</v>
      </c>
    </row>
    <row r="16898" spans="2:18" x14ac:dyDescent="0.2">
      <c r="B16898" s="25">
        <v>16668</v>
      </c>
      <c r="C16898" s="193"/>
      <c r="D16898" s="19">
        <v>0.11659383248814204</v>
      </c>
      <c r="E16898" s="19"/>
      <c r="F16898" s="19">
        <v>0.32145893859580255</v>
      </c>
      <c r="G16898" s="19"/>
      <c r="H16898" s="19">
        <v>1.1472336332275961</v>
      </c>
      <c r="I16898" s="19"/>
      <c r="J16898" s="19">
        <v>1.3067413417254492</v>
      </c>
      <c r="K16898" s="19"/>
      <c r="L16898" s="19">
        <v>1.0281978038676889</v>
      </c>
      <c r="M16898" s="19"/>
      <c r="N16898" s="19">
        <v>0.18688017461386811</v>
      </c>
      <c r="O16898" s="19"/>
      <c r="P16898" s="50">
        <v>6.812403612587227E-2</v>
      </c>
      <c r="R16898" s="9" t="s">
        <v>0</v>
      </c>
    </row>
    <row r="16899" spans="2:18" x14ac:dyDescent="0.2">
      <c r="B16899" s="25">
        <v>16669</v>
      </c>
      <c r="C16899" s="193">
        <v>0.30623986683551907</v>
      </c>
      <c r="D16899" s="19"/>
      <c r="E16899" s="19"/>
      <c r="F16899" s="19">
        <v>0.55046197973055766</v>
      </c>
      <c r="G16899" s="19"/>
      <c r="H16899" s="19">
        <v>0.28025066532597792</v>
      </c>
      <c r="I16899" s="19"/>
      <c r="J16899" s="19">
        <v>0.45998817139108084</v>
      </c>
      <c r="K16899" s="19">
        <v>0.25820077221866738</v>
      </c>
      <c r="L16899" s="19"/>
      <c r="M16899" s="19">
        <v>0.55455413596715741</v>
      </c>
      <c r="N16899" s="19"/>
      <c r="O16899" s="19">
        <v>0.11640713897755414</v>
      </c>
      <c r="P16899" s="50"/>
      <c r="R16899" s="9" t="s">
        <v>0</v>
      </c>
    </row>
    <row r="16900" spans="2:18" x14ac:dyDescent="0.2">
      <c r="B16900" s="25">
        <v>16670</v>
      </c>
      <c r="C16900" s="193"/>
      <c r="D16900" s="19">
        <v>9.8205722661788494E-2</v>
      </c>
      <c r="E16900" s="19"/>
      <c r="F16900" s="19">
        <v>1.0751173883896006</v>
      </c>
      <c r="G16900" s="19"/>
      <c r="H16900" s="19">
        <v>0.17635643316047039</v>
      </c>
      <c r="I16900" s="19">
        <v>0.63759847088103061</v>
      </c>
      <c r="J16900" s="19"/>
      <c r="K16900" s="19">
        <v>9.0274308288422936E-2</v>
      </c>
      <c r="L16900" s="19"/>
      <c r="M16900" s="19">
        <v>0.50114001081501824</v>
      </c>
      <c r="N16900" s="19"/>
      <c r="O16900" s="19">
        <v>0.7303239437275264</v>
      </c>
      <c r="P16900" s="50"/>
      <c r="R16900" s="9" t="s">
        <v>0</v>
      </c>
    </row>
    <row r="16901" spans="2:18" x14ac:dyDescent="0.2">
      <c r="B16901" s="25">
        <v>16671</v>
      </c>
      <c r="C16901" s="193">
        <v>1.051402984374227</v>
      </c>
      <c r="D16901" s="19"/>
      <c r="E16901" s="19">
        <v>1.1413306427846377</v>
      </c>
      <c r="F16901" s="19"/>
      <c r="G16901" s="19">
        <v>1.2158421094171723</v>
      </c>
      <c r="H16901" s="19"/>
      <c r="I16901" s="19">
        <v>0.1088459712607413</v>
      </c>
      <c r="J16901" s="19"/>
      <c r="K16901" s="19">
        <v>0.77417299186904009</v>
      </c>
      <c r="L16901" s="19"/>
      <c r="M16901" s="19">
        <v>1.4692411900039362</v>
      </c>
      <c r="N16901" s="19"/>
      <c r="O16901" s="19">
        <v>1.2851417635784859</v>
      </c>
      <c r="P16901" s="50"/>
      <c r="R16901" s="9" t="s">
        <v>0</v>
      </c>
    </row>
    <row r="16902" spans="2:18" x14ac:dyDescent="0.2">
      <c r="B16902" s="25">
        <v>16672</v>
      </c>
      <c r="C16902" s="193">
        <v>0.15077494761312063</v>
      </c>
      <c r="D16902" s="19"/>
      <c r="E16902" s="19">
        <v>0.14665473292080494</v>
      </c>
      <c r="F16902" s="19"/>
      <c r="G16902" s="19">
        <v>9.9830214912180401E-2</v>
      </c>
      <c r="H16902" s="19"/>
      <c r="I16902" s="19"/>
      <c r="J16902" s="19">
        <v>0.65988386007319388</v>
      </c>
      <c r="K16902" s="19"/>
      <c r="L16902" s="19">
        <v>0.22964449571841569</v>
      </c>
      <c r="M16902" s="19"/>
      <c r="N16902" s="19">
        <v>0.33202687741267556</v>
      </c>
      <c r="O16902" s="19"/>
      <c r="P16902" s="50">
        <v>0.29264426422479334</v>
      </c>
      <c r="R16902" s="9" t="s">
        <v>0</v>
      </c>
    </row>
    <row r="16903" spans="2:18" x14ac:dyDescent="0.2">
      <c r="B16903" s="25">
        <v>16673</v>
      </c>
      <c r="C16903" s="193"/>
      <c r="D16903" s="19">
        <v>0.60399453591290186</v>
      </c>
      <c r="E16903" s="19"/>
      <c r="F16903" s="19">
        <v>7.4222853457694554E-3</v>
      </c>
      <c r="G16903" s="19"/>
      <c r="H16903" s="19">
        <v>0.62351095936676992</v>
      </c>
      <c r="I16903" s="19"/>
      <c r="J16903" s="19">
        <v>0.16775942309825634</v>
      </c>
      <c r="K16903" s="19"/>
      <c r="L16903" s="19">
        <v>1.9197418482144675</v>
      </c>
      <c r="M16903" s="19"/>
      <c r="N16903" s="19">
        <v>0.93238934367768267</v>
      </c>
      <c r="O16903" s="19"/>
      <c r="P16903" s="50">
        <v>0.14618706726639291</v>
      </c>
      <c r="R16903" s="9" t="s">
        <v>0</v>
      </c>
    </row>
    <row r="16904" spans="2:18" x14ac:dyDescent="0.2">
      <c r="B16904" s="25">
        <v>16674</v>
      </c>
      <c r="C16904" s="193"/>
      <c r="D16904" s="19">
        <v>0.77708261101501952</v>
      </c>
      <c r="E16904" s="19"/>
      <c r="F16904" s="19">
        <v>1.2580865699775012</v>
      </c>
      <c r="G16904" s="19"/>
      <c r="H16904" s="19">
        <v>1.0116196928450321</v>
      </c>
      <c r="I16904" s="19"/>
      <c r="J16904" s="19">
        <v>3.0038589475309234E-2</v>
      </c>
      <c r="K16904" s="19"/>
      <c r="L16904" s="19">
        <v>0.69575260674762085</v>
      </c>
      <c r="M16904" s="19"/>
      <c r="N16904" s="19">
        <v>0.59868238820590225</v>
      </c>
      <c r="O16904" s="19"/>
      <c r="P16904" s="50">
        <v>1.1286440203043213</v>
      </c>
      <c r="R16904" s="9" t="s">
        <v>0</v>
      </c>
    </row>
    <row r="16905" spans="2:18" x14ac:dyDescent="0.2">
      <c r="B16905" s="25">
        <v>16675</v>
      </c>
      <c r="C16905" s="193">
        <v>0.17747294748275527</v>
      </c>
      <c r="D16905" s="19"/>
      <c r="E16905" s="19"/>
      <c r="F16905" s="19">
        <v>0.71685766736789513</v>
      </c>
      <c r="G16905" s="19"/>
      <c r="H16905" s="19">
        <v>0.60592084074309749</v>
      </c>
      <c r="I16905" s="19">
        <v>0.58529673762289591</v>
      </c>
      <c r="J16905" s="19"/>
      <c r="K16905" s="19">
        <v>0.32309309798573227</v>
      </c>
      <c r="L16905" s="19"/>
      <c r="M16905" s="19">
        <v>0.36467618955295339</v>
      </c>
      <c r="N16905" s="19"/>
      <c r="O16905" s="19">
        <v>0.74400791175797787</v>
      </c>
      <c r="P16905" s="50"/>
      <c r="R16905" s="9" t="s">
        <v>0</v>
      </c>
    </row>
    <row r="16906" spans="2:18" x14ac:dyDescent="0.2">
      <c r="B16906" s="25">
        <v>16676</v>
      </c>
      <c r="C16906" s="193"/>
      <c r="D16906" s="19">
        <v>1.4179747268955802</v>
      </c>
      <c r="E16906" s="19"/>
      <c r="F16906" s="19">
        <v>0.21909778028823335</v>
      </c>
      <c r="G16906" s="19"/>
      <c r="H16906" s="19">
        <v>2.2513638268110667</v>
      </c>
      <c r="I16906" s="19"/>
      <c r="J16906" s="19">
        <v>0.90359326662460115</v>
      </c>
      <c r="K16906" s="19"/>
      <c r="L16906" s="19">
        <v>1.6852169278947784</v>
      </c>
      <c r="M16906" s="19"/>
      <c r="N16906" s="19">
        <v>2.4141098611247767</v>
      </c>
      <c r="O16906" s="19"/>
      <c r="P16906" s="50">
        <v>0.85899815229652476</v>
      </c>
      <c r="R16906" s="9" t="s">
        <v>0</v>
      </c>
    </row>
    <row r="16907" spans="2:18" x14ac:dyDescent="0.2">
      <c r="B16907" s="25">
        <v>16677</v>
      </c>
      <c r="C16907" s="193">
        <v>2.2199615754260265</v>
      </c>
      <c r="D16907" s="19"/>
      <c r="E16907" s="19">
        <v>1.5827936287116688</v>
      </c>
      <c r="F16907" s="19"/>
      <c r="G16907" s="19">
        <v>1.4272060172517755</v>
      </c>
      <c r="H16907" s="19"/>
      <c r="I16907" s="19">
        <v>1.9843346014813659</v>
      </c>
      <c r="J16907" s="19"/>
      <c r="K16907" s="19">
        <v>0.5704198617132995</v>
      </c>
      <c r="L16907" s="19"/>
      <c r="M16907" s="19">
        <v>1.2279067811532984</v>
      </c>
      <c r="N16907" s="19"/>
      <c r="O16907" s="19">
        <v>1.5708383080539434</v>
      </c>
      <c r="P16907" s="50"/>
      <c r="R16907" s="9" t="s">
        <v>0</v>
      </c>
    </row>
    <row r="16908" spans="2:18" x14ac:dyDescent="0.2">
      <c r="B16908" s="25">
        <v>16678</v>
      </c>
      <c r="C16908" s="193">
        <v>0.25453766746261952</v>
      </c>
      <c r="D16908" s="19"/>
      <c r="E16908" s="19"/>
      <c r="F16908" s="19">
        <v>0.14928964014088056</v>
      </c>
      <c r="G16908" s="19"/>
      <c r="H16908" s="19">
        <v>0.34744534568060792</v>
      </c>
      <c r="I16908" s="19"/>
      <c r="J16908" s="19">
        <v>0.62760922973266675</v>
      </c>
      <c r="K16908" s="19">
        <v>0.57107683007462939</v>
      </c>
      <c r="L16908" s="19"/>
      <c r="M16908" s="19"/>
      <c r="N16908" s="19">
        <v>0.45341164415174817</v>
      </c>
      <c r="O16908" s="19"/>
      <c r="P16908" s="50">
        <v>0.50497665058006436</v>
      </c>
      <c r="R16908" s="9" t="s">
        <v>0</v>
      </c>
    </row>
    <row r="16909" spans="2:18" x14ac:dyDescent="0.2">
      <c r="B16909" s="25">
        <v>16679</v>
      </c>
      <c r="C16909" s="193">
        <v>0.85729942366548217</v>
      </c>
      <c r="D16909" s="19"/>
      <c r="E16909" s="19">
        <v>0.87948489599607427</v>
      </c>
      <c r="F16909" s="19"/>
      <c r="G16909" s="19">
        <v>1.2223046987344397</v>
      </c>
      <c r="H16909" s="19"/>
      <c r="I16909" s="19">
        <v>0.67403773941246292</v>
      </c>
      <c r="J16909" s="19"/>
      <c r="K16909" s="19">
        <v>0.75766143340107783</v>
      </c>
      <c r="L16909" s="19"/>
      <c r="M16909" s="19">
        <v>0.92031750544818081</v>
      </c>
      <c r="N16909" s="19"/>
      <c r="O16909" s="19">
        <v>0.84018445142977605</v>
      </c>
      <c r="P16909" s="50"/>
      <c r="R16909" s="9" t="s">
        <v>0</v>
      </c>
    </row>
    <row r="16910" spans="2:18" x14ac:dyDescent="0.2">
      <c r="B16910" s="25">
        <v>16680</v>
      </c>
      <c r="C16910" s="193"/>
      <c r="D16910" s="19">
        <v>2.3162295892345233</v>
      </c>
      <c r="E16910" s="19"/>
      <c r="F16910" s="19">
        <v>2.0981584674926279</v>
      </c>
      <c r="G16910" s="19"/>
      <c r="H16910" s="19">
        <v>1.14723038468564</v>
      </c>
      <c r="I16910" s="19"/>
      <c r="J16910" s="19">
        <v>2.0881273628373958</v>
      </c>
      <c r="K16910" s="19"/>
      <c r="L16910" s="19">
        <v>1.0366594575769927</v>
      </c>
      <c r="M16910" s="19"/>
      <c r="N16910" s="19">
        <v>2.6329243748489604</v>
      </c>
      <c r="O16910" s="19"/>
      <c r="P16910" s="50">
        <v>2.1940606993381451</v>
      </c>
      <c r="R16910" s="9" t="s">
        <v>0</v>
      </c>
    </row>
    <row r="16911" spans="2:18" x14ac:dyDescent="0.2">
      <c r="B16911" s="25">
        <v>16681</v>
      </c>
      <c r="C16911" s="193">
        <v>2.0225934698541734</v>
      </c>
      <c r="D16911" s="19"/>
      <c r="E16911" s="19">
        <v>2.324246677021315</v>
      </c>
      <c r="F16911" s="19"/>
      <c r="G16911" s="19">
        <v>1.8146951228967305</v>
      </c>
      <c r="H16911" s="19"/>
      <c r="I16911" s="19">
        <v>1.2860097975907256</v>
      </c>
      <c r="J16911" s="19"/>
      <c r="K16911" s="19">
        <v>1.5009069770940411</v>
      </c>
      <c r="L16911" s="19"/>
      <c r="M16911" s="19">
        <v>1.5985234286404046</v>
      </c>
      <c r="N16911" s="19"/>
      <c r="O16911" s="19">
        <v>2.2675735926089811</v>
      </c>
      <c r="P16911" s="50"/>
      <c r="R16911" s="9" t="s">
        <v>0</v>
      </c>
    </row>
    <row r="16912" spans="2:18" x14ac:dyDescent="0.2">
      <c r="B16912" s="25">
        <v>16682</v>
      </c>
      <c r="C16912" s="193">
        <v>0.30684852401209711</v>
      </c>
      <c r="D16912" s="19"/>
      <c r="E16912" s="19"/>
      <c r="F16912" s="19">
        <v>5.5525979965204295E-2</v>
      </c>
      <c r="G16912" s="19">
        <v>0.87030607762334866</v>
      </c>
      <c r="H16912" s="19"/>
      <c r="I16912" s="19">
        <v>0.83812501925429506</v>
      </c>
      <c r="J16912" s="19"/>
      <c r="K16912" s="19">
        <v>0.44687879759666654</v>
      </c>
      <c r="L16912" s="19"/>
      <c r="M16912" s="19">
        <v>0.3217885241148617</v>
      </c>
      <c r="N16912" s="19"/>
      <c r="O16912" s="19">
        <v>1.1965002093380517</v>
      </c>
      <c r="P16912" s="50"/>
      <c r="R16912" s="9" t="s">
        <v>0</v>
      </c>
    </row>
    <row r="16913" spans="2:18" x14ac:dyDescent="0.2">
      <c r="B16913" s="25">
        <v>16683</v>
      </c>
      <c r="C16913" s="193">
        <v>1.1955960456727743</v>
      </c>
      <c r="D16913" s="19"/>
      <c r="E16913" s="19">
        <v>1.2002163182096239</v>
      </c>
      <c r="F16913" s="19"/>
      <c r="G16913" s="19">
        <v>1.2984693456786773</v>
      </c>
      <c r="H16913" s="19"/>
      <c r="I16913" s="19">
        <v>1.2170330047894313</v>
      </c>
      <c r="J16913" s="19"/>
      <c r="K16913" s="19">
        <v>0.79541906550390384</v>
      </c>
      <c r="L16913" s="19"/>
      <c r="M16913" s="19">
        <v>1.343931421506757</v>
      </c>
      <c r="N16913" s="19"/>
      <c r="O16913" s="19">
        <v>0.81897886813295084</v>
      </c>
      <c r="P16913" s="50"/>
      <c r="R16913" s="9" t="s">
        <v>0</v>
      </c>
    </row>
    <row r="16914" spans="2:18" x14ac:dyDescent="0.2">
      <c r="B16914" s="25">
        <v>16684</v>
      </c>
      <c r="C16914" s="193">
        <v>1.5351462481437947</v>
      </c>
      <c r="D16914" s="19"/>
      <c r="E16914" s="19">
        <v>1.4647621491919867</v>
      </c>
      <c r="F16914" s="19"/>
      <c r="G16914" s="19">
        <v>1.1998017160363985</v>
      </c>
      <c r="H16914" s="19"/>
      <c r="I16914" s="19">
        <v>0.63522333945453091</v>
      </c>
      <c r="J16914" s="19"/>
      <c r="K16914" s="19">
        <v>1.0791161436303807</v>
      </c>
      <c r="L16914" s="19"/>
      <c r="M16914" s="19">
        <v>1.5458481981008394</v>
      </c>
      <c r="N16914" s="19"/>
      <c r="O16914" s="19">
        <v>0.64525624030883744</v>
      </c>
      <c r="P16914" s="50"/>
      <c r="R16914" s="9" t="s">
        <v>0</v>
      </c>
    </row>
    <row r="16915" spans="2:18" x14ac:dyDescent="0.2">
      <c r="B16915" s="25">
        <v>16685</v>
      </c>
      <c r="C16915" s="193">
        <v>0.25135658520550708</v>
      </c>
      <c r="D16915" s="19"/>
      <c r="E16915" s="19">
        <v>0.57936157141274358</v>
      </c>
      <c r="F16915" s="19"/>
      <c r="G16915" s="19">
        <v>0.81571692885907043</v>
      </c>
      <c r="H16915" s="19"/>
      <c r="I16915" s="19"/>
      <c r="J16915" s="19">
        <v>0.19077268706798067</v>
      </c>
      <c r="K16915" s="19"/>
      <c r="L16915" s="19">
        <v>0.13257126270931247</v>
      </c>
      <c r="M16915" s="19">
        <v>0.64605554121182629</v>
      </c>
      <c r="N16915" s="19"/>
      <c r="O16915" s="19">
        <v>0.4729814873000161</v>
      </c>
      <c r="P16915" s="50"/>
      <c r="R16915" s="9" t="s">
        <v>0</v>
      </c>
    </row>
    <row r="16916" spans="2:18" x14ac:dyDescent="0.2">
      <c r="B16916" s="25">
        <v>16686</v>
      </c>
      <c r="C16916" s="193"/>
      <c r="D16916" s="19">
        <v>1.1391426657040755</v>
      </c>
      <c r="E16916" s="19"/>
      <c r="F16916" s="19">
        <v>0.92351602110984465</v>
      </c>
      <c r="G16916" s="19"/>
      <c r="H16916" s="19">
        <v>1.5103067031747708</v>
      </c>
      <c r="I16916" s="19"/>
      <c r="J16916" s="19">
        <v>0.77702450184383509</v>
      </c>
      <c r="K16916" s="19"/>
      <c r="L16916" s="19">
        <v>2.2474300655271429</v>
      </c>
      <c r="M16916" s="19"/>
      <c r="N16916" s="19">
        <v>0.47332823238792759</v>
      </c>
      <c r="O16916" s="19"/>
      <c r="P16916" s="50">
        <v>0.94585642123434344</v>
      </c>
      <c r="R16916" s="9" t="s">
        <v>0</v>
      </c>
    </row>
    <row r="16917" spans="2:18" x14ac:dyDescent="0.2">
      <c r="B16917" s="25">
        <v>16687</v>
      </c>
      <c r="C16917" s="193"/>
      <c r="D16917" s="19">
        <v>1.8926267789473445</v>
      </c>
      <c r="E16917" s="19"/>
      <c r="F16917" s="19">
        <v>0.64627251197256574</v>
      </c>
      <c r="G16917" s="19"/>
      <c r="H16917" s="19">
        <v>1.5740845182555112</v>
      </c>
      <c r="I16917" s="19"/>
      <c r="J16917" s="19">
        <v>1.6846698657232342</v>
      </c>
      <c r="K16917" s="19"/>
      <c r="L16917" s="19">
        <v>1.9013341909117873</v>
      </c>
      <c r="M16917" s="19"/>
      <c r="N16917" s="19">
        <v>0.99110669802161755</v>
      </c>
      <c r="O16917" s="19"/>
      <c r="P16917" s="50">
        <v>1.0244510026272751</v>
      </c>
      <c r="R16917" s="9" t="s">
        <v>0</v>
      </c>
    </row>
    <row r="16918" spans="2:18" x14ac:dyDescent="0.2">
      <c r="B16918" s="25">
        <v>16688</v>
      </c>
      <c r="C16918" s="193">
        <v>0.2726445313660037</v>
      </c>
      <c r="D16918" s="19"/>
      <c r="E16918" s="19">
        <v>0.78478342438879034</v>
      </c>
      <c r="F16918" s="19"/>
      <c r="G16918" s="19"/>
      <c r="H16918" s="19">
        <v>1.1633322391554055</v>
      </c>
      <c r="I16918" s="19"/>
      <c r="J16918" s="19">
        <v>0.82763299563709747</v>
      </c>
      <c r="K16918" s="19">
        <v>0.10098090170264547</v>
      </c>
      <c r="L16918" s="19"/>
      <c r="M16918" s="19">
        <v>5.9213180419446738E-2</v>
      </c>
      <c r="N16918" s="19"/>
      <c r="O16918" s="19"/>
      <c r="P16918" s="50">
        <v>0.17432427920685875</v>
      </c>
      <c r="R16918" s="9" t="s">
        <v>0</v>
      </c>
    </row>
    <row r="16919" spans="2:18" x14ac:dyDescent="0.2">
      <c r="B16919" s="25">
        <v>16689</v>
      </c>
      <c r="C16919" s="193">
        <v>0.49377573187357254</v>
      </c>
      <c r="D16919" s="19"/>
      <c r="E16919" s="19">
        <v>0.95626212126861043</v>
      </c>
      <c r="F16919" s="19"/>
      <c r="G16919" s="19">
        <v>0.99722337129259186</v>
      </c>
      <c r="H16919" s="19"/>
      <c r="I16919" s="19">
        <v>5.2594009967796129E-3</v>
      </c>
      <c r="J16919" s="19"/>
      <c r="K16919" s="19">
        <v>0.10073215464207429</v>
      </c>
      <c r="L16919" s="19"/>
      <c r="M16919" s="19">
        <v>1.4460939193364997</v>
      </c>
      <c r="N16919" s="19"/>
      <c r="O16919" s="19">
        <v>1.4160123982857131</v>
      </c>
      <c r="P16919" s="50"/>
      <c r="R16919" s="9" t="s">
        <v>0</v>
      </c>
    </row>
    <row r="16920" spans="2:18" x14ac:dyDescent="0.2">
      <c r="B16920" s="25">
        <v>16690</v>
      </c>
      <c r="C16920" s="193">
        <v>1.8052697085055516</v>
      </c>
      <c r="D16920" s="19"/>
      <c r="E16920" s="19">
        <v>1.9434390377808988</v>
      </c>
      <c r="F16920" s="19"/>
      <c r="G16920" s="19">
        <v>1.3263654882826998</v>
      </c>
      <c r="H16920" s="19"/>
      <c r="I16920" s="19">
        <v>1.463000182788875</v>
      </c>
      <c r="J16920" s="19"/>
      <c r="K16920" s="19">
        <v>1.1805340209858706</v>
      </c>
      <c r="L16920" s="19"/>
      <c r="M16920" s="19">
        <v>2.3612086623101454</v>
      </c>
      <c r="N16920" s="19"/>
      <c r="O16920" s="19">
        <v>2.262226358919496</v>
      </c>
      <c r="P16920" s="50"/>
      <c r="R16920" s="9" t="s">
        <v>0</v>
      </c>
    </row>
    <row r="16921" spans="2:18" x14ac:dyDescent="0.2">
      <c r="B16921" s="25">
        <v>16691</v>
      </c>
      <c r="C16921" s="193"/>
      <c r="D16921" s="19">
        <v>0.59530508015803552</v>
      </c>
      <c r="E16921" s="19"/>
      <c r="F16921" s="19">
        <v>0.43531422780643481</v>
      </c>
      <c r="G16921" s="19"/>
      <c r="H16921" s="19">
        <v>0.17364400645158054</v>
      </c>
      <c r="I16921" s="19"/>
      <c r="J16921" s="19">
        <v>0.76215397764859916</v>
      </c>
      <c r="K16921" s="19"/>
      <c r="L16921" s="19">
        <v>0.81080656861180922</v>
      </c>
      <c r="M16921" s="19"/>
      <c r="N16921" s="19">
        <v>0.24898591110066212</v>
      </c>
      <c r="O16921" s="19"/>
      <c r="P16921" s="50">
        <v>0.24399423791949873</v>
      </c>
      <c r="R16921" s="9" t="s">
        <v>0</v>
      </c>
    </row>
    <row r="16922" spans="2:18" x14ac:dyDescent="0.2">
      <c r="B16922" s="25">
        <v>16692</v>
      </c>
      <c r="C16922" s="193">
        <v>0.96365212734887273</v>
      </c>
      <c r="D16922" s="19"/>
      <c r="E16922" s="19">
        <v>1.4537443700127028</v>
      </c>
      <c r="F16922" s="19"/>
      <c r="G16922" s="19">
        <v>1.0163065091126675</v>
      </c>
      <c r="H16922" s="19"/>
      <c r="I16922" s="19">
        <v>0.14242075382039174</v>
      </c>
      <c r="J16922" s="19"/>
      <c r="K16922" s="19">
        <v>1.5816488600281082</v>
      </c>
      <c r="L16922" s="19"/>
      <c r="M16922" s="19">
        <v>0.34083770370045013</v>
      </c>
      <c r="N16922" s="19"/>
      <c r="O16922" s="19">
        <v>0.58454179820037722</v>
      </c>
      <c r="P16922" s="50"/>
      <c r="R16922" s="9" t="s">
        <v>0</v>
      </c>
    </row>
    <row r="16923" spans="2:18" x14ac:dyDescent="0.2">
      <c r="B16923" s="25">
        <v>16693</v>
      </c>
      <c r="C16923" s="193"/>
      <c r="D16923" s="19">
        <v>0.16624457799797335</v>
      </c>
      <c r="E16923" s="19">
        <v>0.25930542056302719</v>
      </c>
      <c r="F16923" s="19"/>
      <c r="G16923" s="19">
        <v>0.7983555947238673</v>
      </c>
      <c r="H16923" s="19"/>
      <c r="I16923" s="19"/>
      <c r="J16923" s="19">
        <v>0.39971020212374825</v>
      </c>
      <c r="K16923" s="19">
        <v>0.92822213225537675</v>
      </c>
      <c r="L16923" s="19"/>
      <c r="M16923" s="19"/>
      <c r="N16923" s="19">
        <v>1.2922676117055265</v>
      </c>
      <c r="O16923" s="19"/>
      <c r="P16923" s="50">
        <v>1.0270434408631629E-3</v>
      </c>
      <c r="R16923" s="9" t="s">
        <v>0</v>
      </c>
    </row>
    <row r="16924" spans="2:18" x14ac:dyDescent="0.2">
      <c r="B16924" s="25">
        <v>16694</v>
      </c>
      <c r="C16924" s="193">
        <v>1.166938746386861</v>
      </c>
      <c r="D16924" s="19"/>
      <c r="E16924" s="19">
        <v>1.2158910518893218</v>
      </c>
      <c r="F16924" s="19"/>
      <c r="G16924" s="19">
        <v>1.2835928092008186</v>
      </c>
      <c r="H16924" s="19"/>
      <c r="I16924" s="19">
        <v>0.48685387122866647</v>
      </c>
      <c r="J16924" s="19"/>
      <c r="K16924" s="19">
        <v>1.3818715666165595</v>
      </c>
      <c r="L16924" s="19"/>
      <c r="M16924" s="19">
        <v>1.2782174777658184</v>
      </c>
      <c r="N16924" s="19"/>
      <c r="O16924" s="19">
        <v>0.4914901931246789</v>
      </c>
      <c r="P16924" s="50"/>
      <c r="R16924" s="9" t="s">
        <v>0</v>
      </c>
    </row>
    <row r="16925" spans="2:18" x14ac:dyDescent="0.2">
      <c r="B16925" s="25">
        <v>16695</v>
      </c>
      <c r="C16925" s="193">
        <v>2.8925098438029133</v>
      </c>
      <c r="D16925" s="19"/>
      <c r="E16925" s="19">
        <v>1.6254217658904075</v>
      </c>
      <c r="F16925" s="19"/>
      <c r="G16925" s="19"/>
      <c r="H16925" s="19">
        <v>0.14870501867965885</v>
      </c>
      <c r="I16925" s="19">
        <v>1.9769249878471074</v>
      </c>
      <c r="J16925" s="19"/>
      <c r="K16925" s="19">
        <v>1.3430803834170641</v>
      </c>
      <c r="L16925" s="19"/>
      <c r="M16925" s="19">
        <v>1.7966404621557195</v>
      </c>
      <c r="N16925" s="19"/>
      <c r="O16925" s="19">
        <v>1.1735279827931089</v>
      </c>
      <c r="P16925" s="50"/>
      <c r="R16925" s="9" t="s">
        <v>0</v>
      </c>
    </row>
    <row r="16926" spans="2:18" x14ac:dyDescent="0.2">
      <c r="B16926" s="25">
        <v>16696</v>
      </c>
      <c r="C16926" s="193">
        <v>0.47717582164883277</v>
      </c>
      <c r="D16926" s="19"/>
      <c r="E16926" s="19">
        <v>0.94530957441240482</v>
      </c>
      <c r="F16926" s="19"/>
      <c r="G16926" s="19"/>
      <c r="H16926" s="19">
        <v>0.64303761271732995</v>
      </c>
      <c r="I16926" s="19"/>
      <c r="J16926" s="19">
        <v>6.2422222870225821E-2</v>
      </c>
      <c r="K16926" s="19"/>
      <c r="L16926" s="19">
        <v>1.0530137671856934</v>
      </c>
      <c r="M16926" s="19">
        <v>0.42324542352262534</v>
      </c>
      <c r="N16926" s="19"/>
      <c r="O16926" s="19">
        <v>6.761328185402507E-2</v>
      </c>
      <c r="P16926" s="50"/>
      <c r="R16926" s="9" t="s">
        <v>0</v>
      </c>
    </row>
    <row r="16927" spans="2:18" x14ac:dyDescent="0.2">
      <c r="B16927" s="25">
        <v>16697</v>
      </c>
      <c r="C16927" s="193"/>
      <c r="D16927" s="19">
        <v>0.28510522082496836</v>
      </c>
      <c r="E16927" s="19">
        <v>0.62564172765620796</v>
      </c>
      <c r="F16927" s="19"/>
      <c r="G16927" s="19"/>
      <c r="H16927" s="19">
        <v>0.12000523238248867</v>
      </c>
      <c r="I16927" s="19">
        <v>0.22729463799525901</v>
      </c>
      <c r="J16927" s="19"/>
      <c r="K16927" s="19"/>
      <c r="L16927" s="19">
        <v>0.19548770722181902</v>
      </c>
      <c r="M16927" s="19"/>
      <c r="N16927" s="19">
        <v>0.70568189681755289</v>
      </c>
      <c r="O16927" s="19"/>
      <c r="P16927" s="50">
        <v>0.50984454893513254</v>
      </c>
      <c r="R16927" s="9" t="s">
        <v>0</v>
      </c>
    </row>
    <row r="16928" spans="2:18" x14ac:dyDescent="0.2">
      <c r="B16928" s="25">
        <v>16698</v>
      </c>
      <c r="C16928" s="193"/>
      <c r="D16928" s="19">
        <v>0.48228276170142081</v>
      </c>
      <c r="E16928" s="19">
        <v>0.76542693674960627</v>
      </c>
      <c r="F16928" s="19"/>
      <c r="G16928" s="19"/>
      <c r="H16928" s="19">
        <v>0.89861887628233139</v>
      </c>
      <c r="I16928" s="19">
        <v>0.59112974288662623</v>
      </c>
      <c r="J16928" s="19"/>
      <c r="K16928" s="19"/>
      <c r="L16928" s="19">
        <v>0.27651541787848333</v>
      </c>
      <c r="M16928" s="19">
        <v>7.2395787572164388E-2</v>
      </c>
      <c r="N16928" s="19"/>
      <c r="O16928" s="19">
        <v>0.32348268757500753</v>
      </c>
      <c r="P16928" s="50"/>
      <c r="R16928" s="9" t="s">
        <v>0</v>
      </c>
    </row>
    <row r="16929" spans="2:18" x14ac:dyDescent="0.2">
      <c r="B16929" s="25">
        <v>16699</v>
      </c>
      <c r="C16929" s="193">
        <v>0.50423925447250961</v>
      </c>
      <c r="D16929" s="19"/>
      <c r="E16929" s="19">
        <v>2.1775621152506992</v>
      </c>
      <c r="F16929" s="19"/>
      <c r="G16929" s="19">
        <v>0.10643709338462053</v>
      </c>
      <c r="H16929" s="19"/>
      <c r="I16929" s="19">
        <v>1.2988217102716733</v>
      </c>
      <c r="J16929" s="19"/>
      <c r="K16929" s="19">
        <v>0.5313683441568644</v>
      </c>
      <c r="L16929" s="19"/>
      <c r="M16929" s="19">
        <v>0.47324560616862793</v>
      </c>
      <c r="N16929" s="19"/>
      <c r="O16929" s="19">
        <v>0.4435840338252417</v>
      </c>
      <c r="P16929" s="50"/>
      <c r="R16929" s="9" t="s">
        <v>0</v>
      </c>
    </row>
    <row r="16930" spans="2:18" x14ac:dyDescent="0.2">
      <c r="B16930" s="25">
        <v>16700</v>
      </c>
      <c r="C16930" s="193">
        <v>1.5163132591901236</v>
      </c>
      <c r="D16930" s="19"/>
      <c r="E16930" s="19">
        <v>0.9983404247006471</v>
      </c>
      <c r="F16930" s="19"/>
      <c r="G16930" s="19">
        <v>0.19441695122019087</v>
      </c>
      <c r="H16930" s="19"/>
      <c r="I16930" s="19">
        <v>0.17782062776059632</v>
      </c>
      <c r="J16930" s="19"/>
      <c r="K16930" s="19">
        <v>0.90815427943016513</v>
      </c>
      <c r="L16930" s="19"/>
      <c r="M16930" s="19">
        <v>0.55159759079825721</v>
      </c>
      <c r="N16930" s="19"/>
      <c r="O16930" s="19"/>
      <c r="P16930" s="50">
        <v>0.19916677114001519</v>
      </c>
      <c r="R16930" s="9" t="s">
        <v>0</v>
      </c>
    </row>
    <row r="16931" spans="2:18" x14ac:dyDescent="0.2">
      <c r="B16931" s="25">
        <v>16701</v>
      </c>
      <c r="C16931" s="193">
        <v>0.89061583456461935</v>
      </c>
      <c r="D16931" s="19"/>
      <c r="E16931" s="19">
        <v>1.7534410006293393</v>
      </c>
      <c r="F16931" s="19"/>
      <c r="G16931" s="19">
        <v>1.010634605041324</v>
      </c>
      <c r="H16931" s="19"/>
      <c r="I16931" s="19"/>
      <c r="J16931" s="19">
        <v>6.9357653256837445E-2</v>
      </c>
      <c r="K16931" s="19">
        <v>0.96778347805529263</v>
      </c>
      <c r="L16931" s="19"/>
      <c r="M16931" s="19">
        <v>1.3581439245273377</v>
      </c>
      <c r="N16931" s="19"/>
      <c r="O16931" s="19">
        <v>0.91519959500097736</v>
      </c>
      <c r="P16931" s="50"/>
      <c r="R16931" s="9" t="s">
        <v>0</v>
      </c>
    </row>
    <row r="16932" spans="2:18" x14ac:dyDescent="0.2">
      <c r="B16932" s="25">
        <v>16702</v>
      </c>
      <c r="C16932" s="193"/>
      <c r="D16932" s="19">
        <v>0.36081760015523662</v>
      </c>
      <c r="E16932" s="19"/>
      <c r="F16932" s="19">
        <v>0.88081582936540459</v>
      </c>
      <c r="G16932" s="19"/>
      <c r="H16932" s="19">
        <v>1.2806461554063071</v>
      </c>
      <c r="I16932" s="19"/>
      <c r="J16932" s="19">
        <v>0.39003412413186894</v>
      </c>
      <c r="K16932" s="19"/>
      <c r="L16932" s="19">
        <v>1.1085473261828551</v>
      </c>
      <c r="M16932" s="19"/>
      <c r="N16932" s="19">
        <v>1.10397816610236</v>
      </c>
      <c r="O16932" s="19"/>
      <c r="P16932" s="50">
        <v>1.5290469720546063</v>
      </c>
      <c r="R16932" s="9" t="s">
        <v>0</v>
      </c>
    </row>
    <row r="16933" spans="2:18" x14ac:dyDescent="0.2">
      <c r="B16933" s="25">
        <v>16703</v>
      </c>
      <c r="C16933" s="193"/>
      <c r="D16933" s="19">
        <v>2.6470765054052797E-2</v>
      </c>
      <c r="E16933" s="19"/>
      <c r="F16933" s="19">
        <v>0.39491080350164071</v>
      </c>
      <c r="G16933" s="19">
        <v>6.4711893185304167E-2</v>
      </c>
      <c r="H16933" s="19"/>
      <c r="I16933" s="19">
        <v>0.10908840814253883</v>
      </c>
      <c r="J16933" s="19"/>
      <c r="K16933" s="19">
        <v>0.52198697067856858</v>
      </c>
      <c r="L16933" s="19"/>
      <c r="M16933" s="19">
        <v>0.16088253668848079</v>
      </c>
      <c r="N16933" s="19"/>
      <c r="O16933" s="19"/>
      <c r="P16933" s="50">
        <v>0.31434436046410097</v>
      </c>
      <c r="R16933" s="9" t="s">
        <v>0</v>
      </c>
    </row>
    <row r="16934" spans="2:18" x14ac:dyDescent="0.2">
      <c r="B16934" s="25">
        <v>16704</v>
      </c>
      <c r="C16934" s="193">
        <v>1.3271713127435063</v>
      </c>
      <c r="D16934" s="19"/>
      <c r="E16934" s="19"/>
      <c r="F16934" s="19">
        <v>0.13617843834722532</v>
      </c>
      <c r="G16934" s="19">
        <v>0.9667716259369481</v>
      </c>
      <c r="H16934" s="19"/>
      <c r="I16934" s="19">
        <v>0.94411660470291581</v>
      </c>
      <c r="J16934" s="19"/>
      <c r="K16934" s="19">
        <v>0.69939921248052395</v>
      </c>
      <c r="L16934" s="19"/>
      <c r="M16934" s="19">
        <v>0.17881138713366898</v>
      </c>
      <c r="N16934" s="19"/>
      <c r="O16934" s="19">
        <v>0.68326296152666688</v>
      </c>
      <c r="P16934" s="50"/>
      <c r="R16934" s="9" t="s">
        <v>0</v>
      </c>
    </row>
    <row r="16935" spans="2:18" x14ac:dyDescent="0.2">
      <c r="B16935" s="25">
        <v>16705</v>
      </c>
      <c r="C16935" s="193"/>
      <c r="D16935" s="19">
        <v>0.53531381651594745</v>
      </c>
      <c r="E16935" s="19"/>
      <c r="F16935" s="19">
        <v>0.63264817651874783</v>
      </c>
      <c r="G16935" s="19"/>
      <c r="H16935" s="19">
        <v>0.85396820759005276</v>
      </c>
      <c r="I16935" s="19"/>
      <c r="J16935" s="19">
        <v>0.30879136425963888</v>
      </c>
      <c r="K16935" s="19">
        <v>2.8054041203931273E-2</v>
      </c>
      <c r="L16935" s="19"/>
      <c r="M16935" s="19"/>
      <c r="N16935" s="19">
        <v>0.28263749373108515</v>
      </c>
      <c r="O16935" s="19">
        <v>0.46290433277973497</v>
      </c>
      <c r="P16935" s="50"/>
      <c r="R16935" s="9" t="s">
        <v>0</v>
      </c>
    </row>
    <row r="16936" spans="2:18" x14ac:dyDescent="0.2">
      <c r="B16936" s="25">
        <v>16706</v>
      </c>
      <c r="C16936" s="193">
        <v>0.96917699920223255</v>
      </c>
      <c r="D16936" s="19"/>
      <c r="E16936" s="19">
        <v>1.6118078786707857</v>
      </c>
      <c r="F16936" s="19"/>
      <c r="G16936" s="19">
        <v>1.4955279322625079</v>
      </c>
      <c r="H16936" s="19"/>
      <c r="I16936" s="19">
        <v>1.139966479640443</v>
      </c>
      <c r="J16936" s="19"/>
      <c r="K16936" s="19">
        <v>0.36953521830659652</v>
      </c>
      <c r="L16936" s="19"/>
      <c r="M16936" s="19">
        <v>1.4761713206951843</v>
      </c>
      <c r="N16936" s="19"/>
      <c r="O16936" s="19">
        <v>0.5486670023009701</v>
      </c>
      <c r="P16936" s="50"/>
      <c r="R16936" s="9" t="s">
        <v>0</v>
      </c>
    </row>
    <row r="16937" spans="2:18" x14ac:dyDescent="0.2">
      <c r="B16937" s="25">
        <v>16707</v>
      </c>
      <c r="C16937" s="193">
        <v>0.12668247983498962</v>
      </c>
      <c r="D16937" s="19"/>
      <c r="E16937" s="19"/>
      <c r="F16937" s="19">
        <v>0.12457722579563946</v>
      </c>
      <c r="G16937" s="19"/>
      <c r="H16937" s="19">
        <v>0.37581626054392991</v>
      </c>
      <c r="I16937" s="19"/>
      <c r="J16937" s="19">
        <v>0.28475049695365878</v>
      </c>
      <c r="K16937" s="19"/>
      <c r="L16937" s="19">
        <v>0.39178386826970496</v>
      </c>
      <c r="M16937" s="19"/>
      <c r="N16937" s="19">
        <v>0.23515245322659123</v>
      </c>
      <c r="O16937" s="19">
        <v>0.10151171177261449</v>
      </c>
      <c r="P16937" s="50"/>
      <c r="R16937" s="9" t="s">
        <v>0</v>
      </c>
    </row>
    <row r="16938" spans="2:18" x14ac:dyDescent="0.2">
      <c r="B16938" s="25">
        <v>16708</v>
      </c>
      <c r="C16938" s="193">
        <v>0.43656843984228788</v>
      </c>
      <c r="D16938" s="19"/>
      <c r="E16938" s="19"/>
      <c r="F16938" s="19">
        <v>0.9514467648098669</v>
      </c>
      <c r="G16938" s="19">
        <v>0.28562914592345662</v>
      </c>
      <c r="H16938" s="19"/>
      <c r="I16938" s="19">
        <v>0.17110689016877392</v>
      </c>
      <c r="J16938" s="19"/>
      <c r="K16938" s="19">
        <v>0.40139597632619478</v>
      </c>
      <c r="L16938" s="19"/>
      <c r="M16938" s="19">
        <v>1.0142574508640996</v>
      </c>
      <c r="N16938" s="19"/>
      <c r="O16938" s="19">
        <v>1.549380072115695</v>
      </c>
      <c r="P16938" s="50"/>
      <c r="R16938" s="9" t="s">
        <v>0</v>
      </c>
    </row>
    <row r="16939" spans="2:18" x14ac:dyDescent="0.2">
      <c r="B16939" s="25">
        <v>16709</v>
      </c>
      <c r="C16939" s="193"/>
      <c r="D16939" s="19">
        <v>0.69901540520924987</v>
      </c>
      <c r="E16939" s="19"/>
      <c r="F16939" s="19">
        <v>0.91606975289846426</v>
      </c>
      <c r="G16939" s="19"/>
      <c r="H16939" s="19">
        <v>5.9959421949596484E-2</v>
      </c>
      <c r="I16939" s="19">
        <v>0.32231390435682122</v>
      </c>
      <c r="J16939" s="19"/>
      <c r="K16939" s="19"/>
      <c r="L16939" s="19">
        <v>0.8335714435834285</v>
      </c>
      <c r="M16939" s="19"/>
      <c r="N16939" s="19">
        <v>0.65320860491941901</v>
      </c>
      <c r="O16939" s="19"/>
      <c r="P16939" s="50">
        <v>1.0489710957521201</v>
      </c>
      <c r="R16939" s="9" t="s">
        <v>0</v>
      </c>
    </row>
    <row r="16940" spans="2:18" x14ac:dyDescent="0.2">
      <c r="B16940" s="25">
        <v>16710</v>
      </c>
      <c r="C16940" s="193">
        <v>1.9190188607132006</v>
      </c>
      <c r="D16940" s="19"/>
      <c r="E16940" s="19">
        <v>0.36113710998224746</v>
      </c>
      <c r="F16940" s="19"/>
      <c r="G16940" s="19">
        <v>2.3026998080839163</v>
      </c>
      <c r="H16940" s="19"/>
      <c r="I16940" s="19">
        <v>1.125379764978198</v>
      </c>
      <c r="J16940" s="19"/>
      <c r="K16940" s="19">
        <v>1.0469371273867294</v>
      </c>
      <c r="L16940" s="19"/>
      <c r="M16940" s="19">
        <v>0.83673618959370821</v>
      </c>
      <c r="N16940" s="19"/>
      <c r="O16940" s="19"/>
      <c r="P16940" s="50">
        <v>1.0861218056013815</v>
      </c>
      <c r="R16940" s="9" t="s">
        <v>0</v>
      </c>
    </row>
    <row r="16941" spans="2:18" x14ac:dyDescent="0.2">
      <c r="B16941" s="25">
        <v>16711</v>
      </c>
      <c r="C16941" s="193">
        <v>0.85348161147640089</v>
      </c>
      <c r="D16941" s="19"/>
      <c r="E16941" s="19">
        <v>0.49815807719500615</v>
      </c>
      <c r="F16941" s="19"/>
      <c r="G16941" s="19"/>
      <c r="H16941" s="19">
        <v>6.9480386158105686E-2</v>
      </c>
      <c r="I16941" s="19">
        <v>0.23662806295276603</v>
      </c>
      <c r="J16941" s="19"/>
      <c r="K16941" s="19">
        <v>8.2288310976088908E-2</v>
      </c>
      <c r="L16941" s="19"/>
      <c r="M16941" s="19">
        <v>0.23362015825361027</v>
      </c>
      <c r="N16941" s="19"/>
      <c r="O16941" s="19">
        <v>1.3401864233073499</v>
      </c>
      <c r="P16941" s="50"/>
      <c r="R16941" s="9" t="s">
        <v>0</v>
      </c>
    </row>
    <row r="16942" spans="2:18" x14ac:dyDescent="0.2">
      <c r="B16942" s="25">
        <v>16712</v>
      </c>
      <c r="C16942" s="193">
        <v>0.72740486979477292</v>
      </c>
      <c r="D16942" s="19"/>
      <c r="E16942" s="19">
        <v>1.1940813094569647</v>
      </c>
      <c r="F16942" s="19"/>
      <c r="G16942" s="19">
        <v>0.22509211672773408</v>
      </c>
      <c r="H16942" s="19"/>
      <c r="I16942" s="19">
        <v>0.62751449280408611</v>
      </c>
      <c r="J16942" s="19"/>
      <c r="K16942" s="19"/>
      <c r="L16942" s="19">
        <v>1.103718453721142E-2</v>
      </c>
      <c r="M16942" s="19">
        <v>0.25226617227011439</v>
      </c>
      <c r="N16942" s="19"/>
      <c r="O16942" s="19"/>
      <c r="P16942" s="50">
        <v>1.5251431833847541E-2</v>
      </c>
      <c r="R16942" s="9" t="s">
        <v>0</v>
      </c>
    </row>
    <row r="16943" spans="2:18" x14ac:dyDescent="0.2">
      <c r="B16943" s="25">
        <v>16713</v>
      </c>
      <c r="C16943" s="193">
        <v>0.49831331191370681</v>
      </c>
      <c r="D16943" s="19"/>
      <c r="E16943" s="19">
        <v>0.79782819218052969</v>
      </c>
      <c r="F16943" s="19"/>
      <c r="G16943" s="19">
        <v>1.2428776957365937</v>
      </c>
      <c r="H16943" s="19"/>
      <c r="I16943" s="19">
        <v>0.10911174192394299</v>
      </c>
      <c r="J16943" s="19"/>
      <c r="K16943" s="19">
        <v>0.93387081659112137</v>
      </c>
      <c r="L16943" s="19"/>
      <c r="M16943" s="19">
        <v>0.3997847735377883</v>
      </c>
      <c r="N16943" s="19"/>
      <c r="O16943" s="19">
        <v>0.83195744382425074</v>
      </c>
      <c r="P16943" s="50"/>
      <c r="R16943" s="9" t="s">
        <v>0</v>
      </c>
    </row>
    <row r="16944" spans="2:18" x14ac:dyDescent="0.2">
      <c r="B16944" s="25">
        <v>16714</v>
      </c>
      <c r="C16944" s="193"/>
      <c r="D16944" s="19">
        <v>0.90360715685571813</v>
      </c>
      <c r="E16944" s="19"/>
      <c r="F16944" s="19">
        <v>0.3445332283534584</v>
      </c>
      <c r="G16944" s="19"/>
      <c r="H16944" s="19">
        <v>1.6868562191665308</v>
      </c>
      <c r="I16944" s="19"/>
      <c r="J16944" s="19">
        <v>0.9900152652709634</v>
      </c>
      <c r="K16944" s="19"/>
      <c r="L16944" s="19">
        <v>1.0421973715436208</v>
      </c>
      <c r="M16944" s="19"/>
      <c r="N16944" s="19">
        <v>1.7954378587237054</v>
      </c>
      <c r="O16944" s="19"/>
      <c r="P16944" s="50">
        <v>0.57931230544548429</v>
      </c>
      <c r="R16944" s="9" t="s">
        <v>0</v>
      </c>
    </row>
    <row r="16945" spans="2:18" x14ac:dyDescent="0.2">
      <c r="B16945" s="25">
        <v>16715</v>
      </c>
      <c r="C16945" s="193">
        <v>0.21031610789376964</v>
      </c>
      <c r="D16945" s="19"/>
      <c r="E16945" s="19"/>
      <c r="F16945" s="19">
        <v>1.7835013267619759</v>
      </c>
      <c r="G16945" s="19"/>
      <c r="H16945" s="19">
        <v>0.66175624797152877</v>
      </c>
      <c r="I16945" s="19">
        <v>4.6825925397007681E-2</v>
      </c>
      <c r="J16945" s="19"/>
      <c r="K16945" s="19"/>
      <c r="L16945" s="19">
        <v>1.1430080580466104</v>
      </c>
      <c r="M16945" s="19"/>
      <c r="N16945" s="19">
        <v>1.1981414264771948</v>
      </c>
      <c r="O16945" s="19"/>
      <c r="P16945" s="50">
        <v>0.73924112960534571</v>
      </c>
      <c r="R16945" s="9" t="s">
        <v>0</v>
      </c>
    </row>
    <row r="16946" spans="2:18" x14ac:dyDescent="0.2">
      <c r="B16946" s="25">
        <v>16716</v>
      </c>
      <c r="C16946" s="193">
        <v>0.3741252832478027</v>
      </c>
      <c r="D16946" s="19"/>
      <c r="E16946" s="19">
        <v>0.72082709751350871</v>
      </c>
      <c r="F16946" s="19"/>
      <c r="G16946" s="19">
        <v>0.93204625750174164</v>
      </c>
      <c r="H16946" s="19"/>
      <c r="I16946" s="19">
        <v>0.7066184235511036</v>
      </c>
      <c r="J16946" s="19"/>
      <c r="K16946" s="19">
        <v>1.9054061062577399</v>
      </c>
      <c r="L16946" s="19"/>
      <c r="M16946" s="19">
        <v>0.97172971410750264</v>
      </c>
      <c r="N16946" s="19"/>
      <c r="O16946" s="19">
        <v>1.5156511387646794</v>
      </c>
      <c r="P16946" s="50"/>
      <c r="R16946" s="9" t="s">
        <v>0</v>
      </c>
    </row>
    <row r="16947" spans="2:18" x14ac:dyDescent="0.2">
      <c r="B16947" s="25">
        <v>16717</v>
      </c>
      <c r="C16947" s="193">
        <v>1.782318215426218</v>
      </c>
      <c r="D16947" s="19"/>
      <c r="E16947" s="19">
        <v>2.0057322814568215</v>
      </c>
      <c r="F16947" s="19"/>
      <c r="G16947" s="19">
        <v>1.4448887868229605</v>
      </c>
      <c r="H16947" s="19"/>
      <c r="I16947" s="19">
        <v>1.2231966664370426</v>
      </c>
      <c r="J16947" s="19"/>
      <c r="K16947" s="19">
        <v>1.2700143338504621</v>
      </c>
      <c r="L16947" s="19"/>
      <c r="M16947" s="19">
        <v>1.1515861539090169</v>
      </c>
      <c r="N16947" s="19"/>
      <c r="O16947" s="19">
        <v>1.7587793897318769</v>
      </c>
      <c r="P16947" s="50"/>
      <c r="R16947" s="9" t="s">
        <v>0</v>
      </c>
    </row>
    <row r="16948" spans="2:18" x14ac:dyDescent="0.2">
      <c r="B16948" s="25">
        <v>16718</v>
      </c>
      <c r="C16948" s="193">
        <v>0.58888690918387177</v>
      </c>
      <c r="D16948" s="19"/>
      <c r="E16948" s="19">
        <v>0.76609776339495184</v>
      </c>
      <c r="F16948" s="19"/>
      <c r="G16948" s="19">
        <v>0.39245296235730676</v>
      </c>
      <c r="H16948" s="19"/>
      <c r="I16948" s="19">
        <v>0.38893868340969673</v>
      </c>
      <c r="J16948" s="19"/>
      <c r="K16948" s="19">
        <v>9.6555449119475764E-2</v>
      </c>
      <c r="L16948" s="19"/>
      <c r="M16948" s="19">
        <v>0.29229994659283853</v>
      </c>
      <c r="N16948" s="19"/>
      <c r="O16948" s="19"/>
      <c r="P16948" s="50">
        <v>6.5376078179241334E-2</v>
      </c>
      <c r="R16948" s="9" t="s">
        <v>0</v>
      </c>
    </row>
    <row r="16949" spans="2:18" x14ac:dyDescent="0.2">
      <c r="B16949" s="25">
        <v>16719</v>
      </c>
      <c r="C16949" s="193"/>
      <c r="D16949" s="19">
        <v>0.7320442672291404</v>
      </c>
      <c r="E16949" s="19"/>
      <c r="F16949" s="19">
        <v>0.36218199660501915</v>
      </c>
      <c r="G16949" s="19"/>
      <c r="H16949" s="19">
        <v>0.29014328734183203</v>
      </c>
      <c r="I16949" s="19"/>
      <c r="J16949" s="19">
        <v>0.4725446080736333</v>
      </c>
      <c r="K16949" s="19"/>
      <c r="L16949" s="19">
        <v>0.32973635680016583</v>
      </c>
      <c r="M16949" s="19"/>
      <c r="N16949" s="19">
        <v>0.65137966961314675</v>
      </c>
      <c r="O16949" s="19">
        <v>6.9124801653493106E-2</v>
      </c>
      <c r="P16949" s="50"/>
      <c r="R16949" s="9" t="s">
        <v>0</v>
      </c>
    </row>
    <row r="16950" spans="2:18" x14ac:dyDescent="0.2">
      <c r="B16950" s="25">
        <v>16720</v>
      </c>
      <c r="C16950" s="193"/>
      <c r="D16950" s="19">
        <v>1.4526297394395311</v>
      </c>
      <c r="E16950" s="19"/>
      <c r="F16950" s="19">
        <v>0.82415573376126405</v>
      </c>
      <c r="G16950" s="19"/>
      <c r="H16950" s="19">
        <v>0.805539492527795</v>
      </c>
      <c r="I16950" s="19">
        <v>2.2592191154659633E-2</v>
      </c>
      <c r="J16950" s="19"/>
      <c r="K16950" s="19"/>
      <c r="L16950" s="19">
        <v>0.23482020512611246</v>
      </c>
      <c r="M16950" s="19"/>
      <c r="N16950" s="19">
        <v>0.54203752865823485</v>
      </c>
      <c r="O16950" s="19"/>
      <c r="P16950" s="50">
        <v>0.63517211382898475</v>
      </c>
      <c r="R16950" s="9" t="s">
        <v>0</v>
      </c>
    </row>
    <row r="16951" spans="2:18" x14ac:dyDescent="0.2">
      <c r="B16951" s="25">
        <v>16721</v>
      </c>
      <c r="C16951" s="193">
        <v>0.29838482740098943</v>
      </c>
      <c r="D16951" s="19"/>
      <c r="E16951" s="19">
        <v>0.65536247385438884</v>
      </c>
      <c r="F16951" s="19"/>
      <c r="G16951" s="19">
        <v>0.29209570234942345</v>
      </c>
      <c r="H16951" s="19"/>
      <c r="I16951" s="19"/>
      <c r="J16951" s="19">
        <v>0.16220465224401898</v>
      </c>
      <c r="K16951" s="19">
        <v>0.94413889794050221</v>
      </c>
      <c r="L16951" s="19"/>
      <c r="M16951" s="19">
        <v>0.24387444783589599</v>
      </c>
      <c r="N16951" s="19"/>
      <c r="O16951" s="19">
        <v>9.7816938562289166E-2</v>
      </c>
      <c r="P16951" s="50"/>
      <c r="R16951" s="9" t="s">
        <v>0</v>
      </c>
    </row>
    <row r="16952" spans="2:18" x14ac:dyDescent="0.2">
      <c r="B16952" s="25">
        <v>16722</v>
      </c>
      <c r="C16952" s="193"/>
      <c r="D16952" s="19">
        <v>1.0516797616467131</v>
      </c>
      <c r="E16952" s="19">
        <v>0.35999682807248878</v>
      </c>
      <c r="F16952" s="19"/>
      <c r="G16952" s="19"/>
      <c r="H16952" s="19">
        <v>0.66320547221461379</v>
      </c>
      <c r="I16952" s="19">
        <v>0.17247347065275506</v>
      </c>
      <c r="J16952" s="19"/>
      <c r="K16952" s="19"/>
      <c r="L16952" s="19">
        <v>0.92032706678657095</v>
      </c>
      <c r="M16952" s="19"/>
      <c r="N16952" s="19">
        <v>0.50188572586909841</v>
      </c>
      <c r="O16952" s="19"/>
      <c r="P16952" s="50">
        <v>0.17332889880942326</v>
      </c>
      <c r="R16952" s="9" t="s">
        <v>0</v>
      </c>
    </row>
    <row r="16953" spans="2:18" x14ac:dyDescent="0.2">
      <c r="B16953" s="25">
        <v>16723</v>
      </c>
      <c r="C16953" s="193"/>
      <c r="D16953" s="19">
        <v>1.2558577518074721</v>
      </c>
      <c r="E16953" s="19">
        <v>0.2771714896337617</v>
      </c>
      <c r="F16953" s="19"/>
      <c r="G16953" s="19"/>
      <c r="H16953" s="19">
        <v>0.41588676220090237</v>
      </c>
      <c r="I16953" s="19">
        <v>0.77008443325791076</v>
      </c>
      <c r="J16953" s="19"/>
      <c r="K16953" s="19"/>
      <c r="L16953" s="19">
        <v>0.32201568593334279</v>
      </c>
      <c r="M16953" s="19"/>
      <c r="N16953" s="19">
        <v>0.11464772195049862</v>
      </c>
      <c r="O16953" s="19">
        <v>1.266119945423217</v>
      </c>
      <c r="P16953" s="50"/>
      <c r="R16953" s="9" t="s">
        <v>0</v>
      </c>
    </row>
    <row r="16954" spans="2:18" x14ac:dyDescent="0.2">
      <c r="B16954" s="25">
        <v>16724</v>
      </c>
      <c r="C16954" s="193"/>
      <c r="D16954" s="19">
        <v>0.13589286540575377</v>
      </c>
      <c r="E16954" s="19"/>
      <c r="F16954" s="19">
        <v>0.9578934249017903</v>
      </c>
      <c r="G16954" s="19"/>
      <c r="H16954" s="19">
        <v>0.64268221523636815</v>
      </c>
      <c r="I16954" s="19"/>
      <c r="J16954" s="19">
        <v>0.94342171272283892</v>
      </c>
      <c r="K16954" s="19"/>
      <c r="L16954" s="19">
        <v>0.35118575848119632</v>
      </c>
      <c r="M16954" s="19"/>
      <c r="N16954" s="19">
        <v>1.0691513636510837</v>
      </c>
      <c r="O16954" s="19"/>
      <c r="P16954" s="50">
        <v>0.40130760012229705</v>
      </c>
      <c r="R16954" s="9" t="s">
        <v>0</v>
      </c>
    </row>
    <row r="16955" spans="2:18" x14ac:dyDescent="0.2">
      <c r="B16955" s="25">
        <v>16725</v>
      </c>
      <c r="C16955" s="193">
        <v>0.56908715862568371</v>
      </c>
      <c r="D16955" s="19"/>
      <c r="E16955" s="19"/>
      <c r="F16955" s="19">
        <v>0.59380979966323821</v>
      </c>
      <c r="G16955" s="19"/>
      <c r="H16955" s="19">
        <v>0.83377621254716938</v>
      </c>
      <c r="I16955" s="19">
        <v>0.6889958044254666</v>
      </c>
      <c r="J16955" s="19"/>
      <c r="K16955" s="19"/>
      <c r="L16955" s="19">
        <v>6.0536609404896441E-2</v>
      </c>
      <c r="M16955" s="19"/>
      <c r="N16955" s="19">
        <v>1.2490925033657951</v>
      </c>
      <c r="O16955" s="19"/>
      <c r="P16955" s="50">
        <v>0.22766426686235217</v>
      </c>
      <c r="R16955" s="9" t="s">
        <v>0</v>
      </c>
    </row>
    <row r="16956" spans="2:18" x14ac:dyDescent="0.2">
      <c r="B16956" s="25">
        <v>16726</v>
      </c>
      <c r="C16956" s="193">
        <v>0.16075401876750231</v>
      </c>
      <c r="D16956" s="19"/>
      <c r="E16956" s="19">
        <v>0.14540442412303015</v>
      </c>
      <c r="F16956" s="19"/>
      <c r="G16956" s="19">
        <v>0.18836284054224411</v>
      </c>
      <c r="H16956" s="19"/>
      <c r="I16956" s="19"/>
      <c r="J16956" s="19">
        <v>0.31779281808576831</v>
      </c>
      <c r="K16956" s="19"/>
      <c r="L16956" s="19">
        <v>0.43682193489524263</v>
      </c>
      <c r="M16956" s="19"/>
      <c r="N16956" s="19">
        <v>0.26232766342997588</v>
      </c>
      <c r="O16956" s="19">
        <v>2.5883686763671712E-2</v>
      </c>
      <c r="P16956" s="50"/>
      <c r="R16956" s="9" t="s">
        <v>0</v>
      </c>
    </row>
    <row r="16957" spans="2:18" x14ac:dyDescent="0.2">
      <c r="B16957" s="25">
        <v>16727</v>
      </c>
      <c r="C16957" s="193"/>
      <c r="D16957" s="19">
        <v>0.26801069859142007</v>
      </c>
      <c r="E16957" s="19"/>
      <c r="F16957" s="19">
        <v>1.4895080067667539</v>
      </c>
      <c r="G16957" s="19"/>
      <c r="H16957" s="19">
        <v>1.2450106827190466</v>
      </c>
      <c r="I16957" s="19"/>
      <c r="J16957" s="19">
        <v>0.16294043381805268</v>
      </c>
      <c r="K16957" s="19">
        <v>0.35759225623568547</v>
      </c>
      <c r="L16957" s="19"/>
      <c r="M16957" s="19"/>
      <c r="N16957" s="19">
        <v>0.63340509831765612</v>
      </c>
      <c r="O16957" s="19"/>
      <c r="P16957" s="50">
        <v>0.92696158107889159</v>
      </c>
      <c r="R16957" s="9" t="s">
        <v>0</v>
      </c>
    </row>
    <row r="16958" spans="2:18" x14ac:dyDescent="0.2">
      <c r="B16958" s="25">
        <v>16728</v>
      </c>
      <c r="C16958" s="193">
        <v>1.5555420681262231</v>
      </c>
      <c r="D16958" s="19"/>
      <c r="E16958" s="19">
        <v>0.67314536454475948</v>
      </c>
      <c r="F16958" s="19"/>
      <c r="G16958" s="19">
        <v>0.56794641289918069</v>
      </c>
      <c r="H16958" s="19"/>
      <c r="I16958" s="19">
        <v>0.23553383262338518</v>
      </c>
      <c r="J16958" s="19"/>
      <c r="K16958" s="19">
        <v>0.17487213930234308</v>
      </c>
      <c r="L16958" s="19"/>
      <c r="M16958" s="19">
        <v>1.3494797590781138</v>
      </c>
      <c r="N16958" s="19"/>
      <c r="O16958" s="19"/>
      <c r="P16958" s="50">
        <v>3.5275916266155477E-2</v>
      </c>
      <c r="R16958" s="9" t="s">
        <v>0</v>
      </c>
    </row>
    <row r="16959" spans="2:18" x14ac:dyDescent="0.2">
      <c r="B16959" s="25">
        <v>16729</v>
      </c>
      <c r="C16959" s="193">
        <v>0.47333648510952187</v>
      </c>
      <c r="D16959" s="19"/>
      <c r="E16959" s="19">
        <v>0.17260133440158826</v>
      </c>
      <c r="F16959" s="19"/>
      <c r="G16959" s="19">
        <v>0.45447476911854878</v>
      </c>
      <c r="H16959" s="19"/>
      <c r="I16959" s="19"/>
      <c r="J16959" s="19">
        <v>0.34692625837007385</v>
      </c>
      <c r="K16959" s="19">
        <v>4.4909864836987041E-3</v>
      </c>
      <c r="L16959" s="19"/>
      <c r="M16959" s="19">
        <v>0.81332942744940617</v>
      </c>
      <c r="N16959" s="19"/>
      <c r="O16959" s="19">
        <v>7.4741999938491524E-2</v>
      </c>
      <c r="P16959" s="50"/>
      <c r="R16959" s="9" t="s">
        <v>0</v>
      </c>
    </row>
    <row r="16960" spans="2:18" x14ac:dyDescent="0.2">
      <c r="B16960" s="25">
        <v>16730</v>
      </c>
      <c r="C16960" s="193"/>
      <c r="D16960" s="19">
        <v>1.8395073506394248</v>
      </c>
      <c r="E16960" s="19"/>
      <c r="F16960" s="19">
        <v>1.3222535461049869</v>
      </c>
      <c r="G16960" s="19"/>
      <c r="H16960" s="19">
        <v>1.7567670018587949</v>
      </c>
      <c r="I16960" s="19"/>
      <c r="J16960" s="19">
        <v>1.2224620904344952</v>
      </c>
      <c r="K16960" s="19"/>
      <c r="L16960" s="19">
        <v>2.1803152278970903</v>
      </c>
      <c r="M16960" s="19"/>
      <c r="N16960" s="19">
        <v>1.0727664822331566</v>
      </c>
      <c r="O16960" s="19"/>
      <c r="P16960" s="50">
        <v>1.8428747821056859</v>
      </c>
      <c r="R16960" s="9" t="s">
        <v>0</v>
      </c>
    </row>
    <row r="16961" spans="2:18" x14ac:dyDescent="0.2">
      <c r="B16961" s="25">
        <v>16731</v>
      </c>
      <c r="C16961" s="193"/>
      <c r="D16961" s="19">
        <v>0.51072740452270082</v>
      </c>
      <c r="E16961" s="19"/>
      <c r="F16961" s="19">
        <v>0.43260511534235874</v>
      </c>
      <c r="G16961" s="19"/>
      <c r="H16961" s="19">
        <v>0.56268494615440579</v>
      </c>
      <c r="I16961" s="19">
        <v>3.7565807505513582E-2</v>
      </c>
      <c r="J16961" s="19"/>
      <c r="K16961" s="19"/>
      <c r="L16961" s="19">
        <v>0.39768593511484457</v>
      </c>
      <c r="M16961" s="19"/>
      <c r="N16961" s="19">
        <v>0.50433357011368074</v>
      </c>
      <c r="O16961" s="19"/>
      <c r="P16961" s="50">
        <v>1.1923885860808836</v>
      </c>
      <c r="R16961" s="9" t="s">
        <v>0</v>
      </c>
    </row>
    <row r="16962" spans="2:18" x14ac:dyDescent="0.2">
      <c r="B16962" s="25">
        <v>16732</v>
      </c>
      <c r="C16962" s="193">
        <v>8.8214059558792177E-2</v>
      </c>
      <c r="D16962" s="19"/>
      <c r="E16962" s="19"/>
      <c r="F16962" s="19">
        <v>0.25500867672210725</v>
      </c>
      <c r="G16962" s="19"/>
      <c r="H16962" s="19">
        <v>0.76997884754567381</v>
      </c>
      <c r="I16962" s="19"/>
      <c r="J16962" s="19">
        <v>0.95371794060955861</v>
      </c>
      <c r="K16962" s="19"/>
      <c r="L16962" s="19">
        <v>0.2143560914120016</v>
      </c>
      <c r="M16962" s="19"/>
      <c r="N16962" s="19">
        <v>0.69761294524822748</v>
      </c>
      <c r="O16962" s="19"/>
      <c r="P16962" s="50">
        <v>0.88972928579959487</v>
      </c>
      <c r="R16962" s="9" t="s">
        <v>0</v>
      </c>
    </row>
    <row r="16963" spans="2:18" x14ac:dyDescent="0.2">
      <c r="B16963" s="25">
        <v>16733</v>
      </c>
      <c r="C16963" s="193">
        <v>0.52791162673000402</v>
      </c>
      <c r="D16963" s="19"/>
      <c r="E16963" s="19">
        <v>0.56007115698043242</v>
      </c>
      <c r="F16963" s="19"/>
      <c r="G16963" s="19">
        <v>0.56680984108514909</v>
      </c>
      <c r="H16963" s="19"/>
      <c r="I16963" s="19"/>
      <c r="J16963" s="19">
        <v>0.27374396340049084</v>
      </c>
      <c r="K16963" s="19">
        <v>0.67580897245995042</v>
      </c>
      <c r="L16963" s="19"/>
      <c r="M16963" s="19">
        <v>0.10018483330019862</v>
      </c>
      <c r="N16963" s="19"/>
      <c r="O16963" s="19">
        <v>1.1074251189859889</v>
      </c>
      <c r="P16963" s="50"/>
      <c r="R16963" s="9" t="s">
        <v>0</v>
      </c>
    </row>
    <row r="16964" spans="2:18" x14ac:dyDescent="0.2">
      <c r="B16964" s="25">
        <v>16734</v>
      </c>
      <c r="C16964" s="193">
        <v>2.8197716239095521E-3</v>
      </c>
      <c r="D16964" s="19"/>
      <c r="E16964" s="19"/>
      <c r="F16964" s="19">
        <v>0.66673667074801413</v>
      </c>
      <c r="G16964" s="19">
        <v>0.15615882588987953</v>
      </c>
      <c r="H16964" s="19"/>
      <c r="I16964" s="19">
        <v>1.0566761932233251</v>
      </c>
      <c r="J16964" s="19"/>
      <c r="K16964" s="19">
        <v>1.40955569801486</v>
      </c>
      <c r="L16964" s="19"/>
      <c r="M16964" s="19">
        <v>0.52519044196157583</v>
      </c>
      <c r="N16964" s="19"/>
      <c r="O16964" s="19">
        <v>0.19391759640563327</v>
      </c>
      <c r="P16964" s="50"/>
      <c r="R16964" s="9" t="s">
        <v>0</v>
      </c>
    </row>
    <row r="16965" spans="2:18" x14ac:dyDescent="0.2">
      <c r="B16965" s="25">
        <v>16735</v>
      </c>
      <c r="C16965" s="193"/>
      <c r="D16965" s="19">
        <v>0.67057438242769485</v>
      </c>
      <c r="E16965" s="19"/>
      <c r="F16965" s="19">
        <v>1.4429215883977973</v>
      </c>
      <c r="G16965" s="19"/>
      <c r="H16965" s="19">
        <v>0.86126959681235959</v>
      </c>
      <c r="I16965" s="19"/>
      <c r="J16965" s="19">
        <v>1.0220531289602937</v>
      </c>
      <c r="K16965" s="19"/>
      <c r="L16965" s="19">
        <v>1.0684528305002297</v>
      </c>
      <c r="M16965" s="19"/>
      <c r="N16965" s="19">
        <v>1.1555755198704625</v>
      </c>
      <c r="O16965" s="19"/>
      <c r="P16965" s="50">
        <v>0.25486855959549282</v>
      </c>
      <c r="R16965" s="9" t="s">
        <v>0</v>
      </c>
    </row>
    <row r="16966" spans="2:18" x14ac:dyDescent="0.2">
      <c r="B16966" s="25">
        <v>16736</v>
      </c>
      <c r="C16966" s="193">
        <v>1.259728562376476</v>
      </c>
      <c r="D16966" s="19"/>
      <c r="E16966" s="19">
        <v>0.74954892188883238</v>
      </c>
      <c r="F16966" s="19"/>
      <c r="G16966" s="19">
        <v>1.4968356863766907</v>
      </c>
      <c r="H16966" s="19"/>
      <c r="I16966" s="19">
        <v>0.26330939924770758</v>
      </c>
      <c r="J16966" s="19"/>
      <c r="K16966" s="19">
        <v>0.39542770346691153</v>
      </c>
      <c r="L16966" s="19"/>
      <c r="M16966" s="19"/>
      <c r="N16966" s="19">
        <v>0.17683955323081982</v>
      </c>
      <c r="O16966" s="19">
        <v>0.19223033412006146</v>
      </c>
      <c r="P16966" s="50"/>
      <c r="R16966" s="9" t="s">
        <v>0</v>
      </c>
    </row>
    <row r="16967" spans="2:18" x14ac:dyDescent="0.2">
      <c r="B16967" s="25">
        <v>16737</v>
      </c>
      <c r="C16967" s="193">
        <v>1.4466760479530607</v>
      </c>
      <c r="D16967" s="19"/>
      <c r="E16967" s="19">
        <v>1.2503366378005492</v>
      </c>
      <c r="F16967" s="19"/>
      <c r="G16967" s="19">
        <v>0.87372603217343903</v>
      </c>
      <c r="H16967" s="19"/>
      <c r="I16967" s="19">
        <v>1.3139618846764456</v>
      </c>
      <c r="J16967" s="19"/>
      <c r="K16967" s="19">
        <v>0.5706990546667261</v>
      </c>
      <c r="L16967" s="19"/>
      <c r="M16967" s="19">
        <v>1.1195514229903152</v>
      </c>
      <c r="N16967" s="19"/>
      <c r="O16967" s="19">
        <v>0.21248814823437592</v>
      </c>
      <c r="P16967" s="50"/>
      <c r="R16967" s="9" t="s">
        <v>0</v>
      </c>
    </row>
    <row r="16968" spans="2:18" x14ac:dyDescent="0.2">
      <c r="B16968" s="25">
        <v>16738</v>
      </c>
      <c r="C16968" s="193">
        <v>0.14769769231647087</v>
      </c>
      <c r="D16968" s="19"/>
      <c r="E16968" s="19">
        <v>3.6721225968254313E-2</v>
      </c>
      <c r="F16968" s="19"/>
      <c r="G16968" s="19"/>
      <c r="H16968" s="19">
        <v>0.88844167886971626</v>
      </c>
      <c r="I16968" s="19"/>
      <c r="J16968" s="19">
        <v>7.5723021764731481E-3</v>
      </c>
      <c r="K16968" s="19"/>
      <c r="L16968" s="19">
        <v>1.3232907472051989</v>
      </c>
      <c r="M16968" s="19">
        <v>9.2077298817589678E-2</v>
      </c>
      <c r="N16968" s="19"/>
      <c r="O16968" s="19"/>
      <c r="P16968" s="50">
        <v>1.4717697309299307</v>
      </c>
      <c r="R16968" s="9" t="s">
        <v>0</v>
      </c>
    </row>
    <row r="16969" spans="2:18" x14ac:dyDescent="0.2">
      <c r="B16969" s="25">
        <v>16739</v>
      </c>
      <c r="C16969" s="193">
        <v>0.96416980112285289</v>
      </c>
      <c r="D16969" s="19"/>
      <c r="E16969" s="19">
        <v>0.59522073571275447</v>
      </c>
      <c r="F16969" s="19"/>
      <c r="G16969" s="19"/>
      <c r="H16969" s="19">
        <v>0.68451491725537283</v>
      </c>
      <c r="I16969" s="19"/>
      <c r="J16969" s="19">
        <v>7.1149898084584329E-2</v>
      </c>
      <c r="K16969" s="19"/>
      <c r="L16969" s="19">
        <v>0.97382999669110093</v>
      </c>
      <c r="M16969" s="19"/>
      <c r="N16969" s="19">
        <v>0.18773669637952198</v>
      </c>
      <c r="O16969" s="19"/>
      <c r="P16969" s="50">
        <v>0.99026972135402469</v>
      </c>
      <c r="R16969" s="9" t="s">
        <v>0</v>
      </c>
    </row>
    <row r="16970" spans="2:18" x14ac:dyDescent="0.2">
      <c r="B16970" s="25">
        <v>16740</v>
      </c>
      <c r="C16970" s="193"/>
      <c r="D16970" s="19">
        <v>0.46939740401500585</v>
      </c>
      <c r="E16970" s="19"/>
      <c r="F16970" s="19">
        <v>0.73757284393030709</v>
      </c>
      <c r="G16970" s="19"/>
      <c r="H16970" s="19">
        <v>0.10614437862076787</v>
      </c>
      <c r="I16970" s="19">
        <v>0.37679578352911103</v>
      </c>
      <c r="J16970" s="19"/>
      <c r="K16970" s="19"/>
      <c r="L16970" s="19">
        <v>0.56863141604430079</v>
      </c>
      <c r="M16970" s="19"/>
      <c r="N16970" s="19">
        <v>0.39686876079265099</v>
      </c>
      <c r="O16970" s="19"/>
      <c r="P16970" s="50">
        <v>0.2652342917160796</v>
      </c>
      <c r="R16970" s="9" t="s">
        <v>0</v>
      </c>
    </row>
    <row r="16971" spans="2:18" x14ac:dyDescent="0.2">
      <c r="B16971" s="25">
        <v>16741</v>
      </c>
      <c r="C16971" s="193">
        <v>0.59261674117452423</v>
      </c>
      <c r="D16971" s="19"/>
      <c r="E16971" s="19">
        <v>0.61061195219025111</v>
      </c>
      <c r="F16971" s="19"/>
      <c r="G16971" s="19">
        <v>1.0531693741512138</v>
      </c>
      <c r="H16971" s="19"/>
      <c r="I16971" s="19">
        <v>0.69869521701778481</v>
      </c>
      <c r="J16971" s="19"/>
      <c r="K16971" s="19">
        <v>0.78004348436871873</v>
      </c>
      <c r="L16971" s="19"/>
      <c r="M16971" s="19"/>
      <c r="N16971" s="19">
        <v>0.12148357392799995</v>
      </c>
      <c r="O16971" s="19"/>
      <c r="P16971" s="50">
        <v>0.56047352597372546</v>
      </c>
      <c r="R16971" s="9" t="s">
        <v>0</v>
      </c>
    </row>
    <row r="16972" spans="2:18" x14ac:dyDescent="0.2">
      <c r="B16972" s="25">
        <v>16742</v>
      </c>
      <c r="C16972" s="193">
        <v>0.43337042596939662</v>
      </c>
      <c r="D16972" s="19"/>
      <c r="E16972" s="19">
        <v>1.1801693345643458</v>
      </c>
      <c r="F16972" s="19"/>
      <c r="G16972" s="19"/>
      <c r="H16972" s="19">
        <v>0.24362236826069469</v>
      </c>
      <c r="I16972" s="19">
        <v>1.4170483643006841</v>
      </c>
      <c r="J16972" s="19"/>
      <c r="K16972" s="19">
        <v>1.5634801273641405</v>
      </c>
      <c r="L16972" s="19"/>
      <c r="M16972" s="19">
        <v>1.6207901976711865</v>
      </c>
      <c r="N16972" s="19"/>
      <c r="O16972" s="19">
        <v>1.3385985641926821</v>
      </c>
      <c r="P16972" s="50"/>
      <c r="R16972" s="9" t="s">
        <v>0</v>
      </c>
    </row>
    <row r="16973" spans="2:18" x14ac:dyDescent="0.2">
      <c r="B16973" s="25">
        <v>16743</v>
      </c>
      <c r="C16973" s="193"/>
      <c r="D16973" s="19">
        <v>0.33639210870381486</v>
      </c>
      <c r="E16973" s="19"/>
      <c r="F16973" s="19">
        <v>0.14728723234565511</v>
      </c>
      <c r="G16973" s="19"/>
      <c r="H16973" s="19">
        <v>0.31723548384251959</v>
      </c>
      <c r="I16973" s="19">
        <v>0.78769082810096047</v>
      </c>
      <c r="J16973" s="19"/>
      <c r="K16973" s="19"/>
      <c r="L16973" s="19">
        <v>0.15543156683052697</v>
      </c>
      <c r="M16973" s="19"/>
      <c r="N16973" s="19">
        <v>0.7690677928398304</v>
      </c>
      <c r="O16973" s="19">
        <v>0.64011359501746512</v>
      </c>
      <c r="P16973" s="50"/>
      <c r="R16973" s="9" t="s">
        <v>0</v>
      </c>
    </row>
    <row r="16974" spans="2:18" x14ac:dyDescent="0.2">
      <c r="B16974" s="25">
        <v>16744</v>
      </c>
      <c r="C16974" s="193">
        <v>0.4129797116399504</v>
      </c>
      <c r="D16974" s="19"/>
      <c r="E16974" s="19">
        <v>0.21629876594896219</v>
      </c>
      <c r="F16974" s="19"/>
      <c r="G16974" s="19">
        <v>0.31622702134383113</v>
      </c>
      <c r="H16974" s="19"/>
      <c r="I16974" s="19">
        <v>1.3580060257902964</v>
      </c>
      <c r="J16974" s="19"/>
      <c r="K16974" s="19">
        <v>0.83469822171542285</v>
      </c>
      <c r="L16974" s="19"/>
      <c r="M16974" s="19"/>
      <c r="N16974" s="19">
        <v>4.4746745660403618E-2</v>
      </c>
      <c r="O16974" s="19">
        <v>0.66339043977639811</v>
      </c>
      <c r="P16974" s="50"/>
      <c r="R16974" s="9" t="s">
        <v>0</v>
      </c>
    </row>
    <row r="16975" spans="2:18" x14ac:dyDescent="0.2">
      <c r="B16975" s="25">
        <v>16745</v>
      </c>
      <c r="C16975" s="193">
        <v>0.44874983673845753</v>
      </c>
      <c r="D16975" s="19"/>
      <c r="E16975" s="19">
        <v>1.3838385657817946</v>
      </c>
      <c r="F16975" s="19"/>
      <c r="G16975" s="19">
        <v>0.9159122073758198</v>
      </c>
      <c r="H16975" s="19"/>
      <c r="I16975" s="19">
        <v>0.4180025086103854</v>
      </c>
      <c r="J16975" s="19"/>
      <c r="K16975" s="19">
        <v>0.5756783778631096</v>
      </c>
      <c r="L16975" s="19"/>
      <c r="M16975" s="19">
        <v>6.9631877691504834E-2</v>
      </c>
      <c r="N16975" s="19"/>
      <c r="O16975" s="19">
        <v>0.79944858911089445</v>
      </c>
      <c r="P16975" s="50"/>
      <c r="R16975" s="9" t="s">
        <v>0</v>
      </c>
    </row>
    <row r="16976" spans="2:18" x14ac:dyDescent="0.2">
      <c r="B16976" s="25">
        <v>16746</v>
      </c>
      <c r="C16976" s="193"/>
      <c r="D16976" s="19">
        <v>0.98327314009513145</v>
      </c>
      <c r="E16976" s="19">
        <v>1.0405410952999112E-2</v>
      </c>
      <c r="F16976" s="19"/>
      <c r="G16976" s="19"/>
      <c r="H16976" s="19">
        <v>1.537001068574541</v>
      </c>
      <c r="I16976" s="19"/>
      <c r="J16976" s="19">
        <v>0.22217650157069257</v>
      </c>
      <c r="K16976" s="19"/>
      <c r="L16976" s="19">
        <v>0.10899050824942584</v>
      </c>
      <c r="M16976" s="19"/>
      <c r="N16976" s="19">
        <v>0.74514125381391227</v>
      </c>
      <c r="O16976" s="19"/>
      <c r="P16976" s="50">
        <v>0.454941813445984</v>
      </c>
      <c r="R16976" s="9" t="s">
        <v>0</v>
      </c>
    </row>
    <row r="16977" spans="2:18" x14ac:dyDescent="0.2">
      <c r="B16977" s="25">
        <v>16747</v>
      </c>
      <c r="C16977" s="193">
        <v>1.9317849797114199</v>
      </c>
      <c r="D16977" s="19"/>
      <c r="E16977" s="19">
        <v>2.1038531867642298</v>
      </c>
      <c r="F16977" s="19"/>
      <c r="G16977" s="19">
        <v>2.2404403277295666</v>
      </c>
      <c r="H16977" s="19"/>
      <c r="I16977" s="19">
        <v>1.3857916750444736</v>
      </c>
      <c r="J16977" s="19"/>
      <c r="K16977" s="19">
        <v>1.9056710683620743</v>
      </c>
      <c r="L16977" s="19"/>
      <c r="M16977" s="19">
        <v>1.7319608399642878</v>
      </c>
      <c r="N16977" s="19"/>
      <c r="O16977" s="19">
        <v>1.945607805788548</v>
      </c>
      <c r="P16977" s="50"/>
      <c r="R16977" s="9" t="s">
        <v>0</v>
      </c>
    </row>
    <row r="16978" spans="2:18" x14ac:dyDescent="0.2">
      <c r="B16978" s="25">
        <v>16748</v>
      </c>
      <c r="C16978" s="193"/>
      <c r="D16978" s="19">
        <v>0.58083419602378039</v>
      </c>
      <c r="E16978" s="19"/>
      <c r="F16978" s="19">
        <v>1.1633063701415121</v>
      </c>
      <c r="G16978" s="19"/>
      <c r="H16978" s="19">
        <v>0.41767515887461776</v>
      </c>
      <c r="I16978" s="19">
        <v>0.71202444553943645</v>
      </c>
      <c r="J16978" s="19"/>
      <c r="K16978" s="19"/>
      <c r="L16978" s="19">
        <v>6.4296978916412756E-2</v>
      </c>
      <c r="M16978" s="19">
        <v>0.92860803061335129</v>
      </c>
      <c r="N16978" s="19"/>
      <c r="O16978" s="19"/>
      <c r="P16978" s="50">
        <v>0.28379573306846978</v>
      </c>
      <c r="R16978" s="9" t="s">
        <v>0</v>
      </c>
    </row>
    <row r="16979" spans="2:18" x14ac:dyDescent="0.2">
      <c r="B16979" s="25">
        <v>16749</v>
      </c>
      <c r="C16979" s="193">
        <v>0.99534053959888535</v>
      </c>
      <c r="D16979" s="19"/>
      <c r="E16979" s="19">
        <v>0.2107212140658431</v>
      </c>
      <c r="F16979" s="19"/>
      <c r="G16979" s="19"/>
      <c r="H16979" s="19">
        <v>0.2048309500153149</v>
      </c>
      <c r="I16979" s="19">
        <v>0.62390343575672136</v>
      </c>
      <c r="J16979" s="19"/>
      <c r="K16979" s="19">
        <v>0.12259871859390922</v>
      </c>
      <c r="L16979" s="19"/>
      <c r="M16979" s="19"/>
      <c r="N16979" s="19">
        <v>1.0738422073260945</v>
      </c>
      <c r="O16979" s="19">
        <v>8.1299990939198111E-2</v>
      </c>
      <c r="P16979" s="50"/>
      <c r="R16979" s="9" t="s">
        <v>0</v>
      </c>
    </row>
    <row r="16980" spans="2:18" x14ac:dyDescent="0.2">
      <c r="B16980" s="25">
        <v>16750</v>
      </c>
      <c r="C16980" s="193"/>
      <c r="D16980" s="19">
        <v>2.4366189207802949</v>
      </c>
      <c r="E16980" s="19"/>
      <c r="F16980" s="19">
        <v>1.8801273723267553</v>
      </c>
      <c r="G16980" s="19"/>
      <c r="H16980" s="19">
        <v>1.827652994118762</v>
      </c>
      <c r="I16980" s="19"/>
      <c r="J16980" s="19">
        <v>1.3507615128523394</v>
      </c>
      <c r="K16980" s="19"/>
      <c r="L16980" s="19">
        <v>1.25807714626336</v>
      </c>
      <c r="M16980" s="19"/>
      <c r="N16980" s="19">
        <v>1.5825534206699434</v>
      </c>
      <c r="O16980" s="19"/>
      <c r="P16980" s="50">
        <v>1.0816924715567948</v>
      </c>
      <c r="R16980" s="9" t="s">
        <v>0</v>
      </c>
    </row>
    <row r="16981" spans="2:18" x14ac:dyDescent="0.2">
      <c r="B16981" s="25">
        <v>16751</v>
      </c>
      <c r="C16981" s="193"/>
      <c r="D16981" s="19">
        <v>2.1874041110194811</v>
      </c>
      <c r="E16981" s="19"/>
      <c r="F16981" s="19">
        <v>2.4875094217389626</v>
      </c>
      <c r="G16981" s="19"/>
      <c r="H16981" s="19">
        <v>2.0673879697163562</v>
      </c>
      <c r="I16981" s="19"/>
      <c r="J16981" s="19">
        <v>2.2124311138196</v>
      </c>
      <c r="K16981" s="19"/>
      <c r="L16981" s="19">
        <v>1.7795546338922863</v>
      </c>
      <c r="M16981" s="19"/>
      <c r="N16981" s="19">
        <v>1.8857397331129737</v>
      </c>
      <c r="O16981" s="19"/>
      <c r="P16981" s="50">
        <v>1.8785865061063491</v>
      </c>
      <c r="R16981" s="9" t="s">
        <v>0</v>
      </c>
    </row>
    <row r="16982" spans="2:18" x14ac:dyDescent="0.2">
      <c r="B16982" s="25">
        <v>16752</v>
      </c>
      <c r="C16982" s="193"/>
      <c r="D16982" s="19">
        <v>0.17973699846232236</v>
      </c>
      <c r="E16982" s="19"/>
      <c r="F16982" s="19">
        <v>0.2275789894398853</v>
      </c>
      <c r="G16982" s="19"/>
      <c r="H16982" s="19">
        <v>0.38572180838799391</v>
      </c>
      <c r="I16982" s="19">
        <v>0.16110831562327174</v>
      </c>
      <c r="J16982" s="19"/>
      <c r="K16982" s="19"/>
      <c r="L16982" s="19">
        <v>0.49809836082146897</v>
      </c>
      <c r="M16982" s="19">
        <v>0.97037065205732875</v>
      </c>
      <c r="N16982" s="19"/>
      <c r="O16982" s="19"/>
      <c r="P16982" s="50">
        <v>1.2825208969937396</v>
      </c>
      <c r="R16982" s="9" t="s">
        <v>0</v>
      </c>
    </row>
    <row r="16983" spans="2:18" x14ac:dyDescent="0.2">
      <c r="B16983" s="25">
        <v>16753</v>
      </c>
      <c r="C16983" s="193">
        <v>7.1628493194638196E-2</v>
      </c>
      <c r="D16983" s="19"/>
      <c r="E16983" s="19">
        <v>1.1173723576389178</v>
      </c>
      <c r="F16983" s="19"/>
      <c r="G16983" s="19">
        <v>0.60306476268288201</v>
      </c>
      <c r="H16983" s="19"/>
      <c r="I16983" s="19">
        <v>0.23366676585991841</v>
      </c>
      <c r="J16983" s="19"/>
      <c r="K16983" s="19">
        <v>1.0088016570563276</v>
      </c>
      <c r="L16983" s="19"/>
      <c r="M16983" s="19">
        <v>1.2068101994357132</v>
      </c>
      <c r="N16983" s="19"/>
      <c r="O16983" s="19">
        <v>0.27492810861272976</v>
      </c>
      <c r="P16983" s="50"/>
      <c r="R16983" s="9" t="s">
        <v>0</v>
      </c>
    </row>
    <row r="16984" spans="2:18" x14ac:dyDescent="0.2">
      <c r="B16984" s="25">
        <v>16754</v>
      </c>
      <c r="C16984" s="193">
        <v>0.70942119504633483</v>
      </c>
      <c r="D16984" s="19"/>
      <c r="E16984" s="19">
        <v>1.9525791062424114</v>
      </c>
      <c r="F16984" s="19"/>
      <c r="G16984" s="19">
        <v>1.0278890907333891</v>
      </c>
      <c r="H16984" s="19"/>
      <c r="I16984" s="19">
        <v>1.506610467519508</v>
      </c>
      <c r="J16984" s="19"/>
      <c r="K16984" s="19">
        <v>0.97387063030476517</v>
      </c>
      <c r="L16984" s="19"/>
      <c r="M16984" s="19">
        <v>1.8074528340745839</v>
      </c>
      <c r="N16984" s="19"/>
      <c r="O16984" s="19">
        <v>0.36049448712320653</v>
      </c>
      <c r="P16984" s="50"/>
      <c r="R16984" s="9" t="s">
        <v>0</v>
      </c>
    </row>
    <row r="16985" spans="2:18" x14ac:dyDescent="0.2">
      <c r="B16985" s="25">
        <v>16755</v>
      </c>
      <c r="C16985" s="193">
        <v>0.87808324314111541</v>
      </c>
      <c r="D16985" s="19"/>
      <c r="E16985" s="19">
        <v>1.2587427186247129</v>
      </c>
      <c r="F16985" s="19"/>
      <c r="G16985" s="19"/>
      <c r="H16985" s="19">
        <v>0.31653759504805062</v>
      </c>
      <c r="I16985" s="19">
        <v>0.24590081239951989</v>
      </c>
      <c r="J16985" s="19"/>
      <c r="K16985" s="19">
        <v>0.40759175104242862</v>
      </c>
      <c r="L16985" s="19"/>
      <c r="M16985" s="19"/>
      <c r="N16985" s="19">
        <v>0.3067589403498428</v>
      </c>
      <c r="O16985" s="19">
        <v>0.92872993047161834</v>
      </c>
      <c r="P16985" s="50"/>
      <c r="R16985" s="9" t="s">
        <v>0</v>
      </c>
    </row>
    <row r="16986" spans="2:18" x14ac:dyDescent="0.2">
      <c r="B16986" s="25">
        <v>16756</v>
      </c>
      <c r="C16986" s="193"/>
      <c r="D16986" s="19">
        <v>0.9446173719775266</v>
      </c>
      <c r="E16986" s="19">
        <v>0.3194223252131228</v>
      </c>
      <c r="F16986" s="19"/>
      <c r="G16986" s="19"/>
      <c r="H16986" s="19">
        <v>0.19291658633444439</v>
      </c>
      <c r="I16986" s="19"/>
      <c r="J16986" s="19">
        <v>1.1808718497052098</v>
      </c>
      <c r="K16986" s="19"/>
      <c r="L16986" s="19">
        <v>0.81561253153660274</v>
      </c>
      <c r="M16986" s="19"/>
      <c r="N16986" s="19">
        <v>0.66787668632217423</v>
      </c>
      <c r="O16986" s="19"/>
      <c r="P16986" s="50">
        <v>0.92565996251180682</v>
      </c>
      <c r="R16986" s="9" t="s">
        <v>0</v>
      </c>
    </row>
    <row r="16987" spans="2:18" x14ac:dyDescent="0.2">
      <c r="B16987" s="25">
        <v>16757</v>
      </c>
      <c r="C16987" s="193"/>
      <c r="D16987" s="19">
        <v>2.237537815097018</v>
      </c>
      <c r="E16987" s="19"/>
      <c r="F16987" s="19">
        <v>0.80144187999448713</v>
      </c>
      <c r="G16987" s="19"/>
      <c r="H16987" s="19">
        <v>1.8124149005624854</v>
      </c>
      <c r="I16987" s="19"/>
      <c r="J16987" s="19">
        <v>2.4314142593781822</v>
      </c>
      <c r="K16987" s="19"/>
      <c r="L16987" s="19">
        <v>1.5050657867296973</v>
      </c>
      <c r="M16987" s="19"/>
      <c r="N16987" s="19">
        <v>2.2365906024395046</v>
      </c>
      <c r="O16987" s="19"/>
      <c r="P16987" s="50">
        <v>1.2731988965425267</v>
      </c>
      <c r="R16987" s="9" t="s">
        <v>0</v>
      </c>
    </row>
    <row r="16988" spans="2:18" x14ac:dyDescent="0.2">
      <c r="B16988" s="25">
        <v>16758</v>
      </c>
      <c r="C16988" s="193">
        <v>1.7873951122379265E-2</v>
      </c>
      <c r="D16988" s="19"/>
      <c r="E16988" s="19"/>
      <c r="F16988" s="19">
        <v>0.41734875900758311</v>
      </c>
      <c r="G16988" s="19"/>
      <c r="H16988" s="19">
        <v>8.7831935115386603E-2</v>
      </c>
      <c r="I16988" s="19">
        <v>7.7632327114053296E-2</v>
      </c>
      <c r="J16988" s="19"/>
      <c r="K16988" s="19"/>
      <c r="L16988" s="19">
        <v>4.9603727775091075E-2</v>
      </c>
      <c r="M16988" s="19">
        <v>0.24072371760503702</v>
      </c>
      <c r="N16988" s="19"/>
      <c r="O16988" s="19">
        <v>0.27455770928828449</v>
      </c>
      <c r="P16988" s="50"/>
      <c r="R16988" s="9" t="s">
        <v>0</v>
      </c>
    </row>
    <row r="16989" spans="2:18" x14ac:dyDescent="0.2">
      <c r="B16989" s="25">
        <v>16759</v>
      </c>
      <c r="C16989" s="193"/>
      <c r="D16989" s="19">
        <v>0.33720627581096491</v>
      </c>
      <c r="E16989" s="19"/>
      <c r="F16989" s="19">
        <v>1.1125034569819841</v>
      </c>
      <c r="G16989" s="19"/>
      <c r="H16989" s="19">
        <v>1.3334951816598548</v>
      </c>
      <c r="I16989" s="19">
        <v>0.19161102280167275</v>
      </c>
      <c r="J16989" s="19"/>
      <c r="K16989" s="19"/>
      <c r="L16989" s="19">
        <v>0.16847110884567304</v>
      </c>
      <c r="M16989" s="19"/>
      <c r="N16989" s="19">
        <v>1.5190366860691695</v>
      </c>
      <c r="O16989" s="19"/>
      <c r="P16989" s="50">
        <v>1.0121454162754011</v>
      </c>
      <c r="R16989" s="9" t="s">
        <v>0</v>
      </c>
    </row>
    <row r="16990" spans="2:18" x14ac:dyDescent="0.2">
      <c r="B16990" s="25">
        <v>16760</v>
      </c>
      <c r="C16990" s="193"/>
      <c r="D16990" s="19">
        <v>1.381473591157238</v>
      </c>
      <c r="E16990" s="19"/>
      <c r="F16990" s="19">
        <v>1.3696945486438461</v>
      </c>
      <c r="G16990" s="19"/>
      <c r="H16990" s="19">
        <v>0.66173021978713165</v>
      </c>
      <c r="I16990" s="19"/>
      <c r="J16990" s="19">
        <v>0.94708730040280409</v>
      </c>
      <c r="K16990" s="19"/>
      <c r="L16990" s="19">
        <v>1.5541837048069251</v>
      </c>
      <c r="M16990" s="19"/>
      <c r="N16990" s="19">
        <v>0.67312505804974365</v>
      </c>
      <c r="O16990" s="19"/>
      <c r="P16990" s="50">
        <v>0.94930199711422047</v>
      </c>
      <c r="R16990" s="9" t="s">
        <v>0</v>
      </c>
    </row>
    <row r="16991" spans="2:18" x14ac:dyDescent="0.2">
      <c r="B16991" s="25">
        <v>16761</v>
      </c>
      <c r="C16991" s="193">
        <v>0.34537257010729561</v>
      </c>
      <c r="D16991" s="19"/>
      <c r="E16991" s="19">
        <v>0.57399086826407053</v>
      </c>
      <c r="F16991" s="19"/>
      <c r="G16991" s="19">
        <v>1.3147829154704862</v>
      </c>
      <c r="H16991" s="19"/>
      <c r="I16991" s="19"/>
      <c r="J16991" s="19">
        <v>3.1070475309722932E-2</v>
      </c>
      <c r="K16991" s="19">
        <v>0.28732381848150351</v>
      </c>
      <c r="L16991" s="19"/>
      <c r="M16991" s="19">
        <v>0.23376399239264181</v>
      </c>
      <c r="N16991" s="19"/>
      <c r="O16991" s="19">
        <v>8.8233692960388313E-2</v>
      </c>
      <c r="P16991" s="50"/>
      <c r="R16991" s="9" t="s">
        <v>0</v>
      </c>
    </row>
    <row r="16992" spans="2:18" x14ac:dyDescent="0.2">
      <c r="B16992" s="25">
        <v>16762</v>
      </c>
      <c r="C16992" s="193"/>
      <c r="D16992" s="19">
        <v>0.87725041746473231</v>
      </c>
      <c r="E16992" s="19"/>
      <c r="F16992" s="19">
        <v>2.1210102282526613</v>
      </c>
      <c r="G16992" s="19"/>
      <c r="H16992" s="19">
        <v>0.30644940645121888</v>
      </c>
      <c r="I16992" s="19"/>
      <c r="J16992" s="19">
        <v>0.67474404858760662</v>
      </c>
      <c r="K16992" s="19"/>
      <c r="L16992" s="19">
        <v>0.52788641048125784</v>
      </c>
      <c r="M16992" s="19"/>
      <c r="N16992" s="19">
        <v>0.93145620164312393</v>
      </c>
      <c r="O16992" s="19"/>
      <c r="P16992" s="50">
        <v>0.91422512298707304</v>
      </c>
      <c r="R16992" s="9" t="s">
        <v>0</v>
      </c>
    </row>
    <row r="16993" spans="2:18" x14ac:dyDescent="0.2">
      <c r="B16993" s="25">
        <v>16763</v>
      </c>
      <c r="C16993" s="193">
        <v>1.4817210056907182</v>
      </c>
      <c r="D16993" s="19"/>
      <c r="E16993" s="19">
        <v>1.1942066595639116</v>
      </c>
      <c r="F16993" s="19"/>
      <c r="G16993" s="19">
        <v>1.0018890630140069</v>
      </c>
      <c r="H16993" s="19"/>
      <c r="I16993" s="19">
        <v>1.1943742950223633</v>
      </c>
      <c r="J16993" s="19"/>
      <c r="K16993" s="19">
        <v>0.4040261965651179</v>
      </c>
      <c r="L16993" s="19"/>
      <c r="M16993" s="19">
        <v>1.2920972153529788</v>
      </c>
      <c r="N16993" s="19"/>
      <c r="O16993" s="19">
        <v>1.0348339810631972</v>
      </c>
      <c r="P16993" s="50"/>
      <c r="R16993" s="9" t="s">
        <v>0</v>
      </c>
    </row>
    <row r="16994" spans="2:18" x14ac:dyDescent="0.2">
      <c r="B16994" s="25">
        <v>16764</v>
      </c>
      <c r="C16994" s="193"/>
      <c r="D16994" s="19">
        <v>1.2097440854017201</v>
      </c>
      <c r="E16994" s="19"/>
      <c r="F16994" s="19">
        <v>1.6820481636811344</v>
      </c>
      <c r="G16994" s="19"/>
      <c r="H16994" s="19">
        <v>0.88320525904106817</v>
      </c>
      <c r="I16994" s="19"/>
      <c r="J16994" s="19">
        <v>1.1328255138099035</v>
      </c>
      <c r="K16994" s="19"/>
      <c r="L16994" s="19">
        <v>1.7090289765016304</v>
      </c>
      <c r="M16994" s="19"/>
      <c r="N16994" s="19">
        <v>0.89825693495890435</v>
      </c>
      <c r="O16994" s="19"/>
      <c r="P16994" s="50">
        <v>9.6129287556255383E-2</v>
      </c>
      <c r="R16994" s="9" t="s">
        <v>0</v>
      </c>
    </row>
    <row r="16995" spans="2:18" x14ac:dyDescent="0.2">
      <c r="B16995" s="25">
        <v>16765</v>
      </c>
      <c r="C16995" s="193">
        <v>1.1521556307565262</v>
      </c>
      <c r="D16995" s="19"/>
      <c r="E16995" s="19">
        <v>1.0901107755787647</v>
      </c>
      <c r="F16995" s="19"/>
      <c r="G16995" s="19">
        <v>1.1082076401420082</v>
      </c>
      <c r="H16995" s="19"/>
      <c r="I16995" s="19">
        <v>0.7487659185798885</v>
      </c>
      <c r="J16995" s="19"/>
      <c r="K16995" s="19">
        <v>0.58494407530721648</v>
      </c>
      <c r="L16995" s="19"/>
      <c r="M16995" s="19">
        <v>0.80534645284365103</v>
      </c>
      <c r="N16995" s="19"/>
      <c r="O16995" s="19">
        <v>0.14008116311758465</v>
      </c>
      <c r="P16995" s="50"/>
      <c r="R16995" s="9" t="s">
        <v>0</v>
      </c>
    </row>
    <row r="16996" spans="2:18" x14ac:dyDescent="0.2">
      <c r="B16996" s="25">
        <v>16766</v>
      </c>
      <c r="C16996" s="193">
        <v>0.34166920155671965</v>
      </c>
      <c r="D16996" s="19"/>
      <c r="E16996" s="19"/>
      <c r="F16996" s="19">
        <v>1.4731194785376223</v>
      </c>
      <c r="G16996" s="19"/>
      <c r="H16996" s="19">
        <v>1.2816077132029224</v>
      </c>
      <c r="I16996" s="19"/>
      <c r="J16996" s="19">
        <v>8.5624108191958065E-2</v>
      </c>
      <c r="K16996" s="19"/>
      <c r="L16996" s="19">
        <v>1.0395131624334013</v>
      </c>
      <c r="M16996" s="19"/>
      <c r="N16996" s="19">
        <v>1.0143273680952705</v>
      </c>
      <c r="O16996" s="19"/>
      <c r="P16996" s="50">
        <v>1.317236001333304</v>
      </c>
      <c r="R16996" s="9" t="s">
        <v>0</v>
      </c>
    </row>
    <row r="16997" spans="2:18" x14ac:dyDescent="0.2">
      <c r="B16997" s="25">
        <v>16767</v>
      </c>
      <c r="C16997" s="193"/>
      <c r="D16997" s="19">
        <v>0.50008892089880519</v>
      </c>
      <c r="E16997" s="19"/>
      <c r="F16997" s="19">
        <v>1.0376121515926577</v>
      </c>
      <c r="G16997" s="19"/>
      <c r="H16997" s="19">
        <v>1.9231929022798071</v>
      </c>
      <c r="I16997" s="19"/>
      <c r="J16997" s="19">
        <v>1.3943423192880342</v>
      </c>
      <c r="K16997" s="19"/>
      <c r="L16997" s="19">
        <v>1.0972088669255011</v>
      </c>
      <c r="M16997" s="19"/>
      <c r="N16997" s="19">
        <v>0.28819820927932144</v>
      </c>
      <c r="O16997" s="19"/>
      <c r="P16997" s="50">
        <v>0.74603266282363112</v>
      </c>
      <c r="R16997" s="9" t="s">
        <v>0</v>
      </c>
    </row>
    <row r="16998" spans="2:18" x14ac:dyDescent="0.2">
      <c r="B16998" s="25">
        <v>16768</v>
      </c>
      <c r="C16998" s="193"/>
      <c r="D16998" s="19">
        <v>0.10534405886430767</v>
      </c>
      <c r="E16998" s="19">
        <v>0.73387310882740864</v>
      </c>
      <c r="F16998" s="19"/>
      <c r="G16998" s="19">
        <v>0.191281177683752</v>
      </c>
      <c r="H16998" s="19"/>
      <c r="I16998" s="19">
        <v>0.38577158734767764</v>
      </c>
      <c r="J16998" s="19"/>
      <c r="K16998" s="19">
        <v>1.0084890500505344</v>
      </c>
      <c r="L16998" s="19"/>
      <c r="M16998" s="19">
        <v>0.18978720507144636</v>
      </c>
      <c r="N16998" s="19"/>
      <c r="O16998" s="19">
        <v>0.39942334790746609</v>
      </c>
      <c r="P16998" s="50"/>
      <c r="R16998" s="9" t="s">
        <v>0</v>
      </c>
    </row>
    <row r="16999" spans="2:18" x14ac:dyDescent="0.2">
      <c r="B16999" s="25">
        <v>16769</v>
      </c>
      <c r="C16999" s="193">
        <v>0.3451758105201167</v>
      </c>
      <c r="D16999" s="19"/>
      <c r="E16999" s="19"/>
      <c r="F16999" s="19">
        <v>0.77538070143404714</v>
      </c>
      <c r="G16999" s="19"/>
      <c r="H16999" s="19">
        <v>0.34328629688656009</v>
      </c>
      <c r="I16999" s="19">
        <v>0.16509170784730828</v>
      </c>
      <c r="J16999" s="19"/>
      <c r="K16999" s="19"/>
      <c r="L16999" s="19">
        <v>0.19953143756343969</v>
      </c>
      <c r="M16999" s="19">
        <v>0.16149243703206495</v>
      </c>
      <c r="N16999" s="19"/>
      <c r="O16999" s="19"/>
      <c r="P16999" s="50">
        <v>0.59931047329439979</v>
      </c>
      <c r="R16999" s="9" t="s">
        <v>0</v>
      </c>
    </row>
    <row r="17000" spans="2:18" x14ac:dyDescent="0.2">
      <c r="B17000" s="25">
        <v>16770</v>
      </c>
      <c r="C17000" s="193"/>
      <c r="D17000" s="19">
        <v>1.0090861662015833</v>
      </c>
      <c r="E17000" s="19"/>
      <c r="F17000" s="19">
        <v>0.53359981891986152</v>
      </c>
      <c r="G17000" s="19"/>
      <c r="H17000" s="19">
        <v>0.16974565417094256</v>
      </c>
      <c r="I17000" s="19"/>
      <c r="J17000" s="19">
        <v>0.91338496415310311</v>
      </c>
      <c r="K17000" s="19"/>
      <c r="L17000" s="19">
        <v>0.84121350346485391</v>
      </c>
      <c r="M17000" s="19"/>
      <c r="N17000" s="19">
        <v>0.66756215114255901</v>
      </c>
      <c r="O17000" s="19">
        <v>0.18241135604465561</v>
      </c>
      <c r="P17000" s="50"/>
      <c r="R17000" s="9" t="s">
        <v>0</v>
      </c>
    </row>
    <row r="17001" spans="2:18" x14ac:dyDescent="0.2">
      <c r="B17001" s="25">
        <v>16771</v>
      </c>
      <c r="C17001" s="193"/>
      <c r="D17001" s="19">
        <v>0.37363175232038115</v>
      </c>
      <c r="E17001" s="19">
        <v>0.54013114261974449</v>
      </c>
      <c r="F17001" s="19"/>
      <c r="G17001" s="19"/>
      <c r="H17001" s="19">
        <v>0.50370460729307442</v>
      </c>
      <c r="I17001" s="19"/>
      <c r="J17001" s="19">
        <v>0.76084408258770808</v>
      </c>
      <c r="K17001" s="19"/>
      <c r="L17001" s="19">
        <v>0.8047182371250865</v>
      </c>
      <c r="M17001" s="19"/>
      <c r="N17001" s="19">
        <v>0.29147671442736178</v>
      </c>
      <c r="O17001" s="19"/>
      <c r="P17001" s="50">
        <v>9.7356972522007174E-2</v>
      </c>
      <c r="R17001" s="9" t="s">
        <v>0</v>
      </c>
    </row>
    <row r="17002" spans="2:18" x14ac:dyDescent="0.2">
      <c r="B17002" s="25">
        <v>16772</v>
      </c>
      <c r="C17002" s="193"/>
      <c r="D17002" s="19">
        <v>0.81807860796647802</v>
      </c>
      <c r="E17002" s="19"/>
      <c r="F17002" s="19">
        <v>0.89931620406959323</v>
      </c>
      <c r="G17002" s="19"/>
      <c r="H17002" s="19">
        <v>1.8681490295332075</v>
      </c>
      <c r="I17002" s="19"/>
      <c r="J17002" s="19">
        <v>0.840212370913347</v>
      </c>
      <c r="K17002" s="19"/>
      <c r="L17002" s="19">
        <v>0.81531791453236657</v>
      </c>
      <c r="M17002" s="19"/>
      <c r="N17002" s="19">
        <v>0.68277442614547312</v>
      </c>
      <c r="O17002" s="19"/>
      <c r="P17002" s="50">
        <v>1.2270829920739761</v>
      </c>
      <c r="R17002" s="9" t="s">
        <v>0</v>
      </c>
    </row>
    <row r="17003" spans="2:18" x14ac:dyDescent="0.2">
      <c r="B17003" s="25">
        <v>16773</v>
      </c>
      <c r="C17003" s="193">
        <v>0.33668386532100686</v>
      </c>
      <c r="D17003" s="19"/>
      <c r="E17003" s="19">
        <v>0.13127257895026243</v>
      </c>
      <c r="F17003" s="19"/>
      <c r="G17003" s="19"/>
      <c r="H17003" s="19">
        <v>0.29815064061331198</v>
      </c>
      <c r="I17003" s="19"/>
      <c r="J17003" s="19">
        <v>0.37651630153671484</v>
      </c>
      <c r="K17003" s="19"/>
      <c r="L17003" s="19">
        <v>0.32641142407885221</v>
      </c>
      <c r="M17003" s="19">
        <v>1.3764324057834765</v>
      </c>
      <c r="N17003" s="19"/>
      <c r="O17003" s="19"/>
      <c r="P17003" s="50">
        <v>9.3797928223732507E-2</v>
      </c>
      <c r="R17003" s="9" t="s">
        <v>0</v>
      </c>
    </row>
    <row r="17004" spans="2:18" x14ac:dyDescent="0.2">
      <c r="B17004" s="25">
        <v>16774</v>
      </c>
      <c r="C17004" s="193"/>
      <c r="D17004" s="19">
        <v>0.5075340711859182</v>
      </c>
      <c r="E17004" s="19">
        <v>0.30549861173401671</v>
      </c>
      <c r="F17004" s="19"/>
      <c r="G17004" s="19">
        <v>0.49506284591420702</v>
      </c>
      <c r="H17004" s="19"/>
      <c r="I17004" s="19"/>
      <c r="J17004" s="19">
        <v>0.91464179460531025</v>
      </c>
      <c r="K17004" s="19"/>
      <c r="L17004" s="19">
        <v>0.16923350562103456</v>
      </c>
      <c r="M17004" s="19"/>
      <c r="N17004" s="19">
        <v>7.9300864409603433E-2</v>
      </c>
      <c r="O17004" s="19"/>
      <c r="P17004" s="50">
        <v>1.317286304947392</v>
      </c>
      <c r="R17004" s="9" t="s">
        <v>0</v>
      </c>
    </row>
    <row r="17005" spans="2:18" x14ac:dyDescent="0.2">
      <c r="B17005" s="25">
        <v>16775</v>
      </c>
      <c r="C17005" s="193"/>
      <c r="D17005" s="19">
        <v>1.3089904616942623</v>
      </c>
      <c r="E17005" s="19"/>
      <c r="F17005" s="19">
        <v>0.3075459070207146</v>
      </c>
      <c r="G17005" s="19"/>
      <c r="H17005" s="19">
        <v>1.2052479331045707</v>
      </c>
      <c r="I17005" s="19"/>
      <c r="J17005" s="19">
        <v>1.9032226954136113</v>
      </c>
      <c r="K17005" s="19"/>
      <c r="L17005" s="19">
        <v>1.4797885166533673</v>
      </c>
      <c r="M17005" s="19"/>
      <c r="N17005" s="19">
        <v>1.1055085704075216</v>
      </c>
      <c r="O17005" s="19"/>
      <c r="P17005" s="50">
        <v>0.71288880263508314</v>
      </c>
      <c r="R17005" s="9" t="s">
        <v>0</v>
      </c>
    </row>
    <row r="17006" spans="2:18" x14ac:dyDescent="0.2">
      <c r="B17006" s="25">
        <v>16776</v>
      </c>
      <c r="C17006" s="193"/>
      <c r="D17006" s="19">
        <v>0.34888900382308852</v>
      </c>
      <c r="E17006" s="19"/>
      <c r="F17006" s="19">
        <v>0.49434730327648341</v>
      </c>
      <c r="G17006" s="19"/>
      <c r="H17006" s="19">
        <v>0.38449453813323048</v>
      </c>
      <c r="I17006" s="19"/>
      <c r="J17006" s="19">
        <v>0.32402131655676863</v>
      </c>
      <c r="K17006" s="19">
        <v>0.10808770020330526</v>
      </c>
      <c r="L17006" s="19"/>
      <c r="M17006" s="19"/>
      <c r="N17006" s="19">
        <v>0.494686671419582</v>
      </c>
      <c r="O17006" s="19"/>
      <c r="P17006" s="50">
        <v>0.1857733259826001</v>
      </c>
      <c r="R17006" s="9" t="s">
        <v>0</v>
      </c>
    </row>
    <row r="17007" spans="2:18" x14ac:dyDescent="0.2">
      <c r="B17007" s="25">
        <v>16777</v>
      </c>
      <c r="C17007" s="193">
        <v>0.59214157939172052</v>
      </c>
      <c r="D17007" s="19"/>
      <c r="E17007" s="19">
        <v>1.1711982413364004</v>
      </c>
      <c r="F17007" s="19"/>
      <c r="G17007" s="19">
        <v>0.22960135083599348</v>
      </c>
      <c r="H17007" s="19"/>
      <c r="I17007" s="19">
        <v>0.43958427657470267</v>
      </c>
      <c r="J17007" s="19"/>
      <c r="K17007" s="19">
        <v>0.65900039107780206</v>
      </c>
      <c r="L17007" s="19"/>
      <c r="M17007" s="19">
        <v>0.95374666388045015</v>
      </c>
      <c r="N17007" s="19"/>
      <c r="O17007" s="19">
        <v>0.79167160383017166</v>
      </c>
      <c r="P17007" s="50"/>
      <c r="R17007" s="9" t="s">
        <v>0</v>
      </c>
    </row>
    <row r="17008" spans="2:18" x14ac:dyDescent="0.2">
      <c r="B17008" s="25">
        <v>16778</v>
      </c>
      <c r="C17008" s="193"/>
      <c r="D17008" s="19">
        <v>1.3169664145416198</v>
      </c>
      <c r="E17008" s="19"/>
      <c r="F17008" s="19">
        <v>0.63421305161768693</v>
      </c>
      <c r="G17008" s="19"/>
      <c r="H17008" s="19">
        <v>0.51838765227303063</v>
      </c>
      <c r="I17008" s="19"/>
      <c r="J17008" s="19">
        <v>0.2317979112018905</v>
      </c>
      <c r="K17008" s="19"/>
      <c r="L17008" s="19">
        <v>0.36126234627480047</v>
      </c>
      <c r="M17008" s="19"/>
      <c r="N17008" s="19">
        <v>1.0670624500771602</v>
      </c>
      <c r="O17008" s="19"/>
      <c r="P17008" s="50">
        <v>0.20261526199467095</v>
      </c>
      <c r="R17008" s="9" t="s">
        <v>0</v>
      </c>
    </row>
    <row r="17009" spans="2:18" x14ac:dyDescent="0.2">
      <c r="B17009" s="25">
        <v>16779</v>
      </c>
      <c r="C17009" s="193"/>
      <c r="D17009" s="19">
        <v>1.2924091707114982</v>
      </c>
      <c r="E17009" s="19"/>
      <c r="F17009" s="19">
        <v>0.19470275663218828</v>
      </c>
      <c r="G17009" s="19"/>
      <c r="H17009" s="19">
        <v>1.9655275511342327</v>
      </c>
      <c r="I17009" s="19"/>
      <c r="J17009" s="19">
        <v>0.73167674444606434</v>
      </c>
      <c r="K17009" s="19"/>
      <c r="L17009" s="19">
        <v>1.580210617876131</v>
      </c>
      <c r="M17009" s="19"/>
      <c r="N17009" s="19">
        <v>1.3142696561765048</v>
      </c>
      <c r="O17009" s="19"/>
      <c r="P17009" s="50">
        <v>1.9135057504057906</v>
      </c>
      <c r="R17009" s="9" t="s">
        <v>0</v>
      </c>
    </row>
    <row r="17010" spans="2:18" x14ac:dyDescent="0.2">
      <c r="B17010" s="25">
        <v>16780</v>
      </c>
      <c r="C17010" s="193"/>
      <c r="D17010" s="19">
        <v>8.2324917125604913E-2</v>
      </c>
      <c r="E17010" s="19"/>
      <c r="F17010" s="19">
        <v>0.72848354345089861</v>
      </c>
      <c r="G17010" s="19"/>
      <c r="H17010" s="19">
        <v>0.26072246255700471</v>
      </c>
      <c r="I17010" s="19"/>
      <c r="J17010" s="19">
        <v>0.42395253734105309</v>
      </c>
      <c r="K17010" s="19"/>
      <c r="L17010" s="19">
        <v>0.19745700571342115</v>
      </c>
      <c r="M17010" s="19">
        <v>0.23872489529863566</v>
      </c>
      <c r="N17010" s="19"/>
      <c r="O17010" s="19"/>
      <c r="P17010" s="50">
        <v>0.38010302696380788</v>
      </c>
      <c r="R17010" s="9" t="s">
        <v>0</v>
      </c>
    </row>
    <row r="17011" spans="2:18" x14ac:dyDescent="0.2">
      <c r="B17011" s="25">
        <v>16781</v>
      </c>
      <c r="C17011" s="193">
        <v>1.6337992429568127E-2</v>
      </c>
      <c r="D17011" s="19"/>
      <c r="E17011" s="19">
        <v>0.60265994044311599</v>
      </c>
      <c r="F17011" s="19"/>
      <c r="G17011" s="19">
        <v>0.71446310438286087</v>
      </c>
      <c r="H17011" s="19"/>
      <c r="I17011" s="19"/>
      <c r="J17011" s="19">
        <v>0.21242583395275913</v>
      </c>
      <c r="K17011" s="19">
        <v>0.53885664973885428</v>
      </c>
      <c r="L17011" s="19"/>
      <c r="M17011" s="19">
        <v>0.60930725383742823</v>
      </c>
      <c r="N17011" s="19"/>
      <c r="O17011" s="19">
        <v>0.11214484199346372</v>
      </c>
      <c r="P17011" s="50"/>
      <c r="R17011" s="9" t="s">
        <v>0</v>
      </c>
    </row>
    <row r="17012" spans="2:18" x14ac:dyDescent="0.2">
      <c r="B17012" s="25">
        <v>16782</v>
      </c>
      <c r="C17012" s="193"/>
      <c r="D17012" s="19">
        <v>1.1068701263951413</v>
      </c>
      <c r="E17012" s="19">
        <v>3.9565636837168253E-2</v>
      </c>
      <c r="F17012" s="19"/>
      <c r="G17012" s="19">
        <v>8.0428597674877759E-3</v>
      </c>
      <c r="H17012" s="19"/>
      <c r="I17012" s="19">
        <v>0.63342701780788802</v>
      </c>
      <c r="J17012" s="19"/>
      <c r="K17012" s="19"/>
      <c r="L17012" s="19">
        <v>0.41310810448139956</v>
      </c>
      <c r="M17012" s="19"/>
      <c r="N17012" s="19">
        <v>0.15348184703064316</v>
      </c>
      <c r="O17012" s="19">
        <v>0.91468155348683355</v>
      </c>
      <c r="P17012" s="50"/>
      <c r="R17012" s="9" t="s">
        <v>0</v>
      </c>
    </row>
    <row r="17013" spans="2:18" x14ac:dyDescent="0.2">
      <c r="B17013" s="25">
        <v>16783</v>
      </c>
      <c r="C17013" s="193">
        <v>1.3437701229674852</v>
      </c>
      <c r="D17013" s="19"/>
      <c r="E17013" s="19">
        <v>1.2975015919111481</v>
      </c>
      <c r="F17013" s="19"/>
      <c r="G17013" s="19">
        <v>0.56608976302190872</v>
      </c>
      <c r="H17013" s="19"/>
      <c r="I17013" s="19">
        <v>1.2564343523735306</v>
      </c>
      <c r="J17013" s="19"/>
      <c r="K17013" s="19">
        <v>0.5694816679646082</v>
      </c>
      <c r="L17013" s="19"/>
      <c r="M17013" s="19">
        <v>0.40138259762856404</v>
      </c>
      <c r="N17013" s="19"/>
      <c r="O17013" s="19">
        <v>0.98418498375419516</v>
      </c>
      <c r="P17013" s="50"/>
      <c r="R17013" s="9" t="s">
        <v>0</v>
      </c>
    </row>
    <row r="17014" spans="2:18" x14ac:dyDescent="0.2">
      <c r="B17014" s="25">
        <v>16784</v>
      </c>
      <c r="C17014" s="193">
        <v>8.1579317687394307E-2</v>
      </c>
      <c r="D17014" s="19"/>
      <c r="E17014" s="19"/>
      <c r="F17014" s="19">
        <v>8.371341229925526E-2</v>
      </c>
      <c r="G17014" s="19">
        <v>1.3000200578441472</v>
      </c>
      <c r="H17014" s="19"/>
      <c r="I17014" s="19">
        <v>0.69508066386281242</v>
      </c>
      <c r="J17014" s="19"/>
      <c r="K17014" s="19">
        <v>0.48981514390875863</v>
      </c>
      <c r="L17014" s="19"/>
      <c r="M17014" s="19">
        <v>0.15036903994092335</v>
      </c>
      <c r="N17014" s="19"/>
      <c r="O17014" s="19"/>
      <c r="P17014" s="50">
        <v>0.3902974351933316</v>
      </c>
      <c r="R17014" s="9" t="s">
        <v>0</v>
      </c>
    </row>
    <row r="17015" spans="2:18" x14ac:dyDescent="0.2">
      <c r="B17015" s="25">
        <v>16785</v>
      </c>
      <c r="C17015" s="193">
        <v>0.93354799078208817</v>
      </c>
      <c r="D17015" s="19"/>
      <c r="E17015" s="19">
        <v>0.56007565884274957</v>
      </c>
      <c r="F17015" s="19"/>
      <c r="G17015" s="19">
        <v>0.81232849225670001</v>
      </c>
      <c r="H17015" s="19"/>
      <c r="I17015" s="19">
        <v>0.55034628727312807</v>
      </c>
      <c r="J17015" s="19"/>
      <c r="K17015" s="19">
        <v>0.7855717965215171</v>
      </c>
      <c r="L17015" s="19"/>
      <c r="M17015" s="19">
        <v>1.8548123066737123</v>
      </c>
      <c r="N17015" s="19"/>
      <c r="O17015" s="19">
        <v>1.0212216183523468</v>
      </c>
      <c r="P17015" s="50"/>
      <c r="R17015" s="9" t="s">
        <v>0</v>
      </c>
    </row>
    <row r="17016" spans="2:18" x14ac:dyDescent="0.2">
      <c r="B17016" s="25">
        <v>16786</v>
      </c>
      <c r="C17016" s="193"/>
      <c r="D17016" s="19">
        <v>0.19554001493781278</v>
      </c>
      <c r="E17016" s="19">
        <v>0.16060135605147186</v>
      </c>
      <c r="F17016" s="19"/>
      <c r="G17016" s="19">
        <v>4.8457767495041014E-2</v>
      </c>
      <c r="H17016" s="19"/>
      <c r="I17016" s="19"/>
      <c r="J17016" s="19">
        <v>2.8130583376272368E-2</v>
      </c>
      <c r="K17016" s="19">
        <v>0.53113126770431485</v>
      </c>
      <c r="L17016" s="19"/>
      <c r="M17016" s="19"/>
      <c r="N17016" s="19">
        <v>0.3692739126727918</v>
      </c>
      <c r="O17016" s="19"/>
      <c r="P17016" s="50">
        <v>4.0230092451108868E-2</v>
      </c>
      <c r="R17016" s="9" t="s">
        <v>0</v>
      </c>
    </row>
    <row r="17017" spans="2:18" x14ac:dyDescent="0.2">
      <c r="B17017" s="25">
        <v>16787</v>
      </c>
      <c r="C17017" s="193">
        <v>2.1661755671654115</v>
      </c>
      <c r="D17017" s="19"/>
      <c r="E17017" s="19">
        <v>1.9731265439707388</v>
      </c>
      <c r="F17017" s="19"/>
      <c r="G17017" s="19">
        <v>2.0869463245458086</v>
      </c>
      <c r="H17017" s="19"/>
      <c r="I17017" s="19">
        <v>1.8572576183946781</v>
      </c>
      <c r="J17017" s="19"/>
      <c r="K17017" s="19">
        <v>1.6416393518132224</v>
      </c>
      <c r="L17017" s="19"/>
      <c r="M17017" s="19">
        <v>2.99194856745572</v>
      </c>
      <c r="N17017" s="19"/>
      <c r="O17017" s="19">
        <v>2.6303356556310158</v>
      </c>
      <c r="P17017" s="50"/>
      <c r="R17017" s="9" t="s">
        <v>0</v>
      </c>
    </row>
    <row r="17018" spans="2:18" x14ac:dyDescent="0.2">
      <c r="B17018" s="25">
        <v>16788</v>
      </c>
      <c r="C17018" s="193">
        <v>0.47441637470104553</v>
      </c>
      <c r="D17018" s="19"/>
      <c r="E17018" s="19">
        <v>0.12347574327237622</v>
      </c>
      <c r="F17018" s="19"/>
      <c r="G17018" s="19">
        <v>1.8482731041349052</v>
      </c>
      <c r="H17018" s="19"/>
      <c r="I17018" s="19">
        <v>8.7146840414537644E-2</v>
      </c>
      <c r="J17018" s="19"/>
      <c r="K17018" s="19">
        <v>0.69072268653539659</v>
      </c>
      <c r="L17018" s="19"/>
      <c r="M17018" s="19">
        <v>1.3085856513346736</v>
      </c>
      <c r="N17018" s="19"/>
      <c r="O17018" s="19">
        <v>0.77925334010237746</v>
      </c>
      <c r="P17018" s="50"/>
      <c r="R17018" s="9" t="s">
        <v>0</v>
      </c>
    </row>
    <row r="17019" spans="2:18" x14ac:dyDescent="0.2">
      <c r="B17019" s="25">
        <v>16789</v>
      </c>
      <c r="C17019" s="193"/>
      <c r="D17019" s="19">
        <v>0.95501966266729987</v>
      </c>
      <c r="E17019" s="19"/>
      <c r="F17019" s="19">
        <v>1.8920500659078554</v>
      </c>
      <c r="G17019" s="19"/>
      <c r="H17019" s="19">
        <v>1.1068616551732942</v>
      </c>
      <c r="I17019" s="19"/>
      <c r="J17019" s="19">
        <v>1.9066124323448876</v>
      </c>
      <c r="K17019" s="19"/>
      <c r="L17019" s="19">
        <v>1.5551462693426592</v>
      </c>
      <c r="M17019" s="19"/>
      <c r="N17019" s="19">
        <v>1.1743218272950118</v>
      </c>
      <c r="O17019" s="19"/>
      <c r="P17019" s="50">
        <v>2.4851236633616209</v>
      </c>
      <c r="R17019" s="9" t="s">
        <v>0</v>
      </c>
    </row>
    <row r="17020" spans="2:18" x14ac:dyDescent="0.2">
      <c r="B17020" s="25">
        <v>16790</v>
      </c>
      <c r="C17020" s="193">
        <v>0.25315377665645705</v>
      </c>
      <c r="D17020" s="19"/>
      <c r="E17020" s="19">
        <v>0.65799488307818588</v>
      </c>
      <c r="F17020" s="19"/>
      <c r="G17020" s="19"/>
      <c r="H17020" s="19">
        <v>0.15740420251623263</v>
      </c>
      <c r="I17020" s="19"/>
      <c r="J17020" s="19">
        <v>0.22115577336244413</v>
      </c>
      <c r="K17020" s="19">
        <v>0.91140808277690932</v>
      </c>
      <c r="L17020" s="19"/>
      <c r="M17020" s="19"/>
      <c r="N17020" s="19">
        <v>0.57961565140605553</v>
      </c>
      <c r="O17020" s="19">
        <v>0.92507767439308541</v>
      </c>
      <c r="P17020" s="50"/>
      <c r="R17020" s="9" t="s">
        <v>0</v>
      </c>
    </row>
    <row r="17021" spans="2:18" x14ac:dyDescent="0.2">
      <c r="B17021" s="25">
        <v>16791</v>
      </c>
      <c r="C17021" s="193"/>
      <c r="D17021" s="19">
        <v>0.76509309262568381</v>
      </c>
      <c r="E17021" s="19"/>
      <c r="F17021" s="19">
        <v>0.33719555396789086</v>
      </c>
      <c r="G17021" s="19">
        <v>0.16877974745216123</v>
      </c>
      <c r="H17021" s="19"/>
      <c r="I17021" s="19"/>
      <c r="J17021" s="19">
        <v>4.9679288383592098E-2</v>
      </c>
      <c r="K17021" s="19">
        <v>0.14808861124759307</v>
      </c>
      <c r="L17021" s="19"/>
      <c r="M17021" s="19">
        <v>0.62698522189886208</v>
      </c>
      <c r="N17021" s="19"/>
      <c r="O17021" s="19"/>
      <c r="P17021" s="50">
        <v>0.75250330605422699</v>
      </c>
      <c r="R17021" s="9" t="s">
        <v>0</v>
      </c>
    </row>
    <row r="17022" spans="2:18" x14ac:dyDescent="0.2">
      <c r="B17022" s="25">
        <v>16792</v>
      </c>
      <c r="C17022" s="193">
        <v>1.4822496487589754</v>
      </c>
      <c r="D17022" s="19"/>
      <c r="E17022" s="19">
        <v>1.1900154496838466</v>
      </c>
      <c r="F17022" s="19"/>
      <c r="G17022" s="19">
        <v>0.46290533568460523</v>
      </c>
      <c r="H17022" s="19"/>
      <c r="I17022" s="19"/>
      <c r="J17022" s="19">
        <v>0.3379856129518462</v>
      </c>
      <c r="K17022" s="19">
        <v>1.0092253970139711</v>
      </c>
      <c r="L17022" s="19"/>
      <c r="M17022" s="19">
        <v>0.52251081623733087</v>
      </c>
      <c r="N17022" s="19"/>
      <c r="O17022" s="19">
        <v>0.91359974324195325</v>
      </c>
      <c r="P17022" s="50"/>
      <c r="R17022" s="9" t="s">
        <v>0</v>
      </c>
    </row>
    <row r="17023" spans="2:18" x14ac:dyDescent="0.2">
      <c r="B17023" s="25">
        <v>16793</v>
      </c>
      <c r="C17023" s="193">
        <v>0.42454932288709557</v>
      </c>
      <c r="D17023" s="19"/>
      <c r="E17023" s="19">
        <v>1.709105211227004</v>
      </c>
      <c r="F17023" s="19"/>
      <c r="G17023" s="19">
        <v>0.67255686099988021</v>
      </c>
      <c r="H17023" s="19"/>
      <c r="I17023" s="19">
        <v>0.2130379449384196</v>
      </c>
      <c r="J17023" s="19"/>
      <c r="K17023" s="19">
        <v>1.1523003835362309</v>
      </c>
      <c r="L17023" s="19"/>
      <c r="M17023" s="19">
        <v>0.20674871032375963</v>
      </c>
      <c r="N17023" s="19"/>
      <c r="O17023" s="19">
        <v>0.77722620262958075</v>
      </c>
      <c r="P17023" s="50"/>
      <c r="R17023" s="9" t="s">
        <v>0</v>
      </c>
    </row>
    <row r="17024" spans="2:18" x14ac:dyDescent="0.2">
      <c r="B17024" s="25">
        <v>16794</v>
      </c>
      <c r="C17024" s="193"/>
      <c r="D17024" s="19">
        <v>0.82546508176599398</v>
      </c>
      <c r="E17024" s="19"/>
      <c r="F17024" s="19">
        <v>1.0389079517574771</v>
      </c>
      <c r="G17024" s="19"/>
      <c r="H17024" s="19">
        <v>1.6045159067399319</v>
      </c>
      <c r="I17024" s="19"/>
      <c r="J17024" s="19">
        <v>1.5059360732902194</v>
      </c>
      <c r="K17024" s="19">
        <v>4.0055022770930596E-3</v>
      </c>
      <c r="L17024" s="19"/>
      <c r="M17024" s="19"/>
      <c r="N17024" s="19">
        <v>1.7308645391705038</v>
      </c>
      <c r="O17024" s="19"/>
      <c r="P17024" s="50">
        <v>0.71307764635792315</v>
      </c>
      <c r="R17024" s="9" t="s">
        <v>0</v>
      </c>
    </row>
    <row r="17025" spans="2:18" x14ac:dyDescent="0.2">
      <c r="B17025" s="25">
        <v>16795</v>
      </c>
      <c r="C17025" s="193">
        <v>0.58626133679570247</v>
      </c>
      <c r="D17025" s="19"/>
      <c r="E17025" s="19">
        <v>0.78762808877241675</v>
      </c>
      <c r="F17025" s="19"/>
      <c r="G17025" s="19">
        <v>0.83733761829938025</v>
      </c>
      <c r="H17025" s="19"/>
      <c r="I17025" s="19">
        <v>1.0962104673322728</v>
      </c>
      <c r="J17025" s="19"/>
      <c r="K17025" s="19">
        <v>0.52301764331222522</v>
      </c>
      <c r="L17025" s="19"/>
      <c r="M17025" s="19">
        <v>0.85248863532801311</v>
      </c>
      <c r="N17025" s="19"/>
      <c r="O17025" s="19">
        <v>1.2534625451236054</v>
      </c>
      <c r="P17025" s="50"/>
      <c r="R17025" s="9" t="s">
        <v>0</v>
      </c>
    </row>
    <row r="17026" spans="2:18" x14ac:dyDescent="0.2">
      <c r="B17026" s="25">
        <v>16796</v>
      </c>
      <c r="C17026" s="193"/>
      <c r="D17026" s="19">
        <v>1.1426032158891908</v>
      </c>
      <c r="E17026" s="19"/>
      <c r="F17026" s="19">
        <v>1.1751324032560613</v>
      </c>
      <c r="G17026" s="19"/>
      <c r="H17026" s="19">
        <v>0.10618089638121381</v>
      </c>
      <c r="I17026" s="19">
        <v>0.50432275825977857</v>
      </c>
      <c r="J17026" s="19"/>
      <c r="K17026" s="19"/>
      <c r="L17026" s="19">
        <v>0.56561943709229157</v>
      </c>
      <c r="M17026" s="19">
        <v>0.80291702499360373</v>
      </c>
      <c r="N17026" s="19"/>
      <c r="O17026" s="19"/>
      <c r="P17026" s="50">
        <v>1.2723289144252583</v>
      </c>
      <c r="R17026" s="9" t="s">
        <v>0</v>
      </c>
    </row>
    <row r="17027" spans="2:18" x14ac:dyDescent="0.2">
      <c r="B17027" s="25">
        <v>16797</v>
      </c>
      <c r="C17027" s="193"/>
      <c r="D17027" s="19">
        <v>1.2876416758193316</v>
      </c>
      <c r="E17027" s="19"/>
      <c r="F17027" s="19">
        <v>1.5932519427166927</v>
      </c>
      <c r="G17027" s="19"/>
      <c r="H17027" s="19">
        <v>0.46874260470947698</v>
      </c>
      <c r="I17027" s="19"/>
      <c r="J17027" s="19">
        <v>1.5668263110251863</v>
      </c>
      <c r="K17027" s="19"/>
      <c r="L17027" s="19">
        <v>0.80609945281278728</v>
      </c>
      <c r="M17027" s="19"/>
      <c r="N17027" s="19">
        <v>0.85991955970714806</v>
      </c>
      <c r="O17027" s="19"/>
      <c r="P17027" s="50">
        <v>1.0959183281470908</v>
      </c>
      <c r="R17027" s="9" t="s">
        <v>0</v>
      </c>
    </row>
    <row r="17028" spans="2:18" x14ac:dyDescent="0.2">
      <c r="B17028" s="25">
        <v>16798</v>
      </c>
      <c r="C17028" s="193">
        <v>0.15226864110970856</v>
      </c>
      <c r="D17028" s="19"/>
      <c r="E17028" s="19"/>
      <c r="F17028" s="19">
        <v>0.38114587627918339</v>
      </c>
      <c r="G17028" s="19"/>
      <c r="H17028" s="19">
        <v>6.3094579856219163E-2</v>
      </c>
      <c r="I17028" s="19">
        <v>0.61877617098941406</v>
      </c>
      <c r="J17028" s="19"/>
      <c r="K17028" s="19"/>
      <c r="L17028" s="19">
        <v>0.14383178727750476</v>
      </c>
      <c r="M17028" s="19"/>
      <c r="N17028" s="19">
        <v>0.27057500318366146</v>
      </c>
      <c r="O17028" s="19"/>
      <c r="P17028" s="50">
        <v>0.72056396871310679</v>
      </c>
      <c r="R17028" s="9" t="s">
        <v>0</v>
      </c>
    </row>
    <row r="17029" spans="2:18" x14ac:dyDescent="0.2">
      <c r="B17029" s="25">
        <v>16799</v>
      </c>
      <c r="C17029" s="193">
        <v>0.35959322744456057</v>
      </c>
      <c r="D17029" s="19"/>
      <c r="E17029" s="19"/>
      <c r="F17029" s="19">
        <v>0.41825755855437469</v>
      </c>
      <c r="G17029" s="19"/>
      <c r="H17029" s="19">
        <v>0.65025649562861609</v>
      </c>
      <c r="I17029" s="19">
        <v>0.48850288532880515</v>
      </c>
      <c r="J17029" s="19"/>
      <c r="K17029" s="19"/>
      <c r="L17029" s="19">
        <v>0.4316289065719206</v>
      </c>
      <c r="M17029" s="19">
        <v>0.24794252616335608</v>
      </c>
      <c r="N17029" s="19"/>
      <c r="O17029" s="19"/>
      <c r="P17029" s="50">
        <v>2.555171175788885E-2</v>
      </c>
      <c r="R17029" s="9" t="s">
        <v>0</v>
      </c>
    </row>
    <row r="17030" spans="2:18" x14ac:dyDescent="0.2">
      <c r="B17030" s="25">
        <v>16800</v>
      </c>
      <c r="C17030" s="193"/>
      <c r="D17030" s="19">
        <v>0.1798051019075016</v>
      </c>
      <c r="E17030" s="19">
        <v>0.55266704921705601</v>
      </c>
      <c r="F17030" s="19"/>
      <c r="G17030" s="19">
        <v>1.4012252035330532</v>
      </c>
      <c r="H17030" s="19"/>
      <c r="I17030" s="19">
        <v>0.78937201535053647</v>
      </c>
      <c r="J17030" s="19"/>
      <c r="K17030" s="19">
        <v>1.0985915344938388</v>
      </c>
      <c r="L17030" s="19"/>
      <c r="M17030" s="19">
        <v>0.85856462882638163</v>
      </c>
      <c r="N17030" s="19"/>
      <c r="O17030" s="19">
        <v>0.29962319071197413</v>
      </c>
      <c r="P17030" s="50"/>
      <c r="R17030" s="9" t="s">
        <v>0</v>
      </c>
    </row>
    <row r="17031" spans="2:18" x14ac:dyDescent="0.2">
      <c r="B17031" s="25">
        <v>16801</v>
      </c>
      <c r="C17031" s="193">
        <v>1.0190111659143037</v>
      </c>
      <c r="D17031" s="19"/>
      <c r="E17031" s="19">
        <v>1.0629913455667106</v>
      </c>
      <c r="F17031" s="19"/>
      <c r="G17031" s="19">
        <v>0.11867982140692196</v>
      </c>
      <c r="H17031" s="19"/>
      <c r="I17031" s="19">
        <v>0.67739375683589531</v>
      </c>
      <c r="J17031" s="19"/>
      <c r="K17031" s="19">
        <v>0.29608854645712046</v>
      </c>
      <c r="L17031" s="19"/>
      <c r="M17031" s="19">
        <v>0.54889681488631847</v>
      </c>
      <c r="N17031" s="19"/>
      <c r="O17031" s="19">
        <v>0.43870418525774185</v>
      </c>
      <c r="P17031" s="50"/>
      <c r="R17031" s="9" t="s">
        <v>0</v>
      </c>
    </row>
    <row r="17032" spans="2:18" x14ac:dyDescent="0.2">
      <c r="B17032" s="25">
        <v>16802</v>
      </c>
      <c r="C17032" s="193">
        <v>1.4990051241175733</v>
      </c>
      <c r="D17032" s="19"/>
      <c r="E17032" s="19">
        <v>1.4144165187596776</v>
      </c>
      <c r="F17032" s="19"/>
      <c r="G17032" s="19">
        <v>1.5083697788123152</v>
      </c>
      <c r="H17032" s="19"/>
      <c r="I17032" s="19">
        <v>0.94057428123072573</v>
      </c>
      <c r="J17032" s="19"/>
      <c r="K17032" s="19">
        <v>0.5702834084224887</v>
      </c>
      <c r="L17032" s="19"/>
      <c r="M17032" s="19">
        <v>2.7629307976988784</v>
      </c>
      <c r="N17032" s="19"/>
      <c r="O17032" s="19">
        <v>1.1831735699118537</v>
      </c>
      <c r="P17032" s="50"/>
      <c r="R17032" s="9" t="s">
        <v>0</v>
      </c>
    </row>
    <row r="17033" spans="2:18" x14ac:dyDescent="0.2">
      <c r="B17033" s="25">
        <v>16803</v>
      </c>
      <c r="C17033" s="193"/>
      <c r="D17033" s="19">
        <v>3.8069081874562385E-2</v>
      </c>
      <c r="E17033" s="19"/>
      <c r="F17033" s="19">
        <v>0.36761052984470227</v>
      </c>
      <c r="G17033" s="19"/>
      <c r="H17033" s="19">
        <v>1.4951438051676651</v>
      </c>
      <c r="I17033" s="19"/>
      <c r="J17033" s="19">
        <v>1.2380605024932674</v>
      </c>
      <c r="K17033" s="19"/>
      <c r="L17033" s="19">
        <v>0.22400744443002005</v>
      </c>
      <c r="M17033" s="19"/>
      <c r="N17033" s="19">
        <v>0.60864019952962212</v>
      </c>
      <c r="O17033" s="19"/>
      <c r="P17033" s="50">
        <v>2.9751985649837154E-2</v>
      </c>
      <c r="R17033" s="9" t="s">
        <v>0</v>
      </c>
    </row>
    <row r="17034" spans="2:18" x14ac:dyDescent="0.2">
      <c r="B17034" s="25">
        <v>16804</v>
      </c>
      <c r="C17034" s="193"/>
      <c r="D17034" s="19">
        <v>0.20761366136575143</v>
      </c>
      <c r="E17034" s="19"/>
      <c r="F17034" s="19">
        <v>0.73702643705705528</v>
      </c>
      <c r="G17034" s="19"/>
      <c r="H17034" s="19">
        <v>1.2881492584742662</v>
      </c>
      <c r="I17034" s="19"/>
      <c r="J17034" s="19">
        <v>0.80491980546025288</v>
      </c>
      <c r="K17034" s="19"/>
      <c r="L17034" s="19">
        <v>0.31916533812097386</v>
      </c>
      <c r="M17034" s="19"/>
      <c r="N17034" s="19">
        <v>1.1498323435883031</v>
      </c>
      <c r="O17034" s="19"/>
      <c r="P17034" s="50">
        <v>0.45303733788862138</v>
      </c>
      <c r="R17034" s="9" t="s">
        <v>0</v>
      </c>
    </row>
    <row r="17035" spans="2:18" x14ac:dyDescent="0.2">
      <c r="B17035" s="25">
        <v>16805</v>
      </c>
      <c r="C17035" s="193"/>
      <c r="D17035" s="19">
        <v>0.75456869380368408</v>
      </c>
      <c r="E17035" s="19"/>
      <c r="F17035" s="19">
        <v>0.40657741231462713</v>
      </c>
      <c r="G17035" s="19"/>
      <c r="H17035" s="19">
        <v>0.50552071812148758</v>
      </c>
      <c r="I17035" s="19"/>
      <c r="J17035" s="19">
        <v>0.40579445241104889</v>
      </c>
      <c r="K17035" s="19"/>
      <c r="L17035" s="19">
        <v>1.2458357793767965</v>
      </c>
      <c r="M17035" s="19"/>
      <c r="N17035" s="19">
        <v>0.13465277304984988</v>
      </c>
      <c r="O17035" s="19"/>
      <c r="P17035" s="50">
        <v>1.1863661205571572</v>
      </c>
      <c r="R17035" s="9" t="s">
        <v>0</v>
      </c>
    </row>
    <row r="17036" spans="2:18" x14ac:dyDescent="0.2">
      <c r="B17036" s="25">
        <v>16806</v>
      </c>
      <c r="C17036" s="193">
        <v>0.17425672503472978</v>
      </c>
      <c r="D17036" s="19"/>
      <c r="E17036" s="19">
        <v>1.5528792365972113</v>
      </c>
      <c r="F17036" s="19"/>
      <c r="G17036" s="19">
        <v>0.4674426931852087</v>
      </c>
      <c r="H17036" s="19"/>
      <c r="I17036" s="19">
        <v>0.92196862000263258</v>
      </c>
      <c r="J17036" s="19"/>
      <c r="K17036" s="19">
        <v>7.5079901709926677E-2</v>
      </c>
      <c r="L17036" s="19"/>
      <c r="M17036" s="19">
        <v>0.19207405423176327</v>
      </c>
      <c r="N17036" s="19"/>
      <c r="O17036" s="19">
        <v>0.680815225316171</v>
      </c>
      <c r="P17036" s="50"/>
      <c r="R17036" s="9" t="s">
        <v>0</v>
      </c>
    </row>
    <row r="17037" spans="2:18" x14ac:dyDescent="0.2">
      <c r="B17037" s="25">
        <v>16807</v>
      </c>
      <c r="C17037" s="193"/>
      <c r="D17037" s="19">
        <v>0.60074114345682006</v>
      </c>
      <c r="E17037" s="19"/>
      <c r="F17037" s="19">
        <v>0.51711005536904864</v>
      </c>
      <c r="G17037" s="19">
        <v>0.1408792850170574</v>
      </c>
      <c r="H17037" s="19"/>
      <c r="I17037" s="19"/>
      <c r="J17037" s="19">
        <v>0.36411757484274399</v>
      </c>
      <c r="K17037" s="19"/>
      <c r="L17037" s="19">
        <v>0.20702490528400558</v>
      </c>
      <c r="M17037" s="19"/>
      <c r="N17037" s="19">
        <v>1.2287901222250177</v>
      </c>
      <c r="O17037" s="19"/>
      <c r="P17037" s="50">
        <v>0.64665126107864834</v>
      </c>
      <c r="R17037" s="9" t="s">
        <v>0</v>
      </c>
    </row>
    <row r="17038" spans="2:18" x14ac:dyDescent="0.2">
      <c r="B17038" s="25">
        <v>16808</v>
      </c>
      <c r="C17038" s="193"/>
      <c r="D17038" s="19">
        <v>0.90340581287430455</v>
      </c>
      <c r="E17038" s="19"/>
      <c r="F17038" s="19">
        <v>0.41574094063340228</v>
      </c>
      <c r="G17038" s="19"/>
      <c r="H17038" s="19">
        <v>0.99407890817437239</v>
      </c>
      <c r="I17038" s="19"/>
      <c r="J17038" s="19">
        <v>0.25966482190386986</v>
      </c>
      <c r="K17038" s="19"/>
      <c r="L17038" s="19">
        <v>1.1043645835978058</v>
      </c>
      <c r="M17038" s="19"/>
      <c r="N17038" s="19">
        <v>0.97093723530056386</v>
      </c>
      <c r="O17038" s="19"/>
      <c r="P17038" s="50">
        <v>0.25550260170051819</v>
      </c>
      <c r="R17038" s="9" t="s">
        <v>0</v>
      </c>
    </row>
    <row r="17039" spans="2:18" x14ac:dyDescent="0.2">
      <c r="B17039" s="25">
        <v>16809</v>
      </c>
      <c r="C17039" s="193">
        <v>0.93289742939184017</v>
      </c>
      <c r="D17039" s="19"/>
      <c r="E17039" s="19">
        <v>0.24225944650449288</v>
      </c>
      <c r="F17039" s="19"/>
      <c r="G17039" s="19"/>
      <c r="H17039" s="19">
        <v>0.67718700658438402</v>
      </c>
      <c r="I17039" s="19"/>
      <c r="J17039" s="19">
        <v>0.53311391115012252</v>
      </c>
      <c r="K17039" s="19"/>
      <c r="L17039" s="19">
        <v>0.42379011256715859</v>
      </c>
      <c r="M17039" s="19">
        <v>0.56604983329899738</v>
      </c>
      <c r="N17039" s="19"/>
      <c r="O17039" s="19"/>
      <c r="P17039" s="50">
        <v>0.56192978956248274</v>
      </c>
      <c r="R17039" s="9" t="s">
        <v>0</v>
      </c>
    </row>
    <row r="17040" spans="2:18" x14ac:dyDescent="0.2">
      <c r="B17040" s="25">
        <v>16810</v>
      </c>
      <c r="C17040" s="193">
        <v>0.93598310109040095</v>
      </c>
      <c r="D17040" s="19"/>
      <c r="E17040" s="19">
        <v>9.0717620205227945E-2</v>
      </c>
      <c r="F17040" s="19"/>
      <c r="G17040" s="19"/>
      <c r="H17040" s="19">
        <v>3.4701549266983718E-2</v>
      </c>
      <c r="I17040" s="19"/>
      <c r="J17040" s="19">
        <v>0.35160975885176315</v>
      </c>
      <c r="K17040" s="19">
        <v>0.73078540777398981</v>
      </c>
      <c r="L17040" s="19"/>
      <c r="M17040" s="19">
        <v>0.73883381683861749</v>
      </c>
      <c r="N17040" s="19"/>
      <c r="O17040" s="19">
        <v>0.77002152383181621</v>
      </c>
      <c r="P17040" s="50"/>
      <c r="R17040" s="9" t="s">
        <v>0</v>
      </c>
    </row>
    <row r="17041" spans="2:18" x14ac:dyDescent="0.2">
      <c r="B17041" s="25">
        <v>16811</v>
      </c>
      <c r="C17041" s="193"/>
      <c r="D17041" s="19">
        <v>0.13485785215737539</v>
      </c>
      <c r="E17041" s="19">
        <v>1.9766668384579824E-2</v>
      </c>
      <c r="F17041" s="19"/>
      <c r="G17041" s="19"/>
      <c r="H17041" s="19">
        <v>0.1575136550249748</v>
      </c>
      <c r="I17041" s="19">
        <v>0.37035426558582391</v>
      </c>
      <c r="J17041" s="19"/>
      <c r="K17041" s="19">
        <v>0.49014707803364305</v>
      </c>
      <c r="L17041" s="19"/>
      <c r="M17041" s="19"/>
      <c r="N17041" s="19">
        <v>0.5125974252478751</v>
      </c>
      <c r="O17041" s="19"/>
      <c r="P17041" s="50">
        <v>0.10750485030878248</v>
      </c>
      <c r="R17041" s="9" t="s">
        <v>0</v>
      </c>
    </row>
    <row r="17042" spans="2:18" x14ac:dyDescent="0.2">
      <c r="B17042" s="25">
        <v>16812</v>
      </c>
      <c r="C17042" s="193"/>
      <c r="D17042" s="19">
        <v>0.14455589125319629</v>
      </c>
      <c r="E17042" s="19"/>
      <c r="F17042" s="19">
        <v>0.16713568221452879</v>
      </c>
      <c r="G17042" s="19">
        <v>0.32960961552009471</v>
      </c>
      <c r="H17042" s="19"/>
      <c r="I17042" s="19">
        <v>0.36510211222478722</v>
      </c>
      <c r="J17042" s="19"/>
      <c r="K17042" s="19"/>
      <c r="L17042" s="19">
        <v>0.65249781568253307</v>
      </c>
      <c r="M17042" s="19">
        <v>0.93096883513076545</v>
      </c>
      <c r="N17042" s="19"/>
      <c r="O17042" s="19">
        <v>0.40934215290858028</v>
      </c>
      <c r="P17042" s="50"/>
      <c r="R17042" s="9" t="s">
        <v>0</v>
      </c>
    </row>
    <row r="17043" spans="2:18" x14ac:dyDescent="0.2">
      <c r="B17043" s="25">
        <v>16813</v>
      </c>
      <c r="C17043" s="193">
        <v>1.0552883330011147</v>
      </c>
      <c r="D17043" s="19"/>
      <c r="E17043" s="19">
        <v>1.6766289152473142</v>
      </c>
      <c r="F17043" s="19"/>
      <c r="G17043" s="19">
        <v>0.71434917231687645</v>
      </c>
      <c r="H17043" s="19"/>
      <c r="I17043" s="19">
        <v>1.497382911543524</v>
      </c>
      <c r="J17043" s="19"/>
      <c r="K17043" s="19">
        <v>1.0888434417889334</v>
      </c>
      <c r="L17043" s="19"/>
      <c r="M17043" s="19">
        <v>0.85370971979962917</v>
      </c>
      <c r="N17043" s="19"/>
      <c r="O17043" s="19">
        <v>0.55185202708504522</v>
      </c>
      <c r="P17043" s="50"/>
      <c r="R17043" s="9" t="s">
        <v>0</v>
      </c>
    </row>
    <row r="17044" spans="2:18" x14ac:dyDescent="0.2">
      <c r="B17044" s="25">
        <v>16814</v>
      </c>
      <c r="C17044" s="193">
        <v>0.1842661302904893</v>
      </c>
      <c r="D17044" s="19"/>
      <c r="E17044" s="19"/>
      <c r="F17044" s="19">
        <v>0.827693120173849</v>
      </c>
      <c r="G17044" s="19"/>
      <c r="H17044" s="19">
        <v>0.63421782057670539</v>
      </c>
      <c r="I17044" s="19"/>
      <c r="J17044" s="19">
        <v>1.1981295844221524</v>
      </c>
      <c r="K17044" s="19"/>
      <c r="L17044" s="19">
        <v>0.73258870278412913</v>
      </c>
      <c r="M17044" s="19"/>
      <c r="N17044" s="19">
        <v>0.25066230171236648</v>
      </c>
      <c r="O17044" s="19"/>
      <c r="P17044" s="50">
        <v>0.33433969158051741</v>
      </c>
      <c r="R17044" s="9" t="s">
        <v>0</v>
      </c>
    </row>
    <row r="17045" spans="2:18" x14ac:dyDescent="0.2">
      <c r="B17045" s="25">
        <v>16815</v>
      </c>
      <c r="C17045" s="193">
        <v>0.4865029234000211</v>
      </c>
      <c r="D17045" s="19"/>
      <c r="E17045" s="19"/>
      <c r="F17045" s="19">
        <v>0.1790400311532318</v>
      </c>
      <c r="G17045" s="19">
        <v>0.96678238947934692</v>
      </c>
      <c r="H17045" s="19"/>
      <c r="I17045" s="19">
        <v>0.70768346125536774</v>
      </c>
      <c r="J17045" s="19"/>
      <c r="K17045" s="19">
        <v>0.47088327385650297</v>
      </c>
      <c r="L17045" s="19"/>
      <c r="M17045" s="19">
        <v>0.95796954036797166</v>
      </c>
      <c r="N17045" s="19"/>
      <c r="O17045" s="19">
        <v>0.84739192816150122</v>
      </c>
      <c r="P17045" s="50"/>
      <c r="R17045" s="9" t="s">
        <v>0</v>
      </c>
    </row>
    <row r="17046" spans="2:18" x14ac:dyDescent="0.2">
      <c r="B17046" s="25">
        <v>16816</v>
      </c>
      <c r="C17046" s="193">
        <v>0.6094374375154632</v>
      </c>
      <c r="D17046" s="19"/>
      <c r="E17046" s="19">
        <v>0.87274693861315811</v>
      </c>
      <c r="F17046" s="19"/>
      <c r="G17046" s="19">
        <v>1.5341788788698716</v>
      </c>
      <c r="H17046" s="19"/>
      <c r="I17046" s="19">
        <v>1.8679002641464602</v>
      </c>
      <c r="J17046" s="19"/>
      <c r="K17046" s="19">
        <v>0.90218814875621856</v>
      </c>
      <c r="L17046" s="19"/>
      <c r="M17046" s="19">
        <v>1.8373413098897573</v>
      </c>
      <c r="N17046" s="19"/>
      <c r="O17046" s="19">
        <v>0.52400084073715991</v>
      </c>
      <c r="P17046" s="50"/>
      <c r="R17046" s="9" t="s">
        <v>0</v>
      </c>
    </row>
    <row r="17047" spans="2:18" x14ac:dyDescent="0.2">
      <c r="B17047" s="25">
        <v>16817</v>
      </c>
      <c r="C17047" s="193"/>
      <c r="D17047" s="19">
        <v>0.96903379063072814</v>
      </c>
      <c r="E17047" s="19"/>
      <c r="F17047" s="19">
        <v>0.94693736785698368</v>
      </c>
      <c r="G17047" s="19"/>
      <c r="H17047" s="19">
        <v>0.61388743698561477</v>
      </c>
      <c r="I17047" s="19"/>
      <c r="J17047" s="19">
        <v>0.74915520563299831</v>
      </c>
      <c r="K17047" s="19"/>
      <c r="L17047" s="19">
        <v>1.0320955711526343</v>
      </c>
      <c r="M17047" s="19"/>
      <c r="N17047" s="19">
        <v>1.1408926978527092</v>
      </c>
      <c r="O17047" s="19">
        <v>0.23827786811839652</v>
      </c>
      <c r="P17047" s="50"/>
      <c r="R17047" s="9" t="s">
        <v>0</v>
      </c>
    </row>
    <row r="17048" spans="2:18" x14ac:dyDescent="0.2">
      <c r="B17048" s="25">
        <v>16818</v>
      </c>
      <c r="C17048" s="193"/>
      <c r="D17048" s="19">
        <v>0.13306679860372542</v>
      </c>
      <c r="E17048" s="19"/>
      <c r="F17048" s="19">
        <v>0.87990949106003535</v>
      </c>
      <c r="G17048" s="19">
        <v>0.18850096603280048</v>
      </c>
      <c r="H17048" s="19"/>
      <c r="I17048" s="19"/>
      <c r="J17048" s="19">
        <v>0.31304403622712745</v>
      </c>
      <c r="K17048" s="19"/>
      <c r="L17048" s="19">
        <v>0.24439536762650993</v>
      </c>
      <c r="M17048" s="19"/>
      <c r="N17048" s="19">
        <v>0.6723187246651412</v>
      </c>
      <c r="O17048" s="19"/>
      <c r="P17048" s="50">
        <v>0.45976665626152041</v>
      </c>
      <c r="R17048" s="9" t="s">
        <v>0</v>
      </c>
    </row>
    <row r="17049" spans="2:18" x14ac:dyDescent="0.2">
      <c r="B17049" s="25">
        <v>16819</v>
      </c>
      <c r="C17049" s="193"/>
      <c r="D17049" s="19">
        <v>1.8235035473567411E-2</v>
      </c>
      <c r="E17049" s="19">
        <v>0.76073917352469445</v>
      </c>
      <c r="F17049" s="19"/>
      <c r="G17049" s="19">
        <v>1.2827720875207842</v>
      </c>
      <c r="H17049" s="19"/>
      <c r="I17049" s="19"/>
      <c r="J17049" s="19">
        <v>0.26783627235882285</v>
      </c>
      <c r="K17049" s="19">
        <v>0.85809383376484294</v>
      </c>
      <c r="L17049" s="19"/>
      <c r="M17049" s="19">
        <v>0.49888575121079126</v>
      </c>
      <c r="N17049" s="19"/>
      <c r="O17049" s="19">
        <v>0.74477148140267879</v>
      </c>
      <c r="P17049" s="50"/>
      <c r="R17049" s="9" t="s">
        <v>0</v>
      </c>
    </row>
    <row r="17050" spans="2:18" x14ac:dyDescent="0.2">
      <c r="B17050" s="25">
        <v>16820</v>
      </c>
      <c r="C17050" s="193"/>
      <c r="D17050" s="19">
        <v>0.93454406149026381</v>
      </c>
      <c r="E17050" s="19"/>
      <c r="F17050" s="19">
        <v>1.140653427025359</v>
      </c>
      <c r="G17050" s="19"/>
      <c r="H17050" s="19">
        <v>0.70038699159688578</v>
      </c>
      <c r="I17050" s="19"/>
      <c r="J17050" s="19">
        <v>0.6922391832714706</v>
      </c>
      <c r="K17050" s="19"/>
      <c r="L17050" s="19">
        <v>0.45058441420918416</v>
      </c>
      <c r="M17050" s="19"/>
      <c r="N17050" s="19">
        <v>1.1423710558720188</v>
      </c>
      <c r="O17050" s="19"/>
      <c r="P17050" s="50">
        <v>0.81317264235223718</v>
      </c>
      <c r="R17050" s="9" t="s">
        <v>0</v>
      </c>
    </row>
    <row r="17051" spans="2:18" x14ac:dyDescent="0.2">
      <c r="B17051" s="25">
        <v>16821</v>
      </c>
      <c r="C17051" s="193"/>
      <c r="D17051" s="19">
        <v>0.39180716327701459</v>
      </c>
      <c r="E17051" s="19"/>
      <c r="F17051" s="19">
        <v>0.42560324098855284</v>
      </c>
      <c r="G17051" s="19"/>
      <c r="H17051" s="19">
        <v>0.46799181304094206</v>
      </c>
      <c r="I17051" s="19"/>
      <c r="J17051" s="19">
        <v>1.3755167889523523</v>
      </c>
      <c r="K17051" s="19"/>
      <c r="L17051" s="19">
        <v>1.0808395280905791</v>
      </c>
      <c r="M17051" s="19"/>
      <c r="N17051" s="19">
        <v>0.77306961875395031</v>
      </c>
      <c r="O17051" s="19"/>
      <c r="P17051" s="50">
        <v>0.48042612127713374</v>
      </c>
      <c r="R17051" s="9" t="s">
        <v>0</v>
      </c>
    </row>
    <row r="17052" spans="2:18" x14ac:dyDescent="0.2">
      <c r="B17052" s="25">
        <v>16822</v>
      </c>
      <c r="C17052" s="193">
        <v>2.0075200188948119</v>
      </c>
      <c r="D17052" s="19"/>
      <c r="E17052" s="19">
        <v>1.8546201364559165</v>
      </c>
      <c r="F17052" s="19"/>
      <c r="G17052" s="19">
        <v>2.0043528814831819</v>
      </c>
      <c r="H17052" s="19"/>
      <c r="I17052" s="19">
        <v>0.32262739150690767</v>
      </c>
      <c r="J17052" s="19"/>
      <c r="K17052" s="19">
        <v>1.545315343921666</v>
      </c>
      <c r="L17052" s="19"/>
      <c r="M17052" s="19">
        <v>2.383750513371552</v>
      </c>
      <c r="N17052" s="19"/>
      <c r="O17052" s="19">
        <v>0.96230264883498329</v>
      </c>
      <c r="P17052" s="50"/>
      <c r="R17052" s="9" t="s">
        <v>0</v>
      </c>
    </row>
    <row r="17053" spans="2:18" x14ac:dyDescent="0.2">
      <c r="B17053" s="25">
        <v>16823</v>
      </c>
      <c r="C17053" s="193">
        <v>0.84102902433184601</v>
      </c>
      <c r="D17053" s="19"/>
      <c r="E17053" s="19">
        <v>0.63177930838623497</v>
      </c>
      <c r="F17053" s="19"/>
      <c r="G17053" s="19">
        <v>0.93435741219772595</v>
      </c>
      <c r="H17053" s="19"/>
      <c r="I17053" s="19">
        <v>0.71961625028016984</v>
      </c>
      <c r="J17053" s="19"/>
      <c r="K17053" s="19">
        <v>0.57392428422872865</v>
      </c>
      <c r="L17053" s="19"/>
      <c r="M17053" s="19">
        <v>1.6791875986127203</v>
      </c>
      <c r="N17053" s="19"/>
      <c r="O17053" s="19">
        <v>0.76398832960364182</v>
      </c>
      <c r="P17053" s="50"/>
      <c r="R17053" s="9" t="s">
        <v>0</v>
      </c>
    </row>
    <row r="17054" spans="2:18" x14ac:dyDescent="0.2">
      <c r="B17054" s="25">
        <v>16824</v>
      </c>
      <c r="C17054" s="193"/>
      <c r="D17054" s="19">
        <v>9.2759013249812811E-2</v>
      </c>
      <c r="E17054" s="19"/>
      <c r="F17054" s="19">
        <v>0.36976233936141167</v>
      </c>
      <c r="G17054" s="19"/>
      <c r="H17054" s="19">
        <v>0.22077052639527803</v>
      </c>
      <c r="I17054" s="19">
        <v>0.21718263942638591</v>
      </c>
      <c r="J17054" s="19"/>
      <c r="K17054" s="19"/>
      <c r="L17054" s="19">
        <v>0.57014371137910524</v>
      </c>
      <c r="M17054" s="19"/>
      <c r="N17054" s="19">
        <v>0.64943857461189447</v>
      </c>
      <c r="O17054" s="19"/>
      <c r="P17054" s="50">
        <v>0.26598860869114282</v>
      </c>
      <c r="R17054" s="9" t="s">
        <v>0</v>
      </c>
    </row>
    <row r="17055" spans="2:18" x14ac:dyDescent="0.2">
      <c r="B17055" s="25">
        <v>16825</v>
      </c>
      <c r="C17055" s="193"/>
      <c r="D17055" s="19">
        <v>0.89296821975503482</v>
      </c>
      <c r="E17055" s="19">
        <v>0.35891690877355231</v>
      </c>
      <c r="F17055" s="19"/>
      <c r="G17055" s="19"/>
      <c r="H17055" s="19">
        <v>0.25851441079550014</v>
      </c>
      <c r="I17055" s="19"/>
      <c r="J17055" s="19">
        <v>0.37095589923563588</v>
      </c>
      <c r="K17055" s="19"/>
      <c r="L17055" s="19">
        <v>7.8984162358729987E-2</v>
      </c>
      <c r="M17055" s="19"/>
      <c r="N17055" s="19">
        <v>0.64662810340298083</v>
      </c>
      <c r="O17055" s="19"/>
      <c r="P17055" s="50">
        <v>0.65564325451045846</v>
      </c>
      <c r="R17055" s="9" t="s">
        <v>0</v>
      </c>
    </row>
    <row r="17056" spans="2:18" x14ac:dyDescent="0.2">
      <c r="B17056" s="25">
        <v>16826</v>
      </c>
      <c r="C17056" s="193"/>
      <c r="D17056" s="19">
        <v>0.8977886435239274</v>
      </c>
      <c r="E17056" s="19"/>
      <c r="F17056" s="19">
        <v>1.2408366889602891</v>
      </c>
      <c r="G17056" s="19">
        <v>0.11361432804306788</v>
      </c>
      <c r="H17056" s="19"/>
      <c r="I17056" s="19">
        <v>0.41713938646417997</v>
      </c>
      <c r="J17056" s="19"/>
      <c r="K17056" s="19"/>
      <c r="L17056" s="19">
        <v>0.43517169206236761</v>
      </c>
      <c r="M17056" s="19"/>
      <c r="N17056" s="19">
        <v>0.72570874347967418</v>
      </c>
      <c r="O17056" s="19"/>
      <c r="P17056" s="50">
        <v>0.91078648956203845</v>
      </c>
      <c r="R17056" s="9" t="s">
        <v>0</v>
      </c>
    </row>
    <row r="17057" spans="2:18" x14ac:dyDescent="0.2">
      <c r="B17057" s="25">
        <v>16827</v>
      </c>
      <c r="C17057" s="193">
        <v>0.93103539634979293</v>
      </c>
      <c r="D17057" s="19"/>
      <c r="E17057" s="19">
        <v>0.58171614139493577</v>
      </c>
      <c r="F17057" s="19"/>
      <c r="G17057" s="19">
        <v>0.64857700555444009</v>
      </c>
      <c r="H17057" s="19"/>
      <c r="I17057" s="19"/>
      <c r="J17057" s="19">
        <v>3.893268334889903E-2</v>
      </c>
      <c r="K17057" s="19">
        <v>3.247153611270457E-2</v>
      </c>
      <c r="L17057" s="19"/>
      <c r="M17057" s="19">
        <v>0.23124911128522849</v>
      </c>
      <c r="N17057" s="19"/>
      <c r="O17057" s="19">
        <v>0.63373221599998131</v>
      </c>
      <c r="P17057" s="50"/>
      <c r="R17057" s="9" t="s">
        <v>0</v>
      </c>
    </row>
    <row r="17058" spans="2:18" x14ac:dyDescent="0.2">
      <c r="B17058" s="25">
        <v>16828</v>
      </c>
      <c r="C17058" s="193"/>
      <c r="D17058" s="19">
        <v>6.7603270955300998E-2</v>
      </c>
      <c r="E17058" s="19">
        <v>0.20958412172950996</v>
      </c>
      <c r="F17058" s="19"/>
      <c r="G17058" s="19"/>
      <c r="H17058" s="19">
        <v>1.7494341354964912E-2</v>
      </c>
      <c r="I17058" s="19"/>
      <c r="J17058" s="19">
        <v>0.77584683378691133</v>
      </c>
      <c r="K17058" s="19">
        <v>0.10709405822307426</v>
      </c>
      <c r="L17058" s="19"/>
      <c r="M17058" s="19">
        <v>0.44225259293184832</v>
      </c>
      <c r="N17058" s="19"/>
      <c r="O17058" s="19"/>
      <c r="P17058" s="50">
        <v>0.40703470216899318</v>
      </c>
      <c r="R17058" s="9" t="s">
        <v>0</v>
      </c>
    </row>
    <row r="17059" spans="2:18" x14ac:dyDescent="0.2">
      <c r="B17059" s="25">
        <v>16829</v>
      </c>
      <c r="C17059" s="193"/>
      <c r="D17059" s="19">
        <v>1.6329601449417945</v>
      </c>
      <c r="E17059" s="19"/>
      <c r="F17059" s="19">
        <v>1.2199036167983379</v>
      </c>
      <c r="G17059" s="19"/>
      <c r="H17059" s="19">
        <v>2.2751557584912434</v>
      </c>
      <c r="I17059" s="19"/>
      <c r="J17059" s="19">
        <v>1.1405070622493019</v>
      </c>
      <c r="K17059" s="19"/>
      <c r="L17059" s="19">
        <v>6.1395235810689175E-2</v>
      </c>
      <c r="M17059" s="19"/>
      <c r="N17059" s="19">
        <v>0.91751420429241448</v>
      </c>
      <c r="O17059" s="19"/>
      <c r="P17059" s="50">
        <v>0.74135246607641481</v>
      </c>
      <c r="R17059" s="9" t="s">
        <v>0</v>
      </c>
    </row>
    <row r="17060" spans="2:18" x14ac:dyDescent="0.2">
      <c r="B17060" s="25">
        <v>16830</v>
      </c>
      <c r="C17060" s="193">
        <v>1.4509052546458189E-2</v>
      </c>
      <c r="D17060" s="19"/>
      <c r="E17060" s="19">
        <v>0.26511201016380431</v>
      </c>
      <c r="F17060" s="19"/>
      <c r="G17060" s="19">
        <v>0.36704926155176576</v>
      </c>
      <c r="H17060" s="19"/>
      <c r="I17060" s="19">
        <v>0.26203709634593114</v>
      </c>
      <c r="J17060" s="19"/>
      <c r="K17060" s="19">
        <v>0.5022104517010102</v>
      </c>
      <c r="L17060" s="19"/>
      <c r="M17060" s="19"/>
      <c r="N17060" s="19">
        <v>0.20472222037894128</v>
      </c>
      <c r="O17060" s="19">
        <v>0.25972377296712912</v>
      </c>
      <c r="P17060" s="50"/>
      <c r="R17060" s="9" t="s">
        <v>0</v>
      </c>
    </row>
    <row r="17061" spans="2:18" x14ac:dyDescent="0.2">
      <c r="B17061" s="25">
        <v>16831</v>
      </c>
      <c r="C17061" s="193"/>
      <c r="D17061" s="19">
        <v>1.1494435553912021</v>
      </c>
      <c r="E17061" s="19"/>
      <c r="F17061" s="19">
        <v>1.0065075163790134</v>
      </c>
      <c r="G17061" s="19"/>
      <c r="H17061" s="19">
        <v>0.77008557761954466</v>
      </c>
      <c r="I17061" s="19">
        <v>0.14373636399329623</v>
      </c>
      <c r="J17061" s="19"/>
      <c r="K17061" s="19">
        <v>3.844977798355223E-2</v>
      </c>
      <c r="L17061" s="19"/>
      <c r="M17061" s="19"/>
      <c r="N17061" s="19">
        <v>1.1179893501906149</v>
      </c>
      <c r="O17061" s="19"/>
      <c r="P17061" s="50">
        <v>0.71831564308204243</v>
      </c>
      <c r="R17061" s="9" t="s">
        <v>0</v>
      </c>
    </row>
    <row r="17062" spans="2:18" x14ac:dyDescent="0.2">
      <c r="B17062" s="25">
        <v>16832</v>
      </c>
      <c r="C17062" s="193">
        <v>0.83098515810595142</v>
      </c>
      <c r="D17062" s="19"/>
      <c r="E17062" s="19">
        <v>0.24821013551447096</v>
      </c>
      <c r="F17062" s="19"/>
      <c r="G17062" s="19"/>
      <c r="H17062" s="19">
        <v>0.12240341843315228</v>
      </c>
      <c r="I17062" s="19">
        <v>1.2050159755300829</v>
      </c>
      <c r="J17062" s="19"/>
      <c r="K17062" s="19">
        <v>0.2605181309318475</v>
      </c>
      <c r="L17062" s="19"/>
      <c r="M17062" s="19">
        <v>0.6594359159992117</v>
      </c>
      <c r="N17062" s="19"/>
      <c r="O17062" s="19">
        <v>1.0783216806029066</v>
      </c>
      <c r="P17062" s="50"/>
      <c r="R17062" s="9" t="s">
        <v>0</v>
      </c>
    </row>
    <row r="17063" spans="2:18" x14ac:dyDescent="0.2">
      <c r="B17063" s="25">
        <v>16833</v>
      </c>
      <c r="C17063" s="193"/>
      <c r="D17063" s="19">
        <v>0.43741443699184174</v>
      </c>
      <c r="E17063" s="19">
        <v>3.6643344234097201E-2</v>
      </c>
      <c r="F17063" s="19"/>
      <c r="G17063" s="19"/>
      <c r="H17063" s="19">
        <v>0.39013757843670743</v>
      </c>
      <c r="I17063" s="19"/>
      <c r="J17063" s="19">
        <v>0.70886517106833347</v>
      </c>
      <c r="K17063" s="19"/>
      <c r="L17063" s="19">
        <v>0.90979694084468865</v>
      </c>
      <c r="M17063" s="19"/>
      <c r="N17063" s="19">
        <v>0.4259874337107688</v>
      </c>
      <c r="O17063" s="19">
        <v>0.41001612389119885</v>
      </c>
      <c r="P17063" s="50"/>
      <c r="R17063" s="9" t="s">
        <v>0</v>
      </c>
    </row>
    <row r="17064" spans="2:18" x14ac:dyDescent="0.2">
      <c r="B17064" s="25">
        <v>16834</v>
      </c>
      <c r="C17064" s="193">
        <v>0.42205800837826368</v>
      </c>
      <c r="D17064" s="19"/>
      <c r="E17064" s="19">
        <v>0.38447964721219846</v>
      </c>
      <c r="F17064" s="19"/>
      <c r="G17064" s="19"/>
      <c r="H17064" s="19">
        <v>0.19294995840918905</v>
      </c>
      <c r="I17064" s="19"/>
      <c r="J17064" s="19">
        <v>0.13430976324409322</v>
      </c>
      <c r="K17064" s="19"/>
      <c r="L17064" s="19">
        <v>5.010740415626156E-2</v>
      </c>
      <c r="M17064" s="19">
        <v>0.64202804040374284</v>
      </c>
      <c r="N17064" s="19"/>
      <c r="O17064" s="19">
        <v>1.4518181001065404</v>
      </c>
      <c r="P17064" s="50"/>
      <c r="R17064" s="9" t="s">
        <v>0</v>
      </c>
    </row>
    <row r="17065" spans="2:18" x14ac:dyDescent="0.2">
      <c r="B17065" s="25">
        <v>16835</v>
      </c>
      <c r="C17065" s="193"/>
      <c r="D17065" s="19">
        <v>1.5088436240857912</v>
      </c>
      <c r="E17065" s="19"/>
      <c r="F17065" s="19">
        <v>1.122003233551087</v>
      </c>
      <c r="G17065" s="19"/>
      <c r="H17065" s="19">
        <v>1.0267100591259353</v>
      </c>
      <c r="I17065" s="19"/>
      <c r="J17065" s="19">
        <v>0.79042997756615396</v>
      </c>
      <c r="K17065" s="19"/>
      <c r="L17065" s="19">
        <v>1.4508655305012355</v>
      </c>
      <c r="M17065" s="19"/>
      <c r="N17065" s="19">
        <v>1.3240447420748265</v>
      </c>
      <c r="O17065" s="19"/>
      <c r="P17065" s="50">
        <v>0.44362262407565145</v>
      </c>
      <c r="R17065" s="9" t="s">
        <v>0</v>
      </c>
    </row>
    <row r="17066" spans="2:18" x14ac:dyDescent="0.2">
      <c r="B17066" s="25">
        <v>16836</v>
      </c>
      <c r="C17066" s="193"/>
      <c r="D17066" s="19">
        <v>1.5343641680827025</v>
      </c>
      <c r="E17066" s="19"/>
      <c r="F17066" s="19">
        <v>1.8297180541131715</v>
      </c>
      <c r="G17066" s="19"/>
      <c r="H17066" s="19">
        <v>1.6468405107544768</v>
      </c>
      <c r="I17066" s="19"/>
      <c r="J17066" s="19">
        <v>1.7424215659712501</v>
      </c>
      <c r="K17066" s="19"/>
      <c r="L17066" s="19">
        <v>1.4504814906338594</v>
      </c>
      <c r="M17066" s="19"/>
      <c r="N17066" s="19">
        <v>1.8512046266443098</v>
      </c>
      <c r="O17066" s="19"/>
      <c r="P17066" s="50">
        <v>1.6167383024874229</v>
      </c>
      <c r="R17066" s="9" t="s">
        <v>0</v>
      </c>
    </row>
    <row r="17067" spans="2:18" x14ac:dyDescent="0.2">
      <c r="B17067" s="25">
        <v>16837</v>
      </c>
      <c r="C17067" s="193"/>
      <c r="D17067" s="19">
        <v>0.30128677340922533</v>
      </c>
      <c r="E17067" s="19"/>
      <c r="F17067" s="19">
        <v>0.53485579542213124</v>
      </c>
      <c r="G17067" s="19"/>
      <c r="H17067" s="19">
        <v>1.235929290136413</v>
      </c>
      <c r="I17067" s="19"/>
      <c r="J17067" s="19">
        <v>0.29462965782612011</v>
      </c>
      <c r="K17067" s="19"/>
      <c r="L17067" s="19">
        <v>1.0427757272070997</v>
      </c>
      <c r="M17067" s="19">
        <v>0.81776751753252641</v>
      </c>
      <c r="N17067" s="19"/>
      <c r="O17067" s="19"/>
      <c r="P17067" s="50">
        <v>0.19136195419617782</v>
      </c>
      <c r="R17067" s="9" t="s">
        <v>0</v>
      </c>
    </row>
    <row r="17068" spans="2:18" x14ac:dyDescent="0.2">
      <c r="B17068" s="25">
        <v>16838</v>
      </c>
      <c r="C17068" s="193"/>
      <c r="D17068" s="19">
        <v>0.83040060076007471</v>
      </c>
      <c r="E17068" s="19"/>
      <c r="F17068" s="19">
        <v>1.7714355424467725</v>
      </c>
      <c r="G17068" s="19"/>
      <c r="H17068" s="19">
        <v>0.92608591355087699</v>
      </c>
      <c r="I17068" s="19"/>
      <c r="J17068" s="19">
        <v>0.82778587176604035</v>
      </c>
      <c r="K17068" s="19"/>
      <c r="L17068" s="19">
        <v>0.8780788523241837</v>
      </c>
      <c r="M17068" s="19"/>
      <c r="N17068" s="19">
        <v>0.28043541154852003</v>
      </c>
      <c r="O17068" s="19"/>
      <c r="P17068" s="50">
        <v>1.356086697115104</v>
      </c>
      <c r="R17068" s="9" t="s">
        <v>0</v>
      </c>
    </row>
    <row r="17069" spans="2:18" x14ac:dyDescent="0.2">
      <c r="B17069" s="25">
        <v>16839</v>
      </c>
      <c r="C17069" s="193">
        <v>0.43858928876607284</v>
      </c>
      <c r="D17069" s="19"/>
      <c r="E17069" s="19"/>
      <c r="F17069" s="19">
        <v>0.11825730947156554</v>
      </c>
      <c r="G17069" s="19"/>
      <c r="H17069" s="19">
        <v>0.58151748807033521</v>
      </c>
      <c r="I17069" s="19"/>
      <c r="J17069" s="19">
        <v>0.7871299025795937</v>
      </c>
      <c r="K17069" s="19">
        <v>0.14043096747673944</v>
      </c>
      <c r="L17069" s="19"/>
      <c r="M17069" s="19">
        <v>0.40900571282457104</v>
      </c>
      <c r="N17069" s="19"/>
      <c r="O17069" s="19">
        <v>0.27479891024573472</v>
      </c>
      <c r="P17069" s="50"/>
      <c r="R17069" s="9" t="s">
        <v>0</v>
      </c>
    </row>
    <row r="17070" spans="2:18" x14ac:dyDescent="0.2">
      <c r="B17070" s="25">
        <v>16840</v>
      </c>
      <c r="C17070" s="193">
        <v>2.0038845149048687</v>
      </c>
      <c r="D17070" s="19"/>
      <c r="E17070" s="19">
        <v>1.6611171626651349</v>
      </c>
      <c r="F17070" s="19"/>
      <c r="G17070" s="19">
        <v>1.864396469634741</v>
      </c>
      <c r="H17070" s="19"/>
      <c r="I17070" s="19">
        <v>1.4905701703705323</v>
      </c>
      <c r="J17070" s="19"/>
      <c r="K17070" s="19">
        <v>1.2508496823881401</v>
      </c>
      <c r="L17070" s="19"/>
      <c r="M17070" s="19">
        <v>2.8162582154265361</v>
      </c>
      <c r="N17070" s="19"/>
      <c r="O17070" s="19">
        <v>1.7203751029011187</v>
      </c>
      <c r="P17070" s="50"/>
      <c r="R17070" s="9" t="s">
        <v>0</v>
      </c>
    </row>
    <row r="17071" spans="2:18" x14ac:dyDescent="0.2">
      <c r="B17071" s="25">
        <v>16841</v>
      </c>
      <c r="C17071" s="193">
        <v>0.21662126632108161</v>
      </c>
      <c r="D17071" s="19"/>
      <c r="E17071" s="19"/>
      <c r="F17071" s="19">
        <v>0.16254713805870349</v>
      </c>
      <c r="G17071" s="19"/>
      <c r="H17071" s="19">
        <v>0.45097362872734265</v>
      </c>
      <c r="I17071" s="19"/>
      <c r="J17071" s="19">
        <v>0.18429829485699967</v>
      </c>
      <c r="K17071" s="19"/>
      <c r="L17071" s="19">
        <v>0.72035610809405493</v>
      </c>
      <c r="M17071" s="19"/>
      <c r="N17071" s="19">
        <v>0.82629753190920108</v>
      </c>
      <c r="O17071" s="19">
        <v>0.33851688707674177</v>
      </c>
      <c r="P17071" s="50"/>
      <c r="R17071" s="9" t="s">
        <v>0</v>
      </c>
    </row>
    <row r="17072" spans="2:18" x14ac:dyDescent="0.2">
      <c r="B17072" s="25">
        <v>16842</v>
      </c>
      <c r="C17072" s="193"/>
      <c r="D17072" s="19">
        <v>1.0408860050155471</v>
      </c>
      <c r="E17072" s="19"/>
      <c r="F17072" s="19">
        <v>0.73115322594370746</v>
      </c>
      <c r="G17072" s="19"/>
      <c r="H17072" s="19">
        <v>1.1105179075763891</v>
      </c>
      <c r="I17072" s="19"/>
      <c r="J17072" s="19">
        <v>0.48607463500262182</v>
      </c>
      <c r="K17072" s="19"/>
      <c r="L17072" s="19">
        <v>1.0493521451539567</v>
      </c>
      <c r="M17072" s="19"/>
      <c r="N17072" s="19">
        <v>0.6696401137045972</v>
      </c>
      <c r="O17072" s="19"/>
      <c r="P17072" s="50">
        <v>0.61337374374944309</v>
      </c>
      <c r="R17072" s="9" t="s">
        <v>0</v>
      </c>
    </row>
    <row r="17073" spans="2:18" x14ac:dyDescent="0.2">
      <c r="B17073" s="25">
        <v>16843</v>
      </c>
      <c r="C17073" s="193">
        <v>1.1642289979755744</v>
      </c>
      <c r="D17073" s="19"/>
      <c r="E17073" s="19">
        <v>0.19857888874528695</v>
      </c>
      <c r="F17073" s="19"/>
      <c r="G17073" s="19">
        <v>0.89889252897928962</v>
      </c>
      <c r="H17073" s="19"/>
      <c r="I17073" s="19"/>
      <c r="J17073" s="19">
        <v>0.11444901768467353</v>
      </c>
      <c r="K17073" s="19">
        <v>0.60320302275250604</v>
      </c>
      <c r="L17073" s="19"/>
      <c r="M17073" s="19"/>
      <c r="N17073" s="19">
        <v>0.44499137898747659</v>
      </c>
      <c r="O17073" s="19">
        <v>0.28807665599594767</v>
      </c>
      <c r="P17073" s="50"/>
      <c r="R17073" s="9" t="s">
        <v>0</v>
      </c>
    </row>
    <row r="17074" spans="2:18" x14ac:dyDescent="0.2">
      <c r="B17074" s="25">
        <v>16844</v>
      </c>
      <c r="C17074" s="193"/>
      <c r="D17074" s="19">
        <v>0.52326036846959068</v>
      </c>
      <c r="E17074" s="19">
        <v>0.56719618001627314</v>
      </c>
      <c r="F17074" s="19"/>
      <c r="G17074" s="19"/>
      <c r="H17074" s="19">
        <v>0.79400212158857231</v>
      </c>
      <c r="I17074" s="19">
        <v>9.935697328530424E-2</v>
      </c>
      <c r="J17074" s="19"/>
      <c r="K17074" s="19"/>
      <c r="L17074" s="19">
        <v>0.57499804318268533</v>
      </c>
      <c r="M17074" s="19"/>
      <c r="N17074" s="19">
        <v>0.76502351108356781</v>
      </c>
      <c r="O17074" s="19"/>
      <c r="P17074" s="50">
        <v>0.22628085860744387</v>
      </c>
      <c r="R17074" s="9" t="s">
        <v>0</v>
      </c>
    </row>
    <row r="17075" spans="2:18" x14ac:dyDescent="0.2">
      <c r="B17075" s="25">
        <v>16845</v>
      </c>
      <c r="C17075" s="193"/>
      <c r="D17075" s="19">
        <v>0.35373308538108966</v>
      </c>
      <c r="E17075" s="19"/>
      <c r="F17075" s="19">
        <v>0.32334318897923997</v>
      </c>
      <c r="G17075" s="19">
        <v>0.15254514138394362</v>
      </c>
      <c r="H17075" s="19"/>
      <c r="I17075" s="19"/>
      <c r="J17075" s="19">
        <v>0.70033790858578027</v>
      </c>
      <c r="K17075" s="19">
        <v>3.6446612865871066E-2</v>
      </c>
      <c r="L17075" s="19"/>
      <c r="M17075" s="19"/>
      <c r="N17075" s="19">
        <v>1.0877472626130704</v>
      </c>
      <c r="O17075" s="19"/>
      <c r="P17075" s="50">
        <v>0.60717039534441197</v>
      </c>
      <c r="R17075" s="9" t="s">
        <v>0</v>
      </c>
    </row>
    <row r="17076" spans="2:18" x14ac:dyDescent="0.2">
      <c r="B17076" s="25">
        <v>16846</v>
      </c>
      <c r="C17076" s="193"/>
      <c r="D17076" s="19">
        <v>1.0418661579150144</v>
      </c>
      <c r="E17076" s="19"/>
      <c r="F17076" s="19">
        <v>0.15543209568880254</v>
      </c>
      <c r="G17076" s="19"/>
      <c r="H17076" s="19">
        <v>0.28463874577252596</v>
      </c>
      <c r="I17076" s="19"/>
      <c r="J17076" s="19">
        <v>0.23676429028318205</v>
      </c>
      <c r="K17076" s="19">
        <v>0.77093529341629685</v>
      </c>
      <c r="L17076" s="19"/>
      <c r="M17076" s="19"/>
      <c r="N17076" s="19">
        <v>1.1925121702329309</v>
      </c>
      <c r="O17076" s="19"/>
      <c r="P17076" s="50">
        <v>0.12875428056251048</v>
      </c>
      <c r="R17076" s="9" t="s">
        <v>0</v>
      </c>
    </row>
    <row r="17077" spans="2:18" x14ac:dyDescent="0.2">
      <c r="B17077" s="25">
        <v>16847</v>
      </c>
      <c r="C17077" s="193">
        <v>0.37498108342209985</v>
      </c>
      <c r="D17077" s="19"/>
      <c r="E17077" s="19">
        <v>0.72729974282507337</v>
      </c>
      <c r="F17077" s="19"/>
      <c r="G17077" s="19"/>
      <c r="H17077" s="19">
        <v>0.21974808367816329</v>
      </c>
      <c r="I17077" s="19"/>
      <c r="J17077" s="19">
        <v>0.25379316005249303</v>
      </c>
      <c r="K17077" s="19">
        <v>0.54496376974794369</v>
      </c>
      <c r="L17077" s="19"/>
      <c r="M17077" s="19">
        <v>1.0660262981808459</v>
      </c>
      <c r="N17077" s="19"/>
      <c r="O17077" s="19"/>
      <c r="P17077" s="50">
        <v>0.12226329863300456</v>
      </c>
      <c r="R17077" s="9" t="s">
        <v>0</v>
      </c>
    </row>
    <row r="17078" spans="2:18" x14ac:dyDescent="0.2">
      <c r="B17078" s="25">
        <v>16848</v>
      </c>
      <c r="C17078" s="193"/>
      <c r="D17078" s="19">
        <v>0.85697280557375832</v>
      </c>
      <c r="E17078" s="19"/>
      <c r="F17078" s="19">
        <v>1.2959580411166531</v>
      </c>
      <c r="G17078" s="19"/>
      <c r="H17078" s="19">
        <v>1.5084362472890736</v>
      </c>
      <c r="I17078" s="19"/>
      <c r="J17078" s="19">
        <v>1.6304596899128645</v>
      </c>
      <c r="K17078" s="19"/>
      <c r="L17078" s="19">
        <v>0.75775876397256947</v>
      </c>
      <c r="M17078" s="19"/>
      <c r="N17078" s="19">
        <v>1.1927199149685048</v>
      </c>
      <c r="O17078" s="19"/>
      <c r="P17078" s="50">
        <v>1.0085801174612776</v>
      </c>
      <c r="R17078" s="9" t="s">
        <v>0</v>
      </c>
    </row>
    <row r="17079" spans="2:18" x14ac:dyDescent="0.2">
      <c r="B17079" s="25">
        <v>16849</v>
      </c>
      <c r="C17079" s="193"/>
      <c r="D17079" s="19">
        <v>0.8975565712215019</v>
      </c>
      <c r="E17079" s="19"/>
      <c r="F17079" s="19">
        <v>3.9626350784276961E-2</v>
      </c>
      <c r="G17079" s="19"/>
      <c r="H17079" s="19">
        <v>1.5892626252356845</v>
      </c>
      <c r="I17079" s="19">
        <v>8.1152375264639351E-2</v>
      </c>
      <c r="J17079" s="19"/>
      <c r="K17079" s="19"/>
      <c r="L17079" s="19">
        <v>0.14145018932051667</v>
      </c>
      <c r="M17079" s="19">
        <v>0.18354035585163567</v>
      </c>
      <c r="N17079" s="19"/>
      <c r="O17079" s="19"/>
      <c r="P17079" s="50">
        <v>0.7947562714155153</v>
      </c>
      <c r="R17079" s="9" t="s">
        <v>0</v>
      </c>
    </row>
    <row r="17080" spans="2:18" x14ac:dyDescent="0.2">
      <c r="B17080" s="25">
        <v>16850</v>
      </c>
      <c r="C17080" s="193">
        <v>0.31799405125530639</v>
      </c>
      <c r="D17080" s="19"/>
      <c r="E17080" s="19"/>
      <c r="F17080" s="19">
        <v>0.60477842768839163</v>
      </c>
      <c r="G17080" s="19">
        <v>0.59832486159631271</v>
      </c>
      <c r="H17080" s="19"/>
      <c r="I17080" s="19">
        <v>0.46655781818557612</v>
      </c>
      <c r="J17080" s="19"/>
      <c r="K17080" s="19">
        <v>0.53105914958646516</v>
      </c>
      <c r="L17080" s="19"/>
      <c r="M17080" s="19">
        <v>0.17812180402163166</v>
      </c>
      <c r="N17080" s="19"/>
      <c r="O17080" s="19">
        <v>0.33729379954693745</v>
      </c>
      <c r="P17080" s="50"/>
      <c r="R17080" s="9" t="s">
        <v>0</v>
      </c>
    </row>
    <row r="17081" spans="2:18" x14ac:dyDescent="0.2">
      <c r="B17081" s="25">
        <v>16851</v>
      </c>
      <c r="C17081" s="193">
        <v>1.439855077423934</v>
      </c>
      <c r="D17081" s="19"/>
      <c r="E17081" s="19">
        <v>1.0091506176699241</v>
      </c>
      <c r="F17081" s="19"/>
      <c r="G17081" s="19">
        <v>0.86753580520158924</v>
      </c>
      <c r="H17081" s="19"/>
      <c r="I17081" s="19">
        <v>0.46566678337825851</v>
      </c>
      <c r="J17081" s="19"/>
      <c r="K17081" s="19">
        <v>7.5214120391508724E-2</v>
      </c>
      <c r="L17081" s="19"/>
      <c r="M17081" s="19">
        <v>1.5673756584795093</v>
      </c>
      <c r="N17081" s="19"/>
      <c r="O17081" s="19">
        <v>0.85446870916269624</v>
      </c>
      <c r="P17081" s="50"/>
      <c r="R17081" s="9" t="s">
        <v>0</v>
      </c>
    </row>
    <row r="17082" spans="2:18" x14ac:dyDescent="0.2">
      <c r="B17082" s="25">
        <v>16852</v>
      </c>
      <c r="C17082" s="193">
        <v>0.61383537442665614</v>
      </c>
      <c r="D17082" s="19"/>
      <c r="E17082" s="19">
        <v>2.1303727763611167</v>
      </c>
      <c r="F17082" s="19"/>
      <c r="G17082" s="19">
        <v>0.94772778168769933</v>
      </c>
      <c r="H17082" s="19"/>
      <c r="I17082" s="19"/>
      <c r="J17082" s="19">
        <v>7.5765157186728133E-2</v>
      </c>
      <c r="K17082" s="19">
        <v>1.1455885815639186</v>
      </c>
      <c r="L17082" s="19"/>
      <c r="M17082" s="19">
        <v>1.9341969899514764</v>
      </c>
      <c r="N17082" s="19"/>
      <c r="O17082" s="19">
        <v>1.5656788687001317</v>
      </c>
      <c r="P17082" s="50"/>
      <c r="R17082" s="9" t="s">
        <v>0</v>
      </c>
    </row>
    <row r="17083" spans="2:18" x14ac:dyDescent="0.2">
      <c r="B17083" s="25">
        <v>16853</v>
      </c>
      <c r="C17083" s="193"/>
      <c r="D17083" s="19">
        <v>1.4981249613989811</v>
      </c>
      <c r="E17083" s="19"/>
      <c r="F17083" s="19">
        <v>1.5422299252086733</v>
      </c>
      <c r="G17083" s="19"/>
      <c r="H17083" s="19">
        <v>2.0188395553889191</v>
      </c>
      <c r="I17083" s="19"/>
      <c r="J17083" s="19">
        <v>1.1956582365055926</v>
      </c>
      <c r="K17083" s="19"/>
      <c r="L17083" s="19">
        <v>1.3827818575721222</v>
      </c>
      <c r="M17083" s="19"/>
      <c r="N17083" s="19">
        <v>1.0114975364317036</v>
      </c>
      <c r="O17083" s="19"/>
      <c r="P17083" s="50">
        <v>1.9374823434129069</v>
      </c>
      <c r="R17083" s="9" t="s">
        <v>0</v>
      </c>
    </row>
    <row r="17084" spans="2:18" x14ac:dyDescent="0.2">
      <c r="B17084" s="25">
        <v>16854</v>
      </c>
      <c r="C17084" s="193"/>
      <c r="D17084" s="19">
        <v>0.68233291780729977</v>
      </c>
      <c r="E17084" s="19"/>
      <c r="F17084" s="19">
        <v>0.94512085768198151</v>
      </c>
      <c r="G17084" s="19"/>
      <c r="H17084" s="19">
        <v>0.88667618247989954</v>
      </c>
      <c r="I17084" s="19"/>
      <c r="J17084" s="19">
        <v>0.53439603104334632</v>
      </c>
      <c r="K17084" s="19"/>
      <c r="L17084" s="19">
        <v>1.5572601779574418</v>
      </c>
      <c r="M17084" s="19"/>
      <c r="N17084" s="19">
        <v>0.73692936283969546</v>
      </c>
      <c r="O17084" s="19"/>
      <c r="P17084" s="50">
        <v>1.4948999961667346</v>
      </c>
      <c r="R17084" s="9" t="s">
        <v>0</v>
      </c>
    </row>
    <row r="17085" spans="2:18" x14ac:dyDescent="0.2">
      <c r="B17085" s="25">
        <v>16855</v>
      </c>
      <c r="C17085" s="193">
        <v>0.90055277971323866</v>
      </c>
      <c r="D17085" s="19"/>
      <c r="E17085" s="19"/>
      <c r="F17085" s="19">
        <v>0.33243796732201186</v>
      </c>
      <c r="G17085" s="19"/>
      <c r="H17085" s="19">
        <v>3.523285357093487E-2</v>
      </c>
      <c r="I17085" s="19">
        <v>1.1343729264465725</v>
      </c>
      <c r="J17085" s="19"/>
      <c r="K17085" s="19"/>
      <c r="L17085" s="19">
        <v>0.17586630081805049</v>
      </c>
      <c r="M17085" s="19">
        <v>0.41928949336955545</v>
      </c>
      <c r="N17085" s="19"/>
      <c r="O17085" s="19">
        <v>7.1921602154391889E-2</v>
      </c>
      <c r="P17085" s="50"/>
      <c r="R17085" s="9" t="s">
        <v>0</v>
      </c>
    </row>
    <row r="17086" spans="2:18" x14ac:dyDescent="0.2">
      <c r="B17086" s="25">
        <v>16856</v>
      </c>
      <c r="C17086" s="193">
        <v>0.5809035505654262</v>
      </c>
      <c r="D17086" s="19"/>
      <c r="E17086" s="19">
        <v>0.35875846075014883</v>
      </c>
      <c r="F17086" s="19"/>
      <c r="G17086" s="19"/>
      <c r="H17086" s="19">
        <v>0.63573845129057216</v>
      </c>
      <c r="I17086" s="19">
        <v>4.3376647523930965E-2</v>
      </c>
      <c r="J17086" s="19"/>
      <c r="K17086" s="19"/>
      <c r="L17086" s="19">
        <v>8.0180017533193093E-2</v>
      </c>
      <c r="M17086" s="19">
        <v>0.3131720908226534</v>
      </c>
      <c r="N17086" s="19"/>
      <c r="O17086" s="19"/>
      <c r="P17086" s="50">
        <v>0.36288770448504137</v>
      </c>
      <c r="R17086" s="9" t="s">
        <v>0</v>
      </c>
    </row>
    <row r="17087" spans="2:18" x14ac:dyDescent="0.2">
      <c r="B17087" s="25">
        <v>16857</v>
      </c>
      <c r="C17087" s="193">
        <v>1.502014986903532</v>
      </c>
      <c r="D17087" s="19"/>
      <c r="E17087" s="19">
        <v>1.6710922379525781</v>
      </c>
      <c r="F17087" s="19"/>
      <c r="G17087" s="19">
        <v>2.0001855309660694</v>
      </c>
      <c r="H17087" s="19"/>
      <c r="I17087" s="19">
        <v>2.710796791901938</v>
      </c>
      <c r="J17087" s="19"/>
      <c r="K17087" s="19">
        <v>1.792157813583334</v>
      </c>
      <c r="L17087" s="19"/>
      <c r="M17087" s="19">
        <v>2.2817253872664107</v>
      </c>
      <c r="N17087" s="19"/>
      <c r="O17087" s="19">
        <v>1.4827110627169717</v>
      </c>
      <c r="P17087" s="50"/>
      <c r="R17087" s="9" t="s">
        <v>0</v>
      </c>
    </row>
    <row r="17088" spans="2:18" x14ac:dyDescent="0.2">
      <c r="B17088" s="25">
        <v>16858</v>
      </c>
      <c r="C17088" s="193"/>
      <c r="D17088" s="19">
        <v>2.7887885093757326E-2</v>
      </c>
      <c r="E17088" s="19"/>
      <c r="F17088" s="19">
        <v>0.16822445226689958</v>
      </c>
      <c r="G17088" s="19">
        <v>0.87608929139663339</v>
      </c>
      <c r="H17088" s="19"/>
      <c r="I17088" s="19">
        <v>0.25916117347626977</v>
      </c>
      <c r="J17088" s="19"/>
      <c r="K17088" s="19">
        <v>0.55858201527647755</v>
      </c>
      <c r="L17088" s="19"/>
      <c r="M17088" s="19"/>
      <c r="N17088" s="19">
        <v>0.49784903165881172</v>
      </c>
      <c r="O17088" s="19">
        <v>0.24749509540809361</v>
      </c>
      <c r="P17088" s="50"/>
      <c r="R17088" s="9" t="s">
        <v>0</v>
      </c>
    </row>
    <row r="17089" spans="2:18" x14ac:dyDescent="0.2">
      <c r="B17089" s="25">
        <v>16859</v>
      </c>
      <c r="C17089" s="193"/>
      <c r="D17089" s="19">
        <v>0.82298213098707629</v>
      </c>
      <c r="E17089" s="19"/>
      <c r="F17089" s="19">
        <v>0.26948723943344388</v>
      </c>
      <c r="G17089" s="19"/>
      <c r="H17089" s="19">
        <v>1.3475356609370535</v>
      </c>
      <c r="I17089" s="19">
        <v>3.7047949407693695E-2</v>
      </c>
      <c r="J17089" s="19"/>
      <c r="K17089" s="19"/>
      <c r="L17089" s="19">
        <v>0.14153996317726267</v>
      </c>
      <c r="M17089" s="19"/>
      <c r="N17089" s="19">
        <v>0.23694915725949187</v>
      </c>
      <c r="O17089" s="19">
        <v>1.0139785153828917E-2</v>
      </c>
      <c r="P17089" s="50"/>
      <c r="R17089" s="9" t="s">
        <v>0</v>
      </c>
    </row>
    <row r="17090" spans="2:18" x14ac:dyDescent="0.2">
      <c r="B17090" s="25">
        <v>16860</v>
      </c>
      <c r="C17090" s="193"/>
      <c r="D17090" s="19">
        <v>2.1479062816876873</v>
      </c>
      <c r="E17090" s="19"/>
      <c r="F17090" s="19">
        <v>1.5390063423600138</v>
      </c>
      <c r="G17090" s="19"/>
      <c r="H17090" s="19">
        <v>1.1166365673784679</v>
      </c>
      <c r="I17090" s="19"/>
      <c r="J17090" s="19">
        <v>0.98137879534482786</v>
      </c>
      <c r="K17090" s="19"/>
      <c r="L17090" s="19">
        <v>1.1097865063017647</v>
      </c>
      <c r="M17090" s="19"/>
      <c r="N17090" s="19">
        <v>1.0792902514548317</v>
      </c>
      <c r="O17090" s="19"/>
      <c r="P17090" s="50">
        <v>1.8001877557203865</v>
      </c>
      <c r="R17090" s="9" t="s">
        <v>0</v>
      </c>
    </row>
    <row r="17091" spans="2:18" x14ac:dyDescent="0.2">
      <c r="B17091" s="25">
        <v>16861</v>
      </c>
      <c r="C17091" s="193">
        <v>0.56354060746932222</v>
      </c>
      <c r="D17091" s="19"/>
      <c r="E17091" s="19">
        <v>0.38292112288625085</v>
      </c>
      <c r="F17091" s="19"/>
      <c r="G17091" s="19">
        <v>0.51279385188125148</v>
      </c>
      <c r="H17091" s="19"/>
      <c r="I17091" s="19">
        <v>0.17783788835104261</v>
      </c>
      <c r="J17091" s="19"/>
      <c r="K17091" s="19">
        <v>0.99912471492790944</v>
      </c>
      <c r="L17091" s="19"/>
      <c r="M17091" s="19">
        <v>0.47888283350112337</v>
      </c>
      <c r="N17091" s="19"/>
      <c r="O17091" s="19">
        <v>0.6642318125210448</v>
      </c>
      <c r="P17091" s="50"/>
      <c r="R17091" s="9" t="s">
        <v>0</v>
      </c>
    </row>
    <row r="17092" spans="2:18" x14ac:dyDescent="0.2">
      <c r="B17092" s="25">
        <v>16862</v>
      </c>
      <c r="C17092" s="193">
        <v>1.4849070060615002</v>
      </c>
      <c r="D17092" s="19"/>
      <c r="E17092" s="19">
        <v>0.52264506105988939</v>
      </c>
      <c r="F17092" s="19"/>
      <c r="G17092" s="19">
        <v>0.7057415750104622</v>
      </c>
      <c r="H17092" s="19"/>
      <c r="I17092" s="19">
        <v>0.60693208196713644</v>
      </c>
      <c r="J17092" s="19"/>
      <c r="K17092" s="19">
        <v>0.13593612454204518</v>
      </c>
      <c r="L17092" s="19"/>
      <c r="M17092" s="19">
        <v>0.83283635271447676</v>
      </c>
      <c r="N17092" s="19"/>
      <c r="O17092" s="19"/>
      <c r="P17092" s="50">
        <v>8.7470812043579163E-2</v>
      </c>
      <c r="R17092" s="9" t="s">
        <v>0</v>
      </c>
    </row>
    <row r="17093" spans="2:18" x14ac:dyDescent="0.2">
      <c r="B17093" s="25">
        <v>16863</v>
      </c>
      <c r="C17093" s="193">
        <v>1.0389439752845613</v>
      </c>
      <c r="D17093" s="19"/>
      <c r="E17093" s="19">
        <v>2.6049974859411686</v>
      </c>
      <c r="F17093" s="19"/>
      <c r="G17093" s="19">
        <v>2.5693186147188976</v>
      </c>
      <c r="H17093" s="19"/>
      <c r="I17093" s="19">
        <v>1.3667696045125322</v>
      </c>
      <c r="J17093" s="19"/>
      <c r="K17093" s="19">
        <v>2.5528125019097492</v>
      </c>
      <c r="L17093" s="19"/>
      <c r="M17093" s="19">
        <v>2.0812282477948236</v>
      </c>
      <c r="N17093" s="19"/>
      <c r="O17093" s="19">
        <v>2.6578339214312052</v>
      </c>
      <c r="P17093" s="50"/>
      <c r="R17093" s="9" t="s">
        <v>0</v>
      </c>
    </row>
    <row r="17094" spans="2:18" x14ac:dyDescent="0.2">
      <c r="B17094" s="25">
        <v>16864</v>
      </c>
      <c r="C17094" s="193"/>
      <c r="D17094" s="19">
        <v>0.43800494586984606</v>
      </c>
      <c r="E17094" s="19"/>
      <c r="F17094" s="19">
        <v>0.6807814647288104</v>
      </c>
      <c r="G17094" s="19"/>
      <c r="H17094" s="19">
        <v>0.72474062548689355</v>
      </c>
      <c r="I17094" s="19"/>
      <c r="J17094" s="19">
        <v>1.7858244851379659</v>
      </c>
      <c r="K17094" s="19"/>
      <c r="L17094" s="19">
        <v>0.32619083639178625</v>
      </c>
      <c r="M17094" s="19"/>
      <c r="N17094" s="19">
        <v>0.82585667316071332</v>
      </c>
      <c r="O17094" s="19"/>
      <c r="P17094" s="50">
        <v>1.5255789713834069</v>
      </c>
      <c r="R17094" s="9" t="s">
        <v>0</v>
      </c>
    </row>
    <row r="17095" spans="2:18" x14ac:dyDescent="0.2">
      <c r="B17095" s="25">
        <v>16865</v>
      </c>
      <c r="C17095" s="193"/>
      <c r="D17095" s="19">
        <v>0.19378757601308252</v>
      </c>
      <c r="E17095" s="19">
        <v>0.67737526531625225</v>
      </c>
      <c r="F17095" s="19"/>
      <c r="G17095" s="19">
        <v>0.75627541466426595</v>
      </c>
      <c r="H17095" s="19"/>
      <c r="I17095" s="19">
        <v>0.26752950533538217</v>
      </c>
      <c r="J17095" s="19"/>
      <c r="K17095" s="19"/>
      <c r="L17095" s="19">
        <v>5.9131574646722057E-3</v>
      </c>
      <c r="M17095" s="19"/>
      <c r="N17095" s="19">
        <v>1.0477204795070296</v>
      </c>
      <c r="O17095" s="19"/>
      <c r="P17095" s="50">
        <v>0.93874320395426902</v>
      </c>
      <c r="R17095" s="9" t="s">
        <v>0</v>
      </c>
    </row>
    <row r="17096" spans="2:18" x14ac:dyDescent="0.2">
      <c r="B17096" s="25">
        <v>16866</v>
      </c>
      <c r="C17096" s="193"/>
      <c r="D17096" s="19">
        <v>0.25167549573803444</v>
      </c>
      <c r="E17096" s="19"/>
      <c r="F17096" s="19">
        <v>9.9068956001545194E-2</v>
      </c>
      <c r="G17096" s="19"/>
      <c r="H17096" s="19">
        <v>1.1836725032147493</v>
      </c>
      <c r="I17096" s="19"/>
      <c r="J17096" s="19">
        <v>0.70949692654216856</v>
      </c>
      <c r="K17096" s="19"/>
      <c r="L17096" s="19">
        <v>1.4263880961663247</v>
      </c>
      <c r="M17096" s="19">
        <v>0.25543429104391696</v>
      </c>
      <c r="N17096" s="19"/>
      <c r="O17096" s="19"/>
      <c r="P17096" s="50">
        <v>0.35159455598841377</v>
      </c>
      <c r="R17096" s="9" t="s">
        <v>0</v>
      </c>
    </row>
    <row r="17097" spans="2:18" x14ac:dyDescent="0.2">
      <c r="B17097" s="25">
        <v>16867</v>
      </c>
      <c r="C17097" s="193">
        <v>1.4778003142855607</v>
      </c>
      <c r="D17097" s="19"/>
      <c r="E17097" s="19">
        <v>1.0958460280154358</v>
      </c>
      <c r="F17097" s="19"/>
      <c r="G17097" s="19">
        <v>0.8228824888503955</v>
      </c>
      <c r="H17097" s="19"/>
      <c r="I17097" s="19">
        <v>0.47409789974143046</v>
      </c>
      <c r="J17097" s="19"/>
      <c r="K17097" s="19">
        <v>1.0632085137495193</v>
      </c>
      <c r="L17097" s="19"/>
      <c r="M17097" s="19">
        <v>1.6285245170346456</v>
      </c>
      <c r="N17097" s="19"/>
      <c r="O17097" s="19">
        <v>0.48100794318266682</v>
      </c>
      <c r="P17097" s="50"/>
      <c r="R17097" s="9" t="s">
        <v>0</v>
      </c>
    </row>
    <row r="17098" spans="2:18" x14ac:dyDescent="0.2">
      <c r="B17098" s="25">
        <v>16868</v>
      </c>
      <c r="C17098" s="193"/>
      <c r="D17098" s="19">
        <v>2.4832153668155206</v>
      </c>
      <c r="E17098" s="19"/>
      <c r="F17098" s="19">
        <v>0.64080885635153695</v>
      </c>
      <c r="G17098" s="19"/>
      <c r="H17098" s="19">
        <v>1.7992246461158032</v>
      </c>
      <c r="I17098" s="19"/>
      <c r="J17098" s="19">
        <v>1.4352282667552196</v>
      </c>
      <c r="K17098" s="19"/>
      <c r="L17098" s="19">
        <v>1.0625837992502294</v>
      </c>
      <c r="M17098" s="19"/>
      <c r="N17098" s="19">
        <v>1.685668570156275</v>
      </c>
      <c r="O17098" s="19"/>
      <c r="P17098" s="50">
        <v>1.7627472991598558</v>
      </c>
      <c r="R17098" s="9" t="s">
        <v>0</v>
      </c>
    </row>
    <row r="17099" spans="2:18" x14ac:dyDescent="0.2">
      <c r="B17099" s="25">
        <v>16869</v>
      </c>
      <c r="C17099" s="193"/>
      <c r="D17099" s="19">
        <v>0.97634385990165062</v>
      </c>
      <c r="E17099" s="19"/>
      <c r="F17099" s="19">
        <v>1.7719950864151728</v>
      </c>
      <c r="G17099" s="19"/>
      <c r="H17099" s="19">
        <v>0.9416102298142548</v>
      </c>
      <c r="I17099" s="19"/>
      <c r="J17099" s="19">
        <v>0.81877194978713297</v>
      </c>
      <c r="K17099" s="19"/>
      <c r="L17099" s="19">
        <v>1.3314165123900441</v>
      </c>
      <c r="M17099" s="19"/>
      <c r="N17099" s="19">
        <v>0.55812178420467806</v>
      </c>
      <c r="O17099" s="19"/>
      <c r="P17099" s="50">
        <v>0.8582066962196665</v>
      </c>
      <c r="R17099" s="9" t="s">
        <v>0</v>
      </c>
    </row>
    <row r="17100" spans="2:18" x14ac:dyDescent="0.2">
      <c r="B17100" s="25">
        <v>16870</v>
      </c>
      <c r="C17100" s="193"/>
      <c r="D17100" s="19">
        <v>0.31286084175299</v>
      </c>
      <c r="E17100" s="19"/>
      <c r="F17100" s="19">
        <v>0.93874456121459637</v>
      </c>
      <c r="G17100" s="19"/>
      <c r="H17100" s="19">
        <v>0.93206171326855847</v>
      </c>
      <c r="I17100" s="19"/>
      <c r="J17100" s="19">
        <v>1.2281333319255219</v>
      </c>
      <c r="K17100" s="19"/>
      <c r="L17100" s="19">
        <v>1.1335232991526552</v>
      </c>
      <c r="M17100" s="19"/>
      <c r="N17100" s="19">
        <v>1.3703262067619104</v>
      </c>
      <c r="O17100" s="19"/>
      <c r="P17100" s="50">
        <v>0.83857826864091345</v>
      </c>
      <c r="R17100" s="9" t="s">
        <v>0</v>
      </c>
    </row>
    <row r="17101" spans="2:18" x14ac:dyDescent="0.2">
      <c r="B17101" s="25">
        <v>16871</v>
      </c>
      <c r="C17101" s="193"/>
      <c r="D17101" s="19">
        <v>0.18594871248659881</v>
      </c>
      <c r="E17101" s="19">
        <v>0.1176404529695535</v>
      </c>
      <c r="F17101" s="19"/>
      <c r="G17101" s="19"/>
      <c r="H17101" s="19">
        <v>0.1891263795992387</v>
      </c>
      <c r="I17101" s="19"/>
      <c r="J17101" s="19">
        <v>5.1526526331269223E-2</v>
      </c>
      <c r="K17101" s="19">
        <v>0.29598102454165987</v>
      </c>
      <c r="L17101" s="19"/>
      <c r="M17101" s="19">
        <v>0.23107046763005878</v>
      </c>
      <c r="N17101" s="19"/>
      <c r="O17101" s="19">
        <v>0.5246433824347857</v>
      </c>
      <c r="P17101" s="50"/>
      <c r="R17101" s="9" t="s">
        <v>0</v>
      </c>
    </row>
    <row r="17102" spans="2:18" x14ac:dyDescent="0.2">
      <c r="B17102" s="25">
        <v>16872</v>
      </c>
      <c r="C17102" s="193"/>
      <c r="D17102" s="19">
        <v>1.1501677243022885</v>
      </c>
      <c r="E17102" s="19"/>
      <c r="F17102" s="19">
        <v>1.6075269892933095</v>
      </c>
      <c r="G17102" s="19"/>
      <c r="H17102" s="19">
        <v>0.8325036394799078</v>
      </c>
      <c r="I17102" s="19"/>
      <c r="J17102" s="19">
        <v>0.29348378833318811</v>
      </c>
      <c r="K17102" s="19"/>
      <c r="L17102" s="19">
        <v>0.93315273669126364</v>
      </c>
      <c r="M17102" s="19"/>
      <c r="N17102" s="19">
        <v>1.2400051332618585</v>
      </c>
      <c r="O17102" s="19"/>
      <c r="P17102" s="50">
        <v>1.1212459501292522</v>
      </c>
      <c r="R17102" s="9" t="s">
        <v>0</v>
      </c>
    </row>
    <row r="17103" spans="2:18" x14ac:dyDescent="0.2">
      <c r="B17103" s="25">
        <v>16873</v>
      </c>
      <c r="C17103" s="193">
        <v>0.39328145002861326</v>
      </c>
      <c r="D17103" s="19"/>
      <c r="E17103" s="19">
        <v>1.0221998774992622</v>
      </c>
      <c r="F17103" s="19"/>
      <c r="G17103" s="19">
        <v>0.64912502490536372</v>
      </c>
      <c r="H17103" s="19"/>
      <c r="I17103" s="19">
        <v>1.5540103989617178</v>
      </c>
      <c r="J17103" s="19"/>
      <c r="K17103" s="19">
        <v>1.0572495138892104</v>
      </c>
      <c r="L17103" s="19"/>
      <c r="M17103" s="19">
        <v>1.3388802070335726</v>
      </c>
      <c r="N17103" s="19"/>
      <c r="O17103" s="19">
        <v>0.93719552687249352</v>
      </c>
      <c r="P17103" s="50"/>
      <c r="R17103" s="9" t="s">
        <v>0</v>
      </c>
    </row>
    <row r="17104" spans="2:18" x14ac:dyDescent="0.2">
      <c r="B17104" s="25">
        <v>16874</v>
      </c>
      <c r="C17104" s="193">
        <v>0.19110459158490103</v>
      </c>
      <c r="D17104" s="19"/>
      <c r="E17104" s="19">
        <v>5.2903273527413704E-2</v>
      </c>
      <c r="F17104" s="19"/>
      <c r="G17104" s="19"/>
      <c r="H17104" s="19">
        <v>0.41575244007880624</v>
      </c>
      <c r="I17104" s="19"/>
      <c r="J17104" s="19">
        <v>0.24863406512791053</v>
      </c>
      <c r="K17104" s="19">
        <v>0.37746860128510806</v>
      </c>
      <c r="L17104" s="19"/>
      <c r="M17104" s="19">
        <v>0.80545917158266167</v>
      </c>
      <c r="N17104" s="19"/>
      <c r="O17104" s="19">
        <v>0.33430323045944715</v>
      </c>
      <c r="P17104" s="50"/>
      <c r="R17104" s="9" t="s">
        <v>0</v>
      </c>
    </row>
    <row r="17105" spans="2:18" x14ac:dyDescent="0.2">
      <c r="B17105" s="25">
        <v>16875</v>
      </c>
      <c r="C17105" s="193">
        <v>1.4240259431415023</v>
      </c>
      <c r="D17105" s="19"/>
      <c r="E17105" s="19"/>
      <c r="F17105" s="19">
        <v>2.8558708118183899E-2</v>
      </c>
      <c r="G17105" s="19">
        <v>0.95278014295430213</v>
      </c>
      <c r="H17105" s="19"/>
      <c r="I17105" s="19">
        <v>1.0922046217815913</v>
      </c>
      <c r="J17105" s="19"/>
      <c r="K17105" s="19">
        <v>0.58849719957769075</v>
      </c>
      <c r="L17105" s="19"/>
      <c r="M17105" s="19">
        <v>1.2328880339025552</v>
      </c>
      <c r="N17105" s="19"/>
      <c r="O17105" s="19">
        <v>0.48686092563633981</v>
      </c>
      <c r="P17105" s="50"/>
      <c r="R17105" s="9" t="s">
        <v>0</v>
      </c>
    </row>
    <row r="17106" spans="2:18" x14ac:dyDescent="0.2">
      <c r="B17106" s="25">
        <v>16876</v>
      </c>
      <c r="C17106" s="193">
        <v>0.62999192768172618</v>
      </c>
      <c r="D17106" s="19"/>
      <c r="E17106" s="19"/>
      <c r="F17106" s="19">
        <v>0.51525900777443723</v>
      </c>
      <c r="G17106" s="19"/>
      <c r="H17106" s="19">
        <v>0.18374439763879427</v>
      </c>
      <c r="I17106" s="19">
        <v>0.3186984826842294</v>
      </c>
      <c r="J17106" s="19"/>
      <c r="K17106" s="19">
        <v>0.91257611008396755</v>
      </c>
      <c r="L17106" s="19"/>
      <c r="M17106" s="19">
        <v>0.85123280638256771</v>
      </c>
      <c r="N17106" s="19"/>
      <c r="O17106" s="19">
        <v>0.68944417584249251</v>
      </c>
      <c r="P17106" s="50"/>
      <c r="R17106" s="9" t="s">
        <v>0</v>
      </c>
    </row>
    <row r="17107" spans="2:18" x14ac:dyDescent="0.2">
      <c r="B17107" s="25">
        <v>16877</v>
      </c>
      <c r="C17107" s="193"/>
      <c r="D17107" s="19">
        <v>1.0590389771512168</v>
      </c>
      <c r="E17107" s="19"/>
      <c r="F17107" s="19">
        <v>1.1347948932086569</v>
      </c>
      <c r="G17107" s="19"/>
      <c r="H17107" s="19">
        <v>0.45593374978194506</v>
      </c>
      <c r="I17107" s="19"/>
      <c r="J17107" s="19">
        <v>0.71426545424213406</v>
      </c>
      <c r="K17107" s="19"/>
      <c r="L17107" s="19">
        <v>1.6585830934344976</v>
      </c>
      <c r="M17107" s="19"/>
      <c r="N17107" s="19">
        <v>0.95373733542048977</v>
      </c>
      <c r="O17107" s="19"/>
      <c r="P17107" s="50">
        <v>0.57983302943180082</v>
      </c>
      <c r="R17107" s="9" t="s">
        <v>0</v>
      </c>
    </row>
    <row r="17108" spans="2:18" x14ac:dyDescent="0.2">
      <c r="B17108" s="25">
        <v>16878</v>
      </c>
      <c r="C17108" s="193"/>
      <c r="D17108" s="19">
        <v>0.83149730968426105</v>
      </c>
      <c r="E17108" s="19"/>
      <c r="F17108" s="19">
        <v>5.5041001634421022E-2</v>
      </c>
      <c r="G17108" s="19">
        <v>1.1097823796593244E-2</v>
      </c>
      <c r="H17108" s="19"/>
      <c r="I17108" s="19"/>
      <c r="J17108" s="19">
        <v>1.1147675843384219</v>
      </c>
      <c r="K17108" s="19"/>
      <c r="L17108" s="19">
        <v>0.33787899934411975</v>
      </c>
      <c r="M17108" s="19"/>
      <c r="N17108" s="19">
        <v>0.27142750094818885</v>
      </c>
      <c r="O17108" s="19"/>
      <c r="P17108" s="50">
        <v>0.16634512298236415</v>
      </c>
      <c r="R17108" s="9" t="s">
        <v>0</v>
      </c>
    </row>
    <row r="17109" spans="2:18" x14ac:dyDescent="0.2">
      <c r="B17109" s="25">
        <v>16879</v>
      </c>
      <c r="C17109" s="193"/>
      <c r="D17109" s="19">
        <v>0.70053506028204082</v>
      </c>
      <c r="E17109" s="19"/>
      <c r="F17109" s="19">
        <v>0.95843136976279397</v>
      </c>
      <c r="G17109" s="19"/>
      <c r="H17109" s="19">
        <v>0.66723654157596346</v>
      </c>
      <c r="I17109" s="19"/>
      <c r="J17109" s="19">
        <v>0.78510881338199467</v>
      </c>
      <c r="K17109" s="19"/>
      <c r="L17109" s="19">
        <v>0.95406694865046349</v>
      </c>
      <c r="M17109" s="19"/>
      <c r="N17109" s="19">
        <v>0.11039623598100899</v>
      </c>
      <c r="O17109" s="19"/>
      <c r="P17109" s="50">
        <v>1.2733999267697291</v>
      </c>
      <c r="R17109" s="9" t="s">
        <v>0</v>
      </c>
    </row>
    <row r="17110" spans="2:18" x14ac:dyDescent="0.2">
      <c r="B17110" s="25">
        <v>16880</v>
      </c>
      <c r="C17110" s="193"/>
      <c r="D17110" s="19">
        <v>0.1814189583461846</v>
      </c>
      <c r="E17110" s="19"/>
      <c r="F17110" s="19">
        <v>0.87770062130208082</v>
      </c>
      <c r="G17110" s="19">
        <v>0.32734365180850095</v>
      </c>
      <c r="H17110" s="19"/>
      <c r="I17110" s="19">
        <v>2.4568396364832167E-2</v>
      </c>
      <c r="J17110" s="19"/>
      <c r="K17110" s="19"/>
      <c r="L17110" s="19">
        <v>0.45845108997416245</v>
      </c>
      <c r="M17110" s="19"/>
      <c r="N17110" s="19">
        <v>1.1467981943748635</v>
      </c>
      <c r="O17110" s="19"/>
      <c r="P17110" s="50">
        <v>0.83022634079425983</v>
      </c>
      <c r="R17110" s="9" t="s">
        <v>0</v>
      </c>
    </row>
    <row r="17111" spans="2:18" x14ac:dyDescent="0.2">
      <c r="B17111" s="25">
        <v>16881</v>
      </c>
      <c r="C17111" s="193">
        <v>0.82989366891596572</v>
      </c>
      <c r="D17111" s="19"/>
      <c r="E17111" s="19">
        <v>0.50616450753244768</v>
      </c>
      <c r="F17111" s="19"/>
      <c r="G17111" s="19">
        <v>0.69004008541611106</v>
      </c>
      <c r="H17111" s="19"/>
      <c r="I17111" s="19">
        <v>0.44855018623747911</v>
      </c>
      <c r="J17111" s="19"/>
      <c r="K17111" s="19">
        <v>1.4308301549132123</v>
      </c>
      <c r="L17111" s="19"/>
      <c r="M17111" s="19">
        <v>1.1963802484846335</v>
      </c>
      <c r="N17111" s="19"/>
      <c r="O17111" s="19">
        <v>1.3610662737823631</v>
      </c>
      <c r="P17111" s="50"/>
      <c r="R17111" s="9" t="s">
        <v>0</v>
      </c>
    </row>
    <row r="17112" spans="2:18" x14ac:dyDescent="0.2">
      <c r="B17112" s="25">
        <v>16882</v>
      </c>
      <c r="C17112" s="193"/>
      <c r="D17112" s="19">
        <v>0.26621783758065332</v>
      </c>
      <c r="E17112" s="19">
        <v>0.83360992374859044</v>
      </c>
      <c r="F17112" s="19"/>
      <c r="G17112" s="19">
        <v>0.63484497282093622</v>
      </c>
      <c r="H17112" s="19"/>
      <c r="I17112" s="19">
        <v>0.25043672150694085</v>
      </c>
      <c r="J17112" s="19"/>
      <c r="K17112" s="19">
        <v>1.0468139749398677</v>
      </c>
      <c r="L17112" s="19"/>
      <c r="M17112" s="19">
        <v>0.92198756406896076</v>
      </c>
      <c r="N17112" s="19"/>
      <c r="O17112" s="19">
        <v>0.66784355965094555</v>
      </c>
      <c r="P17112" s="50"/>
      <c r="R17112" s="9" t="s">
        <v>0</v>
      </c>
    </row>
    <row r="17113" spans="2:18" x14ac:dyDescent="0.2">
      <c r="B17113" s="25">
        <v>16883</v>
      </c>
      <c r="C17113" s="193"/>
      <c r="D17113" s="19">
        <v>0.79111731043266931</v>
      </c>
      <c r="E17113" s="19"/>
      <c r="F17113" s="19">
        <v>0.92447535432550798</v>
      </c>
      <c r="G17113" s="19"/>
      <c r="H17113" s="19">
        <v>1.233393466357054</v>
      </c>
      <c r="I17113" s="19"/>
      <c r="J17113" s="19">
        <v>1.1517274261924999</v>
      </c>
      <c r="K17113" s="19"/>
      <c r="L17113" s="19">
        <v>0.84934286502701684</v>
      </c>
      <c r="M17113" s="19"/>
      <c r="N17113" s="19">
        <v>1.4894531253742878</v>
      </c>
      <c r="O17113" s="19"/>
      <c r="P17113" s="50">
        <v>0.74840249195817055</v>
      </c>
      <c r="R17113" s="9" t="s">
        <v>0</v>
      </c>
    </row>
    <row r="17114" spans="2:18" x14ac:dyDescent="0.2">
      <c r="B17114" s="25">
        <v>16884</v>
      </c>
      <c r="C17114" s="193">
        <v>0.51529482810855576</v>
      </c>
      <c r="D17114" s="19"/>
      <c r="E17114" s="19">
        <v>0.8557511258263566</v>
      </c>
      <c r="F17114" s="19"/>
      <c r="G17114" s="19">
        <v>0.83769026197375807</v>
      </c>
      <c r="H17114" s="19"/>
      <c r="I17114" s="19">
        <v>0.14512996826783398</v>
      </c>
      <c r="J17114" s="19"/>
      <c r="K17114" s="19">
        <v>0.84951720174496126</v>
      </c>
      <c r="L17114" s="19"/>
      <c r="M17114" s="19">
        <v>0.22169284606266298</v>
      </c>
      <c r="N17114" s="19"/>
      <c r="O17114" s="19">
        <v>9.1456770226906028E-2</v>
      </c>
      <c r="P17114" s="50"/>
      <c r="R17114" s="9" t="s">
        <v>0</v>
      </c>
    </row>
    <row r="17115" spans="2:18" x14ac:dyDescent="0.2">
      <c r="B17115" s="25">
        <v>16885</v>
      </c>
      <c r="C17115" s="193">
        <v>0.89228463553776893</v>
      </c>
      <c r="D17115" s="19"/>
      <c r="E17115" s="19">
        <v>5.3897921669602646E-2</v>
      </c>
      <c r="F17115" s="19"/>
      <c r="G17115" s="19"/>
      <c r="H17115" s="19">
        <v>5.0514198390629372E-2</v>
      </c>
      <c r="I17115" s="19"/>
      <c r="J17115" s="19">
        <v>0.84699639214430422</v>
      </c>
      <c r="K17115" s="19"/>
      <c r="L17115" s="19">
        <v>0.28108944186456297</v>
      </c>
      <c r="M17115" s="19"/>
      <c r="N17115" s="19">
        <v>0.7847251136361465</v>
      </c>
      <c r="O17115" s="19"/>
      <c r="P17115" s="50">
        <v>0.1447179799310114</v>
      </c>
      <c r="R17115" s="9" t="s">
        <v>0</v>
      </c>
    </row>
    <row r="17116" spans="2:18" x14ac:dyDescent="0.2">
      <c r="B17116" s="25">
        <v>16886</v>
      </c>
      <c r="C17116" s="193"/>
      <c r="D17116" s="19">
        <v>0.44469770998406055</v>
      </c>
      <c r="E17116" s="19"/>
      <c r="F17116" s="19">
        <v>0.47515684787096824</v>
      </c>
      <c r="G17116" s="19"/>
      <c r="H17116" s="19">
        <v>1.2411929349057327</v>
      </c>
      <c r="I17116" s="19"/>
      <c r="J17116" s="19">
        <v>1.2117754472422106</v>
      </c>
      <c r="K17116" s="19"/>
      <c r="L17116" s="19">
        <v>0.84691808103066057</v>
      </c>
      <c r="M17116" s="19"/>
      <c r="N17116" s="19">
        <v>0.88245902958231759</v>
      </c>
      <c r="O17116" s="19"/>
      <c r="P17116" s="50">
        <v>1.4926579058552123</v>
      </c>
      <c r="R17116" s="9" t="s">
        <v>0</v>
      </c>
    </row>
    <row r="17117" spans="2:18" x14ac:dyDescent="0.2">
      <c r="B17117" s="25">
        <v>16887</v>
      </c>
      <c r="C17117" s="193"/>
      <c r="D17117" s="19">
        <v>1.0045460242776187</v>
      </c>
      <c r="E17117" s="19"/>
      <c r="F17117" s="19">
        <v>0.21748365292329028</v>
      </c>
      <c r="G17117" s="19"/>
      <c r="H17117" s="19">
        <v>4.1315996943868928E-2</v>
      </c>
      <c r="I17117" s="19"/>
      <c r="J17117" s="19">
        <v>0.56940896199919377</v>
      </c>
      <c r="K17117" s="19"/>
      <c r="L17117" s="19">
        <v>0.48773102138726998</v>
      </c>
      <c r="M17117" s="19"/>
      <c r="N17117" s="19">
        <v>1.0165133916639444</v>
      </c>
      <c r="O17117" s="19"/>
      <c r="P17117" s="50">
        <v>0.28169363376322115</v>
      </c>
      <c r="R17117" s="9" t="s">
        <v>0</v>
      </c>
    </row>
    <row r="17118" spans="2:18" x14ac:dyDescent="0.2">
      <c r="B17118" s="25">
        <v>16888</v>
      </c>
      <c r="C17118" s="193">
        <v>1.6302982565869208</v>
      </c>
      <c r="D17118" s="19"/>
      <c r="E17118" s="19">
        <v>1.6762132002522574</v>
      </c>
      <c r="F17118" s="19"/>
      <c r="G17118" s="19">
        <v>0.27035280190692357</v>
      </c>
      <c r="H17118" s="19"/>
      <c r="I17118" s="19">
        <v>0.24011174935177096</v>
      </c>
      <c r="J17118" s="19"/>
      <c r="K17118" s="19">
        <v>1.1271097677385216</v>
      </c>
      <c r="L17118" s="19"/>
      <c r="M17118" s="19">
        <v>1.112168314183422</v>
      </c>
      <c r="N17118" s="19"/>
      <c r="O17118" s="19">
        <v>1.2187320301128137</v>
      </c>
      <c r="P17118" s="50"/>
      <c r="R17118" s="9" t="s">
        <v>0</v>
      </c>
    </row>
    <row r="17119" spans="2:18" x14ac:dyDescent="0.2">
      <c r="B17119" s="25">
        <v>16889</v>
      </c>
      <c r="C17119" s="193"/>
      <c r="D17119" s="19">
        <v>0.69510782311213637</v>
      </c>
      <c r="E17119" s="19">
        <v>0.41005927336850401</v>
      </c>
      <c r="F17119" s="19"/>
      <c r="G17119" s="19"/>
      <c r="H17119" s="19">
        <v>0.24004501899688105</v>
      </c>
      <c r="I17119" s="19"/>
      <c r="J17119" s="19">
        <v>0.97669789915831395</v>
      </c>
      <c r="K17119" s="19">
        <v>0.18595862088736453</v>
      </c>
      <c r="L17119" s="19"/>
      <c r="M17119" s="19"/>
      <c r="N17119" s="19">
        <v>0.78649064381658562</v>
      </c>
      <c r="O17119" s="19">
        <v>3.580391536389816E-2</v>
      </c>
      <c r="P17119" s="50"/>
      <c r="R17119" s="9" t="s">
        <v>0</v>
      </c>
    </row>
    <row r="17120" spans="2:18" x14ac:dyDescent="0.2">
      <c r="B17120" s="25">
        <v>16890</v>
      </c>
      <c r="C17120" s="193"/>
      <c r="D17120" s="19">
        <v>0.34402058220083276</v>
      </c>
      <c r="E17120" s="19"/>
      <c r="F17120" s="19">
        <v>0.31928384317146741</v>
      </c>
      <c r="G17120" s="19"/>
      <c r="H17120" s="19">
        <v>0.80369952787156773</v>
      </c>
      <c r="I17120" s="19"/>
      <c r="J17120" s="19">
        <v>0.58646830164528396</v>
      </c>
      <c r="K17120" s="19">
        <v>1.49796052245381E-2</v>
      </c>
      <c r="L17120" s="19"/>
      <c r="M17120" s="19">
        <v>0.38105726607239071</v>
      </c>
      <c r="N17120" s="19"/>
      <c r="O17120" s="19"/>
      <c r="P17120" s="50">
        <v>0.2006085454153774</v>
      </c>
      <c r="R17120" s="9" t="s">
        <v>0</v>
      </c>
    </row>
    <row r="17121" spans="2:18" x14ac:dyDescent="0.2">
      <c r="B17121" s="25">
        <v>16891</v>
      </c>
      <c r="C17121" s="193">
        <v>0.27529344303761827</v>
      </c>
      <c r="D17121" s="19"/>
      <c r="E17121" s="19"/>
      <c r="F17121" s="19">
        <v>9.1288498648961172E-2</v>
      </c>
      <c r="G17121" s="19">
        <v>0.10262968371395323</v>
      </c>
      <c r="H17121" s="19"/>
      <c r="I17121" s="19">
        <v>0.57660398603283181</v>
      </c>
      <c r="J17121" s="19"/>
      <c r="K17121" s="19"/>
      <c r="L17121" s="19">
        <v>0.11367668336231883</v>
      </c>
      <c r="M17121" s="19"/>
      <c r="N17121" s="19">
        <v>0.59323230888412581</v>
      </c>
      <c r="O17121" s="19"/>
      <c r="P17121" s="50">
        <v>4.3880986870980972E-2</v>
      </c>
      <c r="R17121" s="9" t="s">
        <v>0</v>
      </c>
    </row>
    <row r="17122" spans="2:18" x14ac:dyDescent="0.2">
      <c r="B17122" s="25">
        <v>16892</v>
      </c>
      <c r="C17122" s="193">
        <v>0.1630488490968868</v>
      </c>
      <c r="D17122" s="19"/>
      <c r="E17122" s="19"/>
      <c r="F17122" s="19">
        <v>0.16894241630742446</v>
      </c>
      <c r="G17122" s="19"/>
      <c r="H17122" s="19">
        <v>0.37189587178342415</v>
      </c>
      <c r="I17122" s="19"/>
      <c r="J17122" s="19">
        <v>0.11164509882226516</v>
      </c>
      <c r="K17122" s="19">
        <v>0.73407600103829396</v>
      </c>
      <c r="L17122" s="19"/>
      <c r="M17122" s="19"/>
      <c r="N17122" s="19">
        <v>1.2853660719179552</v>
      </c>
      <c r="O17122" s="19"/>
      <c r="P17122" s="50">
        <v>0.25234505186523482</v>
      </c>
      <c r="R17122" s="9" t="s">
        <v>0</v>
      </c>
    </row>
    <row r="17123" spans="2:18" x14ac:dyDescent="0.2">
      <c r="B17123" s="25">
        <v>16893</v>
      </c>
      <c r="C17123" s="193"/>
      <c r="D17123" s="19">
        <v>1.0404225942891669</v>
      </c>
      <c r="E17123" s="19"/>
      <c r="F17123" s="19">
        <v>0.43224246545739803</v>
      </c>
      <c r="G17123" s="19"/>
      <c r="H17123" s="19">
        <v>0.38576711059140539</v>
      </c>
      <c r="I17123" s="19">
        <v>0.47674603504135377</v>
      </c>
      <c r="J17123" s="19"/>
      <c r="K17123" s="19"/>
      <c r="L17123" s="19">
        <v>0.27639988399400528</v>
      </c>
      <c r="M17123" s="19"/>
      <c r="N17123" s="19">
        <v>0.39611597747856653</v>
      </c>
      <c r="O17123" s="19"/>
      <c r="P17123" s="50">
        <v>0.66064954355817629</v>
      </c>
      <c r="R17123" s="9" t="s">
        <v>0</v>
      </c>
    </row>
    <row r="17124" spans="2:18" x14ac:dyDescent="0.2">
      <c r="B17124" s="25">
        <v>16894</v>
      </c>
      <c r="C17124" s="193"/>
      <c r="D17124" s="19">
        <v>0.6737228129875793</v>
      </c>
      <c r="E17124" s="19"/>
      <c r="F17124" s="19">
        <v>1.3504347168395168</v>
      </c>
      <c r="G17124" s="19"/>
      <c r="H17124" s="19">
        <v>0.80031826839216225</v>
      </c>
      <c r="I17124" s="19"/>
      <c r="J17124" s="19">
        <v>0.21448054874678274</v>
      </c>
      <c r="K17124" s="19"/>
      <c r="L17124" s="19">
        <v>1.4008352996034088</v>
      </c>
      <c r="M17124" s="19"/>
      <c r="N17124" s="19">
        <v>0.36314106535014667</v>
      </c>
      <c r="O17124" s="19"/>
      <c r="P17124" s="50">
        <v>0.72234566121256305</v>
      </c>
      <c r="R17124" s="9" t="s">
        <v>0</v>
      </c>
    </row>
    <row r="17125" spans="2:18" x14ac:dyDescent="0.2">
      <c r="B17125" s="25">
        <v>16895</v>
      </c>
      <c r="C17125" s="193"/>
      <c r="D17125" s="19">
        <v>0.84316989833327871</v>
      </c>
      <c r="E17125" s="19"/>
      <c r="F17125" s="19">
        <v>0.8661006914466638</v>
      </c>
      <c r="G17125" s="19"/>
      <c r="H17125" s="19">
        <v>1.0519100270937987</v>
      </c>
      <c r="I17125" s="19"/>
      <c r="J17125" s="19">
        <v>0.82353671078193025</v>
      </c>
      <c r="K17125" s="19"/>
      <c r="L17125" s="19">
        <v>1.5394693569226585</v>
      </c>
      <c r="M17125" s="19"/>
      <c r="N17125" s="19">
        <v>0.98088767332525983</v>
      </c>
      <c r="O17125" s="19">
        <v>0.18023403712906044</v>
      </c>
      <c r="P17125" s="50"/>
      <c r="R17125" s="9" t="s">
        <v>0</v>
      </c>
    </row>
    <row r="17126" spans="2:18" x14ac:dyDescent="0.2">
      <c r="B17126" s="25">
        <v>16896</v>
      </c>
      <c r="C17126" s="193">
        <v>0.74169551867471206</v>
      </c>
      <c r="D17126" s="19"/>
      <c r="E17126" s="19"/>
      <c r="F17126" s="19">
        <v>1.7356233508803998E-2</v>
      </c>
      <c r="G17126" s="19">
        <v>0.61235828097613165</v>
      </c>
      <c r="H17126" s="19"/>
      <c r="I17126" s="19">
        <v>1.2602677844721049</v>
      </c>
      <c r="J17126" s="19"/>
      <c r="K17126" s="19">
        <v>0.15024168059636811</v>
      </c>
      <c r="L17126" s="19"/>
      <c r="M17126" s="19"/>
      <c r="N17126" s="19">
        <v>0.11730549102872154</v>
      </c>
      <c r="O17126" s="19"/>
      <c r="P17126" s="50">
        <v>3.9783814863842942E-2</v>
      </c>
      <c r="R17126" s="9" t="s">
        <v>0</v>
      </c>
    </row>
    <row r="17127" spans="2:18" x14ac:dyDescent="0.2">
      <c r="B17127" s="25">
        <v>16897</v>
      </c>
      <c r="C17127" s="193"/>
      <c r="D17127" s="19">
        <v>3.6719770189762628E-2</v>
      </c>
      <c r="E17127" s="19">
        <v>0.92130402583141313</v>
      </c>
      <c r="F17127" s="19"/>
      <c r="G17127" s="19">
        <v>0.4659281287995003</v>
      </c>
      <c r="H17127" s="19"/>
      <c r="I17127" s="19"/>
      <c r="J17127" s="19">
        <v>0.10273402778562953</v>
      </c>
      <c r="K17127" s="19">
        <v>0.77576230219491249</v>
      </c>
      <c r="L17127" s="19"/>
      <c r="M17127" s="19">
        <v>0.71914556526273032</v>
      </c>
      <c r="N17127" s="19"/>
      <c r="O17127" s="19">
        <v>0.64333582230214414</v>
      </c>
      <c r="P17127" s="50"/>
      <c r="R17127" s="9" t="s">
        <v>0</v>
      </c>
    </row>
    <row r="17128" spans="2:18" x14ac:dyDescent="0.2">
      <c r="B17128" s="25">
        <v>16898</v>
      </c>
      <c r="C17128" s="193">
        <v>0.54065911945125145</v>
      </c>
      <c r="D17128" s="19"/>
      <c r="E17128" s="19">
        <v>0.20884965696278834</v>
      </c>
      <c r="F17128" s="19"/>
      <c r="G17128" s="19">
        <v>0.21885040395695379</v>
      </c>
      <c r="H17128" s="19"/>
      <c r="I17128" s="19">
        <v>0.4875529664012494</v>
      </c>
      <c r="J17128" s="19"/>
      <c r="K17128" s="19">
        <v>0.7741371733532586</v>
      </c>
      <c r="L17128" s="19"/>
      <c r="M17128" s="19">
        <v>0.31401317183846295</v>
      </c>
      <c r="N17128" s="19"/>
      <c r="O17128" s="19">
        <v>0.50458337117172536</v>
      </c>
      <c r="P17128" s="50"/>
      <c r="R17128" s="9" t="s">
        <v>0</v>
      </c>
    </row>
    <row r="17129" spans="2:18" x14ac:dyDescent="0.2">
      <c r="B17129" s="25">
        <v>16899</v>
      </c>
      <c r="C17129" s="193">
        <v>0.236342907082006</v>
      </c>
      <c r="D17129" s="19"/>
      <c r="E17129" s="19">
        <v>0.6643804804139225</v>
      </c>
      <c r="F17129" s="19"/>
      <c r="G17129" s="19">
        <v>0.78240733980897459</v>
      </c>
      <c r="H17129" s="19"/>
      <c r="I17129" s="19">
        <v>0.41835926189585387</v>
      </c>
      <c r="J17129" s="19"/>
      <c r="K17129" s="19">
        <v>0.12053333471960609</v>
      </c>
      <c r="L17129" s="19"/>
      <c r="M17129" s="19"/>
      <c r="N17129" s="19">
        <v>0.45892004507593726</v>
      </c>
      <c r="O17129" s="19">
        <v>0.89136694106047343</v>
      </c>
      <c r="P17129" s="50"/>
      <c r="R17129" s="9" t="s">
        <v>0</v>
      </c>
    </row>
    <row r="17130" spans="2:18" x14ac:dyDescent="0.2">
      <c r="B17130" s="25">
        <v>16900</v>
      </c>
      <c r="C17130" s="193"/>
      <c r="D17130" s="19">
        <v>1.7143244594143772</v>
      </c>
      <c r="E17130" s="19"/>
      <c r="F17130" s="19">
        <v>1.1816526061833028</v>
      </c>
      <c r="G17130" s="19">
        <v>7.1603945287248394E-2</v>
      </c>
      <c r="H17130" s="19"/>
      <c r="I17130" s="19"/>
      <c r="J17130" s="19">
        <v>1.1500109327046013</v>
      </c>
      <c r="K17130" s="19"/>
      <c r="L17130" s="19">
        <v>0.94545395825038725</v>
      </c>
      <c r="M17130" s="19"/>
      <c r="N17130" s="19">
        <v>0.11598344756537822</v>
      </c>
      <c r="O17130" s="19"/>
      <c r="P17130" s="50">
        <v>1.6811122066483959</v>
      </c>
      <c r="R17130" s="9" t="s">
        <v>0</v>
      </c>
    </row>
    <row r="17131" spans="2:18" x14ac:dyDescent="0.2">
      <c r="B17131" s="25">
        <v>16901</v>
      </c>
      <c r="C17131" s="193"/>
      <c r="D17131" s="19">
        <v>0.11905003146729846</v>
      </c>
      <c r="E17131" s="19">
        <v>1.1877873192392692</v>
      </c>
      <c r="F17131" s="19"/>
      <c r="G17131" s="19">
        <v>2.5937152567414402E-2</v>
      </c>
      <c r="H17131" s="19"/>
      <c r="I17131" s="19">
        <v>0.20967952931484862</v>
      </c>
      <c r="J17131" s="19"/>
      <c r="K17131" s="19">
        <v>0.82753431958072499</v>
      </c>
      <c r="L17131" s="19"/>
      <c r="M17131" s="19">
        <v>0.51937264493171265</v>
      </c>
      <c r="N17131" s="19"/>
      <c r="O17131" s="19">
        <v>1.2339305561602663</v>
      </c>
      <c r="P17131" s="50"/>
      <c r="R17131" s="9" t="s">
        <v>0</v>
      </c>
    </row>
    <row r="17132" spans="2:18" x14ac:dyDescent="0.2">
      <c r="B17132" s="25">
        <v>16902</v>
      </c>
      <c r="C17132" s="193">
        <v>0.29101031535722477</v>
      </c>
      <c r="D17132" s="19"/>
      <c r="E17132" s="19">
        <v>1.525408910002475</v>
      </c>
      <c r="F17132" s="19"/>
      <c r="G17132" s="19">
        <v>0.99885534074125193</v>
      </c>
      <c r="H17132" s="19"/>
      <c r="I17132" s="19">
        <v>1.2289283369175001</v>
      </c>
      <c r="J17132" s="19"/>
      <c r="K17132" s="19">
        <v>1.0551610080642648</v>
      </c>
      <c r="L17132" s="19"/>
      <c r="M17132" s="19">
        <v>0.9144835208895743</v>
      </c>
      <c r="N17132" s="19"/>
      <c r="O17132" s="19">
        <v>1.0534996760269444</v>
      </c>
      <c r="P17132" s="50"/>
      <c r="R17132" s="9" t="s">
        <v>0</v>
      </c>
    </row>
    <row r="17133" spans="2:18" x14ac:dyDescent="0.2">
      <c r="B17133" s="25">
        <v>16903</v>
      </c>
      <c r="C17133" s="193">
        <v>0.52604817056354003</v>
      </c>
      <c r="D17133" s="19"/>
      <c r="E17133" s="19">
        <v>0.61836081262568221</v>
      </c>
      <c r="F17133" s="19"/>
      <c r="G17133" s="19"/>
      <c r="H17133" s="19">
        <v>6.776881855340329E-2</v>
      </c>
      <c r="I17133" s="19">
        <v>0.12810521373444039</v>
      </c>
      <c r="J17133" s="19"/>
      <c r="K17133" s="19"/>
      <c r="L17133" s="19">
        <v>4.1974566580490784E-3</v>
      </c>
      <c r="M17133" s="19"/>
      <c r="N17133" s="19">
        <v>0.65864354789478285</v>
      </c>
      <c r="O17133" s="19">
        <v>0.47927471361869789</v>
      </c>
      <c r="P17133" s="50"/>
      <c r="R17133" s="9" t="s">
        <v>0</v>
      </c>
    </row>
    <row r="17134" spans="2:18" x14ac:dyDescent="0.2">
      <c r="B17134" s="25">
        <v>16904</v>
      </c>
      <c r="C17134" s="193">
        <v>0.15761804412248095</v>
      </c>
      <c r="D17134" s="19"/>
      <c r="E17134" s="19">
        <v>1.6976094721834672E-2</v>
      </c>
      <c r="F17134" s="19"/>
      <c r="G17134" s="19"/>
      <c r="H17134" s="19">
        <v>0.45298386730678186</v>
      </c>
      <c r="I17134" s="19">
        <v>0.33585000863720266</v>
      </c>
      <c r="J17134" s="19"/>
      <c r="K17134" s="19">
        <v>0.44206536822301068</v>
      </c>
      <c r="L17134" s="19"/>
      <c r="M17134" s="19">
        <v>0.44684972577875109</v>
      </c>
      <c r="N17134" s="19"/>
      <c r="O17134" s="19"/>
      <c r="P17134" s="50">
        <v>0.32596527229900124</v>
      </c>
      <c r="R17134" s="9" t="s">
        <v>0</v>
      </c>
    </row>
    <row r="17135" spans="2:18" x14ac:dyDescent="0.2">
      <c r="B17135" s="25">
        <v>16905</v>
      </c>
      <c r="C17135" s="193"/>
      <c r="D17135" s="19">
        <v>3.1057297233631775E-2</v>
      </c>
      <c r="E17135" s="19"/>
      <c r="F17135" s="19">
        <v>0.76220087721547825</v>
      </c>
      <c r="G17135" s="19">
        <v>9.1820846042797985E-2</v>
      </c>
      <c r="H17135" s="19"/>
      <c r="I17135" s="19">
        <v>0.45284692914352231</v>
      </c>
      <c r="J17135" s="19"/>
      <c r="K17135" s="19">
        <v>0.58730503196476502</v>
      </c>
      <c r="L17135" s="19"/>
      <c r="M17135" s="19"/>
      <c r="N17135" s="19">
        <v>0.53583353389136235</v>
      </c>
      <c r="O17135" s="19">
        <v>0.33459041692448127</v>
      </c>
      <c r="P17135" s="50"/>
      <c r="R17135" s="9" t="s">
        <v>0</v>
      </c>
    </row>
    <row r="17136" spans="2:18" x14ac:dyDescent="0.2">
      <c r="B17136" s="25">
        <v>16906</v>
      </c>
      <c r="C17136" s="193">
        <v>0.20470732654706686</v>
      </c>
      <c r="D17136" s="19"/>
      <c r="E17136" s="19"/>
      <c r="F17136" s="19">
        <v>0.76306292013094479</v>
      </c>
      <c r="G17136" s="19"/>
      <c r="H17136" s="19">
        <v>0.91308516080307911</v>
      </c>
      <c r="I17136" s="19">
        <v>0.16559988633192071</v>
      </c>
      <c r="J17136" s="19"/>
      <c r="K17136" s="19"/>
      <c r="L17136" s="19">
        <v>0.33432200440700705</v>
      </c>
      <c r="M17136" s="19">
        <v>3.3257702501556782E-2</v>
      </c>
      <c r="N17136" s="19"/>
      <c r="O17136" s="19"/>
      <c r="P17136" s="50">
        <v>0.11862206250088568</v>
      </c>
      <c r="R17136" s="9" t="s">
        <v>0</v>
      </c>
    </row>
    <row r="17137" spans="2:18" x14ac:dyDescent="0.2">
      <c r="B17137" s="25">
        <v>16907</v>
      </c>
      <c r="C17137" s="193">
        <v>0.42644383916468409</v>
      </c>
      <c r="D17137" s="19"/>
      <c r="E17137" s="19">
        <v>0.99640500413513899</v>
      </c>
      <c r="F17137" s="19"/>
      <c r="G17137" s="19">
        <v>1.286702100004087</v>
      </c>
      <c r="H17137" s="19"/>
      <c r="I17137" s="19">
        <v>1.2525899119783535</v>
      </c>
      <c r="J17137" s="19"/>
      <c r="K17137" s="19">
        <v>0.95362268026788821</v>
      </c>
      <c r="L17137" s="19"/>
      <c r="M17137" s="19">
        <v>1.2737743604610272</v>
      </c>
      <c r="N17137" s="19"/>
      <c r="O17137" s="19">
        <v>1.3575877965912222</v>
      </c>
      <c r="P17137" s="50"/>
      <c r="R17137" s="9" t="s">
        <v>0</v>
      </c>
    </row>
    <row r="17138" spans="2:18" x14ac:dyDescent="0.2">
      <c r="B17138" s="25">
        <v>16908</v>
      </c>
      <c r="C17138" s="193"/>
      <c r="D17138" s="19">
        <v>2.5422471105622573</v>
      </c>
      <c r="E17138" s="19"/>
      <c r="F17138" s="19">
        <v>2.0328622286137201</v>
      </c>
      <c r="G17138" s="19"/>
      <c r="H17138" s="19">
        <v>2.3222261790468353</v>
      </c>
      <c r="I17138" s="19"/>
      <c r="J17138" s="19">
        <v>1.7581101855997627</v>
      </c>
      <c r="K17138" s="19"/>
      <c r="L17138" s="19">
        <v>2.0959016076610304</v>
      </c>
      <c r="M17138" s="19"/>
      <c r="N17138" s="19">
        <v>1.6536927438364724</v>
      </c>
      <c r="O17138" s="19"/>
      <c r="P17138" s="50">
        <v>2.3111553568114789</v>
      </c>
      <c r="R17138" s="9" t="s">
        <v>0</v>
      </c>
    </row>
    <row r="17139" spans="2:18" x14ac:dyDescent="0.2">
      <c r="B17139" s="25">
        <v>16909</v>
      </c>
      <c r="C17139" s="193"/>
      <c r="D17139" s="19">
        <v>0.48572332828387277</v>
      </c>
      <c r="E17139" s="19"/>
      <c r="F17139" s="19">
        <v>1.1452601947690229</v>
      </c>
      <c r="G17139" s="19">
        <v>0.15135665666819997</v>
      </c>
      <c r="H17139" s="19"/>
      <c r="I17139" s="19"/>
      <c r="J17139" s="19">
        <v>0.60615719125631706</v>
      </c>
      <c r="K17139" s="19"/>
      <c r="L17139" s="19">
        <v>0.61450284351656626</v>
      </c>
      <c r="M17139" s="19"/>
      <c r="N17139" s="19">
        <v>1.6293466225580591</v>
      </c>
      <c r="O17139" s="19">
        <v>0.23583774643992461</v>
      </c>
      <c r="P17139" s="50"/>
      <c r="R17139" s="9" t="s">
        <v>0</v>
      </c>
    </row>
    <row r="17140" spans="2:18" x14ac:dyDescent="0.2">
      <c r="B17140" s="25">
        <v>16910</v>
      </c>
      <c r="C17140" s="193">
        <v>0.40482838501143537</v>
      </c>
      <c r="D17140" s="19"/>
      <c r="E17140" s="19"/>
      <c r="F17140" s="19">
        <v>0.48429867154996725</v>
      </c>
      <c r="G17140" s="19">
        <v>0.45379637367000536</v>
      </c>
      <c r="H17140" s="19"/>
      <c r="I17140" s="19"/>
      <c r="J17140" s="19">
        <v>0.49933351229478584</v>
      </c>
      <c r="K17140" s="19"/>
      <c r="L17140" s="19">
        <v>0.1921400681374163</v>
      </c>
      <c r="M17140" s="19">
        <v>0.26191069966465486</v>
      </c>
      <c r="N17140" s="19"/>
      <c r="O17140" s="19">
        <v>0.60526840897075562</v>
      </c>
      <c r="P17140" s="50"/>
      <c r="R17140" s="9" t="s">
        <v>0</v>
      </c>
    </row>
    <row r="17141" spans="2:18" x14ac:dyDescent="0.2">
      <c r="B17141" s="25">
        <v>16911</v>
      </c>
      <c r="C17141" s="193">
        <v>1.3053193067014182</v>
      </c>
      <c r="D17141" s="19"/>
      <c r="E17141" s="19">
        <v>0.40119617277223185</v>
      </c>
      <c r="F17141" s="19"/>
      <c r="G17141" s="19">
        <v>0.33592633754885776</v>
      </c>
      <c r="H17141" s="19"/>
      <c r="I17141" s="19">
        <v>1.1220430960890946</v>
      </c>
      <c r="J17141" s="19"/>
      <c r="K17141" s="19"/>
      <c r="L17141" s="19">
        <v>0.24666134787735261</v>
      </c>
      <c r="M17141" s="19"/>
      <c r="N17141" s="19">
        <v>0.20660917583372257</v>
      </c>
      <c r="O17141" s="19"/>
      <c r="P17141" s="50">
        <v>2.3638495983369489E-2</v>
      </c>
      <c r="R17141" s="9" t="s">
        <v>0</v>
      </c>
    </row>
    <row r="17142" spans="2:18" x14ac:dyDescent="0.2">
      <c r="B17142" s="25">
        <v>16912</v>
      </c>
      <c r="C17142" s="193"/>
      <c r="D17142" s="19">
        <v>1.5328579001098062</v>
      </c>
      <c r="E17142" s="19"/>
      <c r="F17142" s="19">
        <v>1.1793192068815366</v>
      </c>
      <c r="G17142" s="19"/>
      <c r="H17142" s="19">
        <v>1.3051086508236744</v>
      </c>
      <c r="I17142" s="19"/>
      <c r="J17142" s="19">
        <v>1.5661979803152606</v>
      </c>
      <c r="K17142" s="19"/>
      <c r="L17142" s="19">
        <v>0.67152709727599946</v>
      </c>
      <c r="M17142" s="19"/>
      <c r="N17142" s="19">
        <v>0.66123983475609649</v>
      </c>
      <c r="O17142" s="19"/>
      <c r="P17142" s="50">
        <v>1.4570048516684269</v>
      </c>
      <c r="R17142" s="9" t="s">
        <v>0</v>
      </c>
    </row>
    <row r="17143" spans="2:18" x14ac:dyDescent="0.2">
      <c r="B17143" s="25">
        <v>16913</v>
      </c>
      <c r="C17143" s="193"/>
      <c r="D17143" s="19">
        <v>1.6319954829723469</v>
      </c>
      <c r="E17143" s="19"/>
      <c r="F17143" s="19">
        <v>1.0847601056231604</v>
      </c>
      <c r="G17143" s="19"/>
      <c r="H17143" s="19">
        <v>0.37749119605328518</v>
      </c>
      <c r="I17143" s="19"/>
      <c r="J17143" s="19">
        <v>1.0680967334730969</v>
      </c>
      <c r="K17143" s="19"/>
      <c r="L17143" s="19">
        <v>1.267581567920063</v>
      </c>
      <c r="M17143" s="19"/>
      <c r="N17143" s="19">
        <v>0.57580501253864402</v>
      </c>
      <c r="O17143" s="19"/>
      <c r="P17143" s="50">
        <v>0.57033983750943795</v>
      </c>
      <c r="R17143" s="9" t="s">
        <v>0</v>
      </c>
    </row>
    <row r="17144" spans="2:18" x14ac:dyDescent="0.2">
      <c r="B17144" s="25">
        <v>16914</v>
      </c>
      <c r="C17144" s="193"/>
      <c r="D17144" s="19">
        <v>0.4373218392295658</v>
      </c>
      <c r="E17144" s="19"/>
      <c r="F17144" s="19">
        <v>0.18177843459642126</v>
      </c>
      <c r="G17144" s="19"/>
      <c r="H17144" s="19">
        <v>0.71322606207984673</v>
      </c>
      <c r="I17144" s="19"/>
      <c r="J17144" s="19">
        <v>0.44483380200006728</v>
      </c>
      <c r="K17144" s="19">
        <v>0.22546904712752119</v>
      </c>
      <c r="L17144" s="19"/>
      <c r="M17144" s="19"/>
      <c r="N17144" s="19">
        <v>0.35834744704214888</v>
      </c>
      <c r="O17144" s="19"/>
      <c r="P17144" s="50">
        <v>0.15306107034217667</v>
      </c>
      <c r="R17144" s="9" t="s">
        <v>0</v>
      </c>
    </row>
    <row r="17145" spans="2:18" x14ac:dyDescent="0.2">
      <c r="B17145" s="25">
        <v>16915</v>
      </c>
      <c r="C17145" s="193">
        <v>0.90632846283640478</v>
      </c>
      <c r="D17145" s="19"/>
      <c r="E17145" s="19">
        <v>1.0690571025888109</v>
      </c>
      <c r="F17145" s="19"/>
      <c r="G17145" s="19">
        <v>0.22682008625981839</v>
      </c>
      <c r="H17145" s="19"/>
      <c r="I17145" s="19">
        <v>2.0855726431917302E-2</v>
      </c>
      <c r="J17145" s="19"/>
      <c r="K17145" s="19">
        <v>0.85933194263256307</v>
      </c>
      <c r="L17145" s="19"/>
      <c r="M17145" s="19"/>
      <c r="N17145" s="19">
        <v>0.52512173725377098</v>
      </c>
      <c r="O17145" s="19"/>
      <c r="P17145" s="50">
        <v>0.45022135312657485</v>
      </c>
      <c r="R17145" s="9" t="s">
        <v>0</v>
      </c>
    </row>
    <row r="17146" spans="2:18" x14ac:dyDescent="0.2">
      <c r="B17146" s="25">
        <v>16916</v>
      </c>
      <c r="C17146" s="193">
        <v>1.0896466659484947</v>
      </c>
      <c r="D17146" s="19"/>
      <c r="E17146" s="19">
        <v>0.1364542869625778</v>
      </c>
      <c r="F17146" s="19"/>
      <c r="G17146" s="19">
        <v>9.8382545116910761E-2</v>
      </c>
      <c r="H17146" s="19"/>
      <c r="I17146" s="19">
        <v>0.46454377198486557</v>
      </c>
      <c r="J17146" s="19"/>
      <c r="K17146" s="19">
        <v>0.42314507660797851</v>
      </c>
      <c r="L17146" s="19"/>
      <c r="M17146" s="19">
        <v>0.2688617814796182</v>
      </c>
      <c r="N17146" s="19"/>
      <c r="O17146" s="19"/>
      <c r="P17146" s="50">
        <v>0.73026522156643259</v>
      </c>
      <c r="R17146" s="9" t="s">
        <v>0</v>
      </c>
    </row>
    <row r="17147" spans="2:18" x14ac:dyDescent="0.2">
      <c r="B17147" s="25">
        <v>16917</v>
      </c>
      <c r="C17147" s="193"/>
      <c r="D17147" s="19">
        <v>0.66570980336237884</v>
      </c>
      <c r="E17147" s="19">
        <v>0.22658115075567228</v>
      </c>
      <c r="F17147" s="19"/>
      <c r="G17147" s="19"/>
      <c r="H17147" s="19">
        <v>0.698432736645068</v>
      </c>
      <c r="I17147" s="19"/>
      <c r="J17147" s="19">
        <v>0.85263886327890548</v>
      </c>
      <c r="K17147" s="19"/>
      <c r="L17147" s="19">
        <v>0.3024152455733663</v>
      </c>
      <c r="M17147" s="19"/>
      <c r="N17147" s="19">
        <v>0.36788324979353032</v>
      </c>
      <c r="O17147" s="19"/>
      <c r="P17147" s="50">
        <v>0.20912010041523765</v>
      </c>
      <c r="R17147" s="9" t="s">
        <v>0</v>
      </c>
    </row>
    <row r="17148" spans="2:18" x14ac:dyDescent="0.2">
      <c r="B17148" s="25">
        <v>16918</v>
      </c>
      <c r="C17148" s="193">
        <v>0.47790536721403964</v>
      </c>
      <c r="D17148" s="19"/>
      <c r="E17148" s="19">
        <v>0.51001913128498655</v>
      </c>
      <c r="F17148" s="19"/>
      <c r="G17148" s="19">
        <v>0.39908729297205403</v>
      </c>
      <c r="H17148" s="19"/>
      <c r="I17148" s="19">
        <v>0.30768733794099029</v>
      </c>
      <c r="J17148" s="19"/>
      <c r="K17148" s="19">
        <v>0.71469968212829471</v>
      </c>
      <c r="L17148" s="19"/>
      <c r="M17148" s="19">
        <v>0.60218166106990179</v>
      </c>
      <c r="N17148" s="19"/>
      <c r="O17148" s="19"/>
      <c r="P17148" s="50">
        <v>0.16732248038869563</v>
      </c>
      <c r="R17148" s="9" t="s">
        <v>0</v>
      </c>
    </row>
    <row r="17149" spans="2:18" x14ac:dyDescent="0.2">
      <c r="B17149" s="25">
        <v>16919</v>
      </c>
      <c r="C17149" s="193"/>
      <c r="D17149" s="19">
        <v>0.33917956121811316</v>
      </c>
      <c r="E17149" s="19"/>
      <c r="F17149" s="19">
        <v>0.71211280962080925</v>
      </c>
      <c r="G17149" s="19"/>
      <c r="H17149" s="19">
        <v>1.9051396895543193</v>
      </c>
      <c r="I17149" s="19"/>
      <c r="J17149" s="19">
        <v>1.2908715737111058</v>
      </c>
      <c r="K17149" s="19"/>
      <c r="L17149" s="19">
        <v>1.7191527212227193</v>
      </c>
      <c r="M17149" s="19"/>
      <c r="N17149" s="19">
        <v>1.0098597744760078</v>
      </c>
      <c r="O17149" s="19"/>
      <c r="P17149" s="50">
        <v>1.1064142110471074</v>
      </c>
      <c r="R17149" s="9" t="s">
        <v>0</v>
      </c>
    </row>
    <row r="17150" spans="2:18" x14ac:dyDescent="0.2">
      <c r="B17150" s="25">
        <v>16920</v>
      </c>
      <c r="C17150" s="193"/>
      <c r="D17150" s="19">
        <v>6.2123329511991184E-2</v>
      </c>
      <c r="E17150" s="19">
        <v>0.72805026415427909</v>
      </c>
      <c r="F17150" s="19"/>
      <c r="G17150" s="19">
        <v>0.50355021254426968</v>
      </c>
      <c r="H17150" s="19"/>
      <c r="I17150" s="19"/>
      <c r="J17150" s="19">
        <v>0.20542322387759743</v>
      </c>
      <c r="K17150" s="19">
        <v>0.60741898606527678</v>
      </c>
      <c r="L17150" s="19"/>
      <c r="M17150" s="19"/>
      <c r="N17150" s="19">
        <v>0.3483015674805649</v>
      </c>
      <c r="O17150" s="19"/>
      <c r="P17150" s="50">
        <v>0.48689149899494066</v>
      </c>
      <c r="R17150" s="9" t="s">
        <v>0</v>
      </c>
    </row>
    <row r="17151" spans="2:18" x14ac:dyDescent="0.2">
      <c r="B17151" s="25">
        <v>16921</v>
      </c>
      <c r="C17151" s="193"/>
      <c r="D17151" s="19">
        <v>0.50102380085107434</v>
      </c>
      <c r="E17151" s="19"/>
      <c r="F17151" s="19">
        <v>0.80225990688475834</v>
      </c>
      <c r="G17151" s="19"/>
      <c r="H17151" s="19">
        <v>1.0662840836750118</v>
      </c>
      <c r="I17151" s="19"/>
      <c r="J17151" s="19">
        <v>0.90460866321795508</v>
      </c>
      <c r="K17151" s="19"/>
      <c r="L17151" s="19">
        <v>1.3528584441328801</v>
      </c>
      <c r="M17151" s="19"/>
      <c r="N17151" s="19">
        <v>2.400644723153644E-2</v>
      </c>
      <c r="O17151" s="19"/>
      <c r="P17151" s="50">
        <v>1.1660756610220493</v>
      </c>
      <c r="R17151" s="9" t="s">
        <v>0</v>
      </c>
    </row>
    <row r="17152" spans="2:18" x14ac:dyDescent="0.2">
      <c r="B17152" s="25">
        <v>16922</v>
      </c>
      <c r="C17152" s="193">
        <v>0.84640125781749109</v>
      </c>
      <c r="D17152" s="19"/>
      <c r="E17152" s="19">
        <v>1.426718389496535</v>
      </c>
      <c r="F17152" s="19"/>
      <c r="G17152" s="19">
        <v>1.5693556605192951</v>
      </c>
      <c r="H17152" s="19"/>
      <c r="I17152" s="19">
        <v>0.14990069909007914</v>
      </c>
      <c r="J17152" s="19"/>
      <c r="K17152" s="19">
        <v>0.81390732271736788</v>
      </c>
      <c r="L17152" s="19"/>
      <c r="M17152" s="19">
        <v>0.57861166848511325</v>
      </c>
      <c r="N17152" s="19"/>
      <c r="O17152" s="19">
        <v>0.16787849644140962</v>
      </c>
      <c r="P17152" s="50"/>
      <c r="R17152" s="9" t="s">
        <v>0</v>
      </c>
    </row>
    <row r="17153" spans="2:18" x14ac:dyDescent="0.2">
      <c r="B17153" s="25">
        <v>16923</v>
      </c>
      <c r="C17153" s="193"/>
      <c r="D17153" s="19">
        <v>0.48752779888361941</v>
      </c>
      <c r="E17153" s="19"/>
      <c r="F17153" s="19">
        <v>0.22630634406467301</v>
      </c>
      <c r="G17153" s="19"/>
      <c r="H17153" s="19">
        <v>0.54531692983376212</v>
      </c>
      <c r="I17153" s="19"/>
      <c r="J17153" s="19">
        <v>0.43703215250213812</v>
      </c>
      <c r="K17153" s="19">
        <v>1.1749828600939336</v>
      </c>
      <c r="L17153" s="19"/>
      <c r="M17153" s="19"/>
      <c r="N17153" s="19">
        <v>0.15173451361859597</v>
      </c>
      <c r="O17153" s="19">
        <v>0.39208251129112209</v>
      </c>
      <c r="P17153" s="50"/>
      <c r="R17153" s="9" t="s">
        <v>0</v>
      </c>
    </row>
    <row r="17154" spans="2:18" x14ac:dyDescent="0.2">
      <c r="B17154" s="25">
        <v>16924</v>
      </c>
      <c r="C17154" s="193">
        <v>1.1162253428535855</v>
      </c>
      <c r="D17154" s="19"/>
      <c r="E17154" s="19">
        <v>0.97264440205564384</v>
      </c>
      <c r="F17154" s="19"/>
      <c r="G17154" s="19">
        <v>1.4050182726818206E-2</v>
      </c>
      <c r="H17154" s="19"/>
      <c r="I17154" s="19">
        <v>0.74478443523040461</v>
      </c>
      <c r="J17154" s="19"/>
      <c r="K17154" s="19">
        <v>1.2131129683316522</v>
      </c>
      <c r="L17154" s="19"/>
      <c r="M17154" s="19">
        <v>0.64766664247289596</v>
      </c>
      <c r="N17154" s="19"/>
      <c r="O17154" s="19"/>
      <c r="P17154" s="50">
        <v>0.40193735027831484</v>
      </c>
      <c r="R17154" s="9" t="s">
        <v>0</v>
      </c>
    </row>
    <row r="17155" spans="2:18" x14ac:dyDescent="0.2">
      <c r="B17155" s="25">
        <v>16925</v>
      </c>
      <c r="C17155" s="193">
        <v>2.7364702539280014E-2</v>
      </c>
      <c r="D17155" s="19"/>
      <c r="E17155" s="19"/>
      <c r="F17155" s="19">
        <v>0.68628875613370544</v>
      </c>
      <c r="G17155" s="19"/>
      <c r="H17155" s="19">
        <v>6.6471949901308697E-2</v>
      </c>
      <c r="I17155" s="19"/>
      <c r="J17155" s="19">
        <v>0.18971898186608768</v>
      </c>
      <c r="K17155" s="19"/>
      <c r="L17155" s="19">
        <v>0.32882388133510349</v>
      </c>
      <c r="M17155" s="19">
        <v>0.35024502557831222</v>
      </c>
      <c r="N17155" s="19"/>
      <c r="O17155" s="19"/>
      <c r="P17155" s="50">
        <v>0.37143530787219581</v>
      </c>
      <c r="R17155" s="9" t="s">
        <v>0</v>
      </c>
    </row>
    <row r="17156" spans="2:18" x14ac:dyDescent="0.2">
      <c r="B17156" s="25">
        <v>16926</v>
      </c>
      <c r="C17156" s="193">
        <v>2.1544604993604728</v>
      </c>
      <c r="D17156" s="19"/>
      <c r="E17156" s="19">
        <v>1.260983891536325</v>
      </c>
      <c r="F17156" s="19"/>
      <c r="G17156" s="19">
        <v>1.3635976222701476</v>
      </c>
      <c r="H17156" s="19"/>
      <c r="I17156" s="19">
        <v>2.8226150349870842</v>
      </c>
      <c r="J17156" s="19"/>
      <c r="K17156" s="19">
        <v>1.5892605550891485</v>
      </c>
      <c r="L17156" s="19"/>
      <c r="M17156" s="19">
        <v>1.5473143509246632</v>
      </c>
      <c r="N17156" s="19"/>
      <c r="O17156" s="19">
        <v>1.6400145922506566</v>
      </c>
      <c r="P17156" s="50"/>
      <c r="R17156" s="9" t="s">
        <v>0</v>
      </c>
    </row>
    <row r="17157" spans="2:18" x14ac:dyDescent="0.2">
      <c r="B17157" s="25">
        <v>16927</v>
      </c>
      <c r="C17157" s="193">
        <v>0.84996916136282652</v>
      </c>
      <c r="D17157" s="19"/>
      <c r="E17157" s="19">
        <v>0.83433356259169633</v>
      </c>
      <c r="F17157" s="19"/>
      <c r="G17157" s="19"/>
      <c r="H17157" s="19">
        <v>0.1506022271822732</v>
      </c>
      <c r="I17157" s="19">
        <v>0.90840280626615133</v>
      </c>
      <c r="J17157" s="19"/>
      <c r="K17157" s="19">
        <v>0.31215914659651567</v>
      </c>
      <c r="L17157" s="19"/>
      <c r="M17157" s="19">
        <v>0.18634599095818521</v>
      </c>
      <c r="N17157" s="19"/>
      <c r="O17157" s="19">
        <v>0.13404312544005551</v>
      </c>
      <c r="P17157" s="50"/>
      <c r="R17157" s="9" t="s">
        <v>0</v>
      </c>
    </row>
    <row r="17158" spans="2:18" x14ac:dyDescent="0.2">
      <c r="B17158" s="25">
        <v>16928</v>
      </c>
      <c r="C17158" s="193"/>
      <c r="D17158" s="19">
        <v>1.289425423768698</v>
      </c>
      <c r="E17158" s="19">
        <v>2.4663404110233419E-2</v>
      </c>
      <c r="F17158" s="19"/>
      <c r="G17158" s="19">
        <v>0.3918628809969249</v>
      </c>
      <c r="H17158" s="19"/>
      <c r="I17158" s="19">
        <v>0.87397528887003195</v>
      </c>
      <c r="J17158" s="19"/>
      <c r="K17158" s="19">
        <v>1.203966123055813</v>
      </c>
      <c r="L17158" s="19"/>
      <c r="M17158" s="19"/>
      <c r="N17158" s="19">
        <v>0.31419456132027634</v>
      </c>
      <c r="O17158" s="19">
        <v>0.17374897987697024</v>
      </c>
      <c r="P17158" s="50"/>
      <c r="R17158" s="9" t="s">
        <v>0</v>
      </c>
    </row>
    <row r="17159" spans="2:18" x14ac:dyDescent="0.2">
      <c r="B17159" s="25">
        <v>16929</v>
      </c>
      <c r="C17159" s="193">
        <v>0.84515905220510823</v>
      </c>
      <c r="D17159" s="19"/>
      <c r="E17159" s="19">
        <v>0.11578276171244721</v>
      </c>
      <c r="F17159" s="19"/>
      <c r="G17159" s="19"/>
      <c r="H17159" s="19">
        <v>0.1270442466829475</v>
      </c>
      <c r="I17159" s="19">
        <v>0.38490578008211906</v>
      </c>
      <c r="J17159" s="19"/>
      <c r="K17159" s="19">
        <v>1.1039351621632698</v>
      </c>
      <c r="L17159" s="19"/>
      <c r="M17159" s="19">
        <v>0.93333031397313559</v>
      </c>
      <c r="N17159" s="19"/>
      <c r="O17159" s="19">
        <v>1.131215559962917</v>
      </c>
      <c r="P17159" s="50"/>
      <c r="R17159" s="9" t="s">
        <v>0</v>
      </c>
    </row>
    <row r="17160" spans="2:18" x14ac:dyDescent="0.2">
      <c r="B17160" s="25">
        <v>16930</v>
      </c>
      <c r="C17160" s="193">
        <v>1.090282595108901</v>
      </c>
      <c r="D17160" s="19"/>
      <c r="E17160" s="19">
        <v>0.75207968811029147</v>
      </c>
      <c r="F17160" s="19"/>
      <c r="G17160" s="19">
        <v>0.49217346657665445</v>
      </c>
      <c r="H17160" s="19"/>
      <c r="I17160" s="19">
        <v>1.1389790326894444</v>
      </c>
      <c r="J17160" s="19"/>
      <c r="K17160" s="19">
        <v>1.0212247024223964</v>
      </c>
      <c r="L17160" s="19"/>
      <c r="M17160" s="19">
        <v>0.75406488303301655</v>
      </c>
      <c r="N17160" s="19"/>
      <c r="O17160" s="19">
        <v>0.24856005706985909</v>
      </c>
      <c r="P17160" s="50"/>
      <c r="R17160" s="9" t="s">
        <v>0</v>
      </c>
    </row>
    <row r="17161" spans="2:18" x14ac:dyDescent="0.2">
      <c r="B17161" s="25">
        <v>16931</v>
      </c>
      <c r="C17161" s="193">
        <v>4.2048147679199337E-2</v>
      </c>
      <c r="D17161" s="19"/>
      <c r="E17161" s="19">
        <v>0.19576084464215693</v>
      </c>
      <c r="F17161" s="19"/>
      <c r="G17161" s="19">
        <v>0.29391984121794834</v>
      </c>
      <c r="H17161" s="19"/>
      <c r="I17161" s="19"/>
      <c r="J17161" s="19">
        <v>0.44923952304028331</v>
      </c>
      <c r="K17161" s="19">
        <v>0.24086613149490488</v>
      </c>
      <c r="L17161" s="19"/>
      <c r="M17161" s="19"/>
      <c r="N17161" s="19">
        <v>0.17520687207916499</v>
      </c>
      <c r="O17161" s="19">
        <v>0.4094715262363442</v>
      </c>
      <c r="P17161" s="50"/>
      <c r="R17161" s="9" t="s">
        <v>0</v>
      </c>
    </row>
    <row r="17162" spans="2:18" x14ac:dyDescent="0.2">
      <c r="B17162" s="25">
        <v>16932</v>
      </c>
      <c r="C17162" s="193"/>
      <c r="D17162" s="19">
        <v>0.50204100519970551</v>
      </c>
      <c r="E17162" s="19"/>
      <c r="F17162" s="19">
        <v>0.99927378016972535</v>
      </c>
      <c r="G17162" s="19">
        <v>0.21208401588066217</v>
      </c>
      <c r="H17162" s="19"/>
      <c r="I17162" s="19"/>
      <c r="J17162" s="19">
        <v>1.0201600236212123</v>
      </c>
      <c r="K17162" s="19"/>
      <c r="L17162" s="19">
        <v>1.055666101871739</v>
      </c>
      <c r="M17162" s="19"/>
      <c r="N17162" s="19">
        <v>0.46775733759639609</v>
      </c>
      <c r="O17162" s="19"/>
      <c r="P17162" s="50">
        <v>1.0386221631876782</v>
      </c>
      <c r="R17162" s="9" t="s">
        <v>0</v>
      </c>
    </row>
    <row r="17163" spans="2:18" x14ac:dyDescent="0.2">
      <c r="B17163" s="25">
        <v>16933</v>
      </c>
      <c r="C17163" s="193">
        <v>2.2393768368735234</v>
      </c>
      <c r="D17163" s="19"/>
      <c r="E17163" s="19">
        <v>0.67738267379984485</v>
      </c>
      <c r="F17163" s="19"/>
      <c r="G17163" s="19">
        <v>0.78656601069282772</v>
      </c>
      <c r="H17163" s="19"/>
      <c r="I17163" s="19">
        <v>2.0418476611649408</v>
      </c>
      <c r="J17163" s="19"/>
      <c r="K17163" s="19">
        <v>0.76545229518170121</v>
      </c>
      <c r="L17163" s="19"/>
      <c r="M17163" s="19">
        <v>0.87151413937405642</v>
      </c>
      <c r="N17163" s="19"/>
      <c r="O17163" s="19">
        <v>0.57148883331102762</v>
      </c>
      <c r="P17163" s="50"/>
      <c r="R17163" s="9" t="s">
        <v>0</v>
      </c>
    </row>
    <row r="17164" spans="2:18" x14ac:dyDescent="0.2">
      <c r="B17164" s="25">
        <v>16934</v>
      </c>
      <c r="C17164" s="193">
        <v>0.96548063236986914</v>
      </c>
      <c r="D17164" s="19"/>
      <c r="E17164" s="19">
        <v>0.92366549037072765</v>
      </c>
      <c r="F17164" s="19"/>
      <c r="G17164" s="19">
        <v>1.1641076585451751</v>
      </c>
      <c r="H17164" s="19"/>
      <c r="I17164" s="19">
        <v>1.4702551611862646</v>
      </c>
      <c r="J17164" s="19"/>
      <c r="K17164" s="19">
        <v>0.15418330799111943</v>
      </c>
      <c r="L17164" s="19"/>
      <c r="M17164" s="19">
        <v>1.235653864554898</v>
      </c>
      <c r="N17164" s="19"/>
      <c r="O17164" s="19">
        <v>1.180608841821388</v>
      </c>
      <c r="P17164" s="50"/>
      <c r="R17164" s="9" t="s">
        <v>0</v>
      </c>
    </row>
    <row r="17165" spans="2:18" x14ac:dyDescent="0.2">
      <c r="B17165" s="25">
        <v>16935</v>
      </c>
      <c r="C17165" s="193">
        <v>1.093211849468154</v>
      </c>
      <c r="D17165" s="19"/>
      <c r="E17165" s="19">
        <v>1.1635605136117262</v>
      </c>
      <c r="F17165" s="19"/>
      <c r="G17165" s="19">
        <v>2.0673819627279446</v>
      </c>
      <c r="H17165" s="19"/>
      <c r="I17165" s="19">
        <v>0.70683153546540978</v>
      </c>
      <c r="J17165" s="19"/>
      <c r="K17165" s="19">
        <v>1.0413104011166923</v>
      </c>
      <c r="L17165" s="19"/>
      <c r="M17165" s="19">
        <v>0.34845819165117015</v>
      </c>
      <c r="N17165" s="19"/>
      <c r="O17165" s="19">
        <v>2.0821793799095158</v>
      </c>
      <c r="P17165" s="50"/>
      <c r="R17165" s="9" t="s">
        <v>0</v>
      </c>
    </row>
    <row r="17166" spans="2:18" x14ac:dyDescent="0.2">
      <c r="B17166" s="25">
        <v>16936</v>
      </c>
      <c r="C17166" s="193"/>
      <c r="D17166" s="19">
        <v>0.18673054891836896</v>
      </c>
      <c r="E17166" s="19"/>
      <c r="F17166" s="19">
        <v>0.35860288160675197</v>
      </c>
      <c r="G17166" s="19"/>
      <c r="H17166" s="19">
        <v>6.1613333378809094E-2</v>
      </c>
      <c r="I17166" s="19"/>
      <c r="J17166" s="19">
        <v>0.60493161894023906</v>
      </c>
      <c r="K17166" s="19">
        <v>0.51437244002189064</v>
      </c>
      <c r="L17166" s="19"/>
      <c r="M17166" s="19">
        <v>0.41667219736675709</v>
      </c>
      <c r="N17166" s="19"/>
      <c r="O17166" s="19"/>
      <c r="P17166" s="50">
        <v>0.21459751016385797</v>
      </c>
      <c r="R17166" s="9" t="s">
        <v>0</v>
      </c>
    </row>
    <row r="17167" spans="2:18" x14ac:dyDescent="0.2">
      <c r="B17167" s="25">
        <v>16937</v>
      </c>
      <c r="C17167" s="193">
        <v>0.18915954306276123</v>
      </c>
      <c r="D17167" s="19"/>
      <c r="E17167" s="19">
        <v>1.785185084182441</v>
      </c>
      <c r="F17167" s="19"/>
      <c r="G17167" s="19">
        <v>1.0741275679370645</v>
      </c>
      <c r="H17167" s="19"/>
      <c r="I17167" s="19">
        <v>1.130096669570076</v>
      </c>
      <c r="J17167" s="19"/>
      <c r="K17167" s="19">
        <v>0.90301764548836616</v>
      </c>
      <c r="L17167" s="19"/>
      <c r="M17167" s="19">
        <v>1.1685748919227577</v>
      </c>
      <c r="N17167" s="19"/>
      <c r="O17167" s="19">
        <v>1.5732293610858299</v>
      </c>
      <c r="P17167" s="50"/>
      <c r="R17167" s="9" t="s">
        <v>0</v>
      </c>
    </row>
    <row r="17168" spans="2:18" x14ac:dyDescent="0.2">
      <c r="B17168" s="25">
        <v>16938</v>
      </c>
      <c r="C17168" s="193"/>
      <c r="D17168" s="19">
        <v>0.61526032316529822</v>
      </c>
      <c r="E17168" s="19"/>
      <c r="F17168" s="19">
        <v>0.43034820187745221</v>
      </c>
      <c r="G17168" s="19"/>
      <c r="H17168" s="19">
        <v>0.20900579321444646</v>
      </c>
      <c r="I17168" s="19"/>
      <c r="J17168" s="19">
        <v>0.90576943358642259</v>
      </c>
      <c r="K17168" s="19"/>
      <c r="L17168" s="19">
        <v>0.91238478182743898</v>
      </c>
      <c r="M17168" s="19"/>
      <c r="N17168" s="19">
        <v>0.78893483931841679</v>
      </c>
      <c r="O17168" s="19"/>
      <c r="P17168" s="50">
        <v>0.70292494397451533</v>
      </c>
      <c r="R17168" s="9" t="s">
        <v>0</v>
      </c>
    </row>
    <row r="17169" spans="2:18" x14ac:dyDescent="0.2">
      <c r="B17169" s="25">
        <v>16939</v>
      </c>
      <c r="C17169" s="193">
        <v>1.4782036797804781</v>
      </c>
      <c r="D17169" s="19"/>
      <c r="E17169" s="19">
        <v>1.6484517299509598</v>
      </c>
      <c r="F17169" s="19"/>
      <c r="G17169" s="19">
        <v>2.1241545502761108</v>
      </c>
      <c r="H17169" s="19"/>
      <c r="I17169" s="19">
        <v>0.99135291359746081</v>
      </c>
      <c r="J17169" s="19"/>
      <c r="K17169" s="19">
        <v>0.73237502726901593</v>
      </c>
      <c r="L17169" s="19"/>
      <c r="M17169" s="19">
        <v>2.7259601707322161</v>
      </c>
      <c r="N17169" s="19"/>
      <c r="O17169" s="19">
        <v>2.3807514353515362</v>
      </c>
      <c r="P17169" s="50"/>
      <c r="R17169" s="9" t="s">
        <v>0</v>
      </c>
    </row>
    <row r="17170" spans="2:18" x14ac:dyDescent="0.2">
      <c r="B17170" s="25">
        <v>16940</v>
      </c>
      <c r="C17170" s="193">
        <v>1.0390199291313851</v>
      </c>
      <c r="D17170" s="19"/>
      <c r="E17170" s="19"/>
      <c r="F17170" s="19">
        <v>0.47566492625037565</v>
      </c>
      <c r="G17170" s="19">
        <v>0.46381195690771992</v>
      </c>
      <c r="H17170" s="19"/>
      <c r="I17170" s="19"/>
      <c r="J17170" s="19">
        <v>6.4517356482105756E-2</v>
      </c>
      <c r="K17170" s="19">
        <v>1.2470384446246736</v>
      </c>
      <c r="L17170" s="19"/>
      <c r="M17170" s="19">
        <v>9.1711067847963415E-2</v>
      </c>
      <c r="N17170" s="19"/>
      <c r="O17170" s="19">
        <v>0.53737808315458568</v>
      </c>
      <c r="P17170" s="50"/>
      <c r="R17170" s="9" t="s">
        <v>0</v>
      </c>
    </row>
    <row r="17171" spans="2:18" x14ac:dyDescent="0.2">
      <c r="B17171" s="25">
        <v>16941</v>
      </c>
      <c r="C17171" s="193">
        <v>0.794112840108392</v>
      </c>
      <c r="D17171" s="19"/>
      <c r="E17171" s="19">
        <v>1.2272110561542322</v>
      </c>
      <c r="F17171" s="19"/>
      <c r="G17171" s="19">
        <v>0.87907251982189527</v>
      </c>
      <c r="H17171" s="19"/>
      <c r="I17171" s="19">
        <v>0.41578328986197188</v>
      </c>
      <c r="J17171" s="19"/>
      <c r="K17171" s="19">
        <v>0.10249076346048802</v>
      </c>
      <c r="L17171" s="19"/>
      <c r="M17171" s="19">
        <v>0.30778230066850898</v>
      </c>
      <c r="N17171" s="19"/>
      <c r="O17171" s="19">
        <v>0.46405649013321937</v>
      </c>
      <c r="P17171" s="50"/>
      <c r="R17171" s="9" t="s">
        <v>0</v>
      </c>
    </row>
    <row r="17172" spans="2:18" x14ac:dyDescent="0.2">
      <c r="B17172" s="25">
        <v>16942</v>
      </c>
      <c r="C17172" s="193">
        <v>0.82087570431180801</v>
      </c>
      <c r="D17172" s="19"/>
      <c r="E17172" s="19">
        <v>1.001481168393878</v>
      </c>
      <c r="F17172" s="19"/>
      <c r="G17172" s="19">
        <v>1.1015747899303154</v>
      </c>
      <c r="H17172" s="19"/>
      <c r="I17172" s="19">
        <v>0.32407300003463413</v>
      </c>
      <c r="J17172" s="19"/>
      <c r="K17172" s="19"/>
      <c r="L17172" s="19">
        <v>5.4425763849291577E-2</v>
      </c>
      <c r="M17172" s="19">
        <v>1.1041978791732423</v>
      </c>
      <c r="N17172" s="19"/>
      <c r="O17172" s="19">
        <v>0.74412256386894882</v>
      </c>
      <c r="P17172" s="50"/>
      <c r="R17172" s="9" t="s">
        <v>0</v>
      </c>
    </row>
    <row r="17173" spans="2:18" x14ac:dyDescent="0.2">
      <c r="B17173" s="25">
        <v>16943</v>
      </c>
      <c r="C17173" s="193">
        <v>0.96123001212352044</v>
      </c>
      <c r="D17173" s="19"/>
      <c r="E17173" s="19"/>
      <c r="F17173" s="19">
        <v>0.52792334371196048</v>
      </c>
      <c r="G17173" s="19">
        <v>0.35789791323230435</v>
      </c>
      <c r="H17173" s="19"/>
      <c r="I17173" s="19">
        <v>1.1875182795035624</v>
      </c>
      <c r="J17173" s="19"/>
      <c r="K17173" s="19">
        <v>1.4268505945000369</v>
      </c>
      <c r="L17173" s="19"/>
      <c r="M17173" s="19"/>
      <c r="N17173" s="19">
        <v>0.22026645152479582</v>
      </c>
      <c r="O17173" s="19">
        <v>0.25005642155890839</v>
      </c>
      <c r="P17173" s="50"/>
      <c r="R17173" s="9" t="s">
        <v>0</v>
      </c>
    </row>
    <row r="17174" spans="2:18" x14ac:dyDescent="0.2">
      <c r="B17174" s="25">
        <v>16944</v>
      </c>
      <c r="C17174" s="193">
        <v>0.91713276654902764</v>
      </c>
      <c r="D17174" s="19"/>
      <c r="E17174" s="19">
        <v>1.3533395436140827</v>
      </c>
      <c r="F17174" s="19"/>
      <c r="G17174" s="19">
        <v>0.45429855969711497</v>
      </c>
      <c r="H17174" s="19"/>
      <c r="I17174" s="19">
        <v>0.67541333616910471</v>
      </c>
      <c r="J17174" s="19"/>
      <c r="K17174" s="19">
        <v>0.90236447488873051</v>
      </c>
      <c r="L17174" s="19"/>
      <c r="M17174" s="19">
        <v>0.14479621879831048</v>
      </c>
      <c r="N17174" s="19"/>
      <c r="O17174" s="19">
        <v>0.35104911083956769</v>
      </c>
      <c r="P17174" s="50"/>
      <c r="R17174" s="9" t="s">
        <v>0</v>
      </c>
    </row>
    <row r="17175" spans="2:18" x14ac:dyDescent="0.2">
      <c r="B17175" s="25">
        <v>16945</v>
      </c>
      <c r="C17175" s="193"/>
      <c r="D17175" s="19">
        <v>0.47085863018148938</v>
      </c>
      <c r="E17175" s="19">
        <v>0.1691284373289518</v>
      </c>
      <c r="F17175" s="19"/>
      <c r="G17175" s="19">
        <v>0.97222242775364387</v>
      </c>
      <c r="H17175" s="19"/>
      <c r="I17175" s="19"/>
      <c r="J17175" s="19">
        <v>0.48496478262868076</v>
      </c>
      <c r="K17175" s="19">
        <v>0.63327161248620378</v>
      </c>
      <c r="L17175" s="19"/>
      <c r="M17175" s="19">
        <v>0.57823528453000161</v>
      </c>
      <c r="N17175" s="19"/>
      <c r="O17175" s="19">
        <v>1.3176226440142844</v>
      </c>
      <c r="P17175" s="50"/>
      <c r="R17175" s="9" t="s">
        <v>0</v>
      </c>
    </row>
    <row r="17176" spans="2:18" x14ac:dyDescent="0.2">
      <c r="B17176" s="25">
        <v>16946</v>
      </c>
      <c r="C17176" s="193"/>
      <c r="D17176" s="19">
        <v>0.22019304698362668</v>
      </c>
      <c r="E17176" s="19"/>
      <c r="F17176" s="19">
        <v>0.75877101429598715</v>
      </c>
      <c r="G17176" s="19"/>
      <c r="H17176" s="19">
        <v>0.89899729950112839</v>
      </c>
      <c r="I17176" s="19"/>
      <c r="J17176" s="19">
        <v>0.22456733283698838</v>
      </c>
      <c r="K17176" s="19"/>
      <c r="L17176" s="19">
        <v>0.7551910283455312</v>
      </c>
      <c r="M17176" s="19"/>
      <c r="N17176" s="19">
        <v>0.89838003161337188</v>
      </c>
      <c r="O17176" s="19"/>
      <c r="P17176" s="50">
        <v>0.46494010768743782</v>
      </c>
      <c r="R17176" s="9" t="s">
        <v>0</v>
      </c>
    </row>
    <row r="17177" spans="2:18" x14ac:dyDescent="0.2">
      <c r="B17177" s="25">
        <v>16947</v>
      </c>
      <c r="C17177" s="193">
        <v>0.43453021342992798</v>
      </c>
      <c r="D17177" s="19"/>
      <c r="E17177" s="19">
        <v>0.86825291841803121</v>
      </c>
      <c r="F17177" s="19"/>
      <c r="G17177" s="19">
        <v>0.98112628656700573</v>
      </c>
      <c r="H17177" s="19"/>
      <c r="I17177" s="19">
        <v>0.38893132304987832</v>
      </c>
      <c r="J17177" s="19"/>
      <c r="K17177" s="19"/>
      <c r="L17177" s="19">
        <v>0.27851016850546712</v>
      </c>
      <c r="M17177" s="19">
        <v>1.1239737807476291</v>
      </c>
      <c r="N17177" s="19"/>
      <c r="O17177" s="19">
        <v>0.67914014191458683</v>
      </c>
      <c r="P17177" s="50"/>
      <c r="R17177" s="9" t="s">
        <v>0</v>
      </c>
    </row>
    <row r="17178" spans="2:18" x14ac:dyDescent="0.2">
      <c r="B17178" s="25">
        <v>16948</v>
      </c>
      <c r="C17178" s="193">
        <v>0.55298269205051487</v>
      </c>
      <c r="D17178" s="19"/>
      <c r="E17178" s="19">
        <v>0.90472837506976056</v>
      </c>
      <c r="F17178" s="19"/>
      <c r="G17178" s="19">
        <v>1.1342501309877233</v>
      </c>
      <c r="H17178" s="19"/>
      <c r="I17178" s="19">
        <v>0.13276508372428888</v>
      </c>
      <c r="J17178" s="19"/>
      <c r="K17178" s="19">
        <v>0.23944510819402573</v>
      </c>
      <c r="L17178" s="19"/>
      <c r="M17178" s="19">
        <v>0.91356928990816288</v>
      </c>
      <c r="N17178" s="19"/>
      <c r="O17178" s="19">
        <v>1.3003361021618729</v>
      </c>
      <c r="P17178" s="50"/>
      <c r="R17178" s="9" t="s">
        <v>0</v>
      </c>
    </row>
    <row r="17179" spans="2:18" x14ac:dyDescent="0.2">
      <c r="B17179" s="25">
        <v>16949</v>
      </c>
      <c r="C17179" s="193"/>
      <c r="D17179" s="19">
        <v>0.11842017504965141</v>
      </c>
      <c r="E17179" s="19">
        <v>0.58907154849023091</v>
      </c>
      <c r="F17179" s="19"/>
      <c r="G17179" s="19">
        <v>0.18640799041074893</v>
      </c>
      <c r="H17179" s="19"/>
      <c r="I17179" s="19"/>
      <c r="J17179" s="19">
        <v>0.90562636332945001</v>
      </c>
      <c r="K17179" s="19"/>
      <c r="L17179" s="19">
        <v>0.234332264188369</v>
      </c>
      <c r="M17179" s="19">
        <v>0.14647013216779547</v>
      </c>
      <c r="N17179" s="19"/>
      <c r="O17179" s="19"/>
      <c r="P17179" s="50">
        <v>1.0042487393093866</v>
      </c>
      <c r="R17179" s="9" t="s">
        <v>0</v>
      </c>
    </row>
    <row r="17180" spans="2:18" x14ac:dyDescent="0.2">
      <c r="B17180" s="25">
        <v>16950</v>
      </c>
      <c r="C17180" s="193"/>
      <c r="D17180" s="19">
        <v>1.3430776515099441</v>
      </c>
      <c r="E17180" s="19"/>
      <c r="F17180" s="19">
        <v>1.4909752084195407</v>
      </c>
      <c r="G17180" s="19"/>
      <c r="H17180" s="19">
        <v>2.4630434404488799</v>
      </c>
      <c r="I17180" s="19"/>
      <c r="J17180" s="19">
        <v>2.3364030643803644</v>
      </c>
      <c r="K17180" s="19"/>
      <c r="L17180" s="19">
        <v>1.5753250398466303</v>
      </c>
      <c r="M17180" s="19"/>
      <c r="N17180" s="19">
        <v>1.9596982331310235</v>
      </c>
      <c r="O17180" s="19"/>
      <c r="P17180" s="50">
        <v>1.8937104073599209</v>
      </c>
      <c r="R17180" s="9" t="s">
        <v>0</v>
      </c>
    </row>
    <row r="17181" spans="2:18" x14ac:dyDescent="0.2">
      <c r="B17181" s="25">
        <v>16951</v>
      </c>
      <c r="C17181" s="193"/>
      <c r="D17181" s="19">
        <v>0.41395242123982295</v>
      </c>
      <c r="E17181" s="19">
        <v>0.41300196272774425</v>
      </c>
      <c r="F17181" s="19"/>
      <c r="G17181" s="19"/>
      <c r="H17181" s="19">
        <v>0.32036274257871794</v>
      </c>
      <c r="I17181" s="19">
        <v>0.93843487357672084</v>
      </c>
      <c r="J17181" s="19"/>
      <c r="K17181" s="19">
        <v>0.57103007167932474</v>
      </c>
      <c r="L17181" s="19"/>
      <c r="M17181" s="19">
        <v>0.52088170189781424</v>
      </c>
      <c r="N17181" s="19"/>
      <c r="O17181" s="19">
        <v>0.34344094413659765</v>
      </c>
      <c r="P17181" s="50"/>
      <c r="R17181" s="9" t="s">
        <v>0</v>
      </c>
    </row>
    <row r="17182" spans="2:18" x14ac:dyDescent="0.2">
      <c r="B17182" s="25">
        <v>16952</v>
      </c>
      <c r="C17182" s="193"/>
      <c r="D17182" s="19">
        <v>0.53251167490925966</v>
      </c>
      <c r="E17182" s="19"/>
      <c r="F17182" s="19">
        <v>0.28549937130997854</v>
      </c>
      <c r="G17182" s="19"/>
      <c r="H17182" s="19">
        <v>0.20782803743290562</v>
      </c>
      <c r="I17182" s="19"/>
      <c r="J17182" s="19">
        <v>1.4508631951767468</v>
      </c>
      <c r="K17182" s="19"/>
      <c r="L17182" s="19">
        <v>1.2905977701779106</v>
      </c>
      <c r="M17182" s="19"/>
      <c r="N17182" s="19">
        <v>1.2997009951858511</v>
      </c>
      <c r="O17182" s="19"/>
      <c r="P17182" s="50">
        <v>0.79722507070759041</v>
      </c>
      <c r="R17182" s="9" t="s">
        <v>0</v>
      </c>
    </row>
    <row r="17183" spans="2:18" x14ac:dyDescent="0.2">
      <c r="B17183" s="25">
        <v>16953</v>
      </c>
      <c r="C17183" s="193"/>
      <c r="D17183" s="19">
        <v>0.47186180761894697</v>
      </c>
      <c r="E17183" s="19"/>
      <c r="F17183" s="19">
        <v>1.0897011364088374</v>
      </c>
      <c r="G17183" s="19"/>
      <c r="H17183" s="19">
        <v>0.80410380933975756</v>
      </c>
      <c r="I17183" s="19"/>
      <c r="J17183" s="19">
        <v>1.1597870439951294</v>
      </c>
      <c r="K17183" s="19"/>
      <c r="L17183" s="19">
        <v>1.2901531402787936</v>
      </c>
      <c r="M17183" s="19">
        <v>0.21649261289930435</v>
      </c>
      <c r="N17183" s="19"/>
      <c r="O17183" s="19"/>
      <c r="P17183" s="50">
        <v>0.32725623460419062</v>
      </c>
      <c r="R17183" s="9" t="s">
        <v>0</v>
      </c>
    </row>
    <row r="17184" spans="2:18" x14ac:dyDescent="0.2">
      <c r="B17184" s="25">
        <v>16954</v>
      </c>
      <c r="C17184" s="193">
        <v>1.3017831876074206</v>
      </c>
      <c r="D17184" s="19"/>
      <c r="E17184" s="19">
        <v>1.1261688486394772</v>
      </c>
      <c r="F17184" s="19"/>
      <c r="G17184" s="19">
        <v>0.71896276154913275</v>
      </c>
      <c r="H17184" s="19"/>
      <c r="I17184" s="19">
        <v>1.2317416513024317</v>
      </c>
      <c r="J17184" s="19"/>
      <c r="K17184" s="19">
        <v>1.3552311117531501</v>
      </c>
      <c r="L17184" s="19"/>
      <c r="M17184" s="19">
        <v>0.54763384708838081</v>
      </c>
      <c r="N17184" s="19"/>
      <c r="O17184" s="19">
        <v>0.94953413405823739</v>
      </c>
      <c r="P17184" s="50"/>
      <c r="R17184" s="9" t="s">
        <v>0</v>
      </c>
    </row>
    <row r="17185" spans="2:18" x14ac:dyDescent="0.2">
      <c r="B17185" s="25">
        <v>16955</v>
      </c>
      <c r="C17185" s="193">
        <v>0.15259011831358743</v>
      </c>
      <c r="D17185" s="19"/>
      <c r="E17185" s="19">
        <v>0.3234301964193218</v>
      </c>
      <c r="F17185" s="19"/>
      <c r="G17185" s="19">
        <v>0.56954236629539512</v>
      </c>
      <c r="H17185" s="19"/>
      <c r="I17185" s="19">
        <v>0.92414916782622802</v>
      </c>
      <c r="J17185" s="19"/>
      <c r="K17185" s="19">
        <v>0.2232210672787428</v>
      </c>
      <c r="L17185" s="19"/>
      <c r="M17185" s="19">
        <v>0.50308839791324733</v>
      </c>
      <c r="N17185" s="19"/>
      <c r="O17185" s="19">
        <v>0.2886191543376877</v>
      </c>
      <c r="P17185" s="50"/>
      <c r="R17185" s="9" t="s">
        <v>0</v>
      </c>
    </row>
    <row r="17186" spans="2:18" x14ac:dyDescent="0.2">
      <c r="B17186" s="25">
        <v>16956</v>
      </c>
      <c r="C17186" s="193"/>
      <c r="D17186" s="19">
        <v>0.61839121775798067</v>
      </c>
      <c r="E17186" s="19"/>
      <c r="F17186" s="19">
        <v>0.85232686249016221</v>
      </c>
      <c r="G17186" s="19"/>
      <c r="H17186" s="19">
        <v>0.41675417844091361</v>
      </c>
      <c r="I17186" s="19"/>
      <c r="J17186" s="19">
        <v>0.72521384934800004</v>
      </c>
      <c r="K17186" s="19"/>
      <c r="L17186" s="19">
        <v>0.13406912116685346</v>
      </c>
      <c r="M17186" s="19"/>
      <c r="N17186" s="19">
        <v>0.76118034585595629</v>
      </c>
      <c r="O17186" s="19"/>
      <c r="P17186" s="50">
        <v>0.68457113986613349</v>
      </c>
      <c r="R17186" s="9" t="s">
        <v>0</v>
      </c>
    </row>
    <row r="17187" spans="2:18" x14ac:dyDescent="0.2">
      <c r="B17187" s="25">
        <v>16957</v>
      </c>
      <c r="C17187" s="193"/>
      <c r="D17187" s="19">
        <v>0.68770920379153455</v>
      </c>
      <c r="E17187" s="19"/>
      <c r="F17187" s="19">
        <v>0.54488507325728097</v>
      </c>
      <c r="G17187" s="19"/>
      <c r="H17187" s="19">
        <v>0.84435880769291582</v>
      </c>
      <c r="I17187" s="19"/>
      <c r="J17187" s="19">
        <v>1.5845918090983093</v>
      </c>
      <c r="K17187" s="19"/>
      <c r="L17187" s="19">
        <v>1.6844757489430415</v>
      </c>
      <c r="M17187" s="19"/>
      <c r="N17187" s="19">
        <v>0.51963033773205569</v>
      </c>
      <c r="O17187" s="19"/>
      <c r="P17187" s="50">
        <v>0.67899268388254796</v>
      </c>
      <c r="R17187" s="9" t="s">
        <v>0</v>
      </c>
    </row>
    <row r="17188" spans="2:18" x14ac:dyDescent="0.2">
      <c r="B17188" s="25">
        <v>16958</v>
      </c>
      <c r="C17188" s="193"/>
      <c r="D17188" s="19">
        <v>0.97210914301871487</v>
      </c>
      <c r="E17188" s="19"/>
      <c r="F17188" s="19">
        <v>1.0086816266414516</v>
      </c>
      <c r="G17188" s="19"/>
      <c r="H17188" s="19">
        <v>0.954565187870272</v>
      </c>
      <c r="I17188" s="19">
        <v>0.20846005579589846</v>
      </c>
      <c r="J17188" s="19"/>
      <c r="K17188" s="19"/>
      <c r="L17188" s="19">
        <v>0.46795603306759159</v>
      </c>
      <c r="M17188" s="19"/>
      <c r="N17188" s="19">
        <v>0.69726991961815099</v>
      </c>
      <c r="O17188" s="19">
        <v>0.74169801914320987</v>
      </c>
      <c r="P17188" s="50"/>
      <c r="R17188" s="9" t="s">
        <v>0</v>
      </c>
    </row>
    <row r="17189" spans="2:18" x14ac:dyDescent="0.2">
      <c r="B17189" s="25">
        <v>16959</v>
      </c>
      <c r="C17189" s="193"/>
      <c r="D17189" s="19">
        <v>1.0001734371875336E-2</v>
      </c>
      <c r="E17189" s="19">
        <v>0.4978680303586574</v>
      </c>
      <c r="F17189" s="19"/>
      <c r="G17189" s="19">
        <v>4.0615176532355725E-2</v>
      </c>
      <c r="H17189" s="19"/>
      <c r="I17189" s="19">
        <v>0.75768571297590315</v>
      </c>
      <c r="J17189" s="19"/>
      <c r="K17189" s="19">
        <v>1.8226195977371671</v>
      </c>
      <c r="L17189" s="19"/>
      <c r="M17189" s="19">
        <v>0.8641104645041322</v>
      </c>
      <c r="N17189" s="19"/>
      <c r="O17189" s="19">
        <v>1.2547576340649369</v>
      </c>
      <c r="P17189" s="50"/>
      <c r="R17189" s="9" t="s">
        <v>0</v>
      </c>
    </row>
    <row r="17190" spans="2:18" x14ac:dyDescent="0.2">
      <c r="B17190" s="25">
        <v>16960</v>
      </c>
      <c r="C17190" s="193"/>
      <c r="D17190" s="19">
        <v>1.2970099675701434</v>
      </c>
      <c r="E17190" s="19"/>
      <c r="F17190" s="19">
        <v>0.48113617916372325</v>
      </c>
      <c r="G17190" s="19"/>
      <c r="H17190" s="19">
        <v>0.88057550159377895</v>
      </c>
      <c r="I17190" s="19"/>
      <c r="J17190" s="19">
        <v>1.6024454471135918</v>
      </c>
      <c r="K17190" s="19"/>
      <c r="L17190" s="19">
        <v>1.6719234200533437</v>
      </c>
      <c r="M17190" s="19"/>
      <c r="N17190" s="19">
        <v>0.2181609399939223</v>
      </c>
      <c r="O17190" s="19"/>
      <c r="P17190" s="50">
        <v>1.5380813461660672</v>
      </c>
      <c r="R17190" s="9" t="s">
        <v>0</v>
      </c>
    </row>
    <row r="17191" spans="2:18" x14ac:dyDescent="0.2">
      <c r="B17191" s="25">
        <v>16961</v>
      </c>
      <c r="C17191" s="193"/>
      <c r="D17191" s="19">
        <v>0.30517910867206682</v>
      </c>
      <c r="E17191" s="19"/>
      <c r="F17191" s="19">
        <v>0.57229792511267308</v>
      </c>
      <c r="G17191" s="19"/>
      <c r="H17191" s="19">
        <v>0.79539078364594606</v>
      </c>
      <c r="I17191" s="19"/>
      <c r="J17191" s="19">
        <v>1.177343297579464</v>
      </c>
      <c r="K17191" s="19"/>
      <c r="L17191" s="19">
        <v>0.94268503029979434</v>
      </c>
      <c r="M17191" s="19"/>
      <c r="N17191" s="19">
        <v>0.2959672230265637</v>
      </c>
      <c r="O17191" s="19"/>
      <c r="P17191" s="50">
        <v>1.0978672025206875</v>
      </c>
      <c r="R17191" s="9" t="s">
        <v>0</v>
      </c>
    </row>
    <row r="17192" spans="2:18" x14ac:dyDescent="0.2">
      <c r="B17192" s="25">
        <v>16962</v>
      </c>
      <c r="C17192" s="193"/>
      <c r="D17192" s="19">
        <v>0.34424026768191363</v>
      </c>
      <c r="E17192" s="19"/>
      <c r="F17192" s="19">
        <v>9.0393546868575828E-2</v>
      </c>
      <c r="G17192" s="19"/>
      <c r="H17192" s="19">
        <v>0.1217794534045696</v>
      </c>
      <c r="I17192" s="19"/>
      <c r="J17192" s="19">
        <v>6.8982080038766963E-2</v>
      </c>
      <c r="K17192" s="19"/>
      <c r="L17192" s="19">
        <v>0.26695884395046149</v>
      </c>
      <c r="M17192" s="19">
        <v>0.57269283452679398</v>
      </c>
      <c r="N17192" s="19"/>
      <c r="O17192" s="19">
        <v>4.6003415109527511E-2</v>
      </c>
      <c r="P17192" s="50"/>
      <c r="R17192" s="9" t="s">
        <v>0</v>
      </c>
    </row>
    <row r="17193" spans="2:18" x14ac:dyDescent="0.2">
      <c r="B17193" s="25">
        <v>16963</v>
      </c>
      <c r="C17193" s="193"/>
      <c r="D17193" s="19">
        <v>0.66344066647072597</v>
      </c>
      <c r="E17193" s="19"/>
      <c r="F17193" s="19">
        <v>0.8783535034125689</v>
      </c>
      <c r="G17193" s="19"/>
      <c r="H17193" s="19">
        <v>1.7753740605598844</v>
      </c>
      <c r="I17193" s="19"/>
      <c r="J17193" s="19">
        <v>0.71385640187232291</v>
      </c>
      <c r="K17193" s="19"/>
      <c r="L17193" s="19">
        <v>0.67414581912499394</v>
      </c>
      <c r="M17193" s="19"/>
      <c r="N17193" s="19">
        <v>1.6708464151737534</v>
      </c>
      <c r="O17193" s="19"/>
      <c r="P17193" s="50">
        <v>1.7844466408492357</v>
      </c>
      <c r="R17193" s="9" t="s">
        <v>0</v>
      </c>
    </row>
    <row r="17194" spans="2:18" x14ac:dyDescent="0.2">
      <c r="B17194" s="25">
        <v>16964</v>
      </c>
      <c r="C17194" s="193">
        <v>0.22374259477499076</v>
      </c>
      <c r="D17194" s="19"/>
      <c r="E17194" s="19">
        <v>0.23689729976018878</v>
      </c>
      <c r="F17194" s="19"/>
      <c r="G17194" s="19"/>
      <c r="H17194" s="19">
        <v>9.3824306540631078E-2</v>
      </c>
      <c r="I17194" s="19"/>
      <c r="J17194" s="19">
        <v>0.32859605157271377</v>
      </c>
      <c r="K17194" s="19"/>
      <c r="L17194" s="19">
        <v>0.55178669613686215</v>
      </c>
      <c r="M17194" s="19"/>
      <c r="N17194" s="19">
        <v>0.48047076502087921</v>
      </c>
      <c r="O17194" s="19"/>
      <c r="P17194" s="50">
        <v>0.47961299666358465</v>
      </c>
      <c r="R17194" s="9" t="s">
        <v>0</v>
      </c>
    </row>
    <row r="17195" spans="2:18" x14ac:dyDescent="0.2">
      <c r="B17195" s="25">
        <v>16965</v>
      </c>
      <c r="C17195" s="193"/>
      <c r="D17195" s="19">
        <v>2.1102334763558517</v>
      </c>
      <c r="E17195" s="19"/>
      <c r="F17195" s="19">
        <v>1.1504393314010581</v>
      </c>
      <c r="G17195" s="19"/>
      <c r="H17195" s="19">
        <v>0.75100615012253713</v>
      </c>
      <c r="I17195" s="19"/>
      <c r="J17195" s="19">
        <v>1.6731548471883981</v>
      </c>
      <c r="K17195" s="19"/>
      <c r="L17195" s="19">
        <v>1.0389113588750785</v>
      </c>
      <c r="M17195" s="19"/>
      <c r="N17195" s="19">
        <v>1.4452304562582949</v>
      </c>
      <c r="O17195" s="19"/>
      <c r="P17195" s="50">
        <v>1.4659612308068493</v>
      </c>
      <c r="R17195" s="9" t="s">
        <v>0</v>
      </c>
    </row>
    <row r="17196" spans="2:18" x14ac:dyDescent="0.2">
      <c r="B17196" s="25">
        <v>16966</v>
      </c>
      <c r="C17196" s="193">
        <v>0.55932429203181322</v>
      </c>
      <c r="D17196" s="19"/>
      <c r="E17196" s="19">
        <v>0.58461051115798246</v>
      </c>
      <c r="F17196" s="19"/>
      <c r="G17196" s="19">
        <v>0.4298223393864104</v>
      </c>
      <c r="H17196" s="19"/>
      <c r="I17196" s="19">
        <v>0.89156238929981513</v>
      </c>
      <c r="J17196" s="19"/>
      <c r="K17196" s="19">
        <v>1.4112733023384416</v>
      </c>
      <c r="L17196" s="19"/>
      <c r="M17196" s="19">
        <v>0.37382870439298688</v>
      </c>
      <c r="N17196" s="19"/>
      <c r="O17196" s="19">
        <v>0.62293589867565602</v>
      </c>
      <c r="P17196" s="50"/>
      <c r="R17196" s="9" t="s">
        <v>0</v>
      </c>
    </row>
    <row r="17197" spans="2:18" x14ac:dyDescent="0.2">
      <c r="B17197" s="25">
        <v>16967</v>
      </c>
      <c r="C17197" s="193">
        <v>0.17061827598594054</v>
      </c>
      <c r="D17197" s="19"/>
      <c r="E17197" s="19"/>
      <c r="F17197" s="19">
        <v>1.2419244893498913</v>
      </c>
      <c r="G17197" s="19">
        <v>0.22869203988568376</v>
      </c>
      <c r="H17197" s="19"/>
      <c r="I17197" s="19">
        <v>0.25353049408234696</v>
      </c>
      <c r="J17197" s="19"/>
      <c r="K17197" s="19"/>
      <c r="L17197" s="19">
        <v>1.1019710938518901</v>
      </c>
      <c r="M17197" s="19"/>
      <c r="N17197" s="19">
        <v>0.67452050857512724</v>
      </c>
      <c r="O17197" s="19">
        <v>9.0932025147845638E-2</v>
      </c>
      <c r="P17197" s="50"/>
      <c r="R17197" s="9" t="s">
        <v>0</v>
      </c>
    </row>
    <row r="17198" spans="2:18" x14ac:dyDescent="0.2">
      <c r="B17198" s="25">
        <v>16968</v>
      </c>
      <c r="C17198" s="193"/>
      <c r="D17198" s="19">
        <v>1.9625761855781672</v>
      </c>
      <c r="E17198" s="19"/>
      <c r="F17198" s="19">
        <v>1.7364739389457193</v>
      </c>
      <c r="G17198" s="19"/>
      <c r="H17198" s="19">
        <v>1.7336259806857681</v>
      </c>
      <c r="I17198" s="19"/>
      <c r="J17198" s="19">
        <v>1.9114073357242656</v>
      </c>
      <c r="K17198" s="19"/>
      <c r="L17198" s="19">
        <v>1.1140564286926105</v>
      </c>
      <c r="M17198" s="19"/>
      <c r="N17198" s="19">
        <v>0.9150575756874294</v>
      </c>
      <c r="O17198" s="19"/>
      <c r="P17198" s="50">
        <v>1.8531466173873703</v>
      </c>
      <c r="R17198" s="9" t="s">
        <v>0</v>
      </c>
    </row>
    <row r="17199" spans="2:18" x14ac:dyDescent="0.2">
      <c r="B17199" s="25">
        <v>16969</v>
      </c>
      <c r="C17199" s="193">
        <v>1.0213658948600604</v>
      </c>
      <c r="D17199" s="19"/>
      <c r="E17199" s="19">
        <v>0.5059751075954052</v>
      </c>
      <c r="F17199" s="19"/>
      <c r="G17199" s="19">
        <v>1.4227606327404747</v>
      </c>
      <c r="H17199" s="19"/>
      <c r="I17199" s="19">
        <v>1.0168680385081068</v>
      </c>
      <c r="J17199" s="19"/>
      <c r="K17199" s="19">
        <v>1.0284694200577043</v>
      </c>
      <c r="L17199" s="19"/>
      <c r="M17199" s="19">
        <v>0.86727923101680959</v>
      </c>
      <c r="N17199" s="19"/>
      <c r="O17199" s="19">
        <v>1.1699731231445134</v>
      </c>
      <c r="P17199" s="50"/>
      <c r="R17199" s="9" t="s">
        <v>0</v>
      </c>
    </row>
    <row r="17200" spans="2:18" x14ac:dyDescent="0.2">
      <c r="B17200" s="25">
        <v>16970</v>
      </c>
      <c r="C17200" s="193">
        <v>0.32638527610172702</v>
      </c>
      <c r="D17200" s="19"/>
      <c r="E17200" s="19">
        <v>1.669230061272468</v>
      </c>
      <c r="F17200" s="19"/>
      <c r="G17200" s="19">
        <v>1.4222874610438561</v>
      </c>
      <c r="H17200" s="19"/>
      <c r="I17200" s="19">
        <v>2.3325892055354784</v>
      </c>
      <c r="J17200" s="19"/>
      <c r="K17200" s="19">
        <v>1.7613875171483355</v>
      </c>
      <c r="L17200" s="19"/>
      <c r="M17200" s="19">
        <v>2.1193873838066462</v>
      </c>
      <c r="N17200" s="19"/>
      <c r="O17200" s="19">
        <v>1.1256869885268039</v>
      </c>
      <c r="P17200" s="50"/>
      <c r="R17200" s="9" t="s">
        <v>0</v>
      </c>
    </row>
    <row r="17201" spans="2:18" x14ac:dyDescent="0.2">
      <c r="B17201" s="25">
        <v>16971</v>
      </c>
      <c r="C17201" s="193">
        <v>1.212104027959058</v>
      </c>
      <c r="D17201" s="19"/>
      <c r="E17201" s="19">
        <v>0.57638211826665109</v>
      </c>
      <c r="F17201" s="19"/>
      <c r="G17201" s="19">
        <v>0.91134767777714021</v>
      </c>
      <c r="H17201" s="19"/>
      <c r="I17201" s="19">
        <v>0.74190434198056432</v>
      </c>
      <c r="J17201" s="19"/>
      <c r="K17201" s="19">
        <v>1.0245813348778963</v>
      </c>
      <c r="L17201" s="19"/>
      <c r="M17201" s="19">
        <v>0.50769877842171507</v>
      </c>
      <c r="N17201" s="19"/>
      <c r="O17201" s="19">
        <v>1.3665851536691456</v>
      </c>
      <c r="P17201" s="50"/>
      <c r="R17201" s="9" t="s">
        <v>0</v>
      </c>
    </row>
    <row r="17202" spans="2:18" x14ac:dyDescent="0.2">
      <c r="B17202" s="25">
        <v>16972</v>
      </c>
      <c r="C17202" s="193"/>
      <c r="D17202" s="19">
        <v>0.8954871698072514</v>
      </c>
      <c r="E17202" s="19"/>
      <c r="F17202" s="19">
        <v>0.87180357787974883</v>
      </c>
      <c r="G17202" s="19"/>
      <c r="H17202" s="19">
        <v>1.7323799074875608</v>
      </c>
      <c r="I17202" s="19"/>
      <c r="J17202" s="19">
        <v>1.6396129989616763</v>
      </c>
      <c r="K17202" s="19"/>
      <c r="L17202" s="19">
        <v>0.3702090520890633</v>
      </c>
      <c r="M17202" s="19"/>
      <c r="N17202" s="19">
        <v>0.55975440391026932</v>
      </c>
      <c r="O17202" s="19"/>
      <c r="P17202" s="50">
        <v>0.89111108062002931</v>
      </c>
      <c r="R17202" s="9" t="s">
        <v>0</v>
      </c>
    </row>
    <row r="17203" spans="2:18" x14ac:dyDescent="0.2">
      <c r="B17203" s="25">
        <v>16973</v>
      </c>
      <c r="C17203" s="193"/>
      <c r="D17203" s="19">
        <v>1.6394252044557136</v>
      </c>
      <c r="E17203" s="19"/>
      <c r="F17203" s="19">
        <v>1.5727370681588548</v>
      </c>
      <c r="G17203" s="19"/>
      <c r="H17203" s="19">
        <v>0.22346264409088021</v>
      </c>
      <c r="I17203" s="19"/>
      <c r="J17203" s="19">
        <v>0.50863121448164583</v>
      </c>
      <c r="K17203" s="19"/>
      <c r="L17203" s="19">
        <v>1.6303493425870696</v>
      </c>
      <c r="M17203" s="19"/>
      <c r="N17203" s="19">
        <v>1.216911461089492</v>
      </c>
      <c r="O17203" s="19"/>
      <c r="P17203" s="50">
        <v>1.0813263049443573</v>
      </c>
      <c r="R17203" s="9" t="s">
        <v>0</v>
      </c>
    </row>
    <row r="17204" spans="2:18" x14ac:dyDescent="0.2">
      <c r="B17204" s="25">
        <v>16974</v>
      </c>
      <c r="C17204" s="193"/>
      <c r="D17204" s="19">
        <v>0.49243485984354429</v>
      </c>
      <c r="E17204" s="19"/>
      <c r="F17204" s="19">
        <v>1.6453114314980701</v>
      </c>
      <c r="G17204" s="19"/>
      <c r="H17204" s="19">
        <v>0.9496146532908124</v>
      </c>
      <c r="I17204" s="19"/>
      <c r="J17204" s="19">
        <v>1.9953355744729748</v>
      </c>
      <c r="K17204" s="19"/>
      <c r="L17204" s="19">
        <v>0.8496557765828</v>
      </c>
      <c r="M17204" s="19"/>
      <c r="N17204" s="19">
        <v>1.6642282655555976</v>
      </c>
      <c r="O17204" s="19"/>
      <c r="P17204" s="50">
        <v>0.24013292012915155</v>
      </c>
      <c r="R17204" s="9" t="s">
        <v>0</v>
      </c>
    </row>
    <row r="17205" spans="2:18" x14ac:dyDescent="0.2">
      <c r="B17205" s="25">
        <v>16975</v>
      </c>
      <c r="C17205" s="193">
        <v>0.16561092570338612</v>
      </c>
      <c r="D17205" s="19"/>
      <c r="E17205" s="19">
        <v>1.1142537485344191</v>
      </c>
      <c r="F17205" s="19"/>
      <c r="G17205" s="19">
        <v>3.4960369812383693E-2</v>
      </c>
      <c r="H17205" s="19"/>
      <c r="I17205" s="19">
        <v>1.0194515403981717</v>
      </c>
      <c r="J17205" s="19"/>
      <c r="K17205" s="19">
        <v>0.91524438328772961</v>
      </c>
      <c r="L17205" s="19"/>
      <c r="M17205" s="19">
        <v>1.9761977202999359</v>
      </c>
      <c r="N17205" s="19"/>
      <c r="O17205" s="19">
        <v>0.8364672918164866</v>
      </c>
      <c r="P17205" s="50"/>
      <c r="R17205" s="9" t="s">
        <v>0</v>
      </c>
    </row>
    <row r="17206" spans="2:18" x14ac:dyDescent="0.2">
      <c r="B17206" s="25">
        <v>16976</v>
      </c>
      <c r="C17206" s="193"/>
      <c r="D17206" s="19">
        <v>1.4484699667734746</v>
      </c>
      <c r="E17206" s="19"/>
      <c r="F17206" s="19">
        <v>1.2759037874621251</v>
      </c>
      <c r="G17206" s="19"/>
      <c r="H17206" s="19">
        <v>0.88749131632401557</v>
      </c>
      <c r="I17206" s="19">
        <v>0.17817452979501419</v>
      </c>
      <c r="J17206" s="19"/>
      <c r="K17206" s="19"/>
      <c r="L17206" s="19">
        <v>0.82982055737109195</v>
      </c>
      <c r="M17206" s="19"/>
      <c r="N17206" s="19">
        <v>0.19298229693338928</v>
      </c>
      <c r="O17206" s="19"/>
      <c r="P17206" s="50">
        <v>0.67085517155950758</v>
      </c>
      <c r="R17206" s="9" t="s">
        <v>0</v>
      </c>
    </row>
    <row r="17207" spans="2:18" x14ac:dyDescent="0.2">
      <c r="B17207" s="25">
        <v>16977</v>
      </c>
      <c r="C17207" s="193">
        <v>2.1453611383176399</v>
      </c>
      <c r="D17207" s="19"/>
      <c r="E17207" s="19">
        <v>2.2129029301181413</v>
      </c>
      <c r="F17207" s="19"/>
      <c r="G17207" s="19">
        <v>1.4468139398669309</v>
      </c>
      <c r="H17207" s="19"/>
      <c r="I17207" s="19">
        <v>3.0653114238310342</v>
      </c>
      <c r="J17207" s="19"/>
      <c r="K17207" s="19">
        <v>1.859660283068552</v>
      </c>
      <c r="L17207" s="19"/>
      <c r="M17207" s="19">
        <v>1.6695869612505254</v>
      </c>
      <c r="N17207" s="19"/>
      <c r="O17207" s="19">
        <v>1.7837819014772385</v>
      </c>
      <c r="P17207" s="50"/>
      <c r="R17207" s="9" t="s">
        <v>0</v>
      </c>
    </row>
    <row r="17208" spans="2:18" x14ac:dyDescent="0.2">
      <c r="B17208" s="25">
        <v>16978</v>
      </c>
      <c r="C17208" s="193"/>
      <c r="D17208" s="19">
        <v>0.15662591083514846</v>
      </c>
      <c r="E17208" s="19">
        <v>0.26251789971336537</v>
      </c>
      <c r="F17208" s="19"/>
      <c r="G17208" s="19"/>
      <c r="H17208" s="19">
        <v>0.78020826048698655</v>
      </c>
      <c r="I17208" s="19"/>
      <c r="J17208" s="19">
        <v>0.30056656311879126</v>
      </c>
      <c r="K17208" s="19"/>
      <c r="L17208" s="19">
        <v>1.6002379575305491E-2</v>
      </c>
      <c r="M17208" s="19"/>
      <c r="N17208" s="19">
        <v>0.4764464343639917</v>
      </c>
      <c r="O17208" s="19">
        <v>9.208165330787528E-2</v>
      </c>
      <c r="P17208" s="50"/>
      <c r="R17208" s="9" t="s">
        <v>0</v>
      </c>
    </row>
    <row r="17209" spans="2:18" x14ac:dyDescent="0.2">
      <c r="B17209" s="25">
        <v>16979</v>
      </c>
      <c r="C17209" s="193">
        <v>0.21188541957152837</v>
      </c>
      <c r="D17209" s="19"/>
      <c r="E17209" s="19">
        <v>1.1670863249868</v>
      </c>
      <c r="F17209" s="19"/>
      <c r="G17209" s="19">
        <v>0.66260275041637651</v>
      </c>
      <c r="H17209" s="19"/>
      <c r="I17209" s="19">
        <v>1.0205015567791056</v>
      </c>
      <c r="J17209" s="19"/>
      <c r="K17209" s="19">
        <v>0.69535615026445252</v>
      </c>
      <c r="L17209" s="19"/>
      <c r="M17209" s="19">
        <v>0.87967997595142111</v>
      </c>
      <c r="N17209" s="19"/>
      <c r="O17209" s="19">
        <v>0.936483082078155</v>
      </c>
      <c r="P17209" s="50"/>
      <c r="R17209" s="9" t="s">
        <v>0</v>
      </c>
    </row>
    <row r="17210" spans="2:18" x14ac:dyDescent="0.2">
      <c r="B17210" s="25">
        <v>16980</v>
      </c>
      <c r="C17210" s="193">
        <v>0.38640984033662085</v>
      </c>
      <c r="D17210" s="19"/>
      <c r="E17210" s="19">
        <v>0.96408167810102219</v>
      </c>
      <c r="F17210" s="19"/>
      <c r="G17210" s="19">
        <v>1.9276526525105069</v>
      </c>
      <c r="H17210" s="19"/>
      <c r="I17210" s="19">
        <v>0.44454447665991736</v>
      </c>
      <c r="J17210" s="19"/>
      <c r="K17210" s="19">
        <v>0.92773940109059383</v>
      </c>
      <c r="L17210" s="19"/>
      <c r="M17210" s="19">
        <v>1.487692445670354</v>
      </c>
      <c r="N17210" s="19"/>
      <c r="O17210" s="19">
        <v>1.0250971598149214</v>
      </c>
      <c r="P17210" s="50"/>
      <c r="R17210" s="9" t="s">
        <v>0</v>
      </c>
    </row>
    <row r="17211" spans="2:18" x14ac:dyDescent="0.2">
      <c r="B17211" s="25">
        <v>16981</v>
      </c>
      <c r="C17211" s="193">
        <v>1.8496977096809704</v>
      </c>
      <c r="D17211" s="19"/>
      <c r="E17211" s="19">
        <v>1.7680182645955629</v>
      </c>
      <c r="F17211" s="19"/>
      <c r="G17211" s="19">
        <v>0.92988717964296419</v>
      </c>
      <c r="H17211" s="19"/>
      <c r="I17211" s="19">
        <v>1.211212933486582</v>
      </c>
      <c r="J17211" s="19"/>
      <c r="K17211" s="19">
        <v>2.1994802651395977</v>
      </c>
      <c r="L17211" s="19"/>
      <c r="M17211" s="19">
        <v>1.8572102863996778</v>
      </c>
      <c r="N17211" s="19"/>
      <c r="O17211" s="19">
        <v>1.3012798443884588</v>
      </c>
      <c r="P17211" s="50"/>
      <c r="R17211" s="9" t="s">
        <v>0</v>
      </c>
    </row>
    <row r="17212" spans="2:18" x14ac:dyDescent="0.2">
      <c r="B17212" s="25">
        <v>16982</v>
      </c>
      <c r="C17212" s="193"/>
      <c r="D17212" s="19">
        <v>2.7768395865948285</v>
      </c>
      <c r="E17212" s="19"/>
      <c r="F17212" s="19">
        <v>1.7436989607753961</v>
      </c>
      <c r="G17212" s="19"/>
      <c r="H17212" s="19">
        <v>1.7226613465252416</v>
      </c>
      <c r="I17212" s="19"/>
      <c r="J17212" s="19">
        <v>0.73306371120811975</v>
      </c>
      <c r="K17212" s="19"/>
      <c r="L17212" s="19">
        <v>0.28033933710234454</v>
      </c>
      <c r="M17212" s="19"/>
      <c r="N17212" s="19">
        <v>0.93320956315959902</v>
      </c>
      <c r="O17212" s="19"/>
      <c r="P17212" s="50">
        <v>1.0244343708324866</v>
      </c>
      <c r="R17212" s="9" t="s">
        <v>0</v>
      </c>
    </row>
    <row r="17213" spans="2:18" x14ac:dyDescent="0.2">
      <c r="B17213" s="25">
        <v>16983</v>
      </c>
      <c r="C17213" s="193">
        <v>0.83828118848593414</v>
      </c>
      <c r="D17213" s="19"/>
      <c r="E17213" s="19">
        <v>0.39604572451626452</v>
      </c>
      <c r="F17213" s="19"/>
      <c r="G17213" s="19">
        <v>0.56622695348130592</v>
      </c>
      <c r="H17213" s="19"/>
      <c r="I17213" s="19">
        <v>0.93754113374466974</v>
      </c>
      <c r="J17213" s="19"/>
      <c r="K17213" s="19">
        <v>0.11915733724422409</v>
      </c>
      <c r="L17213" s="19"/>
      <c r="M17213" s="19">
        <v>2.3965959676178188E-2</v>
      </c>
      <c r="N17213" s="19"/>
      <c r="O17213" s="19">
        <v>0.86763987172236423</v>
      </c>
      <c r="P17213" s="50"/>
      <c r="R17213" s="9" t="s">
        <v>0</v>
      </c>
    </row>
    <row r="17214" spans="2:18" x14ac:dyDescent="0.2">
      <c r="B17214" s="25">
        <v>16984</v>
      </c>
      <c r="C17214" s="193">
        <v>0.48761232066358812</v>
      </c>
      <c r="D17214" s="19"/>
      <c r="E17214" s="19">
        <v>0.3624241467475085</v>
      </c>
      <c r="F17214" s="19"/>
      <c r="G17214" s="19"/>
      <c r="H17214" s="19">
        <v>0.40825754275680537</v>
      </c>
      <c r="I17214" s="19">
        <v>0.34717137490356531</v>
      </c>
      <c r="J17214" s="19"/>
      <c r="K17214" s="19">
        <v>0.97777795247679888</v>
      </c>
      <c r="L17214" s="19"/>
      <c r="M17214" s="19">
        <v>0.74307350942392925</v>
      </c>
      <c r="N17214" s="19"/>
      <c r="O17214" s="19"/>
      <c r="P17214" s="50">
        <v>0.17102083112094491</v>
      </c>
      <c r="R17214" s="9" t="s">
        <v>0</v>
      </c>
    </row>
    <row r="17215" spans="2:18" x14ac:dyDescent="0.2">
      <c r="B17215" s="25">
        <v>16985</v>
      </c>
      <c r="C17215" s="193"/>
      <c r="D17215" s="19">
        <v>1.2195478322415148</v>
      </c>
      <c r="E17215" s="19"/>
      <c r="F17215" s="19">
        <v>0.45418054808821684</v>
      </c>
      <c r="G17215" s="19"/>
      <c r="H17215" s="19">
        <v>1.2957552733599347</v>
      </c>
      <c r="I17215" s="19"/>
      <c r="J17215" s="19">
        <v>0.67341491859906755</v>
      </c>
      <c r="K17215" s="19"/>
      <c r="L17215" s="19">
        <v>0.46291207582801153</v>
      </c>
      <c r="M17215" s="19"/>
      <c r="N17215" s="19">
        <v>0.19999068391925781</v>
      </c>
      <c r="O17215" s="19"/>
      <c r="P17215" s="50">
        <v>0.90416386109445757</v>
      </c>
      <c r="R17215" s="9" t="s">
        <v>0</v>
      </c>
    </row>
    <row r="17216" spans="2:18" x14ac:dyDescent="0.2">
      <c r="B17216" s="25">
        <v>16986</v>
      </c>
      <c r="C17216" s="193"/>
      <c r="D17216" s="19">
        <v>1.6193102352418549</v>
      </c>
      <c r="E17216" s="19"/>
      <c r="F17216" s="19">
        <v>1.4627587322841913</v>
      </c>
      <c r="G17216" s="19"/>
      <c r="H17216" s="19">
        <v>2.158049499982869</v>
      </c>
      <c r="I17216" s="19"/>
      <c r="J17216" s="19">
        <v>1.3415937056382949</v>
      </c>
      <c r="K17216" s="19"/>
      <c r="L17216" s="19">
        <v>1.1178869444193054</v>
      </c>
      <c r="M17216" s="19"/>
      <c r="N17216" s="19">
        <v>1.3878958275367377</v>
      </c>
      <c r="O17216" s="19"/>
      <c r="P17216" s="50">
        <v>1.7377207463226911</v>
      </c>
      <c r="R17216" s="9" t="s">
        <v>0</v>
      </c>
    </row>
    <row r="17217" spans="2:18" x14ac:dyDescent="0.2">
      <c r="B17217" s="25">
        <v>16987</v>
      </c>
      <c r="C17217" s="193"/>
      <c r="D17217" s="19">
        <v>0.1782433665769089</v>
      </c>
      <c r="E17217" s="19"/>
      <c r="F17217" s="19">
        <v>0.42202332024056194</v>
      </c>
      <c r="G17217" s="19">
        <v>0.15652771379777547</v>
      </c>
      <c r="H17217" s="19"/>
      <c r="I17217" s="19">
        <v>0.62466521233333738</v>
      </c>
      <c r="J17217" s="19"/>
      <c r="K17217" s="19">
        <v>9.741398726592106E-3</v>
      </c>
      <c r="L17217" s="19"/>
      <c r="M17217" s="19"/>
      <c r="N17217" s="19">
        <v>0.40463005016157111</v>
      </c>
      <c r="O17217" s="19"/>
      <c r="P17217" s="50">
        <v>0.82347021527781372</v>
      </c>
      <c r="R17217" s="9" t="s">
        <v>0</v>
      </c>
    </row>
    <row r="17218" spans="2:18" x14ac:dyDescent="0.2">
      <c r="B17218" s="25">
        <v>16988</v>
      </c>
      <c r="C17218" s="193">
        <v>0.88296373631364888</v>
      </c>
      <c r="D17218" s="19"/>
      <c r="E17218" s="19">
        <v>1.2003519775217604</v>
      </c>
      <c r="F17218" s="19"/>
      <c r="G17218" s="19">
        <v>0.77166855715973015</v>
      </c>
      <c r="H17218" s="19"/>
      <c r="I17218" s="19">
        <v>0.52829379393560338</v>
      </c>
      <c r="J17218" s="19"/>
      <c r="K17218" s="19">
        <v>0.66921205239005577</v>
      </c>
      <c r="L17218" s="19"/>
      <c r="M17218" s="19">
        <v>0.93374876508331905</v>
      </c>
      <c r="N17218" s="19"/>
      <c r="O17218" s="19">
        <v>1.2497224920939196</v>
      </c>
      <c r="P17218" s="50"/>
      <c r="R17218" s="9" t="s">
        <v>0</v>
      </c>
    </row>
    <row r="17219" spans="2:18" x14ac:dyDescent="0.2">
      <c r="B17219" s="25">
        <v>16989</v>
      </c>
      <c r="C17219" s="193"/>
      <c r="D17219" s="19">
        <v>0.60549011213792925</v>
      </c>
      <c r="E17219" s="19"/>
      <c r="F17219" s="19">
        <v>1.6206444397405328</v>
      </c>
      <c r="G17219" s="19"/>
      <c r="H17219" s="19">
        <v>1.6865030686815363</v>
      </c>
      <c r="I17219" s="19"/>
      <c r="J17219" s="19">
        <v>1.3145117898408383</v>
      </c>
      <c r="K17219" s="19"/>
      <c r="L17219" s="19">
        <v>1.1198857630778565</v>
      </c>
      <c r="M17219" s="19"/>
      <c r="N17219" s="19">
        <v>1.2954128579974267</v>
      </c>
      <c r="O17219" s="19"/>
      <c r="P17219" s="50">
        <v>1.1885669030928327</v>
      </c>
      <c r="R17219" s="9" t="s">
        <v>0</v>
      </c>
    </row>
    <row r="17220" spans="2:18" x14ac:dyDescent="0.2">
      <c r="B17220" s="25">
        <v>16990</v>
      </c>
      <c r="C17220" s="193">
        <v>0.48324409369336002</v>
      </c>
      <c r="D17220" s="19"/>
      <c r="E17220" s="19"/>
      <c r="F17220" s="19">
        <v>0.35888897780753337</v>
      </c>
      <c r="G17220" s="19">
        <v>0.28990923083399317</v>
      </c>
      <c r="H17220" s="19"/>
      <c r="I17220" s="19">
        <v>0.31475885868823122</v>
      </c>
      <c r="J17220" s="19"/>
      <c r="K17220" s="19">
        <v>0.40916964315447862</v>
      </c>
      <c r="L17220" s="19"/>
      <c r="M17220" s="19">
        <v>0.38622713697673611</v>
      </c>
      <c r="N17220" s="19"/>
      <c r="O17220" s="19"/>
      <c r="P17220" s="50">
        <v>2.5205590686146109E-2</v>
      </c>
      <c r="R17220" s="9" t="s">
        <v>0</v>
      </c>
    </row>
    <row r="17221" spans="2:18" x14ac:dyDescent="0.2">
      <c r="B17221" s="25">
        <v>16991</v>
      </c>
      <c r="C17221" s="193"/>
      <c r="D17221" s="19">
        <v>1.0364665106349797</v>
      </c>
      <c r="E17221" s="19"/>
      <c r="F17221" s="19">
        <v>1.0196272209301023</v>
      </c>
      <c r="G17221" s="19"/>
      <c r="H17221" s="19">
        <v>1.3721649986915025</v>
      </c>
      <c r="I17221" s="19"/>
      <c r="J17221" s="19">
        <v>0.83354651882891129</v>
      </c>
      <c r="K17221" s="19"/>
      <c r="L17221" s="19">
        <v>1.2205098856269274</v>
      </c>
      <c r="M17221" s="19"/>
      <c r="N17221" s="19">
        <v>0.74974049366088968</v>
      </c>
      <c r="O17221" s="19"/>
      <c r="P17221" s="50">
        <v>0.65378864780381818</v>
      </c>
      <c r="R17221" s="9" t="s">
        <v>0</v>
      </c>
    </row>
    <row r="17222" spans="2:18" x14ac:dyDescent="0.2">
      <c r="B17222" s="25">
        <v>16992</v>
      </c>
      <c r="C17222" s="193">
        <v>0.29724280284564369</v>
      </c>
      <c r="D17222" s="19"/>
      <c r="E17222" s="19"/>
      <c r="F17222" s="19">
        <v>0.84003404342292831</v>
      </c>
      <c r="G17222" s="19">
        <v>0.31830997154566654</v>
      </c>
      <c r="H17222" s="19"/>
      <c r="I17222" s="19">
        <v>0.55420539138835412</v>
      </c>
      <c r="J17222" s="19"/>
      <c r="K17222" s="19"/>
      <c r="L17222" s="19">
        <v>0.76284773042067844</v>
      </c>
      <c r="M17222" s="19">
        <v>0.77555512634433255</v>
      </c>
      <c r="N17222" s="19"/>
      <c r="O17222" s="19"/>
      <c r="P17222" s="50">
        <v>0.14785858852630607</v>
      </c>
      <c r="R17222" s="9" t="s">
        <v>0</v>
      </c>
    </row>
    <row r="17223" spans="2:18" x14ac:dyDescent="0.2">
      <c r="B17223" s="25">
        <v>16993</v>
      </c>
      <c r="C17223" s="193">
        <v>2.1305554128578694</v>
      </c>
      <c r="D17223" s="19"/>
      <c r="E17223" s="19">
        <v>1.8914925138836158</v>
      </c>
      <c r="F17223" s="19"/>
      <c r="G17223" s="19">
        <v>1.3017255935090739</v>
      </c>
      <c r="H17223" s="19"/>
      <c r="I17223" s="19">
        <v>2.0611749672051976</v>
      </c>
      <c r="J17223" s="19"/>
      <c r="K17223" s="19">
        <v>2.9349980377628819</v>
      </c>
      <c r="L17223" s="19"/>
      <c r="M17223" s="19">
        <v>1.636923202978356</v>
      </c>
      <c r="N17223" s="19"/>
      <c r="O17223" s="19">
        <v>2.01576477551981</v>
      </c>
      <c r="P17223" s="50"/>
      <c r="R17223" s="9" t="s">
        <v>0</v>
      </c>
    </row>
    <row r="17224" spans="2:18" x14ac:dyDescent="0.2">
      <c r="B17224" s="25">
        <v>16994</v>
      </c>
      <c r="C17224" s="193"/>
      <c r="D17224" s="19">
        <v>0.21479318625704188</v>
      </c>
      <c r="E17224" s="19">
        <v>0.19541039968334051</v>
      </c>
      <c r="F17224" s="19"/>
      <c r="G17224" s="19"/>
      <c r="H17224" s="19">
        <v>0.48295096685260747</v>
      </c>
      <c r="I17224" s="19">
        <v>1.4286066713147418</v>
      </c>
      <c r="J17224" s="19"/>
      <c r="K17224" s="19">
        <v>1.1161837183077992</v>
      </c>
      <c r="L17224" s="19"/>
      <c r="M17224" s="19">
        <v>0.37597377517221325</v>
      </c>
      <c r="N17224" s="19"/>
      <c r="O17224" s="19">
        <v>0.6011416006759488</v>
      </c>
      <c r="P17224" s="50"/>
      <c r="R17224" s="9" t="s">
        <v>0</v>
      </c>
    </row>
    <row r="17225" spans="2:18" x14ac:dyDescent="0.2">
      <c r="B17225" s="25">
        <v>16995</v>
      </c>
      <c r="C17225" s="193">
        <v>0.35688595543486357</v>
      </c>
      <c r="D17225" s="19"/>
      <c r="E17225" s="19">
        <v>1.2677078736310614</v>
      </c>
      <c r="F17225" s="19"/>
      <c r="G17225" s="19">
        <v>0.73129522065421693</v>
      </c>
      <c r="H17225" s="19"/>
      <c r="I17225" s="19">
        <v>0.82587053698293056</v>
      </c>
      <c r="J17225" s="19"/>
      <c r="K17225" s="19"/>
      <c r="L17225" s="19">
        <v>0.24233726505426548</v>
      </c>
      <c r="M17225" s="19">
        <v>1.1751918775987416</v>
      </c>
      <c r="N17225" s="19"/>
      <c r="O17225" s="19"/>
      <c r="P17225" s="50">
        <v>0.29306104058869481</v>
      </c>
      <c r="R17225" s="9" t="s">
        <v>0</v>
      </c>
    </row>
    <row r="17226" spans="2:18" x14ac:dyDescent="0.2">
      <c r="B17226" s="25">
        <v>16996</v>
      </c>
      <c r="C17226" s="193"/>
      <c r="D17226" s="19">
        <v>0.31773483180708456</v>
      </c>
      <c r="E17226" s="19"/>
      <c r="F17226" s="19">
        <v>0.82338928042152448</v>
      </c>
      <c r="G17226" s="19">
        <v>0.17174063269748649</v>
      </c>
      <c r="H17226" s="19"/>
      <c r="I17226" s="19"/>
      <c r="J17226" s="19">
        <v>0.38765559683047868</v>
      </c>
      <c r="K17226" s="19">
        <v>0.27768543168857907</v>
      </c>
      <c r="L17226" s="19"/>
      <c r="M17226" s="19"/>
      <c r="N17226" s="19">
        <v>0.59112133668400701</v>
      </c>
      <c r="O17226" s="19"/>
      <c r="P17226" s="50">
        <v>1.317459761455283</v>
      </c>
      <c r="R17226" s="9" t="s">
        <v>0</v>
      </c>
    </row>
    <row r="17227" spans="2:18" x14ac:dyDescent="0.2">
      <c r="B17227" s="25">
        <v>16997</v>
      </c>
      <c r="C17227" s="193">
        <v>0.49777420144919671</v>
      </c>
      <c r="D17227" s="19"/>
      <c r="E17227" s="19">
        <v>0.19865354973876323</v>
      </c>
      <c r="F17227" s="19"/>
      <c r="G17227" s="19">
        <v>0.27810767245927259</v>
      </c>
      <c r="H17227" s="19"/>
      <c r="I17227" s="19">
        <v>1.062285591020488</v>
      </c>
      <c r="J17227" s="19"/>
      <c r="K17227" s="19">
        <v>0.68577788952145891</v>
      </c>
      <c r="L17227" s="19"/>
      <c r="M17227" s="19"/>
      <c r="N17227" s="19">
        <v>0.22590045145718471</v>
      </c>
      <c r="O17227" s="19">
        <v>1.1052182753444513</v>
      </c>
      <c r="P17227" s="50"/>
      <c r="R17227" s="9" t="s">
        <v>0</v>
      </c>
    </row>
    <row r="17228" spans="2:18" x14ac:dyDescent="0.2">
      <c r="B17228" s="25">
        <v>16998</v>
      </c>
      <c r="C17228" s="193"/>
      <c r="D17228" s="19">
        <v>0.20414157428123031</v>
      </c>
      <c r="E17228" s="19"/>
      <c r="F17228" s="19">
        <v>1.0647883717393969</v>
      </c>
      <c r="G17228" s="19">
        <v>9.1979301727300566E-2</v>
      </c>
      <c r="H17228" s="19"/>
      <c r="I17228" s="19"/>
      <c r="J17228" s="19">
        <v>0.21445273024842251</v>
      </c>
      <c r="K17228" s="19"/>
      <c r="L17228" s="19">
        <v>0.21153034328346357</v>
      </c>
      <c r="M17228" s="19"/>
      <c r="N17228" s="19">
        <v>0.41170645388133237</v>
      </c>
      <c r="O17228" s="19">
        <v>5.1156827560374603E-2</v>
      </c>
      <c r="P17228" s="50"/>
      <c r="R17228" s="9" t="s">
        <v>0</v>
      </c>
    </row>
    <row r="17229" spans="2:18" x14ac:dyDescent="0.2">
      <c r="B17229" s="25">
        <v>16999</v>
      </c>
      <c r="C17229" s="193">
        <v>0.86127166703686342</v>
      </c>
      <c r="D17229" s="19"/>
      <c r="E17229" s="19"/>
      <c r="F17229" s="19">
        <v>0.48215252126817415</v>
      </c>
      <c r="G17229" s="19">
        <v>0.75388593716856167</v>
      </c>
      <c r="H17229" s="19"/>
      <c r="I17229" s="19"/>
      <c r="J17229" s="19">
        <v>0.1892375421958542</v>
      </c>
      <c r="K17229" s="19"/>
      <c r="L17229" s="19">
        <v>0.35066352151204555</v>
      </c>
      <c r="M17229" s="19">
        <v>1.3506444222276224</v>
      </c>
      <c r="N17229" s="19"/>
      <c r="O17229" s="19">
        <v>0.26382220379991483</v>
      </c>
      <c r="P17229" s="50"/>
      <c r="R17229" s="9" t="s">
        <v>0</v>
      </c>
    </row>
    <row r="17230" spans="2:18" x14ac:dyDescent="0.2">
      <c r="B17230" s="25">
        <v>17000</v>
      </c>
      <c r="C17230" s="193"/>
      <c r="D17230" s="19">
        <v>0.17685381111440132</v>
      </c>
      <c r="E17230" s="19"/>
      <c r="F17230" s="19">
        <v>0.5583584891097102</v>
      </c>
      <c r="G17230" s="19">
        <v>0.29967259125958662</v>
      </c>
      <c r="H17230" s="19"/>
      <c r="I17230" s="19"/>
      <c r="J17230" s="19">
        <v>0.26677276464739652</v>
      </c>
      <c r="K17230" s="19">
        <v>0.3137228701079523</v>
      </c>
      <c r="L17230" s="19"/>
      <c r="M17230" s="19">
        <v>0.60216044813965386</v>
      </c>
      <c r="N17230" s="19"/>
      <c r="O17230" s="19">
        <v>0.62155964464983315</v>
      </c>
      <c r="P17230" s="50"/>
      <c r="R17230" s="9" t="s">
        <v>0</v>
      </c>
    </row>
    <row r="17231" spans="2:18" x14ac:dyDescent="0.2">
      <c r="B17231" s="25">
        <v>17001</v>
      </c>
      <c r="C17231" s="193">
        <v>0.66478683321621068</v>
      </c>
      <c r="D17231" s="19"/>
      <c r="E17231" s="19">
        <v>1.3546427630534725</v>
      </c>
      <c r="F17231" s="19"/>
      <c r="G17231" s="19">
        <v>1.1256802494634448</v>
      </c>
      <c r="H17231" s="19"/>
      <c r="I17231" s="19"/>
      <c r="J17231" s="19">
        <v>0.20728078468588468</v>
      </c>
      <c r="K17231" s="19">
        <v>0.34767490046860122</v>
      </c>
      <c r="L17231" s="19"/>
      <c r="M17231" s="19">
        <v>0.6990451430143596</v>
      </c>
      <c r="N17231" s="19"/>
      <c r="O17231" s="19">
        <v>0.98071796681762102</v>
      </c>
      <c r="P17231" s="50"/>
      <c r="R17231" s="9" t="s">
        <v>0</v>
      </c>
    </row>
    <row r="17232" spans="2:18" x14ac:dyDescent="0.2">
      <c r="B17232" s="25">
        <v>17002</v>
      </c>
      <c r="C17232" s="193"/>
      <c r="D17232" s="19">
        <v>1.359738013459789</v>
      </c>
      <c r="E17232" s="19"/>
      <c r="F17232" s="19">
        <v>1.6386179511580619</v>
      </c>
      <c r="G17232" s="19"/>
      <c r="H17232" s="19">
        <v>1.0213546206406172</v>
      </c>
      <c r="I17232" s="19"/>
      <c r="J17232" s="19">
        <v>0.84343660599919656</v>
      </c>
      <c r="K17232" s="19"/>
      <c r="L17232" s="19">
        <v>1.1175915737101947</v>
      </c>
      <c r="M17232" s="19"/>
      <c r="N17232" s="19">
        <v>0.75792203984266426</v>
      </c>
      <c r="O17232" s="19"/>
      <c r="P17232" s="50">
        <v>1.5462228419165769</v>
      </c>
      <c r="R17232" s="9" t="s">
        <v>0</v>
      </c>
    </row>
    <row r="17233" spans="2:18" x14ac:dyDescent="0.2">
      <c r="B17233" s="25">
        <v>17003</v>
      </c>
      <c r="C17233" s="193"/>
      <c r="D17233" s="19">
        <v>1.6097610080842388</v>
      </c>
      <c r="E17233" s="19"/>
      <c r="F17233" s="19">
        <v>0.59146203965914212</v>
      </c>
      <c r="G17233" s="19"/>
      <c r="H17233" s="19">
        <v>0.60339877590265745</v>
      </c>
      <c r="I17233" s="19"/>
      <c r="J17233" s="19">
        <v>0.76156333129870757</v>
      </c>
      <c r="K17233" s="19"/>
      <c r="L17233" s="19">
        <v>1.3444908937410798</v>
      </c>
      <c r="M17233" s="19"/>
      <c r="N17233" s="19">
        <v>1.267389755191644</v>
      </c>
      <c r="O17233" s="19"/>
      <c r="P17233" s="50">
        <v>3.651000636756771E-2</v>
      </c>
      <c r="R17233" s="9" t="s">
        <v>0</v>
      </c>
    </row>
    <row r="17234" spans="2:18" x14ac:dyDescent="0.2">
      <c r="B17234" s="25">
        <v>17004</v>
      </c>
      <c r="C17234" s="193">
        <v>1.7588363694811999</v>
      </c>
      <c r="D17234" s="19"/>
      <c r="E17234" s="19">
        <v>1.8301190437724386</v>
      </c>
      <c r="F17234" s="19"/>
      <c r="G17234" s="19">
        <v>0.21435557074581857</v>
      </c>
      <c r="H17234" s="19"/>
      <c r="I17234" s="19">
        <v>0.85383987970567854</v>
      </c>
      <c r="J17234" s="19"/>
      <c r="K17234" s="19">
        <v>0.4072854481331179</v>
      </c>
      <c r="L17234" s="19"/>
      <c r="M17234" s="19">
        <v>1.2619041247287952</v>
      </c>
      <c r="N17234" s="19"/>
      <c r="O17234" s="19">
        <v>9.8411305874854318E-2</v>
      </c>
      <c r="P17234" s="50"/>
      <c r="R17234" s="9" t="s">
        <v>0</v>
      </c>
    </row>
    <row r="17235" spans="2:18" x14ac:dyDescent="0.2">
      <c r="B17235" s="25">
        <v>17005</v>
      </c>
      <c r="C17235" s="193"/>
      <c r="D17235" s="19">
        <v>0.49302994594794924</v>
      </c>
      <c r="E17235" s="19">
        <v>0.48856334446592498</v>
      </c>
      <c r="F17235" s="19"/>
      <c r="G17235" s="19">
        <v>0.26356389727776897</v>
      </c>
      <c r="H17235" s="19"/>
      <c r="I17235" s="19"/>
      <c r="J17235" s="19">
        <v>8.5192792959745051E-2</v>
      </c>
      <c r="K17235" s="19"/>
      <c r="L17235" s="19">
        <v>0.12005238359229806</v>
      </c>
      <c r="M17235" s="19"/>
      <c r="N17235" s="19">
        <v>0.73438074261525432</v>
      </c>
      <c r="O17235" s="19"/>
      <c r="P17235" s="50">
        <v>0.14654537738012605</v>
      </c>
      <c r="R17235" s="9" t="s">
        <v>0</v>
      </c>
    </row>
    <row r="17236" spans="2:18" x14ac:dyDescent="0.2">
      <c r="B17236" s="25">
        <v>17006</v>
      </c>
      <c r="C17236" s="193">
        <v>1.7939461970626125</v>
      </c>
      <c r="D17236" s="19"/>
      <c r="E17236" s="19">
        <v>0.96325733616803866</v>
      </c>
      <c r="F17236" s="19"/>
      <c r="G17236" s="19">
        <v>1.2520398030305775</v>
      </c>
      <c r="H17236" s="19"/>
      <c r="I17236" s="19">
        <v>0.53998520533316463</v>
      </c>
      <c r="J17236" s="19"/>
      <c r="K17236" s="19">
        <v>1.1626333419011634</v>
      </c>
      <c r="L17236" s="19"/>
      <c r="M17236" s="19">
        <v>0.15029067861095075</v>
      </c>
      <c r="N17236" s="19"/>
      <c r="O17236" s="19">
        <v>0.84455397444125169</v>
      </c>
      <c r="P17236" s="50"/>
      <c r="R17236" s="9" t="s">
        <v>0</v>
      </c>
    </row>
    <row r="17237" spans="2:18" x14ac:dyDescent="0.2">
      <c r="B17237" s="25">
        <v>17007</v>
      </c>
      <c r="C17237" s="193">
        <v>0.23199804682171393</v>
      </c>
      <c r="D17237" s="19"/>
      <c r="E17237" s="19">
        <v>0.8501965912606041</v>
      </c>
      <c r="F17237" s="19"/>
      <c r="G17237" s="19">
        <v>0.69289795471373872</v>
      </c>
      <c r="H17237" s="19"/>
      <c r="I17237" s="19">
        <v>0.27337802535711148</v>
      </c>
      <c r="J17237" s="19"/>
      <c r="K17237" s="19"/>
      <c r="L17237" s="19">
        <v>0.27439898564966431</v>
      </c>
      <c r="M17237" s="19">
        <v>0.67081161227684993</v>
      </c>
      <c r="N17237" s="19"/>
      <c r="O17237" s="19">
        <v>0.77322135566956207</v>
      </c>
      <c r="P17237" s="50"/>
      <c r="R17237" s="9" t="s">
        <v>0</v>
      </c>
    </row>
    <row r="17238" spans="2:18" x14ac:dyDescent="0.2">
      <c r="B17238" s="25">
        <v>17008</v>
      </c>
      <c r="C17238" s="193"/>
      <c r="D17238" s="19">
        <v>4.9110931059964669E-2</v>
      </c>
      <c r="E17238" s="19"/>
      <c r="F17238" s="19">
        <v>0.29389351829927396</v>
      </c>
      <c r="G17238" s="19">
        <v>0.11363686777158891</v>
      </c>
      <c r="H17238" s="19"/>
      <c r="I17238" s="19"/>
      <c r="J17238" s="19">
        <v>1.0284203365379467</v>
      </c>
      <c r="K17238" s="19"/>
      <c r="L17238" s="19">
        <v>0.87389636522650516</v>
      </c>
      <c r="M17238" s="19"/>
      <c r="N17238" s="19">
        <v>0.3447812617604063</v>
      </c>
      <c r="O17238" s="19"/>
      <c r="P17238" s="50">
        <v>5.5382881740946695E-2</v>
      </c>
      <c r="R17238" s="9" t="s">
        <v>0</v>
      </c>
    </row>
    <row r="17239" spans="2:18" x14ac:dyDescent="0.2">
      <c r="B17239" s="25">
        <v>17009</v>
      </c>
      <c r="C17239" s="193"/>
      <c r="D17239" s="19">
        <v>0.4950255968812512</v>
      </c>
      <c r="E17239" s="19"/>
      <c r="F17239" s="19">
        <v>0.97946977877863006</v>
      </c>
      <c r="G17239" s="19"/>
      <c r="H17239" s="19">
        <v>0.92585946745672509</v>
      </c>
      <c r="I17239" s="19"/>
      <c r="J17239" s="19">
        <v>0.7455958594115093</v>
      </c>
      <c r="K17239" s="19"/>
      <c r="L17239" s="19">
        <v>0.17564700528162819</v>
      </c>
      <c r="M17239" s="19"/>
      <c r="N17239" s="19">
        <v>1.1552243482297113</v>
      </c>
      <c r="O17239" s="19"/>
      <c r="P17239" s="50">
        <v>0.45128144882302124</v>
      </c>
      <c r="R17239" s="9" t="s">
        <v>0</v>
      </c>
    </row>
    <row r="17240" spans="2:18" x14ac:dyDescent="0.2">
      <c r="B17240" s="25">
        <v>17010</v>
      </c>
      <c r="C17240" s="193"/>
      <c r="D17240" s="19">
        <v>0.85466071641050811</v>
      </c>
      <c r="E17240" s="19"/>
      <c r="F17240" s="19">
        <v>1.1852296795031205</v>
      </c>
      <c r="G17240" s="19"/>
      <c r="H17240" s="19">
        <v>0.52413598282314078</v>
      </c>
      <c r="I17240" s="19"/>
      <c r="J17240" s="19">
        <v>0.8870675429169711</v>
      </c>
      <c r="K17240" s="19"/>
      <c r="L17240" s="19">
        <v>0.57805362360127888</v>
      </c>
      <c r="M17240" s="19"/>
      <c r="N17240" s="19">
        <v>0.51232354504822164</v>
      </c>
      <c r="O17240" s="19"/>
      <c r="P17240" s="50">
        <v>0.86289040071254919</v>
      </c>
      <c r="R17240" s="9" t="s">
        <v>0</v>
      </c>
    </row>
    <row r="17241" spans="2:18" x14ac:dyDescent="0.2">
      <c r="B17241" s="25">
        <v>17011</v>
      </c>
      <c r="C17241" s="193">
        <v>1.8835397496782413</v>
      </c>
      <c r="D17241" s="19"/>
      <c r="E17241" s="19">
        <v>0.99413958892024945</v>
      </c>
      <c r="F17241" s="19"/>
      <c r="G17241" s="19">
        <v>1.8097652133138509</v>
      </c>
      <c r="H17241" s="19"/>
      <c r="I17241" s="19">
        <v>1.1705642751057495</v>
      </c>
      <c r="J17241" s="19"/>
      <c r="K17241" s="19">
        <v>2.2139124174140359</v>
      </c>
      <c r="L17241" s="19"/>
      <c r="M17241" s="19">
        <v>1.5646857012472932</v>
      </c>
      <c r="N17241" s="19"/>
      <c r="O17241" s="19">
        <v>1.9903511655355672</v>
      </c>
      <c r="P17241" s="50"/>
      <c r="R17241" s="9" t="s">
        <v>0</v>
      </c>
    </row>
    <row r="17242" spans="2:18" x14ac:dyDescent="0.2">
      <c r="B17242" s="25">
        <v>17012</v>
      </c>
      <c r="C17242" s="193"/>
      <c r="D17242" s="19">
        <v>0.25523905584303241</v>
      </c>
      <c r="E17242" s="19">
        <v>0.12222651906494648</v>
      </c>
      <c r="F17242" s="19"/>
      <c r="G17242" s="19"/>
      <c r="H17242" s="19">
        <v>0.75634111375537194</v>
      </c>
      <c r="I17242" s="19">
        <v>0.32610441835823001</v>
      </c>
      <c r="J17242" s="19"/>
      <c r="K17242" s="19">
        <v>0.24443440695998012</v>
      </c>
      <c r="L17242" s="19"/>
      <c r="M17242" s="19"/>
      <c r="N17242" s="19">
        <v>1.0675997485026807</v>
      </c>
      <c r="O17242" s="19"/>
      <c r="P17242" s="50">
        <v>0.87822563855297853</v>
      </c>
      <c r="R17242" s="9" t="s">
        <v>0</v>
      </c>
    </row>
    <row r="17243" spans="2:18" x14ac:dyDescent="0.2">
      <c r="B17243" s="25">
        <v>17013</v>
      </c>
      <c r="C17243" s="193">
        <v>1.5101977275685161</v>
      </c>
      <c r="D17243" s="19"/>
      <c r="E17243" s="19">
        <v>1.3540335497558091</v>
      </c>
      <c r="F17243" s="19"/>
      <c r="G17243" s="19">
        <v>0.13365349764543857</v>
      </c>
      <c r="H17243" s="19"/>
      <c r="I17243" s="19">
        <v>1.2149037630563129</v>
      </c>
      <c r="J17243" s="19"/>
      <c r="K17243" s="19">
        <v>0.39298985583531237</v>
      </c>
      <c r="L17243" s="19"/>
      <c r="M17243" s="19">
        <v>1.1089031387931068</v>
      </c>
      <c r="N17243" s="19"/>
      <c r="O17243" s="19">
        <v>1.3704687638576301</v>
      </c>
      <c r="P17243" s="50"/>
      <c r="R17243" s="9" t="s">
        <v>0</v>
      </c>
    </row>
    <row r="17244" spans="2:18" x14ac:dyDescent="0.2">
      <c r="B17244" s="25">
        <v>17014</v>
      </c>
      <c r="C17244" s="193"/>
      <c r="D17244" s="19">
        <v>0.58104345506977728</v>
      </c>
      <c r="E17244" s="19"/>
      <c r="F17244" s="19">
        <v>1.3536050543481839</v>
      </c>
      <c r="G17244" s="19"/>
      <c r="H17244" s="19">
        <v>0.38239220399884877</v>
      </c>
      <c r="I17244" s="19"/>
      <c r="J17244" s="19">
        <v>1.3880328542256852</v>
      </c>
      <c r="K17244" s="19"/>
      <c r="L17244" s="19">
        <v>1.4737368931825698</v>
      </c>
      <c r="M17244" s="19"/>
      <c r="N17244" s="19">
        <v>1.3469171596473033</v>
      </c>
      <c r="O17244" s="19"/>
      <c r="P17244" s="50">
        <v>0.89295360728386564</v>
      </c>
      <c r="R17244" s="9" t="s">
        <v>0</v>
      </c>
    </row>
    <row r="17245" spans="2:18" x14ac:dyDescent="0.2">
      <c r="B17245" s="25">
        <v>17015</v>
      </c>
      <c r="C17245" s="193"/>
      <c r="D17245" s="19">
        <v>0.78216058301676905</v>
      </c>
      <c r="E17245" s="19"/>
      <c r="F17245" s="19">
        <v>0.52797144460534218</v>
      </c>
      <c r="G17245" s="19"/>
      <c r="H17245" s="19">
        <v>0.79646644515389042</v>
      </c>
      <c r="I17245" s="19"/>
      <c r="J17245" s="19">
        <v>1.072379486979629</v>
      </c>
      <c r="K17245" s="19"/>
      <c r="L17245" s="19">
        <v>0.80744313210113483</v>
      </c>
      <c r="M17245" s="19"/>
      <c r="N17245" s="19">
        <v>1.2826363514475563</v>
      </c>
      <c r="O17245" s="19"/>
      <c r="P17245" s="50">
        <v>0.17542221281156331</v>
      </c>
      <c r="R17245" s="9" t="s">
        <v>0</v>
      </c>
    </row>
    <row r="17246" spans="2:18" x14ac:dyDescent="0.2">
      <c r="B17246" s="25">
        <v>17016</v>
      </c>
      <c r="C17246" s="193">
        <v>0.29058860918270918</v>
      </c>
      <c r="D17246" s="19"/>
      <c r="E17246" s="19"/>
      <c r="F17246" s="19">
        <v>0.70651912711318621</v>
      </c>
      <c r="G17246" s="19"/>
      <c r="H17246" s="19">
        <v>0.41855572519368384</v>
      </c>
      <c r="I17246" s="19">
        <v>0.49653338104277134</v>
      </c>
      <c r="J17246" s="19"/>
      <c r="K17246" s="19">
        <v>0.68680187742204313</v>
      </c>
      <c r="L17246" s="19"/>
      <c r="M17246" s="19">
        <v>0.45327148295904574</v>
      </c>
      <c r="N17246" s="19"/>
      <c r="O17246" s="19">
        <v>0.68601065113668402</v>
      </c>
      <c r="P17246" s="50"/>
      <c r="R17246" s="9" t="s">
        <v>0</v>
      </c>
    </row>
    <row r="17247" spans="2:18" x14ac:dyDescent="0.2">
      <c r="B17247" s="25">
        <v>17017</v>
      </c>
      <c r="C17247" s="193"/>
      <c r="D17247" s="19">
        <v>0.10274306651425999</v>
      </c>
      <c r="E17247" s="19"/>
      <c r="F17247" s="19">
        <v>1.7342612303230605</v>
      </c>
      <c r="G17247" s="19">
        <v>2.3905912714549532E-2</v>
      </c>
      <c r="H17247" s="19"/>
      <c r="I17247" s="19"/>
      <c r="J17247" s="19">
        <v>0.20410207137910838</v>
      </c>
      <c r="K17247" s="19"/>
      <c r="L17247" s="19">
        <v>0.72007195052833073</v>
      </c>
      <c r="M17247" s="19"/>
      <c r="N17247" s="19">
        <v>1.3957323232558443</v>
      </c>
      <c r="O17247" s="19">
        <v>2.5414669970501825E-3</v>
      </c>
      <c r="P17247" s="50"/>
      <c r="R17247" s="9" t="s">
        <v>0</v>
      </c>
    </row>
    <row r="17248" spans="2:18" x14ac:dyDescent="0.2">
      <c r="B17248" s="25">
        <v>17018</v>
      </c>
      <c r="C17248" s="193"/>
      <c r="D17248" s="19">
        <v>1.1385808944951012</v>
      </c>
      <c r="E17248" s="19"/>
      <c r="F17248" s="19">
        <v>0.25886976849545401</v>
      </c>
      <c r="G17248" s="19"/>
      <c r="H17248" s="19">
        <v>1.2930192751707028</v>
      </c>
      <c r="I17248" s="19"/>
      <c r="J17248" s="19">
        <v>0.52449649378719454</v>
      </c>
      <c r="K17248" s="19"/>
      <c r="L17248" s="19">
        <v>2.5538948390827039</v>
      </c>
      <c r="M17248" s="19"/>
      <c r="N17248" s="19">
        <v>0.40555968501037204</v>
      </c>
      <c r="O17248" s="19"/>
      <c r="P17248" s="50">
        <v>1.4585695922370612</v>
      </c>
      <c r="R17248" s="9" t="s">
        <v>0</v>
      </c>
    </row>
    <row r="17249" spans="2:18" x14ac:dyDescent="0.2">
      <c r="B17249" s="25">
        <v>17019</v>
      </c>
      <c r="C17249" s="193">
        <v>0.50610884393673494</v>
      </c>
      <c r="D17249" s="19"/>
      <c r="E17249" s="19">
        <v>0.20416778200265306</v>
      </c>
      <c r="F17249" s="19"/>
      <c r="G17249" s="19"/>
      <c r="H17249" s="19">
        <v>8.327989179247193E-2</v>
      </c>
      <c r="I17249" s="19">
        <v>0.41525664688729458</v>
      </c>
      <c r="J17249" s="19"/>
      <c r="K17249" s="19"/>
      <c r="L17249" s="19">
        <v>0.33628415751195334</v>
      </c>
      <c r="M17249" s="19"/>
      <c r="N17249" s="19">
        <v>9.7851178371004977E-3</v>
      </c>
      <c r="O17249" s="19">
        <v>0.12651605399476962</v>
      </c>
      <c r="P17249" s="50"/>
      <c r="R17249" s="9" t="s">
        <v>0</v>
      </c>
    </row>
    <row r="17250" spans="2:18" x14ac:dyDescent="0.2">
      <c r="B17250" s="25">
        <v>17020</v>
      </c>
      <c r="C17250" s="193"/>
      <c r="D17250" s="19">
        <v>0.49535811495773685</v>
      </c>
      <c r="E17250" s="19"/>
      <c r="F17250" s="19">
        <v>0.63908819041369191</v>
      </c>
      <c r="G17250" s="19"/>
      <c r="H17250" s="19">
        <v>1.0565923089430707</v>
      </c>
      <c r="I17250" s="19"/>
      <c r="J17250" s="19">
        <v>1.3421467329543684</v>
      </c>
      <c r="K17250" s="19"/>
      <c r="L17250" s="19">
        <v>0.27921968689976384</v>
      </c>
      <c r="M17250" s="19"/>
      <c r="N17250" s="19">
        <v>1.3953832872650473</v>
      </c>
      <c r="O17250" s="19"/>
      <c r="P17250" s="50">
        <v>0.10221861273601195</v>
      </c>
      <c r="R17250" s="9" t="s">
        <v>0</v>
      </c>
    </row>
    <row r="17251" spans="2:18" x14ac:dyDescent="0.2">
      <c r="B17251" s="25">
        <v>17021</v>
      </c>
      <c r="C17251" s="193"/>
      <c r="D17251" s="19">
        <v>0.11023847139900413</v>
      </c>
      <c r="E17251" s="19">
        <v>4.7734380855857718E-2</v>
      </c>
      <c r="F17251" s="19"/>
      <c r="G17251" s="19">
        <v>5.9245754839129361E-2</v>
      </c>
      <c r="H17251" s="19"/>
      <c r="I17251" s="19">
        <v>0.28564530808834043</v>
      </c>
      <c r="J17251" s="19"/>
      <c r="K17251" s="19">
        <v>1.397308976367416E-2</v>
      </c>
      <c r="L17251" s="19"/>
      <c r="M17251" s="19"/>
      <c r="N17251" s="19">
        <v>0.48991786947852939</v>
      </c>
      <c r="O17251" s="19">
        <v>0.68925142174990606</v>
      </c>
      <c r="P17251" s="50"/>
      <c r="R17251" s="9" t="s">
        <v>0</v>
      </c>
    </row>
    <row r="17252" spans="2:18" x14ac:dyDescent="0.2">
      <c r="B17252" s="25">
        <v>17022</v>
      </c>
      <c r="C17252" s="193"/>
      <c r="D17252" s="19">
        <v>0.1075490024761733</v>
      </c>
      <c r="E17252" s="19"/>
      <c r="F17252" s="19">
        <v>0.75676040878251916</v>
      </c>
      <c r="G17252" s="19"/>
      <c r="H17252" s="19">
        <v>0.34528763293924097</v>
      </c>
      <c r="I17252" s="19"/>
      <c r="J17252" s="19">
        <v>0.59050765369085723</v>
      </c>
      <c r="K17252" s="19"/>
      <c r="L17252" s="19">
        <v>0.30679224899201152</v>
      </c>
      <c r="M17252" s="19"/>
      <c r="N17252" s="19">
        <v>0.62657582317536065</v>
      </c>
      <c r="O17252" s="19">
        <v>8.675115555256438E-2</v>
      </c>
      <c r="P17252" s="50"/>
      <c r="R17252" s="9" t="s">
        <v>0</v>
      </c>
    </row>
    <row r="17253" spans="2:18" x14ac:dyDescent="0.2">
      <c r="B17253" s="25">
        <v>17023</v>
      </c>
      <c r="C17253" s="193"/>
      <c r="D17253" s="19">
        <v>2.4931478602263347E-2</v>
      </c>
      <c r="E17253" s="19"/>
      <c r="F17253" s="19">
        <v>0.82712469179391723</v>
      </c>
      <c r="G17253" s="19"/>
      <c r="H17253" s="19">
        <v>0.76100143568941869</v>
      </c>
      <c r="I17253" s="19">
        <v>0.30884711892634947</v>
      </c>
      <c r="J17253" s="19"/>
      <c r="K17253" s="19"/>
      <c r="L17253" s="19">
        <v>0.41157524582311122</v>
      </c>
      <c r="M17253" s="19"/>
      <c r="N17253" s="19">
        <v>0.49467812448515314</v>
      </c>
      <c r="O17253" s="19">
        <v>0.22880264968258154</v>
      </c>
      <c r="P17253" s="50"/>
      <c r="R17253" s="9" t="s">
        <v>0</v>
      </c>
    </row>
    <row r="17254" spans="2:18" x14ac:dyDescent="0.2">
      <c r="B17254" s="25">
        <v>17024</v>
      </c>
      <c r="C17254" s="193"/>
      <c r="D17254" s="19">
        <v>0.92764432559907384</v>
      </c>
      <c r="E17254" s="19"/>
      <c r="F17254" s="19">
        <v>1.0628134395417035</v>
      </c>
      <c r="G17254" s="19"/>
      <c r="H17254" s="19">
        <v>0.51321731159323913</v>
      </c>
      <c r="I17254" s="19"/>
      <c r="J17254" s="19">
        <v>1.4416392111316108</v>
      </c>
      <c r="K17254" s="19"/>
      <c r="L17254" s="19">
        <v>0.58042416961212462</v>
      </c>
      <c r="M17254" s="19"/>
      <c r="N17254" s="19">
        <v>0.55015355834175494</v>
      </c>
      <c r="O17254" s="19"/>
      <c r="P17254" s="50">
        <v>1.7150982659481853</v>
      </c>
      <c r="R17254" s="9" t="s">
        <v>0</v>
      </c>
    </row>
    <row r="17255" spans="2:18" x14ac:dyDescent="0.2">
      <c r="B17255" s="25">
        <v>17025</v>
      </c>
      <c r="C17255" s="193"/>
      <c r="D17255" s="19">
        <v>0.39712826168447984</v>
      </c>
      <c r="E17255" s="19">
        <v>1.0337771822320978</v>
      </c>
      <c r="F17255" s="19"/>
      <c r="G17255" s="19">
        <v>1.3356494897061655</v>
      </c>
      <c r="H17255" s="19"/>
      <c r="I17255" s="19">
        <v>0.53585571636814811</v>
      </c>
      <c r="J17255" s="19"/>
      <c r="K17255" s="19"/>
      <c r="L17255" s="19">
        <v>0.69685547014063731</v>
      </c>
      <c r="M17255" s="19">
        <v>0.46418967563025981</v>
      </c>
      <c r="N17255" s="19"/>
      <c r="O17255" s="19">
        <v>0.22913763850741664</v>
      </c>
      <c r="P17255" s="50"/>
      <c r="R17255" s="9" t="s">
        <v>0</v>
      </c>
    </row>
    <row r="17256" spans="2:18" x14ac:dyDescent="0.2">
      <c r="B17256" s="25">
        <v>17026</v>
      </c>
      <c r="C17256" s="193">
        <v>5.2215683816905695E-2</v>
      </c>
      <c r="D17256" s="19"/>
      <c r="E17256" s="19">
        <v>0.84900262130985626</v>
      </c>
      <c r="F17256" s="19"/>
      <c r="G17256" s="19">
        <v>1.1214772594630873</v>
      </c>
      <c r="H17256" s="19"/>
      <c r="I17256" s="19">
        <v>1.4333461102530511</v>
      </c>
      <c r="J17256" s="19"/>
      <c r="K17256" s="19">
        <v>0.86736287058694939</v>
      </c>
      <c r="L17256" s="19"/>
      <c r="M17256" s="19">
        <v>0.49354563780960103</v>
      </c>
      <c r="N17256" s="19"/>
      <c r="O17256" s="19">
        <v>0.3859942517107362</v>
      </c>
      <c r="P17256" s="50"/>
      <c r="R17256" s="9" t="s">
        <v>0</v>
      </c>
    </row>
    <row r="17257" spans="2:18" x14ac:dyDescent="0.2">
      <c r="B17257" s="25">
        <v>17027</v>
      </c>
      <c r="C17257" s="193">
        <v>0.50182787363823433</v>
      </c>
      <c r="D17257" s="19"/>
      <c r="E17257" s="19">
        <v>1.8460710696307319</v>
      </c>
      <c r="F17257" s="19"/>
      <c r="G17257" s="19">
        <v>1.610080460464995</v>
      </c>
      <c r="H17257" s="19"/>
      <c r="I17257" s="19">
        <v>1.6680674114440601</v>
      </c>
      <c r="J17257" s="19"/>
      <c r="K17257" s="19">
        <v>1.766493379827581</v>
      </c>
      <c r="L17257" s="19"/>
      <c r="M17257" s="19">
        <v>0.60465608718886887</v>
      </c>
      <c r="N17257" s="19"/>
      <c r="O17257" s="19">
        <v>2.1148448933222141</v>
      </c>
      <c r="P17257" s="50"/>
      <c r="R17257" s="9" t="s">
        <v>0</v>
      </c>
    </row>
    <row r="17258" spans="2:18" x14ac:dyDescent="0.2">
      <c r="B17258" s="25">
        <v>17028</v>
      </c>
      <c r="C17258" s="193"/>
      <c r="D17258" s="19">
        <v>0.17128904993845354</v>
      </c>
      <c r="E17258" s="19"/>
      <c r="F17258" s="19">
        <v>2.1563428243172398</v>
      </c>
      <c r="G17258" s="19"/>
      <c r="H17258" s="19">
        <v>0.75347878938277058</v>
      </c>
      <c r="I17258" s="19"/>
      <c r="J17258" s="19">
        <v>0.57409189797112503</v>
      </c>
      <c r="K17258" s="19"/>
      <c r="L17258" s="19">
        <v>0.57877001938786421</v>
      </c>
      <c r="M17258" s="19"/>
      <c r="N17258" s="19">
        <v>0.7525976158881279</v>
      </c>
      <c r="O17258" s="19"/>
      <c r="P17258" s="50">
        <v>0.97998390831045823</v>
      </c>
      <c r="R17258" s="9" t="s">
        <v>0</v>
      </c>
    </row>
    <row r="17259" spans="2:18" x14ac:dyDescent="0.2">
      <c r="B17259" s="25">
        <v>17029</v>
      </c>
      <c r="C17259" s="193"/>
      <c r="D17259" s="19">
        <v>2.4336825310025505</v>
      </c>
      <c r="E17259" s="19"/>
      <c r="F17259" s="19">
        <v>2.1550560070365732</v>
      </c>
      <c r="G17259" s="19"/>
      <c r="H17259" s="19">
        <v>2.160153762675987</v>
      </c>
      <c r="I17259" s="19"/>
      <c r="J17259" s="19">
        <v>1.8235495259811101</v>
      </c>
      <c r="K17259" s="19"/>
      <c r="L17259" s="19">
        <v>2.5998968920676706</v>
      </c>
      <c r="M17259" s="19"/>
      <c r="N17259" s="19">
        <v>2.3267743988778018</v>
      </c>
      <c r="O17259" s="19"/>
      <c r="P17259" s="50">
        <v>1.4639115044258684</v>
      </c>
      <c r="R17259" s="9" t="s">
        <v>0</v>
      </c>
    </row>
    <row r="17260" spans="2:18" x14ac:dyDescent="0.2">
      <c r="B17260" s="25">
        <v>17030</v>
      </c>
      <c r="C17260" s="193">
        <v>2.7670306220755037</v>
      </c>
      <c r="D17260" s="19"/>
      <c r="E17260" s="19">
        <v>2.2705553777660881</v>
      </c>
      <c r="F17260" s="19"/>
      <c r="G17260" s="19">
        <v>1.6915499610701341</v>
      </c>
      <c r="H17260" s="19"/>
      <c r="I17260" s="19">
        <v>0.80717009181773502</v>
      </c>
      <c r="J17260" s="19"/>
      <c r="K17260" s="19">
        <v>1.2778810630934681</v>
      </c>
      <c r="L17260" s="19"/>
      <c r="M17260" s="19">
        <v>2.3146889372683876</v>
      </c>
      <c r="N17260" s="19"/>
      <c r="O17260" s="19">
        <v>2.1068958000248399</v>
      </c>
      <c r="P17260" s="50"/>
      <c r="R17260" s="9" t="s">
        <v>0</v>
      </c>
    </row>
    <row r="17261" spans="2:18" x14ac:dyDescent="0.2">
      <c r="B17261" s="25">
        <v>17031</v>
      </c>
      <c r="C17261" s="193"/>
      <c r="D17261" s="19">
        <v>0.14253432896860274</v>
      </c>
      <c r="E17261" s="19"/>
      <c r="F17261" s="19">
        <v>0.68134559449891119</v>
      </c>
      <c r="G17261" s="19"/>
      <c r="H17261" s="19">
        <v>1.0151747754888594</v>
      </c>
      <c r="I17261" s="19"/>
      <c r="J17261" s="19">
        <v>0.65051664509342133</v>
      </c>
      <c r="K17261" s="19"/>
      <c r="L17261" s="19">
        <v>0.46024126766742118</v>
      </c>
      <c r="M17261" s="19"/>
      <c r="N17261" s="19">
        <v>0.25448812997246972</v>
      </c>
      <c r="O17261" s="19"/>
      <c r="P17261" s="50">
        <v>1.1328300135711555</v>
      </c>
      <c r="R17261" s="9" t="s">
        <v>0</v>
      </c>
    </row>
    <row r="17262" spans="2:18" x14ac:dyDescent="0.2">
      <c r="B17262" s="25">
        <v>17032</v>
      </c>
      <c r="C17262" s="193"/>
      <c r="D17262" s="19">
        <v>0.98665606739826128</v>
      </c>
      <c r="E17262" s="19"/>
      <c r="F17262" s="19">
        <v>1.8480366771470931</v>
      </c>
      <c r="G17262" s="19"/>
      <c r="H17262" s="19">
        <v>1.5128317633518447</v>
      </c>
      <c r="I17262" s="19"/>
      <c r="J17262" s="19">
        <v>0.99131778727333453</v>
      </c>
      <c r="K17262" s="19"/>
      <c r="L17262" s="19">
        <v>1.6623249214987004</v>
      </c>
      <c r="M17262" s="19"/>
      <c r="N17262" s="19">
        <v>0.74547565466362953</v>
      </c>
      <c r="O17262" s="19"/>
      <c r="P17262" s="50">
        <v>0.35460538058650803</v>
      </c>
      <c r="R17262" s="9" t="s">
        <v>0</v>
      </c>
    </row>
    <row r="17263" spans="2:18" x14ac:dyDescent="0.2">
      <c r="B17263" s="25">
        <v>17033</v>
      </c>
      <c r="C17263" s="193">
        <v>0.66898657811661566</v>
      </c>
      <c r="D17263" s="19"/>
      <c r="E17263" s="19">
        <v>0.21889261990330244</v>
      </c>
      <c r="F17263" s="19"/>
      <c r="G17263" s="19"/>
      <c r="H17263" s="19">
        <v>0.1425462131130617</v>
      </c>
      <c r="I17263" s="19">
        <v>1.1059268955464816</v>
      </c>
      <c r="J17263" s="19"/>
      <c r="K17263" s="19"/>
      <c r="L17263" s="19">
        <v>0.53804368983962092</v>
      </c>
      <c r="M17263" s="19"/>
      <c r="N17263" s="19">
        <v>0.88284789547620734</v>
      </c>
      <c r="O17263" s="19">
        <v>5.9256981480166671E-2</v>
      </c>
      <c r="P17263" s="50"/>
      <c r="R17263" s="9" t="s">
        <v>0</v>
      </c>
    </row>
    <row r="17264" spans="2:18" x14ac:dyDescent="0.2">
      <c r="B17264" s="25">
        <v>17034</v>
      </c>
      <c r="C17264" s="193">
        <v>1.0815714331282358</v>
      </c>
      <c r="D17264" s="19"/>
      <c r="E17264" s="19">
        <v>1.1856242687583558</v>
      </c>
      <c r="F17264" s="19"/>
      <c r="G17264" s="19">
        <v>1.09234876649143</v>
      </c>
      <c r="H17264" s="19"/>
      <c r="I17264" s="19">
        <v>1.394397559459102</v>
      </c>
      <c r="J17264" s="19"/>
      <c r="K17264" s="19">
        <v>1.2769081927727179</v>
      </c>
      <c r="L17264" s="19"/>
      <c r="M17264" s="19"/>
      <c r="N17264" s="19">
        <v>0.21619331206708806</v>
      </c>
      <c r="O17264" s="19">
        <v>0.21568794749888523</v>
      </c>
      <c r="P17264" s="50"/>
      <c r="R17264" s="9" t="s">
        <v>0</v>
      </c>
    </row>
    <row r="17265" spans="2:18" x14ac:dyDescent="0.2">
      <c r="B17265" s="25">
        <v>17035</v>
      </c>
      <c r="C17265" s="193"/>
      <c r="D17265" s="19">
        <v>2.0283634270137947</v>
      </c>
      <c r="E17265" s="19"/>
      <c r="F17265" s="19">
        <v>0.68950781819359375</v>
      </c>
      <c r="G17265" s="19"/>
      <c r="H17265" s="19">
        <v>1.2479403282779178</v>
      </c>
      <c r="I17265" s="19"/>
      <c r="J17265" s="19">
        <v>1.1696945993718311</v>
      </c>
      <c r="K17265" s="19"/>
      <c r="L17265" s="19">
        <v>1.3191231760504509</v>
      </c>
      <c r="M17265" s="19"/>
      <c r="N17265" s="19">
        <v>0.94463450515143432</v>
      </c>
      <c r="O17265" s="19"/>
      <c r="P17265" s="50">
        <v>1.6996257268622625</v>
      </c>
      <c r="R17265" s="9" t="s">
        <v>0</v>
      </c>
    </row>
    <row r="17266" spans="2:18" x14ac:dyDescent="0.2">
      <c r="B17266" s="25">
        <v>17036</v>
      </c>
      <c r="C17266" s="193">
        <v>1.0334237800519017</v>
      </c>
      <c r="D17266" s="19"/>
      <c r="E17266" s="19">
        <v>0.54714735154293193</v>
      </c>
      <c r="F17266" s="19"/>
      <c r="G17266" s="19">
        <v>1.5787724790849638</v>
      </c>
      <c r="H17266" s="19"/>
      <c r="I17266" s="19">
        <v>0.6908110807918294</v>
      </c>
      <c r="J17266" s="19"/>
      <c r="K17266" s="19">
        <v>0.84736524759807452</v>
      </c>
      <c r="L17266" s="19"/>
      <c r="M17266" s="19">
        <v>8.860484244442908E-2</v>
      </c>
      <c r="N17266" s="19"/>
      <c r="O17266" s="19">
        <v>0.96402035150828347</v>
      </c>
      <c r="P17266" s="50"/>
      <c r="R17266" s="9" t="s">
        <v>0</v>
      </c>
    </row>
    <row r="17267" spans="2:18" x14ac:dyDescent="0.2">
      <c r="B17267" s="25">
        <v>17037</v>
      </c>
      <c r="C17267" s="193"/>
      <c r="D17267" s="19">
        <v>1.9335459022625721</v>
      </c>
      <c r="E17267" s="19"/>
      <c r="F17267" s="19">
        <v>1.3826284152110533</v>
      </c>
      <c r="G17267" s="19"/>
      <c r="H17267" s="19">
        <v>1.315276578520638</v>
      </c>
      <c r="I17267" s="19"/>
      <c r="J17267" s="19">
        <v>1.6577348888302303</v>
      </c>
      <c r="K17267" s="19"/>
      <c r="L17267" s="19">
        <v>1.4708762733443836</v>
      </c>
      <c r="M17267" s="19"/>
      <c r="N17267" s="19">
        <v>0.27320021784332676</v>
      </c>
      <c r="O17267" s="19"/>
      <c r="P17267" s="50">
        <v>1.2749199308783385</v>
      </c>
      <c r="R17267" s="9" t="s">
        <v>0</v>
      </c>
    </row>
    <row r="17268" spans="2:18" x14ac:dyDescent="0.2">
      <c r="B17268" s="25">
        <v>17038</v>
      </c>
      <c r="C17268" s="193"/>
      <c r="D17268" s="19">
        <v>1.5907401027368968</v>
      </c>
      <c r="E17268" s="19"/>
      <c r="F17268" s="19">
        <v>1.5304706065516995</v>
      </c>
      <c r="G17268" s="19"/>
      <c r="H17268" s="19">
        <v>1.4995601636727061</v>
      </c>
      <c r="I17268" s="19"/>
      <c r="J17268" s="19">
        <v>2.0494273180782958</v>
      </c>
      <c r="K17268" s="19"/>
      <c r="L17268" s="19">
        <v>2.823443270013906</v>
      </c>
      <c r="M17268" s="19"/>
      <c r="N17268" s="19">
        <v>1.4424842613009419</v>
      </c>
      <c r="O17268" s="19"/>
      <c r="P17268" s="50">
        <v>1.7958239691742934</v>
      </c>
      <c r="R17268" s="9" t="s">
        <v>0</v>
      </c>
    </row>
    <row r="17269" spans="2:18" x14ac:dyDescent="0.2">
      <c r="B17269" s="25">
        <v>17039</v>
      </c>
      <c r="C17269" s="193">
        <v>1.7660289998967984</v>
      </c>
      <c r="D17269" s="19"/>
      <c r="E17269" s="19">
        <v>0.66610125538990639</v>
      </c>
      <c r="F17269" s="19"/>
      <c r="G17269" s="19">
        <v>1.903671627854904</v>
      </c>
      <c r="H17269" s="19"/>
      <c r="I17269" s="19">
        <v>2.0386557873137106</v>
      </c>
      <c r="J17269" s="19"/>
      <c r="K17269" s="19">
        <v>1.136602392266868</v>
      </c>
      <c r="L17269" s="19"/>
      <c r="M17269" s="19">
        <v>2.6026540553453801</v>
      </c>
      <c r="N17269" s="19"/>
      <c r="O17269" s="19">
        <v>1.9586391457109729</v>
      </c>
      <c r="P17269" s="50"/>
      <c r="R17269" s="9" t="s">
        <v>0</v>
      </c>
    </row>
    <row r="17270" spans="2:18" x14ac:dyDescent="0.2">
      <c r="B17270" s="25">
        <v>17040</v>
      </c>
      <c r="C17270" s="193">
        <v>0.23740040088118949</v>
      </c>
      <c r="D17270" s="19"/>
      <c r="E17270" s="19">
        <v>0.73740578185198913</v>
      </c>
      <c r="F17270" s="19"/>
      <c r="G17270" s="19">
        <v>0.60196823092983198</v>
      </c>
      <c r="H17270" s="19"/>
      <c r="I17270" s="19"/>
      <c r="J17270" s="19">
        <v>0.77384141771970327</v>
      </c>
      <c r="K17270" s="19"/>
      <c r="L17270" s="19">
        <v>0.70433084092362175</v>
      </c>
      <c r="M17270" s="19">
        <v>0.43270539353950882</v>
      </c>
      <c r="N17270" s="19"/>
      <c r="O17270" s="19">
        <v>0.36196162957144562</v>
      </c>
      <c r="P17270" s="50"/>
      <c r="R17270" s="9" t="s">
        <v>0</v>
      </c>
    </row>
    <row r="17271" spans="2:18" x14ac:dyDescent="0.2">
      <c r="B17271" s="25">
        <v>17041</v>
      </c>
      <c r="C17271" s="193">
        <v>1.4664711077174009</v>
      </c>
      <c r="D17271" s="19"/>
      <c r="E17271" s="19">
        <v>4.1889312177528643E-2</v>
      </c>
      <c r="F17271" s="19"/>
      <c r="G17271" s="19">
        <v>0.83353891682858872</v>
      </c>
      <c r="H17271" s="19"/>
      <c r="I17271" s="19"/>
      <c r="J17271" s="19">
        <v>0.27784443794817243</v>
      </c>
      <c r="K17271" s="19">
        <v>0.35454238263619842</v>
      </c>
      <c r="L17271" s="19"/>
      <c r="M17271" s="19">
        <v>4.5364614577546807E-2</v>
      </c>
      <c r="N17271" s="19"/>
      <c r="O17271" s="19">
        <v>0.64639110779346654</v>
      </c>
      <c r="P17271" s="50"/>
      <c r="R17271" s="9" t="s">
        <v>0</v>
      </c>
    </row>
    <row r="17272" spans="2:18" x14ac:dyDescent="0.2">
      <c r="B17272" s="25">
        <v>17042</v>
      </c>
      <c r="C17272" s="193"/>
      <c r="D17272" s="19">
        <v>0.47121560177841498</v>
      </c>
      <c r="E17272" s="19">
        <v>7.9395743104737751E-2</v>
      </c>
      <c r="F17272" s="19"/>
      <c r="G17272" s="19">
        <v>0.23389161133011141</v>
      </c>
      <c r="H17272" s="19"/>
      <c r="I17272" s="19">
        <v>0.28273777021387914</v>
      </c>
      <c r="J17272" s="19"/>
      <c r="K17272" s="19">
        <v>0.89305012081611379</v>
      </c>
      <c r="L17272" s="19"/>
      <c r="M17272" s="19">
        <v>0.46558783361489997</v>
      </c>
      <c r="N17272" s="19"/>
      <c r="O17272" s="19">
        <v>0.45116775686839339</v>
      </c>
      <c r="P17272" s="50"/>
      <c r="R17272" s="9" t="s">
        <v>0</v>
      </c>
    </row>
    <row r="17273" spans="2:18" x14ac:dyDescent="0.2">
      <c r="B17273" s="25">
        <v>17043</v>
      </c>
      <c r="C17273" s="193"/>
      <c r="D17273" s="19">
        <v>0.74913561210226198</v>
      </c>
      <c r="E17273" s="19">
        <v>6.1629159320488999E-2</v>
      </c>
      <c r="F17273" s="19"/>
      <c r="G17273" s="19"/>
      <c r="H17273" s="19">
        <v>0.36638752499022725</v>
      </c>
      <c r="I17273" s="19">
        <v>0.18699268202692926</v>
      </c>
      <c r="J17273" s="19"/>
      <c r="K17273" s="19"/>
      <c r="L17273" s="19">
        <v>0.54496888891943418</v>
      </c>
      <c r="M17273" s="19"/>
      <c r="N17273" s="19">
        <v>0.68950934151106458</v>
      </c>
      <c r="O17273" s="19"/>
      <c r="P17273" s="50">
        <v>8.1773824096369782E-2</v>
      </c>
      <c r="R17273" s="9" t="s">
        <v>0</v>
      </c>
    </row>
    <row r="17274" spans="2:18" x14ac:dyDescent="0.2">
      <c r="B17274" s="25">
        <v>17044</v>
      </c>
      <c r="C17274" s="193">
        <v>0.89131802927522286</v>
      </c>
      <c r="D17274" s="19"/>
      <c r="E17274" s="19">
        <v>0.81668814320196548</v>
      </c>
      <c r="F17274" s="19"/>
      <c r="G17274" s="19"/>
      <c r="H17274" s="19">
        <v>3.8456594348055095E-2</v>
      </c>
      <c r="I17274" s="19">
        <v>0.31159411257884284</v>
      </c>
      <c r="J17274" s="19"/>
      <c r="K17274" s="19"/>
      <c r="L17274" s="19">
        <v>2.2748444761413664E-2</v>
      </c>
      <c r="M17274" s="19">
        <v>1.0157312227465021</v>
      </c>
      <c r="N17274" s="19"/>
      <c r="O17274" s="19">
        <v>1.0563816426616008</v>
      </c>
      <c r="P17274" s="50"/>
      <c r="R17274" s="9" t="s">
        <v>0</v>
      </c>
    </row>
    <row r="17275" spans="2:18" x14ac:dyDescent="0.2">
      <c r="B17275" s="25">
        <v>17045</v>
      </c>
      <c r="C17275" s="193"/>
      <c r="D17275" s="19">
        <v>1.6031200878134015</v>
      </c>
      <c r="E17275" s="19"/>
      <c r="F17275" s="19">
        <v>1.8147913236020143</v>
      </c>
      <c r="G17275" s="19"/>
      <c r="H17275" s="19">
        <v>1.6488479925342165</v>
      </c>
      <c r="I17275" s="19"/>
      <c r="J17275" s="19">
        <v>0.51658946729752497</v>
      </c>
      <c r="K17275" s="19"/>
      <c r="L17275" s="19">
        <v>0.93694781910897695</v>
      </c>
      <c r="M17275" s="19"/>
      <c r="N17275" s="19">
        <v>1.7918319079725931</v>
      </c>
      <c r="O17275" s="19"/>
      <c r="P17275" s="50">
        <v>2.3738113666492788</v>
      </c>
      <c r="R17275" s="9" t="s">
        <v>0</v>
      </c>
    </row>
    <row r="17276" spans="2:18" x14ac:dyDescent="0.2">
      <c r="B17276" s="25">
        <v>17046</v>
      </c>
      <c r="C17276" s="193"/>
      <c r="D17276" s="19">
        <v>0.3254973265506601</v>
      </c>
      <c r="E17276" s="19"/>
      <c r="F17276" s="19">
        <v>0.97588187770803758</v>
      </c>
      <c r="G17276" s="19"/>
      <c r="H17276" s="19">
        <v>2.1072848170223284</v>
      </c>
      <c r="I17276" s="19"/>
      <c r="J17276" s="19">
        <v>2.1655666696741283</v>
      </c>
      <c r="K17276" s="19"/>
      <c r="L17276" s="19">
        <v>0.92055693088867019</v>
      </c>
      <c r="M17276" s="19"/>
      <c r="N17276" s="19">
        <v>1.8647839867380362</v>
      </c>
      <c r="O17276" s="19"/>
      <c r="P17276" s="50">
        <v>1.0174038195775006</v>
      </c>
      <c r="R17276" s="9" t="s">
        <v>0</v>
      </c>
    </row>
    <row r="17277" spans="2:18" x14ac:dyDescent="0.2">
      <c r="B17277" s="25">
        <v>17047</v>
      </c>
      <c r="C17277" s="193">
        <v>0.82119190044798351</v>
      </c>
      <c r="D17277" s="19"/>
      <c r="E17277" s="19">
        <v>1.3516860936019361</v>
      </c>
      <c r="F17277" s="19"/>
      <c r="G17277" s="19">
        <v>0.7835016976809358</v>
      </c>
      <c r="H17277" s="19"/>
      <c r="I17277" s="19">
        <v>1.8073710813303498</v>
      </c>
      <c r="J17277" s="19"/>
      <c r="K17277" s="19">
        <v>0.28754318022781283</v>
      </c>
      <c r="L17277" s="19"/>
      <c r="M17277" s="19">
        <v>0.63098035032937505</v>
      </c>
      <c r="N17277" s="19"/>
      <c r="O17277" s="19">
        <v>0.17773514551331149</v>
      </c>
      <c r="P17277" s="50"/>
      <c r="R17277" s="9" t="s">
        <v>0</v>
      </c>
    </row>
    <row r="17278" spans="2:18" x14ac:dyDescent="0.2">
      <c r="B17278" s="25">
        <v>17048</v>
      </c>
      <c r="C17278" s="193"/>
      <c r="D17278" s="19">
        <v>0.49966137723466586</v>
      </c>
      <c r="E17278" s="19">
        <v>0.1065374598757608</v>
      </c>
      <c r="F17278" s="19"/>
      <c r="G17278" s="19"/>
      <c r="H17278" s="19">
        <v>0.56938174679802311</v>
      </c>
      <c r="I17278" s="19"/>
      <c r="J17278" s="19">
        <v>0.9615554358642534</v>
      </c>
      <c r="K17278" s="19"/>
      <c r="L17278" s="19">
        <v>0.34992315833676951</v>
      </c>
      <c r="M17278" s="19"/>
      <c r="N17278" s="19">
        <v>0.17421412952173215</v>
      </c>
      <c r="O17278" s="19">
        <v>0.13682072677730417</v>
      </c>
      <c r="P17278" s="50"/>
      <c r="R17278" s="9" t="s">
        <v>0</v>
      </c>
    </row>
    <row r="17279" spans="2:18" x14ac:dyDescent="0.2">
      <c r="B17279" s="25">
        <v>17049</v>
      </c>
      <c r="C17279" s="193"/>
      <c r="D17279" s="19">
        <v>0.35982780233837575</v>
      </c>
      <c r="E17279" s="19"/>
      <c r="F17279" s="19">
        <v>0.71879160732471792</v>
      </c>
      <c r="G17279" s="19"/>
      <c r="H17279" s="19">
        <v>0.67860694771262409</v>
      </c>
      <c r="I17279" s="19">
        <v>1.3772666780877088E-2</v>
      </c>
      <c r="J17279" s="19"/>
      <c r="K17279" s="19"/>
      <c r="L17279" s="19">
        <v>0.28107593074126447</v>
      </c>
      <c r="M17279" s="19"/>
      <c r="N17279" s="19">
        <v>0.50172597383448392</v>
      </c>
      <c r="O17279" s="19"/>
      <c r="P17279" s="50">
        <v>0.80250839486174597</v>
      </c>
      <c r="R17279" s="9" t="s">
        <v>0</v>
      </c>
    </row>
    <row r="17280" spans="2:18" x14ac:dyDescent="0.2">
      <c r="B17280" s="25">
        <v>17050</v>
      </c>
      <c r="C17280" s="193"/>
      <c r="D17280" s="19">
        <v>0.36321429289319535</v>
      </c>
      <c r="E17280" s="19"/>
      <c r="F17280" s="19">
        <v>0.68501364033850698</v>
      </c>
      <c r="G17280" s="19"/>
      <c r="H17280" s="19">
        <v>0.88504984188201896</v>
      </c>
      <c r="I17280" s="19">
        <v>0.14707246989960232</v>
      </c>
      <c r="J17280" s="19"/>
      <c r="K17280" s="19">
        <v>0.35627936076236605</v>
      </c>
      <c r="L17280" s="19"/>
      <c r="M17280" s="19"/>
      <c r="N17280" s="19">
        <v>0.19758478140006083</v>
      </c>
      <c r="O17280" s="19"/>
      <c r="P17280" s="50">
        <v>0.83552338456253972</v>
      </c>
      <c r="R17280" s="9" t="s">
        <v>0</v>
      </c>
    </row>
    <row r="17281" spans="2:18" x14ac:dyDescent="0.2">
      <c r="B17281" s="25">
        <v>17051</v>
      </c>
      <c r="C17281" s="193"/>
      <c r="D17281" s="19">
        <v>0.80515890186188266</v>
      </c>
      <c r="E17281" s="19">
        <v>0.26968286366014632</v>
      </c>
      <c r="F17281" s="19"/>
      <c r="G17281" s="19">
        <v>0.23992831682974641</v>
      </c>
      <c r="H17281" s="19"/>
      <c r="I17281" s="19">
        <v>1.2983987132531445E-2</v>
      </c>
      <c r="J17281" s="19"/>
      <c r="K17281" s="19"/>
      <c r="L17281" s="19">
        <v>6.7587113594659062E-2</v>
      </c>
      <c r="M17281" s="19"/>
      <c r="N17281" s="19">
        <v>0.4396450390377919</v>
      </c>
      <c r="O17281" s="19">
        <v>0.88314425768472804</v>
      </c>
      <c r="P17281" s="50"/>
      <c r="R17281" s="9" t="s">
        <v>0</v>
      </c>
    </row>
    <row r="17282" spans="2:18" x14ac:dyDescent="0.2">
      <c r="B17282" s="25">
        <v>17052</v>
      </c>
      <c r="C17282" s="193"/>
      <c r="D17282" s="19">
        <v>2.0062559589038078</v>
      </c>
      <c r="E17282" s="19"/>
      <c r="F17282" s="19">
        <v>0.40544569888374826</v>
      </c>
      <c r="G17282" s="19"/>
      <c r="H17282" s="19">
        <v>0.91718695758237123</v>
      </c>
      <c r="I17282" s="19"/>
      <c r="J17282" s="19">
        <v>1.7353576683537937</v>
      </c>
      <c r="K17282" s="19"/>
      <c r="L17282" s="19">
        <v>1.3847277316469286</v>
      </c>
      <c r="M17282" s="19"/>
      <c r="N17282" s="19">
        <v>1.5103728160474243</v>
      </c>
      <c r="O17282" s="19"/>
      <c r="P17282" s="50">
        <v>1.0030662018638532</v>
      </c>
      <c r="R17282" s="9" t="s">
        <v>0</v>
      </c>
    </row>
    <row r="17283" spans="2:18" x14ac:dyDescent="0.2">
      <c r="B17283" s="25">
        <v>17053</v>
      </c>
      <c r="C17283" s="193">
        <v>0.89884581412780784</v>
      </c>
      <c r="D17283" s="19"/>
      <c r="E17283" s="19">
        <v>3.0369024025508361E-2</v>
      </c>
      <c r="F17283" s="19"/>
      <c r="G17283" s="19">
        <v>0.44428972443665243</v>
      </c>
      <c r="H17283" s="19"/>
      <c r="I17283" s="19">
        <v>1.1532772131699058</v>
      </c>
      <c r="J17283" s="19"/>
      <c r="K17283" s="19">
        <v>1.3547808308398392</v>
      </c>
      <c r="L17283" s="19"/>
      <c r="M17283" s="19">
        <v>0.61020402223995851</v>
      </c>
      <c r="N17283" s="19"/>
      <c r="O17283" s="19">
        <v>1.174744092757116</v>
      </c>
      <c r="P17283" s="50"/>
      <c r="R17283" s="9" t="s">
        <v>0</v>
      </c>
    </row>
    <row r="17284" spans="2:18" x14ac:dyDescent="0.2">
      <c r="B17284" s="25">
        <v>17054</v>
      </c>
      <c r="C17284" s="193">
        <v>0.37044114020492552</v>
      </c>
      <c r="D17284" s="19"/>
      <c r="E17284" s="19"/>
      <c r="F17284" s="19">
        <v>0.99792777672845701</v>
      </c>
      <c r="G17284" s="19">
        <v>0.2626374358749507</v>
      </c>
      <c r="H17284" s="19"/>
      <c r="I17284" s="19">
        <v>0.2392164884890074</v>
      </c>
      <c r="J17284" s="19"/>
      <c r="K17284" s="19">
        <v>0.36185616019544364</v>
      </c>
      <c r="L17284" s="19"/>
      <c r="M17284" s="19">
        <v>0.15714890738785883</v>
      </c>
      <c r="N17284" s="19"/>
      <c r="O17284" s="19">
        <v>0.53353393331673005</v>
      </c>
      <c r="P17284" s="50"/>
      <c r="R17284" s="9" t="s">
        <v>0</v>
      </c>
    </row>
    <row r="17285" spans="2:18" x14ac:dyDescent="0.2">
      <c r="B17285" s="25">
        <v>17055</v>
      </c>
      <c r="C17285" s="193">
        <v>0.70941086215720695</v>
      </c>
      <c r="D17285" s="19"/>
      <c r="E17285" s="19">
        <v>0.67905441399057132</v>
      </c>
      <c r="F17285" s="19"/>
      <c r="G17285" s="19"/>
      <c r="H17285" s="19">
        <v>0.40916766196730658</v>
      </c>
      <c r="I17285" s="19">
        <v>9.5445892729227447E-2</v>
      </c>
      <c r="J17285" s="19"/>
      <c r="K17285" s="19"/>
      <c r="L17285" s="19">
        <v>0.25137745882278434</v>
      </c>
      <c r="M17285" s="19"/>
      <c r="N17285" s="19">
        <v>0.63027368265103112</v>
      </c>
      <c r="O17285" s="19"/>
      <c r="P17285" s="50">
        <v>0.16165130952314105</v>
      </c>
      <c r="R17285" s="9" t="s">
        <v>0</v>
      </c>
    </row>
    <row r="17286" spans="2:18" x14ac:dyDescent="0.2">
      <c r="B17286" s="25">
        <v>17056</v>
      </c>
      <c r="C17286" s="193">
        <v>1.388564892373729</v>
      </c>
      <c r="D17286" s="19"/>
      <c r="E17286" s="19">
        <v>0.18055403734912723</v>
      </c>
      <c r="F17286" s="19"/>
      <c r="G17286" s="19">
        <v>0.83115056601189352</v>
      </c>
      <c r="H17286" s="19"/>
      <c r="I17286" s="19">
        <v>0.88930151863868667</v>
      </c>
      <c r="J17286" s="19"/>
      <c r="K17286" s="19">
        <v>0.23744155504742903</v>
      </c>
      <c r="L17286" s="19"/>
      <c r="M17286" s="19">
        <v>0.47688131005547274</v>
      </c>
      <c r="N17286" s="19"/>
      <c r="O17286" s="19">
        <v>0.98464308556293001</v>
      </c>
      <c r="P17286" s="50"/>
      <c r="R17286" s="9" t="s">
        <v>0</v>
      </c>
    </row>
    <row r="17287" spans="2:18" x14ac:dyDescent="0.2">
      <c r="B17287" s="25">
        <v>17057</v>
      </c>
      <c r="C17287" s="193"/>
      <c r="D17287" s="19">
        <v>2.2329410008036952</v>
      </c>
      <c r="E17287" s="19"/>
      <c r="F17287" s="19">
        <v>1.4578158391771538</v>
      </c>
      <c r="G17287" s="19"/>
      <c r="H17287" s="19">
        <v>2.818337469852469</v>
      </c>
      <c r="I17287" s="19"/>
      <c r="J17287" s="19">
        <v>2.1031859424087567</v>
      </c>
      <c r="K17287" s="19"/>
      <c r="L17287" s="19">
        <v>2.0471506803207071</v>
      </c>
      <c r="M17287" s="19"/>
      <c r="N17287" s="19">
        <v>1.6730838298113366</v>
      </c>
      <c r="O17287" s="19"/>
      <c r="P17287" s="50">
        <v>1.8339055016812715</v>
      </c>
      <c r="R17287" s="9" t="s">
        <v>0</v>
      </c>
    </row>
    <row r="17288" spans="2:18" x14ac:dyDescent="0.2">
      <c r="B17288" s="25">
        <v>17058</v>
      </c>
      <c r="C17288" s="193">
        <v>0.14686666757618103</v>
      </c>
      <c r="D17288" s="19"/>
      <c r="E17288" s="19"/>
      <c r="F17288" s="19">
        <v>1.2863526375431882</v>
      </c>
      <c r="G17288" s="19"/>
      <c r="H17288" s="19">
        <v>0.3677056409453559</v>
      </c>
      <c r="I17288" s="19"/>
      <c r="J17288" s="19">
        <v>0.87190710802865246</v>
      </c>
      <c r="K17288" s="19"/>
      <c r="L17288" s="19">
        <v>0.70230281484281887</v>
      </c>
      <c r="M17288" s="19"/>
      <c r="N17288" s="19">
        <v>0.37320712119548033</v>
      </c>
      <c r="O17288" s="19"/>
      <c r="P17288" s="50">
        <v>1.3318025173171189</v>
      </c>
      <c r="R17288" s="9" t="s">
        <v>0</v>
      </c>
    </row>
    <row r="17289" spans="2:18" x14ac:dyDescent="0.2">
      <c r="B17289" s="25">
        <v>17059</v>
      </c>
      <c r="C17289" s="193"/>
      <c r="D17289" s="19">
        <v>1.9127770836822324</v>
      </c>
      <c r="E17289" s="19"/>
      <c r="F17289" s="19">
        <v>0.41176793892910057</v>
      </c>
      <c r="G17289" s="19"/>
      <c r="H17289" s="19">
        <v>1.5089179256800134</v>
      </c>
      <c r="I17289" s="19"/>
      <c r="J17289" s="19">
        <v>0.68370030359935541</v>
      </c>
      <c r="K17289" s="19"/>
      <c r="L17289" s="19">
        <v>0.72590710760471544</v>
      </c>
      <c r="M17289" s="19"/>
      <c r="N17289" s="19">
        <v>0.76467999548165233</v>
      </c>
      <c r="O17289" s="19"/>
      <c r="P17289" s="50">
        <v>0.66465192069869983</v>
      </c>
      <c r="R17289" s="9" t="s">
        <v>0</v>
      </c>
    </row>
    <row r="17290" spans="2:18" x14ac:dyDescent="0.2">
      <c r="B17290" s="25">
        <v>17060</v>
      </c>
      <c r="C17290" s="193"/>
      <c r="D17290" s="19">
        <v>1.0157287655616658</v>
      </c>
      <c r="E17290" s="19"/>
      <c r="F17290" s="19">
        <v>1.1765217703509845</v>
      </c>
      <c r="G17290" s="19"/>
      <c r="H17290" s="19">
        <v>0.8227769559769792</v>
      </c>
      <c r="I17290" s="19"/>
      <c r="J17290" s="19">
        <v>0.49573798947927561</v>
      </c>
      <c r="K17290" s="19"/>
      <c r="L17290" s="19">
        <v>1.3841734927701541</v>
      </c>
      <c r="M17290" s="19"/>
      <c r="N17290" s="19">
        <v>0.50416145513381283</v>
      </c>
      <c r="O17290" s="19"/>
      <c r="P17290" s="50">
        <v>0.51517782058956563</v>
      </c>
      <c r="R17290" s="9" t="s">
        <v>0</v>
      </c>
    </row>
    <row r="17291" spans="2:18" x14ac:dyDescent="0.2">
      <c r="B17291" s="25">
        <v>17061</v>
      </c>
      <c r="C17291" s="193">
        <v>1.2315775071137907</v>
      </c>
      <c r="D17291" s="19"/>
      <c r="E17291" s="19">
        <v>5.1002015137723428E-2</v>
      </c>
      <c r="F17291" s="19"/>
      <c r="G17291" s="19">
        <v>1.0965792569201809</v>
      </c>
      <c r="H17291" s="19"/>
      <c r="I17291" s="19">
        <v>0.66326748589603401</v>
      </c>
      <c r="J17291" s="19"/>
      <c r="K17291" s="19">
        <v>0.48454435677284119</v>
      </c>
      <c r="L17291" s="19"/>
      <c r="M17291" s="19">
        <v>1.0390582496710912</v>
      </c>
      <c r="N17291" s="19"/>
      <c r="O17291" s="19">
        <v>0.51659002271987364</v>
      </c>
      <c r="P17291" s="50"/>
      <c r="R17291" s="9" t="s">
        <v>0</v>
      </c>
    </row>
    <row r="17292" spans="2:18" x14ac:dyDescent="0.2">
      <c r="B17292" s="25">
        <v>17062</v>
      </c>
      <c r="C17292" s="193"/>
      <c r="D17292" s="19">
        <v>1.0150864932673367</v>
      </c>
      <c r="E17292" s="19">
        <v>0.75718561235417403</v>
      </c>
      <c r="F17292" s="19"/>
      <c r="G17292" s="19">
        <v>1.8094668785054466</v>
      </c>
      <c r="H17292" s="19"/>
      <c r="I17292" s="19">
        <v>7.6648065827365913E-2</v>
      </c>
      <c r="J17292" s="19"/>
      <c r="K17292" s="19">
        <v>0.15844397352077189</v>
      </c>
      <c r="L17292" s="19"/>
      <c r="M17292" s="19">
        <v>0.75037143325447753</v>
      </c>
      <c r="N17292" s="19"/>
      <c r="O17292" s="19">
        <v>0.60784367128307037</v>
      </c>
      <c r="P17292" s="50"/>
      <c r="R17292" s="9" t="s">
        <v>0</v>
      </c>
    </row>
    <row r="17293" spans="2:18" x14ac:dyDescent="0.2">
      <c r="B17293" s="25">
        <v>17063</v>
      </c>
      <c r="C17293" s="193">
        <v>5.7873327537049796E-3</v>
      </c>
      <c r="D17293" s="19"/>
      <c r="E17293" s="19">
        <v>0.23468466857773773</v>
      </c>
      <c r="F17293" s="19"/>
      <c r="G17293" s="19"/>
      <c r="H17293" s="19">
        <v>0.1537198283866221</v>
      </c>
      <c r="I17293" s="19"/>
      <c r="J17293" s="19">
        <v>0.48440682185530054</v>
      </c>
      <c r="K17293" s="19"/>
      <c r="L17293" s="19">
        <v>0.67696257983641761</v>
      </c>
      <c r="M17293" s="19">
        <v>0.13572097464824487</v>
      </c>
      <c r="N17293" s="19"/>
      <c r="O17293" s="19"/>
      <c r="P17293" s="50">
        <v>0.30487799415381578</v>
      </c>
      <c r="R17293" s="9" t="s">
        <v>0</v>
      </c>
    </row>
    <row r="17294" spans="2:18" x14ac:dyDescent="0.2">
      <c r="B17294" s="25">
        <v>17064</v>
      </c>
      <c r="C17294" s="193"/>
      <c r="D17294" s="19">
        <v>1.7259931241832334</v>
      </c>
      <c r="E17294" s="19"/>
      <c r="F17294" s="19">
        <v>2.5585858356349238</v>
      </c>
      <c r="G17294" s="19"/>
      <c r="H17294" s="19">
        <v>1.7514300123424127</v>
      </c>
      <c r="I17294" s="19"/>
      <c r="J17294" s="19">
        <v>1.2694505081737868</v>
      </c>
      <c r="K17294" s="19"/>
      <c r="L17294" s="19">
        <v>1.4917912814866388</v>
      </c>
      <c r="M17294" s="19"/>
      <c r="N17294" s="19">
        <v>1.2754140326775107</v>
      </c>
      <c r="O17294" s="19"/>
      <c r="P17294" s="50">
        <v>0.54926217319517356</v>
      </c>
      <c r="R17294" s="9" t="s">
        <v>0</v>
      </c>
    </row>
    <row r="17295" spans="2:18" x14ac:dyDescent="0.2">
      <c r="B17295" s="25">
        <v>17065</v>
      </c>
      <c r="C17295" s="193"/>
      <c r="D17295" s="19">
        <v>0.47471530814690627</v>
      </c>
      <c r="E17295" s="19">
        <v>0.35720926592309693</v>
      </c>
      <c r="F17295" s="19"/>
      <c r="G17295" s="19">
        <v>0.52391315819135142</v>
      </c>
      <c r="H17295" s="19"/>
      <c r="I17295" s="19"/>
      <c r="J17295" s="19">
        <v>0.51957535905844432</v>
      </c>
      <c r="K17295" s="19"/>
      <c r="L17295" s="19">
        <v>0.55760924726662442</v>
      </c>
      <c r="M17295" s="19"/>
      <c r="N17295" s="19">
        <v>1.6379581318364752E-2</v>
      </c>
      <c r="O17295" s="19">
        <v>0.44528659664930664</v>
      </c>
      <c r="P17295" s="50"/>
      <c r="R17295" s="9" t="s">
        <v>0</v>
      </c>
    </row>
    <row r="17296" spans="2:18" x14ac:dyDescent="0.2">
      <c r="B17296" s="25">
        <v>17066</v>
      </c>
      <c r="C17296" s="193"/>
      <c r="D17296" s="19">
        <v>0.63252356852401104</v>
      </c>
      <c r="E17296" s="19">
        <v>0.68905398948430518</v>
      </c>
      <c r="F17296" s="19"/>
      <c r="G17296" s="19"/>
      <c r="H17296" s="19">
        <v>0.27448731111844382</v>
      </c>
      <c r="I17296" s="19">
        <v>0.63640896225689636</v>
      </c>
      <c r="J17296" s="19"/>
      <c r="K17296" s="19">
        <v>0.69894079206758808</v>
      </c>
      <c r="L17296" s="19"/>
      <c r="M17296" s="19"/>
      <c r="N17296" s="19">
        <v>1.4670758153850614E-2</v>
      </c>
      <c r="O17296" s="19"/>
      <c r="P17296" s="50">
        <v>5.807525676738744E-3</v>
      </c>
      <c r="R17296" s="9" t="s">
        <v>0</v>
      </c>
    </row>
    <row r="17297" spans="2:18" x14ac:dyDescent="0.2">
      <c r="B17297" s="25">
        <v>17067</v>
      </c>
      <c r="C17297" s="193">
        <v>0.78530683427934223</v>
      </c>
      <c r="D17297" s="19"/>
      <c r="E17297" s="19">
        <v>0.94199073755913787</v>
      </c>
      <c r="F17297" s="19"/>
      <c r="G17297" s="19"/>
      <c r="H17297" s="19">
        <v>0.19374000317375933</v>
      </c>
      <c r="I17297" s="19"/>
      <c r="J17297" s="19">
        <v>0.39965764583549401</v>
      </c>
      <c r="K17297" s="19">
        <v>4.4223972826465029E-2</v>
      </c>
      <c r="L17297" s="19"/>
      <c r="M17297" s="19"/>
      <c r="N17297" s="19">
        <v>0.40946481564291914</v>
      </c>
      <c r="O17297" s="19">
        <v>0.60364871546826593</v>
      </c>
      <c r="P17297" s="50"/>
      <c r="R17297" s="9" t="s">
        <v>0</v>
      </c>
    </row>
    <row r="17298" spans="2:18" x14ac:dyDescent="0.2">
      <c r="B17298" s="25">
        <v>17068</v>
      </c>
      <c r="C17298" s="193"/>
      <c r="D17298" s="19">
        <v>1.3702015011832394</v>
      </c>
      <c r="E17298" s="19"/>
      <c r="F17298" s="19">
        <v>1.83469214093041</v>
      </c>
      <c r="G17298" s="19"/>
      <c r="H17298" s="19">
        <v>1.6185365295561076</v>
      </c>
      <c r="I17298" s="19"/>
      <c r="J17298" s="19">
        <v>2.3224243211281488</v>
      </c>
      <c r="K17298" s="19"/>
      <c r="L17298" s="19">
        <v>1.5390194089640483</v>
      </c>
      <c r="M17298" s="19"/>
      <c r="N17298" s="19">
        <v>1.5633507194636314</v>
      </c>
      <c r="O17298" s="19"/>
      <c r="P17298" s="50">
        <v>1.8341381060867041</v>
      </c>
      <c r="R17298" s="9" t="s">
        <v>0</v>
      </c>
    </row>
    <row r="17299" spans="2:18" x14ac:dyDescent="0.2">
      <c r="B17299" s="25">
        <v>17069</v>
      </c>
      <c r="C17299" s="193">
        <v>0.16602641130546719</v>
      </c>
      <c r="D17299" s="19"/>
      <c r="E17299" s="19"/>
      <c r="F17299" s="19">
        <v>0.17198900611331192</v>
      </c>
      <c r="G17299" s="19"/>
      <c r="H17299" s="19">
        <v>0.70600535541481213</v>
      </c>
      <c r="I17299" s="19"/>
      <c r="J17299" s="19">
        <v>0.18483707430568019</v>
      </c>
      <c r="K17299" s="19"/>
      <c r="L17299" s="19">
        <v>2.400670179139636E-3</v>
      </c>
      <c r="M17299" s="19"/>
      <c r="N17299" s="19">
        <v>0.69926092592290601</v>
      </c>
      <c r="O17299" s="19"/>
      <c r="P17299" s="50">
        <v>0.87435869862212512</v>
      </c>
      <c r="R17299" s="9" t="s">
        <v>0</v>
      </c>
    </row>
    <row r="17300" spans="2:18" x14ac:dyDescent="0.2">
      <c r="B17300" s="25">
        <v>17070</v>
      </c>
      <c r="C17300" s="193"/>
      <c r="D17300" s="19">
        <v>0.26091997620698199</v>
      </c>
      <c r="E17300" s="19">
        <v>0.15303198287402681</v>
      </c>
      <c r="F17300" s="19"/>
      <c r="G17300" s="19"/>
      <c r="H17300" s="19">
        <v>1.329934398029224</v>
      </c>
      <c r="I17300" s="19"/>
      <c r="J17300" s="19">
        <v>0.17668344817850981</v>
      </c>
      <c r="K17300" s="19"/>
      <c r="L17300" s="19">
        <v>0.90819362390280056</v>
      </c>
      <c r="M17300" s="19"/>
      <c r="N17300" s="19">
        <v>0.75619972431568649</v>
      </c>
      <c r="O17300" s="19"/>
      <c r="P17300" s="50">
        <v>1.1374482183783077</v>
      </c>
      <c r="R17300" s="9" t="s">
        <v>0</v>
      </c>
    </row>
    <row r="17301" spans="2:18" x14ac:dyDescent="0.2">
      <c r="B17301" s="25">
        <v>17071</v>
      </c>
      <c r="C17301" s="193"/>
      <c r="D17301" s="19">
        <v>0.36981440863735421</v>
      </c>
      <c r="E17301" s="19">
        <v>1.1252408975408503</v>
      </c>
      <c r="F17301" s="19"/>
      <c r="G17301" s="19">
        <v>0.84046138105130053</v>
      </c>
      <c r="H17301" s="19"/>
      <c r="I17301" s="19">
        <v>5.277349018686054E-2</v>
      </c>
      <c r="J17301" s="19"/>
      <c r="K17301" s="19">
        <v>2.3891432796917247</v>
      </c>
      <c r="L17301" s="19"/>
      <c r="M17301" s="19">
        <v>0.84377193721614308</v>
      </c>
      <c r="N17301" s="19"/>
      <c r="O17301" s="19">
        <v>0.95785801094986789</v>
      </c>
      <c r="P17301" s="50"/>
      <c r="R17301" s="9" t="s">
        <v>0</v>
      </c>
    </row>
    <row r="17302" spans="2:18" x14ac:dyDescent="0.2">
      <c r="B17302" s="25">
        <v>17072</v>
      </c>
      <c r="C17302" s="193">
        <v>1.2634817175327862</v>
      </c>
      <c r="D17302" s="19"/>
      <c r="E17302" s="19">
        <v>0.47209196988076974</v>
      </c>
      <c r="F17302" s="19"/>
      <c r="G17302" s="19">
        <v>1.0358213978744737</v>
      </c>
      <c r="H17302" s="19"/>
      <c r="I17302" s="19">
        <v>1.2777135527076768</v>
      </c>
      <c r="J17302" s="19"/>
      <c r="K17302" s="19">
        <v>1.1931839761105789</v>
      </c>
      <c r="L17302" s="19"/>
      <c r="M17302" s="19"/>
      <c r="N17302" s="19">
        <v>0.14573058008318587</v>
      </c>
      <c r="O17302" s="19">
        <v>0.35302836688940603</v>
      </c>
      <c r="P17302" s="50"/>
      <c r="R17302" s="9" t="s">
        <v>0</v>
      </c>
    </row>
    <row r="17303" spans="2:18" x14ac:dyDescent="0.2">
      <c r="B17303" s="25">
        <v>17073</v>
      </c>
      <c r="C17303" s="193">
        <v>0.34782802470538066</v>
      </c>
      <c r="D17303" s="19"/>
      <c r="E17303" s="19"/>
      <c r="F17303" s="19">
        <v>0.80712193376938324</v>
      </c>
      <c r="G17303" s="19">
        <v>0.53823633954167904</v>
      </c>
      <c r="H17303" s="19"/>
      <c r="I17303" s="19"/>
      <c r="J17303" s="19">
        <v>0.12524192887594185</v>
      </c>
      <c r="K17303" s="19"/>
      <c r="L17303" s="19">
        <v>1.3600237771208603</v>
      </c>
      <c r="M17303" s="19"/>
      <c r="N17303" s="19">
        <v>0.10395762198780378</v>
      </c>
      <c r="O17303" s="19">
        <v>0.58441802493521811</v>
      </c>
      <c r="P17303" s="50"/>
      <c r="R17303" s="9" t="s">
        <v>0</v>
      </c>
    </row>
    <row r="17304" spans="2:18" x14ac:dyDescent="0.2">
      <c r="B17304" s="25">
        <v>17074</v>
      </c>
      <c r="C17304" s="193"/>
      <c r="D17304" s="19">
        <v>0.2178211282071226</v>
      </c>
      <c r="E17304" s="19">
        <v>0.98318539236812352</v>
      </c>
      <c r="F17304" s="19"/>
      <c r="G17304" s="19">
        <v>0.49979828409512095</v>
      </c>
      <c r="H17304" s="19"/>
      <c r="I17304" s="19"/>
      <c r="J17304" s="19">
        <v>3.8538646442001036E-2</v>
      </c>
      <c r="K17304" s="19">
        <v>0.91871484881063181</v>
      </c>
      <c r="L17304" s="19"/>
      <c r="M17304" s="19">
        <v>0.8034398041288473</v>
      </c>
      <c r="N17304" s="19"/>
      <c r="O17304" s="19"/>
      <c r="P17304" s="50">
        <v>0.11301572251404327</v>
      </c>
      <c r="R17304" s="9" t="s">
        <v>0</v>
      </c>
    </row>
    <row r="17305" spans="2:18" x14ac:dyDescent="0.2">
      <c r="B17305" s="25">
        <v>17075</v>
      </c>
      <c r="C17305" s="193"/>
      <c r="D17305" s="19">
        <v>0.23112887740209409</v>
      </c>
      <c r="E17305" s="19"/>
      <c r="F17305" s="19">
        <v>0.19156664724121322</v>
      </c>
      <c r="G17305" s="19"/>
      <c r="H17305" s="19">
        <v>0.89093706299638342</v>
      </c>
      <c r="I17305" s="19"/>
      <c r="J17305" s="19">
        <v>2.6755122189146233E-2</v>
      </c>
      <c r="K17305" s="19">
        <v>0.18084518179318521</v>
      </c>
      <c r="L17305" s="19"/>
      <c r="M17305" s="19"/>
      <c r="N17305" s="19">
        <v>0.29489854653692277</v>
      </c>
      <c r="O17305" s="19">
        <v>0.34056159572340977</v>
      </c>
      <c r="P17305" s="50"/>
      <c r="R17305" s="9" t="s">
        <v>0</v>
      </c>
    </row>
    <row r="17306" spans="2:18" x14ac:dyDescent="0.2">
      <c r="B17306" s="25">
        <v>17076</v>
      </c>
      <c r="C17306" s="193">
        <v>2.1111483742945789</v>
      </c>
      <c r="D17306" s="19"/>
      <c r="E17306" s="19">
        <v>1.8381850439447385</v>
      </c>
      <c r="F17306" s="19"/>
      <c r="G17306" s="19">
        <v>1.6567940745285434</v>
      </c>
      <c r="H17306" s="19"/>
      <c r="I17306" s="19">
        <v>1.3967496940091855</v>
      </c>
      <c r="J17306" s="19"/>
      <c r="K17306" s="19">
        <v>1.2989482207111733</v>
      </c>
      <c r="L17306" s="19"/>
      <c r="M17306" s="19">
        <v>1.6617931326422712</v>
      </c>
      <c r="N17306" s="19"/>
      <c r="O17306" s="19">
        <v>1.8095972882822999</v>
      </c>
      <c r="P17306" s="50"/>
      <c r="R17306" s="9" t="s">
        <v>0</v>
      </c>
    </row>
    <row r="17307" spans="2:18" x14ac:dyDescent="0.2">
      <c r="B17307" s="25">
        <v>17077</v>
      </c>
      <c r="C17307" s="193">
        <v>1.5289734900239258</v>
      </c>
      <c r="D17307" s="19"/>
      <c r="E17307" s="19">
        <v>1.5583997281436779</v>
      </c>
      <c r="F17307" s="19"/>
      <c r="G17307" s="19">
        <v>0.47772596213379931</v>
      </c>
      <c r="H17307" s="19"/>
      <c r="I17307" s="19">
        <v>1.4531503929961096</v>
      </c>
      <c r="J17307" s="19"/>
      <c r="K17307" s="19">
        <v>0.51656524446416496</v>
      </c>
      <c r="L17307" s="19"/>
      <c r="M17307" s="19">
        <v>0.93954161039495421</v>
      </c>
      <c r="N17307" s="19"/>
      <c r="O17307" s="19">
        <v>1.6283126638647474</v>
      </c>
      <c r="P17307" s="50"/>
      <c r="R17307" s="9" t="s">
        <v>0</v>
      </c>
    </row>
    <row r="17308" spans="2:18" x14ac:dyDescent="0.2">
      <c r="B17308" s="25">
        <v>17078</v>
      </c>
      <c r="C17308" s="193">
        <v>0.6122082862793119</v>
      </c>
      <c r="D17308" s="19"/>
      <c r="E17308" s="19"/>
      <c r="F17308" s="19">
        <v>0.39198223512970803</v>
      </c>
      <c r="G17308" s="19">
        <v>0.27000202562747883</v>
      </c>
      <c r="H17308" s="19"/>
      <c r="I17308" s="19"/>
      <c r="J17308" s="19">
        <v>0.33368580843971307</v>
      </c>
      <c r="K17308" s="19"/>
      <c r="L17308" s="19">
        <v>8.6127594030789081E-2</v>
      </c>
      <c r="M17308" s="19"/>
      <c r="N17308" s="19">
        <v>0.63027063647041515</v>
      </c>
      <c r="O17308" s="19">
        <v>0.12337698115351979</v>
      </c>
      <c r="P17308" s="50"/>
      <c r="R17308" s="9" t="s">
        <v>0</v>
      </c>
    </row>
    <row r="17309" spans="2:18" x14ac:dyDescent="0.2">
      <c r="B17309" s="25">
        <v>17079</v>
      </c>
      <c r="C17309" s="193">
        <v>1.3603024532987433</v>
      </c>
      <c r="D17309" s="19"/>
      <c r="E17309" s="19">
        <v>2.4403433906348977</v>
      </c>
      <c r="F17309" s="19"/>
      <c r="G17309" s="19">
        <v>2.3371794025134744</v>
      </c>
      <c r="H17309" s="19"/>
      <c r="I17309" s="19">
        <v>0.91010919448982397</v>
      </c>
      <c r="J17309" s="19"/>
      <c r="K17309" s="19">
        <v>1.3555487740206733</v>
      </c>
      <c r="L17309" s="19"/>
      <c r="M17309" s="19">
        <v>1.5648345001077528</v>
      </c>
      <c r="N17309" s="19"/>
      <c r="O17309" s="19">
        <v>1.2236652681843323</v>
      </c>
      <c r="P17309" s="50"/>
      <c r="R17309" s="9" t="s">
        <v>0</v>
      </c>
    </row>
    <row r="17310" spans="2:18" x14ac:dyDescent="0.2">
      <c r="B17310" s="25">
        <v>17080</v>
      </c>
      <c r="C17310" s="193"/>
      <c r="D17310" s="19">
        <v>7.1315269061539246E-2</v>
      </c>
      <c r="E17310" s="19">
        <v>0.20482025248029795</v>
      </c>
      <c r="F17310" s="19"/>
      <c r="G17310" s="19"/>
      <c r="H17310" s="19">
        <v>5.7158290411990859E-2</v>
      </c>
      <c r="I17310" s="19"/>
      <c r="J17310" s="19">
        <v>0.22826353541320929</v>
      </c>
      <c r="K17310" s="19">
        <v>0.28187387423970073</v>
      </c>
      <c r="L17310" s="19"/>
      <c r="M17310" s="19"/>
      <c r="N17310" s="19">
        <v>0.68216082698353442</v>
      </c>
      <c r="O17310" s="19"/>
      <c r="P17310" s="50">
        <v>0.19416735679574398</v>
      </c>
      <c r="R17310" s="9" t="s">
        <v>0</v>
      </c>
    </row>
    <row r="17311" spans="2:18" x14ac:dyDescent="0.2">
      <c r="B17311" s="25">
        <v>17081</v>
      </c>
      <c r="C17311" s="193"/>
      <c r="D17311" s="19">
        <v>0.93146964281747124</v>
      </c>
      <c r="E17311" s="19"/>
      <c r="F17311" s="19">
        <v>1.2900919464680793</v>
      </c>
      <c r="G17311" s="19"/>
      <c r="H17311" s="19">
        <v>0.547388191922484</v>
      </c>
      <c r="I17311" s="19"/>
      <c r="J17311" s="19">
        <v>1.0557914756427307</v>
      </c>
      <c r="K17311" s="19"/>
      <c r="L17311" s="19">
        <v>4.8845518541086999E-2</v>
      </c>
      <c r="M17311" s="19"/>
      <c r="N17311" s="19">
        <v>1.0143463321414372</v>
      </c>
      <c r="O17311" s="19"/>
      <c r="P17311" s="50">
        <v>0.58179623993095408</v>
      </c>
      <c r="R17311" s="9" t="s">
        <v>0</v>
      </c>
    </row>
    <row r="17312" spans="2:18" x14ac:dyDescent="0.2">
      <c r="B17312" s="25">
        <v>17082</v>
      </c>
      <c r="C17312" s="193"/>
      <c r="D17312" s="19">
        <v>0.97936223875287598</v>
      </c>
      <c r="E17312" s="19"/>
      <c r="F17312" s="19">
        <v>0.70237863990104266</v>
      </c>
      <c r="G17312" s="19"/>
      <c r="H17312" s="19">
        <v>0.27746544486559677</v>
      </c>
      <c r="I17312" s="19"/>
      <c r="J17312" s="19">
        <v>1.0551502488604585</v>
      </c>
      <c r="K17312" s="19"/>
      <c r="L17312" s="19">
        <v>0.6059148987663443</v>
      </c>
      <c r="M17312" s="19"/>
      <c r="N17312" s="19">
        <v>5.2707878248983632E-2</v>
      </c>
      <c r="O17312" s="19"/>
      <c r="P17312" s="50">
        <v>9.9252841743317069E-2</v>
      </c>
      <c r="R17312" s="9" t="s">
        <v>0</v>
      </c>
    </row>
    <row r="17313" spans="2:18" x14ac:dyDescent="0.2">
      <c r="B17313" s="25">
        <v>17083</v>
      </c>
      <c r="C17313" s="193">
        <v>0.48449432878170168</v>
      </c>
      <c r="D17313" s="19"/>
      <c r="E17313" s="19">
        <v>1.1528788088422468</v>
      </c>
      <c r="F17313" s="19"/>
      <c r="G17313" s="19"/>
      <c r="H17313" s="19">
        <v>2.5913150856609814E-2</v>
      </c>
      <c r="I17313" s="19">
        <v>0.6697399319504389</v>
      </c>
      <c r="J17313" s="19"/>
      <c r="K17313" s="19">
        <v>0.70447391805586035</v>
      </c>
      <c r="L17313" s="19"/>
      <c r="M17313" s="19">
        <v>0.20461327873626919</v>
      </c>
      <c r="N17313" s="19"/>
      <c r="O17313" s="19">
        <v>5.037837264125835E-2</v>
      </c>
      <c r="P17313" s="50"/>
      <c r="R17313" s="9" t="s">
        <v>0</v>
      </c>
    </row>
    <row r="17314" spans="2:18" x14ac:dyDescent="0.2">
      <c r="B17314" s="25">
        <v>17084</v>
      </c>
      <c r="C17314" s="193"/>
      <c r="D17314" s="19">
        <v>0.931774790737943</v>
      </c>
      <c r="E17314" s="19"/>
      <c r="F17314" s="19">
        <v>1.7245023366272014</v>
      </c>
      <c r="G17314" s="19"/>
      <c r="H17314" s="19">
        <v>1.6806068863046046</v>
      </c>
      <c r="I17314" s="19"/>
      <c r="J17314" s="19">
        <v>1.1426700805246879</v>
      </c>
      <c r="K17314" s="19"/>
      <c r="L17314" s="19">
        <v>1.6845959833624942</v>
      </c>
      <c r="M17314" s="19"/>
      <c r="N17314" s="19">
        <v>0.78464131407362547</v>
      </c>
      <c r="O17314" s="19"/>
      <c r="P17314" s="50">
        <v>0.8325930528397969</v>
      </c>
      <c r="R17314" s="9" t="s">
        <v>0</v>
      </c>
    </row>
    <row r="17315" spans="2:18" x14ac:dyDescent="0.2">
      <c r="B17315" s="25">
        <v>17085</v>
      </c>
      <c r="C17315" s="193">
        <v>0.37967762200187943</v>
      </c>
      <c r="D17315" s="19"/>
      <c r="E17315" s="19">
        <v>0.85678089096968912</v>
      </c>
      <c r="F17315" s="19"/>
      <c r="G17315" s="19"/>
      <c r="H17315" s="19">
        <v>0.44664406258929806</v>
      </c>
      <c r="I17315" s="19">
        <v>0.28380983110433683</v>
      </c>
      <c r="J17315" s="19"/>
      <c r="K17315" s="19">
        <v>0.89046787140246897</v>
      </c>
      <c r="L17315" s="19"/>
      <c r="M17315" s="19">
        <v>1.5235435269451068</v>
      </c>
      <c r="N17315" s="19"/>
      <c r="O17315" s="19">
        <v>0.5580946813758153</v>
      </c>
      <c r="P17315" s="50"/>
      <c r="R17315" s="9" t="s">
        <v>0</v>
      </c>
    </row>
    <row r="17316" spans="2:18" x14ac:dyDescent="0.2">
      <c r="B17316" s="25">
        <v>17086</v>
      </c>
      <c r="C17316" s="193"/>
      <c r="D17316" s="19">
        <v>0.1045316175737198</v>
      </c>
      <c r="E17316" s="19"/>
      <c r="F17316" s="19">
        <v>0.76510020804003143</v>
      </c>
      <c r="G17316" s="19"/>
      <c r="H17316" s="19">
        <v>0.5527120755036089</v>
      </c>
      <c r="I17316" s="19"/>
      <c r="J17316" s="19">
        <v>0.46684569589099589</v>
      </c>
      <c r="K17316" s="19"/>
      <c r="L17316" s="19">
        <v>0.79905756302314801</v>
      </c>
      <c r="M17316" s="19"/>
      <c r="N17316" s="19">
        <v>0.23901947300425341</v>
      </c>
      <c r="O17316" s="19">
        <v>8.0339757266926753E-3</v>
      </c>
      <c r="P17316" s="50"/>
      <c r="R17316" s="9" t="s">
        <v>0</v>
      </c>
    </row>
    <row r="17317" spans="2:18" x14ac:dyDescent="0.2">
      <c r="B17317" s="25">
        <v>17087</v>
      </c>
      <c r="C17317" s="193">
        <v>6.1242975126230864E-2</v>
      </c>
      <c r="D17317" s="19"/>
      <c r="E17317" s="19">
        <v>0.32438381115963877</v>
      </c>
      <c r="F17317" s="19"/>
      <c r="G17317" s="19">
        <v>0.57111106767611619</v>
      </c>
      <c r="H17317" s="19"/>
      <c r="I17317" s="19">
        <v>0.81621402010788213</v>
      </c>
      <c r="J17317" s="19"/>
      <c r="K17317" s="19"/>
      <c r="L17317" s="19">
        <v>0.35496721858845376</v>
      </c>
      <c r="M17317" s="19"/>
      <c r="N17317" s="19">
        <v>0.40630472147780972</v>
      </c>
      <c r="O17317" s="19"/>
      <c r="P17317" s="50">
        <v>0.69935881543474643</v>
      </c>
      <c r="R17317" s="9" t="s">
        <v>0</v>
      </c>
    </row>
    <row r="17318" spans="2:18" x14ac:dyDescent="0.2">
      <c r="B17318" s="25">
        <v>17088</v>
      </c>
      <c r="C17318" s="193">
        <v>0.40950695303471346</v>
      </c>
      <c r="D17318" s="19"/>
      <c r="E17318" s="19">
        <v>0.86463665385728117</v>
      </c>
      <c r="F17318" s="19"/>
      <c r="G17318" s="19">
        <v>1.039519408687825</v>
      </c>
      <c r="H17318" s="19"/>
      <c r="I17318" s="19">
        <v>0.93185028348893451</v>
      </c>
      <c r="J17318" s="19"/>
      <c r="K17318" s="19">
        <v>0.57678892924833658</v>
      </c>
      <c r="L17318" s="19"/>
      <c r="M17318" s="19">
        <v>1.1727763686242181</v>
      </c>
      <c r="N17318" s="19"/>
      <c r="O17318" s="19"/>
      <c r="P17318" s="50">
        <v>1.7195995611714608E-2</v>
      </c>
      <c r="R17318" s="9" t="s">
        <v>0</v>
      </c>
    </row>
    <row r="17319" spans="2:18" x14ac:dyDescent="0.2">
      <c r="B17319" s="25">
        <v>17089</v>
      </c>
      <c r="C17319" s="193">
        <v>0.18260703121974217</v>
      </c>
      <c r="D17319" s="19"/>
      <c r="E17319" s="19">
        <v>0.85073010219595369</v>
      </c>
      <c r="F17319" s="19"/>
      <c r="G17319" s="19">
        <v>1.5542731409179824</v>
      </c>
      <c r="H17319" s="19"/>
      <c r="I17319" s="19">
        <v>0.87693189104942271</v>
      </c>
      <c r="J17319" s="19"/>
      <c r="K17319" s="19">
        <v>5.8216713677788801E-2</v>
      </c>
      <c r="L17319" s="19"/>
      <c r="M17319" s="19">
        <v>1.2723946805901871</v>
      </c>
      <c r="N17319" s="19"/>
      <c r="O17319" s="19">
        <v>1.3707475716241839</v>
      </c>
      <c r="P17319" s="50"/>
      <c r="R17319" s="9" t="s">
        <v>0</v>
      </c>
    </row>
    <row r="17320" spans="2:18" x14ac:dyDescent="0.2">
      <c r="B17320" s="25">
        <v>17090</v>
      </c>
      <c r="C17320" s="193"/>
      <c r="D17320" s="19">
        <v>0.58774502324861755</v>
      </c>
      <c r="E17320" s="19"/>
      <c r="F17320" s="19">
        <v>0.83051805706845361</v>
      </c>
      <c r="G17320" s="19"/>
      <c r="H17320" s="19">
        <v>0.93915937070713784</v>
      </c>
      <c r="I17320" s="19"/>
      <c r="J17320" s="19">
        <v>1.2588829109700475</v>
      </c>
      <c r="K17320" s="19">
        <v>0.46037366354209763</v>
      </c>
      <c r="L17320" s="19"/>
      <c r="M17320" s="19"/>
      <c r="N17320" s="19">
        <v>0.15701836987008932</v>
      </c>
      <c r="O17320" s="19">
        <v>0.18631060249635653</v>
      </c>
      <c r="P17320" s="50"/>
      <c r="R17320" s="9" t="s">
        <v>0</v>
      </c>
    </row>
    <row r="17321" spans="2:18" x14ac:dyDescent="0.2">
      <c r="B17321" s="25">
        <v>17091</v>
      </c>
      <c r="C17321" s="193"/>
      <c r="D17321" s="19">
        <v>1.8859344118450712</v>
      </c>
      <c r="E17321" s="19"/>
      <c r="F17321" s="19">
        <v>1.3106460080756603</v>
      </c>
      <c r="G17321" s="19"/>
      <c r="H17321" s="19">
        <v>1.8695666308522405</v>
      </c>
      <c r="I17321" s="19"/>
      <c r="J17321" s="19">
        <v>0.54038525267888915</v>
      </c>
      <c r="K17321" s="19"/>
      <c r="L17321" s="19">
        <v>1.0554056459182402</v>
      </c>
      <c r="M17321" s="19"/>
      <c r="N17321" s="19">
        <v>0.53303652919856637</v>
      </c>
      <c r="O17321" s="19"/>
      <c r="P17321" s="50">
        <v>0.7092830428474195</v>
      </c>
      <c r="R17321" s="9" t="s">
        <v>0</v>
      </c>
    </row>
    <row r="17322" spans="2:18" x14ac:dyDescent="0.2">
      <c r="B17322" s="25">
        <v>17092</v>
      </c>
      <c r="C17322" s="193"/>
      <c r="D17322" s="19">
        <v>1.017841291832841</v>
      </c>
      <c r="E17322" s="19"/>
      <c r="F17322" s="19">
        <v>0.93416887542146698</v>
      </c>
      <c r="G17322" s="19"/>
      <c r="H17322" s="19">
        <v>0.53631115379424854</v>
      </c>
      <c r="I17322" s="19">
        <v>0.18727393272424034</v>
      </c>
      <c r="J17322" s="19"/>
      <c r="K17322" s="19">
        <v>0.53463246197691583</v>
      </c>
      <c r="L17322" s="19"/>
      <c r="M17322" s="19"/>
      <c r="N17322" s="19">
        <v>1.0648998604976345</v>
      </c>
      <c r="O17322" s="19"/>
      <c r="P17322" s="50">
        <v>0.73548445766629755</v>
      </c>
      <c r="R17322" s="9" t="s">
        <v>0</v>
      </c>
    </row>
    <row r="17323" spans="2:18" x14ac:dyDescent="0.2">
      <c r="B17323" s="25">
        <v>17093</v>
      </c>
      <c r="C17323" s="193"/>
      <c r="D17323" s="19">
        <v>1.1127952747556609</v>
      </c>
      <c r="E17323" s="19"/>
      <c r="F17323" s="19">
        <v>1.2738898351293899</v>
      </c>
      <c r="G17323" s="19"/>
      <c r="H17323" s="19">
        <v>0.32237468594088275</v>
      </c>
      <c r="I17323" s="19"/>
      <c r="J17323" s="19">
        <v>0.37536851061516052</v>
      </c>
      <c r="K17323" s="19"/>
      <c r="L17323" s="19">
        <v>0.32338339256059634</v>
      </c>
      <c r="M17323" s="19"/>
      <c r="N17323" s="19">
        <v>0.71626479294312762</v>
      </c>
      <c r="O17323" s="19"/>
      <c r="P17323" s="50">
        <v>1.1726007812974726</v>
      </c>
      <c r="R17323" s="9" t="s">
        <v>0</v>
      </c>
    </row>
    <row r="17324" spans="2:18" x14ac:dyDescent="0.2">
      <c r="B17324" s="25">
        <v>17094</v>
      </c>
      <c r="C17324" s="193">
        <v>1.1646411594147773E-2</v>
      </c>
      <c r="D17324" s="19"/>
      <c r="E17324" s="19"/>
      <c r="F17324" s="19">
        <v>0.64803824151597489</v>
      </c>
      <c r="G17324" s="19"/>
      <c r="H17324" s="19">
        <v>0.76660214419661465</v>
      </c>
      <c r="I17324" s="19"/>
      <c r="J17324" s="19">
        <v>1.7377883578055904</v>
      </c>
      <c r="K17324" s="19"/>
      <c r="L17324" s="19">
        <v>0.38127845400193472</v>
      </c>
      <c r="M17324" s="19"/>
      <c r="N17324" s="19">
        <v>0.88971579349305596</v>
      </c>
      <c r="O17324" s="19"/>
      <c r="P17324" s="50">
        <v>0.44774918777780576</v>
      </c>
      <c r="R17324" s="9" t="s">
        <v>0</v>
      </c>
    </row>
    <row r="17325" spans="2:18" x14ac:dyDescent="0.2">
      <c r="B17325" s="25">
        <v>17095</v>
      </c>
      <c r="C17325" s="193"/>
      <c r="D17325" s="19">
        <v>0.21375021783401985</v>
      </c>
      <c r="E17325" s="19"/>
      <c r="F17325" s="19">
        <v>1.236151181979166</v>
      </c>
      <c r="G17325" s="19"/>
      <c r="H17325" s="19">
        <v>0.25699349570785168</v>
      </c>
      <c r="I17325" s="19"/>
      <c r="J17325" s="19">
        <v>0.35869920805403938</v>
      </c>
      <c r="K17325" s="19"/>
      <c r="L17325" s="19">
        <v>0.4654017643477486</v>
      </c>
      <c r="M17325" s="19"/>
      <c r="N17325" s="19">
        <v>0.28227068592877197</v>
      </c>
      <c r="O17325" s="19"/>
      <c r="P17325" s="50">
        <v>1.5038185977833561E-2</v>
      </c>
      <c r="R17325" s="9" t="s">
        <v>0</v>
      </c>
    </row>
    <row r="17326" spans="2:18" x14ac:dyDescent="0.2">
      <c r="B17326" s="25">
        <v>17096</v>
      </c>
      <c r="C17326" s="193">
        <v>1.170002587660683</v>
      </c>
      <c r="D17326" s="19"/>
      <c r="E17326" s="19">
        <v>1.2993445773794847</v>
      </c>
      <c r="F17326" s="19"/>
      <c r="G17326" s="19">
        <v>1.7998048703123368</v>
      </c>
      <c r="H17326" s="19"/>
      <c r="I17326" s="19">
        <v>1.1320006673039058</v>
      </c>
      <c r="J17326" s="19"/>
      <c r="K17326" s="19">
        <v>1.7564246126378897</v>
      </c>
      <c r="L17326" s="19"/>
      <c r="M17326" s="19">
        <v>1.6168156104710623</v>
      </c>
      <c r="N17326" s="19"/>
      <c r="O17326" s="19">
        <v>1.6258820517004262</v>
      </c>
      <c r="P17326" s="50"/>
      <c r="R17326" s="9" t="s">
        <v>0</v>
      </c>
    </row>
    <row r="17327" spans="2:18" x14ac:dyDescent="0.2">
      <c r="B17327" s="25">
        <v>17097</v>
      </c>
      <c r="C17327" s="193"/>
      <c r="D17327" s="19">
        <v>0.2614911157481381</v>
      </c>
      <c r="E17327" s="19"/>
      <c r="F17327" s="19">
        <v>8.142863329225912E-2</v>
      </c>
      <c r="G17327" s="19"/>
      <c r="H17327" s="19">
        <v>1.0125142536799889</v>
      </c>
      <c r="I17327" s="19"/>
      <c r="J17327" s="19">
        <v>0.8917371943404776</v>
      </c>
      <c r="K17327" s="19"/>
      <c r="L17327" s="19">
        <v>0.86445207250590705</v>
      </c>
      <c r="M17327" s="19"/>
      <c r="N17327" s="19">
        <v>0.81668098836996561</v>
      </c>
      <c r="O17327" s="19"/>
      <c r="P17327" s="50">
        <v>1.1261175924334963</v>
      </c>
      <c r="R17327" s="9" t="s">
        <v>0</v>
      </c>
    </row>
    <row r="17328" spans="2:18" x14ac:dyDescent="0.2">
      <c r="B17328" s="25">
        <v>17098</v>
      </c>
      <c r="C17328" s="193"/>
      <c r="D17328" s="19">
        <v>0.38800625650714388</v>
      </c>
      <c r="E17328" s="19"/>
      <c r="F17328" s="19">
        <v>1.1574173095368929</v>
      </c>
      <c r="G17328" s="19"/>
      <c r="H17328" s="19">
        <v>7.3874446853389758E-2</v>
      </c>
      <c r="I17328" s="19"/>
      <c r="J17328" s="19">
        <v>9.475263476894609E-2</v>
      </c>
      <c r="K17328" s="19">
        <v>0.55099461325276267</v>
      </c>
      <c r="L17328" s="19"/>
      <c r="M17328" s="19"/>
      <c r="N17328" s="19">
        <v>0.72082701567966356</v>
      </c>
      <c r="O17328" s="19">
        <v>0.19986699660334079</v>
      </c>
      <c r="P17328" s="50"/>
      <c r="R17328" s="9" t="s">
        <v>0</v>
      </c>
    </row>
    <row r="17329" spans="2:18" x14ac:dyDescent="0.2">
      <c r="B17329" s="25">
        <v>17099</v>
      </c>
      <c r="C17329" s="193"/>
      <c r="D17329" s="19">
        <v>0.4671849442132317</v>
      </c>
      <c r="E17329" s="19"/>
      <c r="F17329" s="19">
        <v>1.3741428923213379</v>
      </c>
      <c r="G17329" s="19"/>
      <c r="H17329" s="19">
        <v>0.59543093770677691</v>
      </c>
      <c r="I17329" s="19"/>
      <c r="J17329" s="19">
        <v>0.80358762136949624</v>
      </c>
      <c r="K17329" s="19"/>
      <c r="L17329" s="19">
        <v>0.61744563349005599</v>
      </c>
      <c r="M17329" s="19"/>
      <c r="N17329" s="19">
        <v>0.57875174819902042</v>
      </c>
      <c r="O17329" s="19"/>
      <c r="P17329" s="50">
        <v>0.37875036182180122</v>
      </c>
      <c r="R17329" s="9" t="s">
        <v>0</v>
      </c>
    </row>
    <row r="17330" spans="2:18" x14ac:dyDescent="0.2">
      <c r="B17330" s="25">
        <v>17100</v>
      </c>
      <c r="C17330" s="193"/>
      <c r="D17330" s="19">
        <v>0.26679093847317331</v>
      </c>
      <c r="E17330" s="19"/>
      <c r="F17330" s="19">
        <v>0.58170024037005763</v>
      </c>
      <c r="G17330" s="19"/>
      <c r="H17330" s="19">
        <v>0.69965552681851029</v>
      </c>
      <c r="I17330" s="19"/>
      <c r="J17330" s="19">
        <v>1.0139731541643255</v>
      </c>
      <c r="K17330" s="19">
        <v>4.9569007106561161E-2</v>
      </c>
      <c r="L17330" s="19"/>
      <c r="M17330" s="19"/>
      <c r="N17330" s="19">
        <v>0.87811258755601529</v>
      </c>
      <c r="O17330" s="19"/>
      <c r="P17330" s="50">
        <v>0.16268156496235853</v>
      </c>
      <c r="R17330" s="9" t="s">
        <v>0</v>
      </c>
    </row>
    <row r="17331" spans="2:18" x14ac:dyDescent="0.2">
      <c r="B17331" s="25">
        <v>17101</v>
      </c>
      <c r="C17331" s="193">
        <v>1.1010569386602447</v>
      </c>
      <c r="D17331" s="19"/>
      <c r="E17331" s="19"/>
      <c r="F17331" s="19">
        <v>0.11719908907833437</v>
      </c>
      <c r="G17331" s="19">
        <v>0.10066564547497929</v>
      </c>
      <c r="H17331" s="19"/>
      <c r="I17331" s="19">
        <v>0.64372454450404393</v>
      </c>
      <c r="J17331" s="19"/>
      <c r="K17331" s="19">
        <v>0.83908933878173297</v>
      </c>
      <c r="L17331" s="19"/>
      <c r="M17331" s="19">
        <v>0.71558173641214573</v>
      </c>
      <c r="N17331" s="19"/>
      <c r="O17331" s="19">
        <v>0.98296167213889307</v>
      </c>
      <c r="P17331" s="50"/>
      <c r="R17331" s="9" t="s">
        <v>0</v>
      </c>
    </row>
    <row r="17332" spans="2:18" x14ac:dyDescent="0.2">
      <c r="B17332" s="25">
        <v>17102</v>
      </c>
      <c r="C17332" s="193"/>
      <c r="D17332" s="19">
        <v>0.65143002644920012</v>
      </c>
      <c r="E17332" s="19">
        <v>6.4142598010127658E-2</v>
      </c>
      <c r="F17332" s="19"/>
      <c r="G17332" s="19"/>
      <c r="H17332" s="19">
        <v>0.47384163527380102</v>
      </c>
      <c r="I17332" s="19">
        <v>3.3494496313516017E-2</v>
      </c>
      <c r="J17332" s="19"/>
      <c r="K17332" s="19">
        <v>0.71151425261917733</v>
      </c>
      <c r="L17332" s="19"/>
      <c r="M17332" s="19">
        <v>0.36367714379365346</v>
      </c>
      <c r="N17332" s="19"/>
      <c r="O17332" s="19"/>
      <c r="P17332" s="50">
        <v>0.42538671003784345</v>
      </c>
      <c r="R17332" s="9" t="s">
        <v>0</v>
      </c>
    </row>
    <row r="17333" spans="2:18" x14ac:dyDescent="0.2">
      <c r="B17333" s="25">
        <v>17103</v>
      </c>
      <c r="C17333" s="193">
        <v>0.64662808709399833</v>
      </c>
      <c r="D17333" s="19"/>
      <c r="E17333" s="19">
        <v>1.2237644141926172</v>
      </c>
      <c r="F17333" s="19"/>
      <c r="G17333" s="19">
        <v>1.2074955283070619</v>
      </c>
      <c r="H17333" s="19"/>
      <c r="I17333" s="19">
        <v>0.43086550320125738</v>
      </c>
      <c r="J17333" s="19"/>
      <c r="K17333" s="19">
        <v>0.99684020508320093</v>
      </c>
      <c r="L17333" s="19"/>
      <c r="M17333" s="19">
        <v>0.54190488325140829</v>
      </c>
      <c r="N17333" s="19"/>
      <c r="O17333" s="19">
        <v>1.5955533249918121</v>
      </c>
      <c r="P17333" s="50"/>
      <c r="R17333" s="9" t="s">
        <v>0</v>
      </c>
    </row>
    <row r="17334" spans="2:18" x14ac:dyDescent="0.2">
      <c r="B17334" s="25">
        <v>17104</v>
      </c>
      <c r="C17334" s="193">
        <v>0.41246835419982714</v>
      </c>
      <c r="D17334" s="19"/>
      <c r="E17334" s="19">
        <v>0.61805923777327709</v>
      </c>
      <c r="F17334" s="19"/>
      <c r="G17334" s="19">
        <v>0.26126471394062689</v>
      </c>
      <c r="H17334" s="19"/>
      <c r="I17334" s="19">
        <v>5.6629562970660921E-2</v>
      </c>
      <c r="J17334" s="19"/>
      <c r="K17334" s="19">
        <v>8.7502552196700681E-2</v>
      </c>
      <c r="L17334" s="19"/>
      <c r="M17334" s="19"/>
      <c r="N17334" s="19">
        <v>0.29568446455521402</v>
      </c>
      <c r="O17334" s="19">
        <v>0.61840695049243222</v>
      </c>
      <c r="P17334" s="50"/>
      <c r="R17334" s="9" t="s">
        <v>0</v>
      </c>
    </row>
    <row r="17335" spans="2:18" x14ac:dyDescent="0.2">
      <c r="B17335" s="25">
        <v>17105</v>
      </c>
      <c r="C17335" s="193">
        <v>0.95814631820533991</v>
      </c>
      <c r="D17335" s="19"/>
      <c r="E17335" s="19"/>
      <c r="F17335" s="19">
        <v>2.0209940773623349E-2</v>
      </c>
      <c r="G17335" s="19">
        <v>0.33672928091261578</v>
      </c>
      <c r="H17335" s="19"/>
      <c r="I17335" s="19">
        <v>0.70765521083668081</v>
      </c>
      <c r="J17335" s="19"/>
      <c r="K17335" s="19">
        <v>0.45096421347348153</v>
      </c>
      <c r="L17335" s="19"/>
      <c r="M17335" s="19">
        <v>0.64098587556185005</v>
      </c>
      <c r="N17335" s="19"/>
      <c r="O17335" s="19"/>
      <c r="P17335" s="50">
        <v>0.41839388293710073</v>
      </c>
      <c r="R17335" s="9" t="s">
        <v>0</v>
      </c>
    </row>
    <row r="17336" spans="2:18" x14ac:dyDescent="0.2">
      <c r="B17336" s="25">
        <v>17106</v>
      </c>
      <c r="C17336" s="193">
        <v>0.45377458288891764</v>
      </c>
      <c r="D17336" s="19"/>
      <c r="E17336" s="19">
        <v>0.51633393023312113</v>
      </c>
      <c r="F17336" s="19"/>
      <c r="G17336" s="19">
        <v>1.6879914212617622E-3</v>
      </c>
      <c r="H17336" s="19"/>
      <c r="I17336" s="19">
        <v>0.36833533506251331</v>
      </c>
      <c r="J17336" s="19"/>
      <c r="K17336" s="19">
        <v>0.14549825292628105</v>
      </c>
      <c r="L17336" s="19"/>
      <c r="M17336" s="19"/>
      <c r="N17336" s="19">
        <v>0.72634559988980107</v>
      </c>
      <c r="O17336" s="19">
        <v>0.64181776227644116</v>
      </c>
      <c r="P17336" s="50"/>
      <c r="R17336" s="9" t="s">
        <v>0</v>
      </c>
    </row>
    <row r="17337" spans="2:18" x14ac:dyDescent="0.2">
      <c r="B17337" s="25">
        <v>17107</v>
      </c>
      <c r="C17337" s="193"/>
      <c r="D17337" s="19">
        <v>0.31961882193590374</v>
      </c>
      <c r="E17337" s="19"/>
      <c r="F17337" s="19">
        <v>9.6637054305196077E-2</v>
      </c>
      <c r="G17337" s="19">
        <v>0.75380531717230426</v>
      </c>
      <c r="H17337" s="19"/>
      <c r="I17337" s="19"/>
      <c r="J17337" s="19">
        <v>0.48019895633938303</v>
      </c>
      <c r="K17337" s="19"/>
      <c r="L17337" s="19">
        <v>0.30038971740536896</v>
      </c>
      <c r="M17337" s="19"/>
      <c r="N17337" s="19">
        <v>0.49474645605473144</v>
      </c>
      <c r="O17337" s="19"/>
      <c r="P17337" s="50">
        <v>0.50873789610659803</v>
      </c>
      <c r="R17337" s="9" t="s">
        <v>0</v>
      </c>
    </row>
    <row r="17338" spans="2:18" x14ac:dyDescent="0.2">
      <c r="B17338" s="25">
        <v>17108</v>
      </c>
      <c r="C17338" s="193"/>
      <c r="D17338" s="19">
        <v>0.81799864238284647</v>
      </c>
      <c r="E17338" s="19"/>
      <c r="F17338" s="19">
        <v>0.70420313679558844</v>
      </c>
      <c r="G17338" s="19"/>
      <c r="H17338" s="19">
        <v>1.0740628746270413</v>
      </c>
      <c r="I17338" s="19"/>
      <c r="J17338" s="19">
        <v>0.14477461985478668</v>
      </c>
      <c r="K17338" s="19"/>
      <c r="L17338" s="19">
        <v>1.4482108422177258</v>
      </c>
      <c r="M17338" s="19"/>
      <c r="N17338" s="19">
        <v>1.5572510628690504</v>
      </c>
      <c r="O17338" s="19"/>
      <c r="P17338" s="50">
        <v>1.490948853152396</v>
      </c>
      <c r="R17338" s="9" t="s">
        <v>0</v>
      </c>
    </row>
    <row r="17339" spans="2:18" x14ac:dyDescent="0.2">
      <c r="B17339" s="25">
        <v>17109</v>
      </c>
      <c r="C17339" s="193"/>
      <c r="D17339" s="19">
        <v>1.6057443987660784E-2</v>
      </c>
      <c r="E17339" s="19"/>
      <c r="F17339" s="19">
        <v>0.57025394943578578</v>
      </c>
      <c r="G17339" s="19">
        <v>1.1748728352652178</v>
      </c>
      <c r="H17339" s="19"/>
      <c r="I17339" s="19">
        <v>0.50479541517237259</v>
      </c>
      <c r="J17339" s="19"/>
      <c r="K17339" s="19">
        <v>1.3199238829882656</v>
      </c>
      <c r="L17339" s="19"/>
      <c r="M17339" s="19">
        <v>0.8368278653215121</v>
      </c>
      <c r="N17339" s="19"/>
      <c r="O17339" s="19">
        <v>5.1989554098294304E-2</v>
      </c>
      <c r="P17339" s="50"/>
      <c r="R17339" s="9" t="s">
        <v>0</v>
      </c>
    </row>
    <row r="17340" spans="2:18" x14ac:dyDescent="0.2">
      <c r="B17340" s="25">
        <v>17110</v>
      </c>
      <c r="C17340" s="193"/>
      <c r="D17340" s="19">
        <v>0.90250480404543421</v>
      </c>
      <c r="E17340" s="19"/>
      <c r="F17340" s="19">
        <v>0.52236612001722871</v>
      </c>
      <c r="G17340" s="19"/>
      <c r="H17340" s="19">
        <v>0.64193460026920313</v>
      </c>
      <c r="I17340" s="19"/>
      <c r="J17340" s="19">
        <v>0.63913946596601978</v>
      </c>
      <c r="K17340" s="19"/>
      <c r="L17340" s="19">
        <v>0.61950110325710994</v>
      </c>
      <c r="M17340" s="19"/>
      <c r="N17340" s="19">
        <v>0.13246641254927749</v>
      </c>
      <c r="O17340" s="19"/>
      <c r="P17340" s="50">
        <v>0.53768818425817066</v>
      </c>
      <c r="R17340" s="9" t="s">
        <v>0</v>
      </c>
    </row>
    <row r="17341" spans="2:18" x14ac:dyDescent="0.2">
      <c r="B17341" s="25">
        <v>17111</v>
      </c>
      <c r="C17341" s="193"/>
      <c r="D17341" s="19">
        <v>0.80980828802816873</v>
      </c>
      <c r="E17341" s="19"/>
      <c r="F17341" s="19">
        <v>6.8748276383412743E-2</v>
      </c>
      <c r="G17341" s="19"/>
      <c r="H17341" s="19">
        <v>1.489744098318125E-2</v>
      </c>
      <c r="I17341" s="19">
        <v>0.13114890613509125</v>
      </c>
      <c r="J17341" s="19"/>
      <c r="K17341" s="19"/>
      <c r="L17341" s="19">
        <v>1.2628415144202556</v>
      </c>
      <c r="M17341" s="19"/>
      <c r="N17341" s="19">
        <v>0.36887955842644343</v>
      </c>
      <c r="O17341" s="19"/>
      <c r="P17341" s="50">
        <v>0.15135877672259307</v>
      </c>
      <c r="R17341" s="9" t="s">
        <v>0</v>
      </c>
    </row>
    <row r="17342" spans="2:18" x14ac:dyDescent="0.2">
      <c r="B17342" s="25">
        <v>17112</v>
      </c>
      <c r="C17342" s="193">
        <v>0.27725577968495901</v>
      </c>
      <c r="D17342" s="19"/>
      <c r="E17342" s="19">
        <v>0.29089509706565436</v>
      </c>
      <c r="F17342" s="19"/>
      <c r="G17342" s="19">
        <v>1.0602505864609009</v>
      </c>
      <c r="H17342" s="19"/>
      <c r="I17342" s="19">
        <v>1.0839101984577095</v>
      </c>
      <c r="J17342" s="19"/>
      <c r="K17342" s="19"/>
      <c r="L17342" s="19">
        <v>0.83064956637134812</v>
      </c>
      <c r="M17342" s="19"/>
      <c r="N17342" s="19">
        <v>1.624431269470538E-2</v>
      </c>
      <c r="O17342" s="19"/>
      <c r="P17342" s="50">
        <v>6.7128747565185512E-2</v>
      </c>
      <c r="R17342" s="9" t="s">
        <v>0</v>
      </c>
    </row>
    <row r="17343" spans="2:18" x14ac:dyDescent="0.2">
      <c r="B17343" s="25">
        <v>17113</v>
      </c>
      <c r="C17343" s="193">
        <v>0.59833470135808486</v>
      </c>
      <c r="D17343" s="19"/>
      <c r="E17343" s="19"/>
      <c r="F17343" s="19">
        <v>0.19500853563961396</v>
      </c>
      <c r="G17343" s="19"/>
      <c r="H17343" s="19">
        <v>0.68857375618777605</v>
      </c>
      <c r="I17343" s="19">
        <v>0.73150232307247698</v>
      </c>
      <c r="J17343" s="19"/>
      <c r="K17343" s="19">
        <v>0.8778157218852175</v>
      </c>
      <c r="L17343" s="19"/>
      <c r="M17343" s="19">
        <v>0.35262709620306892</v>
      </c>
      <c r="N17343" s="19"/>
      <c r="O17343" s="19"/>
      <c r="P17343" s="50">
        <v>0.78185274289643292</v>
      </c>
      <c r="R17343" s="9" t="s">
        <v>0</v>
      </c>
    </row>
    <row r="17344" spans="2:18" x14ac:dyDescent="0.2">
      <c r="B17344" s="25">
        <v>17114</v>
      </c>
      <c r="C17344" s="193"/>
      <c r="D17344" s="19">
        <v>1.3716159381948754</v>
      </c>
      <c r="E17344" s="19"/>
      <c r="F17344" s="19">
        <v>2.6548355473633531</v>
      </c>
      <c r="G17344" s="19"/>
      <c r="H17344" s="19">
        <v>1.2629375601294235</v>
      </c>
      <c r="I17344" s="19"/>
      <c r="J17344" s="19">
        <v>2.0659305784076376</v>
      </c>
      <c r="K17344" s="19"/>
      <c r="L17344" s="19">
        <v>0.9453031493323153</v>
      </c>
      <c r="M17344" s="19"/>
      <c r="N17344" s="19">
        <v>2.065844387491532</v>
      </c>
      <c r="O17344" s="19"/>
      <c r="P17344" s="50">
        <v>1.1375988311272403</v>
      </c>
      <c r="R17344" s="9" t="s">
        <v>0</v>
      </c>
    </row>
    <row r="17345" spans="2:18" x14ac:dyDescent="0.2">
      <c r="B17345" s="25">
        <v>17115</v>
      </c>
      <c r="C17345" s="193"/>
      <c r="D17345" s="19">
        <v>0.24013221319956818</v>
      </c>
      <c r="E17345" s="19"/>
      <c r="F17345" s="19">
        <v>1.812325100028408</v>
      </c>
      <c r="G17345" s="19"/>
      <c r="H17345" s="19">
        <v>1.4933048728855982</v>
      </c>
      <c r="I17345" s="19"/>
      <c r="J17345" s="19">
        <v>1.5176674043463247</v>
      </c>
      <c r="K17345" s="19"/>
      <c r="L17345" s="19">
        <v>2.296494824036492</v>
      </c>
      <c r="M17345" s="19"/>
      <c r="N17345" s="19">
        <v>1.0947516056195314</v>
      </c>
      <c r="O17345" s="19"/>
      <c r="P17345" s="50">
        <v>1.3452442165145317</v>
      </c>
      <c r="R17345" s="9" t="s">
        <v>0</v>
      </c>
    </row>
    <row r="17346" spans="2:18" x14ac:dyDescent="0.2">
      <c r="B17346" s="25">
        <v>17116</v>
      </c>
      <c r="C17346" s="193">
        <v>0.96707826187258705</v>
      </c>
      <c r="D17346" s="19"/>
      <c r="E17346" s="19">
        <v>1.3664040331477267</v>
      </c>
      <c r="F17346" s="19"/>
      <c r="G17346" s="19">
        <v>1.287994105960746</v>
      </c>
      <c r="H17346" s="19"/>
      <c r="I17346" s="19">
        <v>0.87342440635670149</v>
      </c>
      <c r="J17346" s="19"/>
      <c r="K17346" s="19">
        <v>0.67969774244860515</v>
      </c>
      <c r="L17346" s="19"/>
      <c r="M17346" s="19">
        <v>0.61924743201485732</v>
      </c>
      <c r="N17346" s="19"/>
      <c r="O17346" s="19">
        <v>1.4888589051040926</v>
      </c>
      <c r="P17346" s="50"/>
      <c r="R17346" s="9" t="s">
        <v>0</v>
      </c>
    </row>
    <row r="17347" spans="2:18" x14ac:dyDescent="0.2">
      <c r="B17347" s="25">
        <v>17117</v>
      </c>
      <c r="C17347" s="193"/>
      <c r="D17347" s="19">
        <v>0.1150651426570712</v>
      </c>
      <c r="E17347" s="19">
        <v>0.94967933161515439</v>
      </c>
      <c r="F17347" s="19"/>
      <c r="G17347" s="19"/>
      <c r="H17347" s="19">
        <v>0.71382015540268429</v>
      </c>
      <c r="I17347" s="19"/>
      <c r="J17347" s="19">
        <v>0.45076539922877434</v>
      </c>
      <c r="K17347" s="19"/>
      <c r="L17347" s="19">
        <v>0.22973460906200377</v>
      </c>
      <c r="M17347" s="19"/>
      <c r="N17347" s="19">
        <v>0.22337950873640725</v>
      </c>
      <c r="O17347" s="19"/>
      <c r="P17347" s="50">
        <v>0.23832805698992698</v>
      </c>
      <c r="R17347" s="9" t="s">
        <v>0</v>
      </c>
    </row>
    <row r="17348" spans="2:18" x14ac:dyDescent="0.2">
      <c r="B17348" s="25">
        <v>17118</v>
      </c>
      <c r="C17348" s="193"/>
      <c r="D17348" s="19">
        <v>0.4283591171418516</v>
      </c>
      <c r="E17348" s="19"/>
      <c r="F17348" s="19">
        <v>0.20534169965747118</v>
      </c>
      <c r="G17348" s="19"/>
      <c r="H17348" s="19">
        <v>0.47861902940905576</v>
      </c>
      <c r="I17348" s="19"/>
      <c r="J17348" s="19">
        <v>0.4545401696418479</v>
      </c>
      <c r="K17348" s="19">
        <v>0.74864307823902376</v>
      </c>
      <c r="L17348" s="19"/>
      <c r="M17348" s="19">
        <v>0.74549924674095436</v>
      </c>
      <c r="N17348" s="19"/>
      <c r="O17348" s="19">
        <v>0.61673484056428574</v>
      </c>
      <c r="P17348" s="50"/>
      <c r="R17348" s="9" t="s">
        <v>0</v>
      </c>
    </row>
    <row r="17349" spans="2:18" x14ac:dyDescent="0.2">
      <c r="B17349" s="25">
        <v>17119</v>
      </c>
      <c r="C17349" s="193">
        <v>0.43172884793854466</v>
      </c>
      <c r="D17349" s="19"/>
      <c r="E17349" s="19"/>
      <c r="F17349" s="19">
        <v>0.87254650719503279</v>
      </c>
      <c r="G17349" s="19"/>
      <c r="H17349" s="19">
        <v>0.24428962315421529</v>
      </c>
      <c r="I17349" s="19">
        <v>0.91924498669174226</v>
      </c>
      <c r="J17349" s="19"/>
      <c r="K17349" s="19">
        <v>0.47686502005593212</v>
      </c>
      <c r="L17349" s="19"/>
      <c r="M17349" s="19"/>
      <c r="N17349" s="19">
        <v>0.17766764452905323</v>
      </c>
      <c r="O17349" s="19">
        <v>0.1171396635424108</v>
      </c>
      <c r="P17349" s="50"/>
      <c r="R17349" s="9" t="s">
        <v>0</v>
      </c>
    </row>
    <row r="17350" spans="2:18" x14ac:dyDescent="0.2">
      <c r="B17350" s="25">
        <v>17120</v>
      </c>
      <c r="C17350" s="193">
        <v>1.6225971092161595</v>
      </c>
      <c r="D17350" s="19"/>
      <c r="E17350" s="19">
        <v>1.6881765307904468</v>
      </c>
      <c r="F17350" s="19"/>
      <c r="G17350" s="19">
        <v>2.2465288026285344</v>
      </c>
      <c r="H17350" s="19"/>
      <c r="I17350" s="19">
        <v>1.9849321332759891</v>
      </c>
      <c r="J17350" s="19"/>
      <c r="K17350" s="19">
        <v>1.4458437839719334</v>
      </c>
      <c r="L17350" s="19"/>
      <c r="M17350" s="19">
        <v>2.7474105391350503</v>
      </c>
      <c r="N17350" s="19"/>
      <c r="O17350" s="19">
        <v>1.5963380063591563</v>
      </c>
      <c r="P17350" s="50"/>
      <c r="R17350" s="9" t="s">
        <v>0</v>
      </c>
    </row>
    <row r="17351" spans="2:18" x14ac:dyDescent="0.2">
      <c r="B17351" s="25">
        <v>17121</v>
      </c>
      <c r="C17351" s="193">
        <v>1.3666851736815062</v>
      </c>
      <c r="D17351" s="19"/>
      <c r="E17351" s="19">
        <v>1.0005437698252566</v>
      </c>
      <c r="F17351" s="19"/>
      <c r="G17351" s="19">
        <v>0.12465644777652114</v>
      </c>
      <c r="H17351" s="19"/>
      <c r="I17351" s="19">
        <v>0.6396805270590693</v>
      </c>
      <c r="J17351" s="19"/>
      <c r="K17351" s="19">
        <v>0.93054358214210497</v>
      </c>
      <c r="L17351" s="19"/>
      <c r="M17351" s="19">
        <v>1.613673455978766</v>
      </c>
      <c r="N17351" s="19"/>
      <c r="O17351" s="19">
        <v>0.96364863199828799</v>
      </c>
      <c r="P17351" s="50"/>
      <c r="R17351" s="9" t="s">
        <v>0</v>
      </c>
    </row>
    <row r="17352" spans="2:18" x14ac:dyDescent="0.2">
      <c r="B17352" s="25">
        <v>17122</v>
      </c>
      <c r="C17352" s="193"/>
      <c r="D17352" s="19">
        <v>0.81196812678154751</v>
      </c>
      <c r="E17352" s="19"/>
      <c r="F17352" s="19">
        <v>0.60458566170236638</v>
      </c>
      <c r="G17352" s="19"/>
      <c r="H17352" s="19">
        <v>0.5680911496426807</v>
      </c>
      <c r="I17352" s="19"/>
      <c r="J17352" s="19">
        <v>0.52968616793404399</v>
      </c>
      <c r="K17352" s="19"/>
      <c r="L17352" s="19">
        <v>0.98641462495066012</v>
      </c>
      <c r="M17352" s="19"/>
      <c r="N17352" s="19">
        <v>0.38184222176102944</v>
      </c>
      <c r="O17352" s="19"/>
      <c r="P17352" s="50">
        <v>0.72076890645627112</v>
      </c>
      <c r="R17352" s="9" t="s">
        <v>0</v>
      </c>
    </row>
    <row r="17353" spans="2:18" x14ac:dyDescent="0.2">
      <c r="B17353" s="25">
        <v>17123</v>
      </c>
      <c r="C17353" s="193">
        <v>0.78153271866046936</v>
      </c>
      <c r="D17353" s="19"/>
      <c r="E17353" s="19">
        <v>0.29290261393267508</v>
      </c>
      <c r="F17353" s="19"/>
      <c r="G17353" s="19">
        <v>1.2024571684874643</v>
      </c>
      <c r="H17353" s="19"/>
      <c r="I17353" s="19">
        <v>1.4039978836445017</v>
      </c>
      <c r="J17353" s="19"/>
      <c r="K17353" s="19">
        <v>0.56647734132976191</v>
      </c>
      <c r="L17353" s="19"/>
      <c r="M17353" s="19">
        <v>0.41993411712211937</v>
      </c>
      <c r="N17353" s="19"/>
      <c r="O17353" s="19">
        <v>0.89458356643183345</v>
      </c>
      <c r="P17353" s="50"/>
      <c r="R17353" s="9" t="s">
        <v>0</v>
      </c>
    </row>
    <row r="17354" spans="2:18" x14ac:dyDescent="0.2">
      <c r="B17354" s="25">
        <v>17124</v>
      </c>
      <c r="C17354" s="193">
        <v>0.24745377731878188</v>
      </c>
      <c r="D17354" s="19"/>
      <c r="E17354" s="19">
        <v>1.1439616205424457</v>
      </c>
      <c r="F17354" s="19"/>
      <c r="G17354" s="19">
        <v>0.56326936055668397</v>
      </c>
      <c r="H17354" s="19"/>
      <c r="I17354" s="19">
        <v>2.9514228582138684E-3</v>
      </c>
      <c r="J17354" s="19"/>
      <c r="K17354" s="19">
        <v>0.57877386536138764</v>
      </c>
      <c r="L17354" s="19"/>
      <c r="M17354" s="19"/>
      <c r="N17354" s="19">
        <v>0.63523651551005733</v>
      </c>
      <c r="O17354" s="19"/>
      <c r="P17354" s="50">
        <v>8.3335185347075832E-2</v>
      </c>
      <c r="R17354" s="9" t="s">
        <v>0</v>
      </c>
    </row>
    <row r="17355" spans="2:18" x14ac:dyDescent="0.2">
      <c r="B17355" s="25">
        <v>17125</v>
      </c>
      <c r="C17355" s="193">
        <v>2.0294899839388694</v>
      </c>
      <c r="D17355" s="19"/>
      <c r="E17355" s="19">
        <v>1.6511287768136145</v>
      </c>
      <c r="F17355" s="19"/>
      <c r="G17355" s="19">
        <v>2.0032677972197082</v>
      </c>
      <c r="H17355" s="19"/>
      <c r="I17355" s="19">
        <v>1.2469583830664974</v>
      </c>
      <c r="J17355" s="19"/>
      <c r="K17355" s="19">
        <v>1.4131830793105502</v>
      </c>
      <c r="L17355" s="19"/>
      <c r="M17355" s="19">
        <v>0.68554671496908948</v>
      </c>
      <c r="N17355" s="19"/>
      <c r="O17355" s="19">
        <v>1.3616334099419927</v>
      </c>
      <c r="P17355" s="50"/>
      <c r="R17355" s="9" t="s">
        <v>0</v>
      </c>
    </row>
    <row r="17356" spans="2:18" x14ac:dyDescent="0.2">
      <c r="B17356" s="25">
        <v>17126</v>
      </c>
      <c r="C17356" s="193"/>
      <c r="D17356" s="19">
        <v>1.0558951543534034</v>
      </c>
      <c r="E17356" s="19"/>
      <c r="F17356" s="19">
        <v>1.2736983162596782</v>
      </c>
      <c r="G17356" s="19"/>
      <c r="H17356" s="19">
        <v>1.2456369397211098</v>
      </c>
      <c r="I17356" s="19"/>
      <c r="J17356" s="19">
        <v>1.2951959541077891</v>
      </c>
      <c r="K17356" s="19"/>
      <c r="L17356" s="19">
        <v>1.6639416066719046</v>
      </c>
      <c r="M17356" s="19"/>
      <c r="N17356" s="19">
        <v>1.5748556913828187</v>
      </c>
      <c r="O17356" s="19"/>
      <c r="P17356" s="50">
        <v>0.90471294259542978</v>
      </c>
      <c r="R17356" s="9" t="s">
        <v>0</v>
      </c>
    </row>
    <row r="17357" spans="2:18" x14ac:dyDescent="0.2">
      <c r="B17357" s="25">
        <v>17127</v>
      </c>
      <c r="C17357" s="193">
        <v>0.37165057937848472</v>
      </c>
      <c r="D17357" s="19"/>
      <c r="E17357" s="19">
        <v>0.26550640920962854</v>
      </c>
      <c r="F17357" s="19"/>
      <c r="G17357" s="19">
        <v>0.90222629940980026</v>
      </c>
      <c r="H17357" s="19"/>
      <c r="I17357" s="19">
        <v>0.38273809430991468</v>
      </c>
      <c r="J17357" s="19"/>
      <c r="K17357" s="19">
        <v>0.36086420357644072</v>
      </c>
      <c r="L17357" s="19"/>
      <c r="M17357" s="19">
        <v>0.41317569595062636</v>
      </c>
      <c r="N17357" s="19"/>
      <c r="O17357" s="19">
        <v>0.44012423006723056</v>
      </c>
      <c r="P17357" s="50"/>
      <c r="R17357" s="9" t="s">
        <v>0</v>
      </c>
    </row>
    <row r="17358" spans="2:18" x14ac:dyDescent="0.2">
      <c r="B17358" s="25">
        <v>17128</v>
      </c>
      <c r="C17358" s="193">
        <v>3.5702728969122931E-2</v>
      </c>
      <c r="D17358" s="19"/>
      <c r="E17358" s="19"/>
      <c r="F17358" s="19">
        <v>0.85694486704040762</v>
      </c>
      <c r="G17358" s="19"/>
      <c r="H17358" s="19">
        <v>1.1653216222108209</v>
      </c>
      <c r="I17358" s="19"/>
      <c r="J17358" s="19">
        <v>0.20523277830352282</v>
      </c>
      <c r="K17358" s="19">
        <v>8.2659362224229357E-2</v>
      </c>
      <c r="L17358" s="19"/>
      <c r="M17358" s="19"/>
      <c r="N17358" s="19">
        <v>1.4829233378059854</v>
      </c>
      <c r="O17358" s="19"/>
      <c r="P17358" s="50">
        <v>1.2601655057847005</v>
      </c>
      <c r="R17358" s="9" t="s">
        <v>0</v>
      </c>
    </row>
    <row r="17359" spans="2:18" x14ac:dyDescent="0.2">
      <c r="B17359" s="25">
        <v>17129</v>
      </c>
      <c r="C17359" s="193">
        <v>0.7301535473597407</v>
      </c>
      <c r="D17359" s="19"/>
      <c r="E17359" s="19">
        <v>0.27514280314835798</v>
      </c>
      <c r="F17359" s="19"/>
      <c r="G17359" s="19">
        <v>0.47432785610679845</v>
      </c>
      <c r="H17359" s="19"/>
      <c r="I17359" s="19"/>
      <c r="J17359" s="19">
        <v>0.34372445119861667</v>
      </c>
      <c r="K17359" s="19"/>
      <c r="L17359" s="19">
        <v>1.7771045138767563E-2</v>
      </c>
      <c r="M17359" s="19">
        <v>1.0353855788630308</v>
      </c>
      <c r="N17359" s="19"/>
      <c r="O17359" s="19">
        <v>4.2129232639203228E-2</v>
      </c>
      <c r="P17359" s="50"/>
      <c r="R17359" s="9" t="s">
        <v>0</v>
      </c>
    </row>
    <row r="17360" spans="2:18" x14ac:dyDescent="0.2">
      <c r="B17360" s="25">
        <v>17130</v>
      </c>
      <c r="C17360" s="193"/>
      <c r="D17360" s="19">
        <v>0.36217812038053115</v>
      </c>
      <c r="E17360" s="19"/>
      <c r="F17360" s="19">
        <v>1.1291762049642655</v>
      </c>
      <c r="G17360" s="19">
        <v>0.43780472318216379</v>
      </c>
      <c r="H17360" s="19"/>
      <c r="I17360" s="19"/>
      <c r="J17360" s="19">
        <v>1.1673801221366134</v>
      </c>
      <c r="K17360" s="19"/>
      <c r="L17360" s="19">
        <v>0.16156016898441697</v>
      </c>
      <c r="M17360" s="19">
        <v>0.10596758351299823</v>
      </c>
      <c r="N17360" s="19"/>
      <c r="O17360" s="19"/>
      <c r="P17360" s="50">
        <v>4.4425374023679833E-2</v>
      </c>
      <c r="R17360" s="9" t="s">
        <v>0</v>
      </c>
    </row>
    <row r="17361" spans="2:18" x14ac:dyDescent="0.2">
      <c r="B17361" s="25">
        <v>17131</v>
      </c>
      <c r="C17361" s="193">
        <v>0.84902527287951124</v>
      </c>
      <c r="D17361" s="19"/>
      <c r="E17361" s="19">
        <v>0.50216139176045738</v>
      </c>
      <c r="F17361" s="19"/>
      <c r="G17361" s="19">
        <v>0.87879970205989877</v>
      </c>
      <c r="H17361" s="19"/>
      <c r="I17361" s="19">
        <v>9.5590572333111856E-2</v>
      </c>
      <c r="J17361" s="19"/>
      <c r="K17361" s="19">
        <v>1.0229961178203615</v>
      </c>
      <c r="L17361" s="19"/>
      <c r="M17361" s="19">
        <v>7.0979051656234707E-2</v>
      </c>
      <c r="N17361" s="19"/>
      <c r="O17361" s="19">
        <v>0.82487963237958706</v>
      </c>
      <c r="P17361" s="50"/>
      <c r="R17361" s="9" t="s">
        <v>0</v>
      </c>
    </row>
    <row r="17362" spans="2:18" x14ac:dyDescent="0.2">
      <c r="B17362" s="25">
        <v>17132</v>
      </c>
      <c r="C17362" s="193"/>
      <c r="D17362" s="19">
        <v>0.20460533743684275</v>
      </c>
      <c r="E17362" s="19"/>
      <c r="F17362" s="19">
        <v>0.58995179118646313</v>
      </c>
      <c r="G17362" s="19">
        <v>0.27730578697857333</v>
      </c>
      <c r="H17362" s="19"/>
      <c r="I17362" s="19">
        <v>0.59048224119663806</v>
      </c>
      <c r="J17362" s="19"/>
      <c r="K17362" s="19"/>
      <c r="L17362" s="19">
        <v>0.33964237652773788</v>
      </c>
      <c r="M17362" s="19"/>
      <c r="N17362" s="19">
        <v>0.36106728909722424</v>
      </c>
      <c r="O17362" s="19">
        <v>3.2519883011931524E-3</v>
      </c>
      <c r="P17362" s="50"/>
      <c r="R17362" s="9" t="s">
        <v>0</v>
      </c>
    </row>
    <row r="17363" spans="2:18" x14ac:dyDescent="0.2">
      <c r="B17363" s="25">
        <v>17133</v>
      </c>
      <c r="C17363" s="193"/>
      <c r="D17363" s="19">
        <v>0.43901720577679881</v>
      </c>
      <c r="E17363" s="19"/>
      <c r="F17363" s="19">
        <v>0.45273239264595994</v>
      </c>
      <c r="G17363" s="19">
        <v>0.10472165988786002</v>
      </c>
      <c r="H17363" s="19"/>
      <c r="I17363" s="19"/>
      <c r="J17363" s="19">
        <v>0.51647997027912185</v>
      </c>
      <c r="K17363" s="19"/>
      <c r="L17363" s="19">
        <v>0.381489159950681</v>
      </c>
      <c r="M17363" s="19">
        <v>0.49363787216527583</v>
      </c>
      <c r="N17363" s="19"/>
      <c r="O17363" s="19"/>
      <c r="P17363" s="50">
        <v>0.31465160341467319</v>
      </c>
      <c r="R17363" s="9" t="s">
        <v>0</v>
      </c>
    </row>
    <row r="17364" spans="2:18" x14ac:dyDescent="0.2">
      <c r="B17364" s="25">
        <v>17134</v>
      </c>
      <c r="C17364" s="193"/>
      <c r="D17364" s="19">
        <v>1.2519267041477939</v>
      </c>
      <c r="E17364" s="19"/>
      <c r="F17364" s="19">
        <v>0.66255764391130456</v>
      </c>
      <c r="G17364" s="19"/>
      <c r="H17364" s="19">
        <v>1.3310777201539306</v>
      </c>
      <c r="I17364" s="19"/>
      <c r="J17364" s="19">
        <v>0.32565471260697437</v>
      </c>
      <c r="K17364" s="19"/>
      <c r="L17364" s="19">
        <v>0.46908918091710528</v>
      </c>
      <c r="M17364" s="19"/>
      <c r="N17364" s="19">
        <v>1.2932741821484417</v>
      </c>
      <c r="O17364" s="19"/>
      <c r="P17364" s="50">
        <v>0.71185214222295179</v>
      </c>
      <c r="R17364" s="9" t="s">
        <v>0</v>
      </c>
    </row>
    <row r="17365" spans="2:18" x14ac:dyDescent="0.2">
      <c r="B17365" s="25">
        <v>17135</v>
      </c>
      <c r="C17365" s="193">
        <v>1.5678414780566148</v>
      </c>
      <c r="D17365" s="19"/>
      <c r="E17365" s="19">
        <v>1.2648090210589988</v>
      </c>
      <c r="F17365" s="19"/>
      <c r="G17365" s="19">
        <v>1.0771813622596855</v>
      </c>
      <c r="H17365" s="19"/>
      <c r="I17365" s="19">
        <v>1.8535353599077593</v>
      </c>
      <c r="J17365" s="19"/>
      <c r="K17365" s="19">
        <v>1.3121658799189875</v>
      </c>
      <c r="L17365" s="19"/>
      <c r="M17365" s="19">
        <v>2.1701479160463419</v>
      </c>
      <c r="N17365" s="19"/>
      <c r="O17365" s="19">
        <v>0.65223704878682331</v>
      </c>
      <c r="P17365" s="50"/>
      <c r="R17365" s="9" t="s">
        <v>0</v>
      </c>
    </row>
    <row r="17366" spans="2:18" x14ac:dyDescent="0.2">
      <c r="B17366" s="25">
        <v>17136</v>
      </c>
      <c r="C17366" s="193">
        <v>0.53883036735033896</v>
      </c>
      <c r="D17366" s="19"/>
      <c r="E17366" s="19">
        <v>1.0475233772774213</v>
      </c>
      <c r="F17366" s="19"/>
      <c r="G17366" s="19">
        <v>0.32709604495878652</v>
      </c>
      <c r="H17366" s="19"/>
      <c r="I17366" s="19">
        <v>0.79111366046848342</v>
      </c>
      <c r="J17366" s="19"/>
      <c r="K17366" s="19">
        <v>0.33009402128406928</v>
      </c>
      <c r="L17366" s="19"/>
      <c r="M17366" s="19">
        <v>1.3546740813322191</v>
      </c>
      <c r="N17366" s="19"/>
      <c r="O17366" s="19">
        <v>0.9758714161117179</v>
      </c>
      <c r="P17366" s="50"/>
      <c r="R17366" s="9" t="s">
        <v>0</v>
      </c>
    </row>
    <row r="17367" spans="2:18" x14ac:dyDescent="0.2">
      <c r="B17367" s="25">
        <v>17137</v>
      </c>
      <c r="C17367" s="193"/>
      <c r="D17367" s="19">
        <v>1.5790955564025952</v>
      </c>
      <c r="E17367" s="19"/>
      <c r="F17367" s="19">
        <v>1.3701232878679657</v>
      </c>
      <c r="G17367" s="19"/>
      <c r="H17367" s="19">
        <v>1.2086822980709455</v>
      </c>
      <c r="I17367" s="19"/>
      <c r="J17367" s="19">
        <v>2.4903291373109373</v>
      </c>
      <c r="K17367" s="19"/>
      <c r="L17367" s="19">
        <v>0.92948948624417471</v>
      </c>
      <c r="M17367" s="19"/>
      <c r="N17367" s="19">
        <v>0.80137063866201086</v>
      </c>
      <c r="O17367" s="19"/>
      <c r="P17367" s="50">
        <v>0.73816239831717123</v>
      </c>
      <c r="R17367" s="9" t="s">
        <v>0</v>
      </c>
    </row>
    <row r="17368" spans="2:18" x14ac:dyDescent="0.2">
      <c r="B17368" s="25">
        <v>17138</v>
      </c>
      <c r="C17368" s="193">
        <v>1.0424671021398446</v>
      </c>
      <c r="D17368" s="19"/>
      <c r="E17368" s="19">
        <v>1.5640925974111124</v>
      </c>
      <c r="F17368" s="19"/>
      <c r="G17368" s="19">
        <v>1.3556101635450546</v>
      </c>
      <c r="H17368" s="19"/>
      <c r="I17368" s="19">
        <v>0.10433705576671971</v>
      </c>
      <c r="J17368" s="19"/>
      <c r="K17368" s="19">
        <v>0.97384699620406623</v>
      </c>
      <c r="L17368" s="19"/>
      <c r="M17368" s="19">
        <v>1.2446259104535904</v>
      </c>
      <c r="N17368" s="19"/>
      <c r="O17368" s="19">
        <v>0.28241068150894649</v>
      </c>
      <c r="P17368" s="50"/>
      <c r="R17368" s="9" t="s">
        <v>0</v>
      </c>
    </row>
    <row r="17369" spans="2:18" x14ac:dyDescent="0.2">
      <c r="B17369" s="25">
        <v>17139</v>
      </c>
      <c r="C17369" s="193">
        <v>1.8962574773247218</v>
      </c>
      <c r="D17369" s="19"/>
      <c r="E17369" s="19">
        <v>1.7547256708950252</v>
      </c>
      <c r="F17369" s="19"/>
      <c r="G17369" s="19">
        <v>2.6877987288012428</v>
      </c>
      <c r="H17369" s="19"/>
      <c r="I17369" s="19">
        <v>1.3192635259788463</v>
      </c>
      <c r="J17369" s="19"/>
      <c r="K17369" s="19">
        <v>1.764653750424698</v>
      </c>
      <c r="L17369" s="19"/>
      <c r="M17369" s="19">
        <v>2.0419655991227392</v>
      </c>
      <c r="N17369" s="19"/>
      <c r="O17369" s="19">
        <v>0.48713669908729784</v>
      </c>
      <c r="P17369" s="50"/>
      <c r="R17369" s="9" t="s">
        <v>0</v>
      </c>
    </row>
    <row r="17370" spans="2:18" x14ac:dyDescent="0.2">
      <c r="B17370" s="25">
        <v>17140</v>
      </c>
      <c r="C17370" s="193">
        <v>0.98220605821666707</v>
      </c>
      <c r="D17370" s="19"/>
      <c r="E17370" s="19">
        <v>0.49059070450608638</v>
      </c>
      <c r="F17370" s="19"/>
      <c r="G17370" s="19">
        <v>1.1394483555836916</v>
      </c>
      <c r="H17370" s="19"/>
      <c r="I17370" s="19">
        <v>0.98163191427753616</v>
      </c>
      <c r="J17370" s="19"/>
      <c r="K17370" s="19">
        <v>0.67554599667439852</v>
      </c>
      <c r="L17370" s="19"/>
      <c r="M17370" s="19">
        <v>1.6704388533928027</v>
      </c>
      <c r="N17370" s="19"/>
      <c r="O17370" s="19">
        <v>2.3558372339380691</v>
      </c>
      <c r="P17370" s="50"/>
      <c r="R17370" s="9" t="s">
        <v>0</v>
      </c>
    </row>
    <row r="17371" spans="2:18" x14ac:dyDescent="0.2">
      <c r="B17371" s="25">
        <v>17141</v>
      </c>
      <c r="C17371" s="193"/>
      <c r="D17371" s="19">
        <v>0.36027848644735916</v>
      </c>
      <c r="E17371" s="19"/>
      <c r="F17371" s="19">
        <v>8.0717565755187515E-2</v>
      </c>
      <c r="G17371" s="19"/>
      <c r="H17371" s="19">
        <v>0.81747853083855693</v>
      </c>
      <c r="I17371" s="19"/>
      <c r="J17371" s="19">
        <v>1.235502276811216</v>
      </c>
      <c r="K17371" s="19"/>
      <c r="L17371" s="19">
        <v>0.22442077700520671</v>
      </c>
      <c r="M17371" s="19"/>
      <c r="N17371" s="19">
        <v>0.48198307277020169</v>
      </c>
      <c r="O17371" s="19"/>
      <c r="P17371" s="50">
        <v>0.87785502600334531</v>
      </c>
      <c r="R17371" s="9" t="s">
        <v>0</v>
      </c>
    </row>
    <row r="17372" spans="2:18" x14ac:dyDescent="0.2">
      <c r="B17372" s="25">
        <v>17142</v>
      </c>
      <c r="C17372" s="193">
        <v>0.96500156251097491</v>
      </c>
      <c r="D17372" s="19"/>
      <c r="E17372" s="19">
        <v>9.3843189505718752E-2</v>
      </c>
      <c r="F17372" s="19"/>
      <c r="G17372" s="19"/>
      <c r="H17372" s="19">
        <v>0.73025695283539549</v>
      </c>
      <c r="I17372" s="19">
        <v>0.79469646050074871</v>
      </c>
      <c r="J17372" s="19"/>
      <c r="K17372" s="19"/>
      <c r="L17372" s="19">
        <v>0.69079651501064376</v>
      </c>
      <c r="M17372" s="19"/>
      <c r="N17372" s="19">
        <v>0.87431336771673895</v>
      </c>
      <c r="O17372" s="19"/>
      <c r="P17372" s="50">
        <v>1.3696118910582586</v>
      </c>
      <c r="R17372" s="9" t="s">
        <v>0</v>
      </c>
    </row>
    <row r="17373" spans="2:18" x14ac:dyDescent="0.2">
      <c r="B17373" s="25">
        <v>17143</v>
      </c>
      <c r="C17373" s="193"/>
      <c r="D17373" s="19">
        <v>0.20056009625221613</v>
      </c>
      <c r="E17373" s="19"/>
      <c r="F17373" s="19">
        <v>0.41513799780981508</v>
      </c>
      <c r="G17373" s="19"/>
      <c r="H17373" s="19">
        <v>1.1251757205474453</v>
      </c>
      <c r="I17373" s="19"/>
      <c r="J17373" s="19">
        <v>1.7574006915938705</v>
      </c>
      <c r="K17373" s="19"/>
      <c r="L17373" s="19">
        <v>2.2827707562154043</v>
      </c>
      <c r="M17373" s="19">
        <v>0.158886240610107</v>
      </c>
      <c r="N17373" s="19"/>
      <c r="O17373" s="19"/>
      <c r="P17373" s="50">
        <v>1.2221017817320281</v>
      </c>
      <c r="R17373" s="9" t="s">
        <v>0</v>
      </c>
    </row>
    <row r="17374" spans="2:18" x14ac:dyDescent="0.2">
      <c r="B17374" s="25">
        <v>17144</v>
      </c>
      <c r="C17374" s="193"/>
      <c r="D17374" s="19">
        <v>0.40424523458128386</v>
      </c>
      <c r="E17374" s="19">
        <v>0.17882333423814892</v>
      </c>
      <c r="F17374" s="19"/>
      <c r="G17374" s="19">
        <v>0.56323246981695485</v>
      </c>
      <c r="H17374" s="19"/>
      <c r="I17374" s="19">
        <v>3.7906105786107272E-2</v>
      </c>
      <c r="J17374" s="19"/>
      <c r="K17374" s="19">
        <v>6.3427281300541538E-2</v>
      </c>
      <c r="L17374" s="19"/>
      <c r="M17374" s="19">
        <v>0.56273231180691208</v>
      </c>
      <c r="N17374" s="19"/>
      <c r="O17374" s="19"/>
      <c r="P17374" s="50">
        <v>0.37007983988395915</v>
      </c>
      <c r="R17374" s="9" t="s">
        <v>0</v>
      </c>
    </row>
    <row r="17375" spans="2:18" x14ac:dyDescent="0.2">
      <c r="B17375" s="25">
        <v>17145</v>
      </c>
      <c r="C17375" s="193"/>
      <c r="D17375" s="19">
        <v>0.76788249455083191</v>
      </c>
      <c r="E17375" s="19"/>
      <c r="F17375" s="19">
        <v>1.2873769544969376</v>
      </c>
      <c r="G17375" s="19">
        <v>0.52434913923373916</v>
      </c>
      <c r="H17375" s="19"/>
      <c r="I17375" s="19"/>
      <c r="J17375" s="19">
        <v>0.32905776038663903</v>
      </c>
      <c r="K17375" s="19"/>
      <c r="L17375" s="19">
        <v>0.89603020822521462</v>
      </c>
      <c r="M17375" s="19">
        <v>4.0073232955579734E-2</v>
      </c>
      <c r="N17375" s="19"/>
      <c r="O17375" s="19">
        <v>0.47387634539956647</v>
      </c>
      <c r="P17375" s="50"/>
      <c r="R17375" s="9" t="s">
        <v>0</v>
      </c>
    </row>
    <row r="17376" spans="2:18" x14ac:dyDescent="0.2">
      <c r="B17376" s="25">
        <v>17146</v>
      </c>
      <c r="C17376" s="193">
        <v>0.54593209276307031</v>
      </c>
      <c r="D17376" s="19"/>
      <c r="E17376" s="19">
        <v>0.40638582418759317</v>
      </c>
      <c r="F17376" s="19"/>
      <c r="G17376" s="19">
        <v>0.27853929910857816</v>
      </c>
      <c r="H17376" s="19"/>
      <c r="I17376" s="19"/>
      <c r="J17376" s="19">
        <v>0.16111385620985502</v>
      </c>
      <c r="K17376" s="19">
        <v>0.46723577317054854</v>
      </c>
      <c r="L17376" s="19"/>
      <c r="M17376" s="19">
        <v>7.1481009781612995E-2</v>
      </c>
      <c r="N17376" s="19"/>
      <c r="O17376" s="19"/>
      <c r="P17376" s="50">
        <v>0.45249695232483994</v>
      </c>
      <c r="R17376" s="9" t="s">
        <v>0</v>
      </c>
    </row>
    <row r="17377" spans="2:18" x14ac:dyDescent="0.2">
      <c r="B17377" s="25">
        <v>17147</v>
      </c>
      <c r="C17377" s="193">
        <v>5.7038321076347022E-2</v>
      </c>
      <c r="D17377" s="19"/>
      <c r="E17377" s="19">
        <v>0.88568565607259753</v>
      </c>
      <c r="F17377" s="19"/>
      <c r="G17377" s="19"/>
      <c r="H17377" s="19">
        <v>0.23286158969917636</v>
      </c>
      <c r="I17377" s="19">
        <v>0.29781931631848541</v>
      </c>
      <c r="J17377" s="19"/>
      <c r="K17377" s="19">
        <v>0.52997791052344712</v>
      </c>
      <c r="L17377" s="19"/>
      <c r="M17377" s="19">
        <v>0.35768445239464486</v>
      </c>
      <c r="N17377" s="19"/>
      <c r="O17377" s="19">
        <v>0.7881816164810499</v>
      </c>
      <c r="P17377" s="50"/>
      <c r="R17377" s="9" t="s">
        <v>0</v>
      </c>
    </row>
    <row r="17378" spans="2:18" x14ac:dyDescent="0.2">
      <c r="B17378" s="25">
        <v>17148</v>
      </c>
      <c r="C17378" s="193">
        <v>1.1200111330310756</v>
      </c>
      <c r="D17378" s="19"/>
      <c r="E17378" s="19">
        <v>2.1818472778474662</v>
      </c>
      <c r="F17378" s="19"/>
      <c r="G17378" s="19">
        <v>1.3838244615719317</v>
      </c>
      <c r="H17378" s="19"/>
      <c r="I17378" s="19">
        <v>2.1190880670390002</v>
      </c>
      <c r="J17378" s="19"/>
      <c r="K17378" s="19">
        <v>2.1191088003812371</v>
      </c>
      <c r="L17378" s="19"/>
      <c r="M17378" s="19">
        <v>2.8473861851633111</v>
      </c>
      <c r="N17378" s="19"/>
      <c r="O17378" s="19">
        <v>1.9523225168083245</v>
      </c>
      <c r="P17378" s="50"/>
      <c r="R17378" s="9" t="s">
        <v>0</v>
      </c>
    </row>
    <row r="17379" spans="2:18" x14ac:dyDescent="0.2">
      <c r="B17379" s="25">
        <v>17149</v>
      </c>
      <c r="C17379" s="193">
        <v>0.52031209452195903</v>
      </c>
      <c r="D17379" s="19"/>
      <c r="E17379" s="19">
        <v>3.2817798144731632E-2</v>
      </c>
      <c r="F17379" s="19"/>
      <c r="G17379" s="19">
        <v>2.6123488456429585E-2</v>
      </c>
      <c r="H17379" s="19"/>
      <c r="I17379" s="19">
        <v>0.21539747859171501</v>
      </c>
      <c r="J17379" s="19"/>
      <c r="K17379" s="19"/>
      <c r="L17379" s="19">
        <v>0.1199045393466702</v>
      </c>
      <c r="M17379" s="19">
        <v>1.0821113955345689</v>
      </c>
      <c r="N17379" s="19"/>
      <c r="O17379" s="19">
        <v>0.88058357569526446</v>
      </c>
      <c r="P17379" s="50"/>
      <c r="R17379" s="9" t="s">
        <v>0</v>
      </c>
    </row>
    <row r="17380" spans="2:18" x14ac:dyDescent="0.2">
      <c r="B17380" s="25">
        <v>17150</v>
      </c>
      <c r="C17380" s="193"/>
      <c r="D17380" s="19">
        <v>0.87150389467181555</v>
      </c>
      <c r="E17380" s="19"/>
      <c r="F17380" s="19">
        <v>0.27178062555953819</v>
      </c>
      <c r="G17380" s="19"/>
      <c r="H17380" s="19">
        <v>0.69578302098896472</v>
      </c>
      <c r="I17380" s="19"/>
      <c r="J17380" s="19">
        <v>0.59618612744679134</v>
      </c>
      <c r="K17380" s="19">
        <v>0.29924071106491307</v>
      </c>
      <c r="L17380" s="19"/>
      <c r="M17380" s="19">
        <v>0.99915994844428957</v>
      </c>
      <c r="N17380" s="19"/>
      <c r="O17380" s="19"/>
      <c r="P17380" s="50">
        <v>0.10900352855944484</v>
      </c>
      <c r="R17380" s="9" t="s">
        <v>0</v>
      </c>
    </row>
    <row r="17381" spans="2:18" x14ac:dyDescent="0.2">
      <c r="B17381" s="25">
        <v>17151</v>
      </c>
      <c r="C17381" s="193"/>
      <c r="D17381" s="19">
        <v>1.4416039803252103</v>
      </c>
      <c r="E17381" s="19"/>
      <c r="F17381" s="19">
        <v>0.74863947741311831</v>
      </c>
      <c r="G17381" s="19"/>
      <c r="H17381" s="19">
        <v>0.51628570664825912</v>
      </c>
      <c r="I17381" s="19"/>
      <c r="J17381" s="19">
        <v>1.1946283538937874</v>
      </c>
      <c r="K17381" s="19"/>
      <c r="L17381" s="19">
        <v>1.4950896100420612</v>
      </c>
      <c r="M17381" s="19"/>
      <c r="N17381" s="19">
        <v>1.4337985181896034</v>
      </c>
      <c r="O17381" s="19">
        <v>3.074888863612197E-3</v>
      </c>
      <c r="P17381" s="50"/>
      <c r="R17381" s="9" t="s">
        <v>0</v>
      </c>
    </row>
    <row r="17382" spans="2:18" x14ac:dyDescent="0.2">
      <c r="B17382" s="25">
        <v>17152</v>
      </c>
      <c r="C17382" s="193">
        <v>0.59788114146535865</v>
      </c>
      <c r="D17382" s="19"/>
      <c r="E17382" s="19">
        <v>0.30743581662684477</v>
      </c>
      <c r="F17382" s="19"/>
      <c r="G17382" s="19"/>
      <c r="H17382" s="19">
        <v>6.4771565342209209E-2</v>
      </c>
      <c r="I17382" s="19"/>
      <c r="J17382" s="19">
        <v>0.27226550917577086</v>
      </c>
      <c r="K17382" s="19">
        <v>1.332656625063007</v>
      </c>
      <c r="L17382" s="19"/>
      <c r="M17382" s="19">
        <v>0.922422476638732</v>
      </c>
      <c r="N17382" s="19"/>
      <c r="O17382" s="19">
        <v>0.59490008945238237</v>
      </c>
      <c r="P17382" s="50"/>
      <c r="R17382" s="9" t="s">
        <v>0</v>
      </c>
    </row>
    <row r="17383" spans="2:18" x14ac:dyDescent="0.2">
      <c r="B17383" s="25">
        <v>17153</v>
      </c>
      <c r="C17383" s="193">
        <v>0.20782919515840872</v>
      </c>
      <c r="D17383" s="19"/>
      <c r="E17383" s="19"/>
      <c r="F17383" s="19">
        <v>1.7903674036499688</v>
      </c>
      <c r="G17383" s="19"/>
      <c r="H17383" s="19">
        <v>0.48958593839669429</v>
      </c>
      <c r="I17383" s="19"/>
      <c r="J17383" s="19">
        <v>1.5422964219313453</v>
      </c>
      <c r="K17383" s="19"/>
      <c r="L17383" s="19">
        <v>1.2631449605218736</v>
      </c>
      <c r="M17383" s="19"/>
      <c r="N17383" s="19">
        <v>8.7199093887772416E-2</v>
      </c>
      <c r="O17383" s="19"/>
      <c r="P17383" s="50">
        <v>0.64890797451389681</v>
      </c>
      <c r="R17383" s="9" t="s">
        <v>0</v>
      </c>
    </row>
    <row r="17384" spans="2:18" x14ac:dyDescent="0.2">
      <c r="B17384" s="25">
        <v>17154</v>
      </c>
      <c r="C17384" s="193">
        <v>0.84889409287524531</v>
      </c>
      <c r="D17384" s="19"/>
      <c r="E17384" s="19">
        <v>0.19451783295560823</v>
      </c>
      <c r="F17384" s="19"/>
      <c r="G17384" s="19">
        <v>0.28775630762152354</v>
      </c>
      <c r="H17384" s="19"/>
      <c r="I17384" s="19">
        <v>6.6326644904566398E-2</v>
      </c>
      <c r="J17384" s="19"/>
      <c r="K17384" s="19">
        <v>1.077816401769133</v>
      </c>
      <c r="L17384" s="19"/>
      <c r="M17384" s="19">
        <v>0.38826463764253427</v>
      </c>
      <c r="N17384" s="19"/>
      <c r="O17384" s="19">
        <v>1.2435967329705948</v>
      </c>
      <c r="P17384" s="50"/>
      <c r="R17384" s="9" t="s">
        <v>0</v>
      </c>
    </row>
    <row r="17385" spans="2:18" x14ac:dyDescent="0.2">
      <c r="B17385" s="25">
        <v>17155</v>
      </c>
      <c r="C17385" s="193">
        <v>0.85020996731026521</v>
      </c>
      <c r="D17385" s="19"/>
      <c r="E17385" s="19"/>
      <c r="F17385" s="19">
        <v>0.12813427962857579</v>
      </c>
      <c r="G17385" s="19">
        <v>1.2351374568961011</v>
      </c>
      <c r="H17385" s="19"/>
      <c r="I17385" s="19">
        <v>0.82273406734336219</v>
      </c>
      <c r="J17385" s="19"/>
      <c r="K17385" s="19"/>
      <c r="L17385" s="19">
        <v>0.31755380201459577</v>
      </c>
      <c r="M17385" s="19">
        <v>0.57609143214468583</v>
      </c>
      <c r="N17385" s="19"/>
      <c r="O17385" s="19"/>
      <c r="P17385" s="50">
        <v>0.83855564134735983</v>
      </c>
      <c r="R17385" s="9" t="s">
        <v>0</v>
      </c>
    </row>
    <row r="17386" spans="2:18" x14ac:dyDescent="0.2">
      <c r="B17386" s="25">
        <v>17156</v>
      </c>
      <c r="C17386" s="193">
        <v>1.1055821013175366</v>
      </c>
      <c r="D17386" s="19"/>
      <c r="E17386" s="19">
        <v>1.1942218116522134</v>
      </c>
      <c r="F17386" s="19"/>
      <c r="G17386" s="19">
        <v>1.8724371464260361</v>
      </c>
      <c r="H17386" s="19"/>
      <c r="I17386" s="19">
        <v>1.0916252323145728</v>
      </c>
      <c r="J17386" s="19"/>
      <c r="K17386" s="19">
        <v>1.0820994160660189</v>
      </c>
      <c r="L17386" s="19"/>
      <c r="M17386" s="19">
        <v>1.4481182140157649</v>
      </c>
      <c r="N17386" s="19"/>
      <c r="O17386" s="19">
        <v>0.7667367053634857</v>
      </c>
      <c r="P17386" s="50"/>
      <c r="R17386" s="9" t="s">
        <v>0</v>
      </c>
    </row>
    <row r="17387" spans="2:18" x14ac:dyDescent="0.2">
      <c r="B17387" s="25">
        <v>17157</v>
      </c>
      <c r="C17387" s="193">
        <v>4.684996109781038E-2</v>
      </c>
      <c r="D17387" s="19"/>
      <c r="E17387" s="19">
        <v>1.3131005945057397</v>
      </c>
      <c r="F17387" s="19"/>
      <c r="G17387" s="19">
        <v>0.5343288171541769</v>
      </c>
      <c r="H17387" s="19"/>
      <c r="I17387" s="19">
        <v>0.12174486616507588</v>
      </c>
      <c r="J17387" s="19"/>
      <c r="K17387" s="19">
        <v>0.44807313074908933</v>
      </c>
      <c r="L17387" s="19"/>
      <c r="M17387" s="19">
        <v>1.7723181299888673</v>
      </c>
      <c r="N17387" s="19"/>
      <c r="O17387" s="19"/>
      <c r="P17387" s="50">
        <v>8.8036501471841902E-2</v>
      </c>
      <c r="R17387" s="9" t="s">
        <v>0</v>
      </c>
    </row>
    <row r="17388" spans="2:18" x14ac:dyDescent="0.2">
      <c r="B17388" s="25">
        <v>17158</v>
      </c>
      <c r="C17388" s="193">
        <v>0.74558829671416305</v>
      </c>
      <c r="D17388" s="19"/>
      <c r="E17388" s="19"/>
      <c r="F17388" s="19">
        <v>0.10461360210612808</v>
      </c>
      <c r="G17388" s="19"/>
      <c r="H17388" s="19">
        <v>0.38713369929971814</v>
      </c>
      <c r="I17388" s="19">
        <v>0.25761407220469162</v>
      </c>
      <c r="J17388" s="19"/>
      <c r="K17388" s="19"/>
      <c r="L17388" s="19">
        <v>5.6908171642753601E-2</v>
      </c>
      <c r="M17388" s="19"/>
      <c r="N17388" s="19">
        <v>5.5506846493472463E-2</v>
      </c>
      <c r="O17388" s="19"/>
      <c r="P17388" s="50">
        <v>0.68699641611011264</v>
      </c>
      <c r="R17388" s="9" t="s">
        <v>0</v>
      </c>
    </row>
    <row r="17389" spans="2:18" x14ac:dyDescent="0.2">
      <c r="B17389" s="25">
        <v>17159</v>
      </c>
      <c r="C17389" s="193"/>
      <c r="D17389" s="19">
        <v>2.7200047357522834</v>
      </c>
      <c r="E17389" s="19"/>
      <c r="F17389" s="19">
        <v>2.1431158534878145</v>
      </c>
      <c r="G17389" s="19"/>
      <c r="H17389" s="19">
        <v>2.0867314226064706</v>
      </c>
      <c r="I17389" s="19"/>
      <c r="J17389" s="19">
        <v>2.7823251323873976</v>
      </c>
      <c r="K17389" s="19"/>
      <c r="L17389" s="19">
        <v>1.3632602452565865</v>
      </c>
      <c r="M17389" s="19"/>
      <c r="N17389" s="19">
        <v>2.3282649452623447</v>
      </c>
      <c r="O17389" s="19"/>
      <c r="P17389" s="50">
        <v>2.9051232343981512</v>
      </c>
      <c r="R17389" s="9" t="s">
        <v>0</v>
      </c>
    </row>
    <row r="17390" spans="2:18" x14ac:dyDescent="0.2">
      <c r="B17390" s="25">
        <v>17160</v>
      </c>
      <c r="C17390" s="193">
        <v>0.58209677562161233</v>
      </c>
      <c r="D17390" s="19"/>
      <c r="E17390" s="19">
        <v>0.96014918561716922</v>
      </c>
      <c r="F17390" s="19"/>
      <c r="G17390" s="19">
        <v>1.4726684123707994</v>
      </c>
      <c r="H17390" s="19"/>
      <c r="I17390" s="19">
        <v>1.6267631317613929</v>
      </c>
      <c r="J17390" s="19"/>
      <c r="K17390" s="19">
        <v>0.60187278532211408</v>
      </c>
      <c r="L17390" s="19"/>
      <c r="M17390" s="19">
        <v>1.0871030541035838</v>
      </c>
      <c r="N17390" s="19"/>
      <c r="O17390" s="19">
        <v>0.61834047745753795</v>
      </c>
      <c r="P17390" s="50"/>
      <c r="R17390" s="9" t="s">
        <v>0</v>
      </c>
    </row>
    <row r="17391" spans="2:18" x14ac:dyDescent="0.2">
      <c r="B17391" s="25">
        <v>17161</v>
      </c>
      <c r="C17391" s="193">
        <v>0.76569246605037766</v>
      </c>
      <c r="D17391" s="19"/>
      <c r="E17391" s="19">
        <v>0.65007492516694465</v>
      </c>
      <c r="F17391" s="19"/>
      <c r="G17391" s="19">
        <v>1.7070546538147442</v>
      </c>
      <c r="H17391" s="19"/>
      <c r="I17391" s="19">
        <v>0.37788561673290555</v>
      </c>
      <c r="J17391" s="19"/>
      <c r="K17391" s="19">
        <v>1.9017937640487241</v>
      </c>
      <c r="L17391" s="19"/>
      <c r="M17391" s="19">
        <v>0.4728570564386686</v>
      </c>
      <c r="N17391" s="19"/>
      <c r="O17391" s="19">
        <v>1.2478431770755489</v>
      </c>
      <c r="P17391" s="50"/>
      <c r="R17391" s="9" t="s">
        <v>0</v>
      </c>
    </row>
    <row r="17392" spans="2:18" x14ac:dyDescent="0.2">
      <c r="B17392" s="25">
        <v>17162</v>
      </c>
      <c r="C17392" s="193">
        <v>0.23975075367008461</v>
      </c>
      <c r="D17392" s="19"/>
      <c r="E17392" s="19">
        <v>1.844672891772478</v>
      </c>
      <c r="F17392" s="19"/>
      <c r="G17392" s="19">
        <v>0.97019966808834235</v>
      </c>
      <c r="H17392" s="19"/>
      <c r="I17392" s="19">
        <v>1.9344378276812215</v>
      </c>
      <c r="J17392" s="19"/>
      <c r="K17392" s="19">
        <v>1.8061590270585461</v>
      </c>
      <c r="L17392" s="19"/>
      <c r="M17392" s="19">
        <v>1.785503755368538</v>
      </c>
      <c r="N17392" s="19"/>
      <c r="O17392" s="19"/>
      <c r="P17392" s="50">
        <v>0.30776559108879792</v>
      </c>
      <c r="R17392" s="9" t="s">
        <v>0</v>
      </c>
    </row>
    <row r="17393" spans="2:18" x14ac:dyDescent="0.2">
      <c r="B17393" s="25">
        <v>17163</v>
      </c>
      <c r="C17393" s="193">
        <v>2.8975137126370947</v>
      </c>
      <c r="D17393" s="19"/>
      <c r="E17393" s="19">
        <v>2.8135416570685581</v>
      </c>
      <c r="F17393" s="19"/>
      <c r="G17393" s="19">
        <v>2.38553228049767</v>
      </c>
      <c r="H17393" s="19"/>
      <c r="I17393" s="19">
        <v>2.6391640994222061</v>
      </c>
      <c r="J17393" s="19"/>
      <c r="K17393" s="19">
        <v>2.3262783289197162</v>
      </c>
      <c r="L17393" s="19"/>
      <c r="M17393" s="19">
        <v>2.5942909927254161</v>
      </c>
      <c r="N17393" s="19"/>
      <c r="O17393" s="19">
        <v>2.6985925867236911</v>
      </c>
      <c r="P17393" s="50"/>
      <c r="R17393" s="9" t="s">
        <v>0</v>
      </c>
    </row>
    <row r="17394" spans="2:18" x14ac:dyDescent="0.2">
      <c r="B17394" s="25">
        <v>17164</v>
      </c>
      <c r="C17394" s="193"/>
      <c r="D17394" s="19">
        <v>0.15363901172038805</v>
      </c>
      <c r="E17394" s="19"/>
      <c r="F17394" s="19">
        <v>0.73125450295133487</v>
      </c>
      <c r="G17394" s="19"/>
      <c r="H17394" s="19">
        <v>0.16926062438214423</v>
      </c>
      <c r="I17394" s="19">
        <v>0.72369732927968433</v>
      </c>
      <c r="J17394" s="19"/>
      <c r="K17394" s="19"/>
      <c r="L17394" s="19">
        <v>0.8429150084229019</v>
      </c>
      <c r="M17394" s="19">
        <v>0.14800940625547332</v>
      </c>
      <c r="N17394" s="19"/>
      <c r="O17394" s="19"/>
      <c r="P17394" s="50">
        <v>0.1125098396384633</v>
      </c>
      <c r="R17394" s="9" t="s">
        <v>0</v>
      </c>
    </row>
    <row r="17395" spans="2:18" x14ac:dyDescent="0.2">
      <c r="B17395" s="25">
        <v>17165</v>
      </c>
      <c r="C17395" s="193">
        <v>0.14363377407655392</v>
      </c>
      <c r="D17395" s="19"/>
      <c r="E17395" s="19">
        <v>1.5162688666206658E-2</v>
      </c>
      <c r="F17395" s="19"/>
      <c r="G17395" s="19">
        <v>0.53543860546679578</v>
      </c>
      <c r="H17395" s="19"/>
      <c r="I17395" s="19"/>
      <c r="J17395" s="19">
        <v>0.17179230954133251</v>
      </c>
      <c r="K17395" s="19">
        <v>0.38910296186427029</v>
      </c>
      <c r="L17395" s="19"/>
      <c r="M17395" s="19"/>
      <c r="N17395" s="19">
        <v>1.4316518051717892E-3</v>
      </c>
      <c r="O17395" s="19">
        <v>0.42766600229075258</v>
      </c>
      <c r="P17395" s="50"/>
      <c r="R17395" s="9" t="s">
        <v>0</v>
      </c>
    </row>
    <row r="17396" spans="2:18" x14ac:dyDescent="0.2">
      <c r="B17396" s="25">
        <v>17166</v>
      </c>
      <c r="C17396" s="193"/>
      <c r="D17396" s="19">
        <v>0.55206467730474151</v>
      </c>
      <c r="E17396" s="19"/>
      <c r="F17396" s="19">
        <v>1.2350344837760487</v>
      </c>
      <c r="G17396" s="19">
        <v>0.12559968814052758</v>
      </c>
      <c r="H17396" s="19"/>
      <c r="I17396" s="19">
        <v>0.19147730642713293</v>
      </c>
      <c r="J17396" s="19"/>
      <c r="K17396" s="19"/>
      <c r="L17396" s="19">
        <v>1.449166448679116</v>
      </c>
      <c r="M17396" s="19"/>
      <c r="N17396" s="19">
        <v>1.0615901604048643</v>
      </c>
      <c r="O17396" s="19"/>
      <c r="P17396" s="50">
        <v>1.1497073473475079</v>
      </c>
      <c r="R17396" s="9" t="s">
        <v>0</v>
      </c>
    </row>
    <row r="17397" spans="2:18" x14ac:dyDescent="0.2">
      <c r="B17397" s="25">
        <v>17167</v>
      </c>
      <c r="C17397" s="193"/>
      <c r="D17397" s="19">
        <v>1.2604366845114956E-2</v>
      </c>
      <c r="E17397" s="19"/>
      <c r="F17397" s="19">
        <v>0.38587047570171146</v>
      </c>
      <c r="G17397" s="19">
        <v>0.49848911609237828</v>
      </c>
      <c r="H17397" s="19"/>
      <c r="I17397" s="19">
        <v>1.0826111313951525</v>
      </c>
      <c r="J17397" s="19"/>
      <c r="K17397" s="19">
        <v>1.7484240501934309</v>
      </c>
      <c r="L17397" s="19"/>
      <c r="M17397" s="19">
        <v>0.5569310919178333</v>
      </c>
      <c r="N17397" s="19"/>
      <c r="O17397" s="19">
        <v>0.24786381749426475</v>
      </c>
      <c r="P17397" s="50"/>
      <c r="R17397" s="9" t="s">
        <v>0</v>
      </c>
    </row>
    <row r="17398" spans="2:18" x14ac:dyDescent="0.2">
      <c r="B17398" s="25">
        <v>17168</v>
      </c>
      <c r="C17398" s="193"/>
      <c r="D17398" s="19">
        <v>1.4429435212387531</v>
      </c>
      <c r="E17398" s="19"/>
      <c r="F17398" s="19">
        <v>1.5552959178261005</v>
      </c>
      <c r="G17398" s="19"/>
      <c r="H17398" s="19">
        <v>1.0085421482545132</v>
      </c>
      <c r="I17398" s="19"/>
      <c r="J17398" s="19">
        <v>1.8363050334332405</v>
      </c>
      <c r="K17398" s="19"/>
      <c r="L17398" s="19">
        <v>0.31026231094439266</v>
      </c>
      <c r="M17398" s="19"/>
      <c r="N17398" s="19">
        <v>0.87457352264437316</v>
      </c>
      <c r="O17398" s="19"/>
      <c r="P17398" s="50">
        <v>0.27152359098410206</v>
      </c>
      <c r="R17398" s="9" t="s">
        <v>0</v>
      </c>
    </row>
    <row r="17399" spans="2:18" x14ac:dyDescent="0.2">
      <c r="B17399" s="25">
        <v>17169</v>
      </c>
      <c r="C17399" s="193"/>
      <c r="D17399" s="19">
        <v>0.82146511928970978</v>
      </c>
      <c r="E17399" s="19">
        <v>0.76205643200987727</v>
      </c>
      <c r="F17399" s="19"/>
      <c r="G17399" s="19">
        <v>0.92806822258334198</v>
      </c>
      <c r="H17399" s="19"/>
      <c r="I17399" s="19"/>
      <c r="J17399" s="19">
        <v>0.3525788708606285</v>
      </c>
      <c r="K17399" s="19"/>
      <c r="L17399" s="19">
        <v>0.19895948660712992</v>
      </c>
      <c r="M17399" s="19"/>
      <c r="N17399" s="19">
        <v>6.5185494053772667E-3</v>
      </c>
      <c r="O17399" s="19">
        <v>1.0370307695765346</v>
      </c>
      <c r="P17399" s="50"/>
      <c r="R17399" s="9" t="s">
        <v>0</v>
      </c>
    </row>
    <row r="17400" spans="2:18" x14ac:dyDescent="0.2">
      <c r="B17400" s="25">
        <v>17170</v>
      </c>
      <c r="C17400" s="193">
        <v>1.1202610025485742</v>
      </c>
      <c r="D17400" s="19"/>
      <c r="E17400" s="19">
        <v>1.3656539240917618</v>
      </c>
      <c r="F17400" s="19"/>
      <c r="G17400" s="19">
        <v>1.0615699404988281</v>
      </c>
      <c r="H17400" s="19"/>
      <c r="I17400" s="19">
        <v>1.1252874047645014</v>
      </c>
      <c r="J17400" s="19"/>
      <c r="K17400" s="19">
        <v>1.3533176460925522</v>
      </c>
      <c r="L17400" s="19"/>
      <c r="M17400" s="19">
        <v>1.374437964333276</v>
      </c>
      <c r="N17400" s="19"/>
      <c r="O17400" s="19">
        <v>0.93250270924937095</v>
      </c>
      <c r="P17400" s="50"/>
      <c r="R17400" s="9" t="s">
        <v>0</v>
      </c>
    </row>
    <row r="17401" spans="2:18" x14ac:dyDescent="0.2">
      <c r="B17401" s="25">
        <v>17171</v>
      </c>
      <c r="C17401" s="193"/>
      <c r="D17401" s="19">
        <v>0.91239792015077115</v>
      </c>
      <c r="E17401" s="19"/>
      <c r="F17401" s="19">
        <v>1.4487597346783909</v>
      </c>
      <c r="G17401" s="19"/>
      <c r="H17401" s="19">
        <v>1.4482129059248223</v>
      </c>
      <c r="I17401" s="19"/>
      <c r="J17401" s="19">
        <v>0.6515535895208483</v>
      </c>
      <c r="K17401" s="19"/>
      <c r="L17401" s="19">
        <v>0.93552979438472583</v>
      </c>
      <c r="M17401" s="19"/>
      <c r="N17401" s="19">
        <v>3.7191935247251583E-2</v>
      </c>
      <c r="O17401" s="19"/>
      <c r="P17401" s="50">
        <v>0.55146853681322938</v>
      </c>
      <c r="R17401" s="9" t="s">
        <v>0</v>
      </c>
    </row>
    <row r="17402" spans="2:18" x14ac:dyDescent="0.2">
      <c r="B17402" s="25">
        <v>17172</v>
      </c>
      <c r="C17402" s="193">
        <v>0.15011272673478809</v>
      </c>
      <c r="D17402" s="19"/>
      <c r="E17402" s="19"/>
      <c r="F17402" s="19">
        <v>0.54886140506079517</v>
      </c>
      <c r="G17402" s="19">
        <v>7.5995092538121201E-2</v>
      </c>
      <c r="H17402" s="19"/>
      <c r="I17402" s="19"/>
      <c r="J17402" s="19">
        <v>0.55706318754152206</v>
      </c>
      <c r="K17402" s="19"/>
      <c r="L17402" s="19">
        <v>1.180336564072747</v>
      </c>
      <c r="M17402" s="19">
        <v>0.1247752847491326</v>
      </c>
      <c r="N17402" s="19"/>
      <c r="O17402" s="19"/>
      <c r="P17402" s="50">
        <v>0.86241342531440079</v>
      </c>
      <c r="R17402" s="9" t="s">
        <v>0</v>
      </c>
    </row>
    <row r="17403" spans="2:18" x14ac:dyDescent="0.2">
      <c r="B17403" s="25">
        <v>17173</v>
      </c>
      <c r="C17403" s="193"/>
      <c r="D17403" s="19">
        <v>1.6052742489697744</v>
      </c>
      <c r="E17403" s="19"/>
      <c r="F17403" s="19">
        <v>2.2636056695360498</v>
      </c>
      <c r="G17403" s="19"/>
      <c r="H17403" s="19">
        <v>1.9320067481216165</v>
      </c>
      <c r="I17403" s="19"/>
      <c r="J17403" s="19">
        <v>0.95462284805233266</v>
      </c>
      <c r="K17403" s="19"/>
      <c r="L17403" s="19">
        <v>1.6580357944316091</v>
      </c>
      <c r="M17403" s="19"/>
      <c r="N17403" s="19">
        <v>1.4117965885133776</v>
      </c>
      <c r="O17403" s="19"/>
      <c r="P17403" s="50">
        <v>1.3602199210828776</v>
      </c>
      <c r="R17403" s="9" t="s">
        <v>0</v>
      </c>
    </row>
    <row r="17404" spans="2:18" x14ac:dyDescent="0.2">
      <c r="B17404" s="25">
        <v>17174</v>
      </c>
      <c r="C17404" s="193">
        <v>0.35278798807879824</v>
      </c>
      <c r="D17404" s="19"/>
      <c r="E17404" s="19">
        <v>0.2493540856748625</v>
      </c>
      <c r="F17404" s="19"/>
      <c r="G17404" s="19"/>
      <c r="H17404" s="19">
        <v>6.7792743349391921E-2</v>
      </c>
      <c r="I17404" s="19"/>
      <c r="J17404" s="19">
        <v>0.38420396357588815</v>
      </c>
      <c r="K17404" s="19"/>
      <c r="L17404" s="19">
        <v>0.12139760831039599</v>
      </c>
      <c r="M17404" s="19">
        <v>0.21190489383004718</v>
      </c>
      <c r="N17404" s="19"/>
      <c r="O17404" s="19">
        <v>0.13352284949486143</v>
      </c>
      <c r="P17404" s="50"/>
      <c r="R17404" s="9" t="s">
        <v>0</v>
      </c>
    </row>
    <row r="17405" spans="2:18" x14ac:dyDescent="0.2">
      <c r="B17405" s="25">
        <v>17175</v>
      </c>
      <c r="C17405" s="193">
        <v>0.88377193089765238</v>
      </c>
      <c r="D17405" s="19"/>
      <c r="E17405" s="19"/>
      <c r="F17405" s="19">
        <v>0.59839734823560886</v>
      </c>
      <c r="G17405" s="19"/>
      <c r="H17405" s="19">
        <v>0.12504570185107541</v>
      </c>
      <c r="I17405" s="19"/>
      <c r="J17405" s="19">
        <v>5.3872952670093947E-2</v>
      </c>
      <c r="K17405" s="19">
        <v>8.8041984468268358E-2</v>
      </c>
      <c r="L17405" s="19"/>
      <c r="M17405" s="19">
        <v>0.11809927658492951</v>
      </c>
      <c r="N17405" s="19"/>
      <c r="O17405" s="19"/>
      <c r="P17405" s="50">
        <v>6.3321334645188632E-2</v>
      </c>
      <c r="R17405" s="9" t="s">
        <v>0</v>
      </c>
    </row>
    <row r="17406" spans="2:18" x14ac:dyDescent="0.2">
      <c r="B17406" s="25">
        <v>17176</v>
      </c>
      <c r="C17406" s="193"/>
      <c r="D17406" s="19">
        <v>1.6538845985958854</v>
      </c>
      <c r="E17406" s="19"/>
      <c r="F17406" s="19">
        <v>1.2376655198964455</v>
      </c>
      <c r="G17406" s="19"/>
      <c r="H17406" s="19">
        <v>1.5316466322972582</v>
      </c>
      <c r="I17406" s="19"/>
      <c r="J17406" s="19">
        <v>0.95427591432291126</v>
      </c>
      <c r="K17406" s="19"/>
      <c r="L17406" s="19">
        <v>1.332407751783157</v>
      </c>
      <c r="M17406" s="19"/>
      <c r="N17406" s="19">
        <v>1.3526172707474955</v>
      </c>
      <c r="O17406" s="19"/>
      <c r="P17406" s="50">
        <v>0.10130756857597674</v>
      </c>
      <c r="R17406" s="9" t="s">
        <v>0</v>
      </c>
    </row>
    <row r="17407" spans="2:18" x14ac:dyDescent="0.2">
      <c r="B17407" s="25">
        <v>17177</v>
      </c>
      <c r="C17407" s="193"/>
      <c r="D17407" s="19">
        <v>1.010403716057976</v>
      </c>
      <c r="E17407" s="19"/>
      <c r="F17407" s="19">
        <v>3.1348432056525058E-2</v>
      </c>
      <c r="G17407" s="19"/>
      <c r="H17407" s="19">
        <v>0.96535993059498526</v>
      </c>
      <c r="I17407" s="19"/>
      <c r="J17407" s="19">
        <v>0.47736389169769183</v>
      </c>
      <c r="K17407" s="19"/>
      <c r="L17407" s="19">
        <v>0.4170919115044231</v>
      </c>
      <c r="M17407" s="19">
        <v>0.16409158782927358</v>
      </c>
      <c r="N17407" s="19"/>
      <c r="O17407" s="19"/>
      <c r="P17407" s="50">
        <v>1.5561023144070756</v>
      </c>
      <c r="R17407" s="9" t="s">
        <v>0</v>
      </c>
    </row>
    <row r="17408" spans="2:18" x14ac:dyDescent="0.2">
      <c r="B17408" s="25">
        <v>17178</v>
      </c>
      <c r="C17408" s="193">
        <v>2.2221577843967024</v>
      </c>
      <c r="D17408" s="19"/>
      <c r="E17408" s="19">
        <v>1.5232102916379771</v>
      </c>
      <c r="F17408" s="19"/>
      <c r="G17408" s="19">
        <v>2.1152776910014941</v>
      </c>
      <c r="H17408" s="19"/>
      <c r="I17408" s="19">
        <v>2.3720240852730323</v>
      </c>
      <c r="J17408" s="19"/>
      <c r="K17408" s="19">
        <v>1.6937463345951476</v>
      </c>
      <c r="L17408" s="19"/>
      <c r="M17408" s="19">
        <v>1.6208014498956447</v>
      </c>
      <c r="N17408" s="19"/>
      <c r="O17408" s="19">
        <v>3.4382285017797236</v>
      </c>
      <c r="P17408" s="50"/>
      <c r="R17408" s="9" t="s">
        <v>0</v>
      </c>
    </row>
    <row r="17409" spans="2:18" x14ac:dyDescent="0.2">
      <c r="B17409" s="25">
        <v>17179</v>
      </c>
      <c r="C17409" s="193">
        <v>2.1816595744351788</v>
      </c>
      <c r="D17409" s="19"/>
      <c r="E17409" s="19">
        <v>1.1315789006337786</v>
      </c>
      <c r="F17409" s="19"/>
      <c r="G17409" s="19">
        <v>0.8467885511181269</v>
      </c>
      <c r="H17409" s="19"/>
      <c r="I17409" s="19">
        <v>0.1875692917747068</v>
      </c>
      <c r="J17409" s="19"/>
      <c r="K17409" s="19">
        <v>1.1571808356704258</v>
      </c>
      <c r="L17409" s="19"/>
      <c r="M17409" s="19">
        <v>1.8886312675345689</v>
      </c>
      <c r="N17409" s="19"/>
      <c r="O17409" s="19">
        <v>0.70266498825025669</v>
      </c>
      <c r="P17409" s="50"/>
      <c r="R17409" s="9" t="s">
        <v>0</v>
      </c>
    </row>
    <row r="17410" spans="2:18" x14ac:dyDescent="0.2">
      <c r="B17410" s="25">
        <v>17180</v>
      </c>
      <c r="C17410" s="193">
        <v>6.0619455265739988E-2</v>
      </c>
      <c r="D17410" s="19"/>
      <c r="E17410" s="19"/>
      <c r="F17410" s="19">
        <v>5.1839662155666905E-2</v>
      </c>
      <c r="G17410" s="19"/>
      <c r="H17410" s="19">
        <v>0.85573278254306018</v>
      </c>
      <c r="I17410" s="19">
        <v>0.17832905662494344</v>
      </c>
      <c r="J17410" s="19"/>
      <c r="K17410" s="19"/>
      <c r="L17410" s="19">
        <v>0.81594007665115198</v>
      </c>
      <c r="M17410" s="19">
        <v>0.22439167188844167</v>
      </c>
      <c r="N17410" s="19"/>
      <c r="O17410" s="19"/>
      <c r="P17410" s="50">
        <v>0.18228033796055876</v>
      </c>
      <c r="R17410" s="9" t="s">
        <v>0</v>
      </c>
    </row>
    <row r="17411" spans="2:18" x14ac:dyDescent="0.2">
      <c r="B17411" s="25">
        <v>17181</v>
      </c>
      <c r="C17411" s="193">
        <v>0.86225211912543864</v>
      </c>
      <c r="D17411" s="19"/>
      <c r="E17411" s="19">
        <v>0.34523932459400863</v>
      </c>
      <c r="F17411" s="19"/>
      <c r="G17411" s="19">
        <v>0.63572945291164806</v>
      </c>
      <c r="H17411" s="19"/>
      <c r="I17411" s="19">
        <v>1.0475062415060756</v>
      </c>
      <c r="J17411" s="19"/>
      <c r="K17411" s="19">
        <v>7.7585406629004788E-2</v>
      </c>
      <c r="L17411" s="19"/>
      <c r="M17411" s="19">
        <v>0.5796190762466743</v>
      </c>
      <c r="N17411" s="19"/>
      <c r="O17411" s="19">
        <v>1.320084337812429</v>
      </c>
      <c r="P17411" s="50"/>
      <c r="R17411" s="9" t="s">
        <v>0</v>
      </c>
    </row>
    <row r="17412" spans="2:18" x14ac:dyDescent="0.2">
      <c r="B17412" s="25">
        <v>17182</v>
      </c>
      <c r="C17412" s="193">
        <v>0.15062098013656314</v>
      </c>
      <c r="D17412" s="19"/>
      <c r="E17412" s="19"/>
      <c r="F17412" s="19">
        <v>0.99903731594835499</v>
      </c>
      <c r="G17412" s="19"/>
      <c r="H17412" s="19">
        <v>0.97317712674997814</v>
      </c>
      <c r="I17412" s="19"/>
      <c r="J17412" s="19">
        <v>1.0195640978770102</v>
      </c>
      <c r="K17412" s="19"/>
      <c r="L17412" s="19">
        <v>1.1447548949526734</v>
      </c>
      <c r="M17412" s="19"/>
      <c r="N17412" s="19">
        <v>0.76852643133444976</v>
      </c>
      <c r="O17412" s="19"/>
      <c r="P17412" s="50">
        <v>1.022044119258446</v>
      </c>
      <c r="R17412" s="9" t="s">
        <v>0</v>
      </c>
    </row>
    <row r="17413" spans="2:18" x14ac:dyDescent="0.2">
      <c r="B17413" s="25">
        <v>17183</v>
      </c>
      <c r="C17413" s="193">
        <v>1.059859976887968</v>
      </c>
      <c r="D17413" s="19"/>
      <c r="E17413" s="19">
        <v>1.0977988372945329</v>
      </c>
      <c r="F17413" s="19"/>
      <c r="G17413" s="19">
        <v>0.27898491051567864</v>
      </c>
      <c r="H17413" s="19"/>
      <c r="I17413" s="19">
        <v>0.80984976272938558</v>
      </c>
      <c r="J17413" s="19"/>
      <c r="K17413" s="19">
        <v>0.83736467525608316</v>
      </c>
      <c r="L17413" s="19"/>
      <c r="M17413" s="19"/>
      <c r="N17413" s="19">
        <v>0.32834084676955055</v>
      </c>
      <c r="O17413" s="19"/>
      <c r="P17413" s="50">
        <v>0.19999452713105204</v>
      </c>
      <c r="R17413" s="9" t="s">
        <v>0</v>
      </c>
    </row>
    <row r="17414" spans="2:18" x14ac:dyDescent="0.2">
      <c r="B17414" s="25">
        <v>17184</v>
      </c>
      <c r="C17414" s="193"/>
      <c r="D17414" s="19">
        <v>7.941471606840543E-2</v>
      </c>
      <c r="E17414" s="19"/>
      <c r="F17414" s="19">
        <v>0.63540886010249453</v>
      </c>
      <c r="G17414" s="19"/>
      <c r="H17414" s="19">
        <v>0.22144223407494573</v>
      </c>
      <c r="I17414" s="19">
        <v>1.087240987140069</v>
      </c>
      <c r="J17414" s="19"/>
      <c r="K17414" s="19">
        <v>3.8624259834275391E-3</v>
      </c>
      <c r="L17414" s="19"/>
      <c r="M17414" s="19">
        <v>0.63649674662334155</v>
      </c>
      <c r="N17414" s="19"/>
      <c r="O17414" s="19">
        <v>1.9506731574686284E-2</v>
      </c>
      <c r="P17414" s="50"/>
      <c r="R17414" s="9" t="s">
        <v>0</v>
      </c>
    </row>
    <row r="17415" spans="2:18" x14ac:dyDescent="0.2">
      <c r="B17415" s="25">
        <v>17185</v>
      </c>
      <c r="C17415" s="193"/>
      <c r="D17415" s="19">
        <v>0.88908497299713352</v>
      </c>
      <c r="E17415" s="19"/>
      <c r="F17415" s="19">
        <v>1.4160242291045948</v>
      </c>
      <c r="G17415" s="19"/>
      <c r="H17415" s="19">
        <v>0.39804124413989023</v>
      </c>
      <c r="I17415" s="19"/>
      <c r="J17415" s="19">
        <v>1.0317804507122403</v>
      </c>
      <c r="K17415" s="19"/>
      <c r="L17415" s="19">
        <v>0.83936662159851883</v>
      </c>
      <c r="M17415" s="19"/>
      <c r="N17415" s="19">
        <v>2.2242748084577726</v>
      </c>
      <c r="O17415" s="19"/>
      <c r="P17415" s="50">
        <v>1.4517703244597064</v>
      </c>
      <c r="R17415" s="9" t="s">
        <v>0</v>
      </c>
    </row>
    <row r="17416" spans="2:18" x14ac:dyDescent="0.2">
      <c r="B17416" s="25">
        <v>17186</v>
      </c>
      <c r="C17416" s="193"/>
      <c r="D17416" s="19">
        <v>1.2376705774598964</v>
      </c>
      <c r="E17416" s="19"/>
      <c r="F17416" s="19">
        <v>0.4163632747927104</v>
      </c>
      <c r="G17416" s="19"/>
      <c r="H17416" s="19">
        <v>0.82552989575562619</v>
      </c>
      <c r="I17416" s="19">
        <v>0.66817030015266066</v>
      </c>
      <c r="J17416" s="19"/>
      <c r="K17416" s="19"/>
      <c r="L17416" s="19">
        <v>0.3438437718573038</v>
      </c>
      <c r="M17416" s="19"/>
      <c r="N17416" s="19">
        <v>0.40908580912408654</v>
      </c>
      <c r="O17416" s="19"/>
      <c r="P17416" s="50">
        <v>0.99925740488894299</v>
      </c>
      <c r="R17416" s="9" t="s">
        <v>0</v>
      </c>
    </row>
    <row r="17417" spans="2:18" x14ac:dyDescent="0.2">
      <c r="B17417" s="25">
        <v>17187</v>
      </c>
      <c r="C17417" s="193"/>
      <c r="D17417" s="19">
        <v>0.71343975822366812</v>
      </c>
      <c r="E17417" s="19"/>
      <c r="F17417" s="19">
        <v>5.4934750012527817E-2</v>
      </c>
      <c r="G17417" s="19"/>
      <c r="H17417" s="19">
        <v>0.13118060152095642</v>
      </c>
      <c r="I17417" s="19"/>
      <c r="J17417" s="19">
        <v>0.51219045032725485</v>
      </c>
      <c r="K17417" s="19"/>
      <c r="L17417" s="19">
        <v>0.30337698365890875</v>
      </c>
      <c r="M17417" s="19"/>
      <c r="N17417" s="19">
        <v>0.37614776177929893</v>
      </c>
      <c r="O17417" s="19"/>
      <c r="P17417" s="50">
        <v>0.71193385553994648</v>
      </c>
      <c r="R17417" s="9" t="s">
        <v>0</v>
      </c>
    </row>
    <row r="17418" spans="2:18" x14ac:dyDescent="0.2">
      <c r="B17418" s="25">
        <v>17188</v>
      </c>
      <c r="C17418" s="193"/>
      <c r="D17418" s="19">
        <v>0.60522687873391934</v>
      </c>
      <c r="E17418" s="19"/>
      <c r="F17418" s="19">
        <v>0.24645012160367508</v>
      </c>
      <c r="G17418" s="19"/>
      <c r="H17418" s="19">
        <v>0.43615532565344312</v>
      </c>
      <c r="I17418" s="19"/>
      <c r="J17418" s="19">
        <v>1.1121928309404427</v>
      </c>
      <c r="K17418" s="19"/>
      <c r="L17418" s="19">
        <v>0.44349284461063776</v>
      </c>
      <c r="M17418" s="19"/>
      <c r="N17418" s="19">
        <v>1.3123521338654751</v>
      </c>
      <c r="O17418" s="19"/>
      <c r="P17418" s="50">
        <v>0.1333637580319415</v>
      </c>
      <c r="R17418" s="9" t="s">
        <v>0</v>
      </c>
    </row>
    <row r="17419" spans="2:18" x14ac:dyDescent="0.2">
      <c r="B17419" s="25">
        <v>17189</v>
      </c>
      <c r="C17419" s="193"/>
      <c r="D17419" s="19">
        <v>0.68114336252743335</v>
      </c>
      <c r="E17419" s="19">
        <v>0.72819319710989006</v>
      </c>
      <c r="F17419" s="19"/>
      <c r="G17419" s="19"/>
      <c r="H17419" s="19">
        <v>0.3820843624668957</v>
      </c>
      <c r="I17419" s="19"/>
      <c r="J17419" s="19">
        <v>0.16585847551145444</v>
      </c>
      <c r="K17419" s="19">
        <v>0.64319751200378394</v>
      </c>
      <c r="L17419" s="19"/>
      <c r="M17419" s="19"/>
      <c r="N17419" s="19">
        <v>0.46783477617288882</v>
      </c>
      <c r="O17419" s="19">
        <v>8.6064763305921332E-2</v>
      </c>
      <c r="P17419" s="50"/>
      <c r="R17419" s="9" t="s">
        <v>0</v>
      </c>
    </row>
    <row r="17420" spans="2:18" x14ac:dyDescent="0.2">
      <c r="B17420" s="25">
        <v>17190</v>
      </c>
      <c r="C17420" s="193"/>
      <c r="D17420" s="19">
        <v>1.8145393143895345</v>
      </c>
      <c r="E17420" s="19"/>
      <c r="F17420" s="19">
        <v>1.015073225012614</v>
      </c>
      <c r="G17420" s="19"/>
      <c r="H17420" s="19">
        <v>2.3769190066798718</v>
      </c>
      <c r="I17420" s="19"/>
      <c r="J17420" s="19">
        <v>0.75299344570253135</v>
      </c>
      <c r="K17420" s="19"/>
      <c r="L17420" s="19">
        <v>1.0082744957461482</v>
      </c>
      <c r="M17420" s="19"/>
      <c r="N17420" s="19">
        <v>2.4046491187842616</v>
      </c>
      <c r="O17420" s="19"/>
      <c r="P17420" s="50">
        <v>1.3643544678286368</v>
      </c>
      <c r="R17420" s="9" t="s">
        <v>0</v>
      </c>
    </row>
    <row r="17421" spans="2:18" x14ac:dyDescent="0.2">
      <c r="B17421" s="25">
        <v>17191</v>
      </c>
      <c r="C17421" s="193"/>
      <c r="D17421" s="19">
        <v>0.32834279055888799</v>
      </c>
      <c r="E17421" s="19"/>
      <c r="F17421" s="19">
        <v>0.5737901640040306</v>
      </c>
      <c r="G17421" s="19">
        <v>0.23589563572817987</v>
      </c>
      <c r="H17421" s="19"/>
      <c r="I17421" s="19"/>
      <c r="J17421" s="19">
        <v>0.70126727403346678</v>
      </c>
      <c r="K17421" s="19"/>
      <c r="L17421" s="19">
        <v>1.2131835227522081</v>
      </c>
      <c r="M17421" s="19"/>
      <c r="N17421" s="19">
        <v>0.38951787098451462</v>
      </c>
      <c r="O17421" s="19"/>
      <c r="P17421" s="50">
        <v>0.8844902626244886</v>
      </c>
      <c r="R17421" s="9" t="s">
        <v>0</v>
      </c>
    </row>
    <row r="17422" spans="2:18" x14ac:dyDescent="0.2">
      <c r="B17422" s="25">
        <v>17192</v>
      </c>
      <c r="C17422" s="193"/>
      <c r="D17422" s="19">
        <v>0.16737507307823804</v>
      </c>
      <c r="E17422" s="19">
        <v>0.44588705062971973</v>
      </c>
      <c r="F17422" s="19"/>
      <c r="G17422" s="19">
        <v>0.32009413919311169</v>
      </c>
      <c r="H17422" s="19"/>
      <c r="I17422" s="19">
        <v>0.53537492033065903</v>
      </c>
      <c r="J17422" s="19"/>
      <c r="K17422" s="19">
        <v>0.47292641915207695</v>
      </c>
      <c r="L17422" s="19"/>
      <c r="M17422" s="19"/>
      <c r="N17422" s="19">
        <v>0.14238959453186018</v>
      </c>
      <c r="O17422" s="19"/>
      <c r="P17422" s="50">
        <v>0.66823425264594605</v>
      </c>
      <c r="R17422" s="9" t="s">
        <v>0</v>
      </c>
    </row>
    <row r="17423" spans="2:18" x14ac:dyDescent="0.2">
      <c r="B17423" s="25">
        <v>17193</v>
      </c>
      <c r="C17423" s="193"/>
      <c r="D17423" s="19">
        <v>2.6460272563713222E-2</v>
      </c>
      <c r="E17423" s="19">
        <v>0.2933694860891079</v>
      </c>
      <c r="F17423" s="19"/>
      <c r="G17423" s="19">
        <v>0.8449454717295477</v>
      </c>
      <c r="H17423" s="19"/>
      <c r="I17423" s="19">
        <v>0.19931627206614852</v>
      </c>
      <c r="J17423" s="19"/>
      <c r="K17423" s="19">
        <v>0.14876661861298049</v>
      </c>
      <c r="L17423" s="19"/>
      <c r="M17423" s="19">
        <v>1.2377681543332144</v>
      </c>
      <c r="N17423" s="19"/>
      <c r="O17423" s="19"/>
      <c r="P17423" s="50">
        <v>1.9516546672702528E-2</v>
      </c>
      <c r="R17423" s="9" t="s">
        <v>0</v>
      </c>
    </row>
    <row r="17424" spans="2:18" x14ac:dyDescent="0.2">
      <c r="B17424" s="25">
        <v>17194</v>
      </c>
      <c r="C17424" s="193"/>
      <c r="D17424" s="19">
        <v>1.1751588264676038</v>
      </c>
      <c r="E17424" s="19"/>
      <c r="F17424" s="19">
        <v>0.30493556848133563</v>
      </c>
      <c r="G17424" s="19"/>
      <c r="H17424" s="19">
        <v>0.45802155754638607</v>
      </c>
      <c r="I17424" s="19"/>
      <c r="J17424" s="19">
        <v>1.1022632534561507</v>
      </c>
      <c r="K17424" s="19"/>
      <c r="L17424" s="19">
        <v>1.398827268914248</v>
      </c>
      <c r="M17424" s="19"/>
      <c r="N17424" s="19">
        <v>0.7960966961136986</v>
      </c>
      <c r="O17424" s="19"/>
      <c r="P17424" s="50">
        <v>7.7513405142117256E-2</v>
      </c>
      <c r="R17424" s="9" t="s">
        <v>0</v>
      </c>
    </row>
    <row r="17425" spans="2:18" x14ac:dyDescent="0.2">
      <c r="B17425" s="25">
        <v>17195</v>
      </c>
      <c r="C17425" s="193"/>
      <c r="D17425" s="19">
        <v>1.4522941464777792</v>
      </c>
      <c r="E17425" s="19"/>
      <c r="F17425" s="19">
        <v>1.956396847293487</v>
      </c>
      <c r="G17425" s="19"/>
      <c r="H17425" s="19">
        <v>1.8552099889588625</v>
      </c>
      <c r="I17425" s="19"/>
      <c r="J17425" s="19">
        <v>1.462602289003047</v>
      </c>
      <c r="K17425" s="19"/>
      <c r="L17425" s="19">
        <v>0.9176754371038347</v>
      </c>
      <c r="M17425" s="19"/>
      <c r="N17425" s="19">
        <v>1.4327229940228587</v>
      </c>
      <c r="O17425" s="19"/>
      <c r="P17425" s="50">
        <v>2.4769552080182651</v>
      </c>
      <c r="R17425" s="9" t="s">
        <v>0</v>
      </c>
    </row>
    <row r="17426" spans="2:18" x14ac:dyDescent="0.2">
      <c r="B17426" s="25">
        <v>17196</v>
      </c>
      <c r="C17426" s="193"/>
      <c r="D17426" s="19">
        <v>1.0685951377505252</v>
      </c>
      <c r="E17426" s="19"/>
      <c r="F17426" s="19">
        <v>0.65514700949300653</v>
      </c>
      <c r="G17426" s="19"/>
      <c r="H17426" s="19">
        <v>0.28570639007749238</v>
      </c>
      <c r="I17426" s="19"/>
      <c r="J17426" s="19">
        <v>1.0581603246838296</v>
      </c>
      <c r="K17426" s="19"/>
      <c r="L17426" s="19">
        <v>0.4532711139986641</v>
      </c>
      <c r="M17426" s="19"/>
      <c r="N17426" s="19">
        <v>1.8357966932870791</v>
      </c>
      <c r="O17426" s="19"/>
      <c r="P17426" s="50">
        <v>0.98325295557227566</v>
      </c>
      <c r="R17426" s="9" t="s">
        <v>0</v>
      </c>
    </row>
    <row r="17427" spans="2:18" x14ac:dyDescent="0.2">
      <c r="B17427" s="25">
        <v>17197</v>
      </c>
      <c r="C17427" s="193">
        <v>1.3665027875326321</v>
      </c>
      <c r="D17427" s="19"/>
      <c r="E17427" s="19">
        <v>1.3800446533539408</v>
      </c>
      <c r="F17427" s="19"/>
      <c r="G17427" s="19">
        <v>1.3213794759156905</v>
      </c>
      <c r="H17427" s="19"/>
      <c r="I17427" s="19">
        <v>0.47102749773248093</v>
      </c>
      <c r="J17427" s="19"/>
      <c r="K17427" s="19">
        <v>1.5737071458263932</v>
      </c>
      <c r="L17427" s="19"/>
      <c r="M17427" s="19">
        <v>1.6629775737638084</v>
      </c>
      <c r="N17427" s="19"/>
      <c r="O17427" s="19">
        <v>0.49708001349191566</v>
      </c>
      <c r="P17427" s="50"/>
      <c r="R17427" s="9" t="s">
        <v>0</v>
      </c>
    </row>
    <row r="17428" spans="2:18" x14ac:dyDescent="0.2">
      <c r="B17428" s="25">
        <v>17198</v>
      </c>
      <c r="C17428" s="193">
        <v>1.7462035653923831</v>
      </c>
      <c r="D17428" s="19"/>
      <c r="E17428" s="19">
        <v>1.2424128174037152</v>
      </c>
      <c r="F17428" s="19"/>
      <c r="G17428" s="19">
        <v>2.1288439640356129</v>
      </c>
      <c r="H17428" s="19"/>
      <c r="I17428" s="19">
        <v>1.3544600087170635</v>
      </c>
      <c r="J17428" s="19"/>
      <c r="K17428" s="19">
        <v>0.9115462144094425</v>
      </c>
      <c r="L17428" s="19"/>
      <c r="M17428" s="19">
        <v>0.84693990753782789</v>
      </c>
      <c r="N17428" s="19"/>
      <c r="O17428" s="19">
        <v>1.1559564799422579</v>
      </c>
      <c r="P17428" s="50"/>
      <c r="R17428" s="9" t="s">
        <v>0</v>
      </c>
    </row>
    <row r="17429" spans="2:18" x14ac:dyDescent="0.2">
      <c r="B17429" s="25">
        <v>17199</v>
      </c>
      <c r="C17429" s="193"/>
      <c r="D17429" s="19">
        <v>0.71294955552340245</v>
      </c>
      <c r="E17429" s="19"/>
      <c r="F17429" s="19">
        <v>1.5466586986766269</v>
      </c>
      <c r="G17429" s="19"/>
      <c r="H17429" s="19">
        <v>1.0032905372529706</v>
      </c>
      <c r="I17429" s="19"/>
      <c r="J17429" s="19">
        <v>1.2401427359215884</v>
      </c>
      <c r="K17429" s="19"/>
      <c r="L17429" s="19">
        <v>1.0704653650836964</v>
      </c>
      <c r="M17429" s="19"/>
      <c r="N17429" s="19">
        <v>0.6789569964207004</v>
      </c>
      <c r="O17429" s="19"/>
      <c r="P17429" s="50">
        <v>1.2134403411939727</v>
      </c>
      <c r="R17429" s="9" t="s">
        <v>0</v>
      </c>
    </row>
    <row r="17430" spans="2:18" x14ac:dyDescent="0.2">
      <c r="B17430" s="25">
        <v>17200</v>
      </c>
      <c r="C17430" s="193"/>
      <c r="D17430" s="19">
        <v>0.43768792184194472</v>
      </c>
      <c r="E17430" s="19">
        <v>0.34352990030981084</v>
      </c>
      <c r="F17430" s="19"/>
      <c r="G17430" s="19"/>
      <c r="H17430" s="19">
        <v>0.37117061744656715</v>
      </c>
      <c r="I17430" s="19"/>
      <c r="J17430" s="19">
        <v>0.20246273444698323</v>
      </c>
      <c r="K17430" s="19">
        <v>0.75630798650837072</v>
      </c>
      <c r="L17430" s="19"/>
      <c r="M17430" s="19"/>
      <c r="N17430" s="19">
        <v>0.67344446390633117</v>
      </c>
      <c r="O17430" s="19">
        <v>7.7450716894836194E-2</v>
      </c>
      <c r="P17430" s="50"/>
      <c r="R17430" s="9" t="s">
        <v>0</v>
      </c>
    </row>
    <row r="17431" spans="2:18" x14ac:dyDescent="0.2">
      <c r="B17431" s="25">
        <v>17201</v>
      </c>
      <c r="C17431" s="193">
        <v>0.73419370602834311</v>
      </c>
      <c r="D17431" s="19"/>
      <c r="E17431" s="19">
        <v>0.31580396794720256</v>
      </c>
      <c r="F17431" s="19"/>
      <c r="G17431" s="19">
        <v>0.94904629380179495</v>
      </c>
      <c r="H17431" s="19"/>
      <c r="I17431" s="19">
        <v>0.34373883481454337</v>
      </c>
      <c r="J17431" s="19"/>
      <c r="K17431" s="19">
        <v>0.56514698774459315</v>
      </c>
      <c r="L17431" s="19"/>
      <c r="M17431" s="19">
        <v>0.98081161362634361</v>
      </c>
      <c r="N17431" s="19"/>
      <c r="O17431" s="19">
        <v>1.3875500678737274</v>
      </c>
      <c r="P17431" s="50"/>
      <c r="R17431" s="9" t="s">
        <v>0</v>
      </c>
    </row>
    <row r="17432" spans="2:18" x14ac:dyDescent="0.2">
      <c r="B17432" s="25">
        <v>17202</v>
      </c>
      <c r="C17432" s="193"/>
      <c r="D17432" s="19">
        <v>0.50531372467853142</v>
      </c>
      <c r="E17432" s="19"/>
      <c r="F17432" s="19">
        <v>0.52926019711799133</v>
      </c>
      <c r="G17432" s="19"/>
      <c r="H17432" s="19">
        <v>6.0623131768334282E-2</v>
      </c>
      <c r="I17432" s="19"/>
      <c r="J17432" s="19">
        <v>0.52683791302909466</v>
      </c>
      <c r="K17432" s="19"/>
      <c r="L17432" s="19">
        <v>0.13424692422045326</v>
      </c>
      <c r="M17432" s="19">
        <v>0.14086426162823004</v>
      </c>
      <c r="N17432" s="19"/>
      <c r="O17432" s="19"/>
      <c r="P17432" s="50">
        <v>0.55625294588796748</v>
      </c>
      <c r="R17432" s="9" t="s">
        <v>0</v>
      </c>
    </row>
    <row r="17433" spans="2:18" x14ac:dyDescent="0.2">
      <c r="B17433" s="25">
        <v>17203</v>
      </c>
      <c r="C17433" s="193">
        <v>1.2432903816528214</v>
      </c>
      <c r="D17433" s="19"/>
      <c r="E17433" s="19">
        <v>0.89732766796179575</v>
      </c>
      <c r="F17433" s="19"/>
      <c r="G17433" s="19"/>
      <c r="H17433" s="19">
        <v>7.7546476288361241E-2</v>
      </c>
      <c r="I17433" s="19">
        <v>1.2292655072315137</v>
      </c>
      <c r="J17433" s="19"/>
      <c r="K17433" s="19">
        <v>0.60597815449266101</v>
      </c>
      <c r="L17433" s="19"/>
      <c r="M17433" s="19">
        <v>0.5908984639090652</v>
      </c>
      <c r="N17433" s="19"/>
      <c r="O17433" s="19">
        <v>0.15517276809641739</v>
      </c>
      <c r="P17433" s="50"/>
      <c r="R17433" s="9" t="s">
        <v>0</v>
      </c>
    </row>
    <row r="17434" spans="2:18" x14ac:dyDescent="0.2">
      <c r="B17434" s="25">
        <v>17204</v>
      </c>
      <c r="C17434" s="193"/>
      <c r="D17434" s="19">
        <v>1.1619018228448472</v>
      </c>
      <c r="E17434" s="19"/>
      <c r="F17434" s="19">
        <v>0.61250404339901032</v>
      </c>
      <c r="G17434" s="19">
        <v>0.25377824509011726</v>
      </c>
      <c r="H17434" s="19"/>
      <c r="I17434" s="19"/>
      <c r="J17434" s="19">
        <v>0.67478493530072858</v>
      </c>
      <c r="K17434" s="19"/>
      <c r="L17434" s="19">
        <v>0.3854821930769165</v>
      </c>
      <c r="M17434" s="19"/>
      <c r="N17434" s="19">
        <v>0.95027897872504263</v>
      </c>
      <c r="O17434" s="19"/>
      <c r="P17434" s="50">
        <v>0.38967138591979827</v>
      </c>
      <c r="R17434" s="9" t="s">
        <v>0</v>
      </c>
    </row>
    <row r="17435" spans="2:18" x14ac:dyDescent="0.2">
      <c r="B17435" s="25">
        <v>17205</v>
      </c>
      <c r="C17435" s="193">
        <v>0.19820653602894051</v>
      </c>
      <c r="D17435" s="19"/>
      <c r="E17435" s="19"/>
      <c r="F17435" s="19">
        <v>0.45544174004929117</v>
      </c>
      <c r="G17435" s="19"/>
      <c r="H17435" s="19">
        <v>0.49446687516236676</v>
      </c>
      <c r="I17435" s="19"/>
      <c r="J17435" s="19">
        <v>0.26262643707475924</v>
      </c>
      <c r="K17435" s="19"/>
      <c r="L17435" s="19">
        <v>0.2350516054826845</v>
      </c>
      <c r="M17435" s="19">
        <v>0.40095257121882111</v>
      </c>
      <c r="N17435" s="19"/>
      <c r="O17435" s="19"/>
      <c r="P17435" s="50">
        <v>0.56078677367513341</v>
      </c>
      <c r="R17435" s="9" t="s">
        <v>0</v>
      </c>
    </row>
    <row r="17436" spans="2:18" x14ac:dyDescent="0.2">
      <c r="B17436" s="25">
        <v>17206</v>
      </c>
      <c r="C17436" s="193">
        <v>1.3266282819894508</v>
      </c>
      <c r="D17436" s="19"/>
      <c r="E17436" s="19">
        <v>0.28705517280324294</v>
      </c>
      <c r="F17436" s="19"/>
      <c r="G17436" s="19">
        <v>0.87584703416504484</v>
      </c>
      <c r="H17436" s="19"/>
      <c r="I17436" s="19">
        <v>1.1966395025182512</v>
      </c>
      <c r="J17436" s="19"/>
      <c r="K17436" s="19">
        <v>0.62545894500333654</v>
      </c>
      <c r="L17436" s="19"/>
      <c r="M17436" s="19">
        <v>0.39793257398960324</v>
      </c>
      <c r="N17436" s="19"/>
      <c r="O17436" s="19">
        <v>8.643253896002108E-2</v>
      </c>
      <c r="P17436" s="50"/>
      <c r="R17436" s="9" t="s">
        <v>0</v>
      </c>
    </row>
    <row r="17437" spans="2:18" x14ac:dyDescent="0.2">
      <c r="B17437" s="25">
        <v>17207</v>
      </c>
      <c r="C17437" s="193"/>
      <c r="D17437" s="19">
        <v>1.2603232480904822</v>
      </c>
      <c r="E17437" s="19"/>
      <c r="F17437" s="19">
        <v>1.8737892613846883</v>
      </c>
      <c r="G17437" s="19"/>
      <c r="H17437" s="19">
        <v>2.5097294410485991</v>
      </c>
      <c r="I17437" s="19"/>
      <c r="J17437" s="19">
        <v>1.4206898291343755</v>
      </c>
      <c r="K17437" s="19"/>
      <c r="L17437" s="19">
        <v>0.9677219342726936</v>
      </c>
      <c r="M17437" s="19"/>
      <c r="N17437" s="19">
        <v>1.0159233859814352</v>
      </c>
      <c r="O17437" s="19"/>
      <c r="P17437" s="50">
        <v>2.284154710608659</v>
      </c>
      <c r="R17437" s="9" t="s">
        <v>0</v>
      </c>
    </row>
    <row r="17438" spans="2:18" x14ac:dyDescent="0.2">
      <c r="B17438" s="25">
        <v>17208</v>
      </c>
      <c r="C17438" s="193">
        <v>1.6011583254219184</v>
      </c>
      <c r="D17438" s="19"/>
      <c r="E17438" s="19">
        <v>1.2790433395090086</v>
      </c>
      <c r="F17438" s="19"/>
      <c r="G17438" s="19">
        <v>1.722683580041086</v>
      </c>
      <c r="H17438" s="19"/>
      <c r="I17438" s="19">
        <v>1.4858296647484521</v>
      </c>
      <c r="J17438" s="19"/>
      <c r="K17438" s="19">
        <v>1.8141263664376803</v>
      </c>
      <c r="L17438" s="19"/>
      <c r="M17438" s="19">
        <v>1.1914421174609182</v>
      </c>
      <c r="N17438" s="19"/>
      <c r="O17438" s="19">
        <v>1.1249571695984608</v>
      </c>
      <c r="P17438" s="50"/>
      <c r="R17438" s="9" t="s">
        <v>0</v>
      </c>
    </row>
    <row r="17439" spans="2:18" x14ac:dyDescent="0.2">
      <c r="B17439" s="25">
        <v>17209</v>
      </c>
      <c r="C17439" s="193">
        <v>0.79031126951505715</v>
      </c>
      <c r="D17439" s="19"/>
      <c r="E17439" s="19">
        <v>0.78537192342377604</v>
      </c>
      <c r="F17439" s="19"/>
      <c r="G17439" s="19">
        <v>0.84501509216026383</v>
      </c>
      <c r="H17439" s="19"/>
      <c r="I17439" s="19">
        <v>1.4696354372004441</v>
      </c>
      <c r="J17439" s="19"/>
      <c r="K17439" s="19">
        <v>1.3223771892907137</v>
      </c>
      <c r="L17439" s="19"/>
      <c r="M17439" s="19">
        <v>1.497766092725938</v>
      </c>
      <c r="N17439" s="19"/>
      <c r="O17439" s="19">
        <v>0.46425899663945353</v>
      </c>
      <c r="P17439" s="50"/>
      <c r="R17439" s="9" t="s">
        <v>0</v>
      </c>
    </row>
    <row r="17440" spans="2:18" x14ac:dyDescent="0.2">
      <c r="B17440" s="25">
        <v>17210</v>
      </c>
      <c r="C17440" s="193">
        <v>0.86153095441918015</v>
      </c>
      <c r="D17440" s="19"/>
      <c r="E17440" s="19">
        <v>0.49676547192680576</v>
      </c>
      <c r="F17440" s="19"/>
      <c r="G17440" s="19">
        <v>0.44050597703490557</v>
      </c>
      <c r="H17440" s="19"/>
      <c r="I17440" s="19"/>
      <c r="J17440" s="19">
        <v>0.97604721667077654</v>
      </c>
      <c r="K17440" s="19">
        <v>0.65810441803094988</v>
      </c>
      <c r="L17440" s="19"/>
      <c r="M17440" s="19">
        <v>0.55544475201621391</v>
      </c>
      <c r="N17440" s="19"/>
      <c r="O17440" s="19">
        <v>0.28330440920306499</v>
      </c>
      <c r="P17440" s="50"/>
      <c r="R17440" s="9" t="s">
        <v>0</v>
      </c>
    </row>
    <row r="17441" spans="2:18" x14ac:dyDescent="0.2">
      <c r="B17441" s="25">
        <v>17211</v>
      </c>
      <c r="C17441" s="193"/>
      <c r="D17441" s="19">
        <v>0.4296292109354376</v>
      </c>
      <c r="E17441" s="19"/>
      <c r="F17441" s="19">
        <v>4.5090817658101585E-2</v>
      </c>
      <c r="G17441" s="19"/>
      <c r="H17441" s="19">
        <v>0.1888639043356847</v>
      </c>
      <c r="I17441" s="19">
        <v>0.30519559481041103</v>
      </c>
      <c r="J17441" s="19"/>
      <c r="K17441" s="19"/>
      <c r="L17441" s="19">
        <v>0.20431445577612098</v>
      </c>
      <c r="M17441" s="19">
        <v>0.86966993537230508</v>
      </c>
      <c r="N17441" s="19"/>
      <c r="O17441" s="19">
        <v>6.4982964787263994E-2</v>
      </c>
      <c r="P17441" s="50"/>
      <c r="R17441" s="9" t="s">
        <v>0</v>
      </c>
    </row>
    <row r="17442" spans="2:18" x14ac:dyDescent="0.2">
      <c r="B17442" s="25">
        <v>17212</v>
      </c>
      <c r="C17442" s="193"/>
      <c r="D17442" s="19">
        <v>1.7156067082193185</v>
      </c>
      <c r="E17442" s="19"/>
      <c r="F17442" s="19">
        <v>1.3667458859711237</v>
      </c>
      <c r="G17442" s="19"/>
      <c r="H17442" s="19">
        <v>1.66428428340507</v>
      </c>
      <c r="I17442" s="19"/>
      <c r="J17442" s="19">
        <v>0.92450574769864724</v>
      </c>
      <c r="K17442" s="19"/>
      <c r="L17442" s="19">
        <v>1.9912297702063451</v>
      </c>
      <c r="M17442" s="19"/>
      <c r="N17442" s="19">
        <v>1.9647996954304652</v>
      </c>
      <c r="O17442" s="19"/>
      <c r="P17442" s="50">
        <v>0.58009584083617682</v>
      </c>
      <c r="R17442" s="9" t="s">
        <v>0</v>
      </c>
    </row>
    <row r="17443" spans="2:18" x14ac:dyDescent="0.2">
      <c r="B17443" s="25">
        <v>17213</v>
      </c>
      <c r="C17443" s="193">
        <v>0.76867711097146096</v>
      </c>
      <c r="D17443" s="19"/>
      <c r="E17443" s="19">
        <v>0.20597249045192587</v>
      </c>
      <c r="F17443" s="19"/>
      <c r="G17443" s="19">
        <v>0.53539920695526289</v>
      </c>
      <c r="H17443" s="19"/>
      <c r="I17443" s="19"/>
      <c r="J17443" s="19">
        <v>1.5991300277990571E-2</v>
      </c>
      <c r="K17443" s="19">
        <v>0.25554390401765775</v>
      </c>
      <c r="L17443" s="19"/>
      <c r="M17443" s="19"/>
      <c r="N17443" s="19">
        <v>0.36228976308276351</v>
      </c>
      <c r="O17443" s="19">
        <v>0.21494213603963275</v>
      </c>
      <c r="P17443" s="50"/>
      <c r="R17443" s="9" t="s">
        <v>0</v>
      </c>
    </row>
    <row r="17444" spans="2:18" x14ac:dyDescent="0.2">
      <c r="B17444" s="25">
        <v>17214</v>
      </c>
      <c r="C17444" s="193"/>
      <c r="D17444" s="19">
        <v>0.51352162508523813</v>
      </c>
      <c r="E17444" s="19"/>
      <c r="F17444" s="19">
        <v>0.29632674789655988</v>
      </c>
      <c r="G17444" s="19">
        <v>0.91502394127135434</v>
      </c>
      <c r="H17444" s="19"/>
      <c r="I17444" s="19">
        <v>0.18237263881026858</v>
      </c>
      <c r="J17444" s="19"/>
      <c r="K17444" s="19"/>
      <c r="L17444" s="19">
        <v>7.4323960548259418E-2</v>
      </c>
      <c r="M17444" s="19"/>
      <c r="N17444" s="19">
        <v>0.57594174204617032</v>
      </c>
      <c r="O17444" s="19">
        <v>0.4154599236680856</v>
      </c>
      <c r="P17444" s="50"/>
      <c r="R17444" s="9" t="s">
        <v>0</v>
      </c>
    </row>
    <row r="17445" spans="2:18" x14ac:dyDescent="0.2">
      <c r="B17445" s="25">
        <v>17215</v>
      </c>
      <c r="C17445" s="193"/>
      <c r="D17445" s="19">
        <v>0.84487445494555624</v>
      </c>
      <c r="E17445" s="19"/>
      <c r="F17445" s="19">
        <v>1.7763636603610875</v>
      </c>
      <c r="G17445" s="19"/>
      <c r="H17445" s="19">
        <v>1.6044125663485833</v>
      </c>
      <c r="I17445" s="19"/>
      <c r="J17445" s="19">
        <v>1.2774779570976966</v>
      </c>
      <c r="K17445" s="19"/>
      <c r="L17445" s="19">
        <v>1.6463043259388661</v>
      </c>
      <c r="M17445" s="19"/>
      <c r="N17445" s="19">
        <v>2.8428844855472248</v>
      </c>
      <c r="O17445" s="19"/>
      <c r="P17445" s="50">
        <v>1.2377041876134729</v>
      </c>
      <c r="R17445" s="9" t="s">
        <v>0</v>
      </c>
    </row>
    <row r="17446" spans="2:18" x14ac:dyDescent="0.2">
      <c r="B17446" s="25">
        <v>17216</v>
      </c>
      <c r="C17446" s="193"/>
      <c r="D17446" s="19">
        <v>0.4358378243958218</v>
      </c>
      <c r="E17446" s="19">
        <v>0.12238505728751918</v>
      </c>
      <c r="F17446" s="19"/>
      <c r="G17446" s="19"/>
      <c r="H17446" s="19">
        <v>0.34973938579324682</v>
      </c>
      <c r="I17446" s="19">
        <v>0.6200311613479621</v>
      </c>
      <c r="J17446" s="19"/>
      <c r="K17446" s="19"/>
      <c r="L17446" s="19">
        <v>7.3621750253610146E-2</v>
      </c>
      <c r="M17446" s="19"/>
      <c r="N17446" s="19">
        <v>0.18709281403290368</v>
      </c>
      <c r="O17446" s="19"/>
      <c r="P17446" s="50">
        <v>0.54040369327265714</v>
      </c>
      <c r="R17446" s="9" t="s">
        <v>0</v>
      </c>
    </row>
    <row r="17447" spans="2:18" x14ac:dyDescent="0.2">
      <c r="B17447" s="25">
        <v>17217</v>
      </c>
      <c r="C17447" s="193"/>
      <c r="D17447" s="19">
        <v>0.94515656936818759</v>
      </c>
      <c r="E17447" s="19"/>
      <c r="F17447" s="19">
        <v>1.3553114159011881</v>
      </c>
      <c r="G17447" s="19"/>
      <c r="H17447" s="19">
        <v>0.70723131719016941</v>
      </c>
      <c r="I17447" s="19"/>
      <c r="J17447" s="19">
        <v>1.1696573806013948</v>
      </c>
      <c r="K17447" s="19"/>
      <c r="L17447" s="19">
        <v>1.2381228276917884</v>
      </c>
      <c r="M17447" s="19"/>
      <c r="N17447" s="19">
        <v>0.56016914828849806</v>
      </c>
      <c r="O17447" s="19"/>
      <c r="P17447" s="50">
        <v>0.82245685277038005</v>
      </c>
      <c r="R17447" s="9" t="s">
        <v>0</v>
      </c>
    </row>
    <row r="17448" spans="2:18" x14ac:dyDescent="0.2">
      <c r="B17448" s="25">
        <v>17218</v>
      </c>
      <c r="C17448" s="193">
        <v>0.60931896339618608</v>
      </c>
      <c r="D17448" s="19"/>
      <c r="E17448" s="19">
        <v>0.60716083473671034</v>
      </c>
      <c r="F17448" s="19"/>
      <c r="G17448" s="19"/>
      <c r="H17448" s="19">
        <v>0.86689560459861625</v>
      </c>
      <c r="I17448" s="19"/>
      <c r="J17448" s="19">
        <v>0.40849912294863455</v>
      </c>
      <c r="K17448" s="19"/>
      <c r="L17448" s="19">
        <v>0.94262365743925502</v>
      </c>
      <c r="M17448" s="19"/>
      <c r="N17448" s="19">
        <v>0.20595200781483386</v>
      </c>
      <c r="O17448" s="19">
        <v>0.55834214820621675</v>
      </c>
      <c r="P17448" s="50"/>
      <c r="R17448" s="9" t="s">
        <v>0</v>
      </c>
    </row>
    <row r="17449" spans="2:18" x14ac:dyDescent="0.2">
      <c r="B17449" s="25">
        <v>17219</v>
      </c>
      <c r="C17449" s="193"/>
      <c r="D17449" s="19">
        <v>1.1540084927425427</v>
      </c>
      <c r="E17449" s="19"/>
      <c r="F17449" s="19">
        <v>1.0039153242262109</v>
      </c>
      <c r="G17449" s="19"/>
      <c r="H17449" s="19">
        <v>0.56825174284315016</v>
      </c>
      <c r="I17449" s="19">
        <v>0.15557791322067904</v>
      </c>
      <c r="J17449" s="19"/>
      <c r="K17449" s="19"/>
      <c r="L17449" s="19">
        <v>1.3287252518044987</v>
      </c>
      <c r="M17449" s="19"/>
      <c r="N17449" s="19">
        <v>0.4972453227372377</v>
      </c>
      <c r="O17449" s="19"/>
      <c r="P17449" s="50">
        <v>0.12225822657717457</v>
      </c>
      <c r="R17449" s="9" t="s">
        <v>0</v>
      </c>
    </row>
    <row r="17450" spans="2:18" x14ac:dyDescent="0.2">
      <c r="B17450" s="25">
        <v>17220</v>
      </c>
      <c r="C17450" s="193">
        <v>0.39530113392343558</v>
      </c>
      <c r="D17450" s="19"/>
      <c r="E17450" s="19"/>
      <c r="F17450" s="19">
        <v>0.32712812297245525</v>
      </c>
      <c r="G17450" s="19">
        <v>0.18055131784566009</v>
      </c>
      <c r="H17450" s="19"/>
      <c r="I17450" s="19"/>
      <c r="J17450" s="19">
        <v>0.64843155789287854</v>
      </c>
      <c r="K17450" s="19">
        <v>0.99857778053736324</v>
      </c>
      <c r="L17450" s="19"/>
      <c r="M17450" s="19">
        <v>1.2772197971425465</v>
      </c>
      <c r="N17450" s="19"/>
      <c r="O17450" s="19">
        <v>0.47516270527896926</v>
      </c>
      <c r="P17450" s="50"/>
      <c r="R17450" s="9" t="s">
        <v>0</v>
      </c>
    </row>
    <row r="17451" spans="2:18" x14ac:dyDescent="0.2">
      <c r="B17451" s="25">
        <v>17221</v>
      </c>
      <c r="C17451" s="193">
        <v>1.1218238551993152</v>
      </c>
      <c r="D17451" s="19"/>
      <c r="E17451" s="19">
        <v>0.71539674787112606</v>
      </c>
      <c r="F17451" s="19"/>
      <c r="G17451" s="19">
        <v>1.0779575937668877</v>
      </c>
      <c r="H17451" s="19"/>
      <c r="I17451" s="19">
        <v>1.4682357500002428</v>
      </c>
      <c r="J17451" s="19"/>
      <c r="K17451" s="19">
        <v>1.4581495511701299</v>
      </c>
      <c r="L17451" s="19"/>
      <c r="M17451" s="19">
        <v>1.4763226830810163</v>
      </c>
      <c r="N17451" s="19"/>
      <c r="O17451" s="19">
        <v>1.2836378678864371</v>
      </c>
      <c r="P17451" s="50"/>
      <c r="R17451" s="9" t="s">
        <v>0</v>
      </c>
    </row>
    <row r="17452" spans="2:18" x14ac:dyDescent="0.2">
      <c r="B17452" s="25">
        <v>17222</v>
      </c>
      <c r="C17452" s="193"/>
      <c r="D17452" s="19">
        <v>7.3285478930497958E-2</v>
      </c>
      <c r="E17452" s="19"/>
      <c r="F17452" s="19">
        <v>0.51683104273057456</v>
      </c>
      <c r="G17452" s="19"/>
      <c r="H17452" s="19">
        <v>1.4143183114200395</v>
      </c>
      <c r="I17452" s="19"/>
      <c r="J17452" s="19">
        <v>1.5585761456039509</v>
      </c>
      <c r="K17452" s="19">
        <v>2.0267637062565146E-2</v>
      </c>
      <c r="L17452" s="19"/>
      <c r="M17452" s="19"/>
      <c r="N17452" s="19">
        <v>0.99851503865957414</v>
      </c>
      <c r="O17452" s="19"/>
      <c r="P17452" s="50">
        <v>1.0651508544732611</v>
      </c>
      <c r="R17452" s="9" t="s">
        <v>0</v>
      </c>
    </row>
    <row r="17453" spans="2:18" x14ac:dyDescent="0.2">
      <c r="B17453" s="25">
        <v>17223</v>
      </c>
      <c r="C17453" s="193"/>
      <c r="D17453" s="19">
        <v>0.30551563691645883</v>
      </c>
      <c r="E17453" s="19"/>
      <c r="F17453" s="19">
        <v>0.84398088855487519</v>
      </c>
      <c r="G17453" s="19"/>
      <c r="H17453" s="19">
        <v>0.52071985259961584</v>
      </c>
      <c r="I17453" s="19"/>
      <c r="J17453" s="19">
        <v>0.53193740111864196</v>
      </c>
      <c r="K17453" s="19"/>
      <c r="L17453" s="19">
        <v>0.37655503988679484</v>
      </c>
      <c r="M17453" s="19">
        <v>4.7364082626726915E-2</v>
      </c>
      <c r="N17453" s="19"/>
      <c r="O17453" s="19"/>
      <c r="P17453" s="50">
        <v>8.9147998112932114E-2</v>
      </c>
      <c r="R17453" s="9" t="s">
        <v>0</v>
      </c>
    </row>
    <row r="17454" spans="2:18" x14ac:dyDescent="0.2">
      <c r="B17454" s="25">
        <v>17224</v>
      </c>
      <c r="C17454" s="193"/>
      <c r="D17454" s="19">
        <v>0.14678351370149881</v>
      </c>
      <c r="E17454" s="19">
        <v>0.95886854017462131</v>
      </c>
      <c r="F17454" s="19"/>
      <c r="G17454" s="19">
        <v>0.47749883837254192</v>
      </c>
      <c r="H17454" s="19"/>
      <c r="I17454" s="19">
        <v>0.4213820592548928</v>
      </c>
      <c r="J17454" s="19"/>
      <c r="K17454" s="19">
        <v>0.63849090819945808</v>
      </c>
      <c r="L17454" s="19"/>
      <c r="M17454" s="19">
        <v>0.44762612325114437</v>
      </c>
      <c r="N17454" s="19"/>
      <c r="O17454" s="19">
        <v>0.44388734680219333</v>
      </c>
      <c r="P17454" s="50"/>
      <c r="R17454" s="9" t="s">
        <v>0</v>
      </c>
    </row>
    <row r="17455" spans="2:18" x14ac:dyDescent="0.2">
      <c r="B17455" s="25">
        <v>17225</v>
      </c>
      <c r="C17455" s="193">
        <v>0.55041436310143321</v>
      </c>
      <c r="D17455" s="19"/>
      <c r="E17455" s="19"/>
      <c r="F17455" s="19">
        <v>0.47453840647456369</v>
      </c>
      <c r="G17455" s="19">
        <v>0.53832246262687677</v>
      </c>
      <c r="H17455" s="19"/>
      <c r="I17455" s="19"/>
      <c r="J17455" s="19">
        <v>0.2825181317429124</v>
      </c>
      <c r="K17455" s="19"/>
      <c r="L17455" s="19">
        <v>0.4740730760456916</v>
      </c>
      <c r="M17455" s="19">
        <v>0.27657298034548417</v>
      </c>
      <c r="N17455" s="19"/>
      <c r="O17455" s="19">
        <v>0.64398538503039948</v>
      </c>
      <c r="P17455" s="50"/>
      <c r="R17455" s="9" t="s">
        <v>0</v>
      </c>
    </row>
    <row r="17456" spans="2:18" x14ac:dyDescent="0.2">
      <c r="B17456" s="25">
        <v>17226</v>
      </c>
      <c r="C17456" s="193"/>
      <c r="D17456" s="19">
        <v>0.10925731354420845</v>
      </c>
      <c r="E17456" s="19">
        <v>1.3586042497908659</v>
      </c>
      <c r="F17456" s="19"/>
      <c r="G17456" s="19">
        <v>0.33127052799005147</v>
      </c>
      <c r="H17456" s="19"/>
      <c r="I17456" s="19">
        <v>0.65920438519209634</v>
      </c>
      <c r="J17456" s="19"/>
      <c r="K17456" s="19"/>
      <c r="L17456" s="19">
        <v>6.3951740201660017E-4</v>
      </c>
      <c r="M17456" s="19">
        <v>0.38410417141288727</v>
      </c>
      <c r="N17456" s="19"/>
      <c r="O17456" s="19"/>
      <c r="P17456" s="50">
        <v>0.37792007286239365</v>
      </c>
      <c r="R17456" s="9" t="s">
        <v>0</v>
      </c>
    </row>
    <row r="17457" spans="2:18" x14ac:dyDescent="0.2">
      <c r="B17457" s="25">
        <v>17227</v>
      </c>
      <c r="C17457" s="193"/>
      <c r="D17457" s="19">
        <v>0.64411940425998526</v>
      </c>
      <c r="E17457" s="19">
        <v>0.58263541504524419</v>
      </c>
      <c r="F17457" s="19"/>
      <c r="G17457" s="19">
        <v>5.1515558520404119E-2</v>
      </c>
      <c r="H17457" s="19"/>
      <c r="I17457" s="19"/>
      <c r="J17457" s="19">
        <v>0.10562565373656013</v>
      </c>
      <c r="K17457" s="19"/>
      <c r="L17457" s="19">
        <v>0.18707775116016692</v>
      </c>
      <c r="M17457" s="19"/>
      <c r="N17457" s="19">
        <v>0.20051937557562166</v>
      </c>
      <c r="O17457" s="19"/>
      <c r="P17457" s="50">
        <v>0.20993246483977293</v>
      </c>
      <c r="R17457" s="9" t="s">
        <v>0</v>
      </c>
    </row>
    <row r="17458" spans="2:18" x14ac:dyDescent="0.2">
      <c r="B17458" s="25">
        <v>17228</v>
      </c>
      <c r="C17458" s="193">
        <v>0.4557511302315555</v>
      </c>
      <c r="D17458" s="19"/>
      <c r="E17458" s="19">
        <v>0.52938906668828123</v>
      </c>
      <c r="F17458" s="19"/>
      <c r="G17458" s="19">
        <v>0.48356024020070631</v>
      </c>
      <c r="H17458" s="19"/>
      <c r="I17458" s="19">
        <v>0.8578968172889494</v>
      </c>
      <c r="J17458" s="19"/>
      <c r="K17458" s="19">
        <v>0.13637005083253434</v>
      </c>
      <c r="L17458" s="19"/>
      <c r="M17458" s="19">
        <v>6.3695333524122891E-2</v>
      </c>
      <c r="N17458" s="19"/>
      <c r="O17458" s="19">
        <v>0.3482257235738429</v>
      </c>
      <c r="P17458" s="50"/>
      <c r="R17458" s="9" t="s">
        <v>0</v>
      </c>
    </row>
    <row r="17459" spans="2:18" x14ac:dyDescent="0.2">
      <c r="B17459" s="25">
        <v>17229</v>
      </c>
      <c r="C17459" s="193">
        <v>9.2742171814851032E-2</v>
      </c>
      <c r="D17459" s="19"/>
      <c r="E17459" s="19">
        <v>0.43247361321463745</v>
      </c>
      <c r="F17459" s="19"/>
      <c r="G17459" s="19">
        <v>0.7159550246414893</v>
      </c>
      <c r="H17459" s="19"/>
      <c r="I17459" s="19"/>
      <c r="J17459" s="19">
        <v>0.44227730794230802</v>
      </c>
      <c r="K17459" s="19"/>
      <c r="L17459" s="19">
        <v>0.25501165350113891</v>
      </c>
      <c r="M17459" s="19">
        <v>0.17046671310175496</v>
      </c>
      <c r="N17459" s="19"/>
      <c r="O17459" s="19"/>
      <c r="P17459" s="50">
        <v>0.94630946294937279</v>
      </c>
      <c r="R17459" s="9" t="s">
        <v>0</v>
      </c>
    </row>
    <row r="17460" spans="2:18" x14ac:dyDescent="0.2">
      <c r="B17460" s="25">
        <v>17230</v>
      </c>
      <c r="C17460" s="193"/>
      <c r="D17460" s="19">
        <v>0.20432706556861166</v>
      </c>
      <c r="E17460" s="19"/>
      <c r="F17460" s="19">
        <v>1.1520512828510188</v>
      </c>
      <c r="G17460" s="19"/>
      <c r="H17460" s="19">
        <v>0.79689862321694271</v>
      </c>
      <c r="I17460" s="19"/>
      <c r="J17460" s="19">
        <v>0.71200935950102728</v>
      </c>
      <c r="K17460" s="19"/>
      <c r="L17460" s="19">
        <v>9.0462942292283254E-3</v>
      </c>
      <c r="M17460" s="19"/>
      <c r="N17460" s="19">
        <v>0.81739988565067778</v>
      </c>
      <c r="O17460" s="19"/>
      <c r="P17460" s="50">
        <v>0.34108401139228933</v>
      </c>
      <c r="R17460" s="9" t="s">
        <v>0</v>
      </c>
    </row>
    <row r="17461" spans="2:18" x14ac:dyDescent="0.2">
      <c r="B17461" s="25">
        <v>17231</v>
      </c>
      <c r="C17461" s="193">
        <v>1.2876100285795171</v>
      </c>
      <c r="D17461" s="19"/>
      <c r="E17461" s="19">
        <v>0.74005165336783085</v>
      </c>
      <c r="F17461" s="19"/>
      <c r="G17461" s="19">
        <v>1.4865835913787524</v>
      </c>
      <c r="H17461" s="19"/>
      <c r="I17461" s="19">
        <v>0.80149097486837839</v>
      </c>
      <c r="J17461" s="19"/>
      <c r="K17461" s="19">
        <v>0.8930510621201776</v>
      </c>
      <c r="L17461" s="19"/>
      <c r="M17461" s="19">
        <v>1.5490923601289925</v>
      </c>
      <c r="N17461" s="19"/>
      <c r="O17461" s="19">
        <v>0.92701845788313064</v>
      </c>
      <c r="P17461" s="50"/>
      <c r="R17461" s="9" t="s">
        <v>0</v>
      </c>
    </row>
    <row r="17462" spans="2:18" x14ac:dyDescent="0.2">
      <c r="B17462" s="25">
        <v>17232</v>
      </c>
      <c r="C17462" s="193"/>
      <c r="D17462" s="19">
        <v>2.3787629963684904</v>
      </c>
      <c r="E17462" s="19"/>
      <c r="F17462" s="19">
        <v>1.625914030269078</v>
      </c>
      <c r="G17462" s="19"/>
      <c r="H17462" s="19">
        <v>2.3956160117518266</v>
      </c>
      <c r="I17462" s="19"/>
      <c r="J17462" s="19">
        <v>2.3893362938419678</v>
      </c>
      <c r="K17462" s="19"/>
      <c r="L17462" s="19">
        <v>1.2406789053618708</v>
      </c>
      <c r="M17462" s="19"/>
      <c r="N17462" s="19">
        <v>2.910879451517387</v>
      </c>
      <c r="O17462" s="19"/>
      <c r="P17462" s="50">
        <v>1.7936495664649785</v>
      </c>
      <c r="R17462" s="9" t="s">
        <v>0</v>
      </c>
    </row>
    <row r="17463" spans="2:18" x14ac:dyDescent="0.2">
      <c r="B17463" s="25">
        <v>17233</v>
      </c>
      <c r="C17463" s="193"/>
      <c r="D17463" s="19">
        <v>7.9617625176553894E-2</v>
      </c>
      <c r="E17463" s="19"/>
      <c r="F17463" s="19">
        <v>0.11181401598613921</v>
      </c>
      <c r="G17463" s="19"/>
      <c r="H17463" s="19">
        <v>0.1902718171927664</v>
      </c>
      <c r="I17463" s="19"/>
      <c r="J17463" s="19">
        <v>0.38740336615193616</v>
      </c>
      <c r="K17463" s="19">
        <v>0.49928639683580955</v>
      </c>
      <c r="L17463" s="19"/>
      <c r="M17463" s="19"/>
      <c r="N17463" s="19">
        <v>0.12992995536834381</v>
      </c>
      <c r="O17463" s="19"/>
      <c r="P17463" s="50">
        <v>1.8803103610912277</v>
      </c>
      <c r="R17463" s="9" t="s">
        <v>0</v>
      </c>
    </row>
    <row r="17464" spans="2:18" x14ac:dyDescent="0.2">
      <c r="B17464" s="25">
        <v>17234</v>
      </c>
      <c r="C17464" s="193">
        <v>0.64017130722618154</v>
      </c>
      <c r="D17464" s="19"/>
      <c r="E17464" s="19">
        <v>1.3959048450761211</v>
      </c>
      <c r="F17464" s="19"/>
      <c r="G17464" s="19">
        <v>1.2828434768150969</v>
      </c>
      <c r="H17464" s="19"/>
      <c r="I17464" s="19">
        <v>0.61785722249253672</v>
      </c>
      <c r="J17464" s="19"/>
      <c r="K17464" s="19">
        <v>1.4265832238508749</v>
      </c>
      <c r="L17464" s="19"/>
      <c r="M17464" s="19">
        <v>0.89154010623334279</v>
      </c>
      <c r="N17464" s="19"/>
      <c r="O17464" s="19">
        <v>0.76717380134271351</v>
      </c>
      <c r="P17464" s="50"/>
      <c r="R17464" s="9" t="s">
        <v>0</v>
      </c>
    </row>
    <row r="17465" spans="2:18" x14ac:dyDescent="0.2">
      <c r="B17465" s="25">
        <v>17235</v>
      </c>
      <c r="C17465" s="193">
        <v>0.64536910951911819</v>
      </c>
      <c r="D17465" s="19"/>
      <c r="E17465" s="19">
        <v>4.3443245567959731E-3</v>
      </c>
      <c r="F17465" s="19"/>
      <c r="G17465" s="19"/>
      <c r="H17465" s="19">
        <v>0.1756186373727896</v>
      </c>
      <c r="I17465" s="19"/>
      <c r="J17465" s="19">
        <v>0.49932470331979073</v>
      </c>
      <c r="K17465" s="19"/>
      <c r="L17465" s="19">
        <v>0.22662091006635371</v>
      </c>
      <c r="M17465" s="19"/>
      <c r="N17465" s="19">
        <v>1.3350020184307685</v>
      </c>
      <c r="O17465" s="19">
        <v>0.11203180623626294</v>
      </c>
      <c r="P17465" s="50"/>
      <c r="R17465" s="9" t="s">
        <v>0</v>
      </c>
    </row>
    <row r="17466" spans="2:18" x14ac:dyDescent="0.2">
      <c r="B17466" s="25">
        <v>17236</v>
      </c>
      <c r="C17466" s="193"/>
      <c r="D17466" s="19">
        <v>1.7071325177244434</v>
      </c>
      <c r="E17466" s="19"/>
      <c r="F17466" s="19">
        <v>0.81563830764743284</v>
      </c>
      <c r="G17466" s="19"/>
      <c r="H17466" s="19">
        <v>1.0490219215973879</v>
      </c>
      <c r="I17466" s="19"/>
      <c r="J17466" s="19">
        <v>1.0674325450973869</v>
      </c>
      <c r="K17466" s="19"/>
      <c r="L17466" s="19">
        <v>0.97928822274204463</v>
      </c>
      <c r="M17466" s="19"/>
      <c r="N17466" s="19">
        <v>0.4808147424392013</v>
      </c>
      <c r="O17466" s="19"/>
      <c r="P17466" s="50">
        <v>0.75600317252015181</v>
      </c>
      <c r="R17466" s="9" t="s">
        <v>0</v>
      </c>
    </row>
    <row r="17467" spans="2:18" x14ac:dyDescent="0.2">
      <c r="B17467" s="25">
        <v>17237</v>
      </c>
      <c r="C17467" s="193">
        <v>0.80055986206448115</v>
      </c>
      <c r="D17467" s="19"/>
      <c r="E17467" s="19">
        <v>0.16947700171183147</v>
      </c>
      <c r="F17467" s="19"/>
      <c r="G17467" s="19">
        <v>0.15287532637390139</v>
      </c>
      <c r="H17467" s="19"/>
      <c r="I17467" s="19">
        <v>0.20615738782597223</v>
      </c>
      <c r="J17467" s="19"/>
      <c r="K17467" s="19">
        <v>0.34728847782667288</v>
      </c>
      <c r="L17467" s="19"/>
      <c r="M17467" s="19"/>
      <c r="N17467" s="19">
        <v>0.50175941819081316</v>
      </c>
      <c r="O17467" s="19"/>
      <c r="P17467" s="50">
        <v>0.31857455169418075</v>
      </c>
      <c r="R17467" s="9" t="s">
        <v>0</v>
      </c>
    </row>
    <row r="17468" spans="2:18" x14ac:dyDescent="0.2">
      <c r="B17468" s="25">
        <v>17238</v>
      </c>
      <c r="C17468" s="193"/>
      <c r="D17468" s="19">
        <v>2.2836419008532692E-2</v>
      </c>
      <c r="E17468" s="19"/>
      <c r="F17468" s="19">
        <v>0.84221202290109631</v>
      </c>
      <c r="G17468" s="19">
        <v>2.6029749506909255E-2</v>
      </c>
      <c r="H17468" s="19"/>
      <c r="I17468" s="19">
        <v>2.316673080003712E-2</v>
      </c>
      <c r="J17468" s="19"/>
      <c r="K17468" s="19">
        <v>0.43408020395760438</v>
      </c>
      <c r="L17468" s="19"/>
      <c r="M17468" s="19"/>
      <c r="N17468" s="19">
        <v>0.33717537094898414</v>
      </c>
      <c r="O17468" s="19"/>
      <c r="P17468" s="50">
        <v>0.81354008241741582</v>
      </c>
      <c r="R17468" s="9" t="s">
        <v>0</v>
      </c>
    </row>
    <row r="17469" spans="2:18" x14ac:dyDescent="0.2">
      <c r="B17469" s="25">
        <v>17239</v>
      </c>
      <c r="C17469" s="193">
        <v>0.11164109282499189</v>
      </c>
      <c r="D17469" s="19"/>
      <c r="E17469" s="19"/>
      <c r="F17469" s="19">
        <v>0.16087520282903559</v>
      </c>
      <c r="G17469" s="19">
        <v>2.0299200961989032</v>
      </c>
      <c r="H17469" s="19"/>
      <c r="I17469" s="19">
        <v>1.5641264530477801</v>
      </c>
      <c r="J17469" s="19"/>
      <c r="K17469" s="19">
        <v>0.5075641506848203</v>
      </c>
      <c r="L17469" s="19"/>
      <c r="M17469" s="19">
        <v>1.6043497837322491</v>
      </c>
      <c r="N17469" s="19"/>
      <c r="O17469" s="19">
        <v>0.52991235875976006</v>
      </c>
      <c r="P17469" s="50"/>
      <c r="R17469" s="9" t="s">
        <v>0</v>
      </c>
    </row>
    <row r="17470" spans="2:18" x14ac:dyDescent="0.2">
      <c r="B17470" s="25">
        <v>17240</v>
      </c>
      <c r="C17470" s="193"/>
      <c r="D17470" s="19">
        <v>0.79634394672795361</v>
      </c>
      <c r="E17470" s="19"/>
      <c r="F17470" s="19">
        <v>0.31221921189985979</v>
      </c>
      <c r="G17470" s="19">
        <v>2.1034023686525981E-2</v>
      </c>
      <c r="H17470" s="19"/>
      <c r="I17470" s="19">
        <v>0.60674152571892714</v>
      </c>
      <c r="J17470" s="19"/>
      <c r="K17470" s="19">
        <v>8.4890075370311763E-3</v>
      </c>
      <c r="L17470" s="19"/>
      <c r="M17470" s="19"/>
      <c r="N17470" s="19">
        <v>1.0555440129974345</v>
      </c>
      <c r="O17470" s="19"/>
      <c r="P17470" s="50">
        <v>1.4102023179583292</v>
      </c>
      <c r="R17470" s="9" t="s">
        <v>0</v>
      </c>
    </row>
    <row r="17471" spans="2:18" x14ac:dyDescent="0.2">
      <c r="B17471" s="25">
        <v>17241</v>
      </c>
      <c r="C17471" s="193">
        <v>0.95919684437469921</v>
      </c>
      <c r="D17471" s="19"/>
      <c r="E17471" s="19"/>
      <c r="F17471" s="19">
        <v>0.10207109138337762</v>
      </c>
      <c r="G17471" s="19">
        <v>0.41644595818123925</v>
      </c>
      <c r="H17471" s="19"/>
      <c r="I17471" s="19">
        <v>0.45242666147742899</v>
      </c>
      <c r="J17471" s="19"/>
      <c r="K17471" s="19">
        <v>4.50880270038619E-2</v>
      </c>
      <c r="L17471" s="19"/>
      <c r="M17471" s="19">
        <v>0.53585607996953188</v>
      </c>
      <c r="N17471" s="19"/>
      <c r="O17471" s="19">
        <v>1.3939131497465129</v>
      </c>
      <c r="P17471" s="50"/>
      <c r="R17471" s="9" t="s">
        <v>0</v>
      </c>
    </row>
    <row r="17472" spans="2:18" x14ac:dyDescent="0.2">
      <c r="B17472" s="25">
        <v>17242</v>
      </c>
      <c r="C17472" s="193"/>
      <c r="D17472" s="19">
        <v>0.89945114600590914</v>
      </c>
      <c r="E17472" s="19"/>
      <c r="F17472" s="19">
        <v>1.3392538001150012</v>
      </c>
      <c r="G17472" s="19"/>
      <c r="H17472" s="19">
        <v>1.212836313982415</v>
      </c>
      <c r="I17472" s="19"/>
      <c r="J17472" s="19">
        <v>0.80966395160272708</v>
      </c>
      <c r="K17472" s="19"/>
      <c r="L17472" s="19">
        <v>1.9956076885085721</v>
      </c>
      <c r="M17472" s="19"/>
      <c r="N17472" s="19">
        <v>1.1115275117337118</v>
      </c>
      <c r="O17472" s="19"/>
      <c r="P17472" s="50">
        <v>0.86237557095109585</v>
      </c>
      <c r="R17472" s="9" t="s">
        <v>0</v>
      </c>
    </row>
    <row r="17473" spans="2:18" x14ac:dyDescent="0.2">
      <c r="B17473" s="25">
        <v>17243</v>
      </c>
      <c r="C17473" s="193">
        <v>0.99605661792842282</v>
      </c>
      <c r="D17473" s="19"/>
      <c r="E17473" s="19">
        <v>1.2163805224310937</v>
      </c>
      <c r="F17473" s="19"/>
      <c r="G17473" s="19">
        <v>0.32032289478461207</v>
      </c>
      <c r="H17473" s="19"/>
      <c r="I17473" s="19">
        <v>1.1922901866574496</v>
      </c>
      <c r="J17473" s="19"/>
      <c r="K17473" s="19">
        <v>0.64312272637543078</v>
      </c>
      <c r="L17473" s="19"/>
      <c r="M17473" s="19">
        <v>0.41817758544777384</v>
      </c>
      <c r="N17473" s="19"/>
      <c r="O17473" s="19">
        <v>0.92374253389985095</v>
      </c>
      <c r="P17473" s="50"/>
      <c r="R17473" s="9" t="s">
        <v>0</v>
      </c>
    </row>
    <row r="17474" spans="2:18" x14ac:dyDescent="0.2">
      <c r="B17474" s="25">
        <v>17244</v>
      </c>
      <c r="C17474" s="193">
        <v>0.73453815022326696</v>
      </c>
      <c r="D17474" s="19"/>
      <c r="E17474" s="19"/>
      <c r="F17474" s="19">
        <v>0.56883898757329221</v>
      </c>
      <c r="G17474" s="19"/>
      <c r="H17474" s="19">
        <v>0.40943582717191135</v>
      </c>
      <c r="I17474" s="19">
        <v>9.801790414175493E-2</v>
      </c>
      <c r="J17474" s="19"/>
      <c r="K17474" s="19"/>
      <c r="L17474" s="19">
        <v>0.19442065794204383</v>
      </c>
      <c r="M17474" s="19">
        <v>0.83689290707428243</v>
      </c>
      <c r="N17474" s="19"/>
      <c r="O17474" s="19">
        <v>0.25531388254214271</v>
      </c>
      <c r="P17474" s="50"/>
      <c r="R17474" s="9" t="s">
        <v>0</v>
      </c>
    </row>
    <row r="17475" spans="2:18" x14ac:dyDescent="0.2">
      <c r="B17475" s="25">
        <v>17245</v>
      </c>
      <c r="C17475" s="193">
        <v>0.15291238836374019</v>
      </c>
      <c r="D17475" s="19"/>
      <c r="E17475" s="19">
        <v>0.12343061033657267</v>
      </c>
      <c r="F17475" s="19"/>
      <c r="G17475" s="19">
        <v>0.61316174142930502</v>
      </c>
      <c r="H17475" s="19"/>
      <c r="I17475" s="19">
        <v>0.43094855534266141</v>
      </c>
      <c r="J17475" s="19"/>
      <c r="K17475" s="19">
        <v>0.62220275630838373</v>
      </c>
      <c r="L17475" s="19"/>
      <c r="M17475" s="19">
        <v>0.14404559153476262</v>
      </c>
      <c r="N17475" s="19"/>
      <c r="O17475" s="19"/>
      <c r="P17475" s="50">
        <v>0.95176276560816564</v>
      </c>
      <c r="R17475" s="9" t="s">
        <v>0</v>
      </c>
    </row>
    <row r="17476" spans="2:18" x14ac:dyDescent="0.2">
      <c r="B17476" s="25">
        <v>17246</v>
      </c>
      <c r="C17476" s="193">
        <v>0.42532889971436344</v>
      </c>
      <c r="D17476" s="19"/>
      <c r="E17476" s="19">
        <v>0.72352818231778337</v>
      </c>
      <c r="F17476" s="19"/>
      <c r="G17476" s="19">
        <v>1.0054872742665617</v>
      </c>
      <c r="H17476" s="19"/>
      <c r="I17476" s="19">
        <v>0.82730331178933991</v>
      </c>
      <c r="J17476" s="19"/>
      <c r="K17476" s="19"/>
      <c r="L17476" s="19">
        <v>0.26915912380808649</v>
      </c>
      <c r="M17476" s="19">
        <v>0.5057645782661917</v>
      </c>
      <c r="N17476" s="19"/>
      <c r="O17476" s="19">
        <v>3.3406655462341305E-2</v>
      </c>
      <c r="P17476" s="50"/>
      <c r="R17476" s="9" t="s">
        <v>0</v>
      </c>
    </row>
    <row r="17477" spans="2:18" x14ac:dyDescent="0.2">
      <c r="B17477" s="25">
        <v>17247</v>
      </c>
      <c r="C17477" s="193">
        <v>2.1260875645409353E-2</v>
      </c>
      <c r="D17477" s="19"/>
      <c r="E17477" s="19"/>
      <c r="F17477" s="19">
        <v>0.97508692802525065</v>
      </c>
      <c r="G17477" s="19"/>
      <c r="H17477" s="19">
        <v>1.0573720412071062</v>
      </c>
      <c r="I17477" s="19"/>
      <c r="J17477" s="19">
        <v>0.23064567712004799</v>
      </c>
      <c r="K17477" s="19"/>
      <c r="L17477" s="19">
        <v>0.94353776543421797</v>
      </c>
      <c r="M17477" s="19"/>
      <c r="N17477" s="19">
        <v>0.96914680748039739</v>
      </c>
      <c r="O17477" s="19"/>
      <c r="P17477" s="50">
        <v>0.22646293366066209</v>
      </c>
      <c r="R17477" s="9" t="s">
        <v>0</v>
      </c>
    </row>
    <row r="17478" spans="2:18" x14ac:dyDescent="0.2">
      <c r="B17478" s="25">
        <v>17248</v>
      </c>
      <c r="C17478" s="193">
        <v>0.31273281091087413</v>
      </c>
      <c r="D17478" s="19"/>
      <c r="E17478" s="19">
        <v>1.0728748832999497</v>
      </c>
      <c r="F17478" s="19"/>
      <c r="G17478" s="19">
        <v>0.81538624411099037</v>
      </c>
      <c r="H17478" s="19"/>
      <c r="I17478" s="19">
        <v>0.81349089421536536</v>
      </c>
      <c r="J17478" s="19"/>
      <c r="K17478" s="19">
        <v>0.63262154872446175</v>
      </c>
      <c r="L17478" s="19"/>
      <c r="M17478" s="19">
        <v>0.87482536559670876</v>
      </c>
      <c r="N17478" s="19"/>
      <c r="O17478" s="19"/>
      <c r="P17478" s="50">
        <v>0.18934901636920271</v>
      </c>
      <c r="R17478" s="9" t="s">
        <v>0</v>
      </c>
    </row>
    <row r="17479" spans="2:18" x14ac:dyDescent="0.2">
      <c r="B17479" s="25">
        <v>17249</v>
      </c>
      <c r="C17479" s="193">
        <v>0.90721525635917522</v>
      </c>
      <c r="D17479" s="19"/>
      <c r="E17479" s="19"/>
      <c r="F17479" s="19">
        <v>0.224586992586114</v>
      </c>
      <c r="G17479" s="19">
        <v>1.7028354800143566</v>
      </c>
      <c r="H17479" s="19"/>
      <c r="I17479" s="19">
        <v>1.2495999451596254</v>
      </c>
      <c r="J17479" s="19"/>
      <c r="K17479" s="19">
        <v>0.46266971925743339</v>
      </c>
      <c r="L17479" s="19"/>
      <c r="M17479" s="19">
        <v>0.64375288696280031</v>
      </c>
      <c r="N17479" s="19"/>
      <c r="O17479" s="19">
        <v>0.93723212676980694</v>
      </c>
      <c r="P17479" s="50"/>
      <c r="R17479" s="9" t="s">
        <v>0</v>
      </c>
    </row>
    <row r="17480" spans="2:18" x14ac:dyDescent="0.2">
      <c r="B17480" s="25">
        <v>17250</v>
      </c>
      <c r="C17480" s="193"/>
      <c r="D17480" s="19">
        <v>0.4410095745524954</v>
      </c>
      <c r="E17480" s="19">
        <v>0.64833270540939991</v>
      </c>
      <c r="F17480" s="19"/>
      <c r="G17480" s="19">
        <v>0.62472491069702851</v>
      </c>
      <c r="H17480" s="19"/>
      <c r="I17480" s="19">
        <v>0.21369298116891827</v>
      </c>
      <c r="J17480" s="19"/>
      <c r="K17480" s="19">
        <v>1.3034871872187646</v>
      </c>
      <c r="L17480" s="19"/>
      <c r="M17480" s="19">
        <v>0.55593908531473946</v>
      </c>
      <c r="N17480" s="19"/>
      <c r="O17480" s="19">
        <v>0.54601592468063709</v>
      </c>
      <c r="P17480" s="50"/>
      <c r="R17480" s="9" t="s">
        <v>0</v>
      </c>
    </row>
    <row r="17481" spans="2:18" x14ac:dyDescent="0.2">
      <c r="B17481" s="25">
        <v>17251</v>
      </c>
      <c r="C17481" s="193">
        <v>1.4407690531189061</v>
      </c>
      <c r="D17481" s="19"/>
      <c r="E17481" s="19">
        <v>0.68982282108915138</v>
      </c>
      <c r="F17481" s="19"/>
      <c r="G17481" s="19">
        <v>4.8353299159073687E-2</v>
      </c>
      <c r="H17481" s="19"/>
      <c r="I17481" s="19">
        <v>0.82497819202366562</v>
      </c>
      <c r="J17481" s="19"/>
      <c r="K17481" s="19">
        <v>1.4196864652089769</v>
      </c>
      <c r="L17481" s="19"/>
      <c r="M17481" s="19">
        <v>1.7340006426802441</v>
      </c>
      <c r="N17481" s="19"/>
      <c r="O17481" s="19">
        <v>1.2449187964753057</v>
      </c>
      <c r="P17481" s="50"/>
      <c r="R17481" s="9" t="s">
        <v>0</v>
      </c>
    </row>
    <row r="17482" spans="2:18" x14ac:dyDescent="0.2">
      <c r="B17482" s="25">
        <v>17252</v>
      </c>
      <c r="C17482" s="193"/>
      <c r="D17482" s="19">
        <v>1.2057481451013605</v>
      </c>
      <c r="E17482" s="19"/>
      <c r="F17482" s="19">
        <v>1.1089677073975766</v>
      </c>
      <c r="G17482" s="19"/>
      <c r="H17482" s="19">
        <v>1.0566805588095964</v>
      </c>
      <c r="I17482" s="19"/>
      <c r="J17482" s="19">
        <v>1.6967860271900446</v>
      </c>
      <c r="K17482" s="19"/>
      <c r="L17482" s="19">
        <v>1.3289587484417473</v>
      </c>
      <c r="M17482" s="19"/>
      <c r="N17482" s="19">
        <v>1.0441334129744491</v>
      </c>
      <c r="O17482" s="19"/>
      <c r="P17482" s="50">
        <v>1.7833120353200105</v>
      </c>
      <c r="R17482" s="9" t="s">
        <v>0</v>
      </c>
    </row>
    <row r="17483" spans="2:18" x14ac:dyDescent="0.2">
      <c r="B17483" s="25">
        <v>17253</v>
      </c>
      <c r="C17483" s="193">
        <v>1.0254161464364151</v>
      </c>
      <c r="D17483" s="19"/>
      <c r="E17483" s="19"/>
      <c r="F17483" s="19">
        <v>0.92181964638602887</v>
      </c>
      <c r="G17483" s="19">
        <v>0.93306491224537846</v>
      </c>
      <c r="H17483" s="19"/>
      <c r="I17483" s="19">
        <v>0.98116295636579398</v>
      </c>
      <c r="J17483" s="19"/>
      <c r="K17483" s="19">
        <v>0.5584340928869086</v>
      </c>
      <c r="L17483" s="19"/>
      <c r="M17483" s="19"/>
      <c r="N17483" s="19">
        <v>0.28266597611622396</v>
      </c>
      <c r="O17483" s="19">
        <v>0.59046266604948627</v>
      </c>
      <c r="P17483" s="50"/>
      <c r="R17483" s="9" t="s">
        <v>0</v>
      </c>
    </row>
    <row r="17484" spans="2:18" x14ac:dyDescent="0.2">
      <c r="B17484" s="25">
        <v>17254</v>
      </c>
      <c r="C17484" s="193"/>
      <c r="D17484" s="19">
        <v>0.6020274939177368</v>
      </c>
      <c r="E17484" s="19"/>
      <c r="F17484" s="19">
        <v>1.0599055120409948</v>
      </c>
      <c r="G17484" s="19"/>
      <c r="H17484" s="19">
        <v>0.18635861515130353</v>
      </c>
      <c r="I17484" s="19"/>
      <c r="J17484" s="19">
        <v>0.25533320925328096</v>
      </c>
      <c r="K17484" s="19"/>
      <c r="L17484" s="19">
        <v>1.2626637299119445</v>
      </c>
      <c r="M17484" s="19">
        <v>0.36035574643367196</v>
      </c>
      <c r="N17484" s="19"/>
      <c r="O17484" s="19"/>
      <c r="P17484" s="50">
        <v>1.4602217704378928</v>
      </c>
      <c r="R17484" s="9" t="s">
        <v>0</v>
      </c>
    </row>
    <row r="17485" spans="2:18" x14ac:dyDescent="0.2">
      <c r="B17485" s="25">
        <v>17255</v>
      </c>
      <c r="C17485" s="193"/>
      <c r="D17485" s="19">
        <v>0.62066723999350115</v>
      </c>
      <c r="E17485" s="19">
        <v>0.46088464759621744</v>
      </c>
      <c r="F17485" s="19"/>
      <c r="G17485" s="19">
        <v>3.5038338619793101E-2</v>
      </c>
      <c r="H17485" s="19"/>
      <c r="I17485" s="19"/>
      <c r="J17485" s="19">
        <v>9.8293866331395112E-4</v>
      </c>
      <c r="K17485" s="19">
        <v>0.27856621665579528</v>
      </c>
      <c r="L17485" s="19"/>
      <c r="M17485" s="19"/>
      <c r="N17485" s="19">
        <v>3.1472516323189446E-2</v>
      </c>
      <c r="O17485" s="19">
        <v>0.55814422860737789</v>
      </c>
      <c r="P17485" s="50"/>
      <c r="R17485" s="9" t="s">
        <v>0</v>
      </c>
    </row>
    <row r="17486" spans="2:18" x14ac:dyDescent="0.2">
      <c r="B17486" s="25">
        <v>17256</v>
      </c>
      <c r="C17486" s="193"/>
      <c r="D17486" s="19">
        <v>1.6443240264762715</v>
      </c>
      <c r="E17486" s="19"/>
      <c r="F17486" s="19">
        <v>0.62171489949988867</v>
      </c>
      <c r="G17486" s="19"/>
      <c r="H17486" s="19">
        <v>0.71457490745544805</v>
      </c>
      <c r="I17486" s="19"/>
      <c r="J17486" s="19">
        <v>0.71944271183800979</v>
      </c>
      <c r="K17486" s="19"/>
      <c r="L17486" s="19">
        <v>0.28879627024081317</v>
      </c>
      <c r="M17486" s="19"/>
      <c r="N17486" s="19">
        <v>1.5862187276849431</v>
      </c>
      <c r="O17486" s="19"/>
      <c r="P17486" s="50">
        <v>0.81346467120376098</v>
      </c>
      <c r="R17486" s="9" t="s">
        <v>0</v>
      </c>
    </row>
    <row r="17487" spans="2:18" x14ac:dyDescent="0.2">
      <c r="B17487" s="25">
        <v>17257</v>
      </c>
      <c r="C17487" s="193">
        <v>0.52827039409106213</v>
      </c>
      <c r="D17487" s="19"/>
      <c r="E17487" s="19"/>
      <c r="F17487" s="19">
        <v>0.19172320675106269</v>
      </c>
      <c r="G17487" s="19"/>
      <c r="H17487" s="19">
        <v>7.0439984742073775E-2</v>
      </c>
      <c r="I17487" s="19">
        <v>0.10950125602761289</v>
      </c>
      <c r="J17487" s="19"/>
      <c r="K17487" s="19"/>
      <c r="L17487" s="19">
        <v>8.3439097704291046E-2</v>
      </c>
      <c r="M17487" s="19">
        <v>7.2362810053522103E-2</v>
      </c>
      <c r="N17487" s="19"/>
      <c r="O17487" s="19"/>
      <c r="P17487" s="50">
        <v>1.0012940511416786</v>
      </c>
      <c r="R17487" s="9" t="s">
        <v>0</v>
      </c>
    </row>
    <row r="17488" spans="2:18" x14ac:dyDescent="0.2">
      <c r="B17488" s="25">
        <v>17258</v>
      </c>
      <c r="C17488" s="193"/>
      <c r="D17488" s="19">
        <v>0.26793668894640199</v>
      </c>
      <c r="E17488" s="19"/>
      <c r="F17488" s="19">
        <v>1.2777021606346164</v>
      </c>
      <c r="G17488" s="19"/>
      <c r="H17488" s="19">
        <v>1.4413874360777024</v>
      </c>
      <c r="I17488" s="19"/>
      <c r="J17488" s="19">
        <v>1.1381389046989423</v>
      </c>
      <c r="K17488" s="19"/>
      <c r="L17488" s="19">
        <v>1.0915363394736142</v>
      </c>
      <c r="M17488" s="19"/>
      <c r="N17488" s="19">
        <v>0.68699888804679798</v>
      </c>
      <c r="O17488" s="19"/>
      <c r="P17488" s="50">
        <v>1.4662180573469061</v>
      </c>
      <c r="R17488" s="9" t="s">
        <v>0</v>
      </c>
    </row>
    <row r="17489" spans="2:18" x14ac:dyDescent="0.2">
      <c r="B17489" s="25">
        <v>17259</v>
      </c>
      <c r="C17489" s="193">
        <v>0.24023801314891202</v>
      </c>
      <c r="D17489" s="19"/>
      <c r="E17489" s="19">
        <v>0.12715817486795733</v>
      </c>
      <c r="F17489" s="19"/>
      <c r="G17489" s="19">
        <v>0.25113315558075516</v>
      </c>
      <c r="H17489" s="19"/>
      <c r="I17489" s="19">
        <v>3.0738632036470984E-2</v>
      </c>
      <c r="J17489" s="19"/>
      <c r="K17489" s="19">
        <v>1.3609869125000853</v>
      </c>
      <c r="L17489" s="19"/>
      <c r="M17489" s="19">
        <v>0.93142857666043455</v>
      </c>
      <c r="N17489" s="19"/>
      <c r="O17489" s="19">
        <v>0.61960786979402072</v>
      </c>
      <c r="P17489" s="50"/>
      <c r="R17489" s="9" t="s">
        <v>0</v>
      </c>
    </row>
    <row r="17490" spans="2:18" x14ac:dyDescent="0.2">
      <c r="B17490" s="25">
        <v>17260</v>
      </c>
      <c r="C17490" s="193"/>
      <c r="D17490" s="19">
        <v>0.23388487748056774</v>
      </c>
      <c r="E17490" s="19">
        <v>0.44331123850999699</v>
      </c>
      <c r="F17490" s="19"/>
      <c r="G17490" s="19">
        <v>0.65787728079529995</v>
      </c>
      <c r="H17490" s="19"/>
      <c r="I17490" s="19">
        <v>4.4648669074943921E-2</v>
      </c>
      <c r="J17490" s="19"/>
      <c r="K17490" s="19">
        <v>1.5125864333998693</v>
      </c>
      <c r="L17490" s="19"/>
      <c r="M17490" s="19">
        <v>0.48856776944168806</v>
      </c>
      <c r="N17490" s="19"/>
      <c r="O17490" s="19">
        <v>0.9241993178147625</v>
      </c>
      <c r="P17490" s="50"/>
      <c r="R17490" s="9" t="s">
        <v>0</v>
      </c>
    </row>
    <row r="17491" spans="2:18" x14ac:dyDescent="0.2">
      <c r="B17491" s="25">
        <v>17261</v>
      </c>
      <c r="C17491" s="193"/>
      <c r="D17491" s="19">
        <v>1.8546826419928622E-2</v>
      </c>
      <c r="E17491" s="19">
        <v>0.14903696053107926</v>
      </c>
      <c r="F17491" s="19"/>
      <c r="G17491" s="19">
        <v>1.1048661192826112</v>
      </c>
      <c r="H17491" s="19"/>
      <c r="I17491" s="19"/>
      <c r="J17491" s="19">
        <v>0.31668576617149102</v>
      </c>
      <c r="K17491" s="19">
        <v>8.0274605271536306E-2</v>
      </c>
      <c r="L17491" s="19"/>
      <c r="M17491" s="19">
        <v>0.50030577665587805</v>
      </c>
      <c r="N17491" s="19"/>
      <c r="O17491" s="19">
        <v>0.16976214723454813</v>
      </c>
      <c r="P17491" s="50"/>
      <c r="R17491" s="9" t="s">
        <v>0</v>
      </c>
    </row>
    <row r="17492" spans="2:18" x14ac:dyDescent="0.2">
      <c r="B17492" s="25">
        <v>17262</v>
      </c>
      <c r="C17492" s="193"/>
      <c r="D17492" s="19">
        <v>0.80246763460241033</v>
      </c>
      <c r="E17492" s="19"/>
      <c r="F17492" s="19">
        <v>1.4035108247225363</v>
      </c>
      <c r="G17492" s="19"/>
      <c r="H17492" s="19">
        <v>0.92177647202527213</v>
      </c>
      <c r="I17492" s="19"/>
      <c r="J17492" s="19">
        <v>1.276280711578532</v>
      </c>
      <c r="K17492" s="19"/>
      <c r="L17492" s="19">
        <v>1.3030646133801507</v>
      </c>
      <c r="M17492" s="19"/>
      <c r="N17492" s="19">
        <v>1.4077845330032743</v>
      </c>
      <c r="O17492" s="19"/>
      <c r="P17492" s="50">
        <v>0.57604521695284716</v>
      </c>
      <c r="R17492" s="9" t="s">
        <v>0</v>
      </c>
    </row>
    <row r="17493" spans="2:18" x14ac:dyDescent="0.2">
      <c r="B17493" s="25">
        <v>17263</v>
      </c>
      <c r="C17493" s="193"/>
      <c r="D17493" s="19">
        <v>1.7004816179725599</v>
      </c>
      <c r="E17493" s="19"/>
      <c r="F17493" s="19">
        <v>0.42746335594426116</v>
      </c>
      <c r="G17493" s="19"/>
      <c r="H17493" s="19">
        <v>0.61966565049188993</v>
      </c>
      <c r="I17493" s="19"/>
      <c r="J17493" s="19">
        <v>0.37691321086871754</v>
      </c>
      <c r="K17493" s="19"/>
      <c r="L17493" s="19">
        <v>0.42768262511880012</v>
      </c>
      <c r="M17493" s="19"/>
      <c r="N17493" s="19">
        <v>1.0105711364721233</v>
      </c>
      <c r="O17493" s="19"/>
      <c r="P17493" s="50">
        <v>1.2804875269053415</v>
      </c>
      <c r="R17493" s="9" t="s">
        <v>0</v>
      </c>
    </row>
    <row r="17494" spans="2:18" x14ac:dyDescent="0.2">
      <c r="B17494" s="25">
        <v>17264</v>
      </c>
      <c r="C17494" s="193"/>
      <c r="D17494" s="19">
        <v>0.67923373182591673</v>
      </c>
      <c r="E17494" s="19">
        <v>0.34745421855926134</v>
      </c>
      <c r="F17494" s="19"/>
      <c r="G17494" s="19"/>
      <c r="H17494" s="19">
        <v>5.7860398525382065E-2</v>
      </c>
      <c r="I17494" s="19">
        <v>0.52896663159157276</v>
      </c>
      <c r="J17494" s="19"/>
      <c r="K17494" s="19"/>
      <c r="L17494" s="19">
        <v>0.26958411595019499</v>
      </c>
      <c r="M17494" s="19">
        <v>0.25402134122108955</v>
      </c>
      <c r="N17494" s="19"/>
      <c r="O17494" s="19"/>
      <c r="P17494" s="50">
        <v>1.2425551710979541</v>
      </c>
      <c r="R17494" s="9" t="s">
        <v>0</v>
      </c>
    </row>
    <row r="17495" spans="2:18" x14ac:dyDescent="0.2">
      <c r="B17495" s="25">
        <v>17265</v>
      </c>
      <c r="C17495" s="193">
        <v>1.2207638763313595</v>
      </c>
      <c r="D17495" s="19"/>
      <c r="E17495" s="19">
        <v>0.71249196058279829</v>
      </c>
      <c r="F17495" s="19"/>
      <c r="G17495" s="19">
        <v>0.99774367475758274</v>
      </c>
      <c r="H17495" s="19"/>
      <c r="I17495" s="19">
        <v>0.81701878011695506</v>
      </c>
      <c r="J17495" s="19"/>
      <c r="K17495" s="19">
        <v>1.0565351090229884</v>
      </c>
      <c r="L17495" s="19"/>
      <c r="M17495" s="19">
        <v>0.95715792554459966</v>
      </c>
      <c r="N17495" s="19"/>
      <c r="O17495" s="19">
        <v>0.41609370912727028</v>
      </c>
      <c r="P17495" s="50"/>
      <c r="R17495" s="9" t="s">
        <v>0</v>
      </c>
    </row>
    <row r="17496" spans="2:18" x14ac:dyDescent="0.2">
      <c r="B17496" s="25">
        <v>17266</v>
      </c>
      <c r="C17496" s="193"/>
      <c r="D17496" s="19">
        <v>1.0313129687516824</v>
      </c>
      <c r="E17496" s="19"/>
      <c r="F17496" s="19">
        <v>1.0800698706313927</v>
      </c>
      <c r="G17496" s="19">
        <v>0.41524647000817527</v>
      </c>
      <c r="H17496" s="19"/>
      <c r="I17496" s="19"/>
      <c r="J17496" s="19">
        <v>0.12739812155195018</v>
      </c>
      <c r="K17496" s="19"/>
      <c r="L17496" s="19">
        <v>0.70727917360451653</v>
      </c>
      <c r="M17496" s="19"/>
      <c r="N17496" s="19">
        <v>0.69338336114908317</v>
      </c>
      <c r="O17496" s="19"/>
      <c r="P17496" s="50">
        <v>0.83183366716217355</v>
      </c>
      <c r="R17496" s="9" t="s">
        <v>0</v>
      </c>
    </row>
    <row r="17497" spans="2:18" x14ac:dyDescent="0.2">
      <c r="B17497" s="25">
        <v>17267</v>
      </c>
      <c r="C17497" s="193"/>
      <c r="D17497" s="19">
        <v>2.0374970835313859</v>
      </c>
      <c r="E17497" s="19"/>
      <c r="F17497" s="19">
        <v>0.1367018180735306</v>
      </c>
      <c r="G17497" s="19"/>
      <c r="H17497" s="19">
        <v>1.9116663089920158</v>
      </c>
      <c r="I17497" s="19"/>
      <c r="J17497" s="19">
        <v>1.231897710854214</v>
      </c>
      <c r="K17497" s="19"/>
      <c r="L17497" s="19">
        <v>1.1028383556126309</v>
      </c>
      <c r="M17497" s="19"/>
      <c r="N17497" s="19">
        <v>1.5371957970709154</v>
      </c>
      <c r="O17497" s="19"/>
      <c r="P17497" s="50">
        <v>2.2759289586552058</v>
      </c>
      <c r="R17497" s="9" t="s">
        <v>0</v>
      </c>
    </row>
    <row r="17498" spans="2:18" x14ac:dyDescent="0.2">
      <c r="B17498" s="25">
        <v>17268</v>
      </c>
      <c r="C17498" s="193"/>
      <c r="D17498" s="19">
        <v>0.1431012546332627</v>
      </c>
      <c r="E17498" s="19"/>
      <c r="F17498" s="19">
        <v>6.9758808837617273E-2</v>
      </c>
      <c r="G17498" s="19"/>
      <c r="H17498" s="19">
        <v>0.39628821857491642</v>
      </c>
      <c r="I17498" s="19"/>
      <c r="J17498" s="19">
        <v>0.55109729326273171</v>
      </c>
      <c r="K17498" s="19">
        <v>6.011964793436974E-2</v>
      </c>
      <c r="L17498" s="19"/>
      <c r="M17498" s="19">
        <v>0.17539699320872693</v>
      </c>
      <c r="N17498" s="19"/>
      <c r="O17498" s="19"/>
      <c r="P17498" s="50">
        <v>0.34819335165854964</v>
      </c>
      <c r="R17498" s="9" t="s">
        <v>0</v>
      </c>
    </row>
    <row r="17499" spans="2:18" x14ac:dyDescent="0.2">
      <c r="B17499" s="25">
        <v>17269</v>
      </c>
      <c r="C17499" s="193"/>
      <c r="D17499" s="19">
        <v>0.71747671704981308</v>
      </c>
      <c r="E17499" s="19"/>
      <c r="F17499" s="19">
        <v>0.66744037207140339</v>
      </c>
      <c r="G17499" s="19">
        <v>0.4252997468956467</v>
      </c>
      <c r="H17499" s="19"/>
      <c r="I17499" s="19"/>
      <c r="J17499" s="19">
        <v>0.46217216204301692</v>
      </c>
      <c r="K17499" s="19"/>
      <c r="L17499" s="19">
        <v>0.15385503377303084</v>
      </c>
      <c r="M17499" s="19"/>
      <c r="N17499" s="19">
        <v>0.11837065776798875</v>
      </c>
      <c r="O17499" s="19"/>
      <c r="P17499" s="50">
        <v>0.17962048951309573</v>
      </c>
      <c r="R17499" s="9" t="s">
        <v>0</v>
      </c>
    </row>
    <row r="17500" spans="2:18" x14ac:dyDescent="0.2">
      <c r="B17500" s="25">
        <v>17270</v>
      </c>
      <c r="C17500" s="193"/>
      <c r="D17500" s="19">
        <v>0.54055500436915649</v>
      </c>
      <c r="E17500" s="19">
        <v>4.3827274557644673E-2</v>
      </c>
      <c r="F17500" s="19"/>
      <c r="G17500" s="19">
        <v>1.155158526241483</v>
      </c>
      <c r="H17500" s="19"/>
      <c r="I17500" s="19"/>
      <c r="J17500" s="19">
        <v>0.16982904836011789</v>
      </c>
      <c r="K17500" s="19">
        <v>0.69720870258366996</v>
      </c>
      <c r="L17500" s="19"/>
      <c r="M17500" s="19"/>
      <c r="N17500" s="19">
        <v>0.3866945618429336</v>
      </c>
      <c r="O17500" s="19">
        <v>0.81613470473795868</v>
      </c>
      <c r="P17500" s="50"/>
      <c r="R17500" s="9" t="s">
        <v>0</v>
      </c>
    </row>
    <row r="17501" spans="2:18" x14ac:dyDescent="0.2">
      <c r="B17501" s="25">
        <v>17271</v>
      </c>
      <c r="C17501" s="193">
        <v>1.644541658648667</v>
      </c>
      <c r="D17501" s="19"/>
      <c r="E17501" s="19">
        <v>1.8331776072594308</v>
      </c>
      <c r="F17501" s="19"/>
      <c r="G17501" s="19">
        <v>2.3642858986788804</v>
      </c>
      <c r="H17501" s="19"/>
      <c r="I17501" s="19">
        <v>1.6283343090057478</v>
      </c>
      <c r="J17501" s="19"/>
      <c r="K17501" s="19">
        <v>1.8322786529368218</v>
      </c>
      <c r="L17501" s="19"/>
      <c r="M17501" s="19">
        <v>2.1763897293036987</v>
      </c>
      <c r="N17501" s="19"/>
      <c r="O17501" s="19">
        <v>1.6906004666449861</v>
      </c>
      <c r="P17501" s="50"/>
      <c r="R17501" s="9" t="s">
        <v>0</v>
      </c>
    </row>
    <row r="17502" spans="2:18" x14ac:dyDescent="0.2">
      <c r="B17502" s="25">
        <v>17272</v>
      </c>
      <c r="C17502" s="193"/>
      <c r="D17502" s="19">
        <v>0.64754077542662269</v>
      </c>
      <c r="E17502" s="19">
        <v>0.27445178225169342</v>
      </c>
      <c r="F17502" s="19"/>
      <c r="G17502" s="19"/>
      <c r="H17502" s="19">
        <v>0.6202232402774942</v>
      </c>
      <c r="I17502" s="19"/>
      <c r="J17502" s="19">
        <v>0.49625426853201798</v>
      </c>
      <c r="K17502" s="19">
        <v>3.4402710204862255E-2</v>
      </c>
      <c r="L17502" s="19"/>
      <c r="M17502" s="19"/>
      <c r="N17502" s="19">
        <v>0.48762461867841278</v>
      </c>
      <c r="O17502" s="19">
        <v>0.95804477306041635</v>
      </c>
      <c r="P17502" s="50"/>
      <c r="R17502" s="9" t="s">
        <v>0</v>
      </c>
    </row>
    <row r="17503" spans="2:18" x14ac:dyDescent="0.2">
      <c r="B17503" s="25">
        <v>17273</v>
      </c>
      <c r="C17503" s="193"/>
      <c r="D17503" s="19">
        <v>3.4113075467432634E-2</v>
      </c>
      <c r="E17503" s="19"/>
      <c r="F17503" s="19">
        <v>0.13408362521295189</v>
      </c>
      <c r="G17503" s="19"/>
      <c r="H17503" s="19">
        <v>0.77004937925948624</v>
      </c>
      <c r="I17503" s="19"/>
      <c r="J17503" s="19">
        <v>0.1294543533540104</v>
      </c>
      <c r="K17503" s="19"/>
      <c r="L17503" s="19">
        <v>0.74782953553344078</v>
      </c>
      <c r="M17503" s="19"/>
      <c r="N17503" s="19">
        <v>0.19929232929686408</v>
      </c>
      <c r="O17503" s="19"/>
      <c r="P17503" s="50">
        <v>0.29970955407956196</v>
      </c>
      <c r="R17503" s="9" t="s">
        <v>0</v>
      </c>
    </row>
    <row r="17504" spans="2:18" x14ac:dyDescent="0.2">
      <c r="B17504" s="25">
        <v>17274</v>
      </c>
      <c r="C17504" s="193">
        <v>0.24031248524382781</v>
      </c>
      <c r="D17504" s="19"/>
      <c r="E17504" s="19">
        <v>0.32940140715162136</v>
      </c>
      <c r="F17504" s="19"/>
      <c r="G17504" s="19">
        <v>0.93224245131362959</v>
      </c>
      <c r="H17504" s="19"/>
      <c r="I17504" s="19"/>
      <c r="J17504" s="19">
        <v>4.7283449208743826E-2</v>
      </c>
      <c r="K17504" s="19">
        <v>0.65942449712091156</v>
      </c>
      <c r="L17504" s="19"/>
      <c r="M17504" s="19">
        <v>0.39759586425264692</v>
      </c>
      <c r="N17504" s="19"/>
      <c r="O17504" s="19">
        <v>0.12143321786526998</v>
      </c>
      <c r="P17504" s="50"/>
      <c r="R17504" s="9" t="s">
        <v>0</v>
      </c>
    </row>
    <row r="17505" spans="2:18" x14ac:dyDescent="0.2">
      <c r="B17505" s="25">
        <v>17275</v>
      </c>
      <c r="C17505" s="193"/>
      <c r="D17505" s="19">
        <v>1.6647223226636607</v>
      </c>
      <c r="E17505" s="19"/>
      <c r="F17505" s="19">
        <v>0.79155275519196555</v>
      </c>
      <c r="G17505" s="19"/>
      <c r="H17505" s="19">
        <v>1.1798616419773567</v>
      </c>
      <c r="I17505" s="19"/>
      <c r="J17505" s="19">
        <v>0.57592152353882775</v>
      </c>
      <c r="K17505" s="19"/>
      <c r="L17505" s="19">
        <v>1.1893904443093473</v>
      </c>
      <c r="M17505" s="19"/>
      <c r="N17505" s="19">
        <v>0.97618763421603583</v>
      </c>
      <c r="O17505" s="19"/>
      <c r="P17505" s="50">
        <v>1.0973110663311807</v>
      </c>
      <c r="R17505" s="9" t="s">
        <v>0</v>
      </c>
    </row>
    <row r="17506" spans="2:18" x14ac:dyDescent="0.2">
      <c r="B17506" s="25">
        <v>17276</v>
      </c>
      <c r="C17506" s="193">
        <v>0.28866081386841125</v>
      </c>
      <c r="D17506" s="19"/>
      <c r="E17506" s="19"/>
      <c r="F17506" s="19">
        <v>0.96247515907660763</v>
      </c>
      <c r="G17506" s="19">
        <v>0.69631193723801132</v>
      </c>
      <c r="H17506" s="19"/>
      <c r="I17506" s="19"/>
      <c r="J17506" s="19">
        <v>0.92182014612866603</v>
      </c>
      <c r="K17506" s="19">
        <v>0.1574665759759846</v>
      </c>
      <c r="L17506" s="19"/>
      <c r="M17506" s="19">
        <v>0.21827410195564495</v>
      </c>
      <c r="N17506" s="19"/>
      <c r="O17506" s="19"/>
      <c r="P17506" s="50">
        <v>0.42615991420228239</v>
      </c>
      <c r="R17506" s="9" t="s">
        <v>0</v>
      </c>
    </row>
    <row r="17507" spans="2:18" x14ac:dyDescent="0.2">
      <c r="B17507" s="25">
        <v>17277</v>
      </c>
      <c r="C17507" s="193">
        <v>1.5263273421296184</v>
      </c>
      <c r="D17507" s="19"/>
      <c r="E17507" s="19">
        <v>0.41351390887869399</v>
      </c>
      <c r="F17507" s="19"/>
      <c r="G17507" s="19"/>
      <c r="H17507" s="19">
        <v>0.34244984614321294</v>
      </c>
      <c r="I17507" s="19"/>
      <c r="J17507" s="19">
        <v>0.11896143142306531</v>
      </c>
      <c r="K17507" s="19">
        <v>0.55233377220770574</v>
      </c>
      <c r="L17507" s="19"/>
      <c r="M17507" s="19"/>
      <c r="N17507" s="19">
        <v>0.4463788071944455</v>
      </c>
      <c r="O17507" s="19">
        <v>0.11967826033600978</v>
      </c>
      <c r="P17507" s="50"/>
      <c r="R17507" s="9" t="s">
        <v>0</v>
      </c>
    </row>
    <row r="17508" spans="2:18" x14ac:dyDescent="0.2">
      <c r="B17508" s="25">
        <v>17278</v>
      </c>
      <c r="C17508" s="193"/>
      <c r="D17508" s="19">
        <v>1.7670357180675409</v>
      </c>
      <c r="E17508" s="19"/>
      <c r="F17508" s="19">
        <v>1.7755379884306233</v>
      </c>
      <c r="G17508" s="19"/>
      <c r="H17508" s="19">
        <v>1.1840403064508112</v>
      </c>
      <c r="I17508" s="19"/>
      <c r="J17508" s="19">
        <v>1.3923299456107012</v>
      </c>
      <c r="K17508" s="19"/>
      <c r="L17508" s="19">
        <v>1.3756536501642358</v>
      </c>
      <c r="M17508" s="19"/>
      <c r="N17508" s="19">
        <v>1.3250584440376638</v>
      </c>
      <c r="O17508" s="19"/>
      <c r="P17508" s="50">
        <v>1.4346503902527914</v>
      </c>
      <c r="R17508" s="9" t="s">
        <v>0</v>
      </c>
    </row>
    <row r="17509" spans="2:18" x14ac:dyDescent="0.2">
      <c r="B17509" s="25">
        <v>17279</v>
      </c>
      <c r="C17509" s="193"/>
      <c r="D17509" s="19">
        <v>0.98257011871768263</v>
      </c>
      <c r="E17509" s="19"/>
      <c r="F17509" s="19">
        <v>0.46062284874624976</v>
      </c>
      <c r="G17509" s="19"/>
      <c r="H17509" s="19">
        <v>0.95242696029132112</v>
      </c>
      <c r="I17509" s="19"/>
      <c r="J17509" s="19">
        <v>1.0750680439732851</v>
      </c>
      <c r="K17509" s="19"/>
      <c r="L17509" s="19">
        <v>1.2496940719184129</v>
      </c>
      <c r="M17509" s="19"/>
      <c r="N17509" s="19">
        <v>0.429818203389984</v>
      </c>
      <c r="O17509" s="19"/>
      <c r="P17509" s="50">
        <v>0.86461342012052678</v>
      </c>
      <c r="R17509" s="9" t="s">
        <v>0</v>
      </c>
    </row>
    <row r="17510" spans="2:18" x14ac:dyDescent="0.2">
      <c r="B17510" s="25">
        <v>17280</v>
      </c>
      <c r="C17510" s="193"/>
      <c r="D17510" s="19">
        <v>1.3975106919265528</v>
      </c>
      <c r="E17510" s="19"/>
      <c r="F17510" s="19">
        <v>1.5829133846698471</v>
      </c>
      <c r="G17510" s="19"/>
      <c r="H17510" s="19">
        <v>0.25727496253749532</v>
      </c>
      <c r="I17510" s="19"/>
      <c r="J17510" s="19">
        <v>0.69219670039372894</v>
      </c>
      <c r="K17510" s="19"/>
      <c r="L17510" s="19">
        <v>0.32065956393594691</v>
      </c>
      <c r="M17510" s="19"/>
      <c r="N17510" s="19">
        <v>0.46372298563004111</v>
      </c>
      <c r="O17510" s="19"/>
      <c r="P17510" s="50">
        <v>0.91073863134571387</v>
      </c>
      <c r="R17510" s="9" t="s">
        <v>0</v>
      </c>
    </row>
    <row r="17511" spans="2:18" x14ac:dyDescent="0.2">
      <c r="B17511" s="25">
        <v>17281</v>
      </c>
      <c r="C17511" s="193"/>
      <c r="D17511" s="19">
        <v>0.63491142057743954</v>
      </c>
      <c r="E17511" s="19"/>
      <c r="F17511" s="19">
        <v>0.2583275783317226</v>
      </c>
      <c r="G17511" s="19">
        <v>0.23668426257086503</v>
      </c>
      <c r="H17511" s="19"/>
      <c r="I17511" s="19">
        <v>0.14956934884726925</v>
      </c>
      <c r="J17511" s="19"/>
      <c r="K17511" s="19">
        <v>1.7438212875689117E-2</v>
      </c>
      <c r="L17511" s="19"/>
      <c r="M17511" s="19">
        <v>0.46903480704002359</v>
      </c>
      <c r="N17511" s="19"/>
      <c r="O17511" s="19">
        <v>9.1851052598799388E-2</v>
      </c>
      <c r="P17511" s="50"/>
      <c r="R17511" s="9" t="s">
        <v>0</v>
      </c>
    </row>
    <row r="17512" spans="2:18" x14ac:dyDescent="0.2">
      <c r="B17512" s="25">
        <v>17282</v>
      </c>
      <c r="C17512" s="193"/>
      <c r="D17512" s="19">
        <v>0.46555397936539039</v>
      </c>
      <c r="E17512" s="19">
        <v>0.94214304578020724</v>
      </c>
      <c r="F17512" s="19"/>
      <c r="G17512" s="19">
        <v>0.61235644518384469</v>
      </c>
      <c r="H17512" s="19"/>
      <c r="I17512" s="19"/>
      <c r="J17512" s="19">
        <v>5.1741036540023003E-2</v>
      </c>
      <c r="K17512" s="19"/>
      <c r="L17512" s="19">
        <v>0.28926346699712224</v>
      </c>
      <c r="M17512" s="19"/>
      <c r="N17512" s="19">
        <v>0.36105194396399437</v>
      </c>
      <c r="O17512" s="19">
        <v>0.87273867969407271</v>
      </c>
      <c r="P17512" s="50"/>
      <c r="R17512" s="9" t="s">
        <v>0</v>
      </c>
    </row>
    <row r="17513" spans="2:18" x14ac:dyDescent="0.2">
      <c r="B17513" s="25">
        <v>17283</v>
      </c>
      <c r="C17513" s="193">
        <v>0.77465973622948925</v>
      </c>
      <c r="D17513" s="19"/>
      <c r="E17513" s="19">
        <v>0.65986739227439961</v>
      </c>
      <c r="F17513" s="19"/>
      <c r="G17513" s="19">
        <v>2.3613560460058514E-2</v>
      </c>
      <c r="H17513" s="19"/>
      <c r="I17513" s="19">
        <v>1.0193867440127933</v>
      </c>
      <c r="J17513" s="19"/>
      <c r="K17513" s="19">
        <v>0.1992578693689841</v>
      </c>
      <c r="L17513" s="19"/>
      <c r="M17513" s="19"/>
      <c r="N17513" s="19">
        <v>0.72997510145720923</v>
      </c>
      <c r="O17513" s="19">
        <v>1.1477577638123784</v>
      </c>
      <c r="P17513" s="50"/>
      <c r="R17513" s="9" t="s">
        <v>0</v>
      </c>
    </row>
    <row r="17514" spans="2:18" x14ac:dyDescent="0.2">
      <c r="B17514" s="25">
        <v>17284</v>
      </c>
      <c r="C17514" s="193"/>
      <c r="D17514" s="19">
        <v>1.0612343305979806</v>
      </c>
      <c r="E17514" s="19"/>
      <c r="F17514" s="19">
        <v>0.87419346380223362</v>
      </c>
      <c r="G17514" s="19"/>
      <c r="H17514" s="19">
        <v>0.77646035273657377</v>
      </c>
      <c r="I17514" s="19"/>
      <c r="J17514" s="19">
        <v>0.92964132385738862</v>
      </c>
      <c r="K17514" s="19"/>
      <c r="L17514" s="19">
        <v>0.28339042761328692</v>
      </c>
      <c r="M17514" s="19"/>
      <c r="N17514" s="19">
        <v>0.61963892708053869</v>
      </c>
      <c r="O17514" s="19"/>
      <c r="P17514" s="50">
        <v>0.80668006009760296</v>
      </c>
      <c r="R17514" s="9" t="s">
        <v>0</v>
      </c>
    </row>
    <row r="17515" spans="2:18" x14ac:dyDescent="0.2">
      <c r="B17515" s="25">
        <v>17285</v>
      </c>
      <c r="C17515" s="193">
        <v>0.40217647739473023</v>
      </c>
      <c r="D17515" s="19"/>
      <c r="E17515" s="19"/>
      <c r="F17515" s="19">
        <v>0.54114638568508988</v>
      </c>
      <c r="G17515" s="19"/>
      <c r="H17515" s="19">
        <v>0.58734599828300493</v>
      </c>
      <c r="I17515" s="19"/>
      <c r="J17515" s="19">
        <v>0.56703757371879826</v>
      </c>
      <c r="K17515" s="19"/>
      <c r="L17515" s="19">
        <v>0.93288993265812659</v>
      </c>
      <c r="M17515" s="19"/>
      <c r="N17515" s="19">
        <v>0.56438871095321697</v>
      </c>
      <c r="O17515" s="19"/>
      <c r="P17515" s="50">
        <v>1.6522891113335916</v>
      </c>
      <c r="R17515" s="9" t="s">
        <v>0</v>
      </c>
    </row>
    <row r="17516" spans="2:18" x14ac:dyDescent="0.2">
      <c r="B17516" s="25">
        <v>17286</v>
      </c>
      <c r="C17516" s="193">
        <v>0.77614081293312576</v>
      </c>
      <c r="D17516" s="19"/>
      <c r="E17516" s="19">
        <v>0.38724851129460103</v>
      </c>
      <c r="F17516" s="19"/>
      <c r="G17516" s="19">
        <v>1.020034391391081</v>
      </c>
      <c r="H17516" s="19"/>
      <c r="I17516" s="19">
        <v>1.4038473606098769</v>
      </c>
      <c r="J17516" s="19"/>
      <c r="K17516" s="19">
        <v>0.23264759660563045</v>
      </c>
      <c r="L17516" s="19"/>
      <c r="M17516" s="19">
        <v>1.0523284392859307</v>
      </c>
      <c r="N17516" s="19"/>
      <c r="O17516" s="19">
        <v>0.69809041138639072</v>
      </c>
      <c r="P17516" s="50"/>
      <c r="R17516" s="9" t="s">
        <v>0</v>
      </c>
    </row>
    <row r="17517" spans="2:18" x14ac:dyDescent="0.2">
      <c r="B17517" s="25">
        <v>17287</v>
      </c>
      <c r="C17517" s="193"/>
      <c r="D17517" s="19">
        <v>1.0410790432433505</v>
      </c>
      <c r="E17517" s="19"/>
      <c r="F17517" s="19">
        <v>1.3526586463545611</v>
      </c>
      <c r="G17517" s="19"/>
      <c r="H17517" s="19">
        <v>0.61344021417729222</v>
      </c>
      <c r="I17517" s="19"/>
      <c r="J17517" s="19">
        <v>0.25525068429476178</v>
      </c>
      <c r="K17517" s="19"/>
      <c r="L17517" s="19">
        <v>1.8588260760899669</v>
      </c>
      <c r="M17517" s="19"/>
      <c r="N17517" s="19">
        <v>1.0174324844802456</v>
      </c>
      <c r="O17517" s="19"/>
      <c r="P17517" s="50">
        <v>5.0795241036112181E-2</v>
      </c>
      <c r="R17517" s="9" t="s">
        <v>0</v>
      </c>
    </row>
    <row r="17518" spans="2:18" x14ac:dyDescent="0.2">
      <c r="B17518" s="25">
        <v>17288</v>
      </c>
      <c r="C17518" s="193">
        <v>0.95332021569584979</v>
      </c>
      <c r="D17518" s="19"/>
      <c r="E17518" s="19">
        <v>0.84034321829530767</v>
      </c>
      <c r="F17518" s="19"/>
      <c r="G17518" s="19">
        <v>0.47316960046703388</v>
      </c>
      <c r="H17518" s="19"/>
      <c r="I17518" s="19">
        <v>0.84537594768360858</v>
      </c>
      <c r="J17518" s="19"/>
      <c r="K17518" s="19">
        <v>0.79822790895992568</v>
      </c>
      <c r="L17518" s="19"/>
      <c r="M17518" s="19">
        <v>1.8238554864182244</v>
      </c>
      <c r="N17518" s="19"/>
      <c r="O17518" s="19">
        <v>1.1069273359031673</v>
      </c>
      <c r="P17518" s="50"/>
      <c r="R17518" s="9" t="s">
        <v>0</v>
      </c>
    </row>
    <row r="17519" spans="2:18" x14ac:dyDescent="0.2">
      <c r="B17519" s="25">
        <v>17289</v>
      </c>
      <c r="C17519" s="193">
        <v>0.89124057756002228</v>
      </c>
      <c r="D17519" s="19"/>
      <c r="E17519" s="19">
        <v>0.56633708530870408</v>
      </c>
      <c r="F17519" s="19"/>
      <c r="G17519" s="19">
        <v>0.52366532348432515</v>
      </c>
      <c r="H17519" s="19"/>
      <c r="I17519" s="19">
        <v>1.0170866008661663</v>
      </c>
      <c r="J17519" s="19"/>
      <c r="K17519" s="19">
        <v>1.1464604677297849</v>
      </c>
      <c r="L17519" s="19"/>
      <c r="M17519" s="19">
        <v>1.3219342685860866</v>
      </c>
      <c r="N17519" s="19"/>
      <c r="O17519" s="19">
        <v>0.5485755315334111</v>
      </c>
      <c r="P17519" s="50"/>
      <c r="R17519" s="9" t="s">
        <v>0</v>
      </c>
    </row>
    <row r="17520" spans="2:18" x14ac:dyDescent="0.2">
      <c r="B17520" s="25">
        <v>17290</v>
      </c>
      <c r="C17520" s="193"/>
      <c r="D17520" s="19">
        <v>1.7028795982082653E-3</v>
      </c>
      <c r="E17520" s="19">
        <v>0.79585867222377937</v>
      </c>
      <c r="F17520" s="19"/>
      <c r="G17520" s="19">
        <v>0.75116194306683792</v>
      </c>
      <c r="H17520" s="19"/>
      <c r="I17520" s="19">
        <v>0.18245298216263897</v>
      </c>
      <c r="J17520" s="19"/>
      <c r="K17520" s="19">
        <v>9.0074479722016487E-2</v>
      </c>
      <c r="L17520" s="19"/>
      <c r="M17520" s="19">
        <v>0.68753570448868551</v>
      </c>
      <c r="N17520" s="19"/>
      <c r="O17520" s="19">
        <v>1.8240790491365195E-2</v>
      </c>
      <c r="P17520" s="50"/>
      <c r="R17520" s="9" t="s">
        <v>0</v>
      </c>
    </row>
    <row r="17521" spans="2:18" x14ac:dyDescent="0.2">
      <c r="B17521" s="25">
        <v>17291</v>
      </c>
      <c r="C17521" s="193">
        <v>1.0724179845359796</v>
      </c>
      <c r="D17521" s="19"/>
      <c r="E17521" s="19">
        <v>1.743494669975667</v>
      </c>
      <c r="F17521" s="19"/>
      <c r="G17521" s="19">
        <v>1.6319292718611365</v>
      </c>
      <c r="H17521" s="19"/>
      <c r="I17521" s="19">
        <v>1.805972024759128</v>
      </c>
      <c r="J17521" s="19"/>
      <c r="K17521" s="19">
        <v>1.7299116242728203</v>
      </c>
      <c r="L17521" s="19"/>
      <c r="M17521" s="19">
        <v>1.1654773672057113</v>
      </c>
      <c r="N17521" s="19"/>
      <c r="O17521" s="19">
        <v>1.8525415836217964</v>
      </c>
      <c r="P17521" s="50"/>
      <c r="R17521" s="9" t="s">
        <v>0</v>
      </c>
    </row>
    <row r="17522" spans="2:18" x14ac:dyDescent="0.2">
      <c r="B17522" s="25">
        <v>17292</v>
      </c>
      <c r="C17522" s="193"/>
      <c r="D17522" s="19">
        <v>0.12406260983470523</v>
      </c>
      <c r="E17522" s="19"/>
      <c r="F17522" s="19">
        <v>0.4480291484849816</v>
      </c>
      <c r="G17522" s="19">
        <v>0.17399118480765247</v>
      </c>
      <c r="H17522" s="19"/>
      <c r="I17522" s="19">
        <v>1.3151581253983482</v>
      </c>
      <c r="J17522" s="19"/>
      <c r="K17522" s="19">
        <v>0.58229632988515068</v>
      </c>
      <c r="L17522" s="19"/>
      <c r="M17522" s="19">
        <v>0.26517334578902335</v>
      </c>
      <c r="N17522" s="19"/>
      <c r="O17522" s="19">
        <v>0.83473490253138094</v>
      </c>
      <c r="P17522" s="50"/>
      <c r="R17522" s="9" t="s">
        <v>0</v>
      </c>
    </row>
    <row r="17523" spans="2:18" x14ac:dyDescent="0.2">
      <c r="B17523" s="25">
        <v>17293</v>
      </c>
      <c r="C17523" s="193">
        <v>1.2371070082817646</v>
      </c>
      <c r="D17523" s="19"/>
      <c r="E17523" s="19">
        <v>1.7188120701720981</v>
      </c>
      <c r="F17523" s="19"/>
      <c r="G17523" s="19">
        <v>1.3443069736931395</v>
      </c>
      <c r="H17523" s="19"/>
      <c r="I17523" s="19">
        <v>1.7957179071553906</v>
      </c>
      <c r="J17523" s="19"/>
      <c r="K17523" s="19">
        <v>1.9082173057384004</v>
      </c>
      <c r="L17523" s="19"/>
      <c r="M17523" s="19">
        <v>1.5485059070347369</v>
      </c>
      <c r="N17523" s="19"/>
      <c r="O17523" s="19">
        <v>1.4188127255046361</v>
      </c>
      <c r="P17523" s="50"/>
      <c r="R17523" s="9" t="s">
        <v>0</v>
      </c>
    </row>
    <row r="17524" spans="2:18" x14ac:dyDescent="0.2">
      <c r="B17524" s="25">
        <v>17294</v>
      </c>
      <c r="C17524" s="193"/>
      <c r="D17524" s="19">
        <v>0.10863419105085631</v>
      </c>
      <c r="E17524" s="19">
        <v>0.39800032935157276</v>
      </c>
      <c r="F17524" s="19"/>
      <c r="G17524" s="19">
        <v>0.79765145452803221</v>
      </c>
      <c r="H17524" s="19"/>
      <c r="I17524" s="19">
        <v>0.89854940716890996</v>
      </c>
      <c r="J17524" s="19"/>
      <c r="K17524" s="19">
        <v>0.75212548987142747</v>
      </c>
      <c r="L17524" s="19"/>
      <c r="M17524" s="19">
        <v>1.5670093461280465</v>
      </c>
      <c r="N17524" s="19"/>
      <c r="O17524" s="19">
        <v>1.266791096946875</v>
      </c>
      <c r="P17524" s="50"/>
      <c r="R17524" s="9" t="s">
        <v>0</v>
      </c>
    </row>
    <row r="17525" spans="2:18" x14ac:dyDescent="0.2">
      <c r="B17525" s="25">
        <v>17295</v>
      </c>
      <c r="C17525" s="193">
        <v>0.54098882661087166</v>
      </c>
      <c r="D17525" s="19"/>
      <c r="E17525" s="19">
        <v>1.0710747024359304</v>
      </c>
      <c r="F17525" s="19"/>
      <c r="G17525" s="19">
        <v>1.4474573413694911</v>
      </c>
      <c r="H17525" s="19"/>
      <c r="I17525" s="19">
        <v>1.1494443120990201</v>
      </c>
      <c r="J17525" s="19"/>
      <c r="K17525" s="19">
        <v>1.0789606942975327</v>
      </c>
      <c r="L17525" s="19"/>
      <c r="M17525" s="19">
        <v>1.6833075195323763</v>
      </c>
      <c r="N17525" s="19"/>
      <c r="O17525" s="19">
        <v>1.3179273400516094</v>
      </c>
      <c r="P17525" s="50"/>
      <c r="R17525" s="9" t="s">
        <v>0</v>
      </c>
    </row>
    <row r="17526" spans="2:18" x14ac:dyDescent="0.2">
      <c r="B17526" s="25">
        <v>17296</v>
      </c>
      <c r="C17526" s="193">
        <v>5.3752949629496255E-2</v>
      </c>
      <c r="D17526" s="19"/>
      <c r="E17526" s="19"/>
      <c r="F17526" s="19">
        <v>0.31334813375852855</v>
      </c>
      <c r="G17526" s="19"/>
      <c r="H17526" s="19">
        <v>0.40439129517138644</v>
      </c>
      <c r="I17526" s="19"/>
      <c r="J17526" s="19">
        <v>0.63653602165295431</v>
      </c>
      <c r="K17526" s="19"/>
      <c r="L17526" s="19">
        <v>0.26907686648954104</v>
      </c>
      <c r="M17526" s="19"/>
      <c r="N17526" s="19">
        <v>0.33863057838850735</v>
      </c>
      <c r="O17526" s="19"/>
      <c r="P17526" s="50">
        <v>4.7447760940148999E-2</v>
      </c>
      <c r="R17526" s="9" t="s">
        <v>0</v>
      </c>
    </row>
    <row r="17527" spans="2:18" x14ac:dyDescent="0.2">
      <c r="B17527" s="25">
        <v>17297</v>
      </c>
      <c r="C17527" s="193">
        <v>0.58098405029939892</v>
      </c>
      <c r="D17527" s="19"/>
      <c r="E17527" s="19">
        <v>0.54901496333645039</v>
      </c>
      <c r="F17527" s="19"/>
      <c r="G17527" s="19">
        <v>0.42790554294128552</v>
      </c>
      <c r="H17527" s="19"/>
      <c r="I17527" s="19"/>
      <c r="J17527" s="19">
        <v>0.16307380020951068</v>
      </c>
      <c r="K17527" s="19">
        <v>0.85662230781208015</v>
      </c>
      <c r="L17527" s="19"/>
      <c r="M17527" s="19">
        <v>0.59728530650882738</v>
      </c>
      <c r="N17527" s="19"/>
      <c r="O17527" s="19">
        <v>0.21046888885183984</v>
      </c>
      <c r="P17527" s="50"/>
      <c r="R17527" s="9" t="s">
        <v>0</v>
      </c>
    </row>
    <row r="17528" spans="2:18" x14ac:dyDescent="0.2">
      <c r="B17528" s="25">
        <v>17298</v>
      </c>
      <c r="C17528" s="193"/>
      <c r="D17528" s="19">
        <v>1.5760501030458056</v>
      </c>
      <c r="E17528" s="19"/>
      <c r="F17528" s="19">
        <v>1.3604096225288644</v>
      </c>
      <c r="G17528" s="19">
        <v>0.22234178620595188</v>
      </c>
      <c r="H17528" s="19"/>
      <c r="I17528" s="19"/>
      <c r="J17528" s="19">
        <v>1.096292910307934</v>
      </c>
      <c r="K17528" s="19"/>
      <c r="L17528" s="19">
        <v>1.5347457736345387</v>
      </c>
      <c r="M17528" s="19"/>
      <c r="N17528" s="19">
        <v>1.402364353628645</v>
      </c>
      <c r="O17528" s="19"/>
      <c r="P17528" s="50">
        <v>1.0363726834835092</v>
      </c>
      <c r="R17528" s="9" t="s">
        <v>0</v>
      </c>
    </row>
    <row r="17529" spans="2:18" x14ac:dyDescent="0.2">
      <c r="B17529" s="25">
        <v>17299</v>
      </c>
      <c r="C17529" s="193"/>
      <c r="D17529" s="19">
        <v>0.20040867898145182</v>
      </c>
      <c r="E17529" s="19"/>
      <c r="F17529" s="19">
        <v>0.14383269667311982</v>
      </c>
      <c r="G17529" s="19">
        <v>1.7360953832305683</v>
      </c>
      <c r="H17529" s="19"/>
      <c r="I17529" s="19">
        <v>0.15648488270874925</v>
      </c>
      <c r="J17529" s="19"/>
      <c r="K17529" s="19"/>
      <c r="L17529" s="19">
        <v>0.59445681443958509</v>
      </c>
      <c r="M17529" s="19">
        <v>0.45509211857567389</v>
      </c>
      <c r="N17529" s="19"/>
      <c r="O17529" s="19"/>
      <c r="P17529" s="50">
        <v>9.2123956921134439E-2</v>
      </c>
      <c r="R17529" s="9" t="s">
        <v>0</v>
      </c>
    </row>
    <row r="17530" spans="2:18" x14ac:dyDescent="0.2">
      <c r="B17530" s="25">
        <v>17300</v>
      </c>
      <c r="C17530" s="193"/>
      <c r="D17530" s="19">
        <v>0.14412193877233484</v>
      </c>
      <c r="E17530" s="19">
        <v>0.6820498748924323</v>
      </c>
      <c r="F17530" s="19"/>
      <c r="G17530" s="19">
        <v>0.65070356816541219</v>
      </c>
      <c r="H17530" s="19"/>
      <c r="I17530" s="19">
        <v>0.67598022438237682</v>
      </c>
      <c r="J17530" s="19"/>
      <c r="K17530" s="19">
        <v>0.37148533377176618</v>
      </c>
      <c r="L17530" s="19"/>
      <c r="M17530" s="19">
        <v>0.80973988324834134</v>
      </c>
      <c r="N17530" s="19"/>
      <c r="O17530" s="19">
        <v>1.0737315835134706</v>
      </c>
      <c r="P17530" s="50"/>
      <c r="R17530" s="9" t="s">
        <v>0</v>
      </c>
    </row>
    <row r="17531" spans="2:18" x14ac:dyDescent="0.2">
      <c r="B17531" s="25">
        <v>17301</v>
      </c>
      <c r="C17531" s="193"/>
      <c r="D17531" s="19">
        <v>1.4028278847587559</v>
      </c>
      <c r="E17531" s="19"/>
      <c r="F17531" s="19">
        <v>1.1060683149107584</v>
      </c>
      <c r="G17531" s="19"/>
      <c r="H17531" s="19">
        <v>1.4236544488416878</v>
      </c>
      <c r="I17531" s="19"/>
      <c r="J17531" s="19">
        <v>1.2941224747395765</v>
      </c>
      <c r="K17531" s="19"/>
      <c r="L17531" s="19">
        <v>0.48677347037696711</v>
      </c>
      <c r="M17531" s="19"/>
      <c r="N17531" s="19">
        <v>1.3457818317525583</v>
      </c>
      <c r="O17531" s="19"/>
      <c r="P17531" s="50">
        <v>1.2712654443288711</v>
      </c>
      <c r="R17531" s="9" t="s">
        <v>0</v>
      </c>
    </row>
    <row r="17532" spans="2:18" x14ac:dyDescent="0.2">
      <c r="B17532" s="25">
        <v>17302</v>
      </c>
      <c r="C17532" s="193"/>
      <c r="D17532" s="19">
        <v>2.1090452894683662</v>
      </c>
      <c r="E17532" s="19"/>
      <c r="F17532" s="19">
        <v>0.4451609867350157</v>
      </c>
      <c r="G17532" s="19"/>
      <c r="H17532" s="19">
        <v>1.1516843297087436</v>
      </c>
      <c r="I17532" s="19"/>
      <c r="J17532" s="19">
        <v>2.1660391589793688</v>
      </c>
      <c r="K17532" s="19"/>
      <c r="L17532" s="19">
        <v>1.410548699840527</v>
      </c>
      <c r="M17532" s="19"/>
      <c r="N17532" s="19">
        <v>1.0994815049744289</v>
      </c>
      <c r="O17532" s="19"/>
      <c r="P17532" s="50">
        <v>1.7512838260611518</v>
      </c>
      <c r="R17532" s="9" t="s">
        <v>0</v>
      </c>
    </row>
    <row r="17533" spans="2:18" x14ac:dyDescent="0.2">
      <c r="B17533" s="25">
        <v>17303</v>
      </c>
      <c r="C17533" s="193">
        <v>0.81261460772910621</v>
      </c>
      <c r="D17533" s="19"/>
      <c r="E17533" s="19">
        <v>0.87508581553235099</v>
      </c>
      <c r="F17533" s="19"/>
      <c r="G17533" s="19">
        <v>1.8849702467620733</v>
      </c>
      <c r="H17533" s="19"/>
      <c r="I17533" s="19">
        <v>2.054585542000015</v>
      </c>
      <c r="J17533" s="19"/>
      <c r="K17533" s="19">
        <v>1.8832861011326123</v>
      </c>
      <c r="L17533" s="19"/>
      <c r="M17533" s="19">
        <v>0.92282575307079906</v>
      </c>
      <c r="N17533" s="19"/>
      <c r="O17533" s="19">
        <v>1.5322661354730802</v>
      </c>
      <c r="P17533" s="50"/>
      <c r="R17533" s="9" t="s">
        <v>0</v>
      </c>
    </row>
    <row r="17534" spans="2:18" x14ac:dyDescent="0.2">
      <c r="B17534" s="25">
        <v>17304</v>
      </c>
      <c r="C17534" s="193">
        <v>1.0084876105431928</v>
      </c>
      <c r="D17534" s="19"/>
      <c r="E17534" s="19">
        <v>1.2955745488251191</v>
      </c>
      <c r="F17534" s="19"/>
      <c r="G17534" s="19">
        <v>0.30047789082214127</v>
      </c>
      <c r="H17534" s="19"/>
      <c r="I17534" s="19">
        <v>1.6684928221329025</v>
      </c>
      <c r="J17534" s="19"/>
      <c r="K17534" s="19">
        <v>0.79947967630499439</v>
      </c>
      <c r="L17534" s="19"/>
      <c r="M17534" s="19">
        <v>0.38851430071979554</v>
      </c>
      <c r="N17534" s="19"/>
      <c r="O17534" s="19">
        <v>1.4722002539961738</v>
      </c>
      <c r="P17534" s="50"/>
      <c r="R17534" s="9" t="s">
        <v>0</v>
      </c>
    </row>
    <row r="17535" spans="2:18" x14ac:dyDescent="0.2">
      <c r="B17535" s="25">
        <v>17305</v>
      </c>
      <c r="C17535" s="193"/>
      <c r="D17535" s="19">
        <v>1.0244575655629227</v>
      </c>
      <c r="E17535" s="19"/>
      <c r="F17535" s="19">
        <v>0.97246743321590901</v>
      </c>
      <c r="G17535" s="19"/>
      <c r="H17535" s="19">
        <v>1.6488816195319933</v>
      </c>
      <c r="I17535" s="19"/>
      <c r="J17535" s="19">
        <v>1.9122661702792201</v>
      </c>
      <c r="K17535" s="19"/>
      <c r="L17535" s="19">
        <v>1.0025460380171778</v>
      </c>
      <c r="M17535" s="19"/>
      <c r="N17535" s="19">
        <v>0.24051598342778355</v>
      </c>
      <c r="O17535" s="19"/>
      <c r="P17535" s="50">
        <v>0.74737497659326024</v>
      </c>
      <c r="R17535" s="9" t="s">
        <v>0</v>
      </c>
    </row>
    <row r="17536" spans="2:18" x14ac:dyDescent="0.2">
      <c r="B17536" s="25">
        <v>17306</v>
      </c>
      <c r="C17536" s="193"/>
      <c r="D17536" s="19">
        <v>0.39726751294124535</v>
      </c>
      <c r="E17536" s="19"/>
      <c r="F17536" s="19">
        <v>0.52504671453677421</v>
      </c>
      <c r="G17536" s="19"/>
      <c r="H17536" s="19">
        <v>0.55762983366335384</v>
      </c>
      <c r="I17536" s="19">
        <v>0.3440922154739533</v>
      </c>
      <c r="J17536" s="19"/>
      <c r="K17536" s="19"/>
      <c r="L17536" s="19">
        <v>1.7104556665972441</v>
      </c>
      <c r="M17536" s="19"/>
      <c r="N17536" s="19">
        <v>0.66222507771520644</v>
      </c>
      <c r="O17536" s="19"/>
      <c r="P17536" s="50">
        <v>1.5276694155239572</v>
      </c>
      <c r="R17536" s="9" t="s">
        <v>0</v>
      </c>
    </row>
    <row r="17537" spans="2:18" x14ac:dyDescent="0.2">
      <c r="B17537" s="25">
        <v>17307</v>
      </c>
      <c r="C17537" s="193"/>
      <c r="D17537" s="19">
        <v>0.34685276847732777</v>
      </c>
      <c r="E17537" s="19"/>
      <c r="F17537" s="19">
        <v>1.1198133244006607</v>
      </c>
      <c r="G17537" s="19"/>
      <c r="H17537" s="19">
        <v>1.3281769354699877</v>
      </c>
      <c r="I17537" s="19"/>
      <c r="J17537" s="19">
        <v>1.012381787056875</v>
      </c>
      <c r="K17537" s="19"/>
      <c r="L17537" s="19">
        <v>1.2033572443127192</v>
      </c>
      <c r="M17537" s="19"/>
      <c r="N17537" s="19">
        <v>0.88651586137627303</v>
      </c>
      <c r="O17537" s="19"/>
      <c r="P17537" s="50">
        <v>0.83846318918742135</v>
      </c>
      <c r="R17537" s="9" t="s">
        <v>0</v>
      </c>
    </row>
    <row r="17538" spans="2:18" x14ac:dyDescent="0.2">
      <c r="B17538" s="25">
        <v>17308</v>
      </c>
      <c r="C17538" s="193">
        <v>0.2763801581648927</v>
      </c>
      <c r="D17538" s="19"/>
      <c r="E17538" s="19">
        <v>0.84929434011422134</v>
      </c>
      <c r="F17538" s="19"/>
      <c r="G17538" s="19"/>
      <c r="H17538" s="19">
        <v>0.17092947219207788</v>
      </c>
      <c r="I17538" s="19"/>
      <c r="J17538" s="19">
        <v>0.28768327844072428</v>
      </c>
      <c r="K17538" s="19">
        <v>0.24685608095945807</v>
      </c>
      <c r="L17538" s="19"/>
      <c r="M17538" s="19"/>
      <c r="N17538" s="19">
        <v>0.28987439822391781</v>
      </c>
      <c r="O17538" s="19"/>
      <c r="P17538" s="50">
        <v>0.73559129491247743</v>
      </c>
      <c r="R17538" s="9" t="s">
        <v>0</v>
      </c>
    </row>
    <row r="17539" spans="2:18" x14ac:dyDescent="0.2">
      <c r="B17539" s="25">
        <v>17309</v>
      </c>
      <c r="C17539" s="193"/>
      <c r="D17539" s="19">
        <v>1.2845374998015655</v>
      </c>
      <c r="E17539" s="19"/>
      <c r="F17539" s="19">
        <v>0.49375018069174648</v>
      </c>
      <c r="G17539" s="19"/>
      <c r="H17539" s="19">
        <v>1.4325805029331347</v>
      </c>
      <c r="I17539" s="19"/>
      <c r="J17539" s="19">
        <v>0.22533233973834038</v>
      </c>
      <c r="K17539" s="19"/>
      <c r="L17539" s="19">
        <v>0.691118074608157</v>
      </c>
      <c r="M17539" s="19"/>
      <c r="N17539" s="19">
        <v>0.48307465642739306</v>
      </c>
      <c r="O17539" s="19"/>
      <c r="P17539" s="50">
        <v>1.4731865448990655</v>
      </c>
      <c r="R17539" s="9" t="s">
        <v>0</v>
      </c>
    </row>
    <row r="17540" spans="2:18" x14ac:dyDescent="0.2">
      <c r="B17540" s="25">
        <v>17310</v>
      </c>
      <c r="C17540" s="193"/>
      <c r="D17540" s="19">
        <v>0.47551416298041621</v>
      </c>
      <c r="E17540" s="19"/>
      <c r="F17540" s="19">
        <v>0.59565918967614584</v>
      </c>
      <c r="G17540" s="19"/>
      <c r="H17540" s="19">
        <v>0.93853007459088722</v>
      </c>
      <c r="I17540" s="19"/>
      <c r="J17540" s="19">
        <v>1.4511443502188461</v>
      </c>
      <c r="K17540" s="19">
        <v>6.142062349840742E-2</v>
      </c>
      <c r="L17540" s="19"/>
      <c r="M17540" s="19">
        <v>8.7568111986671152E-2</v>
      </c>
      <c r="N17540" s="19"/>
      <c r="O17540" s="19">
        <v>0.11543520741401204</v>
      </c>
      <c r="P17540" s="50"/>
      <c r="R17540" s="9" t="s">
        <v>0</v>
      </c>
    </row>
    <row r="17541" spans="2:18" x14ac:dyDescent="0.2">
      <c r="B17541" s="25">
        <v>17311</v>
      </c>
      <c r="C17541" s="193">
        <v>0.28481913927789437</v>
      </c>
      <c r="D17541" s="19"/>
      <c r="E17541" s="19">
        <v>0.48268535260415468</v>
      </c>
      <c r="F17541" s="19"/>
      <c r="G17541" s="19"/>
      <c r="H17541" s="19">
        <v>0.69943912269607511</v>
      </c>
      <c r="I17541" s="19"/>
      <c r="J17541" s="19">
        <v>0.36121244281076098</v>
      </c>
      <c r="K17541" s="19">
        <v>0.43041854717330613</v>
      </c>
      <c r="L17541" s="19"/>
      <c r="M17541" s="19">
        <v>0.17132276239053068</v>
      </c>
      <c r="N17541" s="19"/>
      <c r="O17541" s="19"/>
      <c r="P17541" s="50">
        <v>1.0710482019179421</v>
      </c>
      <c r="R17541" s="9" t="s">
        <v>0</v>
      </c>
    </row>
    <row r="17542" spans="2:18" x14ac:dyDescent="0.2">
      <c r="B17542" s="25">
        <v>17312</v>
      </c>
      <c r="C17542" s="193">
        <v>0.80831862188018488</v>
      </c>
      <c r="D17542" s="19"/>
      <c r="E17542" s="19">
        <v>1.8103527536927599</v>
      </c>
      <c r="F17542" s="19"/>
      <c r="G17542" s="19">
        <v>1.8417327804270349</v>
      </c>
      <c r="H17542" s="19"/>
      <c r="I17542" s="19">
        <v>0.88733518786139653</v>
      </c>
      <c r="J17542" s="19"/>
      <c r="K17542" s="19">
        <v>1.3331919623471333</v>
      </c>
      <c r="L17542" s="19"/>
      <c r="M17542" s="19">
        <v>0.94435513859140352</v>
      </c>
      <c r="N17542" s="19"/>
      <c r="O17542" s="19">
        <v>2.3169591771809039</v>
      </c>
      <c r="P17542" s="50"/>
      <c r="R17542" s="9" t="s">
        <v>0</v>
      </c>
    </row>
    <row r="17543" spans="2:18" x14ac:dyDescent="0.2">
      <c r="B17543" s="25">
        <v>17313</v>
      </c>
      <c r="C17543" s="193"/>
      <c r="D17543" s="19">
        <v>0.87588288333159536</v>
      </c>
      <c r="E17543" s="19"/>
      <c r="F17543" s="19">
        <v>1.7601715516354866</v>
      </c>
      <c r="G17543" s="19"/>
      <c r="H17543" s="19">
        <v>0.72888219709061497</v>
      </c>
      <c r="I17543" s="19"/>
      <c r="J17543" s="19">
        <v>1.0200042549752999</v>
      </c>
      <c r="K17543" s="19"/>
      <c r="L17543" s="19">
        <v>0.64201939107570793</v>
      </c>
      <c r="M17543" s="19"/>
      <c r="N17543" s="19">
        <v>1.0177143148063437</v>
      </c>
      <c r="O17543" s="19"/>
      <c r="P17543" s="50">
        <v>1.1899432401291949</v>
      </c>
      <c r="R17543" s="9" t="s">
        <v>0</v>
      </c>
    </row>
    <row r="17544" spans="2:18" x14ac:dyDescent="0.2">
      <c r="B17544" s="25">
        <v>17314</v>
      </c>
      <c r="C17544" s="193">
        <v>5.1642567832634781E-2</v>
      </c>
      <c r="D17544" s="19"/>
      <c r="E17544" s="19">
        <v>0.90899308862477923</v>
      </c>
      <c r="F17544" s="19"/>
      <c r="G17544" s="19">
        <v>0.36619011333648083</v>
      </c>
      <c r="H17544" s="19"/>
      <c r="I17544" s="19">
        <v>0.40523398176619302</v>
      </c>
      <c r="J17544" s="19"/>
      <c r="K17544" s="19">
        <v>1.4020676913832182</v>
      </c>
      <c r="L17544" s="19"/>
      <c r="M17544" s="19">
        <v>0.75721489254618946</v>
      </c>
      <c r="N17544" s="19"/>
      <c r="O17544" s="19">
        <v>1.2881798023800113</v>
      </c>
      <c r="P17544" s="50"/>
      <c r="R17544" s="9" t="s">
        <v>0</v>
      </c>
    </row>
    <row r="17545" spans="2:18" x14ac:dyDescent="0.2">
      <c r="B17545" s="25">
        <v>17315</v>
      </c>
      <c r="C17545" s="193"/>
      <c r="D17545" s="19">
        <v>1.3169363066167739</v>
      </c>
      <c r="E17545" s="19"/>
      <c r="F17545" s="19">
        <v>0.84739843690892325</v>
      </c>
      <c r="G17545" s="19"/>
      <c r="H17545" s="19">
        <v>0.92473583546703231</v>
      </c>
      <c r="I17545" s="19"/>
      <c r="J17545" s="19">
        <v>0.53354736060530816</v>
      </c>
      <c r="K17545" s="19"/>
      <c r="L17545" s="19">
        <v>1.0479850263755488</v>
      </c>
      <c r="M17545" s="19"/>
      <c r="N17545" s="19">
        <v>1.1105735574144342</v>
      </c>
      <c r="O17545" s="19"/>
      <c r="P17545" s="50">
        <v>0.93359348128666075</v>
      </c>
      <c r="R17545" s="9" t="s">
        <v>0</v>
      </c>
    </row>
    <row r="17546" spans="2:18" x14ac:dyDescent="0.2">
      <c r="B17546" s="25">
        <v>17316</v>
      </c>
      <c r="C17546" s="193">
        <v>0.76645330685869029</v>
      </c>
      <c r="D17546" s="19"/>
      <c r="E17546" s="19">
        <v>0.18478851152075657</v>
      </c>
      <c r="F17546" s="19"/>
      <c r="G17546" s="19">
        <v>0.88908476495177846</v>
      </c>
      <c r="H17546" s="19"/>
      <c r="I17546" s="19">
        <v>1.2558117400904603</v>
      </c>
      <c r="J17546" s="19"/>
      <c r="K17546" s="19">
        <v>0.24144709776055209</v>
      </c>
      <c r="L17546" s="19"/>
      <c r="M17546" s="19">
        <v>0.52900957898937162</v>
      </c>
      <c r="N17546" s="19"/>
      <c r="O17546" s="19">
        <v>0.92071372706948806</v>
      </c>
      <c r="P17546" s="50"/>
      <c r="R17546" s="9" t="s">
        <v>0</v>
      </c>
    </row>
    <row r="17547" spans="2:18" x14ac:dyDescent="0.2">
      <c r="B17547" s="25">
        <v>17317</v>
      </c>
      <c r="C17547" s="193">
        <v>1.5243433302304159</v>
      </c>
      <c r="D17547" s="19"/>
      <c r="E17547" s="19">
        <v>0.76901682252236847</v>
      </c>
      <c r="F17547" s="19"/>
      <c r="G17547" s="19">
        <v>0.69675633301918394</v>
      </c>
      <c r="H17547" s="19"/>
      <c r="I17547" s="19">
        <v>0.95099574903411144</v>
      </c>
      <c r="J17547" s="19"/>
      <c r="K17547" s="19">
        <v>1.8259106410706862</v>
      </c>
      <c r="L17547" s="19"/>
      <c r="M17547" s="19">
        <v>2.2720449353373997</v>
      </c>
      <c r="N17547" s="19"/>
      <c r="O17547" s="19">
        <v>0.84715910001255046</v>
      </c>
      <c r="P17547" s="50"/>
      <c r="R17547" s="9" t="s">
        <v>0</v>
      </c>
    </row>
    <row r="17548" spans="2:18" x14ac:dyDescent="0.2">
      <c r="B17548" s="25">
        <v>17318</v>
      </c>
      <c r="C17548" s="193"/>
      <c r="D17548" s="19">
        <v>1.2088921054864994</v>
      </c>
      <c r="E17548" s="19">
        <v>0.31977769990254096</v>
      </c>
      <c r="F17548" s="19"/>
      <c r="G17548" s="19"/>
      <c r="H17548" s="19">
        <v>0.84367367820099892</v>
      </c>
      <c r="I17548" s="19"/>
      <c r="J17548" s="19">
        <v>0.42716503554867791</v>
      </c>
      <c r="K17548" s="19"/>
      <c r="L17548" s="19">
        <v>0.3819417489311443</v>
      </c>
      <c r="M17548" s="19"/>
      <c r="N17548" s="19">
        <v>0.60135233106299979</v>
      </c>
      <c r="O17548" s="19">
        <v>7.5452471072435037E-2</v>
      </c>
      <c r="P17548" s="50"/>
      <c r="R17548" s="9" t="s">
        <v>0</v>
      </c>
    </row>
    <row r="17549" spans="2:18" x14ac:dyDescent="0.2">
      <c r="B17549" s="25">
        <v>17319</v>
      </c>
      <c r="C17549" s="193"/>
      <c r="D17549" s="19">
        <v>3.0119678174739954</v>
      </c>
      <c r="E17549" s="19"/>
      <c r="F17549" s="19">
        <v>1.781105307829546</v>
      </c>
      <c r="G17549" s="19"/>
      <c r="H17549" s="19">
        <v>2.3879147749412528</v>
      </c>
      <c r="I17549" s="19"/>
      <c r="J17549" s="19">
        <v>2.3642125366758369</v>
      </c>
      <c r="K17549" s="19"/>
      <c r="L17549" s="19">
        <v>2.8729578488953229</v>
      </c>
      <c r="M17549" s="19"/>
      <c r="N17549" s="19">
        <v>3.0745079938316806</v>
      </c>
      <c r="O17549" s="19"/>
      <c r="P17549" s="50">
        <v>2.1087517538960641</v>
      </c>
      <c r="R17549" s="9" t="s">
        <v>0</v>
      </c>
    </row>
    <row r="17550" spans="2:18" x14ac:dyDescent="0.2">
      <c r="B17550" s="25">
        <v>17320</v>
      </c>
      <c r="C17550" s="193">
        <v>5.9076530280603008E-2</v>
      </c>
      <c r="D17550" s="19"/>
      <c r="E17550" s="19">
        <v>0.2351232716613659</v>
      </c>
      <c r="F17550" s="19"/>
      <c r="G17550" s="19">
        <v>0.15729702520452943</v>
      </c>
      <c r="H17550" s="19"/>
      <c r="I17550" s="19">
        <v>1.1252228923603287</v>
      </c>
      <c r="J17550" s="19"/>
      <c r="K17550" s="19">
        <v>8.8359325352134852E-2</v>
      </c>
      <c r="L17550" s="19"/>
      <c r="M17550" s="19">
        <v>0.70573454613713105</v>
      </c>
      <c r="N17550" s="19"/>
      <c r="O17550" s="19">
        <v>1.0499967072893786</v>
      </c>
      <c r="P17550" s="50"/>
      <c r="R17550" s="9" t="s">
        <v>0</v>
      </c>
    </row>
    <row r="17551" spans="2:18" x14ac:dyDescent="0.2">
      <c r="B17551" s="25">
        <v>17321</v>
      </c>
      <c r="C17551" s="193">
        <v>1.2235083524509351</v>
      </c>
      <c r="D17551" s="19"/>
      <c r="E17551" s="19">
        <v>0.49563059118442637</v>
      </c>
      <c r="F17551" s="19"/>
      <c r="G17551" s="19">
        <v>1.2160716949669177</v>
      </c>
      <c r="H17551" s="19"/>
      <c r="I17551" s="19">
        <v>0.1531245717831993</v>
      </c>
      <c r="J17551" s="19"/>
      <c r="K17551" s="19">
        <v>0.57709561406355603</v>
      </c>
      <c r="L17551" s="19"/>
      <c r="M17551" s="19">
        <v>0.36652716840489691</v>
      </c>
      <c r="N17551" s="19"/>
      <c r="O17551" s="19">
        <v>0.20502375144939242</v>
      </c>
      <c r="P17551" s="50"/>
      <c r="R17551" s="9" t="s">
        <v>0</v>
      </c>
    </row>
    <row r="17552" spans="2:18" x14ac:dyDescent="0.2">
      <c r="B17552" s="25">
        <v>17322</v>
      </c>
      <c r="C17552" s="193">
        <v>0.48667854996931897</v>
      </c>
      <c r="D17552" s="19"/>
      <c r="E17552" s="19"/>
      <c r="F17552" s="19">
        <v>1.517776100997442</v>
      </c>
      <c r="G17552" s="19"/>
      <c r="H17552" s="19">
        <v>0.40017184799597988</v>
      </c>
      <c r="I17552" s="19">
        <v>0.14087708602570584</v>
      </c>
      <c r="J17552" s="19"/>
      <c r="K17552" s="19"/>
      <c r="L17552" s="19">
        <v>8.7952408457443024E-2</v>
      </c>
      <c r="M17552" s="19"/>
      <c r="N17552" s="19">
        <v>4.7881356405857726E-3</v>
      </c>
      <c r="O17552" s="19"/>
      <c r="P17552" s="50">
        <v>1.0245924085651854</v>
      </c>
      <c r="R17552" s="9" t="s">
        <v>0</v>
      </c>
    </row>
    <row r="17553" spans="2:18" x14ac:dyDescent="0.2">
      <c r="B17553" s="25">
        <v>17323</v>
      </c>
      <c r="C17553" s="193">
        <v>0.11535058592712522</v>
      </c>
      <c r="D17553" s="19"/>
      <c r="E17553" s="19"/>
      <c r="F17553" s="19">
        <v>0.70952895568553787</v>
      </c>
      <c r="G17553" s="19">
        <v>0.1797917719386837</v>
      </c>
      <c r="H17553" s="19"/>
      <c r="I17553" s="19"/>
      <c r="J17553" s="19">
        <v>0.64024561612606901</v>
      </c>
      <c r="K17553" s="19"/>
      <c r="L17553" s="19">
        <v>9.4211484467841555E-2</v>
      </c>
      <c r="M17553" s="19">
        <v>0.84901258566361437</v>
      </c>
      <c r="N17553" s="19"/>
      <c r="O17553" s="19"/>
      <c r="P17553" s="50">
        <v>0.66914719541317036</v>
      </c>
      <c r="R17553" s="9" t="s">
        <v>0</v>
      </c>
    </row>
    <row r="17554" spans="2:18" x14ac:dyDescent="0.2">
      <c r="B17554" s="25">
        <v>17324</v>
      </c>
      <c r="C17554" s="193"/>
      <c r="D17554" s="19">
        <v>0.34782156292686078</v>
      </c>
      <c r="E17554" s="19"/>
      <c r="F17554" s="19">
        <v>0.66761789549082762</v>
      </c>
      <c r="G17554" s="19"/>
      <c r="H17554" s="19">
        <v>1.6824883288250991</v>
      </c>
      <c r="I17554" s="19"/>
      <c r="J17554" s="19">
        <v>1.1560165546492616</v>
      </c>
      <c r="K17554" s="19"/>
      <c r="L17554" s="19">
        <v>1.6624320604894853</v>
      </c>
      <c r="M17554" s="19"/>
      <c r="N17554" s="19">
        <v>1.6890754368730259</v>
      </c>
      <c r="O17554" s="19"/>
      <c r="P17554" s="50">
        <v>1.4783468530317687</v>
      </c>
      <c r="R17554" s="9" t="s">
        <v>0</v>
      </c>
    </row>
    <row r="17555" spans="2:18" x14ac:dyDescent="0.2">
      <c r="B17555" s="25">
        <v>17325</v>
      </c>
      <c r="C17555" s="193"/>
      <c r="D17555" s="19">
        <v>5.4815172672548339E-2</v>
      </c>
      <c r="E17555" s="19">
        <v>0.52770502224276361</v>
      </c>
      <c r="F17555" s="19"/>
      <c r="G17555" s="19">
        <v>0.95935115945443461</v>
      </c>
      <c r="H17555" s="19"/>
      <c r="I17555" s="19">
        <v>7.4663231282635051E-2</v>
      </c>
      <c r="J17555" s="19"/>
      <c r="K17555" s="19"/>
      <c r="L17555" s="19">
        <v>6.9665607098567612E-3</v>
      </c>
      <c r="M17555" s="19"/>
      <c r="N17555" s="19">
        <v>0.15503910557263972</v>
      </c>
      <c r="O17555" s="19"/>
      <c r="P17555" s="50">
        <v>0.35682836032527032</v>
      </c>
      <c r="R17555" s="9" t="s">
        <v>0</v>
      </c>
    </row>
    <row r="17556" spans="2:18" x14ac:dyDescent="0.2">
      <c r="B17556" s="25">
        <v>17326</v>
      </c>
      <c r="C17556" s="193">
        <v>0.65217325397490344</v>
      </c>
      <c r="D17556" s="19"/>
      <c r="E17556" s="19">
        <v>0.87783366511679584</v>
      </c>
      <c r="F17556" s="19"/>
      <c r="G17556" s="19">
        <v>0.57396274406269121</v>
      </c>
      <c r="H17556" s="19"/>
      <c r="I17556" s="19">
        <v>0.53847733024381728</v>
      </c>
      <c r="J17556" s="19"/>
      <c r="K17556" s="19">
        <v>1.2813470133283638</v>
      </c>
      <c r="L17556" s="19"/>
      <c r="M17556" s="19">
        <v>0.82385297766867993</v>
      </c>
      <c r="N17556" s="19"/>
      <c r="O17556" s="19">
        <v>0.10491620036133729</v>
      </c>
      <c r="P17556" s="50"/>
      <c r="R17556" s="9" t="s">
        <v>0</v>
      </c>
    </row>
    <row r="17557" spans="2:18" x14ac:dyDescent="0.2">
      <c r="B17557" s="25">
        <v>17327</v>
      </c>
      <c r="C17557" s="193">
        <v>5.8308073317011704E-3</v>
      </c>
      <c r="D17557" s="19"/>
      <c r="E17557" s="19">
        <v>8.2589107079387422E-2</v>
      </c>
      <c r="F17557" s="19"/>
      <c r="G17557" s="19">
        <v>1.2624521639824626</v>
      </c>
      <c r="H17557" s="19"/>
      <c r="I17557" s="19">
        <v>0.24021584725073095</v>
      </c>
      <c r="J17557" s="19"/>
      <c r="K17557" s="19">
        <v>0.61494954381078848</v>
      </c>
      <c r="L17557" s="19"/>
      <c r="M17557" s="19">
        <v>0.73110291885694823</v>
      </c>
      <c r="N17557" s="19"/>
      <c r="O17557" s="19">
        <v>0.17498932309839804</v>
      </c>
      <c r="P17557" s="50"/>
      <c r="R17557" s="9" t="s">
        <v>0</v>
      </c>
    </row>
    <row r="17558" spans="2:18" x14ac:dyDescent="0.2">
      <c r="B17558" s="25">
        <v>17328</v>
      </c>
      <c r="C17558" s="193"/>
      <c r="D17558" s="19">
        <v>1.0254919998514682</v>
      </c>
      <c r="E17558" s="19"/>
      <c r="F17558" s="19">
        <v>0.38943753791037106</v>
      </c>
      <c r="G17558" s="19"/>
      <c r="H17558" s="19">
        <v>0.86772388412125989</v>
      </c>
      <c r="I17558" s="19"/>
      <c r="J17558" s="19">
        <v>0.82644447319838155</v>
      </c>
      <c r="K17558" s="19"/>
      <c r="L17558" s="19">
        <v>1.4069769621764214</v>
      </c>
      <c r="M17558" s="19"/>
      <c r="N17558" s="19">
        <v>0.60952653368069021</v>
      </c>
      <c r="O17558" s="19"/>
      <c r="P17558" s="50">
        <v>0.803302769641003</v>
      </c>
      <c r="R17558" s="9" t="s">
        <v>0</v>
      </c>
    </row>
    <row r="17559" spans="2:18" x14ac:dyDescent="0.2">
      <c r="B17559" s="25">
        <v>17329</v>
      </c>
      <c r="C17559" s="193"/>
      <c r="D17559" s="19">
        <v>1.9159098637754293</v>
      </c>
      <c r="E17559" s="19"/>
      <c r="F17559" s="19">
        <v>2.5057936371098291</v>
      </c>
      <c r="G17559" s="19"/>
      <c r="H17559" s="19">
        <v>1.9562582415219705</v>
      </c>
      <c r="I17559" s="19"/>
      <c r="J17559" s="19">
        <v>1.0378614340004637</v>
      </c>
      <c r="K17559" s="19"/>
      <c r="L17559" s="19">
        <v>2.215478098746344</v>
      </c>
      <c r="M17559" s="19"/>
      <c r="N17559" s="19">
        <v>0.4802789246094446</v>
      </c>
      <c r="O17559" s="19"/>
      <c r="P17559" s="50">
        <v>1.6397082669808118</v>
      </c>
      <c r="R17559" s="9" t="s">
        <v>0</v>
      </c>
    </row>
    <row r="17560" spans="2:18" x14ac:dyDescent="0.2">
      <c r="B17560" s="25">
        <v>17330</v>
      </c>
      <c r="C17560" s="193">
        <v>1.864753848955583</v>
      </c>
      <c r="D17560" s="19"/>
      <c r="E17560" s="19">
        <v>2.2587749674384665</v>
      </c>
      <c r="F17560" s="19"/>
      <c r="G17560" s="19">
        <v>2.2161837022801008</v>
      </c>
      <c r="H17560" s="19"/>
      <c r="I17560" s="19">
        <v>1.1621863223492579</v>
      </c>
      <c r="J17560" s="19"/>
      <c r="K17560" s="19">
        <v>0.94098497236875245</v>
      </c>
      <c r="L17560" s="19"/>
      <c r="M17560" s="19">
        <v>1.6343882628765956</v>
      </c>
      <c r="N17560" s="19"/>
      <c r="O17560" s="19">
        <v>1.3230212192407684</v>
      </c>
      <c r="P17560" s="50"/>
      <c r="R17560" s="9" t="s">
        <v>0</v>
      </c>
    </row>
    <row r="17561" spans="2:18" x14ac:dyDescent="0.2">
      <c r="B17561" s="25">
        <v>17331</v>
      </c>
      <c r="C17561" s="193"/>
      <c r="D17561" s="19">
        <v>0.32365297704942936</v>
      </c>
      <c r="E17561" s="19">
        <v>1.3841034198951283E-2</v>
      </c>
      <c r="F17561" s="19"/>
      <c r="G17561" s="19">
        <v>0.39224572218263343</v>
      </c>
      <c r="H17561" s="19"/>
      <c r="I17561" s="19"/>
      <c r="J17561" s="19">
        <v>0.50298803710157514</v>
      </c>
      <c r="K17561" s="19"/>
      <c r="L17561" s="19">
        <v>6.863958686913002E-2</v>
      </c>
      <c r="M17561" s="19"/>
      <c r="N17561" s="19">
        <v>0.43460838722521594</v>
      </c>
      <c r="O17561" s="19"/>
      <c r="P17561" s="50">
        <v>5.7113304398377522E-2</v>
      </c>
      <c r="R17561" s="9" t="s">
        <v>0</v>
      </c>
    </row>
    <row r="17562" spans="2:18" x14ac:dyDescent="0.2">
      <c r="B17562" s="25">
        <v>17332</v>
      </c>
      <c r="C17562" s="193">
        <v>1.7378114190982126</v>
      </c>
      <c r="D17562" s="19"/>
      <c r="E17562" s="19">
        <v>1.3729378647944435</v>
      </c>
      <c r="F17562" s="19"/>
      <c r="G17562" s="19">
        <v>1.9036831578030953</v>
      </c>
      <c r="H17562" s="19"/>
      <c r="I17562" s="19">
        <v>1.5489733643827752</v>
      </c>
      <c r="J17562" s="19"/>
      <c r="K17562" s="19"/>
      <c r="L17562" s="19">
        <v>5.1697064793246067E-2</v>
      </c>
      <c r="M17562" s="19">
        <v>0.50609725760906943</v>
      </c>
      <c r="N17562" s="19"/>
      <c r="O17562" s="19">
        <v>0.26370520003717224</v>
      </c>
      <c r="P17562" s="50"/>
      <c r="R17562" s="9" t="s">
        <v>0</v>
      </c>
    </row>
    <row r="17563" spans="2:18" x14ac:dyDescent="0.2">
      <c r="B17563" s="25">
        <v>17333</v>
      </c>
      <c r="C17563" s="193">
        <v>0.58677442150062575</v>
      </c>
      <c r="D17563" s="19"/>
      <c r="E17563" s="19">
        <v>1.5074365180908655</v>
      </c>
      <c r="F17563" s="19"/>
      <c r="G17563" s="19">
        <v>4.2817668989889417E-2</v>
      </c>
      <c r="H17563" s="19"/>
      <c r="I17563" s="19">
        <v>0.60371719393982926</v>
      </c>
      <c r="J17563" s="19"/>
      <c r="K17563" s="19">
        <v>1.1229544270480303</v>
      </c>
      <c r="L17563" s="19"/>
      <c r="M17563" s="19">
        <v>0.75045548232787573</v>
      </c>
      <c r="N17563" s="19"/>
      <c r="O17563" s="19">
        <v>0.29373053544097216</v>
      </c>
      <c r="P17563" s="50"/>
      <c r="R17563" s="9" t="s">
        <v>0</v>
      </c>
    </row>
    <row r="17564" spans="2:18" x14ac:dyDescent="0.2">
      <c r="B17564" s="25">
        <v>17334</v>
      </c>
      <c r="C17564" s="193">
        <v>1.9187771653016186</v>
      </c>
      <c r="D17564" s="19"/>
      <c r="E17564" s="19">
        <v>0.96925368690201197</v>
      </c>
      <c r="F17564" s="19"/>
      <c r="G17564" s="19">
        <v>1.3884771851758673</v>
      </c>
      <c r="H17564" s="19"/>
      <c r="I17564" s="19">
        <v>1.4413859274297323</v>
      </c>
      <c r="J17564" s="19"/>
      <c r="K17564" s="19">
        <v>2.058479074591224</v>
      </c>
      <c r="L17564" s="19"/>
      <c r="M17564" s="19">
        <v>0.93715478752551695</v>
      </c>
      <c r="N17564" s="19"/>
      <c r="O17564" s="19">
        <v>1.4333354175615387</v>
      </c>
      <c r="P17564" s="50"/>
      <c r="R17564" s="9" t="s">
        <v>0</v>
      </c>
    </row>
    <row r="17565" spans="2:18" x14ac:dyDescent="0.2">
      <c r="B17565" s="25">
        <v>17335</v>
      </c>
      <c r="C17565" s="193">
        <v>2.9712503304751765</v>
      </c>
      <c r="D17565" s="19"/>
      <c r="E17565" s="19">
        <v>3.142841801713268</v>
      </c>
      <c r="F17565" s="19"/>
      <c r="G17565" s="19">
        <v>2.9333362511272587</v>
      </c>
      <c r="H17565" s="19"/>
      <c r="I17565" s="19">
        <v>1.9308322801022371</v>
      </c>
      <c r="J17565" s="19"/>
      <c r="K17565" s="19">
        <v>2.8453000862583115</v>
      </c>
      <c r="L17565" s="19"/>
      <c r="M17565" s="19">
        <v>1.782241729612186</v>
      </c>
      <c r="N17565" s="19"/>
      <c r="O17565" s="19">
        <v>2.5646371349417376</v>
      </c>
      <c r="P17565" s="50"/>
      <c r="R17565" s="9" t="s">
        <v>0</v>
      </c>
    </row>
    <row r="17566" spans="2:18" x14ac:dyDescent="0.2">
      <c r="B17566" s="25">
        <v>17336</v>
      </c>
      <c r="C17566" s="193">
        <v>0.51085393878727436</v>
      </c>
      <c r="D17566" s="19"/>
      <c r="E17566" s="19">
        <v>4.9148791689776566E-2</v>
      </c>
      <c r="F17566" s="19"/>
      <c r="G17566" s="19">
        <v>0.84306232418268245</v>
      </c>
      <c r="H17566" s="19"/>
      <c r="I17566" s="19">
        <v>0.87496612398063889</v>
      </c>
      <c r="J17566" s="19"/>
      <c r="K17566" s="19">
        <v>0.22212416252073328</v>
      </c>
      <c r="L17566" s="19"/>
      <c r="M17566" s="19">
        <v>0.72761547148195849</v>
      </c>
      <c r="N17566" s="19"/>
      <c r="O17566" s="19">
        <v>0.81507089241195707</v>
      </c>
      <c r="P17566" s="50"/>
      <c r="R17566" s="9" t="s">
        <v>0</v>
      </c>
    </row>
    <row r="17567" spans="2:18" x14ac:dyDescent="0.2">
      <c r="B17567" s="25">
        <v>17337</v>
      </c>
      <c r="C17567" s="193"/>
      <c r="D17567" s="19">
        <v>0.90219867412888499</v>
      </c>
      <c r="E17567" s="19"/>
      <c r="F17567" s="19">
        <v>0.62903968049082137</v>
      </c>
      <c r="G17567" s="19"/>
      <c r="H17567" s="19">
        <v>0.60693569462518704</v>
      </c>
      <c r="I17567" s="19"/>
      <c r="J17567" s="19">
        <v>1.3452823440627319</v>
      </c>
      <c r="K17567" s="19"/>
      <c r="L17567" s="19">
        <v>0.25171431617978673</v>
      </c>
      <c r="M17567" s="19"/>
      <c r="N17567" s="19">
        <v>0.3753520048096427</v>
      </c>
      <c r="O17567" s="19">
        <v>0.31473507063401368</v>
      </c>
      <c r="P17567" s="50"/>
      <c r="R17567" s="9" t="s">
        <v>0</v>
      </c>
    </row>
    <row r="17568" spans="2:18" x14ac:dyDescent="0.2">
      <c r="B17568" s="25">
        <v>17338</v>
      </c>
      <c r="C17568" s="193">
        <v>0.32386188921802445</v>
      </c>
      <c r="D17568" s="19"/>
      <c r="E17568" s="19">
        <v>0.69227548716533227</v>
      </c>
      <c r="F17568" s="19"/>
      <c r="G17568" s="19">
        <v>0.679917560584963</v>
      </c>
      <c r="H17568" s="19"/>
      <c r="I17568" s="19">
        <v>0.24033353214239381</v>
      </c>
      <c r="J17568" s="19"/>
      <c r="K17568" s="19">
        <v>0.52287853624383418</v>
      </c>
      <c r="L17568" s="19"/>
      <c r="M17568" s="19">
        <v>0.35608576522923879</v>
      </c>
      <c r="N17568" s="19"/>
      <c r="O17568" s="19">
        <v>0.88692524691086094</v>
      </c>
      <c r="P17568" s="50"/>
      <c r="R17568" s="9" t="s">
        <v>0</v>
      </c>
    </row>
    <row r="17569" spans="2:18" x14ac:dyDescent="0.2">
      <c r="B17569" s="25">
        <v>17339</v>
      </c>
      <c r="C17569" s="193"/>
      <c r="D17569" s="19">
        <v>0.20684780398989983</v>
      </c>
      <c r="E17569" s="19"/>
      <c r="F17569" s="19">
        <v>0.89237046837925438</v>
      </c>
      <c r="G17569" s="19"/>
      <c r="H17569" s="19">
        <v>0.94643326578867137</v>
      </c>
      <c r="I17569" s="19"/>
      <c r="J17569" s="19">
        <v>0.91791966527082969</v>
      </c>
      <c r="K17569" s="19"/>
      <c r="L17569" s="19">
        <v>1.0621843929836856</v>
      </c>
      <c r="M17569" s="19"/>
      <c r="N17569" s="19">
        <v>0.62093612932218689</v>
      </c>
      <c r="O17569" s="19"/>
      <c r="P17569" s="50">
        <v>0.4665948595840001</v>
      </c>
      <c r="R17569" s="9" t="s">
        <v>0</v>
      </c>
    </row>
    <row r="17570" spans="2:18" x14ac:dyDescent="0.2">
      <c r="B17570" s="25">
        <v>17340</v>
      </c>
      <c r="C17570" s="193"/>
      <c r="D17570" s="19">
        <v>0.60769209904222843</v>
      </c>
      <c r="E17570" s="19"/>
      <c r="F17570" s="19">
        <v>2.0235854904673904</v>
      </c>
      <c r="G17570" s="19"/>
      <c r="H17570" s="19">
        <v>1.6441617624724643</v>
      </c>
      <c r="I17570" s="19"/>
      <c r="J17570" s="19">
        <v>1.1166076418901798</v>
      </c>
      <c r="K17570" s="19"/>
      <c r="L17570" s="19">
        <v>1.9880871492320538</v>
      </c>
      <c r="M17570" s="19"/>
      <c r="N17570" s="19">
        <v>2.0923945315706471</v>
      </c>
      <c r="O17570" s="19"/>
      <c r="P17570" s="50">
        <v>1.2691019007515367</v>
      </c>
      <c r="R17570" s="9" t="s">
        <v>0</v>
      </c>
    </row>
    <row r="17571" spans="2:18" x14ac:dyDescent="0.2">
      <c r="B17571" s="25">
        <v>17341</v>
      </c>
      <c r="C17571" s="193">
        <v>3.7850353447933457E-2</v>
      </c>
      <c r="D17571" s="19"/>
      <c r="E17571" s="19">
        <v>1.1892013037719762</v>
      </c>
      <c r="F17571" s="19"/>
      <c r="G17571" s="19"/>
      <c r="H17571" s="19">
        <v>7.7951863656978912E-2</v>
      </c>
      <c r="I17571" s="19"/>
      <c r="J17571" s="19">
        <v>0.1743771406143963</v>
      </c>
      <c r="K17571" s="19">
        <v>0.85295731964114829</v>
      </c>
      <c r="L17571" s="19"/>
      <c r="M17571" s="19">
        <v>0.47311140033100618</v>
      </c>
      <c r="N17571" s="19"/>
      <c r="O17571" s="19"/>
      <c r="P17571" s="50">
        <v>0.80535866949730295</v>
      </c>
      <c r="R17571" s="9" t="s">
        <v>0</v>
      </c>
    </row>
    <row r="17572" spans="2:18" x14ac:dyDescent="0.2">
      <c r="B17572" s="25">
        <v>17342</v>
      </c>
      <c r="C17572" s="193">
        <v>0.78271044569345416</v>
      </c>
      <c r="D17572" s="19"/>
      <c r="E17572" s="19">
        <v>0.29650993233775585</v>
      </c>
      <c r="F17572" s="19"/>
      <c r="G17572" s="19">
        <v>0.19792795149941272</v>
      </c>
      <c r="H17572" s="19"/>
      <c r="I17572" s="19">
        <v>0.18330787438146018</v>
      </c>
      <c r="J17572" s="19"/>
      <c r="K17572" s="19"/>
      <c r="L17572" s="19">
        <v>0.23112034628369221</v>
      </c>
      <c r="M17572" s="19">
        <v>1.3027370737784558</v>
      </c>
      <c r="N17572" s="19"/>
      <c r="O17572" s="19">
        <v>0.60784755789461731</v>
      </c>
      <c r="P17572" s="50"/>
      <c r="R17572" s="9" t="s">
        <v>0</v>
      </c>
    </row>
    <row r="17573" spans="2:18" x14ac:dyDescent="0.2">
      <c r="B17573" s="25">
        <v>17343</v>
      </c>
      <c r="C17573" s="193"/>
      <c r="D17573" s="19">
        <v>0.11940446330346188</v>
      </c>
      <c r="E17573" s="19"/>
      <c r="F17573" s="19">
        <v>0.63150082440517197</v>
      </c>
      <c r="G17573" s="19"/>
      <c r="H17573" s="19">
        <v>0.58613432524027964</v>
      </c>
      <c r="I17573" s="19"/>
      <c r="J17573" s="19">
        <v>0.65520737606389989</v>
      </c>
      <c r="K17573" s="19">
        <v>0.42946690143455607</v>
      </c>
      <c r="L17573" s="19"/>
      <c r="M17573" s="19">
        <v>3.8265363731514616E-2</v>
      </c>
      <c r="N17573" s="19"/>
      <c r="O17573" s="19"/>
      <c r="P17573" s="50">
        <v>1.0865025915913409</v>
      </c>
      <c r="R17573" s="9" t="s">
        <v>0</v>
      </c>
    </row>
    <row r="17574" spans="2:18" x14ac:dyDescent="0.2">
      <c r="B17574" s="25">
        <v>17344</v>
      </c>
      <c r="C17574" s="193"/>
      <c r="D17574" s="19">
        <v>4.6209767549208844E-2</v>
      </c>
      <c r="E17574" s="19">
        <v>0.45733553671288812</v>
      </c>
      <c r="F17574" s="19"/>
      <c r="G17574" s="19"/>
      <c r="H17574" s="19">
        <v>0.12705321442683346</v>
      </c>
      <c r="I17574" s="19"/>
      <c r="J17574" s="19">
        <v>1.1734348919261237</v>
      </c>
      <c r="K17574" s="19"/>
      <c r="L17574" s="19">
        <v>1.0769643913621669</v>
      </c>
      <c r="M17574" s="19"/>
      <c r="N17574" s="19">
        <v>0.20573291792895926</v>
      </c>
      <c r="O17574" s="19"/>
      <c r="P17574" s="50">
        <v>1.759723714032343</v>
      </c>
      <c r="R17574" s="9" t="s">
        <v>0</v>
      </c>
    </row>
    <row r="17575" spans="2:18" x14ac:dyDescent="0.2">
      <c r="B17575" s="25">
        <v>17345</v>
      </c>
      <c r="C17575" s="193"/>
      <c r="D17575" s="19">
        <v>0.41719701640376194</v>
      </c>
      <c r="E17575" s="19"/>
      <c r="F17575" s="19">
        <v>0.85009607193364312</v>
      </c>
      <c r="G17575" s="19"/>
      <c r="H17575" s="19">
        <v>1.1146092785154107</v>
      </c>
      <c r="I17575" s="19"/>
      <c r="J17575" s="19">
        <v>1.4975974210514553</v>
      </c>
      <c r="K17575" s="19"/>
      <c r="L17575" s="19">
        <v>0.5096175099359338</v>
      </c>
      <c r="M17575" s="19"/>
      <c r="N17575" s="19">
        <v>0.58351544649970544</v>
      </c>
      <c r="O17575" s="19"/>
      <c r="P17575" s="50">
        <v>1.0717209223433102</v>
      </c>
      <c r="R17575" s="9" t="s">
        <v>0</v>
      </c>
    </row>
    <row r="17576" spans="2:18" x14ac:dyDescent="0.2">
      <c r="B17576" s="25">
        <v>17346</v>
      </c>
      <c r="C17576" s="193"/>
      <c r="D17576" s="19">
        <v>1.5160176339439886</v>
      </c>
      <c r="E17576" s="19"/>
      <c r="F17576" s="19">
        <v>2.9920104268584069</v>
      </c>
      <c r="G17576" s="19"/>
      <c r="H17576" s="19">
        <v>2.206719232316805</v>
      </c>
      <c r="I17576" s="19"/>
      <c r="J17576" s="19">
        <v>2.9233835529813441</v>
      </c>
      <c r="K17576" s="19"/>
      <c r="L17576" s="19">
        <v>1.6953472034395967</v>
      </c>
      <c r="M17576" s="19"/>
      <c r="N17576" s="19">
        <v>2.7486201224753826</v>
      </c>
      <c r="O17576" s="19"/>
      <c r="P17576" s="50">
        <v>2.8943239406146084</v>
      </c>
      <c r="R17576" s="9" t="s">
        <v>0</v>
      </c>
    </row>
    <row r="17577" spans="2:18" x14ac:dyDescent="0.2">
      <c r="B17577" s="25">
        <v>17347</v>
      </c>
      <c r="C17577" s="193">
        <v>8.5899568790754527E-2</v>
      </c>
      <c r="D17577" s="19"/>
      <c r="E17577" s="19">
        <v>1.1281578466562727</v>
      </c>
      <c r="F17577" s="19"/>
      <c r="G17577" s="19">
        <v>6.2788539281349642E-2</v>
      </c>
      <c r="H17577" s="19"/>
      <c r="I17577" s="19">
        <v>0.64536384338236974</v>
      </c>
      <c r="J17577" s="19"/>
      <c r="K17577" s="19">
        <v>0.46299433283619118</v>
      </c>
      <c r="L17577" s="19"/>
      <c r="M17577" s="19">
        <v>0.34858961008841449</v>
      </c>
      <c r="N17577" s="19"/>
      <c r="O17577" s="19">
        <v>0.30653753869027589</v>
      </c>
      <c r="P17577" s="50"/>
      <c r="R17577" s="9" t="s">
        <v>0</v>
      </c>
    </row>
    <row r="17578" spans="2:18" x14ac:dyDescent="0.2">
      <c r="B17578" s="25">
        <v>17348</v>
      </c>
      <c r="C17578" s="193"/>
      <c r="D17578" s="19">
        <v>0.59359107428321201</v>
      </c>
      <c r="E17578" s="19"/>
      <c r="F17578" s="19">
        <v>1.4228975617276136</v>
      </c>
      <c r="G17578" s="19"/>
      <c r="H17578" s="19">
        <v>1.3989464591271776</v>
      </c>
      <c r="I17578" s="19"/>
      <c r="J17578" s="19">
        <v>1.2923130379668089</v>
      </c>
      <c r="K17578" s="19"/>
      <c r="L17578" s="19">
        <v>1.3648505220086073</v>
      </c>
      <c r="M17578" s="19"/>
      <c r="N17578" s="19">
        <v>1.4941949104568293</v>
      </c>
      <c r="O17578" s="19"/>
      <c r="P17578" s="50">
        <v>0.13921785254732438</v>
      </c>
      <c r="R17578" s="9" t="s">
        <v>0</v>
      </c>
    </row>
    <row r="17579" spans="2:18" x14ac:dyDescent="0.2">
      <c r="B17579" s="25">
        <v>17349</v>
      </c>
      <c r="C17579" s="193">
        <v>1.2487281937774857</v>
      </c>
      <c r="D17579" s="19"/>
      <c r="E17579" s="19">
        <v>1.1863690118960741</v>
      </c>
      <c r="F17579" s="19"/>
      <c r="G17579" s="19">
        <v>0.70164747955035678</v>
      </c>
      <c r="H17579" s="19"/>
      <c r="I17579" s="19">
        <v>1.5051117081493739</v>
      </c>
      <c r="J17579" s="19"/>
      <c r="K17579" s="19">
        <v>1.081342872111793</v>
      </c>
      <c r="L17579" s="19"/>
      <c r="M17579" s="19">
        <v>0.69308968792417458</v>
      </c>
      <c r="N17579" s="19"/>
      <c r="O17579" s="19">
        <v>1.3261659362236271</v>
      </c>
      <c r="P17579" s="50"/>
      <c r="R17579" s="9" t="s">
        <v>0</v>
      </c>
    </row>
    <row r="17580" spans="2:18" x14ac:dyDescent="0.2">
      <c r="B17580" s="25">
        <v>17350</v>
      </c>
      <c r="C17580" s="193"/>
      <c r="D17580" s="19">
        <v>0.38261041211400953</v>
      </c>
      <c r="E17580" s="19"/>
      <c r="F17580" s="19">
        <v>0.43307090389621694</v>
      </c>
      <c r="G17580" s="19">
        <v>0.12655917676781545</v>
      </c>
      <c r="H17580" s="19"/>
      <c r="I17580" s="19"/>
      <c r="J17580" s="19">
        <v>0.43933440264969081</v>
      </c>
      <c r="K17580" s="19"/>
      <c r="L17580" s="19">
        <v>1.3215416893285412</v>
      </c>
      <c r="M17580" s="19"/>
      <c r="N17580" s="19">
        <v>0.62361314280823099</v>
      </c>
      <c r="O17580" s="19"/>
      <c r="P17580" s="50">
        <v>0.57749209195870677</v>
      </c>
      <c r="R17580" s="9" t="s">
        <v>0</v>
      </c>
    </row>
    <row r="17581" spans="2:18" x14ac:dyDescent="0.2">
      <c r="B17581" s="25">
        <v>17351</v>
      </c>
      <c r="C17581" s="193">
        <v>2.5496505290990186</v>
      </c>
      <c r="D17581" s="19"/>
      <c r="E17581" s="19">
        <v>2.2299704910075318</v>
      </c>
      <c r="F17581" s="19"/>
      <c r="G17581" s="19">
        <v>2.4553454255411928</v>
      </c>
      <c r="H17581" s="19"/>
      <c r="I17581" s="19">
        <v>2.6927890251597901</v>
      </c>
      <c r="J17581" s="19"/>
      <c r="K17581" s="19">
        <v>3.1579579030267699</v>
      </c>
      <c r="L17581" s="19"/>
      <c r="M17581" s="19">
        <v>2.5855016848093153</v>
      </c>
      <c r="N17581" s="19"/>
      <c r="O17581" s="19">
        <v>2.4827084833663049</v>
      </c>
      <c r="P17581" s="50"/>
      <c r="R17581" s="9" t="s">
        <v>0</v>
      </c>
    </row>
    <row r="17582" spans="2:18" x14ac:dyDescent="0.2">
      <c r="B17582" s="25">
        <v>17352</v>
      </c>
      <c r="C17582" s="193">
        <v>3.1958967946658685</v>
      </c>
      <c r="D17582" s="19"/>
      <c r="E17582" s="19">
        <v>2.7850739218121014</v>
      </c>
      <c r="F17582" s="19"/>
      <c r="G17582" s="19">
        <v>2.3135056961509641</v>
      </c>
      <c r="H17582" s="19"/>
      <c r="I17582" s="19">
        <v>1.994273804101105</v>
      </c>
      <c r="J17582" s="19"/>
      <c r="K17582" s="19">
        <v>3.0973094236169842</v>
      </c>
      <c r="L17582" s="19"/>
      <c r="M17582" s="19">
        <v>2.2577375515957145</v>
      </c>
      <c r="N17582" s="19"/>
      <c r="O17582" s="19">
        <v>2.6053450140180177</v>
      </c>
      <c r="P17582" s="50"/>
      <c r="R17582" s="9" t="s">
        <v>0</v>
      </c>
    </row>
    <row r="17583" spans="2:18" x14ac:dyDescent="0.2">
      <c r="B17583" s="25">
        <v>17353</v>
      </c>
      <c r="C17583" s="193">
        <v>1.3071081950645378</v>
      </c>
      <c r="D17583" s="19"/>
      <c r="E17583" s="19">
        <v>0.25648822997428283</v>
      </c>
      <c r="F17583" s="19"/>
      <c r="G17583" s="19">
        <v>1.1458910739822386</v>
      </c>
      <c r="H17583" s="19"/>
      <c r="I17583" s="19">
        <v>0.8183456117538398</v>
      </c>
      <c r="J17583" s="19"/>
      <c r="K17583" s="19"/>
      <c r="L17583" s="19">
        <v>3.2338532769775219E-2</v>
      </c>
      <c r="M17583" s="19">
        <v>0.37068953124883736</v>
      </c>
      <c r="N17583" s="19"/>
      <c r="O17583" s="19">
        <v>0.38959730924604002</v>
      </c>
      <c r="P17583" s="50"/>
      <c r="R17583" s="9" t="s">
        <v>0</v>
      </c>
    </row>
    <row r="17584" spans="2:18" x14ac:dyDescent="0.2">
      <c r="B17584" s="25">
        <v>17354</v>
      </c>
      <c r="C17584" s="193">
        <v>1.0378281955929116</v>
      </c>
      <c r="D17584" s="19"/>
      <c r="E17584" s="19">
        <v>0.80368837984773789</v>
      </c>
      <c r="F17584" s="19"/>
      <c r="G17584" s="19">
        <v>0.17731395541529907</v>
      </c>
      <c r="H17584" s="19"/>
      <c r="I17584" s="19">
        <v>0.23300422411801378</v>
      </c>
      <c r="J17584" s="19"/>
      <c r="K17584" s="19">
        <v>0.91935003144650163</v>
      </c>
      <c r="L17584" s="19"/>
      <c r="M17584" s="19">
        <v>0.87239589778697602</v>
      </c>
      <c r="N17584" s="19"/>
      <c r="O17584" s="19">
        <v>0.96966952489133229</v>
      </c>
      <c r="P17584" s="50"/>
      <c r="R17584" s="9" t="s">
        <v>0</v>
      </c>
    </row>
    <row r="17585" spans="2:18" x14ac:dyDescent="0.2">
      <c r="B17585" s="25">
        <v>17355</v>
      </c>
      <c r="C17585" s="193">
        <v>0.89510698214341078</v>
      </c>
      <c r="D17585" s="19"/>
      <c r="E17585" s="19">
        <v>0.94977642461053491</v>
      </c>
      <c r="F17585" s="19"/>
      <c r="G17585" s="19">
        <v>0.99736466465795259</v>
      </c>
      <c r="H17585" s="19"/>
      <c r="I17585" s="19">
        <v>0.75836723988704047</v>
      </c>
      <c r="J17585" s="19"/>
      <c r="K17585" s="19">
        <v>5.3714095120751856E-2</v>
      </c>
      <c r="L17585" s="19"/>
      <c r="M17585" s="19">
        <v>1.2205985005419724</v>
      </c>
      <c r="N17585" s="19"/>
      <c r="O17585" s="19">
        <v>0.36647769620908127</v>
      </c>
      <c r="P17585" s="50"/>
      <c r="R17585" s="9" t="s">
        <v>0</v>
      </c>
    </row>
    <row r="17586" spans="2:18" x14ac:dyDescent="0.2">
      <c r="B17586" s="25">
        <v>17356</v>
      </c>
      <c r="C17586" s="193"/>
      <c r="D17586" s="19">
        <v>6.4681926612985344E-2</v>
      </c>
      <c r="E17586" s="19"/>
      <c r="F17586" s="19">
        <v>0.27334198346061034</v>
      </c>
      <c r="G17586" s="19">
        <v>0.33773881041107595</v>
      </c>
      <c r="H17586" s="19"/>
      <c r="I17586" s="19">
        <v>0.1812434155655728</v>
      </c>
      <c r="J17586" s="19"/>
      <c r="K17586" s="19"/>
      <c r="L17586" s="19">
        <v>0.90593839435209433</v>
      </c>
      <c r="M17586" s="19"/>
      <c r="N17586" s="19">
        <v>0.66924519036064811</v>
      </c>
      <c r="O17586" s="19"/>
      <c r="P17586" s="50">
        <v>0.21769976102476005</v>
      </c>
      <c r="R17586" s="9" t="s">
        <v>0</v>
      </c>
    </row>
    <row r="17587" spans="2:18" x14ac:dyDescent="0.2">
      <c r="B17587" s="25">
        <v>17357</v>
      </c>
      <c r="C17587" s="193">
        <v>0.56936628263409594</v>
      </c>
      <c r="D17587" s="19"/>
      <c r="E17587" s="19">
        <v>0.38984137259877027</v>
      </c>
      <c r="F17587" s="19"/>
      <c r="G17587" s="19">
        <v>0.42790380953982565</v>
      </c>
      <c r="H17587" s="19"/>
      <c r="I17587" s="19">
        <v>0.40794417560773621</v>
      </c>
      <c r="J17587" s="19"/>
      <c r="K17587" s="19">
        <v>1.4066538786098701</v>
      </c>
      <c r="L17587" s="19"/>
      <c r="M17587" s="19">
        <v>0.63922042497628484</v>
      </c>
      <c r="N17587" s="19"/>
      <c r="O17587" s="19">
        <v>0.90490232616366295</v>
      </c>
      <c r="P17587" s="50"/>
      <c r="R17587" s="9" t="s">
        <v>0</v>
      </c>
    </row>
    <row r="17588" spans="2:18" x14ac:dyDescent="0.2">
      <c r="B17588" s="25">
        <v>17358</v>
      </c>
      <c r="C17588" s="193">
        <v>0.93949590766385527</v>
      </c>
      <c r="D17588" s="19"/>
      <c r="E17588" s="19">
        <v>1.3925627534929881</v>
      </c>
      <c r="F17588" s="19"/>
      <c r="G17588" s="19">
        <v>0.91237814749050039</v>
      </c>
      <c r="H17588" s="19"/>
      <c r="I17588" s="19"/>
      <c r="J17588" s="19">
        <v>0.19408969563350575</v>
      </c>
      <c r="K17588" s="19">
        <v>1.3815649948163611</v>
      </c>
      <c r="L17588" s="19"/>
      <c r="M17588" s="19">
        <v>0.99394683004242357</v>
      </c>
      <c r="N17588" s="19"/>
      <c r="O17588" s="19">
        <v>1.0194611578450918</v>
      </c>
      <c r="P17588" s="50"/>
      <c r="R17588" s="9" t="s">
        <v>0</v>
      </c>
    </row>
    <row r="17589" spans="2:18" x14ac:dyDescent="0.2">
      <c r="B17589" s="25">
        <v>17359</v>
      </c>
      <c r="C17589" s="193">
        <v>2.0725667378997588</v>
      </c>
      <c r="D17589" s="19"/>
      <c r="E17589" s="19">
        <v>1.2249302354641154</v>
      </c>
      <c r="F17589" s="19"/>
      <c r="G17589" s="19">
        <v>1.6740458181088032</v>
      </c>
      <c r="H17589" s="19"/>
      <c r="I17589" s="19">
        <v>1.5702546121317036</v>
      </c>
      <c r="J17589" s="19"/>
      <c r="K17589" s="19">
        <v>1.4607709790000636</v>
      </c>
      <c r="L17589" s="19"/>
      <c r="M17589" s="19">
        <v>1.6040168643679804</v>
      </c>
      <c r="N17589" s="19"/>
      <c r="O17589" s="19">
        <v>1.4497644709379778</v>
      </c>
      <c r="P17589" s="50"/>
      <c r="R17589" s="9" t="s">
        <v>0</v>
      </c>
    </row>
    <row r="17590" spans="2:18" x14ac:dyDescent="0.2">
      <c r="B17590" s="25">
        <v>17360</v>
      </c>
      <c r="C17590" s="193"/>
      <c r="D17590" s="19">
        <v>0.89486921311747347</v>
      </c>
      <c r="E17590" s="19"/>
      <c r="F17590" s="19">
        <v>2.1847766041541292</v>
      </c>
      <c r="G17590" s="19"/>
      <c r="H17590" s="19">
        <v>0.45984449446108644</v>
      </c>
      <c r="I17590" s="19"/>
      <c r="J17590" s="19">
        <v>1.4940532628824275</v>
      </c>
      <c r="K17590" s="19"/>
      <c r="L17590" s="19">
        <v>1.5546266859304225</v>
      </c>
      <c r="M17590" s="19"/>
      <c r="N17590" s="19">
        <v>0.49752147682763675</v>
      </c>
      <c r="O17590" s="19"/>
      <c r="P17590" s="50">
        <v>1.5109423609357806</v>
      </c>
      <c r="R17590" s="9" t="s">
        <v>0</v>
      </c>
    </row>
    <row r="17591" spans="2:18" x14ac:dyDescent="0.2">
      <c r="B17591" s="25">
        <v>17361</v>
      </c>
      <c r="C17591" s="193">
        <v>1.7820302088998052</v>
      </c>
      <c r="D17591" s="19"/>
      <c r="E17591" s="19">
        <v>2.3241379203218964</v>
      </c>
      <c r="F17591" s="19"/>
      <c r="G17591" s="19">
        <v>0.36916597404977153</v>
      </c>
      <c r="H17591" s="19"/>
      <c r="I17591" s="19">
        <v>1.6160520567686192</v>
      </c>
      <c r="J17591" s="19"/>
      <c r="K17591" s="19">
        <v>1.5420539920374814</v>
      </c>
      <c r="L17591" s="19"/>
      <c r="M17591" s="19">
        <v>1.0928262441676924</v>
      </c>
      <c r="N17591" s="19"/>
      <c r="O17591" s="19">
        <v>0.99538579314985254</v>
      </c>
      <c r="P17591" s="50"/>
      <c r="R17591" s="9" t="s">
        <v>0</v>
      </c>
    </row>
    <row r="17592" spans="2:18" x14ac:dyDescent="0.2">
      <c r="B17592" s="25">
        <v>17362</v>
      </c>
      <c r="C17592" s="193"/>
      <c r="D17592" s="19">
        <v>0.64450917442094524</v>
      </c>
      <c r="E17592" s="19">
        <v>0.46361643973497274</v>
      </c>
      <c r="F17592" s="19"/>
      <c r="G17592" s="19">
        <v>0.28436143248968332</v>
      </c>
      <c r="H17592" s="19"/>
      <c r="I17592" s="19">
        <v>0.34784146517474646</v>
      </c>
      <c r="J17592" s="19"/>
      <c r="K17592" s="19">
        <v>0.71853147355404567</v>
      </c>
      <c r="L17592" s="19"/>
      <c r="M17592" s="19">
        <v>1.3089941231416047</v>
      </c>
      <c r="N17592" s="19"/>
      <c r="O17592" s="19">
        <v>0.13719432043952881</v>
      </c>
      <c r="P17592" s="50"/>
      <c r="R17592" s="9" t="s">
        <v>0</v>
      </c>
    </row>
    <row r="17593" spans="2:18" x14ac:dyDescent="0.2">
      <c r="B17593" s="25">
        <v>17363</v>
      </c>
      <c r="C17593" s="193"/>
      <c r="D17593" s="19">
        <v>1.9790388154072804</v>
      </c>
      <c r="E17593" s="19"/>
      <c r="F17593" s="19">
        <v>1.6082629937057138E-2</v>
      </c>
      <c r="G17593" s="19"/>
      <c r="H17593" s="19">
        <v>2.039303275708316</v>
      </c>
      <c r="I17593" s="19"/>
      <c r="J17593" s="19">
        <v>1.4628108274195666</v>
      </c>
      <c r="K17593" s="19"/>
      <c r="L17593" s="19">
        <v>0.96380204939181968</v>
      </c>
      <c r="M17593" s="19"/>
      <c r="N17593" s="19">
        <v>1.8242978304241686</v>
      </c>
      <c r="O17593" s="19"/>
      <c r="P17593" s="50">
        <v>1.2944364325640738</v>
      </c>
      <c r="R17593" s="9" t="s">
        <v>0</v>
      </c>
    </row>
    <row r="17594" spans="2:18" x14ac:dyDescent="0.2">
      <c r="B17594" s="25">
        <v>17364</v>
      </c>
      <c r="C17594" s="193">
        <v>1.0568855995662507</v>
      </c>
      <c r="D17594" s="19"/>
      <c r="E17594" s="19">
        <v>1.964627344459088</v>
      </c>
      <c r="F17594" s="19"/>
      <c r="G17594" s="19">
        <v>1.3491982077743452</v>
      </c>
      <c r="H17594" s="19"/>
      <c r="I17594" s="19">
        <v>1.955316348287234</v>
      </c>
      <c r="J17594" s="19"/>
      <c r="K17594" s="19">
        <v>1.7556704606784981</v>
      </c>
      <c r="L17594" s="19"/>
      <c r="M17594" s="19">
        <v>1.3752059803882049</v>
      </c>
      <c r="N17594" s="19"/>
      <c r="O17594" s="19">
        <v>0.8689027004574077</v>
      </c>
      <c r="P17594" s="50"/>
      <c r="R17594" s="9" t="s">
        <v>0</v>
      </c>
    </row>
    <row r="17595" spans="2:18" x14ac:dyDescent="0.2">
      <c r="B17595" s="25">
        <v>17365</v>
      </c>
      <c r="C17595" s="193"/>
      <c r="D17595" s="19">
        <v>0.80568204745837391</v>
      </c>
      <c r="E17595" s="19"/>
      <c r="F17595" s="19">
        <v>0.39332541114222713</v>
      </c>
      <c r="G17595" s="19"/>
      <c r="H17595" s="19">
        <v>0.15577958093515526</v>
      </c>
      <c r="I17595" s="19"/>
      <c r="J17595" s="19">
        <v>1.0438495022714755</v>
      </c>
      <c r="K17595" s="19"/>
      <c r="L17595" s="19">
        <v>0.64533819431508843</v>
      </c>
      <c r="M17595" s="19">
        <v>0.62670345341779932</v>
      </c>
      <c r="N17595" s="19"/>
      <c r="O17595" s="19">
        <v>0.501444585284189</v>
      </c>
      <c r="P17595" s="50"/>
      <c r="R17595" s="9" t="s">
        <v>0</v>
      </c>
    </row>
    <row r="17596" spans="2:18" x14ac:dyDescent="0.2">
      <c r="B17596" s="25">
        <v>17366</v>
      </c>
      <c r="C17596" s="193"/>
      <c r="D17596" s="19">
        <v>2.4441062810414653</v>
      </c>
      <c r="E17596" s="19"/>
      <c r="F17596" s="19">
        <v>2.9270949854252293</v>
      </c>
      <c r="G17596" s="19"/>
      <c r="H17596" s="19">
        <v>1.9355510692469429</v>
      </c>
      <c r="I17596" s="19"/>
      <c r="J17596" s="19">
        <v>2.8083719543445631</v>
      </c>
      <c r="K17596" s="19"/>
      <c r="L17596" s="19">
        <v>2.1097374355968319</v>
      </c>
      <c r="M17596" s="19"/>
      <c r="N17596" s="19">
        <v>1.7421231543172686</v>
      </c>
      <c r="O17596" s="19"/>
      <c r="P17596" s="50">
        <v>2.5592073126840926</v>
      </c>
      <c r="R17596" s="9" t="s">
        <v>0</v>
      </c>
    </row>
    <row r="17597" spans="2:18" x14ac:dyDescent="0.2">
      <c r="B17597" s="25">
        <v>17367</v>
      </c>
      <c r="C17597" s="193">
        <v>0.33210428957366372</v>
      </c>
      <c r="D17597" s="19"/>
      <c r="E17597" s="19">
        <v>1.0481370706458342</v>
      </c>
      <c r="F17597" s="19"/>
      <c r="G17597" s="19">
        <v>0.9589408662744846</v>
      </c>
      <c r="H17597" s="19"/>
      <c r="I17597" s="19">
        <v>0.5622061721411229</v>
      </c>
      <c r="J17597" s="19"/>
      <c r="K17597" s="19">
        <v>0.67693242535894549</v>
      </c>
      <c r="L17597" s="19"/>
      <c r="M17597" s="19">
        <v>1.8941923551278528</v>
      </c>
      <c r="N17597" s="19"/>
      <c r="O17597" s="19">
        <v>0.72470438491444589</v>
      </c>
      <c r="P17597" s="50"/>
      <c r="R17597" s="9" t="s">
        <v>0</v>
      </c>
    </row>
    <row r="17598" spans="2:18" x14ac:dyDescent="0.2">
      <c r="B17598" s="25">
        <v>17368</v>
      </c>
      <c r="C17598" s="193">
        <v>0.86140304283115166</v>
      </c>
      <c r="D17598" s="19"/>
      <c r="E17598" s="19">
        <v>7.5950032214777155E-2</v>
      </c>
      <c r="F17598" s="19"/>
      <c r="G17598" s="19">
        <v>0.52710506832406567</v>
      </c>
      <c r="H17598" s="19"/>
      <c r="I17598" s="19">
        <v>0.45788502829544225</v>
      </c>
      <c r="J17598" s="19"/>
      <c r="K17598" s="19">
        <v>1.1917934855125909</v>
      </c>
      <c r="L17598" s="19"/>
      <c r="M17598" s="19">
        <v>0.41929530137552168</v>
      </c>
      <c r="N17598" s="19"/>
      <c r="O17598" s="19">
        <v>0.6177640675914976</v>
      </c>
      <c r="P17598" s="50"/>
      <c r="R17598" s="9" t="s">
        <v>0</v>
      </c>
    </row>
    <row r="17599" spans="2:18" x14ac:dyDescent="0.2">
      <c r="B17599" s="25">
        <v>17369</v>
      </c>
      <c r="C17599" s="193">
        <v>0.59560528112858646</v>
      </c>
      <c r="D17599" s="19"/>
      <c r="E17599" s="19">
        <v>0.21779302136350343</v>
      </c>
      <c r="F17599" s="19"/>
      <c r="G17599" s="19">
        <v>0.911050568900036</v>
      </c>
      <c r="H17599" s="19"/>
      <c r="I17599" s="19">
        <v>0.39857738838701889</v>
      </c>
      <c r="J17599" s="19"/>
      <c r="K17599" s="19">
        <v>1.1567603600052159</v>
      </c>
      <c r="L17599" s="19"/>
      <c r="M17599" s="19">
        <v>0.35572376260539607</v>
      </c>
      <c r="N17599" s="19"/>
      <c r="O17599" s="19">
        <v>0.50644930041847025</v>
      </c>
      <c r="P17599" s="50"/>
      <c r="R17599" s="9" t="s">
        <v>0</v>
      </c>
    </row>
    <row r="17600" spans="2:18" x14ac:dyDescent="0.2">
      <c r="B17600" s="25">
        <v>17370</v>
      </c>
      <c r="C17600" s="193"/>
      <c r="D17600" s="19">
        <v>1.7889088247311031</v>
      </c>
      <c r="E17600" s="19"/>
      <c r="F17600" s="19">
        <v>1.8223155469457</v>
      </c>
      <c r="G17600" s="19"/>
      <c r="H17600" s="19">
        <v>1.2982114944839802</v>
      </c>
      <c r="I17600" s="19"/>
      <c r="J17600" s="19">
        <v>0.27973617049460248</v>
      </c>
      <c r="K17600" s="19"/>
      <c r="L17600" s="19">
        <v>1.4987126925929781</v>
      </c>
      <c r="M17600" s="19"/>
      <c r="N17600" s="19">
        <v>1.0781930101638373</v>
      </c>
      <c r="O17600" s="19"/>
      <c r="P17600" s="50">
        <v>1.3312209450094594</v>
      </c>
      <c r="R17600" s="9" t="s">
        <v>0</v>
      </c>
    </row>
    <row r="17601" spans="2:18" x14ac:dyDescent="0.2">
      <c r="B17601" s="25">
        <v>17371</v>
      </c>
      <c r="C17601" s="193"/>
      <c r="D17601" s="19">
        <v>0.41067632869725612</v>
      </c>
      <c r="E17601" s="19"/>
      <c r="F17601" s="19">
        <v>0.71583197681286781</v>
      </c>
      <c r="G17601" s="19"/>
      <c r="H17601" s="19">
        <v>0.3694157912052729</v>
      </c>
      <c r="I17601" s="19"/>
      <c r="J17601" s="19">
        <v>0.36420929238171362</v>
      </c>
      <c r="K17601" s="19"/>
      <c r="L17601" s="19">
        <v>0.53471425712102594</v>
      </c>
      <c r="M17601" s="19">
        <v>0.22640121738887453</v>
      </c>
      <c r="N17601" s="19"/>
      <c r="O17601" s="19"/>
      <c r="P17601" s="50">
        <v>0.40564720247595021</v>
      </c>
      <c r="R17601" s="9" t="s">
        <v>0</v>
      </c>
    </row>
    <row r="17602" spans="2:18" x14ac:dyDescent="0.2">
      <c r="B17602" s="25">
        <v>17372</v>
      </c>
      <c r="C17602" s="193">
        <v>0.90015547063489676</v>
      </c>
      <c r="D17602" s="19"/>
      <c r="E17602" s="19">
        <v>0.58150808128399223</v>
      </c>
      <c r="F17602" s="19"/>
      <c r="G17602" s="19"/>
      <c r="H17602" s="19">
        <v>1.1576164713778441</v>
      </c>
      <c r="I17602" s="19">
        <v>0.17370336244176243</v>
      </c>
      <c r="J17602" s="19"/>
      <c r="K17602" s="19">
        <v>0.51864359473768773</v>
      </c>
      <c r="L17602" s="19"/>
      <c r="M17602" s="19">
        <v>0.17608208172828294</v>
      </c>
      <c r="N17602" s="19"/>
      <c r="O17602" s="19"/>
      <c r="P17602" s="50">
        <v>0.26326675009021128</v>
      </c>
      <c r="R17602" s="9" t="s">
        <v>0</v>
      </c>
    </row>
    <row r="17603" spans="2:18" x14ac:dyDescent="0.2">
      <c r="B17603" s="25">
        <v>17373</v>
      </c>
      <c r="C17603" s="193"/>
      <c r="D17603" s="19">
        <v>8.9819283857824506E-2</v>
      </c>
      <c r="E17603" s="19"/>
      <c r="F17603" s="19">
        <v>0.42950848995445073</v>
      </c>
      <c r="G17603" s="19"/>
      <c r="H17603" s="19">
        <v>1.1280389283664758</v>
      </c>
      <c r="I17603" s="19"/>
      <c r="J17603" s="19">
        <v>1.2510992134965691</v>
      </c>
      <c r="K17603" s="19"/>
      <c r="L17603" s="19">
        <v>0.50400671275757369</v>
      </c>
      <c r="M17603" s="19"/>
      <c r="N17603" s="19">
        <v>0.17603882427387502</v>
      </c>
      <c r="O17603" s="19"/>
      <c r="P17603" s="50">
        <v>0.53374097036524704</v>
      </c>
      <c r="R17603" s="9" t="s">
        <v>0</v>
      </c>
    </row>
    <row r="17604" spans="2:18" x14ac:dyDescent="0.2">
      <c r="B17604" s="25">
        <v>17374</v>
      </c>
      <c r="C17604" s="193"/>
      <c r="D17604" s="19">
        <v>0.36717879428242023</v>
      </c>
      <c r="E17604" s="19">
        <v>6.4530082429717237E-2</v>
      </c>
      <c r="F17604" s="19"/>
      <c r="G17604" s="19"/>
      <c r="H17604" s="19">
        <v>4.5660029332883087E-2</v>
      </c>
      <c r="I17604" s="19"/>
      <c r="J17604" s="19">
        <v>0.55298068640084297</v>
      </c>
      <c r="K17604" s="19"/>
      <c r="L17604" s="19">
        <v>0.15991246253108141</v>
      </c>
      <c r="M17604" s="19">
        <v>0.74172322138962021</v>
      </c>
      <c r="N17604" s="19"/>
      <c r="O17604" s="19"/>
      <c r="P17604" s="50">
        <v>0.13355376682531855</v>
      </c>
      <c r="R17604" s="9" t="s">
        <v>0</v>
      </c>
    </row>
    <row r="17605" spans="2:18" x14ac:dyDescent="0.2">
      <c r="B17605" s="25">
        <v>17375</v>
      </c>
      <c r="C17605" s="193">
        <v>2.0427964028765881</v>
      </c>
      <c r="D17605" s="19"/>
      <c r="E17605" s="19">
        <v>1.689541879465515</v>
      </c>
      <c r="F17605" s="19"/>
      <c r="G17605" s="19">
        <v>1.2746058113136962</v>
      </c>
      <c r="H17605" s="19"/>
      <c r="I17605" s="19">
        <v>0.7777468830414177</v>
      </c>
      <c r="J17605" s="19"/>
      <c r="K17605" s="19">
        <v>0.97637779159286608</v>
      </c>
      <c r="L17605" s="19"/>
      <c r="M17605" s="19">
        <v>1.536531545160549</v>
      </c>
      <c r="N17605" s="19"/>
      <c r="O17605" s="19">
        <v>2.0782324983941769</v>
      </c>
      <c r="P17605" s="50"/>
      <c r="R17605" s="9" t="s">
        <v>0</v>
      </c>
    </row>
    <row r="17606" spans="2:18" x14ac:dyDescent="0.2">
      <c r="B17606" s="25">
        <v>17376</v>
      </c>
      <c r="C17606" s="193">
        <v>0.54651155150136166</v>
      </c>
      <c r="D17606" s="19"/>
      <c r="E17606" s="19">
        <v>0.36506516535825334</v>
      </c>
      <c r="F17606" s="19"/>
      <c r="G17606" s="19">
        <v>0.89887225424403761</v>
      </c>
      <c r="H17606" s="19"/>
      <c r="I17606" s="19"/>
      <c r="J17606" s="19">
        <v>0.91397818987550827</v>
      </c>
      <c r="K17606" s="19">
        <v>1.1349819359962814</v>
      </c>
      <c r="L17606" s="19"/>
      <c r="M17606" s="19">
        <v>0.61013977033128231</v>
      </c>
      <c r="N17606" s="19"/>
      <c r="O17606" s="19">
        <v>1.1737065928284527</v>
      </c>
      <c r="P17606" s="50"/>
      <c r="R17606" s="9" t="s">
        <v>0</v>
      </c>
    </row>
    <row r="17607" spans="2:18" x14ac:dyDescent="0.2">
      <c r="B17607" s="25">
        <v>17377</v>
      </c>
      <c r="C17607" s="193"/>
      <c r="D17607" s="19">
        <v>0.61952085564354398</v>
      </c>
      <c r="E17607" s="19"/>
      <c r="F17607" s="19">
        <v>1.1056776752388557</v>
      </c>
      <c r="G17607" s="19"/>
      <c r="H17607" s="19">
        <v>2.512049770864647E-3</v>
      </c>
      <c r="I17607" s="19"/>
      <c r="J17607" s="19">
        <v>0.22090949696535062</v>
      </c>
      <c r="K17607" s="19"/>
      <c r="L17607" s="19">
        <v>1.2876467686966357</v>
      </c>
      <c r="M17607" s="19"/>
      <c r="N17607" s="19">
        <v>0.40018072570933627</v>
      </c>
      <c r="O17607" s="19"/>
      <c r="P17607" s="50">
        <v>0.83114678205948589</v>
      </c>
      <c r="R17607" s="9" t="s">
        <v>0</v>
      </c>
    </row>
    <row r="17608" spans="2:18" x14ac:dyDescent="0.2">
      <c r="B17608" s="25">
        <v>17378</v>
      </c>
      <c r="C17608" s="193">
        <v>0.51129042651878076</v>
      </c>
      <c r="D17608" s="19"/>
      <c r="E17608" s="19">
        <v>0.10082389346480797</v>
      </c>
      <c r="F17608" s="19"/>
      <c r="G17608" s="19">
        <v>4.8609280847314987E-2</v>
      </c>
      <c r="H17608" s="19"/>
      <c r="I17608" s="19">
        <v>0.82347512738647211</v>
      </c>
      <c r="J17608" s="19"/>
      <c r="K17608" s="19">
        <v>0.10267783129195499</v>
      </c>
      <c r="L17608" s="19"/>
      <c r="M17608" s="19">
        <v>1.0627831334566398</v>
      </c>
      <c r="N17608" s="19"/>
      <c r="O17608" s="19">
        <v>0.57877456844491848</v>
      </c>
      <c r="P17608" s="50"/>
      <c r="R17608" s="9" t="s">
        <v>0</v>
      </c>
    </row>
    <row r="17609" spans="2:18" x14ac:dyDescent="0.2">
      <c r="B17609" s="25">
        <v>17379</v>
      </c>
      <c r="C17609" s="193">
        <v>3.4487604999934023E-2</v>
      </c>
      <c r="D17609" s="19"/>
      <c r="E17609" s="19">
        <v>0.6071207859922394</v>
      </c>
      <c r="F17609" s="19"/>
      <c r="G17609" s="19">
        <v>5.3329566287675212E-2</v>
      </c>
      <c r="H17609" s="19"/>
      <c r="I17609" s="19"/>
      <c r="J17609" s="19">
        <v>0.10222717650908957</v>
      </c>
      <c r="K17609" s="19">
        <v>0.26999663495622866</v>
      </c>
      <c r="L17609" s="19"/>
      <c r="M17609" s="19">
        <v>0.81465575428839643</v>
      </c>
      <c r="N17609" s="19"/>
      <c r="O17609" s="19"/>
      <c r="P17609" s="50">
        <v>4.4784296011834999E-2</v>
      </c>
      <c r="R17609" s="9" t="s">
        <v>0</v>
      </c>
    </row>
    <row r="17610" spans="2:18" x14ac:dyDescent="0.2">
      <c r="B17610" s="25">
        <v>17380</v>
      </c>
      <c r="C17610" s="193"/>
      <c r="D17610" s="19">
        <v>0.90551399310425218</v>
      </c>
      <c r="E17610" s="19">
        <v>0.40909962005787981</v>
      </c>
      <c r="F17610" s="19"/>
      <c r="G17610" s="19"/>
      <c r="H17610" s="19">
        <v>0.53659085536284723</v>
      </c>
      <c r="I17610" s="19"/>
      <c r="J17610" s="19">
        <v>0.42625252094889721</v>
      </c>
      <c r="K17610" s="19"/>
      <c r="L17610" s="19">
        <v>7.7100214135200282E-2</v>
      </c>
      <c r="M17610" s="19"/>
      <c r="N17610" s="19">
        <v>0.61120165726227216</v>
      </c>
      <c r="O17610" s="19">
        <v>0.1411721361844086</v>
      </c>
      <c r="P17610" s="50"/>
      <c r="R17610" s="9" t="s">
        <v>0</v>
      </c>
    </row>
    <row r="17611" spans="2:18" x14ac:dyDescent="0.2">
      <c r="B17611" s="25">
        <v>17381</v>
      </c>
      <c r="C17611" s="193">
        <v>1.4265981201554809</v>
      </c>
      <c r="D17611" s="19"/>
      <c r="E17611" s="19">
        <v>1.6336696202992964</v>
      </c>
      <c r="F17611" s="19"/>
      <c r="G17611" s="19">
        <v>0.15975802031381847</v>
      </c>
      <c r="H17611" s="19"/>
      <c r="I17611" s="19">
        <v>0.59921782523200284</v>
      </c>
      <c r="J17611" s="19"/>
      <c r="K17611" s="19">
        <v>0.63779923353833656</v>
      </c>
      <c r="L17611" s="19"/>
      <c r="M17611" s="19">
        <v>1.2339356196981754</v>
      </c>
      <c r="N17611" s="19"/>
      <c r="O17611" s="19">
        <v>1.3543392947193731</v>
      </c>
      <c r="P17611" s="50"/>
      <c r="R17611" s="9" t="s">
        <v>0</v>
      </c>
    </row>
    <row r="17612" spans="2:18" x14ac:dyDescent="0.2">
      <c r="B17612" s="25">
        <v>17382</v>
      </c>
      <c r="C17612" s="193">
        <v>0.20616565241228077</v>
      </c>
      <c r="D17612" s="19"/>
      <c r="E17612" s="19">
        <v>7.7967402640374273E-2</v>
      </c>
      <c r="F17612" s="19"/>
      <c r="G17612" s="19">
        <v>0.24570739293243038</v>
      </c>
      <c r="H17612" s="19"/>
      <c r="I17612" s="19">
        <v>0.15411491346610801</v>
      </c>
      <c r="J17612" s="19"/>
      <c r="K17612" s="19">
        <v>0.35713823792395394</v>
      </c>
      <c r="L17612" s="19"/>
      <c r="M17612" s="19">
        <v>0.65084466670090269</v>
      </c>
      <c r="N17612" s="19"/>
      <c r="O17612" s="19">
        <v>1.8122156931044478E-2</v>
      </c>
      <c r="P17612" s="50"/>
      <c r="R17612" s="9" t="s">
        <v>0</v>
      </c>
    </row>
    <row r="17613" spans="2:18" x14ac:dyDescent="0.2">
      <c r="B17613" s="25">
        <v>17383</v>
      </c>
      <c r="C17613" s="193">
        <v>1.3794552696034788</v>
      </c>
      <c r="D17613" s="19"/>
      <c r="E17613" s="19">
        <v>0.64582883569817306</v>
      </c>
      <c r="F17613" s="19"/>
      <c r="G17613" s="19">
        <v>0.81950394620427958</v>
      </c>
      <c r="H17613" s="19"/>
      <c r="I17613" s="19">
        <v>0.82399695072183543</v>
      </c>
      <c r="J17613" s="19"/>
      <c r="K17613" s="19">
        <v>0.63655736985001055</v>
      </c>
      <c r="L17613" s="19"/>
      <c r="M17613" s="19">
        <v>0.67393428752013107</v>
      </c>
      <c r="N17613" s="19"/>
      <c r="O17613" s="19"/>
      <c r="P17613" s="50">
        <v>0.13898174591940979</v>
      </c>
      <c r="R17613" s="9" t="s">
        <v>0</v>
      </c>
    </row>
    <row r="17614" spans="2:18" x14ac:dyDescent="0.2">
      <c r="B17614" s="25">
        <v>17384</v>
      </c>
      <c r="C17614" s="193">
        <v>0.98925072725628371</v>
      </c>
      <c r="D17614" s="19"/>
      <c r="E17614" s="19">
        <v>1.1178139921879742</v>
      </c>
      <c r="F17614" s="19"/>
      <c r="G17614" s="19">
        <v>1.0687446480200635</v>
      </c>
      <c r="H17614" s="19"/>
      <c r="I17614" s="19">
        <v>1.4949381674797531</v>
      </c>
      <c r="J17614" s="19"/>
      <c r="K17614" s="19">
        <v>2.055174356046801</v>
      </c>
      <c r="L17614" s="19"/>
      <c r="M17614" s="19">
        <v>0.91097783644814845</v>
      </c>
      <c r="N17614" s="19"/>
      <c r="O17614" s="19">
        <v>0.979880213910993</v>
      </c>
      <c r="P17614" s="50"/>
      <c r="R17614" s="9" t="s">
        <v>0</v>
      </c>
    </row>
    <row r="17615" spans="2:18" x14ac:dyDescent="0.2">
      <c r="B17615" s="25">
        <v>17385</v>
      </c>
      <c r="C17615" s="193">
        <v>0.87596743082444217</v>
      </c>
      <c r="D17615" s="19"/>
      <c r="E17615" s="19">
        <v>0.24792211910129822</v>
      </c>
      <c r="F17615" s="19"/>
      <c r="G17615" s="19">
        <v>0.84328429025364549</v>
      </c>
      <c r="H17615" s="19"/>
      <c r="I17615" s="19"/>
      <c r="J17615" s="19">
        <v>0.23771511979254845</v>
      </c>
      <c r="K17615" s="19"/>
      <c r="L17615" s="19">
        <v>0.43869137177800865</v>
      </c>
      <c r="M17615" s="19"/>
      <c r="N17615" s="19">
        <v>1.0700979629656429</v>
      </c>
      <c r="O17615" s="19">
        <v>0.13859361371501047</v>
      </c>
      <c r="P17615" s="50"/>
      <c r="R17615" s="9" t="s">
        <v>0</v>
      </c>
    </row>
    <row r="17616" spans="2:18" x14ac:dyDescent="0.2">
      <c r="B17616" s="25">
        <v>17386</v>
      </c>
      <c r="C17616" s="193">
        <v>0.38548491074514685</v>
      </c>
      <c r="D17616" s="19"/>
      <c r="E17616" s="19"/>
      <c r="F17616" s="19">
        <v>0.11731896024310159</v>
      </c>
      <c r="G17616" s="19">
        <v>0.98168443159083751</v>
      </c>
      <c r="H17616" s="19"/>
      <c r="I17616" s="19"/>
      <c r="J17616" s="19">
        <v>0.22460832688507851</v>
      </c>
      <c r="K17616" s="19"/>
      <c r="L17616" s="19">
        <v>0.1450284421463838</v>
      </c>
      <c r="M17616" s="19">
        <v>7.0384910592432674E-3</v>
      </c>
      <c r="N17616" s="19"/>
      <c r="O17616" s="19">
        <v>1.4546859913559465E-2</v>
      </c>
      <c r="P17616" s="50"/>
      <c r="R17616" s="9" t="s">
        <v>0</v>
      </c>
    </row>
    <row r="17617" spans="2:18" x14ac:dyDescent="0.2">
      <c r="B17617" s="25">
        <v>17387</v>
      </c>
      <c r="C17617" s="193"/>
      <c r="D17617" s="19">
        <v>0.7450906860042692</v>
      </c>
      <c r="E17617" s="19"/>
      <c r="F17617" s="19">
        <v>1.1492977114710969</v>
      </c>
      <c r="G17617" s="19"/>
      <c r="H17617" s="19">
        <v>1.1735643929316213</v>
      </c>
      <c r="I17617" s="19"/>
      <c r="J17617" s="19">
        <v>0.79388650263715377</v>
      </c>
      <c r="K17617" s="19"/>
      <c r="L17617" s="19">
        <v>0.58984961466620711</v>
      </c>
      <c r="M17617" s="19"/>
      <c r="N17617" s="19">
        <v>1.4142230841237904</v>
      </c>
      <c r="O17617" s="19"/>
      <c r="P17617" s="50">
        <v>0.96903655135924427</v>
      </c>
      <c r="R17617" s="9" t="s">
        <v>0</v>
      </c>
    </row>
    <row r="17618" spans="2:18" x14ac:dyDescent="0.2">
      <c r="B17618" s="25">
        <v>17388</v>
      </c>
      <c r="C17618" s="193"/>
      <c r="D17618" s="19">
        <v>0.88307878230735737</v>
      </c>
      <c r="E17618" s="19"/>
      <c r="F17618" s="19">
        <v>0.29132869874913847</v>
      </c>
      <c r="G17618" s="19"/>
      <c r="H17618" s="19">
        <v>0.738362931188286</v>
      </c>
      <c r="I17618" s="19"/>
      <c r="J17618" s="19">
        <v>0.5128912986211569</v>
      </c>
      <c r="K17618" s="19">
        <v>0.84233586355419698</v>
      </c>
      <c r="L17618" s="19"/>
      <c r="M17618" s="19"/>
      <c r="N17618" s="19">
        <v>0.14523397572948793</v>
      </c>
      <c r="O17618" s="19"/>
      <c r="P17618" s="50">
        <v>1.7606113561076675</v>
      </c>
      <c r="R17618" s="9" t="s">
        <v>0</v>
      </c>
    </row>
    <row r="17619" spans="2:18" x14ac:dyDescent="0.2">
      <c r="B17619" s="25">
        <v>17389</v>
      </c>
      <c r="C17619" s="193">
        <v>0.77830750950451599</v>
      </c>
      <c r="D17619" s="19"/>
      <c r="E17619" s="19">
        <v>0.19570145001841835</v>
      </c>
      <c r="F17619" s="19"/>
      <c r="G17619" s="19">
        <v>1.3271038024444175</v>
      </c>
      <c r="H17619" s="19"/>
      <c r="I17619" s="19">
        <v>1.5475748229319024</v>
      </c>
      <c r="J17619" s="19"/>
      <c r="K17619" s="19">
        <v>1.4888058993381932</v>
      </c>
      <c r="L17619" s="19"/>
      <c r="M17619" s="19">
        <v>0.23448557502099704</v>
      </c>
      <c r="N17619" s="19"/>
      <c r="O17619" s="19">
        <v>1.0289189420035836</v>
      </c>
      <c r="P17619" s="50"/>
      <c r="R17619" s="9" t="s">
        <v>0</v>
      </c>
    </row>
    <row r="17620" spans="2:18" x14ac:dyDescent="0.2">
      <c r="B17620" s="25">
        <v>17390</v>
      </c>
      <c r="C17620" s="193">
        <v>0.85812031428833746</v>
      </c>
      <c r="D17620" s="19"/>
      <c r="E17620" s="19">
        <v>0.48895350524535275</v>
      </c>
      <c r="F17620" s="19"/>
      <c r="G17620" s="19">
        <v>0.35172153867428696</v>
      </c>
      <c r="H17620" s="19"/>
      <c r="I17620" s="19"/>
      <c r="J17620" s="19">
        <v>0.61986064224276405</v>
      </c>
      <c r="K17620" s="19">
        <v>0.84437402742261047</v>
      </c>
      <c r="L17620" s="19"/>
      <c r="M17620" s="19">
        <v>0.2947627643745967</v>
      </c>
      <c r="N17620" s="19"/>
      <c r="O17620" s="19">
        <v>0.81251526175786049</v>
      </c>
      <c r="P17620" s="50"/>
      <c r="R17620" s="9" t="s">
        <v>0</v>
      </c>
    </row>
    <row r="17621" spans="2:18" x14ac:dyDescent="0.2">
      <c r="B17621" s="25">
        <v>17391</v>
      </c>
      <c r="C17621" s="193"/>
      <c r="D17621" s="19">
        <v>0.28670346942084801</v>
      </c>
      <c r="E17621" s="19"/>
      <c r="F17621" s="19">
        <v>0.81983401085189644</v>
      </c>
      <c r="G17621" s="19"/>
      <c r="H17621" s="19">
        <v>0.79911675212674926</v>
      </c>
      <c r="I17621" s="19"/>
      <c r="J17621" s="19">
        <v>0.55469961885465435</v>
      </c>
      <c r="K17621" s="19"/>
      <c r="L17621" s="19">
        <v>0.68300220156365554</v>
      </c>
      <c r="M17621" s="19"/>
      <c r="N17621" s="19">
        <v>1.2308843977684023</v>
      </c>
      <c r="O17621" s="19"/>
      <c r="P17621" s="50">
        <v>1.1558766563381337</v>
      </c>
      <c r="R17621" s="9" t="s">
        <v>0</v>
      </c>
    </row>
    <row r="17622" spans="2:18" x14ac:dyDescent="0.2">
      <c r="B17622" s="25">
        <v>17392</v>
      </c>
      <c r="C17622" s="193">
        <v>0.16065866742200469</v>
      </c>
      <c r="D17622" s="19"/>
      <c r="E17622" s="19"/>
      <c r="F17622" s="19">
        <v>0.31542580925556069</v>
      </c>
      <c r="G17622" s="19"/>
      <c r="H17622" s="19">
        <v>0.15905260818833991</v>
      </c>
      <c r="I17622" s="19">
        <v>0.31333203446488445</v>
      </c>
      <c r="J17622" s="19"/>
      <c r="K17622" s="19">
        <v>0.65995929252429619</v>
      </c>
      <c r="L17622" s="19"/>
      <c r="M17622" s="19"/>
      <c r="N17622" s="19">
        <v>0.28840922060350982</v>
      </c>
      <c r="O17622" s="19"/>
      <c r="P17622" s="50">
        <v>0.28474428213195507</v>
      </c>
      <c r="R17622" s="9" t="s">
        <v>0</v>
      </c>
    </row>
    <row r="17623" spans="2:18" x14ac:dyDescent="0.2">
      <c r="B17623" s="25">
        <v>17393</v>
      </c>
      <c r="C17623" s="193"/>
      <c r="D17623" s="19">
        <v>0.12308679342752391</v>
      </c>
      <c r="E17623" s="19">
        <v>1.2853114837771571</v>
      </c>
      <c r="F17623" s="19"/>
      <c r="G17623" s="19">
        <v>0.11171029672032111</v>
      </c>
      <c r="H17623" s="19"/>
      <c r="I17623" s="19"/>
      <c r="J17623" s="19">
        <v>0.47736310883155442</v>
      </c>
      <c r="K17623" s="19">
        <v>0.45099172860720055</v>
      </c>
      <c r="L17623" s="19"/>
      <c r="M17623" s="19">
        <v>0.76759969343349366</v>
      </c>
      <c r="N17623" s="19"/>
      <c r="O17623" s="19">
        <v>0.50863722725260097</v>
      </c>
      <c r="P17623" s="50"/>
      <c r="R17623" s="9" t="s">
        <v>0</v>
      </c>
    </row>
    <row r="17624" spans="2:18" x14ac:dyDescent="0.2">
      <c r="B17624" s="25">
        <v>17394</v>
      </c>
      <c r="C17624" s="193">
        <v>0.85000984492278187</v>
      </c>
      <c r="D17624" s="19"/>
      <c r="E17624" s="19">
        <v>0.88171360470221449</v>
      </c>
      <c r="F17624" s="19"/>
      <c r="G17624" s="19">
        <v>1.1367426642903686</v>
      </c>
      <c r="H17624" s="19"/>
      <c r="I17624" s="19">
        <v>0.30478841029846759</v>
      </c>
      <c r="J17624" s="19"/>
      <c r="K17624" s="19">
        <v>5.7738878333764052E-2</v>
      </c>
      <c r="L17624" s="19"/>
      <c r="M17624" s="19"/>
      <c r="N17624" s="19">
        <v>0.1167827440675592</v>
      </c>
      <c r="O17624" s="19">
        <v>0.61628345135547347</v>
      </c>
      <c r="P17624" s="50"/>
      <c r="R17624" s="9" t="s">
        <v>0</v>
      </c>
    </row>
    <row r="17625" spans="2:18" x14ac:dyDescent="0.2">
      <c r="B17625" s="25">
        <v>17395</v>
      </c>
      <c r="C17625" s="193"/>
      <c r="D17625" s="19">
        <v>1.2031168270867336</v>
      </c>
      <c r="E17625" s="19"/>
      <c r="F17625" s="19">
        <v>1.8493525054486157</v>
      </c>
      <c r="G17625" s="19"/>
      <c r="H17625" s="19">
        <v>1.3614905334044916</v>
      </c>
      <c r="I17625" s="19"/>
      <c r="J17625" s="19">
        <v>0.65447867405028926</v>
      </c>
      <c r="K17625" s="19"/>
      <c r="L17625" s="19">
        <v>1.5969262533803004</v>
      </c>
      <c r="M17625" s="19"/>
      <c r="N17625" s="19">
        <v>1.7287596798861269</v>
      </c>
      <c r="O17625" s="19"/>
      <c r="P17625" s="50">
        <v>1.1949892196524943</v>
      </c>
      <c r="R17625" s="9" t="s">
        <v>0</v>
      </c>
    </row>
    <row r="17626" spans="2:18" x14ac:dyDescent="0.2">
      <c r="B17626" s="25">
        <v>17396</v>
      </c>
      <c r="C17626" s="193">
        <v>9.065919730356721E-2</v>
      </c>
      <c r="D17626" s="19"/>
      <c r="E17626" s="19"/>
      <c r="F17626" s="19">
        <v>8.0453994163301318E-2</v>
      </c>
      <c r="G17626" s="19"/>
      <c r="H17626" s="19">
        <v>0.84551568760486262</v>
      </c>
      <c r="I17626" s="19"/>
      <c r="J17626" s="19">
        <v>0.77102847658228291</v>
      </c>
      <c r="K17626" s="19">
        <v>0.47711082370185603</v>
      </c>
      <c r="L17626" s="19"/>
      <c r="M17626" s="19"/>
      <c r="N17626" s="19">
        <v>0.69764450024004743</v>
      </c>
      <c r="O17626" s="19"/>
      <c r="P17626" s="50">
        <v>0.98320543632459889</v>
      </c>
      <c r="R17626" s="9" t="s">
        <v>0</v>
      </c>
    </row>
    <row r="17627" spans="2:18" x14ac:dyDescent="0.2">
      <c r="B17627" s="25">
        <v>17397</v>
      </c>
      <c r="C17627" s="193">
        <v>0.41068853221188845</v>
      </c>
      <c r="D17627" s="19"/>
      <c r="E17627" s="19"/>
      <c r="F17627" s="19">
        <v>0.25307694514988638</v>
      </c>
      <c r="G17627" s="19"/>
      <c r="H17627" s="19">
        <v>0.4922591457571982</v>
      </c>
      <c r="I17627" s="19"/>
      <c r="J17627" s="19">
        <v>0.63267968921528783</v>
      </c>
      <c r="K17627" s="19"/>
      <c r="L17627" s="19">
        <v>0.34352694425001273</v>
      </c>
      <c r="M17627" s="19">
        <v>4.0247436890972065E-2</v>
      </c>
      <c r="N17627" s="19"/>
      <c r="O17627" s="19"/>
      <c r="P17627" s="50">
        <v>0.58860958308155487</v>
      </c>
      <c r="R17627" s="9" t="s">
        <v>0</v>
      </c>
    </row>
    <row r="17628" spans="2:18" x14ac:dyDescent="0.2">
      <c r="B17628" s="25">
        <v>17398</v>
      </c>
      <c r="C17628" s="193">
        <v>1.2054091474431725</v>
      </c>
      <c r="D17628" s="19"/>
      <c r="E17628" s="19">
        <v>0.90180684052623572</v>
      </c>
      <c r="F17628" s="19"/>
      <c r="G17628" s="19">
        <v>0.51300787117499436</v>
      </c>
      <c r="H17628" s="19"/>
      <c r="I17628" s="19">
        <v>0.44723919303482318</v>
      </c>
      <c r="J17628" s="19"/>
      <c r="K17628" s="19">
        <v>0.80135606098228673</v>
      </c>
      <c r="L17628" s="19"/>
      <c r="M17628" s="19">
        <v>0.90646670834562926</v>
      </c>
      <c r="N17628" s="19"/>
      <c r="O17628" s="19">
        <v>8.5929791209779796E-2</v>
      </c>
      <c r="P17628" s="50"/>
      <c r="R17628" s="9" t="s">
        <v>0</v>
      </c>
    </row>
    <row r="17629" spans="2:18" x14ac:dyDescent="0.2">
      <c r="B17629" s="25">
        <v>17399</v>
      </c>
      <c r="C17629" s="193"/>
      <c r="D17629" s="19">
        <v>1.3271713437200088</v>
      </c>
      <c r="E17629" s="19"/>
      <c r="F17629" s="19">
        <v>0.69238378846339454</v>
      </c>
      <c r="G17629" s="19"/>
      <c r="H17629" s="19">
        <v>0.69988383338861337</v>
      </c>
      <c r="I17629" s="19"/>
      <c r="J17629" s="19">
        <v>1.1161135127184578</v>
      </c>
      <c r="K17629" s="19"/>
      <c r="L17629" s="19">
        <v>1.2479674601977493</v>
      </c>
      <c r="M17629" s="19"/>
      <c r="N17629" s="19">
        <v>0.83618689696127924</v>
      </c>
      <c r="O17629" s="19"/>
      <c r="P17629" s="50">
        <v>1.0134554269878304</v>
      </c>
      <c r="R17629" s="9" t="s">
        <v>0</v>
      </c>
    </row>
    <row r="17630" spans="2:18" x14ac:dyDescent="0.2">
      <c r="B17630" s="25">
        <v>17400</v>
      </c>
      <c r="C17630" s="193">
        <v>0.10758328069386255</v>
      </c>
      <c r="D17630" s="19"/>
      <c r="E17630" s="19">
        <v>0.58413426964971127</v>
      </c>
      <c r="F17630" s="19"/>
      <c r="G17630" s="19">
        <v>0.64729430076796024</v>
      </c>
      <c r="H17630" s="19"/>
      <c r="I17630" s="19">
        <v>0.31305968817061691</v>
      </c>
      <c r="J17630" s="19"/>
      <c r="K17630" s="19">
        <v>0.49943720574027994</v>
      </c>
      <c r="L17630" s="19"/>
      <c r="M17630" s="19">
        <v>0.84401224666174901</v>
      </c>
      <c r="N17630" s="19"/>
      <c r="O17630" s="19">
        <v>0.85465223468744012</v>
      </c>
      <c r="P17630" s="50"/>
      <c r="R17630" s="9" t="s">
        <v>0</v>
      </c>
    </row>
    <row r="17631" spans="2:18" x14ac:dyDescent="0.2">
      <c r="B17631" s="25">
        <v>17401</v>
      </c>
      <c r="C17631" s="193"/>
      <c r="D17631" s="19">
        <v>0.80118912419571608</v>
      </c>
      <c r="E17631" s="19">
        <v>0.14197427751807168</v>
      </c>
      <c r="F17631" s="19"/>
      <c r="G17631" s="19"/>
      <c r="H17631" s="19">
        <v>0.30188594374387656</v>
      </c>
      <c r="I17631" s="19"/>
      <c r="J17631" s="19">
        <v>0.29273174675890568</v>
      </c>
      <c r="K17631" s="19"/>
      <c r="L17631" s="19">
        <v>0.67793279835465303</v>
      </c>
      <c r="M17631" s="19"/>
      <c r="N17631" s="19">
        <v>1.7041368327402366</v>
      </c>
      <c r="O17631" s="19"/>
      <c r="P17631" s="50">
        <v>0.84927606047768922</v>
      </c>
      <c r="R17631" s="9" t="s">
        <v>0</v>
      </c>
    </row>
    <row r="17632" spans="2:18" x14ac:dyDescent="0.2">
      <c r="B17632" s="25">
        <v>17402</v>
      </c>
      <c r="C17632" s="193"/>
      <c r="D17632" s="19">
        <v>1.2579039432121213</v>
      </c>
      <c r="E17632" s="19"/>
      <c r="F17632" s="19">
        <v>1.3423224390762385</v>
      </c>
      <c r="G17632" s="19"/>
      <c r="H17632" s="19">
        <v>0.53486381351935275</v>
      </c>
      <c r="I17632" s="19"/>
      <c r="J17632" s="19">
        <v>2.4865851397507299</v>
      </c>
      <c r="K17632" s="19"/>
      <c r="L17632" s="19">
        <v>0.65702202948006072</v>
      </c>
      <c r="M17632" s="19"/>
      <c r="N17632" s="19">
        <v>0.46271479392283044</v>
      </c>
      <c r="O17632" s="19"/>
      <c r="P17632" s="50">
        <v>0.86813343245851637</v>
      </c>
      <c r="R17632" s="9" t="s">
        <v>0</v>
      </c>
    </row>
    <row r="17633" spans="2:18" x14ac:dyDescent="0.2">
      <c r="B17633" s="25">
        <v>17403</v>
      </c>
      <c r="C17633" s="193"/>
      <c r="D17633" s="19">
        <v>0.91749956743324801</v>
      </c>
      <c r="E17633" s="19"/>
      <c r="F17633" s="19">
        <v>1.7738721708156662</v>
      </c>
      <c r="G17633" s="19"/>
      <c r="H17633" s="19">
        <v>0.72867333355037966</v>
      </c>
      <c r="I17633" s="19"/>
      <c r="J17633" s="19">
        <v>5.139055063529923E-2</v>
      </c>
      <c r="K17633" s="19"/>
      <c r="L17633" s="19">
        <v>0.97641056657485081</v>
      </c>
      <c r="M17633" s="19"/>
      <c r="N17633" s="19">
        <v>1.8122696552014483E-2</v>
      </c>
      <c r="O17633" s="19"/>
      <c r="P17633" s="50">
        <v>0.66330855650326692</v>
      </c>
      <c r="R17633" s="9" t="s">
        <v>0</v>
      </c>
    </row>
    <row r="17634" spans="2:18" x14ac:dyDescent="0.2">
      <c r="B17634" s="25">
        <v>17404</v>
      </c>
      <c r="C17634" s="193"/>
      <c r="D17634" s="19">
        <v>1.6332367019985383</v>
      </c>
      <c r="E17634" s="19"/>
      <c r="F17634" s="19">
        <v>2.1453123092199777</v>
      </c>
      <c r="G17634" s="19"/>
      <c r="H17634" s="19">
        <v>2.0234017498134182</v>
      </c>
      <c r="I17634" s="19"/>
      <c r="J17634" s="19">
        <v>1.9871451899975865</v>
      </c>
      <c r="K17634" s="19"/>
      <c r="L17634" s="19">
        <v>1.9523710401039873</v>
      </c>
      <c r="M17634" s="19"/>
      <c r="N17634" s="19">
        <v>2.8439648650859901</v>
      </c>
      <c r="O17634" s="19"/>
      <c r="P17634" s="50">
        <v>1.4729789138365732</v>
      </c>
      <c r="R17634" s="9" t="s">
        <v>0</v>
      </c>
    </row>
    <row r="17635" spans="2:18" x14ac:dyDescent="0.2">
      <c r="B17635" s="25">
        <v>17405</v>
      </c>
      <c r="C17635" s="193"/>
      <c r="D17635" s="19">
        <v>1.3674986830486704E-2</v>
      </c>
      <c r="E17635" s="19"/>
      <c r="F17635" s="19">
        <v>0.62383721633186373</v>
      </c>
      <c r="G17635" s="19">
        <v>1.0275735916549726E-2</v>
      </c>
      <c r="H17635" s="19"/>
      <c r="I17635" s="19"/>
      <c r="J17635" s="19">
        <v>0.43650154687257514</v>
      </c>
      <c r="K17635" s="19"/>
      <c r="L17635" s="19">
        <v>0.1748714129188671</v>
      </c>
      <c r="M17635" s="19"/>
      <c r="N17635" s="19">
        <v>0.42862751389189985</v>
      </c>
      <c r="O17635" s="19"/>
      <c r="P17635" s="50">
        <v>0.92802683041412792</v>
      </c>
      <c r="R17635" s="9" t="s">
        <v>0</v>
      </c>
    </row>
    <row r="17636" spans="2:18" x14ac:dyDescent="0.2">
      <c r="B17636" s="25">
        <v>17406</v>
      </c>
      <c r="C17636" s="193"/>
      <c r="D17636" s="19">
        <v>6.5648357513870326E-2</v>
      </c>
      <c r="E17636" s="19"/>
      <c r="F17636" s="19">
        <v>0.35847465185085198</v>
      </c>
      <c r="G17636" s="19">
        <v>0.44209729110972806</v>
      </c>
      <c r="H17636" s="19"/>
      <c r="I17636" s="19">
        <v>4.4470625100249961E-2</v>
      </c>
      <c r="J17636" s="19"/>
      <c r="K17636" s="19">
        <v>0.24836023536798194</v>
      </c>
      <c r="L17636" s="19"/>
      <c r="M17636" s="19"/>
      <c r="N17636" s="19">
        <v>0.31396251165964401</v>
      </c>
      <c r="O17636" s="19">
        <v>1.0380494474409587</v>
      </c>
      <c r="P17636" s="50"/>
      <c r="R17636" s="9" t="s">
        <v>0</v>
      </c>
    </row>
    <row r="17637" spans="2:18" x14ac:dyDescent="0.2">
      <c r="B17637" s="25">
        <v>17407</v>
      </c>
      <c r="C17637" s="193">
        <v>0.60729499107441209</v>
      </c>
      <c r="D17637" s="19"/>
      <c r="E17637" s="19">
        <v>0.6180402131514029</v>
      </c>
      <c r="F17637" s="19"/>
      <c r="G17637" s="19">
        <v>1.1436732689985378</v>
      </c>
      <c r="H17637" s="19"/>
      <c r="I17637" s="19">
        <v>0.20046401310761758</v>
      </c>
      <c r="J17637" s="19"/>
      <c r="K17637" s="19">
        <v>0.89416393273225159</v>
      </c>
      <c r="L17637" s="19"/>
      <c r="M17637" s="19">
        <v>1.1361998108047291</v>
      </c>
      <c r="N17637" s="19"/>
      <c r="O17637" s="19">
        <v>1.4678307403273412</v>
      </c>
      <c r="P17637" s="50"/>
      <c r="R17637" s="9" t="s">
        <v>0</v>
      </c>
    </row>
    <row r="17638" spans="2:18" x14ac:dyDescent="0.2">
      <c r="B17638" s="25">
        <v>17408</v>
      </c>
      <c r="C17638" s="193"/>
      <c r="D17638" s="19">
        <v>1.5924555871844606</v>
      </c>
      <c r="E17638" s="19"/>
      <c r="F17638" s="19">
        <v>0.62047710909476861</v>
      </c>
      <c r="G17638" s="19">
        <v>0.16260589845995072</v>
      </c>
      <c r="H17638" s="19"/>
      <c r="I17638" s="19"/>
      <c r="J17638" s="19">
        <v>0.22359699718749501</v>
      </c>
      <c r="K17638" s="19">
        <v>8.3576122698774555E-2</v>
      </c>
      <c r="L17638" s="19"/>
      <c r="M17638" s="19">
        <v>0.32756843899407406</v>
      </c>
      <c r="N17638" s="19"/>
      <c r="O17638" s="19">
        <v>0.43319520886876528</v>
      </c>
      <c r="P17638" s="50"/>
      <c r="R17638" s="9" t="s">
        <v>0</v>
      </c>
    </row>
    <row r="17639" spans="2:18" x14ac:dyDescent="0.2">
      <c r="B17639" s="25">
        <v>17409</v>
      </c>
      <c r="C17639" s="193">
        <v>0.40731838510908025</v>
      </c>
      <c r="D17639" s="19"/>
      <c r="E17639" s="19">
        <v>0.18044055765729225</v>
      </c>
      <c r="F17639" s="19"/>
      <c r="G17639" s="19">
        <v>0.28212957953270601</v>
      </c>
      <c r="H17639" s="19"/>
      <c r="I17639" s="19">
        <v>1.0470851753404324</v>
      </c>
      <c r="J17639" s="19"/>
      <c r="K17639" s="19">
        <v>0.5067156129337127</v>
      </c>
      <c r="L17639" s="19"/>
      <c r="M17639" s="19">
        <v>1.0686052112293416</v>
      </c>
      <c r="N17639" s="19"/>
      <c r="O17639" s="19">
        <v>0.70232467488794714</v>
      </c>
      <c r="P17639" s="50"/>
      <c r="R17639" s="9" t="s">
        <v>0</v>
      </c>
    </row>
    <row r="17640" spans="2:18" x14ac:dyDescent="0.2">
      <c r="B17640" s="25">
        <v>17410</v>
      </c>
      <c r="C17640" s="193"/>
      <c r="D17640" s="19">
        <v>1.011666812692473</v>
      </c>
      <c r="E17640" s="19"/>
      <c r="F17640" s="19">
        <v>0.72195176361750557</v>
      </c>
      <c r="G17640" s="19"/>
      <c r="H17640" s="19">
        <v>0.55723980777778548</v>
      </c>
      <c r="I17640" s="19"/>
      <c r="J17640" s="19">
        <v>0.50926912958460924</v>
      </c>
      <c r="K17640" s="19"/>
      <c r="L17640" s="19">
        <v>0.55990799944514302</v>
      </c>
      <c r="M17640" s="19"/>
      <c r="N17640" s="19">
        <v>0.98835246211148853</v>
      </c>
      <c r="O17640" s="19">
        <v>0.2834058068601647</v>
      </c>
      <c r="P17640" s="50"/>
      <c r="R17640" s="9" t="s">
        <v>0</v>
      </c>
    </row>
    <row r="17641" spans="2:18" x14ac:dyDescent="0.2">
      <c r="B17641" s="25">
        <v>17411</v>
      </c>
      <c r="C17641" s="193">
        <v>0.24572779401237266</v>
      </c>
      <c r="D17641" s="19"/>
      <c r="E17641" s="19"/>
      <c r="F17641" s="19">
        <v>0.25057096745267643</v>
      </c>
      <c r="G17641" s="19"/>
      <c r="H17641" s="19">
        <v>0.91608244117160087</v>
      </c>
      <c r="I17641" s="19"/>
      <c r="J17641" s="19">
        <v>0.37527317852179293</v>
      </c>
      <c r="K17641" s="19">
        <v>0.65593970688214143</v>
      </c>
      <c r="L17641" s="19"/>
      <c r="M17641" s="19"/>
      <c r="N17641" s="19">
        <v>0.89372110706073693</v>
      </c>
      <c r="O17641" s="19">
        <v>8.9495358206392983E-2</v>
      </c>
      <c r="P17641" s="50"/>
      <c r="R17641" s="9" t="s">
        <v>0</v>
      </c>
    </row>
    <row r="17642" spans="2:18" x14ac:dyDescent="0.2">
      <c r="B17642" s="25">
        <v>17412</v>
      </c>
      <c r="C17642" s="193"/>
      <c r="D17642" s="19">
        <v>0.23750167689234258</v>
      </c>
      <c r="E17642" s="19">
        <v>7.538654188196052E-2</v>
      </c>
      <c r="F17642" s="19"/>
      <c r="G17642" s="19">
        <v>0.55919486494183812</v>
      </c>
      <c r="H17642" s="19"/>
      <c r="I17642" s="19">
        <v>0.25500263976905224</v>
      </c>
      <c r="J17642" s="19"/>
      <c r="K17642" s="19">
        <v>0.32789543198971599</v>
      </c>
      <c r="L17642" s="19"/>
      <c r="M17642" s="19">
        <v>0.81515602230930095</v>
      </c>
      <c r="N17642" s="19"/>
      <c r="O17642" s="19">
        <v>0.88180669352377594</v>
      </c>
      <c r="P17642" s="50"/>
      <c r="R17642" s="9" t="s">
        <v>0</v>
      </c>
    </row>
    <row r="17643" spans="2:18" x14ac:dyDescent="0.2">
      <c r="B17643" s="25">
        <v>17413</v>
      </c>
      <c r="C17643" s="193"/>
      <c r="D17643" s="19">
        <v>0.17377204443990374</v>
      </c>
      <c r="E17643" s="19">
        <v>0.60970747742639975</v>
      </c>
      <c r="F17643" s="19"/>
      <c r="G17643" s="19">
        <v>0.19217103949919287</v>
      </c>
      <c r="H17643" s="19"/>
      <c r="I17643" s="19"/>
      <c r="J17643" s="19">
        <v>0.40297855530284021</v>
      </c>
      <c r="K17643" s="19"/>
      <c r="L17643" s="19">
        <v>0.22687542186916251</v>
      </c>
      <c r="M17643" s="19"/>
      <c r="N17643" s="19">
        <v>0.19118715498062536</v>
      </c>
      <c r="O17643" s="19">
        <v>0.65944511357385582</v>
      </c>
      <c r="P17643" s="50"/>
      <c r="R17643" s="9" t="s">
        <v>0</v>
      </c>
    </row>
    <row r="17644" spans="2:18" x14ac:dyDescent="0.2">
      <c r="B17644" s="25">
        <v>17414</v>
      </c>
      <c r="C17644" s="193">
        <v>0.66782797221922152</v>
      </c>
      <c r="D17644" s="19"/>
      <c r="E17644" s="19">
        <v>1.278738455334486</v>
      </c>
      <c r="F17644" s="19"/>
      <c r="G17644" s="19">
        <v>1.4943986794586424</v>
      </c>
      <c r="H17644" s="19"/>
      <c r="I17644" s="19">
        <v>0.9728661726691904</v>
      </c>
      <c r="J17644" s="19"/>
      <c r="K17644" s="19">
        <v>1.7020350610189203</v>
      </c>
      <c r="L17644" s="19"/>
      <c r="M17644" s="19">
        <v>1.4891866319092784</v>
      </c>
      <c r="N17644" s="19"/>
      <c r="O17644" s="19">
        <v>1.2367586089521394</v>
      </c>
      <c r="P17644" s="50"/>
      <c r="R17644" s="9" t="s">
        <v>0</v>
      </c>
    </row>
    <row r="17645" spans="2:18" x14ac:dyDescent="0.2">
      <c r="B17645" s="25">
        <v>17415</v>
      </c>
      <c r="C17645" s="193">
        <v>0.31141574069159217</v>
      </c>
      <c r="D17645" s="19"/>
      <c r="E17645" s="19">
        <v>0.61247070424907346</v>
      </c>
      <c r="F17645" s="19"/>
      <c r="G17645" s="19">
        <v>0.27458341064626585</v>
      </c>
      <c r="H17645" s="19"/>
      <c r="I17645" s="19"/>
      <c r="J17645" s="19">
        <v>0.17148112806254903</v>
      </c>
      <c r="K17645" s="19">
        <v>0.199255670227419</v>
      </c>
      <c r="L17645" s="19"/>
      <c r="M17645" s="19">
        <v>0.84469079755906029</v>
      </c>
      <c r="N17645" s="19"/>
      <c r="O17645" s="19"/>
      <c r="P17645" s="50">
        <v>9.3603923777116932E-2</v>
      </c>
      <c r="R17645" s="9" t="s">
        <v>0</v>
      </c>
    </row>
    <row r="17646" spans="2:18" x14ac:dyDescent="0.2">
      <c r="B17646" s="25">
        <v>17416</v>
      </c>
      <c r="C17646" s="193"/>
      <c r="D17646" s="19">
        <v>1.1555830717715276</v>
      </c>
      <c r="E17646" s="19"/>
      <c r="F17646" s="19">
        <v>0.54250277301780214</v>
      </c>
      <c r="G17646" s="19"/>
      <c r="H17646" s="19">
        <v>1.1970842972980187</v>
      </c>
      <c r="I17646" s="19"/>
      <c r="J17646" s="19">
        <v>1.4493108430211965</v>
      </c>
      <c r="K17646" s="19"/>
      <c r="L17646" s="19">
        <v>0.64826401673085432</v>
      </c>
      <c r="M17646" s="19"/>
      <c r="N17646" s="19">
        <v>0.25926558911349995</v>
      </c>
      <c r="O17646" s="19"/>
      <c r="P17646" s="50">
        <v>0.17781626630782038</v>
      </c>
      <c r="R17646" s="9" t="s">
        <v>0</v>
      </c>
    </row>
    <row r="17647" spans="2:18" x14ac:dyDescent="0.2">
      <c r="B17647" s="25">
        <v>17417</v>
      </c>
      <c r="C17647" s="193"/>
      <c r="D17647" s="19">
        <v>0.56870671905122616</v>
      </c>
      <c r="E17647" s="19">
        <v>0.60388491500596475</v>
      </c>
      <c r="F17647" s="19"/>
      <c r="G17647" s="19"/>
      <c r="H17647" s="19">
        <v>0.71376833230783798</v>
      </c>
      <c r="I17647" s="19">
        <v>0.77931388707163485</v>
      </c>
      <c r="J17647" s="19"/>
      <c r="K17647" s="19">
        <v>0.29896763905084434</v>
      </c>
      <c r="L17647" s="19"/>
      <c r="M17647" s="19"/>
      <c r="N17647" s="19">
        <v>0.41603859993946074</v>
      </c>
      <c r="O17647" s="19">
        <v>9.1495984974520092E-2</v>
      </c>
      <c r="P17647" s="50"/>
      <c r="R17647" s="9" t="s">
        <v>0</v>
      </c>
    </row>
    <row r="17648" spans="2:18" x14ac:dyDescent="0.2">
      <c r="B17648" s="25">
        <v>17418</v>
      </c>
      <c r="C17648" s="193"/>
      <c r="D17648" s="19">
        <v>0.14869832839018887</v>
      </c>
      <c r="E17648" s="19">
        <v>2.4734522411226551E-2</v>
      </c>
      <c r="F17648" s="19"/>
      <c r="G17648" s="19"/>
      <c r="H17648" s="19">
        <v>0.17771395699838585</v>
      </c>
      <c r="I17648" s="19"/>
      <c r="J17648" s="19">
        <v>0.60911909265493658</v>
      </c>
      <c r="K17648" s="19"/>
      <c r="L17648" s="19">
        <v>1.3913673896133912E-2</v>
      </c>
      <c r="M17648" s="19">
        <v>0.12808611465572947</v>
      </c>
      <c r="N17648" s="19"/>
      <c r="O17648" s="19"/>
      <c r="P17648" s="50">
        <v>4.9042458018519405E-2</v>
      </c>
      <c r="R17648" s="9" t="s">
        <v>0</v>
      </c>
    </row>
    <row r="17649" spans="2:18" x14ac:dyDescent="0.2">
      <c r="B17649" s="25">
        <v>17419</v>
      </c>
      <c r="C17649" s="193">
        <v>0.15630545731440817</v>
      </c>
      <c r="D17649" s="19"/>
      <c r="E17649" s="19"/>
      <c r="F17649" s="19">
        <v>0.23574796710319479</v>
      </c>
      <c r="G17649" s="19"/>
      <c r="H17649" s="19">
        <v>0.15144698597010361</v>
      </c>
      <c r="I17649" s="19"/>
      <c r="J17649" s="19">
        <v>0.782675709155777</v>
      </c>
      <c r="K17649" s="19">
        <v>0.34851036516834299</v>
      </c>
      <c r="L17649" s="19"/>
      <c r="M17649" s="19"/>
      <c r="N17649" s="19">
        <v>0.61552287831267116</v>
      </c>
      <c r="O17649" s="19"/>
      <c r="P17649" s="50">
        <v>0.45338991950331803</v>
      </c>
      <c r="R17649" s="9" t="s">
        <v>0</v>
      </c>
    </row>
    <row r="17650" spans="2:18" x14ac:dyDescent="0.2">
      <c r="B17650" s="25">
        <v>17420</v>
      </c>
      <c r="C17650" s="193"/>
      <c r="D17650" s="19">
        <v>1.6671751875421075</v>
      </c>
      <c r="E17650" s="19"/>
      <c r="F17650" s="19">
        <v>0.60288473518000796</v>
      </c>
      <c r="G17650" s="19"/>
      <c r="H17650" s="19">
        <v>1.3734604207868242</v>
      </c>
      <c r="I17650" s="19"/>
      <c r="J17650" s="19">
        <v>0.61350323523314276</v>
      </c>
      <c r="K17650" s="19"/>
      <c r="L17650" s="19">
        <v>1.3981482971415862</v>
      </c>
      <c r="M17650" s="19">
        <v>4.3525402874631289E-2</v>
      </c>
      <c r="N17650" s="19"/>
      <c r="O17650" s="19"/>
      <c r="P17650" s="50">
        <v>0.48372675224338257</v>
      </c>
      <c r="R17650" s="9" t="s">
        <v>0</v>
      </c>
    </row>
    <row r="17651" spans="2:18" x14ac:dyDescent="0.2">
      <c r="B17651" s="25">
        <v>17421</v>
      </c>
      <c r="C17651" s="193"/>
      <c r="D17651" s="19">
        <v>1.0845475156043203</v>
      </c>
      <c r="E17651" s="19"/>
      <c r="F17651" s="19">
        <v>1.4579073680854626</v>
      </c>
      <c r="G17651" s="19"/>
      <c r="H17651" s="19">
        <v>0.95904709951342038</v>
      </c>
      <c r="I17651" s="19"/>
      <c r="J17651" s="19">
        <v>0.64353215505072048</v>
      </c>
      <c r="K17651" s="19"/>
      <c r="L17651" s="19">
        <v>0.49937605893703046</v>
      </c>
      <c r="M17651" s="19"/>
      <c r="N17651" s="19">
        <v>1.4075668895072513</v>
      </c>
      <c r="O17651" s="19"/>
      <c r="P17651" s="50">
        <v>0.8676044643784403</v>
      </c>
      <c r="R17651" s="9" t="s">
        <v>0</v>
      </c>
    </row>
    <row r="17652" spans="2:18" x14ac:dyDescent="0.2">
      <c r="B17652" s="25">
        <v>17422</v>
      </c>
      <c r="C17652" s="193"/>
      <c r="D17652" s="19">
        <v>0.6154986015289432</v>
      </c>
      <c r="E17652" s="19"/>
      <c r="F17652" s="19">
        <v>0.51543864766623648</v>
      </c>
      <c r="G17652" s="19"/>
      <c r="H17652" s="19">
        <v>0.2732997643819558</v>
      </c>
      <c r="I17652" s="19"/>
      <c r="J17652" s="19">
        <v>0.87975796938585782</v>
      </c>
      <c r="K17652" s="19">
        <v>5.4761965521390253E-2</v>
      </c>
      <c r="L17652" s="19"/>
      <c r="M17652" s="19"/>
      <c r="N17652" s="19">
        <v>0.4148737831060747</v>
      </c>
      <c r="O17652" s="19"/>
      <c r="P17652" s="50">
        <v>0.21554063908057641</v>
      </c>
      <c r="R17652" s="9" t="s">
        <v>0</v>
      </c>
    </row>
    <row r="17653" spans="2:18" x14ac:dyDescent="0.2">
      <c r="B17653" s="25">
        <v>17423</v>
      </c>
      <c r="C17653" s="193"/>
      <c r="D17653" s="19">
        <v>1.6048138794390319</v>
      </c>
      <c r="E17653" s="19"/>
      <c r="F17653" s="19">
        <v>2.399154300433628</v>
      </c>
      <c r="G17653" s="19"/>
      <c r="H17653" s="19">
        <v>1.6535216491975158</v>
      </c>
      <c r="I17653" s="19"/>
      <c r="J17653" s="19">
        <v>2.095623551697527</v>
      </c>
      <c r="K17653" s="19"/>
      <c r="L17653" s="19">
        <v>3.2739929606233904</v>
      </c>
      <c r="M17653" s="19"/>
      <c r="N17653" s="19">
        <v>2.245280205493017</v>
      </c>
      <c r="O17653" s="19"/>
      <c r="P17653" s="50">
        <v>1.8618754990861677</v>
      </c>
      <c r="R17653" s="9" t="s">
        <v>0</v>
      </c>
    </row>
    <row r="17654" spans="2:18" x14ac:dyDescent="0.2">
      <c r="B17654" s="25">
        <v>17424</v>
      </c>
      <c r="C17654" s="193"/>
      <c r="D17654" s="19">
        <v>1.6329714715667119</v>
      </c>
      <c r="E17654" s="19"/>
      <c r="F17654" s="19">
        <v>0.33517179418426873</v>
      </c>
      <c r="G17654" s="19">
        <v>4.4980200273474984E-2</v>
      </c>
      <c r="H17654" s="19"/>
      <c r="I17654" s="19"/>
      <c r="J17654" s="19">
        <v>0.21483718343352209</v>
      </c>
      <c r="K17654" s="19"/>
      <c r="L17654" s="19">
        <v>0.79619314962497068</v>
      </c>
      <c r="M17654" s="19"/>
      <c r="N17654" s="19">
        <v>0.2648023073081609</v>
      </c>
      <c r="O17654" s="19"/>
      <c r="P17654" s="50">
        <v>0.58517081833088969</v>
      </c>
      <c r="R17654" s="9" t="s">
        <v>0</v>
      </c>
    </row>
    <row r="17655" spans="2:18" x14ac:dyDescent="0.2">
      <c r="B17655" s="25">
        <v>17425</v>
      </c>
      <c r="C17655" s="193"/>
      <c r="D17655" s="19">
        <v>5.5275811502836066E-2</v>
      </c>
      <c r="E17655" s="19"/>
      <c r="F17655" s="19">
        <v>0.8328963301706418</v>
      </c>
      <c r="G17655" s="19"/>
      <c r="H17655" s="19">
        <v>0.23726520718616123</v>
      </c>
      <c r="I17655" s="19">
        <v>2.3318051843483269E-2</v>
      </c>
      <c r="J17655" s="19"/>
      <c r="K17655" s="19"/>
      <c r="L17655" s="19">
        <v>0.15345921875081761</v>
      </c>
      <c r="M17655" s="19">
        <v>9.4681511093521853E-2</v>
      </c>
      <c r="N17655" s="19"/>
      <c r="O17655" s="19"/>
      <c r="P17655" s="50">
        <v>1.0704725809370541</v>
      </c>
      <c r="R17655" s="9" t="s">
        <v>0</v>
      </c>
    </row>
    <row r="17656" spans="2:18" x14ac:dyDescent="0.2">
      <c r="B17656" s="25">
        <v>17426</v>
      </c>
      <c r="C17656" s="193"/>
      <c r="D17656" s="19">
        <v>1.3922259648274939</v>
      </c>
      <c r="E17656" s="19"/>
      <c r="F17656" s="19">
        <v>1.6723352802556068</v>
      </c>
      <c r="G17656" s="19"/>
      <c r="H17656" s="19">
        <v>1.9709888073379027</v>
      </c>
      <c r="I17656" s="19"/>
      <c r="J17656" s="19">
        <v>1.4431249337070275</v>
      </c>
      <c r="K17656" s="19"/>
      <c r="L17656" s="19">
        <v>0.83704134392805996</v>
      </c>
      <c r="M17656" s="19">
        <v>0.16836012603358902</v>
      </c>
      <c r="N17656" s="19"/>
      <c r="O17656" s="19"/>
      <c r="P17656" s="50">
        <v>0.93384507389463867</v>
      </c>
      <c r="R17656" s="9" t="s">
        <v>0</v>
      </c>
    </row>
    <row r="17657" spans="2:18" x14ac:dyDescent="0.2">
      <c r="B17657" s="25">
        <v>17427</v>
      </c>
      <c r="C17657" s="193"/>
      <c r="D17657" s="19">
        <v>0.30802107087362063</v>
      </c>
      <c r="E17657" s="19">
        <v>0.77795263147434424</v>
      </c>
      <c r="F17657" s="19"/>
      <c r="G17657" s="19">
        <v>0.52116000560994136</v>
      </c>
      <c r="H17657" s="19"/>
      <c r="I17657" s="19">
        <v>0.12833677816687597</v>
      </c>
      <c r="J17657" s="19"/>
      <c r="K17657" s="19">
        <v>0.25519152572180998</v>
      </c>
      <c r="L17657" s="19"/>
      <c r="M17657" s="19"/>
      <c r="N17657" s="19">
        <v>0.61162396977295908</v>
      </c>
      <c r="O17657" s="19">
        <v>0.74812288406168637</v>
      </c>
      <c r="P17657" s="50"/>
      <c r="R17657" s="9" t="s">
        <v>0</v>
      </c>
    </row>
    <row r="17658" spans="2:18" x14ac:dyDescent="0.2">
      <c r="B17658" s="25">
        <v>17428</v>
      </c>
      <c r="C17658" s="193"/>
      <c r="D17658" s="19">
        <v>0.44999494766099862</v>
      </c>
      <c r="E17658" s="19"/>
      <c r="F17658" s="19">
        <v>0.49939649530203739</v>
      </c>
      <c r="G17658" s="19"/>
      <c r="H17658" s="19">
        <v>0.87328704687127623</v>
      </c>
      <c r="I17658" s="19"/>
      <c r="J17658" s="19">
        <v>0.68086210373132383</v>
      </c>
      <c r="K17658" s="19"/>
      <c r="L17658" s="19">
        <v>0.69775405255919976</v>
      </c>
      <c r="M17658" s="19"/>
      <c r="N17658" s="19">
        <v>0.42626718936537272</v>
      </c>
      <c r="O17658" s="19"/>
      <c r="P17658" s="50">
        <v>1.5322843148310374</v>
      </c>
      <c r="R17658" s="9" t="s">
        <v>0</v>
      </c>
    </row>
    <row r="17659" spans="2:18" x14ac:dyDescent="0.2">
      <c r="B17659" s="25">
        <v>17429</v>
      </c>
      <c r="C17659" s="193"/>
      <c r="D17659" s="19">
        <v>0.50781877341589143</v>
      </c>
      <c r="E17659" s="19">
        <v>1.5857477097590899E-2</v>
      </c>
      <c r="F17659" s="19"/>
      <c r="G17659" s="19">
        <v>9.7203519636675978E-2</v>
      </c>
      <c r="H17659" s="19"/>
      <c r="I17659" s="19"/>
      <c r="J17659" s="19">
        <v>1.1739120103541421</v>
      </c>
      <c r="K17659" s="19"/>
      <c r="L17659" s="19">
        <v>0.70717483423205596</v>
      </c>
      <c r="M17659" s="19"/>
      <c r="N17659" s="19">
        <v>0.11390073212965425</v>
      </c>
      <c r="O17659" s="19"/>
      <c r="P17659" s="50">
        <v>7.859006399831106E-2</v>
      </c>
      <c r="R17659" s="9" t="s">
        <v>0</v>
      </c>
    </row>
    <row r="17660" spans="2:18" x14ac:dyDescent="0.2">
      <c r="B17660" s="25">
        <v>17430</v>
      </c>
      <c r="C17660" s="193">
        <v>0.12471599430899746</v>
      </c>
      <c r="D17660" s="19"/>
      <c r="E17660" s="19">
        <v>0.54212261470755885</v>
      </c>
      <c r="F17660" s="19"/>
      <c r="G17660" s="19"/>
      <c r="H17660" s="19">
        <v>3.0702395567381125E-2</v>
      </c>
      <c r="I17660" s="19">
        <v>0.43771051149975487</v>
      </c>
      <c r="J17660" s="19"/>
      <c r="K17660" s="19">
        <v>0.19361155427356139</v>
      </c>
      <c r="L17660" s="19"/>
      <c r="M17660" s="19">
        <v>0.55818921410974776</v>
      </c>
      <c r="N17660" s="19"/>
      <c r="O17660" s="19">
        <v>1.1722389067714696</v>
      </c>
      <c r="P17660" s="50"/>
      <c r="R17660" s="9" t="s">
        <v>0</v>
      </c>
    </row>
    <row r="17661" spans="2:18" x14ac:dyDescent="0.2">
      <c r="B17661" s="25">
        <v>17431</v>
      </c>
      <c r="C17661" s="193"/>
      <c r="D17661" s="19">
        <v>0.68714227204694633</v>
      </c>
      <c r="E17661" s="19"/>
      <c r="F17661" s="19">
        <v>0.93742357263986043</v>
      </c>
      <c r="G17661" s="19"/>
      <c r="H17661" s="19">
        <v>0.81219940085567766</v>
      </c>
      <c r="I17661" s="19">
        <v>3.9931870703880393E-2</v>
      </c>
      <c r="J17661" s="19"/>
      <c r="K17661" s="19">
        <v>2.2979641068894479E-2</v>
      </c>
      <c r="L17661" s="19"/>
      <c r="M17661" s="19"/>
      <c r="N17661" s="19">
        <v>0.48427764839407483</v>
      </c>
      <c r="O17661" s="19"/>
      <c r="P17661" s="50">
        <v>0.57567758380481393</v>
      </c>
      <c r="R17661" s="9" t="s">
        <v>0</v>
      </c>
    </row>
    <row r="17662" spans="2:18" x14ac:dyDescent="0.2">
      <c r="B17662" s="25">
        <v>17432</v>
      </c>
      <c r="C17662" s="193"/>
      <c r="D17662" s="19">
        <v>1.2649046139249576</v>
      </c>
      <c r="E17662" s="19"/>
      <c r="F17662" s="19">
        <v>1.7835990652226534</v>
      </c>
      <c r="G17662" s="19"/>
      <c r="H17662" s="19">
        <v>0.6526831285480208</v>
      </c>
      <c r="I17662" s="19"/>
      <c r="J17662" s="19">
        <v>1.3844781723189434</v>
      </c>
      <c r="K17662" s="19"/>
      <c r="L17662" s="19">
        <v>0.42373992962407658</v>
      </c>
      <c r="M17662" s="19"/>
      <c r="N17662" s="19">
        <v>1.2743276168348516</v>
      </c>
      <c r="O17662" s="19"/>
      <c r="P17662" s="50">
        <v>1.8893195172547639</v>
      </c>
      <c r="R17662" s="9" t="s">
        <v>0</v>
      </c>
    </row>
    <row r="17663" spans="2:18" x14ac:dyDescent="0.2">
      <c r="B17663" s="25">
        <v>17433</v>
      </c>
      <c r="C17663" s="193">
        <v>0.74027708680025417</v>
      </c>
      <c r="D17663" s="19"/>
      <c r="E17663" s="19">
        <v>1.0246762031885361</v>
      </c>
      <c r="F17663" s="19"/>
      <c r="G17663" s="19">
        <v>0.53294289640902326</v>
      </c>
      <c r="H17663" s="19"/>
      <c r="I17663" s="19">
        <v>1.2563125086043714</v>
      </c>
      <c r="J17663" s="19"/>
      <c r="K17663" s="19"/>
      <c r="L17663" s="19">
        <v>0.21861539891925238</v>
      </c>
      <c r="M17663" s="19">
        <v>0.19335028247770725</v>
      </c>
      <c r="N17663" s="19"/>
      <c r="O17663" s="19">
        <v>1.3376924897122493</v>
      </c>
      <c r="P17663" s="50"/>
      <c r="R17663" s="9" t="s">
        <v>0</v>
      </c>
    </row>
    <row r="17664" spans="2:18" x14ac:dyDescent="0.2">
      <c r="B17664" s="25">
        <v>17434</v>
      </c>
      <c r="C17664" s="193"/>
      <c r="D17664" s="19">
        <v>0.70544878443518866</v>
      </c>
      <c r="E17664" s="19"/>
      <c r="F17664" s="19">
        <v>0.10256730030062861</v>
      </c>
      <c r="G17664" s="19"/>
      <c r="H17664" s="19">
        <v>0.76540581415812847</v>
      </c>
      <c r="I17664" s="19"/>
      <c r="J17664" s="19">
        <v>0.82325715053826709</v>
      </c>
      <c r="K17664" s="19"/>
      <c r="L17664" s="19">
        <v>0.4024163815911313</v>
      </c>
      <c r="M17664" s="19"/>
      <c r="N17664" s="19">
        <v>0.4167288814590035</v>
      </c>
      <c r="O17664" s="19"/>
      <c r="P17664" s="50">
        <v>0.15445386181922316</v>
      </c>
      <c r="R17664" s="9" t="s">
        <v>0</v>
      </c>
    </row>
    <row r="17665" spans="2:18" x14ac:dyDescent="0.2">
      <c r="B17665" s="25">
        <v>17435</v>
      </c>
      <c r="C17665" s="193">
        <v>0.97704282229178596</v>
      </c>
      <c r="D17665" s="19"/>
      <c r="E17665" s="19">
        <v>0.65422556400747922</v>
      </c>
      <c r="F17665" s="19"/>
      <c r="G17665" s="19">
        <v>0.20010473258314332</v>
      </c>
      <c r="H17665" s="19"/>
      <c r="I17665" s="19">
        <v>0.99632140681250414</v>
      </c>
      <c r="J17665" s="19"/>
      <c r="K17665" s="19">
        <v>1.2151285098157543</v>
      </c>
      <c r="L17665" s="19"/>
      <c r="M17665" s="19">
        <v>0.34160566383963831</v>
      </c>
      <c r="N17665" s="19"/>
      <c r="O17665" s="19">
        <v>0.51601109233359344</v>
      </c>
      <c r="P17665" s="50"/>
      <c r="R17665" s="9" t="s">
        <v>0</v>
      </c>
    </row>
    <row r="17666" spans="2:18" x14ac:dyDescent="0.2">
      <c r="B17666" s="25">
        <v>17436</v>
      </c>
      <c r="C17666" s="193"/>
      <c r="D17666" s="19">
        <v>0.36804157444766128</v>
      </c>
      <c r="E17666" s="19">
        <v>0.87498136637243162</v>
      </c>
      <c r="F17666" s="19"/>
      <c r="G17666" s="19">
        <v>0.16165067214809506</v>
      </c>
      <c r="H17666" s="19"/>
      <c r="I17666" s="19">
        <v>0.68259800997897346</v>
      </c>
      <c r="J17666" s="19"/>
      <c r="K17666" s="19">
        <v>0.72607010673565109</v>
      </c>
      <c r="L17666" s="19"/>
      <c r="M17666" s="19">
        <v>0.69407882931218545</v>
      </c>
      <c r="N17666" s="19"/>
      <c r="O17666" s="19">
        <v>0.28304828590464992</v>
      </c>
      <c r="P17666" s="50"/>
      <c r="R17666" s="9" t="s">
        <v>0</v>
      </c>
    </row>
    <row r="17667" spans="2:18" x14ac:dyDescent="0.2">
      <c r="B17667" s="25">
        <v>17437</v>
      </c>
      <c r="C17667" s="193">
        <v>0.23177588069163535</v>
      </c>
      <c r="D17667" s="19"/>
      <c r="E17667" s="19"/>
      <c r="F17667" s="19">
        <v>0.14999664352226058</v>
      </c>
      <c r="G17667" s="19">
        <v>1.1255149077822917</v>
      </c>
      <c r="H17667" s="19"/>
      <c r="I17667" s="19">
        <v>0.90047283708800518</v>
      </c>
      <c r="J17667" s="19"/>
      <c r="K17667" s="19">
        <v>0.34504845200608136</v>
      </c>
      <c r="L17667" s="19"/>
      <c r="M17667" s="19">
        <v>0.24116154205031107</v>
      </c>
      <c r="N17667" s="19"/>
      <c r="O17667" s="19">
        <v>0.73661109272766945</v>
      </c>
      <c r="P17667" s="50"/>
      <c r="R17667" s="9" t="s">
        <v>0</v>
      </c>
    </row>
    <row r="17668" spans="2:18" x14ac:dyDescent="0.2">
      <c r="B17668" s="25">
        <v>17438</v>
      </c>
      <c r="C17668" s="193">
        <v>1.7297592131406521</v>
      </c>
      <c r="D17668" s="19"/>
      <c r="E17668" s="19">
        <v>1.1275545922667256</v>
      </c>
      <c r="F17668" s="19"/>
      <c r="G17668" s="19">
        <v>1.2734894757907405</v>
      </c>
      <c r="H17668" s="19"/>
      <c r="I17668" s="19">
        <v>0.28691869267315617</v>
      </c>
      <c r="J17668" s="19"/>
      <c r="K17668" s="19">
        <v>0.25719270412309631</v>
      </c>
      <c r="L17668" s="19"/>
      <c r="M17668" s="19">
        <v>0.72305596530705107</v>
      </c>
      <c r="N17668" s="19"/>
      <c r="O17668" s="19">
        <v>0.81931324733460276</v>
      </c>
      <c r="P17668" s="50"/>
      <c r="R17668" s="9" t="s">
        <v>0</v>
      </c>
    </row>
    <row r="17669" spans="2:18" x14ac:dyDescent="0.2">
      <c r="B17669" s="25">
        <v>17439</v>
      </c>
      <c r="C17669" s="193">
        <v>0.66737080340133381</v>
      </c>
      <c r="D17669" s="19"/>
      <c r="E17669" s="19">
        <v>0.72999038057758336</v>
      </c>
      <c r="F17669" s="19"/>
      <c r="G17669" s="19"/>
      <c r="H17669" s="19">
        <v>0.61207781461929567</v>
      </c>
      <c r="I17669" s="19">
        <v>0.63782613032956237</v>
      </c>
      <c r="J17669" s="19"/>
      <c r="K17669" s="19">
        <v>0.8463432803632025</v>
      </c>
      <c r="L17669" s="19"/>
      <c r="M17669" s="19">
        <v>0.64015740240677788</v>
      </c>
      <c r="N17669" s="19"/>
      <c r="O17669" s="19">
        <v>0.79430376366159916</v>
      </c>
      <c r="P17669" s="50"/>
      <c r="R17669" s="9" t="s">
        <v>0</v>
      </c>
    </row>
    <row r="17670" spans="2:18" x14ac:dyDescent="0.2">
      <c r="B17670" s="25">
        <v>17440</v>
      </c>
      <c r="C17670" s="193"/>
      <c r="D17670" s="19">
        <v>1.6450149655698543</v>
      </c>
      <c r="E17670" s="19"/>
      <c r="F17670" s="19">
        <v>0.85393162930977839</v>
      </c>
      <c r="G17670" s="19"/>
      <c r="H17670" s="19">
        <v>1.3723647585252328</v>
      </c>
      <c r="I17670" s="19"/>
      <c r="J17670" s="19">
        <v>0.95852685005427629</v>
      </c>
      <c r="K17670" s="19"/>
      <c r="L17670" s="19">
        <v>0.70664274957809758</v>
      </c>
      <c r="M17670" s="19"/>
      <c r="N17670" s="19">
        <v>1.1513475058941034</v>
      </c>
      <c r="O17670" s="19"/>
      <c r="P17670" s="50">
        <v>0.34791905368880061</v>
      </c>
      <c r="R17670" s="9" t="s">
        <v>0</v>
      </c>
    </row>
    <row r="17671" spans="2:18" x14ac:dyDescent="0.2">
      <c r="B17671" s="25">
        <v>17441</v>
      </c>
      <c r="C17671" s="193">
        <v>0.13216336885592592</v>
      </c>
      <c r="D17671" s="19"/>
      <c r="E17671" s="19">
        <v>0.60278557608675476</v>
      </c>
      <c r="F17671" s="19"/>
      <c r="G17671" s="19">
        <v>0.92499912832776399</v>
      </c>
      <c r="H17671" s="19"/>
      <c r="I17671" s="19"/>
      <c r="J17671" s="19">
        <v>9.0169790026417035E-2</v>
      </c>
      <c r="K17671" s="19">
        <v>0.20927300708347785</v>
      </c>
      <c r="L17671" s="19"/>
      <c r="M17671" s="19">
        <v>0.68793138207157845</v>
      </c>
      <c r="N17671" s="19"/>
      <c r="O17671" s="19"/>
      <c r="P17671" s="50">
        <v>0.34154309388424764</v>
      </c>
      <c r="R17671" s="9" t="s">
        <v>0</v>
      </c>
    </row>
    <row r="17672" spans="2:18" x14ac:dyDescent="0.2">
      <c r="B17672" s="25">
        <v>17442</v>
      </c>
      <c r="C17672" s="193">
        <v>0.74812089485733657</v>
      </c>
      <c r="D17672" s="19"/>
      <c r="E17672" s="19">
        <v>0.85586041070553687</v>
      </c>
      <c r="F17672" s="19"/>
      <c r="G17672" s="19">
        <v>1.0425914955900302</v>
      </c>
      <c r="H17672" s="19"/>
      <c r="I17672" s="19"/>
      <c r="J17672" s="19">
        <v>5.0952832395290436E-2</v>
      </c>
      <c r="K17672" s="19">
        <v>0.2986721801250436</v>
      </c>
      <c r="L17672" s="19"/>
      <c r="M17672" s="19">
        <v>1.1944008438180054</v>
      </c>
      <c r="N17672" s="19"/>
      <c r="O17672" s="19">
        <v>0.80173634952502681</v>
      </c>
      <c r="P17672" s="50"/>
      <c r="R17672" s="9" t="s">
        <v>0</v>
      </c>
    </row>
    <row r="17673" spans="2:18" x14ac:dyDescent="0.2">
      <c r="B17673" s="25">
        <v>17443</v>
      </c>
      <c r="C17673" s="193">
        <v>0.47147797920567297</v>
      </c>
      <c r="D17673" s="19"/>
      <c r="E17673" s="19"/>
      <c r="F17673" s="19">
        <v>0.42964776846047054</v>
      </c>
      <c r="G17673" s="19"/>
      <c r="H17673" s="19">
        <v>0.51707558095462847</v>
      </c>
      <c r="I17673" s="19">
        <v>0.46653505487681141</v>
      </c>
      <c r="J17673" s="19"/>
      <c r="K17673" s="19"/>
      <c r="L17673" s="19">
        <v>0.10798083737002374</v>
      </c>
      <c r="M17673" s="19"/>
      <c r="N17673" s="19">
        <v>0.16015949585700612</v>
      </c>
      <c r="O17673" s="19">
        <v>0.64993878336067734</v>
      </c>
      <c r="P17673" s="50"/>
      <c r="R17673" s="9" t="s">
        <v>0</v>
      </c>
    </row>
    <row r="17674" spans="2:18" x14ac:dyDescent="0.2">
      <c r="B17674" s="25">
        <v>17444</v>
      </c>
      <c r="C17674" s="193"/>
      <c r="D17674" s="19">
        <v>3.0171064922448892E-2</v>
      </c>
      <c r="E17674" s="19">
        <v>0.66033861163002838</v>
      </c>
      <c r="F17674" s="19"/>
      <c r="G17674" s="19">
        <v>1.4091332283305417E-2</v>
      </c>
      <c r="H17674" s="19"/>
      <c r="I17674" s="19"/>
      <c r="J17674" s="19">
        <v>0.25100018650393463</v>
      </c>
      <c r="K17674" s="19">
        <v>0.27734417383601123</v>
      </c>
      <c r="L17674" s="19"/>
      <c r="M17674" s="19">
        <v>0.5841665357927448</v>
      </c>
      <c r="N17674" s="19"/>
      <c r="O17674" s="19">
        <v>1.046141701358845</v>
      </c>
      <c r="P17674" s="50"/>
      <c r="R17674" s="9" t="s">
        <v>0</v>
      </c>
    </row>
    <row r="17675" spans="2:18" x14ac:dyDescent="0.2">
      <c r="B17675" s="25">
        <v>17445</v>
      </c>
      <c r="C17675" s="193">
        <v>1.0781399823231868</v>
      </c>
      <c r="D17675" s="19"/>
      <c r="E17675" s="19">
        <v>0.43926491481412033</v>
      </c>
      <c r="F17675" s="19"/>
      <c r="G17675" s="19">
        <v>1.312387656351085</v>
      </c>
      <c r="H17675" s="19"/>
      <c r="I17675" s="19">
        <v>1.0688848101552133</v>
      </c>
      <c r="J17675" s="19"/>
      <c r="K17675" s="19">
        <v>1.6270713209017771</v>
      </c>
      <c r="L17675" s="19"/>
      <c r="M17675" s="19">
        <v>1.2872201006975155</v>
      </c>
      <c r="N17675" s="19"/>
      <c r="O17675" s="19">
        <v>1.1041729069475164</v>
      </c>
      <c r="P17675" s="50"/>
      <c r="R17675" s="9" t="s">
        <v>0</v>
      </c>
    </row>
    <row r="17676" spans="2:18" x14ac:dyDescent="0.2">
      <c r="B17676" s="25">
        <v>17446</v>
      </c>
      <c r="C17676" s="193">
        <v>1.5030353596495472</v>
      </c>
      <c r="D17676" s="19"/>
      <c r="E17676" s="19">
        <v>0.98614926249326396</v>
      </c>
      <c r="F17676" s="19"/>
      <c r="G17676" s="19">
        <v>2.2057270912691931</v>
      </c>
      <c r="H17676" s="19"/>
      <c r="I17676" s="19">
        <v>1.3325889434113738</v>
      </c>
      <c r="J17676" s="19"/>
      <c r="K17676" s="19">
        <v>1.8549303007262818</v>
      </c>
      <c r="L17676" s="19"/>
      <c r="M17676" s="19">
        <v>1.2412027792509115</v>
      </c>
      <c r="N17676" s="19"/>
      <c r="O17676" s="19">
        <v>1.2506290664799928</v>
      </c>
      <c r="P17676" s="50"/>
      <c r="R17676" s="9" t="s">
        <v>0</v>
      </c>
    </row>
    <row r="17677" spans="2:18" x14ac:dyDescent="0.2">
      <c r="B17677" s="25">
        <v>17447</v>
      </c>
      <c r="C17677" s="193"/>
      <c r="D17677" s="19">
        <v>0.12442754778542008</v>
      </c>
      <c r="E17677" s="19"/>
      <c r="F17677" s="19">
        <v>1.2607924434673301</v>
      </c>
      <c r="G17677" s="19"/>
      <c r="H17677" s="19">
        <v>0.80882751959260046</v>
      </c>
      <c r="I17677" s="19"/>
      <c r="J17677" s="19">
        <v>1.1994972334831941</v>
      </c>
      <c r="K17677" s="19"/>
      <c r="L17677" s="19">
        <v>0.94079842190961727</v>
      </c>
      <c r="M17677" s="19"/>
      <c r="N17677" s="19">
        <v>0.86464581223173964</v>
      </c>
      <c r="O17677" s="19">
        <v>0.30778413012076761</v>
      </c>
      <c r="P17677" s="50"/>
      <c r="R17677" s="9" t="s">
        <v>0</v>
      </c>
    </row>
    <row r="17678" spans="2:18" x14ac:dyDescent="0.2">
      <c r="B17678" s="25">
        <v>17448</v>
      </c>
      <c r="C17678" s="193"/>
      <c r="D17678" s="19">
        <v>6.8144272856382523E-3</v>
      </c>
      <c r="E17678" s="19">
        <v>0.2435039070737314</v>
      </c>
      <c r="F17678" s="19"/>
      <c r="G17678" s="19"/>
      <c r="H17678" s="19">
        <v>0.22529484092571381</v>
      </c>
      <c r="I17678" s="19">
        <v>0.57979470773871877</v>
      </c>
      <c r="J17678" s="19"/>
      <c r="K17678" s="19">
        <v>0.47557511102365552</v>
      </c>
      <c r="L17678" s="19"/>
      <c r="M17678" s="19">
        <v>0.17163011283701896</v>
      </c>
      <c r="N17678" s="19"/>
      <c r="O17678" s="19">
        <v>1.3174253091288195</v>
      </c>
      <c r="P17678" s="50"/>
      <c r="R17678" s="9" t="s">
        <v>0</v>
      </c>
    </row>
    <row r="17679" spans="2:18" x14ac:dyDescent="0.2">
      <c r="B17679" s="25">
        <v>17449</v>
      </c>
      <c r="C17679" s="193">
        <v>0.24916300216137033</v>
      </c>
      <c r="D17679" s="19"/>
      <c r="E17679" s="19"/>
      <c r="F17679" s="19">
        <v>0.51034247347330597</v>
      </c>
      <c r="G17679" s="19"/>
      <c r="H17679" s="19">
        <v>0.8784741126875959</v>
      </c>
      <c r="I17679" s="19"/>
      <c r="J17679" s="19">
        <v>0.45312067110421511</v>
      </c>
      <c r="K17679" s="19"/>
      <c r="L17679" s="19">
        <v>0.62959160278233139</v>
      </c>
      <c r="M17679" s="19"/>
      <c r="N17679" s="19">
        <v>4.0198274120502295E-2</v>
      </c>
      <c r="O17679" s="19"/>
      <c r="P17679" s="50">
        <v>0.32803716970311614</v>
      </c>
      <c r="R17679" s="9" t="s">
        <v>0</v>
      </c>
    </row>
    <row r="17680" spans="2:18" x14ac:dyDescent="0.2">
      <c r="B17680" s="25">
        <v>17450</v>
      </c>
      <c r="C17680" s="193"/>
      <c r="D17680" s="19">
        <v>0.61353824001183288</v>
      </c>
      <c r="E17680" s="19"/>
      <c r="F17680" s="19">
        <v>2.787325560016387E-2</v>
      </c>
      <c r="G17680" s="19"/>
      <c r="H17680" s="19">
        <v>0.31186875702561445</v>
      </c>
      <c r="I17680" s="19"/>
      <c r="J17680" s="19">
        <v>0.25869711025857178</v>
      </c>
      <c r="K17680" s="19"/>
      <c r="L17680" s="19">
        <v>0.16862435339709425</v>
      </c>
      <c r="M17680" s="19">
        <v>0.75028876127023103</v>
      </c>
      <c r="N17680" s="19"/>
      <c r="O17680" s="19"/>
      <c r="P17680" s="50">
        <v>1.1546731888948887</v>
      </c>
      <c r="R17680" s="9" t="s">
        <v>0</v>
      </c>
    </row>
    <row r="17681" spans="2:18" x14ac:dyDescent="0.2">
      <c r="B17681" s="25">
        <v>17451</v>
      </c>
      <c r="C17681" s="193">
        <v>1.4995741291644706</v>
      </c>
      <c r="D17681" s="19"/>
      <c r="E17681" s="19">
        <v>0.85464421087679565</v>
      </c>
      <c r="F17681" s="19"/>
      <c r="G17681" s="19">
        <v>1.0813191440878416</v>
      </c>
      <c r="H17681" s="19"/>
      <c r="I17681" s="19">
        <v>0.2336722405248709</v>
      </c>
      <c r="J17681" s="19"/>
      <c r="K17681" s="19">
        <v>1.1505656243697597</v>
      </c>
      <c r="L17681" s="19"/>
      <c r="M17681" s="19">
        <v>0.47693136667759517</v>
      </c>
      <c r="N17681" s="19"/>
      <c r="O17681" s="19">
        <v>0.56843400979617831</v>
      </c>
      <c r="P17681" s="50"/>
      <c r="R17681" s="9" t="s">
        <v>0</v>
      </c>
    </row>
    <row r="17682" spans="2:18" x14ac:dyDescent="0.2">
      <c r="B17682" s="25">
        <v>17452</v>
      </c>
      <c r="C17682" s="193"/>
      <c r="D17682" s="19">
        <v>1.3101428993192439</v>
      </c>
      <c r="E17682" s="19"/>
      <c r="F17682" s="19">
        <v>1.6176680878437295</v>
      </c>
      <c r="G17682" s="19"/>
      <c r="H17682" s="19">
        <v>2.1354762735242478</v>
      </c>
      <c r="I17682" s="19"/>
      <c r="J17682" s="19">
        <v>1.8996137125960471</v>
      </c>
      <c r="K17682" s="19"/>
      <c r="L17682" s="19">
        <v>0.52409540071469829</v>
      </c>
      <c r="M17682" s="19"/>
      <c r="N17682" s="19">
        <v>0.93173026637678191</v>
      </c>
      <c r="O17682" s="19"/>
      <c r="P17682" s="50">
        <v>1.9855790477477104</v>
      </c>
      <c r="R17682" s="9" t="s">
        <v>0</v>
      </c>
    </row>
    <row r="17683" spans="2:18" x14ac:dyDescent="0.2">
      <c r="B17683" s="25">
        <v>17453</v>
      </c>
      <c r="C17683" s="193"/>
      <c r="D17683" s="19">
        <v>0.22039223332779906</v>
      </c>
      <c r="E17683" s="19">
        <v>0.98703773366963321</v>
      </c>
      <c r="F17683" s="19"/>
      <c r="G17683" s="19">
        <v>1.735492942723369</v>
      </c>
      <c r="H17683" s="19"/>
      <c r="I17683" s="19">
        <v>0.79190912604507524</v>
      </c>
      <c r="J17683" s="19"/>
      <c r="K17683" s="19">
        <v>1.6003482316081259</v>
      </c>
      <c r="L17683" s="19"/>
      <c r="M17683" s="19">
        <v>0.70666185370085288</v>
      </c>
      <c r="N17683" s="19"/>
      <c r="O17683" s="19">
        <v>0.84060677444917886</v>
      </c>
      <c r="P17683" s="50"/>
      <c r="R17683" s="9" t="s">
        <v>0</v>
      </c>
    </row>
    <row r="17684" spans="2:18" x14ac:dyDescent="0.2">
      <c r="B17684" s="25">
        <v>17454</v>
      </c>
      <c r="C17684" s="193">
        <v>1.0169498835831714</v>
      </c>
      <c r="D17684" s="19"/>
      <c r="E17684" s="19">
        <v>0.41558545108875111</v>
      </c>
      <c r="F17684" s="19"/>
      <c r="G17684" s="19">
        <v>7.5687019599787117E-2</v>
      </c>
      <c r="H17684" s="19"/>
      <c r="I17684" s="19"/>
      <c r="J17684" s="19">
        <v>0.11255323344141074</v>
      </c>
      <c r="K17684" s="19"/>
      <c r="L17684" s="19">
        <v>0.11093069307120848</v>
      </c>
      <c r="M17684" s="19">
        <v>0.26103711981037736</v>
      </c>
      <c r="N17684" s="19"/>
      <c r="O17684" s="19">
        <v>0.2362440143482861</v>
      </c>
      <c r="P17684" s="50"/>
      <c r="R17684" s="9" t="s">
        <v>0</v>
      </c>
    </row>
    <row r="17685" spans="2:18" x14ac:dyDescent="0.2">
      <c r="B17685" s="25">
        <v>17455</v>
      </c>
      <c r="C17685" s="193">
        <v>9.6101088131733639E-2</v>
      </c>
      <c r="D17685" s="19"/>
      <c r="E17685" s="19">
        <v>0.20138856964647178</v>
      </c>
      <c r="F17685" s="19"/>
      <c r="G17685" s="19">
        <v>0.13783192932802812</v>
      </c>
      <c r="H17685" s="19"/>
      <c r="I17685" s="19">
        <v>1.66527629019425E-3</v>
      </c>
      <c r="J17685" s="19"/>
      <c r="K17685" s="19">
        <v>0.31568154899042933</v>
      </c>
      <c r="L17685" s="19"/>
      <c r="M17685" s="19">
        <v>6.5990496429157816E-2</v>
      </c>
      <c r="N17685" s="19"/>
      <c r="O17685" s="19">
        <v>0.6772688769471461</v>
      </c>
      <c r="P17685" s="50"/>
      <c r="R17685" s="9" t="s">
        <v>0</v>
      </c>
    </row>
    <row r="17686" spans="2:18" x14ac:dyDescent="0.2">
      <c r="B17686" s="25">
        <v>17456</v>
      </c>
      <c r="C17686" s="193"/>
      <c r="D17686" s="19">
        <v>0.25675641253276699</v>
      </c>
      <c r="E17686" s="19">
        <v>4.8709049529282983E-2</v>
      </c>
      <c r="F17686" s="19"/>
      <c r="G17686" s="19">
        <v>0.22309445692019933</v>
      </c>
      <c r="H17686" s="19"/>
      <c r="I17686" s="19"/>
      <c r="J17686" s="19">
        <v>0.52934122369802417</v>
      </c>
      <c r="K17686" s="19"/>
      <c r="L17686" s="19">
        <v>0.87794989069058704</v>
      </c>
      <c r="M17686" s="19">
        <v>0.14524599279389133</v>
      </c>
      <c r="N17686" s="19"/>
      <c r="O17686" s="19"/>
      <c r="P17686" s="50">
        <v>0.99562456788562892</v>
      </c>
      <c r="R17686" s="9" t="s">
        <v>0</v>
      </c>
    </row>
    <row r="17687" spans="2:18" x14ac:dyDescent="0.2">
      <c r="B17687" s="25">
        <v>17457</v>
      </c>
      <c r="C17687" s="193"/>
      <c r="D17687" s="19">
        <v>0.49263000676024693</v>
      </c>
      <c r="E17687" s="19"/>
      <c r="F17687" s="19">
        <v>1.0928134291778224</v>
      </c>
      <c r="G17687" s="19"/>
      <c r="H17687" s="19">
        <v>0.45934455533243734</v>
      </c>
      <c r="I17687" s="19">
        <v>5.2939064733255145E-2</v>
      </c>
      <c r="J17687" s="19"/>
      <c r="K17687" s="19"/>
      <c r="L17687" s="19">
        <v>6.0406645510888889E-2</v>
      </c>
      <c r="M17687" s="19"/>
      <c r="N17687" s="19">
        <v>1.2127616169313455</v>
      </c>
      <c r="O17687" s="19">
        <v>0.42032857866800527</v>
      </c>
      <c r="P17687" s="50"/>
      <c r="R17687" s="9" t="s">
        <v>0</v>
      </c>
    </row>
    <row r="17688" spans="2:18" x14ac:dyDescent="0.2">
      <c r="B17688" s="25">
        <v>17458</v>
      </c>
      <c r="C17688" s="193">
        <v>1.053776130314183</v>
      </c>
      <c r="D17688" s="19"/>
      <c r="E17688" s="19">
        <v>0.25640092610499299</v>
      </c>
      <c r="F17688" s="19"/>
      <c r="G17688" s="19">
        <v>0.76715492395588936</v>
      </c>
      <c r="H17688" s="19"/>
      <c r="I17688" s="19">
        <v>0.35094611287737854</v>
      </c>
      <c r="J17688" s="19"/>
      <c r="K17688" s="19">
        <v>0.76840396996339444</v>
      </c>
      <c r="L17688" s="19"/>
      <c r="M17688" s="19">
        <v>0.34916774870157968</v>
      </c>
      <c r="N17688" s="19"/>
      <c r="O17688" s="19">
        <v>1.2163924363755472</v>
      </c>
      <c r="P17688" s="50"/>
      <c r="R17688" s="9" t="s">
        <v>0</v>
      </c>
    </row>
    <row r="17689" spans="2:18" x14ac:dyDescent="0.2">
      <c r="B17689" s="25">
        <v>17459</v>
      </c>
      <c r="C17689" s="193"/>
      <c r="D17689" s="19">
        <v>1.5524570880599142</v>
      </c>
      <c r="E17689" s="19"/>
      <c r="F17689" s="19">
        <v>1.6048783812788139</v>
      </c>
      <c r="G17689" s="19"/>
      <c r="H17689" s="19">
        <v>0.75074446911645509</v>
      </c>
      <c r="I17689" s="19"/>
      <c r="J17689" s="19">
        <v>2.0469002097934101</v>
      </c>
      <c r="K17689" s="19"/>
      <c r="L17689" s="19">
        <v>0.68405679680131004</v>
      </c>
      <c r="M17689" s="19"/>
      <c r="N17689" s="19">
        <v>0.88583000365208786</v>
      </c>
      <c r="O17689" s="19"/>
      <c r="P17689" s="50">
        <v>3.5470277782280416E-2</v>
      </c>
      <c r="R17689" s="9" t="s">
        <v>0</v>
      </c>
    </row>
    <row r="17690" spans="2:18" x14ac:dyDescent="0.2">
      <c r="B17690" s="25">
        <v>17460</v>
      </c>
      <c r="C17690" s="193">
        <v>0.51558759807635979</v>
      </c>
      <c r="D17690" s="19"/>
      <c r="E17690" s="19">
        <v>0.31034869942319404</v>
      </c>
      <c r="F17690" s="19"/>
      <c r="G17690" s="19">
        <v>0.6538958995567945</v>
      </c>
      <c r="H17690" s="19"/>
      <c r="I17690" s="19">
        <v>0.40015093199987067</v>
      </c>
      <c r="J17690" s="19"/>
      <c r="K17690" s="19">
        <v>1.1315039536461251</v>
      </c>
      <c r="L17690" s="19"/>
      <c r="M17690" s="19">
        <v>0.79399591042700168</v>
      </c>
      <c r="N17690" s="19"/>
      <c r="O17690" s="19">
        <v>0.4675771252964176</v>
      </c>
      <c r="P17690" s="50"/>
      <c r="R17690" s="9" t="s">
        <v>0</v>
      </c>
    </row>
    <row r="17691" spans="2:18" x14ac:dyDescent="0.2">
      <c r="B17691" s="25">
        <v>17461</v>
      </c>
      <c r="C17691" s="193"/>
      <c r="D17691" s="19">
        <v>0.43943790248406095</v>
      </c>
      <c r="E17691" s="19"/>
      <c r="F17691" s="19">
        <v>0.86241827240939262</v>
      </c>
      <c r="G17691" s="19"/>
      <c r="H17691" s="19">
        <v>0.59119075107026986</v>
      </c>
      <c r="I17691" s="19"/>
      <c r="J17691" s="19">
        <v>1.0466912373193553</v>
      </c>
      <c r="K17691" s="19"/>
      <c r="L17691" s="19">
        <v>1.1610555082768956</v>
      </c>
      <c r="M17691" s="19"/>
      <c r="N17691" s="19">
        <v>0.45545752356829805</v>
      </c>
      <c r="O17691" s="19"/>
      <c r="P17691" s="50">
        <v>1.3789955531467466</v>
      </c>
      <c r="R17691" s="9" t="s">
        <v>0</v>
      </c>
    </row>
    <row r="17692" spans="2:18" x14ac:dyDescent="0.2">
      <c r="B17692" s="25">
        <v>17462</v>
      </c>
      <c r="C17692" s="193"/>
      <c r="D17692" s="19">
        <v>1.1350928809473704</v>
      </c>
      <c r="E17692" s="19"/>
      <c r="F17692" s="19">
        <v>1.465909692966201</v>
      </c>
      <c r="G17692" s="19"/>
      <c r="H17692" s="19">
        <v>1.496771957949679</v>
      </c>
      <c r="I17692" s="19"/>
      <c r="J17692" s="19">
        <v>0.99163480603581855</v>
      </c>
      <c r="K17692" s="19"/>
      <c r="L17692" s="19">
        <v>2.6327254699901159E-2</v>
      </c>
      <c r="M17692" s="19"/>
      <c r="N17692" s="19">
        <v>0.46481666015454426</v>
      </c>
      <c r="O17692" s="19"/>
      <c r="P17692" s="50">
        <v>0.8735991844883324</v>
      </c>
      <c r="R17692" s="9" t="s">
        <v>0</v>
      </c>
    </row>
    <row r="17693" spans="2:18" x14ac:dyDescent="0.2">
      <c r="B17693" s="25">
        <v>17463</v>
      </c>
      <c r="C17693" s="193"/>
      <c r="D17693" s="19">
        <v>1.8893377874254123</v>
      </c>
      <c r="E17693" s="19"/>
      <c r="F17693" s="19">
        <v>1.3882187707923006</v>
      </c>
      <c r="G17693" s="19"/>
      <c r="H17693" s="19">
        <v>1.612683638644091</v>
      </c>
      <c r="I17693" s="19"/>
      <c r="J17693" s="19">
        <v>1.3565520819528165</v>
      </c>
      <c r="K17693" s="19"/>
      <c r="L17693" s="19">
        <v>2.1203947402489116</v>
      </c>
      <c r="M17693" s="19"/>
      <c r="N17693" s="19">
        <v>0.96535373002014391</v>
      </c>
      <c r="O17693" s="19"/>
      <c r="P17693" s="50">
        <v>1.5186864227800352</v>
      </c>
      <c r="R17693" s="9" t="s">
        <v>0</v>
      </c>
    </row>
    <row r="17694" spans="2:18" x14ac:dyDescent="0.2">
      <c r="B17694" s="25">
        <v>17464</v>
      </c>
      <c r="C17694" s="193">
        <v>1.4045904568121153</v>
      </c>
      <c r="D17694" s="19"/>
      <c r="E17694" s="19">
        <v>8.3770414581419581E-2</v>
      </c>
      <c r="F17694" s="19"/>
      <c r="G17694" s="19">
        <v>0.74446228875681886</v>
      </c>
      <c r="H17694" s="19"/>
      <c r="I17694" s="19">
        <v>0.99343809928740889</v>
      </c>
      <c r="J17694" s="19"/>
      <c r="K17694" s="19">
        <v>0.78460347795780028</v>
      </c>
      <c r="L17694" s="19"/>
      <c r="M17694" s="19"/>
      <c r="N17694" s="19">
        <v>0.170627111703677</v>
      </c>
      <c r="O17694" s="19">
        <v>0.83238659427718575</v>
      </c>
      <c r="P17694" s="50"/>
      <c r="R17694" s="9" t="s">
        <v>0</v>
      </c>
    </row>
    <row r="17695" spans="2:18" x14ac:dyDescent="0.2">
      <c r="B17695" s="25">
        <v>17465</v>
      </c>
      <c r="C17695" s="193"/>
      <c r="D17695" s="19">
        <v>1.1777727136255234</v>
      </c>
      <c r="E17695" s="19"/>
      <c r="F17695" s="19">
        <v>0.72775591846127929</v>
      </c>
      <c r="G17695" s="19">
        <v>0.1304295735730728</v>
      </c>
      <c r="H17695" s="19"/>
      <c r="I17695" s="19"/>
      <c r="J17695" s="19">
        <v>0.68212617670642739</v>
      </c>
      <c r="K17695" s="19"/>
      <c r="L17695" s="19">
        <v>0.17574649387782154</v>
      </c>
      <c r="M17695" s="19"/>
      <c r="N17695" s="19">
        <v>1.3820018599519446</v>
      </c>
      <c r="O17695" s="19"/>
      <c r="P17695" s="50">
        <v>1.6184948973427258</v>
      </c>
      <c r="R17695" s="9" t="s">
        <v>0</v>
      </c>
    </row>
    <row r="17696" spans="2:18" x14ac:dyDescent="0.2">
      <c r="B17696" s="25">
        <v>17466</v>
      </c>
      <c r="C17696" s="193">
        <v>0.45164608165590442</v>
      </c>
      <c r="D17696" s="19"/>
      <c r="E17696" s="19">
        <v>0.38560551844129209</v>
      </c>
      <c r="F17696" s="19"/>
      <c r="G17696" s="19"/>
      <c r="H17696" s="19">
        <v>0.34784264225985417</v>
      </c>
      <c r="I17696" s="19">
        <v>0.67812557560165498</v>
      </c>
      <c r="J17696" s="19"/>
      <c r="K17696" s="19">
        <v>0.19019286722517917</v>
      </c>
      <c r="L17696" s="19"/>
      <c r="M17696" s="19">
        <v>6.1759295985838777E-2</v>
      </c>
      <c r="N17696" s="19"/>
      <c r="O17696" s="19">
        <v>0.71701518209856119</v>
      </c>
      <c r="P17696" s="50"/>
      <c r="R17696" s="9" t="s">
        <v>0</v>
      </c>
    </row>
    <row r="17697" spans="2:18" x14ac:dyDescent="0.2">
      <c r="B17697" s="25">
        <v>17467</v>
      </c>
      <c r="C17697" s="193"/>
      <c r="D17697" s="19">
        <v>1.3422938123711823</v>
      </c>
      <c r="E17697" s="19"/>
      <c r="F17697" s="19">
        <v>1.0884558300790752</v>
      </c>
      <c r="G17697" s="19"/>
      <c r="H17697" s="19">
        <v>1.2635796024143136</v>
      </c>
      <c r="I17697" s="19"/>
      <c r="J17697" s="19">
        <v>0.38279009262327007</v>
      </c>
      <c r="K17697" s="19"/>
      <c r="L17697" s="19">
        <v>0.7675131953452885</v>
      </c>
      <c r="M17697" s="19">
        <v>0.15728565991147453</v>
      </c>
      <c r="N17697" s="19"/>
      <c r="O17697" s="19"/>
      <c r="P17697" s="50">
        <v>0.25602382327155859</v>
      </c>
      <c r="R17697" s="9" t="s">
        <v>0</v>
      </c>
    </row>
    <row r="17698" spans="2:18" x14ac:dyDescent="0.2">
      <c r="B17698" s="25">
        <v>17468</v>
      </c>
      <c r="C17698" s="193"/>
      <c r="D17698" s="19">
        <v>0.64311775811087191</v>
      </c>
      <c r="E17698" s="19"/>
      <c r="F17698" s="19">
        <v>0.38932718543477041</v>
      </c>
      <c r="G17698" s="19"/>
      <c r="H17698" s="19">
        <v>0.53278579505411561</v>
      </c>
      <c r="I17698" s="19">
        <v>0.16756715836689182</v>
      </c>
      <c r="J17698" s="19"/>
      <c r="K17698" s="19"/>
      <c r="L17698" s="19">
        <v>0.49117402517539388</v>
      </c>
      <c r="M17698" s="19">
        <v>1.0134607717571477E-3</v>
      </c>
      <c r="N17698" s="19"/>
      <c r="O17698" s="19">
        <v>0.27323971107610417</v>
      </c>
      <c r="P17698" s="50"/>
      <c r="R17698" s="9" t="s">
        <v>0</v>
      </c>
    </row>
    <row r="17699" spans="2:18" x14ac:dyDescent="0.2">
      <c r="B17699" s="25">
        <v>17469</v>
      </c>
      <c r="C17699" s="193"/>
      <c r="D17699" s="19">
        <v>0.28098428757214738</v>
      </c>
      <c r="E17699" s="19"/>
      <c r="F17699" s="19">
        <v>1.1557983778878771</v>
      </c>
      <c r="G17699" s="19">
        <v>3.9455714691698056E-2</v>
      </c>
      <c r="H17699" s="19"/>
      <c r="I17699" s="19"/>
      <c r="J17699" s="19">
        <v>0.47730402309338565</v>
      </c>
      <c r="K17699" s="19">
        <v>0.63870704460607397</v>
      </c>
      <c r="L17699" s="19"/>
      <c r="M17699" s="19"/>
      <c r="N17699" s="19">
        <v>5.9742223430420599E-2</v>
      </c>
      <c r="O17699" s="19">
        <v>0.55480875241050365</v>
      </c>
      <c r="P17699" s="50"/>
      <c r="R17699" s="9" t="s">
        <v>0</v>
      </c>
    </row>
    <row r="17700" spans="2:18" x14ac:dyDescent="0.2">
      <c r="B17700" s="25">
        <v>17470</v>
      </c>
      <c r="C17700" s="193"/>
      <c r="D17700" s="19">
        <v>0.20585517070251486</v>
      </c>
      <c r="E17700" s="19"/>
      <c r="F17700" s="19">
        <v>0.31427852790740851</v>
      </c>
      <c r="G17700" s="19"/>
      <c r="H17700" s="19">
        <v>0.21079158822609026</v>
      </c>
      <c r="I17700" s="19">
        <v>1.5266118494613016E-2</v>
      </c>
      <c r="J17700" s="19"/>
      <c r="K17700" s="19"/>
      <c r="L17700" s="19">
        <v>8.5229473347704143E-2</v>
      </c>
      <c r="M17700" s="19"/>
      <c r="N17700" s="19">
        <v>0.69641943749329493</v>
      </c>
      <c r="O17700" s="19">
        <v>0.27536493658393307</v>
      </c>
      <c r="P17700" s="50"/>
      <c r="R17700" s="9" t="s">
        <v>0</v>
      </c>
    </row>
    <row r="17701" spans="2:18" x14ac:dyDescent="0.2">
      <c r="B17701" s="25">
        <v>17471</v>
      </c>
      <c r="C17701" s="193"/>
      <c r="D17701" s="19">
        <v>0.1296633594016573</v>
      </c>
      <c r="E17701" s="19">
        <v>1.3039856213916179</v>
      </c>
      <c r="F17701" s="19"/>
      <c r="G17701" s="19">
        <v>1.5620405473103871</v>
      </c>
      <c r="H17701" s="19"/>
      <c r="I17701" s="19">
        <v>1.3295298307480581</v>
      </c>
      <c r="J17701" s="19"/>
      <c r="K17701" s="19">
        <v>1.2899090355403875</v>
      </c>
      <c r="L17701" s="19"/>
      <c r="M17701" s="19">
        <v>1.874342397465206</v>
      </c>
      <c r="N17701" s="19"/>
      <c r="O17701" s="19">
        <v>1.0231028315535902</v>
      </c>
      <c r="P17701" s="50"/>
      <c r="R17701" s="9" t="s">
        <v>0</v>
      </c>
    </row>
    <row r="17702" spans="2:18" x14ac:dyDescent="0.2">
      <c r="B17702" s="25">
        <v>17472</v>
      </c>
      <c r="C17702" s="193"/>
      <c r="D17702" s="19">
        <v>2.0991673921571805</v>
      </c>
      <c r="E17702" s="19"/>
      <c r="F17702" s="19">
        <v>0.85995247117595286</v>
      </c>
      <c r="G17702" s="19"/>
      <c r="H17702" s="19">
        <v>1.7087679093272519</v>
      </c>
      <c r="I17702" s="19"/>
      <c r="J17702" s="19">
        <v>1.5156252995887527</v>
      </c>
      <c r="K17702" s="19"/>
      <c r="L17702" s="19">
        <v>1.0938906576758896</v>
      </c>
      <c r="M17702" s="19"/>
      <c r="N17702" s="19">
        <v>0.8044217048563751</v>
      </c>
      <c r="O17702" s="19"/>
      <c r="P17702" s="50">
        <v>1.3074411261866534</v>
      </c>
      <c r="R17702" s="9" t="s">
        <v>0</v>
      </c>
    </row>
    <row r="17703" spans="2:18" x14ac:dyDescent="0.2">
      <c r="B17703" s="25">
        <v>17473</v>
      </c>
      <c r="C17703" s="193">
        <v>1.7584908029635615</v>
      </c>
      <c r="D17703" s="19"/>
      <c r="E17703" s="19">
        <v>1.1587722457281002</v>
      </c>
      <c r="F17703" s="19"/>
      <c r="G17703" s="19">
        <v>1.8960902407280826</v>
      </c>
      <c r="H17703" s="19"/>
      <c r="I17703" s="19">
        <v>1.7504793852490343</v>
      </c>
      <c r="J17703" s="19"/>
      <c r="K17703" s="19">
        <v>1.6959523832494456</v>
      </c>
      <c r="L17703" s="19"/>
      <c r="M17703" s="19">
        <v>2.0040189247937055</v>
      </c>
      <c r="N17703" s="19"/>
      <c r="O17703" s="19">
        <v>1.3956724503865403</v>
      </c>
      <c r="P17703" s="50"/>
      <c r="R17703" s="9" t="s">
        <v>0</v>
      </c>
    </row>
    <row r="17704" spans="2:18" x14ac:dyDescent="0.2">
      <c r="B17704" s="25">
        <v>17474</v>
      </c>
      <c r="C17704" s="193">
        <v>0.69239504826040554</v>
      </c>
      <c r="D17704" s="19"/>
      <c r="E17704" s="19">
        <v>1.3862670428016042</v>
      </c>
      <c r="F17704" s="19"/>
      <c r="G17704" s="19">
        <v>0.68533005753112142</v>
      </c>
      <c r="H17704" s="19"/>
      <c r="I17704" s="19">
        <v>0.48599834561608596</v>
      </c>
      <c r="J17704" s="19"/>
      <c r="K17704" s="19">
        <v>0.1596723730324216</v>
      </c>
      <c r="L17704" s="19"/>
      <c r="M17704" s="19">
        <v>1.1613954847934309</v>
      </c>
      <c r="N17704" s="19"/>
      <c r="O17704" s="19">
        <v>0.77080156809452471</v>
      </c>
      <c r="P17704" s="50"/>
      <c r="R17704" s="9" t="s">
        <v>0</v>
      </c>
    </row>
    <row r="17705" spans="2:18" x14ac:dyDescent="0.2">
      <c r="B17705" s="25">
        <v>17475</v>
      </c>
      <c r="C17705" s="193">
        <v>2.552642511325478</v>
      </c>
      <c r="D17705" s="19"/>
      <c r="E17705" s="19">
        <v>2.3044442446583253</v>
      </c>
      <c r="F17705" s="19"/>
      <c r="G17705" s="19">
        <v>0.62898391816799615</v>
      </c>
      <c r="H17705" s="19"/>
      <c r="I17705" s="19">
        <v>2.0290854541374621</v>
      </c>
      <c r="J17705" s="19"/>
      <c r="K17705" s="19">
        <v>2.1180954087661545</v>
      </c>
      <c r="L17705" s="19"/>
      <c r="M17705" s="19">
        <v>1.3029026590153934</v>
      </c>
      <c r="N17705" s="19"/>
      <c r="O17705" s="19">
        <v>1.2211713317957333</v>
      </c>
      <c r="P17705" s="50"/>
      <c r="R17705" s="9" t="s">
        <v>0</v>
      </c>
    </row>
    <row r="17706" spans="2:18" x14ac:dyDescent="0.2">
      <c r="B17706" s="25">
        <v>17476</v>
      </c>
      <c r="C17706" s="193"/>
      <c r="D17706" s="19">
        <v>0.30214864026148219</v>
      </c>
      <c r="E17706" s="19"/>
      <c r="F17706" s="19">
        <v>0.85856543576450006</v>
      </c>
      <c r="G17706" s="19"/>
      <c r="H17706" s="19">
        <v>0.52851909668454666</v>
      </c>
      <c r="I17706" s="19">
        <v>3.6716761646033796E-2</v>
      </c>
      <c r="J17706" s="19"/>
      <c r="K17706" s="19">
        <v>0.11343536050030945</v>
      </c>
      <c r="L17706" s="19"/>
      <c r="M17706" s="19"/>
      <c r="N17706" s="19">
        <v>0.19933022899353497</v>
      </c>
      <c r="O17706" s="19"/>
      <c r="P17706" s="50">
        <v>0.9624672766407677</v>
      </c>
      <c r="R17706" s="9" t="s">
        <v>0</v>
      </c>
    </row>
    <row r="17707" spans="2:18" x14ac:dyDescent="0.2">
      <c r="B17707" s="25">
        <v>17477</v>
      </c>
      <c r="C17707" s="193"/>
      <c r="D17707" s="19">
        <v>0.62463135237343814</v>
      </c>
      <c r="E17707" s="19"/>
      <c r="F17707" s="19">
        <v>1.3676976387604121</v>
      </c>
      <c r="G17707" s="19"/>
      <c r="H17707" s="19">
        <v>0.47117356862062043</v>
      </c>
      <c r="I17707" s="19"/>
      <c r="J17707" s="19">
        <v>1.696636253939837</v>
      </c>
      <c r="K17707" s="19"/>
      <c r="L17707" s="19">
        <v>0.50549929711162833</v>
      </c>
      <c r="M17707" s="19"/>
      <c r="N17707" s="19">
        <v>0.95045565705346402</v>
      </c>
      <c r="O17707" s="19"/>
      <c r="P17707" s="50">
        <v>0.50317380659525102</v>
      </c>
      <c r="R17707" s="9" t="s">
        <v>0</v>
      </c>
    </row>
    <row r="17708" spans="2:18" x14ac:dyDescent="0.2">
      <c r="B17708" s="25">
        <v>17478</v>
      </c>
      <c r="C17708" s="193"/>
      <c r="D17708" s="19">
        <v>1.0180629571973772</v>
      </c>
      <c r="E17708" s="19"/>
      <c r="F17708" s="19">
        <v>0.86988654838335189</v>
      </c>
      <c r="G17708" s="19"/>
      <c r="H17708" s="19">
        <v>0.49800787951645092</v>
      </c>
      <c r="I17708" s="19"/>
      <c r="J17708" s="19">
        <v>0.5387507846207642</v>
      </c>
      <c r="K17708" s="19"/>
      <c r="L17708" s="19">
        <v>0.30835485630853599</v>
      </c>
      <c r="M17708" s="19"/>
      <c r="N17708" s="19">
        <v>0.81627052089550212</v>
      </c>
      <c r="O17708" s="19"/>
      <c r="P17708" s="50">
        <v>1.8817297528531924</v>
      </c>
      <c r="R17708" s="9" t="s">
        <v>0</v>
      </c>
    </row>
    <row r="17709" spans="2:18" x14ac:dyDescent="0.2">
      <c r="B17709" s="25">
        <v>17479</v>
      </c>
      <c r="C17709" s="193"/>
      <c r="D17709" s="19">
        <v>0.44075224511857625</v>
      </c>
      <c r="E17709" s="19"/>
      <c r="F17709" s="19">
        <v>0.59495276531754759</v>
      </c>
      <c r="G17709" s="19">
        <v>0.31527472146178132</v>
      </c>
      <c r="H17709" s="19"/>
      <c r="I17709" s="19"/>
      <c r="J17709" s="19">
        <v>0.22341922036441211</v>
      </c>
      <c r="K17709" s="19"/>
      <c r="L17709" s="19">
        <v>0.74471875099221663</v>
      </c>
      <c r="M17709" s="19">
        <v>0.59695645160668487</v>
      </c>
      <c r="N17709" s="19"/>
      <c r="O17709" s="19"/>
      <c r="P17709" s="50">
        <v>1.2198144177755652</v>
      </c>
      <c r="R17709" s="9" t="s">
        <v>0</v>
      </c>
    </row>
    <row r="17710" spans="2:18" x14ac:dyDescent="0.2">
      <c r="B17710" s="25">
        <v>17480</v>
      </c>
      <c r="C17710" s="193"/>
      <c r="D17710" s="19">
        <v>0.84604462493916399</v>
      </c>
      <c r="E17710" s="19"/>
      <c r="F17710" s="19">
        <v>1.338027451788234</v>
      </c>
      <c r="G17710" s="19"/>
      <c r="H17710" s="19">
        <v>0.66897151019470991</v>
      </c>
      <c r="I17710" s="19"/>
      <c r="J17710" s="19">
        <v>1.1950523309758263</v>
      </c>
      <c r="K17710" s="19"/>
      <c r="L17710" s="19">
        <v>0.53308525238517523</v>
      </c>
      <c r="M17710" s="19"/>
      <c r="N17710" s="19">
        <v>1.7672472776588082</v>
      </c>
      <c r="O17710" s="19"/>
      <c r="P17710" s="50">
        <v>1.3982232535881463</v>
      </c>
      <c r="R17710" s="9" t="s">
        <v>0</v>
      </c>
    </row>
    <row r="17711" spans="2:18" x14ac:dyDescent="0.2">
      <c r="B17711" s="25">
        <v>17481</v>
      </c>
      <c r="C17711" s="193">
        <v>1.5129012458029347</v>
      </c>
      <c r="D17711" s="19"/>
      <c r="E17711" s="19">
        <v>1.7274062716048146</v>
      </c>
      <c r="F17711" s="19"/>
      <c r="G17711" s="19">
        <v>1.8164354496861266</v>
      </c>
      <c r="H17711" s="19"/>
      <c r="I17711" s="19">
        <v>2.216517535893836</v>
      </c>
      <c r="J17711" s="19"/>
      <c r="K17711" s="19">
        <v>1.4786375599875734</v>
      </c>
      <c r="L17711" s="19"/>
      <c r="M17711" s="19">
        <v>1.3899744429787919</v>
      </c>
      <c r="N17711" s="19"/>
      <c r="O17711" s="19">
        <v>1.6293601435064269</v>
      </c>
      <c r="P17711" s="50"/>
      <c r="R17711" s="9" t="s">
        <v>0</v>
      </c>
    </row>
    <row r="17712" spans="2:18" x14ac:dyDescent="0.2">
      <c r="B17712" s="25">
        <v>17482</v>
      </c>
      <c r="C17712" s="193"/>
      <c r="D17712" s="19">
        <v>1.8016697263101809</v>
      </c>
      <c r="E17712" s="19"/>
      <c r="F17712" s="19">
        <v>2.4548713207821571</v>
      </c>
      <c r="G17712" s="19"/>
      <c r="H17712" s="19">
        <v>2.8279437412292743</v>
      </c>
      <c r="I17712" s="19"/>
      <c r="J17712" s="19">
        <v>2.5251640704768383</v>
      </c>
      <c r="K17712" s="19"/>
      <c r="L17712" s="19">
        <v>1.7257742313069251</v>
      </c>
      <c r="M17712" s="19"/>
      <c r="N17712" s="19">
        <v>1.8223818747947875</v>
      </c>
      <c r="O17712" s="19"/>
      <c r="P17712" s="50">
        <v>1.8429450681385864</v>
      </c>
      <c r="R17712" s="9" t="s">
        <v>0</v>
      </c>
    </row>
    <row r="17713" spans="2:18" x14ac:dyDescent="0.2">
      <c r="B17713" s="25">
        <v>17483</v>
      </c>
      <c r="C17713" s="193"/>
      <c r="D17713" s="19">
        <v>1.0260912009034764</v>
      </c>
      <c r="E17713" s="19"/>
      <c r="F17713" s="19">
        <v>0.39497869462673868</v>
      </c>
      <c r="G17713" s="19"/>
      <c r="H17713" s="19">
        <v>1.2826923652253495</v>
      </c>
      <c r="I17713" s="19"/>
      <c r="J17713" s="19">
        <v>2.1087227182397497</v>
      </c>
      <c r="K17713" s="19"/>
      <c r="L17713" s="19">
        <v>1.1465014360769237</v>
      </c>
      <c r="M17713" s="19"/>
      <c r="N17713" s="19">
        <v>1.2286521572379112</v>
      </c>
      <c r="O17713" s="19"/>
      <c r="P17713" s="50">
        <v>0.74105948576867675</v>
      </c>
      <c r="R17713" s="9" t="s">
        <v>0</v>
      </c>
    </row>
    <row r="17714" spans="2:18" x14ac:dyDescent="0.2">
      <c r="B17714" s="25">
        <v>17484</v>
      </c>
      <c r="C17714" s="193"/>
      <c r="D17714" s="19">
        <v>0.2149143139424092</v>
      </c>
      <c r="E17714" s="19"/>
      <c r="F17714" s="19">
        <v>1.2134340302218365</v>
      </c>
      <c r="G17714" s="19"/>
      <c r="H17714" s="19">
        <v>0.84934643140705246</v>
      </c>
      <c r="I17714" s="19"/>
      <c r="J17714" s="19">
        <v>0.48745985727306496</v>
      </c>
      <c r="K17714" s="19"/>
      <c r="L17714" s="19">
        <v>6.7292481501597945E-2</v>
      </c>
      <c r="M17714" s="19"/>
      <c r="N17714" s="19">
        <v>0.57554001702547186</v>
      </c>
      <c r="O17714" s="19"/>
      <c r="P17714" s="50">
        <v>0.77656407884159606</v>
      </c>
      <c r="R17714" s="9" t="s">
        <v>0</v>
      </c>
    </row>
    <row r="17715" spans="2:18" x14ac:dyDescent="0.2">
      <c r="B17715" s="25">
        <v>17485</v>
      </c>
      <c r="C17715" s="193"/>
      <c r="D17715" s="19">
        <v>0.38512490383720405</v>
      </c>
      <c r="E17715" s="19"/>
      <c r="F17715" s="19">
        <v>0.11840284054629048</v>
      </c>
      <c r="G17715" s="19">
        <v>0.22750126987351552</v>
      </c>
      <c r="H17715" s="19"/>
      <c r="I17715" s="19"/>
      <c r="J17715" s="19">
        <v>0.12321656513548838</v>
      </c>
      <c r="K17715" s="19">
        <v>0.34063199109775494</v>
      </c>
      <c r="L17715" s="19"/>
      <c r="M17715" s="19">
        <v>0.48871713669011524</v>
      </c>
      <c r="N17715" s="19"/>
      <c r="O17715" s="19"/>
      <c r="P17715" s="50">
        <v>0.64071264500525482</v>
      </c>
      <c r="R17715" s="9" t="s">
        <v>0</v>
      </c>
    </row>
    <row r="17716" spans="2:18" x14ac:dyDescent="0.2">
      <c r="B17716" s="25">
        <v>17486</v>
      </c>
      <c r="C17716" s="193"/>
      <c r="D17716" s="19">
        <v>0.8677397637437666</v>
      </c>
      <c r="E17716" s="19"/>
      <c r="F17716" s="19">
        <v>0.20387431793880534</v>
      </c>
      <c r="G17716" s="19"/>
      <c r="H17716" s="19">
        <v>0.84757698614849009</v>
      </c>
      <c r="I17716" s="19"/>
      <c r="J17716" s="19">
        <v>1.2870161334335555</v>
      </c>
      <c r="K17716" s="19"/>
      <c r="L17716" s="19">
        <v>9.6651989485957351E-2</v>
      </c>
      <c r="M17716" s="19">
        <v>0.13568587698504558</v>
      </c>
      <c r="N17716" s="19"/>
      <c r="O17716" s="19"/>
      <c r="P17716" s="50">
        <v>0.60556798414371793</v>
      </c>
      <c r="R17716" s="9" t="s">
        <v>0</v>
      </c>
    </row>
    <row r="17717" spans="2:18" x14ac:dyDescent="0.2">
      <c r="B17717" s="25">
        <v>17487</v>
      </c>
      <c r="C17717" s="193">
        <v>0.62379964690542278</v>
      </c>
      <c r="D17717" s="19"/>
      <c r="E17717" s="19">
        <v>7.0586519913320753E-2</v>
      </c>
      <c r="F17717" s="19"/>
      <c r="G17717" s="19">
        <v>0.3872963660126591</v>
      </c>
      <c r="H17717" s="19"/>
      <c r="I17717" s="19"/>
      <c r="J17717" s="19">
        <v>0.12967074366108378</v>
      </c>
      <c r="K17717" s="19">
        <v>0.66537357387408413</v>
      </c>
      <c r="L17717" s="19"/>
      <c r="M17717" s="19">
        <v>0.54167350589150487</v>
      </c>
      <c r="N17717" s="19"/>
      <c r="O17717" s="19">
        <v>0.46091541283481152</v>
      </c>
      <c r="P17717" s="50"/>
      <c r="R17717" s="9" t="s">
        <v>0</v>
      </c>
    </row>
    <row r="17718" spans="2:18" x14ac:dyDescent="0.2">
      <c r="B17718" s="25">
        <v>17488</v>
      </c>
      <c r="C17718" s="193"/>
      <c r="D17718" s="19">
        <v>0.15534143255459695</v>
      </c>
      <c r="E17718" s="19"/>
      <c r="F17718" s="19">
        <v>1.1864891642938944</v>
      </c>
      <c r="G17718" s="19"/>
      <c r="H17718" s="19">
        <v>0.45446454462930486</v>
      </c>
      <c r="I17718" s="19"/>
      <c r="J17718" s="19">
        <v>0.19806929516429531</v>
      </c>
      <c r="K17718" s="19">
        <v>0.40151090962401459</v>
      </c>
      <c r="L17718" s="19"/>
      <c r="M17718" s="19"/>
      <c r="N17718" s="19">
        <v>0.77299612835157305</v>
      </c>
      <c r="O17718" s="19">
        <v>0.21661801926637592</v>
      </c>
      <c r="P17718" s="50"/>
      <c r="R17718" s="9" t="s">
        <v>0</v>
      </c>
    </row>
    <row r="17719" spans="2:18" x14ac:dyDescent="0.2">
      <c r="B17719" s="25">
        <v>17489</v>
      </c>
      <c r="C17719" s="193"/>
      <c r="D17719" s="19">
        <v>0.74788070050929678</v>
      </c>
      <c r="E17719" s="19"/>
      <c r="F17719" s="19">
        <v>1.052253231986833</v>
      </c>
      <c r="G17719" s="19"/>
      <c r="H17719" s="19">
        <v>0.65476891902556256</v>
      </c>
      <c r="I17719" s="19"/>
      <c r="J17719" s="19">
        <v>0.99276964648473487</v>
      </c>
      <c r="K17719" s="19">
        <v>0.16578342274279631</v>
      </c>
      <c r="L17719" s="19"/>
      <c r="M17719" s="19"/>
      <c r="N17719" s="19">
        <v>1.5746668461260485</v>
      </c>
      <c r="O17719" s="19"/>
      <c r="P17719" s="50">
        <v>0.11536900532269859</v>
      </c>
      <c r="R17719" s="9" t="s">
        <v>0</v>
      </c>
    </row>
    <row r="17720" spans="2:18" x14ac:dyDescent="0.2">
      <c r="B17720" s="25">
        <v>17490</v>
      </c>
      <c r="C17720" s="193">
        <v>0.21157048918451438</v>
      </c>
      <c r="D17720" s="19"/>
      <c r="E17720" s="19"/>
      <c r="F17720" s="19">
        <v>0.27843135839022043</v>
      </c>
      <c r="G17720" s="19"/>
      <c r="H17720" s="19">
        <v>0.32420117547345678</v>
      </c>
      <c r="I17720" s="19"/>
      <c r="J17720" s="19">
        <v>0.64876001660915861</v>
      </c>
      <c r="K17720" s="19"/>
      <c r="L17720" s="19">
        <v>0.76540549716836814</v>
      </c>
      <c r="M17720" s="19"/>
      <c r="N17720" s="19">
        <v>0.41310668016828045</v>
      </c>
      <c r="O17720" s="19"/>
      <c r="P17720" s="50">
        <v>5.2794163022768639E-2</v>
      </c>
      <c r="R17720" s="9" t="s">
        <v>0</v>
      </c>
    </row>
    <row r="17721" spans="2:18" x14ac:dyDescent="0.2">
      <c r="B17721" s="25">
        <v>17491</v>
      </c>
      <c r="C17721" s="193"/>
      <c r="D17721" s="19">
        <v>0.1668037818031477</v>
      </c>
      <c r="E17721" s="19"/>
      <c r="F17721" s="19">
        <v>0.65613917117509346</v>
      </c>
      <c r="G17721" s="19"/>
      <c r="H17721" s="19">
        <v>1.40389889859226</v>
      </c>
      <c r="I17721" s="19"/>
      <c r="J17721" s="19">
        <v>0.87898247422792475</v>
      </c>
      <c r="K17721" s="19"/>
      <c r="L17721" s="19">
        <v>1.0230139151037643</v>
      </c>
      <c r="M17721" s="19"/>
      <c r="N17721" s="19">
        <v>1.0710770206699054</v>
      </c>
      <c r="O17721" s="19"/>
      <c r="P17721" s="50">
        <v>0.58820806260419345</v>
      </c>
      <c r="R17721" s="9" t="s">
        <v>0</v>
      </c>
    </row>
    <row r="17722" spans="2:18" x14ac:dyDescent="0.2">
      <c r="B17722" s="25">
        <v>17492</v>
      </c>
      <c r="C17722" s="193"/>
      <c r="D17722" s="19">
        <v>1.2602367853988956</v>
      </c>
      <c r="E17722" s="19"/>
      <c r="F17722" s="19">
        <v>1.9046398844032286</v>
      </c>
      <c r="G17722" s="19"/>
      <c r="H17722" s="19">
        <v>1.2464400642657862</v>
      </c>
      <c r="I17722" s="19"/>
      <c r="J17722" s="19">
        <v>1.1537356267063337</v>
      </c>
      <c r="K17722" s="19"/>
      <c r="L17722" s="19">
        <v>1.5426777887068617</v>
      </c>
      <c r="M17722" s="19"/>
      <c r="N17722" s="19">
        <v>2.0211636678260234</v>
      </c>
      <c r="O17722" s="19"/>
      <c r="P17722" s="50">
        <v>1.3948043243093089</v>
      </c>
      <c r="R17722" s="9" t="s">
        <v>0</v>
      </c>
    </row>
    <row r="17723" spans="2:18" x14ac:dyDescent="0.2">
      <c r="B17723" s="25">
        <v>17493</v>
      </c>
      <c r="C17723" s="193">
        <v>2.295586950844283</v>
      </c>
      <c r="D17723" s="19"/>
      <c r="E17723" s="19">
        <v>2.4177328003796927</v>
      </c>
      <c r="F17723" s="19"/>
      <c r="G17723" s="19">
        <v>1.8188945525213793</v>
      </c>
      <c r="H17723" s="19"/>
      <c r="I17723" s="19">
        <v>1.1473471642370761</v>
      </c>
      <c r="J17723" s="19"/>
      <c r="K17723" s="19">
        <v>2.094679578750092</v>
      </c>
      <c r="L17723" s="19"/>
      <c r="M17723" s="19">
        <v>2.3039183620324044</v>
      </c>
      <c r="N17723" s="19"/>
      <c r="O17723" s="19">
        <v>1.9917951480414158</v>
      </c>
      <c r="P17723" s="50"/>
      <c r="R17723" s="9" t="s">
        <v>0</v>
      </c>
    </row>
    <row r="17724" spans="2:18" x14ac:dyDescent="0.2">
      <c r="B17724" s="25">
        <v>17494</v>
      </c>
      <c r="C17724" s="193"/>
      <c r="D17724" s="19">
        <v>1.9576696492239196</v>
      </c>
      <c r="E17724" s="19"/>
      <c r="F17724" s="19">
        <v>1.4386464254074169</v>
      </c>
      <c r="G17724" s="19"/>
      <c r="H17724" s="19">
        <v>0.79680113205145187</v>
      </c>
      <c r="I17724" s="19"/>
      <c r="J17724" s="19">
        <v>1.4752420235532944</v>
      </c>
      <c r="K17724" s="19"/>
      <c r="L17724" s="19">
        <v>1.5048348012933097</v>
      </c>
      <c r="M17724" s="19"/>
      <c r="N17724" s="19">
        <v>1.2462812325570205</v>
      </c>
      <c r="O17724" s="19"/>
      <c r="P17724" s="50">
        <v>1.0567028613850908</v>
      </c>
      <c r="R17724" s="9" t="s">
        <v>0</v>
      </c>
    </row>
    <row r="17725" spans="2:18" x14ac:dyDescent="0.2">
      <c r="B17725" s="25">
        <v>17495</v>
      </c>
      <c r="C17725" s="193"/>
      <c r="D17725" s="19">
        <v>0.19549249516363948</v>
      </c>
      <c r="E17725" s="19"/>
      <c r="F17725" s="19">
        <v>0.31588101934040885</v>
      </c>
      <c r="G17725" s="19">
        <v>0.41167223306775946</v>
      </c>
      <c r="H17725" s="19"/>
      <c r="I17725" s="19"/>
      <c r="J17725" s="19">
        <v>0.13274285971816299</v>
      </c>
      <c r="K17725" s="19"/>
      <c r="L17725" s="19">
        <v>0.41999597374123543</v>
      </c>
      <c r="M17725" s="19"/>
      <c r="N17725" s="19">
        <v>0.28848808160525885</v>
      </c>
      <c r="O17725" s="19">
        <v>0.5705947745613924</v>
      </c>
      <c r="P17725" s="50"/>
      <c r="R17725" s="9" t="s">
        <v>0</v>
      </c>
    </row>
    <row r="17726" spans="2:18" x14ac:dyDescent="0.2">
      <c r="B17726" s="25">
        <v>17496</v>
      </c>
      <c r="C17726" s="193"/>
      <c r="D17726" s="19">
        <v>0.45738835334829897</v>
      </c>
      <c r="E17726" s="19"/>
      <c r="F17726" s="19">
        <v>1.2313099409401933</v>
      </c>
      <c r="G17726" s="19"/>
      <c r="H17726" s="19">
        <v>1.3883755455099771</v>
      </c>
      <c r="I17726" s="19"/>
      <c r="J17726" s="19">
        <v>2.2532852364510858</v>
      </c>
      <c r="K17726" s="19"/>
      <c r="L17726" s="19">
        <v>1.0698495863095077</v>
      </c>
      <c r="M17726" s="19"/>
      <c r="N17726" s="19">
        <v>1.6389555799394331</v>
      </c>
      <c r="O17726" s="19"/>
      <c r="P17726" s="50">
        <v>1.740657330167019</v>
      </c>
      <c r="R17726" s="9" t="s">
        <v>0</v>
      </c>
    </row>
    <row r="17727" spans="2:18" x14ac:dyDescent="0.2">
      <c r="B17727" s="25">
        <v>17497</v>
      </c>
      <c r="C17727" s="193"/>
      <c r="D17727" s="19">
        <v>0.48643549029034455</v>
      </c>
      <c r="E17727" s="19"/>
      <c r="F17727" s="19">
        <v>0.5921956832728934</v>
      </c>
      <c r="G17727" s="19"/>
      <c r="H17727" s="19">
        <v>0.93547662028125089</v>
      </c>
      <c r="I17727" s="19"/>
      <c r="J17727" s="19">
        <v>0.57026313461803579</v>
      </c>
      <c r="K17727" s="19"/>
      <c r="L17727" s="19">
        <v>0.49264283562312011</v>
      </c>
      <c r="M17727" s="19"/>
      <c r="N17727" s="19">
        <v>0.91866178428768019</v>
      </c>
      <c r="O17727" s="19"/>
      <c r="P17727" s="50">
        <v>1.2769655152929844</v>
      </c>
      <c r="R17727" s="9" t="s">
        <v>0</v>
      </c>
    </row>
    <row r="17728" spans="2:18" x14ac:dyDescent="0.2">
      <c r="B17728" s="25">
        <v>17498</v>
      </c>
      <c r="C17728" s="193">
        <v>2.4827682825278967</v>
      </c>
      <c r="D17728" s="19"/>
      <c r="E17728" s="19">
        <v>2.8555461496462105</v>
      </c>
      <c r="F17728" s="19"/>
      <c r="G17728" s="19">
        <v>2.1200236642560819</v>
      </c>
      <c r="H17728" s="19"/>
      <c r="I17728" s="19">
        <v>2.13728918443549</v>
      </c>
      <c r="J17728" s="19"/>
      <c r="K17728" s="19">
        <v>2.7290976069645021</v>
      </c>
      <c r="L17728" s="19"/>
      <c r="M17728" s="19">
        <v>3.1038836069811726</v>
      </c>
      <c r="N17728" s="19"/>
      <c r="O17728" s="19">
        <v>3.8626259697171648</v>
      </c>
      <c r="P17728" s="50"/>
      <c r="R17728" s="9" t="s">
        <v>0</v>
      </c>
    </row>
    <row r="17729" spans="2:18" x14ac:dyDescent="0.2">
      <c r="B17729" s="25">
        <v>17499</v>
      </c>
      <c r="C17729" s="193">
        <v>1.4676816407852289</v>
      </c>
      <c r="D17729" s="19"/>
      <c r="E17729" s="19">
        <v>2.9064059329538821</v>
      </c>
      <c r="F17729" s="19"/>
      <c r="G17729" s="19">
        <v>1.1138848238498815</v>
      </c>
      <c r="H17729" s="19"/>
      <c r="I17729" s="19">
        <v>1.9023263657580634</v>
      </c>
      <c r="J17729" s="19"/>
      <c r="K17729" s="19">
        <v>1.8527365628025747</v>
      </c>
      <c r="L17729" s="19"/>
      <c r="M17729" s="19">
        <v>2.5657915705507133</v>
      </c>
      <c r="N17729" s="19"/>
      <c r="O17729" s="19">
        <v>1.3518189615503455</v>
      </c>
      <c r="P17729" s="50"/>
      <c r="R17729" s="9" t="s">
        <v>0</v>
      </c>
    </row>
    <row r="17730" spans="2:18" x14ac:dyDescent="0.2">
      <c r="B17730" s="25">
        <v>17500</v>
      </c>
      <c r="C17730" s="193">
        <v>1.4473715455817162</v>
      </c>
      <c r="D17730" s="19"/>
      <c r="E17730" s="19">
        <v>0.70993608608087611</v>
      </c>
      <c r="F17730" s="19"/>
      <c r="G17730" s="19">
        <v>0.66554393233083553</v>
      </c>
      <c r="H17730" s="19"/>
      <c r="I17730" s="19">
        <v>1.1094186206998244</v>
      </c>
      <c r="J17730" s="19"/>
      <c r="K17730" s="19">
        <v>0.52504196843954609</v>
      </c>
      <c r="L17730" s="19"/>
      <c r="M17730" s="19">
        <v>0.52551481627118923</v>
      </c>
      <c r="N17730" s="19"/>
      <c r="O17730" s="19">
        <v>0.75556154823985089</v>
      </c>
      <c r="P17730" s="50"/>
      <c r="R17730" s="9" t="s">
        <v>0</v>
      </c>
    </row>
    <row r="17731" spans="2:18" x14ac:dyDescent="0.2">
      <c r="B17731" s="25">
        <v>17501</v>
      </c>
      <c r="C17731" s="193"/>
      <c r="D17731" s="19">
        <v>1.2570209536966968</v>
      </c>
      <c r="E17731" s="19"/>
      <c r="F17731" s="19">
        <v>0.94187872763893143</v>
      </c>
      <c r="G17731" s="19">
        <v>0.11887751534824993</v>
      </c>
      <c r="H17731" s="19"/>
      <c r="I17731" s="19"/>
      <c r="J17731" s="19">
        <v>0.98977707651905822</v>
      </c>
      <c r="K17731" s="19"/>
      <c r="L17731" s="19">
        <v>1.0348004477832957</v>
      </c>
      <c r="M17731" s="19"/>
      <c r="N17731" s="19">
        <v>0.79813972749373485</v>
      </c>
      <c r="O17731" s="19"/>
      <c r="P17731" s="50">
        <v>0.85062973476143189</v>
      </c>
      <c r="R17731" s="9" t="s">
        <v>0</v>
      </c>
    </row>
    <row r="17732" spans="2:18" x14ac:dyDescent="0.2">
      <c r="B17732" s="25">
        <v>17502</v>
      </c>
      <c r="C17732" s="193">
        <v>0.50467792896746688</v>
      </c>
      <c r="D17732" s="19"/>
      <c r="E17732" s="19">
        <v>0.13383683919638037</v>
      </c>
      <c r="F17732" s="19"/>
      <c r="G17732" s="19">
        <v>0.43975494922052139</v>
      </c>
      <c r="H17732" s="19"/>
      <c r="I17732" s="19">
        <v>0.51864608657556188</v>
      </c>
      <c r="J17732" s="19"/>
      <c r="K17732" s="19">
        <v>0.13374686683166759</v>
      </c>
      <c r="L17732" s="19"/>
      <c r="M17732" s="19">
        <v>0.84865734989148367</v>
      </c>
      <c r="N17732" s="19"/>
      <c r="O17732" s="19"/>
      <c r="P17732" s="50">
        <v>3.4360226686521354E-2</v>
      </c>
      <c r="R17732" s="9" t="s">
        <v>0</v>
      </c>
    </row>
    <row r="17733" spans="2:18" x14ac:dyDescent="0.2">
      <c r="B17733" s="25">
        <v>17503</v>
      </c>
      <c r="C17733" s="193">
        <v>0.94886760610969112</v>
      </c>
      <c r="D17733" s="19"/>
      <c r="E17733" s="19">
        <v>1.0511213227359908</v>
      </c>
      <c r="F17733" s="19"/>
      <c r="G17733" s="19">
        <v>0.74478954349275495</v>
      </c>
      <c r="H17733" s="19"/>
      <c r="I17733" s="19">
        <v>0.89005197153244853</v>
      </c>
      <c r="J17733" s="19"/>
      <c r="K17733" s="19">
        <v>0.30942497926919788</v>
      </c>
      <c r="L17733" s="19"/>
      <c r="M17733" s="19">
        <v>0.60504282867138115</v>
      </c>
      <c r="N17733" s="19"/>
      <c r="O17733" s="19">
        <v>0.23980793508891815</v>
      </c>
      <c r="P17733" s="50"/>
      <c r="R17733" s="9" t="s">
        <v>0</v>
      </c>
    </row>
    <row r="17734" spans="2:18" x14ac:dyDescent="0.2">
      <c r="B17734" s="25">
        <v>17504</v>
      </c>
      <c r="C17734" s="193"/>
      <c r="D17734" s="19">
        <v>0.89771390505144355</v>
      </c>
      <c r="E17734" s="19"/>
      <c r="F17734" s="19">
        <v>1.2120690133051526</v>
      </c>
      <c r="G17734" s="19"/>
      <c r="H17734" s="19">
        <v>1.1784746046903978</v>
      </c>
      <c r="I17734" s="19"/>
      <c r="J17734" s="19">
        <v>1.0098640529153315</v>
      </c>
      <c r="K17734" s="19"/>
      <c r="L17734" s="19">
        <v>1.6792330857499851</v>
      </c>
      <c r="M17734" s="19"/>
      <c r="N17734" s="19">
        <v>1.3959184822042523</v>
      </c>
      <c r="O17734" s="19"/>
      <c r="P17734" s="50">
        <v>2.3793225749963596</v>
      </c>
      <c r="R17734" s="9" t="s">
        <v>0</v>
      </c>
    </row>
    <row r="17735" spans="2:18" x14ac:dyDescent="0.2">
      <c r="B17735" s="25">
        <v>17505</v>
      </c>
      <c r="C17735" s="193"/>
      <c r="D17735" s="19">
        <v>6.3637553171531025E-2</v>
      </c>
      <c r="E17735" s="19"/>
      <c r="F17735" s="19">
        <v>0.33992904847784788</v>
      </c>
      <c r="G17735" s="19"/>
      <c r="H17735" s="19">
        <v>0.26577517674391726</v>
      </c>
      <c r="I17735" s="19">
        <v>0.27410502733294873</v>
      </c>
      <c r="J17735" s="19"/>
      <c r="K17735" s="19">
        <v>0.48527025274557012</v>
      </c>
      <c r="L17735" s="19"/>
      <c r="M17735" s="19"/>
      <c r="N17735" s="19">
        <v>0.19361680412597379</v>
      </c>
      <c r="O17735" s="19">
        <v>3.4726501167008567E-2</v>
      </c>
      <c r="P17735" s="50"/>
      <c r="R17735" s="9" t="s">
        <v>0</v>
      </c>
    </row>
    <row r="17736" spans="2:18" x14ac:dyDescent="0.2">
      <c r="B17736" s="25">
        <v>17506</v>
      </c>
      <c r="C17736" s="193"/>
      <c r="D17736" s="19">
        <v>1.1829045930490951</v>
      </c>
      <c r="E17736" s="19"/>
      <c r="F17736" s="19">
        <v>0.28940088091667959</v>
      </c>
      <c r="G17736" s="19"/>
      <c r="H17736" s="19">
        <v>0.75655210333438294</v>
      </c>
      <c r="I17736" s="19"/>
      <c r="J17736" s="19">
        <v>0.1105979315392881</v>
      </c>
      <c r="K17736" s="19"/>
      <c r="L17736" s="19">
        <v>1.109331864917942</v>
      </c>
      <c r="M17736" s="19"/>
      <c r="N17736" s="19">
        <v>0.13638935389187881</v>
      </c>
      <c r="O17736" s="19">
        <v>0.24532837020085405</v>
      </c>
      <c r="P17736" s="50"/>
      <c r="R17736" s="9" t="s">
        <v>0</v>
      </c>
    </row>
    <row r="17737" spans="2:18" x14ac:dyDescent="0.2">
      <c r="B17737" s="25">
        <v>17507</v>
      </c>
      <c r="C17737" s="193">
        <v>0.54680394369167784</v>
      </c>
      <c r="D17737" s="19"/>
      <c r="E17737" s="19">
        <v>8.455900120325012E-2</v>
      </c>
      <c r="F17737" s="19"/>
      <c r="G17737" s="19"/>
      <c r="H17737" s="19">
        <v>0.30220664717230949</v>
      </c>
      <c r="I17737" s="19">
        <v>0.68193481850388116</v>
      </c>
      <c r="J17737" s="19"/>
      <c r="K17737" s="19"/>
      <c r="L17737" s="19">
        <v>0.21298626043058613</v>
      </c>
      <c r="M17737" s="19">
        <v>2.1111129523668698E-2</v>
      </c>
      <c r="N17737" s="19"/>
      <c r="O17737" s="19"/>
      <c r="P17737" s="50">
        <v>0.2784590435101344</v>
      </c>
      <c r="R17737" s="9" t="s">
        <v>0</v>
      </c>
    </row>
    <row r="17738" spans="2:18" x14ac:dyDescent="0.2">
      <c r="B17738" s="25">
        <v>17508</v>
      </c>
      <c r="C17738" s="193"/>
      <c r="D17738" s="19">
        <v>0.15811625616601027</v>
      </c>
      <c r="E17738" s="19">
        <v>0.6921009161036018</v>
      </c>
      <c r="F17738" s="19"/>
      <c r="G17738" s="19">
        <v>0.80920112243766551</v>
      </c>
      <c r="H17738" s="19"/>
      <c r="I17738" s="19">
        <v>0.89157063111457246</v>
      </c>
      <c r="J17738" s="19"/>
      <c r="K17738" s="19">
        <v>0.38363193158913889</v>
      </c>
      <c r="L17738" s="19"/>
      <c r="M17738" s="19">
        <v>0.42288653146215821</v>
      </c>
      <c r="N17738" s="19"/>
      <c r="O17738" s="19">
        <v>0.11166789774008268</v>
      </c>
      <c r="P17738" s="50"/>
      <c r="R17738" s="9" t="s">
        <v>0</v>
      </c>
    </row>
    <row r="17739" spans="2:18" x14ac:dyDescent="0.2">
      <c r="B17739" s="25">
        <v>17509</v>
      </c>
      <c r="C17739" s="193">
        <v>0.67557187770943428</v>
      </c>
      <c r="D17739" s="19"/>
      <c r="E17739" s="19"/>
      <c r="F17739" s="19">
        <v>0.56394944361237997</v>
      </c>
      <c r="G17739" s="19"/>
      <c r="H17739" s="19">
        <v>0.5176828298145687</v>
      </c>
      <c r="I17739" s="19"/>
      <c r="J17739" s="19">
        <v>1.1178191136526834</v>
      </c>
      <c r="K17739" s="19">
        <v>0.15568082933108934</v>
      </c>
      <c r="L17739" s="19"/>
      <c r="M17739" s="19">
        <v>0.70745113969251716</v>
      </c>
      <c r="N17739" s="19"/>
      <c r="O17739" s="19"/>
      <c r="P17739" s="50">
        <v>0.68109411620036364</v>
      </c>
      <c r="R17739" s="9" t="s">
        <v>0</v>
      </c>
    </row>
    <row r="17740" spans="2:18" x14ac:dyDescent="0.2">
      <c r="B17740" s="25">
        <v>17510</v>
      </c>
      <c r="C17740" s="193"/>
      <c r="D17740" s="19">
        <v>0.94349321285813448</v>
      </c>
      <c r="E17740" s="19"/>
      <c r="F17740" s="19">
        <v>1.0984917017636278</v>
      </c>
      <c r="G17740" s="19"/>
      <c r="H17740" s="19">
        <v>1.1665972493816332</v>
      </c>
      <c r="I17740" s="19"/>
      <c r="J17740" s="19">
        <v>0.79658418638869788</v>
      </c>
      <c r="K17740" s="19"/>
      <c r="L17740" s="19">
        <v>0.68571848653036838</v>
      </c>
      <c r="M17740" s="19"/>
      <c r="N17740" s="19">
        <v>0.56145590497803133</v>
      </c>
      <c r="O17740" s="19"/>
      <c r="P17740" s="50">
        <v>0.80990643826087338</v>
      </c>
      <c r="R17740" s="9" t="s">
        <v>0</v>
      </c>
    </row>
    <row r="17741" spans="2:18" x14ac:dyDescent="0.2">
      <c r="B17741" s="25">
        <v>17511</v>
      </c>
      <c r="C17741" s="193"/>
      <c r="D17741" s="19">
        <v>0.41335736833944775</v>
      </c>
      <c r="E17741" s="19">
        <v>1.036572727363789</v>
      </c>
      <c r="F17741" s="19"/>
      <c r="G17741" s="19">
        <v>0.71704501066464499</v>
      </c>
      <c r="H17741" s="19"/>
      <c r="I17741" s="19">
        <v>0.24245414953595579</v>
      </c>
      <c r="J17741" s="19"/>
      <c r="K17741" s="19">
        <v>0.53981385045326136</v>
      </c>
      <c r="L17741" s="19"/>
      <c r="M17741" s="19">
        <v>0.52642847842113449</v>
      </c>
      <c r="N17741" s="19"/>
      <c r="O17741" s="19"/>
      <c r="P17741" s="50">
        <v>0.49135816494130924</v>
      </c>
      <c r="R17741" s="9" t="s">
        <v>0</v>
      </c>
    </row>
    <row r="17742" spans="2:18" x14ac:dyDescent="0.2">
      <c r="B17742" s="25">
        <v>17512</v>
      </c>
      <c r="C17742" s="193">
        <v>0.52123625975434429</v>
      </c>
      <c r="D17742" s="19"/>
      <c r="E17742" s="19">
        <v>1.8007111003764096</v>
      </c>
      <c r="F17742" s="19"/>
      <c r="G17742" s="19">
        <v>1.9416857623490824</v>
      </c>
      <c r="H17742" s="19"/>
      <c r="I17742" s="19">
        <v>1.6827539708599657</v>
      </c>
      <c r="J17742" s="19"/>
      <c r="K17742" s="19">
        <v>1.5570406553901395</v>
      </c>
      <c r="L17742" s="19"/>
      <c r="M17742" s="19">
        <v>1.7550160479157406</v>
      </c>
      <c r="N17742" s="19"/>
      <c r="O17742" s="19">
        <v>0.47175768390306794</v>
      </c>
      <c r="P17742" s="50"/>
      <c r="R17742" s="9" t="s">
        <v>0</v>
      </c>
    </row>
    <row r="17743" spans="2:18" x14ac:dyDescent="0.2">
      <c r="B17743" s="25">
        <v>17513</v>
      </c>
      <c r="C17743" s="193">
        <v>0.80515388522575759</v>
      </c>
      <c r="D17743" s="19"/>
      <c r="E17743" s="19">
        <v>1.1675953069118334</v>
      </c>
      <c r="F17743" s="19"/>
      <c r="G17743" s="19">
        <v>0.83795852187588993</v>
      </c>
      <c r="H17743" s="19"/>
      <c r="I17743" s="19">
        <v>0.7211367798165913</v>
      </c>
      <c r="J17743" s="19"/>
      <c r="K17743" s="19">
        <v>1.0147755757959551</v>
      </c>
      <c r="L17743" s="19"/>
      <c r="M17743" s="19">
        <v>0.48972856695605937</v>
      </c>
      <c r="N17743" s="19"/>
      <c r="O17743" s="19">
        <v>0.3629532906053955</v>
      </c>
      <c r="P17743" s="50"/>
      <c r="R17743" s="9" t="s">
        <v>0</v>
      </c>
    </row>
    <row r="17744" spans="2:18" x14ac:dyDescent="0.2">
      <c r="B17744" s="25">
        <v>17514</v>
      </c>
      <c r="C17744" s="193">
        <v>0.87462149822806357</v>
      </c>
      <c r="D17744" s="19"/>
      <c r="E17744" s="19">
        <v>1.6221828205863558</v>
      </c>
      <c r="F17744" s="19"/>
      <c r="G17744" s="19">
        <v>1.0999353659970281</v>
      </c>
      <c r="H17744" s="19"/>
      <c r="I17744" s="19">
        <v>1.2942140701170917</v>
      </c>
      <c r="J17744" s="19"/>
      <c r="K17744" s="19">
        <v>0.35112052834108654</v>
      </c>
      <c r="L17744" s="19"/>
      <c r="M17744" s="19">
        <v>1.0210271524025099</v>
      </c>
      <c r="N17744" s="19"/>
      <c r="O17744" s="19">
        <v>0.96738723542866922</v>
      </c>
      <c r="P17744" s="50"/>
      <c r="R17744" s="9" t="s">
        <v>0</v>
      </c>
    </row>
    <row r="17745" spans="2:18" x14ac:dyDescent="0.2">
      <c r="B17745" s="25">
        <v>17515</v>
      </c>
      <c r="C17745" s="193"/>
      <c r="D17745" s="19">
        <v>0.56126621075952798</v>
      </c>
      <c r="E17745" s="19"/>
      <c r="F17745" s="19">
        <v>1.1166549235294223</v>
      </c>
      <c r="G17745" s="19"/>
      <c r="H17745" s="19">
        <v>0.82745234393044409</v>
      </c>
      <c r="I17745" s="19"/>
      <c r="J17745" s="19">
        <v>0.80998709609989938</v>
      </c>
      <c r="K17745" s="19"/>
      <c r="L17745" s="19">
        <v>1.0841486711152084</v>
      </c>
      <c r="M17745" s="19"/>
      <c r="N17745" s="19">
        <v>0.97900217269724787</v>
      </c>
      <c r="O17745" s="19"/>
      <c r="P17745" s="50">
        <v>0.88467898257237498</v>
      </c>
      <c r="R17745" s="9" t="s">
        <v>0</v>
      </c>
    </row>
    <row r="17746" spans="2:18" x14ac:dyDescent="0.2">
      <c r="B17746" s="25">
        <v>17516</v>
      </c>
      <c r="C17746" s="193"/>
      <c r="D17746" s="19">
        <v>1.4519211763753879</v>
      </c>
      <c r="E17746" s="19"/>
      <c r="F17746" s="19">
        <v>2.114680040040199</v>
      </c>
      <c r="G17746" s="19"/>
      <c r="H17746" s="19">
        <v>2.1059129347114895</v>
      </c>
      <c r="I17746" s="19"/>
      <c r="J17746" s="19">
        <v>3.2632609744268954</v>
      </c>
      <c r="K17746" s="19"/>
      <c r="L17746" s="19">
        <v>2.1391674642401259</v>
      </c>
      <c r="M17746" s="19"/>
      <c r="N17746" s="19">
        <v>2.6968913581655576</v>
      </c>
      <c r="O17746" s="19"/>
      <c r="P17746" s="50">
        <v>3.0375303604779984</v>
      </c>
      <c r="R17746" s="9" t="s">
        <v>0</v>
      </c>
    </row>
    <row r="17747" spans="2:18" x14ac:dyDescent="0.2">
      <c r="B17747" s="25">
        <v>17517</v>
      </c>
      <c r="C17747" s="193">
        <v>1.2771486899848852</v>
      </c>
      <c r="D17747" s="19"/>
      <c r="E17747" s="19">
        <v>1.3079316008338622</v>
      </c>
      <c r="F17747" s="19"/>
      <c r="G17747" s="19">
        <v>0.32868921799326306</v>
      </c>
      <c r="H17747" s="19"/>
      <c r="I17747" s="19">
        <v>1.5910766100801943</v>
      </c>
      <c r="J17747" s="19"/>
      <c r="K17747" s="19">
        <v>0.52227957424226068</v>
      </c>
      <c r="L17747" s="19"/>
      <c r="M17747" s="19">
        <v>0.26951411132839637</v>
      </c>
      <c r="N17747" s="19"/>
      <c r="O17747" s="19">
        <v>1.661513398019584</v>
      </c>
      <c r="P17747" s="50"/>
      <c r="R17747" s="9" t="s">
        <v>0</v>
      </c>
    </row>
    <row r="17748" spans="2:18" x14ac:dyDescent="0.2">
      <c r="B17748" s="25">
        <v>17518</v>
      </c>
      <c r="C17748" s="193"/>
      <c r="D17748" s="19">
        <v>0.57944999191129443</v>
      </c>
      <c r="E17748" s="19">
        <v>3.3017467597391464E-2</v>
      </c>
      <c r="F17748" s="19"/>
      <c r="G17748" s="19">
        <v>1.2663927547293818E-2</v>
      </c>
      <c r="H17748" s="19"/>
      <c r="I17748" s="19"/>
      <c r="J17748" s="19">
        <v>0.79186815583672054</v>
      </c>
      <c r="K17748" s="19"/>
      <c r="L17748" s="19">
        <v>0.58616467503440217</v>
      </c>
      <c r="M17748" s="19"/>
      <c r="N17748" s="19">
        <v>0.20616418995002378</v>
      </c>
      <c r="O17748" s="19"/>
      <c r="P17748" s="50">
        <v>0.77157533962937641</v>
      </c>
      <c r="R17748" s="9" t="s">
        <v>0</v>
      </c>
    </row>
    <row r="17749" spans="2:18" x14ac:dyDescent="0.2">
      <c r="B17749" s="25">
        <v>17519</v>
      </c>
      <c r="C17749" s="193">
        <v>1.3432795278848506</v>
      </c>
      <c r="D17749" s="19"/>
      <c r="E17749" s="19">
        <v>0.97231232693060088</v>
      </c>
      <c r="F17749" s="19"/>
      <c r="G17749" s="19">
        <v>1.7083953511239296</v>
      </c>
      <c r="H17749" s="19"/>
      <c r="I17749" s="19">
        <v>1.1936588684134997</v>
      </c>
      <c r="J17749" s="19"/>
      <c r="K17749" s="19">
        <v>2.0734487063475635</v>
      </c>
      <c r="L17749" s="19"/>
      <c r="M17749" s="19">
        <v>0.41559863367568395</v>
      </c>
      <c r="N17749" s="19"/>
      <c r="O17749" s="19">
        <v>1.4844610984827868</v>
      </c>
      <c r="P17749" s="50"/>
      <c r="R17749" s="9" t="s">
        <v>0</v>
      </c>
    </row>
    <row r="17750" spans="2:18" x14ac:dyDescent="0.2">
      <c r="B17750" s="25">
        <v>17520</v>
      </c>
      <c r="C17750" s="193">
        <v>0.20307897928690696</v>
      </c>
      <c r="D17750" s="19"/>
      <c r="E17750" s="19">
        <v>0.78452250404304846</v>
      </c>
      <c r="F17750" s="19"/>
      <c r="G17750" s="19">
        <v>0.27822289624314284</v>
      </c>
      <c r="H17750" s="19"/>
      <c r="I17750" s="19"/>
      <c r="J17750" s="19">
        <v>0.46157354680654661</v>
      </c>
      <c r="K17750" s="19">
        <v>1.1814535926586478</v>
      </c>
      <c r="L17750" s="19"/>
      <c r="M17750" s="19">
        <v>0.80736886989422407</v>
      </c>
      <c r="N17750" s="19"/>
      <c r="O17750" s="19">
        <v>0.33014102026940972</v>
      </c>
      <c r="P17750" s="50"/>
      <c r="R17750" s="9" t="s">
        <v>0</v>
      </c>
    </row>
    <row r="17751" spans="2:18" x14ac:dyDescent="0.2">
      <c r="B17751" s="25">
        <v>17521</v>
      </c>
      <c r="C17751" s="193">
        <v>0.1893546933711607</v>
      </c>
      <c r="D17751" s="19"/>
      <c r="E17751" s="19">
        <v>0.30931929733407171</v>
      </c>
      <c r="F17751" s="19"/>
      <c r="G17751" s="19"/>
      <c r="H17751" s="19">
        <v>0.24570140827253384</v>
      </c>
      <c r="I17751" s="19"/>
      <c r="J17751" s="19">
        <v>0.69834361842925541</v>
      </c>
      <c r="K17751" s="19">
        <v>0.24347562777973575</v>
      </c>
      <c r="L17751" s="19"/>
      <c r="M17751" s="19"/>
      <c r="N17751" s="19">
        <v>0.44883988986008938</v>
      </c>
      <c r="O17751" s="19"/>
      <c r="P17751" s="50">
        <v>1.278831066182053</v>
      </c>
      <c r="R17751" s="9" t="s">
        <v>0</v>
      </c>
    </row>
    <row r="17752" spans="2:18" x14ac:dyDescent="0.2">
      <c r="B17752" s="25">
        <v>17522</v>
      </c>
      <c r="C17752" s="193"/>
      <c r="D17752" s="19">
        <v>0.70356130078557677</v>
      </c>
      <c r="E17752" s="19"/>
      <c r="F17752" s="19">
        <v>0.45070677836783968</v>
      </c>
      <c r="G17752" s="19"/>
      <c r="H17752" s="19">
        <v>0.12211342290117258</v>
      </c>
      <c r="I17752" s="19">
        <v>0.14687045636928989</v>
      </c>
      <c r="J17752" s="19"/>
      <c r="K17752" s="19"/>
      <c r="L17752" s="19">
        <v>0.77154985341088689</v>
      </c>
      <c r="M17752" s="19"/>
      <c r="N17752" s="19">
        <v>1.1160607081440921</v>
      </c>
      <c r="O17752" s="19"/>
      <c r="P17752" s="50">
        <v>0.24059872846983571</v>
      </c>
      <c r="R17752" s="9" t="s">
        <v>0</v>
      </c>
    </row>
    <row r="17753" spans="2:18" x14ac:dyDescent="0.2">
      <c r="B17753" s="25">
        <v>17523</v>
      </c>
      <c r="C17753" s="193"/>
      <c r="D17753" s="19">
        <v>0.12379316733223443</v>
      </c>
      <c r="E17753" s="19"/>
      <c r="F17753" s="19">
        <v>0.14443118198060026</v>
      </c>
      <c r="G17753" s="19"/>
      <c r="H17753" s="19">
        <v>0.27039759040658623</v>
      </c>
      <c r="I17753" s="19"/>
      <c r="J17753" s="19">
        <v>3.2919379231632448E-2</v>
      </c>
      <c r="K17753" s="19">
        <v>5.1110681654519007E-2</v>
      </c>
      <c r="L17753" s="19"/>
      <c r="M17753" s="19">
        <v>0.75709897564301609</v>
      </c>
      <c r="N17753" s="19"/>
      <c r="O17753" s="19"/>
      <c r="P17753" s="50">
        <v>0.77480161535688041</v>
      </c>
      <c r="R17753" s="9" t="s">
        <v>0</v>
      </c>
    </row>
    <row r="17754" spans="2:18" x14ac:dyDescent="0.2">
      <c r="B17754" s="25">
        <v>17524</v>
      </c>
      <c r="C17754" s="193">
        <v>0.44091044416782554</v>
      </c>
      <c r="D17754" s="19"/>
      <c r="E17754" s="19">
        <v>0.91327569526874997</v>
      </c>
      <c r="F17754" s="19"/>
      <c r="G17754" s="19">
        <v>0.58299780421202962</v>
      </c>
      <c r="H17754" s="19"/>
      <c r="I17754" s="19">
        <v>0.62653717202012227</v>
      </c>
      <c r="J17754" s="19"/>
      <c r="K17754" s="19">
        <v>0.18140094657025782</v>
      </c>
      <c r="L17754" s="19"/>
      <c r="M17754" s="19">
        <v>1.4358481682181654</v>
      </c>
      <c r="N17754" s="19"/>
      <c r="O17754" s="19">
        <v>0.58169484635521873</v>
      </c>
      <c r="P17754" s="50"/>
      <c r="R17754" s="9" t="s">
        <v>0</v>
      </c>
    </row>
    <row r="17755" spans="2:18" x14ac:dyDescent="0.2">
      <c r="B17755" s="25">
        <v>17525</v>
      </c>
      <c r="C17755" s="193"/>
      <c r="D17755" s="19">
        <v>0.54269102140465375</v>
      </c>
      <c r="E17755" s="19"/>
      <c r="F17755" s="19">
        <v>0.14720728087394538</v>
      </c>
      <c r="G17755" s="19"/>
      <c r="H17755" s="19">
        <v>3.6478995990111361E-2</v>
      </c>
      <c r="I17755" s="19"/>
      <c r="J17755" s="19">
        <v>0.30938107560564831</v>
      </c>
      <c r="K17755" s="19"/>
      <c r="L17755" s="19">
        <v>0.50804452284519652</v>
      </c>
      <c r="M17755" s="19"/>
      <c r="N17755" s="19">
        <v>0.46145705345013205</v>
      </c>
      <c r="O17755" s="19"/>
      <c r="P17755" s="50">
        <v>8.5585063189371646E-2</v>
      </c>
      <c r="R17755" s="9" t="s">
        <v>0</v>
      </c>
    </row>
    <row r="17756" spans="2:18" x14ac:dyDescent="0.2">
      <c r="B17756" s="25">
        <v>17526</v>
      </c>
      <c r="C17756" s="193"/>
      <c r="D17756" s="19">
        <v>0.17021237181194621</v>
      </c>
      <c r="E17756" s="19"/>
      <c r="F17756" s="19">
        <v>0.3679112738338372</v>
      </c>
      <c r="G17756" s="19"/>
      <c r="H17756" s="19">
        <v>0.85751708643005831</v>
      </c>
      <c r="I17756" s="19"/>
      <c r="J17756" s="19">
        <v>0.91858657583862402</v>
      </c>
      <c r="K17756" s="19"/>
      <c r="L17756" s="19">
        <v>0.16974562362272505</v>
      </c>
      <c r="M17756" s="19"/>
      <c r="N17756" s="19">
        <v>0.32406647613332173</v>
      </c>
      <c r="O17756" s="19"/>
      <c r="P17756" s="50">
        <v>1.1100188957026826</v>
      </c>
      <c r="R17756" s="9" t="s">
        <v>0</v>
      </c>
    </row>
    <row r="17757" spans="2:18" x14ac:dyDescent="0.2">
      <c r="B17757" s="25">
        <v>17527</v>
      </c>
      <c r="C17757" s="193">
        <v>3.8524284225579464E-2</v>
      </c>
      <c r="D17757" s="19"/>
      <c r="E17757" s="19">
        <v>0.55338069448694549</v>
      </c>
      <c r="F17757" s="19"/>
      <c r="G17757" s="19"/>
      <c r="H17757" s="19">
        <v>0.15812691064643294</v>
      </c>
      <c r="I17757" s="19"/>
      <c r="J17757" s="19">
        <v>0.81500376732869795</v>
      </c>
      <c r="K17757" s="19"/>
      <c r="L17757" s="19">
        <v>0.10054957328826591</v>
      </c>
      <c r="M17757" s="19">
        <v>0.78903822048260353</v>
      </c>
      <c r="N17757" s="19"/>
      <c r="O17757" s="19">
        <v>0.40973909057903135</v>
      </c>
      <c r="P17757" s="50"/>
      <c r="R17757" s="9" t="s">
        <v>0</v>
      </c>
    </row>
    <row r="17758" spans="2:18" x14ac:dyDescent="0.2">
      <c r="B17758" s="25">
        <v>17528</v>
      </c>
      <c r="C17758" s="193"/>
      <c r="D17758" s="19">
        <v>1.2062826839354472</v>
      </c>
      <c r="E17758" s="19">
        <v>4.2800918626581107E-2</v>
      </c>
      <c r="F17758" s="19"/>
      <c r="G17758" s="19"/>
      <c r="H17758" s="19">
        <v>0.15711127689750942</v>
      </c>
      <c r="I17758" s="19">
        <v>0.26886187228222402</v>
      </c>
      <c r="J17758" s="19"/>
      <c r="K17758" s="19"/>
      <c r="L17758" s="19">
        <v>6.507748385656982E-2</v>
      </c>
      <c r="M17758" s="19">
        <v>0.4909213203802778</v>
      </c>
      <c r="N17758" s="19"/>
      <c r="O17758" s="19"/>
      <c r="P17758" s="50">
        <v>1.0466626750631967</v>
      </c>
      <c r="R17758" s="9" t="s">
        <v>0</v>
      </c>
    </row>
    <row r="17759" spans="2:18" x14ac:dyDescent="0.2">
      <c r="B17759" s="25">
        <v>17529</v>
      </c>
      <c r="C17759" s="193"/>
      <c r="D17759" s="19">
        <v>0.97875668411576044</v>
      </c>
      <c r="E17759" s="19"/>
      <c r="F17759" s="19">
        <v>0.5230240663498037</v>
      </c>
      <c r="G17759" s="19"/>
      <c r="H17759" s="19">
        <v>0.84599356253529068</v>
      </c>
      <c r="I17759" s="19"/>
      <c r="J17759" s="19">
        <v>0.77511605995932065</v>
      </c>
      <c r="K17759" s="19">
        <v>0.26637303655266115</v>
      </c>
      <c r="L17759" s="19"/>
      <c r="M17759" s="19">
        <v>0.16034270987505098</v>
      </c>
      <c r="N17759" s="19"/>
      <c r="O17759" s="19"/>
      <c r="P17759" s="50">
        <v>0.33892327452897231</v>
      </c>
      <c r="R17759" s="9" t="s">
        <v>0</v>
      </c>
    </row>
    <row r="17760" spans="2:18" x14ac:dyDescent="0.2">
      <c r="B17760" s="25">
        <v>17530</v>
      </c>
      <c r="C17760" s="193"/>
      <c r="D17760" s="19">
        <v>0.71582056684386319</v>
      </c>
      <c r="E17760" s="19">
        <v>0.11244797610348238</v>
      </c>
      <c r="F17760" s="19"/>
      <c r="G17760" s="19"/>
      <c r="H17760" s="19">
        <v>0.27547078705992717</v>
      </c>
      <c r="I17760" s="19"/>
      <c r="J17760" s="19">
        <v>0.16451475908728341</v>
      </c>
      <c r="K17760" s="19"/>
      <c r="L17760" s="19">
        <v>5.6708449243198775E-2</v>
      </c>
      <c r="M17760" s="19"/>
      <c r="N17760" s="19">
        <v>0.59697729660651633</v>
      </c>
      <c r="O17760" s="19"/>
      <c r="P17760" s="50">
        <v>0.33259118711670954</v>
      </c>
      <c r="R17760" s="9" t="s">
        <v>0</v>
      </c>
    </row>
    <row r="17761" spans="2:18" x14ac:dyDescent="0.2">
      <c r="B17761" s="25">
        <v>17531</v>
      </c>
      <c r="C17761" s="193">
        <v>1.4233796152274616</v>
      </c>
      <c r="D17761" s="19"/>
      <c r="E17761" s="19">
        <v>1.9975399192151599</v>
      </c>
      <c r="F17761" s="19"/>
      <c r="G17761" s="19">
        <v>2.0850209244423596</v>
      </c>
      <c r="H17761" s="19"/>
      <c r="I17761" s="19">
        <v>2.0947116807263875</v>
      </c>
      <c r="J17761" s="19"/>
      <c r="K17761" s="19">
        <v>2.2437343250452715</v>
      </c>
      <c r="L17761" s="19"/>
      <c r="M17761" s="19">
        <v>3.124249718043794</v>
      </c>
      <c r="N17761" s="19"/>
      <c r="O17761" s="19">
        <v>2.4847132609297828</v>
      </c>
      <c r="P17761" s="50"/>
      <c r="R17761" s="9" t="s">
        <v>0</v>
      </c>
    </row>
    <row r="17762" spans="2:18" x14ac:dyDescent="0.2">
      <c r="B17762" s="25">
        <v>17532</v>
      </c>
      <c r="C17762" s="193"/>
      <c r="D17762" s="19">
        <v>0.75263680790014065</v>
      </c>
      <c r="E17762" s="19"/>
      <c r="F17762" s="19">
        <v>0.67768509666875953</v>
      </c>
      <c r="G17762" s="19"/>
      <c r="H17762" s="19">
        <v>1.1148845739229101</v>
      </c>
      <c r="I17762" s="19"/>
      <c r="J17762" s="19">
        <v>1.2471354357383002</v>
      </c>
      <c r="K17762" s="19">
        <v>0.66203372375699021</v>
      </c>
      <c r="L17762" s="19"/>
      <c r="M17762" s="19">
        <v>0.62357401070677987</v>
      </c>
      <c r="N17762" s="19"/>
      <c r="O17762" s="19"/>
      <c r="P17762" s="50">
        <v>0.34433394243679105</v>
      </c>
      <c r="R17762" s="9" t="s">
        <v>0</v>
      </c>
    </row>
    <row r="17763" spans="2:18" x14ac:dyDescent="0.2">
      <c r="B17763" s="25">
        <v>17533</v>
      </c>
      <c r="C17763" s="193">
        <v>1.0232391174047495</v>
      </c>
      <c r="D17763" s="19"/>
      <c r="E17763" s="19">
        <v>0.75884994883882795</v>
      </c>
      <c r="F17763" s="19"/>
      <c r="G17763" s="19">
        <v>1.276957129573919</v>
      </c>
      <c r="H17763" s="19"/>
      <c r="I17763" s="19">
        <v>1.5909385142531267</v>
      </c>
      <c r="J17763" s="19"/>
      <c r="K17763" s="19">
        <v>1.1281087249615629</v>
      </c>
      <c r="L17763" s="19"/>
      <c r="M17763" s="19">
        <v>9.577177963562461E-2</v>
      </c>
      <c r="N17763" s="19"/>
      <c r="O17763" s="19">
        <v>0.49251884042350075</v>
      </c>
      <c r="P17763" s="50"/>
      <c r="R17763" s="9" t="s">
        <v>0</v>
      </c>
    </row>
    <row r="17764" spans="2:18" x14ac:dyDescent="0.2">
      <c r="B17764" s="25">
        <v>17534</v>
      </c>
      <c r="C17764" s="193">
        <v>0.25438518555821343</v>
      </c>
      <c r="D17764" s="19"/>
      <c r="E17764" s="19">
        <v>0.21413157189291215</v>
      </c>
      <c r="F17764" s="19"/>
      <c r="G17764" s="19">
        <v>0.46548925811936748</v>
      </c>
      <c r="H17764" s="19"/>
      <c r="I17764" s="19">
        <v>0.26680726568787172</v>
      </c>
      <c r="J17764" s="19"/>
      <c r="K17764" s="19">
        <v>0.26371461869628138</v>
      </c>
      <c r="L17764" s="19"/>
      <c r="M17764" s="19"/>
      <c r="N17764" s="19">
        <v>3.9386320739436508E-2</v>
      </c>
      <c r="O17764" s="19">
        <v>0.19315895696667026</v>
      </c>
      <c r="P17764" s="50"/>
      <c r="R17764" s="9" t="s">
        <v>0</v>
      </c>
    </row>
    <row r="17765" spans="2:18" x14ac:dyDescent="0.2">
      <c r="B17765" s="25">
        <v>17535</v>
      </c>
      <c r="C17765" s="193">
        <v>1.9450189713092476</v>
      </c>
      <c r="D17765" s="19"/>
      <c r="E17765" s="19">
        <v>1.8685662652549404</v>
      </c>
      <c r="F17765" s="19"/>
      <c r="G17765" s="19">
        <v>3.2697231428081452</v>
      </c>
      <c r="H17765" s="19"/>
      <c r="I17765" s="19">
        <v>2.0929846887479857</v>
      </c>
      <c r="J17765" s="19"/>
      <c r="K17765" s="19">
        <v>1.1107620619756382</v>
      </c>
      <c r="L17765" s="19"/>
      <c r="M17765" s="19">
        <v>2.2473598235599779</v>
      </c>
      <c r="N17765" s="19"/>
      <c r="O17765" s="19">
        <v>1.4250995577236629</v>
      </c>
      <c r="P17765" s="50"/>
      <c r="R17765" s="9" t="s">
        <v>0</v>
      </c>
    </row>
    <row r="17766" spans="2:18" x14ac:dyDescent="0.2">
      <c r="B17766" s="25">
        <v>17536</v>
      </c>
      <c r="C17766" s="193">
        <v>0.40593637789714831</v>
      </c>
      <c r="D17766" s="19"/>
      <c r="E17766" s="19">
        <v>1.2350386575407504</v>
      </c>
      <c r="F17766" s="19"/>
      <c r="G17766" s="19">
        <v>0.51689993973818316</v>
      </c>
      <c r="H17766" s="19"/>
      <c r="I17766" s="19"/>
      <c r="J17766" s="19">
        <v>6.3699011730777048E-3</v>
      </c>
      <c r="K17766" s="19"/>
      <c r="L17766" s="19">
        <v>5.836143143105435E-2</v>
      </c>
      <c r="M17766" s="19">
        <v>0.72650992795351932</v>
      </c>
      <c r="N17766" s="19"/>
      <c r="O17766" s="19">
        <v>0.59717386750054846</v>
      </c>
      <c r="P17766" s="50"/>
      <c r="R17766" s="9" t="s">
        <v>0</v>
      </c>
    </row>
    <row r="17767" spans="2:18" x14ac:dyDescent="0.2">
      <c r="B17767" s="25">
        <v>17537</v>
      </c>
      <c r="C17767" s="193">
        <v>0.90385947161817815</v>
      </c>
      <c r="D17767" s="19"/>
      <c r="E17767" s="19">
        <v>1.3356976961440761</v>
      </c>
      <c r="F17767" s="19"/>
      <c r="G17767" s="19">
        <v>0.93738201168085289</v>
      </c>
      <c r="H17767" s="19"/>
      <c r="I17767" s="19">
        <v>0.52675522739723568</v>
      </c>
      <c r="J17767" s="19"/>
      <c r="K17767" s="19">
        <v>2.0937529767744172</v>
      </c>
      <c r="L17767" s="19"/>
      <c r="M17767" s="19">
        <v>0.67268184813032306</v>
      </c>
      <c r="N17767" s="19"/>
      <c r="O17767" s="19">
        <v>1.7381029756020914</v>
      </c>
      <c r="P17767" s="50"/>
      <c r="R17767" s="9" t="s">
        <v>0</v>
      </c>
    </row>
    <row r="17768" spans="2:18" x14ac:dyDescent="0.2">
      <c r="B17768" s="25">
        <v>17538</v>
      </c>
      <c r="C17768" s="193"/>
      <c r="D17768" s="19">
        <v>2.7780643677098947E-2</v>
      </c>
      <c r="E17768" s="19"/>
      <c r="F17768" s="19">
        <v>3.0553608453908612E-2</v>
      </c>
      <c r="G17768" s="19"/>
      <c r="H17768" s="19">
        <v>0.49867703245832534</v>
      </c>
      <c r="I17768" s="19"/>
      <c r="J17768" s="19">
        <v>0.44855182987117082</v>
      </c>
      <c r="K17768" s="19"/>
      <c r="L17768" s="19">
        <v>0.19665307695053599</v>
      </c>
      <c r="M17768" s="19">
        <v>0.50784693781029056</v>
      </c>
      <c r="N17768" s="19"/>
      <c r="O17768" s="19"/>
      <c r="P17768" s="50">
        <v>0.53001632263319409</v>
      </c>
      <c r="R17768" s="9" t="s">
        <v>0</v>
      </c>
    </row>
    <row r="17769" spans="2:18" x14ac:dyDescent="0.2">
      <c r="B17769" s="25">
        <v>17539</v>
      </c>
      <c r="C17769" s="193"/>
      <c r="D17769" s="19">
        <v>1.0005190392199192</v>
      </c>
      <c r="E17769" s="19"/>
      <c r="F17769" s="19">
        <v>0.75754698124243225</v>
      </c>
      <c r="G17769" s="19"/>
      <c r="H17769" s="19">
        <v>0.97690770274746963</v>
      </c>
      <c r="I17769" s="19"/>
      <c r="J17769" s="19">
        <v>0.6830639577110208</v>
      </c>
      <c r="K17769" s="19"/>
      <c r="L17769" s="19">
        <v>1.4685826318729309</v>
      </c>
      <c r="M17769" s="19"/>
      <c r="N17769" s="19">
        <v>1.0430376406157356</v>
      </c>
      <c r="O17769" s="19"/>
      <c r="P17769" s="50">
        <v>1.1856841153851012</v>
      </c>
      <c r="R17769" s="9" t="s">
        <v>0</v>
      </c>
    </row>
    <row r="17770" spans="2:18" x14ac:dyDescent="0.2">
      <c r="B17770" s="25">
        <v>17540</v>
      </c>
      <c r="C17770" s="193">
        <v>0.90463476649223618</v>
      </c>
      <c r="D17770" s="19"/>
      <c r="E17770" s="19">
        <v>1.1836529196672105</v>
      </c>
      <c r="F17770" s="19"/>
      <c r="G17770" s="19">
        <v>1.2839746545003907</v>
      </c>
      <c r="H17770" s="19"/>
      <c r="I17770" s="19">
        <v>0.91036992141886242</v>
      </c>
      <c r="J17770" s="19"/>
      <c r="K17770" s="19">
        <v>1.133452404340497</v>
      </c>
      <c r="L17770" s="19"/>
      <c r="M17770" s="19">
        <v>1.4960653941913513</v>
      </c>
      <c r="N17770" s="19"/>
      <c r="O17770" s="19">
        <v>0.99073538153334628</v>
      </c>
      <c r="P17770" s="50"/>
      <c r="R17770" s="9" t="s">
        <v>0</v>
      </c>
    </row>
    <row r="17771" spans="2:18" x14ac:dyDescent="0.2">
      <c r="B17771" s="25">
        <v>17541</v>
      </c>
      <c r="C17771" s="193">
        <v>1.7884400886605385</v>
      </c>
      <c r="D17771" s="19"/>
      <c r="E17771" s="19">
        <v>2.406534446137222</v>
      </c>
      <c r="F17771" s="19"/>
      <c r="G17771" s="19">
        <v>2.267779999148638</v>
      </c>
      <c r="H17771" s="19"/>
      <c r="I17771" s="19">
        <v>1.4132888277915332</v>
      </c>
      <c r="J17771" s="19"/>
      <c r="K17771" s="19">
        <v>1.6670504745530763</v>
      </c>
      <c r="L17771" s="19"/>
      <c r="M17771" s="19">
        <v>1.7682167382589953</v>
      </c>
      <c r="N17771" s="19"/>
      <c r="O17771" s="19">
        <v>2.2469988387760687</v>
      </c>
      <c r="P17771" s="50"/>
      <c r="R17771" s="9" t="s">
        <v>0</v>
      </c>
    </row>
    <row r="17772" spans="2:18" x14ac:dyDescent="0.2">
      <c r="B17772" s="25">
        <v>17542</v>
      </c>
      <c r="C17772" s="193"/>
      <c r="D17772" s="19">
        <v>0.91950218070514722</v>
      </c>
      <c r="E17772" s="19"/>
      <c r="F17772" s="19">
        <v>0.36173743506550482</v>
      </c>
      <c r="G17772" s="19">
        <v>0.22593995069013259</v>
      </c>
      <c r="H17772" s="19"/>
      <c r="I17772" s="19"/>
      <c r="J17772" s="19">
        <v>0.28588253381896639</v>
      </c>
      <c r="K17772" s="19">
        <v>1.0612229330470688</v>
      </c>
      <c r="L17772" s="19"/>
      <c r="M17772" s="19"/>
      <c r="N17772" s="19">
        <v>9.938861662603303E-2</v>
      </c>
      <c r="O17772" s="19"/>
      <c r="P17772" s="50">
        <v>2.2627658123862204E-2</v>
      </c>
      <c r="R17772" s="9" t="s">
        <v>0</v>
      </c>
    </row>
    <row r="17773" spans="2:18" x14ac:dyDescent="0.2">
      <c r="B17773" s="25">
        <v>17543</v>
      </c>
      <c r="C17773" s="193">
        <v>0.43200911221155613</v>
      </c>
      <c r="D17773" s="19"/>
      <c r="E17773" s="19"/>
      <c r="F17773" s="19">
        <v>0.13449372776251972</v>
      </c>
      <c r="G17773" s="19">
        <v>4.1256661008958655E-3</v>
      </c>
      <c r="H17773" s="19"/>
      <c r="I17773" s="19">
        <v>0.33228785323205179</v>
      </c>
      <c r="J17773" s="19"/>
      <c r="K17773" s="19">
        <v>0.68136063175726858</v>
      </c>
      <c r="L17773" s="19"/>
      <c r="M17773" s="19"/>
      <c r="N17773" s="19">
        <v>8.6100979266741026E-2</v>
      </c>
      <c r="O17773" s="19">
        <v>0.33504232623186775</v>
      </c>
      <c r="P17773" s="50"/>
      <c r="R17773" s="9" t="s">
        <v>0</v>
      </c>
    </row>
    <row r="17774" spans="2:18" x14ac:dyDescent="0.2">
      <c r="B17774" s="25">
        <v>17544</v>
      </c>
      <c r="C17774" s="193"/>
      <c r="D17774" s="19">
        <v>6.9886869072661433E-3</v>
      </c>
      <c r="E17774" s="19">
        <v>0.35714199647845729</v>
      </c>
      <c r="F17774" s="19"/>
      <c r="G17774" s="19">
        <v>0.79182179807480046</v>
      </c>
      <c r="H17774" s="19"/>
      <c r="I17774" s="19">
        <v>1.1120916177546711</v>
      </c>
      <c r="J17774" s="19"/>
      <c r="K17774" s="19">
        <v>0.80892359559606863</v>
      </c>
      <c r="L17774" s="19"/>
      <c r="M17774" s="19">
        <v>0.65479886416944033</v>
      </c>
      <c r="N17774" s="19"/>
      <c r="O17774" s="19">
        <v>0.20880039956127944</v>
      </c>
      <c r="P17774" s="50"/>
      <c r="R17774" s="9" t="s">
        <v>0</v>
      </c>
    </row>
    <row r="17775" spans="2:18" x14ac:dyDescent="0.2">
      <c r="B17775" s="25">
        <v>17545</v>
      </c>
      <c r="C17775" s="193">
        <v>1.1695349759270812</v>
      </c>
      <c r="D17775" s="19"/>
      <c r="E17775" s="19">
        <v>1.8732191278305745</v>
      </c>
      <c r="F17775" s="19"/>
      <c r="G17775" s="19">
        <v>1.6459084476252663</v>
      </c>
      <c r="H17775" s="19"/>
      <c r="I17775" s="19">
        <v>1.5962378981105361</v>
      </c>
      <c r="J17775" s="19"/>
      <c r="K17775" s="19">
        <v>2.2434827654064549</v>
      </c>
      <c r="L17775" s="19"/>
      <c r="M17775" s="19">
        <v>2.0709222712578517</v>
      </c>
      <c r="N17775" s="19"/>
      <c r="O17775" s="19">
        <v>1.4333494635401212</v>
      </c>
      <c r="P17775" s="50"/>
      <c r="R17775" s="9" t="s">
        <v>0</v>
      </c>
    </row>
    <row r="17776" spans="2:18" x14ac:dyDescent="0.2">
      <c r="B17776" s="25">
        <v>17546</v>
      </c>
      <c r="C17776" s="193"/>
      <c r="D17776" s="19">
        <v>0.55366467037850364</v>
      </c>
      <c r="E17776" s="19"/>
      <c r="F17776" s="19">
        <v>0.32383679356909378</v>
      </c>
      <c r="G17776" s="19">
        <v>0.23371483559901801</v>
      </c>
      <c r="H17776" s="19"/>
      <c r="I17776" s="19"/>
      <c r="J17776" s="19">
        <v>0.1550694888717129</v>
      </c>
      <c r="K17776" s="19"/>
      <c r="L17776" s="19">
        <v>9.3307831855622525E-2</v>
      </c>
      <c r="M17776" s="19"/>
      <c r="N17776" s="19">
        <v>0.24790895829196929</v>
      </c>
      <c r="O17776" s="19">
        <v>1.3533960383704069</v>
      </c>
      <c r="P17776" s="50"/>
      <c r="R17776" s="9" t="s">
        <v>0</v>
      </c>
    </row>
    <row r="17777" spans="2:18" x14ac:dyDescent="0.2">
      <c r="B17777" s="25">
        <v>17547</v>
      </c>
      <c r="C17777" s="193"/>
      <c r="D17777" s="19">
        <v>0.11334736797487865</v>
      </c>
      <c r="E17777" s="19"/>
      <c r="F17777" s="19">
        <v>6.4866834111126662E-2</v>
      </c>
      <c r="G17777" s="19">
        <v>0.90250298309780586</v>
      </c>
      <c r="H17777" s="19"/>
      <c r="I17777" s="19">
        <v>0.33080489604355123</v>
      </c>
      <c r="J17777" s="19"/>
      <c r="K17777" s="19">
        <v>0.22635322932187316</v>
      </c>
      <c r="L17777" s="19"/>
      <c r="M17777" s="19"/>
      <c r="N17777" s="19">
        <v>0.12585367003116235</v>
      </c>
      <c r="O17777" s="19">
        <v>0.30963892242081703</v>
      </c>
      <c r="P17777" s="50"/>
      <c r="R17777" s="9" t="s">
        <v>0</v>
      </c>
    </row>
    <row r="17778" spans="2:18" x14ac:dyDescent="0.2">
      <c r="B17778" s="25">
        <v>17548</v>
      </c>
      <c r="C17778" s="193">
        <v>0.71334847460084683</v>
      </c>
      <c r="D17778" s="19"/>
      <c r="E17778" s="19">
        <v>0.48892417073203459</v>
      </c>
      <c r="F17778" s="19"/>
      <c r="G17778" s="19"/>
      <c r="H17778" s="19">
        <v>0.31869284521682184</v>
      </c>
      <c r="I17778" s="19"/>
      <c r="J17778" s="19">
        <v>0.47934981525465331</v>
      </c>
      <c r="K17778" s="19">
        <v>8.5720209626093585E-2</v>
      </c>
      <c r="L17778" s="19"/>
      <c r="M17778" s="19"/>
      <c r="N17778" s="19">
        <v>0.58850140114142202</v>
      </c>
      <c r="O17778" s="19">
        <v>0.24396981223786202</v>
      </c>
      <c r="P17778" s="50"/>
      <c r="R17778" s="9" t="s">
        <v>0</v>
      </c>
    </row>
    <row r="17779" spans="2:18" x14ac:dyDescent="0.2">
      <c r="B17779" s="25">
        <v>17549</v>
      </c>
      <c r="C17779" s="193"/>
      <c r="D17779" s="19">
        <v>0.85941474516762217</v>
      </c>
      <c r="E17779" s="19"/>
      <c r="F17779" s="19">
        <v>2.2787487629268997</v>
      </c>
      <c r="G17779" s="19"/>
      <c r="H17779" s="19">
        <v>1.8071304450281507</v>
      </c>
      <c r="I17779" s="19"/>
      <c r="J17779" s="19">
        <v>0.76041942776528471</v>
      </c>
      <c r="K17779" s="19"/>
      <c r="L17779" s="19">
        <v>1.1663093777210463</v>
      </c>
      <c r="M17779" s="19"/>
      <c r="N17779" s="19">
        <v>2.5325164173051302</v>
      </c>
      <c r="O17779" s="19"/>
      <c r="P17779" s="50">
        <v>1.9141470391132951</v>
      </c>
      <c r="R17779" s="9" t="s">
        <v>0</v>
      </c>
    </row>
    <row r="17780" spans="2:18" x14ac:dyDescent="0.2">
      <c r="B17780" s="25">
        <v>17550</v>
      </c>
      <c r="C17780" s="193">
        <v>0.30051908529615373</v>
      </c>
      <c r="D17780" s="19"/>
      <c r="E17780" s="19">
        <v>0.95745168803175285</v>
      </c>
      <c r="F17780" s="19"/>
      <c r="G17780" s="19"/>
      <c r="H17780" s="19">
        <v>0.16459678810067652</v>
      </c>
      <c r="I17780" s="19">
        <v>0.14451932658081784</v>
      </c>
      <c r="J17780" s="19"/>
      <c r="K17780" s="19"/>
      <c r="L17780" s="19">
        <v>0.16197392242278846</v>
      </c>
      <c r="M17780" s="19"/>
      <c r="N17780" s="19">
        <v>0.54134581873582421</v>
      </c>
      <c r="O17780" s="19">
        <v>0.56542820982626607</v>
      </c>
      <c r="P17780" s="50"/>
      <c r="R17780" s="9" t="s">
        <v>0</v>
      </c>
    </row>
    <row r="17781" spans="2:18" x14ac:dyDescent="0.2">
      <c r="B17781" s="25">
        <v>17551</v>
      </c>
      <c r="C17781" s="193">
        <v>0.58993157538630725</v>
      </c>
      <c r="D17781" s="19"/>
      <c r="E17781" s="19">
        <v>1.5604379478950676</v>
      </c>
      <c r="F17781" s="19"/>
      <c r="G17781" s="19">
        <v>1.4082895369826278</v>
      </c>
      <c r="H17781" s="19"/>
      <c r="I17781" s="19">
        <v>0.34020434443554065</v>
      </c>
      <c r="J17781" s="19"/>
      <c r="K17781" s="19">
        <v>1.0954081960215034</v>
      </c>
      <c r="L17781" s="19"/>
      <c r="M17781" s="19">
        <v>0.74325289832454289</v>
      </c>
      <c r="N17781" s="19"/>
      <c r="O17781" s="19">
        <v>0.59223997336444689</v>
      </c>
      <c r="P17781" s="50"/>
      <c r="R17781" s="9" t="s">
        <v>0</v>
      </c>
    </row>
    <row r="17782" spans="2:18" x14ac:dyDescent="0.2">
      <c r="B17782" s="25">
        <v>17552</v>
      </c>
      <c r="C17782" s="193"/>
      <c r="D17782" s="19">
        <v>0.15875353470392622</v>
      </c>
      <c r="E17782" s="19">
        <v>7.2889347690886869E-2</v>
      </c>
      <c r="F17782" s="19"/>
      <c r="G17782" s="19">
        <v>1.9721031375439912E-2</v>
      </c>
      <c r="H17782" s="19"/>
      <c r="I17782" s="19">
        <v>0.20052073479738466</v>
      </c>
      <c r="J17782" s="19"/>
      <c r="K17782" s="19"/>
      <c r="L17782" s="19">
        <v>0.13464237159920484</v>
      </c>
      <c r="M17782" s="19">
        <v>0.26588584310019364</v>
      </c>
      <c r="N17782" s="19"/>
      <c r="O17782" s="19">
        <v>0.43027945905933751</v>
      </c>
      <c r="P17782" s="50"/>
      <c r="R17782" s="9" t="s">
        <v>0</v>
      </c>
    </row>
    <row r="17783" spans="2:18" x14ac:dyDescent="0.2">
      <c r="B17783" s="25">
        <v>17553</v>
      </c>
      <c r="C17783" s="193">
        <v>0.91209520979499203</v>
      </c>
      <c r="D17783" s="19"/>
      <c r="E17783" s="19"/>
      <c r="F17783" s="19">
        <v>0.11590201160165853</v>
      </c>
      <c r="G17783" s="19"/>
      <c r="H17783" s="19">
        <v>0.93329380829585951</v>
      </c>
      <c r="I17783" s="19">
        <v>0.42617379374612369</v>
      </c>
      <c r="J17783" s="19"/>
      <c r="K17783" s="19">
        <v>0.34048728396673628</v>
      </c>
      <c r="L17783" s="19"/>
      <c r="M17783" s="19"/>
      <c r="N17783" s="19">
        <v>0.28603041365405368</v>
      </c>
      <c r="O17783" s="19">
        <v>0.19734349513464447</v>
      </c>
      <c r="P17783" s="50"/>
      <c r="R17783" s="9" t="s">
        <v>0</v>
      </c>
    </row>
    <row r="17784" spans="2:18" x14ac:dyDescent="0.2">
      <c r="B17784" s="25">
        <v>17554</v>
      </c>
      <c r="C17784" s="193"/>
      <c r="D17784" s="19">
        <v>0.1260180547422638</v>
      </c>
      <c r="E17784" s="19"/>
      <c r="F17784" s="19">
        <v>1.2940692705693689E-2</v>
      </c>
      <c r="G17784" s="19">
        <v>0.51243301442699019</v>
      </c>
      <c r="H17784" s="19"/>
      <c r="I17784" s="19"/>
      <c r="J17784" s="19">
        <v>0.25587104717347986</v>
      </c>
      <c r="K17784" s="19">
        <v>0.53207257921182849</v>
      </c>
      <c r="L17784" s="19"/>
      <c r="M17784" s="19">
        <v>0.68520382431170102</v>
      </c>
      <c r="N17784" s="19"/>
      <c r="O17784" s="19"/>
      <c r="P17784" s="50">
        <v>0.88491485365143796</v>
      </c>
      <c r="R17784" s="9" t="s">
        <v>0</v>
      </c>
    </row>
    <row r="17785" spans="2:18" x14ac:dyDescent="0.2">
      <c r="B17785" s="25">
        <v>17555</v>
      </c>
      <c r="C17785" s="193">
        <v>0.14827588514281206</v>
      </c>
      <c r="D17785" s="19"/>
      <c r="E17785" s="19">
        <v>0.21133121858681495</v>
      </c>
      <c r="F17785" s="19"/>
      <c r="G17785" s="19">
        <v>0.64499367772753324</v>
      </c>
      <c r="H17785" s="19"/>
      <c r="I17785" s="19"/>
      <c r="J17785" s="19">
        <v>0.40274302360700648</v>
      </c>
      <c r="K17785" s="19">
        <v>1.4302913366920604</v>
      </c>
      <c r="L17785" s="19"/>
      <c r="M17785" s="19">
        <v>0.22202972230643186</v>
      </c>
      <c r="N17785" s="19"/>
      <c r="O17785" s="19">
        <v>1.3612321119564386</v>
      </c>
      <c r="P17785" s="50"/>
      <c r="R17785" s="9" t="s">
        <v>0</v>
      </c>
    </row>
    <row r="17786" spans="2:18" x14ac:dyDescent="0.2">
      <c r="B17786" s="25">
        <v>17556</v>
      </c>
      <c r="C17786" s="193">
        <v>1.3837623385817395</v>
      </c>
      <c r="D17786" s="19"/>
      <c r="E17786" s="19">
        <v>1.0586670920795058</v>
      </c>
      <c r="F17786" s="19"/>
      <c r="G17786" s="19">
        <v>2.0279129652530221</v>
      </c>
      <c r="H17786" s="19"/>
      <c r="I17786" s="19">
        <v>1.782886744565906</v>
      </c>
      <c r="J17786" s="19"/>
      <c r="K17786" s="19">
        <v>0.91675247078302757</v>
      </c>
      <c r="L17786" s="19"/>
      <c r="M17786" s="19">
        <v>0.92491774575549091</v>
      </c>
      <c r="N17786" s="19"/>
      <c r="O17786" s="19">
        <v>1.6130058666759552</v>
      </c>
      <c r="P17786" s="50"/>
      <c r="R17786" s="9" t="s">
        <v>0</v>
      </c>
    </row>
    <row r="17787" spans="2:18" x14ac:dyDescent="0.2">
      <c r="B17787" s="25">
        <v>17557</v>
      </c>
      <c r="C17787" s="193"/>
      <c r="D17787" s="19">
        <v>1.7760350228072157</v>
      </c>
      <c r="E17787" s="19"/>
      <c r="F17787" s="19">
        <v>1.1406742344187</v>
      </c>
      <c r="G17787" s="19"/>
      <c r="H17787" s="19">
        <v>0.89792854427184532</v>
      </c>
      <c r="I17787" s="19"/>
      <c r="J17787" s="19">
        <v>0.84190311629765424</v>
      </c>
      <c r="K17787" s="19"/>
      <c r="L17787" s="19">
        <v>1.0257230200948886</v>
      </c>
      <c r="M17787" s="19"/>
      <c r="N17787" s="19">
        <v>2.2521969971721054</v>
      </c>
      <c r="O17787" s="19"/>
      <c r="P17787" s="50">
        <v>1.5511612616852297</v>
      </c>
      <c r="R17787" s="9" t="s">
        <v>0</v>
      </c>
    </row>
    <row r="17788" spans="2:18" x14ac:dyDescent="0.2">
      <c r="B17788" s="25">
        <v>17558</v>
      </c>
      <c r="C17788" s="193"/>
      <c r="D17788" s="19">
        <v>0.31376855844613338</v>
      </c>
      <c r="E17788" s="19"/>
      <c r="F17788" s="19">
        <v>1.2660057875951265</v>
      </c>
      <c r="G17788" s="19"/>
      <c r="H17788" s="19">
        <v>0.53893667763158837</v>
      </c>
      <c r="I17788" s="19"/>
      <c r="J17788" s="19">
        <v>0.20289551007734755</v>
      </c>
      <c r="K17788" s="19">
        <v>0.58464694825447105</v>
      </c>
      <c r="L17788" s="19"/>
      <c r="M17788" s="19"/>
      <c r="N17788" s="19">
        <v>0.98317856939499437</v>
      </c>
      <c r="O17788" s="19">
        <v>0.38135477878575269</v>
      </c>
      <c r="P17788" s="50"/>
      <c r="R17788" s="9" t="s">
        <v>0</v>
      </c>
    </row>
    <row r="17789" spans="2:18" x14ac:dyDescent="0.2">
      <c r="B17789" s="25">
        <v>17559</v>
      </c>
      <c r="C17789" s="193">
        <v>0.68879838454385234</v>
      </c>
      <c r="D17789" s="19"/>
      <c r="E17789" s="19"/>
      <c r="F17789" s="19">
        <v>4.04441898974658E-3</v>
      </c>
      <c r="G17789" s="19">
        <v>0.57846388607165466</v>
      </c>
      <c r="H17789" s="19"/>
      <c r="I17789" s="19">
        <v>9.340553880145458E-3</v>
      </c>
      <c r="J17789" s="19"/>
      <c r="K17789" s="19"/>
      <c r="L17789" s="19">
        <v>0.23980518363815212</v>
      </c>
      <c r="M17789" s="19"/>
      <c r="N17789" s="19">
        <v>8.362293586623587E-2</v>
      </c>
      <c r="O17789" s="19">
        <v>1.1116318201097797</v>
      </c>
      <c r="P17789" s="50"/>
      <c r="R17789" s="9" t="s">
        <v>0</v>
      </c>
    </row>
    <row r="17790" spans="2:18" x14ac:dyDescent="0.2">
      <c r="B17790" s="25">
        <v>17560</v>
      </c>
      <c r="C17790" s="193"/>
      <c r="D17790" s="19">
        <v>1.9135015338821129</v>
      </c>
      <c r="E17790" s="19"/>
      <c r="F17790" s="19">
        <v>1.6582124137036212</v>
      </c>
      <c r="G17790" s="19"/>
      <c r="H17790" s="19">
        <v>2.364236180961222</v>
      </c>
      <c r="I17790" s="19"/>
      <c r="J17790" s="19">
        <v>1.2347385016029888</v>
      </c>
      <c r="K17790" s="19"/>
      <c r="L17790" s="19">
        <v>1.0027892918155199</v>
      </c>
      <c r="M17790" s="19"/>
      <c r="N17790" s="19">
        <v>0.76374178810861415</v>
      </c>
      <c r="O17790" s="19"/>
      <c r="P17790" s="50">
        <v>2.2355597362299333</v>
      </c>
      <c r="R17790" s="9" t="s">
        <v>0</v>
      </c>
    </row>
    <row r="17791" spans="2:18" x14ac:dyDescent="0.2">
      <c r="B17791" s="25">
        <v>17561</v>
      </c>
      <c r="C17791" s="193"/>
      <c r="D17791" s="19">
        <v>2.0498175047015148</v>
      </c>
      <c r="E17791" s="19"/>
      <c r="F17791" s="19">
        <v>1.0323204393599703</v>
      </c>
      <c r="G17791" s="19"/>
      <c r="H17791" s="19">
        <v>2.0383606389159357</v>
      </c>
      <c r="I17791" s="19"/>
      <c r="J17791" s="19">
        <v>1.6277118807489481</v>
      </c>
      <c r="K17791" s="19"/>
      <c r="L17791" s="19">
        <v>1.2260167205414543</v>
      </c>
      <c r="M17791" s="19"/>
      <c r="N17791" s="19">
        <v>1.8531475956911265</v>
      </c>
      <c r="O17791" s="19"/>
      <c r="P17791" s="50">
        <v>1.9437571472313544</v>
      </c>
      <c r="R17791" s="9" t="s">
        <v>0</v>
      </c>
    </row>
    <row r="17792" spans="2:18" x14ac:dyDescent="0.2">
      <c r="B17792" s="25">
        <v>17562</v>
      </c>
      <c r="C17792" s="193"/>
      <c r="D17792" s="19">
        <v>0.90372505895052946</v>
      </c>
      <c r="E17792" s="19"/>
      <c r="F17792" s="19">
        <v>0.5288088819385145</v>
      </c>
      <c r="G17792" s="19"/>
      <c r="H17792" s="19">
        <v>1.1639118002981566</v>
      </c>
      <c r="I17792" s="19"/>
      <c r="J17792" s="19">
        <v>0.68737970044067465</v>
      </c>
      <c r="K17792" s="19"/>
      <c r="L17792" s="19">
        <v>0.41891816366778695</v>
      </c>
      <c r="M17792" s="19"/>
      <c r="N17792" s="19">
        <v>0.43192284228463013</v>
      </c>
      <c r="O17792" s="19"/>
      <c r="P17792" s="50">
        <v>0.47397048586012158</v>
      </c>
      <c r="R17792" s="9" t="s">
        <v>0</v>
      </c>
    </row>
    <row r="17793" spans="2:18" x14ac:dyDescent="0.2">
      <c r="B17793" s="25">
        <v>17563</v>
      </c>
      <c r="C17793" s="193"/>
      <c r="D17793" s="19">
        <v>0.74597751532804601</v>
      </c>
      <c r="E17793" s="19"/>
      <c r="F17793" s="19">
        <v>0.64204808403272484</v>
      </c>
      <c r="G17793" s="19"/>
      <c r="H17793" s="19">
        <v>1.0293784075845291</v>
      </c>
      <c r="I17793" s="19"/>
      <c r="J17793" s="19">
        <v>0.12175278635100552</v>
      </c>
      <c r="K17793" s="19"/>
      <c r="L17793" s="19">
        <v>0.35730733002199805</v>
      </c>
      <c r="M17793" s="19">
        <v>0.58384102094104329</v>
      </c>
      <c r="N17793" s="19"/>
      <c r="O17793" s="19"/>
      <c r="P17793" s="50">
        <v>0.92257603261320109</v>
      </c>
      <c r="R17793" s="9" t="s">
        <v>0</v>
      </c>
    </row>
    <row r="17794" spans="2:18" x14ac:dyDescent="0.2">
      <c r="B17794" s="25">
        <v>17564</v>
      </c>
      <c r="C17794" s="193">
        <v>0.66791240327561552</v>
      </c>
      <c r="D17794" s="19"/>
      <c r="E17794" s="19"/>
      <c r="F17794" s="19">
        <v>5.4957122249300302E-3</v>
      </c>
      <c r="G17794" s="19"/>
      <c r="H17794" s="19">
        <v>0.59826818772905677</v>
      </c>
      <c r="I17794" s="19"/>
      <c r="J17794" s="19">
        <v>0.49432405440541766</v>
      </c>
      <c r="K17794" s="19"/>
      <c r="L17794" s="19">
        <v>0.25040331765268747</v>
      </c>
      <c r="M17794" s="19">
        <v>6.2806002051835161E-2</v>
      </c>
      <c r="N17794" s="19"/>
      <c r="O17794" s="19">
        <v>0.92181522649453429</v>
      </c>
      <c r="P17794" s="50"/>
      <c r="R17794" s="9" t="s">
        <v>0</v>
      </c>
    </row>
    <row r="17795" spans="2:18" x14ac:dyDescent="0.2">
      <c r="B17795" s="25">
        <v>17565</v>
      </c>
      <c r="C17795" s="193"/>
      <c r="D17795" s="19">
        <v>0.32496497522933737</v>
      </c>
      <c r="E17795" s="19"/>
      <c r="F17795" s="19">
        <v>0.27488155293918409</v>
      </c>
      <c r="G17795" s="19">
        <v>0.90827698109703647</v>
      </c>
      <c r="H17795" s="19"/>
      <c r="I17795" s="19"/>
      <c r="J17795" s="19">
        <v>0.85333405884570435</v>
      </c>
      <c r="K17795" s="19">
        <v>0.428904238864317</v>
      </c>
      <c r="L17795" s="19"/>
      <c r="M17795" s="19"/>
      <c r="N17795" s="19">
        <v>0.84979535841243192</v>
      </c>
      <c r="O17795" s="19"/>
      <c r="P17795" s="50">
        <v>1.3276737447727365</v>
      </c>
      <c r="R17795" s="9" t="s">
        <v>0</v>
      </c>
    </row>
    <row r="17796" spans="2:18" x14ac:dyDescent="0.2">
      <c r="B17796" s="25">
        <v>17566</v>
      </c>
      <c r="C17796" s="193">
        <v>0.58174624773751327</v>
      </c>
      <c r="D17796" s="19"/>
      <c r="E17796" s="19">
        <v>0.64910464867401585</v>
      </c>
      <c r="F17796" s="19"/>
      <c r="G17796" s="19">
        <v>1.7380833583733608</v>
      </c>
      <c r="H17796" s="19"/>
      <c r="I17796" s="19">
        <v>1.6697608498883318</v>
      </c>
      <c r="J17796" s="19"/>
      <c r="K17796" s="19"/>
      <c r="L17796" s="19">
        <v>0.21816399875580508</v>
      </c>
      <c r="M17796" s="19">
        <v>7.5186567405757784E-2</v>
      </c>
      <c r="N17796" s="19"/>
      <c r="O17796" s="19"/>
      <c r="P17796" s="50">
        <v>0.19304814684780977</v>
      </c>
      <c r="R17796" s="9" t="s">
        <v>0</v>
      </c>
    </row>
    <row r="17797" spans="2:18" x14ac:dyDescent="0.2">
      <c r="B17797" s="25">
        <v>17567</v>
      </c>
      <c r="C17797" s="193"/>
      <c r="D17797" s="19">
        <v>0.67798649714156933</v>
      </c>
      <c r="E17797" s="19"/>
      <c r="F17797" s="19">
        <v>0.74003422466964663</v>
      </c>
      <c r="G17797" s="19"/>
      <c r="H17797" s="19">
        <v>0.25108649437498898</v>
      </c>
      <c r="I17797" s="19">
        <v>0.16786498832307473</v>
      </c>
      <c r="J17797" s="19"/>
      <c r="K17797" s="19"/>
      <c r="L17797" s="19">
        <v>0.82712419851882835</v>
      </c>
      <c r="M17797" s="19">
        <v>0.20845198118445823</v>
      </c>
      <c r="N17797" s="19"/>
      <c r="O17797" s="19"/>
      <c r="P17797" s="50">
        <v>0.10547951208527105</v>
      </c>
      <c r="R17797" s="9" t="s">
        <v>0</v>
      </c>
    </row>
    <row r="17798" spans="2:18" x14ac:dyDescent="0.2">
      <c r="B17798" s="25">
        <v>17568</v>
      </c>
      <c r="C17798" s="193"/>
      <c r="D17798" s="19">
        <v>0.67699247049288469</v>
      </c>
      <c r="E17798" s="19"/>
      <c r="F17798" s="19">
        <v>1.4640173998349439</v>
      </c>
      <c r="G17798" s="19"/>
      <c r="H17798" s="19">
        <v>0.84662585428183768</v>
      </c>
      <c r="I17798" s="19"/>
      <c r="J17798" s="19">
        <v>0.48957980237806253</v>
      </c>
      <c r="K17798" s="19"/>
      <c r="L17798" s="19">
        <v>0.3864383796554936</v>
      </c>
      <c r="M17798" s="19"/>
      <c r="N17798" s="19">
        <v>0.55764383615861823</v>
      </c>
      <c r="O17798" s="19"/>
      <c r="P17798" s="50">
        <v>1.0913748067474109</v>
      </c>
      <c r="R17798" s="9" t="s">
        <v>0</v>
      </c>
    </row>
    <row r="17799" spans="2:18" x14ac:dyDescent="0.2">
      <c r="B17799" s="25">
        <v>17569</v>
      </c>
      <c r="C17799" s="193"/>
      <c r="D17799" s="19">
        <v>0.43688047591060508</v>
      </c>
      <c r="E17799" s="19">
        <v>6.7608361245677068E-2</v>
      </c>
      <c r="F17799" s="19"/>
      <c r="G17799" s="19"/>
      <c r="H17799" s="19">
        <v>4.6280808769304176E-2</v>
      </c>
      <c r="I17799" s="19"/>
      <c r="J17799" s="19">
        <v>0.96058391312704206</v>
      </c>
      <c r="K17799" s="19"/>
      <c r="L17799" s="19">
        <v>0.10235735478408489</v>
      </c>
      <c r="M17799" s="19"/>
      <c r="N17799" s="19">
        <v>0.67022520836515975</v>
      </c>
      <c r="O17799" s="19">
        <v>4.9503105679006509E-2</v>
      </c>
      <c r="P17799" s="50"/>
      <c r="R17799" s="9" t="s">
        <v>0</v>
      </c>
    </row>
    <row r="17800" spans="2:18" x14ac:dyDescent="0.2">
      <c r="B17800" s="25">
        <v>17570</v>
      </c>
      <c r="C17800" s="193">
        <v>1.2980401952111371</v>
      </c>
      <c r="D17800" s="19"/>
      <c r="E17800" s="19">
        <v>1.3830518589021918</v>
      </c>
      <c r="F17800" s="19"/>
      <c r="G17800" s="19">
        <v>0.80061531245345419</v>
      </c>
      <c r="H17800" s="19"/>
      <c r="I17800" s="19">
        <v>0.37990504454814561</v>
      </c>
      <c r="J17800" s="19"/>
      <c r="K17800" s="19">
        <v>2.8685894506761726E-2</v>
      </c>
      <c r="L17800" s="19"/>
      <c r="M17800" s="19">
        <v>0.10849029387042856</v>
      </c>
      <c r="N17800" s="19"/>
      <c r="O17800" s="19">
        <v>0.53367566342103367</v>
      </c>
      <c r="P17800" s="50"/>
      <c r="R17800" s="9" t="s">
        <v>0</v>
      </c>
    </row>
    <row r="17801" spans="2:18" x14ac:dyDescent="0.2">
      <c r="B17801" s="25">
        <v>17571</v>
      </c>
      <c r="C17801" s="193"/>
      <c r="D17801" s="19">
        <v>0.58307420931521303</v>
      </c>
      <c r="E17801" s="19">
        <v>0.96751902539821588</v>
      </c>
      <c r="F17801" s="19"/>
      <c r="G17801" s="19">
        <v>9.8086191747327345E-3</v>
      </c>
      <c r="H17801" s="19"/>
      <c r="I17801" s="19">
        <v>0.43904560657126129</v>
      </c>
      <c r="J17801" s="19"/>
      <c r="K17801" s="19">
        <v>0.24313012752214419</v>
      </c>
      <c r="L17801" s="19"/>
      <c r="M17801" s="19"/>
      <c r="N17801" s="19">
        <v>0.72151294191618631</v>
      </c>
      <c r="O17801" s="19">
        <v>0.21719227944979633</v>
      </c>
      <c r="P17801" s="50"/>
      <c r="R17801" s="9" t="s">
        <v>0</v>
      </c>
    </row>
    <row r="17802" spans="2:18" x14ac:dyDescent="0.2">
      <c r="B17802" s="25">
        <v>17572</v>
      </c>
      <c r="C17802" s="193">
        <v>0.49750201881922534</v>
      </c>
      <c r="D17802" s="19"/>
      <c r="E17802" s="19">
        <v>0.66067786393435268</v>
      </c>
      <c r="F17802" s="19"/>
      <c r="G17802" s="19">
        <v>0.87128669097010913</v>
      </c>
      <c r="H17802" s="19"/>
      <c r="I17802" s="19">
        <v>1.3630645805453023</v>
      </c>
      <c r="J17802" s="19"/>
      <c r="K17802" s="19">
        <v>1.2732332207683021</v>
      </c>
      <c r="L17802" s="19"/>
      <c r="M17802" s="19">
        <v>0.73870485193499591</v>
      </c>
      <c r="N17802" s="19"/>
      <c r="O17802" s="19">
        <v>0.82179890598317573</v>
      </c>
      <c r="P17802" s="50"/>
      <c r="R17802" s="9" t="s">
        <v>0</v>
      </c>
    </row>
    <row r="17803" spans="2:18" x14ac:dyDescent="0.2">
      <c r="B17803" s="25">
        <v>17573</v>
      </c>
      <c r="C17803" s="193">
        <v>1.258218717662871</v>
      </c>
      <c r="D17803" s="19"/>
      <c r="E17803" s="19">
        <v>8.4926699370300798E-3</v>
      </c>
      <c r="F17803" s="19"/>
      <c r="G17803" s="19">
        <v>0.94304204641978717</v>
      </c>
      <c r="H17803" s="19"/>
      <c r="I17803" s="19">
        <v>1.8161757147921003</v>
      </c>
      <c r="J17803" s="19"/>
      <c r="K17803" s="19"/>
      <c r="L17803" s="19">
        <v>1.1464096867405141E-2</v>
      </c>
      <c r="M17803" s="19">
        <v>2.0661083820038957E-2</v>
      </c>
      <c r="N17803" s="19"/>
      <c r="O17803" s="19">
        <v>1.6397031605426358</v>
      </c>
      <c r="P17803" s="50"/>
      <c r="R17803" s="9" t="s">
        <v>0</v>
      </c>
    </row>
    <row r="17804" spans="2:18" x14ac:dyDescent="0.2">
      <c r="B17804" s="25">
        <v>17574</v>
      </c>
      <c r="C17804" s="193"/>
      <c r="D17804" s="19">
        <v>0.15032996127485229</v>
      </c>
      <c r="E17804" s="19"/>
      <c r="F17804" s="19">
        <v>1.5355959957478045</v>
      </c>
      <c r="G17804" s="19"/>
      <c r="H17804" s="19">
        <v>1.4067275322230035</v>
      </c>
      <c r="I17804" s="19"/>
      <c r="J17804" s="19">
        <v>0.50425845484236675</v>
      </c>
      <c r="K17804" s="19"/>
      <c r="L17804" s="19">
        <v>1.0692424508196003</v>
      </c>
      <c r="M17804" s="19"/>
      <c r="N17804" s="19">
        <v>0.90666583004177237</v>
      </c>
      <c r="O17804" s="19"/>
      <c r="P17804" s="50">
        <v>1.8241115941601502</v>
      </c>
      <c r="R17804" s="9" t="s">
        <v>0</v>
      </c>
    </row>
    <row r="17805" spans="2:18" x14ac:dyDescent="0.2">
      <c r="B17805" s="25">
        <v>17575</v>
      </c>
      <c r="C17805" s="193"/>
      <c r="D17805" s="19">
        <v>0.43100247536425695</v>
      </c>
      <c r="E17805" s="19">
        <v>3.8394903297571316E-2</v>
      </c>
      <c r="F17805" s="19"/>
      <c r="G17805" s="19"/>
      <c r="H17805" s="19">
        <v>0.91409639049944047</v>
      </c>
      <c r="I17805" s="19">
        <v>0.17136807368552079</v>
      </c>
      <c r="J17805" s="19"/>
      <c r="K17805" s="19"/>
      <c r="L17805" s="19">
        <v>0.13200030911729602</v>
      </c>
      <c r="M17805" s="19"/>
      <c r="N17805" s="19">
        <v>0.87818999883950188</v>
      </c>
      <c r="O17805" s="19"/>
      <c r="P17805" s="50">
        <v>0.10884236006201337</v>
      </c>
      <c r="R17805" s="9" t="s">
        <v>0</v>
      </c>
    </row>
    <row r="17806" spans="2:18" x14ac:dyDescent="0.2">
      <c r="B17806" s="25">
        <v>17576</v>
      </c>
      <c r="C17806" s="193">
        <v>1.2301447153979048</v>
      </c>
      <c r="D17806" s="19"/>
      <c r="E17806" s="19">
        <v>1.823074586269533E-4</v>
      </c>
      <c r="F17806" s="19"/>
      <c r="G17806" s="19"/>
      <c r="H17806" s="19">
        <v>9.2835544555021951E-2</v>
      </c>
      <c r="I17806" s="19">
        <v>1.2432982380391986</v>
      </c>
      <c r="J17806" s="19"/>
      <c r="K17806" s="19">
        <v>1.6063339983755627</v>
      </c>
      <c r="L17806" s="19"/>
      <c r="M17806" s="19">
        <v>1.0130663843128751</v>
      </c>
      <c r="N17806" s="19"/>
      <c r="O17806" s="19">
        <v>1.1194262447007852</v>
      </c>
      <c r="P17806" s="50"/>
      <c r="R17806" s="9" t="s">
        <v>0</v>
      </c>
    </row>
    <row r="17807" spans="2:18" x14ac:dyDescent="0.2">
      <c r="B17807" s="25">
        <v>17577</v>
      </c>
      <c r="C17807" s="193">
        <v>0.431712600456021</v>
      </c>
      <c r="D17807" s="19"/>
      <c r="E17807" s="19">
        <v>1.3348147579841829</v>
      </c>
      <c r="F17807" s="19"/>
      <c r="G17807" s="19">
        <v>0.28210937396616276</v>
      </c>
      <c r="H17807" s="19"/>
      <c r="I17807" s="19">
        <v>0.90003156214913538</v>
      </c>
      <c r="J17807" s="19"/>
      <c r="K17807" s="19">
        <v>0.59802145821665909</v>
      </c>
      <c r="L17807" s="19"/>
      <c r="M17807" s="19">
        <v>0.73610824311924006</v>
      </c>
      <c r="N17807" s="19"/>
      <c r="O17807" s="19">
        <v>0.33841376133880935</v>
      </c>
      <c r="P17807" s="50"/>
      <c r="R17807" s="9" t="s">
        <v>0</v>
      </c>
    </row>
    <row r="17808" spans="2:18" x14ac:dyDescent="0.2">
      <c r="B17808" s="25">
        <v>17578</v>
      </c>
      <c r="C17808" s="193">
        <v>1.8714785351117611</v>
      </c>
      <c r="D17808" s="19"/>
      <c r="E17808" s="19">
        <v>0.24843823598675038</v>
      </c>
      <c r="F17808" s="19"/>
      <c r="G17808" s="19">
        <v>0.16040602640656143</v>
      </c>
      <c r="H17808" s="19"/>
      <c r="I17808" s="19"/>
      <c r="J17808" s="19">
        <v>0.2383036416797415</v>
      </c>
      <c r="K17808" s="19">
        <v>0.43745454989114563</v>
      </c>
      <c r="L17808" s="19"/>
      <c r="M17808" s="19">
        <v>3.6609922213984587E-3</v>
      </c>
      <c r="N17808" s="19"/>
      <c r="O17808" s="19">
        <v>1.3236536046455929</v>
      </c>
      <c r="P17808" s="50"/>
      <c r="R17808" s="9" t="s">
        <v>0</v>
      </c>
    </row>
    <row r="17809" spans="2:18" x14ac:dyDescent="0.2">
      <c r="B17809" s="25">
        <v>17579</v>
      </c>
      <c r="C17809" s="193">
        <v>0.86064404489868529</v>
      </c>
      <c r="D17809" s="19"/>
      <c r="E17809" s="19">
        <v>1.6402812645760609</v>
      </c>
      <c r="F17809" s="19"/>
      <c r="G17809" s="19"/>
      <c r="H17809" s="19">
        <v>0.12183368908586728</v>
      </c>
      <c r="I17809" s="19">
        <v>0.84011887194410895</v>
      </c>
      <c r="J17809" s="19"/>
      <c r="K17809" s="19">
        <v>0.76616969323738271</v>
      </c>
      <c r="L17809" s="19"/>
      <c r="M17809" s="19">
        <v>1.7298711083035623</v>
      </c>
      <c r="N17809" s="19"/>
      <c r="O17809" s="19">
        <v>0.9151568526215641</v>
      </c>
      <c r="P17809" s="50"/>
      <c r="R17809" s="9" t="s">
        <v>0</v>
      </c>
    </row>
    <row r="17810" spans="2:18" x14ac:dyDescent="0.2">
      <c r="B17810" s="25">
        <v>17580</v>
      </c>
      <c r="C17810" s="193">
        <v>0.66871204426895559</v>
      </c>
      <c r="D17810" s="19"/>
      <c r="E17810" s="19">
        <v>0.75671827248872903</v>
      </c>
      <c r="F17810" s="19"/>
      <c r="G17810" s="19">
        <v>0.37909376231956377</v>
      </c>
      <c r="H17810" s="19"/>
      <c r="I17810" s="19">
        <v>0.52695892111654052</v>
      </c>
      <c r="J17810" s="19"/>
      <c r="K17810" s="19">
        <v>0.31509080394682959</v>
      </c>
      <c r="L17810" s="19"/>
      <c r="M17810" s="19">
        <v>1.1987708395381822</v>
      </c>
      <c r="N17810" s="19"/>
      <c r="O17810" s="19">
        <v>0.60513508881046352</v>
      </c>
      <c r="P17810" s="50"/>
      <c r="R17810" s="9" t="s">
        <v>0</v>
      </c>
    </row>
    <row r="17811" spans="2:18" x14ac:dyDescent="0.2">
      <c r="B17811" s="25">
        <v>17581</v>
      </c>
      <c r="C17811" s="193"/>
      <c r="D17811" s="19">
        <v>0.64508645174458812</v>
      </c>
      <c r="E17811" s="19"/>
      <c r="F17811" s="19">
        <v>0.12422048097103579</v>
      </c>
      <c r="G17811" s="19"/>
      <c r="H17811" s="19">
        <v>0.14918878071507199</v>
      </c>
      <c r="I17811" s="19"/>
      <c r="J17811" s="19">
        <v>0.72152925842995863</v>
      </c>
      <c r="K17811" s="19"/>
      <c r="L17811" s="19">
        <v>0.13986940488273744</v>
      </c>
      <c r="M17811" s="19"/>
      <c r="N17811" s="19">
        <v>0.28491976502687666</v>
      </c>
      <c r="O17811" s="19"/>
      <c r="P17811" s="50">
        <v>0.66591345693786641</v>
      </c>
      <c r="R17811" s="9" t="s">
        <v>0</v>
      </c>
    </row>
    <row r="17812" spans="2:18" x14ac:dyDescent="0.2">
      <c r="B17812" s="25">
        <v>17582</v>
      </c>
      <c r="C17812" s="193"/>
      <c r="D17812" s="19">
        <v>0.65339032893590199</v>
      </c>
      <c r="E17812" s="19"/>
      <c r="F17812" s="19">
        <v>6.835996301674864E-2</v>
      </c>
      <c r="G17812" s="19"/>
      <c r="H17812" s="19">
        <v>1.0069139851562066</v>
      </c>
      <c r="I17812" s="19">
        <v>0.18353856587510389</v>
      </c>
      <c r="J17812" s="19"/>
      <c r="K17812" s="19">
        <v>0.28890245015405575</v>
      </c>
      <c r="L17812" s="19"/>
      <c r="M17812" s="19"/>
      <c r="N17812" s="19">
        <v>0.15681290937737588</v>
      </c>
      <c r="O17812" s="19"/>
      <c r="P17812" s="50">
        <v>6.2119906926826181E-2</v>
      </c>
      <c r="R17812" s="9" t="s">
        <v>0</v>
      </c>
    </row>
    <row r="17813" spans="2:18" x14ac:dyDescent="0.2">
      <c r="B17813" s="25">
        <v>17583</v>
      </c>
      <c r="C17813" s="193">
        <v>0.56725536723889536</v>
      </c>
      <c r="D17813" s="19"/>
      <c r="E17813" s="19">
        <v>0.93216366718597821</v>
      </c>
      <c r="F17813" s="19"/>
      <c r="G17813" s="19">
        <v>0.1628740359821845</v>
      </c>
      <c r="H17813" s="19"/>
      <c r="I17813" s="19">
        <v>1.771913781437894</v>
      </c>
      <c r="J17813" s="19"/>
      <c r="K17813" s="19">
        <v>9.3974276599634365E-2</v>
      </c>
      <c r="L17813" s="19"/>
      <c r="M17813" s="19">
        <v>1.1543391296747112</v>
      </c>
      <c r="N17813" s="19"/>
      <c r="O17813" s="19">
        <v>0.94741749154996446</v>
      </c>
      <c r="P17813" s="50"/>
      <c r="R17813" s="9" t="s">
        <v>0</v>
      </c>
    </row>
    <row r="17814" spans="2:18" x14ac:dyDescent="0.2">
      <c r="B17814" s="25">
        <v>17584</v>
      </c>
      <c r="C17814" s="193"/>
      <c r="D17814" s="19">
        <v>1.5099844326340879</v>
      </c>
      <c r="E17814" s="19"/>
      <c r="F17814" s="19">
        <v>0.22607659790779533</v>
      </c>
      <c r="G17814" s="19"/>
      <c r="H17814" s="19">
        <v>0.5272351061875048</v>
      </c>
      <c r="I17814" s="19"/>
      <c r="J17814" s="19">
        <v>0.57298436433406341</v>
      </c>
      <c r="K17814" s="19"/>
      <c r="L17814" s="19">
        <v>1.4894930810700702</v>
      </c>
      <c r="M17814" s="19"/>
      <c r="N17814" s="19">
        <v>0.96876897096191872</v>
      </c>
      <c r="O17814" s="19"/>
      <c r="P17814" s="50">
        <v>0.34685847371871853</v>
      </c>
      <c r="R17814" s="9" t="s">
        <v>0</v>
      </c>
    </row>
    <row r="17815" spans="2:18" x14ac:dyDescent="0.2">
      <c r="B17815" s="25">
        <v>17585</v>
      </c>
      <c r="C17815" s="193">
        <v>0.97501389296153251</v>
      </c>
      <c r="D17815" s="19"/>
      <c r="E17815" s="19">
        <v>2.0438017870838223</v>
      </c>
      <c r="F17815" s="19"/>
      <c r="G17815" s="19">
        <v>0.78648901784922998</v>
      </c>
      <c r="H17815" s="19"/>
      <c r="I17815" s="19">
        <v>1.4489876736194101</v>
      </c>
      <c r="J17815" s="19"/>
      <c r="K17815" s="19">
        <v>1.289246912953341</v>
      </c>
      <c r="L17815" s="19"/>
      <c r="M17815" s="19">
        <v>0.94758628057469407</v>
      </c>
      <c r="N17815" s="19"/>
      <c r="O17815" s="19">
        <v>1.5850486567063786</v>
      </c>
      <c r="P17815" s="50"/>
      <c r="R17815" s="9" t="s">
        <v>0</v>
      </c>
    </row>
    <row r="17816" spans="2:18" x14ac:dyDescent="0.2">
      <c r="B17816" s="25">
        <v>17586</v>
      </c>
      <c r="C17816" s="193"/>
      <c r="D17816" s="19">
        <v>0.33828612605273189</v>
      </c>
      <c r="E17816" s="19"/>
      <c r="F17816" s="19">
        <v>1.0293455694637854</v>
      </c>
      <c r="G17816" s="19"/>
      <c r="H17816" s="19">
        <v>0.90838978545302385</v>
      </c>
      <c r="I17816" s="19"/>
      <c r="J17816" s="19">
        <v>0.93951249711179674</v>
      </c>
      <c r="K17816" s="19"/>
      <c r="L17816" s="19">
        <v>0.33659441084595265</v>
      </c>
      <c r="M17816" s="19"/>
      <c r="N17816" s="19">
        <v>1.053948991732865</v>
      </c>
      <c r="O17816" s="19"/>
      <c r="P17816" s="50">
        <v>0.40579596707619259</v>
      </c>
      <c r="R17816" s="9" t="s">
        <v>0</v>
      </c>
    </row>
    <row r="17817" spans="2:18" x14ac:dyDescent="0.2">
      <c r="B17817" s="25">
        <v>17587</v>
      </c>
      <c r="C17817" s="193"/>
      <c r="D17817" s="19">
        <v>1.4633190527878015</v>
      </c>
      <c r="E17817" s="19"/>
      <c r="F17817" s="19">
        <v>1.2715925407312019</v>
      </c>
      <c r="G17817" s="19"/>
      <c r="H17817" s="19">
        <v>1.6124949324079845</v>
      </c>
      <c r="I17817" s="19"/>
      <c r="J17817" s="19">
        <v>1.001574494796202</v>
      </c>
      <c r="K17817" s="19"/>
      <c r="L17817" s="19">
        <v>0.59991281397346763</v>
      </c>
      <c r="M17817" s="19"/>
      <c r="N17817" s="19">
        <v>1.5833372467013276</v>
      </c>
      <c r="O17817" s="19"/>
      <c r="P17817" s="50">
        <v>0.8015327411097265</v>
      </c>
      <c r="R17817" s="9" t="s">
        <v>0</v>
      </c>
    </row>
    <row r="17818" spans="2:18" x14ac:dyDescent="0.2">
      <c r="B17818" s="25">
        <v>17588</v>
      </c>
      <c r="C17818" s="193"/>
      <c r="D17818" s="19">
        <v>0.2835416296963747</v>
      </c>
      <c r="E17818" s="19">
        <v>0.43385363660098847</v>
      </c>
      <c r="F17818" s="19"/>
      <c r="G17818" s="19"/>
      <c r="H17818" s="19">
        <v>0.69295482972576439</v>
      </c>
      <c r="I17818" s="19">
        <v>0.10358590543201932</v>
      </c>
      <c r="J17818" s="19"/>
      <c r="K17818" s="19">
        <v>0.14425975220994083</v>
      </c>
      <c r="L17818" s="19"/>
      <c r="M17818" s="19"/>
      <c r="N17818" s="19">
        <v>0.35363869228240358</v>
      </c>
      <c r="O17818" s="19"/>
      <c r="P17818" s="50">
        <v>0.25935615452186239</v>
      </c>
      <c r="R17818" s="9" t="s">
        <v>0</v>
      </c>
    </row>
    <row r="17819" spans="2:18" x14ac:dyDescent="0.2">
      <c r="B17819" s="25">
        <v>17589</v>
      </c>
      <c r="C17819" s="193">
        <v>0.881099144147099</v>
      </c>
      <c r="D17819" s="19"/>
      <c r="E17819" s="19">
        <v>0.95244070802735969</v>
      </c>
      <c r="F17819" s="19"/>
      <c r="G17819" s="19">
        <v>3.5364573789575693E-2</v>
      </c>
      <c r="H17819" s="19"/>
      <c r="I17819" s="19">
        <v>0.77555542290693424</v>
      </c>
      <c r="J17819" s="19"/>
      <c r="K17819" s="19">
        <v>0.50238636605302922</v>
      </c>
      <c r="L17819" s="19"/>
      <c r="M17819" s="19">
        <v>0.17526142293519889</v>
      </c>
      <c r="N17819" s="19"/>
      <c r="O17819" s="19">
        <v>0.65297946522599692</v>
      </c>
      <c r="P17819" s="50"/>
      <c r="R17819" s="9" t="s">
        <v>0</v>
      </c>
    </row>
    <row r="17820" spans="2:18" x14ac:dyDescent="0.2">
      <c r="B17820" s="25">
        <v>17590</v>
      </c>
      <c r="C17820" s="193">
        <v>7.3226573417712786E-3</v>
      </c>
      <c r="D17820" s="19"/>
      <c r="E17820" s="19">
        <v>0.55768384151715555</v>
      </c>
      <c r="F17820" s="19"/>
      <c r="G17820" s="19"/>
      <c r="H17820" s="19">
        <v>1.1508797752354292</v>
      </c>
      <c r="I17820" s="19"/>
      <c r="J17820" s="19">
        <v>0.70070304428541219</v>
      </c>
      <c r="K17820" s="19"/>
      <c r="L17820" s="19">
        <v>1.0275151644622831</v>
      </c>
      <c r="M17820" s="19"/>
      <c r="N17820" s="19">
        <v>1.356769927539226</v>
      </c>
      <c r="O17820" s="19"/>
      <c r="P17820" s="50">
        <v>0.8714591380724851</v>
      </c>
      <c r="R17820" s="9" t="s">
        <v>0</v>
      </c>
    </row>
    <row r="17821" spans="2:18" x14ac:dyDescent="0.2">
      <c r="B17821" s="25">
        <v>17591</v>
      </c>
      <c r="C17821" s="193"/>
      <c r="D17821" s="19">
        <v>0.64032478272219084</v>
      </c>
      <c r="E17821" s="19"/>
      <c r="F17821" s="19">
        <v>0.55493941333402352</v>
      </c>
      <c r="G17821" s="19"/>
      <c r="H17821" s="19">
        <v>0.83037961311327102</v>
      </c>
      <c r="I17821" s="19"/>
      <c r="J17821" s="19">
        <v>1.338558846493443</v>
      </c>
      <c r="K17821" s="19"/>
      <c r="L17821" s="19">
        <v>1.4018072046163479</v>
      </c>
      <c r="M17821" s="19"/>
      <c r="N17821" s="19">
        <v>0.25112413012853468</v>
      </c>
      <c r="O17821" s="19"/>
      <c r="P17821" s="50">
        <v>1.098140048725416</v>
      </c>
      <c r="R17821" s="9" t="s">
        <v>0</v>
      </c>
    </row>
    <row r="17822" spans="2:18" x14ac:dyDescent="0.2">
      <c r="B17822" s="25">
        <v>17592</v>
      </c>
      <c r="C17822" s="193">
        <v>0.17654456564799662</v>
      </c>
      <c r="D17822" s="19"/>
      <c r="E17822" s="19">
        <v>0.47790152813617176</v>
      </c>
      <c r="F17822" s="19"/>
      <c r="G17822" s="19"/>
      <c r="H17822" s="19">
        <v>0.19013004886066648</v>
      </c>
      <c r="I17822" s="19">
        <v>5.8606138015735817E-2</v>
      </c>
      <c r="J17822" s="19"/>
      <c r="K17822" s="19"/>
      <c r="L17822" s="19">
        <v>0.24214083481387572</v>
      </c>
      <c r="M17822" s="19"/>
      <c r="N17822" s="19">
        <v>0.90081645777312624</v>
      </c>
      <c r="O17822" s="19"/>
      <c r="P17822" s="50">
        <v>0.60316717314303525</v>
      </c>
      <c r="R17822" s="9" t="s">
        <v>0</v>
      </c>
    </row>
    <row r="17823" spans="2:18" x14ac:dyDescent="0.2">
      <c r="B17823" s="25">
        <v>17593</v>
      </c>
      <c r="C17823" s="193"/>
      <c r="D17823" s="19">
        <v>0.41305432453899277</v>
      </c>
      <c r="E17823" s="19">
        <v>0.19519446482197125</v>
      </c>
      <c r="F17823" s="19"/>
      <c r="G17823" s="19"/>
      <c r="H17823" s="19">
        <v>0.26740995249365462</v>
      </c>
      <c r="I17823" s="19"/>
      <c r="J17823" s="19">
        <v>0.42316713509646997</v>
      </c>
      <c r="K17823" s="19"/>
      <c r="L17823" s="19">
        <v>0.55150929042615227</v>
      </c>
      <c r="M17823" s="19"/>
      <c r="N17823" s="19">
        <v>0.66251147954943634</v>
      </c>
      <c r="O17823" s="19"/>
      <c r="P17823" s="50">
        <v>1.076639563748014</v>
      </c>
      <c r="R17823" s="9" t="s">
        <v>0</v>
      </c>
    </row>
    <row r="17824" spans="2:18" x14ac:dyDescent="0.2">
      <c r="B17824" s="25">
        <v>17594</v>
      </c>
      <c r="C17824" s="193"/>
      <c r="D17824" s="19">
        <v>1.0440865433325834</v>
      </c>
      <c r="E17824" s="19"/>
      <c r="F17824" s="19">
        <v>1.2047971878174293</v>
      </c>
      <c r="G17824" s="19">
        <v>0.22351266309072904</v>
      </c>
      <c r="H17824" s="19"/>
      <c r="I17824" s="19"/>
      <c r="J17824" s="19">
        <v>0.66806444985693658</v>
      </c>
      <c r="K17824" s="19"/>
      <c r="L17824" s="19">
        <v>0.70984692876781674</v>
      </c>
      <c r="M17824" s="19"/>
      <c r="N17824" s="19">
        <v>0.36072379016276551</v>
      </c>
      <c r="O17824" s="19"/>
      <c r="P17824" s="50">
        <v>0.73275679840568497</v>
      </c>
      <c r="R17824" s="9" t="s">
        <v>0</v>
      </c>
    </row>
    <row r="17825" spans="2:18" x14ac:dyDescent="0.2">
      <c r="B17825" s="25">
        <v>17595</v>
      </c>
      <c r="C17825" s="193">
        <v>0.59956322825560782</v>
      </c>
      <c r="D17825" s="19"/>
      <c r="E17825" s="19">
        <v>0.68602852766679356</v>
      </c>
      <c r="F17825" s="19"/>
      <c r="G17825" s="19">
        <v>1.2489744332672084</v>
      </c>
      <c r="H17825" s="19"/>
      <c r="I17825" s="19">
        <v>0.72822642470096022</v>
      </c>
      <c r="J17825" s="19"/>
      <c r="K17825" s="19"/>
      <c r="L17825" s="19">
        <v>0.38936688490065019</v>
      </c>
      <c r="M17825" s="19">
        <v>1.4035689281158503</v>
      </c>
      <c r="N17825" s="19"/>
      <c r="O17825" s="19">
        <v>0.14208345714747592</v>
      </c>
      <c r="P17825" s="50"/>
      <c r="R17825" s="9" t="s">
        <v>0</v>
      </c>
    </row>
    <row r="17826" spans="2:18" x14ac:dyDescent="0.2">
      <c r="B17826" s="25">
        <v>17596</v>
      </c>
      <c r="C17826" s="193">
        <v>0.43234864685085095</v>
      </c>
      <c r="D17826" s="19"/>
      <c r="E17826" s="19">
        <v>0.50826062843950237</v>
      </c>
      <c r="F17826" s="19"/>
      <c r="G17826" s="19">
        <v>0.55673559778539516</v>
      </c>
      <c r="H17826" s="19"/>
      <c r="I17826" s="19"/>
      <c r="J17826" s="19">
        <v>0.35391250099297461</v>
      </c>
      <c r="K17826" s="19"/>
      <c r="L17826" s="19">
        <v>0.1743468916719032</v>
      </c>
      <c r="M17826" s="19"/>
      <c r="N17826" s="19">
        <v>0.10553249485612751</v>
      </c>
      <c r="O17826" s="19"/>
      <c r="P17826" s="50">
        <v>0.38622772308391973</v>
      </c>
      <c r="R17826" s="9" t="s">
        <v>0</v>
      </c>
    </row>
    <row r="17827" spans="2:18" x14ac:dyDescent="0.2">
      <c r="B17827" s="25">
        <v>17597</v>
      </c>
      <c r="C17827" s="193">
        <v>1.3670784901759336</v>
      </c>
      <c r="D17827" s="19"/>
      <c r="E17827" s="19">
        <v>1.2222569942437933</v>
      </c>
      <c r="F17827" s="19"/>
      <c r="G17827" s="19">
        <v>0.4495417427994069</v>
      </c>
      <c r="H17827" s="19"/>
      <c r="I17827" s="19">
        <v>1.5288594254277508</v>
      </c>
      <c r="J17827" s="19"/>
      <c r="K17827" s="19">
        <v>1.3407051505553778</v>
      </c>
      <c r="L17827" s="19"/>
      <c r="M17827" s="19">
        <v>1.3053294452607536</v>
      </c>
      <c r="N17827" s="19"/>
      <c r="O17827" s="19">
        <v>1.2903530510193595</v>
      </c>
      <c r="P17827" s="50"/>
      <c r="R17827" s="9" t="s">
        <v>0</v>
      </c>
    </row>
    <row r="17828" spans="2:18" x14ac:dyDescent="0.2">
      <c r="B17828" s="25">
        <v>17598</v>
      </c>
      <c r="C17828" s="193">
        <v>0.57356964567388014</v>
      </c>
      <c r="D17828" s="19"/>
      <c r="E17828" s="19">
        <v>0.8846444698706698</v>
      </c>
      <c r="F17828" s="19"/>
      <c r="G17828" s="19">
        <v>0.22224816066800315</v>
      </c>
      <c r="H17828" s="19"/>
      <c r="I17828" s="19">
        <v>0.67030320307413682</v>
      </c>
      <c r="J17828" s="19"/>
      <c r="K17828" s="19">
        <v>0.53091102033665161</v>
      </c>
      <c r="L17828" s="19"/>
      <c r="M17828" s="19">
        <v>0.60738465190888158</v>
      </c>
      <c r="N17828" s="19"/>
      <c r="O17828" s="19">
        <v>1.1260106247093302</v>
      </c>
      <c r="P17828" s="50"/>
      <c r="R17828" s="9" t="s">
        <v>0</v>
      </c>
    </row>
    <row r="17829" spans="2:18" x14ac:dyDescent="0.2">
      <c r="B17829" s="25">
        <v>17599</v>
      </c>
      <c r="C17829" s="193"/>
      <c r="D17829" s="19">
        <v>0.35145408683530976</v>
      </c>
      <c r="E17829" s="19"/>
      <c r="F17829" s="19">
        <v>1.6287860914349857E-2</v>
      </c>
      <c r="G17829" s="19"/>
      <c r="H17829" s="19">
        <v>0.66991394634328971</v>
      </c>
      <c r="I17829" s="19"/>
      <c r="J17829" s="19">
        <v>1.415172095035603</v>
      </c>
      <c r="K17829" s="19"/>
      <c r="L17829" s="19">
        <v>0.51390651419425282</v>
      </c>
      <c r="M17829" s="19"/>
      <c r="N17829" s="19">
        <v>0.74309104668383941</v>
      </c>
      <c r="O17829" s="19"/>
      <c r="P17829" s="50">
        <v>1.5378367885628113</v>
      </c>
      <c r="R17829" s="9" t="s">
        <v>0</v>
      </c>
    </row>
    <row r="17830" spans="2:18" x14ac:dyDescent="0.2">
      <c r="B17830" s="25">
        <v>17600</v>
      </c>
      <c r="C17830" s="193"/>
      <c r="D17830" s="19">
        <v>0.19445103337807212</v>
      </c>
      <c r="E17830" s="19">
        <v>0.11835390172044802</v>
      </c>
      <c r="F17830" s="19"/>
      <c r="G17830" s="19"/>
      <c r="H17830" s="19">
        <v>0.22002988299798046</v>
      </c>
      <c r="I17830" s="19">
        <v>0.54180628120065477</v>
      </c>
      <c r="J17830" s="19"/>
      <c r="K17830" s="19"/>
      <c r="L17830" s="19">
        <v>7.8600423586337412E-2</v>
      </c>
      <c r="M17830" s="19"/>
      <c r="N17830" s="19">
        <v>1.382821935255532</v>
      </c>
      <c r="O17830" s="19">
        <v>0.46487330837283108</v>
      </c>
      <c r="P17830" s="50"/>
      <c r="R17830" s="9" t="s">
        <v>0</v>
      </c>
    </row>
    <row r="17831" spans="2:18" x14ac:dyDescent="0.2">
      <c r="B17831" s="25">
        <v>17601</v>
      </c>
      <c r="C17831" s="193">
        <v>1.3490993856464819</v>
      </c>
      <c r="D17831" s="19"/>
      <c r="E17831" s="19"/>
      <c r="F17831" s="19">
        <v>5.0227132050865965E-2</v>
      </c>
      <c r="G17831" s="19">
        <v>0.69208061070515658</v>
      </c>
      <c r="H17831" s="19"/>
      <c r="I17831" s="19">
        <v>1.6353856403449296</v>
      </c>
      <c r="J17831" s="19"/>
      <c r="K17831" s="19">
        <v>0.83519946835319725</v>
      </c>
      <c r="L17831" s="19"/>
      <c r="M17831" s="19">
        <v>1.073161261443274</v>
      </c>
      <c r="N17831" s="19"/>
      <c r="O17831" s="19">
        <v>0.56815960275973043</v>
      </c>
      <c r="P17831" s="50"/>
      <c r="R17831" s="9" t="s">
        <v>0</v>
      </c>
    </row>
    <row r="17832" spans="2:18" x14ac:dyDescent="0.2">
      <c r="B17832" s="25">
        <v>17602</v>
      </c>
      <c r="C17832" s="193">
        <v>0.50530491413211565</v>
      </c>
      <c r="D17832" s="19"/>
      <c r="E17832" s="19">
        <v>0.77746377123061705</v>
      </c>
      <c r="F17832" s="19"/>
      <c r="G17832" s="19"/>
      <c r="H17832" s="19">
        <v>0.53375862717367406</v>
      </c>
      <c r="I17832" s="19">
        <v>0.88472178405860147</v>
      </c>
      <c r="J17832" s="19"/>
      <c r="K17832" s="19">
        <v>4.3412245005541805E-2</v>
      </c>
      <c r="L17832" s="19"/>
      <c r="M17832" s="19">
        <v>0.85021429827498041</v>
      </c>
      <c r="N17832" s="19"/>
      <c r="O17832" s="19">
        <v>1.3682591140623985</v>
      </c>
      <c r="P17832" s="50"/>
      <c r="R17832" s="9" t="s">
        <v>0</v>
      </c>
    </row>
    <row r="17833" spans="2:18" x14ac:dyDescent="0.2">
      <c r="B17833" s="25">
        <v>17603</v>
      </c>
      <c r="C17833" s="193">
        <v>0.27558887293691764</v>
      </c>
      <c r="D17833" s="19"/>
      <c r="E17833" s="19">
        <v>1.2144683984111513</v>
      </c>
      <c r="F17833" s="19"/>
      <c r="G17833" s="19">
        <v>0.15412136314113889</v>
      </c>
      <c r="H17833" s="19"/>
      <c r="I17833" s="19"/>
      <c r="J17833" s="19">
        <v>0.20951823648187712</v>
      </c>
      <c r="K17833" s="19">
        <v>0.78230156264438211</v>
      </c>
      <c r="L17833" s="19"/>
      <c r="M17833" s="19">
        <v>0.7246774827915331</v>
      </c>
      <c r="N17833" s="19"/>
      <c r="O17833" s="19"/>
      <c r="P17833" s="50">
        <v>8.307885281603998E-3</v>
      </c>
      <c r="R17833" s="9" t="s">
        <v>0</v>
      </c>
    </row>
    <row r="17834" spans="2:18" x14ac:dyDescent="0.2">
      <c r="B17834" s="25">
        <v>17604</v>
      </c>
      <c r="C17834" s="193"/>
      <c r="D17834" s="19">
        <v>0.70676052059171812</v>
      </c>
      <c r="E17834" s="19">
        <v>7.6822348041972952E-2</v>
      </c>
      <c r="F17834" s="19"/>
      <c r="G17834" s="19"/>
      <c r="H17834" s="19">
        <v>0.5263868289523681</v>
      </c>
      <c r="I17834" s="19">
        <v>3.0818110835884299E-3</v>
      </c>
      <c r="J17834" s="19"/>
      <c r="K17834" s="19"/>
      <c r="L17834" s="19">
        <v>0.4233994126163414</v>
      </c>
      <c r="M17834" s="19"/>
      <c r="N17834" s="19">
        <v>0.1922788292539005</v>
      </c>
      <c r="O17834" s="19"/>
      <c r="P17834" s="50">
        <v>0.25787818643307991</v>
      </c>
      <c r="R17834" s="9" t="s">
        <v>0</v>
      </c>
    </row>
    <row r="17835" spans="2:18" x14ac:dyDescent="0.2">
      <c r="B17835" s="25">
        <v>17605</v>
      </c>
      <c r="C17835" s="193">
        <v>1.0608493509624317</v>
      </c>
      <c r="D17835" s="19"/>
      <c r="E17835" s="19">
        <v>1.0498938759860423</v>
      </c>
      <c r="F17835" s="19"/>
      <c r="G17835" s="19">
        <v>0.86150171889214944</v>
      </c>
      <c r="H17835" s="19"/>
      <c r="I17835" s="19">
        <v>0.61977015045053763</v>
      </c>
      <c r="J17835" s="19"/>
      <c r="K17835" s="19">
        <v>3.6631297418300506E-2</v>
      </c>
      <c r="L17835" s="19"/>
      <c r="M17835" s="19">
        <v>0.93506310314910934</v>
      </c>
      <c r="N17835" s="19"/>
      <c r="O17835" s="19">
        <v>1.0045113532748384</v>
      </c>
      <c r="P17835" s="50"/>
      <c r="R17835" s="9" t="s">
        <v>0</v>
      </c>
    </row>
    <row r="17836" spans="2:18" x14ac:dyDescent="0.2">
      <c r="B17836" s="25">
        <v>17606</v>
      </c>
      <c r="C17836" s="193"/>
      <c r="D17836" s="19">
        <v>0.63226244246741625</v>
      </c>
      <c r="E17836" s="19">
        <v>0.52998989514310513</v>
      </c>
      <c r="F17836" s="19"/>
      <c r="G17836" s="19">
        <v>0.6516111770101749</v>
      </c>
      <c r="H17836" s="19"/>
      <c r="I17836" s="19">
        <v>0.51809017859065321</v>
      </c>
      <c r="J17836" s="19"/>
      <c r="K17836" s="19"/>
      <c r="L17836" s="19">
        <v>0.31095981441173937</v>
      </c>
      <c r="M17836" s="19">
        <v>0.40662485737983367</v>
      </c>
      <c r="N17836" s="19"/>
      <c r="O17836" s="19">
        <v>0.39439941422766911</v>
      </c>
      <c r="P17836" s="50"/>
      <c r="R17836" s="9" t="s">
        <v>0</v>
      </c>
    </row>
    <row r="17837" spans="2:18" x14ac:dyDescent="0.2">
      <c r="B17837" s="25">
        <v>17607</v>
      </c>
      <c r="C17837" s="193"/>
      <c r="D17837" s="19">
        <v>0.18475526061988665</v>
      </c>
      <c r="E17837" s="19"/>
      <c r="F17837" s="19">
        <v>2.3394973815120478E-2</v>
      </c>
      <c r="G17837" s="19">
        <v>1.8410662389147289E-2</v>
      </c>
      <c r="H17837" s="19"/>
      <c r="I17837" s="19"/>
      <c r="J17837" s="19">
        <v>0.28381682887713344</v>
      </c>
      <c r="K17837" s="19"/>
      <c r="L17837" s="19">
        <v>0.76929840756575507</v>
      </c>
      <c r="M17837" s="19"/>
      <c r="N17837" s="19">
        <v>0.6887703137369664</v>
      </c>
      <c r="O17837" s="19"/>
      <c r="P17837" s="50">
        <v>0.47692908150192354</v>
      </c>
      <c r="R17837" s="9" t="s">
        <v>0</v>
      </c>
    </row>
    <row r="17838" spans="2:18" x14ac:dyDescent="0.2">
      <c r="B17838" s="25">
        <v>17608</v>
      </c>
      <c r="C17838" s="193"/>
      <c r="D17838" s="19">
        <v>0.13432749646888936</v>
      </c>
      <c r="E17838" s="19"/>
      <c r="F17838" s="19">
        <v>1.0869780107202205</v>
      </c>
      <c r="G17838" s="19"/>
      <c r="H17838" s="19">
        <v>0.89480534712122595</v>
      </c>
      <c r="I17838" s="19">
        <v>0.79185500987384849</v>
      </c>
      <c r="J17838" s="19"/>
      <c r="K17838" s="19">
        <v>0.14715013849262845</v>
      </c>
      <c r="L17838" s="19"/>
      <c r="M17838" s="19"/>
      <c r="N17838" s="19">
        <v>0.33595155199196819</v>
      </c>
      <c r="O17838" s="19"/>
      <c r="P17838" s="50">
        <v>0.59064823416985612</v>
      </c>
      <c r="R17838" s="9" t="s">
        <v>0</v>
      </c>
    </row>
    <row r="17839" spans="2:18" x14ac:dyDescent="0.2">
      <c r="B17839" s="25">
        <v>17609</v>
      </c>
      <c r="C17839" s="193"/>
      <c r="D17839" s="19">
        <v>0.76122566482717124</v>
      </c>
      <c r="E17839" s="19"/>
      <c r="F17839" s="19">
        <v>0.48887081703180296</v>
      </c>
      <c r="G17839" s="19"/>
      <c r="H17839" s="19">
        <v>0.90613391805093169</v>
      </c>
      <c r="I17839" s="19"/>
      <c r="J17839" s="19">
        <v>1.230700496587904</v>
      </c>
      <c r="K17839" s="19"/>
      <c r="L17839" s="19">
        <v>5.9420559375157382E-2</v>
      </c>
      <c r="M17839" s="19"/>
      <c r="N17839" s="19">
        <v>1.4000004496187404</v>
      </c>
      <c r="O17839" s="19"/>
      <c r="P17839" s="50">
        <v>0.21227604549873871</v>
      </c>
      <c r="R17839" s="9" t="s">
        <v>0</v>
      </c>
    </row>
    <row r="17840" spans="2:18" x14ac:dyDescent="0.2">
      <c r="B17840" s="25">
        <v>17610</v>
      </c>
      <c r="C17840" s="193">
        <v>1.6415777250644945</v>
      </c>
      <c r="D17840" s="19"/>
      <c r="E17840" s="19">
        <v>1.1588682473693459</v>
      </c>
      <c r="F17840" s="19"/>
      <c r="G17840" s="19">
        <v>0.89877084464730195</v>
      </c>
      <c r="H17840" s="19"/>
      <c r="I17840" s="19">
        <v>1.3482897908150102</v>
      </c>
      <c r="J17840" s="19"/>
      <c r="K17840" s="19">
        <v>2.4155157787362325</v>
      </c>
      <c r="L17840" s="19"/>
      <c r="M17840" s="19">
        <v>1.0546844021465096</v>
      </c>
      <c r="N17840" s="19"/>
      <c r="O17840" s="19">
        <v>1.556707980469177</v>
      </c>
      <c r="P17840" s="50"/>
      <c r="R17840" s="9" t="s">
        <v>0</v>
      </c>
    </row>
    <row r="17841" spans="2:18" x14ac:dyDescent="0.2">
      <c r="B17841" s="25">
        <v>17611</v>
      </c>
      <c r="C17841" s="193">
        <v>1.2061307338769072</v>
      </c>
      <c r="D17841" s="19"/>
      <c r="E17841" s="19">
        <v>0.95996189954695144</v>
      </c>
      <c r="F17841" s="19"/>
      <c r="G17841" s="19">
        <v>0.43822222075922523</v>
      </c>
      <c r="H17841" s="19"/>
      <c r="I17841" s="19">
        <v>0.99514729957658787</v>
      </c>
      <c r="J17841" s="19"/>
      <c r="K17841" s="19">
        <v>1.0860278005502924</v>
      </c>
      <c r="L17841" s="19"/>
      <c r="M17841" s="19">
        <v>1.8088387934600114</v>
      </c>
      <c r="N17841" s="19"/>
      <c r="O17841" s="19">
        <v>2.5061369869288757</v>
      </c>
      <c r="P17841" s="50"/>
      <c r="R17841" s="9" t="s">
        <v>0</v>
      </c>
    </row>
    <row r="17842" spans="2:18" x14ac:dyDescent="0.2">
      <c r="B17842" s="25">
        <v>17612</v>
      </c>
      <c r="C17842" s="193">
        <v>1.4522418078302832</v>
      </c>
      <c r="D17842" s="19"/>
      <c r="E17842" s="19">
        <v>1.4879719771930959</v>
      </c>
      <c r="F17842" s="19"/>
      <c r="G17842" s="19">
        <v>1.1433669504117572</v>
      </c>
      <c r="H17842" s="19"/>
      <c r="I17842" s="19">
        <v>0.4499441031749018</v>
      </c>
      <c r="J17842" s="19"/>
      <c r="K17842" s="19">
        <v>0.70380966134805334</v>
      </c>
      <c r="L17842" s="19"/>
      <c r="M17842" s="19">
        <v>0.88314800149461248</v>
      </c>
      <c r="N17842" s="19"/>
      <c r="O17842" s="19">
        <v>1.675754185406509</v>
      </c>
      <c r="P17842" s="50"/>
      <c r="R17842" s="9" t="s">
        <v>0</v>
      </c>
    </row>
    <row r="17843" spans="2:18" x14ac:dyDescent="0.2">
      <c r="B17843" s="25">
        <v>17613</v>
      </c>
      <c r="C17843" s="193">
        <v>1.3512889704562705</v>
      </c>
      <c r="D17843" s="19"/>
      <c r="E17843" s="19"/>
      <c r="F17843" s="19">
        <v>0.57904990304484105</v>
      </c>
      <c r="G17843" s="19">
        <v>1.0094670296873169</v>
      </c>
      <c r="H17843" s="19"/>
      <c r="I17843" s="19">
        <v>1.148607002947907</v>
      </c>
      <c r="J17843" s="19"/>
      <c r="K17843" s="19">
        <v>0.36606253154021356</v>
      </c>
      <c r="L17843" s="19"/>
      <c r="M17843" s="19">
        <v>0.69416019989492883</v>
      </c>
      <c r="N17843" s="19"/>
      <c r="O17843" s="19">
        <v>1.8238834160469074E-2</v>
      </c>
      <c r="P17843" s="50"/>
      <c r="R17843" s="9" t="s">
        <v>0</v>
      </c>
    </row>
    <row r="17844" spans="2:18" x14ac:dyDescent="0.2">
      <c r="B17844" s="25">
        <v>17614</v>
      </c>
      <c r="C17844" s="193"/>
      <c r="D17844" s="19">
        <v>0.12183254523108152</v>
      </c>
      <c r="E17844" s="19">
        <v>0.52636450271971069</v>
      </c>
      <c r="F17844" s="19"/>
      <c r="G17844" s="19"/>
      <c r="H17844" s="19">
        <v>6.0655181772402395E-2</v>
      </c>
      <c r="I17844" s="19"/>
      <c r="J17844" s="19">
        <v>0.15831846476570574</v>
      </c>
      <c r="K17844" s="19">
        <v>0.29613181039188324</v>
      </c>
      <c r="L17844" s="19"/>
      <c r="M17844" s="19"/>
      <c r="N17844" s="19">
        <v>0.954576587054489</v>
      </c>
      <c r="O17844" s="19">
        <v>0.91474589294218112</v>
      </c>
      <c r="P17844" s="50"/>
      <c r="R17844" s="9" t="s">
        <v>0</v>
      </c>
    </row>
    <row r="17845" spans="2:18" x14ac:dyDescent="0.2">
      <c r="B17845" s="25">
        <v>17615</v>
      </c>
      <c r="C17845" s="193"/>
      <c r="D17845" s="19">
        <v>2.6236536523290903</v>
      </c>
      <c r="E17845" s="19"/>
      <c r="F17845" s="19">
        <v>1.6779643148410643</v>
      </c>
      <c r="G17845" s="19"/>
      <c r="H17845" s="19">
        <v>2.1211297073715052</v>
      </c>
      <c r="I17845" s="19"/>
      <c r="J17845" s="19">
        <v>2.9759940408265524</v>
      </c>
      <c r="K17845" s="19"/>
      <c r="L17845" s="19">
        <v>2.275746700461057</v>
      </c>
      <c r="M17845" s="19"/>
      <c r="N17845" s="19">
        <v>2.3518911960253117</v>
      </c>
      <c r="O17845" s="19"/>
      <c r="P17845" s="50">
        <v>3.0589110761309128</v>
      </c>
      <c r="R17845" s="9" t="s">
        <v>0</v>
      </c>
    </row>
    <row r="17846" spans="2:18" x14ac:dyDescent="0.2">
      <c r="B17846" s="25">
        <v>17616</v>
      </c>
      <c r="C17846" s="193">
        <v>0.14741823490017003</v>
      </c>
      <c r="D17846" s="19"/>
      <c r="E17846" s="19">
        <v>0.41691201189158211</v>
      </c>
      <c r="F17846" s="19"/>
      <c r="G17846" s="19"/>
      <c r="H17846" s="19">
        <v>0.82303337855348324</v>
      </c>
      <c r="I17846" s="19"/>
      <c r="J17846" s="19">
        <v>0.63169598927270665</v>
      </c>
      <c r="K17846" s="19"/>
      <c r="L17846" s="19">
        <v>0.20841514161707453</v>
      </c>
      <c r="M17846" s="19">
        <v>0.67557725913778532</v>
      </c>
      <c r="N17846" s="19"/>
      <c r="O17846" s="19"/>
      <c r="P17846" s="50">
        <v>0.90436852105370047</v>
      </c>
      <c r="R17846" s="9" t="s">
        <v>0</v>
      </c>
    </row>
    <row r="17847" spans="2:18" x14ac:dyDescent="0.2">
      <c r="B17847" s="25">
        <v>17617</v>
      </c>
      <c r="C17847" s="193">
        <v>0.92391797096210537</v>
      </c>
      <c r="D17847" s="19"/>
      <c r="E17847" s="19">
        <v>0.22129459323231904</v>
      </c>
      <c r="F17847" s="19"/>
      <c r="G17847" s="19">
        <v>0.2628774528557889</v>
      </c>
      <c r="H17847" s="19"/>
      <c r="I17847" s="19">
        <v>0.22218780022042542</v>
      </c>
      <c r="J17847" s="19"/>
      <c r="K17847" s="19">
        <v>7.4606288435931464E-2</v>
      </c>
      <c r="L17847" s="19"/>
      <c r="M17847" s="19">
        <v>1.2880094187163675</v>
      </c>
      <c r="N17847" s="19"/>
      <c r="O17847" s="19">
        <v>0.58510359204959761</v>
      </c>
      <c r="P17847" s="50"/>
      <c r="R17847" s="9" t="s">
        <v>0</v>
      </c>
    </row>
    <row r="17848" spans="2:18" x14ac:dyDescent="0.2">
      <c r="B17848" s="25">
        <v>17618</v>
      </c>
      <c r="C17848" s="193"/>
      <c r="D17848" s="19">
        <v>3.9938556448850464E-2</v>
      </c>
      <c r="E17848" s="19">
        <v>4.7146513596447802E-2</v>
      </c>
      <c r="F17848" s="19"/>
      <c r="G17848" s="19"/>
      <c r="H17848" s="19">
        <v>3.1457956823181844E-3</v>
      </c>
      <c r="I17848" s="19"/>
      <c r="J17848" s="19">
        <v>0.2930345624941354</v>
      </c>
      <c r="K17848" s="19"/>
      <c r="L17848" s="19">
        <v>0.65737882947510951</v>
      </c>
      <c r="M17848" s="19"/>
      <c r="N17848" s="19">
        <v>0.22605991444936741</v>
      </c>
      <c r="O17848" s="19">
        <v>4.7641893413660236E-2</v>
      </c>
      <c r="P17848" s="50"/>
      <c r="R17848" s="9" t="s">
        <v>0</v>
      </c>
    </row>
    <row r="17849" spans="2:18" x14ac:dyDescent="0.2">
      <c r="B17849" s="25">
        <v>17619</v>
      </c>
      <c r="C17849" s="193"/>
      <c r="D17849" s="19">
        <v>0.44817723320486141</v>
      </c>
      <c r="E17849" s="19"/>
      <c r="F17849" s="19">
        <v>0.2055346489295673</v>
      </c>
      <c r="G17849" s="19"/>
      <c r="H17849" s="19">
        <v>1.0427355379814891</v>
      </c>
      <c r="I17849" s="19">
        <v>0.34804035504522396</v>
      </c>
      <c r="J17849" s="19"/>
      <c r="K17849" s="19"/>
      <c r="L17849" s="19">
        <v>0.24418279114052685</v>
      </c>
      <c r="M17849" s="19"/>
      <c r="N17849" s="19">
        <v>1.1489305527942533</v>
      </c>
      <c r="O17849" s="19"/>
      <c r="P17849" s="50">
        <v>1.211840808789318</v>
      </c>
      <c r="R17849" s="9" t="s">
        <v>0</v>
      </c>
    </row>
    <row r="17850" spans="2:18" x14ac:dyDescent="0.2">
      <c r="B17850" s="25">
        <v>17620</v>
      </c>
      <c r="C17850" s="193">
        <v>0.78886363867816445</v>
      </c>
      <c r="D17850" s="19"/>
      <c r="E17850" s="19">
        <v>0.58626832630541925</v>
      </c>
      <c r="F17850" s="19"/>
      <c r="G17850" s="19">
        <v>0.91890374163602495</v>
      </c>
      <c r="H17850" s="19"/>
      <c r="I17850" s="19">
        <v>1.1772482291003041</v>
      </c>
      <c r="J17850" s="19"/>
      <c r="K17850" s="19">
        <v>0.69987665031516433</v>
      </c>
      <c r="L17850" s="19"/>
      <c r="M17850" s="19">
        <v>1.133788894294961</v>
      </c>
      <c r="N17850" s="19"/>
      <c r="O17850" s="19"/>
      <c r="P17850" s="50">
        <v>0.38835283455058733</v>
      </c>
      <c r="R17850" s="9" t="s">
        <v>0</v>
      </c>
    </row>
    <row r="17851" spans="2:18" x14ac:dyDescent="0.2">
      <c r="B17851" s="25">
        <v>17621</v>
      </c>
      <c r="C17851" s="193">
        <v>0.79609229703735929</v>
      </c>
      <c r="D17851" s="19"/>
      <c r="E17851" s="19">
        <v>0.46973539342771464</v>
      </c>
      <c r="F17851" s="19"/>
      <c r="G17851" s="19">
        <v>0.5404753975033596</v>
      </c>
      <c r="H17851" s="19"/>
      <c r="I17851" s="19">
        <v>1.0561217486969501</v>
      </c>
      <c r="J17851" s="19"/>
      <c r="K17851" s="19">
        <v>1.2995323146138569</v>
      </c>
      <c r="L17851" s="19"/>
      <c r="M17851" s="19">
        <v>1.2806884073541862</v>
      </c>
      <c r="N17851" s="19"/>
      <c r="O17851" s="19">
        <v>0.35579390618631712</v>
      </c>
      <c r="P17851" s="50"/>
      <c r="R17851" s="9" t="s">
        <v>0</v>
      </c>
    </row>
    <row r="17852" spans="2:18" x14ac:dyDescent="0.2">
      <c r="B17852" s="25">
        <v>17622</v>
      </c>
      <c r="C17852" s="193">
        <v>0.39965946818091463</v>
      </c>
      <c r="D17852" s="19"/>
      <c r="E17852" s="19">
        <v>1.6573732927242255</v>
      </c>
      <c r="F17852" s="19"/>
      <c r="G17852" s="19">
        <v>1.3306614797038281</v>
      </c>
      <c r="H17852" s="19"/>
      <c r="I17852" s="19">
        <v>1.2958557059552733</v>
      </c>
      <c r="J17852" s="19"/>
      <c r="K17852" s="19">
        <v>1.7756999264135087</v>
      </c>
      <c r="L17852" s="19"/>
      <c r="M17852" s="19">
        <v>0.63398265275850796</v>
      </c>
      <c r="N17852" s="19"/>
      <c r="O17852" s="19">
        <v>0.98630233196697092</v>
      </c>
      <c r="P17852" s="50"/>
      <c r="R17852" s="9" t="s">
        <v>0</v>
      </c>
    </row>
    <row r="17853" spans="2:18" x14ac:dyDescent="0.2">
      <c r="B17853" s="25">
        <v>17623</v>
      </c>
      <c r="C17853" s="193"/>
      <c r="D17853" s="19">
        <v>1.2301722124567975</v>
      </c>
      <c r="E17853" s="19"/>
      <c r="F17853" s="19">
        <v>0.12843446795865338</v>
      </c>
      <c r="G17853" s="19"/>
      <c r="H17853" s="19">
        <v>1.2055385319339986</v>
      </c>
      <c r="I17853" s="19"/>
      <c r="J17853" s="19">
        <v>0.71304164215172738</v>
      </c>
      <c r="K17853" s="19"/>
      <c r="L17853" s="19">
        <v>0.11695517841460831</v>
      </c>
      <c r="M17853" s="19"/>
      <c r="N17853" s="19">
        <v>0.58513138169018808</v>
      </c>
      <c r="O17853" s="19"/>
      <c r="P17853" s="50">
        <v>0.72869154498748601</v>
      </c>
      <c r="R17853" s="9" t="s">
        <v>0</v>
      </c>
    </row>
    <row r="17854" spans="2:18" x14ac:dyDescent="0.2">
      <c r="B17854" s="25">
        <v>17624</v>
      </c>
      <c r="C17854" s="193"/>
      <c r="D17854" s="19">
        <v>1.3100906338501797</v>
      </c>
      <c r="E17854" s="19"/>
      <c r="F17854" s="19">
        <v>0.78014239499391691</v>
      </c>
      <c r="G17854" s="19"/>
      <c r="H17854" s="19">
        <v>0.72983806610498692</v>
      </c>
      <c r="I17854" s="19"/>
      <c r="J17854" s="19">
        <v>0.80273025070031867</v>
      </c>
      <c r="K17854" s="19"/>
      <c r="L17854" s="19">
        <v>0.62232774086360099</v>
      </c>
      <c r="M17854" s="19"/>
      <c r="N17854" s="19">
        <v>1.5975803644164768</v>
      </c>
      <c r="O17854" s="19"/>
      <c r="P17854" s="50">
        <v>1.7830644226285823</v>
      </c>
      <c r="R17854" s="9" t="s">
        <v>0</v>
      </c>
    </row>
    <row r="17855" spans="2:18" x14ac:dyDescent="0.2">
      <c r="B17855" s="25">
        <v>17625</v>
      </c>
      <c r="C17855" s="193"/>
      <c r="D17855" s="19">
        <v>2.1409472074530833</v>
      </c>
      <c r="E17855" s="19"/>
      <c r="F17855" s="19">
        <v>1.7699557776744397</v>
      </c>
      <c r="G17855" s="19"/>
      <c r="H17855" s="19">
        <v>1.474903920382842</v>
      </c>
      <c r="I17855" s="19"/>
      <c r="J17855" s="19">
        <v>1.4137506899917953</v>
      </c>
      <c r="K17855" s="19"/>
      <c r="L17855" s="19">
        <v>2.3550452816618881</v>
      </c>
      <c r="M17855" s="19"/>
      <c r="N17855" s="19">
        <v>1.7274257165650941</v>
      </c>
      <c r="O17855" s="19"/>
      <c r="P17855" s="50">
        <v>1.2039229937527105</v>
      </c>
      <c r="R17855" s="9" t="s">
        <v>0</v>
      </c>
    </row>
    <row r="17856" spans="2:18" x14ac:dyDescent="0.2">
      <c r="B17856" s="25">
        <v>17626</v>
      </c>
      <c r="C17856" s="193"/>
      <c r="D17856" s="19">
        <v>0.16172659945175633</v>
      </c>
      <c r="E17856" s="19">
        <v>0.9748878756404602</v>
      </c>
      <c r="F17856" s="19"/>
      <c r="G17856" s="19">
        <v>2.0731103557155177</v>
      </c>
      <c r="H17856" s="19"/>
      <c r="I17856" s="19">
        <v>1.0443122087839729</v>
      </c>
      <c r="J17856" s="19"/>
      <c r="K17856" s="19">
        <v>0.69546030189779229</v>
      </c>
      <c r="L17856" s="19"/>
      <c r="M17856" s="19">
        <v>0.19158218597183252</v>
      </c>
      <c r="N17856" s="19"/>
      <c r="O17856" s="19">
        <v>0.35591916562395687</v>
      </c>
      <c r="P17856" s="50"/>
      <c r="R17856" s="9" t="s">
        <v>0</v>
      </c>
    </row>
    <row r="17857" spans="2:18" x14ac:dyDescent="0.2">
      <c r="B17857" s="25">
        <v>17627</v>
      </c>
      <c r="C17857" s="193"/>
      <c r="D17857" s="19">
        <v>0.72165717716074429</v>
      </c>
      <c r="E17857" s="19">
        <v>0.84769415110541357</v>
      </c>
      <c r="F17857" s="19"/>
      <c r="G17857" s="19">
        <v>0.47864840035485756</v>
      </c>
      <c r="H17857" s="19"/>
      <c r="I17857" s="19">
        <v>0.64896035660997153</v>
      </c>
      <c r="J17857" s="19"/>
      <c r="K17857" s="19">
        <v>0.66616078917063337</v>
      </c>
      <c r="L17857" s="19"/>
      <c r="M17857" s="19">
        <v>0.69824846540051511</v>
      </c>
      <c r="N17857" s="19"/>
      <c r="O17857" s="19">
        <v>0.26752221443735302</v>
      </c>
      <c r="P17857" s="50"/>
      <c r="R17857" s="9" t="s">
        <v>0</v>
      </c>
    </row>
    <row r="17858" spans="2:18" x14ac:dyDescent="0.2">
      <c r="B17858" s="25">
        <v>17628</v>
      </c>
      <c r="C17858" s="193"/>
      <c r="D17858" s="19">
        <v>0.35727358466174913</v>
      </c>
      <c r="E17858" s="19">
        <v>0.92272607270611029</v>
      </c>
      <c r="F17858" s="19"/>
      <c r="G17858" s="19">
        <v>9.2954329427877666E-2</v>
      </c>
      <c r="H17858" s="19"/>
      <c r="I17858" s="19">
        <v>0.44830907734767905</v>
      </c>
      <c r="J17858" s="19"/>
      <c r="K17858" s="19">
        <v>0.83654875613326529</v>
      </c>
      <c r="L17858" s="19"/>
      <c r="M17858" s="19">
        <v>0.2384297400608788</v>
      </c>
      <c r="N17858" s="19"/>
      <c r="O17858" s="19">
        <v>0.70556380306464705</v>
      </c>
      <c r="P17858" s="50"/>
      <c r="R17858" s="9" t="s">
        <v>0</v>
      </c>
    </row>
    <row r="17859" spans="2:18" x14ac:dyDescent="0.2">
      <c r="B17859" s="25">
        <v>17629</v>
      </c>
      <c r="C17859" s="193"/>
      <c r="D17859" s="19">
        <v>0.10095920192493392</v>
      </c>
      <c r="E17859" s="19">
        <v>3.8254562795917664E-2</v>
      </c>
      <c r="F17859" s="19"/>
      <c r="G17859" s="19"/>
      <c r="H17859" s="19">
        <v>0.60179538540629085</v>
      </c>
      <c r="I17859" s="19"/>
      <c r="J17859" s="19">
        <v>0.64683615113738957</v>
      </c>
      <c r="K17859" s="19"/>
      <c r="L17859" s="19">
        <v>0.21466662765103572</v>
      </c>
      <c r="M17859" s="19">
        <v>0.38985058694154107</v>
      </c>
      <c r="N17859" s="19"/>
      <c r="O17859" s="19"/>
      <c r="P17859" s="50">
        <v>0.31977101407282899</v>
      </c>
      <c r="R17859" s="9" t="s">
        <v>0</v>
      </c>
    </row>
    <row r="17860" spans="2:18" x14ac:dyDescent="0.2">
      <c r="B17860" s="25">
        <v>17630</v>
      </c>
      <c r="C17860" s="193">
        <v>2.8733852305561873</v>
      </c>
      <c r="D17860" s="19"/>
      <c r="E17860" s="19">
        <v>2.1983738619861919</v>
      </c>
      <c r="F17860" s="19"/>
      <c r="G17860" s="19">
        <v>1.3740766671722948</v>
      </c>
      <c r="H17860" s="19"/>
      <c r="I17860" s="19">
        <v>1.448746713161692</v>
      </c>
      <c r="J17860" s="19"/>
      <c r="K17860" s="19">
        <v>2.02952494217317</v>
      </c>
      <c r="L17860" s="19"/>
      <c r="M17860" s="19">
        <v>0.92381086973225568</v>
      </c>
      <c r="N17860" s="19"/>
      <c r="O17860" s="19">
        <v>2.0688321958145841</v>
      </c>
      <c r="P17860" s="50"/>
      <c r="R17860" s="9" t="s">
        <v>0</v>
      </c>
    </row>
    <row r="17861" spans="2:18" x14ac:dyDescent="0.2">
      <c r="B17861" s="25">
        <v>17631</v>
      </c>
      <c r="C17861" s="193">
        <v>0.65963568110348669</v>
      </c>
      <c r="D17861" s="19"/>
      <c r="E17861" s="19">
        <v>0.38052029507407648</v>
      </c>
      <c r="F17861" s="19"/>
      <c r="G17861" s="19">
        <v>1.3182705194637958</v>
      </c>
      <c r="H17861" s="19"/>
      <c r="I17861" s="19"/>
      <c r="J17861" s="19">
        <v>0.42005707933244119</v>
      </c>
      <c r="K17861" s="19">
        <v>0.44944760161281366</v>
      </c>
      <c r="L17861" s="19"/>
      <c r="M17861" s="19">
        <v>0.77312593911611438</v>
      </c>
      <c r="N17861" s="19"/>
      <c r="O17861" s="19">
        <v>0.5775126527116351</v>
      </c>
      <c r="P17861" s="50"/>
      <c r="R17861" s="9" t="s">
        <v>0</v>
      </c>
    </row>
    <row r="17862" spans="2:18" x14ac:dyDescent="0.2">
      <c r="B17862" s="25">
        <v>17632</v>
      </c>
      <c r="C17862" s="193"/>
      <c r="D17862" s="19">
        <v>3.4481075081058063E-2</v>
      </c>
      <c r="E17862" s="19">
        <v>0.36513301058011677</v>
      </c>
      <c r="F17862" s="19"/>
      <c r="G17862" s="19"/>
      <c r="H17862" s="19">
        <v>0.13021191336465684</v>
      </c>
      <c r="I17862" s="19"/>
      <c r="J17862" s="19">
        <v>0.49580722198315674</v>
      </c>
      <c r="K17862" s="19"/>
      <c r="L17862" s="19">
        <v>0.40965032082933472</v>
      </c>
      <c r="M17862" s="19"/>
      <c r="N17862" s="19">
        <v>0.76893630489695552</v>
      </c>
      <c r="O17862" s="19"/>
      <c r="P17862" s="50">
        <v>0.34659139131018923</v>
      </c>
      <c r="R17862" s="9" t="s">
        <v>0</v>
      </c>
    </row>
    <row r="17863" spans="2:18" x14ac:dyDescent="0.2">
      <c r="B17863" s="25">
        <v>17633</v>
      </c>
      <c r="C17863" s="193"/>
      <c r="D17863" s="19">
        <v>3.5944308214983151E-2</v>
      </c>
      <c r="E17863" s="19">
        <v>0.61906002840964425</v>
      </c>
      <c r="F17863" s="19"/>
      <c r="G17863" s="19"/>
      <c r="H17863" s="19">
        <v>5.5037403687617205E-2</v>
      </c>
      <c r="I17863" s="19"/>
      <c r="J17863" s="19">
        <v>0.3176458007339536</v>
      </c>
      <c r="K17863" s="19">
        <v>0.66410276849162664</v>
      </c>
      <c r="L17863" s="19"/>
      <c r="M17863" s="19">
        <v>5.5290185852486726E-2</v>
      </c>
      <c r="N17863" s="19"/>
      <c r="O17863" s="19">
        <v>0.81416763343768539</v>
      </c>
      <c r="P17863" s="50"/>
      <c r="R17863" s="9" t="s">
        <v>0</v>
      </c>
    </row>
    <row r="17864" spans="2:18" x14ac:dyDescent="0.2">
      <c r="B17864" s="25">
        <v>17634</v>
      </c>
      <c r="C17864" s="193">
        <v>0.59130504617045887</v>
      </c>
      <c r="D17864" s="19"/>
      <c r="E17864" s="19">
        <v>0.47949604480108021</v>
      </c>
      <c r="F17864" s="19"/>
      <c r="G17864" s="19">
        <v>0.18226034531621443</v>
      </c>
      <c r="H17864" s="19"/>
      <c r="I17864" s="19">
        <v>0.49990696907268012</v>
      </c>
      <c r="J17864" s="19"/>
      <c r="K17864" s="19">
        <v>0.50351266299711506</v>
      </c>
      <c r="L17864" s="19"/>
      <c r="M17864" s="19">
        <v>0.3446551536523903</v>
      </c>
      <c r="N17864" s="19"/>
      <c r="O17864" s="19">
        <v>0.35049514241147495</v>
      </c>
      <c r="P17864" s="50"/>
      <c r="R17864" s="9" t="s">
        <v>0</v>
      </c>
    </row>
    <row r="17865" spans="2:18" x14ac:dyDescent="0.2">
      <c r="B17865" s="25">
        <v>17635</v>
      </c>
      <c r="C17865" s="193"/>
      <c r="D17865" s="19">
        <v>1.1821904151975504</v>
      </c>
      <c r="E17865" s="19"/>
      <c r="F17865" s="19">
        <v>0.2885446381245092</v>
      </c>
      <c r="G17865" s="19"/>
      <c r="H17865" s="19">
        <v>0.69672317768526859</v>
      </c>
      <c r="I17865" s="19"/>
      <c r="J17865" s="19">
        <v>0.44873667854855626</v>
      </c>
      <c r="K17865" s="19"/>
      <c r="L17865" s="19">
        <v>1.1778278516686573</v>
      </c>
      <c r="M17865" s="19"/>
      <c r="N17865" s="19">
        <v>3.2549332307204491E-2</v>
      </c>
      <c r="O17865" s="19"/>
      <c r="P17865" s="50">
        <v>0.60552796366131501</v>
      </c>
      <c r="R17865" s="9" t="s">
        <v>0</v>
      </c>
    </row>
    <row r="17866" spans="2:18" x14ac:dyDescent="0.2">
      <c r="B17866" s="25">
        <v>17636</v>
      </c>
      <c r="C17866" s="193">
        <v>1.3606361976400787</v>
      </c>
      <c r="D17866" s="19"/>
      <c r="E17866" s="19">
        <v>1.2450950911260947</v>
      </c>
      <c r="F17866" s="19"/>
      <c r="G17866" s="19">
        <v>0.7470973335447989</v>
      </c>
      <c r="H17866" s="19"/>
      <c r="I17866" s="19">
        <v>1.0426207226477602</v>
      </c>
      <c r="J17866" s="19"/>
      <c r="K17866" s="19">
        <v>1.2685016426584701</v>
      </c>
      <c r="L17866" s="19"/>
      <c r="M17866" s="19">
        <v>2.122432709030134</v>
      </c>
      <c r="N17866" s="19"/>
      <c r="O17866" s="19">
        <v>1.4911595351031641</v>
      </c>
      <c r="P17866" s="50"/>
      <c r="R17866" s="9" t="s">
        <v>0</v>
      </c>
    </row>
    <row r="17867" spans="2:18" x14ac:dyDescent="0.2">
      <c r="B17867" s="25">
        <v>17637</v>
      </c>
      <c r="C17867" s="193"/>
      <c r="D17867" s="19">
        <v>0.59258465878072442</v>
      </c>
      <c r="E17867" s="19">
        <v>0.41711413999740748</v>
      </c>
      <c r="F17867" s="19"/>
      <c r="G17867" s="19"/>
      <c r="H17867" s="19">
        <v>4.3661621825361922E-2</v>
      </c>
      <c r="I17867" s="19"/>
      <c r="J17867" s="19">
        <v>0.61975859154117108</v>
      </c>
      <c r="K17867" s="19"/>
      <c r="L17867" s="19">
        <v>0.15809794643511912</v>
      </c>
      <c r="M17867" s="19">
        <v>0.16927385672038839</v>
      </c>
      <c r="N17867" s="19"/>
      <c r="O17867" s="19"/>
      <c r="P17867" s="50">
        <v>3.7346704717232469E-2</v>
      </c>
      <c r="R17867" s="9" t="s">
        <v>0</v>
      </c>
    </row>
    <row r="17868" spans="2:18" x14ac:dyDescent="0.2">
      <c r="B17868" s="25">
        <v>17638</v>
      </c>
      <c r="C17868" s="193"/>
      <c r="D17868" s="19">
        <v>0.1543198657481871</v>
      </c>
      <c r="E17868" s="19"/>
      <c r="F17868" s="19">
        <v>1.1864920938706243</v>
      </c>
      <c r="G17868" s="19">
        <v>0.50672199332771128</v>
      </c>
      <c r="H17868" s="19"/>
      <c r="I17868" s="19">
        <v>1.0458082326664111</v>
      </c>
      <c r="J17868" s="19"/>
      <c r="K17868" s="19"/>
      <c r="L17868" s="19">
        <v>1.2791311449949594</v>
      </c>
      <c r="M17868" s="19"/>
      <c r="N17868" s="19">
        <v>0.28315053090435355</v>
      </c>
      <c r="O17868" s="19"/>
      <c r="P17868" s="50">
        <v>0.26979342046546806</v>
      </c>
      <c r="R17868" s="9" t="s">
        <v>0</v>
      </c>
    </row>
    <row r="17869" spans="2:18" x14ac:dyDescent="0.2">
      <c r="B17869" s="25">
        <v>17639</v>
      </c>
      <c r="C17869" s="193"/>
      <c r="D17869" s="19">
        <v>0.54914277540953405</v>
      </c>
      <c r="E17869" s="19"/>
      <c r="F17869" s="19">
        <v>0.4121634801133765</v>
      </c>
      <c r="G17869" s="19"/>
      <c r="H17869" s="19">
        <v>0.89623174874593692</v>
      </c>
      <c r="I17869" s="19"/>
      <c r="J17869" s="19">
        <v>0.13445852808147171</v>
      </c>
      <c r="K17869" s="19"/>
      <c r="L17869" s="19">
        <v>0.35904379724457525</v>
      </c>
      <c r="M17869" s="19"/>
      <c r="N17869" s="19">
        <v>0.24987920041794565</v>
      </c>
      <c r="O17869" s="19">
        <v>8.8832712037106493E-2</v>
      </c>
      <c r="P17869" s="50"/>
      <c r="R17869" s="9" t="s">
        <v>0</v>
      </c>
    </row>
    <row r="17870" spans="2:18" x14ac:dyDescent="0.2">
      <c r="B17870" s="25">
        <v>17640</v>
      </c>
      <c r="C17870" s="193"/>
      <c r="D17870" s="19">
        <v>0.25639270251471835</v>
      </c>
      <c r="E17870" s="19"/>
      <c r="F17870" s="19">
        <v>0.68950825380214897</v>
      </c>
      <c r="G17870" s="19"/>
      <c r="H17870" s="19">
        <v>0.29954931572954074</v>
      </c>
      <c r="I17870" s="19">
        <v>0.54548886466445023</v>
      </c>
      <c r="J17870" s="19"/>
      <c r="K17870" s="19"/>
      <c r="L17870" s="19">
        <v>0.57910824621021084</v>
      </c>
      <c r="M17870" s="19"/>
      <c r="N17870" s="19">
        <v>0.60149110979702403</v>
      </c>
      <c r="O17870" s="19"/>
      <c r="P17870" s="50">
        <v>1.2288854990872378</v>
      </c>
      <c r="R17870" s="9" t="s">
        <v>0</v>
      </c>
    </row>
    <row r="17871" spans="2:18" x14ac:dyDescent="0.2">
      <c r="B17871" s="25">
        <v>17641</v>
      </c>
      <c r="C17871" s="193"/>
      <c r="D17871" s="19">
        <v>1.0311338558858558</v>
      </c>
      <c r="E17871" s="19"/>
      <c r="F17871" s="19">
        <v>1.7643230520823869</v>
      </c>
      <c r="G17871" s="19"/>
      <c r="H17871" s="19">
        <v>1.189354584967971</v>
      </c>
      <c r="I17871" s="19"/>
      <c r="J17871" s="19">
        <v>0.55562172451605873</v>
      </c>
      <c r="K17871" s="19"/>
      <c r="L17871" s="19">
        <v>0.40911439818009115</v>
      </c>
      <c r="M17871" s="19"/>
      <c r="N17871" s="19">
        <v>1.9434151650983551</v>
      </c>
      <c r="O17871" s="19"/>
      <c r="P17871" s="50">
        <v>0.51549488775312502</v>
      </c>
      <c r="R17871" s="9" t="s">
        <v>0</v>
      </c>
    </row>
    <row r="17872" spans="2:18" x14ac:dyDescent="0.2">
      <c r="B17872" s="25">
        <v>17642</v>
      </c>
      <c r="C17872" s="193">
        <v>0.40465363927595926</v>
      </c>
      <c r="D17872" s="19"/>
      <c r="E17872" s="19">
        <v>1.5802615380218124</v>
      </c>
      <c r="F17872" s="19"/>
      <c r="G17872" s="19">
        <v>1.0366586414696202</v>
      </c>
      <c r="H17872" s="19"/>
      <c r="I17872" s="19">
        <v>0.88053455753733767</v>
      </c>
      <c r="J17872" s="19"/>
      <c r="K17872" s="19">
        <v>0.94790581016617959</v>
      </c>
      <c r="L17872" s="19"/>
      <c r="M17872" s="19"/>
      <c r="N17872" s="19">
        <v>0.15706457386701084</v>
      </c>
      <c r="O17872" s="19">
        <v>0.65311271027759532</v>
      </c>
      <c r="P17872" s="50"/>
      <c r="R17872" s="9" t="s">
        <v>0</v>
      </c>
    </row>
    <row r="17873" spans="2:18" x14ac:dyDescent="0.2">
      <c r="B17873" s="25">
        <v>17643</v>
      </c>
      <c r="C17873" s="193">
        <v>0.19319017763463103</v>
      </c>
      <c r="D17873" s="19"/>
      <c r="E17873" s="19">
        <v>0.71934619587522575</v>
      </c>
      <c r="F17873" s="19"/>
      <c r="G17873" s="19"/>
      <c r="H17873" s="19">
        <v>0.1226008485077798</v>
      </c>
      <c r="I17873" s="19"/>
      <c r="J17873" s="19">
        <v>0.23255312540617748</v>
      </c>
      <c r="K17873" s="19">
        <v>1.224802968203216</v>
      </c>
      <c r="L17873" s="19"/>
      <c r="M17873" s="19">
        <v>0.34614851612000075</v>
      </c>
      <c r="N17873" s="19"/>
      <c r="O17873" s="19">
        <v>0.59174184953601594</v>
      </c>
      <c r="P17873" s="50"/>
      <c r="R17873" s="9" t="s">
        <v>0</v>
      </c>
    </row>
    <row r="17874" spans="2:18" x14ac:dyDescent="0.2">
      <c r="B17874" s="25">
        <v>17644</v>
      </c>
      <c r="C17874" s="193"/>
      <c r="D17874" s="19">
        <v>1.5341264358344138</v>
      </c>
      <c r="E17874" s="19"/>
      <c r="F17874" s="19">
        <v>0.50164173679952595</v>
      </c>
      <c r="G17874" s="19"/>
      <c r="H17874" s="19">
        <v>1.2315428285875591</v>
      </c>
      <c r="I17874" s="19"/>
      <c r="J17874" s="19">
        <v>0.73213072878961671</v>
      </c>
      <c r="K17874" s="19"/>
      <c r="L17874" s="19">
        <v>1.3424714835194049</v>
      </c>
      <c r="M17874" s="19">
        <v>0.10700356103307178</v>
      </c>
      <c r="N17874" s="19"/>
      <c r="O17874" s="19"/>
      <c r="P17874" s="50">
        <v>1.1076872538154683</v>
      </c>
      <c r="R17874" s="9" t="s">
        <v>0</v>
      </c>
    </row>
    <row r="17875" spans="2:18" x14ac:dyDescent="0.2">
      <c r="B17875" s="25">
        <v>17645</v>
      </c>
      <c r="C17875" s="193"/>
      <c r="D17875" s="19">
        <v>0.4688867645782489</v>
      </c>
      <c r="E17875" s="19">
        <v>0.75950789450245326</v>
      </c>
      <c r="F17875" s="19"/>
      <c r="G17875" s="19">
        <v>0.63570329903375455</v>
      </c>
      <c r="H17875" s="19"/>
      <c r="I17875" s="19"/>
      <c r="J17875" s="19">
        <v>0.76053618647844767</v>
      </c>
      <c r="K17875" s="19"/>
      <c r="L17875" s="19">
        <v>0.26461290241444163</v>
      </c>
      <c r="M17875" s="19">
        <v>0.14184591596829821</v>
      </c>
      <c r="N17875" s="19"/>
      <c r="O17875" s="19">
        <v>0.854438339070415</v>
      </c>
      <c r="P17875" s="50"/>
      <c r="R17875" s="9" t="s">
        <v>0</v>
      </c>
    </row>
    <row r="17876" spans="2:18" x14ac:dyDescent="0.2">
      <c r="B17876" s="25">
        <v>17646</v>
      </c>
      <c r="C17876" s="193">
        <v>0.77322156334676817</v>
      </c>
      <c r="D17876" s="19"/>
      <c r="E17876" s="19"/>
      <c r="F17876" s="19">
        <v>0.24000229959929417</v>
      </c>
      <c r="G17876" s="19"/>
      <c r="H17876" s="19">
        <v>6.881970708328293E-3</v>
      </c>
      <c r="I17876" s="19"/>
      <c r="J17876" s="19">
        <v>0.6834749742715921</v>
      </c>
      <c r="K17876" s="19"/>
      <c r="L17876" s="19">
        <v>0.82026242871338084</v>
      </c>
      <c r="M17876" s="19"/>
      <c r="N17876" s="19">
        <v>0.51411521817728434</v>
      </c>
      <c r="O17876" s="19"/>
      <c r="P17876" s="50">
        <v>7.2142374884444013E-2</v>
      </c>
      <c r="R17876" s="9" t="s">
        <v>0</v>
      </c>
    </row>
    <row r="17877" spans="2:18" x14ac:dyDescent="0.2">
      <c r="B17877" s="25">
        <v>17647</v>
      </c>
      <c r="C17877" s="193">
        <v>0.80428332306527472</v>
      </c>
      <c r="D17877" s="19"/>
      <c r="E17877" s="19">
        <v>0.79303734387042968</v>
      </c>
      <c r="F17877" s="19"/>
      <c r="G17877" s="19">
        <v>1.5264916200419423</v>
      </c>
      <c r="H17877" s="19"/>
      <c r="I17877" s="19">
        <v>1.3798651325287834</v>
      </c>
      <c r="J17877" s="19"/>
      <c r="K17877" s="19">
        <v>1.0750734102198554</v>
      </c>
      <c r="L17877" s="19"/>
      <c r="M17877" s="19">
        <v>0.79466570902636791</v>
      </c>
      <c r="N17877" s="19"/>
      <c r="O17877" s="19">
        <v>0.73728637654307694</v>
      </c>
      <c r="P17877" s="50"/>
      <c r="R17877" s="9" t="s">
        <v>0</v>
      </c>
    </row>
    <row r="17878" spans="2:18" x14ac:dyDescent="0.2">
      <c r="B17878" s="25">
        <v>17648</v>
      </c>
      <c r="C17878" s="193"/>
      <c r="D17878" s="19">
        <v>0.81120371112241207</v>
      </c>
      <c r="E17878" s="19"/>
      <c r="F17878" s="19">
        <v>1.0172392649995037</v>
      </c>
      <c r="G17878" s="19"/>
      <c r="H17878" s="19">
        <v>0.98381082902174266</v>
      </c>
      <c r="I17878" s="19"/>
      <c r="J17878" s="19">
        <v>1.0190453292013213</v>
      </c>
      <c r="K17878" s="19"/>
      <c r="L17878" s="19">
        <v>0.90044418870568899</v>
      </c>
      <c r="M17878" s="19"/>
      <c r="N17878" s="19">
        <v>1.0262744269789739</v>
      </c>
      <c r="O17878" s="19"/>
      <c r="P17878" s="50">
        <v>0.94236085511773571</v>
      </c>
      <c r="R17878" s="9" t="s">
        <v>0</v>
      </c>
    </row>
    <row r="17879" spans="2:18" x14ac:dyDescent="0.2">
      <c r="B17879" s="25">
        <v>17649</v>
      </c>
      <c r="C17879" s="193">
        <v>0.61163108274660927</v>
      </c>
      <c r="D17879" s="19"/>
      <c r="E17879" s="19">
        <v>2.2612916545828781</v>
      </c>
      <c r="F17879" s="19"/>
      <c r="G17879" s="19"/>
      <c r="H17879" s="19">
        <v>0.23156249647607066</v>
      </c>
      <c r="I17879" s="19">
        <v>1.5999958447692881</v>
      </c>
      <c r="J17879" s="19"/>
      <c r="K17879" s="19">
        <v>0.46703971728209548</v>
      </c>
      <c r="L17879" s="19"/>
      <c r="M17879" s="19">
        <v>0.61779303410899311</v>
      </c>
      <c r="N17879" s="19"/>
      <c r="O17879" s="19">
        <v>1.6064519623784721</v>
      </c>
      <c r="P17879" s="50"/>
      <c r="R17879" s="9" t="s">
        <v>0</v>
      </c>
    </row>
    <row r="17880" spans="2:18" x14ac:dyDescent="0.2">
      <c r="B17880" s="25">
        <v>17650</v>
      </c>
      <c r="C17880" s="193">
        <v>0.38994541348043599</v>
      </c>
      <c r="D17880" s="19"/>
      <c r="E17880" s="19"/>
      <c r="F17880" s="19">
        <v>0.16882719806510876</v>
      </c>
      <c r="G17880" s="19">
        <v>0.28185928306857932</v>
      </c>
      <c r="H17880" s="19"/>
      <c r="I17880" s="19"/>
      <c r="J17880" s="19">
        <v>0.60387777653975638</v>
      </c>
      <c r="K17880" s="19"/>
      <c r="L17880" s="19">
        <v>0.20125626732669277</v>
      </c>
      <c r="M17880" s="19"/>
      <c r="N17880" s="19">
        <v>0.73032954086929591</v>
      </c>
      <c r="O17880" s="19"/>
      <c r="P17880" s="50">
        <v>0.63433331783954738</v>
      </c>
      <c r="R17880" s="9" t="s">
        <v>0</v>
      </c>
    </row>
    <row r="17881" spans="2:18" x14ac:dyDescent="0.2">
      <c r="B17881" s="25">
        <v>17651</v>
      </c>
      <c r="C17881" s="193">
        <v>0.54889577030755721</v>
      </c>
      <c r="D17881" s="19"/>
      <c r="E17881" s="19">
        <v>1.3249593432836526</v>
      </c>
      <c r="F17881" s="19"/>
      <c r="G17881" s="19">
        <v>1.6338312742343089</v>
      </c>
      <c r="H17881" s="19"/>
      <c r="I17881" s="19">
        <v>1.0017907612793346</v>
      </c>
      <c r="J17881" s="19"/>
      <c r="K17881" s="19">
        <v>0.19037405129076623</v>
      </c>
      <c r="L17881" s="19"/>
      <c r="M17881" s="19">
        <v>0.25071107908281082</v>
      </c>
      <c r="N17881" s="19"/>
      <c r="O17881" s="19">
        <v>1.932654033029553</v>
      </c>
      <c r="P17881" s="50"/>
      <c r="R17881" s="9" t="s">
        <v>0</v>
      </c>
    </row>
    <row r="17882" spans="2:18" x14ac:dyDescent="0.2">
      <c r="B17882" s="25">
        <v>17652</v>
      </c>
      <c r="C17882" s="193">
        <v>0.20773546897860509</v>
      </c>
      <c r="D17882" s="19"/>
      <c r="E17882" s="19"/>
      <c r="F17882" s="19">
        <v>0.86437157421222643</v>
      </c>
      <c r="G17882" s="19">
        <v>0.90724103145691448</v>
      </c>
      <c r="H17882" s="19"/>
      <c r="I17882" s="19">
        <v>0.59817556837295194</v>
      </c>
      <c r="J17882" s="19"/>
      <c r="K17882" s="19"/>
      <c r="L17882" s="19">
        <v>0.53317314521346604</v>
      </c>
      <c r="M17882" s="19">
        <v>0.21273942895098213</v>
      </c>
      <c r="N17882" s="19"/>
      <c r="O17882" s="19">
        <v>0.22437622866224724</v>
      </c>
      <c r="P17882" s="50"/>
      <c r="R17882" s="9" t="s">
        <v>0</v>
      </c>
    </row>
    <row r="17883" spans="2:18" x14ac:dyDescent="0.2">
      <c r="B17883" s="25">
        <v>17653</v>
      </c>
      <c r="C17883" s="193">
        <v>1.7032915829809647</v>
      </c>
      <c r="D17883" s="19"/>
      <c r="E17883" s="19">
        <v>0.39764597451205003</v>
      </c>
      <c r="F17883" s="19"/>
      <c r="G17883" s="19">
        <v>2.0238454371209293</v>
      </c>
      <c r="H17883" s="19"/>
      <c r="I17883" s="19">
        <v>2.2479162380686075</v>
      </c>
      <c r="J17883" s="19"/>
      <c r="K17883" s="19">
        <v>0.55791398945284398</v>
      </c>
      <c r="L17883" s="19"/>
      <c r="M17883" s="19">
        <v>1.4535816751539774</v>
      </c>
      <c r="N17883" s="19"/>
      <c r="O17883" s="19">
        <v>1.037894551554567</v>
      </c>
      <c r="P17883" s="50"/>
      <c r="R17883" s="9" t="s">
        <v>0</v>
      </c>
    </row>
    <row r="17884" spans="2:18" x14ac:dyDescent="0.2">
      <c r="B17884" s="25">
        <v>17654</v>
      </c>
      <c r="C17884" s="193"/>
      <c r="D17884" s="19">
        <v>2.1376416571641736</v>
      </c>
      <c r="E17884" s="19"/>
      <c r="F17884" s="19">
        <v>1.2224306415776971</v>
      </c>
      <c r="G17884" s="19"/>
      <c r="H17884" s="19">
        <v>0.67101461084934011</v>
      </c>
      <c r="I17884" s="19"/>
      <c r="J17884" s="19">
        <v>0.54343457201866507</v>
      </c>
      <c r="K17884" s="19"/>
      <c r="L17884" s="19">
        <v>1.2874252296808428</v>
      </c>
      <c r="M17884" s="19"/>
      <c r="N17884" s="19">
        <v>0.4693932752020874</v>
      </c>
      <c r="O17884" s="19"/>
      <c r="P17884" s="50">
        <v>1.854299621937983</v>
      </c>
      <c r="R17884" s="9" t="s">
        <v>0</v>
      </c>
    </row>
    <row r="17885" spans="2:18" x14ac:dyDescent="0.2">
      <c r="B17885" s="25">
        <v>17655</v>
      </c>
      <c r="C17885" s="193"/>
      <c r="D17885" s="19">
        <v>1.4797713392571288</v>
      </c>
      <c r="E17885" s="19"/>
      <c r="F17885" s="19">
        <v>1.9410359114074183</v>
      </c>
      <c r="G17885" s="19"/>
      <c r="H17885" s="19">
        <v>1.1980184742734343</v>
      </c>
      <c r="I17885" s="19"/>
      <c r="J17885" s="19">
        <v>2.3963358749287522</v>
      </c>
      <c r="K17885" s="19"/>
      <c r="L17885" s="19">
        <v>1.6524853980531855</v>
      </c>
      <c r="M17885" s="19"/>
      <c r="N17885" s="19">
        <v>1.2198079150794423</v>
      </c>
      <c r="O17885" s="19"/>
      <c r="P17885" s="50">
        <v>1.1963577478536684</v>
      </c>
      <c r="R17885" s="9" t="s">
        <v>0</v>
      </c>
    </row>
    <row r="17886" spans="2:18" x14ac:dyDescent="0.2">
      <c r="B17886" s="25">
        <v>17656</v>
      </c>
      <c r="C17886" s="193"/>
      <c r="D17886" s="19">
        <v>4.4895523099280889E-2</v>
      </c>
      <c r="E17886" s="19">
        <v>0.90300209572193935</v>
      </c>
      <c r="F17886" s="19"/>
      <c r="G17886" s="19">
        <v>0.42175179675858715</v>
      </c>
      <c r="H17886" s="19"/>
      <c r="I17886" s="19">
        <v>0.14809518543467456</v>
      </c>
      <c r="J17886" s="19"/>
      <c r="K17886" s="19">
        <v>0.16184963844515407</v>
      </c>
      <c r="L17886" s="19"/>
      <c r="M17886" s="19"/>
      <c r="N17886" s="19">
        <v>0.74364994477190882</v>
      </c>
      <c r="O17886" s="19">
        <v>1.2410447565674598</v>
      </c>
      <c r="P17886" s="50"/>
      <c r="R17886" s="9" t="s">
        <v>0</v>
      </c>
    </row>
    <row r="17887" spans="2:18" x14ac:dyDescent="0.2">
      <c r="B17887" s="25">
        <v>17657</v>
      </c>
      <c r="C17887" s="193">
        <v>1.1674932099536093</v>
      </c>
      <c r="D17887" s="19"/>
      <c r="E17887" s="19"/>
      <c r="F17887" s="19">
        <v>0.42441789014261461</v>
      </c>
      <c r="G17887" s="19">
        <v>0.2307860802029999</v>
      </c>
      <c r="H17887" s="19"/>
      <c r="I17887" s="19">
        <v>1.3509638250943796</v>
      </c>
      <c r="J17887" s="19"/>
      <c r="K17887" s="19">
        <v>1.0514480950897787</v>
      </c>
      <c r="L17887" s="19"/>
      <c r="M17887" s="19">
        <v>7.9142963877993425E-2</v>
      </c>
      <c r="N17887" s="19"/>
      <c r="O17887" s="19">
        <v>0.82794163385584685</v>
      </c>
      <c r="P17887" s="50"/>
      <c r="R17887" s="9" t="s">
        <v>0</v>
      </c>
    </row>
    <row r="17888" spans="2:18" x14ac:dyDescent="0.2">
      <c r="B17888" s="25">
        <v>17658</v>
      </c>
      <c r="C17888" s="193">
        <v>0.19199705938859971</v>
      </c>
      <c r="D17888" s="19"/>
      <c r="E17888" s="19">
        <v>0.30889593237138224</v>
      </c>
      <c r="F17888" s="19"/>
      <c r="G17888" s="19"/>
      <c r="H17888" s="19">
        <v>0.38204735983694216</v>
      </c>
      <c r="I17888" s="19"/>
      <c r="J17888" s="19">
        <v>0.26593505360856651</v>
      </c>
      <c r="K17888" s="19"/>
      <c r="L17888" s="19">
        <v>0.1424719090321436</v>
      </c>
      <c r="M17888" s="19"/>
      <c r="N17888" s="19">
        <v>1.8186632960703057</v>
      </c>
      <c r="O17888" s="19"/>
      <c r="P17888" s="50">
        <v>0.26475627634248894</v>
      </c>
      <c r="R17888" s="9" t="s">
        <v>0</v>
      </c>
    </row>
    <row r="17889" spans="2:18" x14ac:dyDescent="0.2">
      <c r="B17889" s="25">
        <v>17659</v>
      </c>
      <c r="C17889" s="193"/>
      <c r="D17889" s="19">
        <v>1.9803808230514621</v>
      </c>
      <c r="E17889" s="19"/>
      <c r="F17889" s="19">
        <v>0.7607361618149453</v>
      </c>
      <c r="G17889" s="19"/>
      <c r="H17889" s="19">
        <v>1.1385715124417799</v>
      </c>
      <c r="I17889" s="19"/>
      <c r="J17889" s="19">
        <v>1.2853451082383494</v>
      </c>
      <c r="K17889" s="19"/>
      <c r="L17889" s="19">
        <v>1.0941727719140915</v>
      </c>
      <c r="M17889" s="19"/>
      <c r="N17889" s="19">
        <v>1.0859072568828123</v>
      </c>
      <c r="O17889" s="19"/>
      <c r="P17889" s="50">
        <v>0.35259395879050803</v>
      </c>
      <c r="R17889" s="9" t="s">
        <v>0</v>
      </c>
    </row>
    <row r="17890" spans="2:18" x14ac:dyDescent="0.2">
      <c r="B17890" s="25">
        <v>17660</v>
      </c>
      <c r="C17890" s="193"/>
      <c r="D17890" s="19">
        <v>0.52609201717703213</v>
      </c>
      <c r="E17890" s="19"/>
      <c r="F17890" s="19">
        <v>0.36867487769082891</v>
      </c>
      <c r="G17890" s="19"/>
      <c r="H17890" s="19">
        <v>8.6775597567246121E-2</v>
      </c>
      <c r="I17890" s="19"/>
      <c r="J17890" s="19">
        <v>0.17818203864704801</v>
      </c>
      <c r="K17890" s="19">
        <v>0.39096462069159349</v>
      </c>
      <c r="L17890" s="19"/>
      <c r="M17890" s="19"/>
      <c r="N17890" s="19">
        <v>0.26867151793214483</v>
      </c>
      <c r="O17890" s="19">
        <v>0.10134339703392359</v>
      </c>
      <c r="P17890" s="50"/>
      <c r="R17890" s="9" t="s">
        <v>0</v>
      </c>
    </row>
    <row r="17891" spans="2:18" x14ac:dyDescent="0.2">
      <c r="B17891" s="25">
        <v>17661</v>
      </c>
      <c r="C17891" s="193"/>
      <c r="D17891" s="19">
        <v>0.55885591768032872</v>
      </c>
      <c r="E17891" s="19"/>
      <c r="F17891" s="19">
        <v>8.0851013193085075E-2</v>
      </c>
      <c r="G17891" s="19">
        <v>0.13428456383156623</v>
      </c>
      <c r="H17891" s="19"/>
      <c r="I17891" s="19"/>
      <c r="J17891" s="19">
        <v>0.12561507377869796</v>
      </c>
      <c r="K17891" s="19">
        <v>0.71861837032712383</v>
      </c>
      <c r="L17891" s="19"/>
      <c r="M17891" s="19">
        <v>1.157488729497921E-2</v>
      </c>
      <c r="N17891" s="19"/>
      <c r="O17891" s="19"/>
      <c r="P17891" s="50">
        <v>0.26259952911408929</v>
      </c>
      <c r="R17891" s="9" t="s">
        <v>0</v>
      </c>
    </row>
    <row r="17892" spans="2:18" x14ac:dyDescent="0.2">
      <c r="B17892" s="25">
        <v>17662</v>
      </c>
      <c r="C17892" s="193">
        <v>0.96892848139616605</v>
      </c>
      <c r="D17892" s="19"/>
      <c r="E17892" s="19">
        <v>0.53726085233326415</v>
      </c>
      <c r="F17892" s="19"/>
      <c r="G17892" s="19">
        <v>1.6798810942224687</v>
      </c>
      <c r="H17892" s="19"/>
      <c r="I17892" s="19">
        <v>1.4955585282306283</v>
      </c>
      <c r="J17892" s="19"/>
      <c r="K17892" s="19">
        <v>0.5247469508849375</v>
      </c>
      <c r="L17892" s="19"/>
      <c r="M17892" s="19">
        <v>1.3113565526076973</v>
      </c>
      <c r="N17892" s="19"/>
      <c r="O17892" s="19">
        <v>0.31826977575937704</v>
      </c>
      <c r="P17892" s="50"/>
      <c r="R17892" s="9" t="s">
        <v>0</v>
      </c>
    </row>
    <row r="17893" spans="2:18" x14ac:dyDescent="0.2">
      <c r="B17893" s="25">
        <v>17663</v>
      </c>
      <c r="C17893" s="193">
        <v>0.46255984350802587</v>
      </c>
      <c r="D17893" s="19"/>
      <c r="E17893" s="19"/>
      <c r="F17893" s="19">
        <v>0.99960174318126782</v>
      </c>
      <c r="G17893" s="19">
        <v>0.24284709544996272</v>
      </c>
      <c r="H17893" s="19"/>
      <c r="I17893" s="19"/>
      <c r="J17893" s="19">
        <v>0.22823750532896472</v>
      </c>
      <c r="K17893" s="19">
        <v>0.34613335196626283</v>
      </c>
      <c r="L17893" s="19"/>
      <c r="M17893" s="19">
        <v>1.386386749283784</v>
      </c>
      <c r="N17893" s="19"/>
      <c r="O17893" s="19">
        <v>0.42715364322983146</v>
      </c>
      <c r="P17893" s="50"/>
      <c r="R17893" s="9" t="s">
        <v>0</v>
      </c>
    </row>
    <row r="17894" spans="2:18" x14ac:dyDescent="0.2">
      <c r="B17894" s="25">
        <v>17664</v>
      </c>
      <c r="C17894" s="193">
        <v>0.54890187551375269</v>
      </c>
      <c r="D17894" s="19"/>
      <c r="E17894" s="19">
        <v>0.44040715530460567</v>
      </c>
      <c r="F17894" s="19"/>
      <c r="G17894" s="19">
        <v>0.41042308447861181</v>
      </c>
      <c r="H17894" s="19"/>
      <c r="I17894" s="19">
        <v>0.60454837254978444</v>
      </c>
      <c r="J17894" s="19"/>
      <c r="K17894" s="19">
        <v>0.21754188082419632</v>
      </c>
      <c r="L17894" s="19"/>
      <c r="M17894" s="19">
        <v>0.47105227744511607</v>
      </c>
      <c r="N17894" s="19"/>
      <c r="O17894" s="19">
        <v>1.265724360415341</v>
      </c>
      <c r="P17894" s="50"/>
      <c r="R17894" s="9" t="s">
        <v>0</v>
      </c>
    </row>
    <row r="17895" spans="2:18" x14ac:dyDescent="0.2">
      <c r="B17895" s="25">
        <v>17665</v>
      </c>
      <c r="C17895" s="193"/>
      <c r="D17895" s="19">
        <v>0.17943303810733019</v>
      </c>
      <c r="E17895" s="19">
        <v>0.24066670428623013</v>
      </c>
      <c r="F17895" s="19"/>
      <c r="G17895" s="19">
        <v>0.43802523984109049</v>
      </c>
      <c r="H17895" s="19"/>
      <c r="I17895" s="19">
        <v>0.95315758291468311</v>
      </c>
      <c r="J17895" s="19"/>
      <c r="K17895" s="19">
        <v>0.53744506963017247</v>
      </c>
      <c r="L17895" s="19"/>
      <c r="M17895" s="19">
        <v>0.95378262598076591</v>
      </c>
      <c r="N17895" s="19"/>
      <c r="O17895" s="19">
        <v>1.3845713520628471</v>
      </c>
      <c r="P17895" s="50"/>
      <c r="R17895" s="9" t="s">
        <v>0</v>
      </c>
    </row>
    <row r="17896" spans="2:18" x14ac:dyDescent="0.2">
      <c r="B17896" s="25">
        <v>17666</v>
      </c>
      <c r="C17896" s="193"/>
      <c r="D17896" s="19">
        <v>0.56937145678161338</v>
      </c>
      <c r="E17896" s="19">
        <v>1.6122293743210834</v>
      </c>
      <c r="F17896" s="19"/>
      <c r="G17896" s="19">
        <v>0.49698118693359039</v>
      </c>
      <c r="H17896" s="19"/>
      <c r="I17896" s="19">
        <v>0.37520600511376895</v>
      </c>
      <c r="J17896" s="19"/>
      <c r="K17896" s="19">
        <v>0.48953365506625068</v>
      </c>
      <c r="L17896" s="19"/>
      <c r="M17896" s="19">
        <v>1.2327401843787051</v>
      </c>
      <c r="N17896" s="19"/>
      <c r="O17896" s="19">
        <v>1.1380227648297112</v>
      </c>
      <c r="P17896" s="50"/>
      <c r="R17896" s="9" t="s">
        <v>0</v>
      </c>
    </row>
    <row r="17897" spans="2:18" x14ac:dyDescent="0.2">
      <c r="B17897" s="25">
        <v>17667</v>
      </c>
      <c r="C17897" s="193">
        <v>0.50192250792046234</v>
      </c>
      <c r="D17897" s="19"/>
      <c r="E17897" s="19"/>
      <c r="F17897" s="19">
        <v>0.62898881598037137</v>
      </c>
      <c r="G17897" s="19">
        <v>0.41455115826613831</v>
      </c>
      <c r="H17897" s="19"/>
      <c r="I17897" s="19">
        <v>0.26686598685649177</v>
      </c>
      <c r="J17897" s="19"/>
      <c r="K17897" s="19"/>
      <c r="L17897" s="19">
        <v>1.2392847905612576</v>
      </c>
      <c r="M17897" s="19">
        <v>0.96032295902853304</v>
      </c>
      <c r="N17897" s="19"/>
      <c r="O17897" s="19"/>
      <c r="P17897" s="50">
        <v>0.29286756078418114</v>
      </c>
      <c r="R17897" s="9" t="s">
        <v>0</v>
      </c>
    </row>
    <row r="17898" spans="2:18" x14ac:dyDescent="0.2">
      <c r="B17898" s="25">
        <v>17668</v>
      </c>
      <c r="C17898" s="193"/>
      <c r="D17898" s="19">
        <v>1.4538058561024789</v>
      </c>
      <c r="E17898" s="19"/>
      <c r="F17898" s="19">
        <v>0.9083317700435749</v>
      </c>
      <c r="G17898" s="19"/>
      <c r="H17898" s="19">
        <v>1.0993038024681412</v>
      </c>
      <c r="I17898" s="19"/>
      <c r="J17898" s="19">
        <v>9.7618804290933822E-2</v>
      </c>
      <c r="K17898" s="19"/>
      <c r="L17898" s="19">
        <v>1.2428119044229997</v>
      </c>
      <c r="M17898" s="19"/>
      <c r="N17898" s="19">
        <v>1.5799818346423327</v>
      </c>
      <c r="O17898" s="19"/>
      <c r="P17898" s="50">
        <v>0.79205693190237392</v>
      </c>
      <c r="R17898" s="9" t="s">
        <v>0</v>
      </c>
    </row>
    <row r="17899" spans="2:18" x14ac:dyDescent="0.2">
      <c r="B17899" s="25">
        <v>17669</v>
      </c>
      <c r="C17899" s="193"/>
      <c r="D17899" s="19">
        <v>0.24013011498443604</v>
      </c>
      <c r="E17899" s="19"/>
      <c r="F17899" s="19">
        <v>2.3299450942212606E-2</v>
      </c>
      <c r="G17899" s="19"/>
      <c r="H17899" s="19">
        <v>0.14560088304762567</v>
      </c>
      <c r="I17899" s="19"/>
      <c r="J17899" s="19">
        <v>0.29942583893482733</v>
      </c>
      <c r="K17899" s="19">
        <v>0.19116704437922891</v>
      </c>
      <c r="L17899" s="19"/>
      <c r="M17899" s="19"/>
      <c r="N17899" s="19">
        <v>1.220160323063334</v>
      </c>
      <c r="O17899" s="19"/>
      <c r="P17899" s="50">
        <v>0.64223401563177651</v>
      </c>
      <c r="R17899" s="9" t="s">
        <v>0</v>
      </c>
    </row>
    <row r="17900" spans="2:18" x14ac:dyDescent="0.2">
      <c r="B17900" s="25">
        <v>17670</v>
      </c>
      <c r="C17900" s="193"/>
      <c r="D17900" s="19">
        <v>0.31142625076403291</v>
      </c>
      <c r="E17900" s="19">
        <v>0.80489300494188887</v>
      </c>
      <c r="F17900" s="19"/>
      <c r="G17900" s="19">
        <v>4.9005207438801421E-2</v>
      </c>
      <c r="H17900" s="19"/>
      <c r="I17900" s="19">
        <v>0.86596712707182721</v>
      </c>
      <c r="J17900" s="19"/>
      <c r="K17900" s="19"/>
      <c r="L17900" s="19">
        <v>5.9234427307432967E-2</v>
      </c>
      <c r="M17900" s="19"/>
      <c r="N17900" s="19">
        <v>3.9371620521918803E-2</v>
      </c>
      <c r="O17900" s="19">
        <v>0.27318791842722695</v>
      </c>
      <c r="P17900" s="50"/>
      <c r="R17900" s="9" t="s">
        <v>0</v>
      </c>
    </row>
    <row r="17901" spans="2:18" x14ac:dyDescent="0.2">
      <c r="B17901" s="25">
        <v>17671</v>
      </c>
      <c r="C17901" s="193"/>
      <c r="D17901" s="19">
        <v>0.94478616994890641</v>
      </c>
      <c r="E17901" s="19"/>
      <c r="F17901" s="19">
        <v>1.0193438048080083</v>
      </c>
      <c r="G17901" s="19"/>
      <c r="H17901" s="19">
        <v>0.85945439644385868</v>
      </c>
      <c r="I17901" s="19"/>
      <c r="J17901" s="19">
        <v>0.84745542159013021</v>
      </c>
      <c r="K17901" s="19">
        <v>0.42718666501827862</v>
      </c>
      <c r="L17901" s="19"/>
      <c r="M17901" s="19"/>
      <c r="N17901" s="19">
        <v>0.4591733986017032</v>
      </c>
      <c r="O17901" s="19"/>
      <c r="P17901" s="50">
        <v>0.92365486873773806</v>
      </c>
      <c r="R17901" s="9" t="s">
        <v>0</v>
      </c>
    </row>
    <row r="17902" spans="2:18" x14ac:dyDescent="0.2">
      <c r="B17902" s="25">
        <v>17672</v>
      </c>
      <c r="C17902" s="193"/>
      <c r="D17902" s="19">
        <v>0.67922255406831056</v>
      </c>
      <c r="E17902" s="19"/>
      <c r="F17902" s="19">
        <v>0.64488310762576362</v>
      </c>
      <c r="G17902" s="19"/>
      <c r="H17902" s="19">
        <v>1.3916368897302542</v>
      </c>
      <c r="I17902" s="19"/>
      <c r="J17902" s="19">
        <v>0.54073307367513457</v>
      </c>
      <c r="K17902" s="19"/>
      <c r="L17902" s="19">
        <v>1.3055635188770269</v>
      </c>
      <c r="M17902" s="19"/>
      <c r="N17902" s="19">
        <v>0.25026447865198148</v>
      </c>
      <c r="O17902" s="19"/>
      <c r="P17902" s="50">
        <v>0.99997295114576112</v>
      </c>
      <c r="R17902" s="9" t="s">
        <v>0</v>
      </c>
    </row>
    <row r="17903" spans="2:18" x14ac:dyDescent="0.2">
      <c r="B17903" s="25">
        <v>17673</v>
      </c>
      <c r="C17903" s="193">
        <v>0.1679751935261069</v>
      </c>
      <c r="D17903" s="19"/>
      <c r="E17903" s="19"/>
      <c r="F17903" s="19">
        <v>0.31223790224155257</v>
      </c>
      <c r="G17903" s="19">
        <v>0.51707790555906119</v>
      </c>
      <c r="H17903" s="19"/>
      <c r="I17903" s="19">
        <v>0.24514778732088743</v>
      </c>
      <c r="J17903" s="19"/>
      <c r="K17903" s="19"/>
      <c r="L17903" s="19">
        <v>0.13640797057432028</v>
      </c>
      <c r="M17903" s="19">
        <v>0.45247836608293662</v>
      </c>
      <c r="N17903" s="19"/>
      <c r="O17903" s="19">
        <v>1.077134676942451</v>
      </c>
      <c r="P17903" s="50"/>
      <c r="R17903" s="9" t="s">
        <v>0</v>
      </c>
    </row>
    <row r="17904" spans="2:18" x14ac:dyDescent="0.2">
      <c r="B17904" s="25">
        <v>17674</v>
      </c>
      <c r="C17904" s="193">
        <v>0.26636969732333832</v>
      </c>
      <c r="D17904" s="19"/>
      <c r="E17904" s="19">
        <v>1.3408556015361164</v>
      </c>
      <c r="F17904" s="19"/>
      <c r="G17904" s="19">
        <v>1.2867769969208913</v>
      </c>
      <c r="H17904" s="19"/>
      <c r="I17904" s="19">
        <v>0.31147411456143309</v>
      </c>
      <c r="J17904" s="19"/>
      <c r="K17904" s="19">
        <v>0.89963023025189659</v>
      </c>
      <c r="L17904" s="19"/>
      <c r="M17904" s="19">
        <v>0.26485349702259187</v>
      </c>
      <c r="N17904" s="19"/>
      <c r="O17904" s="19">
        <v>1.1622611020343756</v>
      </c>
      <c r="P17904" s="50"/>
      <c r="R17904" s="9" t="s">
        <v>0</v>
      </c>
    </row>
    <row r="17905" spans="2:18" x14ac:dyDescent="0.2">
      <c r="B17905" s="25">
        <v>17675</v>
      </c>
      <c r="C17905" s="193">
        <v>1.5417834346770658</v>
      </c>
      <c r="D17905" s="19"/>
      <c r="E17905" s="19">
        <v>1.4281804112703458</v>
      </c>
      <c r="F17905" s="19"/>
      <c r="G17905" s="19">
        <v>1.075194700800882</v>
      </c>
      <c r="H17905" s="19"/>
      <c r="I17905" s="19">
        <v>0.99768048427549727</v>
      </c>
      <c r="J17905" s="19"/>
      <c r="K17905" s="19">
        <v>1.4436453065609551</v>
      </c>
      <c r="L17905" s="19"/>
      <c r="M17905" s="19">
        <v>1.2278778270714419</v>
      </c>
      <c r="N17905" s="19"/>
      <c r="O17905" s="19">
        <v>0.3360356370382136</v>
      </c>
      <c r="P17905" s="50"/>
      <c r="R17905" s="9" t="s">
        <v>0</v>
      </c>
    </row>
    <row r="17906" spans="2:18" x14ac:dyDescent="0.2">
      <c r="B17906" s="25">
        <v>17676</v>
      </c>
      <c r="C17906" s="193"/>
      <c r="D17906" s="19">
        <v>0.62192046626475939</v>
      </c>
      <c r="E17906" s="19"/>
      <c r="F17906" s="19">
        <v>0.75902138556436183</v>
      </c>
      <c r="G17906" s="19"/>
      <c r="H17906" s="19">
        <v>0.78843374168776348</v>
      </c>
      <c r="I17906" s="19"/>
      <c r="J17906" s="19">
        <v>0.94738233224333568</v>
      </c>
      <c r="K17906" s="19"/>
      <c r="L17906" s="19">
        <v>0.96621141992749537</v>
      </c>
      <c r="M17906" s="19"/>
      <c r="N17906" s="19">
        <v>1.1417571674311193</v>
      </c>
      <c r="O17906" s="19"/>
      <c r="P17906" s="50">
        <v>0.59348858069887123</v>
      </c>
      <c r="R17906" s="9" t="s">
        <v>0</v>
      </c>
    </row>
    <row r="17907" spans="2:18" x14ac:dyDescent="0.2">
      <c r="B17907" s="25">
        <v>17677</v>
      </c>
      <c r="C17907" s="193">
        <v>1.6618413682918531</v>
      </c>
      <c r="D17907" s="19"/>
      <c r="E17907" s="19">
        <v>2.4105251195099333</v>
      </c>
      <c r="F17907" s="19"/>
      <c r="G17907" s="19">
        <v>1.543891479494371</v>
      </c>
      <c r="H17907" s="19"/>
      <c r="I17907" s="19">
        <v>1.1272064743317594</v>
      </c>
      <c r="J17907" s="19"/>
      <c r="K17907" s="19">
        <v>2.4427766235706359</v>
      </c>
      <c r="L17907" s="19"/>
      <c r="M17907" s="19">
        <v>1.1492566333404646</v>
      </c>
      <c r="N17907" s="19"/>
      <c r="O17907" s="19">
        <v>2.1767955311547382</v>
      </c>
      <c r="P17907" s="50"/>
      <c r="R17907" s="9" t="s">
        <v>0</v>
      </c>
    </row>
    <row r="17908" spans="2:18" x14ac:dyDescent="0.2">
      <c r="B17908" s="25">
        <v>17678</v>
      </c>
      <c r="C17908" s="193">
        <v>2.3437884781496283</v>
      </c>
      <c r="D17908" s="19"/>
      <c r="E17908" s="19">
        <v>2.3220154848292247</v>
      </c>
      <c r="F17908" s="19"/>
      <c r="G17908" s="19">
        <v>2.1858244111667222</v>
      </c>
      <c r="H17908" s="19"/>
      <c r="I17908" s="19">
        <v>1.2579721257086645</v>
      </c>
      <c r="J17908" s="19"/>
      <c r="K17908" s="19">
        <v>2.3710124771343688</v>
      </c>
      <c r="L17908" s="19"/>
      <c r="M17908" s="19">
        <v>2.8983251551204101</v>
      </c>
      <c r="N17908" s="19"/>
      <c r="O17908" s="19">
        <v>2.5032844642712275</v>
      </c>
      <c r="P17908" s="50"/>
      <c r="R17908" s="9" t="s">
        <v>0</v>
      </c>
    </row>
    <row r="17909" spans="2:18" x14ac:dyDescent="0.2">
      <c r="B17909" s="25">
        <v>17679</v>
      </c>
      <c r="C17909" s="193"/>
      <c r="D17909" s="19">
        <v>1.6058496796325912</v>
      </c>
      <c r="E17909" s="19"/>
      <c r="F17909" s="19">
        <v>1.1043211680033478</v>
      </c>
      <c r="G17909" s="19"/>
      <c r="H17909" s="19">
        <v>1.0303416147838573</v>
      </c>
      <c r="I17909" s="19"/>
      <c r="J17909" s="19">
        <v>0.86604529779320538</v>
      </c>
      <c r="K17909" s="19"/>
      <c r="L17909" s="19">
        <v>0.70923179729769259</v>
      </c>
      <c r="M17909" s="19"/>
      <c r="N17909" s="19">
        <v>2.5060062694717238</v>
      </c>
      <c r="O17909" s="19"/>
      <c r="P17909" s="50">
        <v>1.0557060654923318</v>
      </c>
      <c r="R17909" s="9" t="s">
        <v>0</v>
      </c>
    </row>
    <row r="17910" spans="2:18" x14ac:dyDescent="0.2">
      <c r="B17910" s="25">
        <v>17680</v>
      </c>
      <c r="C17910" s="193">
        <v>1.1865319663991558</v>
      </c>
      <c r="D17910" s="19"/>
      <c r="E17910" s="19">
        <v>0.30281889964979591</v>
      </c>
      <c r="F17910" s="19"/>
      <c r="G17910" s="19">
        <v>0.9924876813730823</v>
      </c>
      <c r="H17910" s="19"/>
      <c r="I17910" s="19">
        <v>0.65793354831591488</v>
      </c>
      <c r="J17910" s="19"/>
      <c r="K17910" s="19">
        <v>4.8742388071036633E-2</v>
      </c>
      <c r="L17910" s="19"/>
      <c r="M17910" s="19">
        <v>0.70385266536814861</v>
      </c>
      <c r="N17910" s="19"/>
      <c r="O17910" s="19">
        <v>0.64423741240252552</v>
      </c>
      <c r="P17910" s="50"/>
      <c r="R17910" s="9" t="s">
        <v>0</v>
      </c>
    </row>
    <row r="17911" spans="2:18" x14ac:dyDescent="0.2">
      <c r="B17911" s="25">
        <v>17681</v>
      </c>
      <c r="C17911" s="193">
        <v>1.4839947314884823</v>
      </c>
      <c r="D17911" s="19"/>
      <c r="E17911" s="19">
        <v>0.42140935346871417</v>
      </c>
      <c r="F17911" s="19"/>
      <c r="G17911" s="19">
        <v>0.37334659350619614</v>
      </c>
      <c r="H17911" s="19"/>
      <c r="I17911" s="19">
        <v>0.43451930422249513</v>
      </c>
      <c r="J17911" s="19"/>
      <c r="K17911" s="19">
        <v>1.0884729151810841</v>
      </c>
      <c r="L17911" s="19"/>
      <c r="M17911" s="19">
        <v>0.29674845786956272</v>
      </c>
      <c r="N17911" s="19"/>
      <c r="O17911" s="19">
        <v>1.6147249001542068</v>
      </c>
      <c r="P17911" s="50"/>
      <c r="R17911" s="9" t="s">
        <v>0</v>
      </c>
    </row>
    <row r="17912" spans="2:18" x14ac:dyDescent="0.2">
      <c r="B17912" s="25">
        <v>17682</v>
      </c>
      <c r="C17912" s="193"/>
      <c r="D17912" s="19">
        <v>0.35830710003702404</v>
      </c>
      <c r="E17912" s="19">
        <v>0.31324971972338755</v>
      </c>
      <c r="F17912" s="19"/>
      <c r="G17912" s="19"/>
      <c r="H17912" s="19">
        <v>0.20242470784270777</v>
      </c>
      <c r="I17912" s="19">
        <v>4.5263883953673471E-2</v>
      </c>
      <c r="J17912" s="19"/>
      <c r="K17912" s="19">
        <v>0.34973806899657334</v>
      </c>
      <c r="L17912" s="19"/>
      <c r="M17912" s="19">
        <v>0.6338770761655369</v>
      </c>
      <c r="N17912" s="19"/>
      <c r="O17912" s="19">
        <v>8.8057618599645601E-2</v>
      </c>
      <c r="P17912" s="50"/>
      <c r="R17912" s="9" t="s">
        <v>0</v>
      </c>
    </row>
    <row r="17913" spans="2:18" x14ac:dyDescent="0.2">
      <c r="B17913" s="25">
        <v>17683</v>
      </c>
      <c r="C17913" s="193">
        <v>0.2998444773680366</v>
      </c>
      <c r="D17913" s="19"/>
      <c r="E17913" s="19"/>
      <c r="F17913" s="19">
        <v>4.2612239701710797E-2</v>
      </c>
      <c r="G17913" s="19"/>
      <c r="H17913" s="19">
        <v>0.14589367733803335</v>
      </c>
      <c r="I17913" s="19">
        <v>1.206432305067795</v>
      </c>
      <c r="J17913" s="19"/>
      <c r="K17913" s="19">
        <v>0.34155523985583031</v>
      </c>
      <c r="L17913" s="19"/>
      <c r="M17913" s="19">
        <v>0.49754488165678212</v>
      </c>
      <c r="N17913" s="19"/>
      <c r="O17913" s="19">
        <v>1.004023209380938</v>
      </c>
      <c r="P17913" s="50"/>
      <c r="R17913" s="9" t="s">
        <v>0</v>
      </c>
    </row>
    <row r="17914" spans="2:18" x14ac:dyDescent="0.2">
      <c r="B17914" s="25">
        <v>17684</v>
      </c>
      <c r="C17914" s="193"/>
      <c r="D17914" s="19">
        <v>0.21720282290447016</v>
      </c>
      <c r="E17914" s="19">
        <v>0.42656324105497284</v>
      </c>
      <c r="F17914" s="19"/>
      <c r="G17914" s="19">
        <v>1.3440900935185358</v>
      </c>
      <c r="H17914" s="19"/>
      <c r="I17914" s="19">
        <v>4.4630529544227325E-2</v>
      </c>
      <c r="J17914" s="19"/>
      <c r="K17914" s="19"/>
      <c r="L17914" s="19">
        <v>0.57905809246412676</v>
      </c>
      <c r="M17914" s="19"/>
      <c r="N17914" s="19">
        <v>2.3800750155247317E-2</v>
      </c>
      <c r="O17914" s="19"/>
      <c r="P17914" s="50">
        <v>0.22286930817744333</v>
      </c>
      <c r="R17914" s="9" t="s">
        <v>0</v>
      </c>
    </row>
    <row r="17915" spans="2:18" x14ac:dyDescent="0.2">
      <c r="B17915" s="25">
        <v>17685</v>
      </c>
      <c r="C17915" s="193">
        <v>1.858806439902889</v>
      </c>
      <c r="D17915" s="19"/>
      <c r="E17915" s="19">
        <v>1.8849996731602312</v>
      </c>
      <c r="F17915" s="19"/>
      <c r="G17915" s="19">
        <v>2.1516717424369967</v>
      </c>
      <c r="H17915" s="19"/>
      <c r="I17915" s="19">
        <v>2.7652080376297343</v>
      </c>
      <c r="J17915" s="19"/>
      <c r="K17915" s="19">
        <v>2.0712336845903989</v>
      </c>
      <c r="L17915" s="19"/>
      <c r="M17915" s="19">
        <v>2.7876423939025519</v>
      </c>
      <c r="N17915" s="19"/>
      <c r="O17915" s="19">
        <v>1.8510262874822465</v>
      </c>
      <c r="P17915" s="50"/>
      <c r="R17915" s="9" t="s">
        <v>0</v>
      </c>
    </row>
    <row r="17916" spans="2:18" x14ac:dyDescent="0.2">
      <c r="B17916" s="25">
        <v>17686</v>
      </c>
      <c r="C17916" s="193"/>
      <c r="D17916" s="19">
        <v>1.0408552888673679</v>
      </c>
      <c r="E17916" s="19"/>
      <c r="F17916" s="19">
        <v>1.3921730814658353</v>
      </c>
      <c r="G17916" s="19"/>
      <c r="H17916" s="19">
        <v>0.24738451360686814</v>
      </c>
      <c r="I17916" s="19"/>
      <c r="J17916" s="19">
        <v>0.8122262543658173</v>
      </c>
      <c r="K17916" s="19"/>
      <c r="L17916" s="19">
        <v>0.368933009662478</v>
      </c>
      <c r="M17916" s="19"/>
      <c r="N17916" s="19">
        <v>0.88760983955549921</v>
      </c>
      <c r="O17916" s="19"/>
      <c r="P17916" s="50">
        <v>0.48151179911999425</v>
      </c>
      <c r="R17916" s="9" t="s">
        <v>0</v>
      </c>
    </row>
    <row r="17917" spans="2:18" x14ac:dyDescent="0.2">
      <c r="B17917" s="25">
        <v>17687</v>
      </c>
      <c r="C17917" s="193"/>
      <c r="D17917" s="19">
        <v>4.8996198175138048E-2</v>
      </c>
      <c r="E17917" s="19"/>
      <c r="F17917" s="19">
        <v>0.54277126812046206</v>
      </c>
      <c r="G17917" s="19"/>
      <c r="H17917" s="19">
        <v>0.68314749385980844</v>
      </c>
      <c r="I17917" s="19"/>
      <c r="J17917" s="19">
        <v>0.42598630457294157</v>
      </c>
      <c r="K17917" s="19"/>
      <c r="L17917" s="19">
        <v>0.68429512545675364</v>
      </c>
      <c r="M17917" s="19"/>
      <c r="N17917" s="19">
        <v>0.44221704774368986</v>
      </c>
      <c r="O17917" s="19">
        <v>0.3476486427180322</v>
      </c>
      <c r="P17917" s="50"/>
      <c r="R17917" s="9" t="s">
        <v>0</v>
      </c>
    </row>
    <row r="17918" spans="2:18" x14ac:dyDescent="0.2">
      <c r="B17918" s="25">
        <v>17688</v>
      </c>
      <c r="C17918" s="193"/>
      <c r="D17918" s="19">
        <v>1.4128961334411427</v>
      </c>
      <c r="E17918" s="19"/>
      <c r="F17918" s="19">
        <v>0.48640850270409247</v>
      </c>
      <c r="G17918" s="19"/>
      <c r="H17918" s="19">
        <v>0.93561749186606658</v>
      </c>
      <c r="I17918" s="19"/>
      <c r="J17918" s="19">
        <v>0.50277481891574782</v>
      </c>
      <c r="K17918" s="19"/>
      <c r="L17918" s="19">
        <v>1.076534878867841</v>
      </c>
      <c r="M17918" s="19"/>
      <c r="N17918" s="19">
        <v>0.63634878007793638</v>
      </c>
      <c r="O17918" s="19"/>
      <c r="P17918" s="50">
        <v>0.35675799293894223</v>
      </c>
      <c r="R17918" s="9" t="s">
        <v>0</v>
      </c>
    </row>
    <row r="17919" spans="2:18" x14ac:dyDescent="0.2">
      <c r="B17919" s="25">
        <v>17689</v>
      </c>
      <c r="C17919" s="193">
        <v>0.483586691458394</v>
      </c>
      <c r="D17919" s="19"/>
      <c r="E17919" s="19">
        <v>0.6077971309406478</v>
      </c>
      <c r="F17919" s="19"/>
      <c r="G17919" s="19">
        <v>0.85032834352884001</v>
      </c>
      <c r="H17919" s="19"/>
      <c r="I17919" s="19"/>
      <c r="J17919" s="19">
        <v>1.9498238100261914E-2</v>
      </c>
      <c r="K17919" s="19">
        <v>1.2336515288013084</v>
      </c>
      <c r="L17919" s="19"/>
      <c r="M17919" s="19"/>
      <c r="N17919" s="19">
        <v>0.61504195447691745</v>
      </c>
      <c r="O17919" s="19">
        <v>0.30463170054080352</v>
      </c>
      <c r="P17919" s="50"/>
      <c r="R17919" s="9" t="s">
        <v>0</v>
      </c>
    </row>
    <row r="17920" spans="2:18" x14ac:dyDescent="0.2">
      <c r="B17920" s="25">
        <v>17690</v>
      </c>
      <c r="C17920" s="193">
        <v>0.38660902444577155</v>
      </c>
      <c r="D17920" s="19"/>
      <c r="E17920" s="19"/>
      <c r="F17920" s="19">
        <v>0.12498783132704874</v>
      </c>
      <c r="G17920" s="19">
        <v>0.50632912037603051</v>
      </c>
      <c r="H17920" s="19"/>
      <c r="I17920" s="19">
        <v>0.77081657161690309</v>
      </c>
      <c r="J17920" s="19"/>
      <c r="K17920" s="19">
        <v>0.20205944267326342</v>
      </c>
      <c r="L17920" s="19"/>
      <c r="M17920" s="19"/>
      <c r="N17920" s="19">
        <v>0.26028383006046757</v>
      </c>
      <c r="O17920" s="19">
        <v>0.48529251469808471</v>
      </c>
      <c r="P17920" s="50"/>
      <c r="R17920" s="9" t="s">
        <v>0</v>
      </c>
    </row>
    <row r="17921" spans="2:18" x14ac:dyDescent="0.2">
      <c r="B17921" s="25">
        <v>17691</v>
      </c>
      <c r="C17921" s="193"/>
      <c r="D17921" s="19">
        <v>0.81121572623665239</v>
      </c>
      <c r="E17921" s="19"/>
      <c r="F17921" s="19">
        <v>0.22518216302276217</v>
      </c>
      <c r="G17921" s="19"/>
      <c r="H17921" s="19">
        <v>1.3585999847713415</v>
      </c>
      <c r="I17921" s="19"/>
      <c r="J17921" s="19">
        <v>1.2328180439428764</v>
      </c>
      <c r="K17921" s="19"/>
      <c r="L17921" s="19">
        <v>1.310825102090172</v>
      </c>
      <c r="M17921" s="19"/>
      <c r="N17921" s="19">
        <v>1.2653869433124072</v>
      </c>
      <c r="O17921" s="19"/>
      <c r="P17921" s="50">
        <v>0.48194024704211408</v>
      </c>
      <c r="R17921" s="9" t="s">
        <v>0</v>
      </c>
    </row>
    <row r="17922" spans="2:18" x14ac:dyDescent="0.2">
      <c r="B17922" s="25">
        <v>17692</v>
      </c>
      <c r="C17922" s="193"/>
      <c r="D17922" s="19">
        <v>1.1283862116404246</v>
      </c>
      <c r="E17922" s="19"/>
      <c r="F17922" s="19">
        <v>0.37069858598615568</v>
      </c>
      <c r="G17922" s="19">
        <v>0.30312057639015488</v>
      </c>
      <c r="H17922" s="19"/>
      <c r="I17922" s="19"/>
      <c r="J17922" s="19">
        <v>0.69201672639503098</v>
      </c>
      <c r="K17922" s="19"/>
      <c r="L17922" s="19">
        <v>0.7580622226698529</v>
      </c>
      <c r="M17922" s="19"/>
      <c r="N17922" s="19">
        <v>0.70120808816779623</v>
      </c>
      <c r="O17922" s="19">
        <v>0.43548417566948311</v>
      </c>
      <c r="P17922" s="50"/>
      <c r="R17922" s="9" t="s">
        <v>0</v>
      </c>
    </row>
    <row r="17923" spans="2:18" x14ac:dyDescent="0.2">
      <c r="B17923" s="25">
        <v>17693</v>
      </c>
      <c r="C17923" s="193">
        <v>0.17652514304011346</v>
      </c>
      <c r="D17923" s="19"/>
      <c r="E17923" s="19"/>
      <c r="F17923" s="19">
        <v>0.59665290233304114</v>
      </c>
      <c r="G17923" s="19">
        <v>3.5240196004074943E-2</v>
      </c>
      <c r="H17923" s="19"/>
      <c r="I17923" s="19">
        <v>0.30673648399488113</v>
      </c>
      <c r="J17923" s="19"/>
      <c r="K17923" s="19"/>
      <c r="L17923" s="19">
        <v>1.4586846148677646</v>
      </c>
      <c r="M17923" s="19">
        <v>0.21329305389992403</v>
      </c>
      <c r="N17923" s="19"/>
      <c r="O17923" s="19"/>
      <c r="P17923" s="50">
        <v>0.67130533883256793</v>
      </c>
      <c r="R17923" s="9" t="s">
        <v>0</v>
      </c>
    </row>
    <row r="17924" spans="2:18" x14ac:dyDescent="0.2">
      <c r="B17924" s="25">
        <v>17694</v>
      </c>
      <c r="C17924" s="193"/>
      <c r="D17924" s="19">
        <v>0.80434787824615162</v>
      </c>
      <c r="E17924" s="19"/>
      <c r="F17924" s="19">
        <v>2.0363146659622546</v>
      </c>
      <c r="G17924" s="19"/>
      <c r="H17924" s="19">
        <v>0.41083552188432793</v>
      </c>
      <c r="I17924" s="19"/>
      <c r="J17924" s="19">
        <v>1.5899583219899127</v>
      </c>
      <c r="K17924" s="19"/>
      <c r="L17924" s="19">
        <v>1.189561434999467</v>
      </c>
      <c r="M17924" s="19"/>
      <c r="N17924" s="19">
        <v>0.69614562182453565</v>
      </c>
      <c r="O17924" s="19"/>
      <c r="P17924" s="50">
        <v>1.3968500282675891</v>
      </c>
      <c r="R17924" s="9" t="s">
        <v>0</v>
      </c>
    </row>
    <row r="17925" spans="2:18" x14ac:dyDescent="0.2">
      <c r="B17925" s="25">
        <v>17695</v>
      </c>
      <c r="C17925" s="193"/>
      <c r="D17925" s="19">
        <v>1.1503325262399614E-2</v>
      </c>
      <c r="E17925" s="19">
        <v>0.64856479883023621</v>
      </c>
      <c r="F17925" s="19"/>
      <c r="G17925" s="19">
        <v>0.37262011200170519</v>
      </c>
      <c r="H17925" s="19"/>
      <c r="I17925" s="19">
        <v>1.469177511550001</v>
      </c>
      <c r="J17925" s="19"/>
      <c r="K17925" s="19">
        <v>1.1423420886695179</v>
      </c>
      <c r="L17925" s="19"/>
      <c r="M17925" s="19">
        <v>1.0160615790123002</v>
      </c>
      <c r="N17925" s="19"/>
      <c r="O17925" s="19">
        <v>1.2685795709123171</v>
      </c>
      <c r="P17925" s="50"/>
      <c r="R17925" s="9" t="s">
        <v>0</v>
      </c>
    </row>
    <row r="17926" spans="2:18" x14ac:dyDescent="0.2">
      <c r="B17926" s="25">
        <v>17696</v>
      </c>
      <c r="C17926" s="193"/>
      <c r="D17926" s="19">
        <v>0.28849522306851644</v>
      </c>
      <c r="E17926" s="19"/>
      <c r="F17926" s="19">
        <v>1.4962760123006436</v>
      </c>
      <c r="G17926" s="19"/>
      <c r="H17926" s="19">
        <v>1.2622876339662334</v>
      </c>
      <c r="I17926" s="19"/>
      <c r="J17926" s="19">
        <v>1.6087908684461372</v>
      </c>
      <c r="K17926" s="19"/>
      <c r="L17926" s="19">
        <v>0.79795777541118362</v>
      </c>
      <c r="M17926" s="19"/>
      <c r="N17926" s="19">
        <v>0.47639592300027489</v>
      </c>
      <c r="O17926" s="19"/>
      <c r="P17926" s="50">
        <v>1.055834041727379</v>
      </c>
      <c r="R17926" s="9" t="s">
        <v>0</v>
      </c>
    </row>
    <row r="17927" spans="2:18" x14ac:dyDescent="0.2">
      <c r="B17927" s="25">
        <v>17697</v>
      </c>
      <c r="C17927" s="193">
        <v>0.66527838394816108</v>
      </c>
      <c r="D17927" s="19"/>
      <c r="E17927" s="19">
        <v>6.5834808156843616E-2</v>
      </c>
      <c r="F17927" s="19"/>
      <c r="G17927" s="19"/>
      <c r="H17927" s="19">
        <v>0.30138196580074933</v>
      </c>
      <c r="I17927" s="19">
        <v>4.6997833981443825E-2</v>
      </c>
      <c r="J17927" s="19"/>
      <c r="K17927" s="19">
        <v>0.25470106534187426</v>
      </c>
      <c r="L17927" s="19"/>
      <c r="M17927" s="19"/>
      <c r="N17927" s="19">
        <v>0.31564409595735959</v>
      </c>
      <c r="O17927" s="19">
        <v>0.32436873355154511</v>
      </c>
      <c r="P17927" s="50"/>
      <c r="R17927" s="9" t="s">
        <v>0</v>
      </c>
    </row>
    <row r="17928" spans="2:18" x14ac:dyDescent="0.2">
      <c r="B17928" s="25">
        <v>17698</v>
      </c>
      <c r="C17928" s="193">
        <v>0.22026068180820166</v>
      </c>
      <c r="D17928" s="19"/>
      <c r="E17928" s="19">
        <v>0.35983980399345333</v>
      </c>
      <c r="F17928" s="19"/>
      <c r="G17928" s="19">
        <v>0.46687187039249201</v>
      </c>
      <c r="H17928" s="19"/>
      <c r="I17928" s="19">
        <v>1.650428949714108</v>
      </c>
      <c r="J17928" s="19"/>
      <c r="K17928" s="19">
        <v>0.57636412621795297</v>
      </c>
      <c r="L17928" s="19"/>
      <c r="M17928" s="19">
        <v>0.58746735391156779</v>
      </c>
      <c r="N17928" s="19"/>
      <c r="O17928" s="19">
        <v>0.62843212006887861</v>
      </c>
      <c r="P17928" s="50"/>
      <c r="R17928" s="9" t="s">
        <v>0</v>
      </c>
    </row>
    <row r="17929" spans="2:18" x14ac:dyDescent="0.2">
      <c r="B17929" s="25">
        <v>17699</v>
      </c>
      <c r="C17929" s="193"/>
      <c r="D17929" s="19">
        <v>0.80040966425337656</v>
      </c>
      <c r="E17929" s="19"/>
      <c r="F17929" s="19">
        <v>0.72612290214356334</v>
      </c>
      <c r="G17929" s="19"/>
      <c r="H17929" s="19">
        <v>0.38004162010005643</v>
      </c>
      <c r="I17929" s="19"/>
      <c r="J17929" s="19">
        <v>0.26736336249388398</v>
      </c>
      <c r="K17929" s="19">
        <v>0.33693018769541455</v>
      </c>
      <c r="L17929" s="19"/>
      <c r="M17929" s="19"/>
      <c r="N17929" s="19">
        <v>0.56588093604672574</v>
      </c>
      <c r="O17929" s="19"/>
      <c r="P17929" s="50">
        <v>1.4532029397382327</v>
      </c>
      <c r="R17929" s="9" t="s">
        <v>0</v>
      </c>
    </row>
    <row r="17930" spans="2:18" x14ac:dyDescent="0.2">
      <c r="B17930" s="25">
        <v>17700</v>
      </c>
      <c r="C17930" s="193">
        <v>1.493174620869953</v>
      </c>
      <c r="D17930" s="19"/>
      <c r="E17930" s="19">
        <v>1.9501707405731634</v>
      </c>
      <c r="F17930" s="19"/>
      <c r="G17930" s="19">
        <v>1.4592709747338006</v>
      </c>
      <c r="H17930" s="19"/>
      <c r="I17930" s="19">
        <v>2.8581253673806142</v>
      </c>
      <c r="J17930" s="19"/>
      <c r="K17930" s="19">
        <v>2.20824538962085</v>
      </c>
      <c r="L17930" s="19"/>
      <c r="M17930" s="19">
        <v>1.6423867307110467</v>
      </c>
      <c r="N17930" s="19"/>
      <c r="O17930" s="19">
        <v>2.4815270337619713</v>
      </c>
      <c r="P17930" s="50"/>
      <c r="R17930" s="9" t="s">
        <v>0</v>
      </c>
    </row>
    <row r="17931" spans="2:18" x14ac:dyDescent="0.2">
      <c r="B17931" s="25">
        <v>17701</v>
      </c>
      <c r="C17931" s="193"/>
      <c r="D17931" s="19">
        <v>0.68627670733521073</v>
      </c>
      <c r="E17931" s="19"/>
      <c r="F17931" s="19">
        <v>0.57937015703294348</v>
      </c>
      <c r="G17931" s="19"/>
      <c r="H17931" s="19">
        <v>0.85324696355596508</v>
      </c>
      <c r="I17931" s="19"/>
      <c r="J17931" s="19">
        <v>0.96806740603227126</v>
      </c>
      <c r="K17931" s="19">
        <v>0.58058296615474336</v>
      </c>
      <c r="L17931" s="19"/>
      <c r="M17931" s="19"/>
      <c r="N17931" s="19">
        <v>0.38542542465652629</v>
      </c>
      <c r="O17931" s="19">
        <v>0.18384275697824659</v>
      </c>
      <c r="P17931" s="50"/>
      <c r="R17931" s="9" t="s">
        <v>0</v>
      </c>
    </row>
    <row r="17932" spans="2:18" x14ac:dyDescent="0.2">
      <c r="B17932" s="25">
        <v>17702</v>
      </c>
      <c r="C17932" s="193"/>
      <c r="D17932" s="19">
        <v>0.70545867073340462</v>
      </c>
      <c r="E17932" s="19"/>
      <c r="F17932" s="19">
        <v>0.32789845701876452</v>
      </c>
      <c r="G17932" s="19">
        <v>0.70768548490266425</v>
      </c>
      <c r="H17932" s="19"/>
      <c r="I17932" s="19"/>
      <c r="J17932" s="19">
        <v>1.3241636784645066</v>
      </c>
      <c r="K17932" s="19"/>
      <c r="L17932" s="19">
        <v>0.72582809557232542</v>
      </c>
      <c r="M17932" s="19">
        <v>0.88922474363819715</v>
      </c>
      <c r="N17932" s="19"/>
      <c r="O17932" s="19">
        <v>0.50472069782193929</v>
      </c>
      <c r="P17932" s="50"/>
      <c r="R17932" s="9" t="s">
        <v>0</v>
      </c>
    </row>
    <row r="17933" spans="2:18" x14ac:dyDescent="0.2">
      <c r="B17933" s="25">
        <v>17703</v>
      </c>
      <c r="C17933" s="193">
        <v>0.38494861438957467</v>
      </c>
      <c r="D17933" s="19"/>
      <c r="E17933" s="19">
        <v>0.55009474166531047</v>
      </c>
      <c r="F17933" s="19"/>
      <c r="G17933" s="19">
        <v>1.0732651256635948</v>
      </c>
      <c r="H17933" s="19"/>
      <c r="I17933" s="19">
        <v>0.2838851487857148</v>
      </c>
      <c r="J17933" s="19"/>
      <c r="K17933" s="19">
        <v>0.37238510355936194</v>
      </c>
      <c r="L17933" s="19"/>
      <c r="M17933" s="19">
        <v>0.90703345575366168</v>
      </c>
      <c r="N17933" s="19"/>
      <c r="O17933" s="19">
        <v>1.3488086678747075</v>
      </c>
      <c r="P17933" s="50"/>
      <c r="R17933" s="9" t="s">
        <v>0</v>
      </c>
    </row>
    <row r="17934" spans="2:18" x14ac:dyDescent="0.2">
      <c r="B17934" s="25">
        <v>17704</v>
      </c>
      <c r="C17934" s="193"/>
      <c r="D17934" s="19">
        <v>0.245143126246577</v>
      </c>
      <c r="E17934" s="19">
        <v>0.7565786281135074</v>
      </c>
      <c r="F17934" s="19"/>
      <c r="G17934" s="19">
        <v>0.32892648219604104</v>
      </c>
      <c r="H17934" s="19"/>
      <c r="I17934" s="19">
        <v>0.15719888376105559</v>
      </c>
      <c r="J17934" s="19"/>
      <c r="K17934" s="19">
        <v>2.9257824969958521E-2</v>
      </c>
      <c r="L17934" s="19"/>
      <c r="M17934" s="19">
        <v>0.64247420651455733</v>
      </c>
      <c r="N17934" s="19"/>
      <c r="O17934" s="19">
        <v>9.5228539778770688E-2</v>
      </c>
      <c r="P17934" s="50"/>
      <c r="R17934" s="9" t="s">
        <v>0</v>
      </c>
    </row>
    <row r="17935" spans="2:18" x14ac:dyDescent="0.2">
      <c r="B17935" s="25">
        <v>17705</v>
      </c>
      <c r="C17935" s="193"/>
      <c r="D17935" s="19">
        <v>0.58050979974585681</v>
      </c>
      <c r="E17935" s="19"/>
      <c r="F17935" s="19">
        <v>1.0096532265478273</v>
      </c>
      <c r="G17935" s="19"/>
      <c r="H17935" s="19">
        <v>1.1395996347959709</v>
      </c>
      <c r="I17935" s="19"/>
      <c r="J17935" s="19">
        <v>0.90006604359301767</v>
      </c>
      <c r="K17935" s="19"/>
      <c r="L17935" s="19">
        <v>1.3113143036093899</v>
      </c>
      <c r="M17935" s="19"/>
      <c r="N17935" s="19">
        <v>0.29712842676836126</v>
      </c>
      <c r="O17935" s="19"/>
      <c r="P17935" s="50">
        <v>1.3527490295312663</v>
      </c>
      <c r="R17935" s="9" t="s">
        <v>0</v>
      </c>
    </row>
    <row r="17936" spans="2:18" x14ac:dyDescent="0.2">
      <c r="B17936" s="25">
        <v>17706</v>
      </c>
      <c r="C17936" s="193">
        <v>0.54593287719938532</v>
      </c>
      <c r="D17936" s="19"/>
      <c r="E17936" s="19">
        <v>1.9363074271694178</v>
      </c>
      <c r="F17936" s="19"/>
      <c r="G17936" s="19">
        <v>1.1124560997349155</v>
      </c>
      <c r="H17936" s="19"/>
      <c r="I17936" s="19">
        <v>1.1440623083228652</v>
      </c>
      <c r="J17936" s="19"/>
      <c r="K17936" s="19">
        <v>1.1736967695103675</v>
      </c>
      <c r="L17936" s="19"/>
      <c r="M17936" s="19">
        <v>1.1764352268371836</v>
      </c>
      <c r="N17936" s="19"/>
      <c r="O17936" s="19">
        <v>2.2855507342311592</v>
      </c>
      <c r="P17936" s="50"/>
      <c r="R17936" s="9" t="s">
        <v>0</v>
      </c>
    </row>
    <row r="17937" spans="2:18" x14ac:dyDescent="0.2">
      <c r="B17937" s="25">
        <v>17707</v>
      </c>
      <c r="C17937" s="193">
        <v>1.7017360701317026</v>
      </c>
      <c r="D17937" s="19"/>
      <c r="E17937" s="19">
        <v>1.9797715968101326</v>
      </c>
      <c r="F17937" s="19"/>
      <c r="G17937" s="19">
        <v>2.2551362204272047</v>
      </c>
      <c r="H17937" s="19"/>
      <c r="I17937" s="19">
        <v>1.5629628623176857</v>
      </c>
      <c r="J17937" s="19"/>
      <c r="K17937" s="19">
        <v>1.5982178861609158</v>
      </c>
      <c r="L17937" s="19"/>
      <c r="M17937" s="19">
        <v>1.8200560688701419</v>
      </c>
      <c r="N17937" s="19"/>
      <c r="O17937" s="19">
        <v>2.2395742575582767</v>
      </c>
      <c r="P17937" s="50"/>
      <c r="R17937" s="9" t="s">
        <v>0</v>
      </c>
    </row>
    <row r="17938" spans="2:18" x14ac:dyDescent="0.2">
      <c r="B17938" s="25">
        <v>17708</v>
      </c>
      <c r="C17938" s="193">
        <v>0.27886406827116383</v>
      </c>
      <c r="D17938" s="19"/>
      <c r="E17938" s="19"/>
      <c r="F17938" s="19">
        <v>0.68040671277448206</v>
      </c>
      <c r="G17938" s="19"/>
      <c r="H17938" s="19">
        <v>2.1048344585467296E-2</v>
      </c>
      <c r="I17938" s="19"/>
      <c r="J17938" s="19">
        <v>0.81384097393333787</v>
      </c>
      <c r="K17938" s="19">
        <v>1.1073080748216481E-2</v>
      </c>
      <c r="L17938" s="19"/>
      <c r="M17938" s="19">
        <v>2.0142001230092594E-2</v>
      </c>
      <c r="N17938" s="19"/>
      <c r="O17938" s="19"/>
      <c r="P17938" s="50">
        <v>0.30885520267856509</v>
      </c>
      <c r="R17938" s="9" t="s">
        <v>0</v>
      </c>
    </row>
    <row r="17939" spans="2:18" x14ac:dyDescent="0.2">
      <c r="B17939" s="25">
        <v>17709</v>
      </c>
      <c r="C17939" s="193"/>
      <c r="D17939" s="19">
        <v>1.3195155212353178</v>
      </c>
      <c r="E17939" s="19"/>
      <c r="F17939" s="19">
        <v>1.014501942274689</v>
      </c>
      <c r="G17939" s="19"/>
      <c r="H17939" s="19">
        <v>0.71056121024947783</v>
      </c>
      <c r="I17939" s="19"/>
      <c r="J17939" s="19">
        <v>1.4939375387476805</v>
      </c>
      <c r="K17939" s="19"/>
      <c r="L17939" s="19">
        <v>0.72050739621405746</v>
      </c>
      <c r="M17939" s="19"/>
      <c r="N17939" s="19">
        <v>0.18620631221592115</v>
      </c>
      <c r="O17939" s="19"/>
      <c r="P17939" s="50">
        <v>0.86184993343591298</v>
      </c>
      <c r="R17939" s="9" t="s">
        <v>0</v>
      </c>
    </row>
    <row r="17940" spans="2:18" x14ac:dyDescent="0.2">
      <c r="B17940" s="25">
        <v>17710</v>
      </c>
      <c r="C17940" s="193">
        <v>1.2904484543266568</v>
      </c>
      <c r="D17940" s="19"/>
      <c r="E17940" s="19">
        <v>1.2732132502981908</v>
      </c>
      <c r="F17940" s="19"/>
      <c r="G17940" s="19">
        <v>0.70462367509827728</v>
      </c>
      <c r="H17940" s="19"/>
      <c r="I17940" s="19">
        <v>1.6457097339235294</v>
      </c>
      <c r="J17940" s="19"/>
      <c r="K17940" s="19">
        <v>1.2082996345191948</v>
      </c>
      <c r="L17940" s="19"/>
      <c r="M17940" s="19">
        <v>1.5122356021313152</v>
      </c>
      <c r="N17940" s="19"/>
      <c r="O17940" s="19">
        <v>6.5864657309982763E-3</v>
      </c>
      <c r="P17940" s="50"/>
      <c r="R17940" s="9" t="s">
        <v>0</v>
      </c>
    </row>
    <row r="17941" spans="2:18" x14ac:dyDescent="0.2">
      <c r="B17941" s="25">
        <v>17711</v>
      </c>
      <c r="C17941" s="193">
        <v>0.5881770928987623</v>
      </c>
      <c r="D17941" s="19"/>
      <c r="E17941" s="19"/>
      <c r="F17941" s="19">
        <v>0.49729883870586322</v>
      </c>
      <c r="G17941" s="19">
        <v>0.57545696104096311</v>
      </c>
      <c r="H17941" s="19"/>
      <c r="I17941" s="19">
        <v>0.84151392141066961</v>
      </c>
      <c r="J17941" s="19"/>
      <c r="K17941" s="19">
        <v>0.20309438569836535</v>
      </c>
      <c r="L17941" s="19"/>
      <c r="M17941" s="19">
        <v>0.20900335541183132</v>
      </c>
      <c r="N17941" s="19"/>
      <c r="O17941" s="19">
        <v>0.40756775986725297</v>
      </c>
      <c r="P17941" s="50"/>
      <c r="R17941" s="9" t="s">
        <v>0</v>
      </c>
    </row>
    <row r="17942" spans="2:18" x14ac:dyDescent="0.2">
      <c r="B17942" s="25">
        <v>17712</v>
      </c>
      <c r="C17942" s="193">
        <v>0.37209368343159949</v>
      </c>
      <c r="D17942" s="19"/>
      <c r="E17942" s="19">
        <v>0.54632609446595104</v>
      </c>
      <c r="F17942" s="19"/>
      <c r="G17942" s="19">
        <v>1.206156817329759</v>
      </c>
      <c r="H17942" s="19"/>
      <c r="I17942" s="19">
        <v>0.23861927300050595</v>
      </c>
      <c r="J17942" s="19"/>
      <c r="K17942" s="19">
        <v>0.39673274356424543</v>
      </c>
      <c r="L17942" s="19"/>
      <c r="M17942" s="19">
        <v>0.53872569274683002</v>
      </c>
      <c r="N17942" s="19"/>
      <c r="O17942" s="19">
        <v>0.51733925313169127</v>
      </c>
      <c r="P17942" s="50"/>
      <c r="R17942" s="9" t="s">
        <v>0</v>
      </c>
    </row>
    <row r="17943" spans="2:18" x14ac:dyDescent="0.2">
      <c r="B17943" s="25">
        <v>17713</v>
      </c>
      <c r="C17943" s="193">
        <v>1.5896753602656952</v>
      </c>
      <c r="D17943" s="19"/>
      <c r="E17943" s="19">
        <v>2.1841420389875106</v>
      </c>
      <c r="F17943" s="19"/>
      <c r="G17943" s="19">
        <v>1.7082390346381027</v>
      </c>
      <c r="H17943" s="19"/>
      <c r="I17943" s="19">
        <v>1.5126039303895178</v>
      </c>
      <c r="J17943" s="19"/>
      <c r="K17943" s="19">
        <v>1.6872684326436904</v>
      </c>
      <c r="L17943" s="19"/>
      <c r="M17943" s="19">
        <v>2.0577494627585495</v>
      </c>
      <c r="N17943" s="19"/>
      <c r="O17943" s="19">
        <v>1.3834594632369803</v>
      </c>
      <c r="P17943" s="50"/>
      <c r="R17943" s="9" t="s">
        <v>0</v>
      </c>
    </row>
    <row r="17944" spans="2:18" x14ac:dyDescent="0.2">
      <c r="B17944" s="25">
        <v>17714</v>
      </c>
      <c r="C17944" s="193"/>
      <c r="D17944" s="19">
        <v>1.5650611309968407</v>
      </c>
      <c r="E17944" s="19"/>
      <c r="F17944" s="19">
        <v>0.73440817251183876</v>
      </c>
      <c r="G17944" s="19"/>
      <c r="H17944" s="19">
        <v>0.35366899570347154</v>
      </c>
      <c r="I17944" s="19"/>
      <c r="J17944" s="19">
        <v>1.0092794917626027</v>
      </c>
      <c r="K17944" s="19"/>
      <c r="L17944" s="19">
        <v>1.1792564049128997</v>
      </c>
      <c r="M17944" s="19"/>
      <c r="N17944" s="19">
        <v>0.68845859380025842</v>
      </c>
      <c r="O17944" s="19"/>
      <c r="P17944" s="50">
        <v>0.53145995115316447</v>
      </c>
      <c r="R17944" s="9" t="s">
        <v>0</v>
      </c>
    </row>
    <row r="17945" spans="2:18" x14ac:dyDescent="0.2">
      <c r="B17945" s="25">
        <v>17715</v>
      </c>
      <c r="C17945" s="193"/>
      <c r="D17945" s="19">
        <v>0.57393328794637821</v>
      </c>
      <c r="E17945" s="19"/>
      <c r="F17945" s="19">
        <v>0.59660326620667992</v>
      </c>
      <c r="G17945" s="19">
        <v>1.025024499939736</v>
      </c>
      <c r="H17945" s="19"/>
      <c r="I17945" s="19">
        <v>0.80802636426380892</v>
      </c>
      <c r="J17945" s="19"/>
      <c r="K17945" s="19">
        <v>1.0918554379251315</v>
      </c>
      <c r="L17945" s="19"/>
      <c r="M17945" s="19">
        <v>0.93845944114401758</v>
      </c>
      <c r="N17945" s="19"/>
      <c r="O17945" s="19"/>
      <c r="P17945" s="50">
        <v>0.31132646394710639</v>
      </c>
      <c r="R17945" s="9" t="s">
        <v>0</v>
      </c>
    </row>
    <row r="17946" spans="2:18" x14ac:dyDescent="0.2">
      <c r="B17946" s="25">
        <v>17716</v>
      </c>
      <c r="C17946" s="193">
        <v>0.48849761329893832</v>
      </c>
      <c r="D17946" s="19"/>
      <c r="E17946" s="19"/>
      <c r="F17946" s="19">
        <v>0.85478415994507762</v>
      </c>
      <c r="G17946" s="19">
        <v>0.20063154770880504</v>
      </c>
      <c r="H17946" s="19"/>
      <c r="I17946" s="19">
        <v>0.61318435886309641</v>
      </c>
      <c r="J17946" s="19"/>
      <c r="K17946" s="19">
        <v>0.8523617426832959</v>
      </c>
      <c r="L17946" s="19"/>
      <c r="M17946" s="19">
        <v>0.67586450823561861</v>
      </c>
      <c r="N17946" s="19"/>
      <c r="O17946" s="19">
        <v>0.38076182490691007</v>
      </c>
      <c r="P17946" s="50"/>
      <c r="R17946" s="9" t="s">
        <v>0</v>
      </c>
    </row>
    <row r="17947" spans="2:18" x14ac:dyDescent="0.2">
      <c r="B17947" s="25">
        <v>17717</v>
      </c>
      <c r="C17947" s="193"/>
      <c r="D17947" s="19">
        <v>0.26456096617995956</v>
      </c>
      <c r="E17947" s="19"/>
      <c r="F17947" s="19">
        <v>0.83087744311257772</v>
      </c>
      <c r="G17947" s="19"/>
      <c r="H17947" s="19">
        <v>0.78027210930345714</v>
      </c>
      <c r="I17947" s="19"/>
      <c r="J17947" s="19">
        <v>0.57513759357361038</v>
      </c>
      <c r="K17947" s="19">
        <v>0.31732116387263454</v>
      </c>
      <c r="L17947" s="19"/>
      <c r="M17947" s="19"/>
      <c r="N17947" s="19">
        <v>0.41155936215634065</v>
      </c>
      <c r="O17947" s="19"/>
      <c r="P17947" s="50">
        <v>1.0564079357586469</v>
      </c>
      <c r="R17947" s="9" t="s">
        <v>0</v>
      </c>
    </row>
    <row r="17948" spans="2:18" x14ac:dyDescent="0.2">
      <c r="B17948" s="25">
        <v>17718</v>
      </c>
      <c r="C17948" s="193"/>
      <c r="D17948" s="19">
        <v>1.7013244121001418</v>
      </c>
      <c r="E17948" s="19"/>
      <c r="F17948" s="19">
        <v>1.6400162188076088</v>
      </c>
      <c r="G17948" s="19"/>
      <c r="H17948" s="19">
        <v>1.6023851235914848</v>
      </c>
      <c r="I17948" s="19"/>
      <c r="J17948" s="19">
        <v>0.77599813723623956</v>
      </c>
      <c r="K17948" s="19"/>
      <c r="L17948" s="19">
        <v>0.94966014603435656</v>
      </c>
      <c r="M17948" s="19"/>
      <c r="N17948" s="19">
        <v>0.98510333635982916</v>
      </c>
      <c r="O17948" s="19"/>
      <c r="P17948" s="50">
        <v>1.756454662059717</v>
      </c>
      <c r="R17948" s="9" t="s">
        <v>0</v>
      </c>
    </row>
    <row r="17949" spans="2:18" x14ac:dyDescent="0.2">
      <c r="B17949" s="25">
        <v>17719</v>
      </c>
      <c r="C17949" s="193">
        <v>0.3290982952571519</v>
      </c>
      <c r="D17949" s="19"/>
      <c r="E17949" s="19">
        <v>1.1201584907774826</v>
      </c>
      <c r="F17949" s="19"/>
      <c r="G17949" s="19">
        <v>1.129290548853817</v>
      </c>
      <c r="H17949" s="19"/>
      <c r="I17949" s="19">
        <v>0.78119364283391046</v>
      </c>
      <c r="J17949" s="19"/>
      <c r="K17949" s="19">
        <v>1.2172470480554065</v>
      </c>
      <c r="L17949" s="19"/>
      <c r="M17949" s="19">
        <v>1.1146842822747756</v>
      </c>
      <c r="N17949" s="19"/>
      <c r="O17949" s="19"/>
      <c r="P17949" s="50">
        <v>0.1195208271441723</v>
      </c>
      <c r="R17949" s="9" t="s">
        <v>0</v>
      </c>
    </row>
    <row r="17950" spans="2:18" x14ac:dyDescent="0.2">
      <c r="B17950" s="25">
        <v>17720</v>
      </c>
      <c r="C17950" s="193">
        <v>0.47734543533032286</v>
      </c>
      <c r="D17950" s="19"/>
      <c r="E17950" s="19">
        <v>1.682593353258711</v>
      </c>
      <c r="F17950" s="19"/>
      <c r="G17950" s="19">
        <v>0.67505681675823559</v>
      </c>
      <c r="H17950" s="19"/>
      <c r="I17950" s="19">
        <v>0.4973783667689553</v>
      </c>
      <c r="J17950" s="19"/>
      <c r="K17950" s="19">
        <v>0.20031231913931916</v>
      </c>
      <c r="L17950" s="19"/>
      <c r="M17950" s="19">
        <v>1.1972247004106209</v>
      </c>
      <c r="N17950" s="19"/>
      <c r="O17950" s="19">
        <v>2.046281403384604</v>
      </c>
      <c r="P17950" s="50"/>
      <c r="R17950" s="9" t="s">
        <v>0</v>
      </c>
    </row>
    <row r="17951" spans="2:18" x14ac:dyDescent="0.2">
      <c r="B17951" s="25">
        <v>17721</v>
      </c>
      <c r="C17951" s="193"/>
      <c r="D17951" s="19">
        <v>0.31150518400226357</v>
      </c>
      <c r="E17951" s="19"/>
      <c r="F17951" s="19">
        <v>0.61311481033409865</v>
      </c>
      <c r="G17951" s="19"/>
      <c r="H17951" s="19">
        <v>0.39932607339744602</v>
      </c>
      <c r="I17951" s="19"/>
      <c r="J17951" s="19">
        <v>0.52559623168976211</v>
      </c>
      <c r="K17951" s="19">
        <v>3.7011125509381043E-2</v>
      </c>
      <c r="L17951" s="19"/>
      <c r="M17951" s="19">
        <v>0.70404913397064539</v>
      </c>
      <c r="N17951" s="19"/>
      <c r="O17951" s="19"/>
      <c r="P17951" s="50">
        <v>1.0121519831151835</v>
      </c>
      <c r="R17951" s="9" t="s">
        <v>0</v>
      </c>
    </row>
    <row r="17952" spans="2:18" x14ac:dyDescent="0.2">
      <c r="B17952" s="25">
        <v>17722</v>
      </c>
      <c r="C17952" s="193"/>
      <c r="D17952" s="19">
        <v>1.7485411203119137</v>
      </c>
      <c r="E17952" s="19"/>
      <c r="F17952" s="19">
        <v>1.3767282962502345</v>
      </c>
      <c r="G17952" s="19"/>
      <c r="H17952" s="19">
        <v>1.7352442959351251</v>
      </c>
      <c r="I17952" s="19"/>
      <c r="J17952" s="19">
        <v>0.86388236402243024</v>
      </c>
      <c r="K17952" s="19"/>
      <c r="L17952" s="19">
        <v>1.8370985042560204</v>
      </c>
      <c r="M17952" s="19"/>
      <c r="N17952" s="19">
        <v>1.7687145226182019</v>
      </c>
      <c r="O17952" s="19"/>
      <c r="P17952" s="50">
        <v>0.86059293404991166</v>
      </c>
      <c r="R17952" s="9" t="s">
        <v>0</v>
      </c>
    </row>
    <row r="17953" spans="2:18" x14ac:dyDescent="0.2">
      <c r="B17953" s="25">
        <v>17723</v>
      </c>
      <c r="C17953" s="193"/>
      <c r="D17953" s="19">
        <v>2.1742425605059372</v>
      </c>
      <c r="E17953" s="19"/>
      <c r="F17953" s="19">
        <v>1.938993026735649</v>
      </c>
      <c r="G17953" s="19"/>
      <c r="H17953" s="19">
        <v>0.98595822121344268</v>
      </c>
      <c r="I17953" s="19"/>
      <c r="J17953" s="19">
        <v>2.1002157109941715</v>
      </c>
      <c r="K17953" s="19"/>
      <c r="L17953" s="19">
        <v>1.2954597141674051</v>
      </c>
      <c r="M17953" s="19"/>
      <c r="N17953" s="19">
        <v>1.143369832705796</v>
      </c>
      <c r="O17953" s="19"/>
      <c r="P17953" s="50">
        <v>1.2267023530960957</v>
      </c>
      <c r="R17953" s="9" t="s">
        <v>0</v>
      </c>
    </row>
    <row r="17954" spans="2:18" x14ac:dyDescent="0.2">
      <c r="B17954" s="25">
        <v>17724</v>
      </c>
      <c r="C17954" s="193">
        <v>0.56322276428884444</v>
      </c>
      <c r="D17954" s="19"/>
      <c r="E17954" s="19">
        <v>0.3339042260401901</v>
      </c>
      <c r="F17954" s="19"/>
      <c r="G17954" s="19">
        <v>0.93269230167033335</v>
      </c>
      <c r="H17954" s="19"/>
      <c r="I17954" s="19">
        <v>1.0116607342993111</v>
      </c>
      <c r="J17954" s="19"/>
      <c r="K17954" s="19">
        <v>0.30272809861656963</v>
      </c>
      <c r="L17954" s="19"/>
      <c r="M17954" s="19">
        <v>1.7600935497229269</v>
      </c>
      <c r="N17954" s="19"/>
      <c r="O17954" s="19">
        <v>0.42372727326056947</v>
      </c>
      <c r="P17954" s="50"/>
      <c r="R17954" s="9" t="s">
        <v>0</v>
      </c>
    </row>
    <row r="17955" spans="2:18" x14ac:dyDescent="0.2">
      <c r="B17955" s="25">
        <v>17725</v>
      </c>
      <c r="C17955" s="193"/>
      <c r="D17955" s="19">
        <v>1.2191820860233846</v>
      </c>
      <c r="E17955" s="19"/>
      <c r="F17955" s="19">
        <v>1.4613300516777046</v>
      </c>
      <c r="G17955" s="19"/>
      <c r="H17955" s="19">
        <v>1.2224286233412964</v>
      </c>
      <c r="I17955" s="19"/>
      <c r="J17955" s="19">
        <v>1.57550624620086</v>
      </c>
      <c r="K17955" s="19"/>
      <c r="L17955" s="19">
        <v>1.3150748237189001</v>
      </c>
      <c r="M17955" s="19"/>
      <c r="N17955" s="19">
        <v>1.9410928727351429</v>
      </c>
      <c r="O17955" s="19"/>
      <c r="P17955" s="50">
        <v>1.2472880299930824</v>
      </c>
      <c r="R17955" s="9" t="s">
        <v>0</v>
      </c>
    </row>
    <row r="17956" spans="2:18" x14ac:dyDescent="0.2">
      <c r="B17956" s="25">
        <v>17726</v>
      </c>
      <c r="C17956" s="193">
        <v>0.78980315685634694</v>
      </c>
      <c r="D17956" s="19"/>
      <c r="E17956" s="19">
        <v>0.88640036433337321</v>
      </c>
      <c r="F17956" s="19"/>
      <c r="G17956" s="19">
        <v>1.3227632569268442</v>
      </c>
      <c r="H17956" s="19"/>
      <c r="I17956" s="19">
        <v>0.23937146152625166</v>
      </c>
      <c r="J17956" s="19"/>
      <c r="K17956" s="19">
        <v>1.9421623181925383</v>
      </c>
      <c r="L17956" s="19"/>
      <c r="M17956" s="19">
        <v>1.1430785492976661</v>
      </c>
      <c r="N17956" s="19"/>
      <c r="O17956" s="19">
        <v>1.5176256314037269</v>
      </c>
      <c r="P17956" s="50"/>
      <c r="R17956" s="9" t="s">
        <v>0</v>
      </c>
    </row>
    <row r="17957" spans="2:18" x14ac:dyDescent="0.2">
      <c r="B17957" s="25">
        <v>17727</v>
      </c>
      <c r="C17957" s="193"/>
      <c r="D17957" s="19">
        <v>1.3008268626052273</v>
      </c>
      <c r="E17957" s="19"/>
      <c r="F17957" s="19">
        <v>1.1109054088913568</v>
      </c>
      <c r="G17957" s="19"/>
      <c r="H17957" s="19">
        <v>0.6059349247706346</v>
      </c>
      <c r="I17957" s="19"/>
      <c r="J17957" s="19">
        <v>0.55813677500367576</v>
      </c>
      <c r="K17957" s="19"/>
      <c r="L17957" s="19">
        <v>1.1410472356467138</v>
      </c>
      <c r="M17957" s="19"/>
      <c r="N17957" s="19">
        <v>0.23517484941465355</v>
      </c>
      <c r="O17957" s="19"/>
      <c r="P17957" s="50">
        <v>0.33567373895679053</v>
      </c>
      <c r="R17957" s="9" t="s">
        <v>0</v>
      </c>
    </row>
    <row r="17958" spans="2:18" x14ac:dyDescent="0.2">
      <c r="B17958" s="25">
        <v>17728</v>
      </c>
      <c r="C17958" s="193">
        <v>0.98245905282284529</v>
      </c>
      <c r="D17958" s="19"/>
      <c r="E17958" s="19">
        <v>1.0138358967865326</v>
      </c>
      <c r="F17958" s="19"/>
      <c r="G17958" s="19">
        <v>1.1773070065510931</v>
      </c>
      <c r="H17958" s="19"/>
      <c r="I17958" s="19">
        <v>0.22722342337785564</v>
      </c>
      <c r="J17958" s="19"/>
      <c r="K17958" s="19"/>
      <c r="L17958" s="19">
        <v>0.7222169027316222</v>
      </c>
      <c r="M17958" s="19">
        <v>0.4773669428717166</v>
      </c>
      <c r="N17958" s="19"/>
      <c r="O17958" s="19">
        <v>1.8757368746751146</v>
      </c>
      <c r="P17958" s="50"/>
      <c r="R17958" s="9" t="s">
        <v>0</v>
      </c>
    </row>
    <row r="17959" spans="2:18" x14ac:dyDescent="0.2">
      <c r="B17959" s="25">
        <v>17729</v>
      </c>
      <c r="C17959" s="193">
        <v>2.1528681377632646</v>
      </c>
      <c r="D17959" s="19"/>
      <c r="E17959" s="19">
        <v>2.3282890330547423</v>
      </c>
      <c r="F17959" s="19"/>
      <c r="G17959" s="19">
        <v>2.2892856581103902</v>
      </c>
      <c r="H17959" s="19"/>
      <c r="I17959" s="19">
        <v>2.6486799867409383</v>
      </c>
      <c r="J17959" s="19"/>
      <c r="K17959" s="19">
        <v>2.3820745306571793</v>
      </c>
      <c r="L17959" s="19"/>
      <c r="M17959" s="19">
        <v>1.7228218776169189</v>
      </c>
      <c r="N17959" s="19"/>
      <c r="O17959" s="19">
        <v>1.6981166015337059</v>
      </c>
      <c r="P17959" s="50"/>
      <c r="R17959" s="9" t="s">
        <v>0</v>
      </c>
    </row>
    <row r="17960" spans="2:18" x14ac:dyDescent="0.2">
      <c r="B17960" s="25">
        <v>17730</v>
      </c>
      <c r="C17960" s="193">
        <v>0.13491023659977472</v>
      </c>
      <c r="D17960" s="19"/>
      <c r="E17960" s="19"/>
      <c r="F17960" s="19">
        <v>0.50391093611315674</v>
      </c>
      <c r="G17960" s="19"/>
      <c r="H17960" s="19">
        <v>6.4826826978359176E-2</v>
      </c>
      <c r="I17960" s="19">
        <v>0.15632079196509915</v>
      </c>
      <c r="J17960" s="19"/>
      <c r="K17960" s="19"/>
      <c r="L17960" s="19">
        <v>0.99322545321526789</v>
      </c>
      <c r="M17960" s="19">
        <v>9.6537780124719946E-2</v>
      </c>
      <c r="N17960" s="19"/>
      <c r="O17960" s="19">
        <v>0.60355242552945676</v>
      </c>
      <c r="P17960" s="50"/>
      <c r="R17960" s="9" t="s">
        <v>0</v>
      </c>
    </row>
    <row r="17961" spans="2:18" x14ac:dyDescent="0.2">
      <c r="B17961" s="25">
        <v>17731</v>
      </c>
      <c r="C17961" s="193"/>
      <c r="D17961" s="19">
        <v>1.046386105318988</v>
      </c>
      <c r="E17961" s="19"/>
      <c r="F17961" s="19">
        <v>1.2395656563000574</v>
      </c>
      <c r="G17961" s="19"/>
      <c r="H17961" s="19">
        <v>1.8093000480978252</v>
      </c>
      <c r="I17961" s="19"/>
      <c r="J17961" s="19">
        <v>2.2243204563602545</v>
      </c>
      <c r="K17961" s="19"/>
      <c r="L17961" s="19">
        <v>2.0166975686953723</v>
      </c>
      <c r="M17961" s="19"/>
      <c r="N17961" s="19">
        <v>1.1331627424838036</v>
      </c>
      <c r="O17961" s="19"/>
      <c r="P17961" s="50">
        <v>1.3656397952516621</v>
      </c>
      <c r="R17961" s="9" t="s">
        <v>0</v>
      </c>
    </row>
    <row r="17962" spans="2:18" x14ac:dyDescent="0.2">
      <c r="B17962" s="25">
        <v>17732</v>
      </c>
      <c r="C17962" s="193">
        <v>0.81066121791496071</v>
      </c>
      <c r="D17962" s="19"/>
      <c r="E17962" s="19">
        <v>1.2484239401348638</v>
      </c>
      <c r="F17962" s="19"/>
      <c r="G17962" s="19">
        <v>0.21322092693697894</v>
      </c>
      <c r="H17962" s="19"/>
      <c r="I17962" s="19">
        <v>0.58766641885987192</v>
      </c>
      <c r="J17962" s="19"/>
      <c r="K17962" s="19">
        <v>0.54274503655609618</v>
      </c>
      <c r="L17962" s="19"/>
      <c r="M17962" s="19">
        <v>1.3214248458890085</v>
      </c>
      <c r="N17962" s="19"/>
      <c r="O17962" s="19">
        <v>0.42115845748828512</v>
      </c>
      <c r="P17962" s="50"/>
      <c r="R17962" s="9" t="s">
        <v>0</v>
      </c>
    </row>
    <row r="17963" spans="2:18" x14ac:dyDescent="0.2">
      <c r="B17963" s="25">
        <v>17733</v>
      </c>
      <c r="C17963" s="193"/>
      <c r="D17963" s="19">
        <v>0.8486991569786918</v>
      </c>
      <c r="E17963" s="19"/>
      <c r="F17963" s="19">
        <v>2.1556041753908559</v>
      </c>
      <c r="G17963" s="19"/>
      <c r="H17963" s="19">
        <v>1.650350180443811</v>
      </c>
      <c r="I17963" s="19"/>
      <c r="J17963" s="19">
        <v>2.0041804886067021</v>
      </c>
      <c r="K17963" s="19"/>
      <c r="L17963" s="19">
        <v>0.81092038448599579</v>
      </c>
      <c r="M17963" s="19"/>
      <c r="N17963" s="19">
        <v>2.0952897552287189</v>
      </c>
      <c r="O17963" s="19"/>
      <c r="P17963" s="50">
        <v>1.7880916733925509</v>
      </c>
      <c r="R17963" s="9" t="s">
        <v>0</v>
      </c>
    </row>
    <row r="17964" spans="2:18" x14ac:dyDescent="0.2">
      <c r="B17964" s="25">
        <v>17734</v>
      </c>
      <c r="C17964" s="193"/>
      <c r="D17964" s="19">
        <v>0.49744789714514565</v>
      </c>
      <c r="E17964" s="19"/>
      <c r="F17964" s="19">
        <v>1.1781176441895649</v>
      </c>
      <c r="G17964" s="19"/>
      <c r="H17964" s="19">
        <v>0.32231281736836431</v>
      </c>
      <c r="I17964" s="19">
        <v>0.21759716816663316</v>
      </c>
      <c r="J17964" s="19"/>
      <c r="K17964" s="19">
        <v>6.5346140503770309E-3</v>
      </c>
      <c r="L17964" s="19"/>
      <c r="M17964" s="19">
        <v>1.0021315538982221</v>
      </c>
      <c r="N17964" s="19"/>
      <c r="O17964" s="19"/>
      <c r="P17964" s="50">
        <v>0.31943636692103722</v>
      </c>
      <c r="R17964" s="9" t="s">
        <v>0</v>
      </c>
    </row>
    <row r="17965" spans="2:18" x14ac:dyDescent="0.2">
      <c r="B17965" s="25">
        <v>17735</v>
      </c>
      <c r="C17965" s="193">
        <v>1.3856170450112935</v>
      </c>
      <c r="D17965" s="19"/>
      <c r="E17965" s="19">
        <v>1.5105424831457359</v>
      </c>
      <c r="F17965" s="19"/>
      <c r="G17965" s="19">
        <v>1.7080702181600422</v>
      </c>
      <c r="H17965" s="19"/>
      <c r="I17965" s="19">
        <v>0.55635384086565121</v>
      </c>
      <c r="J17965" s="19"/>
      <c r="K17965" s="19">
        <v>1.8558980871774478</v>
      </c>
      <c r="L17965" s="19"/>
      <c r="M17965" s="19">
        <v>1.2755299912390821</v>
      </c>
      <c r="N17965" s="19"/>
      <c r="O17965" s="19">
        <v>1.1396540036312697</v>
      </c>
      <c r="P17965" s="50"/>
      <c r="R17965" s="9" t="s">
        <v>0</v>
      </c>
    </row>
    <row r="17966" spans="2:18" x14ac:dyDescent="0.2">
      <c r="B17966" s="25">
        <v>17736</v>
      </c>
      <c r="C17966" s="193">
        <v>0.37210016813962143</v>
      </c>
      <c r="D17966" s="19"/>
      <c r="E17966" s="19">
        <v>0.87218197677736498</v>
      </c>
      <c r="F17966" s="19"/>
      <c r="G17966" s="19">
        <v>0.62671476277713334</v>
      </c>
      <c r="H17966" s="19"/>
      <c r="I17966" s="19">
        <v>0.6545658033084012</v>
      </c>
      <c r="J17966" s="19"/>
      <c r="K17966" s="19">
        <v>0.78802912371282796</v>
      </c>
      <c r="L17966" s="19"/>
      <c r="M17966" s="19">
        <v>0.31571647536373171</v>
      </c>
      <c r="N17966" s="19"/>
      <c r="O17966" s="19">
        <v>1.1541049367046767</v>
      </c>
      <c r="P17966" s="50"/>
      <c r="R17966" s="9" t="s">
        <v>0</v>
      </c>
    </row>
    <row r="17967" spans="2:18" x14ac:dyDescent="0.2">
      <c r="B17967" s="25">
        <v>17737</v>
      </c>
      <c r="C17967" s="193"/>
      <c r="D17967" s="19">
        <v>1.1072196764535294</v>
      </c>
      <c r="E17967" s="19"/>
      <c r="F17967" s="19">
        <v>1.2493508732720178</v>
      </c>
      <c r="G17967" s="19"/>
      <c r="H17967" s="19">
        <v>1.2141195604324275</v>
      </c>
      <c r="I17967" s="19"/>
      <c r="J17967" s="19">
        <v>1.5359600706333152</v>
      </c>
      <c r="K17967" s="19"/>
      <c r="L17967" s="19">
        <v>1.0585515690869529</v>
      </c>
      <c r="M17967" s="19"/>
      <c r="N17967" s="19">
        <v>1.147094913268031</v>
      </c>
      <c r="O17967" s="19"/>
      <c r="P17967" s="50">
        <v>0.91710214106292753</v>
      </c>
      <c r="R17967" s="9" t="s">
        <v>0</v>
      </c>
    </row>
    <row r="17968" spans="2:18" x14ac:dyDescent="0.2">
      <c r="B17968" s="25">
        <v>17738</v>
      </c>
      <c r="C17968" s="193">
        <v>0.2819712630281257</v>
      </c>
      <c r="D17968" s="19"/>
      <c r="E17968" s="19">
        <v>1.513882178324568</v>
      </c>
      <c r="F17968" s="19"/>
      <c r="G17968" s="19">
        <v>0.16234886320949593</v>
      </c>
      <c r="H17968" s="19"/>
      <c r="I17968" s="19">
        <v>1.4457994399041261</v>
      </c>
      <c r="J17968" s="19"/>
      <c r="K17968" s="19">
        <v>1.0140106589373388</v>
      </c>
      <c r="L17968" s="19"/>
      <c r="M17968" s="19">
        <v>0.88696090748992507</v>
      </c>
      <c r="N17968" s="19"/>
      <c r="O17968" s="19">
        <v>0.72942369208450086</v>
      </c>
      <c r="P17968" s="50"/>
      <c r="R17968" s="9" t="s">
        <v>0</v>
      </c>
    </row>
    <row r="17969" spans="2:18" x14ac:dyDescent="0.2">
      <c r="B17969" s="25">
        <v>17739</v>
      </c>
      <c r="C17969" s="193"/>
      <c r="D17969" s="19">
        <v>0.55422789715280152</v>
      </c>
      <c r="E17969" s="19"/>
      <c r="F17969" s="19">
        <v>0.35611800216184281</v>
      </c>
      <c r="G17969" s="19"/>
      <c r="H17969" s="19">
        <v>0.67196357386862704</v>
      </c>
      <c r="I17969" s="19"/>
      <c r="J17969" s="19">
        <v>0.81352722439878145</v>
      </c>
      <c r="K17969" s="19"/>
      <c r="L17969" s="19">
        <v>0.46442790737750173</v>
      </c>
      <c r="M17969" s="19"/>
      <c r="N17969" s="19">
        <v>0.40146255191059987</v>
      </c>
      <c r="O17969" s="19"/>
      <c r="P17969" s="50">
        <v>0.83221828451632984</v>
      </c>
      <c r="R17969" s="9" t="s">
        <v>0</v>
      </c>
    </row>
    <row r="17970" spans="2:18" x14ac:dyDescent="0.2">
      <c r="B17970" s="25">
        <v>17740</v>
      </c>
      <c r="C17970" s="193">
        <v>0.46187970886649504</v>
      </c>
      <c r="D17970" s="19"/>
      <c r="E17970" s="19"/>
      <c r="F17970" s="19">
        <v>0.44598693431902775</v>
      </c>
      <c r="G17970" s="19"/>
      <c r="H17970" s="19">
        <v>3.1231715192699242E-2</v>
      </c>
      <c r="I17970" s="19"/>
      <c r="J17970" s="19">
        <v>3.772917325528357E-2</v>
      </c>
      <c r="K17970" s="19"/>
      <c r="L17970" s="19">
        <v>7.7543107018014146E-2</v>
      </c>
      <c r="M17970" s="19">
        <v>0.59026418433301209</v>
      </c>
      <c r="N17970" s="19"/>
      <c r="O17970" s="19">
        <v>0.51876115108940901</v>
      </c>
      <c r="P17970" s="50"/>
      <c r="R17970" s="9" t="s">
        <v>0</v>
      </c>
    </row>
    <row r="17971" spans="2:18" x14ac:dyDescent="0.2">
      <c r="B17971" s="25">
        <v>17741</v>
      </c>
      <c r="C17971" s="193"/>
      <c r="D17971" s="19">
        <v>1.0412283130430653</v>
      </c>
      <c r="E17971" s="19"/>
      <c r="F17971" s="19">
        <v>2.0087875460425497</v>
      </c>
      <c r="G17971" s="19"/>
      <c r="H17971" s="19">
        <v>2.6250176773458018</v>
      </c>
      <c r="I17971" s="19"/>
      <c r="J17971" s="19">
        <v>1.902679952301719</v>
      </c>
      <c r="K17971" s="19"/>
      <c r="L17971" s="19">
        <v>0.46625687191539739</v>
      </c>
      <c r="M17971" s="19"/>
      <c r="N17971" s="19">
        <v>1.8815507704976631</v>
      </c>
      <c r="O17971" s="19"/>
      <c r="P17971" s="50">
        <v>1.3272170839764128</v>
      </c>
      <c r="R17971" s="9" t="s">
        <v>0</v>
      </c>
    </row>
    <row r="17972" spans="2:18" x14ac:dyDescent="0.2">
      <c r="B17972" s="25">
        <v>17742</v>
      </c>
      <c r="C17972" s="193"/>
      <c r="D17972" s="19">
        <v>0.6068254784597702</v>
      </c>
      <c r="E17972" s="19"/>
      <c r="F17972" s="19">
        <v>2.7167438436248553E-2</v>
      </c>
      <c r="G17972" s="19"/>
      <c r="H17972" s="19">
        <v>0.59136443245933112</v>
      </c>
      <c r="I17972" s="19"/>
      <c r="J17972" s="19">
        <v>0.25288944442320355</v>
      </c>
      <c r="K17972" s="19"/>
      <c r="L17972" s="19">
        <v>0.5691986864344144</v>
      </c>
      <c r="M17972" s="19"/>
      <c r="N17972" s="19">
        <v>8.9449897743315895E-2</v>
      </c>
      <c r="O17972" s="19"/>
      <c r="P17972" s="50">
        <v>0.53291737009286511</v>
      </c>
      <c r="R17972" s="9" t="s">
        <v>0</v>
      </c>
    </row>
    <row r="17973" spans="2:18" x14ac:dyDescent="0.2">
      <c r="B17973" s="25">
        <v>17743</v>
      </c>
      <c r="C17973" s="193"/>
      <c r="D17973" s="19">
        <v>1.4139721531096114</v>
      </c>
      <c r="E17973" s="19"/>
      <c r="F17973" s="19">
        <v>0.95379719274386321</v>
      </c>
      <c r="G17973" s="19"/>
      <c r="H17973" s="19">
        <v>1.1960315486488833</v>
      </c>
      <c r="I17973" s="19"/>
      <c r="J17973" s="19">
        <v>1.9736669248882115</v>
      </c>
      <c r="K17973" s="19"/>
      <c r="L17973" s="19">
        <v>1.5856906981113443</v>
      </c>
      <c r="M17973" s="19"/>
      <c r="N17973" s="19">
        <v>1.6475319334795981</v>
      </c>
      <c r="O17973" s="19"/>
      <c r="P17973" s="50">
        <v>1.9001159963457244</v>
      </c>
      <c r="R17973" s="9" t="s">
        <v>0</v>
      </c>
    </row>
    <row r="17974" spans="2:18" x14ac:dyDescent="0.2">
      <c r="B17974" s="25">
        <v>17744</v>
      </c>
      <c r="C17974" s="193">
        <v>0.37798725574527625</v>
      </c>
      <c r="D17974" s="19"/>
      <c r="E17974" s="19">
        <v>0.24491155214092966</v>
      </c>
      <c r="F17974" s="19"/>
      <c r="G17974" s="19"/>
      <c r="H17974" s="19">
        <v>0.45907109741813024</v>
      </c>
      <c r="I17974" s="19">
        <v>0.27605785714114189</v>
      </c>
      <c r="J17974" s="19"/>
      <c r="K17974" s="19">
        <v>1.1121592741812742</v>
      </c>
      <c r="L17974" s="19"/>
      <c r="M17974" s="19"/>
      <c r="N17974" s="19">
        <v>0.37077140277067888</v>
      </c>
      <c r="O17974" s="19">
        <v>7.8928598246682843E-2</v>
      </c>
      <c r="P17974" s="50"/>
      <c r="R17974" s="9" t="s">
        <v>0</v>
      </c>
    </row>
    <row r="17975" spans="2:18" x14ac:dyDescent="0.2">
      <c r="B17975" s="25">
        <v>17745</v>
      </c>
      <c r="C17975" s="193">
        <v>0.77509730429385715</v>
      </c>
      <c r="D17975" s="19"/>
      <c r="E17975" s="19">
        <v>0.36681950206526814</v>
      </c>
      <c r="F17975" s="19"/>
      <c r="G17975" s="19">
        <v>1.729629972593463</v>
      </c>
      <c r="H17975" s="19"/>
      <c r="I17975" s="19">
        <v>0.36811812183937587</v>
      </c>
      <c r="J17975" s="19"/>
      <c r="K17975" s="19">
        <v>0.75276253049005959</v>
      </c>
      <c r="L17975" s="19"/>
      <c r="M17975" s="19">
        <v>1.7059513535112052</v>
      </c>
      <c r="N17975" s="19"/>
      <c r="O17975" s="19">
        <v>1.3818620420436005</v>
      </c>
      <c r="P17975" s="50"/>
      <c r="R17975" s="9" t="s">
        <v>0</v>
      </c>
    </row>
    <row r="17976" spans="2:18" x14ac:dyDescent="0.2">
      <c r="B17976" s="25">
        <v>17746</v>
      </c>
      <c r="C17976" s="193">
        <v>2.9866092378818949E-2</v>
      </c>
      <c r="D17976" s="19"/>
      <c r="E17976" s="19"/>
      <c r="F17976" s="19">
        <v>0.32410658069071979</v>
      </c>
      <c r="G17976" s="19">
        <v>0.38906771161863879</v>
      </c>
      <c r="H17976" s="19"/>
      <c r="I17976" s="19"/>
      <c r="J17976" s="19">
        <v>0.42112012154196371</v>
      </c>
      <c r="K17976" s="19"/>
      <c r="L17976" s="19">
        <v>0.64773280701430025</v>
      </c>
      <c r="M17976" s="19"/>
      <c r="N17976" s="19">
        <v>0.33725342578655354</v>
      </c>
      <c r="O17976" s="19"/>
      <c r="P17976" s="50">
        <v>0.76376252960371438</v>
      </c>
      <c r="R17976" s="9" t="s">
        <v>0</v>
      </c>
    </row>
    <row r="17977" spans="2:18" x14ac:dyDescent="0.2">
      <c r="B17977" s="25">
        <v>17747</v>
      </c>
      <c r="C17977" s="193"/>
      <c r="D17977" s="19">
        <v>0.80470007404228583</v>
      </c>
      <c r="E17977" s="19"/>
      <c r="F17977" s="19">
        <v>1.7858438060848221</v>
      </c>
      <c r="G17977" s="19"/>
      <c r="H17977" s="19">
        <v>1.2356782626002523</v>
      </c>
      <c r="I17977" s="19"/>
      <c r="J17977" s="19">
        <v>1.8281711744885509</v>
      </c>
      <c r="K17977" s="19"/>
      <c r="L17977" s="19">
        <v>1.503244626565827</v>
      </c>
      <c r="M17977" s="19"/>
      <c r="N17977" s="19">
        <v>1.2816724224399658</v>
      </c>
      <c r="O17977" s="19"/>
      <c r="P17977" s="50">
        <v>2.6705211275368907</v>
      </c>
      <c r="R17977" s="9" t="s">
        <v>0</v>
      </c>
    </row>
    <row r="17978" spans="2:18" x14ac:dyDescent="0.2">
      <c r="B17978" s="25">
        <v>17748</v>
      </c>
      <c r="C17978" s="193"/>
      <c r="D17978" s="19">
        <v>0.93298864096195178</v>
      </c>
      <c r="E17978" s="19"/>
      <c r="F17978" s="19">
        <v>0.29420901207784295</v>
      </c>
      <c r="G17978" s="19"/>
      <c r="H17978" s="19">
        <v>1.5823833831511855</v>
      </c>
      <c r="I17978" s="19"/>
      <c r="J17978" s="19">
        <v>1.146246140211288</v>
      </c>
      <c r="K17978" s="19"/>
      <c r="L17978" s="19">
        <v>0.92527369936491377</v>
      </c>
      <c r="M17978" s="19"/>
      <c r="N17978" s="19">
        <v>0.22308390253971047</v>
      </c>
      <c r="O17978" s="19">
        <v>7.1559830921707843E-3</v>
      </c>
      <c r="P17978" s="50"/>
      <c r="R17978" s="9" t="s">
        <v>0</v>
      </c>
    </row>
    <row r="17979" spans="2:18" x14ac:dyDescent="0.2">
      <c r="B17979" s="25">
        <v>17749</v>
      </c>
      <c r="C17979" s="193"/>
      <c r="D17979" s="19">
        <v>0.20634222444995132</v>
      </c>
      <c r="E17979" s="19"/>
      <c r="F17979" s="19">
        <v>0.15321468225885784</v>
      </c>
      <c r="G17979" s="19"/>
      <c r="H17979" s="19">
        <v>0.61348831455727937</v>
      </c>
      <c r="I17979" s="19"/>
      <c r="J17979" s="19">
        <v>2.631084995409475E-3</v>
      </c>
      <c r="K17979" s="19">
        <v>0.5637833572693064</v>
      </c>
      <c r="L17979" s="19"/>
      <c r="M17979" s="19"/>
      <c r="N17979" s="19">
        <v>4.6649922954710037E-2</v>
      </c>
      <c r="O17979" s="19"/>
      <c r="P17979" s="50">
        <v>0.40070849248364587</v>
      </c>
      <c r="R17979" s="9" t="s">
        <v>0</v>
      </c>
    </row>
    <row r="17980" spans="2:18" x14ac:dyDescent="0.2">
      <c r="B17980" s="25">
        <v>17750</v>
      </c>
      <c r="C17980" s="193"/>
      <c r="D17980" s="19">
        <v>1.7363335509846201</v>
      </c>
      <c r="E17980" s="19"/>
      <c r="F17980" s="19">
        <v>0.78181277002824934</v>
      </c>
      <c r="G17980" s="19"/>
      <c r="H17980" s="19">
        <v>0.7400051068903517</v>
      </c>
      <c r="I17980" s="19"/>
      <c r="J17980" s="19">
        <v>1.7799431901459515</v>
      </c>
      <c r="K17980" s="19"/>
      <c r="L17980" s="19">
        <v>0.55823385380958568</v>
      </c>
      <c r="M17980" s="19"/>
      <c r="N17980" s="19">
        <v>2.140440317953519</v>
      </c>
      <c r="O17980" s="19"/>
      <c r="P17980" s="50">
        <v>0.85388243857445667</v>
      </c>
      <c r="R17980" s="9" t="s">
        <v>0</v>
      </c>
    </row>
    <row r="17981" spans="2:18" x14ac:dyDescent="0.2">
      <c r="B17981" s="25">
        <v>17751</v>
      </c>
      <c r="C17981" s="193"/>
      <c r="D17981" s="19">
        <v>0.25483306441697606</v>
      </c>
      <c r="E17981" s="19"/>
      <c r="F17981" s="19">
        <v>0.38442861958828495</v>
      </c>
      <c r="G17981" s="19"/>
      <c r="H17981" s="19">
        <v>0.44110962861371733</v>
      </c>
      <c r="I17981" s="19"/>
      <c r="J17981" s="19">
        <v>0.75043492079106955</v>
      </c>
      <c r="K17981" s="19"/>
      <c r="L17981" s="19">
        <v>0.65981829942383807</v>
      </c>
      <c r="M17981" s="19"/>
      <c r="N17981" s="19">
        <v>0.43585173002318739</v>
      </c>
      <c r="O17981" s="19"/>
      <c r="P17981" s="50">
        <v>0.81582939757655848</v>
      </c>
      <c r="R17981" s="9" t="s">
        <v>0</v>
      </c>
    </row>
    <row r="17982" spans="2:18" x14ac:dyDescent="0.2">
      <c r="B17982" s="25">
        <v>17752</v>
      </c>
      <c r="C17982" s="193">
        <v>2.6373737204827137</v>
      </c>
      <c r="D17982" s="19"/>
      <c r="E17982" s="19">
        <v>2.2125879278597544</v>
      </c>
      <c r="F17982" s="19"/>
      <c r="G17982" s="19">
        <v>1.737241738566708</v>
      </c>
      <c r="H17982" s="19"/>
      <c r="I17982" s="19">
        <v>2.1346229155422178</v>
      </c>
      <c r="J17982" s="19"/>
      <c r="K17982" s="19">
        <v>1.4968171951863622</v>
      </c>
      <c r="L17982" s="19"/>
      <c r="M17982" s="19">
        <v>1.5242671727554926</v>
      </c>
      <c r="N17982" s="19"/>
      <c r="O17982" s="19">
        <v>2.4413489199655354</v>
      </c>
      <c r="P17982" s="50"/>
      <c r="R17982" s="9" t="s">
        <v>0</v>
      </c>
    </row>
    <row r="17983" spans="2:18" x14ac:dyDescent="0.2">
      <c r="B17983" s="25">
        <v>17753</v>
      </c>
      <c r="C17983" s="193">
        <v>1.2301549589013314</v>
      </c>
      <c r="D17983" s="19"/>
      <c r="E17983" s="19">
        <v>1.4714976208034549</v>
      </c>
      <c r="F17983" s="19"/>
      <c r="G17983" s="19">
        <v>1.0005516599601554</v>
      </c>
      <c r="H17983" s="19"/>
      <c r="I17983" s="19">
        <v>9.7300064168618541E-2</v>
      </c>
      <c r="J17983" s="19"/>
      <c r="K17983" s="19">
        <v>1.7429687969789112</v>
      </c>
      <c r="L17983" s="19"/>
      <c r="M17983" s="19">
        <v>1.2958258851532667</v>
      </c>
      <c r="N17983" s="19"/>
      <c r="O17983" s="19">
        <v>0.83734700452645183</v>
      </c>
      <c r="P17983" s="50"/>
      <c r="R17983" s="9" t="s">
        <v>0</v>
      </c>
    </row>
    <row r="17984" spans="2:18" x14ac:dyDescent="0.2">
      <c r="B17984" s="25">
        <v>17754</v>
      </c>
      <c r="C17984" s="193">
        <v>4.1739859028268905E-2</v>
      </c>
      <c r="D17984" s="19"/>
      <c r="E17984" s="19">
        <v>0.67289720453772972</v>
      </c>
      <c r="F17984" s="19"/>
      <c r="G17984" s="19"/>
      <c r="H17984" s="19">
        <v>3.2033537042817223E-2</v>
      </c>
      <c r="I17984" s="19"/>
      <c r="J17984" s="19">
        <v>0.40292570679678313</v>
      </c>
      <c r="K17984" s="19"/>
      <c r="L17984" s="19">
        <v>0.459780706554069</v>
      </c>
      <c r="M17984" s="19"/>
      <c r="N17984" s="19">
        <v>0.24587711389935829</v>
      </c>
      <c r="O17984" s="19"/>
      <c r="P17984" s="50">
        <v>0.50361018441824568</v>
      </c>
      <c r="R17984" s="9" t="s">
        <v>0</v>
      </c>
    </row>
    <row r="17985" spans="2:18" x14ac:dyDescent="0.2">
      <c r="B17985" s="25">
        <v>17755</v>
      </c>
      <c r="C17985" s="193">
        <v>1.0561176275770336</v>
      </c>
      <c r="D17985" s="19"/>
      <c r="E17985" s="19">
        <v>1.4324307014939162</v>
      </c>
      <c r="F17985" s="19"/>
      <c r="G17985" s="19">
        <v>0.79680263042805133</v>
      </c>
      <c r="H17985" s="19"/>
      <c r="I17985" s="19">
        <v>0.33178977086555073</v>
      </c>
      <c r="J17985" s="19"/>
      <c r="K17985" s="19">
        <v>1.7444769324827893</v>
      </c>
      <c r="L17985" s="19"/>
      <c r="M17985" s="19">
        <v>0.99610366644139148</v>
      </c>
      <c r="N17985" s="19"/>
      <c r="O17985" s="19">
        <v>0.7725247337822484</v>
      </c>
      <c r="P17985" s="50"/>
      <c r="R17985" s="9" t="s">
        <v>0</v>
      </c>
    </row>
    <row r="17986" spans="2:18" x14ac:dyDescent="0.2">
      <c r="B17986" s="25">
        <v>17756</v>
      </c>
      <c r="C17986" s="193">
        <v>0.53676457261495869</v>
      </c>
      <c r="D17986" s="19"/>
      <c r="E17986" s="19">
        <v>0.46984742839276744</v>
      </c>
      <c r="F17986" s="19"/>
      <c r="G17986" s="19">
        <v>0.72036886261504351</v>
      </c>
      <c r="H17986" s="19"/>
      <c r="I17986" s="19"/>
      <c r="J17986" s="19">
        <v>2.2257677267704307E-2</v>
      </c>
      <c r="K17986" s="19">
        <v>0.34680972041288743</v>
      </c>
      <c r="L17986" s="19"/>
      <c r="M17986" s="19">
        <v>0.21754967839044403</v>
      </c>
      <c r="N17986" s="19"/>
      <c r="O17986" s="19"/>
      <c r="P17986" s="50">
        <v>1.4463449696314742E-2</v>
      </c>
      <c r="R17986" s="9" t="s">
        <v>0</v>
      </c>
    </row>
    <row r="17987" spans="2:18" x14ac:dyDescent="0.2">
      <c r="B17987" s="25">
        <v>17757</v>
      </c>
      <c r="C17987" s="193"/>
      <c r="D17987" s="19">
        <v>0.9884480611741211</v>
      </c>
      <c r="E17987" s="19"/>
      <c r="F17987" s="19">
        <v>0.80836979303495127</v>
      </c>
      <c r="G17987" s="19"/>
      <c r="H17987" s="19">
        <v>0.74063605276272748</v>
      </c>
      <c r="I17987" s="19"/>
      <c r="J17987" s="19">
        <v>0.17158517648784402</v>
      </c>
      <c r="K17987" s="19"/>
      <c r="L17987" s="19">
        <v>0.3961390320805836</v>
      </c>
      <c r="M17987" s="19"/>
      <c r="N17987" s="19">
        <v>0.33869022531089971</v>
      </c>
      <c r="O17987" s="19">
        <v>0.57548885196378075</v>
      </c>
      <c r="P17987" s="50"/>
      <c r="R17987" s="9" t="s">
        <v>0</v>
      </c>
    </row>
    <row r="17988" spans="2:18" x14ac:dyDescent="0.2">
      <c r="B17988" s="25">
        <v>17758</v>
      </c>
      <c r="C17988" s="193"/>
      <c r="D17988" s="19">
        <v>0.4810611353418211</v>
      </c>
      <c r="E17988" s="19"/>
      <c r="F17988" s="19">
        <v>0.11008162361073925</v>
      </c>
      <c r="G17988" s="19">
        <v>0.18304895271987376</v>
      </c>
      <c r="H17988" s="19"/>
      <c r="I17988" s="19"/>
      <c r="J17988" s="19">
        <v>0.12594476649512759</v>
      </c>
      <c r="K17988" s="19"/>
      <c r="L17988" s="19">
        <v>0.40728893534761068</v>
      </c>
      <c r="M17988" s="19"/>
      <c r="N17988" s="19">
        <v>0.77811467254221134</v>
      </c>
      <c r="O17988" s="19"/>
      <c r="P17988" s="50">
        <v>0.41107788823376196</v>
      </c>
      <c r="R17988" s="9" t="s">
        <v>0</v>
      </c>
    </row>
    <row r="17989" spans="2:18" x14ac:dyDescent="0.2">
      <c r="B17989" s="25">
        <v>17759</v>
      </c>
      <c r="C17989" s="193">
        <v>0.22636910571900676</v>
      </c>
      <c r="D17989" s="19"/>
      <c r="E17989" s="19">
        <v>1.0125964155728953</v>
      </c>
      <c r="F17989" s="19"/>
      <c r="G17989" s="19">
        <v>0.80368664919618982</v>
      </c>
      <c r="H17989" s="19"/>
      <c r="I17989" s="19">
        <v>1.129395772507199</v>
      </c>
      <c r="J17989" s="19"/>
      <c r="K17989" s="19">
        <v>1.0947322332329951E-2</v>
      </c>
      <c r="L17989" s="19"/>
      <c r="M17989" s="19">
        <v>0.69481109098240779</v>
      </c>
      <c r="N17989" s="19"/>
      <c r="O17989" s="19">
        <v>3.6122322968569938E-2</v>
      </c>
      <c r="P17989" s="50"/>
      <c r="R17989" s="9" t="s">
        <v>0</v>
      </c>
    </row>
    <row r="17990" spans="2:18" x14ac:dyDescent="0.2">
      <c r="B17990" s="25">
        <v>17760</v>
      </c>
      <c r="C17990" s="193"/>
      <c r="D17990" s="19">
        <v>0.18731161104538893</v>
      </c>
      <c r="E17990" s="19"/>
      <c r="F17990" s="19">
        <v>0.64055097199698385</v>
      </c>
      <c r="G17990" s="19"/>
      <c r="H17990" s="19">
        <v>9.3074111467397455E-2</v>
      </c>
      <c r="I17990" s="19"/>
      <c r="J17990" s="19">
        <v>0.11130858376916379</v>
      </c>
      <c r="K17990" s="19"/>
      <c r="L17990" s="19">
        <v>1.4342852936262478</v>
      </c>
      <c r="M17990" s="19"/>
      <c r="N17990" s="19">
        <v>0.68528826347897764</v>
      </c>
      <c r="O17990" s="19">
        <v>5.1239116269229612E-2</v>
      </c>
      <c r="P17990" s="50"/>
      <c r="R17990" s="9" t="s">
        <v>0</v>
      </c>
    </row>
    <row r="17991" spans="2:18" x14ac:dyDescent="0.2">
      <c r="B17991" s="25">
        <v>17761</v>
      </c>
      <c r="C17991" s="193"/>
      <c r="D17991" s="19">
        <v>0.29692720656349769</v>
      </c>
      <c r="E17991" s="19"/>
      <c r="F17991" s="19">
        <v>0.84522806579713816</v>
      </c>
      <c r="G17991" s="19"/>
      <c r="H17991" s="19">
        <v>0.28691452858167066</v>
      </c>
      <c r="I17991" s="19"/>
      <c r="J17991" s="19">
        <v>0.20118850295030066</v>
      </c>
      <c r="K17991" s="19"/>
      <c r="L17991" s="19">
        <v>0.81411351743466887</v>
      </c>
      <c r="M17991" s="19"/>
      <c r="N17991" s="19">
        <v>0.9316719563931577</v>
      </c>
      <c r="O17991" s="19"/>
      <c r="P17991" s="50">
        <v>0.49854045021055504</v>
      </c>
      <c r="R17991" s="9" t="s">
        <v>0</v>
      </c>
    </row>
    <row r="17992" spans="2:18" x14ac:dyDescent="0.2">
      <c r="B17992" s="25">
        <v>17762</v>
      </c>
      <c r="C17992" s="193"/>
      <c r="D17992" s="19">
        <v>0.12935791033149294</v>
      </c>
      <c r="E17992" s="19">
        <v>0.83759701986691126</v>
      </c>
      <c r="F17992" s="19"/>
      <c r="G17992" s="19">
        <v>0.25626771457510794</v>
      </c>
      <c r="H17992" s="19"/>
      <c r="I17992" s="19"/>
      <c r="J17992" s="19">
        <v>0.55929849078336924</v>
      </c>
      <c r="K17992" s="19">
        <v>0.39765204700207069</v>
      </c>
      <c r="L17992" s="19"/>
      <c r="M17992" s="19">
        <v>4.5160813895937929E-3</v>
      </c>
      <c r="N17992" s="19"/>
      <c r="O17992" s="19">
        <v>0.86109147145526277</v>
      </c>
      <c r="P17992" s="50"/>
      <c r="R17992" s="9" t="s">
        <v>0</v>
      </c>
    </row>
    <row r="17993" spans="2:18" x14ac:dyDescent="0.2">
      <c r="B17993" s="25">
        <v>17763</v>
      </c>
      <c r="C17993" s="193"/>
      <c r="D17993" s="19">
        <v>1.5860997003064625</v>
      </c>
      <c r="E17993" s="19"/>
      <c r="F17993" s="19">
        <v>1.6877262412401819</v>
      </c>
      <c r="G17993" s="19"/>
      <c r="H17993" s="19">
        <v>1.8841119787050749</v>
      </c>
      <c r="I17993" s="19"/>
      <c r="J17993" s="19">
        <v>2.0337861172504024</v>
      </c>
      <c r="K17993" s="19"/>
      <c r="L17993" s="19">
        <v>2.8132707085567987</v>
      </c>
      <c r="M17993" s="19"/>
      <c r="N17993" s="19">
        <v>1.7341173465031765</v>
      </c>
      <c r="O17993" s="19"/>
      <c r="P17993" s="50">
        <v>1.732470283283676</v>
      </c>
      <c r="R17993" s="9" t="s">
        <v>0</v>
      </c>
    </row>
    <row r="17994" spans="2:18" x14ac:dyDescent="0.2">
      <c r="B17994" s="25">
        <v>17764</v>
      </c>
      <c r="C17994" s="193"/>
      <c r="D17994" s="19">
        <v>2.1679113635361351</v>
      </c>
      <c r="E17994" s="19"/>
      <c r="F17994" s="19">
        <v>2.6761013887363077</v>
      </c>
      <c r="G17994" s="19"/>
      <c r="H17994" s="19">
        <v>1.4904838855323828</v>
      </c>
      <c r="I17994" s="19"/>
      <c r="J17994" s="19">
        <v>2.2164784619827524</v>
      </c>
      <c r="K17994" s="19"/>
      <c r="L17994" s="19">
        <v>2.3029005582520048</v>
      </c>
      <c r="M17994" s="19"/>
      <c r="N17994" s="19">
        <v>1.5927736460230828</v>
      </c>
      <c r="O17994" s="19"/>
      <c r="P17994" s="50">
        <v>1.9385236026611481</v>
      </c>
      <c r="R17994" s="9" t="s">
        <v>0</v>
      </c>
    </row>
    <row r="17995" spans="2:18" x14ac:dyDescent="0.2">
      <c r="B17995" s="25">
        <v>17765</v>
      </c>
      <c r="C17995" s="193"/>
      <c r="D17995" s="19">
        <v>8.550730393690141E-2</v>
      </c>
      <c r="E17995" s="19"/>
      <c r="F17995" s="19">
        <v>0.97691682434829874</v>
      </c>
      <c r="G17995" s="19"/>
      <c r="H17995" s="19">
        <v>0.65166930034529158</v>
      </c>
      <c r="I17995" s="19"/>
      <c r="J17995" s="19">
        <v>1.2715727741066052</v>
      </c>
      <c r="K17995" s="19"/>
      <c r="L17995" s="19">
        <v>0.65691037750968273</v>
      </c>
      <c r="M17995" s="19"/>
      <c r="N17995" s="19">
        <v>0.69503046519386658</v>
      </c>
      <c r="O17995" s="19">
        <v>8.617543788771545E-2</v>
      </c>
      <c r="P17995" s="50"/>
      <c r="R17995" s="9" t="s">
        <v>0</v>
      </c>
    </row>
    <row r="17996" spans="2:18" x14ac:dyDescent="0.2">
      <c r="B17996" s="25">
        <v>17766</v>
      </c>
      <c r="C17996" s="193"/>
      <c r="D17996" s="19">
        <v>1.0892105399575367</v>
      </c>
      <c r="E17996" s="19"/>
      <c r="F17996" s="19">
        <v>0.80685866709557896</v>
      </c>
      <c r="G17996" s="19"/>
      <c r="H17996" s="19">
        <v>0.23432187793131465</v>
      </c>
      <c r="I17996" s="19"/>
      <c r="J17996" s="19">
        <v>0.40977208940361731</v>
      </c>
      <c r="K17996" s="19"/>
      <c r="L17996" s="19">
        <v>0.97169899444603514</v>
      </c>
      <c r="M17996" s="19"/>
      <c r="N17996" s="19">
        <v>0.49122644246924974</v>
      </c>
      <c r="O17996" s="19"/>
      <c r="P17996" s="50">
        <v>1.3113313700002498</v>
      </c>
      <c r="R17996" s="9" t="s">
        <v>0</v>
      </c>
    </row>
    <row r="17997" spans="2:18" x14ac:dyDescent="0.2">
      <c r="B17997" s="25">
        <v>17767</v>
      </c>
      <c r="C17997" s="193"/>
      <c r="D17997" s="19">
        <v>0.76425800332532934</v>
      </c>
      <c r="E17997" s="19"/>
      <c r="F17997" s="19">
        <v>0.73518993942642996</v>
      </c>
      <c r="G17997" s="19"/>
      <c r="H17997" s="19">
        <v>0.13694826812236488</v>
      </c>
      <c r="I17997" s="19"/>
      <c r="J17997" s="19">
        <v>0.25226472930890464</v>
      </c>
      <c r="K17997" s="19"/>
      <c r="L17997" s="19">
        <v>0.13201556225307204</v>
      </c>
      <c r="M17997" s="19"/>
      <c r="N17997" s="19">
        <v>0.80135577629846022</v>
      </c>
      <c r="O17997" s="19"/>
      <c r="P17997" s="50">
        <v>0.49644981445617137</v>
      </c>
      <c r="R17997" s="9" t="s">
        <v>0</v>
      </c>
    </row>
    <row r="17998" spans="2:18" x14ac:dyDescent="0.2">
      <c r="B17998" s="25">
        <v>17768</v>
      </c>
      <c r="C17998" s="193"/>
      <c r="D17998" s="19">
        <v>1.8773957116964581</v>
      </c>
      <c r="E17998" s="19"/>
      <c r="F17998" s="19">
        <v>2.425887428269129</v>
      </c>
      <c r="G17998" s="19"/>
      <c r="H17998" s="19">
        <v>1.2646970498777408</v>
      </c>
      <c r="I17998" s="19"/>
      <c r="J17998" s="19">
        <v>1.0255394243418721</v>
      </c>
      <c r="K17998" s="19"/>
      <c r="L17998" s="19">
        <v>1.1856648201078757</v>
      </c>
      <c r="M17998" s="19"/>
      <c r="N17998" s="19">
        <v>2.7318317776658603</v>
      </c>
      <c r="O17998" s="19"/>
      <c r="P17998" s="50">
        <v>1.6400077062576932</v>
      </c>
      <c r="R17998" s="9" t="s">
        <v>0</v>
      </c>
    </row>
    <row r="17999" spans="2:18" x14ac:dyDescent="0.2">
      <c r="B17999" s="25">
        <v>17769</v>
      </c>
      <c r="C17999" s="193">
        <v>0.89533851484004245</v>
      </c>
      <c r="D17999" s="19"/>
      <c r="E17999" s="19">
        <v>0.47145851702217761</v>
      </c>
      <c r="F17999" s="19"/>
      <c r="G17999" s="19">
        <v>0.8626120615596794</v>
      </c>
      <c r="H17999" s="19"/>
      <c r="I17999" s="19">
        <v>0.40631461263927054</v>
      </c>
      <c r="J17999" s="19"/>
      <c r="K17999" s="19">
        <v>0.70764754115464013</v>
      </c>
      <c r="L17999" s="19"/>
      <c r="M17999" s="19">
        <v>0.37947892599585059</v>
      </c>
      <c r="N17999" s="19"/>
      <c r="O17999" s="19">
        <v>0.92985292646441142</v>
      </c>
      <c r="P17999" s="50"/>
      <c r="R17999" s="9" t="s">
        <v>0</v>
      </c>
    </row>
    <row r="18000" spans="2:18" x14ac:dyDescent="0.2">
      <c r="B18000" s="25">
        <v>17770</v>
      </c>
      <c r="C18000" s="193"/>
      <c r="D18000" s="19">
        <v>0.10052094672505897</v>
      </c>
      <c r="E18000" s="19"/>
      <c r="F18000" s="19">
        <v>0.75468679111842152</v>
      </c>
      <c r="G18000" s="19">
        <v>8.7446867054576216E-2</v>
      </c>
      <c r="H18000" s="19"/>
      <c r="I18000" s="19"/>
      <c r="J18000" s="19">
        <v>0.83374380587207042</v>
      </c>
      <c r="K18000" s="19"/>
      <c r="L18000" s="19">
        <v>0.33201881598081634</v>
      </c>
      <c r="M18000" s="19"/>
      <c r="N18000" s="19">
        <v>0.66383693539816002</v>
      </c>
      <c r="O18000" s="19"/>
      <c r="P18000" s="50">
        <v>0.70338025233379087</v>
      </c>
      <c r="R18000" s="9" t="s">
        <v>0</v>
      </c>
    </row>
    <row r="18001" spans="2:18" x14ac:dyDescent="0.2">
      <c r="B18001" s="25">
        <v>17771</v>
      </c>
      <c r="C18001" s="193"/>
      <c r="D18001" s="19">
        <v>0.14693260168909666</v>
      </c>
      <c r="E18001" s="19"/>
      <c r="F18001" s="19">
        <v>0.56609310557990367</v>
      </c>
      <c r="G18001" s="19"/>
      <c r="H18001" s="19">
        <v>5.3359540820134603E-2</v>
      </c>
      <c r="I18001" s="19">
        <v>0.32454947667692724</v>
      </c>
      <c r="J18001" s="19"/>
      <c r="K18001" s="19"/>
      <c r="L18001" s="19">
        <v>1.3719825631452887</v>
      </c>
      <c r="M18001" s="19"/>
      <c r="N18001" s="19">
        <v>0.3920495698696167</v>
      </c>
      <c r="O18001" s="19">
        <v>0.730128172955398</v>
      </c>
      <c r="P18001" s="50"/>
      <c r="R18001" s="9" t="s">
        <v>0</v>
      </c>
    </row>
    <row r="18002" spans="2:18" x14ac:dyDescent="0.2">
      <c r="B18002" s="25">
        <v>17772</v>
      </c>
      <c r="C18002" s="193"/>
      <c r="D18002" s="19">
        <v>0.53961391152122817</v>
      </c>
      <c r="E18002" s="19">
        <v>0.16700964363827031</v>
      </c>
      <c r="F18002" s="19"/>
      <c r="G18002" s="19"/>
      <c r="H18002" s="19">
        <v>1.497155106031488</v>
      </c>
      <c r="I18002" s="19"/>
      <c r="J18002" s="19">
        <v>0.562098745686192</v>
      </c>
      <c r="K18002" s="19"/>
      <c r="L18002" s="19">
        <v>0.9513820180622834</v>
      </c>
      <c r="M18002" s="19"/>
      <c r="N18002" s="19">
        <v>0.87122402368298701</v>
      </c>
      <c r="O18002" s="19"/>
      <c r="P18002" s="50">
        <v>0.86303702958699235</v>
      </c>
      <c r="R18002" s="9" t="s">
        <v>0</v>
      </c>
    </row>
    <row r="18003" spans="2:18" x14ac:dyDescent="0.2">
      <c r="B18003" s="25">
        <v>17773</v>
      </c>
      <c r="C18003" s="193"/>
      <c r="D18003" s="19">
        <v>0.45083100723100555</v>
      </c>
      <c r="E18003" s="19">
        <v>1.4530525208707743</v>
      </c>
      <c r="F18003" s="19"/>
      <c r="G18003" s="19">
        <v>4.5858953097937187E-2</v>
      </c>
      <c r="H18003" s="19"/>
      <c r="I18003" s="19">
        <v>0.55572268042988404</v>
      </c>
      <c r="J18003" s="19"/>
      <c r="K18003" s="19">
        <v>8.965903330045441E-2</v>
      </c>
      <c r="L18003" s="19"/>
      <c r="M18003" s="19">
        <v>0.76731600656329046</v>
      </c>
      <c r="N18003" s="19"/>
      <c r="O18003" s="19">
        <v>1.0258859311008643</v>
      </c>
      <c r="P18003" s="50"/>
      <c r="R18003" s="9" t="s">
        <v>0</v>
      </c>
    </row>
    <row r="18004" spans="2:18" x14ac:dyDescent="0.2">
      <c r="B18004" s="25">
        <v>17774</v>
      </c>
      <c r="C18004" s="193"/>
      <c r="D18004" s="19">
        <v>0.22006272578269084</v>
      </c>
      <c r="E18004" s="19">
        <v>0.24073727941932638</v>
      </c>
      <c r="F18004" s="19"/>
      <c r="G18004" s="19"/>
      <c r="H18004" s="19">
        <v>0.72779444790656189</v>
      </c>
      <c r="I18004" s="19"/>
      <c r="J18004" s="19">
        <v>2.5379819680605143E-2</v>
      </c>
      <c r="K18004" s="19">
        <v>7.5449815739411341E-2</v>
      </c>
      <c r="L18004" s="19"/>
      <c r="M18004" s="19"/>
      <c r="N18004" s="19">
        <v>0.45811686337048652</v>
      </c>
      <c r="O18004" s="19"/>
      <c r="P18004" s="50">
        <v>6.8384464395271391E-2</v>
      </c>
      <c r="R18004" s="9" t="s">
        <v>0</v>
      </c>
    </row>
    <row r="18005" spans="2:18" x14ac:dyDescent="0.2">
      <c r="B18005" s="25">
        <v>17775</v>
      </c>
      <c r="C18005" s="193"/>
      <c r="D18005" s="19">
        <v>0.53815028702585299</v>
      </c>
      <c r="E18005" s="19">
        <v>0.23469315863463988</v>
      </c>
      <c r="F18005" s="19"/>
      <c r="G18005" s="19"/>
      <c r="H18005" s="19">
        <v>3.4512353300314075E-2</v>
      </c>
      <c r="I18005" s="19">
        <v>0.445596735125663</v>
      </c>
      <c r="J18005" s="19"/>
      <c r="K18005" s="19"/>
      <c r="L18005" s="19">
        <v>1.0229110147676914</v>
      </c>
      <c r="M18005" s="19"/>
      <c r="N18005" s="19">
        <v>0.44081665354888799</v>
      </c>
      <c r="O18005" s="19">
        <v>0.48808440549333637</v>
      </c>
      <c r="P18005" s="50"/>
      <c r="R18005" s="9" t="s">
        <v>0</v>
      </c>
    </row>
    <row r="18006" spans="2:18" x14ac:dyDescent="0.2">
      <c r="B18006" s="25">
        <v>17776</v>
      </c>
      <c r="C18006" s="193">
        <v>2.2749026512723596</v>
      </c>
      <c r="D18006" s="19"/>
      <c r="E18006" s="19">
        <v>1.8328817793686487</v>
      </c>
      <c r="F18006" s="19"/>
      <c r="G18006" s="19">
        <v>0.21046857418824449</v>
      </c>
      <c r="H18006" s="19"/>
      <c r="I18006" s="19">
        <v>1.1021815239615804</v>
      </c>
      <c r="J18006" s="19"/>
      <c r="K18006" s="19">
        <v>1.0622023919792571</v>
      </c>
      <c r="L18006" s="19"/>
      <c r="M18006" s="19">
        <v>2.1968565913523537</v>
      </c>
      <c r="N18006" s="19"/>
      <c r="O18006" s="19">
        <v>1.0072460983521352</v>
      </c>
      <c r="P18006" s="50"/>
      <c r="R18006" s="9" t="s">
        <v>0</v>
      </c>
    </row>
    <row r="18007" spans="2:18" x14ac:dyDescent="0.2">
      <c r="B18007" s="25">
        <v>17777</v>
      </c>
      <c r="C18007" s="193">
        <v>0.21492244079662312</v>
      </c>
      <c r="D18007" s="19"/>
      <c r="E18007" s="19">
        <v>0.83365337179402443</v>
      </c>
      <c r="F18007" s="19"/>
      <c r="G18007" s="19">
        <v>1.3349285480751136</v>
      </c>
      <c r="H18007" s="19"/>
      <c r="I18007" s="19"/>
      <c r="J18007" s="19">
        <v>0.16854846046691851</v>
      </c>
      <c r="K18007" s="19">
        <v>0.10214341992000642</v>
      </c>
      <c r="L18007" s="19"/>
      <c r="M18007" s="19">
        <v>1.498985575676842</v>
      </c>
      <c r="N18007" s="19"/>
      <c r="O18007" s="19">
        <v>0.70456203420537866</v>
      </c>
      <c r="P18007" s="50"/>
      <c r="R18007" s="9" t="s">
        <v>0</v>
      </c>
    </row>
    <row r="18008" spans="2:18" x14ac:dyDescent="0.2">
      <c r="B18008" s="25">
        <v>17778</v>
      </c>
      <c r="C18008" s="193"/>
      <c r="D18008" s="19">
        <v>0.83308272823334184</v>
      </c>
      <c r="E18008" s="19"/>
      <c r="F18008" s="19">
        <v>1.2774442806814865</v>
      </c>
      <c r="G18008" s="19"/>
      <c r="H18008" s="19">
        <v>1.6198179794909806</v>
      </c>
      <c r="I18008" s="19">
        <v>0.11542426382444196</v>
      </c>
      <c r="J18008" s="19"/>
      <c r="K18008" s="19"/>
      <c r="L18008" s="19">
        <v>0.33006571393985046</v>
      </c>
      <c r="M18008" s="19"/>
      <c r="N18008" s="19">
        <v>0.24107756595727697</v>
      </c>
      <c r="O18008" s="19"/>
      <c r="P18008" s="50">
        <v>0.90418457407553932</v>
      </c>
      <c r="R18008" s="9" t="s">
        <v>0</v>
      </c>
    </row>
    <row r="18009" spans="2:18" x14ac:dyDescent="0.2">
      <c r="B18009" s="25">
        <v>17779</v>
      </c>
      <c r="C18009" s="193">
        <v>0.44486782408500869</v>
      </c>
      <c r="D18009" s="19"/>
      <c r="E18009" s="19">
        <v>5.1663231496047207E-2</v>
      </c>
      <c r="F18009" s="19"/>
      <c r="G18009" s="19"/>
      <c r="H18009" s="19">
        <v>7.550288237063189E-3</v>
      </c>
      <c r="I18009" s="19">
        <v>0.1166899834076093</v>
      </c>
      <c r="J18009" s="19"/>
      <c r="K18009" s="19">
        <v>0.15579946689644164</v>
      </c>
      <c r="L18009" s="19"/>
      <c r="M18009" s="19">
        <v>0.80060648647296184</v>
      </c>
      <c r="N18009" s="19"/>
      <c r="O18009" s="19">
        <v>0.68249858837046173</v>
      </c>
      <c r="P18009" s="50"/>
      <c r="R18009" s="9" t="s">
        <v>0</v>
      </c>
    </row>
    <row r="18010" spans="2:18" x14ac:dyDescent="0.2">
      <c r="B18010" s="25">
        <v>17780</v>
      </c>
      <c r="C18010" s="193"/>
      <c r="D18010" s="19">
        <v>0.36834727855994387</v>
      </c>
      <c r="E18010" s="19"/>
      <c r="F18010" s="19">
        <v>0.31108953829757863</v>
      </c>
      <c r="G18010" s="19">
        <v>0.32764136507983121</v>
      </c>
      <c r="H18010" s="19"/>
      <c r="I18010" s="19"/>
      <c r="J18010" s="19">
        <v>0.53999966824803947</v>
      </c>
      <c r="K18010" s="19"/>
      <c r="L18010" s="19">
        <v>0.29872749673077004</v>
      </c>
      <c r="M18010" s="19"/>
      <c r="N18010" s="19">
        <v>1.175461372419667E-2</v>
      </c>
      <c r="O18010" s="19"/>
      <c r="P18010" s="50">
        <v>0.1103860140967958</v>
      </c>
      <c r="R18010" s="9" t="s">
        <v>0</v>
      </c>
    </row>
    <row r="18011" spans="2:18" x14ac:dyDescent="0.2">
      <c r="B18011" s="25">
        <v>17781</v>
      </c>
      <c r="C18011" s="193">
        <v>8.865342202034053E-2</v>
      </c>
      <c r="D18011" s="19"/>
      <c r="E18011" s="19"/>
      <c r="F18011" s="19">
        <v>0.28898328447722915</v>
      </c>
      <c r="G18011" s="19"/>
      <c r="H18011" s="19">
        <v>0.17994956587355532</v>
      </c>
      <c r="I18011" s="19">
        <v>4.8792829725150935E-2</v>
      </c>
      <c r="J18011" s="19"/>
      <c r="K18011" s="19"/>
      <c r="L18011" s="19">
        <v>0.25954567212700713</v>
      </c>
      <c r="M18011" s="19"/>
      <c r="N18011" s="19">
        <v>0.24689696808144981</v>
      </c>
      <c r="O18011" s="19"/>
      <c r="P18011" s="50">
        <v>0.55107374501515627</v>
      </c>
      <c r="R18011" s="9" t="s">
        <v>0</v>
      </c>
    </row>
    <row r="18012" spans="2:18" x14ac:dyDescent="0.2">
      <c r="B18012" s="25">
        <v>17782</v>
      </c>
      <c r="C18012" s="193">
        <v>2.2828069802712094</v>
      </c>
      <c r="D18012" s="19"/>
      <c r="E18012" s="19">
        <v>2.6572015577902515</v>
      </c>
      <c r="F18012" s="19"/>
      <c r="G18012" s="19">
        <v>1.6665079500789921</v>
      </c>
      <c r="H18012" s="19"/>
      <c r="I18012" s="19">
        <v>2.1834066739573799</v>
      </c>
      <c r="J18012" s="19"/>
      <c r="K18012" s="19">
        <v>2.3953723671936977</v>
      </c>
      <c r="L18012" s="19"/>
      <c r="M18012" s="19">
        <v>1.9215882423174999</v>
      </c>
      <c r="N18012" s="19"/>
      <c r="O18012" s="19">
        <v>1.7319057731280587</v>
      </c>
      <c r="P18012" s="50"/>
      <c r="R18012" s="9" t="s">
        <v>0</v>
      </c>
    </row>
    <row r="18013" spans="2:18" x14ac:dyDescent="0.2">
      <c r="B18013" s="25">
        <v>17783</v>
      </c>
      <c r="C18013" s="193"/>
      <c r="D18013" s="19">
        <v>1.8946653857309608</v>
      </c>
      <c r="E18013" s="19"/>
      <c r="F18013" s="19">
        <v>3.3763742116292059E-2</v>
      </c>
      <c r="G18013" s="19"/>
      <c r="H18013" s="19">
        <v>1.8079948857293255</v>
      </c>
      <c r="I18013" s="19"/>
      <c r="J18013" s="19">
        <v>0.64031174548530789</v>
      </c>
      <c r="K18013" s="19"/>
      <c r="L18013" s="19">
        <v>1.0905220319146574</v>
      </c>
      <c r="M18013" s="19"/>
      <c r="N18013" s="19">
        <v>0.78073929856136903</v>
      </c>
      <c r="O18013" s="19"/>
      <c r="P18013" s="50">
        <v>1.5692842891924368</v>
      </c>
      <c r="R18013" s="9" t="s">
        <v>0</v>
      </c>
    </row>
    <row r="18014" spans="2:18" x14ac:dyDescent="0.2">
      <c r="B18014" s="25">
        <v>17784</v>
      </c>
      <c r="C18014" s="193">
        <v>0.9943524197299175</v>
      </c>
      <c r="D18014" s="19"/>
      <c r="E18014" s="19"/>
      <c r="F18014" s="19">
        <v>0.55247170207015084</v>
      </c>
      <c r="G18014" s="19">
        <v>0.55524251284476411</v>
      </c>
      <c r="H18014" s="19"/>
      <c r="I18014" s="19"/>
      <c r="J18014" s="19">
        <v>0.56755384259540409</v>
      </c>
      <c r="K18014" s="19"/>
      <c r="L18014" s="19">
        <v>0.19421063507682887</v>
      </c>
      <c r="M18014" s="19"/>
      <c r="N18014" s="19">
        <v>0.34387888913496018</v>
      </c>
      <c r="O18014" s="19">
        <v>0.46471553004674299</v>
      </c>
      <c r="P18014" s="50"/>
      <c r="R18014" s="9" t="s">
        <v>0</v>
      </c>
    </row>
    <row r="18015" spans="2:18" x14ac:dyDescent="0.2">
      <c r="B18015" s="25">
        <v>17785</v>
      </c>
      <c r="C18015" s="193">
        <v>1.7226125221807909</v>
      </c>
      <c r="D18015" s="19"/>
      <c r="E18015" s="19">
        <v>1.3643565846651509</v>
      </c>
      <c r="F18015" s="19"/>
      <c r="G18015" s="19">
        <v>2.1896912352035209</v>
      </c>
      <c r="H18015" s="19"/>
      <c r="I18015" s="19">
        <v>2.1229234392006693</v>
      </c>
      <c r="J18015" s="19"/>
      <c r="K18015" s="19">
        <v>2.4664753465112614</v>
      </c>
      <c r="L18015" s="19"/>
      <c r="M18015" s="19">
        <v>1.8285402417125731</v>
      </c>
      <c r="N18015" s="19"/>
      <c r="O18015" s="19">
        <v>2.0950611548864257</v>
      </c>
      <c r="P18015" s="50"/>
      <c r="R18015" s="9" t="s">
        <v>0</v>
      </c>
    </row>
    <row r="18016" spans="2:18" x14ac:dyDescent="0.2">
      <c r="B18016" s="25">
        <v>17786</v>
      </c>
      <c r="C18016" s="193"/>
      <c r="D18016" s="19">
        <v>0.63601454669452939</v>
      </c>
      <c r="E18016" s="19">
        <v>0.13060572413435448</v>
      </c>
      <c r="F18016" s="19"/>
      <c r="G18016" s="19"/>
      <c r="H18016" s="19">
        <v>0.12840670643388563</v>
      </c>
      <c r="I18016" s="19"/>
      <c r="J18016" s="19">
        <v>0.17235309727692916</v>
      </c>
      <c r="K18016" s="19"/>
      <c r="L18016" s="19">
        <v>0.1443404892904076</v>
      </c>
      <c r="M18016" s="19">
        <v>0.16012149452521968</v>
      </c>
      <c r="N18016" s="19"/>
      <c r="O18016" s="19"/>
      <c r="P18016" s="50">
        <v>0.44203136740065535</v>
      </c>
      <c r="R18016" s="9" t="s">
        <v>0</v>
      </c>
    </row>
    <row r="18017" spans="2:18" x14ac:dyDescent="0.2">
      <c r="B18017" s="25">
        <v>17787</v>
      </c>
      <c r="C18017" s="193"/>
      <c r="D18017" s="19">
        <v>0.35602229958107645</v>
      </c>
      <c r="E18017" s="19">
        <v>0.44508789176184621</v>
      </c>
      <c r="F18017" s="19"/>
      <c r="G18017" s="19">
        <v>0.55553471153819489</v>
      </c>
      <c r="H18017" s="19"/>
      <c r="I18017" s="19">
        <v>0.96287613848400544</v>
      </c>
      <c r="J18017" s="19"/>
      <c r="K18017" s="19">
        <v>0.67263322431729988</v>
      </c>
      <c r="L18017" s="19"/>
      <c r="M18017" s="19"/>
      <c r="N18017" s="19">
        <v>0.40216667325807093</v>
      </c>
      <c r="O18017" s="19"/>
      <c r="P18017" s="50">
        <v>1.1592412428627616</v>
      </c>
      <c r="R18017" s="9" t="s">
        <v>0</v>
      </c>
    </row>
    <row r="18018" spans="2:18" x14ac:dyDescent="0.2">
      <c r="B18018" s="25">
        <v>17788</v>
      </c>
      <c r="C18018" s="193">
        <v>1.9851129336718965</v>
      </c>
      <c r="D18018" s="19"/>
      <c r="E18018" s="19">
        <v>1.8004455794222456</v>
      </c>
      <c r="F18018" s="19"/>
      <c r="G18018" s="19">
        <v>0.99686025836594105</v>
      </c>
      <c r="H18018" s="19"/>
      <c r="I18018" s="19">
        <v>1.5310291044394919</v>
      </c>
      <c r="J18018" s="19"/>
      <c r="K18018" s="19">
        <v>1.5175987120340919</v>
      </c>
      <c r="L18018" s="19"/>
      <c r="M18018" s="19">
        <v>1.9398843251292799</v>
      </c>
      <c r="N18018" s="19"/>
      <c r="O18018" s="19">
        <v>2.7193283216872595</v>
      </c>
      <c r="P18018" s="50"/>
      <c r="R18018" s="9" t="s">
        <v>0</v>
      </c>
    </row>
    <row r="18019" spans="2:18" x14ac:dyDescent="0.2">
      <c r="B18019" s="25">
        <v>17789</v>
      </c>
      <c r="C18019" s="193"/>
      <c r="D18019" s="19">
        <v>5.317363008097948E-2</v>
      </c>
      <c r="E18019" s="19"/>
      <c r="F18019" s="19">
        <v>0.65912677170440226</v>
      </c>
      <c r="G18019" s="19"/>
      <c r="H18019" s="19">
        <v>1.4099623959493188</v>
      </c>
      <c r="I18019" s="19"/>
      <c r="J18019" s="19">
        <v>1.6609479735708066</v>
      </c>
      <c r="K18019" s="19">
        <v>4.4553150904964943E-2</v>
      </c>
      <c r="L18019" s="19"/>
      <c r="M18019" s="19"/>
      <c r="N18019" s="19">
        <v>1.9354243311326911</v>
      </c>
      <c r="O18019" s="19"/>
      <c r="P18019" s="50">
        <v>1.5343368389178869</v>
      </c>
      <c r="R18019" s="9" t="s">
        <v>0</v>
      </c>
    </row>
    <row r="18020" spans="2:18" x14ac:dyDescent="0.2">
      <c r="B18020" s="25">
        <v>17790</v>
      </c>
      <c r="C18020" s="193">
        <v>1.8438989842779512</v>
      </c>
      <c r="D18020" s="19"/>
      <c r="E18020" s="19">
        <v>0.51979702430351782</v>
      </c>
      <c r="F18020" s="19"/>
      <c r="G18020" s="19">
        <v>0.41500363613448105</v>
      </c>
      <c r="H18020" s="19"/>
      <c r="I18020" s="19">
        <v>1.5135838498679033</v>
      </c>
      <c r="J18020" s="19"/>
      <c r="K18020" s="19">
        <v>1.5325408010991868</v>
      </c>
      <c r="L18020" s="19"/>
      <c r="M18020" s="19">
        <v>0.97005794427584102</v>
      </c>
      <c r="N18020" s="19"/>
      <c r="O18020" s="19">
        <v>1.6250185466289238</v>
      </c>
      <c r="P18020" s="50"/>
      <c r="R18020" s="9" t="s">
        <v>0</v>
      </c>
    </row>
    <row r="18021" spans="2:18" x14ac:dyDescent="0.2">
      <c r="B18021" s="25">
        <v>17791</v>
      </c>
      <c r="C18021" s="193">
        <v>1.9341076616831661</v>
      </c>
      <c r="D18021" s="19"/>
      <c r="E18021" s="19">
        <v>1.1789329819180288</v>
      </c>
      <c r="F18021" s="19"/>
      <c r="G18021" s="19">
        <v>1.2708768546428098</v>
      </c>
      <c r="H18021" s="19"/>
      <c r="I18021" s="19">
        <v>1.5286297583738919</v>
      </c>
      <c r="J18021" s="19"/>
      <c r="K18021" s="19">
        <v>0.48007668257198355</v>
      </c>
      <c r="L18021" s="19"/>
      <c r="M18021" s="19">
        <v>1.3840075699993004</v>
      </c>
      <c r="N18021" s="19"/>
      <c r="O18021" s="19">
        <v>2.1945412474720665</v>
      </c>
      <c r="P18021" s="50"/>
      <c r="R18021" s="9" t="s">
        <v>0</v>
      </c>
    </row>
    <row r="18022" spans="2:18" x14ac:dyDescent="0.2">
      <c r="B18022" s="25">
        <v>17792</v>
      </c>
      <c r="C18022" s="193">
        <v>1.6678781918123955</v>
      </c>
      <c r="D18022" s="19"/>
      <c r="E18022" s="19">
        <v>1.1721852027321797</v>
      </c>
      <c r="F18022" s="19"/>
      <c r="G18022" s="19">
        <v>1.1459532250513034</v>
      </c>
      <c r="H18022" s="19"/>
      <c r="I18022" s="19">
        <v>1.6964716724668198</v>
      </c>
      <c r="J18022" s="19"/>
      <c r="K18022" s="19">
        <v>1.3381318122216161</v>
      </c>
      <c r="L18022" s="19"/>
      <c r="M18022" s="19">
        <v>0.81118667933412103</v>
      </c>
      <c r="N18022" s="19"/>
      <c r="O18022" s="19">
        <v>0.9476586107008963</v>
      </c>
      <c r="P18022" s="50"/>
      <c r="R18022" s="9" t="s">
        <v>0</v>
      </c>
    </row>
    <row r="18023" spans="2:18" x14ac:dyDescent="0.2">
      <c r="B18023" s="25">
        <v>17793</v>
      </c>
      <c r="C18023" s="193">
        <v>1.228880566636013</v>
      </c>
      <c r="D18023" s="19"/>
      <c r="E18023" s="19">
        <v>0.98490108907419993</v>
      </c>
      <c r="F18023" s="19"/>
      <c r="G18023" s="19">
        <v>2.1212255507052906</v>
      </c>
      <c r="H18023" s="19"/>
      <c r="I18023" s="19">
        <v>2.2242803212603537</v>
      </c>
      <c r="J18023" s="19"/>
      <c r="K18023" s="19">
        <v>0.7686340238162479</v>
      </c>
      <c r="L18023" s="19"/>
      <c r="M18023" s="19">
        <v>1.5723709169037441</v>
      </c>
      <c r="N18023" s="19"/>
      <c r="O18023" s="19">
        <v>0.91995029113369986</v>
      </c>
      <c r="P18023" s="50"/>
      <c r="R18023" s="9" t="s">
        <v>0</v>
      </c>
    </row>
    <row r="18024" spans="2:18" x14ac:dyDescent="0.2">
      <c r="B18024" s="25">
        <v>17794</v>
      </c>
      <c r="C18024" s="193">
        <v>0.44250526539930507</v>
      </c>
      <c r="D18024" s="19"/>
      <c r="E18024" s="19">
        <v>1.528354539893104</v>
      </c>
      <c r="F18024" s="19"/>
      <c r="G18024" s="19">
        <v>1.1611025557224861</v>
      </c>
      <c r="H18024" s="19"/>
      <c r="I18024" s="19">
        <v>1.9484009498835089</v>
      </c>
      <c r="J18024" s="19"/>
      <c r="K18024" s="19">
        <v>0.42193701182848575</v>
      </c>
      <c r="L18024" s="19"/>
      <c r="M18024" s="19">
        <v>1.1064266425954341</v>
      </c>
      <c r="N18024" s="19"/>
      <c r="O18024" s="19">
        <v>1.1271576250839688</v>
      </c>
      <c r="P18024" s="50"/>
      <c r="R18024" s="9" t="s">
        <v>0</v>
      </c>
    </row>
    <row r="18025" spans="2:18" x14ac:dyDescent="0.2">
      <c r="B18025" s="25">
        <v>17795</v>
      </c>
      <c r="C18025" s="193"/>
      <c r="D18025" s="19">
        <v>0.97532315332315711</v>
      </c>
      <c r="E18025" s="19"/>
      <c r="F18025" s="19">
        <v>1.6898366736317978</v>
      </c>
      <c r="G18025" s="19"/>
      <c r="H18025" s="19">
        <v>1.1084777904906489</v>
      </c>
      <c r="I18025" s="19"/>
      <c r="J18025" s="19">
        <v>1.55129264574121</v>
      </c>
      <c r="K18025" s="19"/>
      <c r="L18025" s="19">
        <v>1.0166241980215367</v>
      </c>
      <c r="M18025" s="19"/>
      <c r="N18025" s="19">
        <v>1.5748914184153149</v>
      </c>
      <c r="O18025" s="19"/>
      <c r="P18025" s="50">
        <v>0.88093012110795721</v>
      </c>
      <c r="R18025" s="9" t="s">
        <v>0</v>
      </c>
    </row>
    <row r="18026" spans="2:18" x14ac:dyDescent="0.2">
      <c r="B18026" s="25">
        <v>17796</v>
      </c>
      <c r="C18026" s="193">
        <v>1.6065669678708998</v>
      </c>
      <c r="D18026" s="19"/>
      <c r="E18026" s="19">
        <v>0.86002614799560451</v>
      </c>
      <c r="F18026" s="19"/>
      <c r="G18026" s="19">
        <v>0.6537875821691943</v>
      </c>
      <c r="H18026" s="19"/>
      <c r="I18026" s="19">
        <v>0.99677551067723902</v>
      </c>
      <c r="J18026" s="19"/>
      <c r="K18026" s="19">
        <v>1.551937135240228</v>
      </c>
      <c r="L18026" s="19"/>
      <c r="M18026" s="19">
        <v>0.8567082794428984</v>
      </c>
      <c r="N18026" s="19"/>
      <c r="O18026" s="19">
        <v>1.8292541703101202</v>
      </c>
      <c r="P18026" s="50"/>
      <c r="R18026" s="9" t="s">
        <v>0</v>
      </c>
    </row>
    <row r="18027" spans="2:18" x14ac:dyDescent="0.2">
      <c r="B18027" s="25">
        <v>17797</v>
      </c>
      <c r="C18027" s="193">
        <v>0.66210432183354329</v>
      </c>
      <c r="D18027" s="19"/>
      <c r="E18027" s="19"/>
      <c r="F18027" s="19">
        <v>0.11970667515634421</v>
      </c>
      <c r="G18027" s="19">
        <v>0.5382504566392432</v>
      </c>
      <c r="H18027" s="19"/>
      <c r="I18027" s="19">
        <v>0.14071437900647146</v>
      </c>
      <c r="J18027" s="19"/>
      <c r="K18027" s="19"/>
      <c r="L18027" s="19">
        <v>0.38942650883144747</v>
      </c>
      <c r="M18027" s="19"/>
      <c r="N18027" s="19">
        <v>0.20982766516871995</v>
      </c>
      <c r="O18027" s="19"/>
      <c r="P18027" s="50">
        <v>0.8755031295360991</v>
      </c>
      <c r="R18027" s="9" t="s">
        <v>0</v>
      </c>
    </row>
    <row r="18028" spans="2:18" x14ac:dyDescent="0.2">
      <c r="B18028" s="25">
        <v>17798</v>
      </c>
      <c r="C18028" s="193"/>
      <c r="D18028" s="19">
        <v>0.40932917958714576</v>
      </c>
      <c r="E18028" s="19"/>
      <c r="F18028" s="19">
        <v>0.43245218810063379</v>
      </c>
      <c r="G18028" s="19"/>
      <c r="H18028" s="19">
        <v>0.38753690907305866</v>
      </c>
      <c r="I18028" s="19"/>
      <c r="J18028" s="19">
        <v>1.3153112285809072</v>
      </c>
      <c r="K18028" s="19"/>
      <c r="L18028" s="19">
        <v>0.65879731584178702</v>
      </c>
      <c r="M18028" s="19"/>
      <c r="N18028" s="19">
        <v>0.6984051133734348</v>
      </c>
      <c r="O18028" s="19"/>
      <c r="P18028" s="50">
        <v>0.47230417811359299</v>
      </c>
      <c r="R18028" s="9" t="s">
        <v>0</v>
      </c>
    </row>
    <row r="18029" spans="2:18" x14ac:dyDescent="0.2">
      <c r="B18029" s="25">
        <v>17799</v>
      </c>
      <c r="C18029" s="193">
        <v>1.0326332630719597</v>
      </c>
      <c r="D18029" s="19"/>
      <c r="E18029" s="19">
        <v>0.12807430729302968</v>
      </c>
      <c r="F18029" s="19"/>
      <c r="G18029" s="19">
        <v>0.13431033632339892</v>
      </c>
      <c r="H18029" s="19"/>
      <c r="I18029" s="19">
        <v>0.41499585908608105</v>
      </c>
      <c r="J18029" s="19"/>
      <c r="K18029" s="19">
        <v>1.2715960106107427</v>
      </c>
      <c r="L18029" s="19"/>
      <c r="M18029" s="19">
        <v>0.8132021325665405</v>
      </c>
      <c r="N18029" s="19"/>
      <c r="O18029" s="19">
        <v>0.79714381154446101</v>
      </c>
      <c r="P18029" s="50"/>
      <c r="R18029" s="9" t="s">
        <v>0</v>
      </c>
    </row>
    <row r="18030" spans="2:18" x14ac:dyDescent="0.2">
      <c r="B18030" s="25">
        <v>17800</v>
      </c>
      <c r="C18030" s="193">
        <v>1.2895868852982781</v>
      </c>
      <c r="D18030" s="19"/>
      <c r="E18030" s="19">
        <v>1.0474258459736365</v>
      </c>
      <c r="F18030" s="19"/>
      <c r="G18030" s="19">
        <v>0.58297767377938925</v>
      </c>
      <c r="H18030" s="19"/>
      <c r="I18030" s="19">
        <v>2.0955333363824247</v>
      </c>
      <c r="J18030" s="19"/>
      <c r="K18030" s="19">
        <v>1.1501619833180665</v>
      </c>
      <c r="L18030" s="19"/>
      <c r="M18030" s="19"/>
      <c r="N18030" s="19">
        <v>0.17321472410616542</v>
      </c>
      <c r="O18030" s="19">
        <v>0.76504863746048257</v>
      </c>
      <c r="P18030" s="50"/>
      <c r="R18030" s="9" t="s">
        <v>0</v>
      </c>
    </row>
    <row r="18031" spans="2:18" x14ac:dyDescent="0.2">
      <c r="B18031" s="25">
        <v>17801</v>
      </c>
      <c r="C18031" s="193"/>
      <c r="D18031" s="19">
        <v>7.8418282434610756E-2</v>
      </c>
      <c r="E18031" s="19"/>
      <c r="F18031" s="19">
        <v>0.11358488107099945</v>
      </c>
      <c r="G18031" s="19"/>
      <c r="H18031" s="19">
        <v>7.1999625705657294E-2</v>
      </c>
      <c r="I18031" s="19">
        <v>0.4315546406711297</v>
      </c>
      <c r="J18031" s="19"/>
      <c r="K18031" s="19">
        <v>0.13130278634925058</v>
      </c>
      <c r="L18031" s="19"/>
      <c r="M18031" s="19"/>
      <c r="N18031" s="19">
        <v>0.32292229653674859</v>
      </c>
      <c r="O18031" s="19"/>
      <c r="P18031" s="50">
        <v>0.57915304516523736</v>
      </c>
      <c r="R18031" s="9" t="s">
        <v>0</v>
      </c>
    </row>
    <row r="18032" spans="2:18" x14ac:dyDescent="0.2">
      <c r="B18032" s="25">
        <v>17802</v>
      </c>
      <c r="C18032" s="193">
        <v>0.27898425052723974</v>
      </c>
      <c r="D18032" s="19"/>
      <c r="E18032" s="19">
        <v>0.72213334612824365</v>
      </c>
      <c r="F18032" s="19"/>
      <c r="G18032" s="19">
        <v>0.72539010633063283</v>
      </c>
      <c r="H18032" s="19"/>
      <c r="I18032" s="19"/>
      <c r="J18032" s="19">
        <v>0.18606358483351629</v>
      </c>
      <c r="K18032" s="19">
        <v>0.11787959451255235</v>
      </c>
      <c r="L18032" s="19"/>
      <c r="M18032" s="19"/>
      <c r="N18032" s="19">
        <v>0.39999739753622299</v>
      </c>
      <c r="O18032" s="19"/>
      <c r="P18032" s="50">
        <v>0.3565053153144852</v>
      </c>
      <c r="R18032" s="9" t="s">
        <v>0</v>
      </c>
    </row>
    <row r="18033" spans="2:18" x14ac:dyDescent="0.2">
      <c r="B18033" s="25">
        <v>17803</v>
      </c>
      <c r="C18033" s="193">
        <v>0.10647708558602295</v>
      </c>
      <c r="D18033" s="19"/>
      <c r="E18033" s="19"/>
      <c r="F18033" s="19">
        <v>0.30482267780675021</v>
      </c>
      <c r="G18033" s="19"/>
      <c r="H18033" s="19">
        <v>0.875724492827055</v>
      </c>
      <c r="I18033" s="19"/>
      <c r="J18033" s="19">
        <v>0.61674645336972489</v>
      </c>
      <c r="K18033" s="19"/>
      <c r="L18033" s="19">
        <v>0.80697043022924519</v>
      </c>
      <c r="M18033" s="19"/>
      <c r="N18033" s="19">
        <v>0.57504332921660395</v>
      </c>
      <c r="O18033" s="19"/>
      <c r="P18033" s="50">
        <v>0.1944474190935947</v>
      </c>
      <c r="R18033" s="9" t="s">
        <v>0</v>
      </c>
    </row>
    <row r="18034" spans="2:18" x14ac:dyDescent="0.2">
      <c r="B18034" s="25">
        <v>17804</v>
      </c>
      <c r="C18034" s="193">
        <v>0.56933961738255878</v>
      </c>
      <c r="D18034" s="19"/>
      <c r="E18034" s="19">
        <v>1.16394020724225</v>
      </c>
      <c r="F18034" s="19"/>
      <c r="G18034" s="19">
        <v>1.1132718542914153</v>
      </c>
      <c r="H18034" s="19"/>
      <c r="I18034" s="19">
        <v>0.37183205855855345</v>
      </c>
      <c r="J18034" s="19"/>
      <c r="K18034" s="19"/>
      <c r="L18034" s="19">
        <v>0.26489136634518762</v>
      </c>
      <c r="M18034" s="19">
        <v>0.97277078883682822</v>
      </c>
      <c r="N18034" s="19"/>
      <c r="O18034" s="19"/>
      <c r="P18034" s="50">
        <v>0.38850672884136872</v>
      </c>
      <c r="R18034" s="9" t="s">
        <v>0</v>
      </c>
    </row>
    <row r="18035" spans="2:18" x14ac:dyDescent="0.2">
      <c r="B18035" s="25">
        <v>17805</v>
      </c>
      <c r="C18035" s="193"/>
      <c r="D18035" s="19">
        <v>0.31626187783734777</v>
      </c>
      <c r="E18035" s="19"/>
      <c r="F18035" s="19">
        <v>0.82570381816162519</v>
      </c>
      <c r="G18035" s="19"/>
      <c r="H18035" s="19">
        <v>1.8533180603052566</v>
      </c>
      <c r="I18035" s="19"/>
      <c r="J18035" s="19">
        <v>0.31032166525353588</v>
      </c>
      <c r="K18035" s="19"/>
      <c r="L18035" s="19">
        <v>0.52436987852540506</v>
      </c>
      <c r="M18035" s="19"/>
      <c r="N18035" s="19">
        <v>7.4343444591788721E-4</v>
      </c>
      <c r="O18035" s="19"/>
      <c r="P18035" s="50">
        <v>0.40780767028197601</v>
      </c>
      <c r="R18035" s="9" t="s">
        <v>0</v>
      </c>
    </row>
    <row r="18036" spans="2:18" x14ac:dyDescent="0.2">
      <c r="B18036" s="25">
        <v>17806</v>
      </c>
      <c r="C18036" s="193">
        <v>0.70055471851497964</v>
      </c>
      <c r="D18036" s="19"/>
      <c r="E18036" s="19">
        <v>0.46356155127838372</v>
      </c>
      <c r="F18036" s="19"/>
      <c r="G18036" s="19"/>
      <c r="H18036" s="19">
        <v>0.38543214474836651</v>
      </c>
      <c r="I18036" s="19"/>
      <c r="J18036" s="19">
        <v>0.26797251648725839</v>
      </c>
      <c r="K18036" s="19">
        <v>0.36515522679635121</v>
      </c>
      <c r="L18036" s="19"/>
      <c r="M18036" s="19">
        <v>0.64125403793847846</v>
      </c>
      <c r="N18036" s="19"/>
      <c r="O18036" s="19"/>
      <c r="P18036" s="50">
        <v>9.3940105371619786E-2</v>
      </c>
      <c r="R18036" s="9" t="s">
        <v>0</v>
      </c>
    </row>
    <row r="18037" spans="2:18" x14ac:dyDescent="0.2">
      <c r="B18037" s="25">
        <v>17807</v>
      </c>
      <c r="C18037" s="193">
        <v>2.0399948493761273</v>
      </c>
      <c r="D18037" s="19"/>
      <c r="E18037" s="19">
        <v>1.4662423347948672</v>
      </c>
      <c r="F18037" s="19"/>
      <c r="G18037" s="19">
        <v>0.31377271380348731</v>
      </c>
      <c r="H18037" s="19"/>
      <c r="I18037" s="19">
        <v>1.5791505655730453</v>
      </c>
      <c r="J18037" s="19"/>
      <c r="K18037" s="19">
        <v>2.1110443345874126</v>
      </c>
      <c r="L18037" s="19"/>
      <c r="M18037" s="19">
        <v>0.86808557068911163</v>
      </c>
      <c r="N18037" s="19"/>
      <c r="O18037" s="19">
        <v>1.1815830907389886</v>
      </c>
      <c r="P18037" s="50"/>
      <c r="R18037" s="9" t="s">
        <v>0</v>
      </c>
    </row>
    <row r="18038" spans="2:18" x14ac:dyDescent="0.2">
      <c r="B18038" s="25">
        <v>17808</v>
      </c>
      <c r="C18038" s="193"/>
      <c r="D18038" s="19">
        <v>0.98525563867761867</v>
      </c>
      <c r="E18038" s="19"/>
      <c r="F18038" s="19">
        <v>0.73586219807363307</v>
      </c>
      <c r="G18038" s="19"/>
      <c r="H18038" s="19">
        <v>0.74829359326673062</v>
      </c>
      <c r="I18038" s="19"/>
      <c r="J18038" s="19">
        <v>2.0097489574531644</v>
      </c>
      <c r="K18038" s="19"/>
      <c r="L18038" s="19">
        <v>1.2100774156475265</v>
      </c>
      <c r="M18038" s="19"/>
      <c r="N18038" s="19">
        <v>0.23477830231270691</v>
      </c>
      <c r="O18038" s="19"/>
      <c r="P18038" s="50">
        <v>1.4628151232370599</v>
      </c>
      <c r="R18038" s="9" t="s">
        <v>0</v>
      </c>
    </row>
    <row r="18039" spans="2:18" x14ac:dyDescent="0.2">
      <c r="B18039" s="25">
        <v>17809</v>
      </c>
      <c r="C18039" s="193"/>
      <c r="D18039" s="19">
        <v>0.99533253655585463</v>
      </c>
      <c r="E18039" s="19">
        <v>0.83495310342270002</v>
      </c>
      <c r="F18039" s="19"/>
      <c r="G18039" s="19">
        <v>0.6351101475026486</v>
      </c>
      <c r="H18039" s="19"/>
      <c r="I18039" s="19">
        <v>0.41426355146589833</v>
      </c>
      <c r="J18039" s="19"/>
      <c r="K18039" s="19"/>
      <c r="L18039" s="19">
        <v>0.26451250611208393</v>
      </c>
      <c r="M18039" s="19">
        <v>0.34501325061910842</v>
      </c>
      <c r="N18039" s="19"/>
      <c r="O18039" s="19">
        <v>0.39065810137492168</v>
      </c>
      <c r="P18039" s="50"/>
      <c r="R18039" s="9" t="s">
        <v>0</v>
      </c>
    </row>
    <row r="18040" spans="2:18" x14ac:dyDescent="0.2">
      <c r="B18040" s="25">
        <v>17810</v>
      </c>
      <c r="C18040" s="193">
        <v>0.34659293603510916</v>
      </c>
      <c r="D18040" s="19"/>
      <c r="E18040" s="19">
        <v>1.8895761192917859</v>
      </c>
      <c r="F18040" s="19"/>
      <c r="G18040" s="19">
        <v>2.1496238036342676</v>
      </c>
      <c r="H18040" s="19"/>
      <c r="I18040" s="19">
        <v>0.55866864307814457</v>
      </c>
      <c r="J18040" s="19"/>
      <c r="K18040" s="19">
        <v>0.46011430035783213</v>
      </c>
      <c r="L18040" s="19"/>
      <c r="M18040" s="19">
        <v>1.7411112968253721</v>
      </c>
      <c r="N18040" s="19"/>
      <c r="O18040" s="19">
        <v>0.98693204084333885</v>
      </c>
      <c r="P18040" s="50"/>
      <c r="R18040" s="9" t="s">
        <v>0</v>
      </c>
    </row>
    <row r="18041" spans="2:18" x14ac:dyDescent="0.2">
      <c r="B18041" s="25">
        <v>17811</v>
      </c>
      <c r="C18041" s="193">
        <v>0.45532256172693314</v>
      </c>
      <c r="D18041" s="19"/>
      <c r="E18041" s="19">
        <v>0.73316366223884277</v>
      </c>
      <c r="F18041" s="19"/>
      <c r="G18041" s="19">
        <v>0.71958011565060787</v>
      </c>
      <c r="H18041" s="19"/>
      <c r="I18041" s="19">
        <v>0.81351046254491999</v>
      </c>
      <c r="J18041" s="19"/>
      <c r="K18041" s="19">
        <v>0.38664239525626765</v>
      </c>
      <c r="L18041" s="19"/>
      <c r="M18041" s="19">
        <v>0.57469265168573935</v>
      </c>
      <c r="N18041" s="19"/>
      <c r="O18041" s="19">
        <v>0.13583275522989161</v>
      </c>
      <c r="P18041" s="50"/>
      <c r="R18041" s="9" t="s">
        <v>0</v>
      </c>
    </row>
    <row r="18042" spans="2:18" x14ac:dyDescent="0.2">
      <c r="B18042" s="25">
        <v>17812</v>
      </c>
      <c r="C18042" s="193">
        <v>0.74491796259153253</v>
      </c>
      <c r="D18042" s="19"/>
      <c r="E18042" s="19">
        <v>1.367119971796859</v>
      </c>
      <c r="F18042" s="19"/>
      <c r="G18042" s="19">
        <v>0.71211323368100976</v>
      </c>
      <c r="H18042" s="19"/>
      <c r="I18042" s="19">
        <v>0.95332118820155209</v>
      </c>
      <c r="J18042" s="19"/>
      <c r="K18042" s="19">
        <v>1.4885193640150012</v>
      </c>
      <c r="L18042" s="19"/>
      <c r="M18042" s="19">
        <v>1.0454816360300578</v>
      </c>
      <c r="N18042" s="19"/>
      <c r="O18042" s="19">
        <v>1.1798031335636829</v>
      </c>
      <c r="P18042" s="50"/>
      <c r="R18042" s="9" t="s">
        <v>0</v>
      </c>
    </row>
    <row r="18043" spans="2:18" x14ac:dyDescent="0.2">
      <c r="B18043" s="25">
        <v>17813</v>
      </c>
      <c r="C18043" s="193">
        <v>0.48948579722912972</v>
      </c>
      <c r="D18043" s="19"/>
      <c r="E18043" s="19">
        <v>0.95363012924533752</v>
      </c>
      <c r="F18043" s="19"/>
      <c r="G18043" s="19">
        <v>1.3300554712390795</v>
      </c>
      <c r="H18043" s="19"/>
      <c r="I18043" s="19">
        <v>0.93926786848685917</v>
      </c>
      <c r="J18043" s="19"/>
      <c r="K18043" s="19">
        <v>0.35102287390130427</v>
      </c>
      <c r="L18043" s="19"/>
      <c r="M18043" s="19">
        <v>0.56152048772004115</v>
      </c>
      <c r="N18043" s="19"/>
      <c r="O18043" s="19">
        <v>0.82823457907341735</v>
      </c>
      <c r="P18043" s="50"/>
      <c r="R18043" s="9" t="s">
        <v>0</v>
      </c>
    </row>
    <row r="18044" spans="2:18" x14ac:dyDescent="0.2">
      <c r="B18044" s="25">
        <v>17814</v>
      </c>
      <c r="C18044" s="193">
        <v>0.84394585067363803</v>
      </c>
      <c r="D18044" s="19"/>
      <c r="E18044" s="19">
        <v>0.36733122380225908</v>
      </c>
      <c r="F18044" s="19"/>
      <c r="G18044" s="19">
        <v>9.424341179591092E-2</v>
      </c>
      <c r="H18044" s="19"/>
      <c r="I18044" s="19">
        <v>2.2401973100619337</v>
      </c>
      <c r="J18044" s="19"/>
      <c r="K18044" s="19">
        <v>0.51405531753126821</v>
      </c>
      <c r="L18044" s="19"/>
      <c r="M18044" s="19">
        <v>0.46038100279292982</v>
      </c>
      <c r="N18044" s="19"/>
      <c r="O18044" s="19">
        <v>1.2481867045565538</v>
      </c>
      <c r="P18044" s="50"/>
      <c r="R18044" s="9" t="s">
        <v>0</v>
      </c>
    </row>
    <row r="18045" spans="2:18" x14ac:dyDescent="0.2">
      <c r="B18045" s="25">
        <v>17815</v>
      </c>
      <c r="C18045" s="193"/>
      <c r="D18045" s="19">
        <v>0.26705224440892883</v>
      </c>
      <c r="E18045" s="19"/>
      <c r="F18045" s="19">
        <v>1.4439066445713331</v>
      </c>
      <c r="G18045" s="19"/>
      <c r="H18045" s="19">
        <v>0.38480907780014112</v>
      </c>
      <c r="I18045" s="19"/>
      <c r="J18045" s="19">
        <v>1.3704958634095745</v>
      </c>
      <c r="K18045" s="19"/>
      <c r="L18045" s="19">
        <v>1.3898099505114878</v>
      </c>
      <c r="M18045" s="19"/>
      <c r="N18045" s="19">
        <v>0.41553863927904749</v>
      </c>
      <c r="O18045" s="19"/>
      <c r="P18045" s="50">
        <v>1.5814132978347775</v>
      </c>
      <c r="R18045" s="9" t="s">
        <v>0</v>
      </c>
    </row>
    <row r="18046" spans="2:18" x14ac:dyDescent="0.2">
      <c r="B18046" s="25">
        <v>17816</v>
      </c>
      <c r="C18046" s="193">
        <v>0.90906617612989205</v>
      </c>
      <c r="D18046" s="19"/>
      <c r="E18046" s="19">
        <v>2.0314351993711646</v>
      </c>
      <c r="F18046" s="19"/>
      <c r="G18046" s="19">
        <v>1.7544239869773375</v>
      </c>
      <c r="H18046" s="19"/>
      <c r="I18046" s="19">
        <v>1.183494742734823</v>
      </c>
      <c r="J18046" s="19"/>
      <c r="K18046" s="19">
        <v>0.84872878568450982</v>
      </c>
      <c r="L18046" s="19"/>
      <c r="M18046" s="19">
        <v>1.4341924542694839</v>
      </c>
      <c r="N18046" s="19"/>
      <c r="O18046" s="19">
        <v>0.84655239615519962</v>
      </c>
      <c r="P18046" s="50"/>
      <c r="R18046" s="9" t="s">
        <v>0</v>
      </c>
    </row>
    <row r="18047" spans="2:18" x14ac:dyDescent="0.2">
      <c r="B18047" s="25">
        <v>17817</v>
      </c>
      <c r="C18047" s="193"/>
      <c r="D18047" s="19">
        <v>1.4095177018596194</v>
      </c>
      <c r="E18047" s="19"/>
      <c r="F18047" s="19">
        <v>1.0357894974679707</v>
      </c>
      <c r="G18047" s="19"/>
      <c r="H18047" s="19">
        <v>0.44096554405352034</v>
      </c>
      <c r="I18047" s="19"/>
      <c r="J18047" s="19">
        <v>1.3653377559226434</v>
      </c>
      <c r="K18047" s="19"/>
      <c r="L18047" s="19">
        <v>2.0089261788386605</v>
      </c>
      <c r="M18047" s="19"/>
      <c r="N18047" s="19">
        <v>0.47664111357509742</v>
      </c>
      <c r="O18047" s="19"/>
      <c r="P18047" s="50">
        <v>0.39101073264213981</v>
      </c>
      <c r="R18047" s="9" t="s">
        <v>0</v>
      </c>
    </row>
    <row r="18048" spans="2:18" x14ac:dyDescent="0.2">
      <c r="B18048" s="25">
        <v>17818</v>
      </c>
      <c r="C18048" s="193"/>
      <c r="D18048" s="19">
        <v>0.65101300437855669</v>
      </c>
      <c r="E18048" s="19"/>
      <c r="F18048" s="19">
        <v>9.301582578702125E-2</v>
      </c>
      <c r="G18048" s="19">
        <v>0.72967914700736392</v>
      </c>
      <c r="H18048" s="19"/>
      <c r="I18048" s="19"/>
      <c r="J18048" s="19">
        <v>0.24422166674312856</v>
      </c>
      <c r="K18048" s="19"/>
      <c r="L18048" s="19">
        <v>0.7063603660709199</v>
      </c>
      <c r="M18048" s="19">
        <v>7.2718127890386813E-2</v>
      </c>
      <c r="N18048" s="19"/>
      <c r="O18048" s="19"/>
      <c r="P18048" s="50">
        <v>0.11149790706198687</v>
      </c>
      <c r="R18048" s="9" t="s">
        <v>0</v>
      </c>
    </row>
    <row r="18049" spans="2:18" x14ac:dyDescent="0.2">
      <c r="B18049" s="25">
        <v>17819</v>
      </c>
      <c r="C18049" s="193">
        <v>0.4998123253240972</v>
      </c>
      <c r="D18049" s="19"/>
      <c r="E18049" s="19">
        <v>0.88133065029678359</v>
      </c>
      <c r="F18049" s="19"/>
      <c r="G18049" s="19">
        <v>0.43679263553870684</v>
      </c>
      <c r="H18049" s="19"/>
      <c r="I18049" s="19">
        <v>4.1881652632049765E-2</v>
      </c>
      <c r="J18049" s="19"/>
      <c r="K18049" s="19">
        <v>0.2857141696880684</v>
      </c>
      <c r="L18049" s="19"/>
      <c r="M18049" s="19">
        <v>1.1126697387502356</v>
      </c>
      <c r="N18049" s="19"/>
      <c r="O18049" s="19">
        <v>0.738746583326096</v>
      </c>
      <c r="P18049" s="50"/>
      <c r="R18049" s="9" t="s">
        <v>0</v>
      </c>
    </row>
    <row r="18050" spans="2:18" x14ac:dyDescent="0.2">
      <c r="B18050" s="25">
        <v>17820</v>
      </c>
      <c r="C18050" s="193"/>
      <c r="D18050" s="19">
        <v>0.18608275384600367</v>
      </c>
      <c r="E18050" s="19">
        <v>0.18545706932037123</v>
      </c>
      <c r="F18050" s="19"/>
      <c r="G18050" s="19"/>
      <c r="H18050" s="19">
        <v>0.4758934084976762</v>
      </c>
      <c r="I18050" s="19">
        <v>5.7627305133714619E-2</v>
      </c>
      <c r="J18050" s="19"/>
      <c r="K18050" s="19"/>
      <c r="L18050" s="19">
        <v>1.0149633417395241</v>
      </c>
      <c r="M18050" s="19"/>
      <c r="N18050" s="19">
        <v>1.2398882164364691</v>
      </c>
      <c r="O18050" s="19"/>
      <c r="P18050" s="50">
        <v>0.54531519392016337</v>
      </c>
      <c r="R18050" s="9" t="s">
        <v>0</v>
      </c>
    </row>
    <row r="18051" spans="2:18" x14ac:dyDescent="0.2">
      <c r="B18051" s="25">
        <v>17821</v>
      </c>
      <c r="C18051" s="193">
        <v>0.96165292457156604</v>
      </c>
      <c r="D18051" s="19"/>
      <c r="E18051" s="19">
        <v>0.12785198614343318</v>
      </c>
      <c r="F18051" s="19"/>
      <c r="G18051" s="19"/>
      <c r="H18051" s="19">
        <v>0.20904501733331199</v>
      </c>
      <c r="I18051" s="19">
        <v>0.56434690341298288</v>
      </c>
      <c r="J18051" s="19"/>
      <c r="K18051" s="19">
        <v>0.64619137946767535</v>
      </c>
      <c r="L18051" s="19"/>
      <c r="M18051" s="19"/>
      <c r="N18051" s="19">
        <v>3.1371960320667754E-2</v>
      </c>
      <c r="O18051" s="19">
        <v>4.9950774669572942E-2</v>
      </c>
      <c r="P18051" s="50"/>
      <c r="R18051" s="9" t="s">
        <v>0</v>
      </c>
    </row>
    <row r="18052" spans="2:18" x14ac:dyDescent="0.2">
      <c r="B18052" s="25">
        <v>17822</v>
      </c>
      <c r="C18052" s="193">
        <v>0.17187432068293917</v>
      </c>
      <c r="D18052" s="19"/>
      <c r="E18052" s="19">
        <v>1.281786585919773</v>
      </c>
      <c r="F18052" s="19"/>
      <c r="G18052" s="19">
        <v>0.12318826893797194</v>
      </c>
      <c r="H18052" s="19"/>
      <c r="I18052" s="19">
        <v>0.26864979925546956</v>
      </c>
      <c r="J18052" s="19"/>
      <c r="K18052" s="19">
        <v>1.1134288243192463</v>
      </c>
      <c r="L18052" s="19"/>
      <c r="M18052" s="19">
        <v>1.4856585276466472</v>
      </c>
      <c r="N18052" s="19"/>
      <c r="O18052" s="19"/>
      <c r="P18052" s="50">
        <v>0.15991282990504607</v>
      </c>
      <c r="R18052" s="9" t="s">
        <v>0</v>
      </c>
    </row>
    <row r="18053" spans="2:18" x14ac:dyDescent="0.2">
      <c r="B18053" s="25">
        <v>17823</v>
      </c>
      <c r="C18053" s="193">
        <v>0.14291125605334742</v>
      </c>
      <c r="D18053" s="19"/>
      <c r="E18053" s="19">
        <v>0.52807983789610558</v>
      </c>
      <c r="F18053" s="19"/>
      <c r="G18053" s="19">
        <v>0.43463279940257193</v>
      </c>
      <c r="H18053" s="19"/>
      <c r="I18053" s="19">
        <v>0.45525234653626845</v>
      </c>
      <c r="J18053" s="19"/>
      <c r="K18053" s="19">
        <v>0.11445519380649959</v>
      </c>
      <c r="L18053" s="19"/>
      <c r="M18053" s="19">
        <v>0.17241661471034816</v>
      </c>
      <c r="N18053" s="19"/>
      <c r="O18053" s="19"/>
      <c r="P18053" s="50">
        <v>0.33929584490824682</v>
      </c>
      <c r="R18053" s="9" t="s">
        <v>0</v>
      </c>
    </row>
    <row r="18054" spans="2:18" x14ac:dyDescent="0.2">
      <c r="B18054" s="25">
        <v>17824</v>
      </c>
      <c r="C18054" s="193">
        <v>0.15600802184747678</v>
      </c>
      <c r="D18054" s="19"/>
      <c r="E18054" s="19"/>
      <c r="F18054" s="19">
        <v>6.2477529351875803E-2</v>
      </c>
      <c r="G18054" s="19"/>
      <c r="H18054" s="19">
        <v>0.18986494029815262</v>
      </c>
      <c r="I18054" s="19">
        <v>0.5147982127904781</v>
      </c>
      <c r="J18054" s="19"/>
      <c r="K18054" s="19"/>
      <c r="L18054" s="19">
        <v>8.3430111603583323E-2</v>
      </c>
      <c r="M18054" s="19">
        <v>0.56870644793373581</v>
      </c>
      <c r="N18054" s="19"/>
      <c r="O18054" s="19"/>
      <c r="P18054" s="50">
        <v>0.52141606609489088</v>
      </c>
      <c r="R18054" s="9" t="s">
        <v>0</v>
      </c>
    </row>
    <row r="18055" spans="2:18" x14ac:dyDescent="0.2">
      <c r="B18055" s="25">
        <v>17825</v>
      </c>
      <c r="C18055" s="193">
        <v>0.86107661146747017</v>
      </c>
      <c r="D18055" s="19"/>
      <c r="E18055" s="19">
        <v>0.23117492209062362</v>
      </c>
      <c r="F18055" s="19"/>
      <c r="G18055" s="19">
        <v>0.51147062402323673</v>
      </c>
      <c r="H18055" s="19"/>
      <c r="I18055" s="19">
        <v>0.5549361561625239</v>
      </c>
      <c r="J18055" s="19"/>
      <c r="K18055" s="19">
        <v>1.0659277424976701</v>
      </c>
      <c r="L18055" s="19"/>
      <c r="M18055" s="19">
        <v>0.8573325914058918</v>
      </c>
      <c r="N18055" s="19"/>
      <c r="O18055" s="19">
        <v>0.24380040951399659</v>
      </c>
      <c r="P18055" s="50"/>
      <c r="R18055" s="9" t="s">
        <v>0</v>
      </c>
    </row>
    <row r="18056" spans="2:18" x14ac:dyDescent="0.2">
      <c r="B18056" s="25">
        <v>17826</v>
      </c>
      <c r="C18056" s="193">
        <v>0.56671053333847965</v>
      </c>
      <c r="D18056" s="19"/>
      <c r="E18056" s="19">
        <v>0.20504542934622041</v>
      </c>
      <c r="F18056" s="19"/>
      <c r="G18056" s="19">
        <v>0.15257208021012278</v>
      </c>
      <c r="H18056" s="19"/>
      <c r="I18056" s="19">
        <v>6.5433185923750262E-2</v>
      </c>
      <c r="J18056" s="19"/>
      <c r="K18056" s="19">
        <v>0.14371845543943598</v>
      </c>
      <c r="L18056" s="19"/>
      <c r="M18056" s="19"/>
      <c r="N18056" s="19">
        <v>0.13052054517395179</v>
      </c>
      <c r="O18056" s="19"/>
      <c r="P18056" s="50">
        <v>0.25625815135074526</v>
      </c>
      <c r="R18056" s="9" t="s">
        <v>0</v>
      </c>
    </row>
    <row r="18057" spans="2:18" x14ac:dyDescent="0.2">
      <c r="B18057" s="25">
        <v>17827</v>
      </c>
      <c r="C18057" s="193"/>
      <c r="D18057" s="19">
        <v>1.9486316743668724E-2</v>
      </c>
      <c r="E18057" s="19">
        <v>0.3684510903122285</v>
      </c>
      <c r="F18057" s="19"/>
      <c r="G18057" s="19">
        <v>0.58846931192918994</v>
      </c>
      <c r="H18057" s="19"/>
      <c r="I18057" s="19">
        <v>9.1869149650175161E-2</v>
      </c>
      <c r="J18057" s="19"/>
      <c r="K18057" s="19">
        <v>0.87344042710306036</v>
      </c>
      <c r="L18057" s="19"/>
      <c r="M18057" s="19">
        <v>0.13671734000603039</v>
      </c>
      <c r="N18057" s="19"/>
      <c r="O18057" s="19">
        <v>0.25537145197259448</v>
      </c>
      <c r="P18057" s="50"/>
      <c r="R18057" s="9" t="s">
        <v>0</v>
      </c>
    </row>
    <row r="18058" spans="2:18" x14ac:dyDescent="0.2">
      <c r="B18058" s="25">
        <v>17828</v>
      </c>
      <c r="C18058" s="193"/>
      <c r="D18058" s="19">
        <v>0.54362846613218896</v>
      </c>
      <c r="E18058" s="19">
        <v>0.2672077872184293</v>
      </c>
      <c r="F18058" s="19"/>
      <c r="G18058" s="19"/>
      <c r="H18058" s="19">
        <v>0.75984559926197992</v>
      </c>
      <c r="I18058" s="19">
        <v>0.15075009658851043</v>
      </c>
      <c r="J18058" s="19"/>
      <c r="K18058" s="19">
        <v>0.70095842743482983</v>
      </c>
      <c r="L18058" s="19"/>
      <c r="M18058" s="19">
        <v>0.29206257091531596</v>
      </c>
      <c r="N18058" s="19"/>
      <c r="O18058" s="19"/>
      <c r="P18058" s="50">
        <v>3.8418005005708009E-2</v>
      </c>
      <c r="R18058" s="9" t="s">
        <v>0</v>
      </c>
    </row>
    <row r="18059" spans="2:18" x14ac:dyDescent="0.2">
      <c r="B18059" s="25">
        <v>17829</v>
      </c>
      <c r="C18059" s="193"/>
      <c r="D18059" s="19">
        <v>0.43888316084407375</v>
      </c>
      <c r="E18059" s="19">
        <v>3.4917820612177901E-3</v>
      </c>
      <c r="F18059" s="19"/>
      <c r="G18059" s="19"/>
      <c r="H18059" s="19">
        <v>0.88243563248897017</v>
      </c>
      <c r="I18059" s="19"/>
      <c r="J18059" s="19">
        <v>0.5802346195816126</v>
      </c>
      <c r="K18059" s="19"/>
      <c r="L18059" s="19">
        <v>1.0465003171930523</v>
      </c>
      <c r="M18059" s="19"/>
      <c r="N18059" s="19">
        <v>0.54242592122612798</v>
      </c>
      <c r="O18059" s="19"/>
      <c r="P18059" s="50">
        <v>0.37466551079749594</v>
      </c>
      <c r="R18059" s="9" t="s">
        <v>0</v>
      </c>
    </row>
    <row r="18060" spans="2:18" x14ac:dyDescent="0.2">
      <c r="B18060" s="25">
        <v>17830</v>
      </c>
      <c r="C18060" s="193"/>
      <c r="D18060" s="19">
        <v>0.29960364662854821</v>
      </c>
      <c r="E18060" s="19"/>
      <c r="F18060" s="19">
        <v>1.2887739320734026</v>
      </c>
      <c r="G18060" s="19"/>
      <c r="H18060" s="19">
        <v>0.49880694897267885</v>
      </c>
      <c r="I18060" s="19"/>
      <c r="J18060" s="19">
        <v>0.61962491532082531</v>
      </c>
      <c r="K18060" s="19"/>
      <c r="L18060" s="19">
        <v>1.106027230184796</v>
      </c>
      <c r="M18060" s="19"/>
      <c r="N18060" s="19">
        <v>1.6540830806517557</v>
      </c>
      <c r="O18060" s="19"/>
      <c r="P18060" s="50">
        <v>2.3684100200426279</v>
      </c>
      <c r="R18060" s="9" t="s">
        <v>0</v>
      </c>
    </row>
    <row r="18061" spans="2:18" x14ac:dyDescent="0.2">
      <c r="B18061" s="25">
        <v>17831</v>
      </c>
      <c r="C18061" s="193">
        <v>0.75145269223705158</v>
      </c>
      <c r="D18061" s="19"/>
      <c r="E18061" s="19">
        <v>0.71081300525991897</v>
      </c>
      <c r="F18061" s="19"/>
      <c r="G18061" s="19"/>
      <c r="H18061" s="19">
        <v>0.19072703142545072</v>
      </c>
      <c r="I18061" s="19"/>
      <c r="J18061" s="19">
        <v>0.78466195540227324</v>
      </c>
      <c r="K18061" s="19"/>
      <c r="L18061" s="19">
        <v>0.64507771946492587</v>
      </c>
      <c r="M18061" s="19"/>
      <c r="N18061" s="19">
        <v>0.23455235399455493</v>
      </c>
      <c r="O18061" s="19">
        <v>0.30422409161974012</v>
      </c>
      <c r="P18061" s="50"/>
      <c r="R18061" s="9" t="s">
        <v>0</v>
      </c>
    </row>
    <row r="18062" spans="2:18" x14ac:dyDescent="0.2">
      <c r="B18062" s="25">
        <v>17832</v>
      </c>
      <c r="C18062" s="193"/>
      <c r="D18062" s="19">
        <v>0.51016044630961443</v>
      </c>
      <c r="E18062" s="19"/>
      <c r="F18062" s="19">
        <v>0.73009057512621889</v>
      </c>
      <c r="G18062" s="19"/>
      <c r="H18062" s="19">
        <v>0.11106039233715896</v>
      </c>
      <c r="I18062" s="19"/>
      <c r="J18062" s="19">
        <v>1.1777107336082151</v>
      </c>
      <c r="K18062" s="19"/>
      <c r="L18062" s="19">
        <v>0.34884371930796348</v>
      </c>
      <c r="M18062" s="19"/>
      <c r="N18062" s="19">
        <v>1.4871803014105558</v>
      </c>
      <c r="O18062" s="19">
        <v>0.35868044827810924</v>
      </c>
      <c r="P18062" s="50"/>
      <c r="R18062" s="9" t="s">
        <v>0</v>
      </c>
    </row>
    <row r="18063" spans="2:18" x14ac:dyDescent="0.2">
      <c r="B18063" s="25">
        <v>17833</v>
      </c>
      <c r="C18063" s="193">
        <v>2.2781147634406773</v>
      </c>
      <c r="D18063" s="19"/>
      <c r="E18063" s="19">
        <v>1.0205437814663318</v>
      </c>
      <c r="F18063" s="19"/>
      <c r="G18063" s="19">
        <v>1.8730400129668348</v>
      </c>
      <c r="H18063" s="19"/>
      <c r="I18063" s="19">
        <v>0.78031922440250556</v>
      </c>
      <c r="J18063" s="19"/>
      <c r="K18063" s="19">
        <v>1.1687467138310235</v>
      </c>
      <c r="L18063" s="19"/>
      <c r="M18063" s="19">
        <v>1.1326588620324722</v>
      </c>
      <c r="N18063" s="19"/>
      <c r="O18063" s="19">
        <v>1.6871160356719079</v>
      </c>
      <c r="P18063" s="50"/>
      <c r="R18063" s="9" t="s">
        <v>0</v>
      </c>
    </row>
    <row r="18064" spans="2:18" x14ac:dyDescent="0.2">
      <c r="B18064" s="25">
        <v>17834</v>
      </c>
      <c r="C18064" s="193">
        <v>1.789568652909991</v>
      </c>
      <c r="D18064" s="19"/>
      <c r="E18064" s="19">
        <v>1.2765701410913302</v>
      </c>
      <c r="F18064" s="19"/>
      <c r="G18064" s="19">
        <v>1.8962898049563932</v>
      </c>
      <c r="H18064" s="19"/>
      <c r="I18064" s="19">
        <v>2.7353008896088591</v>
      </c>
      <c r="J18064" s="19"/>
      <c r="K18064" s="19">
        <v>2.0636174291322287</v>
      </c>
      <c r="L18064" s="19"/>
      <c r="M18064" s="19">
        <v>1.6477453279197687</v>
      </c>
      <c r="N18064" s="19"/>
      <c r="O18064" s="19">
        <v>1.6101326458521867</v>
      </c>
      <c r="P18064" s="50"/>
      <c r="R18064" s="9" t="s">
        <v>0</v>
      </c>
    </row>
    <row r="18065" spans="2:18" x14ac:dyDescent="0.2">
      <c r="B18065" s="25">
        <v>17835</v>
      </c>
      <c r="C18065" s="193"/>
      <c r="D18065" s="19">
        <v>1.2966660425036309</v>
      </c>
      <c r="E18065" s="19"/>
      <c r="F18065" s="19">
        <v>0.87720738811745125</v>
      </c>
      <c r="G18065" s="19"/>
      <c r="H18065" s="19">
        <v>2.0987133827897595</v>
      </c>
      <c r="I18065" s="19"/>
      <c r="J18065" s="19">
        <v>0.47800644199453912</v>
      </c>
      <c r="K18065" s="19"/>
      <c r="L18065" s="19">
        <v>0.71466617446806024</v>
      </c>
      <c r="M18065" s="19"/>
      <c r="N18065" s="19">
        <v>0.59075024740213822</v>
      </c>
      <c r="O18065" s="19"/>
      <c r="P18065" s="50">
        <v>1.6817839938115333</v>
      </c>
      <c r="R18065" s="9" t="s">
        <v>0</v>
      </c>
    </row>
    <row r="18066" spans="2:18" x14ac:dyDescent="0.2">
      <c r="B18066" s="25">
        <v>17836</v>
      </c>
      <c r="C18066" s="193"/>
      <c r="D18066" s="19">
        <v>7.8158479896239016E-2</v>
      </c>
      <c r="E18066" s="19"/>
      <c r="F18066" s="19">
        <v>1.0267635138510876</v>
      </c>
      <c r="G18066" s="19">
        <v>0.48008724629689464</v>
      </c>
      <c r="H18066" s="19"/>
      <c r="I18066" s="19"/>
      <c r="J18066" s="19">
        <v>0.10409986803183392</v>
      </c>
      <c r="K18066" s="19">
        <v>1.6995306311903768</v>
      </c>
      <c r="L18066" s="19"/>
      <c r="M18066" s="19">
        <v>4.8695173308922868E-2</v>
      </c>
      <c r="N18066" s="19"/>
      <c r="O18066" s="19"/>
      <c r="P18066" s="50">
        <v>0.20871022955309973</v>
      </c>
      <c r="R18066" s="9" t="s">
        <v>0</v>
      </c>
    </row>
    <row r="18067" spans="2:18" x14ac:dyDescent="0.2">
      <c r="B18067" s="25">
        <v>17837</v>
      </c>
      <c r="C18067" s="193">
        <v>0.59094541481288498</v>
      </c>
      <c r="D18067" s="19"/>
      <c r="E18067" s="19">
        <v>1.4557017365126392</v>
      </c>
      <c r="F18067" s="19"/>
      <c r="G18067" s="19">
        <v>1.3874205912007438</v>
      </c>
      <c r="H18067" s="19"/>
      <c r="I18067" s="19">
        <v>1.6523057389132363</v>
      </c>
      <c r="J18067" s="19"/>
      <c r="K18067" s="19">
        <v>0.70831641704358206</v>
      </c>
      <c r="L18067" s="19"/>
      <c r="M18067" s="19">
        <v>1.3485262398169102</v>
      </c>
      <c r="N18067" s="19"/>
      <c r="O18067" s="19">
        <v>0.88858967564434455</v>
      </c>
      <c r="P18067" s="50"/>
      <c r="R18067" s="9" t="s">
        <v>0</v>
      </c>
    </row>
    <row r="18068" spans="2:18" x14ac:dyDescent="0.2">
      <c r="B18068" s="25">
        <v>17838</v>
      </c>
      <c r="C18068" s="193"/>
      <c r="D18068" s="19">
        <v>1.2301796801559173</v>
      </c>
      <c r="E18068" s="19"/>
      <c r="F18068" s="19">
        <v>2.0816115251172533</v>
      </c>
      <c r="G18068" s="19"/>
      <c r="H18068" s="19">
        <v>2.104547788427483</v>
      </c>
      <c r="I18068" s="19"/>
      <c r="J18068" s="19">
        <v>1.9543587685296111</v>
      </c>
      <c r="K18068" s="19"/>
      <c r="L18068" s="19">
        <v>2.1160217799358181</v>
      </c>
      <c r="M18068" s="19"/>
      <c r="N18068" s="19">
        <v>2.5221320513549705</v>
      </c>
      <c r="O18068" s="19"/>
      <c r="P18068" s="50">
        <v>1.9236411267719884</v>
      </c>
      <c r="R18068" s="9" t="s">
        <v>0</v>
      </c>
    </row>
    <row r="18069" spans="2:18" x14ac:dyDescent="0.2">
      <c r="B18069" s="25">
        <v>17839</v>
      </c>
      <c r="C18069" s="193"/>
      <c r="D18069" s="19">
        <v>2.2209001678162328</v>
      </c>
      <c r="E18069" s="19"/>
      <c r="F18069" s="19">
        <v>1.6455557465016601</v>
      </c>
      <c r="G18069" s="19"/>
      <c r="H18069" s="19">
        <v>2.0092249026009794</v>
      </c>
      <c r="I18069" s="19"/>
      <c r="J18069" s="19">
        <v>2.2590249915801128</v>
      </c>
      <c r="K18069" s="19"/>
      <c r="L18069" s="19">
        <v>1.6271417096000196</v>
      </c>
      <c r="M18069" s="19"/>
      <c r="N18069" s="19">
        <v>1.1583304146801834</v>
      </c>
      <c r="O18069" s="19"/>
      <c r="P18069" s="50">
        <v>1.5189064817359739</v>
      </c>
      <c r="R18069" s="9" t="s">
        <v>0</v>
      </c>
    </row>
    <row r="18070" spans="2:18" x14ac:dyDescent="0.2">
      <c r="B18070" s="25">
        <v>17840</v>
      </c>
      <c r="C18070" s="193"/>
      <c r="D18070" s="19">
        <v>0.15001442421152364</v>
      </c>
      <c r="E18070" s="19"/>
      <c r="F18070" s="19">
        <v>0.54995877067862819</v>
      </c>
      <c r="G18070" s="19">
        <v>8.3852182139099132E-2</v>
      </c>
      <c r="H18070" s="19"/>
      <c r="I18070" s="19">
        <v>0.66380157025385633</v>
      </c>
      <c r="J18070" s="19"/>
      <c r="K18070" s="19"/>
      <c r="L18070" s="19">
        <v>6.359545959055235E-2</v>
      </c>
      <c r="M18070" s="19"/>
      <c r="N18070" s="19">
        <v>0.13151361717432072</v>
      </c>
      <c r="O18070" s="19">
        <v>0.24246886317482794</v>
      </c>
      <c r="P18070" s="50"/>
      <c r="R18070" s="9" t="s">
        <v>0</v>
      </c>
    </row>
    <row r="18071" spans="2:18" x14ac:dyDescent="0.2">
      <c r="B18071" s="25">
        <v>17841</v>
      </c>
      <c r="C18071" s="193">
        <v>0.53811555790277543</v>
      </c>
      <c r="D18071" s="19"/>
      <c r="E18071" s="19">
        <v>0.3334481052865258</v>
      </c>
      <c r="F18071" s="19"/>
      <c r="G18071" s="19">
        <v>1.1837559694430466</v>
      </c>
      <c r="H18071" s="19"/>
      <c r="I18071" s="19">
        <v>1.4492309043854772</v>
      </c>
      <c r="J18071" s="19"/>
      <c r="K18071" s="19">
        <v>0.29495476532617448</v>
      </c>
      <c r="L18071" s="19"/>
      <c r="M18071" s="19">
        <v>0.24751826666731874</v>
      </c>
      <c r="N18071" s="19"/>
      <c r="O18071" s="19">
        <v>1.2286863744171672</v>
      </c>
      <c r="P18071" s="50"/>
      <c r="R18071" s="9" t="s">
        <v>0</v>
      </c>
    </row>
    <row r="18072" spans="2:18" x14ac:dyDescent="0.2">
      <c r="B18072" s="25">
        <v>17842</v>
      </c>
      <c r="C18072" s="193"/>
      <c r="D18072" s="19">
        <v>0.26248210790434268</v>
      </c>
      <c r="E18072" s="19">
        <v>0.47966415606598961</v>
      </c>
      <c r="F18072" s="19"/>
      <c r="G18072" s="19"/>
      <c r="H18072" s="19">
        <v>0.39030069302501497</v>
      </c>
      <c r="I18072" s="19">
        <v>0.4682133721078845</v>
      </c>
      <c r="J18072" s="19"/>
      <c r="K18072" s="19"/>
      <c r="L18072" s="19">
        <v>0.57923836281241992</v>
      </c>
      <c r="M18072" s="19"/>
      <c r="N18072" s="19">
        <v>5.7731393137485598E-2</v>
      </c>
      <c r="O18072" s="19"/>
      <c r="P18072" s="50">
        <v>0.2892739325974425</v>
      </c>
      <c r="R18072" s="9" t="s">
        <v>0</v>
      </c>
    </row>
    <row r="18073" spans="2:18" x14ac:dyDescent="0.2">
      <c r="B18073" s="25">
        <v>17843</v>
      </c>
      <c r="C18073" s="193"/>
      <c r="D18073" s="19">
        <v>0.16098487743954701</v>
      </c>
      <c r="E18073" s="19"/>
      <c r="F18073" s="19">
        <v>0.21144827555585283</v>
      </c>
      <c r="G18073" s="19"/>
      <c r="H18073" s="19">
        <v>0.32547033753843913</v>
      </c>
      <c r="I18073" s="19"/>
      <c r="J18073" s="19">
        <v>0.68974991085086079</v>
      </c>
      <c r="K18073" s="19"/>
      <c r="L18073" s="19">
        <v>0.42535079383053931</v>
      </c>
      <c r="M18073" s="19"/>
      <c r="N18073" s="19">
        <v>0.69967140121784355</v>
      </c>
      <c r="O18073" s="19"/>
      <c r="P18073" s="50">
        <v>0.80909076049275286</v>
      </c>
      <c r="R18073" s="9" t="s">
        <v>0</v>
      </c>
    </row>
    <row r="18074" spans="2:18" x14ac:dyDescent="0.2">
      <c r="B18074" s="25">
        <v>17844</v>
      </c>
      <c r="C18074" s="193"/>
      <c r="D18074" s="19">
        <v>0.81591627071666373</v>
      </c>
      <c r="E18074" s="19"/>
      <c r="F18074" s="19">
        <v>1.4500403573870229</v>
      </c>
      <c r="G18074" s="19"/>
      <c r="H18074" s="19">
        <v>0.95693846146402672</v>
      </c>
      <c r="I18074" s="19"/>
      <c r="J18074" s="19">
        <v>1.617080361443191</v>
      </c>
      <c r="K18074" s="19"/>
      <c r="L18074" s="19">
        <v>1.0423391813736389</v>
      </c>
      <c r="M18074" s="19"/>
      <c r="N18074" s="19">
        <v>1.1310556783170094</v>
      </c>
      <c r="O18074" s="19">
        <v>0.46684353191759675</v>
      </c>
      <c r="P18074" s="50"/>
      <c r="R18074" s="9" t="s">
        <v>0</v>
      </c>
    </row>
    <row r="18075" spans="2:18" x14ac:dyDescent="0.2">
      <c r="B18075" s="25">
        <v>17845</v>
      </c>
      <c r="C18075" s="193">
        <v>0.92581494141658272</v>
      </c>
      <c r="D18075" s="19"/>
      <c r="E18075" s="19">
        <v>1.0134144172732531</v>
      </c>
      <c r="F18075" s="19"/>
      <c r="G18075" s="19">
        <v>1.0282513373542599</v>
      </c>
      <c r="H18075" s="19"/>
      <c r="I18075" s="19">
        <v>0.29877105745131444</v>
      </c>
      <c r="J18075" s="19"/>
      <c r="K18075" s="19">
        <v>2.6053453770235837</v>
      </c>
      <c r="L18075" s="19"/>
      <c r="M18075" s="19">
        <v>0.55521215679341962</v>
      </c>
      <c r="N18075" s="19"/>
      <c r="O18075" s="19">
        <v>0.26863964923070055</v>
      </c>
      <c r="P18075" s="50"/>
      <c r="R18075" s="9" t="s">
        <v>0</v>
      </c>
    </row>
    <row r="18076" spans="2:18" x14ac:dyDescent="0.2">
      <c r="B18076" s="25">
        <v>17846</v>
      </c>
      <c r="C18076" s="193">
        <v>0.82919862652578824</v>
      </c>
      <c r="D18076" s="19"/>
      <c r="E18076" s="19">
        <v>1.4911094716486966</v>
      </c>
      <c r="F18076" s="19"/>
      <c r="G18076" s="19">
        <v>0.64667494387935576</v>
      </c>
      <c r="H18076" s="19"/>
      <c r="I18076" s="19">
        <v>0.18022096263246279</v>
      </c>
      <c r="J18076" s="19"/>
      <c r="K18076" s="19">
        <v>1.1535357498768812</v>
      </c>
      <c r="L18076" s="19"/>
      <c r="M18076" s="19">
        <v>0.48829037550405613</v>
      </c>
      <c r="N18076" s="19"/>
      <c r="O18076" s="19">
        <v>1.1075752585361194</v>
      </c>
      <c r="P18076" s="50"/>
      <c r="R18076" s="9" t="s">
        <v>0</v>
      </c>
    </row>
    <row r="18077" spans="2:18" x14ac:dyDescent="0.2">
      <c r="B18077" s="25">
        <v>17847</v>
      </c>
      <c r="C18077" s="193">
        <v>1.6133404218027694</v>
      </c>
      <c r="D18077" s="19"/>
      <c r="E18077" s="19">
        <v>1.9607600903948386</v>
      </c>
      <c r="F18077" s="19"/>
      <c r="G18077" s="19">
        <v>2.3657962826384153</v>
      </c>
      <c r="H18077" s="19"/>
      <c r="I18077" s="19">
        <v>2.8996633809112256</v>
      </c>
      <c r="J18077" s="19"/>
      <c r="K18077" s="19">
        <v>0.6074147332356592</v>
      </c>
      <c r="L18077" s="19"/>
      <c r="M18077" s="19">
        <v>2.1408258389062254</v>
      </c>
      <c r="N18077" s="19"/>
      <c r="O18077" s="19">
        <v>1.4158999794993776</v>
      </c>
      <c r="P18077" s="50"/>
      <c r="R18077" s="9" t="s">
        <v>0</v>
      </c>
    </row>
    <row r="18078" spans="2:18" x14ac:dyDescent="0.2">
      <c r="B18078" s="25">
        <v>17848</v>
      </c>
      <c r="C18078" s="193"/>
      <c r="D18078" s="19">
        <v>0.76887552914409651</v>
      </c>
      <c r="E18078" s="19"/>
      <c r="F18078" s="19">
        <v>0.24141300371059393</v>
      </c>
      <c r="G18078" s="19"/>
      <c r="H18078" s="19">
        <v>0.315567601396811</v>
      </c>
      <c r="I18078" s="19"/>
      <c r="J18078" s="19">
        <v>0.87155762538674897</v>
      </c>
      <c r="K18078" s="19"/>
      <c r="L18078" s="19">
        <v>1.0010347269065205</v>
      </c>
      <c r="M18078" s="19"/>
      <c r="N18078" s="19">
        <v>0.11876608198701247</v>
      </c>
      <c r="O18078" s="19"/>
      <c r="P18078" s="50">
        <v>0.81934256541212036</v>
      </c>
      <c r="R18078" s="9" t="s">
        <v>0</v>
      </c>
    </row>
    <row r="18079" spans="2:18" x14ac:dyDescent="0.2">
      <c r="B18079" s="25">
        <v>17849</v>
      </c>
      <c r="C18079" s="193"/>
      <c r="D18079" s="19">
        <v>0.50506475349003821</v>
      </c>
      <c r="E18079" s="19"/>
      <c r="F18079" s="19">
        <v>1.393466780383593</v>
      </c>
      <c r="G18079" s="19"/>
      <c r="H18079" s="19">
        <v>0.49891213377361637</v>
      </c>
      <c r="I18079" s="19"/>
      <c r="J18079" s="19">
        <v>0.65207021684148181</v>
      </c>
      <c r="K18079" s="19"/>
      <c r="L18079" s="19">
        <v>2.967032031040202E-2</v>
      </c>
      <c r="M18079" s="19"/>
      <c r="N18079" s="19">
        <v>0.72673619451592986</v>
      </c>
      <c r="O18079" s="19"/>
      <c r="P18079" s="50">
        <v>0.25394483124345235</v>
      </c>
      <c r="R18079" s="9" t="s">
        <v>0</v>
      </c>
    </row>
    <row r="18080" spans="2:18" x14ac:dyDescent="0.2">
      <c r="B18080" s="25">
        <v>17850</v>
      </c>
      <c r="C18080" s="193"/>
      <c r="D18080" s="19">
        <v>0.7306921456355927</v>
      </c>
      <c r="E18080" s="19"/>
      <c r="F18080" s="19">
        <v>0.14299739877335851</v>
      </c>
      <c r="G18080" s="19"/>
      <c r="H18080" s="19">
        <v>1.094996025667125</v>
      </c>
      <c r="I18080" s="19"/>
      <c r="J18080" s="19">
        <v>0.56647623838410566</v>
      </c>
      <c r="K18080" s="19"/>
      <c r="L18080" s="19">
        <v>0.80518601370847165</v>
      </c>
      <c r="M18080" s="19"/>
      <c r="N18080" s="19">
        <v>0.17544754125629217</v>
      </c>
      <c r="O18080" s="19"/>
      <c r="P18080" s="50">
        <v>1.0146886638596966</v>
      </c>
      <c r="R18080" s="9" t="s">
        <v>0</v>
      </c>
    </row>
    <row r="18081" spans="2:18" x14ac:dyDescent="0.2">
      <c r="B18081" s="25">
        <v>17851</v>
      </c>
      <c r="C18081" s="193"/>
      <c r="D18081" s="19">
        <v>0.7923757569986023</v>
      </c>
      <c r="E18081" s="19">
        <v>0.19900947229421698</v>
      </c>
      <c r="F18081" s="19"/>
      <c r="G18081" s="19"/>
      <c r="H18081" s="19">
        <v>0.21293125178954214</v>
      </c>
      <c r="I18081" s="19"/>
      <c r="J18081" s="19">
        <v>0.85154835125579476</v>
      </c>
      <c r="K18081" s="19"/>
      <c r="L18081" s="19">
        <v>0.54425577468724229</v>
      </c>
      <c r="M18081" s="19"/>
      <c r="N18081" s="19">
        <v>0.14793661475927108</v>
      </c>
      <c r="O18081" s="19">
        <v>0.30686781970379173</v>
      </c>
      <c r="P18081" s="50"/>
      <c r="R18081" s="9" t="s">
        <v>0</v>
      </c>
    </row>
    <row r="18082" spans="2:18" x14ac:dyDescent="0.2">
      <c r="B18082" s="25">
        <v>17852</v>
      </c>
      <c r="C18082" s="193"/>
      <c r="D18082" s="19">
        <v>1.8256471710433</v>
      </c>
      <c r="E18082" s="19"/>
      <c r="F18082" s="19">
        <v>1.0422254028704594</v>
      </c>
      <c r="G18082" s="19"/>
      <c r="H18082" s="19">
        <v>1.6903724796489186</v>
      </c>
      <c r="I18082" s="19"/>
      <c r="J18082" s="19">
        <v>0.95515179085379642</v>
      </c>
      <c r="K18082" s="19"/>
      <c r="L18082" s="19">
        <v>1.6056907615582556</v>
      </c>
      <c r="M18082" s="19"/>
      <c r="N18082" s="19">
        <v>1.324255453520192</v>
      </c>
      <c r="O18082" s="19"/>
      <c r="P18082" s="50">
        <v>1.3365369313238766</v>
      </c>
      <c r="R18082" s="9" t="s">
        <v>0</v>
      </c>
    </row>
    <row r="18083" spans="2:18" x14ac:dyDescent="0.2">
      <c r="B18083" s="25">
        <v>17853</v>
      </c>
      <c r="C18083" s="193"/>
      <c r="D18083" s="19">
        <v>1.3213970298611306</v>
      </c>
      <c r="E18083" s="19"/>
      <c r="F18083" s="19">
        <v>0.24884829664020577</v>
      </c>
      <c r="G18083" s="19"/>
      <c r="H18083" s="19">
        <v>0.89180127576669366</v>
      </c>
      <c r="I18083" s="19"/>
      <c r="J18083" s="19">
        <v>0.33004494005554502</v>
      </c>
      <c r="K18083" s="19"/>
      <c r="L18083" s="19">
        <v>0.2860602827748589</v>
      </c>
      <c r="M18083" s="19"/>
      <c r="N18083" s="19">
        <v>0.35652839990111784</v>
      </c>
      <c r="O18083" s="19"/>
      <c r="P18083" s="50">
        <v>0.90584909123790147</v>
      </c>
      <c r="R18083" s="9" t="s">
        <v>0</v>
      </c>
    </row>
    <row r="18084" spans="2:18" x14ac:dyDescent="0.2">
      <c r="B18084" s="25">
        <v>17854</v>
      </c>
      <c r="C18084" s="193"/>
      <c r="D18084" s="19">
        <v>0.29965321473926343</v>
      </c>
      <c r="E18084" s="19">
        <v>5.190453531143617E-2</v>
      </c>
      <c r="F18084" s="19"/>
      <c r="G18084" s="19">
        <v>0.44322980317067207</v>
      </c>
      <c r="H18084" s="19"/>
      <c r="I18084" s="19"/>
      <c r="J18084" s="19">
        <v>0.71434335601267251</v>
      </c>
      <c r="K18084" s="19">
        <v>0.37455874250235133</v>
      </c>
      <c r="L18084" s="19"/>
      <c r="M18084" s="19">
        <v>9.2577822670497106E-2</v>
      </c>
      <c r="N18084" s="19"/>
      <c r="O18084" s="19"/>
      <c r="P18084" s="50">
        <v>0.2764752944106732</v>
      </c>
      <c r="R18084" s="9" t="s">
        <v>0</v>
      </c>
    </row>
    <row r="18085" spans="2:18" x14ac:dyDescent="0.2">
      <c r="B18085" s="25">
        <v>17855</v>
      </c>
      <c r="C18085" s="193">
        <v>0.40448274157515873</v>
      </c>
      <c r="D18085" s="19"/>
      <c r="E18085" s="19">
        <v>0.7470960847116922</v>
      </c>
      <c r="F18085" s="19"/>
      <c r="G18085" s="19"/>
      <c r="H18085" s="19">
        <v>0.10523660051226232</v>
      </c>
      <c r="I18085" s="19">
        <v>0.48976171147413089</v>
      </c>
      <c r="J18085" s="19"/>
      <c r="K18085" s="19">
        <v>0.9751520502270471</v>
      </c>
      <c r="L18085" s="19"/>
      <c r="M18085" s="19">
        <v>1.1888814675346051</v>
      </c>
      <c r="N18085" s="19"/>
      <c r="O18085" s="19">
        <v>4.6625399062017757E-2</v>
      </c>
      <c r="P18085" s="50"/>
      <c r="R18085" s="9" t="s">
        <v>0</v>
      </c>
    </row>
    <row r="18086" spans="2:18" x14ac:dyDescent="0.2">
      <c r="B18086" s="25">
        <v>17856</v>
      </c>
      <c r="C18086" s="193"/>
      <c r="D18086" s="19">
        <v>1.2424878744044749</v>
      </c>
      <c r="E18086" s="19"/>
      <c r="F18086" s="19">
        <v>0.45728931162955633</v>
      </c>
      <c r="G18086" s="19"/>
      <c r="H18086" s="19">
        <v>0.42979003866342275</v>
      </c>
      <c r="I18086" s="19">
        <v>8.7637313406148151E-2</v>
      </c>
      <c r="J18086" s="19"/>
      <c r="K18086" s="19">
        <v>0.28967421448541159</v>
      </c>
      <c r="L18086" s="19"/>
      <c r="M18086" s="19">
        <v>0.7837127154017024</v>
      </c>
      <c r="N18086" s="19"/>
      <c r="O18086" s="19">
        <v>0.27112979601409648</v>
      </c>
      <c r="P18086" s="50"/>
      <c r="R18086" s="9" t="s">
        <v>0</v>
      </c>
    </row>
    <row r="18087" spans="2:18" x14ac:dyDescent="0.2">
      <c r="B18087" s="25">
        <v>17857</v>
      </c>
      <c r="C18087" s="193">
        <v>0.24222050245995611</v>
      </c>
      <c r="D18087" s="19"/>
      <c r="E18087" s="19"/>
      <c r="F18087" s="19">
        <v>0.21601893217485987</v>
      </c>
      <c r="G18087" s="19">
        <v>1.3287145498511128</v>
      </c>
      <c r="H18087" s="19"/>
      <c r="I18087" s="19"/>
      <c r="J18087" s="19">
        <v>0.12626914461144578</v>
      </c>
      <c r="K18087" s="19">
        <v>1.1262669298761372</v>
      </c>
      <c r="L18087" s="19"/>
      <c r="M18087" s="19">
        <v>0.84260113555349148</v>
      </c>
      <c r="N18087" s="19"/>
      <c r="O18087" s="19">
        <v>0.85416136867167602</v>
      </c>
      <c r="P18087" s="50"/>
      <c r="R18087" s="9" t="s">
        <v>0</v>
      </c>
    </row>
    <row r="18088" spans="2:18" x14ac:dyDescent="0.2">
      <c r="B18088" s="25">
        <v>17858</v>
      </c>
      <c r="C18088" s="193"/>
      <c r="D18088" s="19">
        <v>0.7146912028787783</v>
      </c>
      <c r="E18088" s="19">
        <v>0.32646427518055543</v>
      </c>
      <c r="F18088" s="19"/>
      <c r="G18088" s="19">
        <v>0.47196663781474057</v>
      </c>
      <c r="H18088" s="19"/>
      <c r="I18088" s="19">
        <v>0.77036351562185057</v>
      </c>
      <c r="J18088" s="19"/>
      <c r="K18088" s="19"/>
      <c r="L18088" s="19">
        <v>0.19127504448800733</v>
      </c>
      <c r="M18088" s="19"/>
      <c r="N18088" s="19">
        <v>0.15160403715609136</v>
      </c>
      <c r="O18088" s="19"/>
      <c r="P18088" s="50">
        <v>0.2310505583162247</v>
      </c>
      <c r="R18088" s="9" t="s">
        <v>0</v>
      </c>
    </row>
    <row r="18089" spans="2:18" x14ac:dyDescent="0.2">
      <c r="B18089" s="25">
        <v>17859</v>
      </c>
      <c r="C18089" s="193">
        <v>0.98247400918723182</v>
      </c>
      <c r="D18089" s="19"/>
      <c r="E18089" s="19">
        <v>0.88413704341179089</v>
      </c>
      <c r="F18089" s="19"/>
      <c r="G18089" s="19">
        <v>1.7241878393444601</v>
      </c>
      <c r="H18089" s="19"/>
      <c r="I18089" s="19">
        <v>0.46061886978979244</v>
      </c>
      <c r="J18089" s="19"/>
      <c r="K18089" s="19">
        <v>2.094380364415823</v>
      </c>
      <c r="L18089" s="19"/>
      <c r="M18089" s="19">
        <v>1.255460170618578</v>
      </c>
      <c r="N18089" s="19"/>
      <c r="O18089" s="19">
        <v>1.1216991355353647</v>
      </c>
      <c r="P18089" s="50"/>
      <c r="R18089" s="9" t="s">
        <v>0</v>
      </c>
    </row>
    <row r="18090" spans="2:18" x14ac:dyDescent="0.2">
      <c r="B18090" s="25">
        <v>17860</v>
      </c>
      <c r="C18090" s="193"/>
      <c r="D18090" s="19">
        <v>0.33092394260170638</v>
      </c>
      <c r="E18090" s="19">
        <v>0.7065561993905134</v>
      </c>
      <c r="F18090" s="19"/>
      <c r="G18090" s="19"/>
      <c r="H18090" s="19">
        <v>0.35126342769754548</v>
      </c>
      <c r="I18090" s="19"/>
      <c r="J18090" s="19">
        <v>0.27311143115969649</v>
      </c>
      <c r="K18090" s="19">
        <v>0.47011988228274387</v>
      </c>
      <c r="L18090" s="19"/>
      <c r="M18090" s="19"/>
      <c r="N18090" s="19">
        <v>5.9988301849580566E-2</v>
      </c>
      <c r="O18090" s="19"/>
      <c r="P18090" s="50">
        <v>0.29979319858957076</v>
      </c>
      <c r="R18090" s="9" t="s">
        <v>0</v>
      </c>
    </row>
    <row r="18091" spans="2:18" x14ac:dyDescent="0.2">
      <c r="B18091" s="25">
        <v>17861</v>
      </c>
      <c r="C18091" s="193"/>
      <c r="D18091" s="19">
        <v>0.23741004531025947</v>
      </c>
      <c r="E18091" s="19"/>
      <c r="F18091" s="19">
        <v>0.16882365864344029</v>
      </c>
      <c r="G18091" s="19"/>
      <c r="H18091" s="19">
        <v>0.53954504524108338</v>
      </c>
      <c r="I18091" s="19"/>
      <c r="J18091" s="19">
        <v>0.30852968883392801</v>
      </c>
      <c r="K18091" s="19">
        <v>0.48142059071225168</v>
      </c>
      <c r="L18091" s="19"/>
      <c r="M18091" s="19"/>
      <c r="N18091" s="19">
        <v>0.96410889063518168</v>
      </c>
      <c r="O18091" s="19">
        <v>6.1098665963161242E-2</v>
      </c>
      <c r="P18091" s="50"/>
      <c r="R18091" s="9" t="s">
        <v>0</v>
      </c>
    </row>
    <row r="18092" spans="2:18" x14ac:dyDescent="0.2">
      <c r="B18092" s="25">
        <v>17862</v>
      </c>
      <c r="C18092" s="193"/>
      <c r="D18092" s="19">
        <v>3.344677579684275E-2</v>
      </c>
      <c r="E18092" s="19">
        <v>0.4881494781268943</v>
      </c>
      <c r="F18092" s="19"/>
      <c r="G18092" s="19"/>
      <c r="H18092" s="19">
        <v>0.1645975990697354</v>
      </c>
      <c r="I18092" s="19">
        <v>0.3513072369448878</v>
      </c>
      <c r="J18092" s="19"/>
      <c r="K18092" s="19"/>
      <c r="L18092" s="19">
        <v>0.36613205852623215</v>
      </c>
      <c r="M18092" s="19">
        <v>0.65810275125571926</v>
      </c>
      <c r="N18092" s="19"/>
      <c r="O18092" s="19"/>
      <c r="P18092" s="50">
        <v>0.47136948276799462</v>
      </c>
      <c r="R18092" s="9" t="s">
        <v>0</v>
      </c>
    </row>
    <row r="18093" spans="2:18" x14ac:dyDescent="0.2">
      <c r="B18093" s="25">
        <v>17863</v>
      </c>
      <c r="C18093" s="193">
        <v>0.37903432218604921</v>
      </c>
      <c r="D18093" s="19"/>
      <c r="E18093" s="19">
        <v>0.6615080331991684</v>
      </c>
      <c r="F18093" s="19"/>
      <c r="G18093" s="19">
        <v>0.49110248203555407</v>
      </c>
      <c r="H18093" s="19"/>
      <c r="I18093" s="19">
        <v>7.678563950511394E-2</v>
      </c>
      <c r="J18093" s="19"/>
      <c r="K18093" s="19">
        <v>0.45976298950232736</v>
      </c>
      <c r="L18093" s="19"/>
      <c r="M18093" s="19">
        <v>0.33990591364713801</v>
      </c>
      <c r="N18093" s="19"/>
      <c r="O18093" s="19">
        <v>1.305835932057422</v>
      </c>
      <c r="P18093" s="50"/>
      <c r="R18093" s="9" t="s">
        <v>0</v>
      </c>
    </row>
    <row r="18094" spans="2:18" x14ac:dyDescent="0.2">
      <c r="B18094" s="25">
        <v>17864</v>
      </c>
      <c r="C18094" s="193">
        <v>0.33242182918840935</v>
      </c>
      <c r="D18094" s="19"/>
      <c r="E18094" s="19">
        <v>0.87489693320988671</v>
      </c>
      <c r="F18094" s="19"/>
      <c r="G18094" s="19">
        <v>0.50923164321249648</v>
      </c>
      <c r="H18094" s="19"/>
      <c r="I18094" s="19">
        <v>0.90894270489877171</v>
      </c>
      <c r="J18094" s="19"/>
      <c r="K18094" s="19">
        <v>0.34157712685512515</v>
      </c>
      <c r="L18094" s="19"/>
      <c r="M18094" s="19"/>
      <c r="N18094" s="19">
        <v>2.2574559891998663E-2</v>
      </c>
      <c r="O18094" s="19">
        <v>1.2698242391112817</v>
      </c>
      <c r="P18094" s="50"/>
      <c r="R18094" s="9" t="s">
        <v>0</v>
      </c>
    </row>
    <row r="18095" spans="2:18" x14ac:dyDescent="0.2">
      <c r="B18095" s="25">
        <v>17865</v>
      </c>
      <c r="C18095" s="193">
        <v>1.7558765112512278</v>
      </c>
      <c r="D18095" s="19"/>
      <c r="E18095" s="19">
        <v>2.355895880624848</v>
      </c>
      <c r="F18095" s="19"/>
      <c r="G18095" s="19">
        <v>2.518956659772547</v>
      </c>
      <c r="H18095" s="19"/>
      <c r="I18095" s="19">
        <v>1.1288357328947658</v>
      </c>
      <c r="J18095" s="19"/>
      <c r="K18095" s="19">
        <v>2.607197506566699</v>
      </c>
      <c r="L18095" s="19"/>
      <c r="M18095" s="19">
        <v>2.2221393145693797</v>
      </c>
      <c r="N18095" s="19"/>
      <c r="O18095" s="19">
        <v>3.0264689668921516</v>
      </c>
      <c r="P18095" s="50"/>
      <c r="R18095" s="9" t="s">
        <v>0</v>
      </c>
    </row>
    <row r="18096" spans="2:18" x14ac:dyDescent="0.2">
      <c r="B18096" s="25">
        <v>17866</v>
      </c>
      <c r="C18096" s="193">
        <v>1.2594088126321792</v>
      </c>
      <c r="D18096" s="19"/>
      <c r="E18096" s="19">
        <v>1.3240065635004392</v>
      </c>
      <c r="F18096" s="19"/>
      <c r="G18096" s="19">
        <v>0.43940162073607181</v>
      </c>
      <c r="H18096" s="19"/>
      <c r="I18096" s="19">
        <v>1.1577968419348554</v>
      </c>
      <c r="J18096" s="19"/>
      <c r="K18096" s="19">
        <v>1.0265190571234508</v>
      </c>
      <c r="L18096" s="19"/>
      <c r="M18096" s="19">
        <v>1.4814032076554335</v>
      </c>
      <c r="N18096" s="19"/>
      <c r="O18096" s="19">
        <v>0.41508643630412317</v>
      </c>
      <c r="P18096" s="50"/>
      <c r="R18096" s="9" t="s">
        <v>0</v>
      </c>
    </row>
    <row r="18097" spans="2:18" x14ac:dyDescent="0.2">
      <c r="B18097" s="25">
        <v>17867</v>
      </c>
      <c r="C18097" s="193">
        <v>0.11523361765331269</v>
      </c>
      <c r="D18097" s="19"/>
      <c r="E18097" s="19"/>
      <c r="F18097" s="19">
        <v>1.2753514651612395E-2</v>
      </c>
      <c r="G18097" s="19">
        <v>0.39422981202369956</v>
      </c>
      <c r="H18097" s="19"/>
      <c r="I18097" s="19"/>
      <c r="J18097" s="19">
        <v>0.60511341967451182</v>
      </c>
      <c r="K18097" s="19"/>
      <c r="L18097" s="19">
        <v>0.1314235491413627</v>
      </c>
      <c r="M18097" s="19">
        <v>0.18539737253006466</v>
      </c>
      <c r="N18097" s="19"/>
      <c r="O18097" s="19">
        <v>0.24365578005625013</v>
      </c>
      <c r="P18097" s="50"/>
      <c r="R18097" s="9" t="s">
        <v>0</v>
      </c>
    </row>
    <row r="18098" spans="2:18" x14ac:dyDescent="0.2">
      <c r="B18098" s="25">
        <v>17868</v>
      </c>
      <c r="C18098" s="193"/>
      <c r="D18098" s="19">
        <v>1.7493817613382459</v>
      </c>
      <c r="E18098" s="19"/>
      <c r="F18098" s="19">
        <v>1.1673450414556743</v>
      </c>
      <c r="G18098" s="19"/>
      <c r="H18098" s="19">
        <v>2.1410260845306461</v>
      </c>
      <c r="I18098" s="19"/>
      <c r="J18098" s="19">
        <v>0.30738638999618623</v>
      </c>
      <c r="K18098" s="19"/>
      <c r="L18098" s="19">
        <v>0.98600100707288241</v>
      </c>
      <c r="M18098" s="19"/>
      <c r="N18098" s="19">
        <v>1.7491326730193586</v>
      </c>
      <c r="O18098" s="19"/>
      <c r="P18098" s="50">
        <v>0.52435183282039544</v>
      </c>
      <c r="R18098" s="9" t="s">
        <v>0</v>
      </c>
    </row>
    <row r="18099" spans="2:18" x14ac:dyDescent="0.2">
      <c r="B18099" s="25">
        <v>17869</v>
      </c>
      <c r="C18099" s="193">
        <v>0.15648805274459807</v>
      </c>
      <c r="D18099" s="19"/>
      <c r="E18099" s="19">
        <v>0.37249955091254661</v>
      </c>
      <c r="F18099" s="19"/>
      <c r="G18099" s="19">
        <v>0.30156413082369732</v>
      </c>
      <c r="H18099" s="19"/>
      <c r="I18099" s="19">
        <v>0.42787775153715635</v>
      </c>
      <c r="J18099" s="19"/>
      <c r="K18099" s="19">
        <v>0.35641221834834141</v>
      </c>
      <c r="L18099" s="19"/>
      <c r="M18099" s="19">
        <v>0.37281866888804077</v>
      </c>
      <c r="N18099" s="19"/>
      <c r="O18099" s="19">
        <v>1.5612377469391803</v>
      </c>
      <c r="P18099" s="50"/>
      <c r="R18099" s="9" t="s">
        <v>0</v>
      </c>
    </row>
    <row r="18100" spans="2:18" x14ac:dyDescent="0.2">
      <c r="B18100" s="25">
        <v>17870</v>
      </c>
      <c r="C18100" s="193">
        <v>1.2684496855603042</v>
      </c>
      <c r="D18100" s="19"/>
      <c r="E18100" s="19">
        <v>1.3455744354205712</v>
      </c>
      <c r="F18100" s="19"/>
      <c r="G18100" s="19">
        <v>0.41959988754034827</v>
      </c>
      <c r="H18100" s="19"/>
      <c r="I18100" s="19">
        <v>0.51608500507195143</v>
      </c>
      <c r="J18100" s="19"/>
      <c r="K18100" s="19"/>
      <c r="L18100" s="19">
        <v>2.9405183375486667E-2</v>
      </c>
      <c r="M18100" s="19">
        <v>1.137581375677156</v>
      </c>
      <c r="N18100" s="19"/>
      <c r="O18100" s="19">
        <v>0.3789657317586882</v>
      </c>
      <c r="P18100" s="50"/>
      <c r="R18100" s="9" t="s">
        <v>0</v>
      </c>
    </row>
    <row r="18101" spans="2:18" x14ac:dyDescent="0.2">
      <c r="B18101" s="25">
        <v>17871</v>
      </c>
      <c r="C18101" s="193">
        <v>0.93988160161410772</v>
      </c>
      <c r="D18101" s="19"/>
      <c r="E18101" s="19">
        <v>1.0531731705659895</v>
      </c>
      <c r="F18101" s="19"/>
      <c r="G18101" s="19">
        <v>1.1449244646472505</v>
      </c>
      <c r="H18101" s="19"/>
      <c r="I18101" s="19">
        <v>0.54803503611995763</v>
      </c>
      <c r="J18101" s="19"/>
      <c r="K18101" s="19">
        <v>0.70968475988973856</v>
      </c>
      <c r="L18101" s="19"/>
      <c r="M18101" s="19">
        <v>1.5017853169728639</v>
      </c>
      <c r="N18101" s="19"/>
      <c r="O18101" s="19">
        <v>1.856999220225952</v>
      </c>
      <c r="P18101" s="50"/>
      <c r="R18101" s="9" t="s">
        <v>0</v>
      </c>
    </row>
    <row r="18102" spans="2:18" x14ac:dyDescent="0.2">
      <c r="B18102" s="25">
        <v>17872</v>
      </c>
      <c r="C18102" s="193">
        <v>0.19648468484293674</v>
      </c>
      <c r="D18102" s="19"/>
      <c r="E18102" s="19">
        <v>0.51277600994442518</v>
      </c>
      <c r="F18102" s="19"/>
      <c r="G18102" s="19"/>
      <c r="H18102" s="19">
        <v>0.61630374926112064</v>
      </c>
      <c r="I18102" s="19"/>
      <c r="J18102" s="19">
        <v>0.10329339028816338</v>
      </c>
      <c r="K18102" s="19"/>
      <c r="L18102" s="19">
        <v>2.1954045678117255E-2</v>
      </c>
      <c r="M18102" s="19">
        <v>0.30783535667552053</v>
      </c>
      <c r="N18102" s="19"/>
      <c r="O18102" s="19">
        <v>0.17850296459946094</v>
      </c>
      <c r="P18102" s="50"/>
      <c r="R18102" s="9" t="s">
        <v>0</v>
      </c>
    </row>
    <row r="18103" spans="2:18" x14ac:dyDescent="0.2">
      <c r="B18103" s="25">
        <v>17873</v>
      </c>
      <c r="C18103" s="193"/>
      <c r="D18103" s="19">
        <v>2.5224999824605714</v>
      </c>
      <c r="E18103" s="19"/>
      <c r="F18103" s="19">
        <v>1.6483988992870753</v>
      </c>
      <c r="G18103" s="19"/>
      <c r="H18103" s="19">
        <v>2.103651830432093</v>
      </c>
      <c r="I18103" s="19"/>
      <c r="J18103" s="19">
        <v>1.732264825378226</v>
      </c>
      <c r="K18103" s="19"/>
      <c r="L18103" s="19">
        <v>2.2110409469037635</v>
      </c>
      <c r="M18103" s="19"/>
      <c r="N18103" s="19">
        <v>2.3619315561183591</v>
      </c>
      <c r="O18103" s="19"/>
      <c r="P18103" s="50">
        <v>2.0918669686755651</v>
      </c>
      <c r="R18103" s="9" t="s">
        <v>0</v>
      </c>
    </row>
    <row r="18104" spans="2:18" x14ac:dyDescent="0.2">
      <c r="B18104" s="25">
        <v>17874</v>
      </c>
      <c r="C18104" s="193"/>
      <c r="D18104" s="19">
        <v>0.76331751674534432</v>
      </c>
      <c r="E18104" s="19">
        <v>0.41275835571366748</v>
      </c>
      <c r="F18104" s="19"/>
      <c r="G18104" s="19">
        <v>0.21081349296140395</v>
      </c>
      <c r="H18104" s="19"/>
      <c r="I18104" s="19">
        <v>1.264450713771301</v>
      </c>
      <c r="J18104" s="19"/>
      <c r="K18104" s="19">
        <v>0.10478381837441769</v>
      </c>
      <c r="L18104" s="19"/>
      <c r="M18104" s="19">
        <v>0.6923982571837789</v>
      </c>
      <c r="N18104" s="19"/>
      <c r="O18104" s="19"/>
      <c r="P18104" s="50">
        <v>7.6405844646100368E-2</v>
      </c>
      <c r="R18104" s="9" t="s">
        <v>0</v>
      </c>
    </row>
    <row r="18105" spans="2:18" x14ac:dyDescent="0.2">
      <c r="B18105" s="25">
        <v>17875</v>
      </c>
      <c r="C18105" s="193">
        <v>0.72674719971116331</v>
      </c>
      <c r="D18105" s="19"/>
      <c r="E18105" s="19"/>
      <c r="F18105" s="19">
        <v>0.95289885075892811</v>
      </c>
      <c r="G18105" s="19">
        <v>0.94430967721938885</v>
      </c>
      <c r="H18105" s="19"/>
      <c r="I18105" s="19">
        <v>0.74874644353476527</v>
      </c>
      <c r="J18105" s="19"/>
      <c r="K18105" s="19">
        <v>0.83230757873142591</v>
      </c>
      <c r="L18105" s="19"/>
      <c r="M18105" s="19">
        <v>0.63626104737709865</v>
      </c>
      <c r="N18105" s="19"/>
      <c r="O18105" s="19">
        <v>0.34679728786095027</v>
      </c>
      <c r="P18105" s="50"/>
      <c r="R18105" s="9" t="s">
        <v>0</v>
      </c>
    </row>
    <row r="18106" spans="2:18" x14ac:dyDescent="0.2">
      <c r="B18106" s="25">
        <v>17876</v>
      </c>
      <c r="C18106" s="193">
        <v>0.7572851136794192</v>
      </c>
      <c r="D18106" s="19"/>
      <c r="E18106" s="19">
        <v>1.2751616052574914</v>
      </c>
      <c r="F18106" s="19"/>
      <c r="G18106" s="19">
        <v>1.4054385323743612</v>
      </c>
      <c r="H18106" s="19"/>
      <c r="I18106" s="19">
        <v>0.58316531728129317</v>
      </c>
      <c r="J18106" s="19"/>
      <c r="K18106" s="19">
        <v>1.3152038832121795</v>
      </c>
      <c r="L18106" s="19"/>
      <c r="M18106" s="19">
        <v>0.13265796605283003</v>
      </c>
      <c r="N18106" s="19"/>
      <c r="O18106" s="19">
        <v>1.8491970334355867</v>
      </c>
      <c r="P18106" s="50"/>
      <c r="R18106" s="9" t="s">
        <v>0</v>
      </c>
    </row>
    <row r="18107" spans="2:18" x14ac:dyDescent="0.2">
      <c r="B18107" s="25">
        <v>17877</v>
      </c>
      <c r="C18107" s="193">
        <v>0.70105048134020176</v>
      </c>
      <c r="D18107" s="19"/>
      <c r="E18107" s="19">
        <v>0.76897054807454535</v>
      </c>
      <c r="F18107" s="19"/>
      <c r="G18107" s="19">
        <v>0.76479832226350264</v>
      </c>
      <c r="H18107" s="19"/>
      <c r="I18107" s="19"/>
      <c r="J18107" s="19">
        <v>0.17101649422631379</v>
      </c>
      <c r="K18107" s="19">
        <v>0.4172849388815989</v>
      </c>
      <c r="L18107" s="19"/>
      <c r="M18107" s="19">
        <v>0.53507994785097068</v>
      </c>
      <c r="N18107" s="19"/>
      <c r="O18107" s="19">
        <v>0.83243277103331492</v>
      </c>
      <c r="P18107" s="50"/>
      <c r="R18107" s="9" t="s">
        <v>0</v>
      </c>
    </row>
    <row r="18108" spans="2:18" x14ac:dyDescent="0.2">
      <c r="B18108" s="25">
        <v>17878</v>
      </c>
      <c r="C18108" s="193"/>
      <c r="D18108" s="19">
        <v>1.5824619637170665</v>
      </c>
      <c r="E18108" s="19"/>
      <c r="F18108" s="19">
        <v>1.0197323451071483</v>
      </c>
      <c r="G18108" s="19"/>
      <c r="H18108" s="19">
        <v>0.80128294830099367</v>
      </c>
      <c r="I18108" s="19"/>
      <c r="J18108" s="19">
        <v>1.3088660709179376</v>
      </c>
      <c r="K18108" s="19"/>
      <c r="L18108" s="19">
        <v>0.63148077830292548</v>
      </c>
      <c r="M18108" s="19"/>
      <c r="N18108" s="19">
        <v>1.2071867918509211</v>
      </c>
      <c r="O18108" s="19"/>
      <c r="P18108" s="50">
        <v>2.0411060698201569</v>
      </c>
      <c r="R18108" s="9" t="s">
        <v>0</v>
      </c>
    </row>
    <row r="18109" spans="2:18" x14ac:dyDescent="0.2">
      <c r="B18109" s="25">
        <v>17879</v>
      </c>
      <c r="C18109" s="193">
        <v>0.30182927475468008</v>
      </c>
      <c r="D18109" s="19"/>
      <c r="E18109" s="19"/>
      <c r="F18109" s="19">
        <v>0.76073626890254364</v>
      </c>
      <c r="G18109" s="19">
        <v>0.46911267743055346</v>
      </c>
      <c r="H18109" s="19"/>
      <c r="I18109" s="19"/>
      <c r="J18109" s="19">
        <v>0.6689842654904925</v>
      </c>
      <c r="K18109" s="19">
        <v>0.20774114472655064</v>
      </c>
      <c r="L18109" s="19"/>
      <c r="M18109" s="19">
        <v>0.10501468473348224</v>
      </c>
      <c r="N18109" s="19"/>
      <c r="O18109" s="19">
        <v>0.3334472788150698</v>
      </c>
      <c r="P18109" s="50"/>
      <c r="R18109" s="9" t="s">
        <v>0</v>
      </c>
    </row>
    <row r="18110" spans="2:18" x14ac:dyDescent="0.2">
      <c r="B18110" s="25">
        <v>17880</v>
      </c>
      <c r="C18110" s="193"/>
      <c r="D18110" s="19">
        <v>0.60430425256775588</v>
      </c>
      <c r="E18110" s="19"/>
      <c r="F18110" s="19">
        <v>0.58850736392783731</v>
      </c>
      <c r="G18110" s="19">
        <v>0.29292949552547976</v>
      </c>
      <c r="H18110" s="19"/>
      <c r="I18110" s="19"/>
      <c r="J18110" s="19">
        <v>1.1569710625757579</v>
      </c>
      <c r="K18110" s="19"/>
      <c r="L18110" s="19">
        <v>0.39166162852050951</v>
      </c>
      <c r="M18110" s="19"/>
      <c r="N18110" s="19">
        <v>0.55473889263812126</v>
      </c>
      <c r="O18110" s="19"/>
      <c r="P18110" s="50">
        <v>7.5333418655155179E-2</v>
      </c>
      <c r="R18110" s="9" t="s">
        <v>0</v>
      </c>
    </row>
    <row r="18111" spans="2:18" x14ac:dyDescent="0.2">
      <c r="B18111" s="25">
        <v>17881</v>
      </c>
      <c r="C18111" s="193"/>
      <c r="D18111" s="19">
        <v>0.25597844766027772</v>
      </c>
      <c r="E18111" s="19"/>
      <c r="F18111" s="19">
        <v>0.78174324943360463</v>
      </c>
      <c r="G18111" s="19"/>
      <c r="H18111" s="19">
        <v>0.18135090880406746</v>
      </c>
      <c r="I18111" s="19">
        <v>0.4449373781671071</v>
      </c>
      <c r="J18111" s="19"/>
      <c r="K18111" s="19">
        <v>0.55863312435109769</v>
      </c>
      <c r="L18111" s="19"/>
      <c r="M18111" s="19">
        <v>0.49894474003408135</v>
      </c>
      <c r="N18111" s="19"/>
      <c r="O18111" s="19">
        <v>0.22306896964619474</v>
      </c>
      <c r="P18111" s="50"/>
      <c r="R18111" s="9" t="s">
        <v>0</v>
      </c>
    </row>
    <row r="18112" spans="2:18" x14ac:dyDescent="0.2">
      <c r="B18112" s="25">
        <v>17882</v>
      </c>
      <c r="C18112" s="193"/>
      <c r="D18112" s="19">
        <v>1.0415258019221032</v>
      </c>
      <c r="E18112" s="19"/>
      <c r="F18112" s="19">
        <v>0.18698804069963695</v>
      </c>
      <c r="G18112" s="19">
        <v>6.375143012994639E-3</v>
      </c>
      <c r="H18112" s="19"/>
      <c r="I18112" s="19">
        <v>0.94255346865017275</v>
      </c>
      <c r="J18112" s="19"/>
      <c r="K18112" s="19"/>
      <c r="L18112" s="19">
        <v>0.30490261412671271</v>
      </c>
      <c r="M18112" s="19"/>
      <c r="N18112" s="19">
        <v>1.1000674590306987</v>
      </c>
      <c r="O18112" s="19"/>
      <c r="P18112" s="50">
        <v>0.58053977556936509</v>
      </c>
      <c r="R18112" s="9" t="s">
        <v>0</v>
      </c>
    </row>
    <row r="18113" spans="2:18" x14ac:dyDescent="0.2">
      <c r="B18113" s="25">
        <v>17883</v>
      </c>
      <c r="C18113" s="193"/>
      <c r="D18113" s="19">
        <v>0.2162151350845935</v>
      </c>
      <c r="E18113" s="19"/>
      <c r="F18113" s="19">
        <v>0.58969182432601197</v>
      </c>
      <c r="G18113" s="19"/>
      <c r="H18113" s="19">
        <v>0.85445694597958921</v>
      </c>
      <c r="I18113" s="19">
        <v>0.50750484187674239</v>
      </c>
      <c r="J18113" s="19"/>
      <c r="K18113" s="19"/>
      <c r="L18113" s="19">
        <v>0.51151705624694233</v>
      </c>
      <c r="M18113" s="19">
        <v>0.63126824573623797</v>
      </c>
      <c r="N18113" s="19"/>
      <c r="O18113" s="19"/>
      <c r="P18113" s="50">
        <v>0.45708960589996778</v>
      </c>
      <c r="R18113" s="9" t="s">
        <v>0</v>
      </c>
    </row>
    <row r="18114" spans="2:18" x14ac:dyDescent="0.2">
      <c r="B18114" s="25">
        <v>17884</v>
      </c>
      <c r="C18114" s="193">
        <v>0.45004101017990106</v>
      </c>
      <c r="D18114" s="19"/>
      <c r="E18114" s="19">
        <v>1.0939427075547332</v>
      </c>
      <c r="F18114" s="19"/>
      <c r="G18114" s="19">
        <v>1.2025322971273096</v>
      </c>
      <c r="H18114" s="19"/>
      <c r="I18114" s="19">
        <v>1.2589749945549504</v>
      </c>
      <c r="J18114" s="19"/>
      <c r="K18114" s="19">
        <v>0.39094448154705647</v>
      </c>
      <c r="L18114" s="19"/>
      <c r="M18114" s="19">
        <v>0.2787145133495823</v>
      </c>
      <c r="N18114" s="19"/>
      <c r="O18114" s="19">
        <v>1.3309092429870475</v>
      </c>
      <c r="P18114" s="50"/>
      <c r="R18114" s="9" t="s">
        <v>0</v>
      </c>
    </row>
    <row r="18115" spans="2:18" x14ac:dyDescent="0.2">
      <c r="B18115" s="25">
        <v>17885</v>
      </c>
      <c r="C18115" s="193">
        <v>0.55385413008028206</v>
      </c>
      <c r="D18115" s="19"/>
      <c r="E18115" s="19">
        <v>1.37151490674872</v>
      </c>
      <c r="F18115" s="19"/>
      <c r="G18115" s="19"/>
      <c r="H18115" s="19">
        <v>2.4719465393808239E-2</v>
      </c>
      <c r="I18115" s="19">
        <v>0.61878484983976134</v>
      </c>
      <c r="J18115" s="19"/>
      <c r="K18115" s="19">
        <v>1.0259509781910656</v>
      </c>
      <c r="L18115" s="19"/>
      <c r="M18115" s="19"/>
      <c r="N18115" s="19">
        <v>0.55891871860944276</v>
      </c>
      <c r="O18115" s="19">
        <v>0.38842853683495498</v>
      </c>
      <c r="P18115" s="50"/>
      <c r="R18115" s="9" t="s">
        <v>0</v>
      </c>
    </row>
    <row r="18116" spans="2:18" x14ac:dyDescent="0.2">
      <c r="B18116" s="25">
        <v>17886</v>
      </c>
      <c r="C18116" s="193">
        <v>0.11579237483205736</v>
      </c>
      <c r="D18116" s="19"/>
      <c r="E18116" s="19"/>
      <c r="F18116" s="19">
        <v>1.010716385704481</v>
      </c>
      <c r="G18116" s="19"/>
      <c r="H18116" s="19">
        <v>0.41029147791586368</v>
      </c>
      <c r="I18116" s="19"/>
      <c r="J18116" s="19">
        <v>0.57705506642317739</v>
      </c>
      <c r="K18116" s="19"/>
      <c r="L18116" s="19">
        <v>0.20533915553853432</v>
      </c>
      <c r="M18116" s="19"/>
      <c r="N18116" s="19">
        <v>0.95781264126763832</v>
      </c>
      <c r="O18116" s="19"/>
      <c r="P18116" s="50">
        <v>0.51106606478232375</v>
      </c>
      <c r="R18116" s="9" t="s">
        <v>0</v>
      </c>
    </row>
    <row r="18117" spans="2:18" x14ac:dyDescent="0.2">
      <c r="B18117" s="25">
        <v>17887</v>
      </c>
      <c r="C18117" s="193">
        <v>0.88480743698191522</v>
      </c>
      <c r="D18117" s="19"/>
      <c r="E18117" s="19">
        <v>0.3297542632645597</v>
      </c>
      <c r="F18117" s="19"/>
      <c r="G18117" s="19">
        <v>1.6762819800358082</v>
      </c>
      <c r="H18117" s="19"/>
      <c r="I18117" s="19">
        <v>0.41284132079944286</v>
      </c>
      <c r="J18117" s="19"/>
      <c r="K18117" s="19"/>
      <c r="L18117" s="19">
        <v>0.10626893607610773</v>
      </c>
      <c r="M18117" s="19"/>
      <c r="N18117" s="19">
        <v>0.19943269188269616</v>
      </c>
      <c r="O18117" s="19"/>
      <c r="P18117" s="50">
        <v>0.31894811757151298</v>
      </c>
      <c r="R18117" s="9" t="s">
        <v>0</v>
      </c>
    </row>
    <row r="18118" spans="2:18" x14ac:dyDescent="0.2">
      <c r="B18118" s="25">
        <v>17888</v>
      </c>
      <c r="C18118" s="193">
        <v>1.7936026187725138</v>
      </c>
      <c r="D18118" s="19"/>
      <c r="E18118" s="19">
        <v>2.0589480768611108</v>
      </c>
      <c r="F18118" s="19"/>
      <c r="G18118" s="19">
        <v>0.37263608977765184</v>
      </c>
      <c r="H18118" s="19"/>
      <c r="I18118" s="19">
        <v>1.1082871742341327</v>
      </c>
      <c r="J18118" s="19"/>
      <c r="K18118" s="19">
        <v>2.0581377033097343</v>
      </c>
      <c r="L18118" s="19"/>
      <c r="M18118" s="19">
        <v>1.4659817936067023</v>
      </c>
      <c r="N18118" s="19"/>
      <c r="O18118" s="19">
        <v>1.8216517973212549</v>
      </c>
      <c r="P18118" s="50"/>
      <c r="R18118" s="9" t="s">
        <v>0</v>
      </c>
    </row>
    <row r="18119" spans="2:18" x14ac:dyDescent="0.2">
      <c r="B18119" s="25">
        <v>17889</v>
      </c>
      <c r="C18119" s="193"/>
      <c r="D18119" s="19">
        <v>0.24623887089708532</v>
      </c>
      <c r="E18119" s="19"/>
      <c r="F18119" s="19">
        <v>1.5239791076918541</v>
      </c>
      <c r="G18119" s="19"/>
      <c r="H18119" s="19">
        <v>1.7516411763339728</v>
      </c>
      <c r="I18119" s="19"/>
      <c r="J18119" s="19">
        <v>0.94614725406500855</v>
      </c>
      <c r="K18119" s="19"/>
      <c r="L18119" s="19">
        <v>1.7143304075983643</v>
      </c>
      <c r="M18119" s="19"/>
      <c r="N18119" s="19">
        <v>0.25216972625504763</v>
      </c>
      <c r="O18119" s="19"/>
      <c r="P18119" s="50">
        <v>1.251768028812124</v>
      </c>
      <c r="R18119" s="9" t="s">
        <v>0</v>
      </c>
    </row>
    <row r="18120" spans="2:18" x14ac:dyDescent="0.2">
      <c r="B18120" s="25">
        <v>17890</v>
      </c>
      <c r="C18120" s="193">
        <v>1.5509231391341127</v>
      </c>
      <c r="D18120" s="19"/>
      <c r="E18120" s="19">
        <v>1.9032313619502661</v>
      </c>
      <c r="F18120" s="19"/>
      <c r="G18120" s="19">
        <v>0.64379589401851622</v>
      </c>
      <c r="H18120" s="19"/>
      <c r="I18120" s="19">
        <v>0.81456515167203025</v>
      </c>
      <c r="J18120" s="19"/>
      <c r="K18120" s="19">
        <v>1.3900267502722898</v>
      </c>
      <c r="L18120" s="19"/>
      <c r="M18120" s="19">
        <v>1.5529553895637478</v>
      </c>
      <c r="N18120" s="19"/>
      <c r="O18120" s="19">
        <v>1.4768077205951844</v>
      </c>
      <c r="P18120" s="50"/>
      <c r="R18120" s="9" t="s">
        <v>0</v>
      </c>
    </row>
    <row r="18121" spans="2:18" x14ac:dyDescent="0.2">
      <c r="B18121" s="25">
        <v>17891</v>
      </c>
      <c r="C18121" s="193">
        <v>0.30491414324895966</v>
      </c>
      <c r="D18121" s="19"/>
      <c r="E18121" s="19">
        <v>0.78568185418662984</v>
      </c>
      <c r="F18121" s="19"/>
      <c r="G18121" s="19">
        <v>1.1511964277546545</v>
      </c>
      <c r="H18121" s="19"/>
      <c r="I18121" s="19">
        <v>1.1065566288469249</v>
      </c>
      <c r="J18121" s="19"/>
      <c r="K18121" s="19"/>
      <c r="L18121" s="19">
        <v>6.7715177236521082E-2</v>
      </c>
      <c r="M18121" s="19">
        <v>5.8107513953774982E-2</v>
      </c>
      <c r="N18121" s="19"/>
      <c r="O18121" s="19">
        <v>1.5382530813129711</v>
      </c>
      <c r="P18121" s="50"/>
      <c r="R18121" s="9" t="s">
        <v>0</v>
      </c>
    </row>
    <row r="18122" spans="2:18" x14ac:dyDescent="0.2">
      <c r="B18122" s="25">
        <v>17892</v>
      </c>
      <c r="C18122" s="193">
        <v>1.7146876313274953E-2</v>
      </c>
      <c r="D18122" s="19"/>
      <c r="E18122" s="19"/>
      <c r="F18122" s="19">
        <v>0.80007615383639963</v>
      </c>
      <c r="G18122" s="19"/>
      <c r="H18122" s="19">
        <v>0.73133267873219243</v>
      </c>
      <c r="I18122" s="19">
        <v>1.0917661539782886</v>
      </c>
      <c r="J18122" s="19"/>
      <c r="K18122" s="19"/>
      <c r="L18122" s="19">
        <v>0.27517504059915876</v>
      </c>
      <c r="M18122" s="19">
        <v>0.12505484748739573</v>
      </c>
      <c r="N18122" s="19"/>
      <c r="O18122" s="19">
        <v>0.69028244958510487</v>
      </c>
      <c r="P18122" s="50"/>
      <c r="R18122" s="9" t="s">
        <v>0</v>
      </c>
    </row>
    <row r="18123" spans="2:18" x14ac:dyDescent="0.2">
      <c r="B18123" s="25">
        <v>17893</v>
      </c>
      <c r="C18123" s="193"/>
      <c r="D18123" s="19">
        <v>2.0025995694492695</v>
      </c>
      <c r="E18123" s="19"/>
      <c r="F18123" s="19">
        <v>3.1384803982040039</v>
      </c>
      <c r="G18123" s="19"/>
      <c r="H18123" s="19">
        <v>2.579425439816275</v>
      </c>
      <c r="I18123" s="19"/>
      <c r="J18123" s="19">
        <v>3.2092997613458527</v>
      </c>
      <c r="K18123" s="19"/>
      <c r="L18123" s="19">
        <v>3.1155109697971719</v>
      </c>
      <c r="M18123" s="19"/>
      <c r="N18123" s="19">
        <v>2.5546731301447165</v>
      </c>
      <c r="O18123" s="19"/>
      <c r="P18123" s="50">
        <v>3.6590690827832026</v>
      </c>
      <c r="R18123" s="9" t="s">
        <v>0</v>
      </c>
    </row>
    <row r="18124" spans="2:18" x14ac:dyDescent="0.2">
      <c r="B18124" s="25">
        <v>17894</v>
      </c>
      <c r="C18124" s="193"/>
      <c r="D18124" s="19">
        <v>1.9367283882264901</v>
      </c>
      <c r="E18124" s="19"/>
      <c r="F18124" s="19">
        <v>1.959598313536776</v>
      </c>
      <c r="G18124" s="19"/>
      <c r="H18124" s="19">
        <v>2.0808880171317297</v>
      </c>
      <c r="I18124" s="19"/>
      <c r="J18124" s="19">
        <v>1.8339462324227127</v>
      </c>
      <c r="K18124" s="19"/>
      <c r="L18124" s="19">
        <v>2.9161337295309133</v>
      </c>
      <c r="M18124" s="19"/>
      <c r="N18124" s="19">
        <v>1.1303931992594485</v>
      </c>
      <c r="O18124" s="19"/>
      <c r="P18124" s="50">
        <v>2.0442198014523307</v>
      </c>
      <c r="R18124" s="9" t="s">
        <v>0</v>
      </c>
    </row>
    <row r="18125" spans="2:18" x14ac:dyDescent="0.2">
      <c r="B18125" s="25">
        <v>17895</v>
      </c>
      <c r="C18125" s="193"/>
      <c r="D18125" s="19">
        <v>1.0018006333068177</v>
      </c>
      <c r="E18125" s="19"/>
      <c r="F18125" s="19">
        <v>0.99954907937646287</v>
      </c>
      <c r="G18125" s="19"/>
      <c r="H18125" s="19">
        <v>0.1936535285272441</v>
      </c>
      <c r="I18125" s="19"/>
      <c r="J18125" s="19">
        <v>1.1908186419477167</v>
      </c>
      <c r="K18125" s="19"/>
      <c r="L18125" s="19">
        <v>0.49636580711974687</v>
      </c>
      <c r="M18125" s="19"/>
      <c r="N18125" s="19">
        <v>0.98944287517574869</v>
      </c>
      <c r="O18125" s="19"/>
      <c r="P18125" s="50">
        <v>0.65351599744723132</v>
      </c>
      <c r="R18125" s="9" t="s">
        <v>0</v>
      </c>
    </row>
    <row r="18126" spans="2:18" x14ac:dyDescent="0.2">
      <c r="B18126" s="25">
        <v>17896</v>
      </c>
      <c r="C18126" s="193">
        <v>1.0446236742443127</v>
      </c>
      <c r="D18126" s="19"/>
      <c r="E18126" s="19"/>
      <c r="F18126" s="19">
        <v>0.82900707764090564</v>
      </c>
      <c r="G18126" s="19">
        <v>1.4720147120411915</v>
      </c>
      <c r="H18126" s="19"/>
      <c r="I18126" s="19"/>
      <c r="J18126" s="19">
        <v>0.86250316103271174</v>
      </c>
      <c r="K18126" s="19">
        <v>0.19250504433542379</v>
      </c>
      <c r="L18126" s="19"/>
      <c r="M18126" s="19">
        <v>1.7759808238341675E-2</v>
      </c>
      <c r="N18126" s="19"/>
      <c r="O18126" s="19">
        <v>0.67233442919648068</v>
      </c>
      <c r="P18126" s="50"/>
      <c r="R18126" s="9" t="s">
        <v>0</v>
      </c>
    </row>
    <row r="18127" spans="2:18" x14ac:dyDescent="0.2">
      <c r="B18127" s="25">
        <v>17897</v>
      </c>
      <c r="C18127" s="193"/>
      <c r="D18127" s="19">
        <v>1.9212391073068353</v>
      </c>
      <c r="E18127" s="19"/>
      <c r="F18127" s="19">
        <v>1.8589482761546252</v>
      </c>
      <c r="G18127" s="19"/>
      <c r="H18127" s="19">
        <v>0.60377515923678304</v>
      </c>
      <c r="I18127" s="19"/>
      <c r="J18127" s="19">
        <v>1.2503230054661374</v>
      </c>
      <c r="K18127" s="19"/>
      <c r="L18127" s="19">
        <v>1.4203433199271449</v>
      </c>
      <c r="M18127" s="19"/>
      <c r="N18127" s="19">
        <v>1.9676270555790463</v>
      </c>
      <c r="O18127" s="19"/>
      <c r="P18127" s="50">
        <v>1.5402091712883519</v>
      </c>
      <c r="R18127" s="9" t="s">
        <v>0</v>
      </c>
    </row>
    <row r="18128" spans="2:18" x14ac:dyDescent="0.2">
      <c r="B18128" s="25">
        <v>17898</v>
      </c>
      <c r="C18128" s="193">
        <v>0.10570055921954152</v>
      </c>
      <c r="D18128" s="19"/>
      <c r="E18128" s="19">
        <v>0.20533783247986706</v>
      </c>
      <c r="F18128" s="19"/>
      <c r="G18128" s="19"/>
      <c r="H18128" s="19">
        <v>0.52931654647882542</v>
      </c>
      <c r="I18128" s="19"/>
      <c r="J18128" s="19">
        <v>0.50875343911484971</v>
      </c>
      <c r="K18128" s="19">
        <v>0.58542785960081367</v>
      </c>
      <c r="L18128" s="19"/>
      <c r="M18128" s="19"/>
      <c r="N18128" s="19">
        <v>0.27382763642638547</v>
      </c>
      <c r="O18128" s="19"/>
      <c r="P18128" s="50">
        <v>0.87709505242434227</v>
      </c>
      <c r="R18128" s="9" t="s">
        <v>0</v>
      </c>
    </row>
    <row r="18129" spans="2:18" x14ac:dyDescent="0.2">
      <c r="B18129" s="25">
        <v>17899</v>
      </c>
      <c r="C18129" s="193">
        <v>4.1677124403560217</v>
      </c>
      <c r="D18129" s="19"/>
      <c r="E18129" s="19">
        <v>3.146274754127099</v>
      </c>
      <c r="F18129" s="19"/>
      <c r="G18129" s="19">
        <v>3.5001860236095181</v>
      </c>
      <c r="H18129" s="19"/>
      <c r="I18129" s="19">
        <v>2.8247319894965828</v>
      </c>
      <c r="J18129" s="19"/>
      <c r="K18129" s="19">
        <v>2.9977589881768583</v>
      </c>
      <c r="L18129" s="19"/>
      <c r="M18129" s="19">
        <v>2.1283252119421689</v>
      </c>
      <c r="N18129" s="19"/>
      <c r="O18129" s="19">
        <v>3.1802687038440909</v>
      </c>
      <c r="P18129" s="50"/>
      <c r="R18129" s="9" t="s">
        <v>0</v>
      </c>
    </row>
    <row r="18130" spans="2:18" x14ac:dyDescent="0.2">
      <c r="B18130" s="25">
        <v>17900</v>
      </c>
      <c r="C18130" s="193"/>
      <c r="D18130" s="19">
        <v>1.2759424688346435</v>
      </c>
      <c r="E18130" s="19"/>
      <c r="F18130" s="19">
        <v>1.7124872660641333</v>
      </c>
      <c r="G18130" s="19"/>
      <c r="H18130" s="19">
        <v>1.1306933199024678</v>
      </c>
      <c r="I18130" s="19"/>
      <c r="J18130" s="19">
        <v>0.46894271873760268</v>
      </c>
      <c r="K18130" s="19"/>
      <c r="L18130" s="19">
        <v>1.5550367295055263</v>
      </c>
      <c r="M18130" s="19"/>
      <c r="N18130" s="19">
        <v>9.0268608692769425E-2</v>
      </c>
      <c r="O18130" s="19">
        <v>0.35146092857377892</v>
      </c>
      <c r="P18130" s="50"/>
      <c r="R18130" s="9" t="s">
        <v>0</v>
      </c>
    </row>
    <row r="18131" spans="2:18" x14ac:dyDescent="0.2">
      <c r="B18131" s="25">
        <v>17901</v>
      </c>
      <c r="C18131" s="193"/>
      <c r="D18131" s="19">
        <v>0.96119599040106685</v>
      </c>
      <c r="E18131" s="19"/>
      <c r="F18131" s="19">
        <v>1.2644974044327164</v>
      </c>
      <c r="G18131" s="19"/>
      <c r="H18131" s="19">
        <v>1.8433186045295509</v>
      </c>
      <c r="I18131" s="19"/>
      <c r="J18131" s="19">
        <v>1.3903629279405132</v>
      </c>
      <c r="K18131" s="19"/>
      <c r="L18131" s="19">
        <v>1.7647688063166287</v>
      </c>
      <c r="M18131" s="19"/>
      <c r="N18131" s="19">
        <v>1.5797669075326066</v>
      </c>
      <c r="O18131" s="19"/>
      <c r="P18131" s="50">
        <v>1.1586128511607894</v>
      </c>
      <c r="R18131" s="9" t="s">
        <v>0</v>
      </c>
    </row>
    <row r="18132" spans="2:18" x14ac:dyDescent="0.2">
      <c r="B18132" s="25">
        <v>17902</v>
      </c>
      <c r="C18132" s="193">
        <v>5.1216617778744457E-2</v>
      </c>
      <c r="D18132" s="19"/>
      <c r="E18132" s="19"/>
      <c r="F18132" s="19">
        <v>0.27998796203906706</v>
      </c>
      <c r="G18132" s="19"/>
      <c r="H18132" s="19">
        <v>0.52128050990324171</v>
      </c>
      <c r="I18132" s="19">
        <v>8.2213493542280219E-2</v>
      </c>
      <c r="J18132" s="19"/>
      <c r="K18132" s="19"/>
      <c r="L18132" s="19">
        <v>0.82013545416820532</v>
      </c>
      <c r="M18132" s="19">
        <v>0.73808296615387259</v>
      </c>
      <c r="N18132" s="19"/>
      <c r="O18132" s="19">
        <v>0.34341910099627226</v>
      </c>
      <c r="P18132" s="50"/>
      <c r="R18132" s="9" t="s">
        <v>0</v>
      </c>
    </row>
    <row r="18133" spans="2:18" x14ac:dyDescent="0.2">
      <c r="B18133" s="25">
        <v>17903</v>
      </c>
      <c r="C18133" s="193"/>
      <c r="D18133" s="19">
        <v>0.16507228739927696</v>
      </c>
      <c r="E18133" s="19">
        <v>1.0995477425392821</v>
      </c>
      <c r="F18133" s="19"/>
      <c r="G18133" s="19"/>
      <c r="H18133" s="19">
        <v>0.31286571340310004</v>
      </c>
      <c r="I18133" s="19">
        <v>0.84409865776283755</v>
      </c>
      <c r="J18133" s="19"/>
      <c r="K18133" s="19">
        <v>5.7694118324471515E-2</v>
      </c>
      <c r="L18133" s="19"/>
      <c r="M18133" s="19">
        <v>0.5710853375628302</v>
      </c>
      <c r="N18133" s="19"/>
      <c r="O18133" s="19">
        <v>0.23313314673142416</v>
      </c>
      <c r="P18133" s="50"/>
      <c r="R18133" s="9" t="s">
        <v>0</v>
      </c>
    </row>
    <row r="18134" spans="2:18" x14ac:dyDescent="0.2">
      <c r="B18134" s="25">
        <v>17904</v>
      </c>
      <c r="C18134" s="193"/>
      <c r="D18134" s="19">
        <v>1.2130337042791075</v>
      </c>
      <c r="E18134" s="19"/>
      <c r="F18134" s="19">
        <v>0.76176508193405446</v>
      </c>
      <c r="G18134" s="19"/>
      <c r="H18134" s="19">
        <v>1.107644208000667</v>
      </c>
      <c r="I18134" s="19"/>
      <c r="J18134" s="19">
        <v>0.90056178602716064</v>
      </c>
      <c r="K18134" s="19"/>
      <c r="L18134" s="19">
        <v>0.67630297711147347</v>
      </c>
      <c r="M18134" s="19"/>
      <c r="N18134" s="19">
        <v>1.7129161870641649</v>
      </c>
      <c r="O18134" s="19"/>
      <c r="P18134" s="50">
        <v>0.51610425269960691</v>
      </c>
      <c r="R18134" s="9" t="s">
        <v>0</v>
      </c>
    </row>
    <row r="18135" spans="2:18" x14ac:dyDescent="0.2">
      <c r="B18135" s="25">
        <v>17905</v>
      </c>
      <c r="C18135" s="193"/>
      <c r="D18135" s="19">
        <v>0.56545761583593335</v>
      </c>
      <c r="E18135" s="19"/>
      <c r="F18135" s="19">
        <v>1.1573073999756498</v>
      </c>
      <c r="G18135" s="19"/>
      <c r="H18135" s="19">
        <v>0.7824704613094311</v>
      </c>
      <c r="I18135" s="19"/>
      <c r="J18135" s="19">
        <v>0.53532435401104284</v>
      </c>
      <c r="K18135" s="19"/>
      <c r="L18135" s="19">
        <v>0.45335541407670216</v>
      </c>
      <c r="M18135" s="19"/>
      <c r="N18135" s="19">
        <v>0.99768017553902288</v>
      </c>
      <c r="O18135" s="19"/>
      <c r="P18135" s="50">
        <v>0.7165752000882738</v>
      </c>
      <c r="R18135" s="9" t="s">
        <v>0</v>
      </c>
    </row>
    <row r="18136" spans="2:18" x14ac:dyDescent="0.2">
      <c r="B18136" s="25">
        <v>17906</v>
      </c>
      <c r="C18136" s="193"/>
      <c r="D18136" s="19">
        <v>1.6898196885796162</v>
      </c>
      <c r="E18136" s="19"/>
      <c r="F18136" s="19">
        <v>0.75104155344646195</v>
      </c>
      <c r="G18136" s="19"/>
      <c r="H18136" s="19">
        <v>0.8250455844558271</v>
      </c>
      <c r="I18136" s="19"/>
      <c r="J18136" s="19">
        <v>1.4406526698948494</v>
      </c>
      <c r="K18136" s="19"/>
      <c r="L18136" s="19">
        <v>0.85929570060869742</v>
      </c>
      <c r="M18136" s="19">
        <v>0.25190895403182456</v>
      </c>
      <c r="N18136" s="19"/>
      <c r="O18136" s="19"/>
      <c r="P18136" s="50">
        <v>0.93954109341655945</v>
      </c>
      <c r="R18136" s="9" t="s">
        <v>0</v>
      </c>
    </row>
    <row r="18137" spans="2:18" x14ac:dyDescent="0.2">
      <c r="B18137" s="25">
        <v>17907</v>
      </c>
      <c r="C18137" s="193">
        <v>0.54801471743329877</v>
      </c>
      <c r="D18137" s="19"/>
      <c r="E18137" s="19">
        <v>0.95483318741202639</v>
      </c>
      <c r="F18137" s="19"/>
      <c r="G18137" s="19">
        <v>0.40886557312730937</v>
      </c>
      <c r="H18137" s="19"/>
      <c r="I18137" s="19">
        <v>1.3032525229286023</v>
      </c>
      <c r="J18137" s="19"/>
      <c r="K18137" s="19">
        <v>0.89734309135911183</v>
      </c>
      <c r="L18137" s="19"/>
      <c r="M18137" s="19">
        <v>0.70690154218519119</v>
      </c>
      <c r="N18137" s="19"/>
      <c r="O18137" s="19">
        <v>1.7194936864969088</v>
      </c>
      <c r="P18137" s="50"/>
      <c r="R18137" s="9" t="s">
        <v>0</v>
      </c>
    </row>
    <row r="18138" spans="2:18" x14ac:dyDescent="0.2">
      <c r="B18138" s="25">
        <v>17908</v>
      </c>
      <c r="C18138" s="193">
        <v>0.46072743437913805</v>
      </c>
      <c r="D18138" s="19"/>
      <c r="E18138" s="19">
        <v>1.6577393134935421</v>
      </c>
      <c r="F18138" s="19"/>
      <c r="G18138" s="19">
        <v>0.76570609998072836</v>
      </c>
      <c r="H18138" s="19"/>
      <c r="I18138" s="19">
        <v>1.5221373984008397</v>
      </c>
      <c r="J18138" s="19"/>
      <c r="K18138" s="19">
        <v>0.35175864114688543</v>
      </c>
      <c r="L18138" s="19"/>
      <c r="M18138" s="19">
        <v>1.1545353630561626</v>
      </c>
      <c r="N18138" s="19"/>
      <c r="O18138" s="19">
        <v>1.5895303770990803</v>
      </c>
      <c r="P18138" s="50"/>
      <c r="R18138" s="9" t="s">
        <v>0</v>
      </c>
    </row>
    <row r="18139" spans="2:18" x14ac:dyDescent="0.2">
      <c r="B18139" s="25">
        <v>17909</v>
      </c>
      <c r="C18139" s="193"/>
      <c r="D18139" s="19">
        <v>1.025593837834526</v>
      </c>
      <c r="E18139" s="19"/>
      <c r="F18139" s="19">
        <v>1.1641023222946858</v>
      </c>
      <c r="G18139" s="19"/>
      <c r="H18139" s="19">
        <v>1.0697316433235307</v>
      </c>
      <c r="I18139" s="19"/>
      <c r="J18139" s="19">
        <v>1.0097193527182702</v>
      </c>
      <c r="K18139" s="19"/>
      <c r="L18139" s="19">
        <v>0.34454874716238293</v>
      </c>
      <c r="M18139" s="19"/>
      <c r="N18139" s="19">
        <v>0.31844437195139669</v>
      </c>
      <c r="O18139" s="19"/>
      <c r="P18139" s="50">
        <v>0.76764403635490508</v>
      </c>
      <c r="R18139" s="9" t="s">
        <v>0</v>
      </c>
    </row>
    <row r="18140" spans="2:18" x14ac:dyDescent="0.2">
      <c r="B18140" s="25">
        <v>17910</v>
      </c>
      <c r="C18140" s="193">
        <v>0.30822499957505251</v>
      </c>
      <c r="D18140" s="19"/>
      <c r="E18140" s="19">
        <v>8.1385622617005729E-2</v>
      </c>
      <c r="F18140" s="19"/>
      <c r="G18140" s="19"/>
      <c r="H18140" s="19">
        <v>0.87795654102095877</v>
      </c>
      <c r="I18140" s="19">
        <v>0.3839901388710823</v>
      </c>
      <c r="J18140" s="19"/>
      <c r="K18140" s="19"/>
      <c r="L18140" s="19">
        <v>0.75496041127687774</v>
      </c>
      <c r="M18140" s="19">
        <v>0.6663382799725629</v>
      </c>
      <c r="N18140" s="19"/>
      <c r="O18140" s="19">
        <v>1.0167961621776982</v>
      </c>
      <c r="P18140" s="50"/>
      <c r="R18140" s="9" t="s">
        <v>0</v>
      </c>
    </row>
    <row r="18141" spans="2:18" x14ac:dyDescent="0.2">
      <c r="B18141" s="25">
        <v>17911</v>
      </c>
      <c r="C18141" s="193">
        <v>0.62912319759218915</v>
      </c>
      <c r="D18141" s="19"/>
      <c r="E18141" s="19">
        <v>1.124066785366244</v>
      </c>
      <c r="F18141" s="19"/>
      <c r="G18141" s="19">
        <v>1.3949651753636023</v>
      </c>
      <c r="H18141" s="19"/>
      <c r="I18141" s="19">
        <v>0.57161573591416315</v>
      </c>
      <c r="J18141" s="19"/>
      <c r="K18141" s="19">
        <v>0.74685779804767993</v>
      </c>
      <c r="L18141" s="19"/>
      <c r="M18141" s="19">
        <v>0.64401536473641374</v>
      </c>
      <c r="N18141" s="19"/>
      <c r="O18141" s="19"/>
      <c r="P18141" s="50">
        <v>2.7587255897575557E-2</v>
      </c>
      <c r="R18141" s="9" t="s">
        <v>0</v>
      </c>
    </row>
    <row r="18142" spans="2:18" x14ac:dyDescent="0.2">
      <c r="B18142" s="25">
        <v>17912</v>
      </c>
      <c r="C18142" s="193">
        <v>1.1946464764543685</v>
      </c>
      <c r="D18142" s="19"/>
      <c r="E18142" s="19">
        <v>1.5910946410977604</v>
      </c>
      <c r="F18142" s="19"/>
      <c r="G18142" s="19">
        <v>0.56469452288308541</v>
      </c>
      <c r="H18142" s="19"/>
      <c r="I18142" s="19">
        <v>0.83636262129806094</v>
      </c>
      <c r="J18142" s="19"/>
      <c r="K18142" s="19">
        <v>1.2873184742887045</v>
      </c>
      <c r="L18142" s="19"/>
      <c r="M18142" s="19">
        <v>0.88694857681707173</v>
      </c>
      <c r="N18142" s="19"/>
      <c r="O18142" s="19">
        <v>0.7022850614136299</v>
      </c>
      <c r="P18142" s="50"/>
      <c r="R18142" s="9" t="s">
        <v>0</v>
      </c>
    </row>
    <row r="18143" spans="2:18" x14ac:dyDescent="0.2">
      <c r="B18143" s="25">
        <v>17913</v>
      </c>
      <c r="C18143" s="193">
        <v>0.59786953583360336</v>
      </c>
      <c r="D18143" s="19"/>
      <c r="E18143" s="19">
        <v>0.21700407525840396</v>
      </c>
      <c r="F18143" s="19"/>
      <c r="G18143" s="19">
        <v>3.9427331533152095E-2</v>
      </c>
      <c r="H18143" s="19"/>
      <c r="I18143" s="19"/>
      <c r="J18143" s="19">
        <v>0.30384355707734295</v>
      </c>
      <c r="K18143" s="19">
        <v>0.22264712232129999</v>
      </c>
      <c r="L18143" s="19"/>
      <c r="M18143" s="19">
        <v>0.28264155705112681</v>
      </c>
      <c r="N18143" s="19"/>
      <c r="O18143" s="19"/>
      <c r="P18143" s="50">
        <v>0.53987029852946922</v>
      </c>
      <c r="R18143" s="9" t="s">
        <v>0</v>
      </c>
    </row>
    <row r="18144" spans="2:18" x14ac:dyDescent="0.2">
      <c r="B18144" s="25">
        <v>17914</v>
      </c>
      <c r="C18144" s="193">
        <v>0.67822013650250224</v>
      </c>
      <c r="D18144" s="19"/>
      <c r="E18144" s="19"/>
      <c r="F18144" s="19">
        <v>5.9044688094558026E-2</v>
      </c>
      <c r="G18144" s="19"/>
      <c r="H18144" s="19">
        <v>0.53356197532744198</v>
      </c>
      <c r="I18144" s="19">
        <v>8.3076804296867229E-2</v>
      </c>
      <c r="J18144" s="19"/>
      <c r="K18144" s="19">
        <v>0.17893320894695169</v>
      </c>
      <c r="L18144" s="19"/>
      <c r="M18144" s="19"/>
      <c r="N18144" s="19">
        <v>0.24308114574342848</v>
      </c>
      <c r="O18144" s="19"/>
      <c r="P18144" s="50">
        <v>8.4480107962192394E-2</v>
      </c>
      <c r="R18144" s="9" t="s">
        <v>0</v>
      </c>
    </row>
    <row r="18145" spans="2:18" x14ac:dyDescent="0.2">
      <c r="B18145" s="25">
        <v>17915</v>
      </c>
      <c r="C18145" s="193"/>
      <c r="D18145" s="19">
        <v>0.22294380519119439</v>
      </c>
      <c r="E18145" s="19"/>
      <c r="F18145" s="19">
        <v>0.58626408925228812</v>
      </c>
      <c r="G18145" s="19">
        <v>0.13317723594429368</v>
      </c>
      <c r="H18145" s="19"/>
      <c r="I18145" s="19">
        <v>0.15021944091890788</v>
      </c>
      <c r="J18145" s="19"/>
      <c r="K18145" s="19"/>
      <c r="L18145" s="19">
        <v>2.0900698807117653E-2</v>
      </c>
      <c r="M18145" s="19"/>
      <c r="N18145" s="19">
        <v>1.6018163102597108E-3</v>
      </c>
      <c r="O18145" s="19">
        <v>0.16710411880582351</v>
      </c>
      <c r="P18145" s="50"/>
      <c r="R18145" s="9" t="s">
        <v>0</v>
      </c>
    </row>
    <row r="18146" spans="2:18" x14ac:dyDescent="0.2">
      <c r="B18146" s="25">
        <v>17916</v>
      </c>
      <c r="C18146" s="193">
        <v>1.0593112210892774</v>
      </c>
      <c r="D18146" s="19"/>
      <c r="E18146" s="19">
        <v>0.97702944077993126</v>
      </c>
      <c r="F18146" s="19"/>
      <c r="G18146" s="19">
        <v>1.3510179034418188</v>
      </c>
      <c r="H18146" s="19"/>
      <c r="I18146" s="19">
        <v>1.9844931460885258</v>
      </c>
      <c r="J18146" s="19"/>
      <c r="K18146" s="19">
        <v>1.0284149034224073</v>
      </c>
      <c r="L18146" s="19"/>
      <c r="M18146" s="19">
        <v>1.1054913473832884</v>
      </c>
      <c r="N18146" s="19"/>
      <c r="O18146" s="19">
        <v>1.7488059274174994</v>
      </c>
      <c r="P18146" s="50"/>
      <c r="R18146" s="9" t="s">
        <v>0</v>
      </c>
    </row>
    <row r="18147" spans="2:18" x14ac:dyDescent="0.2">
      <c r="B18147" s="25">
        <v>17917</v>
      </c>
      <c r="C18147" s="193">
        <v>0.88765086055813092</v>
      </c>
      <c r="D18147" s="19"/>
      <c r="E18147" s="19">
        <v>2.8814870011579679</v>
      </c>
      <c r="F18147" s="19"/>
      <c r="G18147" s="19">
        <v>1.6513074747017924</v>
      </c>
      <c r="H18147" s="19"/>
      <c r="I18147" s="19">
        <v>1.3478545367315844</v>
      </c>
      <c r="J18147" s="19"/>
      <c r="K18147" s="19">
        <v>1.2028409842429904</v>
      </c>
      <c r="L18147" s="19"/>
      <c r="M18147" s="19">
        <v>1.3470095234374801</v>
      </c>
      <c r="N18147" s="19"/>
      <c r="O18147" s="19">
        <v>2.367331673998061</v>
      </c>
      <c r="P18147" s="50"/>
      <c r="R18147" s="9" t="s">
        <v>0</v>
      </c>
    </row>
    <row r="18148" spans="2:18" x14ac:dyDescent="0.2">
      <c r="B18148" s="25">
        <v>17918</v>
      </c>
      <c r="C18148" s="193">
        <v>0.33703032314957898</v>
      </c>
      <c r="D18148" s="19"/>
      <c r="E18148" s="19">
        <v>0.16472656685575926</v>
      </c>
      <c r="F18148" s="19"/>
      <c r="G18148" s="19">
        <v>0.19287288880039927</v>
      </c>
      <c r="H18148" s="19"/>
      <c r="I18148" s="19"/>
      <c r="J18148" s="19">
        <v>0.10358948126189432</v>
      </c>
      <c r="K18148" s="19"/>
      <c r="L18148" s="19">
        <v>1.0078507695389845E-2</v>
      </c>
      <c r="M18148" s="19">
        <v>0.51890578124851061</v>
      </c>
      <c r="N18148" s="19"/>
      <c r="O18148" s="19">
        <v>0.59276248638561035</v>
      </c>
      <c r="P18148" s="50"/>
      <c r="R18148" s="9" t="s">
        <v>0</v>
      </c>
    </row>
    <row r="18149" spans="2:18" x14ac:dyDescent="0.2">
      <c r="B18149" s="25">
        <v>17919</v>
      </c>
      <c r="C18149" s="193"/>
      <c r="D18149" s="19">
        <v>1.5133148257809657</v>
      </c>
      <c r="E18149" s="19"/>
      <c r="F18149" s="19">
        <v>1.1997866198259672</v>
      </c>
      <c r="G18149" s="19"/>
      <c r="H18149" s="19">
        <v>1.7536944259278124</v>
      </c>
      <c r="I18149" s="19">
        <v>6.1049665158609594E-2</v>
      </c>
      <c r="J18149" s="19"/>
      <c r="K18149" s="19"/>
      <c r="L18149" s="19">
        <v>1.3853844866066631</v>
      </c>
      <c r="M18149" s="19"/>
      <c r="N18149" s="19">
        <v>1.0526398496770935</v>
      </c>
      <c r="O18149" s="19"/>
      <c r="P18149" s="50">
        <v>0.93808430303185131</v>
      </c>
      <c r="R18149" s="9" t="s">
        <v>0</v>
      </c>
    </row>
    <row r="18150" spans="2:18" x14ac:dyDescent="0.2">
      <c r="B18150" s="25">
        <v>17920</v>
      </c>
      <c r="C18150" s="193">
        <v>0.79910384096869791</v>
      </c>
      <c r="D18150" s="19"/>
      <c r="E18150" s="19">
        <v>0.12052264586133188</v>
      </c>
      <c r="F18150" s="19"/>
      <c r="G18150" s="19">
        <v>0.49928137635413777</v>
      </c>
      <c r="H18150" s="19"/>
      <c r="I18150" s="19">
        <v>0.91675653901565024</v>
      </c>
      <c r="J18150" s="19"/>
      <c r="K18150" s="19">
        <v>0.18789970943436715</v>
      </c>
      <c r="L18150" s="19"/>
      <c r="M18150" s="19">
        <v>0.9215198335363034</v>
      </c>
      <c r="N18150" s="19"/>
      <c r="O18150" s="19">
        <v>0.81613963594791705</v>
      </c>
      <c r="P18150" s="50"/>
      <c r="R18150" s="9" t="s">
        <v>0</v>
      </c>
    </row>
    <row r="18151" spans="2:18" x14ac:dyDescent="0.2">
      <c r="B18151" s="25">
        <v>17921</v>
      </c>
      <c r="C18151" s="193"/>
      <c r="D18151" s="19">
        <v>0.55415130733795104</v>
      </c>
      <c r="E18151" s="19"/>
      <c r="F18151" s="19">
        <v>1.309412265066602</v>
      </c>
      <c r="G18151" s="19"/>
      <c r="H18151" s="19">
        <v>1.5115207299261892</v>
      </c>
      <c r="I18151" s="19">
        <v>6.6717223308710549E-2</v>
      </c>
      <c r="J18151" s="19"/>
      <c r="K18151" s="19"/>
      <c r="L18151" s="19">
        <v>0.77987952568937557</v>
      </c>
      <c r="M18151" s="19">
        <v>1.0061666320454808E-3</v>
      </c>
      <c r="N18151" s="19"/>
      <c r="O18151" s="19"/>
      <c r="P18151" s="50">
        <v>0.12294589540968065</v>
      </c>
      <c r="R18151" s="9" t="s">
        <v>0</v>
      </c>
    </row>
    <row r="18152" spans="2:18" x14ac:dyDescent="0.2">
      <c r="B18152" s="25">
        <v>17922</v>
      </c>
      <c r="C18152" s="193"/>
      <c r="D18152" s="19">
        <v>0.31670434352116517</v>
      </c>
      <c r="E18152" s="19">
        <v>0.11143239715414799</v>
      </c>
      <c r="F18152" s="19"/>
      <c r="G18152" s="19"/>
      <c r="H18152" s="19">
        <v>0.42423878612365656</v>
      </c>
      <c r="I18152" s="19">
        <v>0.17220301334548219</v>
      </c>
      <c r="J18152" s="19"/>
      <c r="K18152" s="19"/>
      <c r="L18152" s="19">
        <v>0.34012932751877151</v>
      </c>
      <c r="M18152" s="19">
        <v>0.37496741649071735</v>
      </c>
      <c r="N18152" s="19"/>
      <c r="O18152" s="19">
        <v>0.31472974115035618</v>
      </c>
      <c r="P18152" s="50"/>
      <c r="R18152" s="9" t="s">
        <v>0</v>
      </c>
    </row>
    <row r="18153" spans="2:18" x14ac:dyDescent="0.2">
      <c r="B18153" s="25">
        <v>17923</v>
      </c>
      <c r="C18153" s="193">
        <v>1.0690071414351843</v>
      </c>
      <c r="D18153" s="19"/>
      <c r="E18153" s="19">
        <v>0.95392721974765515</v>
      </c>
      <c r="F18153" s="19"/>
      <c r="G18153" s="19">
        <v>1.2951706397614287</v>
      </c>
      <c r="H18153" s="19"/>
      <c r="I18153" s="19">
        <v>1.3039257567149098</v>
      </c>
      <c r="J18153" s="19"/>
      <c r="K18153" s="19">
        <v>1.4586047317748614</v>
      </c>
      <c r="L18153" s="19"/>
      <c r="M18153" s="19">
        <v>0.35044684059856629</v>
      </c>
      <c r="N18153" s="19"/>
      <c r="O18153" s="19">
        <v>0.63338131738690995</v>
      </c>
      <c r="P18153" s="50"/>
      <c r="R18153" s="9" t="s">
        <v>0</v>
      </c>
    </row>
    <row r="18154" spans="2:18" x14ac:dyDescent="0.2">
      <c r="B18154" s="25">
        <v>17924</v>
      </c>
      <c r="C18154" s="193"/>
      <c r="D18154" s="19">
        <v>0.36306878921873464</v>
      </c>
      <c r="E18154" s="19">
        <v>0.18979440368644129</v>
      </c>
      <c r="F18154" s="19"/>
      <c r="G18154" s="19"/>
      <c r="H18154" s="19">
        <v>0.7027811870009909</v>
      </c>
      <c r="I18154" s="19"/>
      <c r="J18154" s="19">
        <v>0.3916692904194729</v>
      </c>
      <c r="K18154" s="19">
        <v>0.2535407459972604</v>
      </c>
      <c r="L18154" s="19"/>
      <c r="M18154" s="19">
        <v>0.1912082420999178</v>
      </c>
      <c r="N18154" s="19"/>
      <c r="O18154" s="19">
        <v>0.57630236009893443</v>
      </c>
      <c r="P18154" s="50"/>
      <c r="R18154" s="9" t="s">
        <v>0</v>
      </c>
    </row>
    <row r="18155" spans="2:18" x14ac:dyDescent="0.2">
      <c r="B18155" s="25">
        <v>17925</v>
      </c>
      <c r="C18155" s="193">
        <v>1.3572412933297013</v>
      </c>
      <c r="D18155" s="19"/>
      <c r="E18155" s="19">
        <v>1.2996745389633699</v>
      </c>
      <c r="F18155" s="19"/>
      <c r="G18155" s="19">
        <v>1.5007512756771855</v>
      </c>
      <c r="H18155" s="19"/>
      <c r="I18155" s="19">
        <v>0.44356760577815996</v>
      </c>
      <c r="J18155" s="19"/>
      <c r="K18155" s="19">
        <v>1.0100343269777932</v>
      </c>
      <c r="L18155" s="19"/>
      <c r="M18155" s="19">
        <v>1.5544733342196757</v>
      </c>
      <c r="N18155" s="19"/>
      <c r="O18155" s="19">
        <v>1.7440187150111419</v>
      </c>
      <c r="P18155" s="50"/>
      <c r="R18155" s="9" t="s">
        <v>0</v>
      </c>
    </row>
    <row r="18156" spans="2:18" x14ac:dyDescent="0.2">
      <c r="B18156" s="25">
        <v>17926</v>
      </c>
      <c r="C18156" s="193"/>
      <c r="D18156" s="19">
        <v>0.74662780158190933</v>
      </c>
      <c r="E18156" s="19"/>
      <c r="F18156" s="19">
        <v>0.54587536310043272</v>
      </c>
      <c r="G18156" s="19"/>
      <c r="H18156" s="19">
        <v>5.9506020427565615E-3</v>
      </c>
      <c r="I18156" s="19"/>
      <c r="J18156" s="19">
        <v>0.15107409078469378</v>
      </c>
      <c r="K18156" s="19">
        <v>0.41346010270650796</v>
      </c>
      <c r="L18156" s="19"/>
      <c r="M18156" s="19"/>
      <c r="N18156" s="19">
        <v>0.47776853556672916</v>
      </c>
      <c r="O18156" s="19"/>
      <c r="P18156" s="50">
        <v>1.4745636377092322</v>
      </c>
      <c r="R18156" s="9" t="s">
        <v>0</v>
      </c>
    </row>
    <row r="18157" spans="2:18" x14ac:dyDescent="0.2">
      <c r="B18157" s="25">
        <v>17927</v>
      </c>
      <c r="C18157" s="193"/>
      <c r="D18157" s="19">
        <v>0.27142689854864155</v>
      </c>
      <c r="E18157" s="19"/>
      <c r="F18157" s="19">
        <v>0.74456948495214981</v>
      </c>
      <c r="G18157" s="19"/>
      <c r="H18157" s="19">
        <v>0.35097719786741111</v>
      </c>
      <c r="I18157" s="19"/>
      <c r="J18157" s="19">
        <v>1.0214127117440981</v>
      </c>
      <c r="K18157" s="19"/>
      <c r="L18157" s="19">
        <v>0.55945778823412295</v>
      </c>
      <c r="M18157" s="19"/>
      <c r="N18157" s="19">
        <v>0.30056295569827973</v>
      </c>
      <c r="O18157" s="19"/>
      <c r="P18157" s="50">
        <v>0.58023040233624923</v>
      </c>
      <c r="R18157" s="9" t="s">
        <v>0</v>
      </c>
    </row>
    <row r="18158" spans="2:18" x14ac:dyDescent="0.2">
      <c r="B18158" s="25">
        <v>17928</v>
      </c>
      <c r="C18158" s="193"/>
      <c r="D18158" s="19">
        <v>6.6357916946881201E-2</v>
      </c>
      <c r="E18158" s="19">
        <v>0.60630144006335374</v>
      </c>
      <c r="F18158" s="19"/>
      <c r="G18158" s="19">
        <v>1.2749499157361617</v>
      </c>
      <c r="H18158" s="19"/>
      <c r="I18158" s="19"/>
      <c r="J18158" s="19">
        <v>0.12033731103271371</v>
      </c>
      <c r="K18158" s="19">
        <v>0.52338509009318401</v>
      </c>
      <c r="L18158" s="19"/>
      <c r="M18158" s="19">
        <v>0.56692644127323066</v>
      </c>
      <c r="N18158" s="19"/>
      <c r="O18158" s="19">
        <v>0.50920815107279171</v>
      </c>
      <c r="P18158" s="50"/>
      <c r="R18158" s="9" t="s">
        <v>0</v>
      </c>
    </row>
    <row r="18159" spans="2:18" x14ac:dyDescent="0.2">
      <c r="B18159" s="25">
        <v>17929</v>
      </c>
      <c r="C18159" s="193"/>
      <c r="D18159" s="19">
        <v>0.46461664391875296</v>
      </c>
      <c r="E18159" s="19"/>
      <c r="F18159" s="19">
        <v>2.0604090729583437</v>
      </c>
      <c r="G18159" s="19"/>
      <c r="H18159" s="19">
        <v>1.6848934375219944</v>
      </c>
      <c r="I18159" s="19"/>
      <c r="J18159" s="19">
        <v>1.364450110526275</v>
      </c>
      <c r="K18159" s="19"/>
      <c r="L18159" s="19">
        <v>1.9470305285183551</v>
      </c>
      <c r="M18159" s="19"/>
      <c r="N18159" s="19">
        <v>1.7300147485271944</v>
      </c>
      <c r="O18159" s="19"/>
      <c r="P18159" s="50">
        <v>1.950443216702838</v>
      </c>
      <c r="R18159" s="9" t="s">
        <v>0</v>
      </c>
    </row>
    <row r="18160" spans="2:18" x14ac:dyDescent="0.2">
      <c r="B18160" s="25">
        <v>17930</v>
      </c>
      <c r="C18160" s="193"/>
      <c r="D18160" s="19">
        <v>1.0554149069462699</v>
      </c>
      <c r="E18160" s="19">
        <v>0.3845971530007638</v>
      </c>
      <c r="F18160" s="19"/>
      <c r="G18160" s="19"/>
      <c r="H18160" s="19">
        <v>0.21365170378410017</v>
      </c>
      <c r="I18160" s="19"/>
      <c r="J18160" s="19">
        <v>0.37121419824690988</v>
      </c>
      <c r="K18160" s="19">
        <v>0.48786964626473572</v>
      </c>
      <c r="L18160" s="19"/>
      <c r="M18160" s="19">
        <v>0.37767951267996314</v>
      </c>
      <c r="N18160" s="19"/>
      <c r="O18160" s="19">
        <v>6.038230240335396E-2</v>
      </c>
      <c r="P18160" s="50"/>
      <c r="R18160" s="9" t="s">
        <v>0</v>
      </c>
    </row>
    <row r="18161" spans="2:18" x14ac:dyDescent="0.2">
      <c r="B18161" s="25">
        <v>17931</v>
      </c>
      <c r="C18161" s="193">
        <v>0.23484523197375576</v>
      </c>
      <c r="D18161" s="19"/>
      <c r="E18161" s="19">
        <v>1.340293869773408E-2</v>
      </c>
      <c r="F18161" s="19"/>
      <c r="G18161" s="19">
        <v>0.54672033677131915</v>
      </c>
      <c r="H18161" s="19"/>
      <c r="I18161" s="19">
        <v>1.0897538691887911</v>
      </c>
      <c r="J18161" s="19"/>
      <c r="K18161" s="19">
        <v>0.91778156804099553</v>
      </c>
      <c r="L18161" s="19"/>
      <c r="M18161" s="19">
        <v>0.51193653315391152</v>
      </c>
      <c r="N18161" s="19"/>
      <c r="O18161" s="19">
        <v>0.5648856171439558</v>
      </c>
      <c r="P18161" s="50"/>
      <c r="R18161" s="9" t="s">
        <v>0</v>
      </c>
    </row>
    <row r="18162" spans="2:18" x14ac:dyDescent="0.2">
      <c r="B18162" s="25">
        <v>17932</v>
      </c>
      <c r="C18162" s="193">
        <v>0.40558778547844732</v>
      </c>
      <c r="D18162" s="19"/>
      <c r="E18162" s="19">
        <v>0.75671867715946672</v>
      </c>
      <c r="F18162" s="19"/>
      <c r="G18162" s="19"/>
      <c r="H18162" s="19">
        <v>0.25883382687613299</v>
      </c>
      <c r="I18162" s="19">
        <v>0.61946588421253335</v>
      </c>
      <c r="J18162" s="19"/>
      <c r="K18162" s="19">
        <v>0.74785938539373042</v>
      </c>
      <c r="L18162" s="19"/>
      <c r="M18162" s="19">
        <v>0.58738102449101737</v>
      </c>
      <c r="N18162" s="19"/>
      <c r="O18162" s="19"/>
      <c r="P18162" s="50">
        <v>0.25737990536329208</v>
      </c>
      <c r="R18162" s="9" t="s">
        <v>0</v>
      </c>
    </row>
    <row r="18163" spans="2:18" x14ac:dyDescent="0.2">
      <c r="B18163" s="25">
        <v>17933</v>
      </c>
      <c r="C18163" s="193">
        <v>1.0535799459698283</v>
      </c>
      <c r="D18163" s="19"/>
      <c r="E18163" s="19">
        <v>0.75834098132807237</v>
      </c>
      <c r="F18163" s="19"/>
      <c r="G18163" s="19">
        <v>0.91031520166110036</v>
      </c>
      <c r="H18163" s="19"/>
      <c r="I18163" s="19">
        <v>1.5774818849744257</v>
      </c>
      <c r="J18163" s="19"/>
      <c r="K18163" s="19">
        <v>1.1342117745840545</v>
      </c>
      <c r="L18163" s="19"/>
      <c r="M18163" s="19">
        <v>0.41077132710965297</v>
      </c>
      <c r="N18163" s="19"/>
      <c r="O18163" s="19">
        <v>0.63520477130977904</v>
      </c>
      <c r="P18163" s="50"/>
      <c r="R18163" s="9" t="s">
        <v>0</v>
      </c>
    </row>
    <row r="18164" spans="2:18" x14ac:dyDescent="0.2">
      <c r="B18164" s="25">
        <v>17934</v>
      </c>
      <c r="C18164" s="193">
        <v>0.39295343124354859</v>
      </c>
      <c r="D18164" s="19"/>
      <c r="E18164" s="19"/>
      <c r="F18164" s="19">
        <v>0.12587502514617754</v>
      </c>
      <c r="G18164" s="19">
        <v>0.77789342257452776</v>
      </c>
      <c r="H18164" s="19"/>
      <c r="I18164" s="19"/>
      <c r="J18164" s="19">
        <v>0.85840939029997576</v>
      </c>
      <c r="K18164" s="19"/>
      <c r="L18164" s="19">
        <v>0.37456516694931452</v>
      </c>
      <c r="M18164" s="19"/>
      <c r="N18164" s="19">
        <v>0.35975914653442925</v>
      </c>
      <c r="O18164" s="19"/>
      <c r="P18164" s="50">
        <v>0.48021710759299246</v>
      </c>
      <c r="R18164" s="9" t="s">
        <v>0</v>
      </c>
    </row>
    <row r="18165" spans="2:18" x14ac:dyDescent="0.2">
      <c r="B18165" s="25">
        <v>17935</v>
      </c>
      <c r="C18165" s="193">
        <v>0.55592746148677308</v>
      </c>
      <c r="D18165" s="19"/>
      <c r="E18165" s="19">
        <v>1.3543532242295626</v>
      </c>
      <c r="F18165" s="19"/>
      <c r="G18165" s="19">
        <v>1.2859494013593586</v>
      </c>
      <c r="H18165" s="19"/>
      <c r="I18165" s="19">
        <v>1.1874987934222501</v>
      </c>
      <c r="J18165" s="19"/>
      <c r="K18165" s="19">
        <v>1.5100964669884618</v>
      </c>
      <c r="L18165" s="19"/>
      <c r="M18165" s="19">
        <v>0.67136228089928962</v>
      </c>
      <c r="N18165" s="19"/>
      <c r="O18165" s="19">
        <v>0.9254278928697971</v>
      </c>
      <c r="P18165" s="50"/>
      <c r="R18165" s="9" t="s">
        <v>0</v>
      </c>
    </row>
    <row r="18166" spans="2:18" x14ac:dyDescent="0.2">
      <c r="B18166" s="25">
        <v>17936</v>
      </c>
      <c r="C18166" s="193"/>
      <c r="D18166" s="19">
        <v>1.0770158088162298</v>
      </c>
      <c r="E18166" s="19"/>
      <c r="F18166" s="19">
        <v>1.0864909923255226</v>
      </c>
      <c r="G18166" s="19"/>
      <c r="H18166" s="19">
        <v>0.45232516465793449</v>
      </c>
      <c r="I18166" s="19"/>
      <c r="J18166" s="19">
        <v>0.2818581211869981</v>
      </c>
      <c r="K18166" s="19"/>
      <c r="L18166" s="19">
        <v>1.0043375659830605</v>
      </c>
      <c r="M18166" s="19"/>
      <c r="N18166" s="19">
        <v>0.9357687145738145</v>
      </c>
      <c r="O18166" s="19"/>
      <c r="P18166" s="50">
        <v>7.4715487490597865E-2</v>
      </c>
      <c r="R18166" s="9" t="s">
        <v>0</v>
      </c>
    </row>
    <row r="18167" spans="2:18" x14ac:dyDescent="0.2">
      <c r="B18167" s="25">
        <v>17937</v>
      </c>
      <c r="C18167" s="193"/>
      <c r="D18167" s="19">
        <v>0.58530639572798304</v>
      </c>
      <c r="E18167" s="19"/>
      <c r="F18167" s="19">
        <v>1.3450676572724034</v>
      </c>
      <c r="G18167" s="19"/>
      <c r="H18167" s="19">
        <v>0.71464317640737218</v>
      </c>
      <c r="I18167" s="19"/>
      <c r="J18167" s="19">
        <v>0.81226929116739921</v>
      </c>
      <c r="K18167" s="19"/>
      <c r="L18167" s="19">
        <v>1.2106605091598006</v>
      </c>
      <c r="M18167" s="19"/>
      <c r="N18167" s="19">
        <v>1.5903716272016208</v>
      </c>
      <c r="O18167" s="19"/>
      <c r="P18167" s="50">
        <v>0.79328472828564867</v>
      </c>
      <c r="R18167" s="9" t="s">
        <v>0</v>
      </c>
    </row>
    <row r="18168" spans="2:18" x14ac:dyDescent="0.2">
      <c r="B18168" s="25">
        <v>17938</v>
      </c>
      <c r="C18168" s="193">
        <v>0.86729479767021345</v>
      </c>
      <c r="D18168" s="19"/>
      <c r="E18168" s="19">
        <v>0.94966854736200523</v>
      </c>
      <c r="F18168" s="19"/>
      <c r="G18168" s="19">
        <v>0.51054350210410926</v>
      </c>
      <c r="H18168" s="19"/>
      <c r="I18168" s="19">
        <v>1.1558114321659141</v>
      </c>
      <c r="J18168" s="19"/>
      <c r="K18168" s="19">
        <v>1.3245819465222592</v>
      </c>
      <c r="L18168" s="19"/>
      <c r="M18168" s="19"/>
      <c r="N18168" s="19">
        <v>0.16800751671158604</v>
      </c>
      <c r="O18168" s="19">
        <v>0.7819900644308484</v>
      </c>
      <c r="P18168" s="50"/>
      <c r="R18168" s="9" t="s">
        <v>0</v>
      </c>
    </row>
    <row r="18169" spans="2:18" x14ac:dyDescent="0.2">
      <c r="B18169" s="25">
        <v>17939</v>
      </c>
      <c r="C18169" s="193">
        <v>7.6026466786685218E-2</v>
      </c>
      <c r="D18169" s="19"/>
      <c r="E18169" s="19"/>
      <c r="F18169" s="19">
        <v>5.6813114676059352E-2</v>
      </c>
      <c r="G18169" s="19">
        <v>0.18138203490874139</v>
      </c>
      <c r="H18169" s="19"/>
      <c r="I18169" s="19">
        <v>0.28160516322901702</v>
      </c>
      <c r="J18169" s="19"/>
      <c r="K18169" s="19">
        <v>0.30155477275900372</v>
      </c>
      <c r="L18169" s="19"/>
      <c r="M18169" s="19">
        <v>0.49267875084034851</v>
      </c>
      <c r="N18169" s="19"/>
      <c r="O18169" s="19">
        <v>0.87830340773734794</v>
      </c>
      <c r="P18169" s="50"/>
      <c r="R18169" s="9" t="s">
        <v>0</v>
      </c>
    </row>
    <row r="18170" spans="2:18" x14ac:dyDescent="0.2">
      <c r="B18170" s="25">
        <v>17940</v>
      </c>
      <c r="C18170" s="193">
        <v>0.58059821723333371</v>
      </c>
      <c r="D18170" s="19"/>
      <c r="E18170" s="19">
        <v>0.45777305382900879</v>
      </c>
      <c r="F18170" s="19"/>
      <c r="G18170" s="19"/>
      <c r="H18170" s="19">
        <v>0.31525205694396258</v>
      </c>
      <c r="I18170" s="19">
        <v>1.6965843002084444</v>
      </c>
      <c r="J18170" s="19"/>
      <c r="K18170" s="19">
        <v>1.2435885802410671</v>
      </c>
      <c r="L18170" s="19"/>
      <c r="M18170" s="19">
        <v>1.0951471647516444</v>
      </c>
      <c r="N18170" s="19"/>
      <c r="O18170" s="19">
        <v>1.0996598777958033</v>
      </c>
      <c r="P18170" s="50"/>
      <c r="R18170" s="9" t="s">
        <v>0</v>
      </c>
    </row>
    <row r="18171" spans="2:18" x14ac:dyDescent="0.2">
      <c r="B18171" s="25">
        <v>17941</v>
      </c>
      <c r="C18171" s="193">
        <v>5.9480320257475398E-2</v>
      </c>
      <c r="D18171" s="19"/>
      <c r="E18171" s="19"/>
      <c r="F18171" s="19">
        <v>0.29065946593679187</v>
      </c>
      <c r="G18171" s="19"/>
      <c r="H18171" s="19">
        <v>1.7983214721849501E-2</v>
      </c>
      <c r="I18171" s="19">
        <v>0.46107685370721607</v>
      </c>
      <c r="J18171" s="19"/>
      <c r="K18171" s="19"/>
      <c r="L18171" s="19">
        <v>0.37344014854826646</v>
      </c>
      <c r="M18171" s="19">
        <v>0.70862815598571194</v>
      </c>
      <c r="N18171" s="19"/>
      <c r="O18171" s="19"/>
      <c r="P18171" s="50">
        <v>0.46395073700091066</v>
      </c>
      <c r="R18171" s="9" t="s">
        <v>0</v>
      </c>
    </row>
    <row r="18172" spans="2:18" x14ac:dyDescent="0.2">
      <c r="B18172" s="25">
        <v>17942</v>
      </c>
      <c r="C18172" s="193"/>
      <c r="D18172" s="19">
        <v>0.35739868070297415</v>
      </c>
      <c r="E18172" s="19"/>
      <c r="F18172" s="19">
        <v>0.65137420764138987</v>
      </c>
      <c r="G18172" s="19"/>
      <c r="H18172" s="19">
        <v>0.26627153212156934</v>
      </c>
      <c r="I18172" s="19">
        <v>0.22190314499008376</v>
      </c>
      <c r="J18172" s="19"/>
      <c r="K18172" s="19"/>
      <c r="L18172" s="19">
        <v>0.30069160541660928</v>
      </c>
      <c r="M18172" s="19">
        <v>7.7448966521382459E-2</v>
      </c>
      <c r="N18172" s="19"/>
      <c r="O18172" s="19"/>
      <c r="P18172" s="50">
        <v>0.15061735347885524</v>
      </c>
      <c r="R18172" s="9" t="s">
        <v>0</v>
      </c>
    </row>
    <row r="18173" spans="2:18" x14ac:dyDescent="0.2">
      <c r="B18173" s="25">
        <v>17943</v>
      </c>
      <c r="C18173" s="193"/>
      <c r="D18173" s="19">
        <v>0.75322334333298768</v>
      </c>
      <c r="E18173" s="19">
        <v>0.29665151968252446</v>
      </c>
      <c r="F18173" s="19"/>
      <c r="G18173" s="19"/>
      <c r="H18173" s="19">
        <v>0.96174963531695978</v>
      </c>
      <c r="I18173" s="19"/>
      <c r="J18173" s="19">
        <v>0.51243663439039722</v>
      </c>
      <c r="K18173" s="19">
        <v>0.30737098727796519</v>
      </c>
      <c r="L18173" s="19"/>
      <c r="M18173" s="19"/>
      <c r="N18173" s="19">
        <v>0.39010900723820441</v>
      </c>
      <c r="O18173" s="19">
        <v>0.4259233340474845</v>
      </c>
      <c r="P18173" s="50"/>
      <c r="R18173" s="9" t="s">
        <v>0</v>
      </c>
    </row>
    <row r="18174" spans="2:18" x14ac:dyDescent="0.2">
      <c r="B18174" s="25">
        <v>17944</v>
      </c>
      <c r="C18174" s="193"/>
      <c r="D18174" s="19">
        <v>0.76341939528435454</v>
      </c>
      <c r="E18174" s="19"/>
      <c r="F18174" s="19">
        <v>0.21781674654249683</v>
      </c>
      <c r="G18174" s="19"/>
      <c r="H18174" s="19">
        <v>1.3399946599057895</v>
      </c>
      <c r="I18174" s="19"/>
      <c r="J18174" s="19">
        <v>0.17510575272349377</v>
      </c>
      <c r="K18174" s="19"/>
      <c r="L18174" s="19">
        <v>1.4052636968590426</v>
      </c>
      <c r="M18174" s="19"/>
      <c r="N18174" s="19">
        <v>3.4864233506943766E-2</v>
      </c>
      <c r="O18174" s="19">
        <v>0.25843510295830446</v>
      </c>
      <c r="P18174" s="50"/>
      <c r="R18174" s="9" t="s">
        <v>0</v>
      </c>
    </row>
    <row r="18175" spans="2:18" x14ac:dyDescent="0.2">
      <c r="B18175" s="25">
        <v>17945</v>
      </c>
      <c r="C18175" s="193">
        <v>0.15283286967255219</v>
      </c>
      <c r="D18175" s="19"/>
      <c r="E18175" s="19">
        <v>0.7781812286451667</v>
      </c>
      <c r="F18175" s="19"/>
      <c r="G18175" s="19">
        <v>0.34888501071393163</v>
      </c>
      <c r="H18175" s="19"/>
      <c r="I18175" s="19">
        <v>1.2236145629765423</v>
      </c>
      <c r="J18175" s="19"/>
      <c r="K18175" s="19">
        <v>0.97602765544210179</v>
      </c>
      <c r="L18175" s="19"/>
      <c r="M18175" s="19">
        <v>0.11304432817762625</v>
      </c>
      <c r="N18175" s="19"/>
      <c r="O18175" s="19">
        <v>2.4749495179632146E-2</v>
      </c>
      <c r="P18175" s="50"/>
      <c r="R18175" s="9" t="s">
        <v>0</v>
      </c>
    </row>
    <row r="18176" spans="2:18" x14ac:dyDescent="0.2">
      <c r="B18176" s="25">
        <v>17946</v>
      </c>
      <c r="C18176" s="193">
        <v>0.48707475871485778</v>
      </c>
      <c r="D18176" s="19"/>
      <c r="E18176" s="19">
        <v>0.79645682793087325</v>
      </c>
      <c r="F18176" s="19"/>
      <c r="G18176" s="19"/>
      <c r="H18176" s="19">
        <v>0.14144830485099849</v>
      </c>
      <c r="I18176" s="19"/>
      <c r="J18176" s="19">
        <v>0.95480165642932757</v>
      </c>
      <c r="K18176" s="19">
        <v>0.32345803075340956</v>
      </c>
      <c r="L18176" s="19"/>
      <c r="M18176" s="19">
        <v>0.21658578334160855</v>
      </c>
      <c r="N18176" s="19"/>
      <c r="O18176" s="19"/>
      <c r="P18176" s="50">
        <v>0.48826254169145467</v>
      </c>
      <c r="R18176" s="9" t="s">
        <v>0</v>
      </c>
    </row>
    <row r="18177" spans="2:18" x14ac:dyDescent="0.2">
      <c r="B18177" s="25">
        <v>17947</v>
      </c>
      <c r="C18177" s="193">
        <v>1.0822088511258945</v>
      </c>
      <c r="D18177" s="19"/>
      <c r="E18177" s="19">
        <v>1.3251366820275068</v>
      </c>
      <c r="F18177" s="19"/>
      <c r="G18177" s="19">
        <v>1.1419557375682916</v>
      </c>
      <c r="H18177" s="19"/>
      <c r="I18177" s="19">
        <v>0.49027772047477763</v>
      </c>
      <c r="J18177" s="19"/>
      <c r="K18177" s="19">
        <v>1.2596401393351417</v>
      </c>
      <c r="L18177" s="19"/>
      <c r="M18177" s="19">
        <v>0.182159748484231</v>
      </c>
      <c r="N18177" s="19"/>
      <c r="O18177" s="19">
        <v>1.495932485772248</v>
      </c>
      <c r="P18177" s="50"/>
      <c r="R18177" s="9" t="s">
        <v>0</v>
      </c>
    </row>
    <row r="18178" spans="2:18" x14ac:dyDescent="0.2">
      <c r="B18178" s="25">
        <v>17948</v>
      </c>
      <c r="C18178" s="193">
        <v>0.24170402111128009</v>
      </c>
      <c r="D18178" s="19"/>
      <c r="E18178" s="19">
        <v>0.15637126780190272</v>
      </c>
      <c r="F18178" s="19"/>
      <c r="G18178" s="19">
        <v>0.17641484413439371</v>
      </c>
      <c r="H18178" s="19"/>
      <c r="I18178" s="19">
        <v>0.79402791309503085</v>
      </c>
      <c r="J18178" s="19"/>
      <c r="K18178" s="19"/>
      <c r="L18178" s="19">
        <v>7.2486576728038418E-2</v>
      </c>
      <c r="M18178" s="19"/>
      <c r="N18178" s="19">
        <v>0.65259822153184421</v>
      </c>
      <c r="O18178" s="19"/>
      <c r="P18178" s="50">
        <v>1.6361451846662416E-2</v>
      </c>
      <c r="R18178" s="9" t="s">
        <v>0</v>
      </c>
    </row>
    <row r="18179" spans="2:18" x14ac:dyDescent="0.2">
      <c r="B18179" s="25">
        <v>17949</v>
      </c>
      <c r="C18179" s="193">
        <v>0.62375518731943769</v>
      </c>
      <c r="D18179" s="19"/>
      <c r="E18179" s="19"/>
      <c r="F18179" s="19">
        <v>0.19256660765424344</v>
      </c>
      <c r="G18179" s="19">
        <v>0.42640306017744456</v>
      </c>
      <c r="H18179" s="19"/>
      <c r="I18179" s="19">
        <v>0.41981737520938017</v>
      </c>
      <c r="J18179" s="19"/>
      <c r="K18179" s="19">
        <v>0.28487302503579387</v>
      </c>
      <c r="L18179" s="19"/>
      <c r="M18179" s="19">
        <v>0.33604242720342609</v>
      </c>
      <c r="N18179" s="19"/>
      <c r="O18179" s="19">
        <v>0.27865721249348752</v>
      </c>
      <c r="P18179" s="50"/>
      <c r="R18179" s="9" t="s">
        <v>0</v>
      </c>
    </row>
    <row r="18180" spans="2:18" x14ac:dyDescent="0.2">
      <c r="B18180" s="25">
        <v>17950</v>
      </c>
      <c r="C18180" s="193">
        <v>0.71460791999232742</v>
      </c>
      <c r="D18180" s="19"/>
      <c r="E18180" s="19">
        <v>0.84291603248597269</v>
      </c>
      <c r="F18180" s="19"/>
      <c r="G18180" s="19"/>
      <c r="H18180" s="19">
        <v>0.37564914457759629</v>
      </c>
      <c r="I18180" s="19">
        <v>0.59254491167385626</v>
      </c>
      <c r="J18180" s="19"/>
      <c r="K18180" s="19">
        <v>0.12649740612156757</v>
      </c>
      <c r="L18180" s="19"/>
      <c r="M18180" s="19">
        <v>0.21713269940067167</v>
      </c>
      <c r="N18180" s="19"/>
      <c r="O18180" s="19"/>
      <c r="P18180" s="50">
        <v>0.23043887267254853</v>
      </c>
      <c r="R18180" s="9" t="s">
        <v>0</v>
      </c>
    </row>
    <row r="18181" spans="2:18" x14ac:dyDescent="0.2">
      <c r="B18181" s="25">
        <v>17951</v>
      </c>
      <c r="C18181" s="193"/>
      <c r="D18181" s="19">
        <v>1.21393338760119</v>
      </c>
      <c r="E18181" s="19"/>
      <c r="F18181" s="19">
        <v>0.92610266785960471</v>
      </c>
      <c r="G18181" s="19"/>
      <c r="H18181" s="19">
        <v>1.3719669719546903</v>
      </c>
      <c r="I18181" s="19"/>
      <c r="J18181" s="19">
        <v>0.6518371566746658</v>
      </c>
      <c r="K18181" s="19"/>
      <c r="L18181" s="19">
        <v>0.86029621162538739</v>
      </c>
      <c r="M18181" s="19"/>
      <c r="N18181" s="19">
        <v>0.73165742535094791</v>
      </c>
      <c r="O18181" s="19"/>
      <c r="P18181" s="50">
        <v>9.92842945346845E-2</v>
      </c>
      <c r="R18181" s="9" t="s">
        <v>0</v>
      </c>
    </row>
    <row r="18182" spans="2:18" x14ac:dyDescent="0.2">
      <c r="B18182" s="25">
        <v>17952</v>
      </c>
      <c r="C18182" s="193">
        <v>0.89755480755441874</v>
      </c>
      <c r="D18182" s="19"/>
      <c r="E18182" s="19"/>
      <c r="F18182" s="19">
        <v>0.35304429639710028</v>
      </c>
      <c r="G18182" s="19"/>
      <c r="H18182" s="19">
        <v>2.1409977178506474E-2</v>
      </c>
      <c r="I18182" s="19">
        <v>0.90198293325250323</v>
      </c>
      <c r="J18182" s="19"/>
      <c r="K18182" s="19">
        <v>0.65396448152323494</v>
      </c>
      <c r="L18182" s="19"/>
      <c r="M18182" s="19"/>
      <c r="N18182" s="19">
        <v>0.65518475520182529</v>
      </c>
      <c r="O18182" s="19"/>
      <c r="P18182" s="50">
        <v>8.3584636159982698E-3</v>
      </c>
      <c r="R18182" s="9" t="s">
        <v>0</v>
      </c>
    </row>
    <row r="18183" spans="2:18" x14ac:dyDescent="0.2">
      <c r="B18183" s="25">
        <v>17953</v>
      </c>
      <c r="C18183" s="193"/>
      <c r="D18183" s="19">
        <v>1.6977078631212974</v>
      </c>
      <c r="E18183" s="19"/>
      <c r="F18183" s="19">
        <v>1.0350214467023</v>
      </c>
      <c r="G18183" s="19"/>
      <c r="H18183" s="19">
        <v>0.90866786446570014</v>
      </c>
      <c r="I18183" s="19"/>
      <c r="J18183" s="19">
        <v>1.5061676934772235</v>
      </c>
      <c r="K18183" s="19"/>
      <c r="L18183" s="19">
        <v>2.1430800305358626</v>
      </c>
      <c r="M18183" s="19"/>
      <c r="N18183" s="19">
        <v>2.0252492210700419</v>
      </c>
      <c r="O18183" s="19"/>
      <c r="P18183" s="50">
        <v>0.49912017748915383</v>
      </c>
      <c r="R18183" s="9" t="s">
        <v>0</v>
      </c>
    </row>
    <row r="18184" spans="2:18" x14ac:dyDescent="0.2">
      <c r="B18184" s="25">
        <v>17954</v>
      </c>
      <c r="C18184" s="193">
        <v>0.84667096109342665</v>
      </c>
      <c r="D18184" s="19"/>
      <c r="E18184" s="19">
        <v>0.48865328964790877</v>
      </c>
      <c r="F18184" s="19"/>
      <c r="G18184" s="19">
        <v>0.8082074522820698</v>
      </c>
      <c r="H18184" s="19"/>
      <c r="I18184" s="19">
        <v>1.5666703056930684</v>
      </c>
      <c r="J18184" s="19"/>
      <c r="K18184" s="19">
        <v>0.53401780004396038</v>
      </c>
      <c r="L18184" s="19"/>
      <c r="M18184" s="19">
        <v>0.85571203627643366</v>
      </c>
      <c r="N18184" s="19"/>
      <c r="O18184" s="19">
        <v>1.0374712186342434</v>
      </c>
      <c r="P18184" s="50"/>
      <c r="R18184" s="9" t="s">
        <v>0</v>
      </c>
    </row>
    <row r="18185" spans="2:18" x14ac:dyDescent="0.2">
      <c r="B18185" s="25">
        <v>17955</v>
      </c>
      <c r="C18185" s="193">
        <v>1.0146958357861577</v>
      </c>
      <c r="D18185" s="19"/>
      <c r="E18185" s="19">
        <v>7.0236762322343951E-2</v>
      </c>
      <c r="F18185" s="19"/>
      <c r="G18185" s="19">
        <v>1.1198767696819933</v>
      </c>
      <c r="H18185" s="19"/>
      <c r="I18185" s="19">
        <v>0.7468562599869274</v>
      </c>
      <c r="J18185" s="19"/>
      <c r="K18185" s="19">
        <v>0.34987523095807699</v>
      </c>
      <c r="L18185" s="19"/>
      <c r="M18185" s="19">
        <v>0.57886039583243498</v>
      </c>
      <c r="N18185" s="19"/>
      <c r="O18185" s="19">
        <v>0.78100535600172216</v>
      </c>
      <c r="P18185" s="50"/>
      <c r="R18185" s="9" t="s">
        <v>0</v>
      </c>
    </row>
    <row r="18186" spans="2:18" x14ac:dyDescent="0.2">
      <c r="B18186" s="25">
        <v>17956</v>
      </c>
      <c r="C18186" s="193">
        <v>0.24693930059911781</v>
      </c>
      <c r="D18186" s="19"/>
      <c r="E18186" s="19">
        <v>0.45241739179011914</v>
      </c>
      <c r="F18186" s="19"/>
      <c r="G18186" s="19">
        <v>0.28567957657267146</v>
      </c>
      <c r="H18186" s="19"/>
      <c r="I18186" s="19">
        <v>0.8865432834676038</v>
      </c>
      <c r="J18186" s="19"/>
      <c r="K18186" s="19">
        <v>0.74776663888900485</v>
      </c>
      <c r="L18186" s="19"/>
      <c r="M18186" s="19"/>
      <c r="N18186" s="19">
        <v>0.25176590546973887</v>
      </c>
      <c r="O18186" s="19"/>
      <c r="P18186" s="50">
        <v>0.58537052823555802</v>
      </c>
      <c r="R18186" s="9" t="s">
        <v>0</v>
      </c>
    </row>
    <row r="18187" spans="2:18" x14ac:dyDescent="0.2">
      <c r="B18187" s="25">
        <v>17957</v>
      </c>
      <c r="C18187" s="193">
        <v>9.7687829243031474E-2</v>
      </c>
      <c r="D18187" s="19"/>
      <c r="E18187" s="19">
        <v>1.2953906055189059</v>
      </c>
      <c r="F18187" s="19"/>
      <c r="G18187" s="19">
        <v>0.51160874128984435</v>
      </c>
      <c r="H18187" s="19"/>
      <c r="I18187" s="19">
        <v>0.16233812427392508</v>
      </c>
      <c r="J18187" s="19"/>
      <c r="K18187" s="19">
        <v>8.7365290256441325E-2</v>
      </c>
      <c r="L18187" s="19"/>
      <c r="M18187" s="19">
        <v>0.49390368865937551</v>
      </c>
      <c r="N18187" s="19"/>
      <c r="O18187" s="19">
        <v>2.1087713079241715E-2</v>
      </c>
      <c r="P18187" s="50"/>
      <c r="R18187" s="9" t="s">
        <v>0</v>
      </c>
    </row>
    <row r="18188" spans="2:18" x14ac:dyDescent="0.2">
      <c r="B18188" s="25">
        <v>17958</v>
      </c>
      <c r="C18188" s="193">
        <v>1.6167117620042823</v>
      </c>
      <c r="D18188" s="19"/>
      <c r="E18188" s="19">
        <v>1.7123535651015018</v>
      </c>
      <c r="F18188" s="19"/>
      <c r="G18188" s="19">
        <v>0.50948816460390889</v>
      </c>
      <c r="H18188" s="19"/>
      <c r="I18188" s="19">
        <v>1.2871800020897584</v>
      </c>
      <c r="J18188" s="19"/>
      <c r="K18188" s="19">
        <v>1.03088609676806</v>
      </c>
      <c r="L18188" s="19"/>
      <c r="M18188" s="19">
        <v>0.62376030869861754</v>
      </c>
      <c r="N18188" s="19"/>
      <c r="O18188" s="19">
        <v>2.325256641542143</v>
      </c>
      <c r="P18188" s="50"/>
      <c r="R18188" s="9" t="s">
        <v>0</v>
      </c>
    </row>
    <row r="18189" spans="2:18" x14ac:dyDescent="0.2">
      <c r="B18189" s="25">
        <v>17959</v>
      </c>
      <c r="C18189" s="193">
        <v>0.75369844483385129</v>
      </c>
      <c r="D18189" s="19"/>
      <c r="E18189" s="19">
        <v>0.52795443800420205</v>
      </c>
      <c r="F18189" s="19"/>
      <c r="G18189" s="19">
        <v>0.41918864622810148</v>
      </c>
      <c r="H18189" s="19"/>
      <c r="I18189" s="19">
        <v>0.39458198025569624</v>
      </c>
      <c r="J18189" s="19"/>
      <c r="K18189" s="19"/>
      <c r="L18189" s="19">
        <v>8.3111939923263337E-2</v>
      </c>
      <c r="M18189" s="19">
        <v>0.81267549293285712</v>
      </c>
      <c r="N18189" s="19"/>
      <c r="O18189" s="19">
        <v>0.17042911745354458</v>
      </c>
      <c r="P18189" s="50"/>
      <c r="R18189" s="9" t="s">
        <v>0</v>
      </c>
    </row>
    <row r="18190" spans="2:18" x14ac:dyDescent="0.2">
      <c r="B18190" s="25">
        <v>17960</v>
      </c>
      <c r="C18190" s="193">
        <v>0.90660753101608238</v>
      </c>
      <c r="D18190" s="19"/>
      <c r="E18190" s="19">
        <v>1.4160010071760292</v>
      </c>
      <c r="F18190" s="19"/>
      <c r="G18190" s="19">
        <v>0.55469776861605014</v>
      </c>
      <c r="H18190" s="19"/>
      <c r="I18190" s="19">
        <v>0.20358826027159888</v>
      </c>
      <c r="J18190" s="19"/>
      <c r="K18190" s="19">
        <v>0.41870385432773305</v>
      </c>
      <c r="L18190" s="19"/>
      <c r="M18190" s="19">
        <v>1.234839001523053</v>
      </c>
      <c r="N18190" s="19"/>
      <c r="O18190" s="19">
        <v>0.24150830597855716</v>
      </c>
      <c r="P18190" s="50"/>
      <c r="R18190" s="9" t="s">
        <v>0</v>
      </c>
    </row>
    <row r="18191" spans="2:18" x14ac:dyDescent="0.2">
      <c r="B18191" s="25">
        <v>17961</v>
      </c>
      <c r="C18191" s="193">
        <v>0.96490815214452519</v>
      </c>
      <c r="D18191" s="19"/>
      <c r="E18191" s="19">
        <v>1.0919939983484321</v>
      </c>
      <c r="F18191" s="19"/>
      <c r="G18191" s="19">
        <v>1.0831977600868921</v>
      </c>
      <c r="H18191" s="19"/>
      <c r="I18191" s="19">
        <v>0.56520582077275372</v>
      </c>
      <c r="J18191" s="19"/>
      <c r="K18191" s="19">
        <v>0.35123884143869538</v>
      </c>
      <c r="L18191" s="19"/>
      <c r="M18191" s="19">
        <v>1.1432755453537875</v>
      </c>
      <c r="N18191" s="19"/>
      <c r="O18191" s="19">
        <v>1.1635348161238139</v>
      </c>
      <c r="P18191" s="50"/>
      <c r="R18191" s="9" t="s">
        <v>0</v>
      </c>
    </row>
    <row r="18192" spans="2:18" x14ac:dyDescent="0.2">
      <c r="B18192" s="25">
        <v>17962</v>
      </c>
      <c r="C18192" s="193"/>
      <c r="D18192" s="19">
        <v>0.67503404706668224</v>
      </c>
      <c r="E18192" s="19">
        <v>0.34338376131033377</v>
      </c>
      <c r="F18192" s="19"/>
      <c r="G18192" s="19">
        <v>0.1660668247777578</v>
      </c>
      <c r="H18192" s="19"/>
      <c r="I18192" s="19"/>
      <c r="J18192" s="19">
        <v>0.12661562749321156</v>
      </c>
      <c r="K18192" s="19"/>
      <c r="L18192" s="19">
        <v>0.25090309835690661</v>
      </c>
      <c r="M18192" s="19"/>
      <c r="N18192" s="19">
        <v>0.15482334552595034</v>
      </c>
      <c r="O18192" s="19">
        <v>0.92865634032552569</v>
      </c>
      <c r="P18192" s="50"/>
      <c r="R18192" s="9" t="s">
        <v>0</v>
      </c>
    </row>
    <row r="18193" spans="2:18" x14ac:dyDescent="0.2">
      <c r="B18193" s="25">
        <v>17963</v>
      </c>
      <c r="C18193" s="193">
        <v>0.65646964923755635</v>
      </c>
      <c r="D18193" s="19"/>
      <c r="E18193" s="19">
        <v>0.48687442342779824</v>
      </c>
      <c r="F18193" s="19"/>
      <c r="G18193" s="19">
        <v>0.35061001320204066</v>
      </c>
      <c r="H18193" s="19"/>
      <c r="I18193" s="19">
        <v>0.75486731986505085</v>
      </c>
      <c r="J18193" s="19"/>
      <c r="K18193" s="19">
        <v>0.25725246764729232</v>
      </c>
      <c r="L18193" s="19"/>
      <c r="M18193" s="19">
        <v>7.1334855445649908E-2</v>
      </c>
      <c r="N18193" s="19"/>
      <c r="O18193" s="19">
        <v>1.4373384782768717</v>
      </c>
      <c r="P18193" s="50"/>
      <c r="R18193" s="9" t="s">
        <v>0</v>
      </c>
    </row>
    <row r="18194" spans="2:18" x14ac:dyDescent="0.2">
      <c r="B18194" s="25">
        <v>17964</v>
      </c>
      <c r="C18194" s="193">
        <v>0.3943367442600561</v>
      </c>
      <c r="D18194" s="19"/>
      <c r="E18194" s="19"/>
      <c r="F18194" s="19">
        <v>0.39084040015102289</v>
      </c>
      <c r="G18194" s="19"/>
      <c r="H18194" s="19">
        <v>0.79597946920804541</v>
      </c>
      <c r="I18194" s="19"/>
      <c r="J18194" s="19">
        <v>0.70312208948984611</v>
      </c>
      <c r="K18194" s="19">
        <v>0.2806290649846388</v>
      </c>
      <c r="L18194" s="19"/>
      <c r="M18194" s="19">
        <v>0.93663972381405314</v>
      </c>
      <c r="N18194" s="19"/>
      <c r="O18194" s="19"/>
      <c r="P18194" s="50">
        <v>0.13433918616263521</v>
      </c>
      <c r="R18194" s="9" t="s">
        <v>0</v>
      </c>
    </row>
    <row r="18195" spans="2:18" x14ac:dyDescent="0.2">
      <c r="B18195" s="25">
        <v>17965</v>
      </c>
      <c r="C18195" s="193"/>
      <c r="D18195" s="19">
        <v>1.2842142291877809</v>
      </c>
      <c r="E18195" s="19"/>
      <c r="F18195" s="19">
        <v>0.37534629533184005</v>
      </c>
      <c r="G18195" s="19"/>
      <c r="H18195" s="19">
        <v>0.71039168371245331</v>
      </c>
      <c r="I18195" s="19"/>
      <c r="J18195" s="19">
        <v>1.252117931547158</v>
      </c>
      <c r="K18195" s="19"/>
      <c r="L18195" s="19">
        <v>1.0541521987720168</v>
      </c>
      <c r="M18195" s="19"/>
      <c r="N18195" s="19">
        <v>1.1051396518082968</v>
      </c>
      <c r="O18195" s="19"/>
      <c r="P18195" s="50">
        <v>0.30227315065782984</v>
      </c>
      <c r="R18195" s="9" t="s">
        <v>0</v>
      </c>
    </row>
    <row r="18196" spans="2:18" x14ac:dyDescent="0.2">
      <c r="B18196" s="25">
        <v>17966</v>
      </c>
      <c r="C18196" s="193"/>
      <c r="D18196" s="19">
        <v>0.36376740846557515</v>
      </c>
      <c r="E18196" s="19"/>
      <c r="F18196" s="19">
        <v>0.65246586839749321</v>
      </c>
      <c r="G18196" s="19"/>
      <c r="H18196" s="19">
        <v>0.4800715173106212</v>
      </c>
      <c r="I18196" s="19"/>
      <c r="J18196" s="19">
        <v>0.79693695927383024</v>
      </c>
      <c r="K18196" s="19"/>
      <c r="L18196" s="19">
        <v>0.70220587598926398</v>
      </c>
      <c r="M18196" s="19"/>
      <c r="N18196" s="19">
        <v>1.6610505610106852</v>
      </c>
      <c r="O18196" s="19">
        <v>0.19227948283324203</v>
      </c>
      <c r="P18196" s="50"/>
      <c r="R18196" s="9" t="s">
        <v>0</v>
      </c>
    </row>
    <row r="18197" spans="2:18" x14ac:dyDescent="0.2">
      <c r="B18197" s="25">
        <v>17967</v>
      </c>
      <c r="C18197" s="193"/>
      <c r="D18197" s="19">
        <v>2.014773786545371</v>
      </c>
      <c r="E18197" s="19"/>
      <c r="F18197" s="19">
        <v>1.4511641129037598</v>
      </c>
      <c r="G18197" s="19"/>
      <c r="H18197" s="19">
        <v>2.0657217709783517</v>
      </c>
      <c r="I18197" s="19"/>
      <c r="J18197" s="19">
        <v>1.4868766677121155</v>
      </c>
      <c r="K18197" s="19"/>
      <c r="L18197" s="19">
        <v>1.7991345564519807</v>
      </c>
      <c r="M18197" s="19"/>
      <c r="N18197" s="19">
        <v>2.1614263838351819</v>
      </c>
      <c r="O18197" s="19"/>
      <c r="P18197" s="50">
        <v>2.3808059660075114</v>
      </c>
      <c r="R18197" s="9" t="s">
        <v>0</v>
      </c>
    </row>
    <row r="18198" spans="2:18" x14ac:dyDescent="0.2">
      <c r="B18198" s="25">
        <v>17968</v>
      </c>
      <c r="C18198" s="193"/>
      <c r="D18198" s="19">
        <v>0.59110566411060761</v>
      </c>
      <c r="E18198" s="19"/>
      <c r="F18198" s="19">
        <v>1.9695975476502545</v>
      </c>
      <c r="G18198" s="19"/>
      <c r="H18198" s="19">
        <v>0.68950963739187621</v>
      </c>
      <c r="I18198" s="19"/>
      <c r="J18198" s="19">
        <v>2.0636114641274039</v>
      </c>
      <c r="K18198" s="19"/>
      <c r="L18198" s="19">
        <v>1.1840690352932939</v>
      </c>
      <c r="M18198" s="19"/>
      <c r="N18198" s="19">
        <v>0.95808280209073848</v>
      </c>
      <c r="O18198" s="19"/>
      <c r="P18198" s="50">
        <v>0.84549580231419841</v>
      </c>
      <c r="R18198" s="9" t="s">
        <v>0</v>
      </c>
    </row>
    <row r="18199" spans="2:18" x14ac:dyDescent="0.2">
      <c r="B18199" s="25">
        <v>17969</v>
      </c>
      <c r="C18199" s="193">
        <v>2.2645247411231084</v>
      </c>
      <c r="D18199" s="19"/>
      <c r="E18199" s="19">
        <v>0.85411447846586175</v>
      </c>
      <c r="F18199" s="19"/>
      <c r="G18199" s="19">
        <v>1.5892609857040843</v>
      </c>
      <c r="H18199" s="19"/>
      <c r="I18199" s="19">
        <v>1.4490175173957811</v>
      </c>
      <c r="J18199" s="19"/>
      <c r="K18199" s="19">
        <v>1.9249987431524238</v>
      </c>
      <c r="L18199" s="19"/>
      <c r="M18199" s="19">
        <v>1.2496955564871863</v>
      </c>
      <c r="N18199" s="19"/>
      <c r="O18199" s="19">
        <v>1.9394277075476567</v>
      </c>
      <c r="P18199" s="50"/>
      <c r="R18199" s="9" t="s">
        <v>0</v>
      </c>
    </row>
    <row r="18200" spans="2:18" x14ac:dyDescent="0.2">
      <c r="B18200" s="25">
        <v>17970</v>
      </c>
      <c r="C18200" s="193"/>
      <c r="D18200" s="19">
        <v>0.72467790985273395</v>
      </c>
      <c r="E18200" s="19"/>
      <c r="F18200" s="19">
        <v>0.12562674218559122</v>
      </c>
      <c r="G18200" s="19"/>
      <c r="H18200" s="19">
        <v>1.6112926340196649</v>
      </c>
      <c r="I18200" s="19"/>
      <c r="J18200" s="19">
        <v>1.0283626939838997</v>
      </c>
      <c r="K18200" s="19"/>
      <c r="L18200" s="19">
        <v>0.61718462577032729</v>
      </c>
      <c r="M18200" s="19"/>
      <c r="N18200" s="19">
        <v>1.2006538814097274</v>
      </c>
      <c r="O18200" s="19"/>
      <c r="P18200" s="50">
        <v>1.2549111013252596</v>
      </c>
      <c r="R18200" s="9" t="s">
        <v>0</v>
      </c>
    </row>
    <row r="18201" spans="2:18" x14ac:dyDescent="0.2">
      <c r="B18201" s="25">
        <v>17971</v>
      </c>
      <c r="C18201" s="193">
        <v>0.62188268104415112</v>
      </c>
      <c r="D18201" s="19"/>
      <c r="E18201" s="19">
        <v>0.59655646860761424</v>
      </c>
      <c r="F18201" s="19"/>
      <c r="G18201" s="19">
        <v>1.0655350308118317</v>
      </c>
      <c r="H18201" s="19"/>
      <c r="I18201" s="19">
        <v>1.6559089184418294</v>
      </c>
      <c r="J18201" s="19"/>
      <c r="K18201" s="19">
        <v>1.4021799055450723</v>
      </c>
      <c r="L18201" s="19"/>
      <c r="M18201" s="19">
        <v>0.44583867743676159</v>
      </c>
      <c r="N18201" s="19"/>
      <c r="O18201" s="19">
        <v>8.621900241964929E-2</v>
      </c>
      <c r="P18201" s="50"/>
      <c r="R18201" s="9" t="s">
        <v>0</v>
      </c>
    </row>
    <row r="18202" spans="2:18" x14ac:dyDescent="0.2">
      <c r="B18202" s="25">
        <v>17972</v>
      </c>
      <c r="C18202" s="193">
        <v>1.2877263939209469</v>
      </c>
      <c r="D18202" s="19"/>
      <c r="E18202" s="19">
        <v>0.42169854963989617</v>
      </c>
      <c r="F18202" s="19"/>
      <c r="G18202" s="19">
        <v>0.26533159602974921</v>
      </c>
      <c r="H18202" s="19"/>
      <c r="I18202" s="19">
        <v>6.6374518820686304E-2</v>
      </c>
      <c r="J18202" s="19"/>
      <c r="K18202" s="19"/>
      <c r="L18202" s="19">
        <v>9.3805705462690972E-2</v>
      </c>
      <c r="M18202" s="19"/>
      <c r="N18202" s="19">
        <v>3.0121462613460444E-2</v>
      </c>
      <c r="O18202" s="19"/>
      <c r="P18202" s="50">
        <v>0.12417805813507238</v>
      </c>
      <c r="R18202" s="9" t="s">
        <v>0</v>
      </c>
    </row>
    <row r="18203" spans="2:18" x14ac:dyDescent="0.2">
      <c r="B18203" s="25">
        <v>17973</v>
      </c>
      <c r="C18203" s="193"/>
      <c r="D18203" s="19">
        <v>0.53971554391895826</v>
      </c>
      <c r="E18203" s="19"/>
      <c r="F18203" s="19">
        <v>0.98667376759636005</v>
      </c>
      <c r="G18203" s="19">
        <v>0.22578742149873926</v>
      </c>
      <c r="H18203" s="19"/>
      <c r="I18203" s="19"/>
      <c r="J18203" s="19">
        <v>0.97088005940901267</v>
      </c>
      <c r="K18203" s="19"/>
      <c r="L18203" s="19">
        <v>0.60449870555034524</v>
      </c>
      <c r="M18203" s="19"/>
      <c r="N18203" s="19">
        <v>0.13898748676215386</v>
      </c>
      <c r="O18203" s="19"/>
      <c r="P18203" s="50">
        <v>0.58855810294528854</v>
      </c>
      <c r="R18203" s="9" t="s">
        <v>0</v>
      </c>
    </row>
    <row r="18204" spans="2:18" x14ac:dyDescent="0.2">
      <c r="B18204" s="25">
        <v>17974</v>
      </c>
      <c r="C18204" s="193"/>
      <c r="D18204" s="19">
        <v>2.459399489688761</v>
      </c>
      <c r="E18204" s="19"/>
      <c r="F18204" s="19">
        <v>2.1836085210416489</v>
      </c>
      <c r="G18204" s="19"/>
      <c r="H18204" s="19">
        <v>1.9383987529033959</v>
      </c>
      <c r="I18204" s="19"/>
      <c r="J18204" s="19">
        <v>1.6380642777395127</v>
      </c>
      <c r="K18204" s="19"/>
      <c r="L18204" s="19">
        <v>1.6207359656907674</v>
      </c>
      <c r="M18204" s="19"/>
      <c r="N18204" s="19">
        <v>1.9193869769471268</v>
      </c>
      <c r="O18204" s="19"/>
      <c r="P18204" s="50">
        <v>1.670003353398924</v>
      </c>
      <c r="R18204" s="9" t="s">
        <v>0</v>
      </c>
    </row>
    <row r="18205" spans="2:18" x14ac:dyDescent="0.2">
      <c r="B18205" s="25">
        <v>17975</v>
      </c>
      <c r="C18205" s="193"/>
      <c r="D18205" s="19">
        <v>1.7152835672565685</v>
      </c>
      <c r="E18205" s="19"/>
      <c r="F18205" s="19">
        <v>0.91823187882110446</v>
      </c>
      <c r="G18205" s="19">
        <v>0.53468637991809786</v>
      </c>
      <c r="H18205" s="19"/>
      <c r="I18205" s="19"/>
      <c r="J18205" s="19">
        <v>0.34578349776380474</v>
      </c>
      <c r="K18205" s="19"/>
      <c r="L18205" s="19">
        <v>0.52958567583117733</v>
      </c>
      <c r="M18205" s="19">
        <v>0.22658156626963072</v>
      </c>
      <c r="N18205" s="19"/>
      <c r="O18205" s="19"/>
      <c r="P18205" s="50">
        <v>1.2836860613127929</v>
      </c>
      <c r="R18205" s="9" t="s">
        <v>0</v>
      </c>
    </row>
    <row r="18206" spans="2:18" x14ac:dyDescent="0.2">
      <c r="B18206" s="25">
        <v>17976</v>
      </c>
      <c r="C18206" s="193"/>
      <c r="D18206" s="19">
        <v>0.5395369754867877</v>
      </c>
      <c r="E18206" s="19">
        <v>0.43849798461170358</v>
      </c>
      <c r="F18206" s="19"/>
      <c r="G18206" s="19"/>
      <c r="H18206" s="19">
        <v>0.45829223501497562</v>
      </c>
      <c r="I18206" s="19">
        <v>0.34568129815503418</v>
      </c>
      <c r="J18206" s="19"/>
      <c r="K18206" s="19"/>
      <c r="L18206" s="19">
        <v>0.12013995216543522</v>
      </c>
      <c r="M18206" s="19"/>
      <c r="N18206" s="19">
        <v>0.18836149969833949</v>
      </c>
      <c r="O18206" s="19"/>
      <c r="P18206" s="50">
        <v>0.2445662213055472</v>
      </c>
      <c r="R18206" s="9" t="s">
        <v>0</v>
      </c>
    </row>
    <row r="18207" spans="2:18" x14ac:dyDescent="0.2">
      <c r="B18207" s="25">
        <v>17977</v>
      </c>
      <c r="C18207" s="193"/>
      <c r="D18207" s="19">
        <v>0.99671432225355205</v>
      </c>
      <c r="E18207" s="19"/>
      <c r="F18207" s="19">
        <v>0.81403281128823179</v>
      </c>
      <c r="G18207" s="19"/>
      <c r="H18207" s="19">
        <v>0.32396708854886386</v>
      </c>
      <c r="I18207" s="19"/>
      <c r="J18207" s="19">
        <v>1.8900244171818272</v>
      </c>
      <c r="K18207" s="19"/>
      <c r="L18207" s="19">
        <v>1.3479264748746762</v>
      </c>
      <c r="M18207" s="19"/>
      <c r="N18207" s="19">
        <v>1.1676049613312998</v>
      </c>
      <c r="O18207" s="19"/>
      <c r="P18207" s="50">
        <v>1.1146804149191916</v>
      </c>
      <c r="R18207" s="9" t="s">
        <v>0</v>
      </c>
    </row>
    <row r="18208" spans="2:18" x14ac:dyDescent="0.2">
      <c r="B18208" s="25">
        <v>17978</v>
      </c>
      <c r="C18208" s="193">
        <v>1.5808923039819216</v>
      </c>
      <c r="D18208" s="19"/>
      <c r="E18208" s="19"/>
      <c r="F18208" s="19">
        <v>0.39959546277615682</v>
      </c>
      <c r="G18208" s="19">
        <v>0.47942947957800153</v>
      </c>
      <c r="H18208" s="19"/>
      <c r="I18208" s="19"/>
      <c r="J18208" s="19">
        <v>7.6413944910364337E-2</v>
      </c>
      <c r="K18208" s="19">
        <v>0.40855587236033625</v>
      </c>
      <c r="L18208" s="19"/>
      <c r="M18208" s="19">
        <v>0.10626928216503594</v>
      </c>
      <c r="N18208" s="19"/>
      <c r="O18208" s="19">
        <v>0.27434701955496654</v>
      </c>
      <c r="P18208" s="50"/>
      <c r="R18208" s="9" t="s">
        <v>0</v>
      </c>
    </row>
    <row r="18209" spans="2:18" x14ac:dyDescent="0.2">
      <c r="B18209" s="25">
        <v>17979</v>
      </c>
      <c r="C18209" s="193"/>
      <c r="D18209" s="19">
        <v>0.18395638792839702</v>
      </c>
      <c r="E18209" s="19">
        <v>4.7704056529285284E-2</v>
      </c>
      <c r="F18209" s="19"/>
      <c r="G18209" s="19"/>
      <c r="H18209" s="19">
        <v>0.12466232459721156</v>
      </c>
      <c r="I18209" s="19"/>
      <c r="J18209" s="19">
        <v>0.18810109487199655</v>
      </c>
      <c r="K18209" s="19"/>
      <c r="L18209" s="19">
        <v>0.14546114352809178</v>
      </c>
      <c r="M18209" s="19"/>
      <c r="N18209" s="19">
        <v>0.24596350681244844</v>
      </c>
      <c r="O18209" s="19"/>
      <c r="P18209" s="50">
        <v>0.36255586081137831</v>
      </c>
      <c r="R18209" s="9" t="s">
        <v>0</v>
      </c>
    </row>
    <row r="18210" spans="2:18" x14ac:dyDescent="0.2">
      <c r="B18210" s="25">
        <v>17980</v>
      </c>
      <c r="C18210" s="193"/>
      <c r="D18210" s="19">
        <v>0.50478696774266929</v>
      </c>
      <c r="E18210" s="19"/>
      <c r="F18210" s="19">
        <v>0.77538905443635808</v>
      </c>
      <c r="G18210" s="19"/>
      <c r="H18210" s="19">
        <v>1.1282250640378653</v>
      </c>
      <c r="I18210" s="19"/>
      <c r="J18210" s="19">
        <v>1.007985141682201</v>
      </c>
      <c r="K18210" s="19"/>
      <c r="L18210" s="19">
        <v>1.1476404547808905</v>
      </c>
      <c r="M18210" s="19">
        <v>0.26557067733529788</v>
      </c>
      <c r="N18210" s="19"/>
      <c r="O18210" s="19"/>
      <c r="P18210" s="50">
        <v>1.2446295824609812</v>
      </c>
      <c r="R18210" s="9" t="s">
        <v>0</v>
      </c>
    </row>
    <row r="18211" spans="2:18" x14ac:dyDescent="0.2">
      <c r="B18211" s="25">
        <v>17981</v>
      </c>
      <c r="C18211" s="193"/>
      <c r="D18211" s="19">
        <v>0.1846352149376346</v>
      </c>
      <c r="E18211" s="19">
        <v>0.44889672411305437</v>
      </c>
      <c r="F18211" s="19"/>
      <c r="G18211" s="19">
        <v>0.37375329409681218</v>
      </c>
      <c r="H18211" s="19"/>
      <c r="I18211" s="19">
        <v>8.3095254548717967E-2</v>
      </c>
      <c r="J18211" s="19"/>
      <c r="K18211" s="19"/>
      <c r="L18211" s="19">
        <v>4.926391330118117E-2</v>
      </c>
      <c r="M18211" s="19">
        <v>0.44783699137408817</v>
      </c>
      <c r="N18211" s="19"/>
      <c r="O18211" s="19"/>
      <c r="P18211" s="50">
        <v>0.80204862684324274</v>
      </c>
      <c r="R18211" s="9" t="s">
        <v>0</v>
      </c>
    </row>
    <row r="18212" spans="2:18" x14ac:dyDescent="0.2">
      <c r="B18212" s="25">
        <v>17982</v>
      </c>
      <c r="C18212" s="193">
        <v>0.38737374110731493</v>
      </c>
      <c r="D18212" s="19"/>
      <c r="E18212" s="19">
        <v>0.1235322557965899</v>
      </c>
      <c r="F18212" s="19"/>
      <c r="G18212" s="19">
        <v>0.51489832073629482</v>
      </c>
      <c r="H18212" s="19"/>
      <c r="I18212" s="19">
        <v>0.39046047485140645</v>
      </c>
      <c r="J18212" s="19"/>
      <c r="K18212" s="19">
        <v>0.32166419405537844</v>
      </c>
      <c r="L18212" s="19"/>
      <c r="M18212" s="19">
        <v>0.31671890252406765</v>
      </c>
      <c r="N18212" s="19"/>
      <c r="O18212" s="19">
        <v>0.19183716313423507</v>
      </c>
      <c r="P18212" s="50"/>
      <c r="R18212" s="9" t="s">
        <v>0</v>
      </c>
    </row>
    <row r="18213" spans="2:18" x14ac:dyDescent="0.2">
      <c r="B18213" s="25">
        <v>17983</v>
      </c>
      <c r="C18213" s="193">
        <v>8.8721696304080361E-2</v>
      </c>
      <c r="D18213" s="19"/>
      <c r="E18213" s="19">
        <v>0.77887548295598841</v>
      </c>
      <c r="F18213" s="19"/>
      <c r="G18213" s="19"/>
      <c r="H18213" s="19">
        <v>0.45543763675728532</v>
      </c>
      <c r="I18213" s="19"/>
      <c r="J18213" s="19">
        <v>2.0695198384746556</v>
      </c>
      <c r="K18213" s="19"/>
      <c r="L18213" s="19">
        <v>0.98586725553577781</v>
      </c>
      <c r="M18213" s="19"/>
      <c r="N18213" s="19">
        <v>0.38460551189205344</v>
      </c>
      <c r="O18213" s="19"/>
      <c r="P18213" s="50">
        <v>0.61952030061461472</v>
      </c>
      <c r="R18213" s="9" t="s">
        <v>0</v>
      </c>
    </row>
    <row r="18214" spans="2:18" x14ac:dyDescent="0.2">
      <c r="B18214" s="25">
        <v>17984</v>
      </c>
      <c r="C18214" s="193">
        <v>0.26240432438172417</v>
      </c>
      <c r="D18214" s="19"/>
      <c r="E18214" s="19">
        <v>0.30671121300796683</v>
      </c>
      <c r="F18214" s="19"/>
      <c r="G18214" s="19"/>
      <c r="H18214" s="19">
        <v>1.2715561964433204</v>
      </c>
      <c r="I18214" s="19"/>
      <c r="J18214" s="19">
        <v>0.83694510374985176</v>
      </c>
      <c r="K18214" s="19"/>
      <c r="L18214" s="19">
        <v>0.25405544829265903</v>
      </c>
      <c r="M18214" s="19">
        <v>0.7878090702398679</v>
      </c>
      <c r="N18214" s="19"/>
      <c r="O18214" s="19"/>
      <c r="P18214" s="50">
        <v>8.8565897315096051E-2</v>
      </c>
      <c r="R18214" s="9" t="s">
        <v>0</v>
      </c>
    </row>
    <row r="18215" spans="2:18" x14ac:dyDescent="0.2">
      <c r="B18215" s="25">
        <v>17985</v>
      </c>
      <c r="C18215" s="193"/>
      <c r="D18215" s="19">
        <v>6.4824887810600224E-2</v>
      </c>
      <c r="E18215" s="19"/>
      <c r="F18215" s="19">
        <v>0.57648037843243805</v>
      </c>
      <c r="G18215" s="19"/>
      <c r="H18215" s="19">
        <v>0.54647752731797195</v>
      </c>
      <c r="I18215" s="19"/>
      <c r="J18215" s="19">
        <v>0.91193337819489972</v>
      </c>
      <c r="K18215" s="19">
        <v>0.64695248278331474</v>
      </c>
      <c r="L18215" s="19"/>
      <c r="M18215" s="19">
        <v>0.23166278383118571</v>
      </c>
      <c r="N18215" s="19"/>
      <c r="O18215" s="19"/>
      <c r="P18215" s="50">
        <v>9.6480044936866849E-2</v>
      </c>
      <c r="R18215" s="9" t="s">
        <v>0</v>
      </c>
    </row>
    <row r="18216" spans="2:18" x14ac:dyDescent="0.2">
      <c r="B18216" s="25">
        <v>17986</v>
      </c>
      <c r="C18216" s="193"/>
      <c r="D18216" s="19">
        <v>0.76016366362476817</v>
      </c>
      <c r="E18216" s="19">
        <v>0.24535649307919175</v>
      </c>
      <c r="F18216" s="19"/>
      <c r="G18216" s="19">
        <v>0.16417452684457662</v>
      </c>
      <c r="H18216" s="19"/>
      <c r="I18216" s="19">
        <v>0.24668434906879974</v>
      </c>
      <c r="J18216" s="19"/>
      <c r="K18216" s="19">
        <v>9.4230342259554914E-2</v>
      </c>
      <c r="L18216" s="19"/>
      <c r="M18216" s="19">
        <v>1.1377820334258648</v>
      </c>
      <c r="N18216" s="19"/>
      <c r="O18216" s="19"/>
      <c r="P18216" s="50">
        <v>0.48938592286050581</v>
      </c>
      <c r="R18216" s="9" t="s">
        <v>0</v>
      </c>
    </row>
    <row r="18217" spans="2:18" x14ac:dyDescent="0.2">
      <c r="B18217" s="25">
        <v>17987</v>
      </c>
      <c r="C18217" s="193">
        <v>0.11287585869180645</v>
      </c>
      <c r="D18217" s="19"/>
      <c r="E18217" s="19">
        <v>0.46425731241081775</v>
      </c>
      <c r="F18217" s="19"/>
      <c r="G18217" s="19"/>
      <c r="H18217" s="19">
        <v>4.397114046733594E-2</v>
      </c>
      <c r="I18217" s="19">
        <v>0.38698975098440846</v>
      </c>
      <c r="J18217" s="19"/>
      <c r="K18217" s="19">
        <v>0.55429249174926376</v>
      </c>
      <c r="L18217" s="19"/>
      <c r="M18217" s="19"/>
      <c r="N18217" s="19">
        <v>0.16787276875791599</v>
      </c>
      <c r="O18217" s="19">
        <v>0.47134637644475319</v>
      </c>
      <c r="P18217" s="50"/>
      <c r="R18217" s="9" t="s">
        <v>0</v>
      </c>
    </row>
    <row r="18218" spans="2:18" x14ac:dyDescent="0.2">
      <c r="B18218" s="25">
        <v>17988</v>
      </c>
      <c r="C18218" s="193"/>
      <c r="D18218" s="19">
        <v>1.1536540220395293</v>
      </c>
      <c r="E18218" s="19"/>
      <c r="F18218" s="19">
        <v>0.49367999363991261</v>
      </c>
      <c r="G18218" s="19"/>
      <c r="H18218" s="19">
        <v>0.1810023526324116</v>
      </c>
      <c r="I18218" s="19"/>
      <c r="J18218" s="19">
        <v>0.21628129605565374</v>
      </c>
      <c r="K18218" s="19"/>
      <c r="L18218" s="19">
        <v>0.80167956768600246</v>
      </c>
      <c r="M18218" s="19"/>
      <c r="N18218" s="19">
        <v>0.36733461491785896</v>
      </c>
      <c r="O18218" s="19"/>
      <c r="P18218" s="50">
        <v>0.3463283295511761</v>
      </c>
      <c r="R18218" s="9" t="s">
        <v>0</v>
      </c>
    </row>
    <row r="18219" spans="2:18" x14ac:dyDescent="0.2">
      <c r="B18219" s="25">
        <v>17989</v>
      </c>
      <c r="C18219" s="193"/>
      <c r="D18219" s="19">
        <v>2.3251964866361443</v>
      </c>
      <c r="E18219" s="19"/>
      <c r="F18219" s="19">
        <v>2.6346554154095365</v>
      </c>
      <c r="G18219" s="19"/>
      <c r="H18219" s="19">
        <v>2.8717390226767239</v>
      </c>
      <c r="I18219" s="19"/>
      <c r="J18219" s="19">
        <v>2.0241365833834775</v>
      </c>
      <c r="K18219" s="19"/>
      <c r="L18219" s="19">
        <v>2.3366140300329441</v>
      </c>
      <c r="M18219" s="19"/>
      <c r="N18219" s="19">
        <v>2.28951120558692</v>
      </c>
      <c r="O18219" s="19"/>
      <c r="P18219" s="50">
        <v>1.7647421841781006</v>
      </c>
      <c r="R18219" s="9" t="s">
        <v>0</v>
      </c>
    </row>
    <row r="18220" spans="2:18" x14ac:dyDescent="0.2">
      <c r="B18220" s="25">
        <v>17990</v>
      </c>
      <c r="C18220" s="193"/>
      <c r="D18220" s="19">
        <v>0.82499905574611254</v>
      </c>
      <c r="E18220" s="19"/>
      <c r="F18220" s="19">
        <v>0.54780181037674391</v>
      </c>
      <c r="G18220" s="19"/>
      <c r="H18220" s="19">
        <v>0.5789043547755609</v>
      </c>
      <c r="I18220" s="19"/>
      <c r="J18220" s="19">
        <v>0.87380379027969024</v>
      </c>
      <c r="K18220" s="19"/>
      <c r="L18220" s="19">
        <v>0.57720786645580324</v>
      </c>
      <c r="M18220" s="19"/>
      <c r="N18220" s="19">
        <v>0.77468609354827833</v>
      </c>
      <c r="O18220" s="19"/>
      <c r="P18220" s="50">
        <v>1.0370523569724264</v>
      </c>
      <c r="R18220" s="9" t="s">
        <v>0</v>
      </c>
    </row>
    <row r="18221" spans="2:18" x14ac:dyDescent="0.2">
      <c r="B18221" s="25">
        <v>17991</v>
      </c>
      <c r="C18221" s="193">
        <v>0.17700959058451679</v>
      </c>
      <c r="D18221" s="19"/>
      <c r="E18221" s="19"/>
      <c r="F18221" s="19">
        <v>1.7695702298942687E-2</v>
      </c>
      <c r="G18221" s="19">
        <v>0.76118132439163766</v>
      </c>
      <c r="H18221" s="19"/>
      <c r="I18221" s="19">
        <v>0.11497257448388269</v>
      </c>
      <c r="J18221" s="19"/>
      <c r="K18221" s="19">
        <v>0.36516924493753766</v>
      </c>
      <c r="L18221" s="19"/>
      <c r="M18221" s="19"/>
      <c r="N18221" s="19">
        <v>0.24775754204095693</v>
      </c>
      <c r="O18221" s="19">
        <v>0.80637898393543928</v>
      </c>
      <c r="P18221" s="50"/>
      <c r="R18221" s="9" t="s">
        <v>0</v>
      </c>
    </row>
    <row r="18222" spans="2:18" x14ac:dyDescent="0.2">
      <c r="B18222" s="25">
        <v>17992</v>
      </c>
      <c r="C18222" s="193"/>
      <c r="D18222" s="19">
        <v>2.4640199009889303E-2</v>
      </c>
      <c r="E18222" s="19">
        <v>0.30060798024222024</v>
      </c>
      <c r="F18222" s="19"/>
      <c r="G18222" s="19"/>
      <c r="H18222" s="19">
        <v>8.120636191177516E-2</v>
      </c>
      <c r="I18222" s="19"/>
      <c r="J18222" s="19">
        <v>0.1385136650991238</v>
      </c>
      <c r="K18222" s="19">
        <v>0.70845063150107324</v>
      </c>
      <c r="L18222" s="19"/>
      <c r="M18222" s="19">
        <v>0.45430861989383037</v>
      </c>
      <c r="N18222" s="19"/>
      <c r="O18222" s="19">
        <v>4.7468741128580627E-2</v>
      </c>
      <c r="P18222" s="50"/>
      <c r="R18222" s="9" t="s">
        <v>0</v>
      </c>
    </row>
    <row r="18223" spans="2:18" x14ac:dyDescent="0.2">
      <c r="B18223" s="25">
        <v>17993</v>
      </c>
      <c r="C18223" s="193">
        <v>0.40052018632680847</v>
      </c>
      <c r="D18223" s="19"/>
      <c r="E18223" s="19"/>
      <c r="F18223" s="19">
        <v>0.13638691592642077</v>
      </c>
      <c r="G18223" s="19">
        <v>0.86585415953171252</v>
      </c>
      <c r="H18223" s="19"/>
      <c r="I18223" s="19">
        <v>0.41515944895274803</v>
      </c>
      <c r="J18223" s="19"/>
      <c r="K18223" s="19">
        <v>0.32761954998585885</v>
      </c>
      <c r="L18223" s="19"/>
      <c r="M18223" s="19">
        <v>0.12913431517621771</v>
      </c>
      <c r="N18223" s="19"/>
      <c r="O18223" s="19">
        <v>1.2560845807997532</v>
      </c>
      <c r="P18223" s="50"/>
      <c r="R18223" s="9" t="s">
        <v>0</v>
      </c>
    </row>
    <row r="18224" spans="2:18" x14ac:dyDescent="0.2">
      <c r="B18224" s="25">
        <v>17994</v>
      </c>
      <c r="C18224" s="193">
        <v>0.67636490702930074</v>
      </c>
      <c r="D18224" s="19"/>
      <c r="E18224" s="19">
        <v>0.14354899871459095</v>
      </c>
      <c r="F18224" s="19"/>
      <c r="G18224" s="19">
        <v>0.39151404005975338</v>
      </c>
      <c r="H18224" s="19"/>
      <c r="I18224" s="19">
        <v>1.0286559406065441</v>
      </c>
      <c r="J18224" s="19"/>
      <c r="K18224" s="19">
        <v>0.43890718320206717</v>
      </c>
      <c r="L18224" s="19"/>
      <c r="M18224" s="19">
        <v>0.80870948282743904</v>
      </c>
      <c r="N18224" s="19"/>
      <c r="O18224" s="19">
        <v>0.81587345986949067</v>
      </c>
      <c r="P18224" s="50"/>
      <c r="R18224" s="9" t="s">
        <v>0</v>
      </c>
    </row>
    <row r="18225" spans="2:18" x14ac:dyDescent="0.2">
      <c r="B18225" s="25">
        <v>17995</v>
      </c>
      <c r="C18225" s="193">
        <v>1.3895888279599979</v>
      </c>
      <c r="D18225" s="19"/>
      <c r="E18225" s="19">
        <v>0.51485355029660573</v>
      </c>
      <c r="F18225" s="19"/>
      <c r="G18225" s="19">
        <v>0.20401159057338797</v>
      </c>
      <c r="H18225" s="19"/>
      <c r="I18225" s="19">
        <v>0.67356675581984482</v>
      </c>
      <c r="J18225" s="19"/>
      <c r="K18225" s="19">
        <v>0.63880427539707807</v>
      </c>
      <c r="L18225" s="19"/>
      <c r="M18225" s="19">
        <v>0.86791650430633271</v>
      </c>
      <c r="N18225" s="19"/>
      <c r="O18225" s="19">
        <v>0.41028516743907828</v>
      </c>
      <c r="P18225" s="50"/>
      <c r="R18225" s="9" t="s">
        <v>0</v>
      </c>
    </row>
    <row r="18226" spans="2:18" x14ac:dyDescent="0.2">
      <c r="B18226" s="25">
        <v>17996</v>
      </c>
      <c r="C18226" s="193"/>
      <c r="D18226" s="19">
        <v>1.7706541468128232</v>
      </c>
      <c r="E18226" s="19"/>
      <c r="F18226" s="19">
        <v>0.53235255804383708</v>
      </c>
      <c r="G18226" s="19"/>
      <c r="H18226" s="19">
        <v>0.96664938417580604</v>
      </c>
      <c r="I18226" s="19"/>
      <c r="J18226" s="19">
        <v>0.83613348140691068</v>
      </c>
      <c r="K18226" s="19"/>
      <c r="L18226" s="19">
        <v>0.47808066371651659</v>
      </c>
      <c r="M18226" s="19"/>
      <c r="N18226" s="19">
        <v>0.51763204698617515</v>
      </c>
      <c r="O18226" s="19"/>
      <c r="P18226" s="50">
        <v>0.75589029328516744</v>
      </c>
      <c r="R18226" s="9" t="s">
        <v>0</v>
      </c>
    </row>
    <row r="18227" spans="2:18" x14ac:dyDescent="0.2">
      <c r="B18227" s="25">
        <v>17997</v>
      </c>
      <c r="C18227" s="193">
        <v>0.26250086629032737</v>
      </c>
      <c r="D18227" s="19"/>
      <c r="E18227" s="19">
        <v>4.1842548570068749E-2</v>
      </c>
      <c r="F18227" s="19"/>
      <c r="G18227" s="19"/>
      <c r="H18227" s="19">
        <v>0.12228845767923979</v>
      </c>
      <c r="I18227" s="19">
        <v>0.4168818775314464</v>
      </c>
      <c r="J18227" s="19"/>
      <c r="K18227" s="19">
        <v>2.5548110776587512E-2</v>
      </c>
      <c r="L18227" s="19"/>
      <c r="M18227" s="19">
        <v>0.14008373195665236</v>
      </c>
      <c r="N18227" s="19"/>
      <c r="O18227" s="19">
        <v>0.58836875018988033</v>
      </c>
      <c r="P18227" s="50"/>
      <c r="R18227" s="9" t="s">
        <v>0</v>
      </c>
    </row>
    <row r="18228" spans="2:18" x14ac:dyDescent="0.2">
      <c r="B18228" s="25">
        <v>17998</v>
      </c>
      <c r="C18228" s="193"/>
      <c r="D18228" s="19">
        <v>0.78364346657995654</v>
      </c>
      <c r="E18228" s="19">
        <v>0.61442028488447631</v>
      </c>
      <c r="F18228" s="19"/>
      <c r="G18228" s="19">
        <v>0.25246311543838068</v>
      </c>
      <c r="H18228" s="19"/>
      <c r="I18228" s="19"/>
      <c r="J18228" s="19">
        <v>0.22652510624229619</v>
      </c>
      <c r="K18228" s="19"/>
      <c r="L18228" s="19">
        <v>0.74274663799615426</v>
      </c>
      <c r="M18228" s="19"/>
      <c r="N18228" s="19">
        <v>0.47811667549704406</v>
      </c>
      <c r="O18228" s="19">
        <v>6.603857960763887E-2</v>
      </c>
      <c r="P18228" s="50"/>
      <c r="R18228" s="9" t="s">
        <v>0</v>
      </c>
    </row>
    <row r="18229" spans="2:18" x14ac:dyDescent="0.2">
      <c r="B18229" s="25">
        <v>17999</v>
      </c>
      <c r="C18229" s="193"/>
      <c r="D18229" s="19">
        <v>1.7422481629850382</v>
      </c>
      <c r="E18229" s="19"/>
      <c r="F18229" s="19">
        <v>1.7171428869367125</v>
      </c>
      <c r="G18229" s="19"/>
      <c r="H18229" s="19">
        <v>0.83067589160843436</v>
      </c>
      <c r="I18229" s="19"/>
      <c r="J18229" s="19">
        <v>1.9854065964978187</v>
      </c>
      <c r="K18229" s="19"/>
      <c r="L18229" s="19">
        <v>1.5930616604728374</v>
      </c>
      <c r="M18229" s="19"/>
      <c r="N18229" s="19">
        <v>2.068693492352534</v>
      </c>
      <c r="O18229" s="19"/>
      <c r="P18229" s="50">
        <v>1.2580484985007812</v>
      </c>
      <c r="R18229" s="9" t="s">
        <v>0</v>
      </c>
    </row>
    <row r="18230" spans="2:18" x14ac:dyDescent="0.2">
      <c r="B18230" s="25">
        <v>18000</v>
      </c>
      <c r="C18230" s="193">
        <v>1.0384779265081956</v>
      </c>
      <c r="D18230" s="19"/>
      <c r="E18230" s="19">
        <v>0.58196023586492218</v>
      </c>
      <c r="F18230" s="19"/>
      <c r="G18230" s="19">
        <v>0.65441190322440412</v>
      </c>
      <c r="H18230" s="19"/>
      <c r="I18230" s="19">
        <v>1.0856616195046986</v>
      </c>
      <c r="J18230" s="19"/>
      <c r="K18230" s="19">
        <v>1.1691519366029752</v>
      </c>
      <c r="L18230" s="19"/>
      <c r="M18230" s="19">
        <v>1.8490476711802324</v>
      </c>
      <c r="N18230" s="19"/>
      <c r="O18230" s="19">
        <v>1.0713093115087373</v>
      </c>
      <c r="P18230" s="50"/>
      <c r="R18230" s="9" t="s">
        <v>0</v>
      </c>
    </row>
    <row r="18231" spans="2:18" x14ac:dyDescent="0.2">
      <c r="B18231" s="25">
        <v>18001</v>
      </c>
      <c r="C18231" s="193">
        <v>1.7850124040462032</v>
      </c>
      <c r="D18231" s="19"/>
      <c r="E18231" s="19">
        <v>1.1791907344969397</v>
      </c>
      <c r="F18231" s="19"/>
      <c r="G18231" s="19">
        <v>1.3366555837925382</v>
      </c>
      <c r="H18231" s="19"/>
      <c r="I18231" s="19">
        <v>2.0416389821586121</v>
      </c>
      <c r="J18231" s="19"/>
      <c r="K18231" s="19">
        <v>1.9588832161790102</v>
      </c>
      <c r="L18231" s="19"/>
      <c r="M18231" s="19">
        <v>1.6429646824338537</v>
      </c>
      <c r="N18231" s="19"/>
      <c r="O18231" s="19">
        <v>1.172481350677206</v>
      </c>
      <c r="P18231" s="50"/>
      <c r="R18231" s="9" t="s">
        <v>0</v>
      </c>
    </row>
    <row r="18232" spans="2:18" x14ac:dyDescent="0.2">
      <c r="B18232" s="25">
        <v>18002</v>
      </c>
      <c r="C18232" s="193"/>
      <c r="D18232" s="19">
        <v>0.74026004181758631</v>
      </c>
      <c r="E18232" s="19"/>
      <c r="F18232" s="19">
        <v>0.26963213998533592</v>
      </c>
      <c r="G18232" s="19">
        <v>0.24130659708955626</v>
      </c>
      <c r="H18232" s="19"/>
      <c r="I18232" s="19"/>
      <c r="J18232" s="19">
        <v>0.35398676427897896</v>
      </c>
      <c r="K18232" s="19">
        <v>1.637064638336428E-2</v>
      </c>
      <c r="L18232" s="19"/>
      <c r="M18232" s="19">
        <v>0.18769555603357332</v>
      </c>
      <c r="N18232" s="19"/>
      <c r="O18232" s="19"/>
      <c r="P18232" s="50">
        <v>0.67482947280398264</v>
      </c>
      <c r="R18232" s="9" t="s">
        <v>0</v>
      </c>
    </row>
    <row r="18233" spans="2:18" x14ac:dyDescent="0.2">
      <c r="B18233" s="25">
        <v>18003</v>
      </c>
      <c r="C18233" s="193">
        <v>0.31603252055587622</v>
      </c>
      <c r="D18233" s="19"/>
      <c r="E18233" s="19">
        <v>0.73756712313767303</v>
      </c>
      <c r="F18233" s="19"/>
      <c r="G18233" s="19">
        <v>1.1224225931375402</v>
      </c>
      <c r="H18233" s="19"/>
      <c r="I18233" s="19"/>
      <c r="J18233" s="19">
        <v>0.49452411553309178</v>
      </c>
      <c r="K18233" s="19">
        <v>0.87193001160733064</v>
      </c>
      <c r="L18233" s="19"/>
      <c r="M18233" s="19">
        <v>0.57902169905168221</v>
      </c>
      <c r="N18233" s="19"/>
      <c r="O18233" s="19">
        <v>7.6164120429786708E-2</v>
      </c>
      <c r="P18233" s="50"/>
      <c r="R18233" s="9" t="s">
        <v>0</v>
      </c>
    </row>
    <row r="18234" spans="2:18" x14ac:dyDescent="0.2">
      <c r="B18234" s="25">
        <v>18004</v>
      </c>
      <c r="C18234" s="193">
        <v>0.47562920284150978</v>
      </c>
      <c r="D18234" s="19"/>
      <c r="E18234" s="19"/>
      <c r="F18234" s="19">
        <v>3.5777682487955133E-2</v>
      </c>
      <c r="G18234" s="19">
        <v>0.7238428221447456</v>
      </c>
      <c r="H18234" s="19"/>
      <c r="I18234" s="19">
        <v>9.9410958986239709E-2</v>
      </c>
      <c r="J18234" s="19"/>
      <c r="K18234" s="19"/>
      <c r="L18234" s="19">
        <v>0.15918781210706265</v>
      </c>
      <c r="M18234" s="19">
        <v>0.53057284911584524</v>
      </c>
      <c r="N18234" s="19"/>
      <c r="O18234" s="19">
        <v>0.64336357070882733</v>
      </c>
      <c r="P18234" s="50"/>
      <c r="R18234" s="9" t="s">
        <v>0</v>
      </c>
    </row>
    <row r="18235" spans="2:18" x14ac:dyDescent="0.2">
      <c r="B18235" s="25">
        <v>18005</v>
      </c>
      <c r="C18235" s="193"/>
      <c r="D18235" s="19">
        <v>0.62966498530140658</v>
      </c>
      <c r="E18235" s="19"/>
      <c r="F18235" s="19">
        <v>1.7586064615328214</v>
      </c>
      <c r="G18235" s="19"/>
      <c r="H18235" s="19">
        <v>0.50975661801913286</v>
      </c>
      <c r="I18235" s="19"/>
      <c r="J18235" s="19">
        <v>0.87435136264989022</v>
      </c>
      <c r="K18235" s="19"/>
      <c r="L18235" s="19">
        <v>0.80623238427200705</v>
      </c>
      <c r="M18235" s="19"/>
      <c r="N18235" s="19">
        <v>1.1831401581999728</v>
      </c>
      <c r="O18235" s="19"/>
      <c r="P18235" s="50">
        <v>1.1064382126351882</v>
      </c>
      <c r="R18235" s="9" t="s">
        <v>0</v>
      </c>
    </row>
    <row r="18236" spans="2:18" x14ac:dyDescent="0.2">
      <c r="B18236" s="25">
        <v>18006</v>
      </c>
      <c r="C18236" s="193">
        <v>0.30330451176095236</v>
      </c>
      <c r="D18236" s="19"/>
      <c r="E18236" s="19">
        <v>0.3876147974625519</v>
      </c>
      <c r="F18236" s="19"/>
      <c r="G18236" s="19">
        <v>0.16491533861432245</v>
      </c>
      <c r="H18236" s="19"/>
      <c r="I18236" s="19">
        <v>0.47918388198864542</v>
      </c>
      <c r="J18236" s="19"/>
      <c r="K18236" s="19">
        <v>1.0068247762304587</v>
      </c>
      <c r="L18236" s="19"/>
      <c r="M18236" s="19">
        <v>0.49200327143993522</v>
      </c>
      <c r="N18236" s="19"/>
      <c r="O18236" s="19">
        <v>0.63758006603139572</v>
      </c>
      <c r="P18236" s="50"/>
      <c r="R18236" s="9" t="s">
        <v>0</v>
      </c>
    </row>
    <row r="18237" spans="2:18" x14ac:dyDescent="0.2">
      <c r="B18237" s="25">
        <v>18007</v>
      </c>
      <c r="C18237" s="193"/>
      <c r="D18237" s="19">
        <v>5.2679392593522147E-2</v>
      </c>
      <c r="E18237" s="19">
        <v>0.3625324943658112</v>
      </c>
      <c r="F18237" s="19"/>
      <c r="G18237" s="19"/>
      <c r="H18237" s="19">
        <v>0.3964985071721428</v>
      </c>
      <c r="I18237" s="19"/>
      <c r="J18237" s="19">
        <v>0.65677277603065587</v>
      </c>
      <c r="K18237" s="19">
        <v>0.66360657038758797</v>
      </c>
      <c r="L18237" s="19"/>
      <c r="M18237" s="19"/>
      <c r="N18237" s="19">
        <v>0.52906054625272392</v>
      </c>
      <c r="O18237" s="19">
        <v>0.62488217452975736</v>
      </c>
      <c r="P18237" s="50"/>
      <c r="R18237" s="9" t="s">
        <v>0</v>
      </c>
    </row>
    <row r="18238" spans="2:18" x14ac:dyDescent="0.2">
      <c r="B18238" s="25">
        <v>18008</v>
      </c>
      <c r="C18238" s="193"/>
      <c r="D18238" s="19">
        <v>1.4302025890773644</v>
      </c>
      <c r="E18238" s="19"/>
      <c r="F18238" s="19">
        <v>0.85226385014366535</v>
      </c>
      <c r="G18238" s="19"/>
      <c r="H18238" s="19">
        <v>0.82944541218648571</v>
      </c>
      <c r="I18238" s="19"/>
      <c r="J18238" s="19">
        <v>0.20920525911199983</v>
      </c>
      <c r="K18238" s="19"/>
      <c r="L18238" s="19">
        <v>0.25033842290835839</v>
      </c>
      <c r="M18238" s="19"/>
      <c r="N18238" s="19">
        <v>0.76301252622641169</v>
      </c>
      <c r="O18238" s="19"/>
      <c r="P18238" s="50">
        <v>0.16625429625624016</v>
      </c>
      <c r="R18238" s="9" t="s">
        <v>0</v>
      </c>
    </row>
    <row r="18239" spans="2:18" x14ac:dyDescent="0.2">
      <c r="B18239" s="25">
        <v>18009</v>
      </c>
      <c r="C18239" s="193"/>
      <c r="D18239" s="19">
        <v>1.1754784231790742</v>
      </c>
      <c r="E18239" s="19"/>
      <c r="F18239" s="19">
        <v>0.72489540393960428</v>
      </c>
      <c r="G18239" s="19"/>
      <c r="H18239" s="19">
        <v>0.76456234952808189</v>
      </c>
      <c r="I18239" s="19"/>
      <c r="J18239" s="19">
        <v>1.4862078017563154</v>
      </c>
      <c r="K18239" s="19"/>
      <c r="L18239" s="19">
        <v>0.72067212322703189</v>
      </c>
      <c r="M18239" s="19"/>
      <c r="N18239" s="19">
        <v>0.29014177870283797</v>
      </c>
      <c r="O18239" s="19"/>
      <c r="P18239" s="50">
        <v>1.0304290795936724</v>
      </c>
      <c r="R18239" s="9" t="s">
        <v>0</v>
      </c>
    </row>
    <row r="18240" spans="2:18" x14ac:dyDescent="0.2">
      <c r="B18240" s="25">
        <v>18010</v>
      </c>
      <c r="C18240" s="193">
        <v>0.1621252352996406</v>
      </c>
      <c r="D18240" s="19"/>
      <c r="E18240" s="19">
        <v>1.0417589090580404</v>
      </c>
      <c r="F18240" s="19"/>
      <c r="G18240" s="19"/>
      <c r="H18240" s="19">
        <v>0.50294504859272704</v>
      </c>
      <c r="I18240" s="19"/>
      <c r="J18240" s="19">
        <v>0.6742388629118079</v>
      </c>
      <c r="K18240" s="19"/>
      <c r="L18240" s="19">
        <v>0.83093343700839961</v>
      </c>
      <c r="M18240" s="19"/>
      <c r="N18240" s="19">
        <v>0.92582028248538817</v>
      </c>
      <c r="O18240" s="19">
        <v>0.3404787034920938</v>
      </c>
      <c r="P18240" s="50"/>
      <c r="R18240" s="9" t="s">
        <v>0</v>
      </c>
    </row>
    <row r="18241" spans="2:18" x14ac:dyDescent="0.2">
      <c r="B18241" s="25">
        <v>18011</v>
      </c>
      <c r="C18241" s="193">
        <v>0.77774591865948495</v>
      </c>
      <c r="D18241" s="19"/>
      <c r="E18241" s="19">
        <v>1.2034866865298912</v>
      </c>
      <c r="F18241" s="19"/>
      <c r="G18241" s="19">
        <v>1.8006246482954944</v>
      </c>
      <c r="H18241" s="19"/>
      <c r="I18241" s="19">
        <v>1.09700678774312</v>
      </c>
      <c r="J18241" s="19"/>
      <c r="K18241" s="19">
        <v>0.69558597643816633</v>
      </c>
      <c r="L18241" s="19"/>
      <c r="M18241" s="19">
        <v>0.40954332057793724</v>
      </c>
      <c r="N18241" s="19"/>
      <c r="O18241" s="19">
        <v>1.3528620257548798</v>
      </c>
      <c r="P18241" s="50"/>
      <c r="R18241" s="9" t="s">
        <v>0</v>
      </c>
    </row>
    <row r="18242" spans="2:18" x14ac:dyDescent="0.2">
      <c r="B18242" s="25">
        <v>18012</v>
      </c>
      <c r="C18242" s="193"/>
      <c r="D18242" s="19">
        <v>1.066368719737512</v>
      </c>
      <c r="E18242" s="19"/>
      <c r="F18242" s="19">
        <v>0.44449858507725493</v>
      </c>
      <c r="G18242" s="19"/>
      <c r="H18242" s="19">
        <v>0.93956643665556361</v>
      </c>
      <c r="I18242" s="19">
        <v>7.1971613088962882E-2</v>
      </c>
      <c r="J18242" s="19"/>
      <c r="K18242" s="19"/>
      <c r="L18242" s="19">
        <v>0.50417069441772278</v>
      </c>
      <c r="M18242" s="19"/>
      <c r="N18242" s="19">
        <v>1.1915278845349599</v>
      </c>
      <c r="O18242" s="19"/>
      <c r="P18242" s="50">
        <v>0.50820830206004408</v>
      </c>
      <c r="R18242" s="9" t="s">
        <v>0</v>
      </c>
    </row>
    <row r="18243" spans="2:18" x14ac:dyDescent="0.2">
      <c r="B18243" s="25">
        <v>18013</v>
      </c>
      <c r="C18243" s="193">
        <v>1.1050214142260881</v>
      </c>
      <c r="D18243" s="19"/>
      <c r="E18243" s="19"/>
      <c r="F18243" s="19">
        <v>0.15758550511296737</v>
      </c>
      <c r="G18243" s="19">
        <v>0.51726520755340077</v>
      </c>
      <c r="H18243" s="19"/>
      <c r="I18243" s="19"/>
      <c r="J18243" s="19">
        <v>0.56005259570905486</v>
      </c>
      <c r="K18243" s="19">
        <v>0.36185792607553913</v>
      </c>
      <c r="L18243" s="19"/>
      <c r="M18243" s="19">
        <v>0.19814823213053445</v>
      </c>
      <c r="N18243" s="19"/>
      <c r="O18243" s="19"/>
      <c r="P18243" s="50">
        <v>0.75469758331861292</v>
      </c>
      <c r="R18243" s="9" t="s">
        <v>0</v>
      </c>
    </row>
    <row r="18244" spans="2:18" x14ac:dyDescent="0.2">
      <c r="B18244" s="25">
        <v>18014</v>
      </c>
      <c r="C18244" s="193">
        <v>2.3643096813334443</v>
      </c>
      <c r="D18244" s="19"/>
      <c r="E18244" s="19">
        <v>1.7628700829471993</v>
      </c>
      <c r="F18244" s="19"/>
      <c r="G18244" s="19">
        <v>1.9664227947779305</v>
      </c>
      <c r="H18244" s="19"/>
      <c r="I18244" s="19">
        <v>1.9534779225884136</v>
      </c>
      <c r="J18244" s="19"/>
      <c r="K18244" s="19">
        <v>1.2776542832398532</v>
      </c>
      <c r="L18244" s="19"/>
      <c r="M18244" s="19">
        <v>1.6841222358387409</v>
      </c>
      <c r="N18244" s="19"/>
      <c r="O18244" s="19">
        <v>1.5473885535349661</v>
      </c>
      <c r="P18244" s="50"/>
      <c r="R18244" s="9" t="s">
        <v>0</v>
      </c>
    </row>
    <row r="18245" spans="2:18" x14ac:dyDescent="0.2">
      <c r="B18245" s="25">
        <v>18015</v>
      </c>
      <c r="C18245" s="193">
        <v>1.7842493592711934</v>
      </c>
      <c r="D18245" s="19"/>
      <c r="E18245" s="19">
        <v>0.31151761325913896</v>
      </c>
      <c r="F18245" s="19"/>
      <c r="G18245" s="19">
        <v>1.0916066655341836</v>
      </c>
      <c r="H18245" s="19"/>
      <c r="I18245" s="19">
        <v>1.2025294358837189</v>
      </c>
      <c r="J18245" s="19"/>
      <c r="K18245" s="19">
        <v>1.7103036363749493</v>
      </c>
      <c r="L18245" s="19"/>
      <c r="M18245" s="19">
        <v>0.46765722988598118</v>
      </c>
      <c r="N18245" s="19"/>
      <c r="O18245" s="19">
        <v>1.1778535426467327</v>
      </c>
      <c r="P18245" s="50"/>
      <c r="R18245" s="9" t="s">
        <v>0</v>
      </c>
    </row>
    <row r="18246" spans="2:18" x14ac:dyDescent="0.2">
      <c r="B18246" s="25">
        <v>18016</v>
      </c>
      <c r="C18246" s="193"/>
      <c r="D18246" s="19">
        <v>0.87400421235257986</v>
      </c>
      <c r="E18246" s="19"/>
      <c r="F18246" s="19">
        <v>0.79456448245056355</v>
      </c>
      <c r="G18246" s="19">
        <v>0.290661880100198</v>
      </c>
      <c r="H18246" s="19"/>
      <c r="I18246" s="19"/>
      <c r="J18246" s="19">
        <v>0.32354054099849483</v>
      </c>
      <c r="K18246" s="19"/>
      <c r="L18246" s="19">
        <v>0.23513883009703973</v>
      </c>
      <c r="M18246" s="19"/>
      <c r="N18246" s="19">
        <v>0.6064412460015034</v>
      </c>
      <c r="O18246" s="19"/>
      <c r="P18246" s="50">
        <v>0.4886708077685078</v>
      </c>
      <c r="R18246" s="9" t="s">
        <v>0</v>
      </c>
    </row>
    <row r="18247" spans="2:18" x14ac:dyDescent="0.2">
      <c r="B18247" s="25">
        <v>18017</v>
      </c>
      <c r="C18247" s="193">
        <v>0.39489158622350362</v>
      </c>
      <c r="D18247" s="19"/>
      <c r="E18247" s="19">
        <v>0.90156366124158371</v>
      </c>
      <c r="F18247" s="19"/>
      <c r="G18247" s="19">
        <v>0.56344008939165735</v>
      </c>
      <c r="H18247" s="19"/>
      <c r="I18247" s="19"/>
      <c r="J18247" s="19">
        <v>1.7788400747006106E-2</v>
      </c>
      <c r="K18247" s="19"/>
      <c r="L18247" s="19">
        <v>5.5170842485064465E-2</v>
      </c>
      <c r="M18247" s="19">
        <v>1.1650455814652079</v>
      </c>
      <c r="N18247" s="19"/>
      <c r="O18247" s="19">
        <v>1.2203966207759411</v>
      </c>
      <c r="P18247" s="50"/>
      <c r="R18247" s="9" t="s">
        <v>0</v>
      </c>
    </row>
    <row r="18248" spans="2:18" x14ac:dyDescent="0.2">
      <c r="B18248" s="25">
        <v>18018</v>
      </c>
      <c r="C18248" s="193">
        <v>1.8076049949573172</v>
      </c>
      <c r="D18248" s="19"/>
      <c r="E18248" s="19">
        <v>0.99878429756967557</v>
      </c>
      <c r="F18248" s="19"/>
      <c r="G18248" s="19">
        <v>0.90157306822359318</v>
      </c>
      <c r="H18248" s="19"/>
      <c r="I18248" s="19">
        <v>0.77653669061399411</v>
      </c>
      <c r="J18248" s="19"/>
      <c r="K18248" s="19">
        <v>1.3986222443912713</v>
      </c>
      <c r="L18248" s="19"/>
      <c r="M18248" s="19">
        <v>0.27068367175446528</v>
      </c>
      <c r="N18248" s="19"/>
      <c r="O18248" s="19">
        <v>1.0870043756549794</v>
      </c>
      <c r="P18248" s="50"/>
      <c r="R18248" s="9" t="s">
        <v>0</v>
      </c>
    </row>
    <row r="18249" spans="2:18" x14ac:dyDescent="0.2">
      <c r="B18249" s="25">
        <v>18019</v>
      </c>
      <c r="C18249" s="193">
        <v>0.25477948674898154</v>
      </c>
      <c r="D18249" s="19"/>
      <c r="E18249" s="19"/>
      <c r="F18249" s="19">
        <v>0.40439064916960665</v>
      </c>
      <c r="G18249" s="19"/>
      <c r="H18249" s="19">
        <v>0.66135949007634531</v>
      </c>
      <c r="I18249" s="19">
        <v>2.0105374515591908E-2</v>
      </c>
      <c r="J18249" s="19"/>
      <c r="K18249" s="19">
        <v>0.5110513838170091</v>
      </c>
      <c r="L18249" s="19"/>
      <c r="M18249" s="19"/>
      <c r="N18249" s="19">
        <v>0.25484076687574719</v>
      </c>
      <c r="O18249" s="19"/>
      <c r="P18249" s="50">
        <v>0.25767285899614101</v>
      </c>
      <c r="R18249" s="9" t="s">
        <v>0</v>
      </c>
    </row>
    <row r="18250" spans="2:18" x14ac:dyDescent="0.2">
      <c r="B18250" s="25">
        <v>18020</v>
      </c>
      <c r="C18250" s="193">
        <v>0.94733157493192754</v>
      </c>
      <c r="D18250" s="19"/>
      <c r="E18250" s="19"/>
      <c r="F18250" s="19">
        <v>0.367144422996035</v>
      </c>
      <c r="G18250" s="19">
        <v>1.1238572132572011E-2</v>
      </c>
      <c r="H18250" s="19"/>
      <c r="I18250" s="19"/>
      <c r="J18250" s="19">
        <v>0.18981836606118996</v>
      </c>
      <c r="K18250" s="19">
        <v>0.1731504866581289</v>
      </c>
      <c r="L18250" s="19"/>
      <c r="M18250" s="19"/>
      <c r="N18250" s="19">
        <v>0.12387503595027582</v>
      </c>
      <c r="O18250" s="19"/>
      <c r="P18250" s="50">
        <v>0.37653810615118433</v>
      </c>
      <c r="R18250" s="9" t="s">
        <v>0</v>
      </c>
    </row>
    <row r="18251" spans="2:18" x14ac:dyDescent="0.2">
      <c r="B18251" s="25">
        <v>18021</v>
      </c>
      <c r="C18251" s="193"/>
      <c r="D18251" s="19">
        <v>0.30852947677311165</v>
      </c>
      <c r="E18251" s="19"/>
      <c r="F18251" s="19">
        <v>0.29802923851651963</v>
      </c>
      <c r="G18251" s="19"/>
      <c r="H18251" s="19">
        <v>0.40843807256878661</v>
      </c>
      <c r="I18251" s="19"/>
      <c r="J18251" s="19">
        <v>0.43824533639657498</v>
      </c>
      <c r="K18251" s="19"/>
      <c r="L18251" s="19">
        <v>6.4928766607040986E-2</v>
      </c>
      <c r="M18251" s="19">
        <v>0.1913712395538307</v>
      </c>
      <c r="N18251" s="19"/>
      <c r="O18251" s="19"/>
      <c r="P18251" s="50">
        <v>0.34533597893102741</v>
      </c>
      <c r="R18251" s="9" t="s">
        <v>0</v>
      </c>
    </row>
    <row r="18252" spans="2:18" x14ac:dyDescent="0.2">
      <c r="B18252" s="25">
        <v>18022</v>
      </c>
      <c r="C18252" s="193"/>
      <c r="D18252" s="19">
        <v>0.91939596534635626</v>
      </c>
      <c r="E18252" s="19"/>
      <c r="F18252" s="19">
        <v>1.2190588204556805</v>
      </c>
      <c r="G18252" s="19"/>
      <c r="H18252" s="19">
        <v>0.99380052536799923</v>
      </c>
      <c r="I18252" s="19"/>
      <c r="J18252" s="19">
        <v>1.1477647879298725</v>
      </c>
      <c r="K18252" s="19"/>
      <c r="L18252" s="19">
        <v>1.690823977668636</v>
      </c>
      <c r="M18252" s="19"/>
      <c r="N18252" s="19">
        <v>0.91148038579327251</v>
      </c>
      <c r="O18252" s="19"/>
      <c r="P18252" s="50">
        <v>2.1121390085387692</v>
      </c>
      <c r="R18252" s="9" t="s">
        <v>0</v>
      </c>
    </row>
    <row r="18253" spans="2:18" x14ac:dyDescent="0.2">
      <c r="B18253" s="25">
        <v>18023</v>
      </c>
      <c r="C18253" s="193">
        <v>0.56688097734678544</v>
      </c>
      <c r="D18253" s="19"/>
      <c r="E18253" s="19">
        <v>0.16916048105397907</v>
      </c>
      <c r="F18253" s="19"/>
      <c r="G18253" s="19"/>
      <c r="H18253" s="19">
        <v>3.3802382562921111E-2</v>
      </c>
      <c r="I18253" s="19"/>
      <c r="J18253" s="19">
        <v>0.59559991732594342</v>
      </c>
      <c r="K18253" s="19"/>
      <c r="L18253" s="19">
        <v>0.48660183019723047</v>
      </c>
      <c r="M18253" s="19"/>
      <c r="N18253" s="19">
        <v>0.52501521217693703</v>
      </c>
      <c r="O18253" s="19"/>
      <c r="P18253" s="50">
        <v>0.3821954036687441</v>
      </c>
      <c r="R18253" s="9" t="s">
        <v>0</v>
      </c>
    </row>
    <row r="18254" spans="2:18" x14ac:dyDescent="0.2">
      <c r="B18254" s="25">
        <v>18024</v>
      </c>
      <c r="C18254" s="193"/>
      <c r="D18254" s="19">
        <v>0.48729671259647489</v>
      </c>
      <c r="E18254" s="19">
        <v>0.62570076258293339</v>
      </c>
      <c r="F18254" s="19"/>
      <c r="G18254" s="19">
        <v>0.88554904069114837</v>
      </c>
      <c r="H18254" s="19"/>
      <c r="I18254" s="19">
        <v>0.67611424434499068</v>
      </c>
      <c r="J18254" s="19"/>
      <c r="K18254" s="19"/>
      <c r="L18254" s="19">
        <v>7.4940365958184943E-2</v>
      </c>
      <c r="M18254" s="19">
        <v>0.61628818500507254</v>
      </c>
      <c r="N18254" s="19"/>
      <c r="O18254" s="19">
        <v>0.95549006202791364</v>
      </c>
      <c r="P18254" s="50"/>
      <c r="R18254" s="9" t="s">
        <v>0</v>
      </c>
    </row>
    <row r="18255" spans="2:18" x14ac:dyDescent="0.2">
      <c r="B18255" s="25">
        <v>18025</v>
      </c>
      <c r="C18255" s="193">
        <v>6.0193963141997868E-2</v>
      </c>
      <c r="D18255" s="19"/>
      <c r="E18255" s="19"/>
      <c r="F18255" s="19">
        <v>1.1384120542501941</v>
      </c>
      <c r="G18255" s="19"/>
      <c r="H18255" s="19">
        <v>0.55945226992140651</v>
      </c>
      <c r="I18255" s="19"/>
      <c r="J18255" s="19">
        <v>0.32084208628350275</v>
      </c>
      <c r="K18255" s="19"/>
      <c r="L18255" s="19">
        <v>6.1684414433226975E-2</v>
      </c>
      <c r="M18255" s="19"/>
      <c r="N18255" s="19">
        <v>0.12366088094340355</v>
      </c>
      <c r="O18255" s="19"/>
      <c r="P18255" s="50">
        <v>0.87550729823714279</v>
      </c>
      <c r="R18255" s="9" t="s">
        <v>0</v>
      </c>
    </row>
    <row r="18256" spans="2:18" x14ac:dyDescent="0.2">
      <c r="B18256" s="25">
        <v>18026</v>
      </c>
      <c r="C18256" s="193">
        <v>7.9086699976160302E-2</v>
      </c>
      <c r="D18256" s="19"/>
      <c r="E18256" s="19">
        <v>1.257379960421813</v>
      </c>
      <c r="F18256" s="19"/>
      <c r="G18256" s="19">
        <v>1.6693323990151907</v>
      </c>
      <c r="H18256" s="19"/>
      <c r="I18256" s="19">
        <v>0.79176376506276014</v>
      </c>
      <c r="J18256" s="19"/>
      <c r="K18256" s="19"/>
      <c r="L18256" s="19">
        <v>0.19239255010989542</v>
      </c>
      <c r="M18256" s="19">
        <v>0.61692820361034761</v>
      </c>
      <c r="N18256" s="19"/>
      <c r="O18256" s="19">
        <v>0.25722995694596934</v>
      </c>
      <c r="P18256" s="50"/>
      <c r="R18256" s="9" t="s">
        <v>0</v>
      </c>
    </row>
    <row r="18257" spans="2:18" x14ac:dyDescent="0.2">
      <c r="B18257" s="25">
        <v>18027</v>
      </c>
      <c r="C18257" s="193"/>
      <c r="D18257" s="19">
        <v>0.62318931954302537</v>
      </c>
      <c r="E18257" s="19"/>
      <c r="F18257" s="19">
        <v>0.25161244948097655</v>
      </c>
      <c r="G18257" s="19"/>
      <c r="H18257" s="19">
        <v>0.12008688040067439</v>
      </c>
      <c r="I18257" s="19"/>
      <c r="J18257" s="19">
        <v>0.33263497792237612</v>
      </c>
      <c r="K18257" s="19"/>
      <c r="L18257" s="19">
        <v>0.43166255792139396</v>
      </c>
      <c r="M18257" s="19"/>
      <c r="N18257" s="19">
        <v>0.19713386451218007</v>
      </c>
      <c r="O18257" s="19"/>
      <c r="P18257" s="50">
        <v>0.85793675304776507</v>
      </c>
      <c r="R18257" s="9" t="s">
        <v>0</v>
      </c>
    </row>
    <row r="18258" spans="2:18" x14ac:dyDescent="0.2">
      <c r="B18258" s="25">
        <v>18028</v>
      </c>
      <c r="C18258" s="193">
        <v>1.2483483899204939</v>
      </c>
      <c r="D18258" s="19"/>
      <c r="E18258" s="19">
        <v>0.4972359679257472</v>
      </c>
      <c r="F18258" s="19"/>
      <c r="G18258" s="19">
        <v>0.77869294888006413</v>
      </c>
      <c r="H18258" s="19"/>
      <c r="I18258" s="19">
        <v>0.60226400817374737</v>
      </c>
      <c r="J18258" s="19"/>
      <c r="K18258" s="19">
        <v>0.92409635312480132</v>
      </c>
      <c r="L18258" s="19"/>
      <c r="M18258" s="19">
        <v>0.87402337181202983</v>
      </c>
      <c r="N18258" s="19"/>
      <c r="O18258" s="19">
        <v>0.4036091138142992</v>
      </c>
      <c r="P18258" s="50"/>
      <c r="R18258" s="9" t="s">
        <v>0</v>
      </c>
    </row>
    <row r="18259" spans="2:18" x14ac:dyDescent="0.2">
      <c r="B18259" s="25">
        <v>18029</v>
      </c>
      <c r="C18259" s="193"/>
      <c r="D18259" s="19">
        <v>0.12012013518360869</v>
      </c>
      <c r="E18259" s="19">
        <v>0.25271950403522764</v>
      </c>
      <c r="F18259" s="19"/>
      <c r="G18259" s="19"/>
      <c r="H18259" s="19">
        <v>1.076867592113951</v>
      </c>
      <c r="I18259" s="19"/>
      <c r="J18259" s="19">
        <v>0.97511305969781792</v>
      </c>
      <c r="K18259" s="19">
        <v>0.20678360266742585</v>
      </c>
      <c r="L18259" s="19"/>
      <c r="M18259" s="19"/>
      <c r="N18259" s="19">
        <v>1.5663278168993786</v>
      </c>
      <c r="O18259" s="19"/>
      <c r="P18259" s="50">
        <v>0.14399378453943118</v>
      </c>
      <c r="R18259" s="9" t="s">
        <v>0</v>
      </c>
    </row>
    <row r="18260" spans="2:18" x14ac:dyDescent="0.2">
      <c r="B18260" s="25">
        <v>18030</v>
      </c>
      <c r="C18260" s="193"/>
      <c r="D18260" s="19">
        <v>1.727961465723701</v>
      </c>
      <c r="E18260" s="19"/>
      <c r="F18260" s="19">
        <v>2.2569590688082157</v>
      </c>
      <c r="G18260" s="19"/>
      <c r="H18260" s="19">
        <v>0.30582214946688191</v>
      </c>
      <c r="I18260" s="19"/>
      <c r="J18260" s="19">
        <v>1.1252503228992299</v>
      </c>
      <c r="K18260" s="19"/>
      <c r="L18260" s="19">
        <v>1.029697079362009</v>
      </c>
      <c r="M18260" s="19"/>
      <c r="N18260" s="19">
        <v>1.3886928969387715</v>
      </c>
      <c r="O18260" s="19"/>
      <c r="P18260" s="50">
        <v>0.71271749416973462</v>
      </c>
      <c r="R18260" s="9" t="s">
        <v>0</v>
      </c>
    </row>
    <row r="18261" spans="2:18" x14ac:dyDescent="0.2">
      <c r="B18261" s="25">
        <v>18031</v>
      </c>
      <c r="C18261" s="193">
        <v>0.46772403509274729</v>
      </c>
      <c r="D18261" s="19"/>
      <c r="E18261" s="19"/>
      <c r="F18261" s="19">
        <v>0.3576564435905959</v>
      </c>
      <c r="G18261" s="19">
        <v>0.12224153363044772</v>
      </c>
      <c r="H18261" s="19"/>
      <c r="I18261" s="19"/>
      <c r="J18261" s="19">
        <v>1.193545718968833</v>
      </c>
      <c r="K18261" s="19"/>
      <c r="L18261" s="19">
        <v>1.4677612815993231</v>
      </c>
      <c r="M18261" s="19">
        <v>7.7813993684825028E-2</v>
      </c>
      <c r="N18261" s="19"/>
      <c r="O18261" s="19"/>
      <c r="P18261" s="50">
        <v>0.42697298059240063</v>
      </c>
      <c r="R18261" s="9" t="s">
        <v>0</v>
      </c>
    </row>
    <row r="18262" spans="2:18" x14ac:dyDescent="0.2">
      <c r="B18262" s="25">
        <v>18032</v>
      </c>
      <c r="C18262" s="193">
        <v>0.25525462568187057</v>
      </c>
      <c r="D18262" s="19"/>
      <c r="E18262" s="19">
        <v>0.66825735713893353</v>
      </c>
      <c r="F18262" s="19"/>
      <c r="G18262" s="19">
        <v>0.66220231576350752</v>
      </c>
      <c r="H18262" s="19"/>
      <c r="I18262" s="19">
        <v>0.1243387167693225</v>
      </c>
      <c r="J18262" s="19"/>
      <c r="K18262" s="19">
        <v>0.38883498399370003</v>
      </c>
      <c r="L18262" s="19"/>
      <c r="M18262" s="19">
        <v>0.74465746875037619</v>
      </c>
      <c r="N18262" s="19"/>
      <c r="O18262" s="19"/>
      <c r="P18262" s="50">
        <v>0.57396670873933608</v>
      </c>
      <c r="R18262" s="9" t="s">
        <v>0</v>
      </c>
    </row>
    <row r="18263" spans="2:18" x14ac:dyDescent="0.2">
      <c r="B18263" s="25">
        <v>18033</v>
      </c>
      <c r="C18263" s="193">
        <v>4.6889701380839005E-2</v>
      </c>
      <c r="D18263" s="19"/>
      <c r="E18263" s="19"/>
      <c r="F18263" s="19">
        <v>0.82657492763544427</v>
      </c>
      <c r="G18263" s="19">
        <v>0.49521300946378771</v>
      </c>
      <c r="H18263" s="19"/>
      <c r="I18263" s="19"/>
      <c r="J18263" s="19">
        <v>0.22499965033662728</v>
      </c>
      <c r="K18263" s="19"/>
      <c r="L18263" s="19">
        <v>0.49748554974119091</v>
      </c>
      <c r="M18263" s="19"/>
      <c r="N18263" s="19">
        <v>0.17906616815935086</v>
      </c>
      <c r="O18263" s="19"/>
      <c r="P18263" s="50">
        <v>0.65278267328317019</v>
      </c>
      <c r="R18263" s="9" t="s">
        <v>0</v>
      </c>
    </row>
    <row r="18264" spans="2:18" x14ac:dyDescent="0.2">
      <c r="B18264" s="25">
        <v>18034</v>
      </c>
      <c r="C18264" s="193">
        <v>3.1463673591204073</v>
      </c>
      <c r="D18264" s="19"/>
      <c r="E18264" s="19">
        <v>2.3187248569231826</v>
      </c>
      <c r="F18264" s="19"/>
      <c r="G18264" s="19">
        <v>1.5834431043817174</v>
      </c>
      <c r="H18264" s="19"/>
      <c r="I18264" s="19">
        <v>1.5406048456119783</v>
      </c>
      <c r="J18264" s="19"/>
      <c r="K18264" s="19">
        <v>2.2176925034109138</v>
      </c>
      <c r="L18264" s="19"/>
      <c r="M18264" s="19">
        <v>1.4409693428781318</v>
      </c>
      <c r="N18264" s="19"/>
      <c r="O18264" s="19">
        <v>2.3178033057962764</v>
      </c>
      <c r="P18264" s="50"/>
      <c r="R18264" s="9" t="s">
        <v>0</v>
      </c>
    </row>
    <row r="18265" spans="2:18" x14ac:dyDescent="0.2">
      <c r="B18265" s="25">
        <v>18035</v>
      </c>
      <c r="C18265" s="193">
        <v>0.50819796274809026</v>
      </c>
      <c r="D18265" s="19"/>
      <c r="E18265" s="19"/>
      <c r="F18265" s="19">
        <v>0.66969796756144329</v>
      </c>
      <c r="G18265" s="19"/>
      <c r="H18265" s="19">
        <v>0.68274673588279822</v>
      </c>
      <c r="I18265" s="19"/>
      <c r="J18265" s="19">
        <v>0.38657302757359374</v>
      </c>
      <c r="K18265" s="19"/>
      <c r="L18265" s="19">
        <v>0.15077781084196554</v>
      </c>
      <c r="M18265" s="19">
        <v>0.65127511486402512</v>
      </c>
      <c r="N18265" s="19"/>
      <c r="O18265" s="19"/>
      <c r="P18265" s="50">
        <v>0.64097358572778418</v>
      </c>
      <c r="R18265" s="9" t="s">
        <v>0</v>
      </c>
    </row>
    <row r="18266" spans="2:18" x14ac:dyDescent="0.2">
      <c r="B18266" s="25">
        <v>18036</v>
      </c>
      <c r="C18266" s="193">
        <v>1.4743407103153081</v>
      </c>
      <c r="D18266" s="19"/>
      <c r="E18266" s="19">
        <v>0.92530623999179129</v>
      </c>
      <c r="F18266" s="19"/>
      <c r="G18266" s="19">
        <v>1.8363945408948013</v>
      </c>
      <c r="H18266" s="19"/>
      <c r="I18266" s="19">
        <v>0.29898270581167891</v>
      </c>
      <c r="J18266" s="19"/>
      <c r="K18266" s="19">
        <v>1.844340405516282</v>
      </c>
      <c r="L18266" s="19"/>
      <c r="M18266" s="19">
        <v>1.6023109353706002</v>
      </c>
      <c r="N18266" s="19"/>
      <c r="O18266" s="19">
        <v>1.4484412959196689</v>
      </c>
      <c r="P18266" s="50"/>
      <c r="R18266" s="9" t="s">
        <v>0</v>
      </c>
    </row>
    <row r="18267" spans="2:18" x14ac:dyDescent="0.2">
      <c r="B18267" s="25">
        <v>18037</v>
      </c>
      <c r="C18267" s="193"/>
      <c r="D18267" s="19">
        <v>1.7075312307746175</v>
      </c>
      <c r="E18267" s="19"/>
      <c r="F18267" s="19">
        <v>1.1698128468461078</v>
      </c>
      <c r="G18267" s="19"/>
      <c r="H18267" s="19">
        <v>2.5662490148771928</v>
      </c>
      <c r="I18267" s="19"/>
      <c r="J18267" s="19">
        <v>2.0546428894127966</v>
      </c>
      <c r="K18267" s="19"/>
      <c r="L18267" s="19">
        <v>2.3626902486930725</v>
      </c>
      <c r="M18267" s="19"/>
      <c r="N18267" s="19">
        <v>1.9057371597955712</v>
      </c>
      <c r="O18267" s="19"/>
      <c r="P18267" s="50">
        <v>1.8518908095806212</v>
      </c>
      <c r="R18267" s="9" t="s">
        <v>0</v>
      </c>
    </row>
    <row r="18268" spans="2:18" x14ac:dyDescent="0.2">
      <c r="B18268" s="25">
        <v>18038</v>
      </c>
      <c r="C18268" s="193">
        <v>0.23741736058781779</v>
      </c>
      <c r="D18268" s="19"/>
      <c r="E18268" s="19">
        <v>0.76470323505882387</v>
      </c>
      <c r="F18268" s="19"/>
      <c r="G18268" s="19">
        <v>0.32666681561749333</v>
      </c>
      <c r="H18268" s="19"/>
      <c r="I18268" s="19">
        <v>0.32317865031115989</v>
      </c>
      <c r="J18268" s="19"/>
      <c r="K18268" s="19"/>
      <c r="L18268" s="19">
        <v>0.64292647507602618</v>
      </c>
      <c r="M18268" s="19"/>
      <c r="N18268" s="19">
        <v>0.80511000527290077</v>
      </c>
      <c r="O18268" s="19">
        <v>0.1484462414439093</v>
      </c>
      <c r="P18268" s="50"/>
      <c r="R18268" s="9" t="s">
        <v>0</v>
      </c>
    </row>
    <row r="18269" spans="2:18" x14ac:dyDescent="0.2">
      <c r="B18269" s="25">
        <v>18039</v>
      </c>
      <c r="C18269" s="193"/>
      <c r="D18269" s="19">
        <v>1.1754299193756772</v>
      </c>
      <c r="E18269" s="19"/>
      <c r="F18269" s="19">
        <v>3.0369594296871423E-2</v>
      </c>
      <c r="G18269" s="19"/>
      <c r="H18269" s="19">
        <v>0.43189171354013906</v>
      </c>
      <c r="I18269" s="19"/>
      <c r="J18269" s="19">
        <v>0.73634441553179042</v>
      </c>
      <c r="K18269" s="19"/>
      <c r="L18269" s="19">
        <v>0.78489252699955381</v>
      </c>
      <c r="M18269" s="19"/>
      <c r="N18269" s="19">
        <v>0.21086127255537185</v>
      </c>
      <c r="O18269" s="19"/>
      <c r="P18269" s="50">
        <v>1.0845784574097217</v>
      </c>
      <c r="R18269" s="9" t="s">
        <v>0</v>
      </c>
    </row>
    <row r="18270" spans="2:18" x14ac:dyDescent="0.2">
      <c r="B18270" s="25">
        <v>18040</v>
      </c>
      <c r="C18270" s="193"/>
      <c r="D18270" s="19">
        <v>5.5174022504004848E-2</v>
      </c>
      <c r="E18270" s="19"/>
      <c r="F18270" s="19">
        <v>1.1052281686244543</v>
      </c>
      <c r="G18270" s="19">
        <v>0.92370135346049631</v>
      </c>
      <c r="H18270" s="19"/>
      <c r="I18270" s="19"/>
      <c r="J18270" s="19">
        <v>0.14732316827568373</v>
      </c>
      <c r="K18270" s="19">
        <v>0.30890740124587474</v>
      </c>
      <c r="L18270" s="19"/>
      <c r="M18270" s="19">
        <v>0.44927123887903125</v>
      </c>
      <c r="N18270" s="19"/>
      <c r="O18270" s="19"/>
      <c r="P18270" s="50">
        <v>1.0157266937663814</v>
      </c>
      <c r="R18270" s="9" t="s">
        <v>0</v>
      </c>
    </row>
    <row r="18271" spans="2:18" x14ac:dyDescent="0.2">
      <c r="B18271" s="25">
        <v>18041</v>
      </c>
      <c r="C18271" s="193"/>
      <c r="D18271" s="19">
        <v>1.4231991568299651</v>
      </c>
      <c r="E18271" s="19"/>
      <c r="F18271" s="19">
        <v>2.2835289012923243</v>
      </c>
      <c r="G18271" s="19"/>
      <c r="H18271" s="19">
        <v>2.3065603013255518</v>
      </c>
      <c r="I18271" s="19"/>
      <c r="J18271" s="19">
        <v>1.8442689264381917</v>
      </c>
      <c r="K18271" s="19"/>
      <c r="L18271" s="19">
        <v>2.4505348616951039</v>
      </c>
      <c r="M18271" s="19"/>
      <c r="N18271" s="19">
        <v>1.7071348911173021</v>
      </c>
      <c r="O18271" s="19"/>
      <c r="P18271" s="50">
        <v>1.8194400017022381</v>
      </c>
      <c r="R18271" s="9" t="s">
        <v>0</v>
      </c>
    </row>
    <row r="18272" spans="2:18" x14ac:dyDescent="0.2">
      <c r="B18272" s="25">
        <v>18042</v>
      </c>
      <c r="C18272" s="193"/>
      <c r="D18272" s="19">
        <v>0.82189994463262095</v>
      </c>
      <c r="E18272" s="19"/>
      <c r="F18272" s="19">
        <v>1.2492910617498705</v>
      </c>
      <c r="G18272" s="19"/>
      <c r="H18272" s="19">
        <v>1.3032115382048222</v>
      </c>
      <c r="I18272" s="19"/>
      <c r="J18272" s="19">
        <v>0.94062257426956952</v>
      </c>
      <c r="K18272" s="19"/>
      <c r="L18272" s="19">
        <v>0.5397737257367754</v>
      </c>
      <c r="M18272" s="19"/>
      <c r="N18272" s="19">
        <v>0.58996133887287894</v>
      </c>
      <c r="O18272" s="19"/>
      <c r="P18272" s="50">
        <v>1.2164820244109442</v>
      </c>
      <c r="R18272" s="9" t="s">
        <v>0</v>
      </c>
    </row>
    <row r="18273" spans="2:18" x14ac:dyDescent="0.2">
      <c r="B18273" s="25">
        <v>18043</v>
      </c>
      <c r="C18273" s="193"/>
      <c r="D18273" s="19">
        <v>0.25800732554394529</v>
      </c>
      <c r="E18273" s="19"/>
      <c r="F18273" s="19">
        <v>0.69707116587318163</v>
      </c>
      <c r="G18273" s="19"/>
      <c r="H18273" s="19">
        <v>0.37905735355519266</v>
      </c>
      <c r="I18273" s="19"/>
      <c r="J18273" s="19">
        <v>3.028532703972452E-2</v>
      </c>
      <c r="K18273" s="19"/>
      <c r="L18273" s="19">
        <v>0.2816594075691437</v>
      </c>
      <c r="M18273" s="19">
        <v>0.11351899963134114</v>
      </c>
      <c r="N18273" s="19"/>
      <c r="O18273" s="19"/>
      <c r="P18273" s="50">
        <v>0.6035408897233453</v>
      </c>
      <c r="R18273" s="9" t="s">
        <v>0</v>
      </c>
    </row>
    <row r="18274" spans="2:18" x14ac:dyDescent="0.2">
      <c r="B18274" s="25">
        <v>18044</v>
      </c>
      <c r="C18274" s="193">
        <v>0.49539424471580623</v>
      </c>
      <c r="D18274" s="19"/>
      <c r="E18274" s="19">
        <v>0.97745365768093995</v>
      </c>
      <c r="F18274" s="19"/>
      <c r="G18274" s="19">
        <v>1.5837866134260361</v>
      </c>
      <c r="H18274" s="19"/>
      <c r="I18274" s="19">
        <v>0.6672308428463618</v>
      </c>
      <c r="J18274" s="19"/>
      <c r="K18274" s="19">
        <v>1.2060138020084081</v>
      </c>
      <c r="L18274" s="19"/>
      <c r="M18274" s="19">
        <v>0.599527492044723</v>
      </c>
      <c r="N18274" s="19"/>
      <c r="O18274" s="19">
        <v>0.88308603492647941</v>
      </c>
      <c r="P18274" s="50"/>
      <c r="R18274" s="9" t="s">
        <v>0</v>
      </c>
    </row>
    <row r="18275" spans="2:18" x14ac:dyDescent="0.2">
      <c r="B18275" s="25">
        <v>18045</v>
      </c>
      <c r="C18275" s="193">
        <v>0.67466403416642129</v>
      </c>
      <c r="D18275" s="19"/>
      <c r="E18275" s="19">
        <v>0.28396630817890428</v>
      </c>
      <c r="F18275" s="19"/>
      <c r="G18275" s="19">
        <v>0.2028355758383821</v>
      </c>
      <c r="H18275" s="19"/>
      <c r="I18275" s="19">
        <v>1.6406147409895286</v>
      </c>
      <c r="J18275" s="19"/>
      <c r="K18275" s="19">
        <v>1.1235332875113362</v>
      </c>
      <c r="L18275" s="19"/>
      <c r="M18275" s="19">
        <v>0.550892917216383</v>
      </c>
      <c r="N18275" s="19"/>
      <c r="O18275" s="19">
        <v>0.42825786437535907</v>
      </c>
      <c r="P18275" s="50"/>
      <c r="R18275" s="9" t="s">
        <v>0</v>
      </c>
    </row>
    <row r="18276" spans="2:18" x14ac:dyDescent="0.2">
      <c r="B18276" s="25">
        <v>18046</v>
      </c>
      <c r="C18276" s="193"/>
      <c r="D18276" s="19">
        <v>1.4641520344057051</v>
      </c>
      <c r="E18276" s="19"/>
      <c r="F18276" s="19">
        <v>0.90677173218704354</v>
      </c>
      <c r="G18276" s="19"/>
      <c r="H18276" s="19">
        <v>1.1297136792422064</v>
      </c>
      <c r="I18276" s="19"/>
      <c r="J18276" s="19">
        <v>0.67031459322323705</v>
      </c>
      <c r="K18276" s="19"/>
      <c r="L18276" s="19">
        <v>0.69042039306105174</v>
      </c>
      <c r="M18276" s="19"/>
      <c r="N18276" s="19">
        <v>0.75071564300452087</v>
      </c>
      <c r="O18276" s="19"/>
      <c r="P18276" s="50">
        <v>1.21281213315463</v>
      </c>
      <c r="R18276" s="9" t="s">
        <v>0</v>
      </c>
    </row>
    <row r="18277" spans="2:18" x14ac:dyDescent="0.2">
      <c r="B18277" s="25">
        <v>18047</v>
      </c>
      <c r="C18277" s="193"/>
      <c r="D18277" s="19">
        <v>0.35662152630942084</v>
      </c>
      <c r="E18277" s="19"/>
      <c r="F18277" s="19">
        <v>1.3337969232302855</v>
      </c>
      <c r="G18277" s="19"/>
      <c r="H18277" s="19">
        <v>0.40441863934856809</v>
      </c>
      <c r="I18277" s="19"/>
      <c r="J18277" s="19">
        <v>1.1032870499161367</v>
      </c>
      <c r="K18277" s="19"/>
      <c r="L18277" s="19">
        <v>1.8031491888552715</v>
      </c>
      <c r="M18277" s="19"/>
      <c r="N18277" s="19">
        <v>0.72970263605962249</v>
      </c>
      <c r="O18277" s="19"/>
      <c r="P18277" s="50">
        <v>0.80818717684347308</v>
      </c>
      <c r="R18277" s="9" t="s">
        <v>0</v>
      </c>
    </row>
    <row r="18278" spans="2:18" x14ac:dyDescent="0.2">
      <c r="B18278" s="25">
        <v>18048</v>
      </c>
      <c r="C18278" s="193">
        <v>0.43838583861592911</v>
      </c>
      <c r="D18278" s="19"/>
      <c r="E18278" s="19">
        <v>0.17970465054974502</v>
      </c>
      <c r="F18278" s="19"/>
      <c r="G18278" s="19">
        <v>0.29247674592193518</v>
      </c>
      <c r="H18278" s="19"/>
      <c r="I18278" s="19">
        <v>0.16275500820221067</v>
      </c>
      <c r="J18278" s="19"/>
      <c r="K18278" s="19"/>
      <c r="L18278" s="19">
        <v>1.0235627744793023</v>
      </c>
      <c r="M18278" s="19">
        <v>1.0176137988341321</v>
      </c>
      <c r="N18278" s="19"/>
      <c r="O18278" s="19"/>
      <c r="P18278" s="50">
        <v>6.7860171377875284E-2</v>
      </c>
      <c r="R18278" s="9" t="s">
        <v>0</v>
      </c>
    </row>
    <row r="18279" spans="2:18" x14ac:dyDescent="0.2">
      <c r="B18279" s="25">
        <v>18049</v>
      </c>
      <c r="C18279" s="193">
        <v>2.1675022142038847</v>
      </c>
      <c r="D18279" s="19"/>
      <c r="E18279" s="19">
        <v>1.6288358147803033</v>
      </c>
      <c r="F18279" s="19"/>
      <c r="G18279" s="19">
        <v>1.5075286066652325</v>
      </c>
      <c r="H18279" s="19"/>
      <c r="I18279" s="19">
        <v>1.6479041165518724</v>
      </c>
      <c r="J18279" s="19"/>
      <c r="K18279" s="19">
        <v>1.6879883223943657</v>
      </c>
      <c r="L18279" s="19"/>
      <c r="M18279" s="19">
        <v>1.6498964717600555</v>
      </c>
      <c r="N18279" s="19"/>
      <c r="O18279" s="19">
        <v>2.4763077405245633</v>
      </c>
      <c r="P18279" s="50"/>
      <c r="R18279" s="9" t="s">
        <v>0</v>
      </c>
    </row>
    <row r="18280" spans="2:18" x14ac:dyDescent="0.2">
      <c r="B18280" s="25">
        <v>18050</v>
      </c>
      <c r="C18280" s="193"/>
      <c r="D18280" s="19">
        <v>0.28151095371926771</v>
      </c>
      <c r="E18280" s="19">
        <v>0.86895249144641218</v>
      </c>
      <c r="F18280" s="19"/>
      <c r="G18280" s="19">
        <v>0.1477634237839936</v>
      </c>
      <c r="H18280" s="19"/>
      <c r="I18280" s="19">
        <v>0.36431227641558228</v>
      </c>
      <c r="J18280" s="19"/>
      <c r="K18280" s="19"/>
      <c r="L18280" s="19">
        <v>1.1442201204031022</v>
      </c>
      <c r="M18280" s="19"/>
      <c r="N18280" s="19">
        <v>0.44938522947967857</v>
      </c>
      <c r="O18280" s="19">
        <v>1.1394856124721104</v>
      </c>
      <c r="P18280" s="50"/>
      <c r="R18280" s="9" t="s">
        <v>0</v>
      </c>
    </row>
    <row r="18281" spans="2:18" x14ac:dyDescent="0.2">
      <c r="B18281" s="25">
        <v>18051</v>
      </c>
      <c r="C18281" s="193"/>
      <c r="D18281" s="19">
        <v>1.3846689476714935</v>
      </c>
      <c r="E18281" s="19"/>
      <c r="F18281" s="19">
        <v>1.1489059766050567</v>
      </c>
      <c r="G18281" s="19"/>
      <c r="H18281" s="19">
        <v>1.3525109631560084</v>
      </c>
      <c r="I18281" s="19"/>
      <c r="J18281" s="19">
        <v>1.8029156875665915</v>
      </c>
      <c r="K18281" s="19"/>
      <c r="L18281" s="19">
        <v>1.6089592409985976</v>
      </c>
      <c r="M18281" s="19"/>
      <c r="N18281" s="19">
        <v>1.1905822824103094</v>
      </c>
      <c r="O18281" s="19"/>
      <c r="P18281" s="50">
        <v>1.0126643021390223</v>
      </c>
      <c r="R18281" s="9" t="s">
        <v>0</v>
      </c>
    </row>
    <row r="18282" spans="2:18" x14ac:dyDescent="0.2">
      <c r="B18282" s="25">
        <v>18052</v>
      </c>
      <c r="C18282" s="193"/>
      <c r="D18282" s="19">
        <v>1.9644905009670703</v>
      </c>
      <c r="E18282" s="19"/>
      <c r="F18282" s="19">
        <v>1.8938048323190897</v>
      </c>
      <c r="G18282" s="19"/>
      <c r="H18282" s="19">
        <v>1.3164917203848452</v>
      </c>
      <c r="I18282" s="19"/>
      <c r="J18282" s="19">
        <v>2.0121661504788264</v>
      </c>
      <c r="K18282" s="19"/>
      <c r="L18282" s="19">
        <v>1.4907101605498279</v>
      </c>
      <c r="M18282" s="19"/>
      <c r="N18282" s="19">
        <v>2.4521288892168664</v>
      </c>
      <c r="O18282" s="19"/>
      <c r="P18282" s="50">
        <v>2.0707489799584158</v>
      </c>
      <c r="R18282" s="9" t="s">
        <v>0</v>
      </c>
    </row>
    <row r="18283" spans="2:18" x14ac:dyDescent="0.2">
      <c r="B18283" s="25">
        <v>18053</v>
      </c>
      <c r="C18283" s="193">
        <v>0.4484644920548273</v>
      </c>
      <c r="D18283" s="19"/>
      <c r="E18283" s="19">
        <v>0.12745629336411812</v>
      </c>
      <c r="F18283" s="19"/>
      <c r="G18283" s="19"/>
      <c r="H18283" s="19">
        <v>0.23651114590143635</v>
      </c>
      <c r="I18283" s="19"/>
      <c r="J18283" s="19">
        <v>0.49598486439679418</v>
      </c>
      <c r="K18283" s="19">
        <v>0.11389551300858386</v>
      </c>
      <c r="L18283" s="19"/>
      <c r="M18283" s="19">
        <v>0.50889375646613388</v>
      </c>
      <c r="N18283" s="19"/>
      <c r="O18283" s="19">
        <v>0.64231884873293854</v>
      </c>
      <c r="P18283" s="50"/>
      <c r="R18283" s="9" t="s">
        <v>0</v>
      </c>
    </row>
    <row r="18284" spans="2:18" x14ac:dyDescent="0.2">
      <c r="B18284" s="25">
        <v>18054</v>
      </c>
      <c r="C18284" s="193">
        <v>0.44972354207819132</v>
      </c>
      <c r="D18284" s="19"/>
      <c r="E18284" s="19"/>
      <c r="F18284" s="19">
        <v>0.67000411030116658</v>
      </c>
      <c r="G18284" s="19"/>
      <c r="H18284" s="19">
        <v>0.49833851543125096</v>
      </c>
      <c r="I18284" s="19">
        <v>0.47714062280324765</v>
      </c>
      <c r="J18284" s="19"/>
      <c r="K18284" s="19"/>
      <c r="L18284" s="19">
        <v>0.34082101036489337</v>
      </c>
      <c r="M18284" s="19"/>
      <c r="N18284" s="19">
        <v>0.30945887234145641</v>
      </c>
      <c r="O18284" s="19"/>
      <c r="P18284" s="50">
        <v>1.0913202573070915</v>
      </c>
      <c r="R18284" s="9" t="s">
        <v>0</v>
      </c>
    </row>
    <row r="18285" spans="2:18" x14ac:dyDescent="0.2">
      <c r="B18285" s="25">
        <v>18055</v>
      </c>
      <c r="C18285" s="193">
        <v>1.1121169902852903</v>
      </c>
      <c r="D18285" s="19"/>
      <c r="E18285" s="19">
        <v>1.6010155421582408</v>
      </c>
      <c r="F18285" s="19"/>
      <c r="G18285" s="19">
        <v>1.0642468214066387</v>
      </c>
      <c r="H18285" s="19"/>
      <c r="I18285" s="19">
        <v>1.2504273391704199</v>
      </c>
      <c r="J18285" s="19"/>
      <c r="K18285" s="19">
        <v>1.0512108269758864</v>
      </c>
      <c r="L18285" s="19"/>
      <c r="M18285" s="19">
        <v>1.611885110277695</v>
      </c>
      <c r="N18285" s="19"/>
      <c r="O18285" s="19">
        <v>1.7721593828094402</v>
      </c>
      <c r="P18285" s="50"/>
      <c r="R18285" s="9" t="s">
        <v>0</v>
      </c>
    </row>
    <row r="18286" spans="2:18" x14ac:dyDescent="0.2">
      <c r="B18286" s="25">
        <v>18056</v>
      </c>
      <c r="C18286" s="193">
        <v>1.3275161305284948</v>
      </c>
      <c r="D18286" s="19"/>
      <c r="E18286" s="19">
        <v>2.1145677696267891</v>
      </c>
      <c r="F18286" s="19"/>
      <c r="G18286" s="19">
        <v>1.1233710243270232</v>
      </c>
      <c r="H18286" s="19"/>
      <c r="I18286" s="19">
        <v>0.97757125553847668</v>
      </c>
      <c r="J18286" s="19"/>
      <c r="K18286" s="19">
        <v>1.2862308698642462</v>
      </c>
      <c r="L18286" s="19"/>
      <c r="M18286" s="19">
        <v>2.0681580101862487</v>
      </c>
      <c r="N18286" s="19"/>
      <c r="O18286" s="19">
        <v>1.6741341246228338</v>
      </c>
      <c r="P18286" s="50"/>
      <c r="R18286" s="9" t="s">
        <v>0</v>
      </c>
    </row>
    <row r="18287" spans="2:18" x14ac:dyDescent="0.2">
      <c r="B18287" s="25">
        <v>18057</v>
      </c>
      <c r="C18287" s="193"/>
      <c r="D18287" s="19">
        <v>0.57403110492591802</v>
      </c>
      <c r="E18287" s="19"/>
      <c r="F18287" s="19">
        <v>0.32750605145450451</v>
      </c>
      <c r="G18287" s="19"/>
      <c r="H18287" s="19">
        <v>0.97085175807721846</v>
      </c>
      <c r="I18287" s="19"/>
      <c r="J18287" s="19">
        <v>0.82281524019718266</v>
      </c>
      <c r="K18287" s="19"/>
      <c r="L18287" s="19">
        <v>0.62565014932892427</v>
      </c>
      <c r="M18287" s="19"/>
      <c r="N18287" s="19">
        <v>0.94003886299372763</v>
      </c>
      <c r="O18287" s="19"/>
      <c r="P18287" s="50">
        <v>2.5161654257255944E-2</v>
      </c>
      <c r="R18287" s="9" t="s">
        <v>0</v>
      </c>
    </row>
    <row r="18288" spans="2:18" x14ac:dyDescent="0.2">
      <c r="B18288" s="25">
        <v>18058</v>
      </c>
      <c r="C18288" s="193"/>
      <c r="D18288" s="19">
        <v>0.97711334514070414</v>
      </c>
      <c r="E18288" s="19">
        <v>6.1441923030453531E-2</v>
      </c>
      <c r="F18288" s="19"/>
      <c r="G18288" s="19"/>
      <c r="H18288" s="19">
        <v>0.14349998296933172</v>
      </c>
      <c r="I18288" s="19"/>
      <c r="J18288" s="19">
        <v>1.4557475516072096</v>
      </c>
      <c r="K18288" s="19">
        <v>6.8390692251549229E-2</v>
      </c>
      <c r="L18288" s="19"/>
      <c r="M18288" s="19"/>
      <c r="N18288" s="19">
        <v>0.70902586133180501</v>
      </c>
      <c r="O18288" s="19">
        <v>1.2382246455736377</v>
      </c>
      <c r="P18288" s="50"/>
      <c r="R18288" s="9" t="s">
        <v>0</v>
      </c>
    </row>
    <row r="18289" spans="2:18" x14ac:dyDescent="0.2">
      <c r="B18289" s="25">
        <v>18059</v>
      </c>
      <c r="C18289" s="193"/>
      <c r="D18289" s="19">
        <v>0.27941606713218015</v>
      </c>
      <c r="E18289" s="19"/>
      <c r="F18289" s="19">
        <v>1.0588556964029372</v>
      </c>
      <c r="G18289" s="19"/>
      <c r="H18289" s="19">
        <v>0.20298706786451595</v>
      </c>
      <c r="I18289" s="19"/>
      <c r="J18289" s="19">
        <v>0.71454219899870475</v>
      </c>
      <c r="K18289" s="19"/>
      <c r="L18289" s="19">
        <v>0.46918974745493275</v>
      </c>
      <c r="M18289" s="19">
        <v>0.64835121704755416</v>
      </c>
      <c r="N18289" s="19"/>
      <c r="O18289" s="19"/>
      <c r="P18289" s="50">
        <v>0.55337723858625165</v>
      </c>
      <c r="R18289" s="9" t="s">
        <v>0</v>
      </c>
    </row>
    <row r="18290" spans="2:18" x14ac:dyDescent="0.2">
      <c r="B18290" s="25">
        <v>18060</v>
      </c>
      <c r="C18290" s="193">
        <v>0.49419503226228284</v>
      </c>
      <c r="D18290" s="19"/>
      <c r="E18290" s="19">
        <v>0.34199463650316281</v>
      </c>
      <c r="F18290" s="19"/>
      <c r="G18290" s="19">
        <v>0.7394503034534734</v>
      </c>
      <c r="H18290" s="19"/>
      <c r="I18290" s="19">
        <v>0.75053937723100661</v>
      </c>
      <c r="J18290" s="19"/>
      <c r="K18290" s="19">
        <v>0.83292337415289763</v>
      </c>
      <c r="L18290" s="19"/>
      <c r="M18290" s="19">
        <v>1.407946721254816</v>
      </c>
      <c r="N18290" s="19"/>
      <c r="O18290" s="19">
        <v>1.7019681058717535</v>
      </c>
      <c r="P18290" s="50"/>
      <c r="R18290" s="9" t="s">
        <v>0</v>
      </c>
    </row>
    <row r="18291" spans="2:18" x14ac:dyDescent="0.2">
      <c r="B18291" s="25">
        <v>18061</v>
      </c>
      <c r="C18291" s="193">
        <v>0.91483469026930397</v>
      </c>
      <c r="D18291" s="19"/>
      <c r="E18291" s="19">
        <v>1.5403820283995284</v>
      </c>
      <c r="F18291" s="19"/>
      <c r="G18291" s="19">
        <v>0.64002890683614677</v>
      </c>
      <c r="H18291" s="19"/>
      <c r="I18291" s="19">
        <v>0.9318546084627678</v>
      </c>
      <c r="J18291" s="19"/>
      <c r="K18291" s="19"/>
      <c r="L18291" s="19">
        <v>0.10982727843575345</v>
      </c>
      <c r="M18291" s="19">
        <v>0.54838139300560695</v>
      </c>
      <c r="N18291" s="19"/>
      <c r="O18291" s="19">
        <v>0.74188863896722468</v>
      </c>
      <c r="P18291" s="50"/>
      <c r="R18291" s="9" t="s">
        <v>0</v>
      </c>
    </row>
    <row r="18292" spans="2:18" x14ac:dyDescent="0.2">
      <c r="B18292" s="25">
        <v>18062</v>
      </c>
      <c r="C18292" s="193"/>
      <c r="D18292" s="19">
        <v>0.265827606286342</v>
      </c>
      <c r="E18292" s="19"/>
      <c r="F18292" s="19">
        <v>0.44803045049674695</v>
      </c>
      <c r="G18292" s="19"/>
      <c r="H18292" s="19">
        <v>0.34622554799354938</v>
      </c>
      <c r="I18292" s="19">
        <v>0.49191124565336464</v>
      </c>
      <c r="J18292" s="19"/>
      <c r="K18292" s="19">
        <v>0.29798765246077208</v>
      </c>
      <c r="L18292" s="19"/>
      <c r="M18292" s="19"/>
      <c r="N18292" s="19">
        <v>0.28989752251910822</v>
      </c>
      <c r="O18292" s="19"/>
      <c r="P18292" s="50">
        <v>0.21781236641262824</v>
      </c>
      <c r="R18292" s="9" t="s">
        <v>0</v>
      </c>
    </row>
    <row r="18293" spans="2:18" x14ac:dyDescent="0.2">
      <c r="B18293" s="25">
        <v>18063</v>
      </c>
      <c r="C18293" s="193">
        <v>0.94559416420738074</v>
      </c>
      <c r="D18293" s="19"/>
      <c r="E18293" s="19"/>
      <c r="F18293" s="19">
        <v>0.27954537701147514</v>
      </c>
      <c r="G18293" s="19"/>
      <c r="H18293" s="19">
        <v>1.1764806089902782</v>
      </c>
      <c r="I18293" s="19">
        <v>0.32312215804973266</v>
      </c>
      <c r="J18293" s="19"/>
      <c r="K18293" s="19"/>
      <c r="L18293" s="19">
        <v>0.56467215670931192</v>
      </c>
      <c r="M18293" s="19"/>
      <c r="N18293" s="19">
        <v>0.24506963563634837</v>
      </c>
      <c r="O18293" s="19"/>
      <c r="P18293" s="50">
        <v>0.47312335027081021</v>
      </c>
      <c r="R18293" s="9" t="s">
        <v>0</v>
      </c>
    </row>
    <row r="18294" spans="2:18" x14ac:dyDescent="0.2">
      <c r="B18294" s="25">
        <v>18064</v>
      </c>
      <c r="C18294" s="193">
        <v>3.5864326499019652E-3</v>
      </c>
      <c r="D18294" s="19"/>
      <c r="E18294" s="19">
        <v>0.70398593463885961</v>
      </c>
      <c r="F18294" s="19"/>
      <c r="G18294" s="19">
        <v>0.11581777120143638</v>
      </c>
      <c r="H18294" s="19"/>
      <c r="I18294" s="19">
        <v>0.87830452315295038</v>
      </c>
      <c r="J18294" s="19"/>
      <c r="K18294" s="19"/>
      <c r="L18294" s="19">
        <v>4.5060171912226069E-2</v>
      </c>
      <c r="M18294" s="19"/>
      <c r="N18294" s="19">
        <v>2.5421275128916895E-2</v>
      </c>
      <c r="O18294" s="19"/>
      <c r="P18294" s="50">
        <v>1.350880558429399</v>
      </c>
      <c r="R18294" s="9" t="s">
        <v>0</v>
      </c>
    </row>
    <row r="18295" spans="2:18" x14ac:dyDescent="0.2">
      <c r="B18295" s="25">
        <v>18065</v>
      </c>
      <c r="C18295" s="193"/>
      <c r="D18295" s="19">
        <v>2.1939756736015963</v>
      </c>
      <c r="E18295" s="19"/>
      <c r="F18295" s="19">
        <v>2.5152433752014938</v>
      </c>
      <c r="G18295" s="19"/>
      <c r="H18295" s="19">
        <v>1.1223929335630409</v>
      </c>
      <c r="I18295" s="19"/>
      <c r="J18295" s="19">
        <v>2.1370819182751628</v>
      </c>
      <c r="K18295" s="19"/>
      <c r="L18295" s="19">
        <v>1.0426970907627935</v>
      </c>
      <c r="M18295" s="19"/>
      <c r="N18295" s="19">
        <v>2.8924470267614302</v>
      </c>
      <c r="O18295" s="19"/>
      <c r="P18295" s="50">
        <v>2.2061751665467342</v>
      </c>
      <c r="R18295" s="9" t="s">
        <v>0</v>
      </c>
    </row>
    <row r="18296" spans="2:18" x14ac:dyDescent="0.2">
      <c r="B18296" s="25">
        <v>18066</v>
      </c>
      <c r="C18296" s="193"/>
      <c r="D18296" s="19">
        <v>0.46710879944925199</v>
      </c>
      <c r="E18296" s="19"/>
      <c r="F18296" s="19">
        <v>0.42289007589894528</v>
      </c>
      <c r="G18296" s="19">
        <v>0.428854278996389</v>
      </c>
      <c r="H18296" s="19"/>
      <c r="I18296" s="19"/>
      <c r="J18296" s="19">
        <v>0.1189301227121603</v>
      </c>
      <c r="K18296" s="19"/>
      <c r="L18296" s="19">
        <v>0.55430061872199043</v>
      </c>
      <c r="M18296" s="19"/>
      <c r="N18296" s="19">
        <v>0.55816700440517963</v>
      </c>
      <c r="O18296" s="19"/>
      <c r="P18296" s="50">
        <v>0.58818464113908719</v>
      </c>
      <c r="R18296" s="9" t="s">
        <v>0</v>
      </c>
    </row>
    <row r="18297" spans="2:18" x14ac:dyDescent="0.2">
      <c r="B18297" s="25">
        <v>18067</v>
      </c>
      <c r="C18297" s="193">
        <v>0.41106637234782317</v>
      </c>
      <c r="D18297" s="19"/>
      <c r="E18297" s="19"/>
      <c r="F18297" s="19">
        <v>0.7835346142033861</v>
      </c>
      <c r="G18297" s="19"/>
      <c r="H18297" s="19">
        <v>0.98591169671177481</v>
      </c>
      <c r="I18297" s="19"/>
      <c r="J18297" s="19">
        <v>3.9972150439760268E-2</v>
      </c>
      <c r="K18297" s="19"/>
      <c r="L18297" s="19">
        <v>0.80992258589033461</v>
      </c>
      <c r="M18297" s="19"/>
      <c r="N18297" s="19">
        <v>0.45413882797022981</v>
      </c>
      <c r="O18297" s="19"/>
      <c r="P18297" s="50">
        <v>0.47732091325945619</v>
      </c>
      <c r="R18297" s="9" t="s">
        <v>0</v>
      </c>
    </row>
    <row r="18298" spans="2:18" x14ac:dyDescent="0.2">
      <c r="B18298" s="25">
        <v>18068</v>
      </c>
      <c r="C18298" s="193"/>
      <c r="D18298" s="19">
        <v>0.78301096393497993</v>
      </c>
      <c r="E18298" s="19"/>
      <c r="F18298" s="19">
        <v>1.0452513835557369</v>
      </c>
      <c r="G18298" s="19"/>
      <c r="H18298" s="19">
        <v>0.38519843864835557</v>
      </c>
      <c r="I18298" s="19"/>
      <c r="J18298" s="19">
        <v>0.37859134866584332</v>
      </c>
      <c r="K18298" s="19"/>
      <c r="L18298" s="19">
        <v>0.22605302663935453</v>
      </c>
      <c r="M18298" s="19"/>
      <c r="N18298" s="19">
        <v>0.51970679864075486</v>
      </c>
      <c r="O18298" s="19"/>
      <c r="P18298" s="50">
        <v>0.10660606076096196</v>
      </c>
      <c r="R18298" s="9" t="s">
        <v>0</v>
      </c>
    </row>
    <row r="18299" spans="2:18" x14ac:dyDescent="0.2">
      <c r="B18299" s="25">
        <v>18069</v>
      </c>
      <c r="C18299" s="193">
        <v>0.35224607603859948</v>
      </c>
      <c r="D18299" s="19"/>
      <c r="E18299" s="19"/>
      <c r="F18299" s="19">
        <v>0.30073405020544075</v>
      </c>
      <c r="G18299" s="19">
        <v>0.92815328704874123</v>
      </c>
      <c r="H18299" s="19"/>
      <c r="I18299" s="19">
        <v>1.2047279815550536</v>
      </c>
      <c r="J18299" s="19"/>
      <c r="K18299" s="19">
        <v>1.6005200782169526</v>
      </c>
      <c r="L18299" s="19"/>
      <c r="M18299" s="19">
        <v>0.17019514386473791</v>
      </c>
      <c r="N18299" s="19"/>
      <c r="O18299" s="19">
        <v>0.88705615452574382</v>
      </c>
      <c r="P18299" s="50"/>
      <c r="R18299" s="9" t="s">
        <v>0</v>
      </c>
    </row>
    <row r="18300" spans="2:18" x14ac:dyDescent="0.2">
      <c r="B18300" s="25">
        <v>18070</v>
      </c>
      <c r="C18300" s="193">
        <v>1.7355401731645514</v>
      </c>
      <c r="D18300" s="19"/>
      <c r="E18300" s="19">
        <v>2.5282314199194906</v>
      </c>
      <c r="F18300" s="19"/>
      <c r="G18300" s="19">
        <v>1.5643945258305108</v>
      </c>
      <c r="H18300" s="19"/>
      <c r="I18300" s="19">
        <v>0.93928034450427556</v>
      </c>
      <c r="J18300" s="19"/>
      <c r="K18300" s="19">
        <v>2.046062434837713</v>
      </c>
      <c r="L18300" s="19"/>
      <c r="M18300" s="19">
        <v>1.8605970960504261</v>
      </c>
      <c r="N18300" s="19"/>
      <c r="O18300" s="19">
        <v>1.4279769045477131</v>
      </c>
      <c r="P18300" s="50"/>
      <c r="R18300" s="9" t="s">
        <v>0</v>
      </c>
    </row>
    <row r="18301" spans="2:18" x14ac:dyDescent="0.2">
      <c r="B18301" s="25">
        <v>18071</v>
      </c>
      <c r="C18301" s="193"/>
      <c r="D18301" s="19">
        <v>1.3547581934580253</v>
      </c>
      <c r="E18301" s="19"/>
      <c r="F18301" s="19">
        <v>1.3333275731017324</v>
      </c>
      <c r="G18301" s="19"/>
      <c r="H18301" s="19">
        <v>0.76179212764645976</v>
      </c>
      <c r="I18301" s="19"/>
      <c r="J18301" s="19">
        <v>0.92796662199182733</v>
      </c>
      <c r="K18301" s="19">
        <v>0.44233413253967152</v>
      </c>
      <c r="L18301" s="19"/>
      <c r="M18301" s="19"/>
      <c r="N18301" s="19">
        <v>1.3111392963242692</v>
      </c>
      <c r="O18301" s="19"/>
      <c r="P18301" s="50">
        <v>0.66987972093068437</v>
      </c>
      <c r="R18301" s="9" t="s">
        <v>0</v>
      </c>
    </row>
    <row r="18302" spans="2:18" x14ac:dyDescent="0.2">
      <c r="B18302" s="25">
        <v>18072</v>
      </c>
      <c r="C18302" s="193"/>
      <c r="D18302" s="19">
        <v>0.98150047220289183</v>
      </c>
      <c r="E18302" s="19"/>
      <c r="F18302" s="19">
        <v>1.4305621318571191</v>
      </c>
      <c r="G18302" s="19"/>
      <c r="H18302" s="19">
        <v>0.60016361116550321</v>
      </c>
      <c r="I18302" s="19">
        <v>8.6309658428650501E-2</v>
      </c>
      <c r="J18302" s="19"/>
      <c r="K18302" s="19"/>
      <c r="L18302" s="19">
        <v>0.73129981611745165</v>
      </c>
      <c r="M18302" s="19">
        <v>8.0950911305059534E-2</v>
      </c>
      <c r="N18302" s="19"/>
      <c r="O18302" s="19"/>
      <c r="P18302" s="50">
        <v>0.62946919852329197</v>
      </c>
      <c r="R18302" s="9" t="s">
        <v>0</v>
      </c>
    </row>
    <row r="18303" spans="2:18" x14ac:dyDescent="0.2">
      <c r="B18303" s="25">
        <v>18073</v>
      </c>
      <c r="C18303" s="193">
        <v>0.34677154182855424</v>
      </c>
      <c r="D18303" s="19"/>
      <c r="E18303" s="19">
        <v>4.9450218125409208E-2</v>
      </c>
      <c r="F18303" s="19"/>
      <c r="G18303" s="19">
        <v>0.21454743158020956</v>
      </c>
      <c r="H18303" s="19"/>
      <c r="I18303" s="19">
        <v>0.28374032321039644</v>
      </c>
      <c r="J18303" s="19"/>
      <c r="K18303" s="19"/>
      <c r="L18303" s="19">
        <v>0.37976070198198059</v>
      </c>
      <c r="M18303" s="19">
        <v>0.34210044516647176</v>
      </c>
      <c r="N18303" s="19"/>
      <c r="O18303" s="19">
        <v>0.48343457851138383</v>
      </c>
      <c r="P18303" s="50"/>
      <c r="R18303" s="9" t="s">
        <v>0</v>
      </c>
    </row>
    <row r="18304" spans="2:18" x14ac:dyDescent="0.2">
      <c r="B18304" s="25">
        <v>18074</v>
      </c>
      <c r="C18304" s="193">
        <v>0.13796030665328049</v>
      </c>
      <c r="D18304" s="19"/>
      <c r="E18304" s="19">
        <v>0.12843477006082657</v>
      </c>
      <c r="F18304" s="19"/>
      <c r="G18304" s="19"/>
      <c r="H18304" s="19">
        <v>1.8612734940698292E-2</v>
      </c>
      <c r="I18304" s="19"/>
      <c r="J18304" s="19">
        <v>1.6100505189942893</v>
      </c>
      <c r="K18304" s="19"/>
      <c r="L18304" s="19">
        <v>0.30134073908863562</v>
      </c>
      <c r="M18304" s="19">
        <v>0.46753523089304511</v>
      </c>
      <c r="N18304" s="19"/>
      <c r="O18304" s="19"/>
      <c r="P18304" s="50">
        <v>6.2348633478113126E-2</v>
      </c>
      <c r="R18304" s="9" t="s">
        <v>0</v>
      </c>
    </row>
    <row r="18305" spans="2:18" x14ac:dyDescent="0.2">
      <c r="B18305" s="25">
        <v>18075</v>
      </c>
      <c r="C18305" s="193">
        <v>2.1426291348169334E-2</v>
      </c>
      <c r="D18305" s="19"/>
      <c r="E18305" s="19"/>
      <c r="F18305" s="19">
        <v>0.23871013541365302</v>
      </c>
      <c r="G18305" s="19"/>
      <c r="H18305" s="19">
        <v>8.6297123075268378E-2</v>
      </c>
      <c r="I18305" s="19"/>
      <c r="J18305" s="19">
        <v>0.59741233791339976</v>
      </c>
      <c r="K18305" s="19">
        <v>9.0015739824891736E-2</v>
      </c>
      <c r="L18305" s="19"/>
      <c r="M18305" s="19">
        <v>0.61713802932505457</v>
      </c>
      <c r="N18305" s="19"/>
      <c r="O18305" s="19">
        <v>6.2529355532182876E-2</v>
      </c>
      <c r="P18305" s="50"/>
      <c r="R18305" s="9" t="s">
        <v>0</v>
      </c>
    </row>
    <row r="18306" spans="2:18" x14ac:dyDescent="0.2">
      <c r="B18306" s="25">
        <v>18076</v>
      </c>
      <c r="C18306" s="193"/>
      <c r="D18306" s="19">
        <v>0.54785297302090719</v>
      </c>
      <c r="E18306" s="19"/>
      <c r="F18306" s="19">
        <v>1.316864737821422</v>
      </c>
      <c r="G18306" s="19"/>
      <c r="H18306" s="19">
        <v>0.4365479410016167</v>
      </c>
      <c r="I18306" s="19"/>
      <c r="J18306" s="19">
        <v>1.4451362636587135</v>
      </c>
      <c r="K18306" s="19"/>
      <c r="L18306" s="19">
        <v>1.3724556475474596</v>
      </c>
      <c r="M18306" s="19"/>
      <c r="N18306" s="19">
        <v>1.3641712686204293</v>
      </c>
      <c r="O18306" s="19">
        <v>0.38152707738443237</v>
      </c>
      <c r="P18306" s="50"/>
      <c r="R18306" s="9" t="s">
        <v>0</v>
      </c>
    </row>
    <row r="18307" spans="2:18" x14ac:dyDescent="0.2">
      <c r="B18307" s="25">
        <v>18077</v>
      </c>
      <c r="C18307" s="193"/>
      <c r="D18307" s="19">
        <v>1.4397591391792826</v>
      </c>
      <c r="E18307" s="19"/>
      <c r="F18307" s="19">
        <v>2.6795462073756542</v>
      </c>
      <c r="G18307" s="19"/>
      <c r="H18307" s="19">
        <v>1.6885557405455722</v>
      </c>
      <c r="I18307" s="19"/>
      <c r="J18307" s="19">
        <v>1.7109866475052002</v>
      </c>
      <c r="K18307" s="19"/>
      <c r="L18307" s="19">
        <v>1.7977287352466231</v>
      </c>
      <c r="M18307" s="19"/>
      <c r="N18307" s="19">
        <v>2.7349267838866012</v>
      </c>
      <c r="O18307" s="19"/>
      <c r="P18307" s="50">
        <v>1.9221158328628398</v>
      </c>
      <c r="R18307" s="9" t="s">
        <v>0</v>
      </c>
    </row>
    <row r="18308" spans="2:18" x14ac:dyDescent="0.2">
      <c r="B18308" s="25">
        <v>18078</v>
      </c>
      <c r="C18308" s="193">
        <v>0.52425363874979891</v>
      </c>
      <c r="D18308" s="19"/>
      <c r="E18308" s="19">
        <v>0.6072925331187472</v>
      </c>
      <c r="F18308" s="19"/>
      <c r="G18308" s="19">
        <v>1.109669183964467</v>
      </c>
      <c r="H18308" s="19"/>
      <c r="I18308" s="19">
        <v>0.70888765121584107</v>
      </c>
      <c r="J18308" s="19"/>
      <c r="K18308" s="19">
        <v>0.92289421836028374</v>
      </c>
      <c r="L18308" s="19"/>
      <c r="M18308" s="19">
        <v>3.0712600801306014E-2</v>
      </c>
      <c r="N18308" s="19"/>
      <c r="O18308" s="19">
        <v>1.1093597236542767</v>
      </c>
      <c r="P18308" s="50"/>
      <c r="R18308" s="9" t="s">
        <v>0</v>
      </c>
    </row>
    <row r="18309" spans="2:18" x14ac:dyDescent="0.2">
      <c r="B18309" s="25">
        <v>18079</v>
      </c>
      <c r="C18309" s="193"/>
      <c r="D18309" s="19">
        <v>0.46564207161508647</v>
      </c>
      <c r="E18309" s="19"/>
      <c r="F18309" s="19">
        <v>0.10747567176813459</v>
      </c>
      <c r="G18309" s="19"/>
      <c r="H18309" s="19">
        <v>4.4646447838073512E-2</v>
      </c>
      <c r="I18309" s="19">
        <v>0.44004452464265981</v>
      </c>
      <c r="J18309" s="19"/>
      <c r="K18309" s="19">
        <v>0.24571209404359001</v>
      </c>
      <c r="L18309" s="19"/>
      <c r="M18309" s="19"/>
      <c r="N18309" s="19">
        <v>0.75464743716357541</v>
      </c>
      <c r="O18309" s="19"/>
      <c r="P18309" s="50">
        <v>0.1013476973222957</v>
      </c>
      <c r="R18309" s="9" t="s">
        <v>0</v>
      </c>
    </row>
    <row r="18310" spans="2:18" x14ac:dyDescent="0.2">
      <c r="B18310" s="25">
        <v>18080</v>
      </c>
      <c r="C18310" s="193">
        <v>0.56083175722277234</v>
      </c>
      <c r="D18310" s="19"/>
      <c r="E18310" s="19"/>
      <c r="F18310" s="19">
        <v>0.13440624579556448</v>
      </c>
      <c r="G18310" s="19">
        <v>0.1948627652502615</v>
      </c>
      <c r="H18310" s="19"/>
      <c r="I18310" s="19">
        <v>1.0269034734831692</v>
      </c>
      <c r="J18310" s="19"/>
      <c r="K18310" s="19">
        <v>0.5420761075564321</v>
      </c>
      <c r="L18310" s="19"/>
      <c r="M18310" s="19">
        <v>0.99151354046165796</v>
      </c>
      <c r="N18310" s="19"/>
      <c r="O18310" s="19">
        <v>0.53878790285752876</v>
      </c>
      <c r="P18310" s="50"/>
      <c r="R18310" s="9" t="s">
        <v>0</v>
      </c>
    </row>
    <row r="18311" spans="2:18" x14ac:dyDescent="0.2">
      <c r="B18311" s="25">
        <v>18081</v>
      </c>
      <c r="C18311" s="193"/>
      <c r="D18311" s="19">
        <v>0.18574178991715493</v>
      </c>
      <c r="E18311" s="19"/>
      <c r="F18311" s="19">
        <v>0.46773417983056831</v>
      </c>
      <c r="G18311" s="19"/>
      <c r="H18311" s="19">
        <v>0.96076373582173979</v>
      </c>
      <c r="I18311" s="19"/>
      <c r="J18311" s="19">
        <v>0.44918312641953151</v>
      </c>
      <c r="K18311" s="19"/>
      <c r="L18311" s="19">
        <v>0.35588601562767763</v>
      </c>
      <c r="M18311" s="19"/>
      <c r="N18311" s="19">
        <v>1.2248988819930273</v>
      </c>
      <c r="O18311" s="19"/>
      <c r="P18311" s="50">
        <v>0.25541683508614982</v>
      </c>
      <c r="R18311" s="9" t="s">
        <v>0</v>
      </c>
    </row>
    <row r="18312" spans="2:18" x14ac:dyDescent="0.2">
      <c r="B18312" s="25">
        <v>18082</v>
      </c>
      <c r="C18312" s="193"/>
      <c r="D18312" s="19">
        <v>2.264232199425956</v>
      </c>
      <c r="E18312" s="19"/>
      <c r="F18312" s="19">
        <v>0.34686223823809009</v>
      </c>
      <c r="G18312" s="19"/>
      <c r="H18312" s="19">
        <v>0.79980541964443552</v>
      </c>
      <c r="I18312" s="19"/>
      <c r="J18312" s="19">
        <v>0.43038388665331079</v>
      </c>
      <c r="K18312" s="19"/>
      <c r="L18312" s="19">
        <v>1.0866021687378193</v>
      </c>
      <c r="M18312" s="19"/>
      <c r="N18312" s="19">
        <v>7.3371517675667547E-2</v>
      </c>
      <c r="O18312" s="19">
        <v>0.12639635324419368</v>
      </c>
      <c r="P18312" s="50"/>
      <c r="R18312" s="9" t="s">
        <v>0</v>
      </c>
    </row>
    <row r="18313" spans="2:18" x14ac:dyDescent="0.2">
      <c r="B18313" s="25">
        <v>18083</v>
      </c>
      <c r="C18313" s="193"/>
      <c r="D18313" s="19">
        <v>0.54675300359664714</v>
      </c>
      <c r="E18313" s="19">
        <v>0.12547125206833781</v>
      </c>
      <c r="F18313" s="19"/>
      <c r="G18313" s="19"/>
      <c r="H18313" s="19">
        <v>0.1611625831423506</v>
      </c>
      <c r="I18313" s="19"/>
      <c r="J18313" s="19">
        <v>0.31740862208244747</v>
      </c>
      <c r="K18313" s="19"/>
      <c r="L18313" s="19">
        <v>0.35841834476604451</v>
      </c>
      <c r="M18313" s="19">
        <v>0.26976657283339872</v>
      </c>
      <c r="N18313" s="19"/>
      <c r="O18313" s="19">
        <v>8.3409175434938185E-2</v>
      </c>
      <c r="P18313" s="50"/>
      <c r="R18313" s="9" t="s">
        <v>0</v>
      </c>
    </row>
    <row r="18314" spans="2:18" x14ac:dyDescent="0.2">
      <c r="B18314" s="25">
        <v>18084</v>
      </c>
      <c r="C18314" s="193"/>
      <c r="D18314" s="19">
        <v>1.1035179436749065</v>
      </c>
      <c r="E18314" s="19"/>
      <c r="F18314" s="19">
        <v>0.87786082731858461</v>
      </c>
      <c r="G18314" s="19"/>
      <c r="H18314" s="19">
        <v>0.63402831653129255</v>
      </c>
      <c r="I18314" s="19"/>
      <c r="J18314" s="19">
        <v>0.46557934154408681</v>
      </c>
      <c r="K18314" s="19"/>
      <c r="L18314" s="19">
        <v>0.90014213117174591</v>
      </c>
      <c r="M18314" s="19"/>
      <c r="N18314" s="19">
        <v>0.88853355452187721</v>
      </c>
      <c r="O18314" s="19"/>
      <c r="P18314" s="50">
        <v>1.2506189868281741</v>
      </c>
      <c r="R18314" s="9" t="s">
        <v>0</v>
      </c>
    </row>
    <row r="18315" spans="2:18" x14ac:dyDescent="0.2">
      <c r="B18315" s="25">
        <v>18085</v>
      </c>
      <c r="C18315" s="193"/>
      <c r="D18315" s="19">
        <v>1.5963980019470321</v>
      </c>
      <c r="E18315" s="19"/>
      <c r="F18315" s="19">
        <v>0.80561474103866437</v>
      </c>
      <c r="G18315" s="19">
        <v>0.56960147408091633</v>
      </c>
      <c r="H18315" s="19"/>
      <c r="I18315" s="19"/>
      <c r="J18315" s="19">
        <v>1.2240339079624469</v>
      </c>
      <c r="K18315" s="19">
        <v>0.11091694845289014</v>
      </c>
      <c r="L18315" s="19"/>
      <c r="M18315" s="19"/>
      <c r="N18315" s="19">
        <v>0.61506151328501912</v>
      </c>
      <c r="O18315" s="19"/>
      <c r="P18315" s="50">
        <v>0.61986493859917902</v>
      </c>
      <c r="R18315" s="9" t="s">
        <v>0</v>
      </c>
    </row>
    <row r="18316" spans="2:18" x14ac:dyDescent="0.2">
      <c r="B18316" s="25">
        <v>18086</v>
      </c>
      <c r="C18316" s="193"/>
      <c r="D18316" s="19">
        <v>2.2278504950161353</v>
      </c>
      <c r="E18316" s="19"/>
      <c r="F18316" s="19">
        <v>7.814486380303208E-2</v>
      </c>
      <c r="G18316" s="19"/>
      <c r="H18316" s="19">
        <v>1.1569324989514169</v>
      </c>
      <c r="I18316" s="19"/>
      <c r="J18316" s="19">
        <v>0.91232965579150083</v>
      </c>
      <c r="K18316" s="19"/>
      <c r="L18316" s="19">
        <v>0.83741712180937167</v>
      </c>
      <c r="M18316" s="19"/>
      <c r="N18316" s="19">
        <v>0.95192565832611009</v>
      </c>
      <c r="O18316" s="19"/>
      <c r="P18316" s="50">
        <v>0.80863875349964442</v>
      </c>
      <c r="R18316" s="9" t="s">
        <v>0</v>
      </c>
    </row>
    <row r="18317" spans="2:18" x14ac:dyDescent="0.2">
      <c r="B18317" s="25">
        <v>18087</v>
      </c>
      <c r="C18317" s="193"/>
      <c r="D18317" s="19">
        <v>7.5802168344847182E-2</v>
      </c>
      <c r="E18317" s="19"/>
      <c r="F18317" s="19">
        <v>0.15459584685710381</v>
      </c>
      <c r="G18317" s="19">
        <v>0.22383029183361411</v>
      </c>
      <c r="H18317" s="19"/>
      <c r="I18317" s="19"/>
      <c r="J18317" s="19">
        <v>0.19596319931053091</v>
      </c>
      <c r="K18317" s="19"/>
      <c r="L18317" s="19">
        <v>0.11580305568448038</v>
      </c>
      <c r="M18317" s="19">
        <v>0.22994111213818283</v>
      </c>
      <c r="N18317" s="19"/>
      <c r="O18317" s="19"/>
      <c r="P18317" s="50">
        <v>0.160067922207318</v>
      </c>
      <c r="R18317" s="9" t="s">
        <v>0</v>
      </c>
    </row>
    <row r="18318" spans="2:18" x14ac:dyDescent="0.2">
      <c r="B18318" s="25">
        <v>18088</v>
      </c>
      <c r="C18318" s="193">
        <v>0.39099521717329272</v>
      </c>
      <c r="D18318" s="19"/>
      <c r="E18318" s="19"/>
      <c r="F18318" s="19">
        <v>0.15083803732456133</v>
      </c>
      <c r="G18318" s="19"/>
      <c r="H18318" s="19">
        <v>0.10001765404585868</v>
      </c>
      <c r="I18318" s="19"/>
      <c r="J18318" s="19">
        <v>0.28474850838110799</v>
      </c>
      <c r="K18318" s="19">
        <v>0.2719664225843742</v>
      </c>
      <c r="L18318" s="19"/>
      <c r="M18318" s="19"/>
      <c r="N18318" s="19">
        <v>0.34840816032865785</v>
      </c>
      <c r="O18318" s="19"/>
      <c r="P18318" s="50">
        <v>0.45499408538618252</v>
      </c>
      <c r="R18318" s="9" t="s">
        <v>0</v>
      </c>
    </row>
    <row r="18319" spans="2:18" x14ac:dyDescent="0.2">
      <c r="B18319" s="25">
        <v>18089</v>
      </c>
      <c r="C18319" s="193">
        <v>1.5291077375103475</v>
      </c>
      <c r="D18319" s="19"/>
      <c r="E18319" s="19">
        <v>1.4949659515564457</v>
      </c>
      <c r="F18319" s="19"/>
      <c r="G18319" s="19">
        <v>2.0827462003300345</v>
      </c>
      <c r="H18319" s="19"/>
      <c r="I18319" s="19">
        <v>0.53051646947679587</v>
      </c>
      <c r="J18319" s="19"/>
      <c r="K18319" s="19">
        <v>1.0452713475981945</v>
      </c>
      <c r="L18319" s="19"/>
      <c r="M18319" s="19">
        <v>0.83346376169860481</v>
      </c>
      <c r="N18319" s="19"/>
      <c r="O18319" s="19">
        <v>2.4229062846508111</v>
      </c>
      <c r="P18319" s="50"/>
      <c r="R18319" s="9" t="s">
        <v>0</v>
      </c>
    </row>
    <row r="18320" spans="2:18" x14ac:dyDescent="0.2">
      <c r="B18320" s="25">
        <v>18090</v>
      </c>
      <c r="C18320" s="193"/>
      <c r="D18320" s="19">
        <v>0.43076817503398745</v>
      </c>
      <c r="E18320" s="19">
        <v>0.29679572448698377</v>
      </c>
      <c r="F18320" s="19"/>
      <c r="G18320" s="19"/>
      <c r="H18320" s="19">
        <v>0.79012218623961161</v>
      </c>
      <c r="I18320" s="19"/>
      <c r="J18320" s="19">
        <v>0.502743451500554</v>
      </c>
      <c r="K18320" s="19"/>
      <c r="L18320" s="19">
        <v>1.2500434277976906</v>
      </c>
      <c r="M18320" s="19"/>
      <c r="N18320" s="19">
        <v>0.5250697208966737</v>
      </c>
      <c r="O18320" s="19"/>
      <c r="P18320" s="50">
        <v>1.1996975847508682</v>
      </c>
      <c r="R18320" s="9" t="s">
        <v>0</v>
      </c>
    </row>
    <row r="18321" spans="2:18" x14ac:dyDescent="0.2">
      <c r="B18321" s="25">
        <v>18091</v>
      </c>
      <c r="C18321" s="193"/>
      <c r="D18321" s="19">
        <v>9.3412389610550151E-2</v>
      </c>
      <c r="E18321" s="19"/>
      <c r="F18321" s="19">
        <v>0.74331277423582065</v>
      </c>
      <c r="G18321" s="19"/>
      <c r="H18321" s="19">
        <v>1.3250446614754545</v>
      </c>
      <c r="I18321" s="19"/>
      <c r="J18321" s="19">
        <v>0.93381739473011705</v>
      </c>
      <c r="K18321" s="19"/>
      <c r="L18321" s="19">
        <v>0.55467338995838067</v>
      </c>
      <c r="M18321" s="19">
        <v>0.11248376539503073</v>
      </c>
      <c r="N18321" s="19"/>
      <c r="O18321" s="19"/>
      <c r="P18321" s="50">
        <v>0.16757940554584472</v>
      </c>
      <c r="R18321" s="9" t="s">
        <v>0</v>
      </c>
    </row>
    <row r="18322" spans="2:18" x14ac:dyDescent="0.2">
      <c r="B18322" s="25">
        <v>18092</v>
      </c>
      <c r="C18322" s="193">
        <v>5.5644988480071655E-2</v>
      </c>
      <c r="D18322" s="19"/>
      <c r="E18322" s="19"/>
      <c r="F18322" s="19">
        <v>0.49671630493621888</v>
      </c>
      <c r="G18322" s="19">
        <v>0.35873369461554622</v>
      </c>
      <c r="H18322" s="19"/>
      <c r="I18322" s="19">
        <v>1.071908720329626</v>
      </c>
      <c r="J18322" s="19"/>
      <c r="K18322" s="19">
        <v>0.15020996928393071</v>
      </c>
      <c r="L18322" s="19"/>
      <c r="M18322" s="19">
        <v>0.45468871757643042</v>
      </c>
      <c r="N18322" s="19"/>
      <c r="O18322" s="19">
        <v>1.0145530372123881</v>
      </c>
      <c r="P18322" s="50"/>
      <c r="R18322" s="9" t="s">
        <v>0</v>
      </c>
    </row>
    <row r="18323" spans="2:18" x14ac:dyDescent="0.2">
      <c r="B18323" s="25">
        <v>18093</v>
      </c>
      <c r="C18323" s="193"/>
      <c r="D18323" s="19">
        <v>1.0947440700927886</v>
      </c>
      <c r="E18323" s="19"/>
      <c r="F18323" s="19">
        <v>1.1006151658411492</v>
      </c>
      <c r="G18323" s="19"/>
      <c r="H18323" s="19">
        <v>1.2491011988684717</v>
      </c>
      <c r="I18323" s="19"/>
      <c r="J18323" s="19">
        <v>1.9981797872388709</v>
      </c>
      <c r="K18323" s="19"/>
      <c r="L18323" s="19">
        <v>2.538683770070532</v>
      </c>
      <c r="M18323" s="19"/>
      <c r="N18323" s="19">
        <v>1.7231811429510067</v>
      </c>
      <c r="O18323" s="19"/>
      <c r="P18323" s="50">
        <v>1.5935138863552809</v>
      </c>
      <c r="R18323" s="9" t="s">
        <v>0</v>
      </c>
    </row>
    <row r="18324" spans="2:18" x14ac:dyDescent="0.2">
      <c r="B18324" s="25">
        <v>18094</v>
      </c>
      <c r="C18324" s="193"/>
      <c r="D18324" s="19">
        <v>1.4234557560750594</v>
      </c>
      <c r="E18324" s="19"/>
      <c r="F18324" s="19">
        <v>1.4506738712684089</v>
      </c>
      <c r="G18324" s="19"/>
      <c r="H18324" s="19">
        <v>0.81489610079416597</v>
      </c>
      <c r="I18324" s="19"/>
      <c r="J18324" s="19">
        <v>1.6714105946143394</v>
      </c>
      <c r="K18324" s="19"/>
      <c r="L18324" s="19">
        <v>1.3471095888548028</v>
      </c>
      <c r="M18324" s="19"/>
      <c r="N18324" s="19">
        <v>1.1254265518680733</v>
      </c>
      <c r="O18324" s="19"/>
      <c r="P18324" s="50">
        <v>0.46520377400393398</v>
      </c>
      <c r="R18324" s="9" t="s">
        <v>0</v>
      </c>
    </row>
    <row r="18325" spans="2:18" x14ac:dyDescent="0.2">
      <c r="B18325" s="25">
        <v>18095</v>
      </c>
      <c r="C18325" s="193"/>
      <c r="D18325" s="19">
        <v>1.189077277998043</v>
      </c>
      <c r="E18325" s="19"/>
      <c r="F18325" s="19">
        <v>0.17794965378812613</v>
      </c>
      <c r="G18325" s="19"/>
      <c r="H18325" s="19">
        <v>1.0976769780916975</v>
      </c>
      <c r="I18325" s="19"/>
      <c r="J18325" s="19">
        <v>0.66247691180031909</v>
      </c>
      <c r="K18325" s="19"/>
      <c r="L18325" s="19">
        <v>1.0147597297783806</v>
      </c>
      <c r="M18325" s="19"/>
      <c r="N18325" s="19">
        <v>1.890953101878958</v>
      </c>
      <c r="O18325" s="19"/>
      <c r="P18325" s="50">
        <v>0.51466603102514152</v>
      </c>
      <c r="R18325" s="9" t="s">
        <v>0</v>
      </c>
    </row>
    <row r="18326" spans="2:18" x14ac:dyDescent="0.2">
      <c r="B18326" s="25">
        <v>18096</v>
      </c>
      <c r="C18326" s="193"/>
      <c r="D18326" s="19">
        <v>0.82504694635032527</v>
      </c>
      <c r="E18326" s="19"/>
      <c r="F18326" s="19">
        <v>0.68868882302829304</v>
      </c>
      <c r="G18326" s="19"/>
      <c r="H18326" s="19">
        <v>0.48664330080592577</v>
      </c>
      <c r="I18326" s="19"/>
      <c r="J18326" s="19">
        <v>6.3627639090550636E-2</v>
      </c>
      <c r="K18326" s="19">
        <v>0.21181346698578335</v>
      </c>
      <c r="L18326" s="19"/>
      <c r="M18326" s="19">
        <v>6.7387002647478531E-2</v>
      </c>
      <c r="N18326" s="19"/>
      <c r="O18326" s="19"/>
      <c r="P18326" s="50">
        <v>0.26133244763502445</v>
      </c>
      <c r="R18326" s="9" t="s">
        <v>0</v>
      </c>
    </row>
    <row r="18327" spans="2:18" x14ac:dyDescent="0.2">
      <c r="B18327" s="25">
        <v>18097</v>
      </c>
      <c r="C18327" s="193">
        <v>2.0109251105821162E-2</v>
      </c>
      <c r="D18327" s="19"/>
      <c r="E18327" s="19">
        <v>0.224207328675913</v>
      </c>
      <c r="F18327" s="19"/>
      <c r="G18327" s="19"/>
      <c r="H18327" s="19">
        <v>0.11013290241723606</v>
      </c>
      <c r="I18327" s="19"/>
      <c r="J18327" s="19">
        <v>0.65011964729881522</v>
      </c>
      <c r="K18327" s="19"/>
      <c r="L18327" s="19">
        <v>0.78623776919396382</v>
      </c>
      <c r="M18327" s="19"/>
      <c r="N18327" s="19">
        <v>0.11829031177830615</v>
      </c>
      <c r="O18327" s="19">
        <v>0.66348576649243596</v>
      </c>
      <c r="P18327" s="50"/>
      <c r="R18327" s="9" t="s">
        <v>0</v>
      </c>
    </row>
    <row r="18328" spans="2:18" x14ac:dyDescent="0.2">
      <c r="B18328" s="25">
        <v>18098</v>
      </c>
      <c r="C18328" s="193">
        <v>0.64485416208870372</v>
      </c>
      <c r="D18328" s="19"/>
      <c r="E18328" s="19"/>
      <c r="F18328" s="19">
        <v>0.34123031678450638</v>
      </c>
      <c r="G18328" s="19"/>
      <c r="H18328" s="19">
        <v>0.36120214683980062</v>
      </c>
      <c r="I18328" s="19">
        <v>0.78007999802007311</v>
      </c>
      <c r="J18328" s="19"/>
      <c r="K18328" s="19">
        <v>0.6473370666645103</v>
      </c>
      <c r="L18328" s="19"/>
      <c r="M18328" s="19"/>
      <c r="N18328" s="19">
        <v>0.2407178144490949</v>
      </c>
      <c r="O18328" s="19">
        <v>5.4095252010140732E-2</v>
      </c>
      <c r="P18328" s="50"/>
      <c r="R18328" s="9" t="s">
        <v>0</v>
      </c>
    </row>
    <row r="18329" spans="2:18" x14ac:dyDescent="0.2">
      <c r="B18329" s="25">
        <v>18099</v>
      </c>
      <c r="C18329" s="193">
        <v>0.41268047976403599</v>
      </c>
      <c r="D18329" s="19"/>
      <c r="E18329" s="19">
        <v>1.2054817762127847</v>
      </c>
      <c r="F18329" s="19"/>
      <c r="G18329" s="19">
        <v>0.78875594809238792</v>
      </c>
      <c r="H18329" s="19"/>
      <c r="I18329" s="19">
        <v>0.6872342099194283</v>
      </c>
      <c r="J18329" s="19"/>
      <c r="K18329" s="19">
        <v>1.1996200417853617</v>
      </c>
      <c r="L18329" s="19"/>
      <c r="M18329" s="19">
        <v>0.60318703238084126</v>
      </c>
      <c r="N18329" s="19"/>
      <c r="O18329" s="19">
        <v>0.79325240430354926</v>
      </c>
      <c r="P18329" s="50"/>
      <c r="R18329" s="9" t="s">
        <v>0</v>
      </c>
    </row>
    <row r="18330" spans="2:18" x14ac:dyDescent="0.2">
      <c r="B18330" s="25">
        <v>18100</v>
      </c>
      <c r="C18330" s="193">
        <v>0.80212608751902892</v>
      </c>
      <c r="D18330" s="19"/>
      <c r="E18330" s="19">
        <v>1.0238412218210733</v>
      </c>
      <c r="F18330" s="19"/>
      <c r="G18330" s="19">
        <v>0.61738255729417135</v>
      </c>
      <c r="H18330" s="19"/>
      <c r="I18330" s="19"/>
      <c r="J18330" s="19">
        <v>8.3358873924720411E-2</v>
      </c>
      <c r="K18330" s="19">
        <v>0.51715841146604724</v>
      </c>
      <c r="L18330" s="19"/>
      <c r="M18330" s="19">
        <v>1.0315256359695513</v>
      </c>
      <c r="N18330" s="19"/>
      <c r="O18330" s="19">
        <v>0.34563140646536339</v>
      </c>
      <c r="P18330" s="50"/>
      <c r="R18330" s="9" t="s">
        <v>0</v>
      </c>
    </row>
    <row r="18331" spans="2:18" x14ac:dyDescent="0.2">
      <c r="B18331" s="25">
        <v>18101</v>
      </c>
      <c r="C18331" s="193">
        <v>0.37412285652753652</v>
      </c>
      <c r="D18331" s="19"/>
      <c r="E18331" s="19">
        <v>0.18956451663340543</v>
      </c>
      <c r="F18331" s="19"/>
      <c r="G18331" s="19"/>
      <c r="H18331" s="19">
        <v>0.81790582905537512</v>
      </c>
      <c r="I18331" s="19"/>
      <c r="J18331" s="19">
        <v>0.46820834696658026</v>
      </c>
      <c r="K18331" s="19"/>
      <c r="L18331" s="19">
        <v>0.88496574119372096</v>
      </c>
      <c r="M18331" s="19"/>
      <c r="N18331" s="19">
        <v>0.40830698958425371</v>
      </c>
      <c r="O18331" s="19"/>
      <c r="P18331" s="50">
        <v>0.55557990171913008</v>
      </c>
      <c r="R18331" s="9" t="s">
        <v>0</v>
      </c>
    </row>
    <row r="18332" spans="2:18" x14ac:dyDescent="0.2">
      <c r="B18332" s="25">
        <v>18102</v>
      </c>
      <c r="C18332" s="193"/>
      <c r="D18332" s="19">
        <v>0.51092246605160452</v>
      </c>
      <c r="E18332" s="19">
        <v>0.46371617836805501</v>
      </c>
      <c r="F18332" s="19"/>
      <c r="G18332" s="19">
        <v>0.73222318907520367</v>
      </c>
      <c r="H18332" s="19"/>
      <c r="I18332" s="19">
        <v>0.68981901480038932</v>
      </c>
      <c r="J18332" s="19"/>
      <c r="K18332" s="19">
        <v>0.99460976872167051</v>
      </c>
      <c r="L18332" s="19"/>
      <c r="M18332" s="19">
        <v>0.93074334872293885</v>
      </c>
      <c r="N18332" s="19"/>
      <c r="O18332" s="19">
        <v>0.81679683366240219</v>
      </c>
      <c r="P18332" s="50"/>
      <c r="R18332" s="9" t="s">
        <v>0</v>
      </c>
    </row>
    <row r="18333" spans="2:18" x14ac:dyDescent="0.2">
      <c r="B18333" s="25">
        <v>18103</v>
      </c>
      <c r="C18333" s="193"/>
      <c r="D18333" s="19">
        <v>0.6510849805143103</v>
      </c>
      <c r="E18333" s="19">
        <v>0.7259714465034528</v>
      </c>
      <c r="F18333" s="19"/>
      <c r="G18333" s="19"/>
      <c r="H18333" s="19">
        <v>0.91281455211501228</v>
      </c>
      <c r="I18333" s="19"/>
      <c r="J18333" s="19">
        <v>0.26453310546099723</v>
      </c>
      <c r="K18333" s="19"/>
      <c r="L18333" s="19">
        <v>0.35854493925270686</v>
      </c>
      <c r="M18333" s="19">
        <v>3.000185504023695E-2</v>
      </c>
      <c r="N18333" s="19"/>
      <c r="O18333" s="19">
        <v>0.81203015699547509</v>
      </c>
      <c r="P18333" s="50"/>
      <c r="R18333" s="9" t="s">
        <v>0</v>
      </c>
    </row>
    <row r="18334" spans="2:18" x14ac:dyDescent="0.2">
      <c r="B18334" s="25">
        <v>18104</v>
      </c>
      <c r="C18334" s="193"/>
      <c r="D18334" s="19">
        <v>1.3361481830330364</v>
      </c>
      <c r="E18334" s="19"/>
      <c r="F18334" s="19">
        <v>2.3228730577632142</v>
      </c>
      <c r="G18334" s="19"/>
      <c r="H18334" s="19">
        <v>2.1635672787958482</v>
      </c>
      <c r="I18334" s="19"/>
      <c r="J18334" s="19">
        <v>2.7106901295306702</v>
      </c>
      <c r="K18334" s="19"/>
      <c r="L18334" s="19">
        <v>2.1863098432889534</v>
      </c>
      <c r="M18334" s="19"/>
      <c r="N18334" s="19">
        <v>1.74178136807364</v>
      </c>
      <c r="O18334" s="19"/>
      <c r="P18334" s="50">
        <v>1.6070787205287438</v>
      </c>
      <c r="R18334" s="9" t="s">
        <v>0</v>
      </c>
    </row>
    <row r="18335" spans="2:18" x14ac:dyDescent="0.2">
      <c r="B18335" s="25">
        <v>18105</v>
      </c>
      <c r="C18335" s="193">
        <v>0.56978479407181604</v>
      </c>
      <c r="D18335" s="19"/>
      <c r="E18335" s="19">
        <v>0.92786045503431591</v>
      </c>
      <c r="F18335" s="19"/>
      <c r="G18335" s="19">
        <v>1.2639551730570329</v>
      </c>
      <c r="H18335" s="19"/>
      <c r="I18335" s="19">
        <v>1.2718831057548485</v>
      </c>
      <c r="J18335" s="19"/>
      <c r="K18335" s="19">
        <v>0.65043844368531112</v>
      </c>
      <c r="L18335" s="19"/>
      <c r="M18335" s="19">
        <v>0.7689658777718309</v>
      </c>
      <c r="N18335" s="19"/>
      <c r="O18335" s="19">
        <v>1.2893391676097954</v>
      </c>
      <c r="P18335" s="50"/>
      <c r="R18335" s="9" t="s">
        <v>0</v>
      </c>
    </row>
    <row r="18336" spans="2:18" x14ac:dyDescent="0.2">
      <c r="B18336" s="25">
        <v>18106</v>
      </c>
      <c r="C18336" s="193"/>
      <c r="D18336" s="19">
        <v>1.1913805852274248</v>
      </c>
      <c r="E18336" s="19"/>
      <c r="F18336" s="19">
        <v>0.9164789283463749</v>
      </c>
      <c r="G18336" s="19"/>
      <c r="H18336" s="19">
        <v>1.6214890899188776</v>
      </c>
      <c r="I18336" s="19"/>
      <c r="J18336" s="19">
        <v>1.1415912157492831</v>
      </c>
      <c r="K18336" s="19"/>
      <c r="L18336" s="19">
        <v>1.5556086067252191</v>
      </c>
      <c r="M18336" s="19"/>
      <c r="N18336" s="19">
        <v>1.0134407177436395</v>
      </c>
      <c r="O18336" s="19"/>
      <c r="P18336" s="50">
        <v>1.0398856890773414</v>
      </c>
      <c r="R18336" s="9" t="s">
        <v>0</v>
      </c>
    </row>
    <row r="18337" spans="2:18" x14ac:dyDescent="0.2">
      <c r="B18337" s="25">
        <v>18107</v>
      </c>
      <c r="C18337" s="193"/>
      <c r="D18337" s="19">
        <v>0.29160844449123763</v>
      </c>
      <c r="E18337" s="19"/>
      <c r="F18337" s="19">
        <v>0.49289341529786418</v>
      </c>
      <c r="G18337" s="19"/>
      <c r="H18337" s="19">
        <v>1.1545823108184625</v>
      </c>
      <c r="I18337" s="19"/>
      <c r="J18337" s="19">
        <v>0.24800539458302542</v>
      </c>
      <c r="K18337" s="19"/>
      <c r="L18337" s="19">
        <v>0.99620919575291178</v>
      </c>
      <c r="M18337" s="19"/>
      <c r="N18337" s="19">
        <v>0.95857952734832019</v>
      </c>
      <c r="O18337" s="19"/>
      <c r="P18337" s="50">
        <v>1.8842721993926919</v>
      </c>
      <c r="R18337" s="9" t="s">
        <v>0</v>
      </c>
    </row>
    <row r="18338" spans="2:18" x14ac:dyDescent="0.2">
      <c r="B18338" s="25">
        <v>18108</v>
      </c>
      <c r="C18338" s="193"/>
      <c r="D18338" s="19">
        <v>0.44582238460821128</v>
      </c>
      <c r="E18338" s="19"/>
      <c r="F18338" s="19">
        <v>1.1636572399684717</v>
      </c>
      <c r="G18338" s="19"/>
      <c r="H18338" s="19">
        <v>9.4861926608286601E-2</v>
      </c>
      <c r="I18338" s="19"/>
      <c r="J18338" s="19">
        <v>0.72205572316108801</v>
      </c>
      <c r="K18338" s="19"/>
      <c r="L18338" s="19">
        <v>0.60977700599111517</v>
      </c>
      <c r="M18338" s="19"/>
      <c r="N18338" s="19">
        <v>0.57712249095872115</v>
      </c>
      <c r="O18338" s="19">
        <v>4.3206652032841492E-2</v>
      </c>
      <c r="P18338" s="50"/>
      <c r="R18338" s="9" t="s">
        <v>0</v>
      </c>
    </row>
    <row r="18339" spans="2:18" x14ac:dyDescent="0.2">
      <c r="B18339" s="25">
        <v>18109</v>
      </c>
      <c r="C18339" s="193">
        <v>1.3486101454497104</v>
      </c>
      <c r="D18339" s="19"/>
      <c r="E18339" s="19">
        <v>0.99066995629977184</v>
      </c>
      <c r="F18339" s="19"/>
      <c r="G18339" s="19">
        <v>0.55303633595366009</v>
      </c>
      <c r="H18339" s="19"/>
      <c r="I18339" s="19">
        <v>1.046961488695922</v>
      </c>
      <c r="J18339" s="19"/>
      <c r="K18339" s="19"/>
      <c r="L18339" s="19">
        <v>4.8521276293403047E-2</v>
      </c>
      <c r="M18339" s="19">
        <v>0.93789782126123511</v>
      </c>
      <c r="N18339" s="19"/>
      <c r="O18339" s="19">
        <v>0.52947143663877771</v>
      </c>
      <c r="P18339" s="50"/>
      <c r="R18339" s="9" t="s">
        <v>0</v>
      </c>
    </row>
    <row r="18340" spans="2:18" x14ac:dyDescent="0.2">
      <c r="B18340" s="25">
        <v>18110</v>
      </c>
      <c r="C18340" s="193"/>
      <c r="D18340" s="19">
        <v>1.4555707141212209</v>
      </c>
      <c r="E18340" s="19">
        <v>0.1962685044423442</v>
      </c>
      <c r="F18340" s="19"/>
      <c r="G18340" s="19"/>
      <c r="H18340" s="19">
        <v>0.26606117913838184</v>
      </c>
      <c r="I18340" s="19"/>
      <c r="J18340" s="19">
        <v>0.17405805844931332</v>
      </c>
      <c r="K18340" s="19">
        <v>0.52624424694032479</v>
      </c>
      <c r="L18340" s="19"/>
      <c r="M18340" s="19"/>
      <c r="N18340" s="19">
        <v>0.89702278118166223</v>
      </c>
      <c r="O18340" s="19"/>
      <c r="P18340" s="50">
        <v>0.17028473394350127</v>
      </c>
      <c r="R18340" s="9" t="s">
        <v>0</v>
      </c>
    </row>
    <row r="18341" spans="2:18" x14ac:dyDescent="0.2">
      <c r="B18341" s="25">
        <v>18111</v>
      </c>
      <c r="C18341" s="193">
        <v>0.91170508544954676</v>
      </c>
      <c r="D18341" s="19"/>
      <c r="E18341" s="19">
        <v>0.63236208387564119</v>
      </c>
      <c r="F18341" s="19"/>
      <c r="G18341" s="19">
        <v>1.3225635495837005</v>
      </c>
      <c r="H18341" s="19"/>
      <c r="I18341" s="19">
        <v>0.55743489783687605</v>
      </c>
      <c r="J18341" s="19"/>
      <c r="K18341" s="19">
        <v>0.93899936287413588</v>
      </c>
      <c r="L18341" s="19"/>
      <c r="M18341" s="19">
        <v>0.67174495906732801</v>
      </c>
      <c r="N18341" s="19"/>
      <c r="O18341" s="19">
        <v>1.6440114324138342</v>
      </c>
      <c r="P18341" s="50"/>
      <c r="R18341" s="9" t="s">
        <v>0</v>
      </c>
    </row>
    <row r="18342" spans="2:18" x14ac:dyDescent="0.2">
      <c r="B18342" s="25">
        <v>18112</v>
      </c>
      <c r="C18342" s="193"/>
      <c r="D18342" s="19">
        <v>0.74179511116150065</v>
      </c>
      <c r="E18342" s="19"/>
      <c r="F18342" s="19">
        <v>6.3781551106160322E-2</v>
      </c>
      <c r="G18342" s="19">
        <v>0.20682421664789191</v>
      </c>
      <c r="H18342" s="19"/>
      <c r="I18342" s="19">
        <v>0.87565547609166194</v>
      </c>
      <c r="J18342" s="19"/>
      <c r="K18342" s="19"/>
      <c r="L18342" s="19">
        <v>0.10726070431809272</v>
      </c>
      <c r="M18342" s="19">
        <v>4.738794353316416E-2</v>
      </c>
      <c r="N18342" s="19"/>
      <c r="O18342" s="19"/>
      <c r="P18342" s="50">
        <v>0.73552961897054714</v>
      </c>
      <c r="R18342" s="9" t="s">
        <v>0</v>
      </c>
    </row>
    <row r="18343" spans="2:18" x14ac:dyDescent="0.2">
      <c r="B18343" s="25">
        <v>18113</v>
      </c>
      <c r="C18343" s="193">
        <v>1.8380615918418406</v>
      </c>
      <c r="D18343" s="19"/>
      <c r="E18343" s="19">
        <v>1.045222288214529</v>
      </c>
      <c r="F18343" s="19"/>
      <c r="G18343" s="19">
        <v>0.49440531293371631</v>
      </c>
      <c r="H18343" s="19"/>
      <c r="I18343" s="19">
        <v>1.0586631720453104</v>
      </c>
      <c r="J18343" s="19"/>
      <c r="K18343" s="19">
        <v>1.0256153949547226</v>
      </c>
      <c r="L18343" s="19"/>
      <c r="M18343" s="19">
        <v>0.61704972916574907</v>
      </c>
      <c r="N18343" s="19"/>
      <c r="O18343" s="19">
        <v>0.45157947233706236</v>
      </c>
      <c r="P18343" s="50"/>
      <c r="R18343" s="9" t="s">
        <v>0</v>
      </c>
    </row>
    <row r="18344" spans="2:18" x14ac:dyDescent="0.2">
      <c r="B18344" s="25">
        <v>18114</v>
      </c>
      <c r="C18344" s="193">
        <v>0.52789169891704391</v>
      </c>
      <c r="D18344" s="19"/>
      <c r="E18344" s="19">
        <v>0.12692636284878711</v>
      </c>
      <c r="F18344" s="19"/>
      <c r="G18344" s="19">
        <v>0.66759155292081296</v>
      </c>
      <c r="H18344" s="19"/>
      <c r="I18344" s="19">
        <v>0.6018134798263115</v>
      </c>
      <c r="J18344" s="19"/>
      <c r="K18344" s="19">
        <v>0.65705575901204072</v>
      </c>
      <c r="L18344" s="19"/>
      <c r="M18344" s="19">
        <v>0.35097556972209865</v>
      </c>
      <c r="N18344" s="19"/>
      <c r="O18344" s="19">
        <v>0.19110371762626127</v>
      </c>
      <c r="P18344" s="50"/>
      <c r="R18344" s="9" t="s">
        <v>0</v>
      </c>
    </row>
    <row r="18345" spans="2:18" x14ac:dyDescent="0.2">
      <c r="B18345" s="25">
        <v>18115</v>
      </c>
      <c r="C18345" s="193"/>
      <c r="D18345" s="19">
        <v>0.12182051954323819</v>
      </c>
      <c r="E18345" s="19">
        <v>0.88135850904005031</v>
      </c>
      <c r="F18345" s="19"/>
      <c r="G18345" s="19">
        <v>0.60885989111656136</v>
      </c>
      <c r="H18345" s="19"/>
      <c r="I18345" s="19">
        <v>0.48023618240010918</v>
      </c>
      <c r="J18345" s="19"/>
      <c r="K18345" s="19"/>
      <c r="L18345" s="19">
        <v>0.64508003241129419</v>
      </c>
      <c r="M18345" s="19">
        <v>0.20152222842860851</v>
      </c>
      <c r="N18345" s="19"/>
      <c r="O18345" s="19">
        <v>0.74577697961087375</v>
      </c>
      <c r="P18345" s="50"/>
      <c r="R18345" s="9" t="s">
        <v>0</v>
      </c>
    </row>
    <row r="18346" spans="2:18" x14ac:dyDescent="0.2">
      <c r="B18346" s="25">
        <v>18116</v>
      </c>
      <c r="C18346" s="193"/>
      <c r="D18346" s="19">
        <v>0.85951064674989974</v>
      </c>
      <c r="E18346" s="19"/>
      <c r="F18346" s="19">
        <v>0.53024531367570527</v>
      </c>
      <c r="G18346" s="19"/>
      <c r="H18346" s="19">
        <v>1.4924523624840793</v>
      </c>
      <c r="I18346" s="19"/>
      <c r="J18346" s="19">
        <v>0.97402075162404844</v>
      </c>
      <c r="K18346" s="19"/>
      <c r="L18346" s="19">
        <v>0.99794724147363711</v>
      </c>
      <c r="M18346" s="19"/>
      <c r="N18346" s="19">
        <v>4.553185701830674E-2</v>
      </c>
      <c r="O18346" s="19"/>
      <c r="P18346" s="50">
        <v>0.46765953374054697</v>
      </c>
      <c r="R18346" s="9" t="s">
        <v>0</v>
      </c>
    </row>
    <row r="18347" spans="2:18" x14ac:dyDescent="0.2">
      <c r="B18347" s="25">
        <v>18117</v>
      </c>
      <c r="C18347" s="193">
        <v>1.5437539968054532</v>
      </c>
      <c r="D18347" s="19"/>
      <c r="E18347" s="19">
        <v>1.3653849115530865</v>
      </c>
      <c r="F18347" s="19"/>
      <c r="G18347" s="19">
        <v>1.1446550046548762</v>
      </c>
      <c r="H18347" s="19"/>
      <c r="I18347" s="19">
        <v>2.7463003400822368</v>
      </c>
      <c r="J18347" s="19"/>
      <c r="K18347" s="19">
        <v>1.8953522904302875</v>
      </c>
      <c r="L18347" s="19"/>
      <c r="M18347" s="19">
        <v>1.8493173990095046</v>
      </c>
      <c r="N18347" s="19"/>
      <c r="O18347" s="19">
        <v>1.0084870489965796</v>
      </c>
      <c r="P18347" s="50"/>
      <c r="R18347" s="9" t="s">
        <v>0</v>
      </c>
    </row>
    <row r="18348" spans="2:18" x14ac:dyDescent="0.2">
      <c r="B18348" s="25">
        <v>18118</v>
      </c>
      <c r="C18348" s="193">
        <v>0.90955445036604854</v>
      </c>
      <c r="D18348" s="19"/>
      <c r="E18348" s="19">
        <v>1.9425562124857791</v>
      </c>
      <c r="F18348" s="19"/>
      <c r="G18348" s="19">
        <v>0.45264593004834769</v>
      </c>
      <c r="H18348" s="19"/>
      <c r="I18348" s="19">
        <v>0.55414258657880666</v>
      </c>
      <c r="J18348" s="19"/>
      <c r="K18348" s="19">
        <v>0.3209897749069312</v>
      </c>
      <c r="L18348" s="19"/>
      <c r="M18348" s="19">
        <v>1.2101550493241426</v>
      </c>
      <c r="N18348" s="19"/>
      <c r="O18348" s="19">
        <v>1.0692548273461018</v>
      </c>
      <c r="P18348" s="50"/>
      <c r="R18348" s="9" t="s">
        <v>0</v>
      </c>
    </row>
    <row r="18349" spans="2:18" x14ac:dyDescent="0.2">
      <c r="B18349" s="25">
        <v>18119</v>
      </c>
      <c r="C18349" s="193"/>
      <c r="D18349" s="19">
        <v>0.7085631424050074</v>
      </c>
      <c r="E18349" s="19"/>
      <c r="F18349" s="19">
        <v>0.87837704209184242</v>
      </c>
      <c r="G18349" s="19"/>
      <c r="H18349" s="19">
        <v>1.516671690516177</v>
      </c>
      <c r="I18349" s="19"/>
      <c r="J18349" s="19">
        <v>1.5638350899901663</v>
      </c>
      <c r="K18349" s="19"/>
      <c r="L18349" s="19">
        <v>0.55276991013302312</v>
      </c>
      <c r="M18349" s="19"/>
      <c r="N18349" s="19">
        <v>0.99927135818336554</v>
      </c>
      <c r="O18349" s="19"/>
      <c r="P18349" s="50">
        <v>1.2463435426495379</v>
      </c>
      <c r="R18349" s="9" t="s">
        <v>0</v>
      </c>
    </row>
    <row r="18350" spans="2:18" x14ac:dyDescent="0.2">
      <c r="B18350" s="25">
        <v>18120</v>
      </c>
      <c r="C18350" s="193"/>
      <c r="D18350" s="19">
        <v>0.13950936932621563</v>
      </c>
      <c r="E18350" s="19"/>
      <c r="F18350" s="19">
        <v>0.25450744837727385</v>
      </c>
      <c r="G18350" s="19"/>
      <c r="H18350" s="19">
        <v>4.399068411331844E-2</v>
      </c>
      <c r="I18350" s="19"/>
      <c r="J18350" s="19">
        <v>9.0877785201022215E-2</v>
      </c>
      <c r="K18350" s="19"/>
      <c r="L18350" s="19">
        <v>0.65137218679782349</v>
      </c>
      <c r="M18350" s="19"/>
      <c r="N18350" s="19">
        <v>0.68197873667708409</v>
      </c>
      <c r="O18350" s="19"/>
      <c r="P18350" s="50">
        <v>0.58208785100337146</v>
      </c>
      <c r="R18350" s="9" t="s">
        <v>0</v>
      </c>
    </row>
    <row r="18351" spans="2:18" x14ac:dyDescent="0.2">
      <c r="B18351" s="25">
        <v>18121</v>
      </c>
      <c r="C18351" s="193">
        <v>1.1153253095786915</v>
      </c>
      <c r="D18351" s="19"/>
      <c r="E18351" s="19"/>
      <c r="F18351" s="19">
        <v>0.36587880233891085</v>
      </c>
      <c r="G18351" s="19">
        <v>0.39739227325024051</v>
      </c>
      <c r="H18351" s="19"/>
      <c r="I18351" s="19">
        <v>7.2539952105664146E-4</v>
      </c>
      <c r="J18351" s="19"/>
      <c r="K18351" s="19">
        <v>1.1412202069739811E-2</v>
      </c>
      <c r="L18351" s="19"/>
      <c r="M18351" s="19">
        <v>1.2724761200842654</v>
      </c>
      <c r="N18351" s="19"/>
      <c r="O18351" s="19"/>
      <c r="P18351" s="50">
        <v>7.2052108157809339E-2</v>
      </c>
      <c r="R18351" s="9" t="s">
        <v>0</v>
      </c>
    </row>
    <row r="18352" spans="2:18" x14ac:dyDescent="0.2">
      <c r="B18352" s="25">
        <v>18122</v>
      </c>
      <c r="C18352" s="193"/>
      <c r="D18352" s="19">
        <v>0.13528373318771825</v>
      </c>
      <c r="E18352" s="19"/>
      <c r="F18352" s="19">
        <v>0.61692905902116935</v>
      </c>
      <c r="G18352" s="19"/>
      <c r="H18352" s="19">
        <v>4.0281940623558922E-2</v>
      </c>
      <c r="I18352" s="19"/>
      <c r="J18352" s="19">
        <v>0.54667054760044453</v>
      </c>
      <c r="K18352" s="19">
        <v>0.47432631373073858</v>
      </c>
      <c r="L18352" s="19"/>
      <c r="M18352" s="19"/>
      <c r="N18352" s="19">
        <v>0.70277895117560596</v>
      </c>
      <c r="O18352" s="19">
        <v>0.41279571316748576</v>
      </c>
      <c r="P18352" s="50"/>
      <c r="R18352" s="9" t="s">
        <v>0</v>
      </c>
    </row>
    <row r="18353" spans="2:18" x14ac:dyDescent="0.2">
      <c r="B18353" s="25">
        <v>18123</v>
      </c>
      <c r="C18353" s="193"/>
      <c r="D18353" s="19">
        <v>0.47182062143791592</v>
      </c>
      <c r="E18353" s="19">
        <v>0.11413803128131848</v>
      </c>
      <c r="F18353" s="19"/>
      <c r="G18353" s="19"/>
      <c r="H18353" s="19">
        <v>0.62237104104769259</v>
      </c>
      <c r="I18353" s="19"/>
      <c r="J18353" s="19">
        <v>3.9484386160508603E-2</v>
      </c>
      <c r="K18353" s="19"/>
      <c r="L18353" s="19">
        <v>0.44100560594295612</v>
      </c>
      <c r="M18353" s="19"/>
      <c r="N18353" s="19">
        <v>1.1356658908652508</v>
      </c>
      <c r="O18353" s="19"/>
      <c r="P18353" s="50">
        <v>0.86187250452415987</v>
      </c>
      <c r="R18353" s="9" t="s">
        <v>0</v>
      </c>
    </row>
    <row r="18354" spans="2:18" x14ac:dyDescent="0.2">
      <c r="B18354" s="25">
        <v>18124</v>
      </c>
      <c r="C18354" s="193"/>
      <c r="D18354" s="19">
        <v>0.5085419501034375</v>
      </c>
      <c r="E18354" s="19"/>
      <c r="F18354" s="19">
        <v>1.0499376531915423</v>
      </c>
      <c r="G18354" s="19"/>
      <c r="H18354" s="19">
        <v>0.733214074661105</v>
      </c>
      <c r="I18354" s="19"/>
      <c r="J18354" s="19">
        <v>1.1448298749570964</v>
      </c>
      <c r="K18354" s="19"/>
      <c r="L18354" s="19">
        <v>0.12854200862018214</v>
      </c>
      <c r="M18354" s="19"/>
      <c r="N18354" s="19">
        <v>0.5285684299165041</v>
      </c>
      <c r="O18354" s="19">
        <v>0.31372901986182905</v>
      </c>
      <c r="P18354" s="50"/>
      <c r="R18354" s="9" t="s">
        <v>0</v>
      </c>
    </row>
    <row r="18355" spans="2:18" x14ac:dyDescent="0.2">
      <c r="B18355" s="25">
        <v>18125</v>
      </c>
      <c r="C18355" s="193"/>
      <c r="D18355" s="19">
        <v>0.48821926063955473</v>
      </c>
      <c r="E18355" s="19"/>
      <c r="F18355" s="19">
        <v>1.7920017550385057</v>
      </c>
      <c r="G18355" s="19"/>
      <c r="H18355" s="19">
        <v>1.570985119058584</v>
      </c>
      <c r="I18355" s="19"/>
      <c r="J18355" s="19">
        <v>0.43255073051460308</v>
      </c>
      <c r="K18355" s="19"/>
      <c r="L18355" s="19">
        <v>1.4266217522283497</v>
      </c>
      <c r="M18355" s="19"/>
      <c r="N18355" s="19">
        <v>0.36305042345685046</v>
      </c>
      <c r="O18355" s="19"/>
      <c r="P18355" s="50">
        <v>0.99121575507885273</v>
      </c>
      <c r="R18355" s="9" t="s">
        <v>0</v>
      </c>
    </row>
    <row r="18356" spans="2:18" x14ac:dyDescent="0.2">
      <c r="B18356" s="25">
        <v>18126</v>
      </c>
      <c r="C18356" s="193"/>
      <c r="D18356" s="19">
        <v>1.2964701961662592</v>
      </c>
      <c r="E18356" s="19"/>
      <c r="F18356" s="19">
        <v>0.32150676151778318</v>
      </c>
      <c r="G18356" s="19"/>
      <c r="H18356" s="19">
        <v>0.78469595226539057</v>
      </c>
      <c r="I18356" s="19"/>
      <c r="J18356" s="19">
        <v>0.31622462827688141</v>
      </c>
      <c r="K18356" s="19"/>
      <c r="L18356" s="19">
        <v>0.79502094059153472</v>
      </c>
      <c r="M18356" s="19"/>
      <c r="N18356" s="19">
        <v>0.42126722020914126</v>
      </c>
      <c r="O18356" s="19"/>
      <c r="P18356" s="50">
        <v>0.44958789274254474</v>
      </c>
      <c r="R18356" s="9" t="s">
        <v>0</v>
      </c>
    </row>
    <row r="18357" spans="2:18" x14ac:dyDescent="0.2">
      <c r="B18357" s="25">
        <v>18127</v>
      </c>
      <c r="C18357" s="193">
        <v>1.4715388822098423</v>
      </c>
      <c r="D18357" s="19"/>
      <c r="E18357" s="19">
        <v>1.9937608541273111</v>
      </c>
      <c r="F18357" s="19"/>
      <c r="G18357" s="19">
        <v>1.6687798367441395</v>
      </c>
      <c r="H18357" s="19"/>
      <c r="I18357" s="19">
        <v>1.6708007219998715</v>
      </c>
      <c r="J18357" s="19"/>
      <c r="K18357" s="19">
        <v>2.0444329850581897</v>
      </c>
      <c r="L18357" s="19"/>
      <c r="M18357" s="19">
        <v>1.6407342526401021</v>
      </c>
      <c r="N18357" s="19"/>
      <c r="O18357" s="19">
        <v>1.5337509612252551</v>
      </c>
      <c r="P18357" s="50"/>
      <c r="R18357" s="9" t="s">
        <v>0</v>
      </c>
    </row>
    <row r="18358" spans="2:18" x14ac:dyDescent="0.2">
      <c r="B18358" s="25">
        <v>18128</v>
      </c>
      <c r="C18358" s="193">
        <v>0.46154408373013117</v>
      </c>
      <c r="D18358" s="19"/>
      <c r="E18358" s="19">
        <v>0.11001079634197067</v>
      </c>
      <c r="F18358" s="19"/>
      <c r="G18358" s="19">
        <v>0.21704041929509901</v>
      </c>
      <c r="H18358" s="19"/>
      <c r="I18358" s="19">
        <v>0.17681000541296843</v>
      </c>
      <c r="J18358" s="19"/>
      <c r="K18358" s="19">
        <v>1.2767915747736407</v>
      </c>
      <c r="L18358" s="19"/>
      <c r="M18358" s="19"/>
      <c r="N18358" s="19">
        <v>0.37220162331450124</v>
      </c>
      <c r="O18358" s="19">
        <v>1.0082789391502018</v>
      </c>
      <c r="P18358" s="50"/>
      <c r="R18358" s="9" t="s">
        <v>0</v>
      </c>
    </row>
    <row r="18359" spans="2:18" x14ac:dyDescent="0.2">
      <c r="B18359" s="25">
        <v>18129</v>
      </c>
      <c r="C18359" s="193">
        <v>1.0188005953342554</v>
      </c>
      <c r="D18359" s="19"/>
      <c r="E18359" s="19">
        <v>0.60914643698080795</v>
      </c>
      <c r="F18359" s="19"/>
      <c r="G18359" s="19">
        <v>0.41525870238648604</v>
      </c>
      <c r="H18359" s="19"/>
      <c r="I18359" s="19">
        <v>1.2358957397828443</v>
      </c>
      <c r="J18359" s="19"/>
      <c r="K18359" s="19">
        <v>0.67931675307709016</v>
      </c>
      <c r="L18359" s="19"/>
      <c r="M18359" s="19">
        <v>1.0789387228170575</v>
      </c>
      <c r="N18359" s="19"/>
      <c r="O18359" s="19">
        <v>1.2421639231884292</v>
      </c>
      <c r="P18359" s="50"/>
      <c r="R18359" s="9" t="s">
        <v>0</v>
      </c>
    </row>
    <row r="18360" spans="2:18" x14ac:dyDescent="0.2">
      <c r="B18360" s="25">
        <v>18130</v>
      </c>
      <c r="C18360" s="193">
        <v>1.1921478797225802</v>
      </c>
      <c r="D18360" s="19"/>
      <c r="E18360" s="19">
        <v>2.0231547065363413</v>
      </c>
      <c r="F18360" s="19"/>
      <c r="G18360" s="19">
        <v>1.6013893090743048</v>
      </c>
      <c r="H18360" s="19"/>
      <c r="I18360" s="19">
        <v>0.24320694668198414</v>
      </c>
      <c r="J18360" s="19"/>
      <c r="K18360" s="19">
        <v>1.1310140799063861</v>
      </c>
      <c r="L18360" s="19"/>
      <c r="M18360" s="19">
        <v>1.3123121032518061</v>
      </c>
      <c r="N18360" s="19"/>
      <c r="O18360" s="19">
        <v>1.0938400783025946</v>
      </c>
      <c r="P18360" s="50"/>
      <c r="R18360" s="9" t="s">
        <v>0</v>
      </c>
    </row>
    <row r="18361" spans="2:18" x14ac:dyDescent="0.2">
      <c r="B18361" s="25">
        <v>18131</v>
      </c>
      <c r="C18361" s="193">
        <v>0.46985208703118525</v>
      </c>
      <c r="D18361" s="19"/>
      <c r="E18361" s="19"/>
      <c r="F18361" s="19">
        <v>0.76819087827594934</v>
      </c>
      <c r="G18361" s="19">
        <v>1.2372514967334891</v>
      </c>
      <c r="H18361" s="19"/>
      <c r="I18361" s="19"/>
      <c r="J18361" s="19">
        <v>0.39756761585170231</v>
      </c>
      <c r="K18361" s="19">
        <v>0.48423845547932354</v>
      </c>
      <c r="L18361" s="19"/>
      <c r="M18361" s="19">
        <v>0.19082539798382625</v>
      </c>
      <c r="N18361" s="19"/>
      <c r="O18361" s="19">
        <v>0.28815987740807003</v>
      </c>
      <c r="P18361" s="50"/>
      <c r="R18361" s="9" t="s">
        <v>0</v>
      </c>
    </row>
    <row r="18362" spans="2:18" x14ac:dyDescent="0.2">
      <c r="B18362" s="25">
        <v>18132</v>
      </c>
      <c r="C18362" s="193">
        <v>0.71201170334220887</v>
      </c>
      <c r="D18362" s="19"/>
      <c r="E18362" s="19"/>
      <c r="F18362" s="19">
        <v>0.2607216426665257</v>
      </c>
      <c r="G18362" s="19">
        <v>3.0728219530568816E-2</v>
      </c>
      <c r="H18362" s="19"/>
      <c r="I18362" s="19"/>
      <c r="J18362" s="19">
        <v>0.42541179078818459</v>
      </c>
      <c r="K18362" s="19">
        <v>1.0371920363007607</v>
      </c>
      <c r="L18362" s="19"/>
      <c r="M18362" s="19">
        <v>0.64590452864557157</v>
      </c>
      <c r="N18362" s="19"/>
      <c r="O18362" s="19"/>
      <c r="P18362" s="50">
        <v>0.43451311003507376</v>
      </c>
      <c r="R18362" s="9" t="s">
        <v>0</v>
      </c>
    </row>
    <row r="18363" spans="2:18" x14ac:dyDescent="0.2">
      <c r="B18363" s="25">
        <v>18133</v>
      </c>
      <c r="C18363" s="193"/>
      <c r="D18363" s="19">
        <v>0.9385595627905805</v>
      </c>
      <c r="E18363" s="19"/>
      <c r="F18363" s="19">
        <v>0.56078063424035207</v>
      </c>
      <c r="G18363" s="19"/>
      <c r="H18363" s="19">
        <v>1.4504088054339277</v>
      </c>
      <c r="I18363" s="19"/>
      <c r="J18363" s="19">
        <v>0.44869536965941059</v>
      </c>
      <c r="K18363" s="19">
        <v>0.28505337038593709</v>
      </c>
      <c r="L18363" s="19"/>
      <c r="M18363" s="19"/>
      <c r="N18363" s="19">
        <v>0.67933881449596456</v>
      </c>
      <c r="O18363" s="19"/>
      <c r="P18363" s="50">
        <v>0.69270467161264138</v>
      </c>
      <c r="R18363" s="9" t="s">
        <v>0</v>
      </c>
    </row>
    <row r="18364" spans="2:18" x14ac:dyDescent="0.2">
      <c r="B18364" s="25">
        <v>18134</v>
      </c>
      <c r="C18364" s="193">
        <v>0.72082588179799612</v>
      </c>
      <c r="D18364" s="19"/>
      <c r="E18364" s="19">
        <v>1.5643442267037346</v>
      </c>
      <c r="F18364" s="19"/>
      <c r="G18364" s="19">
        <v>0.17419079140743374</v>
      </c>
      <c r="H18364" s="19"/>
      <c r="I18364" s="19">
        <v>0.77189641038488876</v>
      </c>
      <c r="J18364" s="19"/>
      <c r="K18364" s="19">
        <v>1.4937945914870236</v>
      </c>
      <c r="L18364" s="19"/>
      <c r="M18364" s="19"/>
      <c r="N18364" s="19">
        <v>0.10367407892517261</v>
      </c>
      <c r="O18364" s="19">
        <v>1.7858324538019068</v>
      </c>
      <c r="P18364" s="50"/>
      <c r="R18364" s="9" t="s">
        <v>0</v>
      </c>
    </row>
    <row r="18365" spans="2:18" x14ac:dyDescent="0.2">
      <c r="B18365" s="25">
        <v>18135</v>
      </c>
      <c r="C18365" s="193"/>
      <c r="D18365" s="19">
        <v>1.2995067580637567</v>
      </c>
      <c r="E18365" s="19"/>
      <c r="F18365" s="19">
        <v>2.1158713935157678</v>
      </c>
      <c r="G18365" s="19"/>
      <c r="H18365" s="19">
        <v>2.1583094878286069</v>
      </c>
      <c r="I18365" s="19"/>
      <c r="J18365" s="19">
        <v>2.5994806052190458</v>
      </c>
      <c r="K18365" s="19"/>
      <c r="L18365" s="19">
        <v>1.928404083472415</v>
      </c>
      <c r="M18365" s="19"/>
      <c r="N18365" s="19">
        <v>2.3462508901626182</v>
      </c>
      <c r="O18365" s="19"/>
      <c r="P18365" s="50">
        <v>2.7652479364112477</v>
      </c>
      <c r="R18365" s="9" t="s">
        <v>0</v>
      </c>
    </row>
    <row r="18366" spans="2:18" x14ac:dyDescent="0.2">
      <c r="B18366" s="25">
        <v>18136</v>
      </c>
      <c r="C18366" s="193"/>
      <c r="D18366" s="19">
        <v>1.0515321435018787</v>
      </c>
      <c r="E18366" s="19"/>
      <c r="F18366" s="19">
        <v>1.5230139084490708</v>
      </c>
      <c r="G18366" s="19"/>
      <c r="H18366" s="19">
        <v>0.79206689696956623</v>
      </c>
      <c r="I18366" s="19"/>
      <c r="J18366" s="19">
        <v>1.2786745492233051</v>
      </c>
      <c r="K18366" s="19"/>
      <c r="L18366" s="19">
        <v>1.4058498631470768</v>
      </c>
      <c r="M18366" s="19"/>
      <c r="N18366" s="19">
        <v>0.79646232684568274</v>
      </c>
      <c r="O18366" s="19"/>
      <c r="P18366" s="50">
        <v>0.68919109354171049</v>
      </c>
      <c r="R18366" s="9" t="s">
        <v>0</v>
      </c>
    </row>
    <row r="18367" spans="2:18" x14ac:dyDescent="0.2">
      <c r="B18367" s="25">
        <v>18137</v>
      </c>
      <c r="C18367" s="193"/>
      <c r="D18367" s="19">
        <v>1.2192691215781197</v>
      </c>
      <c r="E18367" s="19"/>
      <c r="F18367" s="19">
        <v>2.2145550456691416</v>
      </c>
      <c r="G18367" s="19"/>
      <c r="H18367" s="19">
        <v>2.0759595671103312</v>
      </c>
      <c r="I18367" s="19"/>
      <c r="J18367" s="19">
        <v>1.5982216861332343</v>
      </c>
      <c r="K18367" s="19"/>
      <c r="L18367" s="19">
        <v>0.98807971583772336</v>
      </c>
      <c r="M18367" s="19"/>
      <c r="N18367" s="19">
        <v>2.0581931959224056</v>
      </c>
      <c r="O18367" s="19"/>
      <c r="P18367" s="50">
        <v>0.73590364566857813</v>
      </c>
      <c r="R18367" s="9" t="s">
        <v>0</v>
      </c>
    </row>
    <row r="18368" spans="2:18" x14ac:dyDescent="0.2">
      <c r="B18368" s="25">
        <v>18138</v>
      </c>
      <c r="C18368" s="193"/>
      <c r="D18368" s="19">
        <v>0.51089908916192961</v>
      </c>
      <c r="E18368" s="19"/>
      <c r="F18368" s="19">
        <v>0.2961197664188896</v>
      </c>
      <c r="G18368" s="19"/>
      <c r="H18368" s="19">
        <v>0.44222257507456653</v>
      </c>
      <c r="I18368" s="19">
        <v>0.69623289227959895</v>
      </c>
      <c r="J18368" s="19"/>
      <c r="K18368" s="19"/>
      <c r="L18368" s="19">
        <v>1.1864381369358772</v>
      </c>
      <c r="M18368" s="19">
        <v>9.8639871446951216E-2</v>
      </c>
      <c r="N18368" s="19"/>
      <c r="O18368" s="19"/>
      <c r="P18368" s="50">
        <v>0.57925888910195833</v>
      </c>
      <c r="R18368" s="9" t="s">
        <v>0</v>
      </c>
    </row>
    <row r="18369" spans="2:18" x14ac:dyDescent="0.2">
      <c r="B18369" s="25">
        <v>18139</v>
      </c>
      <c r="C18369" s="193"/>
      <c r="D18369" s="19">
        <v>0.37106205526903746</v>
      </c>
      <c r="E18369" s="19"/>
      <c r="F18369" s="19">
        <v>1.7207815105079773</v>
      </c>
      <c r="G18369" s="19"/>
      <c r="H18369" s="19">
        <v>0.29371292798108345</v>
      </c>
      <c r="I18369" s="19"/>
      <c r="J18369" s="19">
        <v>0.84608426999685304</v>
      </c>
      <c r="K18369" s="19"/>
      <c r="L18369" s="19">
        <v>0.60575217897124078</v>
      </c>
      <c r="M18369" s="19"/>
      <c r="N18369" s="19">
        <v>0.15849417267476718</v>
      </c>
      <c r="O18369" s="19"/>
      <c r="P18369" s="50">
        <v>0.99000723156804704</v>
      </c>
      <c r="R18369" s="9" t="s">
        <v>0</v>
      </c>
    </row>
    <row r="18370" spans="2:18" x14ac:dyDescent="0.2">
      <c r="B18370" s="25">
        <v>18140</v>
      </c>
      <c r="C18370" s="193">
        <v>0.45666729171797016</v>
      </c>
      <c r="D18370" s="19"/>
      <c r="E18370" s="19">
        <v>0.4801870252177074</v>
      </c>
      <c r="F18370" s="19"/>
      <c r="G18370" s="19">
        <v>0.43393281844268772</v>
      </c>
      <c r="H18370" s="19"/>
      <c r="I18370" s="19">
        <v>1.2026119929519681</v>
      </c>
      <c r="J18370" s="19"/>
      <c r="K18370" s="19">
        <v>0.69473918638716625</v>
      </c>
      <c r="L18370" s="19"/>
      <c r="M18370" s="19">
        <v>0.3651448047680137</v>
      </c>
      <c r="N18370" s="19"/>
      <c r="O18370" s="19">
        <v>0.78488513414626282</v>
      </c>
      <c r="P18370" s="50"/>
      <c r="R18370" s="9" t="s">
        <v>0</v>
      </c>
    </row>
    <row r="18371" spans="2:18" x14ac:dyDescent="0.2">
      <c r="B18371" s="25">
        <v>18141</v>
      </c>
      <c r="C18371" s="193"/>
      <c r="D18371" s="19">
        <v>0.31918211367855159</v>
      </c>
      <c r="E18371" s="19"/>
      <c r="F18371" s="19">
        <v>0.46299214696136376</v>
      </c>
      <c r="G18371" s="19">
        <v>0.27983132355586599</v>
      </c>
      <c r="H18371" s="19"/>
      <c r="I18371" s="19"/>
      <c r="J18371" s="19">
        <v>0.20601930893565154</v>
      </c>
      <c r="K18371" s="19"/>
      <c r="L18371" s="19">
        <v>0.72197909526786397</v>
      </c>
      <c r="M18371" s="19"/>
      <c r="N18371" s="19">
        <v>0.4221541114764607</v>
      </c>
      <c r="O18371" s="19">
        <v>0.41727223753129916</v>
      </c>
      <c r="P18371" s="50"/>
      <c r="R18371" s="9" t="s">
        <v>0</v>
      </c>
    </row>
    <row r="18372" spans="2:18" x14ac:dyDescent="0.2">
      <c r="B18372" s="25">
        <v>18142</v>
      </c>
      <c r="C18372" s="193">
        <v>0.44343075874237992</v>
      </c>
      <c r="D18372" s="19"/>
      <c r="E18372" s="19">
        <v>0.34562870293824594</v>
      </c>
      <c r="F18372" s="19"/>
      <c r="G18372" s="19">
        <v>0.26120445417239435</v>
      </c>
      <c r="H18372" s="19"/>
      <c r="I18372" s="19">
        <v>9.8602347250097588E-2</v>
      </c>
      <c r="J18372" s="19"/>
      <c r="K18372" s="19">
        <v>0.5604903318651947</v>
      </c>
      <c r="L18372" s="19"/>
      <c r="M18372" s="19">
        <v>0.34950637908695692</v>
      </c>
      <c r="N18372" s="19"/>
      <c r="O18372" s="19">
        <v>1.5505709021910348</v>
      </c>
      <c r="P18372" s="50"/>
      <c r="R18372" s="9" t="s">
        <v>0</v>
      </c>
    </row>
    <row r="18373" spans="2:18" x14ac:dyDescent="0.2">
      <c r="B18373" s="25">
        <v>18143</v>
      </c>
      <c r="C18373" s="193">
        <v>0.55989599968447323</v>
      </c>
      <c r="D18373" s="19"/>
      <c r="E18373" s="19">
        <v>1.626995076928605</v>
      </c>
      <c r="F18373" s="19"/>
      <c r="G18373" s="19">
        <v>0.95086767578817633</v>
      </c>
      <c r="H18373" s="19"/>
      <c r="I18373" s="19">
        <v>1.2582963870752981</v>
      </c>
      <c r="J18373" s="19"/>
      <c r="K18373" s="19">
        <v>1.6526269149646085</v>
      </c>
      <c r="L18373" s="19"/>
      <c r="M18373" s="19">
        <v>1.5073958511366714</v>
      </c>
      <c r="N18373" s="19"/>
      <c r="O18373" s="19">
        <v>1.5441548504457077</v>
      </c>
      <c r="P18373" s="50"/>
      <c r="R18373" s="9" t="s">
        <v>0</v>
      </c>
    </row>
    <row r="18374" spans="2:18" x14ac:dyDescent="0.2">
      <c r="B18374" s="25">
        <v>18144</v>
      </c>
      <c r="C18374" s="193">
        <v>1.0982360294691458</v>
      </c>
      <c r="D18374" s="19"/>
      <c r="E18374" s="19"/>
      <c r="F18374" s="19">
        <v>0.19362914082500288</v>
      </c>
      <c r="G18374" s="19">
        <v>0.65413049294903947</v>
      </c>
      <c r="H18374" s="19"/>
      <c r="I18374" s="19">
        <v>0.34554933971825758</v>
      </c>
      <c r="J18374" s="19"/>
      <c r="K18374" s="19"/>
      <c r="L18374" s="19">
        <v>5.1841242538536753E-2</v>
      </c>
      <c r="M18374" s="19">
        <v>0.76807764039779225</v>
      </c>
      <c r="N18374" s="19"/>
      <c r="O18374" s="19"/>
      <c r="P18374" s="50">
        <v>1.0430393798145325</v>
      </c>
      <c r="R18374" s="9" t="s">
        <v>0</v>
      </c>
    </row>
    <row r="18375" spans="2:18" x14ac:dyDescent="0.2">
      <c r="B18375" s="25">
        <v>18145</v>
      </c>
      <c r="C18375" s="193">
        <v>2.1411319405215088</v>
      </c>
      <c r="D18375" s="19"/>
      <c r="E18375" s="19">
        <v>0.88645741027013758</v>
      </c>
      <c r="F18375" s="19"/>
      <c r="G18375" s="19">
        <v>0.73775996495930651</v>
      </c>
      <c r="H18375" s="19"/>
      <c r="I18375" s="19">
        <v>1.5924575633737352</v>
      </c>
      <c r="J18375" s="19"/>
      <c r="K18375" s="19">
        <v>1.1072929561743396</v>
      </c>
      <c r="L18375" s="19"/>
      <c r="M18375" s="19">
        <v>1.3112371875936351</v>
      </c>
      <c r="N18375" s="19"/>
      <c r="O18375" s="19">
        <v>0.90685310255193796</v>
      </c>
      <c r="P18375" s="50"/>
      <c r="R18375" s="9" t="s">
        <v>0</v>
      </c>
    </row>
    <row r="18376" spans="2:18" x14ac:dyDescent="0.2">
      <c r="B18376" s="25">
        <v>18146</v>
      </c>
      <c r="C18376" s="193"/>
      <c r="D18376" s="19">
        <v>0.13761782726438787</v>
      </c>
      <c r="E18376" s="19">
        <v>0.39804744803436082</v>
      </c>
      <c r="F18376" s="19"/>
      <c r="G18376" s="19">
        <v>0.35639767842390169</v>
      </c>
      <c r="H18376" s="19"/>
      <c r="I18376" s="19">
        <v>1.1765026180876514</v>
      </c>
      <c r="J18376" s="19"/>
      <c r="K18376" s="19">
        <v>1.2153805636675787</v>
      </c>
      <c r="L18376" s="19"/>
      <c r="M18376" s="19">
        <v>0.47620725139033926</v>
      </c>
      <c r="N18376" s="19"/>
      <c r="O18376" s="19">
        <v>0.57298430955778956</v>
      </c>
      <c r="P18376" s="50"/>
      <c r="R18376" s="9" t="s">
        <v>0</v>
      </c>
    </row>
    <row r="18377" spans="2:18" x14ac:dyDescent="0.2">
      <c r="B18377" s="25">
        <v>18147</v>
      </c>
      <c r="C18377" s="193"/>
      <c r="D18377" s="19">
        <v>1.285673592512468</v>
      </c>
      <c r="E18377" s="19"/>
      <c r="F18377" s="19">
        <v>1.0473877650518379</v>
      </c>
      <c r="G18377" s="19"/>
      <c r="H18377" s="19">
        <v>1.8372242162885712</v>
      </c>
      <c r="I18377" s="19"/>
      <c r="J18377" s="19">
        <v>0.84805433900895866</v>
      </c>
      <c r="K18377" s="19"/>
      <c r="L18377" s="19">
        <v>1.5116097613167236</v>
      </c>
      <c r="M18377" s="19"/>
      <c r="N18377" s="19">
        <v>0.96200027030038349</v>
      </c>
      <c r="O18377" s="19"/>
      <c r="P18377" s="50">
        <v>1.2528182130274641</v>
      </c>
      <c r="R18377" s="9" t="s">
        <v>0</v>
      </c>
    </row>
    <row r="18378" spans="2:18" x14ac:dyDescent="0.2">
      <c r="B18378" s="25">
        <v>18148</v>
      </c>
      <c r="C18378" s="193">
        <v>2.2374918928866561</v>
      </c>
      <c r="D18378" s="19"/>
      <c r="E18378" s="19">
        <v>2.4019994359428329</v>
      </c>
      <c r="F18378" s="19"/>
      <c r="G18378" s="19">
        <v>2.5734793428064791</v>
      </c>
      <c r="H18378" s="19"/>
      <c r="I18378" s="19">
        <v>1.9917022128710322</v>
      </c>
      <c r="J18378" s="19"/>
      <c r="K18378" s="19">
        <v>2.0192359172385435</v>
      </c>
      <c r="L18378" s="19"/>
      <c r="M18378" s="19">
        <v>2.0585398218625941</v>
      </c>
      <c r="N18378" s="19"/>
      <c r="O18378" s="19">
        <v>2.0925050271172867</v>
      </c>
      <c r="P18378" s="50"/>
      <c r="R18378" s="9" t="s">
        <v>0</v>
      </c>
    </row>
    <row r="18379" spans="2:18" x14ac:dyDescent="0.2">
      <c r="B18379" s="25">
        <v>18149</v>
      </c>
      <c r="C18379" s="193"/>
      <c r="D18379" s="19">
        <v>1.3931829111974616</v>
      </c>
      <c r="E18379" s="19"/>
      <c r="F18379" s="19">
        <v>1.1840295614169856</v>
      </c>
      <c r="G18379" s="19"/>
      <c r="H18379" s="19">
        <v>0.79271946987468755</v>
      </c>
      <c r="I18379" s="19"/>
      <c r="J18379" s="19">
        <v>0.77139822373792877</v>
      </c>
      <c r="K18379" s="19"/>
      <c r="L18379" s="19">
        <v>0.84561789517610653</v>
      </c>
      <c r="M18379" s="19"/>
      <c r="N18379" s="19">
        <v>1.8298862411724515</v>
      </c>
      <c r="O18379" s="19"/>
      <c r="P18379" s="50">
        <v>1.4255388174290369</v>
      </c>
      <c r="R18379" s="9" t="s">
        <v>0</v>
      </c>
    </row>
    <row r="18380" spans="2:18" x14ac:dyDescent="0.2">
      <c r="B18380" s="25">
        <v>18150</v>
      </c>
      <c r="C18380" s="193"/>
      <c r="D18380" s="19">
        <v>0.3446537959342007</v>
      </c>
      <c r="E18380" s="19"/>
      <c r="F18380" s="19">
        <v>0.54911805824701176</v>
      </c>
      <c r="G18380" s="19"/>
      <c r="H18380" s="19">
        <v>0.8480912770015534</v>
      </c>
      <c r="I18380" s="19"/>
      <c r="J18380" s="19">
        <v>1.2013143540907709</v>
      </c>
      <c r="K18380" s="19"/>
      <c r="L18380" s="19">
        <v>5.2986896623382053E-2</v>
      </c>
      <c r="M18380" s="19"/>
      <c r="N18380" s="19">
        <v>0.36282317911299078</v>
      </c>
      <c r="O18380" s="19"/>
      <c r="P18380" s="50">
        <v>0.60075706208409074</v>
      </c>
      <c r="R18380" s="9" t="s">
        <v>0</v>
      </c>
    </row>
    <row r="18381" spans="2:18" x14ac:dyDescent="0.2">
      <c r="B18381" s="25">
        <v>18151</v>
      </c>
      <c r="C18381" s="193"/>
      <c r="D18381" s="19">
        <v>0.72485543586296519</v>
      </c>
      <c r="E18381" s="19"/>
      <c r="F18381" s="19">
        <v>1.2166370285122714</v>
      </c>
      <c r="G18381" s="19"/>
      <c r="H18381" s="19">
        <v>0.62181346670496063</v>
      </c>
      <c r="I18381" s="19">
        <v>0.26775529151611605</v>
      </c>
      <c r="J18381" s="19"/>
      <c r="K18381" s="19"/>
      <c r="L18381" s="19">
        <v>0.66321185005303718</v>
      </c>
      <c r="M18381" s="19"/>
      <c r="N18381" s="19">
        <v>3.4895215847023396E-2</v>
      </c>
      <c r="O18381" s="19"/>
      <c r="P18381" s="50">
        <v>1.799206909583059</v>
      </c>
      <c r="R18381" s="9" t="s">
        <v>0</v>
      </c>
    </row>
    <row r="18382" spans="2:18" x14ac:dyDescent="0.2">
      <c r="B18382" s="25">
        <v>18152</v>
      </c>
      <c r="C18382" s="193">
        <v>1.5805187459840193</v>
      </c>
      <c r="D18382" s="19"/>
      <c r="E18382" s="19">
        <v>1.6348436757839051</v>
      </c>
      <c r="F18382" s="19"/>
      <c r="G18382" s="19">
        <v>1.974295543733557</v>
      </c>
      <c r="H18382" s="19"/>
      <c r="I18382" s="19">
        <v>0.80159911059629196</v>
      </c>
      <c r="J18382" s="19"/>
      <c r="K18382" s="19">
        <v>1.4468769621390667</v>
      </c>
      <c r="L18382" s="19"/>
      <c r="M18382" s="19">
        <v>1.2890912988338135</v>
      </c>
      <c r="N18382" s="19"/>
      <c r="O18382" s="19">
        <v>1.337764488468234</v>
      </c>
      <c r="P18382" s="50"/>
      <c r="R18382" s="9" t="s">
        <v>0</v>
      </c>
    </row>
    <row r="18383" spans="2:18" x14ac:dyDescent="0.2">
      <c r="B18383" s="25">
        <v>18153</v>
      </c>
      <c r="C18383" s="193">
        <v>1.0134174866035959</v>
      </c>
      <c r="D18383" s="19"/>
      <c r="E18383" s="19">
        <v>0.66133727789907792</v>
      </c>
      <c r="F18383" s="19"/>
      <c r="G18383" s="19">
        <v>1.0194422489805413</v>
      </c>
      <c r="H18383" s="19"/>
      <c r="I18383" s="19">
        <v>0.62646897440123861</v>
      </c>
      <c r="J18383" s="19"/>
      <c r="K18383" s="19">
        <v>2.1145471490547343</v>
      </c>
      <c r="L18383" s="19"/>
      <c r="M18383" s="19">
        <v>0.67258510195252452</v>
      </c>
      <c r="N18383" s="19"/>
      <c r="O18383" s="19">
        <v>1.121214464148004</v>
      </c>
      <c r="P18383" s="50"/>
      <c r="R18383" s="9" t="s">
        <v>0</v>
      </c>
    </row>
    <row r="18384" spans="2:18" x14ac:dyDescent="0.2">
      <c r="B18384" s="25">
        <v>18154</v>
      </c>
      <c r="C18384" s="193"/>
      <c r="D18384" s="19">
        <v>0.57755529624136348</v>
      </c>
      <c r="E18384" s="19"/>
      <c r="F18384" s="19">
        <v>6.0831110477970768E-2</v>
      </c>
      <c r="G18384" s="19">
        <v>0.13323661319597149</v>
      </c>
      <c r="H18384" s="19"/>
      <c r="I18384" s="19"/>
      <c r="J18384" s="19">
        <v>0.48796791952017171</v>
      </c>
      <c r="K18384" s="19"/>
      <c r="L18384" s="19">
        <v>8.35435437089566E-2</v>
      </c>
      <c r="M18384" s="19">
        <v>0.37908348843765199</v>
      </c>
      <c r="N18384" s="19"/>
      <c r="O18384" s="19">
        <v>3.4639662801084596E-2</v>
      </c>
      <c r="P18384" s="50"/>
      <c r="R18384" s="9" t="s">
        <v>0</v>
      </c>
    </row>
    <row r="18385" spans="2:18" x14ac:dyDescent="0.2">
      <c r="B18385" s="25">
        <v>18155</v>
      </c>
      <c r="C18385" s="193">
        <v>4.1957958414335333E-2</v>
      </c>
      <c r="D18385" s="19"/>
      <c r="E18385" s="19">
        <v>0.45244877855291127</v>
      </c>
      <c r="F18385" s="19"/>
      <c r="G18385" s="19">
        <v>1.1803375503648441</v>
      </c>
      <c r="H18385" s="19"/>
      <c r="I18385" s="19">
        <v>0.27295625232933346</v>
      </c>
      <c r="J18385" s="19"/>
      <c r="K18385" s="19">
        <v>0.23448622587796664</v>
      </c>
      <c r="L18385" s="19"/>
      <c r="M18385" s="19"/>
      <c r="N18385" s="19">
        <v>0.32277578546433661</v>
      </c>
      <c r="O18385" s="19">
        <v>1.4208185888790792</v>
      </c>
      <c r="P18385" s="50"/>
      <c r="R18385" s="9" t="s">
        <v>0</v>
      </c>
    </row>
    <row r="18386" spans="2:18" x14ac:dyDescent="0.2">
      <c r="B18386" s="25">
        <v>18156</v>
      </c>
      <c r="C18386" s="193"/>
      <c r="D18386" s="19">
        <v>0.27224932597421947</v>
      </c>
      <c r="E18386" s="19"/>
      <c r="F18386" s="19">
        <v>0.82569310495996318</v>
      </c>
      <c r="G18386" s="19"/>
      <c r="H18386" s="19">
        <v>1.0481490252827261</v>
      </c>
      <c r="I18386" s="19"/>
      <c r="J18386" s="19">
        <v>0.3142010402980045</v>
      </c>
      <c r="K18386" s="19">
        <v>0.2121343617415769</v>
      </c>
      <c r="L18386" s="19"/>
      <c r="M18386" s="19"/>
      <c r="N18386" s="19">
        <v>1.3603013410540272</v>
      </c>
      <c r="O18386" s="19"/>
      <c r="P18386" s="50">
        <v>0.23429853229054978</v>
      </c>
      <c r="R18386" s="9" t="s">
        <v>0</v>
      </c>
    </row>
    <row r="18387" spans="2:18" x14ac:dyDescent="0.2">
      <c r="B18387" s="25">
        <v>18157</v>
      </c>
      <c r="C18387" s="193"/>
      <c r="D18387" s="19">
        <v>5.1583009521424944E-2</v>
      </c>
      <c r="E18387" s="19">
        <v>0.5580769611949199</v>
      </c>
      <c r="F18387" s="19"/>
      <c r="G18387" s="19"/>
      <c r="H18387" s="19">
        <v>0.37093449826043196</v>
      </c>
      <c r="I18387" s="19"/>
      <c r="J18387" s="19">
        <v>0.11002932838404179</v>
      </c>
      <c r="K18387" s="19">
        <v>0.58134213604353735</v>
      </c>
      <c r="L18387" s="19"/>
      <c r="M18387" s="19">
        <v>9.1656070436996626E-2</v>
      </c>
      <c r="N18387" s="19"/>
      <c r="O18387" s="19">
        <v>0.45082204011779181</v>
      </c>
      <c r="P18387" s="50"/>
      <c r="R18387" s="9" t="s">
        <v>0</v>
      </c>
    </row>
    <row r="18388" spans="2:18" x14ac:dyDescent="0.2">
      <c r="B18388" s="25">
        <v>18158</v>
      </c>
      <c r="C18388" s="193"/>
      <c r="D18388" s="19">
        <v>1.4854479191604852</v>
      </c>
      <c r="E18388" s="19"/>
      <c r="F18388" s="19">
        <v>1.0399872063288873</v>
      </c>
      <c r="G18388" s="19"/>
      <c r="H18388" s="19">
        <v>0.93120142502880376</v>
      </c>
      <c r="I18388" s="19"/>
      <c r="J18388" s="19">
        <v>0.25584117237984844</v>
      </c>
      <c r="K18388" s="19">
        <v>0.10080787501292528</v>
      </c>
      <c r="L18388" s="19"/>
      <c r="M18388" s="19"/>
      <c r="N18388" s="19">
        <v>1.3370500051227068</v>
      </c>
      <c r="O18388" s="19"/>
      <c r="P18388" s="50">
        <v>0.94926248776663436</v>
      </c>
      <c r="R18388" s="9" t="s">
        <v>0</v>
      </c>
    </row>
    <row r="18389" spans="2:18" x14ac:dyDescent="0.2">
      <c r="B18389" s="25">
        <v>18159</v>
      </c>
      <c r="C18389" s="193"/>
      <c r="D18389" s="19">
        <v>0.25126858755097786</v>
      </c>
      <c r="E18389" s="19">
        <v>0.17481030261059186</v>
      </c>
      <c r="F18389" s="19"/>
      <c r="G18389" s="19">
        <v>0.59024186407352408</v>
      </c>
      <c r="H18389" s="19"/>
      <c r="I18389" s="19">
        <v>1.627898823227522</v>
      </c>
      <c r="J18389" s="19"/>
      <c r="K18389" s="19">
        <v>0.36780020167070054</v>
      </c>
      <c r="L18389" s="19"/>
      <c r="M18389" s="19">
        <v>0.83902373994355095</v>
      </c>
      <c r="N18389" s="19"/>
      <c r="O18389" s="19">
        <v>0.67488654296892014</v>
      </c>
      <c r="P18389" s="50"/>
      <c r="R18389" s="9" t="s">
        <v>0</v>
      </c>
    </row>
    <row r="18390" spans="2:18" x14ac:dyDescent="0.2">
      <c r="B18390" s="25">
        <v>18160</v>
      </c>
      <c r="C18390" s="193">
        <v>2.1379029400877152</v>
      </c>
      <c r="D18390" s="19"/>
      <c r="E18390" s="19">
        <v>1.0102805450835903</v>
      </c>
      <c r="F18390" s="19"/>
      <c r="G18390" s="19">
        <v>0.97541885228175085</v>
      </c>
      <c r="H18390" s="19"/>
      <c r="I18390" s="19">
        <v>1.1413752897930942</v>
      </c>
      <c r="J18390" s="19"/>
      <c r="K18390" s="19">
        <v>1.3806373144624737</v>
      </c>
      <c r="L18390" s="19"/>
      <c r="M18390" s="19">
        <v>1.1660166121432254</v>
      </c>
      <c r="N18390" s="19"/>
      <c r="O18390" s="19">
        <v>1.5791768673399889</v>
      </c>
      <c r="P18390" s="50"/>
      <c r="R18390" s="9" t="s">
        <v>0</v>
      </c>
    </row>
    <row r="18391" spans="2:18" x14ac:dyDescent="0.2">
      <c r="B18391" s="25">
        <v>18161</v>
      </c>
      <c r="C18391" s="193"/>
      <c r="D18391" s="19">
        <v>0.43114608158290357</v>
      </c>
      <c r="E18391" s="19"/>
      <c r="F18391" s="19">
        <v>0.93392045982322525</v>
      </c>
      <c r="G18391" s="19"/>
      <c r="H18391" s="19">
        <v>1.8249362520427967</v>
      </c>
      <c r="I18391" s="19"/>
      <c r="J18391" s="19">
        <v>1.1462790292604246</v>
      </c>
      <c r="K18391" s="19"/>
      <c r="L18391" s="19">
        <v>0.53824760230032109</v>
      </c>
      <c r="M18391" s="19"/>
      <c r="N18391" s="19">
        <v>1.1942417473951736</v>
      </c>
      <c r="O18391" s="19"/>
      <c r="P18391" s="50">
        <v>0.86458115192797291</v>
      </c>
      <c r="R18391" s="9" t="s">
        <v>0</v>
      </c>
    </row>
    <row r="18392" spans="2:18" x14ac:dyDescent="0.2">
      <c r="B18392" s="25">
        <v>18162</v>
      </c>
      <c r="C18392" s="193"/>
      <c r="D18392" s="19">
        <v>0.52356815371486132</v>
      </c>
      <c r="E18392" s="19"/>
      <c r="F18392" s="19">
        <v>0.92192080122034592</v>
      </c>
      <c r="G18392" s="19"/>
      <c r="H18392" s="19">
        <v>0.5711410327061891</v>
      </c>
      <c r="I18392" s="19"/>
      <c r="J18392" s="19">
        <v>1.0355715152872169</v>
      </c>
      <c r="K18392" s="19"/>
      <c r="L18392" s="19">
        <v>0.9480604200649253</v>
      </c>
      <c r="M18392" s="19"/>
      <c r="N18392" s="19">
        <v>1.3828369797787257</v>
      </c>
      <c r="O18392" s="19"/>
      <c r="P18392" s="50">
        <v>1.6718778294794634</v>
      </c>
      <c r="R18392" s="9" t="s">
        <v>0</v>
      </c>
    </row>
    <row r="18393" spans="2:18" x14ac:dyDescent="0.2">
      <c r="B18393" s="25">
        <v>18163</v>
      </c>
      <c r="C18393" s="193"/>
      <c r="D18393" s="19">
        <v>0.59283609468580589</v>
      </c>
      <c r="E18393" s="19">
        <v>6.0819459867103465E-2</v>
      </c>
      <c r="F18393" s="19"/>
      <c r="G18393" s="19">
        <v>0.16443853665454156</v>
      </c>
      <c r="H18393" s="19"/>
      <c r="I18393" s="19">
        <v>0.37220080610994066</v>
      </c>
      <c r="J18393" s="19"/>
      <c r="K18393" s="19"/>
      <c r="L18393" s="19">
        <v>0.1648267083609711</v>
      </c>
      <c r="M18393" s="19"/>
      <c r="N18393" s="19">
        <v>2.80206827014957E-2</v>
      </c>
      <c r="O18393" s="19">
        <v>0.12069439932526861</v>
      </c>
      <c r="P18393" s="50"/>
      <c r="R18393" s="9" t="s">
        <v>0</v>
      </c>
    </row>
    <row r="18394" spans="2:18" x14ac:dyDescent="0.2">
      <c r="B18394" s="25">
        <v>18164</v>
      </c>
      <c r="C18394" s="193">
        <v>0.12543674695752208</v>
      </c>
      <c r="D18394" s="19"/>
      <c r="E18394" s="19"/>
      <c r="F18394" s="19">
        <v>4.7969957078505002E-2</v>
      </c>
      <c r="G18394" s="19"/>
      <c r="H18394" s="19">
        <v>0.57750308267861339</v>
      </c>
      <c r="I18394" s="19">
        <v>1.6082163062464159E-2</v>
      </c>
      <c r="J18394" s="19"/>
      <c r="K18394" s="19"/>
      <c r="L18394" s="19">
        <v>0.19801654872026914</v>
      </c>
      <c r="M18394" s="19"/>
      <c r="N18394" s="19">
        <v>1.2731399755492394</v>
      </c>
      <c r="O18394" s="19"/>
      <c r="P18394" s="50">
        <v>0.54930043074006774</v>
      </c>
      <c r="R18394" s="9" t="s">
        <v>0</v>
      </c>
    </row>
    <row r="18395" spans="2:18" x14ac:dyDescent="0.2">
      <c r="B18395" s="25">
        <v>18165</v>
      </c>
      <c r="C18395" s="193">
        <v>1.1651634338223846</v>
      </c>
      <c r="D18395" s="19"/>
      <c r="E18395" s="19">
        <v>1.4617957027741246</v>
      </c>
      <c r="F18395" s="19"/>
      <c r="G18395" s="19">
        <v>0.88796771025382537</v>
      </c>
      <c r="H18395" s="19"/>
      <c r="I18395" s="19">
        <v>1.9909871166063782</v>
      </c>
      <c r="J18395" s="19"/>
      <c r="K18395" s="19">
        <v>1.5532217855949271</v>
      </c>
      <c r="L18395" s="19"/>
      <c r="M18395" s="19">
        <v>0.74445723589285995</v>
      </c>
      <c r="N18395" s="19"/>
      <c r="O18395" s="19">
        <v>1.3041343369157177</v>
      </c>
      <c r="P18395" s="50"/>
      <c r="R18395" s="9" t="s">
        <v>0</v>
      </c>
    </row>
    <row r="18396" spans="2:18" x14ac:dyDescent="0.2">
      <c r="B18396" s="25">
        <v>18166</v>
      </c>
      <c r="C18396" s="193">
        <v>0.15256079348095919</v>
      </c>
      <c r="D18396" s="19"/>
      <c r="E18396" s="19">
        <v>0.54463280827512961</v>
      </c>
      <c r="F18396" s="19"/>
      <c r="G18396" s="19">
        <v>0.16613668477708138</v>
      </c>
      <c r="H18396" s="19"/>
      <c r="I18396" s="19">
        <v>0.61348177224180322</v>
      </c>
      <c r="J18396" s="19"/>
      <c r="K18396" s="19"/>
      <c r="L18396" s="19">
        <v>9.6681796846556298E-2</v>
      </c>
      <c r="M18396" s="19"/>
      <c r="N18396" s="19">
        <v>0.27129856886111531</v>
      </c>
      <c r="O18396" s="19">
        <v>0.52548464284930041</v>
      </c>
      <c r="P18396" s="50"/>
      <c r="R18396" s="9" t="s">
        <v>0</v>
      </c>
    </row>
    <row r="18397" spans="2:18" x14ac:dyDescent="0.2">
      <c r="B18397" s="25">
        <v>18167</v>
      </c>
      <c r="C18397" s="193"/>
      <c r="D18397" s="19">
        <v>0.37889266103481439</v>
      </c>
      <c r="E18397" s="19"/>
      <c r="F18397" s="19">
        <v>0.3231601800677415</v>
      </c>
      <c r="G18397" s="19"/>
      <c r="H18397" s="19">
        <v>0.58949998076504351</v>
      </c>
      <c r="I18397" s="19"/>
      <c r="J18397" s="19">
        <v>2.2328310917649318E-2</v>
      </c>
      <c r="K18397" s="19"/>
      <c r="L18397" s="19">
        <v>0.35487770869711333</v>
      </c>
      <c r="M18397" s="19"/>
      <c r="N18397" s="19">
        <v>3.6071963049150037E-2</v>
      </c>
      <c r="O18397" s="19"/>
      <c r="P18397" s="50">
        <v>3.7613356582641158E-2</v>
      </c>
      <c r="R18397" s="9" t="s">
        <v>0</v>
      </c>
    </row>
    <row r="18398" spans="2:18" x14ac:dyDescent="0.2">
      <c r="B18398" s="25">
        <v>18168</v>
      </c>
      <c r="C18398" s="193">
        <v>0.20871541103515243</v>
      </c>
      <c r="D18398" s="19"/>
      <c r="E18398" s="19">
        <v>1.271002054463799</v>
      </c>
      <c r="F18398" s="19"/>
      <c r="G18398" s="19">
        <v>9.5283589072506364E-2</v>
      </c>
      <c r="H18398" s="19"/>
      <c r="I18398" s="19">
        <v>1.0666493632412528</v>
      </c>
      <c r="J18398" s="19"/>
      <c r="K18398" s="19">
        <v>1.4496022423426127</v>
      </c>
      <c r="L18398" s="19"/>
      <c r="M18398" s="19">
        <v>0.56218188538913871</v>
      </c>
      <c r="N18398" s="19"/>
      <c r="O18398" s="19">
        <v>1.3443529612690139</v>
      </c>
      <c r="P18398" s="50"/>
      <c r="R18398" s="9" t="s">
        <v>0</v>
      </c>
    </row>
    <row r="18399" spans="2:18" x14ac:dyDescent="0.2">
      <c r="B18399" s="25">
        <v>18169</v>
      </c>
      <c r="C18399" s="193">
        <v>0.1937200634050226</v>
      </c>
      <c r="D18399" s="19"/>
      <c r="E18399" s="19">
        <v>0.81359170528260261</v>
      </c>
      <c r="F18399" s="19"/>
      <c r="G18399" s="19">
        <v>0.38830648957868513</v>
      </c>
      <c r="H18399" s="19"/>
      <c r="I18399" s="19">
        <v>1.2813146985022641</v>
      </c>
      <c r="J18399" s="19"/>
      <c r="K18399" s="19">
        <v>0.97730379905949927</v>
      </c>
      <c r="L18399" s="19"/>
      <c r="M18399" s="19">
        <v>1.1019213384070825</v>
      </c>
      <c r="N18399" s="19"/>
      <c r="O18399" s="19">
        <v>1.1293314897901439</v>
      </c>
      <c r="P18399" s="50"/>
      <c r="R18399" s="9" t="s">
        <v>0</v>
      </c>
    </row>
    <row r="18400" spans="2:18" x14ac:dyDescent="0.2">
      <c r="B18400" s="25">
        <v>18170</v>
      </c>
      <c r="C18400" s="193"/>
      <c r="D18400" s="19">
        <v>0.69899233611416123</v>
      </c>
      <c r="E18400" s="19"/>
      <c r="F18400" s="19">
        <v>1.5311341595426722</v>
      </c>
      <c r="G18400" s="19"/>
      <c r="H18400" s="19">
        <v>8.9259493289587724E-2</v>
      </c>
      <c r="I18400" s="19"/>
      <c r="J18400" s="19">
        <v>1.5611115449416906</v>
      </c>
      <c r="K18400" s="19">
        <v>8.5921692311369535E-2</v>
      </c>
      <c r="L18400" s="19"/>
      <c r="M18400" s="19"/>
      <c r="N18400" s="19">
        <v>1.7369280540141863</v>
      </c>
      <c r="O18400" s="19"/>
      <c r="P18400" s="50">
        <v>2.2099293660714543</v>
      </c>
      <c r="R18400" s="9" t="s">
        <v>0</v>
      </c>
    </row>
    <row r="18401" spans="2:18" x14ac:dyDescent="0.2">
      <c r="B18401" s="25">
        <v>18171</v>
      </c>
      <c r="C18401" s="193"/>
      <c r="D18401" s="19">
        <v>0.78473661720697219</v>
      </c>
      <c r="E18401" s="19">
        <v>0.31750291429852923</v>
      </c>
      <c r="F18401" s="19"/>
      <c r="G18401" s="19"/>
      <c r="H18401" s="19">
        <v>0.24708988635067253</v>
      </c>
      <c r="I18401" s="19">
        <v>2.9576334270340131E-2</v>
      </c>
      <c r="J18401" s="19"/>
      <c r="K18401" s="19"/>
      <c r="L18401" s="19">
        <v>1.0368009284843172</v>
      </c>
      <c r="M18401" s="19">
        <v>0.52719971851123903</v>
      </c>
      <c r="N18401" s="19"/>
      <c r="O18401" s="19">
        <v>0.62243797319365524</v>
      </c>
      <c r="P18401" s="50"/>
      <c r="R18401" s="9" t="s">
        <v>0</v>
      </c>
    </row>
    <row r="18402" spans="2:18" x14ac:dyDescent="0.2">
      <c r="B18402" s="25">
        <v>18172</v>
      </c>
      <c r="C18402" s="193">
        <v>0.21371937443151259</v>
      </c>
      <c r="D18402" s="19"/>
      <c r="E18402" s="19">
        <v>0.23297627380539168</v>
      </c>
      <c r="F18402" s="19"/>
      <c r="G18402" s="19"/>
      <c r="H18402" s="19">
        <v>1.1882404320830386</v>
      </c>
      <c r="I18402" s="19">
        <v>0.6109606626389813</v>
      </c>
      <c r="J18402" s="19"/>
      <c r="K18402" s="19"/>
      <c r="L18402" s="19">
        <v>1.0285666084522178</v>
      </c>
      <c r="M18402" s="19"/>
      <c r="N18402" s="19">
        <v>1.2965399023966645E-3</v>
      </c>
      <c r="O18402" s="19">
        <v>0.70216299249310565</v>
      </c>
      <c r="P18402" s="50"/>
      <c r="R18402" s="9" t="s">
        <v>0</v>
      </c>
    </row>
    <row r="18403" spans="2:18" x14ac:dyDescent="0.2">
      <c r="B18403" s="25">
        <v>18173</v>
      </c>
      <c r="C18403" s="193"/>
      <c r="D18403" s="19">
        <v>0.74776108148197296</v>
      </c>
      <c r="E18403" s="19"/>
      <c r="F18403" s="19">
        <v>0.61350555207249913</v>
      </c>
      <c r="G18403" s="19"/>
      <c r="H18403" s="19">
        <v>0.59417273326125708</v>
      </c>
      <c r="I18403" s="19"/>
      <c r="J18403" s="19">
        <v>0.63458668667534202</v>
      </c>
      <c r="K18403" s="19"/>
      <c r="L18403" s="19">
        <v>0.7039008638688703</v>
      </c>
      <c r="M18403" s="19"/>
      <c r="N18403" s="19">
        <v>1.2333312950529718</v>
      </c>
      <c r="O18403" s="19"/>
      <c r="P18403" s="50">
        <v>0.95797060894798514</v>
      </c>
      <c r="R18403" s="9" t="s">
        <v>0</v>
      </c>
    </row>
    <row r="18404" spans="2:18" x14ac:dyDescent="0.2">
      <c r="B18404" s="25">
        <v>18174</v>
      </c>
      <c r="C18404" s="193"/>
      <c r="D18404" s="19">
        <v>0.16767435127617292</v>
      </c>
      <c r="E18404" s="19"/>
      <c r="F18404" s="19">
        <v>0.5347035012753476</v>
      </c>
      <c r="G18404" s="19"/>
      <c r="H18404" s="19">
        <v>0.27856408050001802</v>
      </c>
      <c r="I18404" s="19">
        <v>0.18418386539128642</v>
      </c>
      <c r="J18404" s="19"/>
      <c r="K18404" s="19"/>
      <c r="L18404" s="19">
        <v>0.15523749726105038</v>
      </c>
      <c r="M18404" s="19"/>
      <c r="N18404" s="19">
        <v>0.49121176451930004</v>
      </c>
      <c r="O18404" s="19">
        <v>0.73169274823240438</v>
      </c>
      <c r="P18404" s="50"/>
      <c r="R18404" s="9" t="s">
        <v>0</v>
      </c>
    </row>
    <row r="18405" spans="2:18" x14ac:dyDescent="0.2">
      <c r="B18405" s="25">
        <v>18175</v>
      </c>
      <c r="C18405" s="193">
        <v>2.2963665018334143</v>
      </c>
      <c r="D18405" s="19"/>
      <c r="E18405" s="19">
        <v>1.5433030077973204</v>
      </c>
      <c r="F18405" s="19"/>
      <c r="G18405" s="19">
        <v>1.9016610680815136</v>
      </c>
      <c r="H18405" s="19"/>
      <c r="I18405" s="19">
        <v>0.65317103213123073</v>
      </c>
      <c r="J18405" s="19"/>
      <c r="K18405" s="19">
        <v>1.8320062126473042</v>
      </c>
      <c r="L18405" s="19"/>
      <c r="M18405" s="19">
        <v>1.1730548172240016</v>
      </c>
      <c r="N18405" s="19"/>
      <c r="O18405" s="19">
        <v>2.4995006367025243</v>
      </c>
      <c r="P18405" s="50"/>
      <c r="R18405" s="9" t="s">
        <v>0</v>
      </c>
    </row>
    <row r="18406" spans="2:18" x14ac:dyDescent="0.2">
      <c r="B18406" s="25">
        <v>18176</v>
      </c>
      <c r="C18406" s="193"/>
      <c r="D18406" s="19">
        <v>0.82432241141708695</v>
      </c>
      <c r="E18406" s="19"/>
      <c r="F18406" s="19">
        <v>0.545373202589995</v>
      </c>
      <c r="G18406" s="19"/>
      <c r="H18406" s="19">
        <v>0.96467487763680893</v>
      </c>
      <c r="I18406" s="19"/>
      <c r="J18406" s="19">
        <v>0.35528807735471413</v>
      </c>
      <c r="K18406" s="19"/>
      <c r="L18406" s="19">
        <v>1.3869196697189285</v>
      </c>
      <c r="M18406" s="19"/>
      <c r="N18406" s="19">
        <v>0.57276813052045861</v>
      </c>
      <c r="O18406" s="19"/>
      <c r="P18406" s="50">
        <v>0.80997475333013869</v>
      </c>
      <c r="R18406" s="9" t="s">
        <v>0</v>
      </c>
    </row>
    <row r="18407" spans="2:18" x14ac:dyDescent="0.2">
      <c r="B18407" s="25">
        <v>18177</v>
      </c>
      <c r="C18407" s="193"/>
      <c r="D18407" s="19">
        <v>1.221667280033421</v>
      </c>
      <c r="E18407" s="19"/>
      <c r="F18407" s="19">
        <v>0.53726689428672869</v>
      </c>
      <c r="G18407" s="19"/>
      <c r="H18407" s="19">
        <v>0.94958380534407427</v>
      </c>
      <c r="I18407" s="19"/>
      <c r="J18407" s="19">
        <v>1.3120333426865418</v>
      </c>
      <c r="K18407" s="19"/>
      <c r="L18407" s="19">
        <v>1.1547832704269021</v>
      </c>
      <c r="M18407" s="19"/>
      <c r="N18407" s="19">
        <v>1.1685514136190751</v>
      </c>
      <c r="O18407" s="19"/>
      <c r="P18407" s="50">
        <v>0.38993885090038516</v>
      </c>
      <c r="R18407" s="9" t="s">
        <v>0</v>
      </c>
    </row>
    <row r="18408" spans="2:18" x14ac:dyDescent="0.2">
      <c r="B18408" s="25">
        <v>18178</v>
      </c>
      <c r="C18408" s="193"/>
      <c r="D18408" s="19">
        <v>1.4349860270188526</v>
      </c>
      <c r="E18408" s="19"/>
      <c r="F18408" s="19">
        <v>2.1789167144755273</v>
      </c>
      <c r="G18408" s="19"/>
      <c r="H18408" s="19">
        <v>1.223984265592539</v>
      </c>
      <c r="I18408" s="19"/>
      <c r="J18408" s="19">
        <v>1.6535029320709205</v>
      </c>
      <c r="K18408" s="19"/>
      <c r="L18408" s="19">
        <v>2.2496025991125599</v>
      </c>
      <c r="M18408" s="19"/>
      <c r="N18408" s="19">
        <v>1.5770240034461138</v>
      </c>
      <c r="O18408" s="19"/>
      <c r="P18408" s="50">
        <v>0.98655132681741076</v>
      </c>
      <c r="R18408" s="9" t="s">
        <v>0</v>
      </c>
    </row>
    <row r="18409" spans="2:18" x14ac:dyDescent="0.2">
      <c r="B18409" s="25">
        <v>18179</v>
      </c>
      <c r="C18409" s="193"/>
      <c r="D18409" s="19">
        <v>2.4259288683546858</v>
      </c>
      <c r="E18409" s="19"/>
      <c r="F18409" s="19">
        <v>3.1978763783325785</v>
      </c>
      <c r="G18409" s="19"/>
      <c r="H18409" s="19">
        <v>2.2333698591955518</v>
      </c>
      <c r="I18409" s="19"/>
      <c r="J18409" s="19">
        <v>1.9588121460853787</v>
      </c>
      <c r="K18409" s="19"/>
      <c r="L18409" s="19">
        <v>1.1944770818284962</v>
      </c>
      <c r="M18409" s="19"/>
      <c r="N18409" s="19">
        <v>2.2058795560091489</v>
      </c>
      <c r="O18409" s="19"/>
      <c r="P18409" s="50">
        <v>2.4475307876315568</v>
      </c>
      <c r="R18409" s="9" t="s">
        <v>0</v>
      </c>
    </row>
    <row r="18410" spans="2:18" x14ac:dyDescent="0.2">
      <c r="B18410" s="25">
        <v>18180</v>
      </c>
      <c r="C18410" s="193"/>
      <c r="D18410" s="19">
        <v>0.29460353292225616</v>
      </c>
      <c r="E18410" s="19"/>
      <c r="F18410" s="19">
        <v>0.10917616037205345</v>
      </c>
      <c r="G18410" s="19">
        <v>9.2474267856779632E-2</v>
      </c>
      <c r="H18410" s="19"/>
      <c r="I18410" s="19">
        <v>0.49569158063535818</v>
      </c>
      <c r="J18410" s="19"/>
      <c r="K18410" s="19"/>
      <c r="L18410" s="19">
        <v>0.75608258015202368</v>
      </c>
      <c r="M18410" s="19">
        <v>0.61177722801441536</v>
      </c>
      <c r="N18410" s="19"/>
      <c r="O18410" s="19">
        <v>0.30784661540042446</v>
      </c>
      <c r="P18410" s="50"/>
      <c r="R18410" s="9" t="s">
        <v>0</v>
      </c>
    </row>
    <row r="18411" spans="2:18" x14ac:dyDescent="0.2">
      <c r="B18411" s="25">
        <v>18181</v>
      </c>
      <c r="C18411" s="193"/>
      <c r="D18411" s="19">
        <v>0.27368874172132091</v>
      </c>
      <c r="E18411" s="19"/>
      <c r="F18411" s="19">
        <v>9.0921639179225383E-2</v>
      </c>
      <c r="G18411" s="19">
        <v>4.3379762362005685E-2</v>
      </c>
      <c r="H18411" s="19"/>
      <c r="I18411" s="19"/>
      <c r="J18411" s="19">
        <v>0.35726616371222919</v>
      </c>
      <c r="K18411" s="19"/>
      <c r="L18411" s="19">
        <v>0.34684547120185766</v>
      </c>
      <c r="M18411" s="19"/>
      <c r="N18411" s="19">
        <v>0.73361543520987071</v>
      </c>
      <c r="O18411" s="19"/>
      <c r="P18411" s="50">
        <v>0.52193854194890388</v>
      </c>
      <c r="R18411" s="9" t="s">
        <v>0</v>
      </c>
    </row>
    <row r="18412" spans="2:18" x14ac:dyDescent="0.2">
      <c r="B18412" s="25">
        <v>18182</v>
      </c>
      <c r="C18412" s="193"/>
      <c r="D18412" s="19">
        <v>0.18608540462474057</v>
      </c>
      <c r="E18412" s="19">
        <v>0.40694103461871134</v>
      </c>
      <c r="F18412" s="19"/>
      <c r="G18412" s="19"/>
      <c r="H18412" s="19">
        <v>0.68468257929601284</v>
      </c>
      <c r="I18412" s="19"/>
      <c r="J18412" s="19">
        <v>1.0794746566378191</v>
      </c>
      <c r="K18412" s="19"/>
      <c r="L18412" s="19">
        <v>0.3637235418943035</v>
      </c>
      <c r="M18412" s="19"/>
      <c r="N18412" s="19">
        <v>0.75400666995891763</v>
      </c>
      <c r="O18412" s="19"/>
      <c r="P18412" s="50">
        <v>0.57028279561155049</v>
      </c>
      <c r="R18412" s="9" t="s">
        <v>0</v>
      </c>
    </row>
    <row r="18413" spans="2:18" x14ac:dyDescent="0.2">
      <c r="B18413" s="25">
        <v>18183</v>
      </c>
      <c r="C18413" s="193">
        <v>0.3137190572993333</v>
      </c>
      <c r="D18413" s="19"/>
      <c r="E18413" s="19">
        <v>0.23585889453797099</v>
      </c>
      <c r="F18413" s="19"/>
      <c r="G18413" s="19">
        <v>0.66310536160714251</v>
      </c>
      <c r="H18413" s="19"/>
      <c r="I18413" s="19"/>
      <c r="J18413" s="19">
        <v>0.51601600350529908</v>
      </c>
      <c r="K18413" s="19">
        <v>0.1798698540714159</v>
      </c>
      <c r="L18413" s="19"/>
      <c r="M18413" s="19"/>
      <c r="N18413" s="19">
        <v>2.4555052770136403E-2</v>
      </c>
      <c r="O18413" s="19"/>
      <c r="P18413" s="50">
        <v>0.37334570953713658</v>
      </c>
      <c r="R18413" s="9" t="s">
        <v>0</v>
      </c>
    </row>
    <row r="18414" spans="2:18" x14ac:dyDescent="0.2">
      <c r="B18414" s="25">
        <v>18184</v>
      </c>
      <c r="C18414" s="193"/>
      <c r="D18414" s="19">
        <v>0.35102596841092426</v>
      </c>
      <c r="E18414" s="19"/>
      <c r="F18414" s="19">
        <v>0.18208782929851863</v>
      </c>
      <c r="G18414" s="19"/>
      <c r="H18414" s="19">
        <v>1.2705428370891523</v>
      </c>
      <c r="I18414" s="19"/>
      <c r="J18414" s="19">
        <v>0.54727200137315191</v>
      </c>
      <c r="K18414" s="19"/>
      <c r="L18414" s="19">
        <v>0.54012796293754117</v>
      </c>
      <c r="M18414" s="19"/>
      <c r="N18414" s="19">
        <v>0.74280017136458076</v>
      </c>
      <c r="O18414" s="19"/>
      <c r="P18414" s="50">
        <v>0.11613676798296187</v>
      </c>
      <c r="R18414" s="9" t="s">
        <v>0</v>
      </c>
    </row>
    <row r="18415" spans="2:18" x14ac:dyDescent="0.2">
      <c r="B18415" s="25">
        <v>18185</v>
      </c>
      <c r="C18415" s="193"/>
      <c r="D18415" s="19">
        <v>0.88775351152342041</v>
      </c>
      <c r="E18415" s="19"/>
      <c r="F18415" s="19">
        <v>0.75815632832804281</v>
      </c>
      <c r="G18415" s="19"/>
      <c r="H18415" s="19">
        <v>0.91321029401833165</v>
      </c>
      <c r="I18415" s="19"/>
      <c r="J18415" s="19">
        <v>1.7857449531335887</v>
      </c>
      <c r="K18415" s="19"/>
      <c r="L18415" s="19">
        <v>1.8113278437505933</v>
      </c>
      <c r="M18415" s="19"/>
      <c r="N18415" s="19">
        <v>1.4084339380045343</v>
      </c>
      <c r="O18415" s="19"/>
      <c r="P18415" s="50">
        <v>1.412646310721752</v>
      </c>
      <c r="R18415" s="9" t="s">
        <v>0</v>
      </c>
    </row>
    <row r="18416" spans="2:18" x14ac:dyDescent="0.2">
      <c r="B18416" s="25">
        <v>18186</v>
      </c>
      <c r="C18416" s="193"/>
      <c r="D18416" s="19">
        <v>0.71373962862951645</v>
      </c>
      <c r="E18416" s="19">
        <v>0.45744145731929375</v>
      </c>
      <c r="F18416" s="19"/>
      <c r="G18416" s="19">
        <v>2.9563217728809404E-2</v>
      </c>
      <c r="H18416" s="19"/>
      <c r="I18416" s="19">
        <v>0.95832155972150723</v>
      </c>
      <c r="J18416" s="19"/>
      <c r="K18416" s="19"/>
      <c r="L18416" s="19">
        <v>0.33582548371447019</v>
      </c>
      <c r="M18416" s="19">
        <v>2.1614103582386441</v>
      </c>
      <c r="N18416" s="19"/>
      <c r="O18416" s="19">
        <v>1.5497691269917579E-2</v>
      </c>
      <c r="P18416" s="50"/>
      <c r="R18416" s="9" t="s">
        <v>0</v>
      </c>
    </row>
    <row r="18417" spans="2:18" x14ac:dyDescent="0.2">
      <c r="B18417" s="25">
        <v>18187</v>
      </c>
      <c r="C18417" s="193">
        <v>1.6023237466566675</v>
      </c>
      <c r="D18417" s="19"/>
      <c r="E18417" s="19">
        <v>1.7370289962582595</v>
      </c>
      <c r="F18417" s="19"/>
      <c r="G18417" s="19">
        <v>2.464834335066826</v>
      </c>
      <c r="H18417" s="19"/>
      <c r="I18417" s="19">
        <v>1.8524129325074705</v>
      </c>
      <c r="J18417" s="19"/>
      <c r="K18417" s="19">
        <v>2.0451561139348855</v>
      </c>
      <c r="L18417" s="19"/>
      <c r="M18417" s="19">
        <v>2.1229974101521987</v>
      </c>
      <c r="N18417" s="19"/>
      <c r="O18417" s="19">
        <v>1.8527216761663812</v>
      </c>
      <c r="P18417" s="50"/>
      <c r="R18417" s="9" t="s">
        <v>0</v>
      </c>
    </row>
    <row r="18418" spans="2:18" x14ac:dyDescent="0.2">
      <c r="B18418" s="25">
        <v>18188</v>
      </c>
      <c r="C18418" s="193"/>
      <c r="D18418" s="19">
        <v>0.15191107819356969</v>
      </c>
      <c r="E18418" s="19"/>
      <c r="F18418" s="19">
        <v>1.6481482029772856E-2</v>
      </c>
      <c r="G18418" s="19">
        <v>0.41571695259610186</v>
      </c>
      <c r="H18418" s="19"/>
      <c r="I18418" s="19">
        <v>0.18444223389185618</v>
      </c>
      <c r="J18418" s="19"/>
      <c r="K18418" s="19">
        <v>0.9150963614923272</v>
      </c>
      <c r="L18418" s="19"/>
      <c r="M18418" s="19">
        <v>8.9114726068319244E-2</v>
      </c>
      <c r="N18418" s="19"/>
      <c r="O18418" s="19"/>
      <c r="P18418" s="50">
        <v>0.64504744236799605</v>
      </c>
      <c r="R18418" s="9" t="s">
        <v>0</v>
      </c>
    </row>
    <row r="18419" spans="2:18" x14ac:dyDescent="0.2">
      <c r="B18419" s="25">
        <v>18189</v>
      </c>
      <c r="C18419" s="193">
        <v>0.31983633590244592</v>
      </c>
      <c r="D18419" s="19"/>
      <c r="E18419" s="19">
        <v>0.83200280838510932</v>
      </c>
      <c r="F18419" s="19"/>
      <c r="G18419" s="19">
        <v>0.93891937820851123</v>
      </c>
      <c r="H18419" s="19"/>
      <c r="I18419" s="19">
        <v>0.21001982424085355</v>
      </c>
      <c r="J18419" s="19"/>
      <c r="K18419" s="19">
        <v>0.44810527275029183</v>
      </c>
      <c r="L18419" s="19"/>
      <c r="M18419" s="19">
        <v>1.5652312720259638</v>
      </c>
      <c r="N18419" s="19"/>
      <c r="O18419" s="19">
        <v>0.29440508760889073</v>
      </c>
      <c r="P18419" s="50"/>
      <c r="R18419" s="9" t="s">
        <v>0</v>
      </c>
    </row>
    <row r="18420" spans="2:18" x14ac:dyDescent="0.2">
      <c r="B18420" s="25">
        <v>18190</v>
      </c>
      <c r="C18420" s="193">
        <v>0.22594675016777666</v>
      </c>
      <c r="D18420" s="19"/>
      <c r="E18420" s="19">
        <v>0.91177049688832146</v>
      </c>
      <c r="F18420" s="19"/>
      <c r="G18420" s="19"/>
      <c r="H18420" s="19">
        <v>1.0207520459710175</v>
      </c>
      <c r="I18420" s="19">
        <v>0.38442808868346484</v>
      </c>
      <c r="J18420" s="19"/>
      <c r="K18420" s="19"/>
      <c r="L18420" s="19">
        <v>0.75485112822216893</v>
      </c>
      <c r="M18420" s="19"/>
      <c r="N18420" s="19">
        <v>0.52043063363056863</v>
      </c>
      <c r="O18420" s="19"/>
      <c r="P18420" s="50">
        <v>0.31849896564285585</v>
      </c>
      <c r="R18420" s="9" t="s">
        <v>0</v>
      </c>
    </row>
    <row r="18421" spans="2:18" x14ac:dyDescent="0.2">
      <c r="B18421" s="25">
        <v>18191</v>
      </c>
      <c r="C18421" s="193"/>
      <c r="D18421" s="19">
        <v>0.44724296865876156</v>
      </c>
      <c r="E18421" s="19"/>
      <c r="F18421" s="19">
        <v>0.63563806223663044</v>
      </c>
      <c r="G18421" s="19">
        <v>5.7800256534848035E-2</v>
      </c>
      <c r="H18421" s="19"/>
      <c r="I18421" s="19"/>
      <c r="J18421" s="19">
        <v>0.48580683344907527</v>
      </c>
      <c r="K18421" s="19"/>
      <c r="L18421" s="19">
        <v>0.66703988709302076</v>
      </c>
      <c r="M18421" s="19"/>
      <c r="N18421" s="19">
        <v>0.67273733428279237</v>
      </c>
      <c r="O18421" s="19"/>
      <c r="P18421" s="50">
        <v>0.8670338611415338</v>
      </c>
      <c r="R18421" s="9" t="s">
        <v>0</v>
      </c>
    </row>
    <row r="18422" spans="2:18" x14ac:dyDescent="0.2">
      <c r="B18422" s="25">
        <v>18192</v>
      </c>
      <c r="C18422" s="193"/>
      <c r="D18422" s="19">
        <v>0.70928726142450249</v>
      </c>
      <c r="E18422" s="19">
        <v>0.2930796927003243</v>
      </c>
      <c r="F18422" s="19"/>
      <c r="G18422" s="19">
        <v>0.53064927663758377</v>
      </c>
      <c r="H18422" s="19"/>
      <c r="I18422" s="19"/>
      <c r="J18422" s="19">
        <v>0.64922288951313345</v>
      </c>
      <c r="K18422" s="19">
        <v>9.0559108217660375E-2</v>
      </c>
      <c r="L18422" s="19"/>
      <c r="M18422" s="19"/>
      <c r="N18422" s="19">
        <v>0.13166482069177288</v>
      </c>
      <c r="O18422" s="19"/>
      <c r="P18422" s="50">
        <v>0.59611725680807459</v>
      </c>
      <c r="R18422" s="9" t="s">
        <v>0</v>
      </c>
    </row>
    <row r="18423" spans="2:18" x14ac:dyDescent="0.2">
      <c r="B18423" s="25">
        <v>18193</v>
      </c>
      <c r="C18423" s="193"/>
      <c r="D18423" s="19">
        <v>0.62950618692343296</v>
      </c>
      <c r="E18423" s="19"/>
      <c r="F18423" s="19">
        <v>0.68299203877698167</v>
      </c>
      <c r="G18423" s="19"/>
      <c r="H18423" s="19">
        <v>0.73522616379098793</v>
      </c>
      <c r="I18423" s="19"/>
      <c r="J18423" s="19">
        <v>0.73537760617920256</v>
      </c>
      <c r="K18423" s="19"/>
      <c r="L18423" s="19">
        <v>0.2346576104538417</v>
      </c>
      <c r="M18423" s="19"/>
      <c r="N18423" s="19">
        <v>0.49790177085387211</v>
      </c>
      <c r="O18423" s="19">
        <v>6.6332389468642824E-2</v>
      </c>
      <c r="P18423" s="50"/>
      <c r="R18423" s="9" t="s">
        <v>0</v>
      </c>
    </row>
    <row r="18424" spans="2:18" x14ac:dyDescent="0.2">
      <c r="B18424" s="25">
        <v>18194</v>
      </c>
      <c r="C18424" s="193"/>
      <c r="D18424" s="19">
        <v>0.55675900270537559</v>
      </c>
      <c r="E18424" s="19"/>
      <c r="F18424" s="19">
        <v>1.5807982479781657</v>
      </c>
      <c r="G18424" s="19"/>
      <c r="H18424" s="19">
        <v>1.3917519038850299</v>
      </c>
      <c r="I18424" s="19"/>
      <c r="J18424" s="19">
        <v>0.97882833888923404</v>
      </c>
      <c r="K18424" s="19"/>
      <c r="L18424" s="19">
        <v>1.2930031256607073</v>
      </c>
      <c r="M18424" s="19"/>
      <c r="N18424" s="19">
        <v>0.50874083905090917</v>
      </c>
      <c r="O18424" s="19"/>
      <c r="P18424" s="50">
        <v>1.0327095804801067</v>
      </c>
      <c r="R18424" s="9" t="s">
        <v>0</v>
      </c>
    </row>
    <row r="18425" spans="2:18" x14ac:dyDescent="0.2">
      <c r="B18425" s="25">
        <v>18195</v>
      </c>
      <c r="C18425" s="193"/>
      <c r="D18425" s="19">
        <v>0.20032374945880815</v>
      </c>
      <c r="E18425" s="19"/>
      <c r="F18425" s="19">
        <v>0.50980279654056038</v>
      </c>
      <c r="G18425" s="19">
        <v>6.1532877143746813E-2</v>
      </c>
      <c r="H18425" s="19"/>
      <c r="I18425" s="19"/>
      <c r="J18425" s="19">
        <v>0.31368508218158747</v>
      </c>
      <c r="K18425" s="19"/>
      <c r="L18425" s="19">
        <v>0.80867045445209029</v>
      </c>
      <c r="M18425" s="19"/>
      <c r="N18425" s="19">
        <v>0.62431293508017682</v>
      </c>
      <c r="O18425" s="19"/>
      <c r="P18425" s="50">
        <v>1.197752056473065</v>
      </c>
      <c r="R18425" s="9" t="s">
        <v>0</v>
      </c>
    </row>
    <row r="18426" spans="2:18" x14ac:dyDescent="0.2">
      <c r="B18426" s="25">
        <v>18196</v>
      </c>
      <c r="C18426" s="193"/>
      <c r="D18426" s="19">
        <v>1.5212286220875604</v>
      </c>
      <c r="E18426" s="19"/>
      <c r="F18426" s="19">
        <v>1.4195284640468298</v>
      </c>
      <c r="G18426" s="19"/>
      <c r="H18426" s="19">
        <v>2.7135380320351481</v>
      </c>
      <c r="I18426" s="19"/>
      <c r="J18426" s="19">
        <v>1.3518789535351909</v>
      </c>
      <c r="K18426" s="19"/>
      <c r="L18426" s="19">
        <v>1.7283675627716677</v>
      </c>
      <c r="M18426" s="19"/>
      <c r="N18426" s="19">
        <v>1.7509701083175939</v>
      </c>
      <c r="O18426" s="19"/>
      <c r="P18426" s="50">
        <v>1.8806258070934578</v>
      </c>
      <c r="R18426" s="9" t="s">
        <v>0</v>
      </c>
    </row>
    <row r="18427" spans="2:18" x14ac:dyDescent="0.2">
      <c r="B18427" s="25">
        <v>18197</v>
      </c>
      <c r="C18427" s="193">
        <v>0.28305757944121035</v>
      </c>
      <c r="D18427" s="19"/>
      <c r="E18427" s="19">
        <v>0.77596429306314374</v>
      </c>
      <c r="F18427" s="19"/>
      <c r="G18427" s="19"/>
      <c r="H18427" s="19">
        <v>0.19910547699036124</v>
      </c>
      <c r="I18427" s="19"/>
      <c r="J18427" s="19">
        <v>0.1040132134809305</v>
      </c>
      <c r="K18427" s="19">
        <v>0.56698937505037172</v>
      </c>
      <c r="L18427" s="19"/>
      <c r="M18427" s="19">
        <v>6.1596584872191044E-2</v>
      </c>
      <c r="N18427" s="19"/>
      <c r="O18427" s="19"/>
      <c r="P18427" s="50">
        <v>0.12134502879374277</v>
      </c>
      <c r="R18427" s="9" t="s">
        <v>0</v>
      </c>
    </row>
    <row r="18428" spans="2:18" x14ac:dyDescent="0.2">
      <c r="B18428" s="25">
        <v>18198</v>
      </c>
      <c r="C18428" s="193">
        <v>0.21149759064576243</v>
      </c>
      <c r="D18428" s="19"/>
      <c r="E18428" s="19"/>
      <c r="F18428" s="19">
        <v>0.58752570968310347</v>
      </c>
      <c r="G18428" s="19">
        <v>0.25495831453518109</v>
      </c>
      <c r="H18428" s="19"/>
      <c r="I18428" s="19"/>
      <c r="J18428" s="19">
        <v>0.68988417300454175</v>
      </c>
      <c r="K18428" s="19">
        <v>0.30494767383963339</v>
      </c>
      <c r="L18428" s="19"/>
      <c r="M18428" s="19"/>
      <c r="N18428" s="19">
        <v>0.27974443056957654</v>
      </c>
      <c r="O18428" s="19">
        <v>0.22023730007993234</v>
      </c>
      <c r="P18428" s="50"/>
      <c r="R18428" s="9" t="s">
        <v>0</v>
      </c>
    </row>
    <row r="18429" spans="2:18" x14ac:dyDescent="0.2">
      <c r="B18429" s="25">
        <v>18199</v>
      </c>
      <c r="C18429" s="193">
        <v>1.6405484856595643E-2</v>
      </c>
      <c r="D18429" s="19"/>
      <c r="E18429" s="19">
        <v>1.2446722997698172</v>
      </c>
      <c r="F18429" s="19"/>
      <c r="G18429" s="19">
        <v>1.4180196194552257</v>
      </c>
      <c r="H18429" s="19"/>
      <c r="I18429" s="19">
        <v>1.0240005758975421</v>
      </c>
      <c r="J18429" s="19"/>
      <c r="K18429" s="19"/>
      <c r="L18429" s="19">
        <v>0.30411696417576661</v>
      </c>
      <c r="M18429" s="19">
        <v>0.25427792631905494</v>
      </c>
      <c r="N18429" s="19"/>
      <c r="O18429" s="19">
        <v>0.43103698465477458</v>
      </c>
      <c r="P18429" s="50"/>
      <c r="R18429" s="9" t="s">
        <v>0</v>
      </c>
    </row>
    <row r="18430" spans="2:18" x14ac:dyDescent="0.2">
      <c r="B18430" s="25">
        <v>18200</v>
      </c>
      <c r="C18430" s="193"/>
      <c r="D18430" s="19">
        <v>0.16487323995029182</v>
      </c>
      <c r="E18430" s="19">
        <v>4.9649503528788913E-2</v>
      </c>
      <c r="F18430" s="19"/>
      <c r="G18430" s="19"/>
      <c r="H18430" s="19">
        <v>0.8854429380721196</v>
      </c>
      <c r="I18430" s="19"/>
      <c r="J18430" s="19">
        <v>4.6163144807105976E-2</v>
      </c>
      <c r="K18430" s="19">
        <v>0.11129043619048454</v>
      </c>
      <c r="L18430" s="19"/>
      <c r="M18430" s="19">
        <v>0.2026358819466961</v>
      </c>
      <c r="N18430" s="19"/>
      <c r="O18430" s="19"/>
      <c r="P18430" s="50">
        <v>1.1063491646529917</v>
      </c>
      <c r="R18430" s="9" t="s">
        <v>0</v>
      </c>
    </row>
    <row r="18431" spans="2:18" x14ac:dyDescent="0.2">
      <c r="B18431" s="25">
        <v>18201</v>
      </c>
      <c r="C18431" s="193"/>
      <c r="D18431" s="19">
        <v>1.2678647502549691</v>
      </c>
      <c r="E18431" s="19"/>
      <c r="F18431" s="19">
        <v>0.97818854006643297</v>
      </c>
      <c r="G18431" s="19"/>
      <c r="H18431" s="19">
        <v>0.71911721252865946</v>
      </c>
      <c r="I18431" s="19"/>
      <c r="J18431" s="19">
        <v>0.52923414470124686</v>
      </c>
      <c r="K18431" s="19"/>
      <c r="L18431" s="19">
        <v>0.57763131213876628</v>
      </c>
      <c r="M18431" s="19">
        <v>0.22776641953325175</v>
      </c>
      <c r="N18431" s="19"/>
      <c r="O18431" s="19"/>
      <c r="P18431" s="50">
        <v>1.3464460753387781</v>
      </c>
      <c r="R18431" s="9" t="s">
        <v>0</v>
      </c>
    </row>
    <row r="18432" spans="2:18" x14ac:dyDescent="0.2">
      <c r="B18432" s="25">
        <v>18202</v>
      </c>
      <c r="C18432" s="193">
        <v>1.5031894702779984</v>
      </c>
      <c r="D18432" s="19"/>
      <c r="E18432" s="19">
        <v>1.1858840614841162</v>
      </c>
      <c r="F18432" s="19"/>
      <c r="G18432" s="19">
        <v>2.5282837922798054</v>
      </c>
      <c r="H18432" s="19"/>
      <c r="I18432" s="19">
        <v>0.14369834273749646</v>
      </c>
      <c r="J18432" s="19"/>
      <c r="K18432" s="19">
        <v>2.1210102076153139</v>
      </c>
      <c r="L18432" s="19"/>
      <c r="M18432" s="19">
        <v>1.3986546421070869</v>
      </c>
      <c r="N18432" s="19"/>
      <c r="O18432" s="19">
        <v>0.63826256068180831</v>
      </c>
      <c r="P18432" s="50"/>
      <c r="R18432" s="9" t="s">
        <v>0</v>
      </c>
    </row>
    <row r="18433" spans="2:18" x14ac:dyDescent="0.2">
      <c r="B18433" s="25">
        <v>18203</v>
      </c>
      <c r="C18433" s="193">
        <v>1.7494648357817131</v>
      </c>
      <c r="D18433" s="19"/>
      <c r="E18433" s="19">
        <v>1.4482362655613192</v>
      </c>
      <c r="F18433" s="19"/>
      <c r="G18433" s="19">
        <v>1.7426227850121117</v>
      </c>
      <c r="H18433" s="19"/>
      <c r="I18433" s="19">
        <v>0.50042801545997995</v>
      </c>
      <c r="J18433" s="19"/>
      <c r="K18433" s="19">
        <v>1.8645571800394394</v>
      </c>
      <c r="L18433" s="19"/>
      <c r="M18433" s="19">
        <v>1.863404265440868</v>
      </c>
      <c r="N18433" s="19"/>
      <c r="O18433" s="19">
        <v>1.0920093121010728</v>
      </c>
      <c r="P18433" s="50"/>
      <c r="R18433" s="9" t="s">
        <v>0</v>
      </c>
    </row>
    <row r="18434" spans="2:18" x14ac:dyDescent="0.2">
      <c r="B18434" s="25">
        <v>18204</v>
      </c>
      <c r="C18434" s="193">
        <v>0.53929284166137104</v>
      </c>
      <c r="D18434" s="19"/>
      <c r="E18434" s="19">
        <v>0.67962053142215106</v>
      </c>
      <c r="F18434" s="19"/>
      <c r="G18434" s="19"/>
      <c r="H18434" s="19">
        <v>5.6314918096670968E-2</v>
      </c>
      <c r="I18434" s="19">
        <v>0.68776902991814881</v>
      </c>
      <c r="J18434" s="19"/>
      <c r="K18434" s="19">
        <v>0.16701827545085751</v>
      </c>
      <c r="L18434" s="19"/>
      <c r="M18434" s="19">
        <v>0.93110423761741112</v>
      </c>
      <c r="N18434" s="19"/>
      <c r="O18434" s="19"/>
      <c r="P18434" s="50">
        <v>0.2759270756485549</v>
      </c>
      <c r="R18434" s="9" t="s">
        <v>0</v>
      </c>
    </row>
    <row r="18435" spans="2:18" x14ac:dyDescent="0.2">
      <c r="B18435" s="25">
        <v>18205</v>
      </c>
      <c r="C18435" s="193"/>
      <c r="D18435" s="19">
        <v>2.1357687883169385</v>
      </c>
      <c r="E18435" s="19"/>
      <c r="F18435" s="19">
        <v>0.71715844675331075</v>
      </c>
      <c r="G18435" s="19"/>
      <c r="H18435" s="19">
        <v>1.7791033189951313</v>
      </c>
      <c r="I18435" s="19"/>
      <c r="J18435" s="19">
        <v>1.067265058285275</v>
      </c>
      <c r="K18435" s="19"/>
      <c r="L18435" s="19">
        <v>0.97959331901606905</v>
      </c>
      <c r="M18435" s="19"/>
      <c r="N18435" s="19">
        <v>1.3850535928062007</v>
      </c>
      <c r="O18435" s="19"/>
      <c r="P18435" s="50">
        <v>1.0407142403097844</v>
      </c>
      <c r="R18435" s="9" t="s">
        <v>0</v>
      </c>
    </row>
    <row r="18436" spans="2:18" x14ac:dyDescent="0.2">
      <c r="B18436" s="25">
        <v>18206</v>
      </c>
      <c r="C18436" s="193">
        <v>1.6730907701611564</v>
      </c>
      <c r="D18436" s="19"/>
      <c r="E18436" s="19">
        <v>1.0784419911034699</v>
      </c>
      <c r="F18436" s="19"/>
      <c r="G18436" s="19">
        <v>1.1344786598021277</v>
      </c>
      <c r="H18436" s="19"/>
      <c r="I18436" s="19">
        <v>1.3329382483756822</v>
      </c>
      <c r="J18436" s="19"/>
      <c r="K18436" s="19">
        <v>2.0271593355249955</v>
      </c>
      <c r="L18436" s="19"/>
      <c r="M18436" s="19">
        <v>2.028119181761038</v>
      </c>
      <c r="N18436" s="19"/>
      <c r="O18436" s="19">
        <v>2.5474540548418543</v>
      </c>
      <c r="P18436" s="50"/>
      <c r="R18436" s="9" t="s">
        <v>0</v>
      </c>
    </row>
    <row r="18437" spans="2:18" x14ac:dyDescent="0.2">
      <c r="B18437" s="25">
        <v>18207</v>
      </c>
      <c r="C18437" s="193"/>
      <c r="D18437" s="19">
        <v>0.40684821705003549</v>
      </c>
      <c r="E18437" s="19"/>
      <c r="F18437" s="19">
        <v>1.2313094412620933</v>
      </c>
      <c r="G18437" s="19"/>
      <c r="H18437" s="19">
        <v>0.12193167495672549</v>
      </c>
      <c r="I18437" s="19">
        <v>0.10445643754715567</v>
      </c>
      <c r="J18437" s="19"/>
      <c r="K18437" s="19"/>
      <c r="L18437" s="19">
        <v>0.31723364314777031</v>
      </c>
      <c r="M18437" s="19"/>
      <c r="N18437" s="19">
        <v>0.22707457187902824</v>
      </c>
      <c r="O18437" s="19"/>
      <c r="P18437" s="50">
        <v>0.68529959254887374</v>
      </c>
      <c r="R18437" s="9" t="s">
        <v>0</v>
      </c>
    </row>
    <row r="18438" spans="2:18" x14ac:dyDescent="0.2">
      <c r="B18438" s="25">
        <v>18208</v>
      </c>
      <c r="C18438" s="193"/>
      <c r="D18438" s="19">
        <v>6.176203934777217E-2</v>
      </c>
      <c r="E18438" s="19">
        <v>0.82819843323618814</v>
      </c>
      <c r="F18438" s="19"/>
      <c r="G18438" s="19"/>
      <c r="H18438" s="19">
        <v>0.75531411396827763</v>
      </c>
      <c r="I18438" s="19">
        <v>0.33578148909315159</v>
      </c>
      <c r="J18438" s="19"/>
      <c r="K18438" s="19"/>
      <c r="L18438" s="19">
        <v>9.6044334967471029E-2</v>
      </c>
      <c r="M18438" s="19">
        <v>0.25636387930560683</v>
      </c>
      <c r="N18438" s="19"/>
      <c r="O18438" s="19">
        <v>0.14901075561170507</v>
      </c>
      <c r="P18438" s="50"/>
      <c r="R18438" s="9" t="s">
        <v>0</v>
      </c>
    </row>
    <row r="18439" spans="2:18" x14ac:dyDescent="0.2">
      <c r="B18439" s="25">
        <v>18209</v>
      </c>
      <c r="C18439" s="193"/>
      <c r="D18439" s="19">
        <v>1.2318376862984797</v>
      </c>
      <c r="E18439" s="19"/>
      <c r="F18439" s="19">
        <v>2.3858861688846962</v>
      </c>
      <c r="G18439" s="19"/>
      <c r="H18439" s="19">
        <v>1.2919392957470968</v>
      </c>
      <c r="I18439" s="19"/>
      <c r="J18439" s="19">
        <v>2.0660292785940175</v>
      </c>
      <c r="K18439" s="19"/>
      <c r="L18439" s="19">
        <v>1.624477567218529</v>
      </c>
      <c r="M18439" s="19"/>
      <c r="N18439" s="19">
        <v>0.43360362671650871</v>
      </c>
      <c r="O18439" s="19"/>
      <c r="P18439" s="50">
        <v>1.1749454165235891</v>
      </c>
      <c r="R18439" s="9" t="s">
        <v>0</v>
      </c>
    </row>
    <row r="18440" spans="2:18" x14ac:dyDescent="0.2">
      <c r="B18440" s="25">
        <v>18210</v>
      </c>
      <c r="C18440" s="193">
        <v>0.1081097594222817</v>
      </c>
      <c r="D18440" s="19"/>
      <c r="E18440" s="19"/>
      <c r="F18440" s="19">
        <v>0.44132096767984463</v>
      </c>
      <c r="G18440" s="19"/>
      <c r="H18440" s="19">
        <v>0.32471101989693585</v>
      </c>
      <c r="I18440" s="19"/>
      <c r="J18440" s="19">
        <v>0.1950921966978249</v>
      </c>
      <c r="K18440" s="19"/>
      <c r="L18440" s="19">
        <v>0.58786102324153877</v>
      </c>
      <c r="M18440" s="19"/>
      <c r="N18440" s="19">
        <v>0.49423838736705283</v>
      </c>
      <c r="O18440" s="19"/>
      <c r="P18440" s="50">
        <v>0.35009932283847661</v>
      </c>
      <c r="R18440" s="9" t="s">
        <v>0</v>
      </c>
    </row>
    <row r="18441" spans="2:18" x14ac:dyDescent="0.2">
      <c r="B18441" s="25">
        <v>18211</v>
      </c>
      <c r="C18441" s="193"/>
      <c r="D18441" s="19">
        <v>1.0949244806044747</v>
      </c>
      <c r="E18441" s="19">
        <v>0.70456286014915104</v>
      </c>
      <c r="F18441" s="19"/>
      <c r="G18441" s="19"/>
      <c r="H18441" s="19">
        <v>0.26508763450689093</v>
      </c>
      <c r="I18441" s="19"/>
      <c r="J18441" s="19">
        <v>0.10412646967733762</v>
      </c>
      <c r="K18441" s="19">
        <v>0.57135769470648723</v>
      </c>
      <c r="L18441" s="19"/>
      <c r="M18441" s="19"/>
      <c r="N18441" s="19">
        <v>0.44745908674257023</v>
      </c>
      <c r="O18441" s="19"/>
      <c r="P18441" s="50">
        <v>0.18335105222062967</v>
      </c>
      <c r="R18441" s="9" t="s">
        <v>0</v>
      </c>
    </row>
    <row r="18442" spans="2:18" x14ac:dyDescent="0.2">
      <c r="B18442" s="25">
        <v>18212</v>
      </c>
      <c r="C18442" s="193">
        <v>0.34607913430988868</v>
      </c>
      <c r="D18442" s="19"/>
      <c r="E18442" s="19"/>
      <c r="F18442" s="19">
        <v>2.4497060073499992E-2</v>
      </c>
      <c r="G18442" s="19">
        <v>0.4073936235890106</v>
      </c>
      <c r="H18442" s="19"/>
      <c r="I18442" s="19">
        <v>0.76498156235798387</v>
      </c>
      <c r="J18442" s="19"/>
      <c r="K18442" s="19">
        <v>1.1521903519575099</v>
      </c>
      <c r="L18442" s="19"/>
      <c r="M18442" s="19">
        <v>0.17818400046007749</v>
      </c>
      <c r="N18442" s="19"/>
      <c r="O18442" s="19">
        <v>0.1070695585135932</v>
      </c>
      <c r="P18442" s="50"/>
      <c r="R18442" s="9" t="s">
        <v>0</v>
      </c>
    </row>
    <row r="18443" spans="2:18" x14ac:dyDescent="0.2">
      <c r="B18443" s="25">
        <v>18213</v>
      </c>
      <c r="C18443" s="193"/>
      <c r="D18443" s="19">
        <v>0.74200900406861381</v>
      </c>
      <c r="E18443" s="19"/>
      <c r="F18443" s="19">
        <v>0.22573909657084917</v>
      </c>
      <c r="G18443" s="19">
        <v>0.37139442604103978</v>
      </c>
      <c r="H18443" s="19"/>
      <c r="I18443" s="19">
        <v>0.13931528477244007</v>
      </c>
      <c r="J18443" s="19"/>
      <c r="K18443" s="19">
        <v>0.66360290591348181</v>
      </c>
      <c r="L18443" s="19"/>
      <c r="M18443" s="19">
        <v>0.68132696719065677</v>
      </c>
      <c r="N18443" s="19"/>
      <c r="O18443" s="19">
        <v>0.20625039728976802</v>
      </c>
      <c r="P18443" s="50"/>
      <c r="R18443" s="9" t="s">
        <v>0</v>
      </c>
    </row>
    <row r="18444" spans="2:18" x14ac:dyDescent="0.2">
      <c r="B18444" s="25">
        <v>18214</v>
      </c>
      <c r="C18444" s="193">
        <v>0.56164523546288192</v>
      </c>
      <c r="D18444" s="19"/>
      <c r="E18444" s="19"/>
      <c r="F18444" s="19">
        <v>0.2714828982872356</v>
      </c>
      <c r="G18444" s="19">
        <v>2.1182663621308628</v>
      </c>
      <c r="H18444" s="19"/>
      <c r="I18444" s="19">
        <v>0.63573808839954871</v>
      </c>
      <c r="J18444" s="19"/>
      <c r="K18444" s="19">
        <v>0.64692780760792745</v>
      </c>
      <c r="L18444" s="19"/>
      <c r="M18444" s="19">
        <v>0.98254497110750216</v>
      </c>
      <c r="N18444" s="19"/>
      <c r="O18444" s="19">
        <v>0.28880888770611712</v>
      </c>
      <c r="P18444" s="50"/>
      <c r="R18444" s="9" t="s">
        <v>0</v>
      </c>
    </row>
    <row r="18445" spans="2:18" x14ac:dyDescent="0.2">
      <c r="B18445" s="25">
        <v>18215</v>
      </c>
      <c r="C18445" s="193">
        <v>1.1223975087295432</v>
      </c>
      <c r="D18445" s="19"/>
      <c r="E18445" s="19">
        <v>0.58952459915172584</v>
      </c>
      <c r="F18445" s="19"/>
      <c r="G18445" s="19">
        <v>0.88989370865980566</v>
      </c>
      <c r="H18445" s="19"/>
      <c r="I18445" s="19">
        <v>0.85606225333638564</v>
      </c>
      <c r="J18445" s="19"/>
      <c r="K18445" s="19">
        <v>0.58572192908361309</v>
      </c>
      <c r="L18445" s="19"/>
      <c r="M18445" s="19">
        <v>0.99673112624513727</v>
      </c>
      <c r="N18445" s="19"/>
      <c r="O18445" s="19">
        <v>0.27148515202170687</v>
      </c>
      <c r="P18445" s="50"/>
      <c r="R18445" s="9" t="s">
        <v>0</v>
      </c>
    </row>
    <row r="18446" spans="2:18" x14ac:dyDescent="0.2">
      <c r="B18446" s="25">
        <v>18216</v>
      </c>
      <c r="C18446" s="193"/>
      <c r="D18446" s="19">
        <v>1.4164735288672157</v>
      </c>
      <c r="E18446" s="19"/>
      <c r="F18446" s="19">
        <v>0.58246482130041788</v>
      </c>
      <c r="G18446" s="19"/>
      <c r="H18446" s="19">
        <v>9.0060510168522317E-2</v>
      </c>
      <c r="I18446" s="19"/>
      <c r="J18446" s="19">
        <v>0.8275165237778539</v>
      </c>
      <c r="K18446" s="19"/>
      <c r="L18446" s="19">
        <v>1.9484942859262406</v>
      </c>
      <c r="M18446" s="19"/>
      <c r="N18446" s="19">
        <v>0.6093681522130292</v>
      </c>
      <c r="O18446" s="19"/>
      <c r="P18446" s="50">
        <v>0.95501796232764591</v>
      </c>
      <c r="R18446" s="9" t="s">
        <v>0</v>
      </c>
    </row>
    <row r="18447" spans="2:18" x14ac:dyDescent="0.2">
      <c r="B18447" s="25">
        <v>18217</v>
      </c>
      <c r="C18447" s="193">
        <v>0.75854213816821614</v>
      </c>
      <c r="D18447" s="19"/>
      <c r="E18447" s="19"/>
      <c r="F18447" s="19">
        <v>0.16376778434111233</v>
      </c>
      <c r="G18447" s="19">
        <v>0.18093235201730873</v>
      </c>
      <c r="H18447" s="19"/>
      <c r="I18447" s="19">
        <v>0.10049196729878307</v>
      </c>
      <c r="J18447" s="19"/>
      <c r="K18447" s="19"/>
      <c r="L18447" s="19">
        <v>7.8314932165517073E-3</v>
      </c>
      <c r="M18447" s="19"/>
      <c r="N18447" s="19">
        <v>0.94304495875595284</v>
      </c>
      <c r="O18447" s="19">
        <v>0.45512338133229824</v>
      </c>
      <c r="P18447" s="50"/>
      <c r="R18447" s="9" t="s">
        <v>0</v>
      </c>
    </row>
    <row r="18448" spans="2:18" x14ac:dyDescent="0.2">
      <c r="B18448" s="25">
        <v>18218</v>
      </c>
      <c r="C18448" s="193"/>
      <c r="D18448" s="19">
        <v>2.6082449096387617E-2</v>
      </c>
      <c r="E18448" s="19">
        <v>0.49427863462656157</v>
      </c>
      <c r="F18448" s="19"/>
      <c r="G18448" s="19"/>
      <c r="H18448" s="19">
        <v>0.92855135956370072</v>
      </c>
      <c r="I18448" s="19"/>
      <c r="J18448" s="19">
        <v>0.29762490086915039</v>
      </c>
      <c r="K18448" s="19"/>
      <c r="L18448" s="19">
        <v>1.0001280860823514</v>
      </c>
      <c r="M18448" s="19"/>
      <c r="N18448" s="19">
        <v>0.97220698680478745</v>
      </c>
      <c r="O18448" s="19"/>
      <c r="P18448" s="50">
        <v>0.52118584418434755</v>
      </c>
      <c r="R18448" s="9" t="s">
        <v>0</v>
      </c>
    </row>
    <row r="18449" spans="2:18" x14ac:dyDescent="0.2">
      <c r="B18449" s="25">
        <v>18219</v>
      </c>
      <c r="C18449" s="193"/>
      <c r="D18449" s="19">
        <v>1.5923546585268906</v>
      </c>
      <c r="E18449" s="19">
        <v>7.4318016020152033E-2</v>
      </c>
      <c r="F18449" s="19"/>
      <c r="G18449" s="19">
        <v>0.704910931041001</v>
      </c>
      <c r="H18449" s="19"/>
      <c r="I18449" s="19">
        <v>0.62201428005969295</v>
      </c>
      <c r="J18449" s="19"/>
      <c r="K18449" s="19"/>
      <c r="L18449" s="19">
        <v>0.1010884715523193</v>
      </c>
      <c r="M18449" s="19">
        <v>0.27283753149726347</v>
      </c>
      <c r="N18449" s="19"/>
      <c r="O18449" s="19">
        <v>0.46393599488658266</v>
      </c>
      <c r="P18449" s="50"/>
      <c r="R18449" s="9" t="s">
        <v>0</v>
      </c>
    </row>
    <row r="18450" spans="2:18" x14ac:dyDescent="0.2">
      <c r="B18450" s="25">
        <v>18220</v>
      </c>
      <c r="C18450" s="193"/>
      <c r="D18450" s="19">
        <v>1.6094903976685455</v>
      </c>
      <c r="E18450" s="19"/>
      <c r="F18450" s="19">
        <v>1.4006039374266535</v>
      </c>
      <c r="G18450" s="19"/>
      <c r="H18450" s="19">
        <v>1.7537627458796026</v>
      </c>
      <c r="I18450" s="19"/>
      <c r="J18450" s="19">
        <v>1.1455439451264227</v>
      </c>
      <c r="K18450" s="19"/>
      <c r="L18450" s="19">
        <v>1.5234907992678759</v>
      </c>
      <c r="M18450" s="19"/>
      <c r="N18450" s="19">
        <v>2.3237797207842297</v>
      </c>
      <c r="O18450" s="19"/>
      <c r="P18450" s="50">
        <v>2.0618762893106264</v>
      </c>
      <c r="R18450" s="9" t="s">
        <v>0</v>
      </c>
    </row>
    <row r="18451" spans="2:18" x14ac:dyDescent="0.2">
      <c r="B18451" s="25">
        <v>18221</v>
      </c>
      <c r="C18451" s="193"/>
      <c r="D18451" s="19">
        <v>0.68554506069680121</v>
      </c>
      <c r="E18451" s="19"/>
      <c r="F18451" s="19">
        <v>0.73299314659415649</v>
      </c>
      <c r="G18451" s="19"/>
      <c r="H18451" s="19">
        <v>0.12927216460781266</v>
      </c>
      <c r="I18451" s="19"/>
      <c r="J18451" s="19">
        <v>5.4694731851073015E-4</v>
      </c>
      <c r="K18451" s="19">
        <v>0.52753352324480296</v>
      </c>
      <c r="L18451" s="19"/>
      <c r="M18451" s="19">
        <v>9.6692779814569849E-2</v>
      </c>
      <c r="N18451" s="19"/>
      <c r="O18451" s="19"/>
      <c r="P18451" s="50">
        <v>5.4092720500327644E-2</v>
      </c>
      <c r="R18451" s="9" t="s">
        <v>0</v>
      </c>
    </row>
    <row r="18452" spans="2:18" x14ac:dyDescent="0.2">
      <c r="B18452" s="25">
        <v>18222</v>
      </c>
      <c r="C18452" s="193"/>
      <c r="D18452" s="19">
        <v>0.1146820236372246</v>
      </c>
      <c r="E18452" s="19">
        <v>0.14324560484259788</v>
      </c>
      <c r="F18452" s="19"/>
      <c r="G18452" s="19"/>
      <c r="H18452" s="19">
        <v>0.86391239489393401</v>
      </c>
      <c r="I18452" s="19">
        <v>0.44599690717997803</v>
      </c>
      <c r="J18452" s="19"/>
      <c r="K18452" s="19"/>
      <c r="L18452" s="19">
        <v>0.39948908196820138</v>
      </c>
      <c r="M18452" s="19">
        <v>0.16685910112764765</v>
      </c>
      <c r="N18452" s="19"/>
      <c r="O18452" s="19">
        <v>3.0414729050379459E-2</v>
      </c>
      <c r="P18452" s="50"/>
      <c r="R18452" s="9" t="s">
        <v>0</v>
      </c>
    </row>
    <row r="18453" spans="2:18" x14ac:dyDescent="0.2">
      <c r="B18453" s="25">
        <v>18223</v>
      </c>
      <c r="C18453" s="193"/>
      <c r="D18453" s="19">
        <v>0.36565981317864032</v>
      </c>
      <c r="E18453" s="19"/>
      <c r="F18453" s="19">
        <v>0.60827298760815518</v>
      </c>
      <c r="G18453" s="19"/>
      <c r="H18453" s="19">
        <v>0.54136969028760096</v>
      </c>
      <c r="I18453" s="19"/>
      <c r="J18453" s="19">
        <v>1.299580464516362</v>
      </c>
      <c r="K18453" s="19"/>
      <c r="L18453" s="19">
        <v>0.57724077492228865</v>
      </c>
      <c r="M18453" s="19"/>
      <c r="N18453" s="19">
        <v>0.1470798954084625</v>
      </c>
      <c r="O18453" s="19"/>
      <c r="P18453" s="50">
        <v>0.79854294606093879</v>
      </c>
      <c r="R18453" s="9" t="s">
        <v>0</v>
      </c>
    </row>
    <row r="18454" spans="2:18" x14ac:dyDescent="0.2">
      <c r="B18454" s="25">
        <v>18224</v>
      </c>
      <c r="C18454" s="193"/>
      <c r="D18454" s="19">
        <v>0.60184640353977348</v>
      </c>
      <c r="E18454" s="19"/>
      <c r="F18454" s="19">
        <v>0.79339102766263669</v>
      </c>
      <c r="G18454" s="19"/>
      <c r="H18454" s="19">
        <v>0.49599610599323812</v>
      </c>
      <c r="I18454" s="19"/>
      <c r="J18454" s="19">
        <v>1.0335548271672812</v>
      </c>
      <c r="K18454" s="19"/>
      <c r="L18454" s="19">
        <v>0.67868129843235359</v>
      </c>
      <c r="M18454" s="19"/>
      <c r="N18454" s="19">
        <v>1.5427083209338386</v>
      </c>
      <c r="O18454" s="19"/>
      <c r="P18454" s="50">
        <v>0.21646733489283482</v>
      </c>
      <c r="R18454" s="9" t="s">
        <v>0</v>
      </c>
    </row>
    <row r="18455" spans="2:18" x14ac:dyDescent="0.2">
      <c r="B18455" s="25">
        <v>18225</v>
      </c>
      <c r="C18455" s="193"/>
      <c r="D18455" s="19">
        <v>0.54040714983973492</v>
      </c>
      <c r="E18455" s="19"/>
      <c r="F18455" s="19">
        <v>0.94269071805157145</v>
      </c>
      <c r="G18455" s="19"/>
      <c r="H18455" s="19">
        <v>1.3618842873810901</v>
      </c>
      <c r="I18455" s="19"/>
      <c r="J18455" s="19">
        <v>0.75868921848441451</v>
      </c>
      <c r="K18455" s="19"/>
      <c r="L18455" s="19">
        <v>0.72472602210630099</v>
      </c>
      <c r="M18455" s="19"/>
      <c r="N18455" s="19">
        <v>0.29988425775993516</v>
      </c>
      <c r="O18455" s="19"/>
      <c r="P18455" s="50">
        <v>0.15193104912267819</v>
      </c>
      <c r="R18455" s="9" t="s">
        <v>0</v>
      </c>
    </row>
    <row r="18456" spans="2:18" x14ac:dyDescent="0.2">
      <c r="B18456" s="25">
        <v>18226</v>
      </c>
      <c r="C18456" s="193">
        <v>0.23065702462566154</v>
      </c>
      <c r="D18456" s="19"/>
      <c r="E18456" s="19">
        <v>0.81785929810616798</v>
      </c>
      <c r="F18456" s="19"/>
      <c r="G18456" s="19">
        <v>8.0707426590424167E-2</v>
      </c>
      <c r="H18456" s="19"/>
      <c r="I18456" s="19"/>
      <c r="J18456" s="19">
        <v>9.2805769827020747E-3</v>
      </c>
      <c r="K18456" s="19">
        <v>1.0623421384853482</v>
      </c>
      <c r="L18456" s="19"/>
      <c r="M18456" s="19">
        <v>4.8561877478683749E-2</v>
      </c>
      <c r="N18456" s="19"/>
      <c r="O18456" s="19">
        <v>0.41186796297736544</v>
      </c>
      <c r="P18456" s="50"/>
      <c r="R18456" s="9" t="s">
        <v>0</v>
      </c>
    </row>
    <row r="18457" spans="2:18" x14ac:dyDescent="0.2">
      <c r="B18457" s="25">
        <v>18227</v>
      </c>
      <c r="C18457" s="193"/>
      <c r="D18457" s="19">
        <v>0.37472483332055667</v>
      </c>
      <c r="E18457" s="19"/>
      <c r="F18457" s="19">
        <v>0.17105221378129393</v>
      </c>
      <c r="G18457" s="19"/>
      <c r="H18457" s="19">
        <v>0.11890268205716818</v>
      </c>
      <c r="I18457" s="19"/>
      <c r="J18457" s="19">
        <v>0.89209255495738737</v>
      </c>
      <c r="K18457" s="19">
        <v>2.2564803224177477E-2</v>
      </c>
      <c r="L18457" s="19"/>
      <c r="M18457" s="19">
        <v>0.31621699142561133</v>
      </c>
      <c r="N18457" s="19"/>
      <c r="O18457" s="19">
        <v>0.22320691879544249</v>
      </c>
      <c r="P18457" s="50"/>
      <c r="R18457" s="9" t="s">
        <v>0</v>
      </c>
    </row>
    <row r="18458" spans="2:18" x14ac:dyDescent="0.2">
      <c r="B18458" s="25">
        <v>18228</v>
      </c>
      <c r="C18458" s="193">
        <v>1.0908432857510162</v>
      </c>
      <c r="D18458" s="19"/>
      <c r="E18458" s="19">
        <v>0.74705739231435642</v>
      </c>
      <c r="F18458" s="19"/>
      <c r="G18458" s="19">
        <v>1.0509531896917315</v>
      </c>
      <c r="H18458" s="19"/>
      <c r="I18458" s="19">
        <v>0.84647137535295058</v>
      </c>
      <c r="J18458" s="19"/>
      <c r="K18458" s="19">
        <v>1.2887349833136812</v>
      </c>
      <c r="L18458" s="19"/>
      <c r="M18458" s="19">
        <v>1.2866582609264241</v>
      </c>
      <c r="N18458" s="19"/>
      <c r="O18458" s="19">
        <v>6.9344680729028219E-2</v>
      </c>
      <c r="P18458" s="50"/>
      <c r="R18458" s="9" t="s">
        <v>0</v>
      </c>
    </row>
    <row r="18459" spans="2:18" x14ac:dyDescent="0.2">
      <c r="B18459" s="25">
        <v>18229</v>
      </c>
      <c r="C18459" s="193">
        <v>0.89021140302280277</v>
      </c>
      <c r="D18459" s="19"/>
      <c r="E18459" s="19">
        <v>0.51906040000720022</v>
      </c>
      <c r="F18459" s="19"/>
      <c r="G18459" s="19">
        <v>0.93531164443803427</v>
      </c>
      <c r="H18459" s="19"/>
      <c r="I18459" s="19">
        <v>1.3354140197474436</v>
      </c>
      <c r="J18459" s="19"/>
      <c r="K18459" s="19">
        <v>1.6679393516244654</v>
      </c>
      <c r="L18459" s="19"/>
      <c r="M18459" s="19">
        <v>0.61910083022966411</v>
      </c>
      <c r="N18459" s="19"/>
      <c r="O18459" s="19">
        <v>0.58106266652487437</v>
      </c>
      <c r="P18459" s="50"/>
      <c r="R18459" s="9" t="s">
        <v>0</v>
      </c>
    </row>
    <row r="18460" spans="2:18" x14ac:dyDescent="0.2">
      <c r="B18460" s="25">
        <v>18230</v>
      </c>
      <c r="C18460" s="193">
        <v>0.62070627179741689</v>
      </c>
      <c r="D18460" s="19"/>
      <c r="E18460" s="19">
        <v>1.987966137549515</v>
      </c>
      <c r="F18460" s="19"/>
      <c r="G18460" s="19">
        <v>1.770856884990635</v>
      </c>
      <c r="H18460" s="19"/>
      <c r="I18460" s="19">
        <v>1.3538344072999107</v>
      </c>
      <c r="J18460" s="19"/>
      <c r="K18460" s="19">
        <v>0.52916266808740553</v>
      </c>
      <c r="L18460" s="19"/>
      <c r="M18460" s="19">
        <v>1.0266235750005361</v>
      </c>
      <c r="N18460" s="19"/>
      <c r="O18460" s="19">
        <v>0.54344666461689273</v>
      </c>
      <c r="P18460" s="50"/>
      <c r="R18460" s="9" t="s">
        <v>0</v>
      </c>
    </row>
    <row r="18461" spans="2:18" x14ac:dyDescent="0.2">
      <c r="B18461" s="25">
        <v>18231</v>
      </c>
      <c r="C18461" s="193"/>
      <c r="D18461" s="19">
        <v>0.2301481831551338</v>
      </c>
      <c r="E18461" s="19"/>
      <c r="F18461" s="19">
        <v>0.63958885188207992</v>
      </c>
      <c r="G18461" s="19"/>
      <c r="H18461" s="19">
        <v>0.70453932749068326</v>
      </c>
      <c r="I18461" s="19"/>
      <c r="J18461" s="19">
        <v>1.0001432985483349</v>
      </c>
      <c r="K18461" s="19">
        <v>0.13726462966606079</v>
      </c>
      <c r="L18461" s="19"/>
      <c r="M18461" s="19"/>
      <c r="N18461" s="19">
        <v>0.52696222912911284</v>
      </c>
      <c r="O18461" s="19">
        <v>0.92890361110145303</v>
      </c>
      <c r="P18461" s="50"/>
      <c r="R18461" s="9" t="s">
        <v>0</v>
      </c>
    </row>
    <row r="18462" spans="2:18" x14ac:dyDescent="0.2">
      <c r="B18462" s="25">
        <v>18232</v>
      </c>
      <c r="C18462" s="193">
        <v>0.48302514662253637</v>
      </c>
      <c r="D18462" s="19"/>
      <c r="E18462" s="19">
        <v>9.5124386532937935E-2</v>
      </c>
      <c r="F18462" s="19"/>
      <c r="G18462" s="19"/>
      <c r="H18462" s="19">
        <v>5.9960666869442993E-2</v>
      </c>
      <c r="I18462" s="19">
        <v>0.31492124360422374</v>
      </c>
      <c r="J18462" s="19"/>
      <c r="K18462" s="19"/>
      <c r="L18462" s="19">
        <v>6.1715447619113094E-3</v>
      </c>
      <c r="M18462" s="19"/>
      <c r="N18462" s="19">
        <v>0.30327704318170529</v>
      </c>
      <c r="O18462" s="19"/>
      <c r="P18462" s="50">
        <v>0.15415961563496233</v>
      </c>
      <c r="R18462" s="9" t="s">
        <v>0</v>
      </c>
    </row>
    <row r="18463" spans="2:18" x14ac:dyDescent="0.2">
      <c r="B18463" s="25">
        <v>18233</v>
      </c>
      <c r="C18463" s="193"/>
      <c r="D18463" s="19">
        <v>0.35759245287662439</v>
      </c>
      <c r="E18463" s="19"/>
      <c r="F18463" s="19">
        <v>0.61783763310114614</v>
      </c>
      <c r="G18463" s="19"/>
      <c r="H18463" s="19">
        <v>0.9241446203512772</v>
      </c>
      <c r="I18463" s="19"/>
      <c r="J18463" s="19">
        <v>1.0062044333485312</v>
      </c>
      <c r="K18463" s="19"/>
      <c r="L18463" s="19">
        <v>1.4125846042799923</v>
      </c>
      <c r="M18463" s="19"/>
      <c r="N18463" s="19">
        <v>0.22908531316723085</v>
      </c>
      <c r="O18463" s="19">
        <v>4.4236660152159178E-2</v>
      </c>
      <c r="P18463" s="50"/>
      <c r="R18463" s="9" t="s">
        <v>0</v>
      </c>
    </row>
    <row r="18464" spans="2:18" x14ac:dyDescent="0.2">
      <c r="B18464" s="25">
        <v>18234</v>
      </c>
      <c r="C18464" s="193">
        <v>1.2663959326214504</v>
      </c>
      <c r="D18464" s="19"/>
      <c r="E18464" s="19"/>
      <c r="F18464" s="19">
        <v>0.33940926242053399</v>
      </c>
      <c r="G18464" s="19">
        <v>1.5276620584787799</v>
      </c>
      <c r="H18464" s="19"/>
      <c r="I18464" s="19">
        <v>0.68992187674764593</v>
      </c>
      <c r="J18464" s="19"/>
      <c r="K18464" s="19">
        <v>0.26417651410266368</v>
      </c>
      <c r="L18464" s="19"/>
      <c r="M18464" s="19">
        <v>0.93799621262505817</v>
      </c>
      <c r="N18464" s="19"/>
      <c r="O18464" s="19">
        <v>0.41694969713750762</v>
      </c>
      <c r="P18464" s="50"/>
      <c r="R18464" s="9" t="s">
        <v>0</v>
      </c>
    </row>
    <row r="18465" spans="2:18" x14ac:dyDescent="0.2">
      <c r="B18465" s="25">
        <v>18235</v>
      </c>
      <c r="C18465" s="193">
        <v>0.38430158645520091</v>
      </c>
      <c r="D18465" s="19"/>
      <c r="E18465" s="19">
        <v>0.8698026589883755</v>
      </c>
      <c r="F18465" s="19"/>
      <c r="G18465" s="19">
        <v>0.2354859049619559</v>
      </c>
      <c r="H18465" s="19"/>
      <c r="I18465" s="19">
        <v>0.8456564597651427</v>
      </c>
      <c r="J18465" s="19"/>
      <c r="K18465" s="19">
        <v>0.11833513561817414</v>
      </c>
      <c r="L18465" s="19"/>
      <c r="M18465" s="19">
        <v>1.0573885723459979</v>
      </c>
      <c r="N18465" s="19"/>
      <c r="O18465" s="19">
        <v>0.98150255544664544</v>
      </c>
      <c r="P18465" s="50"/>
      <c r="R18465" s="9" t="s">
        <v>0</v>
      </c>
    </row>
    <row r="18466" spans="2:18" x14ac:dyDescent="0.2">
      <c r="B18466" s="25">
        <v>18236</v>
      </c>
      <c r="C18466" s="193"/>
      <c r="D18466" s="19">
        <v>0.33227813609147605</v>
      </c>
      <c r="E18466" s="19"/>
      <c r="F18466" s="19">
        <v>0.32579701860073679</v>
      </c>
      <c r="G18466" s="19">
        <v>0.78114032900051444</v>
      </c>
      <c r="H18466" s="19"/>
      <c r="I18466" s="19"/>
      <c r="J18466" s="19">
        <v>0.14222922258823434</v>
      </c>
      <c r="K18466" s="19"/>
      <c r="L18466" s="19">
        <v>0.1166730724359771</v>
      </c>
      <c r="M18466" s="19">
        <v>0.58369336493096358</v>
      </c>
      <c r="N18466" s="19"/>
      <c r="O18466" s="19"/>
      <c r="P18466" s="50">
        <v>0.37813400705228389</v>
      </c>
      <c r="R18466" s="9" t="s">
        <v>0</v>
      </c>
    </row>
    <row r="18467" spans="2:18" x14ac:dyDescent="0.2">
      <c r="B18467" s="25">
        <v>18237</v>
      </c>
      <c r="C18467" s="193">
        <v>1.2729428894730075</v>
      </c>
      <c r="D18467" s="19"/>
      <c r="E18467" s="19">
        <v>1.3990057719676985</v>
      </c>
      <c r="F18467" s="19"/>
      <c r="G18467" s="19">
        <v>2.1865739650894107</v>
      </c>
      <c r="H18467" s="19"/>
      <c r="I18467" s="19">
        <v>1.7168877960919038</v>
      </c>
      <c r="J18467" s="19"/>
      <c r="K18467" s="19">
        <v>0.92545501495044868</v>
      </c>
      <c r="L18467" s="19"/>
      <c r="M18467" s="19">
        <v>1.7097497395772692</v>
      </c>
      <c r="N18467" s="19"/>
      <c r="O18467" s="19">
        <v>1.7159105577305638</v>
      </c>
      <c r="P18467" s="50"/>
      <c r="R18467" s="9" t="s">
        <v>0</v>
      </c>
    </row>
    <row r="18468" spans="2:18" x14ac:dyDescent="0.2">
      <c r="B18468" s="25">
        <v>18238</v>
      </c>
      <c r="C18468" s="193"/>
      <c r="D18468" s="19">
        <v>2.4709877242000906</v>
      </c>
      <c r="E18468" s="19"/>
      <c r="F18468" s="19">
        <v>1.095885070618311</v>
      </c>
      <c r="G18468" s="19"/>
      <c r="H18468" s="19">
        <v>1.8277114579585982</v>
      </c>
      <c r="I18468" s="19"/>
      <c r="J18468" s="19">
        <v>2.04164207313835</v>
      </c>
      <c r="K18468" s="19"/>
      <c r="L18468" s="19">
        <v>1.7009883240902004</v>
      </c>
      <c r="M18468" s="19"/>
      <c r="N18468" s="19">
        <v>1.4185063542608203</v>
      </c>
      <c r="O18468" s="19"/>
      <c r="P18468" s="50">
        <v>1.072792853873185</v>
      </c>
      <c r="R18468" s="9" t="s">
        <v>0</v>
      </c>
    </row>
    <row r="18469" spans="2:18" x14ac:dyDescent="0.2">
      <c r="B18469" s="25">
        <v>18239</v>
      </c>
      <c r="C18469" s="193"/>
      <c r="D18469" s="19">
        <v>0.76022594229124252</v>
      </c>
      <c r="E18469" s="19"/>
      <c r="F18469" s="19">
        <v>0.175667238849195</v>
      </c>
      <c r="G18469" s="19"/>
      <c r="H18469" s="19">
        <v>0.37685920474452206</v>
      </c>
      <c r="I18469" s="19"/>
      <c r="J18469" s="19">
        <v>0.59494490540510592</v>
      </c>
      <c r="K18469" s="19">
        <v>0.15591281865704454</v>
      </c>
      <c r="L18469" s="19"/>
      <c r="M18469" s="19"/>
      <c r="N18469" s="19">
        <v>0.40049514623516358</v>
      </c>
      <c r="O18469" s="19"/>
      <c r="P18469" s="50">
        <v>0.61721452958390166</v>
      </c>
      <c r="R18469" s="9" t="s">
        <v>0</v>
      </c>
    </row>
    <row r="18470" spans="2:18" x14ac:dyDescent="0.2">
      <c r="B18470" s="25">
        <v>18240</v>
      </c>
      <c r="C18470" s="193"/>
      <c r="D18470" s="19">
        <v>1.3097694953643129</v>
      </c>
      <c r="E18470" s="19"/>
      <c r="F18470" s="19">
        <v>1.2183283927252595</v>
      </c>
      <c r="G18470" s="19"/>
      <c r="H18470" s="19">
        <v>0.99055355889826002</v>
      </c>
      <c r="I18470" s="19"/>
      <c r="J18470" s="19">
        <v>0.90806526351128425</v>
      </c>
      <c r="K18470" s="19"/>
      <c r="L18470" s="19">
        <v>1.0264812568399277</v>
      </c>
      <c r="M18470" s="19"/>
      <c r="N18470" s="19">
        <v>0.95063092208245037</v>
      </c>
      <c r="O18470" s="19"/>
      <c r="P18470" s="50">
        <v>0.88947259238304988</v>
      </c>
      <c r="R18470" s="9" t="s">
        <v>0</v>
      </c>
    </row>
    <row r="18471" spans="2:18" x14ac:dyDescent="0.2">
      <c r="B18471" s="25">
        <v>18241</v>
      </c>
      <c r="C18471" s="193"/>
      <c r="D18471" s="19">
        <v>1.4214586092403212</v>
      </c>
      <c r="E18471" s="19"/>
      <c r="F18471" s="19">
        <v>1.2656362728300192</v>
      </c>
      <c r="G18471" s="19"/>
      <c r="H18471" s="19">
        <v>0.52553064466071475</v>
      </c>
      <c r="I18471" s="19"/>
      <c r="J18471" s="19">
        <v>0.88789227495980005</v>
      </c>
      <c r="K18471" s="19"/>
      <c r="L18471" s="19">
        <v>0.98398470015468764</v>
      </c>
      <c r="M18471" s="19">
        <v>2.8643946631903283E-2</v>
      </c>
      <c r="N18471" s="19"/>
      <c r="O18471" s="19"/>
      <c r="P18471" s="50">
        <v>0.74054503188235177</v>
      </c>
      <c r="R18471" s="9" t="s">
        <v>0</v>
      </c>
    </row>
    <row r="18472" spans="2:18" x14ac:dyDescent="0.2">
      <c r="B18472" s="25">
        <v>18242</v>
      </c>
      <c r="C18472" s="193">
        <v>0.34300968194130654</v>
      </c>
      <c r="D18472" s="19"/>
      <c r="E18472" s="19">
        <v>0.64488422866809936</v>
      </c>
      <c r="F18472" s="19"/>
      <c r="G18472" s="19">
        <v>0.66393847218040536</v>
      </c>
      <c r="H18472" s="19"/>
      <c r="I18472" s="19"/>
      <c r="J18472" s="19">
        <v>0.27921700392604137</v>
      </c>
      <c r="K18472" s="19">
        <v>0.17451286421601961</v>
      </c>
      <c r="L18472" s="19"/>
      <c r="M18472" s="19"/>
      <c r="N18472" s="19">
        <v>0.16631438237660623</v>
      </c>
      <c r="O18472" s="19"/>
      <c r="P18472" s="50">
        <v>1.5989464790174258E-2</v>
      </c>
      <c r="R18472" s="9" t="s">
        <v>0</v>
      </c>
    </row>
    <row r="18473" spans="2:18" x14ac:dyDescent="0.2">
      <c r="B18473" s="25">
        <v>18243</v>
      </c>
      <c r="C18473" s="193"/>
      <c r="D18473" s="19">
        <v>1.0291919762219872</v>
      </c>
      <c r="E18473" s="19"/>
      <c r="F18473" s="19">
        <v>1.8880319286141338</v>
      </c>
      <c r="G18473" s="19"/>
      <c r="H18473" s="19">
        <v>1.7154575329691413</v>
      </c>
      <c r="I18473" s="19"/>
      <c r="J18473" s="19">
        <v>3.041114340420692</v>
      </c>
      <c r="K18473" s="19"/>
      <c r="L18473" s="19">
        <v>1.0213490235718141</v>
      </c>
      <c r="M18473" s="19"/>
      <c r="N18473" s="19">
        <v>1.2869815155850766</v>
      </c>
      <c r="O18473" s="19"/>
      <c r="P18473" s="50">
        <v>1.5861773500231837</v>
      </c>
      <c r="R18473" s="9" t="s">
        <v>0</v>
      </c>
    </row>
    <row r="18474" spans="2:18" x14ac:dyDescent="0.2">
      <c r="B18474" s="25">
        <v>18244</v>
      </c>
      <c r="C18474" s="193">
        <v>1.0149603654737582</v>
      </c>
      <c r="D18474" s="19"/>
      <c r="E18474" s="19">
        <v>1.3493157812041894</v>
      </c>
      <c r="F18474" s="19"/>
      <c r="G18474" s="19">
        <v>1.8061757929504552</v>
      </c>
      <c r="H18474" s="19"/>
      <c r="I18474" s="19">
        <v>2.0415891605498473</v>
      </c>
      <c r="J18474" s="19"/>
      <c r="K18474" s="19">
        <v>1.6065030996852205</v>
      </c>
      <c r="L18474" s="19"/>
      <c r="M18474" s="19">
        <v>0.55009891153476198</v>
      </c>
      <c r="N18474" s="19"/>
      <c r="O18474" s="19">
        <v>1.9516214126104672</v>
      </c>
      <c r="P18474" s="50"/>
      <c r="R18474" s="9" t="s">
        <v>0</v>
      </c>
    </row>
    <row r="18475" spans="2:18" x14ac:dyDescent="0.2">
      <c r="B18475" s="25">
        <v>18245</v>
      </c>
      <c r="C18475" s="193">
        <v>0.46664574504024342</v>
      </c>
      <c r="D18475" s="19"/>
      <c r="E18475" s="19">
        <v>0.97816330746446933</v>
      </c>
      <c r="F18475" s="19"/>
      <c r="G18475" s="19">
        <v>1.0831897029192832</v>
      </c>
      <c r="H18475" s="19"/>
      <c r="I18475" s="19">
        <v>0.17472362256260859</v>
      </c>
      <c r="J18475" s="19"/>
      <c r="K18475" s="19">
        <v>0.55836927177159956</v>
      </c>
      <c r="L18475" s="19"/>
      <c r="M18475" s="19">
        <v>1.6747807575029472</v>
      </c>
      <c r="N18475" s="19"/>
      <c r="O18475" s="19">
        <v>0.2398886533977978</v>
      </c>
      <c r="P18475" s="50"/>
      <c r="R18475" s="9" t="s">
        <v>0</v>
      </c>
    </row>
    <row r="18476" spans="2:18" x14ac:dyDescent="0.2">
      <c r="B18476" s="25">
        <v>18246</v>
      </c>
      <c r="C18476" s="193">
        <v>0.29855840772229031</v>
      </c>
      <c r="D18476" s="19"/>
      <c r="E18476" s="19">
        <v>0.32757449901307872</v>
      </c>
      <c r="F18476" s="19"/>
      <c r="G18476" s="19">
        <v>0.26525986607187496</v>
      </c>
      <c r="H18476" s="19"/>
      <c r="I18476" s="19"/>
      <c r="J18476" s="19">
        <v>0.33335532413920677</v>
      </c>
      <c r="K18476" s="19"/>
      <c r="L18476" s="19">
        <v>0.46959737126270562</v>
      </c>
      <c r="M18476" s="19">
        <v>1.0111906986243973</v>
      </c>
      <c r="N18476" s="19"/>
      <c r="O18476" s="19">
        <v>0.8369231028605254</v>
      </c>
      <c r="P18476" s="50"/>
      <c r="R18476" s="9" t="s">
        <v>0</v>
      </c>
    </row>
    <row r="18477" spans="2:18" x14ac:dyDescent="0.2">
      <c r="B18477" s="25">
        <v>18247</v>
      </c>
      <c r="C18477" s="193"/>
      <c r="D18477" s="19">
        <v>1.1713972614479551</v>
      </c>
      <c r="E18477" s="19"/>
      <c r="F18477" s="19">
        <v>1.9997528489808916</v>
      </c>
      <c r="G18477" s="19"/>
      <c r="H18477" s="19">
        <v>0.82638022311172721</v>
      </c>
      <c r="I18477" s="19"/>
      <c r="J18477" s="19">
        <v>0.45747842262452537</v>
      </c>
      <c r="K18477" s="19"/>
      <c r="L18477" s="19">
        <v>9.5941134377099849E-2</v>
      </c>
      <c r="M18477" s="19">
        <v>0.59137387410062825</v>
      </c>
      <c r="N18477" s="19"/>
      <c r="O18477" s="19"/>
      <c r="P18477" s="50">
        <v>1.3104696053349607</v>
      </c>
      <c r="R18477" s="9" t="s">
        <v>0</v>
      </c>
    </row>
    <row r="18478" spans="2:18" x14ac:dyDescent="0.2">
      <c r="B18478" s="25">
        <v>18248</v>
      </c>
      <c r="C18478" s="193"/>
      <c r="D18478" s="19">
        <v>0.35412001066417842</v>
      </c>
      <c r="E18478" s="19"/>
      <c r="F18478" s="19">
        <v>4.1719277929057691E-2</v>
      </c>
      <c r="G18478" s="19"/>
      <c r="H18478" s="19">
        <v>0.38347364833892655</v>
      </c>
      <c r="I18478" s="19"/>
      <c r="J18478" s="19">
        <v>0.3417246516515548</v>
      </c>
      <c r="K18478" s="19">
        <v>0.81461217079726711</v>
      </c>
      <c r="L18478" s="19"/>
      <c r="M18478" s="19">
        <v>0.40147516561059809</v>
      </c>
      <c r="N18478" s="19"/>
      <c r="O18478" s="19">
        <v>0.30385362010211425</v>
      </c>
      <c r="P18478" s="50"/>
      <c r="R18478" s="9" t="s">
        <v>0</v>
      </c>
    </row>
    <row r="18479" spans="2:18" x14ac:dyDescent="0.2">
      <c r="B18479" s="25">
        <v>18249</v>
      </c>
      <c r="C18479" s="193"/>
      <c r="D18479" s="19">
        <v>1.5792080217916604</v>
      </c>
      <c r="E18479" s="19"/>
      <c r="F18479" s="19">
        <v>1.5592863569426518</v>
      </c>
      <c r="G18479" s="19"/>
      <c r="H18479" s="19">
        <v>1.4346060651229089</v>
      </c>
      <c r="I18479" s="19"/>
      <c r="J18479" s="19">
        <v>0.62789576986160767</v>
      </c>
      <c r="K18479" s="19"/>
      <c r="L18479" s="19">
        <v>1.2691688807227741</v>
      </c>
      <c r="M18479" s="19"/>
      <c r="N18479" s="19">
        <v>2.0925130605268505</v>
      </c>
      <c r="O18479" s="19"/>
      <c r="P18479" s="50">
        <v>1.1989468672675609</v>
      </c>
      <c r="R18479" s="9" t="s">
        <v>0</v>
      </c>
    </row>
    <row r="18480" spans="2:18" x14ac:dyDescent="0.2">
      <c r="B18480" s="25">
        <v>18250</v>
      </c>
      <c r="C18480" s="193"/>
      <c r="D18480" s="19">
        <v>0.44127272802880707</v>
      </c>
      <c r="E18480" s="19"/>
      <c r="F18480" s="19">
        <v>0.78555120693540903</v>
      </c>
      <c r="G18480" s="19"/>
      <c r="H18480" s="19">
        <v>0.20334494490230687</v>
      </c>
      <c r="I18480" s="19"/>
      <c r="J18480" s="19">
        <v>0.5758688577378912</v>
      </c>
      <c r="K18480" s="19"/>
      <c r="L18480" s="19">
        <v>0.63537525107871817</v>
      </c>
      <c r="M18480" s="19"/>
      <c r="N18480" s="19">
        <v>0.48524805857842596</v>
      </c>
      <c r="O18480" s="19">
        <v>1.7144381481418804E-2</v>
      </c>
      <c r="P18480" s="50"/>
      <c r="R18480" s="9" t="s">
        <v>0</v>
      </c>
    </row>
    <row r="18481" spans="2:18" x14ac:dyDescent="0.2">
      <c r="B18481" s="25">
        <v>18251</v>
      </c>
      <c r="C18481" s="193">
        <v>0.68683983594446651</v>
      </c>
      <c r="D18481" s="19"/>
      <c r="E18481" s="19">
        <v>0.10173699034584936</v>
      </c>
      <c r="F18481" s="19"/>
      <c r="G18481" s="19">
        <v>0.51800031614316933</v>
      </c>
      <c r="H18481" s="19"/>
      <c r="I18481" s="19">
        <v>1.0066269626205349</v>
      </c>
      <c r="J18481" s="19"/>
      <c r="K18481" s="19">
        <v>0.83194317011820174</v>
      </c>
      <c r="L18481" s="19"/>
      <c r="M18481" s="19">
        <v>1.3885891945658368</v>
      </c>
      <c r="N18481" s="19"/>
      <c r="O18481" s="19">
        <v>1.2928633050039402</v>
      </c>
      <c r="P18481" s="50"/>
      <c r="R18481" s="9" t="s">
        <v>0</v>
      </c>
    </row>
    <row r="18482" spans="2:18" x14ac:dyDescent="0.2">
      <c r="B18482" s="25">
        <v>18252</v>
      </c>
      <c r="C18482" s="193"/>
      <c r="D18482" s="19">
        <v>1.7302621379986989</v>
      </c>
      <c r="E18482" s="19"/>
      <c r="F18482" s="19">
        <v>1.9400092005146803</v>
      </c>
      <c r="G18482" s="19"/>
      <c r="H18482" s="19">
        <v>2.0337832179632191</v>
      </c>
      <c r="I18482" s="19"/>
      <c r="J18482" s="19">
        <v>2.518409063479297</v>
      </c>
      <c r="K18482" s="19"/>
      <c r="L18482" s="19">
        <v>2.1852231493930967</v>
      </c>
      <c r="M18482" s="19"/>
      <c r="N18482" s="19">
        <v>2.2382390714611997</v>
      </c>
      <c r="O18482" s="19"/>
      <c r="P18482" s="50">
        <v>1.6732715823465478</v>
      </c>
      <c r="R18482" s="9" t="s">
        <v>0</v>
      </c>
    </row>
    <row r="18483" spans="2:18" x14ac:dyDescent="0.2">
      <c r="B18483" s="25">
        <v>18253</v>
      </c>
      <c r="C18483" s="193"/>
      <c r="D18483" s="19">
        <v>0.93731237422758662</v>
      </c>
      <c r="E18483" s="19"/>
      <c r="F18483" s="19">
        <v>0.36535649199050568</v>
      </c>
      <c r="G18483" s="19">
        <v>0.571143150913339</v>
      </c>
      <c r="H18483" s="19"/>
      <c r="I18483" s="19"/>
      <c r="J18483" s="19">
        <v>0.19872097945949913</v>
      </c>
      <c r="K18483" s="19">
        <v>0.57568510069653378</v>
      </c>
      <c r="L18483" s="19"/>
      <c r="M18483" s="19"/>
      <c r="N18483" s="19">
        <v>4.0334823443061102E-3</v>
      </c>
      <c r="O18483" s="19"/>
      <c r="P18483" s="50">
        <v>0.92310354897360603</v>
      </c>
      <c r="R18483" s="9" t="s">
        <v>0</v>
      </c>
    </row>
    <row r="18484" spans="2:18" x14ac:dyDescent="0.2">
      <c r="B18484" s="25">
        <v>18254</v>
      </c>
      <c r="C18484" s="193"/>
      <c r="D18484" s="19">
        <v>0.31737571901733325</v>
      </c>
      <c r="E18484" s="19">
        <v>0.54211066717027601</v>
      </c>
      <c r="F18484" s="19"/>
      <c r="G18484" s="19">
        <v>0.1734884041345609</v>
      </c>
      <c r="H18484" s="19"/>
      <c r="I18484" s="19"/>
      <c r="J18484" s="19">
        <v>0.141015767850378</v>
      </c>
      <c r="K18484" s="19"/>
      <c r="L18484" s="19">
        <v>0.57812564779800968</v>
      </c>
      <c r="M18484" s="19"/>
      <c r="N18484" s="19">
        <v>0.69505134606672436</v>
      </c>
      <c r="O18484" s="19"/>
      <c r="P18484" s="50">
        <v>1.0667397366714155</v>
      </c>
      <c r="R18484" s="9" t="s">
        <v>0</v>
      </c>
    </row>
    <row r="18485" spans="2:18" x14ac:dyDescent="0.2">
      <c r="B18485" s="25">
        <v>18255</v>
      </c>
      <c r="C18485" s="193"/>
      <c r="D18485" s="19">
        <v>2.5473245794135645E-2</v>
      </c>
      <c r="E18485" s="19">
        <v>0.23610758028067733</v>
      </c>
      <c r="F18485" s="19"/>
      <c r="G18485" s="19"/>
      <c r="H18485" s="19">
        <v>0.72457883478594809</v>
      </c>
      <c r="I18485" s="19"/>
      <c r="J18485" s="19">
        <v>0.29072861164688391</v>
      </c>
      <c r="K18485" s="19"/>
      <c r="L18485" s="19">
        <v>0.41227477899788245</v>
      </c>
      <c r="M18485" s="19">
        <v>1.4837265880782314E-2</v>
      </c>
      <c r="N18485" s="19"/>
      <c r="O18485" s="19"/>
      <c r="P18485" s="50">
        <v>0.19169908246465817</v>
      </c>
      <c r="R18485" s="9" t="s">
        <v>0</v>
      </c>
    </row>
    <row r="18486" spans="2:18" x14ac:dyDescent="0.2">
      <c r="B18486" s="25">
        <v>18256</v>
      </c>
      <c r="C18486" s="193"/>
      <c r="D18486" s="19">
        <v>0.64477938293488901</v>
      </c>
      <c r="E18486" s="19">
        <v>8.5649391370196171E-2</v>
      </c>
      <c r="F18486" s="19"/>
      <c r="G18486" s="19"/>
      <c r="H18486" s="19">
        <v>0.21455585203253341</v>
      </c>
      <c r="I18486" s="19"/>
      <c r="J18486" s="19">
        <v>0.85027437996234934</v>
      </c>
      <c r="K18486" s="19"/>
      <c r="L18486" s="19">
        <v>1.4240054350762974</v>
      </c>
      <c r="M18486" s="19">
        <v>4.4300288557323687E-2</v>
      </c>
      <c r="N18486" s="19"/>
      <c r="O18486" s="19">
        <v>5.1767566378156604E-2</v>
      </c>
      <c r="P18486" s="50"/>
      <c r="R18486" s="9" t="s">
        <v>0</v>
      </c>
    </row>
    <row r="18487" spans="2:18" x14ac:dyDescent="0.2">
      <c r="B18487" s="25">
        <v>18257</v>
      </c>
      <c r="C18487" s="193">
        <v>0.6391937370798072</v>
      </c>
      <c r="D18487" s="19"/>
      <c r="E18487" s="19">
        <v>1.8042724673961377</v>
      </c>
      <c r="F18487" s="19"/>
      <c r="G18487" s="19">
        <v>1.7256874516104508</v>
      </c>
      <c r="H18487" s="19"/>
      <c r="I18487" s="19">
        <v>0.33148400608618384</v>
      </c>
      <c r="J18487" s="19"/>
      <c r="K18487" s="19">
        <v>1.0758756428822376</v>
      </c>
      <c r="L18487" s="19"/>
      <c r="M18487" s="19">
        <v>0.86556683204071994</v>
      </c>
      <c r="N18487" s="19"/>
      <c r="O18487" s="19">
        <v>1.4970966256067397</v>
      </c>
      <c r="P18487" s="50"/>
      <c r="R18487" s="9" t="s">
        <v>0</v>
      </c>
    </row>
    <row r="18488" spans="2:18" x14ac:dyDescent="0.2">
      <c r="B18488" s="25">
        <v>18258</v>
      </c>
      <c r="C18488" s="193">
        <v>0.27633471924051456</v>
      </c>
      <c r="D18488" s="19"/>
      <c r="E18488" s="19">
        <v>0.55379626223596423</v>
      </c>
      <c r="F18488" s="19"/>
      <c r="G18488" s="19">
        <v>0.24289471063535789</v>
      </c>
      <c r="H18488" s="19"/>
      <c r="I18488" s="19">
        <v>0.1243505878275199</v>
      </c>
      <c r="J18488" s="19"/>
      <c r="K18488" s="19"/>
      <c r="L18488" s="19">
        <v>0.96209558591788846</v>
      </c>
      <c r="M18488" s="19">
        <v>0.31315422367590789</v>
      </c>
      <c r="N18488" s="19"/>
      <c r="O18488" s="19"/>
      <c r="P18488" s="50">
        <v>1.4735249358870186</v>
      </c>
      <c r="R18488" s="9" t="s">
        <v>0</v>
      </c>
    </row>
    <row r="18489" spans="2:18" x14ac:dyDescent="0.2">
      <c r="B18489" s="25">
        <v>18259</v>
      </c>
      <c r="C18489" s="193"/>
      <c r="D18489" s="19">
        <v>0.85314259738082188</v>
      </c>
      <c r="E18489" s="19"/>
      <c r="F18489" s="19">
        <v>0.87398889019328441</v>
      </c>
      <c r="G18489" s="19"/>
      <c r="H18489" s="19">
        <v>1.3617142846952015</v>
      </c>
      <c r="I18489" s="19"/>
      <c r="J18489" s="19">
        <v>1.0523698615636179</v>
      </c>
      <c r="K18489" s="19"/>
      <c r="L18489" s="19">
        <v>0.90861058006276152</v>
      </c>
      <c r="M18489" s="19"/>
      <c r="N18489" s="19">
        <v>0.23080259466179653</v>
      </c>
      <c r="O18489" s="19"/>
      <c r="P18489" s="50">
        <v>1.6883284759955692</v>
      </c>
      <c r="R18489" s="9" t="s">
        <v>0</v>
      </c>
    </row>
    <row r="18490" spans="2:18" x14ac:dyDescent="0.2">
      <c r="B18490" s="25">
        <v>18260</v>
      </c>
      <c r="C18490" s="193"/>
      <c r="D18490" s="19">
        <v>0.10423230500617668</v>
      </c>
      <c r="E18490" s="19">
        <v>0.35533806058424749</v>
      </c>
      <c r="F18490" s="19"/>
      <c r="G18490" s="19">
        <v>0.42225535784044455</v>
      </c>
      <c r="H18490" s="19"/>
      <c r="I18490" s="19"/>
      <c r="J18490" s="19">
        <v>0.24962369500418233</v>
      </c>
      <c r="K18490" s="19">
        <v>0.4100434934504974</v>
      </c>
      <c r="L18490" s="19"/>
      <c r="M18490" s="19"/>
      <c r="N18490" s="19">
        <v>2.99771111064801E-2</v>
      </c>
      <c r="O18490" s="19">
        <v>0.74307725398887836</v>
      </c>
      <c r="P18490" s="50"/>
      <c r="R18490" s="9" t="s">
        <v>0</v>
      </c>
    </row>
    <row r="18491" spans="2:18" x14ac:dyDescent="0.2">
      <c r="B18491" s="25">
        <v>18261</v>
      </c>
      <c r="C18491" s="193"/>
      <c r="D18491" s="19">
        <v>1.3409880812845509</v>
      </c>
      <c r="E18491" s="19"/>
      <c r="F18491" s="19">
        <v>2.0607299266438091</v>
      </c>
      <c r="G18491" s="19"/>
      <c r="H18491" s="19">
        <v>0.76401000214461035</v>
      </c>
      <c r="I18491" s="19"/>
      <c r="J18491" s="19">
        <v>0.93603417585082549</v>
      </c>
      <c r="K18491" s="19"/>
      <c r="L18491" s="19">
        <v>0.76006178623394482</v>
      </c>
      <c r="M18491" s="19"/>
      <c r="N18491" s="19">
        <v>1.0928695098216843</v>
      </c>
      <c r="O18491" s="19"/>
      <c r="P18491" s="50">
        <v>0.66443921678547879</v>
      </c>
      <c r="R18491" s="9" t="s">
        <v>0</v>
      </c>
    </row>
    <row r="18492" spans="2:18" x14ac:dyDescent="0.2">
      <c r="B18492" s="25">
        <v>18262</v>
      </c>
      <c r="C18492" s="193">
        <v>0.95866709904450254</v>
      </c>
      <c r="D18492" s="19"/>
      <c r="E18492" s="19">
        <v>0.27868552002702757</v>
      </c>
      <c r="F18492" s="19"/>
      <c r="G18492" s="19">
        <v>5.5200110955791984E-2</v>
      </c>
      <c r="H18492" s="19"/>
      <c r="I18492" s="19"/>
      <c r="J18492" s="19">
        <v>0.35043655954755737</v>
      </c>
      <c r="K18492" s="19">
        <v>0.45062968831411915</v>
      </c>
      <c r="L18492" s="19"/>
      <c r="M18492" s="19">
        <v>0.2328207832881001</v>
      </c>
      <c r="N18492" s="19"/>
      <c r="O18492" s="19"/>
      <c r="P18492" s="50">
        <v>0.65836399708509197</v>
      </c>
      <c r="R18492" s="9" t="s">
        <v>0</v>
      </c>
    </row>
    <row r="18493" spans="2:18" x14ac:dyDescent="0.2">
      <c r="B18493" s="25">
        <v>18263</v>
      </c>
      <c r="C18493" s="193">
        <v>1.3900971233382924</v>
      </c>
      <c r="D18493" s="19"/>
      <c r="E18493" s="19">
        <v>2.7296375686716705</v>
      </c>
      <c r="F18493" s="19"/>
      <c r="G18493" s="19">
        <v>1.1530415944938528</v>
      </c>
      <c r="H18493" s="19"/>
      <c r="I18493" s="19">
        <v>1.8406131040167022</v>
      </c>
      <c r="J18493" s="19"/>
      <c r="K18493" s="19">
        <v>1.7640808284403486</v>
      </c>
      <c r="L18493" s="19"/>
      <c r="M18493" s="19">
        <v>2.0849326628280767</v>
      </c>
      <c r="N18493" s="19"/>
      <c r="O18493" s="19">
        <v>2.6748923848261308</v>
      </c>
      <c r="P18493" s="50"/>
      <c r="R18493" s="9" t="s">
        <v>0</v>
      </c>
    </row>
    <row r="18494" spans="2:18" x14ac:dyDescent="0.2">
      <c r="B18494" s="25">
        <v>18264</v>
      </c>
      <c r="C18494" s="193"/>
      <c r="D18494" s="19">
        <v>0.95507561503346305</v>
      </c>
      <c r="E18494" s="19"/>
      <c r="F18494" s="19">
        <v>0.83656501959525875</v>
      </c>
      <c r="G18494" s="19"/>
      <c r="H18494" s="19">
        <v>0.48225495225598697</v>
      </c>
      <c r="I18494" s="19">
        <v>6.9340606963492124E-3</v>
      </c>
      <c r="J18494" s="19"/>
      <c r="K18494" s="19"/>
      <c r="L18494" s="19">
        <v>6.5209695596105816E-2</v>
      </c>
      <c r="M18494" s="19"/>
      <c r="N18494" s="19">
        <v>0.99848336105255475</v>
      </c>
      <c r="O18494" s="19"/>
      <c r="P18494" s="50">
        <v>0.40167889562896236</v>
      </c>
      <c r="R18494" s="9" t="s">
        <v>0</v>
      </c>
    </row>
    <row r="18495" spans="2:18" x14ac:dyDescent="0.2">
      <c r="B18495" s="25">
        <v>18265</v>
      </c>
      <c r="C18495" s="193"/>
      <c r="D18495" s="19">
        <v>0.68149789899298507</v>
      </c>
      <c r="E18495" s="19"/>
      <c r="F18495" s="19">
        <v>0.20081058902767696</v>
      </c>
      <c r="G18495" s="19"/>
      <c r="H18495" s="19">
        <v>0.87301677372349684</v>
      </c>
      <c r="I18495" s="19"/>
      <c r="J18495" s="19">
        <v>0.53035207258406025</v>
      </c>
      <c r="K18495" s="19">
        <v>0.16212634482178304</v>
      </c>
      <c r="L18495" s="19"/>
      <c r="M18495" s="19"/>
      <c r="N18495" s="19">
        <v>5.0497667759711116E-2</v>
      </c>
      <c r="O18495" s="19"/>
      <c r="P18495" s="50">
        <v>1.0408150425487801</v>
      </c>
      <c r="R18495" s="9" t="s">
        <v>0</v>
      </c>
    </row>
    <row r="18496" spans="2:18" x14ac:dyDescent="0.2">
      <c r="B18496" s="25">
        <v>18266</v>
      </c>
      <c r="C18496" s="193">
        <v>1.9652156033371355</v>
      </c>
      <c r="D18496" s="19"/>
      <c r="E18496" s="19">
        <v>1.9714335287199409</v>
      </c>
      <c r="F18496" s="19"/>
      <c r="G18496" s="19">
        <v>1.943156988114574</v>
      </c>
      <c r="H18496" s="19"/>
      <c r="I18496" s="19">
        <v>2.0692946291776444</v>
      </c>
      <c r="J18496" s="19"/>
      <c r="K18496" s="19">
        <v>1.8548209181600899</v>
      </c>
      <c r="L18496" s="19"/>
      <c r="M18496" s="19">
        <v>1.2227510971133089</v>
      </c>
      <c r="N18496" s="19"/>
      <c r="O18496" s="19">
        <v>1.4251793316672456</v>
      </c>
      <c r="P18496" s="50"/>
      <c r="R18496" s="9" t="s">
        <v>0</v>
      </c>
    </row>
    <row r="18497" spans="2:18" x14ac:dyDescent="0.2">
      <c r="B18497" s="25">
        <v>18267</v>
      </c>
      <c r="C18497" s="193"/>
      <c r="D18497" s="19">
        <v>1.3495301488940086</v>
      </c>
      <c r="E18497" s="19">
        <v>1.3198956165393894E-2</v>
      </c>
      <c r="F18497" s="19"/>
      <c r="G18497" s="19"/>
      <c r="H18497" s="19">
        <v>1.4551229035941009</v>
      </c>
      <c r="I18497" s="19"/>
      <c r="J18497" s="19">
        <v>2.010634587887226</v>
      </c>
      <c r="K18497" s="19"/>
      <c r="L18497" s="19">
        <v>0.94275002565092103</v>
      </c>
      <c r="M18497" s="19"/>
      <c r="N18497" s="19">
        <v>0.46625188821786911</v>
      </c>
      <c r="O18497" s="19"/>
      <c r="P18497" s="50">
        <v>1.7063412191994982</v>
      </c>
      <c r="R18497" s="9" t="s">
        <v>0</v>
      </c>
    </row>
    <row r="18498" spans="2:18" x14ac:dyDescent="0.2">
      <c r="B18498" s="25">
        <v>18268</v>
      </c>
      <c r="C18498" s="193">
        <v>1.0202527688615526</v>
      </c>
      <c r="D18498" s="19"/>
      <c r="E18498" s="19">
        <v>0.58080337955315764</v>
      </c>
      <c r="F18498" s="19"/>
      <c r="G18498" s="19">
        <v>0.50833391780339154</v>
      </c>
      <c r="H18498" s="19"/>
      <c r="I18498" s="19">
        <v>1.1165024961848151</v>
      </c>
      <c r="J18498" s="19"/>
      <c r="K18498" s="19"/>
      <c r="L18498" s="19">
        <v>1.5066594280695077E-2</v>
      </c>
      <c r="M18498" s="19">
        <v>0.86029764424954336</v>
      </c>
      <c r="N18498" s="19"/>
      <c r="O18498" s="19">
        <v>1.4154064814357266</v>
      </c>
      <c r="P18498" s="50"/>
      <c r="R18498" s="9" t="s">
        <v>0</v>
      </c>
    </row>
    <row r="18499" spans="2:18" x14ac:dyDescent="0.2">
      <c r="B18499" s="25">
        <v>18269</v>
      </c>
      <c r="C18499" s="193"/>
      <c r="D18499" s="19">
        <v>0.54899617634003151</v>
      </c>
      <c r="E18499" s="19">
        <v>0.71640966440109544</v>
      </c>
      <c r="F18499" s="19"/>
      <c r="G18499" s="19"/>
      <c r="H18499" s="19">
        <v>0.84075879889432448</v>
      </c>
      <c r="I18499" s="19"/>
      <c r="J18499" s="19">
        <v>0.15938357953990262</v>
      </c>
      <c r="K18499" s="19">
        <v>0.23775873867648084</v>
      </c>
      <c r="L18499" s="19"/>
      <c r="M18499" s="19">
        <v>0.16556129072555809</v>
      </c>
      <c r="N18499" s="19"/>
      <c r="O18499" s="19">
        <v>1.1552071629021859E-2</v>
      </c>
      <c r="P18499" s="50"/>
      <c r="R18499" s="9" t="s">
        <v>0</v>
      </c>
    </row>
    <row r="18500" spans="2:18" x14ac:dyDescent="0.2">
      <c r="B18500" s="25">
        <v>18270</v>
      </c>
      <c r="C18500" s="193"/>
      <c r="D18500" s="19">
        <v>0.46378401491181626</v>
      </c>
      <c r="E18500" s="19">
        <v>0.29750188621138507</v>
      </c>
      <c r="F18500" s="19"/>
      <c r="G18500" s="19"/>
      <c r="H18500" s="19">
        <v>0.23630694876386879</v>
      </c>
      <c r="I18500" s="19">
        <v>0.2253461846240298</v>
      </c>
      <c r="J18500" s="19"/>
      <c r="K18500" s="19">
        <v>0.14336573091478608</v>
      </c>
      <c r="L18500" s="19"/>
      <c r="M18500" s="19"/>
      <c r="N18500" s="19">
        <v>0.72116682819931399</v>
      </c>
      <c r="O18500" s="19"/>
      <c r="P18500" s="50">
        <v>0.59192036499852285</v>
      </c>
      <c r="R18500" s="9" t="s">
        <v>0</v>
      </c>
    </row>
    <row r="18501" spans="2:18" x14ac:dyDescent="0.2">
      <c r="B18501" s="25">
        <v>18271</v>
      </c>
      <c r="C18501" s="193">
        <v>0.93709907660537539</v>
      </c>
      <c r="D18501" s="19"/>
      <c r="E18501" s="19">
        <v>0.90744474902628636</v>
      </c>
      <c r="F18501" s="19"/>
      <c r="G18501" s="19">
        <v>0.98918697084936857</v>
      </c>
      <c r="H18501" s="19"/>
      <c r="I18501" s="19">
        <v>9.3306064691847615E-2</v>
      </c>
      <c r="J18501" s="19"/>
      <c r="K18501" s="19">
        <v>1.4930598250327898</v>
      </c>
      <c r="L18501" s="19"/>
      <c r="M18501" s="19">
        <v>0.5401106040456698</v>
      </c>
      <c r="N18501" s="19"/>
      <c r="O18501" s="19">
        <v>0.23723028731219034</v>
      </c>
      <c r="P18501" s="50"/>
      <c r="R18501" s="9" t="s">
        <v>0</v>
      </c>
    </row>
    <row r="18502" spans="2:18" x14ac:dyDescent="0.2">
      <c r="B18502" s="25">
        <v>18272</v>
      </c>
      <c r="C18502" s="193">
        <v>0.25754941683553778</v>
      </c>
      <c r="D18502" s="19"/>
      <c r="E18502" s="19">
        <v>0.20657797739985403</v>
      </c>
      <c r="F18502" s="19"/>
      <c r="G18502" s="19"/>
      <c r="H18502" s="19">
        <v>0.62885866358102227</v>
      </c>
      <c r="I18502" s="19">
        <v>0.46282653191234507</v>
      </c>
      <c r="J18502" s="19"/>
      <c r="K18502" s="19">
        <v>0.15631185004576006</v>
      </c>
      <c r="L18502" s="19"/>
      <c r="M18502" s="19"/>
      <c r="N18502" s="19">
        <v>5.2200436636417481E-3</v>
      </c>
      <c r="O18502" s="19"/>
      <c r="P18502" s="50">
        <v>0.18928601871801337</v>
      </c>
      <c r="R18502" s="9" t="s">
        <v>0</v>
      </c>
    </row>
    <row r="18503" spans="2:18" x14ac:dyDescent="0.2">
      <c r="B18503" s="25">
        <v>18273</v>
      </c>
      <c r="C18503" s="193">
        <v>0.88946405733767775</v>
      </c>
      <c r="D18503" s="19"/>
      <c r="E18503" s="19"/>
      <c r="F18503" s="19">
        <v>0.42516238345988139</v>
      </c>
      <c r="G18503" s="19">
        <v>0.34481219809883618</v>
      </c>
      <c r="H18503" s="19"/>
      <c r="I18503" s="19"/>
      <c r="J18503" s="19">
        <v>0.14422407482859195</v>
      </c>
      <c r="K18503" s="19">
        <v>6.6342829378867985E-2</v>
      </c>
      <c r="L18503" s="19"/>
      <c r="M18503" s="19"/>
      <c r="N18503" s="19">
        <v>0.51596511198514494</v>
      </c>
      <c r="O18503" s="19">
        <v>0.4375228521369382</v>
      </c>
      <c r="P18503" s="50"/>
      <c r="R18503" s="9" t="s">
        <v>0</v>
      </c>
    </row>
    <row r="18504" spans="2:18" x14ac:dyDescent="0.2">
      <c r="B18504" s="25">
        <v>18274</v>
      </c>
      <c r="C18504" s="193">
        <v>0.16160789721869054</v>
      </c>
      <c r="D18504" s="19"/>
      <c r="E18504" s="19"/>
      <c r="F18504" s="19">
        <v>0.14025450160214098</v>
      </c>
      <c r="G18504" s="19">
        <v>0.44265630086932439</v>
      </c>
      <c r="H18504" s="19"/>
      <c r="I18504" s="19">
        <v>4.3864752319557936E-2</v>
      </c>
      <c r="J18504" s="19"/>
      <c r="K18504" s="19">
        <v>1.1786596314598816</v>
      </c>
      <c r="L18504" s="19"/>
      <c r="M18504" s="19">
        <v>0.32853462240549669</v>
      </c>
      <c r="N18504" s="19"/>
      <c r="O18504" s="19">
        <v>7.9232264837200778E-2</v>
      </c>
      <c r="P18504" s="50"/>
      <c r="R18504" s="9" t="s">
        <v>0</v>
      </c>
    </row>
    <row r="18505" spans="2:18" x14ac:dyDescent="0.2">
      <c r="B18505" s="25">
        <v>18275</v>
      </c>
      <c r="C18505" s="193">
        <v>1.1408098390631634</v>
      </c>
      <c r="D18505" s="19"/>
      <c r="E18505" s="19">
        <v>9.0332011481194616E-2</v>
      </c>
      <c r="F18505" s="19"/>
      <c r="G18505" s="19">
        <v>0.44207183376289227</v>
      </c>
      <c r="H18505" s="19"/>
      <c r="I18505" s="19">
        <v>0.77287983190933462</v>
      </c>
      <c r="J18505" s="19"/>
      <c r="K18505" s="19">
        <v>0.66762266831763872</v>
      </c>
      <c r="L18505" s="19"/>
      <c r="M18505" s="19">
        <v>0.85549604759148623</v>
      </c>
      <c r="N18505" s="19"/>
      <c r="O18505" s="19">
        <v>0.20978869199262659</v>
      </c>
      <c r="P18505" s="50"/>
      <c r="R18505" s="9" t="s">
        <v>0</v>
      </c>
    </row>
    <row r="18506" spans="2:18" x14ac:dyDescent="0.2">
      <c r="B18506" s="25">
        <v>18276</v>
      </c>
      <c r="C18506" s="193"/>
      <c r="D18506" s="19">
        <v>0.28068481834500658</v>
      </c>
      <c r="E18506" s="19">
        <v>1.0408478222675879</v>
      </c>
      <c r="F18506" s="19"/>
      <c r="G18506" s="19"/>
      <c r="H18506" s="19">
        <v>7.0496112520104834E-2</v>
      </c>
      <c r="I18506" s="19">
        <v>0.72760729704997285</v>
      </c>
      <c r="J18506" s="19"/>
      <c r="K18506" s="19"/>
      <c r="L18506" s="19">
        <v>8.4932174275236791E-2</v>
      </c>
      <c r="M18506" s="19">
        <v>6.0157225717020417E-2</v>
      </c>
      <c r="N18506" s="19"/>
      <c r="O18506" s="19">
        <v>0.48270569310239592</v>
      </c>
      <c r="P18506" s="50"/>
      <c r="R18506" s="9" t="s">
        <v>0</v>
      </c>
    </row>
    <row r="18507" spans="2:18" x14ac:dyDescent="0.2">
      <c r="B18507" s="25">
        <v>18277</v>
      </c>
      <c r="C18507" s="193"/>
      <c r="D18507" s="19">
        <v>0.16207094455780593</v>
      </c>
      <c r="E18507" s="19"/>
      <c r="F18507" s="19">
        <v>0.11572792282404781</v>
      </c>
      <c r="G18507" s="19"/>
      <c r="H18507" s="19">
        <v>0.41540653031702396</v>
      </c>
      <c r="I18507" s="19"/>
      <c r="J18507" s="19">
        <v>0.15204411714387378</v>
      </c>
      <c r="K18507" s="19"/>
      <c r="L18507" s="19">
        <v>0.4094793616807334</v>
      </c>
      <c r="M18507" s="19"/>
      <c r="N18507" s="19">
        <v>0.53031187203188124</v>
      </c>
      <c r="O18507" s="19"/>
      <c r="P18507" s="50">
        <v>0.70034941005366791</v>
      </c>
      <c r="R18507" s="9" t="s">
        <v>0</v>
      </c>
    </row>
    <row r="18508" spans="2:18" x14ac:dyDescent="0.2">
      <c r="B18508" s="25">
        <v>18278</v>
      </c>
      <c r="C18508" s="193">
        <v>3.9628986021432264E-2</v>
      </c>
      <c r="D18508" s="19"/>
      <c r="E18508" s="19">
        <v>0.39847040148264884</v>
      </c>
      <c r="F18508" s="19"/>
      <c r="G18508" s="19">
        <v>1.4678751155111656</v>
      </c>
      <c r="H18508" s="19"/>
      <c r="I18508" s="19">
        <v>1.316469965911943</v>
      </c>
      <c r="J18508" s="19"/>
      <c r="K18508" s="19">
        <v>0.17219522313132915</v>
      </c>
      <c r="L18508" s="19"/>
      <c r="M18508" s="19">
        <v>2.3048277542027491</v>
      </c>
      <c r="N18508" s="19"/>
      <c r="O18508" s="19">
        <v>1.5788687802088512</v>
      </c>
      <c r="P18508" s="50"/>
      <c r="R18508" s="9" t="s">
        <v>0</v>
      </c>
    </row>
    <row r="18509" spans="2:18" x14ac:dyDescent="0.2">
      <c r="B18509" s="25">
        <v>18279</v>
      </c>
      <c r="C18509" s="193">
        <v>1.7126570870851199</v>
      </c>
      <c r="D18509" s="19"/>
      <c r="E18509" s="19">
        <v>0.79258393568010943</v>
      </c>
      <c r="F18509" s="19"/>
      <c r="G18509" s="19">
        <v>1.5055852732245516</v>
      </c>
      <c r="H18509" s="19"/>
      <c r="I18509" s="19">
        <v>1.4400786612311978</v>
      </c>
      <c r="J18509" s="19"/>
      <c r="K18509" s="19">
        <v>2.3033108858933429</v>
      </c>
      <c r="L18509" s="19"/>
      <c r="M18509" s="19">
        <v>1.4174446793089501</v>
      </c>
      <c r="N18509" s="19"/>
      <c r="O18509" s="19">
        <v>1.1060989108696104</v>
      </c>
      <c r="P18509" s="50"/>
      <c r="R18509" s="9" t="s">
        <v>0</v>
      </c>
    </row>
    <row r="18510" spans="2:18" x14ac:dyDescent="0.2">
      <c r="B18510" s="25">
        <v>18280</v>
      </c>
      <c r="C18510" s="193"/>
      <c r="D18510" s="19">
        <v>0.28683851962193757</v>
      </c>
      <c r="E18510" s="19"/>
      <c r="F18510" s="19">
        <v>0.38893224111545477</v>
      </c>
      <c r="G18510" s="19"/>
      <c r="H18510" s="19">
        <v>0.18336034704230339</v>
      </c>
      <c r="I18510" s="19"/>
      <c r="J18510" s="19">
        <v>1.04817403934647</v>
      </c>
      <c r="K18510" s="19"/>
      <c r="L18510" s="19">
        <v>0.45458989935497041</v>
      </c>
      <c r="M18510" s="19">
        <v>3.086669030293317E-2</v>
      </c>
      <c r="N18510" s="19"/>
      <c r="O18510" s="19"/>
      <c r="P18510" s="50">
        <v>1.000955402153066</v>
      </c>
      <c r="R18510" s="9" t="s">
        <v>0</v>
      </c>
    </row>
    <row r="18511" spans="2:18" x14ac:dyDescent="0.2">
      <c r="B18511" s="25">
        <v>18281</v>
      </c>
      <c r="C18511" s="193"/>
      <c r="D18511" s="19">
        <v>0.35528490751991487</v>
      </c>
      <c r="E18511" s="19"/>
      <c r="F18511" s="19">
        <v>0.78001708448560181</v>
      </c>
      <c r="G18511" s="19"/>
      <c r="H18511" s="19">
        <v>0.35324003016353994</v>
      </c>
      <c r="I18511" s="19">
        <v>0.28811690263813522</v>
      </c>
      <c r="J18511" s="19"/>
      <c r="K18511" s="19"/>
      <c r="L18511" s="19">
        <v>0.30193331673137092</v>
      </c>
      <c r="M18511" s="19"/>
      <c r="N18511" s="19">
        <v>0.1346831550625987</v>
      </c>
      <c r="O18511" s="19"/>
      <c r="P18511" s="50">
        <v>0.26179218032779039</v>
      </c>
      <c r="R18511" s="9" t="s">
        <v>0</v>
      </c>
    </row>
    <row r="18512" spans="2:18" x14ac:dyDescent="0.2">
      <c r="B18512" s="25">
        <v>18282</v>
      </c>
      <c r="C18512" s="193"/>
      <c r="D18512" s="19">
        <v>2.3235567261229986</v>
      </c>
      <c r="E18512" s="19"/>
      <c r="F18512" s="19">
        <v>1.8915602876106823</v>
      </c>
      <c r="G18512" s="19"/>
      <c r="H18512" s="19">
        <v>1.7833183026009414</v>
      </c>
      <c r="I18512" s="19"/>
      <c r="J18512" s="19">
        <v>2.2335411211419482</v>
      </c>
      <c r="K18512" s="19"/>
      <c r="L18512" s="19">
        <v>1.8107963242170735</v>
      </c>
      <c r="M18512" s="19"/>
      <c r="N18512" s="19">
        <v>1.0166196445209348</v>
      </c>
      <c r="O18512" s="19"/>
      <c r="P18512" s="50">
        <v>2.1184835971981704</v>
      </c>
      <c r="R18512" s="9" t="s">
        <v>0</v>
      </c>
    </row>
    <row r="18513" spans="2:18" x14ac:dyDescent="0.2">
      <c r="B18513" s="25">
        <v>18283</v>
      </c>
      <c r="C18513" s="193">
        <v>4.3997854702561193E-2</v>
      </c>
      <c r="D18513" s="19"/>
      <c r="E18513" s="19"/>
      <c r="F18513" s="19">
        <v>1.1445538842963285</v>
      </c>
      <c r="G18513" s="19">
        <v>0.11795158871888119</v>
      </c>
      <c r="H18513" s="19"/>
      <c r="I18513" s="19">
        <v>0.56738492181628841</v>
      </c>
      <c r="J18513" s="19"/>
      <c r="K18513" s="19"/>
      <c r="L18513" s="19">
        <v>0.69274050970480272</v>
      </c>
      <c r="M18513" s="19"/>
      <c r="N18513" s="19">
        <v>0.45692040332972544</v>
      </c>
      <c r="O18513" s="19">
        <v>0.43291386919359098</v>
      </c>
      <c r="P18513" s="50"/>
      <c r="R18513" s="9" t="s">
        <v>0</v>
      </c>
    </row>
    <row r="18514" spans="2:18" x14ac:dyDescent="0.2">
      <c r="B18514" s="25">
        <v>18284</v>
      </c>
      <c r="C18514" s="193">
        <v>1.282524899755028</v>
      </c>
      <c r="D18514" s="19"/>
      <c r="E18514" s="19">
        <v>0.18201286110505818</v>
      </c>
      <c r="F18514" s="19"/>
      <c r="G18514" s="19">
        <v>0.82938946097102817</v>
      </c>
      <c r="H18514" s="19"/>
      <c r="I18514" s="19">
        <v>0.35313291685014381</v>
      </c>
      <c r="J18514" s="19"/>
      <c r="K18514" s="19">
        <v>0.91409098864058036</v>
      </c>
      <c r="L18514" s="19"/>
      <c r="M18514" s="19">
        <v>0.62984917439452748</v>
      </c>
      <c r="N18514" s="19"/>
      <c r="O18514" s="19"/>
      <c r="P18514" s="50">
        <v>0.4265099592722556</v>
      </c>
      <c r="R18514" s="9" t="s">
        <v>0</v>
      </c>
    </row>
    <row r="18515" spans="2:18" x14ac:dyDescent="0.2">
      <c r="B18515" s="25">
        <v>18285</v>
      </c>
      <c r="C18515" s="193">
        <v>0.10855271906818259</v>
      </c>
      <c r="D18515" s="19"/>
      <c r="E18515" s="19"/>
      <c r="F18515" s="19">
        <v>0.89198000157905899</v>
      </c>
      <c r="G18515" s="19">
        <v>6.9066812432157815E-2</v>
      </c>
      <c r="H18515" s="19"/>
      <c r="I18515" s="19"/>
      <c r="J18515" s="19">
        <v>0.47344653532232561</v>
      </c>
      <c r="K18515" s="19"/>
      <c r="L18515" s="19">
        <v>0.60947570355912117</v>
      </c>
      <c r="M18515" s="19"/>
      <c r="N18515" s="19">
        <v>0.83795906542073528</v>
      </c>
      <c r="O18515" s="19"/>
      <c r="P18515" s="50">
        <v>3.273536772096388E-2</v>
      </c>
      <c r="R18515" s="9" t="s">
        <v>0</v>
      </c>
    </row>
    <row r="18516" spans="2:18" x14ac:dyDescent="0.2">
      <c r="B18516" s="25">
        <v>18286</v>
      </c>
      <c r="C18516" s="193"/>
      <c r="D18516" s="19">
        <v>0.15262446747498673</v>
      </c>
      <c r="E18516" s="19"/>
      <c r="F18516" s="19">
        <v>2.7666971928614736E-2</v>
      </c>
      <c r="G18516" s="19"/>
      <c r="H18516" s="19">
        <v>0.38368845065055629</v>
      </c>
      <c r="I18516" s="19"/>
      <c r="J18516" s="19">
        <v>0.1506455847915564</v>
      </c>
      <c r="K18516" s="19"/>
      <c r="L18516" s="19">
        <v>0.11634694296655199</v>
      </c>
      <c r="M18516" s="19">
        <v>2.5513096302054863E-2</v>
      </c>
      <c r="N18516" s="19"/>
      <c r="O18516" s="19"/>
      <c r="P18516" s="50">
        <v>1.4217471277757352</v>
      </c>
      <c r="R18516" s="9" t="s">
        <v>0</v>
      </c>
    </row>
    <row r="18517" spans="2:18" x14ac:dyDescent="0.2">
      <c r="B18517" s="25">
        <v>18287</v>
      </c>
      <c r="C18517" s="193"/>
      <c r="D18517" s="19">
        <v>0.6933547424536074</v>
      </c>
      <c r="E18517" s="19"/>
      <c r="F18517" s="19">
        <v>0.31849691746704645</v>
      </c>
      <c r="G18517" s="19"/>
      <c r="H18517" s="19">
        <v>0.19920285662335088</v>
      </c>
      <c r="I18517" s="19"/>
      <c r="J18517" s="19">
        <v>0.87378123998298218</v>
      </c>
      <c r="K18517" s="19">
        <v>9.5389577473590198E-2</v>
      </c>
      <c r="L18517" s="19"/>
      <c r="M18517" s="19">
        <v>2.8045800504125681E-2</v>
      </c>
      <c r="N18517" s="19"/>
      <c r="O18517" s="19">
        <v>4.3228977196944782E-2</v>
      </c>
      <c r="P18517" s="50"/>
      <c r="R18517" s="9" t="s">
        <v>0</v>
      </c>
    </row>
    <row r="18518" spans="2:18" x14ac:dyDescent="0.2">
      <c r="B18518" s="25">
        <v>18288</v>
      </c>
      <c r="C18518" s="193">
        <v>0.72858806897579054</v>
      </c>
      <c r="D18518" s="19"/>
      <c r="E18518" s="19">
        <v>0.19267579772752919</v>
      </c>
      <c r="F18518" s="19"/>
      <c r="G18518" s="19"/>
      <c r="H18518" s="19">
        <v>7.7319628651474293E-2</v>
      </c>
      <c r="I18518" s="19"/>
      <c r="J18518" s="19">
        <v>0.66810286112551487</v>
      </c>
      <c r="K18518" s="19"/>
      <c r="L18518" s="19">
        <v>0.19071542259660454</v>
      </c>
      <c r="M18518" s="19">
        <v>1.9694635108338545E-2</v>
      </c>
      <c r="N18518" s="19"/>
      <c r="O18518" s="19"/>
      <c r="P18518" s="50">
        <v>8.6118101829506494E-2</v>
      </c>
      <c r="R18518" s="9" t="s">
        <v>0</v>
      </c>
    </row>
    <row r="18519" spans="2:18" x14ac:dyDescent="0.2">
      <c r="B18519" s="25">
        <v>18289</v>
      </c>
      <c r="C18519" s="193"/>
      <c r="D18519" s="19">
        <v>0.27685893565002606</v>
      </c>
      <c r="E18519" s="19"/>
      <c r="F18519" s="19">
        <v>1.1467804549497183</v>
      </c>
      <c r="G18519" s="19"/>
      <c r="H18519" s="19">
        <v>0.61461772161853734</v>
      </c>
      <c r="I18519" s="19">
        <v>0.28844701623551172</v>
      </c>
      <c r="J18519" s="19"/>
      <c r="K18519" s="19"/>
      <c r="L18519" s="19">
        <v>2.0538006850560087</v>
      </c>
      <c r="M18519" s="19"/>
      <c r="N18519" s="19">
        <v>0.74861237199269248</v>
      </c>
      <c r="O18519" s="19"/>
      <c r="P18519" s="50">
        <v>1.0211072815717428</v>
      </c>
      <c r="R18519" s="9" t="s">
        <v>0</v>
      </c>
    </row>
    <row r="18520" spans="2:18" x14ac:dyDescent="0.2">
      <c r="B18520" s="25">
        <v>18290</v>
      </c>
      <c r="C18520" s="193"/>
      <c r="D18520" s="19">
        <v>1.2061775068897269</v>
      </c>
      <c r="E18520" s="19"/>
      <c r="F18520" s="19">
        <v>1.4015613320226703</v>
      </c>
      <c r="G18520" s="19"/>
      <c r="H18520" s="19">
        <v>1.1976905673115041</v>
      </c>
      <c r="I18520" s="19"/>
      <c r="J18520" s="19">
        <v>1.0234128023280982</v>
      </c>
      <c r="K18520" s="19"/>
      <c r="L18520" s="19">
        <v>2.7043594332197172</v>
      </c>
      <c r="M18520" s="19"/>
      <c r="N18520" s="19">
        <v>1.166357132203796</v>
      </c>
      <c r="O18520" s="19"/>
      <c r="P18520" s="50">
        <v>1.6928436246684981</v>
      </c>
      <c r="R18520" s="9" t="s">
        <v>0</v>
      </c>
    </row>
    <row r="18521" spans="2:18" x14ac:dyDescent="0.2">
      <c r="B18521" s="25">
        <v>18291</v>
      </c>
      <c r="C18521" s="193">
        <v>1.1461466692783266</v>
      </c>
      <c r="D18521" s="19"/>
      <c r="E18521" s="19">
        <v>0.45351825896033404</v>
      </c>
      <c r="F18521" s="19"/>
      <c r="G18521" s="19">
        <v>1.9660580692345571</v>
      </c>
      <c r="H18521" s="19"/>
      <c r="I18521" s="19"/>
      <c r="J18521" s="19">
        <v>0.14178341946175102</v>
      </c>
      <c r="K18521" s="19">
        <v>0.74841535708837692</v>
      </c>
      <c r="L18521" s="19"/>
      <c r="M18521" s="19">
        <v>1.1537542030426315</v>
      </c>
      <c r="N18521" s="19"/>
      <c r="O18521" s="19">
        <v>0.91663530785908776</v>
      </c>
      <c r="P18521" s="50"/>
      <c r="R18521" s="9" t="s">
        <v>0</v>
      </c>
    </row>
    <row r="18522" spans="2:18" x14ac:dyDescent="0.2">
      <c r="B18522" s="25">
        <v>18292</v>
      </c>
      <c r="C18522" s="193"/>
      <c r="D18522" s="19">
        <v>0.11850906032027779</v>
      </c>
      <c r="E18522" s="19"/>
      <c r="F18522" s="19">
        <v>3.0804367510471029E-2</v>
      </c>
      <c r="G18522" s="19">
        <v>0.14713146637294713</v>
      </c>
      <c r="H18522" s="19"/>
      <c r="I18522" s="19">
        <v>0.29017787770342107</v>
      </c>
      <c r="J18522" s="19"/>
      <c r="K18522" s="19">
        <v>0.58061382189112332</v>
      </c>
      <c r="L18522" s="19"/>
      <c r="M18522" s="19">
        <v>0.58970531525126246</v>
      </c>
      <c r="N18522" s="19"/>
      <c r="O18522" s="19"/>
      <c r="P18522" s="50">
        <v>0.22900555879168916</v>
      </c>
      <c r="R18522" s="9" t="s">
        <v>0</v>
      </c>
    </row>
    <row r="18523" spans="2:18" x14ac:dyDescent="0.2">
      <c r="B18523" s="25">
        <v>18293</v>
      </c>
      <c r="C18523" s="193">
        <v>0.80066469187171618</v>
      </c>
      <c r="D18523" s="19"/>
      <c r="E18523" s="19">
        <v>1.7473304502659812</v>
      </c>
      <c r="F18523" s="19"/>
      <c r="G18523" s="19">
        <v>2.4001875743785015</v>
      </c>
      <c r="H18523" s="19"/>
      <c r="I18523" s="19">
        <v>1.8287061139787322</v>
      </c>
      <c r="J18523" s="19"/>
      <c r="K18523" s="19">
        <v>0.89317336872298581</v>
      </c>
      <c r="L18523" s="19"/>
      <c r="M18523" s="19">
        <v>9.2725664087867851E-2</v>
      </c>
      <c r="N18523" s="19"/>
      <c r="O18523" s="19">
        <v>1.0428247025998882</v>
      </c>
      <c r="P18523" s="50"/>
      <c r="R18523" s="9" t="s">
        <v>0</v>
      </c>
    </row>
    <row r="18524" spans="2:18" x14ac:dyDescent="0.2">
      <c r="B18524" s="25">
        <v>18294</v>
      </c>
      <c r="C18524" s="193">
        <v>0.37679482079973603</v>
      </c>
      <c r="D18524" s="19"/>
      <c r="E18524" s="19"/>
      <c r="F18524" s="19">
        <v>0.10294491250021998</v>
      </c>
      <c r="G18524" s="19">
        <v>0.29619152045858177</v>
      </c>
      <c r="H18524" s="19"/>
      <c r="I18524" s="19">
        <v>0.98930098494242835</v>
      </c>
      <c r="J18524" s="19"/>
      <c r="K18524" s="19">
        <v>1.361875169855854</v>
      </c>
      <c r="L18524" s="19"/>
      <c r="M18524" s="19">
        <v>0.71892773366677798</v>
      </c>
      <c r="N18524" s="19"/>
      <c r="O18524" s="19"/>
      <c r="P18524" s="50">
        <v>0.37868288331566918</v>
      </c>
      <c r="R18524" s="9" t="s">
        <v>0</v>
      </c>
    </row>
    <row r="18525" spans="2:18" x14ac:dyDescent="0.2">
      <c r="B18525" s="25">
        <v>18295</v>
      </c>
      <c r="C18525" s="193">
        <v>0.49410805698184135</v>
      </c>
      <c r="D18525" s="19"/>
      <c r="E18525" s="19">
        <v>0.94918384781896159</v>
      </c>
      <c r="F18525" s="19"/>
      <c r="G18525" s="19">
        <v>0.26989948437003702</v>
      </c>
      <c r="H18525" s="19"/>
      <c r="I18525" s="19">
        <v>1.8688453419988966</v>
      </c>
      <c r="J18525" s="19"/>
      <c r="K18525" s="19">
        <v>0.87097398708598728</v>
      </c>
      <c r="L18525" s="19"/>
      <c r="M18525" s="19">
        <v>0.96182821097192317</v>
      </c>
      <c r="N18525" s="19"/>
      <c r="O18525" s="19">
        <v>1.4021963346489266</v>
      </c>
      <c r="P18525" s="50"/>
      <c r="R18525" s="9" t="s">
        <v>0</v>
      </c>
    </row>
    <row r="18526" spans="2:18" x14ac:dyDescent="0.2">
      <c r="B18526" s="25">
        <v>18296</v>
      </c>
      <c r="C18526" s="193"/>
      <c r="D18526" s="19">
        <v>0.18586480183660131</v>
      </c>
      <c r="E18526" s="19">
        <v>0.53804918821337711</v>
      </c>
      <c r="F18526" s="19"/>
      <c r="G18526" s="19"/>
      <c r="H18526" s="19">
        <v>0.13338364245955744</v>
      </c>
      <c r="I18526" s="19">
        <v>0.55410393951378678</v>
      </c>
      <c r="J18526" s="19"/>
      <c r="K18526" s="19">
        <v>1.2302727303404335</v>
      </c>
      <c r="L18526" s="19"/>
      <c r="M18526" s="19">
        <v>0.79346896274250955</v>
      </c>
      <c r="N18526" s="19"/>
      <c r="O18526" s="19">
        <v>1.4998671747957399E-2</v>
      </c>
      <c r="P18526" s="50"/>
      <c r="R18526" s="9" t="s">
        <v>0</v>
      </c>
    </row>
    <row r="18527" spans="2:18" x14ac:dyDescent="0.2">
      <c r="B18527" s="25">
        <v>18297</v>
      </c>
      <c r="C18527" s="193">
        <v>0.39462184549911428</v>
      </c>
      <c r="D18527" s="19"/>
      <c r="E18527" s="19">
        <v>0.64995253227863869</v>
      </c>
      <c r="F18527" s="19"/>
      <c r="G18527" s="19">
        <v>0.61373419909339477</v>
      </c>
      <c r="H18527" s="19"/>
      <c r="I18527" s="19">
        <v>1.933880272449498E-2</v>
      </c>
      <c r="J18527" s="19"/>
      <c r="K18527" s="19"/>
      <c r="L18527" s="19">
        <v>0.26739906426918048</v>
      </c>
      <c r="M18527" s="19">
        <v>5.8549391449370589E-2</v>
      </c>
      <c r="N18527" s="19"/>
      <c r="O18527" s="19"/>
      <c r="P18527" s="50">
        <v>0.82404094723589594</v>
      </c>
      <c r="R18527" s="9" t="s">
        <v>0</v>
      </c>
    </row>
    <row r="18528" spans="2:18" x14ac:dyDescent="0.2">
      <c r="B18528" s="25">
        <v>18298</v>
      </c>
      <c r="C18528" s="193">
        <v>1.2387087262794261</v>
      </c>
      <c r="D18528" s="19"/>
      <c r="E18528" s="19">
        <v>1.6763702076895908</v>
      </c>
      <c r="F18528" s="19"/>
      <c r="G18528" s="19">
        <v>1.2202169068169222</v>
      </c>
      <c r="H18528" s="19"/>
      <c r="I18528" s="19">
        <v>1.382603479086737</v>
      </c>
      <c r="J18528" s="19"/>
      <c r="K18528" s="19">
        <v>1.0178483054502916</v>
      </c>
      <c r="L18528" s="19"/>
      <c r="M18528" s="19">
        <v>1.4237867432428666</v>
      </c>
      <c r="N18528" s="19"/>
      <c r="O18528" s="19">
        <v>0.97194881302138081</v>
      </c>
      <c r="P18528" s="50"/>
      <c r="R18528" s="9" t="s">
        <v>0</v>
      </c>
    </row>
    <row r="18529" spans="2:18" x14ac:dyDescent="0.2">
      <c r="B18529" s="25">
        <v>18299</v>
      </c>
      <c r="C18529" s="193">
        <v>0.53725641815636549</v>
      </c>
      <c r="D18529" s="19"/>
      <c r="E18529" s="19"/>
      <c r="F18529" s="19">
        <v>6.2239937112669695E-2</v>
      </c>
      <c r="G18529" s="19">
        <v>7.0023933892732551E-2</v>
      </c>
      <c r="H18529" s="19"/>
      <c r="I18529" s="19"/>
      <c r="J18529" s="19">
        <v>0.44893216160498561</v>
      </c>
      <c r="K18529" s="19"/>
      <c r="L18529" s="19">
        <v>0.29469102879572923</v>
      </c>
      <c r="M18529" s="19">
        <v>0.28967418831650449</v>
      </c>
      <c r="N18529" s="19"/>
      <c r="O18529" s="19"/>
      <c r="P18529" s="50">
        <v>0.34135000950385286</v>
      </c>
      <c r="R18529" s="9" t="s">
        <v>0</v>
      </c>
    </row>
    <row r="18530" spans="2:18" x14ac:dyDescent="0.2">
      <c r="B18530" s="25">
        <v>18300</v>
      </c>
      <c r="C18530" s="193">
        <v>0.83248640474011903</v>
      </c>
      <c r="D18530" s="19"/>
      <c r="E18530" s="19">
        <v>1.4289034783431529</v>
      </c>
      <c r="F18530" s="19"/>
      <c r="G18530" s="19">
        <v>1.1120914156601338</v>
      </c>
      <c r="H18530" s="19"/>
      <c r="I18530" s="19">
        <v>0.80113004760206774</v>
      </c>
      <c r="J18530" s="19"/>
      <c r="K18530" s="19">
        <v>0.21504734523126387</v>
      </c>
      <c r="L18530" s="19"/>
      <c r="M18530" s="19">
        <v>0.58157130477758423</v>
      </c>
      <c r="N18530" s="19"/>
      <c r="O18530" s="19">
        <v>1.6039111933993457</v>
      </c>
      <c r="P18530" s="50"/>
      <c r="R18530" s="9" t="s">
        <v>0</v>
      </c>
    </row>
    <row r="18531" spans="2:18" x14ac:dyDescent="0.2">
      <c r="B18531" s="25">
        <v>18301</v>
      </c>
      <c r="C18531" s="193">
        <v>0.39519195683320407</v>
      </c>
      <c r="D18531" s="19"/>
      <c r="E18531" s="19"/>
      <c r="F18531" s="19">
        <v>0.57148408485318924</v>
      </c>
      <c r="G18531" s="19">
        <v>0.98682922881844826</v>
      </c>
      <c r="H18531" s="19"/>
      <c r="I18531" s="19">
        <v>1.4365375808724122E-2</v>
      </c>
      <c r="J18531" s="19"/>
      <c r="K18531" s="19">
        <v>0.46855476845485344</v>
      </c>
      <c r="L18531" s="19"/>
      <c r="M18531" s="19"/>
      <c r="N18531" s="19">
        <v>0.68985713579118912</v>
      </c>
      <c r="O18531" s="19"/>
      <c r="P18531" s="50">
        <v>0.46041081509505938</v>
      </c>
      <c r="R18531" s="9" t="s">
        <v>0</v>
      </c>
    </row>
    <row r="18532" spans="2:18" x14ac:dyDescent="0.2">
      <c r="B18532" s="25">
        <v>18302</v>
      </c>
      <c r="C18532" s="193">
        <v>1.1459794721706953</v>
      </c>
      <c r="D18532" s="19"/>
      <c r="E18532" s="19">
        <v>1.6502950595582671</v>
      </c>
      <c r="F18532" s="19"/>
      <c r="G18532" s="19">
        <v>0.91977954341032564</v>
      </c>
      <c r="H18532" s="19"/>
      <c r="I18532" s="19">
        <v>0.73009973370933401</v>
      </c>
      <c r="J18532" s="19"/>
      <c r="K18532" s="19">
        <v>1.4483326041302016</v>
      </c>
      <c r="L18532" s="19"/>
      <c r="M18532" s="19">
        <v>1.4927724251093197</v>
      </c>
      <c r="N18532" s="19"/>
      <c r="O18532" s="19">
        <v>0.63770959414355022</v>
      </c>
      <c r="P18532" s="50"/>
      <c r="R18532" s="9" t="s">
        <v>0</v>
      </c>
    </row>
    <row r="18533" spans="2:18" x14ac:dyDescent="0.2">
      <c r="B18533" s="25">
        <v>18303</v>
      </c>
      <c r="C18533" s="193"/>
      <c r="D18533" s="19">
        <v>0.69345724258761576</v>
      </c>
      <c r="E18533" s="19"/>
      <c r="F18533" s="19">
        <v>0.95228695152559251</v>
      </c>
      <c r="G18533" s="19"/>
      <c r="H18533" s="19">
        <v>1.7107048722872562</v>
      </c>
      <c r="I18533" s="19"/>
      <c r="J18533" s="19">
        <v>0.89536716553110196</v>
      </c>
      <c r="K18533" s="19">
        <v>0.11652062951858125</v>
      </c>
      <c r="L18533" s="19"/>
      <c r="M18533" s="19"/>
      <c r="N18533" s="19">
        <v>1.0798446953730185</v>
      </c>
      <c r="O18533" s="19"/>
      <c r="P18533" s="50">
        <v>1.2426862723649312</v>
      </c>
      <c r="R18533" s="9" t="s">
        <v>0</v>
      </c>
    </row>
    <row r="18534" spans="2:18" x14ac:dyDescent="0.2">
      <c r="B18534" s="25">
        <v>18304</v>
      </c>
      <c r="C18534" s="193"/>
      <c r="D18534" s="19">
        <v>0.77404484442156851</v>
      </c>
      <c r="E18534" s="19">
        <v>0.15575229291969392</v>
      </c>
      <c r="F18534" s="19"/>
      <c r="G18534" s="19"/>
      <c r="H18534" s="19">
        <v>1.32997118308124</v>
      </c>
      <c r="I18534" s="19">
        <v>0.39831533064968899</v>
      </c>
      <c r="J18534" s="19"/>
      <c r="K18534" s="19">
        <v>0.6632643627421746</v>
      </c>
      <c r="L18534" s="19"/>
      <c r="M18534" s="19"/>
      <c r="N18534" s="19">
        <v>0.67959015282801383</v>
      </c>
      <c r="O18534" s="19">
        <v>3.8972081267447209E-2</v>
      </c>
      <c r="P18534" s="50"/>
      <c r="R18534" s="9" t="s">
        <v>0</v>
      </c>
    </row>
    <row r="18535" spans="2:18" x14ac:dyDescent="0.2">
      <c r="B18535" s="25">
        <v>18305</v>
      </c>
      <c r="C18535" s="193">
        <v>1.1587524299050678</v>
      </c>
      <c r="D18535" s="19"/>
      <c r="E18535" s="19">
        <v>2.1411596729322468</v>
      </c>
      <c r="F18535" s="19"/>
      <c r="G18535" s="19">
        <v>1.6705437560671643</v>
      </c>
      <c r="H18535" s="19"/>
      <c r="I18535" s="19">
        <v>1.5947505564423283</v>
      </c>
      <c r="J18535" s="19"/>
      <c r="K18535" s="19">
        <v>1.327990097557642</v>
      </c>
      <c r="L18535" s="19"/>
      <c r="M18535" s="19">
        <v>0.9062108047823042</v>
      </c>
      <c r="N18535" s="19"/>
      <c r="O18535" s="19">
        <v>0.28214648919059354</v>
      </c>
      <c r="P18535" s="50"/>
      <c r="R18535" s="9" t="s">
        <v>0</v>
      </c>
    </row>
    <row r="18536" spans="2:18" x14ac:dyDescent="0.2">
      <c r="B18536" s="25">
        <v>18306</v>
      </c>
      <c r="C18536" s="193"/>
      <c r="D18536" s="19">
        <v>0.50983607268997155</v>
      </c>
      <c r="E18536" s="19"/>
      <c r="F18536" s="19">
        <v>0.67061880796247797</v>
      </c>
      <c r="G18536" s="19">
        <v>0.34068554441725563</v>
      </c>
      <c r="H18536" s="19"/>
      <c r="I18536" s="19"/>
      <c r="J18536" s="19">
        <v>0.40913029930373029</v>
      </c>
      <c r="K18536" s="19">
        <v>3.6366933953679889E-2</v>
      </c>
      <c r="L18536" s="19"/>
      <c r="M18536" s="19"/>
      <c r="N18536" s="19">
        <v>0.771597656858377</v>
      </c>
      <c r="O18536" s="19">
        <v>0.31486514399784027</v>
      </c>
      <c r="P18536" s="50"/>
      <c r="R18536" s="9" t="s">
        <v>0</v>
      </c>
    </row>
    <row r="18537" spans="2:18" x14ac:dyDescent="0.2">
      <c r="B18537" s="25">
        <v>18307</v>
      </c>
      <c r="C18537" s="193">
        <v>0.23639253073767935</v>
      </c>
      <c r="D18537" s="19"/>
      <c r="E18537" s="19"/>
      <c r="F18537" s="19">
        <v>0.4141643754843769</v>
      </c>
      <c r="G18537" s="19"/>
      <c r="H18537" s="19">
        <v>0.17857361059516216</v>
      </c>
      <c r="I18537" s="19">
        <v>0.62517151359978873</v>
      </c>
      <c r="J18537" s="19"/>
      <c r="K18537" s="19"/>
      <c r="L18537" s="19">
        <v>0.34970264818092012</v>
      </c>
      <c r="M18537" s="19">
        <v>0.23578810174815457</v>
      </c>
      <c r="N18537" s="19"/>
      <c r="O18537" s="19">
        <v>1.8178659235070456</v>
      </c>
      <c r="P18537" s="50"/>
      <c r="R18537" s="9" t="s">
        <v>0</v>
      </c>
    </row>
    <row r="18538" spans="2:18" x14ac:dyDescent="0.2">
      <c r="B18538" s="25">
        <v>18308</v>
      </c>
      <c r="C18538" s="193">
        <v>0.24587468147142597</v>
      </c>
      <c r="D18538" s="19"/>
      <c r="E18538" s="19"/>
      <c r="F18538" s="19">
        <v>1.0989745027198936</v>
      </c>
      <c r="G18538" s="19"/>
      <c r="H18538" s="19">
        <v>1.5944114726201748</v>
      </c>
      <c r="I18538" s="19"/>
      <c r="J18538" s="19">
        <v>1.0798205519838553</v>
      </c>
      <c r="K18538" s="19"/>
      <c r="L18538" s="19">
        <v>1.0760533689375766</v>
      </c>
      <c r="M18538" s="19"/>
      <c r="N18538" s="19">
        <v>3.7219542278085528E-2</v>
      </c>
      <c r="O18538" s="19"/>
      <c r="P18538" s="50">
        <v>1.2338766498050193</v>
      </c>
      <c r="R18538" s="9" t="s">
        <v>0</v>
      </c>
    </row>
    <row r="18539" spans="2:18" x14ac:dyDescent="0.2">
      <c r="B18539" s="25">
        <v>18309</v>
      </c>
      <c r="C18539" s="193"/>
      <c r="D18539" s="19">
        <v>1.0756010130231333</v>
      </c>
      <c r="E18539" s="19"/>
      <c r="F18539" s="19">
        <v>0.6965218896351314</v>
      </c>
      <c r="G18539" s="19"/>
      <c r="H18539" s="19">
        <v>2.2407950827131407</v>
      </c>
      <c r="I18539" s="19"/>
      <c r="J18539" s="19">
        <v>1.0627359018001494</v>
      </c>
      <c r="K18539" s="19"/>
      <c r="L18539" s="19">
        <v>0.7716402910728144</v>
      </c>
      <c r="M18539" s="19"/>
      <c r="N18539" s="19">
        <v>0.90928690782012145</v>
      </c>
      <c r="O18539" s="19"/>
      <c r="P18539" s="50">
        <v>1.4969437886964179</v>
      </c>
      <c r="R18539" s="9" t="s">
        <v>0</v>
      </c>
    </row>
    <row r="18540" spans="2:18" x14ac:dyDescent="0.2">
      <c r="B18540" s="25">
        <v>18310</v>
      </c>
      <c r="C18540" s="193">
        <v>0.87666415759335314</v>
      </c>
      <c r="D18540" s="19"/>
      <c r="E18540" s="19">
        <v>1.4149345009847047</v>
      </c>
      <c r="F18540" s="19"/>
      <c r="G18540" s="19">
        <v>1.2328190092909339</v>
      </c>
      <c r="H18540" s="19"/>
      <c r="I18540" s="19">
        <v>1.3584180035261568</v>
      </c>
      <c r="J18540" s="19"/>
      <c r="K18540" s="19">
        <v>0.89802499963414628</v>
      </c>
      <c r="L18540" s="19"/>
      <c r="M18540" s="19">
        <v>1.3954896868747793</v>
      </c>
      <c r="N18540" s="19"/>
      <c r="O18540" s="19">
        <v>1.5137967659002702</v>
      </c>
      <c r="P18540" s="50"/>
      <c r="R18540" s="9" t="s">
        <v>0</v>
      </c>
    </row>
    <row r="18541" spans="2:18" x14ac:dyDescent="0.2">
      <c r="B18541" s="25">
        <v>18311</v>
      </c>
      <c r="C18541" s="193">
        <v>1.1209802621915743</v>
      </c>
      <c r="D18541" s="19"/>
      <c r="E18541" s="19"/>
      <c r="F18541" s="19">
        <v>0.14209952833047257</v>
      </c>
      <c r="G18541" s="19">
        <v>0.57605369524064565</v>
      </c>
      <c r="H18541" s="19"/>
      <c r="I18541" s="19">
        <v>0.24945913544585213</v>
      </c>
      <c r="J18541" s="19"/>
      <c r="K18541" s="19"/>
      <c r="L18541" s="19">
        <v>0.66936827437975444</v>
      </c>
      <c r="M18541" s="19">
        <v>0.82055397967417509</v>
      </c>
      <c r="N18541" s="19"/>
      <c r="O18541" s="19">
        <v>4.9757308902234107E-2</v>
      </c>
      <c r="P18541" s="50"/>
      <c r="R18541" s="9" t="s">
        <v>0</v>
      </c>
    </row>
    <row r="18542" spans="2:18" x14ac:dyDescent="0.2">
      <c r="B18542" s="25">
        <v>18312</v>
      </c>
      <c r="C18542" s="193">
        <v>0.1010985079309618</v>
      </c>
      <c r="D18542" s="19"/>
      <c r="E18542" s="19">
        <v>1.0149353542267254</v>
      </c>
      <c r="F18542" s="19"/>
      <c r="G18542" s="19">
        <v>0.1515398311655517</v>
      </c>
      <c r="H18542" s="19"/>
      <c r="I18542" s="19">
        <v>1.2984061876452719</v>
      </c>
      <c r="J18542" s="19"/>
      <c r="K18542" s="19">
        <v>1.2194922489484359</v>
      </c>
      <c r="L18542" s="19"/>
      <c r="M18542" s="19">
        <v>1.0852548542766132</v>
      </c>
      <c r="N18542" s="19"/>
      <c r="O18542" s="19">
        <v>0.414966380053231</v>
      </c>
      <c r="P18542" s="50"/>
      <c r="R18542" s="9" t="s">
        <v>0</v>
      </c>
    </row>
    <row r="18543" spans="2:18" x14ac:dyDescent="0.2">
      <c r="B18543" s="25">
        <v>18313</v>
      </c>
      <c r="C18543" s="193">
        <v>2.7215258616324265</v>
      </c>
      <c r="D18543" s="19"/>
      <c r="E18543" s="19">
        <v>1.5070738060317308</v>
      </c>
      <c r="F18543" s="19"/>
      <c r="G18543" s="19">
        <v>1.6711914543573685</v>
      </c>
      <c r="H18543" s="19"/>
      <c r="I18543" s="19">
        <v>1.8120452911592699</v>
      </c>
      <c r="J18543" s="19"/>
      <c r="K18543" s="19">
        <v>0.80503401311511802</v>
      </c>
      <c r="L18543" s="19"/>
      <c r="M18543" s="19">
        <v>0.52021809414748932</v>
      </c>
      <c r="N18543" s="19"/>
      <c r="O18543" s="19">
        <v>0.65508321690533211</v>
      </c>
      <c r="P18543" s="50"/>
      <c r="R18543" s="9" t="s">
        <v>0</v>
      </c>
    </row>
    <row r="18544" spans="2:18" x14ac:dyDescent="0.2">
      <c r="B18544" s="25">
        <v>18314</v>
      </c>
      <c r="C18544" s="193"/>
      <c r="D18544" s="19">
        <v>0.20982137499975534</v>
      </c>
      <c r="E18544" s="19">
        <v>0.67137290301476216</v>
      </c>
      <c r="F18544" s="19"/>
      <c r="G18544" s="19">
        <v>0.62485011518843614</v>
      </c>
      <c r="H18544" s="19"/>
      <c r="I18544" s="19"/>
      <c r="J18544" s="19">
        <v>5.1702440387602619E-2</v>
      </c>
      <c r="K18544" s="19">
        <v>0.23833455896850972</v>
      </c>
      <c r="L18544" s="19"/>
      <c r="M18544" s="19">
        <v>0.11620646430179712</v>
      </c>
      <c r="N18544" s="19"/>
      <c r="O18544" s="19">
        <v>0.54116030422048733</v>
      </c>
      <c r="P18544" s="50"/>
      <c r="R18544" s="9" t="s">
        <v>0</v>
      </c>
    </row>
    <row r="18545" spans="2:18" x14ac:dyDescent="0.2">
      <c r="B18545" s="25">
        <v>18315</v>
      </c>
      <c r="C18545" s="193">
        <v>0.26363594341935775</v>
      </c>
      <c r="D18545" s="19"/>
      <c r="E18545" s="19"/>
      <c r="F18545" s="19">
        <v>0.21698588411754174</v>
      </c>
      <c r="G18545" s="19"/>
      <c r="H18545" s="19">
        <v>0.27501376547726136</v>
      </c>
      <c r="I18545" s="19">
        <v>0.16200759999993078</v>
      </c>
      <c r="J18545" s="19"/>
      <c r="K18545" s="19"/>
      <c r="L18545" s="19">
        <v>3.4795827523971166E-2</v>
      </c>
      <c r="M18545" s="19"/>
      <c r="N18545" s="19">
        <v>0.8260524306365542</v>
      </c>
      <c r="O18545" s="19"/>
      <c r="P18545" s="50">
        <v>0.12163365063583648</v>
      </c>
      <c r="R18545" s="9" t="s">
        <v>0</v>
      </c>
    </row>
    <row r="18546" spans="2:18" x14ac:dyDescent="0.2">
      <c r="B18546" s="25">
        <v>18316</v>
      </c>
      <c r="C18546" s="193"/>
      <c r="D18546" s="19">
        <v>2.4663014803831351</v>
      </c>
      <c r="E18546" s="19"/>
      <c r="F18546" s="19">
        <v>2.0642015764355515</v>
      </c>
      <c r="G18546" s="19"/>
      <c r="H18546" s="19">
        <v>0.96061819489522027</v>
      </c>
      <c r="I18546" s="19"/>
      <c r="J18546" s="19">
        <v>1.4718508927126206</v>
      </c>
      <c r="K18546" s="19"/>
      <c r="L18546" s="19">
        <v>1.3708136158599034</v>
      </c>
      <c r="M18546" s="19"/>
      <c r="N18546" s="19">
        <v>1.8013296640049119</v>
      </c>
      <c r="O18546" s="19"/>
      <c r="P18546" s="50">
        <v>1.258392510804103</v>
      </c>
      <c r="R18546" s="9" t="s">
        <v>0</v>
      </c>
    </row>
    <row r="18547" spans="2:18" x14ac:dyDescent="0.2">
      <c r="B18547" s="25">
        <v>18317</v>
      </c>
      <c r="C18547" s="193">
        <v>2.0108701463456948</v>
      </c>
      <c r="D18547" s="19"/>
      <c r="E18547" s="19">
        <v>1.6168909531630613</v>
      </c>
      <c r="F18547" s="19"/>
      <c r="G18547" s="19">
        <v>1.1921840096984107</v>
      </c>
      <c r="H18547" s="19"/>
      <c r="I18547" s="19">
        <v>1.2911246191800647</v>
      </c>
      <c r="J18547" s="19"/>
      <c r="K18547" s="19">
        <v>1.0788092410516759</v>
      </c>
      <c r="L18547" s="19"/>
      <c r="M18547" s="19">
        <v>2.0730158393565499</v>
      </c>
      <c r="N18547" s="19"/>
      <c r="O18547" s="19">
        <v>1.2715138225237077</v>
      </c>
      <c r="P18547" s="50"/>
      <c r="R18547" s="9" t="s">
        <v>0</v>
      </c>
    </row>
    <row r="18548" spans="2:18" x14ac:dyDescent="0.2">
      <c r="B18548" s="25">
        <v>18318</v>
      </c>
      <c r="C18548" s="193">
        <v>2.2953630443947861</v>
      </c>
      <c r="D18548" s="19"/>
      <c r="E18548" s="19">
        <v>2.8959180736624512</v>
      </c>
      <c r="F18548" s="19"/>
      <c r="G18548" s="19">
        <v>3.0188904624946251</v>
      </c>
      <c r="H18548" s="19"/>
      <c r="I18548" s="19">
        <v>2.273449519431284</v>
      </c>
      <c r="J18548" s="19"/>
      <c r="K18548" s="19">
        <v>2.942044292971723</v>
      </c>
      <c r="L18548" s="19"/>
      <c r="M18548" s="19">
        <v>3.0887699148571883</v>
      </c>
      <c r="N18548" s="19"/>
      <c r="O18548" s="19">
        <v>3.1450120007088231</v>
      </c>
      <c r="P18548" s="50"/>
      <c r="R18548" s="9" t="s">
        <v>0</v>
      </c>
    </row>
    <row r="18549" spans="2:18" x14ac:dyDescent="0.2">
      <c r="B18549" s="25">
        <v>18319</v>
      </c>
      <c r="C18549" s="193"/>
      <c r="D18549" s="19">
        <v>2.5901774649285746E-2</v>
      </c>
      <c r="E18549" s="19">
        <v>0.27250460641735647</v>
      </c>
      <c r="F18549" s="19"/>
      <c r="G18549" s="19">
        <v>0.26322661939408953</v>
      </c>
      <c r="H18549" s="19"/>
      <c r="I18549" s="19">
        <v>0.36526123989092857</v>
      </c>
      <c r="J18549" s="19"/>
      <c r="K18549" s="19">
        <v>0.348515913238858</v>
      </c>
      <c r="L18549" s="19"/>
      <c r="M18549" s="19"/>
      <c r="N18549" s="19">
        <v>0.91999811303378409</v>
      </c>
      <c r="O18549" s="19">
        <v>0.29989785616083714</v>
      </c>
      <c r="P18549" s="50"/>
      <c r="R18549" s="9" t="s">
        <v>0</v>
      </c>
    </row>
    <row r="18550" spans="2:18" x14ac:dyDescent="0.2">
      <c r="B18550" s="25">
        <v>18320</v>
      </c>
      <c r="C18550" s="193"/>
      <c r="D18550" s="19">
        <v>1.0694466154164579</v>
      </c>
      <c r="E18550" s="19">
        <v>1.2299044938357798E-2</v>
      </c>
      <c r="F18550" s="19"/>
      <c r="G18550" s="19">
        <v>1.7850612729077012E-2</v>
      </c>
      <c r="H18550" s="19"/>
      <c r="I18550" s="19"/>
      <c r="J18550" s="19">
        <v>0.46692970613011553</v>
      </c>
      <c r="K18550" s="19"/>
      <c r="L18550" s="19">
        <v>0.21354349356964858</v>
      </c>
      <c r="M18550" s="19"/>
      <c r="N18550" s="19">
        <v>0.41491396183232898</v>
      </c>
      <c r="O18550" s="19"/>
      <c r="P18550" s="50">
        <v>2.7622299771484258E-2</v>
      </c>
      <c r="R18550" s="9" t="s">
        <v>0</v>
      </c>
    </row>
    <row r="18551" spans="2:18" x14ac:dyDescent="0.2">
      <c r="B18551" s="25">
        <v>18321</v>
      </c>
      <c r="C18551" s="193"/>
      <c r="D18551" s="19">
        <v>1.642829288875203</v>
      </c>
      <c r="E18551" s="19"/>
      <c r="F18551" s="19">
        <v>1.9597560911301974</v>
      </c>
      <c r="G18551" s="19"/>
      <c r="H18551" s="19">
        <v>1.9655636966380796</v>
      </c>
      <c r="I18551" s="19"/>
      <c r="J18551" s="19">
        <v>0.77805619818164418</v>
      </c>
      <c r="K18551" s="19"/>
      <c r="L18551" s="19">
        <v>1.2902158938610078</v>
      </c>
      <c r="M18551" s="19"/>
      <c r="N18551" s="19">
        <v>1.9935297624836947</v>
      </c>
      <c r="O18551" s="19"/>
      <c r="P18551" s="50">
        <v>1.7114631385883483</v>
      </c>
      <c r="R18551" s="9" t="s">
        <v>0</v>
      </c>
    </row>
    <row r="18552" spans="2:18" x14ac:dyDescent="0.2">
      <c r="B18552" s="25">
        <v>18322</v>
      </c>
      <c r="C18552" s="193">
        <v>9.8155340467863464E-2</v>
      </c>
      <c r="D18552" s="19"/>
      <c r="E18552" s="19">
        <v>0.23271051527664574</v>
      </c>
      <c r="F18552" s="19"/>
      <c r="G18552" s="19"/>
      <c r="H18552" s="19">
        <v>0.20250942429803787</v>
      </c>
      <c r="I18552" s="19">
        <v>0.4269938947143132</v>
      </c>
      <c r="J18552" s="19"/>
      <c r="K18552" s="19"/>
      <c r="L18552" s="19">
        <v>0.51226578296363379</v>
      </c>
      <c r="M18552" s="19"/>
      <c r="N18552" s="19">
        <v>0.56512130260151194</v>
      </c>
      <c r="O18552" s="19"/>
      <c r="P18552" s="50">
        <v>0.11542618212662373</v>
      </c>
      <c r="R18552" s="9" t="s">
        <v>0</v>
      </c>
    </row>
    <row r="18553" spans="2:18" x14ac:dyDescent="0.2">
      <c r="B18553" s="25">
        <v>18323</v>
      </c>
      <c r="C18553" s="193">
        <v>0.51909204226461325</v>
      </c>
      <c r="D18553" s="19"/>
      <c r="E18553" s="19">
        <v>0.44161722779688523</v>
      </c>
      <c r="F18553" s="19"/>
      <c r="G18553" s="19">
        <v>0.35632857151424868</v>
      </c>
      <c r="H18553" s="19"/>
      <c r="I18553" s="19">
        <v>0.19159659179906105</v>
      </c>
      <c r="J18553" s="19"/>
      <c r="K18553" s="19">
        <v>0.71687715334772439</v>
      </c>
      <c r="L18553" s="19"/>
      <c r="M18553" s="19">
        <v>0.28836221839908893</v>
      </c>
      <c r="N18553" s="19"/>
      <c r="O18553" s="19">
        <v>1.3470967114693109</v>
      </c>
      <c r="P18553" s="50"/>
      <c r="R18553" s="9" t="s">
        <v>0</v>
      </c>
    </row>
    <row r="18554" spans="2:18" x14ac:dyDescent="0.2">
      <c r="B18554" s="25">
        <v>18324</v>
      </c>
      <c r="C18554" s="193">
        <v>1.389226687889346</v>
      </c>
      <c r="D18554" s="19"/>
      <c r="E18554" s="19">
        <v>1.0083665938086841</v>
      </c>
      <c r="F18554" s="19"/>
      <c r="G18554" s="19">
        <v>1.9393809759783605</v>
      </c>
      <c r="H18554" s="19"/>
      <c r="I18554" s="19">
        <v>1.4220635700879269</v>
      </c>
      <c r="J18554" s="19"/>
      <c r="K18554" s="19">
        <v>1.2710132239702308</v>
      </c>
      <c r="L18554" s="19"/>
      <c r="M18554" s="19">
        <v>1.1242968485530562</v>
      </c>
      <c r="N18554" s="19"/>
      <c r="O18554" s="19">
        <v>2.2092126759002264</v>
      </c>
      <c r="P18554" s="50"/>
      <c r="R18554" s="9" t="s">
        <v>0</v>
      </c>
    </row>
    <row r="18555" spans="2:18" x14ac:dyDescent="0.2">
      <c r="B18555" s="25">
        <v>18325</v>
      </c>
      <c r="C18555" s="193"/>
      <c r="D18555" s="19">
        <v>6.3109754653310701E-2</v>
      </c>
      <c r="E18555" s="19"/>
      <c r="F18555" s="19">
        <v>0.63402566823022288</v>
      </c>
      <c r="G18555" s="19"/>
      <c r="H18555" s="19">
        <v>1.3644112598493745</v>
      </c>
      <c r="I18555" s="19"/>
      <c r="J18555" s="19">
        <v>0.65134471855423026</v>
      </c>
      <c r="K18555" s="19"/>
      <c r="L18555" s="19">
        <v>1.5000102747924762</v>
      </c>
      <c r="M18555" s="19"/>
      <c r="N18555" s="19">
        <v>1.1036231578631053</v>
      </c>
      <c r="O18555" s="19"/>
      <c r="P18555" s="50">
        <v>0.83241235739253605</v>
      </c>
      <c r="R18555" s="9" t="s">
        <v>0</v>
      </c>
    </row>
    <row r="18556" spans="2:18" x14ac:dyDescent="0.2">
      <c r="B18556" s="25">
        <v>18326</v>
      </c>
      <c r="C18556" s="193">
        <v>1.4683434424914457</v>
      </c>
      <c r="D18556" s="19"/>
      <c r="E18556" s="19">
        <v>1.7192580121994105</v>
      </c>
      <c r="F18556" s="19"/>
      <c r="G18556" s="19">
        <v>1.0621029664288317</v>
      </c>
      <c r="H18556" s="19"/>
      <c r="I18556" s="19">
        <v>1.9203627699263086</v>
      </c>
      <c r="J18556" s="19"/>
      <c r="K18556" s="19">
        <v>2.2367159836591886</v>
      </c>
      <c r="L18556" s="19"/>
      <c r="M18556" s="19">
        <v>1.3825768444108377</v>
      </c>
      <c r="N18556" s="19"/>
      <c r="O18556" s="19">
        <v>1.6262586250220363</v>
      </c>
      <c r="P18556" s="50"/>
      <c r="R18556" s="9" t="s">
        <v>0</v>
      </c>
    </row>
    <row r="18557" spans="2:18" x14ac:dyDescent="0.2">
      <c r="B18557" s="25">
        <v>18327</v>
      </c>
      <c r="C18557" s="193">
        <v>0.12420259153951534</v>
      </c>
      <c r="D18557" s="19"/>
      <c r="E18557" s="19">
        <v>0.22773050880624893</v>
      </c>
      <c r="F18557" s="19"/>
      <c r="G18557" s="19"/>
      <c r="H18557" s="19">
        <v>0.5774095020655281</v>
      </c>
      <c r="I18557" s="19">
        <v>4.2467762752280536E-2</v>
      </c>
      <c r="J18557" s="19"/>
      <c r="K18557" s="19">
        <v>0.55314015975195474</v>
      </c>
      <c r="L18557" s="19"/>
      <c r="M18557" s="19">
        <v>0.27298102628978937</v>
      </c>
      <c r="N18557" s="19"/>
      <c r="O18557" s="19"/>
      <c r="P18557" s="50">
        <v>0.53007777424751257</v>
      </c>
      <c r="R18557" s="9" t="s">
        <v>0</v>
      </c>
    </row>
    <row r="18558" spans="2:18" x14ac:dyDescent="0.2">
      <c r="B18558" s="25">
        <v>18328</v>
      </c>
      <c r="C18558" s="193">
        <v>0.63305737329067702</v>
      </c>
      <c r="D18558" s="19"/>
      <c r="E18558" s="19"/>
      <c r="F18558" s="19">
        <v>1.0510148599396358</v>
      </c>
      <c r="G18558" s="19"/>
      <c r="H18558" s="19">
        <v>0.28201625192392971</v>
      </c>
      <c r="I18558" s="19"/>
      <c r="J18558" s="19">
        <v>0.52356789084448674</v>
      </c>
      <c r="K18558" s="19"/>
      <c r="L18558" s="19">
        <v>0.72723131371452665</v>
      </c>
      <c r="M18558" s="19"/>
      <c r="N18558" s="19">
        <v>0.9955804101470952</v>
      </c>
      <c r="O18558" s="19"/>
      <c r="P18558" s="50">
        <v>0.77859664839449516</v>
      </c>
      <c r="R18558" s="9" t="s">
        <v>0</v>
      </c>
    </row>
    <row r="18559" spans="2:18" x14ac:dyDescent="0.2">
      <c r="B18559" s="25">
        <v>18329</v>
      </c>
      <c r="C18559" s="193"/>
      <c r="D18559" s="19">
        <v>0.35322833443599333</v>
      </c>
      <c r="E18559" s="19">
        <v>1.0193161367110866E-3</v>
      </c>
      <c r="F18559" s="19"/>
      <c r="G18559" s="19"/>
      <c r="H18559" s="19">
        <v>0.19338891150948859</v>
      </c>
      <c r="I18559" s="19">
        <v>0.23757756604836866</v>
      </c>
      <c r="J18559" s="19"/>
      <c r="K18559" s="19">
        <v>0.59828501799993028</v>
      </c>
      <c r="L18559" s="19"/>
      <c r="M18559" s="19"/>
      <c r="N18559" s="19">
        <v>0.10148932808818052</v>
      </c>
      <c r="O18559" s="19"/>
      <c r="P18559" s="50">
        <v>0.2322986917290403</v>
      </c>
      <c r="R18559" s="9" t="s">
        <v>0</v>
      </c>
    </row>
    <row r="18560" spans="2:18" x14ac:dyDescent="0.2">
      <c r="B18560" s="25">
        <v>18330</v>
      </c>
      <c r="C18560" s="193"/>
      <c r="D18560" s="19">
        <v>0.22166562725544886</v>
      </c>
      <c r="E18560" s="19"/>
      <c r="F18560" s="19">
        <v>0.15316384499680682</v>
      </c>
      <c r="G18560" s="19"/>
      <c r="H18560" s="19">
        <v>0.54218955637719135</v>
      </c>
      <c r="I18560" s="19"/>
      <c r="J18560" s="19">
        <v>0.39763196106714038</v>
      </c>
      <c r="K18560" s="19"/>
      <c r="L18560" s="19">
        <v>0.30399602269576376</v>
      </c>
      <c r="M18560" s="19"/>
      <c r="N18560" s="19">
        <v>0.77934875504746248</v>
      </c>
      <c r="O18560" s="19"/>
      <c r="P18560" s="50">
        <v>0.2217632456364565</v>
      </c>
      <c r="R18560" s="9" t="s">
        <v>0</v>
      </c>
    </row>
    <row r="18561" spans="2:18" x14ac:dyDescent="0.2">
      <c r="B18561" s="25">
        <v>18331</v>
      </c>
      <c r="C18561" s="193"/>
      <c r="D18561" s="19">
        <v>0.43292628462595889</v>
      </c>
      <c r="E18561" s="19"/>
      <c r="F18561" s="19">
        <v>0.37793533511024935</v>
      </c>
      <c r="G18561" s="19"/>
      <c r="H18561" s="19">
        <v>1.03886964351865</v>
      </c>
      <c r="I18561" s="19">
        <v>0.5693946217824396</v>
      </c>
      <c r="J18561" s="19"/>
      <c r="K18561" s="19">
        <v>0.43644355939175555</v>
      </c>
      <c r="L18561" s="19"/>
      <c r="M18561" s="19"/>
      <c r="N18561" s="19">
        <v>9.6627270147563116E-2</v>
      </c>
      <c r="O18561" s="19">
        <v>0.13058093826449788</v>
      </c>
      <c r="P18561" s="50"/>
      <c r="R18561" s="9" t="s">
        <v>0</v>
      </c>
    </row>
    <row r="18562" spans="2:18" x14ac:dyDescent="0.2">
      <c r="B18562" s="25">
        <v>18332</v>
      </c>
      <c r="C18562" s="193"/>
      <c r="D18562" s="19">
        <v>9.5782395339755384E-4</v>
      </c>
      <c r="E18562" s="19">
        <v>8.9998579312430715E-2</v>
      </c>
      <c r="F18562" s="19"/>
      <c r="G18562" s="19"/>
      <c r="H18562" s="19">
        <v>0.93244229844495063</v>
      </c>
      <c r="I18562" s="19">
        <v>0.23029550876622085</v>
      </c>
      <c r="J18562" s="19"/>
      <c r="K18562" s="19"/>
      <c r="L18562" s="19">
        <v>0.26051626960562135</v>
      </c>
      <c r="M18562" s="19">
        <v>0.61193393338060453</v>
      </c>
      <c r="N18562" s="19"/>
      <c r="O18562" s="19"/>
      <c r="P18562" s="50">
        <v>0.29156070195237255</v>
      </c>
      <c r="R18562" s="9" t="s">
        <v>0</v>
      </c>
    </row>
    <row r="18563" spans="2:18" x14ac:dyDescent="0.2">
      <c r="B18563" s="25">
        <v>18333</v>
      </c>
      <c r="C18563" s="193"/>
      <c r="D18563" s="19">
        <v>0.80002974695138673</v>
      </c>
      <c r="E18563" s="19"/>
      <c r="F18563" s="19">
        <v>0.90961530171803517</v>
      </c>
      <c r="G18563" s="19"/>
      <c r="H18563" s="19">
        <v>1.10851524325234</v>
      </c>
      <c r="I18563" s="19">
        <v>0.20908605399145211</v>
      </c>
      <c r="J18563" s="19"/>
      <c r="K18563" s="19"/>
      <c r="L18563" s="19">
        <v>0.80665506040549295</v>
      </c>
      <c r="M18563" s="19"/>
      <c r="N18563" s="19">
        <v>0.34707740438708162</v>
      </c>
      <c r="O18563" s="19"/>
      <c r="P18563" s="50">
        <v>0.97462789399674621</v>
      </c>
      <c r="R18563" s="9" t="s">
        <v>0</v>
      </c>
    </row>
    <row r="18564" spans="2:18" x14ac:dyDescent="0.2">
      <c r="B18564" s="25">
        <v>18334</v>
      </c>
      <c r="C18564" s="193">
        <v>0.62331328730468138</v>
      </c>
      <c r="D18564" s="19"/>
      <c r="E18564" s="19">
        <v>1.0824632673623418</v>
      </c>
      <c r="F18564" s="19"/>
      <c r="G18564" s="19">
        <v>1.2463404401363267</v>
      </c>
      <c r="H18564" s="19"/>
      <c r="I18564" s="19">
        <v>1.3754303167428448</v>
      </c>
      <c r="J18564" s="19"/>
      <c r="K18564" s="19">
        <v>1.056684465782042</v>
      </c>
      <c r="L18564" s="19"/>
      <c r="M18564" s="19">
        <v>1.2192869252742708</v>
      </c>
      <c r="N18564" s="19"/>
      <c r="O18564" s="19">
        <v>2.0066643377826279</v>
      </c>
      <c r="P18564" s="50"/>
      <c r="R18564" s="9" t="s">
        <v>0</v>
      </c>
    </row>
    <row r="18565" spans="2:18" x14ac:dyDescent="0.2">
      <c r="B18565" s="25">
        <v>18335</v>
      </c>
      <c r="C18565" s="193"/>
      <c r="D18565" s="19">
        <v>1.3945012600765339</v>
      </c>
      <c r="E18565" s="19"/>
      <c r="F18565" s="19">
        <v>1.5727561158787295</v>
      </c>
      <c r="G18565" s="19"/>
      <c r="H18565" s="19">
        <v>0.8409042078724781</v>
      </c>
      <c r="I18565" s="19"/>
      <c r="J18565" s="19">
        <v>1.8840535087894541</v>
      </c>
      <c r="K18565" s="19"/>
      <c r="L18565" s="19">
        <v>1.2240765963321623</v>
      </c>
      <c r="M18565" s="19"/>
      <c r="N18565" s="19">
        <v>0.70561147892247522</v>
      </c>
      <c r="O18565" s="19"/>
      <c r="P18565" s="50">
        <v>1.6683325666101645</v>
      </c>
      <c r="R18565" s="9" t="s">
        <v>0</v>
      </c>
    </row>
    <row r="18566" spans="2:18" x14ac:dyDescent="0.2">
      <c r="B18566" s="25">
        <v>18336</v>
      </c>
      <c r="C18566" s="193">
        <v>0.29456469311231404</v>
      </c>
      <c r="D18566" s="19"/>
      <c r="E18566" s="19">
        <v>0.95332919865096033</v>
      </c>
      <c r="F18566" s="19"/>
      <c r="G18566" s="19">
        <v>0.27804616338275318</v>
      </c>
      <c r="H18566" s="19"/>
      <c r="I18566" s="19">
        <v>0.87299441258217025</v>
      </c>
      <c r="J18566" s="19"/>
      <c r="K18566" s="19">
        <v>1.0211596280570712</v>
      </c>
      <c r="L18566" s="19"/>
      <c r="M18566" s="19">
        <v>1.1063387102511324</v>
      </c>
      <c r="N18566" s="19"/>
      <c r="O18566" s="19">
        <v>0.80115574682083857</v>
      </c>
      <c r="P18566" s="50"/>
      <c r="R18566" s="9" t="s">
        <v>0</v>
      </c>
    </row>
    <row r="18567" spans="2:18" x14ac:dyDescent="0.2">
      <c r="B18567" s="25">
        <v>18337</v>
      </c>
      <c r="C18567" s="193">
        <v>1.4536008643203102</v>
      </c>
      <c r="D18567" s="19"/>
      <c r="E18567" s="19"/>
      <c r="F18567" s="19">
        <v>0.28882930088385544</v>
      </c>
      <c r="G18567" s="19">
        <v>1.4859467451173205</v>
      </c>
      <c r="H18567" s="19"/>
      <c r="I18567" s="19">
        <v>6.457359800812125E-2</v>
      </c>
      <c r="J18567" s="19"/>
      <c r="K18567" s="19">
        <v>2.8146449478176312E-2</v>
      </c>
      <c r="L18567" s="19"/>
      <c r="M18567" s="19">
        <v>1.3387426715176816</v>
      </c>
      <c r="N18567" s="19"/>
      <c r="O18567" s="19">
        <v>0.48236363769581064</v>
      </c>
      <c r="P18567" s="50"/>
      <c r="R18567" s="9" t="s">
        <v>0</v>
      </c>
    </row>
    <row r="18568" spans="2:18" x14ac:dyDescent="0.2">
      <c r="B18568" s="25">
        <v>18338</v>
      </c>
      <c r="C18568" s="193">
        <v>0.17235730791787765</v>
      </c>
      <c r="D18568" s="19"/>
      <c r="E18568" s="19"/>
      <c r="F18568" s="19">
        <v>0.26812690158769387</v>
      </c>
      <c r="G18568" s="19">
        <v>0.65751013130344782</v>
      </c>
      <c r="H18568" s="19"/>
      <c r="I18568" s="19"/>
      <c r="J18568" s="19">
        <v>5.3027872335829764E-2</v>
      </c>
      <c r="K18568" s="19"/>
      <c r="L18568" s="19">
        <v>0.14347202890755997</v>
      </c>
      <c r="M18568" s="19"/>
      <c r="N18568" s="19">
        <v>0.68352188508546163</v>
      </c>
      <c r="O18568" s="19"/>
      <c r="P18568" s="50">
        <v>0.14111232919960409</v>
      </c>
      <c r="R18568" s="9" t="s">
        <v>0</v>
      </c>
    </row>
    <row r="18569" spans="2:18" x14ac:dyDescent="0.2">
      <c r="B18569" s="25">
        <v>18339</v>
      </c>
      <c r="C18569" s="193">
        <v>0.74754303209595407</v>
      </c>
      <c r="D18569" s="19"/>
      <c r="E18569" s="19">
        <v>1.1471808076672625</v>
      </c>
      <c r="F18569" s="19"/>
      <c r="G18569" s="19">
        <v>0.73473765953686188</v>
      </c>
      <c r="H18569" s="19"/>
      <c r="I18569" s="19">
        <v>1.6074183641082307</v>
      </c>
      <c r="J18569" s="19"/>
      <c r="K18569" s="19">
        <v>0.54194735266352956</v>
      </c>
      <c r="L18569" s="19"/>
      <c r="M18569" s="19">
        <v>0.71677254036196469</v>
      </c>
      <c r="N18569" s="19"/>
      <c r="O18569" s="19">
        <v>0.86705276158637423</v>
      </c>
      <c r="P18569" s="50"/>
      <c r="R18569" s="9" t="s">
        <v>0</v>
      </c>
    </row>
    <row r="18570" spans="2:18" x14ac:dyDescent="0.2">
      <c r="B18570" s="25">
        <v>18340</v>
      </c>
      <c r="C18570" s="193">
        <v>0.59726423694436903</v>
      </c>
      <c r="D18570" s="19"/>
      <c r="E18570" s="19">
        <v>0.31157976264211423</v>
      </c>
      <c r="F18570" s="19"/>
      <c r="G18570" s="19"/>
      <c r="H18570" s="19">
        <v>0.2816511733370971</v>
      </c>
      <c r="I18570" s="19"/>
      <c r="J18570" s="19">
        <v>0.27782746689574367</v>
      </c>
      <c r="K18570" s="19">
        <v>0.70332126866427536</v>
      </c>
      <c r="L18570" s="19"/>
      <c r="M18570" s="19">
        <v>6.456168897616886E-2</v>
      </c>
      <c r="N18570" s="19"/>
      <c r="O18570" s="19"/>
      <c r="P18570" s="50">
        <v>2.3774756116718837E-2</v>
      </c>
      <c r="R18570" s="9" t="s">
        <v>0</v>
      </c>
    </row>
    <row r="18571" spans="2:18" x14ac:dyDescent="0.2">
      <c r="B18571" s="25">
        <v>18341</v>
      </c>
      <c r="C18571" s="193"/>
      <c r="D18571" s="19">
        <v>0.12532172069837216</v>
      </c>
      <c r="E18571" s="19"/>
      <c r="F18571" s="19">
        <v>0.33539784642499026</v>
      </c>
      <c r="G18571" s="19"/>
      <c r="H18571" s="19">
        <v>0.88574120807694667</v>
      </c>
      <c r="I18571" s="19">
        <v>0.12681134698877936</v>
      </c>
      <c r="J18571" s="19"/>
      <c r="K18571" s="19"/>
      <c r="L18571" s="19">
        <v>0.67236122558412459</v>
      </c>
      <c r="M18571" s="19"/>
      <c r="N18571" s="19">
        <v>0.88817437051841597</v>
      </c>
      <c r="O18571" s="19"/>
      <c r="P18571" s="50">
        <v>0.80786695028910682</v>
      </c>
      <c r="R18571" s="9" t="s">
        <v>0</v>
      </c>
    </row>
    <row r="18572" spans="2:18" x14ac:dyDescent="0.2">
      <c r="B18572" s="25">
        <v>18342</v>
      </c>
      <c r="C18572" s="193">
        <v>1.0639116721853517</v>
      </c>
      <c r="D18572" s="19"/>
      <c r="E18572" s="19">
        <v>1.1793607942879165</v>
      </c>
      <c r="F18572" s="19"/>
      <c r="G18572" s="19">
        <v>0.16217298900831298</v>
      </c>
      <c r="H18572" s="19"/>
      <c r="I18572" s="19"/>
      <c r="J18572" s="19">
        <v>0.82522474300868209</v>
      </c>
      <c r="K18572" s="19">
        <v>0.47799269140785783</v>
      </c>
      <c r="L18572" s="19"/>
      <c r="M18572" s="19"/>
      <c r="N18572" s="19">
        <v>0.7637965793771192</v>
      </c>
      <c r="O18572" s="19"/>
      <c r="P18572" s="50">
        <v>1.0013152709974873</v>
      </c>
      <c r="R18572" s="9" t="s">
        <v>0</v>
      </c>
    </row>
    <row r="18573" spans="2:18" x14ac:dyDescent="0.2">
      <c r="B18573" s="25">
        <v>18343</v>
      </c>
      <c r="C18573" s="193"/>
      <c r="D18573" s="19">
        <v>8.2688820278920341E-2</v>
      </c>
      <c r="E18573" s="19">
        <v>0.58381394276211884</v>
      </c>
      <c r="F18573" s="19"/>
      <c r="G18573" s="19"/>
      <c r="H18573" s="19">
        <v>0.36934400678262458</v>
      </c>
      <c r="I18573" s="19">
        <v>0.35440451933900752</v>
      </c>
      <c r="J18573" s="19"/>
      <c r="K18573" s="19"/>
      <c r="L18573" s="19">
        <v>8.3581149993323139E-2</v>
      </c>
      <c r="M18573" s="19"/>
      <c r="N18573" s="19">
        <v>3.1616604080766664E-2</v>
      </c>
      <c r="O18573" s="19">
        <v>7.8287595711448721E-2</v>
      </c>
      <c r="P18573" s="50"/>
      <c r="R18573" s="9" t="s">
        <v>0</v>
      </c>
    </row>
    <row r="18574" spans="2:18" x14ac:dyDescent="0.2">
      <c r="B18574" s="25">
        <v>18344</v>
      </c>
      <c r="C18574" s="193"/>
      <c r="D18574" s="19">
        <v>0.41246800280249168</v>
      </c>
      <c r="E18574" s="19"/>
      <c r="F18574" s="19">
        <v>1.3802521325849078</v>
      </c>
      <c r="G18574" s="19"/>
      <c r="H18574" s="19">
        <v>0.78095086535253488</v>
      </c>
      <c r="I18574" s="19"/>
      <c r="J18574" s="19">
        <v>0.55071728250914898</v>
      </c>
      <c r="K18574" s="19">
        <v>0.67404015696183361</v>
      </c>
      <c r="L18574" s="19"/>
      <c r="M18574" s="19"/>
      <c r="N18574" s="19">
        <v>0.65136076599043979</v>
      </c>
      <c r="O18574" s="19"/>
      <c r="P18574" s="50">
        <v>0.63777244225707985</v>
      </c>
      <c r="R18574" s="9" t="s">
        <v>0</v>
      </c>
    </row>
    <row r="18575" spans="2:18" x14ac:dyDescent="0.2">
      <c r="B18575" s="25">
        <v>18345</v>
      </c>
      <c r="C18575" s="193"/>
      <c r="D18575" s="19">
        <v>2.0647257630605402</v>
      </c>
      <c r="E18575" s="19"/>
      <c r="F18575" s="19">
        <v>0.88459592483986615</v>
      </c>
      <c r="G18575" s="19"/>
      <c r="H18575" s="19">
        <v>1.3439320554059719</v>
      </c>
      <c r="I18575" s="19"/>
      <c r="J18575" s="19">
        <v>1.7235446371590804</v>
      </c>
      <c r="K18575" s="19"/>
      <c r="L18575" s="19">
        <v>0.54315643064208419</v>
      </c>
      <c r="M18575" s="19"/>
      <c r="N18575" s="19">
        <v>1.4885681880824586</v>
      </c>
      <c r="O18575" s="19"/>
      <c r="P18575" s="50">
        <v>1.2218476589671896</v>
      </c>
      <c r="R18575" s="9" t="s">
        <v>0</v>
      </c>
    </row>
    <row r="18576" spans="2:18" x14ac:dyDescent="0.2">
      <c r="B18576" s="25">
        <v>18346</v>
      </c>
      <c r="C18576" s="193">
        <v>1.0651831906768194</v>
      </c>
      <c r="D18576" s="19"/>
      <c r="E18576" s="19">
        <v>0.90168358349971633</v>
      </c>
      <c r="F18576" s="19"/>
      <c r="G18576" s="19">
        <v>0.99183148608409855</v>
      </c>
      <c r="H18576" s="19"/>
      <c r="I18576" s="19">
        <v>1.3993315038707639</v>
      </c>
      <c r="J18576" s="19"/>
      <c r="K18576" s="19">
        <v>1.9845634843339302</v>
      </c>
      <c r="L18576" s="19"/>
      <c r="M18576" s="19">
        <v>1.0677040577935955</v>
      </c>
      <c r="N18576" s="19"/>
      <c r="O18576" s="19">
        <v>1.1166790542048233</v>
      </c>
      <c r="P18576" s="50"/>
      <c r="R18576" s="9" t="s">
        <v>0</v>
      </c>
    </row>
    <row r="18577" spans="2:18" x14ac:dyDescent="0.2">
      <c r="B18577" s="25">
        <v>18347</v>
      </c>
      <c r="C18577" s="193">
        <v>0.95263909497332755</v>
      </c>
      <c r="D18577" s="19"/>
      <c r="E18577" s="19">
        <v>1.2590592517140229</v>
      </c>
      <c r="F18577" s="19"/>
      <c r="G18577" s="19">
        <v>2.0707418680690002</v>
      </c>
      <c r="H18577" s="19"/>
      <c r="I18577" s="19">
        <v>1.9588528455838596</v>
      </c>
      <c r="J18577" s="19"/>
      <c r="K18577" s="19">
        <v>1.2019016231391983</v>
      </c>
      <c r="L18577" s="19"/>
      <c r="M18577" s="19">
        <v>1.0238496074935437</v>
      </c>
      <c r="N18577" s="19"/>
      <c r="O18577" s="19">
        <v>0.74174234729509403</v>
      </c>
      <c r="P18577" s="50"/>
      <c r="R18577" s="9" t="s">
        <v>0</v>
      </c>
    </row>
    <row r="18578" spans="2:18" x14ac:dyDescent="0.2">
      <c r="B18578" s="25">
        <v>18348</v>
      </c>
      <c r="C18578" s="193">
        <v>0.1784763574096834</v>
      </c>
      <c r="D18578" s="19"/>
      <c r="E18578" s="19">
        <v>1.0119535688971821</v>
      </c>
      <c r="F18578" s="19"/>
      <c r="G18578" s="19">
        <v>0.31011853642997522</v>
      </c>
      <c r="H18578" s="19"/>
      <c r="I18578" s="19">
        <v>0.74990961629761343</v>
      </c>
      <c r="J18578" s="19"/>
      <c r="K18578" s="19">
        <v>0.68253254818390008</v>
      </c>
      <c r="L18578" s="19"/>
      <c r="M18578" s="19">
        <v>1.2548772321888011</v>
      </c>
      <c r="N18578" s="19"/>
      <c r="O18578" s="19">
        <v>0.93505296277533412</v>
      </c>
      <c r="P18578" s="50"/>
      <c r="R18578" s="9" t="s">
        <v>0</v>
      </c>
    </row>
    <row r="18579" spans="2:18" x14ac:dyDescent="0.2">
      <c r="B18579" s="25">
        <v>18349</v>
      </c>
      <c r="C18579" s="193"/>
      <c r="D18579" s="19">
        <v>1.2976315902789424</v>
      </c>
      <c r="E18579" s="19"/>
      <c r="F18579" s="19">
        <v>1.133091692815331</v>
      </c>
      <c r="G18579" s="19"/>
      <c r="H18579" s="19">
        <v>1.5695232456806734</v>
      </c>
      <c r="I18579" s="19"/>
      <c r="J18579" s="19">
        <v>1.2408760662886966</v>
      </c>
      <c r="K18579" s="19"/>
      <c r="L18579" s="19">
        <v>1.0852555853955645</v>
      </c>
      <c r="M18579" s="19"/>
      <c r="N18579" s="19">
        <v>2.2119632646364269</v>
      </c>
      <c r="O18579" s="19"/>
      <c r="P18579" s="50">
        <v>1.9136593429569377</v>
      </c>
      <c r="R18579" s="9" t="s">
        <v>0</v>
      </c>
    </row>
    <row r="18580" spans="2:18" x14ac:dyDescent="0.2">
      <c r="B18580" s="25">
        <v>18350</v>
      </c>
      <c r="C18580" s="193">
        <v>0.43607429094122552</v>
      </c>
      <c r="D18580" s="19"/>
      <c r="E18580" s="19">
        <v>1.0412173397028337</v>
      </c>
      <c r="F18580" s="19"/>
      <c r="G18580" s="19">
        <v>0.34057876739146647</v>
      </c>
      <c r="H18580" s="19"/>
      <c r="I18580" s="19">
        <v>0.40909304953342707</v>
      </c>
      <c r="J18580" s="19"/>
      <c r="K18580" s="19"/>
      <c r="L18580" s="19">
        <v>0.38887823770191865</v>
      </c>
      <c r="M18580" s="19">
        <v>0.55886197755400557</v>
      </c>
      <c r="N18580" s="19"/>
      <c r="O18580" s="19">
        <v>0.50743130518515334</v>
      </c>
      <c r="P18580" s="50"/>
      <c r="R18580" s="9" t="s">
        <v>0</v>
      </c>
    </row>
    <row r="18581" spans="2:18" x14ac:dyDescent="0.2">
      <c r="B18581" s="25">
        <v>18351</v>
      </c>
      <c r="C18581" s="193"/>
      <c r="D18581" s="19">
        <v>6.0914494671620557E-2</v>
      </c>
      <c r="E18581" s="19"/>
      <c r="F18581" s="19">
        <v>1.2490539995810712</v>
      </c>
      <c r="G18581" s="19"/>
      <c r="H18581" s="19">
        <v>0.28542607902361622</v>
      </c>
      <c r="I18581" s="19"/>
      <c r="J18581" s="19">
        <v>8.3902075916311547E-2</v>
      </c>
      <c r="K18581" s="19"/>
      <c r="L18581" s="19">
        <v>0.43273919242174963</v>
      </c>
      <c r="M18581" s="19"/>
      <c r="N18581" s="19">
        <v>0.51731498027015876</v>
      </c>
      <c r="O18581" s="19"/>
      <c r="P18581" s="50">
        <v>0.23854878433003907</v>
      </c>
      <c r="R18581" s="9" t="s">
        <v>0</v>
      </c>
    </row>
    <row r="18582" spans="2:18" x14ac:dyDescent="0.2">
      <c r="B18582" s="25">
        <v>18352</v>
      </c>
      <c r="C18582" s="193">
        <v>0.86798889796431433</v>
      </c>
      <c r="D18582" s="19"/>
      <c r="E18582" s="19">
        <v>1.05251406474413</v>
      </c>
      <c r="F18582" s="19"/>
      <c r="G18582" s="19">
        <v>0.10471027033465496</v>
      </c>
      <c r="H18582" s="19"/>
      <c r="I18582" s="19"/>
      <c r="J18582" s="19">
        <v>0.4291053577404268</v>
      </c>
      <c r="K18582" s="19">
        <v>0.25663438241012376</v>
      </c>
      <c r="L18582" s="19"/>
      <c r="M18582" s="19">
        <v>0.24656049514325196</v>
      </c>
      <c r="N18582" s="19"/>
      <c r="O18582" s="19">
        <v>0.71624903098685944</v>
      </c>
      <c r="P18582" s="50"/>
      <c r="R18582" s="9" t="s">
        <v>0</v>
      </c>
    </row>
    <row r="18583" spans="2:18" x14ac:dyDescent="0.2">
      <c r="B18583" s="25">
        <v>18353</v>
      </c>
      <c r="C18583" s="193"/>
      <c r="D18583" s="19">
        <v>0.39959542608379811</v>
      </c>
      <c r="E18583" s="19"/>
      <c r="F18583" s="19">
        <v>0.4187917180285215</v>
      </c>
      <c r="G18583" s="19"/>
      <c r="H18583" s="19">
        <v>0.69948964582112427</v>
      </c>
      <c r="I18583" s="19"/>
      <c r="J18583" s="19">
        <v>1.4278613794309873</v>
      </c>
      <c r="K18583" s="19"/>
      <c r="L18583" s="19">
        <v>0.7012289995170502</v>
      </c>
      <c r="M18583" s="19"/>
      <c r="N18583" s="19">
        <v>1.4576864842496686</v>
      </c>
      <c r="O18583" s="19"/>
      <c r="P18583" s="50">
        <v>0.98535800495876003</v>
      </c>
      <c r="R18583" s="9" t="s">
        <v>0</v>
      </c>
    </row>
    <row r="18584" spans="2:18" x14ac:dyDescent="0.2">
      <c r="B18584" s="25">
        <v>18354</v>
      </c>
      <c r="C18584" s="193"/>
      <c r="D18584" s="19">
        <v>1.1777592847402785</v>
      </c>
      <c r="E18584" s="19"/>
      <c r="F18584" s="19">
        <v>2.0696134197345954</v>
      </c>
      <c r="G18584" s="19"/>
      <c r="H18584" s="19">
        <v>2.2115665244069214</v>
      </c>
      <c r="I18584" s="19"/>
      <c r="J18584" s="19">
        <v>1.7772957496490458</v>
      </c>
      <c r="K18584" s="19"/>
      <c r="L18584" s="19">
        <v>2.3909082540445206</v>
      </c>
      <c r="M18584" s="19"/>
      <c r="N18584" s="19">
        <v>1.8474802676092266</v>
      </c>
      <c r="O18584" s="19"/>
      <c r="P18584" s="50">
        <v>2.2897838993780182</v>
      </c>
      <c r="R18584" s="9" t="s">
        <v>0</v>
      </c>
    </row>
    <row r="18585" spans="2:18" x14ac:dyDescent="0.2">
      <c r="B18585" s="25">
        <v>18355</v>
      </c>
      <c r="C18585" s="193"/>
      <c r="D18585" s="19">
        <v>0.75702142730747723</v>
      </c>
      <c r="E18585" s="19"/>
      <c r="F18585" s="19">
        <v>1.3463887555838603</v>
      </c>
      <c r="G18585" s="19"/>
      <c r="H18585" s="19">
        <v>1.0821143831645155</v>
      </c>
      <c r="I18585" s="19"/>
      <c r="J18585" s="19">
        <v>1.6973180943870153E-2</v>
      </c>
      <c r="K18585" s="19"/>
      <c r="L18585" s="19">
        <v>0.70364866081443089</v>
      </c>
      <c r="M18585" s="19"/>
      <c r="N18585" s="19">
        <v>1.6193650375565711</v>
      </c>
      <c r="O18585" s="19"/>
      <c r="P18585" s="50">
        <v>0.13046443229463053</v>
      </c>
      <c r="R18585" s="9" t="s">
        <v>0</v>
      </c>
    </row>
    <row r="18586" spans="2:18" x14ac:dyDescent="0.2">
      <c r="B18586" s="25">
        <v>18356</v>
      </c>
      <c r="C18586" s="193"/>
      <c r="D18586" s="19">
        <v>1.3600955783828177</v>
      </c>
      <c r="E18586" s="19"/>
      <c r="F18586" s="19">
        <v>1.5245019143989575</v>
      </c>
      <c r="G18586" s="19"/>
      <c r="H18586" s="19">
        <v>0.80317809877770485</v>
      </c>
      <c r="I18586" s="19">
        <v>0.42501632673544537</v>
      </c>
      <c r="J18586" s="19"/>
      <c r="K18586" s="19"/>
      <c r="L18586" s="19">
        <v>1.2683096646491174</v>
      </c>
      <c r="M18586" s="19"/>
      <c r="N18586" s="19">
        <v>1.4834612074690208</v>
      </c>
      <c r="O18586" s="19"/>
      <c r="P18586" s="50">
        <v>1.1510782353148492</v>
      </c>
      <c r="R18586" s="9" t="s">
        <v>0</v>
      </c>
    </row>
    <row r="18587" spans="2:18" x14ac:dyDescent="0.2">
      <c r="B18587" s="25">
        <v>18357</v>
      </c>
      <c r="C18587" s="193">
        <v>0.6196957247637539</v>
      </c>
      <c r="D18587" s="19"/>
      <c r="E18587" s="19">
        <v>1.24200129028718</v>
      </c>
      <c r="F18587" s="19"/>
      <c r="G18587" s="19">
        <v>7.254342864680012E-2</v>
      </c>
      <c r="H18587" s="19"/>
      <c r="I18587" s="19">
        <v>0.91181220129653995</v>
      </c>
      <c r="J18587" s="19"/>
      <c r="K18587" s="19">
        <v>0.87883564840618922</v>
      </c>
      <c r="L18587" s="19"/>
      <c r="M18587" s="19">
        <v>1.7590098990093328</v>
      </c>
      <c r="N18587" s="19"/>
      <c r="O18587" s="19">
        <v>1.340885309336173</v>
      </c>
      <c r="P18587" s="50"/>
      <c r="R18587" s="9" t="s">
        <v>0</v>
      </c>
    </row>
    <row r="18588" spans="2:18" x14ac:dyDescent="0.2">
      <c r="B18588" s="25">
        <v>18358</v>
      </c>
      <c r="C18588" s="193">
        <v>0.55599625043412937</v>
      </c>
      <c r="D18588" s="19"/>
      <c r="E18588" s="19"/>
      <c r="F18588" s="19">
        <v>0.37646231166378191</v>
      </c>
      <c r="G18588" s="19">
        <v>0.10754955617192577</v>
      </c>
      <c r="H18588" s="19"/>
      <c r="I18588" s="19">
        <v>0.71497387331281514</v>
      </c>
      <c r="J18588" s="19"/>
      <c r="K18588" s="19"/>
      <c r="L18588" s="19">
        <v>0.27052901296050402</v>
      </c>
      <c r="M18588" s="19">
        <v>1.1523471378920391</v>
      </c>
      <c r="N18588" s="19"/>
      <c r="O18588" s="19">
        <v>0.9404537564704234</v>
      </c>
      <c r="P18588" s="50"/>
      <c r="R18588" s="9" t="s">
        <v>0</v>
      </c>
    </row>
    <row r="18589" spans="2:18" x14ac:dyDescent="0.2">
      <c r="B18589" s="25">
        <v>18359</v>
      </c>
      <c r="C18589" s="193"/>
      <c r="D18589" s="19">
        <v>0.39614608257890649</v>
      </c>
      <c r="E18589" s="19">
        <v>0.28152408955286323</v>
      </c>
      <c r="F18589" s="19"/>
      <c r="G18589" s="19"/>
      <c r="H18589" s="19">
        <v>0.55185991944138801</v>
      </c>
      <c r="I18589" s="19">
        <v>0.93590828538188164</v>
      </c>
      <c r="J18589" s="19"/>
      <c r="K18589" s="19">
        <v>0.21387268427072745</v>
      </c>
      <c r="L18589" s="19"/>
      <c r="M18589" s="19"/>
      <c r="N18589" s="19">
        <v>0.97634433437343937</v>
      </c>
      <c r="O18589" s="19">
        <v>0.42539395644634082</v>
      </c>
      <c r="P18589" s="50"/>
      <c r="R18589" s="9" t="s">
        <v>0</v>
      </c>
    </row>
    <row r="18590" spans="2:18" x14ac:dyDescent="0.2">
      <c r="B18590" s="25">
        <v>18360</v>
      </c>
      <c r="C18590" s="193"/>
      <c r="D18590" s="19">
        <v>0.43731321856607563</v>
      </c>
      <c r="E18590" s="19"/>
      <c r="F18590" s="19">
        <v>0.76794760819346508</v>
      </c>
      <c r="G18590" s="19">
        <v>0.25570062687296208</v>
      </c>
      <c r="H18590" s="19"/>
      <c r="I18590" s="19">
        <v>0.67505986455909206</v>
      </c>
      <c r="J18590" s="19"/>
      <c r="K18590" s="19">
        <v>3.3122298917968285E-3</v>
      </c>
      <c r="L18590" s="19"/>
      <c r="M18590" s="19">
        <v>9.1103740503597361E-2</v>
      </c>
      <c r="N18590" s="19"/>
      <c r="O18590" s="19">
        <v>0.32332734608626867</v>
      </c>
      <c r="P18590" s="50"/>
      <c r="R18590" s="9" t="s">
        <v>0</v>
      </c>
    </row>
    <row r="18591" spans="2:18" x14ac:dyDescent="0.2">
      <c r="B18591" s="25">
        <v>18361</v>
      </c>
      <c r="C18591" s="193"/>
      <c r="D18591" s="19">
        <v>1.1059824799320246</v>
      </c>
      <c r="E18591" s="19"/>
      <c r="F18591" s="19">
        <v>1.8079549161573749</v>
      </c>
      <c r="G18591" s="19"/>
      <c r="H18591" s="19">
        <v>1.7022119497525068</v>
      </c>
      <c r="I18591" s="19"/>
      <c r="J18591" s="19">
        <v>1.1207309725124761</v>
      </c>
      <c r="K18591" s="19"/>
      <c r="L18591" s="19">
        <v>1.4421167233540084</v>
      </c>
      <c r="M18591" s="19"/>
      <c r="N18591" s="19">
        <v>2.3609693304653812</v>
      </c>
      <c r="O18591" s="19"/>
      <c r="P18591" s="50">
        <v>1.9636327886081637</v>
      </c>
      <c r="R18591" s="9" t="s">
        <v>0</v>
      </c>
    </row>
    <row r="18592" spans="2:18" x14ac:dyDescent="0.2">
      <c r="B18592" s="25">
        <v>18362</v>
      </c>
      <c r="C18592" s="193">
        <v>0.64282983536171989</v>
      </c>
      <c r="D18592" s="19"/>
      <c r="E18592" s="19">
        <v>1.3432989874342089</v>
      </c>
      <c r="F18592" s="19"/>
      <c r="G18592" s="19">
        <v>0.79530137708780535</v>
      </c>
      <c r="H18592" s="19"/>
      <c r="I18592" s="19">
        <v>1.3618848600767688</v>
      </c>
      <c r="J18592" s="19"/>
      <c r="K18592" s="19">
        <v>1.3167809607251442</v>
      </c>
      <c r="L18592" s="19"/>
      <c r="M18592" s="19">
        <v>1.2236881021603894</v>
      </c>
      <c r="N18592" s="19"/>
      <c r="O18592" s="19">
        <v>1.1362606634727164</v>
      </c>
      <c r="P18592" s="50"/>
      <c r="R18592" s="9" t="s">
        <v>0</v>
      </c>
    </row>
    <row r="18593" spans="2:18" x14ac:dyDescent="0.2">
      <c r="B18593" s="25">
        <v>18363</v>
      </c>
      <c r="C18593" s="193">
        <v>2.006870853292579</v>
      </c>
      <c r="D18593" s="19"/>
      <c r="E18593" s="19">
        <v>1.9406011137884778</v>
      </c>
      <c r="F18593" s="19"/>
      <c r="G18593" s="19">
        <v>1.606212340787408</v>
      </c>
      <c r="H18593" s="19"/>
      <c r="I18593" s="19">
        <v>0.95877371885000262</v>
      </c>
      <c r="J18593" s="19"/>
      <c r="K18593" s="19">
        <v>1.4984156926921217</v>
      </c>
      <c r="L18593" s="19"/>
      <c r="M18593" s="19">
        <v>1.6450958558502031</v>
      </c>
      <c r="N18593" s="19"/>
      <c r="O18593" s="19">
        <v>1.1642816130124303</v>
      </c>
      <c r="P18593" s="50"/>
      <c r="R18593" s="9" t="s">
        <v>0</v>
      </c>
    </row>
    <row r="18594" spans="2:18" x14ac:dyDescent="0.2">
      <c r="B18594" s="25">
        <v>18364</v>
      </c>
      <c r="C18594" s="193"/>
      <c r="D18594" s="19">
        <v>0.66834960499240603</v>
      </c>
      <c r="E18594" s="19">
        <v>0.44542211853448527</v>
      </c>
      <c r="F18594" s="19"/>
      <c r="G18594" s="19"/>
      <c r="H18594" s="19">
        <v>0.10205287888348756</v>
      </c>
      <c r="I18594" s="19"/>
      <c r="J18594" s="19">
        <v>1.2736128645849663</v>
      </c>
      <c r="K18594" s="19"/>
      <c r="L18594" s="19">
        <v>0.64216574270290017</v>
      </c>
      <c r="M18594" s="19"/>
      <c r="N18594" s="19">
        <v>1.3917605086773384</v>
      </c>
      <c r="O18594" s="19"/>
      <c r="P18594" s="50">
        <v>1.3990944310589382</v>
      </c>
      <c r="R18594" s="9" t="s">
        <v>0</v>
      </c>
    </row>
    <row r="18595" spans="2:18" x14ac:dyDescent="0.2">
      <c r="B18595" s="25">
        <v>18365</v>
      </c>
      <c r="C18595" s="193"/>
      <c r="D18595" s="19">
        <v>1.0795869054587608</v>
      </c>
      <c r="E18595" s="19"/>
      <c r="F18595" s="19">
        <v>2.0604630006364251</v>
      </c>
      <c r="G18595" s="19"/>
      <c r="H18595" s="19">
        <v>1.5781960338758154</v>
      </c>
      <c r="I18595" s="19"/>
      <c r="J18595" s="19">
        <v>0.84986379345475382</v>
      </c>
      <c r="K18595" s="19"/>
      <c r="L18595" s="19">
        <v>2.150123732384698</v>
      </c>
      <c r="M18595" s="19"/>
      <c r="N18595" s="19">
        <v>2.0663852172870567</v>
      </c>
      <c r="O18595" s="19"/>
      <c r="P18595" s="50">
        <v>1.050736694352651</v>
      </c>
      <c r="R18595" s="9" t="s">
        <v>0</v>
      </c>
    </row>
    <row r="18596" spans="2:18" x14ac:dyDescent="0.2">
      <c r="B18596" s="25">
        <v>18366</v>
      </c>
      <c r="C18596" s="193">
        <v>0.58972841734933512</v>
      </c>
      <c r="D18596" s="19"/>
      <c r="E18596" s="19">
        <v>0.16882796417744461</v>
      </c>
      <c r="F18596" s="19"/>
      <c r="G18596" s="19"/>
      <c r="H18596" s="19">
        <v>9.612576062636588E-3</v>
      </c>
      <c r="I18596" s="19">
        <v>1.7844212557607206</v>
      </c>
      <c r="J18596" s="19"/>
      <c r="K18596" s="19">
        <v>0.99813130054467503</v>
      </c>
      <c r="L18596" s="19"/>
      <c r="M18596" s="19">
        <v>1.5117600062462866</v>
      </c>
      <c r="N18596" s="19"/>
      <c r="O18596" s="19">
        <v>1.19571263440807</v>
      </c>
      <c r="P18596" s="50"/>
      <c r="R18596" s="9" t="s">
        <v>0</v>
      </c>
    </row>
    <row r="18597" spans="2:18" x14ac:dyDescent="0.2">
      <c r="B18597" s="25">
        <v>18367</v>
      </c>
      <c r="C18597" s="193">
        <v>0.45787145775283528</v>
      </c>
      <c r="D18597" s="19"/>
      <c r="E18597" s="19">
        <v>1.1771660941559268</v>
      </c>
      <c r="F18597" s="19"/>
      <c r="G18597" s="19">
        <v>1.0185412785699948</v>
      </c>
      <c r="H18597" s="19"/>
      <c r="I18597" s="19">
        <v>4.8736439730497925E-2</v>
      </c>
      <c r="J18597" s="19"/>
      <c r="K18597" s="19">
        <v>0.33004256603478066</v>
      </c>
      <c r="L18597" s="19"/>
      <c r="M18597" s="19">
        <v>0.7675529517072337</v>
      </c>
      <c r="N18597" s="19"/>
      <c r="O18597" s="19">
        <v>7.8486355241112804E-2</v>
      </c>
      <c r="P18597" s="50"/>
      <c r="R18597" s="9" t="s">
        <v>0</v>
      </c>
    </row>
    <row r="18598" spans="2:18" x14ac:dyDescent="0.2">
      <c r="B18598" s="25">
        <v>18368</v>
      </c>
      <c r="C18598" s="193">
        <v>0.52478549201944791</v>
      </c>
      <c r="D18598" s="19"/>
      <c r="E18598" s="19">
        <v>1.0409601758936262</v>
      </c>
      <c r="F18598" s="19"/>
      <c r="G18598" s="19">
        <v>0.54411407073538554</v>
      </c>
      <c r="H18598" s="19"/>
      <c r="I18598" s="19"/>
      <c r="J18598" s="19">
        <v>0.2575843124594358</v>
      </c>
      <c r="K18598" s="19"/>
      <c r="L18598" s="19">
        <v>0.99731825712916244</v>
      </c>
      <c r="M18598" s="19">
        <v>0.2894098536187083</v>
      </c>
      <c r="N18598" s="19"/>
      <c r="O18598" s="19"/>
      <c r="P18598" s="50">
        <v>0.57896612135170256</v>
      </c>
      <c r="R18598" s="9" t="s">
        <v>0</v>
      </c>
    </row>
    <row r="18599" spans="2:18" x14ac:dyDescent="0.2">
      <c r="B18599" s="25">
        <v>18369</v>
      </c>
      <c r="C18599" s="193"/>
      <c r="D18599" s="19">
        <v>4.5017514899346016E-2</v>
      </c>
      <c r="E18599" s="19">
        <v>0.69635986319664012</v>
      </c>
      <c r="F18599" s="19"/>
      <c r="G18599" s="19">
        <v>0.28762190837583534</v>
      </c>
      <c r="H18599" s="19"/>
      <c r="I18599" s="19"/>
      <c r="J18599" s="19">
        <v>0.25222517521281568</v>
      </c>
      <c r="K18599" s="19"/>
      <c r="L18599" s="19">
        <v>0.25199801582448056</v>
      </c>
      <c r="M18599" s="19">
        <v>0.27865560116582411</v>
      </c>
      <c r="N18599" s="19"/>
      <c r="O18599" s="19">
        <v>1.0450226610412683</v>
      </c>
      <c r="P18599" s="50"/>
      <c r="R18599" s="9" t="s">
        <v>0</v>
      </c>
    </row>
    <row r="18600" spans="2:18" x14ac:dyDescent="0.2">
      <c r="B18600" s="25">
        <v>18370</v>
      </c>
      <c r="C18600" s="193"/>
      <c r="D18600" s="19">
        <v>0.80014550910751159</v>
      </c>
      <c r="E18600" s="19"/>
      <c r="F18600" s="19">
        <v>0.79116703834858382</v>
      </c>
      <c r="G18600" s="19"/>
      <c r="H18600" s="19">
        <v>0.35514460030623063</v>
      </c>
      <c r="I18600" s="19"/>
      <c r="J18600" s="19">
        <v>0.34940773971019157</v>
      </c>
      <c r="K18600" s="19"/>
      <c r="L18600" s="19">
        <v>1.1265038936796441</v>
      </c>
      <c r="M18600" s="19"/>
      <c r="N18600" s="19">
        <v>1.0916107228148759</v>
      </c>
      <c r="O18600" s="19"/>
      <c r="P18600" s="50">
        <v>0.93996701510547609</v>
      </c>
      <c r="R18600" s="9" t="s">
        <v>0</v>
      </c>
    </row>
    <row r="18601" spans="2:18" x14ac:dyDescent="0.2">
      <c r="B18601" s="25">
        <v>18371</v>
      </c>
      <c r="C18601" s="193"/>
      <c r="D18601" s="19">
        <v>1.4483235560002747</v>
      </c>
      <c r="E18601" s="19"/>
      <c r="F18601" s="19">
        <v>2.1575915031878958</v>
      </c>
      <c r="G18601" s="19"/>
      <c r="H18601" s="19">
        <v>1.4524718566625667</v>
      </c>
      <c r="I18601" s="19"/>
      <c r="J18601" s="19">
        <v>1.6284189296517717</v>
      </c>
      <c r="K18601" s="19"/>
      <c r="L18601" s="19">
        <v>1.8547932920902777</v>
      </c>
      <c r="M18601" s="19"/>
      <c r="N18601" s="19">
        <v>1.3723147510414204</v>
      </c>
      <c r="O18601" s="19"/>
      <c r="P18601" s="50">
        <v>0.95261663631429194</v>
      </c>
      <c r="R18601" s="9" t="s">
        <v>0</v>
      </c>
    </row>
    <row r="18602" spans="2:18" x14ac:dyDescent="0.2">
      <c r="B18602" s="25">
        <v>18372</v>
      </c>
      <c r="C18602" s="193"/>
      <c r="D18602" s="19">
        <v>1.4567465302177813</v>
      </c>
      <c r="E18602" s="19"/>
      <c r="F18602" s="19">
        <v>0.48774788019142595</v>
      </c>
      <c r="G18602" s="19"/>
      <c r="H18602" s="19">
        <v>0.6922459206948961</v>
      </c>
      <c r="I18602" s="19"/>
      <c r="J18602" s="19">
        <v>1.2993923667305216</v>
      </c>
      <c r="K18602" s="19"/>
      <c r="L18602" s="19">
        <v>1.1484554278273538</v>
      </c>
      <c r="M18602" s="19"/>
      <c r="N18602" s="19">
        <v>0.6719982613566261</v>
      </c>
      <c r="O18602" s="19"/>
      <c r="P18602" s="50">
        <v>0.98089393482397824</v>
      </c>
      <c r="R18602" s="9" t="s">
        <v>0</v>
      </c>
    </row>
    <row r="18603" spans="2:18" x14ac:dyDescent="0.2">
      <c r="B18603" s="25">
        <v>18373</v>
      </c>
      <c r="C18603" s="193"/>
      <c r="D18603" s="19">
        <v>1.7232089554808285</v>
      </c>
      <c r="E18603" s="19"/>
      <c r="F18603" s="19">
        <v>1.7362913335439512</v>
      </c>
      <c r="G18603" s="19"/>
      <c r="H18603" s="19">
        <v>0.85915602027871618</v>
      </c>
      <c r="I18603" s="19"/>
      <c r="J18603" s="19">
        <v>0.34212786216063806</v>
      </c>
      <c r="K18603" s="19"/>
      <c r="L18603" s="19">
        <v>1.4538571003611893</v>
      </c>
      <c r="M18603" s="19"/>
      <c r="N18603" s="19">
        <v>1.1983732396270097</v>
      </c>
      <c r="O18603" s="19"/>
      <c r="P18603" s="50">
        <v>1.0104531196234672</v>
      </c>
      <c r="R18603" s="9" t="s">
        <v>0</v>
      </c>
    </row>
    <row r="18604" spans="2:18" x14ac:dyDescent="0.2">
      <c r="B18604" s="25">
        <v>18374</v>
      </c>
      <c r="C18604" s="193"/>
      <c r="D18604" s="19">
        <v>2.7973000517359039</v>
      </c>
      <c r="E18604" s="19"/>
      <c r="F18604" s="19">
        <v>1.849937930289083</v>
      </c>
      <c r="G18604" s="19"/>
      <c r="H18604" s="19">
        <v>1.4237518550404973</v>
      </c>
      <c r="I18604" s="19"/>
      <c r="J18604" s="19">
        <v>0.64832742729365089</v>
      </c>
      <c r="K18604" s="19"/>
      <c r="L18604" s="19">
        <v>1.5451765524943788</v>
      </c>
      <c r="M18604" s="19"/>
      <c r="N18604" s="19">
        <v>2.0716969422765614</v>
      </c>
      <c r="O18604" s="19"/>
      <c r="P18604" s="50">
        <v>1.4629261358954084</v>
      </c>
      <c r="R18604" s="9" t="s">
        <v>0</v>
      </c>
    </row>
    <row r="18605" spans="2:18" x14ac:dyDescent="0.2">
      <c r="B18605" s="25">
        <v>18375</v>
      </c>
      <c r="C18605" s="193"/>
      <c r="D18605" s="19">
        <v>0.29662827215679949</v>
      </c>
      <c r="E18605" s="19">
        <v>0.36061499877713554</v>
      </c>
      <c r="F18605" s="19"/>
      <c r="G18605" s="19"/>
      <c r="H18605" s="19">
        <v>0.36153654329265517</v>
      </c>
      <c r="I18605" s="19">
        <v>0.53153832701527826</v>
      </c>
      <c r="J18605" s="19"/>
      <c r="K18605" s="19">
        <v>0.83470568881749363</v>
      </c>
      <c r="L18605" s="19"/>
      <c r="M18605" s="19">
        <v>0.37550549222311658</v>
      </c>
      <c r="N18605" s="19"/>
      <c r="O18605" s="19">
        <v>0.64383679787174009</v>
      </c>
      <c r="P18605" s="50"/>
      <c r="R18605" s="9" t="s">
        <v>0</v>
      </c>
    </row>
    <row r="18606" spans="2:18" x14ac:dyDescent="0.2">
      <c r="B18606" s="25">
        <v>18376</v>
      </c>
      <c r="C18606" s="193">
        <v>0.47617613117943286</v>
      </c>
      <c r="D18606" s="19"/>
      <c r="E18606" s="19">
        <v>0.63511874149830283</v>
      </c>
      <c r="F18606" s="19"/>
      <c r="G18606" s="19"/>
      <c r="H18606" s="19">
        <v>3.213852579333161E-2</v>
      </c>
      <c r="I18606" s="19">
        <v>0.20060843669475642</v>
      </c>
      <c r="J18606" s="19"/>
      <c r="K18606" s="19">
        <v>0.52079733134581019</v>
      </c>
      <c r="L18606" s="19"/>
      <c r="M18606" s="19">
        <v>1.1499331230771273</v>
      </c>
      <c r="N18606" s="19"/>
      <c r="O18606" s="19">
        <v>0.28776539466324086</v>
      </c>
      <c r="P18606" s="50"/>
      <c r="R18606" s="9" t="s">
        <v>0</v>
      </c>
    </row>
    <row r="18607" spans="2:18" x14ac:dyDescent="0.2">
      <c r="B18607" s="25">
        <v>18377</v>
      </c>
      <c r="C18607" s="193">
        <v>0.35861901348936492</v>
      </c>
      <c r="D18607" s="19"/>
      <c r="E18607" s="19">
        <v>3.9195693176414739E-5</v>
      </c>
      <c r="F18607" s="19"/>
      <c r="G18607" s="19">
        <v>0.80472306552512096</v>
      </c>
      <c r="H18607" s="19"/>
      <c r="I18607" s="19">
        <v>0.25349886597316401</v>
      </c>
      <c r="J18607" s="19"/>
      <c r="K18607" s="19">
        <v>0.45753303991999511</v>
      </c>
      <c r="L18607" s="19"/>
      <c r="M18607" s="19"/>
      <c r="N18607" s="19">
        <v>1.0760833180709095</v>
      </c>
      <c r="O18607" s="19"/>
      <c r="P18607" s="50">
        <v>0.72655137622624821</v>
      </c>
      <c r="R18607" s="9" t="s">
        <v>0</v>
      </c>
    </row>
    <row r="18608" spans="2:18" x14ac:dyDescent="0.2">
      <c r="B18608" s="25">
        <v>18378</v>
      </c>
      <c r="C18608" s="193">
        <v>2.9035140713650693</v>
      </c>
      <c r="D18608" s="19"/>
      <c r="E18608" s="19">
        <v>3.1827475757802253</v>
      </c>
      <c r="F18608" s="19"/>
      <c r="G18608" s="19">
        <v>1.8933277199006791</v>
      </c>
      <c r="H18608" s="19"/>
      <c r="I18608" s="19">
        <v>2.0299672580626091</v>
      </c>
      <c r="J18608" s="19"/>
      <c r="K18608" s="19">
        <v>1.7604723870543206</v>
      </c>
      <c r="L18608" s="19"/>
      <c r="M18608" s="19">
        <v>1.2146666532814534</v>
      </c>
      <c r="N18608" s="19"/>
      <c r="O18608" s="19">
        <v>2.4441715938310469</v>
      </c>
      <c r="P18608" s="50"/>
      <c r="R18608" s="9" t="s">
        <v>0</v>
      </c>
    </row>
    <row r="18609" spans="2:18" x14ac:dyDescent="0.2">
      <c r="B18609" s="25">
        <v>18379</v>
      </c>
      <c r="C18609" s="193"/>
      <c r="D18609" s="19">
        <v>0.83998278447769792</v>
      </c>
      <c r="E18609" s="19"/>
      <c r="F18609" s="19">
        <v>0.69499936743791924</v>
      </c>
      <c r="G18609" s="19"/>
      <c r="H18609" s="19">
        <v>0.85501409900658709</v>
      </c>
      <c r="I18609" s="19"/>
      <c r="J18609" s="19">
        <v>1.3510120040605225</v>
      </c>
      <c r="K18609" s="19"/>
      <c r="L18609" s="19">
        <v>0.25567561761425406</v>
      </c>
      <c r="M18609" s="19"/>
      <c r="N18609" s="19">
        <v>0.2256046859779795</v>
      </c>
      <c r="O18609" s="19"/>
      <c r="P18609" s="50">
        <v>1.1816914206857541</v>
      </c>
      <c r="R18609" s="9" t="s">
        <v>0</v>
      </c>
    </row>
    <row r="18610" spans="2:18" x14ac:dyDescent="0.2">
      <c r="B18610" s="25">
        <v>18380</v>
      </c>
      <c r="C18610" s="193"/>
      <c r="D18610" s="19">
        <v>1.8191859042383036</v>
      </c>
      <c r="E18610" s="19"/>
      <c r="F18610" s="19">
        <v>2.2087937749704465</v>
      </c>
      <c r="G18610" s="19"/>
      <c r="H18610" s="19">
        <v>1.0039666366384077</v>
      </c>
      <c r="I18610" s="19"/>
      <c r="J18610" s="19">
        <v>0.82263433288569965</v>
      </c>
      <c r="K18610" s="19"/>
      <c r="L18610" s="19">
        <v>0.73083716066329352</v>
      </c>
      <c r="M18610" s="19"/>
      <c r="N18610" s="19">
        <v>0.38282890052248258</v>
      </c>
      <c r="O18610" s="19"/>
      <c r="P18610" s="50">
        <v>1.2575423613984793</v>
      </c>
      <c r="R18610" s="9" t="s">
        <v>0</v>
      </c>
    </row>
    <row r="18611" spans="2:18" x14ac:dyDescent="0.2">
      <c r="B18611" s="25">
        <v>18381</v>
      </c>
      <c r="C18611" s="193">
        <v>0.78377465899038257</v>
      </c>
      <c r="D18611" s="19"/>
      <c r="E18611" s="19">
        <v>0.35954882695312063</v>
      </c>
      <c r="F18611" s="19"/>
      <c r="G18611" s="19">
        <v>0.40242453626540303</v>
      </c>
      <c r="H18611" s="19"/>
      <c r="I18611" s="19">
        <v>0.77846402301794804</v>
      </c>
      <c r="J18611" s="19"/>
      <c r="K18611" s="19">
        <v>1.2281663805879792</v>
      </c>
      <c r="L18611" s="19"/>
      <c r="M18611" s="19">
        <v>0.81381441674201749</v>
      </c>
      <c r="N18611" s="19"/>
      <c r="O18611" s="19">
        <v>0.62689650680314446</v>
      </c>
      <c r="P18611" s="50"/>
      <c r="R18611" s="9" t="s">
        <v>0</v>
      </c>
    </row>
    <row r="18612" spans="2:18" x14ac:dyDescent="0.2">
      <c r="B18612" s="25">
        <v>18382</v>
      </c>
      <c r="C18612" s="193">
        <v>1.0487419226230807</v>
      </c>
      <c r="D18612" s="19"/>
      <c r="E18612" s="19">
        <v>0.73901294261120476</v>
      </c>
      <c r="F18612" s="19"/>
      <c r="G18612" s="19"/>
      <c r="H18612" s="19">
        <v>4.6912224854911228E-2</v>
      </c>
      <c r="I18612" s="19">
        <v>0.78771030455720736</v>
      </c>
      <c r="J18612" s="19"/>
      <c r="K18612" s="19"/>
      <c r="L18612" s="19">
        <v>0.270286242632861</v>
      </c>
      <c r="M18612" s="19">
        <v>0.20952348946834842</v>
      </c>
      <c r="N18612" s="19"/>
      <c r="O18612" s="19">
        <v>1.2674989560949737</v>
      </c>
      <c r="P18612" s="50"/>
      <c r="R18612" s="9" t="s">
        <v>0</v>
      </c>
    </row>
    <row r="18613" spans="2:18" x14ac:dyDescent="0.2">
      <c r="B18613" s="25">
        <v>18383</v>
      </c>
      <c r="C18613" s="193">
        <v>0.38062508754995422</v>
      </c>
      <c r="D18613" s="19"/>
      <c r="E18613" s="19"/>
      <c r="F18613" s="19">
        <v>0.73424241614997598</v>
      </c>
      <c r="G18613" s="19"/>
      <c r="H18613" s="19">
        <v>0.84039180701165417</v>
      </c>
      <c r="I18613" s="19"/>
      <c r="J18613" s="19">
        <v>0.21924334707680454</v>
      </c>
      <c r="K18613" s="19">
        <v>0.23020791502966559</v>
      </c>
      <c r="L18613" s="19"/>
      <c r="M18613" s="19"/>
      <c r="N18613" s="19">
        <v>0.89111928622492964</v>
      </c>
      <c r="O18613" s="19">
        <v>0.62308796744495221</v>
      </c>
      <c r="P18613" s="50"/>
      <c r="R18613" s="9" t="s">
        <v>0</v>
      </c>
    </row>
    <row r="18614" spans="2:18" x14ac:dyDescent="0.2">
      <c r="B18614" s="25">
        <v>18384</v>
      </c>
      <c r="C18614" s="193"/>
      <c r="D18614" s="19">
        <v>1.0468597711152823</v>
      </c>
      <c r="E18614" s="19">
        <v>0.34779531401212538</v>
      </c>
      <c r="F18614" s="19"/>
      <c r="G18614" s="19">
        <v>0.18740915951395354</v>
      </c>
      <c r="H18614" s="19"/>
      <c r="I18614" s="19">
        <v>0.19954392064866841</v>
      </c>
      <c r="J18614" s="19"/>
      <c r="K18614" s="19"/>
      <c r="L18614" s="19">
        <v>0.90261700466765149</v>
      </c>
      <c r="M18614" s="19"/>
      <c r="N18614" s="19">
        <v>0.66628517337003468</v>
      </c>
      <c r="O18614" s="19"/>
      <c r="P18614" s="50">
        <v>0.95448711371633699</v>
      </c>
      <c r="R18614" s="9" t="s">
        <v>0</v>
      </c>
    </row>
    <row r="18615" spans="2:18" x14ac:dyDescent="0.2">
      <c r="B18615" s="25">
        <v>18385</v>
      </c>
      <c r="C18615" s="193"/>
      <c r="D18615" s="19">
        <v>0.66521009755720062</v>
      </c>
      <c r="E18615" s="19">
        <v>0.33235645168760275</v>
      </c>
      <c r="F18615" s="19"/>
      <c r="G18615" s="19"/>
      <c r="H18615" s="19">
        <v>0.60653735630395811</v>
      </c>
      <c r="I18615" s="19"/>
      <c r="J18615" s="19">
        <v>1.1097381840105098</v>
      </c>
      <c r="K18615" s="19"/>
      <c r="L18615" s="19">
        <v>0.58242297944814791</v>
      </c>
      <c r="M18615" s="19"/>
      <c r="N18615" s="19">
        <v>0.92781789482690447</v>
      </c>
      <c r="O18615" s="19"/>
      <c r="P18615" s="50">
        <v>0.30815966968012148</v>
      </c>
      <c r="R18615" s="9" t="s">
        <v>0</v>
      </c>
    </row>
    <row r="18616" spans="2:18" x14ac:dyDescent="0.2">
      <c r="B18616" s="25">
        <v>18386</v>
      </c>
      <c r="C18616" s="193">
        <v>0.73882474994442571</v>
      </c>
      <c r="D18616" s="19"/>
      <c r="E18616" s="19"/>
      <c r="F18616" s="19">
        <v>0.63948046316906459</v>
      </c>
      <c r="G18616" s="19">
        <v>0.70905159191013523</v>
      </c>
      <c r="H18616" s="19"/>
      <c r="I18616" s="19">
        <v>0.24447981130486388</v>
      </c>
      <c r="J18616" s="19"/>
      <c r="K18616" s="19">
        <v>0.36705731112634321</v>
      </c>
      <c r="L18616" s="19"/>
      <c r="M18616" s="19">
        <v>0.44040834355202646</v>
      </c>
      <c r="N18616" s="19"/>
      <c r="O18616" s="19"/>
      <c r="P18616" s="50">
        <v>0.22620833208320879</v>
      </c>
      <c r="R18616" s="9" t="s">
        <v>0</v>
      </c>
    </row>
    <row r="18617" spans="2:18" x14ac:dyDescent="0.2">
      <c r="B18617" s="25">
        <v>18387</v>
      </c>
      <c r="C18617" s="193">
        <v>1.8944336889718729</v>
      </c>
      <c r="D18617" s="19"/>
      <c r="E18617" s="19">
        <v>1.2016432389496077</v>
      </c>
      <c r="F18617" s="19"/>
      <c r="G18617" s="19">
        <v>1.2770469145981942</v>
      </c>
      <c r="H18617" s="19"/>
      <c r="I18617" s="19">
        <v>1.5043673864837745</v>
      </c>
      <c r="J18617" s="19"/>
      <c r="K18617" s="19">
        <v>1.9082041223918325</v>
      </c>
      <c r="L18617" s="19"/>
      <c r="M18617" s="19">
        <v>1.036526510459461</v>
      </c>
      <c r="N18617" s="19"/>
      <c r="O18617" s="19">
        <v>1.352071825620992</v>
      </c>
      <c r="P18617" s="50"/>
      <c r="R18617" s="9" t="s">
        <v>0</v>
      </c>
    </row>
    <row r="18618" spans="2:18" x14ac:dyDescent="0.2">
      <c r="B18618" s="25">
        <v>18388</v>
      </c>
      <c r="C18618" s="193">
        <v>0.25247009085996386</v>
      </c>
      <c r="D18618" s="19"/>
      <c r="E18618" s="19">
        <v>0.28045489631395376</v>
      </c>
      <c r="F18618" s="19"/>
      <c r="G18618" s="19">
        <v>0.42141724832883443</v>
      </c>
      <c r="H18618" s="19"/>
      <c r="I18618" s="19">
        <v>1.2020731730772911</v>
      </c>
      <c r="J18618" s="19"/>
      <c r="K18618" s="19"/>
      <c r="L18618" s="19">
        <v>0.42924431849654565</v>
      </c>
      <c r="M18618" s="19">
        <v>1.0055658284675888</v>
      </c>
      <c r="N18618" s="19"/>
      <c r="O18618" s="19">
        <v>0.86456490975388012</v>
      </c>
      <c r="P18618" s="50"/>
      <c r="R18618" s="9" t="s">
        <v>0</v>
      </c>
    </row>
    <row r="18619" spans="2:18" x14ac:dyDescent="0.2">
      <c r="B18619" s="25">
        <v>18389</v>
      </c>
      <c r="C18619" s="193"/>
      <c r="D18619" s="19">
        <v>0.6491870191413468</v>
      </c>
      <c r="E18619" s="19"/>
      <c r="F18619" s="19">
        <v>1.3858023677916169</v>
      </c>
      <c r="G18619" s="19">
        <v>0.48486288114048426</v>
      </c>
      <c r="H18619" s="19"/>
      <c r="I18619" s="19"/>
      <c r="J18619" s="19">
        <v>1.3469046934028737</v>
      </c>
      <c r="K18619" s="19"/>
      <c r="L18619" s="19">
        <v>0.11187729374530583</v>
      </c>
      <c r="M18619" s="19">
        <v>0.21943967249181512</v>
      </c>
      <c r="N18619" s="19"/>
      <c r="O18619" s="19"/>
      <c r="P18619" s="50">
        <v>0.34648541825894719</v>
      </c>
      <c r="R18619" s="9" t="s">
        <v>0</v>
      </c>
    </row>
    <row r="18620" spans="2:18" x14ac:dyDescent="0.2">
      <c r="B18620" s="25">
        <v>18390</v>
      </c>
      <c r="C18620" s="193"/>
      <c r="D18620" s="19">
        <v>0.57047760024969107</v>
      </c>
      <c r="E18620" s="19">
        <v>0.23615673018106398</v>
      </c>
      <c r="F18620" s="19"/>
      <c r="G18620" s="19">
        <v>0.47125114138436924</v>
      </c>
      <c r="H18620" s="19"/>
      <c r="I18620" s="19"/>
      <c r="J18620" s="19">
        <v>3.3894867629881066E-2</v>
      </c>
      <c r="K18620" s="19">
        <v>0.27483961117924099</v>
      </c>
      <c r="L18620" s="19"/>
      <c r="M18620" s="19"/>
      <c r="N18620" s="19">
        <v>0.36922769671622546</v>
      </c>
      <c r="O18620" s="19">
        <v>0.22477591988128384</v>
      </c>
      <c r="P18620" s="50"/>
      <c r="R18620" s="9" t="s">
        <v>0</v>
      </c>
    </row>
    <row r="18621" spans="2:18" x14ac:dyDescent="0.2">
      <c r="B18621" s="25">
        <v>18391</v>
      </c>
      <c r="C18621" s="193">
        <v>1.0920868807834363</v>
      </c>
      <c r="D18621" s="19"/>
      <c r="E18621" s="19">
        <v>0.74982981401420767</v>
      </c>
      <c r="F18621" s="19"/>
      <c r="G18621" s="19">
        <v>0.30193887512223644</v>
      </c>
      <c r="H18621" s="19"/>
      <c r="I18621" s="19">
        <v>0.6203280833457594</v>
      </c>
      <c r="J18621" s="19"/>
      <c r="K18621" s="19">
        <v>0.43367708849066894</v>
      </c>
      <c r="L18621" s="19"/>
      <c r="M18621" s="19">
        <v>0.62449373053955326</v>
      </c>
      <c r="N18621" s="19"/>
      <c r="O18621" s="19">
        <v>0.56107127811019564</v>
      </c>
      <c r="P18621" s="50"/>
      <c r="R18621" s="9" t="s">
        <v>0</v>
      </c>
    </row>
    <row r="18622" spans="2:18" x14ac:dyDescent="0.2">
      <c r="B18622" s="25">
        <v>18392</v>
      </c>
      <c r="C18622" s="193"/>
      <c r="D18622" s="19">
        <v>0.45285204695176778</v>
      </c>
      <c r="E18622" s="19"/>
      <c r="F18622" s="19">
        <v>0.54140241971149572</v>
      </c>
      <c r="G18622" s="19"/>
      <c r="H18622" s="19">
        <v>0.15168290147470184</v>
      </c>
      <c r="I18622" s="19"/>
      <c r="J18622" s="19">
        <v>0.3288050248382981</v>
      </c>
      <c r="K18622" s="19"/>
      <c r="L18622" s="19">
        <v>0.5883481169472965</v>
      </c>
      <c r="M18622" s="19"/>
      <c r="N18622" s="19">
        <v>0.41543773289684205</v>
      </c>
      <c r="O18622" s="19">
        <v>0.22215242467028695</v>
      </c>
      <c r="P18622" s="50"/>
      <c r="R18622" s="9" t="s">
        <v>0</v>
      </c>
    </row>
    <row r="18623" spans="2:18" x14ac:dyDescent="0.2">
      <c r="B18623" s="25">
        <v>18393</v>
      </c>
      <c r="C18623" s="193">
        <v>2.6369497744755872</v>
      </c>
      <c r="D18623" s="19"/>
      <c r="E18623" s="19">
        <v>1.6684603402664531</v>
      </c>
      <c r="F18623" s="19"/>
      <c r="G18623" s="19">
        <v>1.8275522741080621</v>
      </c>
      <c r="H18623" s="19"/>
      <c r="I18623" s="19">
        <v>2.1767649581806561</v>
      </c>
      <c r="J18623" s="19"/>
      <c r="K18623" s="19">
        <v>1.3084886017203625</v>
      </c>
      <c r="L18623" s="19"/>
      <c r="M18623" s="19">
        <v>2.8540186443469722</v>
      </c>
      <c r="N18623" s="19"/>
      <c r="O18623" s="19">
        <v>1.3821824787873815</v>
      </c>
      <c r="P18623" s="50"/>
      <c r="R18623" s="9" t="s">
        <v>0</v>
      </c>
    </row>
    <row r="18624" spans="2:18" x14ac:dyDescent="0.2">
      <c r="B18624" s="25">
        <v>18394</v>
      </c>
      <c r="C18624" s="193"/>
      <c r="D18624" s="19">
        <v>9.8991788680415943E-2</v>
      </c>
      <c r="E18624" s="19"/>
      <c r="F18624" s="19">
        <v>5.738492042318049E-2</v>
      </c>
      <c r="G18624" s="19">
        <v>0.34493876784605737</v>
      </c>
      <c r="H18624" s="19"/>
      <c r="I18624" s="19">
        <v>0.75279826931335869</v>
      </c>
      <c r="J18624" s="19"/>
      <c r="K18624" s="19">
        <v>0.90624214765471822</v>
      </c>
      <c r="L18624" s="19"/>
      <c r="M18624" s="19"/>
      <c r="N18624" s="19">
        <v>0.25269613947138159</v>
      </c>
      <c r="O18624" s="19"/>
      <c r="P18624" s="50">
        <v>0.39996375714962984</v>
      </c>
      <c r="R18624" s="9" t="s">
        <v>0</v>
      </c>
    </row>
    <row r="18625" spans="2:18" x14ac:dyDescent="0.2">
      <c r="B18625" s="25">
        <v>18395</v>
      </c>
      <c r="C18625" s="193">
        <v>2.2543397202338555</v>
      </c>
      <c r="D18625" s="19"/>
      <c r="E18625" s="19">
        <v>1.1711235380416187</v>
      </c>
      <c r="F18625" s="19"/>
      <c r="G18625" s="19">
        <v>1.8814183691308903</v>
      </c>
      <c r="H18625" s="19"/>
      <c r="I18625" s="19">
        <v>0.40261453144590503</v>
      </c>
      <c r="J18625" s="19"/>
      <c r="K18625" s="19">
        <v>1.1477727368241919</v>
      </c>
      <c r="L18625" s="19"/>
      <c r="M18625" s="19">
        <v>0.69735038474577438</v>
      </c>
      <c r="N18625" s="19"/>
      <c r="O18625" s="19">
        <v>1.4278156291774817</v>
      </c>
      <c r="P18625" s="50"/>
      <c r="R18625" s="9" t="s">
        <v>0</v>
      </c>
    </row>
    <row r="18626" spans="2:18" x14ac:dyDescent="0.2">
      <c r="B18626" s="25">
        <v>18396</v>
      </c>
      <c r="C18626" s="193"/>
      <c r="D18626" s="19">
        <v>0.56483383280839683</v>
      </c>
      <c r="E18626" s="19"/>
      <c r="F18626" s="19">
        <v>0.12637579688107936</v>
      </c>
      <c r="G18626" s="19"/>
      <c r="H18626" s="19">
        <v>7.9142244453285618E-2</v>
      </c>
      <c r="I18626" s="19">
        <v>0.26299921510904162</v>
      </c>
      <c r="J18626" s="19"/>
      <c r="K18626" s="19"/>
      <c r="L18626" s="19">
        <v>0.63239636005928401</v>
      </c>
      <c r="M18626" s="19"/>
      <c r="N18626" s="19">
        <v>0.48343833258523045</v>
      </c>
      <c r="O18626" s="19"/>
      <c r="P18626" s="50">
        <v>0.4477811968981919</v>
      </c>
      <c r="R18626" s="9" t="s">
        <v>0</v>
      </c>
    </row>
    <row r="18627" spans="2:18" x14ac:dyDescent="0.2">
      <c r="B18627" s="25">
        <v>18397</v>
      </c>
      <c r="C18627" s="193"/>
      <c r="D18627" s="19">
        <v>1.9926696222756897</v>
      </c>
      <c r="E18627" s="19"/>
      <c r="F18627" s="19">
        <v>0.44425960516720814</v>
      </c>
      <c r="G18627" s="19"/>
      <c r="H18627" s="19">
        <v>1.9389542389096683</v>
      </c>
      <c r="I18627" s="19"/>
      <c r="J18627" s="19">
        <v>1.1157019240985897</v>
      </c>
      <c r="K18627" s="19">
        <v>0.17772522863291718</v>
      </c>
      <c r="L18627" s="19"/>
      <c r="M18627" s="19"/>
      <c r="N18627" s="19">
        <v>0.9147662529759889</v>
      </c>
      <c r="O18627" s="19"/>
      <c r="P18627" s="50">
        <v>0.65578812916305962</v>
      </c>
      <c r="R18627" s="9" t="s">
        <v>0</v>
      </c>
    </row>
    <row r="18628" spans="2:18" x14ac:dyDescent="0.2">
      <c r="B18628" s="25">
        <v>18398</v>
      </c>
      <c r="C18628" s="193">
        <v>1.4730627339866993</v>
      </c>
      <c r="D18628" s="19"/>
      <c r="E18628" s="19">
        <v>0.72238027176906328</v>
      </c>
      <c r="F18628" s="19"/>
      <c r="G18628" s="19">
        <v>1.1666381542651689</v>
      </c>
      <c r="H18628" s="19"/>
      <c r="I18628" s="19">
        <v>0.62558542976057263</v>
      </c>
      <c r="J18628" s="19"/>
      <c r="K18628" s="19">
        <v>0.95365051883506735</v>
      </c>
      <c r="L18628" s="19"/>
      <c r="M18628" s="19">
        <v>0.86721810688583822</v>
      </c>
      <c r="N18628" s="19"/>
      <c r="O18628" s="19">
        <v>1.611390089830474</v>
      </c>
      <c r="P18628" s="50"/>
      <c r="R18628" s="9" t="s">
        <v>0</v>
      </c>
    </row>
    <row r="18629" spans="2:18" x14ac:dyDescent="0.2">
      <c r="B18629" s="25">
        <v>18399</v>
      </c>
      <c r="C18629" s="193">
        <v>0.58324834427435079</v>
      </c>
      <c r="D18629" s="19"/>
      <c r="E18629" s="19">
        <v>0.88305416043857587</v>
      </c>
      <c r="F18629" s="19"/>
      <c r="G18629" s="19">
        <v>0.92487468517686677</v>
      </c>
      <c r="H18629" s="19"/>
      <c r="I18629" s="19"/>
      <c r="J18629" s="19">
        <v>4.184699861478712E-2</v>
      </c>
      <c r="K18629" s="19">
        <v>1.0266701357999293</v>
      </c>
      <c r="L18629" s="19"/>
      <c r="M18629" s="19">
        <v>0.8774574106193862</v>
      </c>
      <c r="N18629" s="19"/>
      <c r="O18629" s="19">
        <v>0.96146702900879311</v>
      </c>
      <c r="P18629" s="50"/>
      <c r="R18629" s="9" t="s">
        <v>0</v>
      </c>
    </row>
    <row r="18630" spans="2:18" x14ac:dyDescent="0.2">
      <c r="B18630" s="25">
        <v>18400</v>
      </c>
      <c r="C18630" s="193">
        <v>1.3059811707739912</v>
      </c>
      <c r="D18630" s="19"/>
      <c r="E18630" s="19">
        <v>0.20598968683799482</v>
      </c>
      <c r="F18630" s="19"/>
      <c r="G18630" s="19">
        <v>0.84057316354393397</v>
      </c>
      <c r="H18630" s="19"/>
      <c r="I18630" s="19">
        <v>1.5166910010738877</v>
      </c>
      <c r="J18630" s="19"/>
      <c r="K18630" s="19">
        <v>0.27779441734579063</v>
      </c>
      <c r="L18630" s="19"/>
      <c r="M18630" s="19">
        <v>0.91672416284429581</v>
      </c>
      <c r="N18630" s="19"/>
      <c r="O18630" s="19">
        <v>1.1619438761373291</v>
      </c>
      <c r="P18630" s="50"/>
      <c r="R18630" s="9" t="s">
        <v>0</v>
      </c>
    </row>
    <row r="18631" spans="2:18" x14ac:dyDescent="0.2">
      <c r="B18631" s="25">
        <v>18401</v>
      </c>
      <c r="C18631" s="193">
        <v>0.23681309277274373</v>
      </c>
      <c r="D18631" s="19"/>
      <c r="E18631" s="19">
        <v>0.90635229484955016</v>
      </c>
      <c r="F18631" s="19"/>
      <c r="G18631" s="19">
        <v>0.36430150206161555</v>
      </c>
      <c r="H18631" s="19"/>
      <c r="I18631" s="19">
        <v>0.31508216537430056</v>
      </c>
      <c r="J18631" s="19"/>
      <c r="K18631" s="19">
        <v>1.4159565514385604</v>
      </c>
      <c r="L18631" s="19"/>
      <c r="M18631" s="19">
        <v>1.5571136959567693</v>
      </c>
      <c r="N18631" s="19"/>
      <c r="O18631" s="19">
        <v>1.2540841288386502</v>
      </c>
      <c r="P18631" s="50"/>
      <c r="R18631" s="9" t="s">
        <v>0</v>
      </c>
    </row>
    <row r="18632" spans="2:18" x14ac:dyDescent="0.2">
      <c r="B18632" s="25">
        <v>18402</v>
      </c>
      <c r="C18632" s="193"/>
      <c r="D18632" s="19">
        <v>0.19170532044947197</v>
      </c>
      <c r="E18632" s="19"/>
      <c r="F18632" s="19">
        <v>0.80972875615882023</v>
      </c>
      <c r="G18632" s="19"/>
      <c r="H18632" s="19">
        <v>9.193405758781252E-2</v>
      </c>
      <c r="I18632" s="19">
        <v>0.61068331729166936</v>
      </c>
      <c r="J18632" s="19"/>
      <c r="K18632" s="19"/>
      <c r="L18632" s="19">
        <v>0.3670201127572692</v>
      </c>
      <c r="M18632" s="19"/>
      <c r="N18632" s="19">
        <v>0.89782953562542145</v>
      </c>
      <c r="O18632" s="19"/>
      <c r="P18632" s="50">
        <v>0.32901011654773371</v>
      </c>
      <c r="R18632" s="9" t="s">
        <v>0</v>
      </c>
    </row>
    <row r="18633" spans="2:18" x14ac:dyDescent="0.2">
      <c r="B18633" s="25">
        <v>18403</v>
      </c>
      <c r="C18633" s="193">
        <v>1.41468877122725</v>
      </c>
      <c r="D18633" s="19"/>
      <c r="E18633" s="19">
        <v>0.94164621346919763</v>
      </c>
      <c r="F18633" s="19"/>
      <c r="G18633" s="19">
        <v>1.478856083019997</v>
      </c>
      <c r="H18633" s="19"/>
      <c r="I18633" s="19">
        <v>0.85620478966140279</v>
      </c>
      <c r="J18633" s="19"/>
      <c r="K18633" s="19">
        <v>0.57074482557423356</v>
      </c>
      <c r="L18633" s="19"/>
      <c r="M18633" s="19">
        <v>0.72060013447342042</v>
      </c>
      <c r="N18633" s="19"/>
      <c r="O18633" s="19">
        <v>0.26150100862435927</v>
      </c>
      <c r="P18633" s="50"/>
      <c r="R18633" s="9" t="s">
        <v>0</v>
      </c>
    </row>
    <row r="18634" spans="2:18" x14ac:dyDescent="0.2">
      <c r="B18634" s="25">
        <v>18404</v>
      </c>
      <c r="C18634" s="193"/>
      <c r="D18634" s="19">
        <v>1.6824636795344514</v>
      </c>
      <c r="E18634" s="19"/>
      <c r="F18634" s="19">
        <v>2.0069364849978335</v>
      </c>
      <c r="G18634" s="19"/>
      <c r="H18634" s="19">
        <v>1.6866723895879305</v>
      </c>
      <c r="I18634" s="19"/>
      <c r="J18634" s="19">
        <v>2.1202552377938275</v>
      </c>
      <c r="K18634" s="19"/>
      <c r="L18634" s="19">
        <v>2.3886005576097489</v>
      </c>
      <c r="M18634" s="19"/>
      <c r="N18634" s="19">
        <v>1.2194359258848479</v>
      </c>
      <c r="O18634" s="19"/>
      <c r="P18634" s="50">
        <v>2.4021667639796744</v>
      </c>
      <c r="R18634" s="9" t="s">
        <v>0</v>
      </c>
    </row>
    <row r="18635" spans="2:18" x14ac:dyDescent="0.2">
      <c r="B18635" s="25">
        <v>18405</v>
      </c>
      <c r="C18635" s="193">
        <v>8.8410370094022445E-2</v>
      </c>
      <c r="D18635" s="19"/>
      <c r="E18635" s="19">
        <v>1.0175076502751814</v>
      </c>
      <c r="F18635" s="19"/>
      <c r="G18635" s="19">
        <v>1.0852563207086423</v>
      </c>
      <c r="H18635" s="19"/>
      <c r="I18635" s="19">
        <v>0.24790612407272641</v>
      </c>
      <c r="J18635" s="19"/>
      <c r="K18635" s="19">
        <v>0.38774374712056081</v>
      </c>
      <c r="L18635" s="19"/>
      <c r="M18635" s="19">
        <v>0.99677953096321281</v>
      </c>
      <c r="N18635" s="19"/>
      <c r="O18635" s="19"/>
      <c r="P18635" s="50">
        <v>1.1568952142768183E-2</v>
      </c>
      <c r="R18635" s="9" t="s">
        <v>0</v>
      </c>
    </row>
    <row r="18636" spans="2:18" x14ac:dyDescent="0.2">
      <c r="B18636" s="25">
        <v>18406</v>
      </c>
      <c r="C18636" s="193">
        <v>0.37024763493101642</v>
      </c>
      <c r="D18636" s="19"/>
      <c r="E18636" s="19"/>
      <c r="F18636" s="19">
        <v>0.74896112432735396</v>
      </c>
      <c r="G18636" s="19"/>
      <c r="H18636" s="19">
        <v>0.5667316967686501</v>
      </c>
      <c r="I18636" s="19"/>
      <c r="J18636" s="19">
        <v>0.43456025687685151</v>
      </c>
      <c r="K18636" s="19"/>
      <c r="L18636" s="19">
        <v>0.19100401720926763</v>
      </c>
      <c r="M18636" s="19"/>
      <c r="N18636" s="19">
        <v>0.61112870170808598</v>
      </c>
      <c r="O18636" s="19">
        <v>5.7455428696103657E-2</v>
      </c>
      <c r="P18636" s="50"/>
      <c r="R18636" s="9" t="s">
        <v>0</v>
      </c>
    </row>
    <row r="18637" spans="2:18" x14ac:dyDescent="0.2">
      <c r="B18637" s="25">
        <v>18407</v>
      </c>
      <c r="C18637" s="193">
        <v>1.9265818579519249</v>
      </c>
      <c r="D18637" s="19"/>
      <c r="E18637" s="19">
        <v>1.6656148395310808</v>
      </c>
      <c r="F18637" s="19"/>
      <c r="G18637" s="19">
        <v>2.0377321840253138</v>
      </c>
      <c r="H18637" s="19"/>
      <c r="I18637" s="19">
        <v>1.89496060199316</v>
      </c>
      <c r="J18637" s="19"/>
      <c r="K18637" s="19">
        <v>1.9939027606556765</v>
      </c>
      <c r="L18637" s="19"/>
      <c r="M18637" s="19">
        <v>1.4037053414451768</v>
      </c>
      <c r="N18637" s="19"/>
      <c r="O18637" s="19">
        <v>1.7844132207246004</v>
      </c>
      <c r="P18637" s="50"/>
      <c r="R18637" s="9" t="s">
        <v>0</v>
      </c>
    </row>
    <row r="18638" spans="2:18" x14ac:dyDescent="0.2">
      <c r="B18638" s="25">
        <v>18408</v>
      </c>
      <c r="C18638" s="193">
        <v>0.68282959187124292</v>
      </c>
      <c r="D18638" s="19"/>
      <c r="E18638" s="19"/>
      <c r="F18638" s="19">
        <v>0.14570033809764432</v>
      </c>
      <c r="G18638" s="19"/>
      <c r="H18638" s="19">
        <v>0.54023873626433838</v>
      </c>
      <c r="I18638" s="19">
        <v>0.49858299771035097</v>
      </c>
      <c r="J18638" s="19"/>
      <c r="K18638" s="19"/>
      <c r="L18638" s="19">
        <v>0.20572550852003477</v>
      </c>
      <c r="M18638" s="19">
        <v>0.47883037765148051</v>
      </c>
      <c r="N18638" s="19"/>
      <c r="O18638" s="19"/>
      <c r="P18638" s="50">
        <v>0.550013660498756</v>
      </c>
      <c r="R18638" s="9" t="s">
        <v>0</v>
      </c>
    </row>
    <row r="18639" spans="2:18" x14ac:dyDescent="0.2">
      <c r="B18639" s="25">
        <v>18409</v>
      </c>
      <c r="C18639" s="193">
        <v>0.81559220529711407</v>
      </c>
      <c r="D18639" s="19"/>
      <c r="E18639" s="19">
        <v>0.49684968991942624</v>
      </c>
      <c r="F18639" s="19"/>
      <c r="G18639" s="19"/>
      <c r="H18639" s="19">
        <v>0.14065563474264209</v>
      </c>
      <c r="I18639" s="19">
        <v>0.96141656148037569</v>
      </c>
      <c r="J18639" s="19"/>
      <c r="K18639" s="19">
        <v>0.53641375882672326</v>
      </c>
      <c r="L18639" s="19"/>
      <c r="M18639" s="19">
        <v>0.76956600413729048</v>
      </c>
      <c r="N18639" s="19"/>
      <c r="O18639" s="19"/>
      <c r="P18639" s="50">
        <v>6.0430192564468896E-2</v>
      </c>
      <c r="R18639" s="9" t="s">
        <v>0</v>
      </c>
    </row>
    <row r="18640" spans="2:18" x14ac:dyDescent="0.2">
      <c r="B18640" s="25">
        <v>18410</v>
      </c>
      <c r="C18640" s="193">
        <v>0.75427872859267142</v>
      </c>
      <c r="D18640" s="19"/>
      <c r="E18640" s="19">
        <v>0.72302346567688736</v>
      </c>
      <c r="F18640" s="19"/>
      <c r="G18640" s="19">
        <v>0.95918175751084345</v>
      </c>
      <c r="H18640" s="19"/>
      <c r="I18640" s="19">
        <v>0.21865322942050802</v>
      </c>
      <c r="J18640" s="19"/>
      <c r="K18640" s="19"/>
      <c r="L18640" s="19">
        <v>5.680872580424437E-2</v>
      </c>
      <c r="M18640" s="19"/>
      <c r="N18640" s="19">
        <v>0.36605241052710213</v>
      </c>
      <c r="O18640" s="19">
        <v>0.29694109176197525</v>
      </c>
      <c r="P18640" s="50"/>
      <c r="R18640" s="9" t="s">
        <v>0</v>
      </c>
    </row>
    <row r="18641" spans="2:18" x14ac:dyDescent="0.2">
      <c r="B18641" s="25">
        <v>18411</v>
      </c>
      <c r="C18641" s="193">
        <v>0.65838312717198588</v>
      </c>
      <c r="D18641" s="19"/>
      <c r="E18641" s="19">
        <v>1.0908818499454116</v>
      </c>
      <c r="F18641" s="19"/>
      <c r="G18641" s="19">
        <v>0.92413571257021077</v>
      </c>
      <c r="H18641" s="19"/>
      <c r="I18641" s="19">
        <v>1.4158809365559912</v>
      </c>
      <c r="J18641" s="19"/>
      <c r="K18641" s="19">
        <v>0.55309220467261566</v>
      </c>
      <c r="L18641" s="19"/>
      <c r="M18641" s="19">
        <v>0.54388701231354519</v>
      </c>
      <c r="N18641" s="19"/>
      <c r="O18641" s="19">
        <v>1.5905543913298616</v>
      </c>
      <c r="P18641" s="50"/>
      <c r="R18641" s="9" t="s">
        <v>0</v>
      </c>
    </row>
    <row r="18642" spans="2:18" x14ac:dyDescent="0.2">
      <c r="B18642" s="25">
        <v>18412</v>
      </c>
      <c r="C18642" s="193">
        <v>0.17710081854541959</v>
      </c>
      <c r="D18642" s="19"/>
      <c r="E18642" s="19">
        <v>8.4429293033104924E-2</v>
      </c>
      <c r="F18642" s="19"/>
      <c r="G18642" s="19"/>
      <c r="H18642" s="19">
        <v>0.64247322325002887</v>
      </c>
      <c r="I18642" s="19"/>
      <c r="J18642" s="19">
        <v>0.30443269078878016</v>
      </c>
      <c r="K18642" s="19">
        <v>0.20289810406916869</v>
      </c>
      <c r="L18642" s="19"/>
      <c r="M18642" s="19"/>
      <c r="N18642" s="19">
        <v>1.2389088577879999</v>
      </c>
      <c r="O18642" s="19"/>
      <c r="P18642" s="50">
        <v>0.88569424938119967</v>
      </c>
      <c r="R18642" s="9" t="s">
        <v>0</v>
      </c>
    </row>
    <row r="18643" spans="2:18" x14ac:dyDescent="0.2">
      <c r="B18643" s="25">
        <v>18413</v>
      </c>
      <c r="C18643" s="193">
        <v>1.7753370682698579</v>
      </c>
      <c r="D18643" s="19"/>
      <c r="E18643" s="19">
        <v>1.3507889754168791</v>
      </c>
      <c r="F18643" s="19"/>
      <c r="G18643" s="19">
        <v>0.68234837446476149</v>
      </c>
      <c r="H18643" s="19"/>
      <c r="I18643" s="19">
        <v>2.0439358698513868</v>
      </c>
      <c r="J18643" s="19"/>
      <c r="K18643" s="19">
        <v>1.6815236818654427</v>
      </c>
      <c r="L18643" s="19"/>
      <c r="M18643" s="19">
        <v>1.7820878524181805</v>
      </c>
      <c r="N18643" s="19"/>
      <c r="O18643" s="19">
        <v>1.2475483334191466</v>
      </c>
      <c r="P18643" s="50"/>
      <c r="R18643" s="9" t="s">
        <v>0</v>
      </c>
    </row>
    <row r="18644" spans="2:18" x14ac:dyDescent="0.2">
      <c r="B18644" s="25">
        <v>18414</v>
      </c>
      <c r="C18644" s="193"/>
      <c r="D18644" s="19">
        <v>0.81292464139116516</v>
      </c>
      <c r="E18644" s="19"/>
      <c r="F18644" s="19">
        <v>0.60555453601818787</v>
      </c>
      <c r="G18644" s="19"/>
      <c r="H18644" s="19">
        <v>3.0979227695222024E-3</v>
      </c>
      <c r="I18644" s="19"/>
      <c r="J18644" s="19">
        <v>1.0800484378982562</v>
      </c>
      <c r="K18644" s="19">
        <v>0.1264618059044888</v>
      </c>
      <c r="L18644" s="19"/>
      <c r="M18644" s="19"/>
      <c r="N18644" s="19">
        <v>9.0495707570250036E-2</v>
      </c>
      <c r="O18644" s="19"/>
      <c r="P18644" s="50">
        <v>0.70615452407996038</v>
      </c>
      <c r="R18644" s="9" t="s">
        <v>0</v>
      </c>
    </row>
    <row r="18645" spans="2:18" x14ac:dyDescent="0.2">
      <c r="B18645" s="25">
        <v>18415</v>
      </c>
      <c r="C18645" s="193">
        <v>0.58237438394893681</v>
      </c>
      <c r="D18645" s="19"/>
      <c r="E18645" s="19">
        <v>0.34124941083545873</v>
      </c>
      <c r="F18645" s="19"/>
      <c r="G18645" s="19">
        <v>0.17698141201688997</v>
      </c>
      <c r="H18645" s="19"/>
      <c r="I18645" s="19"/>
      <c r="J18645" s="19">
        <v>0.50816067860960479</v>
      </c>
      <c r="K18645" s="19">
        <v>0.2488266721980682</v>
      </c>
      <c r="L18645" s="19"/>
      <c r="M18645" s="19">
        <v>0.17492626727119398</v>
      </c>
      <c r="N18645" s="19"/>
      <c r="O18645" s="19"/>
      <c r="P18645" s="50">
        <v>0.50063164901618651</v>
      </c>
      <c r="R18645" s="9" t="s">
        <v>0</v>
      </c>
    </row>
    <row r="18646" spans="2:18" x14ac:dyDescent="0.2">
      <c r="B18646" s="25">
        <v>18416</v>
      </c>
      <c r="C18646" s="193"/>
      <c r="D18646" s="19">
        <v>0.48575799200524356</v>
      </c>
      <c r="E18646" s="19">
        <v>0.19820200088923154</v>
      </c>
      <c r="F18646" s="19"/>
      <c r="G18646" s="19">
        <v>0.53490707562267303</v>
      </c>
      <c r="H18646" s="19"/>
      <c r="I18646" s="19"/>
      <c r="J18646" s="19">
        <v>0.53532608358408162</v>
      </c>
      <c r="K18646" s="19"/>
      <c r="L18646" s="19">
        <v>0.37407866053807765</v>
      </c>
      <c r="M18646" s="19">
        <v>0.27350316926974955</v>
      </c>
      <c r="N18646" s="19"/>
      <c r="O18646" s="19"/>
      <c r="P18646" s="50">
        <v>0.84790600056155374</v>
      </c>
      <c r="R18646" s="9" t="s">
        <v>0</v>
      </c>
    </row>
    <row r="18647" spans="2:18" x14ac:dyDescent="0.2">
      <c r="B18647" s="25">
        <v>18417</v>
      </c>
      <c r="C18647" s="193"/>
      <c r="D18647" s="19">
        <v>0.12690354308791882</v>
      </c>
      <c r="E18647" s="19">
        <v>0.97015138614541307</v>
      </c>
      <c r="F18647" s="19"/>
      <c r="G18647" s="19">
        <v>8.6751292329247831E-2</v>
      </c>
      <c r="H18647" s="19"/>
      <c r="I18647" s="19">
        <v>0.55729760323599176</v>
      </c>
      <c r="J18647" s="19"/>
      <c r="K18647" s="19">
        <v>0.128744251150512</v>
      </c>
      <c r="L18647" s="19"/>
      <c r="M18647" s="19">
        <v>0.45326685415960088</v>
      </c>
      <c r="N18647" s="19"/>
      <c r="O18647" s="19">
        <v>0.84381421290555658</v>
      </c>
      <c r="P18647" s="50"/>
      <c r="R18647" s="9" t="s">
        <v>0</v>
      </c>
    </row>
    <row r="18648" spans="2:18" x14ac:dyDescent="0.2">
      <c r="B18648" s="25">
        <v>18418</v>
      </c>
      <c r="C18648" s="193">
        <v>5.3789453510490512E-2</v>
      </c>
      <c r="D18648" s="19"/>
      <c r="E18648" s="19"/>
      <c r="F18648" s="19">
        <v>1.2225137062853015</v>
      </c>
      <c r="G18648" s="19"/>
      <c r="H18648" s="19">
        <v>1.7150957289537321</v>
      </c>
      <c r="I18648" s="19"/>
      <c r="J18648" s="19">
        <v>0.71464482110055405</v>
      </c>
      <c r="K18648" s="19"/>
      <c r="L18648" s="19">
        <v>1.1366652637613692</v>
      </c>
      <c r="M18648" s="19"/>
      <c r="N18648" s="19">
        <v>0.2377916369617519</v>
      </c>
      <c r="O18648" s="19"/>
      <c r="P18648" s="50">
        <v>0.65992547111967492</v>
      </c>
      <c r="R18648" s="9" t="s">
        <v>0</v>
      </c>
    </row>
    <row r="18649" spans="2:18" x14ac:dyDescent="0.2">
      <c r="B18649" s="25">
        <v>18419</v>
      </c>
      <c r="C18649" s="193"/>
      <c r="D18649" s="19">
        <v>0.21565394096330126</v>
      </c>
      <c r="E18649" s="19">
        <v>1.0251190483973436</v>
      </c>
      <c r="F18649" s="19"/>
      <c r="G18649" s="19">
        <v>4.9407593791627728E-2</v>
      </c>
      <c r="H18649" s="19"/>
      <c r="I18649" s="19">
        <v>7.7974894472736755E-2</v>
      </c>
      <c r="J18649" s="19"/>
      <c r="K18649" s="19">
        <v>0.38931115667994504</v>
      </c>
      <c r="L18649" s="19"/>
      <c r="M18649" s="19">
        <v>0.58590368903661971</v>
      </c>
      <c r="N18649" s="19"/>
      <c r="O18649" s="19"/>
      <c r="P18649" s="50">
        <v>0.45921040090259324</v>
      </c>
      <c r="R18649" s="9" t="s">
        <v>0</v>
      </c>
    </row>
    <row r="18650" spans="2:18" x14ac:dyDescent="0.2">
      <c r="B18650" s="25">
        <v>18420</v>
      </c>
      <c r="C18650" s="193">
        <v>0.80898291748181606</v>
      </c>
      <c r="D18650" s="19"/>
      <c r="E18650" s="19">
        <v>0.9735433432703835</v>
      </c>
      <c r="F18650" s="19"/>
      <c r="G18650" s="19">
        <v>1.3662968107666666</v>
      </c>
      <c r="H18650" s="19"/>
      <c r="I18650" s="19">
        <v>0.73664990336298208</v>
      </c>
      <c r="J18650" s="19"/>
      <c r="K18650" s="19">
        <v>1.6181070950928302</v>
      </c>
      <c r="L18650" s="19"/>
      <c r="M18650" s="19">
        <v>0.82808845370253215</v>
      </c>
      <c r="N18650" s="19"/>
      <c r="O18650" s="19">
        <v>0.92255331847951982</v>
      </c>
      <c r="P18650" s="50"/>
      <c r="R18650" s="9" t="s">
        <v>0</v>
      </c>
    </row>
    <row r="18651" spans="2:18" x14ac:dyDescent="0.2">
      <c r="B18651" s="25">
        <v>18421</v>
      </c>
      <c r="C18651" s="193">
        <v>1.6521845689802868</v>
      </c>
      <c r="D18651" s="19"/>
      <c r="E18651" s="19">
        <v>1.3972549495360704</v>
      </c>
      <c r="F18651" s="19"/>
      <c r="G18651" s="19">
        <v>1.4209240488706014</v>
      </c>
      <c r="H18651" s="19"/>
      <c r="I18651" s="19">
        <v>1.4474621891775428</v>
      </c>
      <c r="J18651" s="19"/>
      <c r="K18651" s="19">
        <v>1.6814789032705497</v>
      </c>
      <c r="L18651" s="19"/>
      <c r="M18651" s="19">
        <v>1.2540027939463623</v>
      </c>
      <c r="N18651" s="19"/>
      <c r="O18651" s="19">
        <v>1.5627051828089937</v>
      </c>
      <c r="P18651" s="50"/>
      <c r="R18651" s="9" t="s">
        <v>0</v>
      </c>
    </row>
    <row r="18652" spans="2:18" x14ac:dyDescent="0.2">
      <c r="B18652" s="25">
        <v>18422</v>
      </c>
      <c r="C18652" s="193">
        <v>0.61175297819751984</v>
      </c>
      <c r="D18652" s="19"/>
      <c r="E18652" s="19"/>
      <c r="F18652" s="19">
        <v>0.23127147260922187</v>
      </c>
      <c r="G18652" s="19">
        <v>0.44758938273429383</v>
      </c>
      <c r="H18652" s="19"/>
      <c r="I18652" s="19">
        <v>0.39850712182151654</v>
      </c>
      <c r="J18652" s="19"/>
      <c r="K18652" s="19"/>
      <c r="L18652" s="19">
        <v>0.4540354346297294</v>
      </c>
      <c r="M18652" s="19"/>
      <c r="N18652" s="19">
        <v>0.29306647457240304</v>
      </c>
      <c r="O18652" s="19">
        <v>0.13067309872949409</v>
      </c>
      <c r="P18652" s="50"/>
      <c r="R18652" s="9" t="s">
        <v>0</v>
      </c>
    </row>
    <row r="18653" spans="2:18" x14ac:dyDescent="0.2">
      <c r="B18653" s="25">
        <v>18423</v>
      </c>
      <c r="C18653" s="193"/>
      <c r="D18653" s="19">
        <v>1.2521564175013056</v>
      </c>
      <c r="E18653" s="19"/>
      <c r="F18653" s="19">
        <v>0.55380884146009446</v>
      </c>
      <c r="G18653" s="19"/>
      <c r="H18653" s="19">
        <v>0.55150028605861467</v>
      </c>
      <c r="I18653" s="19">
        <v>0.73041170621051832</v>
      </c>
      <c r="J18653" s="19"/>
      <c r="K18653" s="19"/>
      <c r="L18653" s="19">
        <v>0.62078682550740349</v>
      </c>
      <c r="M18653" s="19">
        <v>0.64862062743532622</v>
      </c>
      <c r="N18653" s="19"/>
      <c r="O18653" s="19"/>
      <c r="P18653" s="50">
        <v>0.30756024618252537</v>
      </c>
      <c r="R18653" s="9" t="s">
        <v>0</v>
      </c>
    </row>
    <row r="18654" spans="2:18" x14ac:dyDescent="0.2">
      <c r="B18654" s="25">
        <v>18424</v>
      </c>
      <c r="C18654" s="193">
        <v>0.11088908384182916</v>
      </c>
      <c r="D18654" s="19"/>
      <c r="E18654" s="19"/>
      <c r="F18654" s="19">
        <v>5.7790474859583947E-2</v>
      </c>
      <c r="G18654" s="19"/>
      <c r="H18654" s="19">
        <v>0.15476815188214618</v>
      </c>
      <c r="I18654" s="19"/>
      <c r="J18654" s="19">
        <v>9.353994393320254E-3</v>
      </c>
      <c r="K18654" s="19"/>
      <c r="L18654" s="19">
        <v>0.31626391551321636</v>
      </c>
      <c r="M18654" s="19"/>
      <c r="N18654" s="19">
        <v>2.4485710129990807E-2</v>
      </c>
      <c r="O18654" s="19"/>
      <c r="P18654" s="50">
        <v>0.3979434728974014</v>
      </c>
      <c r="R18654" s="9" t="s">
        <v>0</v>
      </c>
    </row>
    <row r="18655" spans="2:18" x14ac:dyDescent="0.2">
      <c r="B18655" s="25">
        <v>18425</v>
      </c>
      <c r="C18655" s="193"/>
      <c r="D18655" s="19">
        <v>0.72729866807043664</v>
      </c>
      <c r="E18655" s="19">
        <v>0.19412131940742014</v>
      </c>
      <c r="F18655" s="19"/>
      <c r="G18655" s="19"/>
      <c r="H18655" s="19">
        <v>8.6405362195884738E-2</v>
      </c>
      <c r="I18655" s="19">
        <v>0.18386708707166433</v>
      </c>
      <c r="J18655" s="19"/>
      <c r="K18655" s="19"/>
      <c r="L18655" s="19">
        <v>0.10846901358356634</v>
      </c>
      <c r="M18655" s="19">
        <v>0.73857519030623231</v>
      </c>
      <c r="N18655" s="19"/>
      <c r="O18655" s="19"/>
      <c r="P18655" s="50">
        <v>0.23376672835911408</v>
      </c>
      <c r="R18655" s="9" t="s">
        <v>0</v>
      </c>
    </row>
    <row r="18656" spans="2:18" x14ac:dyDescent="0.2">
      <c r="B18656" s="25">
        <v>18426</v>
      </c>
      <c r="C18656" s="193"/>
      <c r="D18656" s="19">
        <v>0.57411022255200661</v>
      </c>
      <c r="E18656" s="19">
        <v>0.76384571781175492</v>
      </c>
      <c r="F18656" s="19"/>
      <c r="G18656" s="19">
        <v>5.6308911215657884E-2</v>
      </c>
      <c r="H18656" s="19"/>
      <c r="I18656" s="19">
        <v>0.51170295863968474</v>
      </c>
      <c r="J18656" s="19"/>
      <c r="K18656" s="19">
        <v>0.94571633972978875</v>
      </c>
      <c r="L18656" s="19"/>
      <c r="M18656" s="19"/>
      <c r="N18656" s="19">
        <v>0.38854310090200683</v>
      </c>
      <c r="O18656" s="19">
        <v>0.26519244610831222</v>
      </c>
      <c r="P18656" s="50"/>
      <c r="R18656" s="9" t="s">
        <v>0</v>
      </c>
    </row>
    <row r="18657" spans="2:18" x14ac:dyDescent="0.2">
      <c r="B18657" s="25">
        <v>18427</v>
      </c>
      <c r="C18657" s="193"/>
      <c r="D18657" s="19">
        <v>0.13952914775884276</v>
      </c>
      <c r="E18657" s="19">
        <v>1.1320095901615204</v>
      </c>
      <c r="F18657" s="19"/>
      <c r="G18657" s="19">
        <v>0.31505036466879721</v>
      </c>
      <c r="H18657" s="19"/>
      <c r="I18657" s="19">
        <v>1.1480846029278673</v>
      </c>
      <c r="J18657" s="19"/>
      <c r="K18657" s="19">
        <v>1.0606941136527348</v>
      </c>
      <c r="L18657" s="19"/>
      <c r="M18657" s="19"/>
      <c r="N18657" s="19">
        <v>0.87572732542292775</v>
      </c>
      <c r="O18657" s="19"/>
      <c r="P18657" s="50">
        <v>6.5694539417729722E-2</v>
      </c>
      <c r="R18657" s="9" t="s">
        <v>0</v>
      </c>
    </row>
    <row r="18658" spans="2:18" x14ac:dyDescent="0.2">
      <c r="B18658" s="25">
        <v>18428</v>
      </c>
      <c r="C18658" s="193">
        <v>1.9593307514590739</v>
      </c>
      <c r="D18658" s="19"/>
      <c r="E18658" s="19">
        <v>1.7819774047884185</v>
      </c>
      <c r="F18658" s="19"/>
      <c r="G18658" s="19">
        <v>1.2952255080185768</v>
      </c>
      <c r="H18658" s="19"/>
      <c r="I18658" s="19">
        <v>1.083192156616493</v>
      </c>
      <c r="J18658" s="19"/>
      <c r="K18658" s="19">
        <v>1.6004915953646137</v>
      </c>
      <c r="L18658" s="19"/>
      <c r="M18658" s="19">
        <v>0.48886424349457575</v>
      </c>
      <c r="N18658" s="19"/>
      <c r="O18658" s="19">
        <v>2.391773819462192</v>
      </c>
      <c r="P18658" s="50"/>
      <c r="R18658" s="9" t="s">
        <v>0</v>
      </c>
    </row>
    <row r="18659" spans="2:18" x14ac:dyDescent="0.2">
      <c r="B18659" s="25">
        <v>18429</v>
      </c>
      <c r="C18659" s="193"/>
      <c r="D18659" s="19">
        <v>0.13583105541960261</v>
      </c>
      <c r="E18659" s="19">
        <v>0.37247693437485108</v>
      </c>
      <c r="F18659" s="19"/>
      <c r="G18659" s="19"/>
      <c r="H18659" s="19">
        <v>0.5699016853531963</v>
      </c>
      <c r="I18659" s="19"/>
      <c r="J18659" s="19">
        <v>4.297006156814652E-2</v>
      </c>
      <c r="K18659" s="19">
        <v>0.3797216614313329</v>
      </c>
      <c r="L18659" s="19"/>
      <c r="M18659" s="19"/>
      <c r="N18659" s="19">
        <v>0.17344915111215922</v>
      </c>
      <c r="O18659" s="19"/>
      <c r="P18659" s="50">
        <v>4.666624071244143E-2</v>
      </c>
      <c r="R18659" s="9" t="s">
        <v>0</v>
      </c>
    </row>
    <row r="18660" spans="2:18" x14ac:dyDescent="0.2">
      <c r="B18660" s="25">
        <v>18430</v>
      </c>
      <c r="C18660" s="193"/>
      <c r="D18660" s="19">
        <v>8.4873628262338546E-2</v>
      </c>
      <c r="E18660" s="19"/>
      <c r="F18660" s="19">
        <v>0.14108495055882489</v>
      </c>
      <c r="G18660" s="19"/>
      <c r="H18660" s="19">
        <v>0.96926441949648012</v>
      </c>
      <c r="I18660" s="19"/>
      <c r="J18660" s="19">
        <v>0.11183266548331412</v>
      </c>
      <c r="K18660" s="19">
        <v>0.65696648546019176</v>
      </c>
      <c r="L18660" s="19"/>
      <c r="M18660" s="19"/>
      <c r="N18660" s="19">
        <v>0.7602915671451701</v>
      </c>
      <c r="O18660" s="19"/>
      <c r="P18660" s="50">
        <v>0.73826101128110067</v>
      </c>
      <c r="R18660" s="9" t="s">
        <v>0</v>
      </c>
    </row>
    <row r="18661" spans="2:18" x14ac:dyDescent="0.2">
      <c r="B18661" s="25">
        <v>18431</v>
      </c>
      <c r="C18661" s="193"/>
      <c r="D18661" s="19">
        <v>1.2370540664538823</v>
      </c>
      <c r="E18661" s="19"/>
      <c r="F18661" s="19">
        <v>0.75723468101301739</v>
      </c>
      <c r="G18661" s="19"/>
      <c r="H18661" s="19">
        <v>0.75991979075071747</v>
      </c>
      <c r="I18661" s="19"/>
      <c r="J18661" s="19">
        <v>0.23366526607010515</v>
      </c>
      <c r="K18661" s="19">
        <v>0.28094045278770491</v>
      </c>
      <c r="L18661" s="19"/>
      <c r="M18661" s="19"/>
      <c r="N18661" s="19">
        <v>0.404042915608326</v>
      </c>
      <c r="O18661" s="19">
        <v>6.2792622643766935E-2</v>
      </c>
      <c r="P18661" s="50"/>
      <c r="R18661" s="9" t="s">
        <v>0</v>
      </c>
    </row>
    <row r="18662" spans="2:18" x14ac:dyDescent="0.2">
      <c r="B18662" s="25">
        <v>18432</v>
      </c>
      <c r="C18662" s="193">
        <v>1.0763381399132204</v>
      </c>
      <c r="D18662" s="19"/>
      <c r="E18662" s="19">
        <v>0.75682156994330674</v>
      </c>
      <c r="F18662" s="19"/>
      <c r="G18662" s="19"/>
      <c r="H18662" s="19">
        <v>3.7054276228634511E-2</v>
      </c>
      <c r="I18662" s="19">
        <v>1.1789452191192271</v>
      </c>
      <c r="J18662" s="19"/>
      <c r="K18662" s="19"/>
      <c r="L18662" s="19">
        <v>6.7714573232682013E-2</v>
      </c>
      <c r="M18662" s="19">
        <v>1.7822534012280147E-2</v>
      </c>
      <c r="N18662" s="19"/>
      <c r="O18662" s="19">
        <v>0.80545583415274502</v>
      </c>
      <c r="P18662" s="50"/>
      <c r="R18662" s="9" t="s">
        <v>0</v>
      </c>
    </row>
    <row r="18663" spans="2:18" x14ac:dyDescent="0.2">
      <c r="B18663" s="25">
        <v>18433</v>
      </c>
      <c r="C18663" s="193"/>
      <c r="D18663" s="19">
        <v>1.6487098071786774</v>
      </c>
      <c r="E18663" s="19"/>
      <c r="F18663" s="19">
        <v>1.3708151617421112</v>
      </c>
      <c r="G18663" s="19"/>
      <c r="H18663" s="19">
        <v>1.7617663657834941</v>
      </c>
      <c r="I18663" s="19"/>
      <c r="J18663" s="19">
        <v>1.9113595133451056</v>
      </c>
      <c r="K18663" s="19"/>
      <c r="L18663" s="19">
        <v>1.7613987839971812</v>
      </c>
      <c r="M18663" s="19"/>
      <c r="N18663" s="19">
        <v>1.4735951146381949</v>
      </c>
      <c r="O18663" s="19"/>
      <c r="P18663" s="50">
        <v>0.61619844255105471</v>
      </c>
      <c r="R18663" s="9" t="s">
        <v>0</v>
      </c>
    </row>
    <row r="18664" spans="2:18" x14ac:dyDescent="0.2">
      <c r="B18664" s="25">
        <v>18434</v>
      </c>
      <c r="C18664" s="193"/>
      <c r="D18664" s="19">
        <v>0.39825253682916822</v>
      </c>
      <c r="E18664" s="19"/>
      <c r="F18664" s="19">
        <v>0.84055816490229229</v>
      </c>
      <c r="G18664" s="19">
        <v>0.31667312134963221</v>
      </c>
      <c r="H18664" s="19"/>
      <c r="I18664" s="19"/>
      <c r="J18664" s="19">
        <v>0.18808738099351088</v>
      </c>
      <c r="K18664" s="19"/>
      <c r="L18664" s="19">
        <v>0.34028968819137573</v>
      </c>
      <c r="M18664" s="19"/>
      <c r="N18664" s="19">
        <v>0.28952576628433491</v>
      </c>
      <c r="O18664" s="19"/>
      <c r="P18664" s="50">
        <v>0.267504352399839</v>
      </c>
      <c r="R18664" s="9" t="s">
        <v>0</v>
      </c>
    </row>
    <row r="18665" spans="2:18" x14ac:dyDescent="0.2">
      <c r="B18665" s="25">
        <v>18435</v>
      </c>
      <c r="C18665" s="193">
        <v>0.58376136539176637</v>
      </c>
      <c r="D18665" s="19"/>
      <c r="E18665" s="19">
        <v>0.44775393292619936</v>
      </c>
      <c r="F18665" s="19"/>
      <c r="G18665" s="19">
        <v>0.98814450125274544</v>
      </c>
      <c r="H18665" s="19"/>
      <c r="I18665" s="19">
        <v>1.1263765518989342</v>
      </c>
      <c r="J18665" s="19"/>
      <c r="K18665" s="19">
        <v>1.4378270026785771</v>
      </c>
      <c r="L18665" s="19"/>
      <c r="M18665" s="19">
        <v>1.1308633591830095</v>
      </c>
      <c r="N18665" s="19"/>
      <c r="O18665" s="19">
        <v>0.58476544352665971</v>
      </c>
      <c r="P18665" s="50"/>
      <c r="R18665" s="9" t="s">
        <v>0</v>
      </c>
    </row>
    <row r="18666" spans="2:18" x14ac:dyDescent="0.2">
      <c r="B18666" s="25">
        <v>18436</v>
      </c>
      <c r="C18666" s="193">
        <v>1.0675876004711053</v>
      </c>
      <c r="D18666" s="19"/>
      <c r="E18666" s="19">
        <v>1.6404379712829786</v>
      </c>
      <c r="F18666" s="19"/>
      <c r="G18666" s="19">
        <v>1.1368987008911107</v>
      </c>
      <c r="H18666" s="19"/>
      <c r="I18666" s="19">
        <v>1.3068910284580286</v>
      </c>
      <c r="J18666" s="19"/>
      <c r="K18666" s="19">
        <v>1.0396751541153442</v>
      </c>
      <c r="L18666" s="19"/>
      <c r="M18666" s="19">
        <v>1.8991035463905124</v>
      </c>
      <c r="N18666" s="19"/>
      <c r="O18666" s="19">
        <v>1.1373483854811959</v>
      </c>
      <c r="P18666" s="50"/>
      <c r="R18666" s="9" t="s">
        <v>0</v>
      </c>
    </row>
    <row r="18667" spans="2:18" x14ac:dyDescent="0.2">
      <c r="B18667" s="25">
        <v>18437</v>
      </c>
      <c r="C18667" s="193">
        <v>0.20861871269884169</v>
      </c>
      <c r="D18667" s="19"/>
      <c r="E18667" s="19">
        <v>0.62383398267894075</v>
      </c>
      <c r="F18667" s="19"/>
      <c r="G18667" s="19">
        <v>0.50226104315200504</v>
      </c>
      <c r="H18667" s="19"/>
      <c r="I18667" s="19">
        <v>4.8694637848568319E-2</v>
      </c>
      <c r="J18667" s="19"/>
      <c r="K18667" s="19"/>
      <c r="L18667" s="19">
        <v>0.36457812982495053</v>
      </c>
      <c r="M18667" s="19">
        <v>0.96062802169922124</v>
      </c>
      <c r="N18667" s="19"/>
      <c r="O18667" s="19">
        <v>0.29141494056584538</v>
      </c>
      <c r="P18667" s="50"/>
      <c r="R18667" s="9" t="s">
        <v>0</v>
      </c>
    </row>
    <row r="18668" spans="2:18" x14ac:dyDescent="0.2">
      <c r="B18668" s="25">
        <v>18438</v>
      </c>
      <c r="C18668" s="193"/>
      <c r="D18668" s="19">
        <v>0.64003368583152709</v>
      </c>
      <c r="E18668" s="19">
        <v>3.8723886002685936E-3</v>
      </c>
      <c r="F18668" s="19"/>
      <c r="G18668" s="19">
        <v>0.3375146733830468</v>
      </c>
      <c r="H18668" s="19"/>
      <c r="I18668" s="19"/>
      <c r="J18668" s="19">
        <v>7.0644327229670109E-2</v>
      </c>
      <c r="K18668" s="19"/>
      <c r="L18668" s="19">
        <v>0.72726730246566973</v>
      </c>
      <c r="M18668" s="19">
        <v>5.8415981758881755E-3</v>
      </c>
      <c r="N18668" s="19"/>
      <c r="O18668" s="19">
        <v>0.45369689870082697</v>
      </c>
      <c r="P18668" s="50"/>
      <c r="R18668" s="9" t="s">
        <v>0</v>
      </c>
    </row>
    <row r="18669" spans="2:18" x14ac:dyDescent="0.2">
      <c r="B18669" s="25">
        <v>18439</v>
      </c>
      <c r="C18669" s="193">
        <v>1.3287133022322763</v>
      </c>
      <c r="D18669" s="19"/>
      <c r="E18669" s="19">
        <v>1.4053364701209226</v>
      </c>
      <c r="F18669" s="19"/>
      <c r="G18669" s="19">
        <v>5.6182581219190307E-2</v>
      </c>
      <c r="H18669" s="19"/>
      <c r="I18669" s="19">
        <v>0.51097106368489309</v>
      </c>
      <c r="J18669" s="19"/>
      <c r="K18669" s="19">
        <v>0.99639367352218244</v>
      </c>
      <c r="L18669" s="19"/>
      <c r="M18669" s="19">
        <v>0.88411607631473599</v>
      </c>
      <c r="N18669" s="19"/>
      <c r="O18669" s="19">
        <v>0.85337487800564515</v>
      </c>
      <c r="P18669" s="50"/>
      <c r="R18669" s="9" t="s">
        <v>0</v>
      </c>
    </row>
    <row r="18670" spans="2:18" x14ac:dyDescent="0.2">
      <c r="B18670" s="25">
        <v>18440</v>
      </c>
      <c r="C18670" s="193">
        <v>1.1651890388635933</v>
      </c>
      <c r="D18670" s="19"/>
      <c r="E18670" s="19">
        <v>0.85302695310603793</v>
      </c>
      <c r="F18670" s="19"/>
      <c r="G18670" s="19">
        <v>1.4147436908816691</v>
      </c>
      <c r="H18670" s="19"/>
      <c r="I18670" s="19">
        <v>2.5575886194921359E-2</v>
      </c>
      <c r="J18670" s="19"/>
      <c r="K18670" s="19">
        <v>0.62023616593309794</v>
      </c>
      <c r="L18670" s="19"/>
      <c r="M18670" s="19">
        <v>0.39366751667540073</v>
      </c>
      <c r="N18670" s="19"/>
      <c r="O18670" s="19">
        <v>1.3473084062878256</v>
      </c>
      <c r="P18670" s="50"/>
      <c r="R18670" s="9" t="s">
        <v>0</v>
      </c>
    </row>
    <row r="18671" spans="2:18" x14ac:dyDescent="0.2">
      <c r="B18671" s="25">
        <v>18441</v>
      </c>
      <c r="C18671" s="193">
        <v>0.37318426019830642</v>
      </c>
      <c r="D18671" s="19"/>
      <c r="E18671" s="19">
        <v>1.4623047499173438</v>
      </c>
      <c r="F18671" s="19"/>
      <c r="G18671" s="19">
        <v>0.43780919982328009</v>
      </c>
      <c r="H18671" s="19"/>
      <c r="I18671" s="19">
        <v>0.36778221718881815</v>
      </c>
      <c r="J18671" s="19"/>
      <c r="K18671" s="19">
        <v>1.0405116262255425</v>
      </c>
      <c r="L18671" s="19"/>
      <c r="M18671" s="19">
        <v>0.42314532984817932</v>
      </c>
      <c r="N18671" s="19"/>
      <c r="O18671" s="19">
        <v>1.2188597393649556</v>
      </c>
      <c r="P18671" s="50"/>
      <c r="R18671" s="9" t="s">
        <v>0</v>
      </c>
    </row>
    <row r="18672" spans="2:18" x14ac:dyDescent="0.2">
      <c r="B18672" s="25">
        <v>18442</v>
      </c>
      <c r="C18672" s="193"/>
      <c r="D18672" s="19">
        <v>0.27170852717956895</v>
      </c>
      <c r="E18672" s="19">
        <v>3.7975797497495733E-3</v>
      </c>
      <c r="F18672" s="19"/>
      <c r="G18672" s="19">
        <v>0.12226939412837901</v>
      </c>
      <c r="H18672" s="19"/>
      <c r="I18672" s="19"/>
      <c r="J18672" s="19">
        <v>0.55448697092624899</v>
      </c>
      <c r="K18672" s="19"/>
      <c r="L18672" s="19">
        <v>0.1038825163893656</v>
      </c>
      <c r="M18672" s="19"/>
      <c r="N18672" s="19">
        <v>0.12646554908266155</v>
      </c>
      <c r="O18672" s="19">
        <v>0.1734716171937796</v>
      </c>
      <c r="P18672" s="50"/>
      <c r="R18672" s="9" t="s">
        <v>0</v>
      </c>
    </row>
    <row r="18673" spans="2:18" x14ac:dyDescent="0.2">
      <c r="B18673" s="25">
        <v>18443</v>
      </c>
      <c r="C18673" s="193"/>
      <c r="D18673" s="19">
        <v>1.5114105900231281</v>
      </c>
      <c r="E18673" s="19"/>
      <c r="F18673" s="19">
        <v>1.6645728745109627</v>
      </c>
      <c r="G18673" s="19"/>
      <c r="H18673" s="19">
        <v>2.4687023761566844</v>
      </c>
      <c r="I18673" s="19"/>
      <c r="J18673" s="19">
        <v>1.2874711352618848</v>
      </c>
      <c r="K18673" s="19"/>
      <c r="L18673" s="19">
        <v>1.449445194875135</v>
      </c>
      <c r="M18673" s="19"/>
      <c r="N18673" s="19">
        <v>1.3338842639898119</v>
      </c>
      <c r="O18673" s="19"/>
      <c r="P18673" s="50">
        <v>2.0765652214016197</v>
      </c>
      <c r="R18673" s="9" t="s">
        <v>0</v>
      </c>
    </row>
    <row r="18674" spans="2:18" x14ac:dyDescent="0.2">
      <c r="B18674" s="25">
        <v>18444</v>
      </c>
      <c r="C18674" s="193">
        <v>0.7479411312334161</v>
      </c>
      <c r="D18674" s="19"/>
      <c r="E18674" s="19"/>
      <c r="F18674" s="19">
        <v>1.545182389683881</v>
      </c>
      <c r="G18674" s="19"/>
      <c r="H18674" s="19">
        <v>0.14428383183022281</v>
      </c>
      <c r="I18674" s="19"/>
      <c r="J18674" s="19">
        <v>0.32880314072038525</v>
      </c>
      <c r="K18674" s="19"/>
      <c r="L18674" s="19">
        <v>0.73453085737203361</v>
      </c>
      <c r="M18674" s="19"/>
      <c r="N18674" s="19">
        <v>0.20140552048100416</v>
      </c>
      <c r="O18674" s="19"/>
      <c r="P18674" s="50">
        <v>0.78138182225562791</v>
      </c>
      <c r="R18674" s="9" t="s">
        <v>0</v>
      </c>
    </row>
    <row r="18675" spans="2:18" x14ac:dyDescent="0.2">
      <c r="B18675" s="25">
        <v>18445</v>
      </c>
      <c r="C18675" s="193"/>
      <c r="D18675" s="19">
        <v>1.0352725540462775</v>
      </c>
      <c r="E18675" s="19"/>
      <c r="F18675" s="19">
        <v>1.5732207109766554</v>
      </c>
      <c r="G18675" s="19"/>
      <c r="H18675" s="19">
        <v>1.5567817084857027</v>
      </c>
      <c r="I18675" s="19">
        <v>9.2843411688699348E-2</v>
      </c>
      <c r="J18675" s="19"/>
      <c r="K18675" s="19"/>
      <c r="L18675" s="19">
        <v>0.59369560188987247</v>
      </c>
      <c r="M18675" s="19"/>
      <c r="N18675" s="19">
        <v>1.7739028147573821</v>
      </c>
      <c r="O18675" s="19"/>
      <c r="P18675" s="50">
        <v>0.98436326440684385</v>
      </c>
      <c r="R18675" s="9" t="s">
        <v>0</v>
      </c>
    </row>
    <row r="18676" spans="2:18" x14ac:dyDescent="0.2">
      <c r="B18676" s="25">
        <v>18446</v>
      </c>
      <c r="C18676" s="193"/>
      <c r="D18676" s="19">
        <v>1.1588102962984193</v>
      </c>
      <c r="E18676" s="19"/>
      <c r="F18676" s="19">
        <v>1.3770543556817372</v>
      </c>
      <c r="G18676" s="19"/>
      <c r="H18676" s="19">
        <v>1.3664547154772972</v>
      </c>
      <c r="I18676" s="19"/>
      <c r="J18676" s="19">
        <v>1.2305379840037989</v>
      </c>
      <c r="K18676" s="19"/>
      <c r="L18676" s="19">
        <v>2.21834398976709</v>
      </c>
      <c r="M18676" s="19"/>
      <c r="N18676" s="19">
        <v>2.1884653073272142</v>
      </c>
      <c r="O18676" s="19"/>
      <c r="P18676" s="50">
        <v>1.8640957424571525</v>
      </c>
      <c r="R18676" s="9" t="s">
        <v>0</v>
      </c>
    </row>
    <row r="18677" spans="2:18" x14ac:dyDescent="0.2">
      <c r="B18677" s="25">
        <v>18447</v>
      </c>
      <c r="C18677" s="193">
        <v>1.8470920050725927</v>
      </c>
      <c r="D18677" s="19"/>
      <c r="E18677" s="19">
        <v>2.0722472670959711</v>
      </c>
      <c r="F18677" s="19"/>
      <c r="G18677" s="19">
        <v>1.5002013369892602</v>
      </c>
      <c r="H18677" s="19"/>
      <c r="I18677" s="19">
        <v>1.2652854714152939</v>
      </c>
      <c r="J18677" s="19"/>
      <c r="K18677" s="19">
        <v>1.3668607350657442</v>
      </c>
      <c r="L18677" s="19"/>
      <c r="M18677" s="19">
        <v>0.65783633140854458</v>
      </c>
      <c r="N18677" s="19"/>
      <c r="O18677" s="19">
        <v>1.6172688201818597</v>
      </c>
      <c r="P18677" s="50"/>
      <c r="R18677" s="9" t="s">
        <v>0</v>
      </c>
    </row>
    <row r="18678" spans="2:18" x14ac:dyDescent="0.2">
      <c r="B18678" s="25">
        <v>18448</v>
      </c>
      <c r="C18678" s="193">
        <v>1.9844435235499263</v>
      </c>
      <c r="D18678" s="19"/>
      <c r="E18678" s="19">
        <v>1.7259288020850916</v>
      </c>
      <c r="F18678" s="19"/>
      <c r="G18678" s="19">
        <v>2.0290676548929301</v>
      </c>
      <c r="H18678" s="19"/>
      <c r="I18678" s="19">
        <v>1.9743555992270949</v>
      </c>
      <c r="J18678" s="19"/>
      <c r="K18678" s="19">
        <v>2.2704864372115803</v>
      </c>
      <c r="L18678" s="19"/>
      <c r="M18678" s="19">
        <v>2.2896861617901481</v>
      </c>
      <c r="N18678" s="19"/>
      <c r="O18678" s="19">
        <v>2.2442377548422092</v>
      </c>
      <c r="P18678" s="50"/>
      <c r="R18678" s="9" t="s">
        <v>0</v>
      </c>
    </row>
    <row r="18679" spans="2:18" x14ac:dyDescent="0.2">
      <c r="B18679" s="25">
        <v>18449</v>
      </c>
      <c r="C18679" s="193">
        <v>1.351048224776688</v>
      </c>
      <c r="D18679" s="19"/>
      <c r="E18679" s="19">
        <v>1.0434048369093223</v>
      </c>
      <c r="F18679" s="19"/>
      <c r="G18679" s="19">
        <v>1.9531941734264628</v>
      </c>
      <c r="H18679" s="19"/>
      <c r="I18679" s="19">
        <v>1.4279467736466882</v>
      </c>
      <c r="J18679" s="19"/>
      <c r="K18679" s="19">
        <v>1.1746301155298535</v>
      </c>
      <c r="L18679" s="19"/>
      <c r="M18679" s="19">
        <v>1.7858899502530303</v>
      </c>
      <c r="N18679" s="19"/>
      <c r="O18679" s="19">
        <v>1.1623323247216488</v>
      </c>
      <c r="P18679" s="50"/>
      <c r="R18679" s="9" t="s">
        <v>0</v>
      </c>
    </row>
    <row r="18680" spans="2:18" x14ac:dyDescent="0.2">
      <c r="B18680" s="25">
        <v>18450</v>
      </c>
      <c r="C18680" s="193"/>
      <c r="D18680" s="19">
        <v>0.51021677771202889</v>
      </c>
      <c r="E18680" s="19"/>
      <c r="F18680" s="19">
        <v>0.91371586163041996</v>
      </c>
      <c r="G18680" s="19"/>
      <c r="H18680" s="19">
        <v>1.517312165962166</v>
      </c>
      <c r="I18680" s="19"/>
      <c r="J18680" s="19">
        <v>0.83105097018588781</v>
      </c>
      <c r="K18680" s="19"/>
      <c r="L18680" s="19">
        <v>1.0301851487230442</v>
      </c>
      <c r="M18680" s="19"/>
      <c r="N18680" s="19">
        <v>0.83677508638875708</v>
      </c>
      <c r="O18680" s="19"/>
      <c r="P18680" s="50">
        <v>0.54308072666420637</v>
      </c>
      <c r="R18680" s="9" t="s">
        <v>0</v>
      </c>
    </row>
    <row r="18681" spans="2:18" x14ac:dyDescent="0.2">
      <c r="B18681" s="25">
        <v>18451</v>
      </c>
      <c r="C18681" s="193"/>
      <c r="D18681" s="19">
        <v>0.28816762593536716</v>
      </c>
      <c r="E18681" s="19">
        <v>0.85911160771516448</v>
      </c>
      <c r="F18681" s="19"/>
      <c r="G18681" s="19">
        <v>0.19946952943783722</v>
      </c>
      <c r="H18681" s="19"/>
      <c r="I18681" s="19">
        <v>0.89691350251844004</v>
      </c>
      <c r="J18681" s="19"/>
      <c r="K18681" s="19">
        <v>0.46571188743447761</v>
      </c>
      <c r="L18681" s="19"/>
      <c r="M18681" s="19">
        <v>0.33335898170883205</v>
      </c>
      <c r="N18681" s="19"/>
      <c r="O18681" s="19">
        <v>1.1264298148091538</v>
      </c>
      <c r="P18681" s="50"/>
      <c r="R18681" s="9" t="s">
        <v>0</v>
      </c>
    </row>
    <row r="18682" spans="2:18" x14ac:dyDescent="0.2">
      <c r="B18682" s="25">
        <v>18452</v>
      </c>
      <c r="C18682" s="193">
        <v>0.49341326392590107</v>
      </c>
      <c r="D18682" s="19"/>
      <c r="E18682" s="19">
        <v>0.38389988895323041</v>
      </c>
      <c r="F18682" s="19"/>
      <c r="G18682" s="19">
        <v>0.23543616019990676</v>
      </c>
      <c r="H18682" s="19"/>
      <c r="I18682" s="19">
        <v>0.18572214524904582</v>
      </c>
      <c r="J18682" s="19"/>
      <c r="K18682" s="19">
        <v>0.42943086308857287</v>
      </c>
      <c r="L18682" s="19"/>
      <c r="M18682" s="19">
        <v>1.4202193936697205</v>
      </c>
      <c r="N18682" s="19"/>
      <c r="O18682" s="19">
        <v>1.1953268599854672</v>
      </c>
      <c r="P18682" s="50"/>
      <c r="R18682" s="9" t="s">
        <v>0</v>
      </c>
    </row>
    <row r="18683" spans="2:18" x14ac:dyDescent="0.2">
      <c r="B18683" s="25">
        <v>18453</v>
      </c>
      <c r="C18683" s="193"/>
      <c r="D18683" s="19">
        <v>1.1316830725529838</v>
      </c>
      <c r="E18683" s="19"/>
      <c r="F18683" s="19">
        <v>0.39809796570881562</v>
      </c>
      <c r="G18683" s="19">
        <v>0.21308576781109465</v>
      </c>
      <c r="H18683" s="19"/>
      <c r="I18683" s="19"/>
      <c r="J18683" s="19">
        <v>0.86213659715264523</v>
      </c>
      <c r="K18683" s="19"/>
      <c r="L18683" s="19">
        <v>7.993430228471746E-3</v>
      </c>
      <c r="M18683" s="19">
        <v>0.4150666969827051</v>
      </c>
      <c r="N18683" s="19"/>
      <c r="O18683" s="19"/>
      <c r="P18683" s="50">
        <v>0.36588488888765186</v>
      </c>
      <c r="R18683" s="9" t="s">
        <v>0</v>
      </c>
    </row>
    <row r="18684" spans="2:18" x14ac:dyDescent="0.2">
      <c r="B18684" s="25">
        <v>18454</v>
      </c>
      <c r="C18684" s="193"/>
      <c r="D18684" s="19">
        <v>1.5518085870317411</v>
      </c>
      <c r="E18684" s="19"/>
      <c r="F18684" s="19">
        <v>1.0694964007081709</v>
      </c>
      <c r="G18684" s="19"/>
      <c r="H18684" s="19">
        <v>0.49669492230616813</v>
      </c>
      <c r="I18684" s="19"/>
      <c r="J18684" s="19">
        <v>1.2394139360555199</v>
      </c>
      <c r="K18684" s="19"/>
      <c r="L18684" s="19">
        <v>1.1954027279137698</v>
      </c>
      <c r="M18684" s="19"/>
      <c r="N18684" s="19">
        <v>0.5101826287818767</v>
      </c>
      <c r="O18684" s="19"/>
      <c r="P18684" s="50">
        <v>1.6155658918188736</v>
      </c>
      <c r="R18684" s="9" t="s">
        <v>0</v>
      </c>
    </row>
    <row r="18685" spans="2:18" x14ac:dyDescent="0.2">
      <c r="B18685" s="25">
        <v>18455</v>
      </c>
      <c r="C18685" s="193">
        <v>1.2868316162020075</v>
      </c>
      <c r="D18685" s="19"/>
      <c r="E18685" s="19">
        <v>1.2600126015241624</v>
      </c>
      <c r="F18685" s="19"/>
      <c r="G18685" s="19">
        <v>0.96629484963852641</v>
      </c>
      <c r="H18685" s="19"/>
      <c r="I18685" s="19">
        <v>1.523286114364039</v>
      </c>
      <c r="J18685" s="19"/>
      <c r="K18685" s="19">
        <v>3.2189945161161657</v>
      </c>
      <c r="L18685" s="19"/>
      <c r="M18685" s="19">
        <v>1.8848391990935562</v>
      </c>
      <c r="N18685" s="19"/>
      <c r="O18685" s="19">
        <v>1.4633605647230301</v>
      </c>
      <c r="P18685" s="50"/>
      <c r="R18685" s="9" t="s">
        <v>0</v>
      </c>
    </row>
    <row r="18686" spans="2:18" x14ac:dyDescent="0.2">
      <c r="B18686" s="25">
        <v>18456</v>
      </c>
      <c r="C18686" s="193">
        <v>1.0665436950381337</v>
      </c>
      <c r="D18686" s="19"/>
      <c r="E18686" s="19">
        <v>0.69622157775028759</v>
      </c>
      <c r="F18686" s="19"/>
      <c r="G18686" s="19">
        <v>0.56137043673019893</v>
      </c>
      <c r="H18686" s="19"/>
      <c r="I18686" s="19">
        <v>0.8697789477867478</v>
      </c>
      <c r="J18686" s="19"/>
      <c r="K18686" s="19">
        <v>1.2009046483393309</v>
      </c>
      <c r="L18686" s="19"/>
      <c r="M18686" s="19">
        <v>0.36612584438293755</v>
      </c>
      <c r="N18686" s="19"/>
      <c r="O18686" s="19"/>
      <c r="P18686" s="50">
        <v>0.42000910564904492</v>
      </c>
      <c r="R18686" s="9" t="s">
        <v>0</v>
      </c>
    </row>
    <row r="18687" spans="2:18" x14ac:dyDescent="0.2">
      <c r="B18687" s="25">
        <v>18457</v>
      </c>
      <c r="C18687" s="193">
        <v>1.7762192256858151</v>
      </c>
      <c r="D18687" s="19"/>
      <c r="E18687" s="19">
        <v>1.3580198992887529</v>
      </c>
      <c r="F18687" s="19"/>
      <c r="G18687" s="19">
        <v>1.7037481733511959</v>
      </c>
      <c r="H18687" s="19"/>
      <c r="I18687" s="19">
        <v>1.6685386313904584</v>
      </c>
      <c r="J18687" s="19"/>
      <c r="K18687" s="19">
        <v>2.1768641337857884</v>
      </c>
      <c r="L18687" s="19"/>
      <c r="M18687" s="19">
        <v>1.3977034008102771</v>
      </c>
      <c r="N18687" s="19"/>
      <c r="O18687" s="19">
        <v>2.2764635531961837</v>
      </c>
      <c r="P18687" s="50"/>
      <c r="R18687" s="9" t="s">
        <v>0</v>
      </c>
    </row>
    <row r="18688" spans="2:18" x14ac:dyDescent="0.2">
      <c r="B18688" s="25">
        <v>18458</v>
      </c>
      <c r="C18688" s="193"/>
      <c r="D18688" s="19">
        <v>0.77159610029899239</v>
      </c>
      <c r="E18688" s="19"/>
      <c r="F18688" s="19">
        <v>1.2739579610507601</v>
      </c>
      <c r="G18688" s="19"/>
      <c r="H18688" s="19">
        <v>1.1924162401861487</v>
      </c>
      <c r="I18688" s="19"/>
      <c r="J18688" s="19">
        <v>0.87576555732141859</v>
      </c>
      <c r="K18688" s="19"/>
      <c r="L18688" s="19">
        <v>1.8603559219625574</v>
      </c>
      <c r="M18688" s="19"/>
      <c r="N18688" s="19">
        <v>2.0690995116841391</v>
      </c>
      <c r="O18688" s="19"/>
      <c r="P18688" s="50">
        <v>1.4633081810862338</v>
      </c>
      <c r="R18688" s="9" t="s">
        <v>0</v>
      </c>
    </row>
    <row r="18689" spans="2:18" x14ac:dyDescent="0.2">
      <c r="B18689" s="25">
        <v>18459</v>
      </c>
      <c r="C18689" s="193"/>
      <c r="D18689" s="19">
        <v>1.4088643575304955</v>
      </c>
      <c r="E18689" s="19"/>
      <c r="F18689" s="19">
        <v>1.7842536575272769</v>
      </c>
      <c r="G18689" s="19"/>
      <c r="H18689" s="19">
        <v>1.3690832951225915</v>
      </c>
      <c r="I18689" s="19"/>
      <c r="J18689" s="19">
        <v>1.8580847305120924</v>
      </c>
      <c r="K18689" s="19"/>
      <c r="L18689" s="19">
        <v>1.9774735716592042</v>
      </c>
      <c r="M18689" s="19"/>
      <c r="N18689" s="19">
        <v>1.0751790718830871</v>
      </c>
      <c r="O18689" s="19"/>
      <c r="P18689" s="50">
        <v>2.3506648059022175</v>
      </c>
      <c r="R18689" s="9" t="s">
        <v>0</v>
      </c>
    </row>
    <row r="18690" spans="2:18" x14ac:dyDescent="0.2">
      <c r="B18690" s="25">
        <v>18460</v>
      </c>
      <c r="C18690" s="193">
        <v>0.75153263793918301</v>
      </c>
      <c r="D18690" s="19"/>
      <c r="E18690" s="19">
        <v>0.45029428772410357</v>
      </c>
      <c r="F18690" s="19"/>
      <c r="G18690" s="19">
        <v>0.56780176641571345</v>
      </c>
      <c r="H18690" s="19"/>
      <c r="I18690" s="19">
        <v>0.22208143231033917</v>
      </c>
      <c r="J18690" s="19"/>
      <c r="K18690" s="19">
        <v>1.0341210287094211</v>
      </c>
      <c r="L18690" s="19"/>
      <c r="M18690" s="19">
        <v>0.24964152896248737</v>
      </c>
      <c r="N18690" s="19"/>
      <c r="O18690" s="19"/>
      <c r="P18690" s="50">
        <v>0.25448492881563484</v>
      </c>
      <c r="R18690" s="9" t="s">
        <v>0</v>
      </c>
    </row>
    <row r="18691" spans="2:18" x14ac:dyDescent="0.2">
      <c r="B18691" s="25">
        <v>18461</v>
      </c>
      <c r="C18691" s="193">
        <v>0.97342340484271161</v>
      </c>
      <c r="D18691" s="19"/>
      <c r="E18691" s="19">
        <v>0.42149241399259257</v>
      </c>
      <c r="F18691" s="19"/>
      <c r="G18691" s="19">
        <v>1.0117879355762487</v>
      </c>
      <c r="H18691" s="19"/>
      <c r="I18691" s="19">
        <v>0.77658598659183864</v>
      </c>
      <c r="J18691" s="19"/>
      <c r="K18691" s="19">
        <v>0.97915453097192429</v>
      </c>
      <c r="L18691" s="19"/>
      <c r="M18691" s="19">
        <v>1.1723220754585166</v>
      </c>
      <c r="N18691" s="19"/>
      <c r="O18691" s="19">
        <v>1.4166881499614812</v>
      </c>
      <c r="P18691" s="50"/>
      <c r="R18691" s="9" t="s">
        <v>0</v>
      </c>
    </row>
    <row r="18692" spans="2:18" x14ac:dyDescent="0.2">
      <c r="B18692" s="25">
        <v>18462</v>
      </c>
      <c r="C18692" s="193"/>
      <c r="D18692" s="19">
        <v>0.22035015216502132</v>
      </c>
      <c r="E18692" s="19">
        <v>7.996562332048826E-2</v>
      </c>
      <c r="F18692" s="19"/>
      <c r="G18692" s="19"/>
      <c r="H18692" s="19">
        <v>0.79854190400177583</v>
      </c>
      <c r="I18692" s="19"/>
      <c r="J18692" s="19">
        <v>0.31749429141909502</v>
      </c>
      <c r="K18692" s="19"/>
      <c r="L18692" s="19">
        <v>0.77449301088798495</v>
      </c>
      <c r="M18692" s="19"/>
      <c r="N18692" s="19">
        <v>0.3694141429851811</v>
      </c>
      <c r="O18692" s="19">
        <v>2.2675288119829721E-2</v>
      </c>
      <c r="P18692" s="50"/>
      <c r="R18692" s="9" t="s">
        <v>0</v>
      </c>
    </row>
    <row r="18693" spans="2:18" x14ac:dyDescent="0.2">
      <c r="B18693" s="25">
        <v>18463</v>
      </c>
      <c r="C18693" s="193"/>
      <c r="D18693" s="19">
        <v>1.3148192566210442</v>
      </c>
      <c r="E18693" s="19"/>
      <c r="F18693" s="19">
        <v>1.3355184749101676</v>
      </c>
      <c r="G18693" s="19"/>
      <c r="H18693" s="19">
        <v>1.4602950924725027</v>
      </c>
      <c r="I18693" s="19"/>
      <c r="J18693" s="19">
        <v>1.7598555480856644</v>
      </c>
      <c r="K18693" s="19"/>
      <c r="L18693" s="19">
        <v>1.0759544439442736</v>
      </c>
      <c r="M18693" s="19"/>
      <c r="N18693" s="19">
        <v>1.0665807722670475</v>
      </c>
      <c r="O18693" s="19"/>
      <c r="P18693" s="50">
        <v>0.56554517443955077</v>
      </c>
      <c r="R18693" s="9" t="s">
        <v>0</v>
      </c>
    </row>
    <row r="18694" spans="2:18" x14ac:dyDescent="0.2">
      <c r="B18694" s="25">
        <v>18464</v>
      </c>
      <c r="C18694" s="193"/>
      <c r="D18694" s="19">
        <v>1.5980612829991102E-2</v>
      </c>
      <c r="E18694" s="19">
        <v>1.2853893762863446</v>
      </c>
      <c r="F18694" s="19"/>
      <c r="G18694" s="19">
        <v>1.7150935772233158</v>
      </c>
      <c r="H18694" s="19"/>
      <c r="I18694" s="19">
        <v>0.51396743899082498</v>
      </c>
      <c r="J18694" s="19"/>
      <c r="K18694" s="19">
        <v>2.0561359774954879</v>
      </c>
      <c r="L18694" s="19"/>
      <c r="M18694" s="19">
        <v>0.93822211284885315</v>
      </c>
      <c r="N18694" s="19"/>
      <c r="O18694" s="19">
        <v>1.1734511598226396</v>
      </c>
      <c r="P18694" s="50"/>
      <c r="R18694" s="9" t="s">
        <v>0</v>
      </c>
    </row>
    <row r="18695" spans="2:18" x14ac:dyDescent="0.2">
      <c r="B18695" s="25">
        <v>18465</v>
      </c>
      <c r="C18695" s="193">
        <v>0.32425191484135935</v>
      </c>
      <c r="D18695" s="19"/>
      <c r="E18695" s="19">
        <v>0.39487067805990611</v>
      </c>
      <c r="F18695" s="19"/>
      <c r="G18695" s="19">
        <v>0.55537724704223712</v>
      </c>
      <c r="H18695" s="19"/>
      <c r="I18695" s="19">
        <v>0.94698719645835427</v>
      </c>
      <c r="J18695" s="19"/>
      <c r="K18695" s="19">
        <v>3.6780448876058323E-2</v>
      </c>
      <c r="L18695" s="19"/>
      <c r="M18695" s="19">
        <v>0.27396234547077336</v>
      </c>
      <c r="N18695" s="19"/>
      <c r="O18695" s="19">
        <v>0.68321644799129078</v>
      </c>
      <c r="P18695" s="50"/>
      <c r="R18695" s="9" t="s">
        <v>0</v>
      </c>
    </row>
    <row r="18696" spans="2:18" x14ac:dyDescent="0.2">
      <c r="B18696" s="25">
        <v>18466</v>
      </c>
      <c r="C18696" s="193"/>
      <c r="D18696" s="19">
        <v>2.1201403184950172</v>
      </c>
      <c r="E18696" s="19"/>
      <c r="F18696" s="19">
        <v>0.57472724344315773</v>
      </c>
      <c r="G18696" s="19"/>
      <c r="H18696" s="19">
        <v>0.91035693871994472</v>
      </c>
      <c r="I18696" s="19"/>
      <c r="J18696" s="19">
        <v>0.82862029427807304</v>
      </c>
      <c r="K18696" s="19">
        <v>0.11100726045110236</v>
      </c>
      <c r="L18696" s="19"/>
      <c r="M18696" s="19">
        <v>0.23818391018287882</v>
      </c>
      <c r="N18696" s="19"/>
      <c r="O18696" s="19"/>
      <c r="P18696" s="50">
        <v>0.69928373186378057</v>
      </c>
      <c r="R18696" s="9" t="s">
        <v>0</v>
      </c>
    </row>
    <row r="18697" spans="2:18" x14ac:dyDescent="0.2">
      <c r="B18697" s="25">
        <v>18467</v>
      </c>
      <c r="C18697" s="193">
        <v>0.45746885922920144</v>
      </c>
      <c r="D18697" s="19"/>
      <c r="E18697" s="19">
        <v>8.1760216843738479E-2</v>
      </c>
      <c r="F18697" s="19"/>
      <c r="G18697" s="19">
        <v>1.1369173296610131</v>
      </c>
      <c r="H18697" s="19"/>
      <c r="I18697" s="19">
        <v>0.80011635114043622</v>
      </c>
      <c r="J18697" s="19"/>
      <c r="K18697" s="19">
        <v>0.48884311770359606</v>
      </c>
      <c r="L18697" s="19"/>
      <c r="M18697" s="19">
        <v>0.58822987951919847</v>
      </c>
      <c r="N18697" s="19"/>
      <c r="O18697" s="19">
        <v>0.25121265223849376</v>
      </c>
      <c r="P18697" s="50"/>
      <c r="R18697" s="9" t="s">
        <v>0</v>
      </c>
    </row>
    <row r="18698" spans="2:18" x14ac:dyDescent="0.2">
      <c r="B18698" s="25">
        <v>18468</v>
      </c>
      <c r="C18698" s="193"/>
      <c r="D18698" s="19">
        <v>1.466108310966554</v>
      </c>
      <c r="E18698" s="19"/>
      <c r="F18698" s="19">
        <v>0.90982396188453718</v>
      </c>
      <c r="G18698" s="19"/>
      <c r="H18698" s="19">
        <v>1.180594534868332</v>
      </c>
      <c r="I18698" s="19"/>
      <c r="J18698" s="19">
        <v>0.58304020778167298</v>
      </c>
      <c r="K18698" s="19"/>
      <c r="L18698" s="19">
        <v>0.37277549976802188</v>
      </c>
      <c r="M18698" s="19"/>
      <c r="N18698" s="19">
        <v>0.87357717544123736</v>
      </c>
      <c r="O18698" s="19"/>
      <c r="P18698" s="50">
        <v>1.5154567012501894</v>
      </c>
      <c r="R18698" s="9" t="s">
        <v>0</v>
      </c>
    </row>
    <row r="18699" spans="2:18" x14ac:dyDescent="0.2">
      <c r="B18699" s="25">
        <v>18469</v>
      </c>
      <c r="C18699" s="193">
        <v>0.28495703238745757</v>
      </c>
      <c r="D18699" s="19"/>
      <c r="E18699" s="19">
        <v>0.10130978795108465</v>
      </c>
      <c r="F18699" s="19"/>
      <c r="G18699" s="19"/>
      <c r="H18699" s="19">
        <v>0.65328958727662312</v>
      </c>
      <c r="I18699" s="19">
        <v>0.61205121166639276</v>
      </c>
      <c r="J18699" s="19"/>
      <c r="K18699" s="19">
        <v>0.301890515851994</v>
      </c>
      <c r="L18699" s="19"/>
      <c r="M18699" s="19">
        <v>8.7662282064147144E-3</v>
      </c>
      <c r="N18699" s="19"/>
      <c r="O18699" s="19">
        <v>0.12262767275318193</v>
      </c>
      <c r="P18699" s="50"/>
      <c r="R18699" s="9" t="s">
        <v>0</v>
      </c>
    </row>
    <row r="18700" spans="2:18" x14ac:dyDescent="0.2">
      <c r="B18700" s="25">
        <v>18470</v>
      </c>
      <c r="C18700" s="193">
        <v>1.0270559177467355</v>
      </c>
      <c r="D18700" s="19"/>
      <c r="E18700" s="19">
        <v>0.61049079343221146</v>
      </c>
      <c r="F18700" s="19"/>
      <c r="G18700" s="19">
        <v>1.3686807945986832</v>
      </c>
      <c r="H18700" s="19"/>
      <c r="I18700" s="19">
        <v>2.0548037789896725</v>
      </c>
      <c r="J18700" s="19"/>
      <c r="K18700" s="19">
        <v>1.6791917319768772</v>
      </c>
      <c r="L18700" s="19"/>
      <c r="M18700" s="19">
        <v>2.453771196511441</v>
      </c>
      <c r="N18700" s="19"/>
      <c r="O18700" s="19">
        <v>1.3281159822659674</v>
      </c>
      <c r="P18700" s="50"/>
      <c r="R18700" s="9" t="s">
        <v>0</v>
      </c>
    </row>
    <row r="18701" spans="2:18" x14ac:dyDescent="0.2">
      <c r="B18701" s="25">
        <v>18471</v>
      </c>
      <c r="C18701" s="193">
        <v>0.81840026757123541</v>
      </c>
      <c r="D18701" s="19"/>
      <c r="E18701" s="19"/>
      <c r="F18701" s="19">
        <v>0.26654541000422621</v>
      </c>
      <c r="G18701" s="19"/>
      <c r="H18701" s="19">
        <v>0.62286236331530576</v>
      </c>
      <c r="I18701" s="19">
        <v>0.75789109069418115</v>
      </c>
      <c r="J18701" s="19"/>
      <c r="K18701" s="19">
        <v>0.89743076350924889</v>
      </c>
      <c r="L18701" s="19"/>
      <c r="M18701" s="19">
        <v>0.41071605969794328</v>
      </c>
      <c r="N18701" s="19"/>
      <c r="O18701" s="19"/>
      <c r="P18701" s="50">
        <v>0.5439225852351901</v>
      </c>
      <c r="R18701" s="9" t="s">
        <v>0</v>
      </c>
    </row>
    <row r="18702" spans="2:18" x14ac:dyDescent="0.2">
      <c r="B18702" s="25">
        <v>18472</v>
      </c>
      <c r="C18702" s="193">
        <v>0.91565073410027065</v>
      </c>
      <c r="D18702" s="19"/>
      <c r="E18702" s="19">
        <v>0.73270166233818301</v>
      </c>
      <c r="F18702" s="19"/>
      <c r="G18702" s="19">
        <v>0.52176782317825865</v>
      </c>
      <c r="H18702" s="19"/>
      <c r="I18702" s="19">
        <v>0.98242325451346701</v>
      </c>
      <c r="J18702" s="19"/>
      <c r="K18702" s="19">
        <v>1.4440089508883474</v>
      </c>
      <c r="L18702" s="19"/>
      <c r="M18702" s="19"/>
      <c r="N18702" s="19">
        <v>5.4401169153512521E-2</v>
      </c>
      <c r="O18702" s="19">
        <v>0.4780995657712267</v>
      </c>
      <c r="P18702" s="50"/>
      <c r="R18702" s="9" t="s">
        <v>0</v>
      </c>
    </row>
    <row r="18703" spans="2:18" x14ac:dyDescent="0.2">
      <c r="B18703" s="25">
        <v>18473</v>
      </c>
      <c r="C18703" s="193"/>
      <c r="D18703" s="19">
        <v>0.9024907186331772</v>
      </c>
      <c r="E18703" s="19"/>
      <c r="F18703" s="19">
        <v>0.49869741532236422</v>
      </c>
      <c r="G18703" s="19"/>
      <c r="H18703" s="19">
        <v>0.54997930668128425</v>
      </c>
      <c r="I18703" s="19"/>
      <c r="J18703" s="19">
        <v>0.94975818005810575</v>
      </c>
      <c r="K18703" s="19"/>
      <c r="L18703" s="19">
        <v>1.0673300435373791</v>
      </c>
      <c r="M18703" s="19"/>
      <c r="N18703" s="19">
        <v>0.59768756084451446</v>
      </c>
      <c r="O18703" s="19">
        <v>9.6567261120430431E-2</v>
      </c>
      <c r="P18703" s="50"/>
      <c r="R18703" s="9" t="s">
        <v>0</v>
      </c>
    </row>
    <row r="18704" spans="2:18" x14ac:dyDescent="0.2">
      <c r="B18704" s="25">
        <v>18474</v>
      </c>
      <c r="C18704" s="193"/>
      <c r="D18704" s="19">
        <v>0.70228140908226633</v>
      </c>
      <c r="E18704" s="19"/>
      <c r="F18704" s="19">
        <v>0.61949444910552343</v>
      </c>
      <c r="G18704" s="19"/>
      <c r="H18704" s="19">
        <v>1.3558085929598098</v>
      </c>
      <c r="I18704" s="19">
        <v>0.51764320637466665</v>
      </c>
      <c r="J18704" s="19"/>
      <c r="K18704" s="19"/>
      <c r="L18704" s="19">
        <v>1.0762121841869501</v>
      </c>
      <c r="M18704" s="19"/>
      <c r="N18704" s="19">
        <v>1.7944708455264737</v>
      </c>
      <c r="O18704" s="19"/>
      <c r="P18704" s="50">
        <v>0.71055019156652832</v>
      </c>
      <c r="R18704" s="9" t="s">
        <v>0</v>
      </c>
    </row>
    <row r="18705" spans="2:18" x14ac:dyDescent="0.2">
      <c r="B18705" s="25">
        <v>18475</v>
      </c>
      <c r="C18705" s="193"/>
      <c r="D18705" s="19">
        <v>0.75969609744731292</v>
      </c>
      <c r="E18705" s="19"/>
      <c r="F18705" s="19">
        <v>0.50116200929249133</v>
      </c>
      <c r="G18705" s="19"/>
      <c r="H18705" s="19">
        <v>0.85487443469682356</v>
      </c>
      <c r="I18705" s="19"/>
      <c r="J18705" s="19">
        <v>1.0629118570589533</v>
      </c>
      <c r="K18705" s="19"/>
      <c r="L18705" s="19">
        <v>0.11511273985179743</v>
      </c>
      <c r="M18705" s="19"/>
      <c r="N18705" s="19">
        <v>0.3380330741237082</v>
      </c>
      <c r="O18705" s="19"/>
      <c r="P18705" s="50">
        <v>0.44917791581688388</v>
      </c>
      <c r="R18705" s="9" t="s">
        <v>0</v>
      </c>
    </row>
    <row r="18706" spans="2:18" x14ac:dyDescent="0.2">
      <c r="B18706" s="25">
        <v>18476</v>
      </c>
      <c r="C18706" s="193"/>
      <c r="D18706" s="19">
        <v>1.7964638688195662</v>
      </c>
      <c r="E18706" s="19"/>
      <c r="F18706" s="19">
        <v>1.5062591107377703</v>
      </c>
      <c r="G18706" s="19"/>
      <c r="H18706" s="19">
        <v>1.9643022952007032</v>
      </c>
      <c r="I18706" s="19"/>
      <c r="J18706" s="19">
        <v>1.1386684459901137</v>
      </c>
      <c r="K18706" s="19"/>
      <c r="L18706" s="19">
        <v>1.3753199161895682</v>
      </c>
      <c r="M18706" s="19"/>
      <c r="N18706" s="19">
        <v>1.0529019452729957</v>
      </c>
      <c r="O18706" s="19"/>
      <c r="P18706" s="50">
        <v>1.0612464106151376</v>
      </c>
      <c r="R18706" s="9" t="s">
        <v>0</v>
      </c>
    </row>
    <row r="18707" spans="2:18" x14ac:dyDescent="0.2">
      <c r="B18707" s="25">
        <v>18477</v>
      </c>
      <c r="C18707" s="193">
        <v>0.39781489372754059</v>
      </c>
      <c r="D18707" s="19"/>
      <c r="E18707" s="19">
        <v>0.38545638023312073</v>
      </c>
      <c r="F18707" s="19"/>
      <c r="G18707" s="19">
        <v>1.587305547687935</v>
      </c>
      <c r="H18707" s="19"/>
      <c r="I18707" s="19"/>
      <c r="J18707" s="19">
        <v>0.82385150821815711</v>
      </c>
      <c r="K18707" s="19">
        <v>0.29814923520620035</v>
      </c>
      <c r="L18707" s="19"/>
      <c r="M18707" s="19">
        <v>0.23679724039484726</v>
      </c>
      <c r="N18707" s="19"/>
      <c r="O18707" s="19">
        <v>0.53655683539106724</v>
      </c>
      <c r="P18707" s="50"/>
      <c r="R18707" s="9" t="s">
        <v>0</v>
      </c>
    </row>
    <row r="18708" spans="2:18" x14ac:dyDescent="0.2">
      <c r="B18708" s="25">
        <v>18478</v>
      </c>
      <c r="C18708" s="193">
        <v>1.5113138173269784</v>
      </c>
      <c r="D18708" s="19"/>
      <c r="E18708" s="19"/>
      <c r="F18708" s="19">
        <v>0.12779459271174867</v>
      </c>
      <c r="G18708" s="19">
        <v>0.48972572752873944</v>
      </c>
      <c r="H18708" s="19"/>
      <c r="I18708" s="19">
        <v>2.8654224357274436E-3</v>
      </c>
      <c r="J18708" s="19"/>
      <c r="K18708" s="19">
        <v>0.79949232674236492</v>
      </c>
      <c r="L18708" s="19"/>
      <c r="M18708" s="19">
        <v>0.36408253885469039</v>
      </c>
      <c r="N18708" s="19"/>
      <c r="O18708" s="19">
        <v>0.41447308639870406</v>
      </c>
      <c r="P18708" s="50"/>
      <c r="R18708" s="9" t="s">
        <v>0</v>
      </c>
    </row>
    <row r="18709" spans="2:18" x14ac:dyDescent="0.2">
      <c r="B18709" s="25">
        <v>18479</v>
      </c>
      <c r="C18709" s="193">
        <v>0.25970671026859454</v>
      </c>
      <c r="D18709" s="19"/>
      <c r="E18709" s="19"/>
      <c r="F18709" s="19">
        <v>0.28283347522498076</v>
      </c>
      <c r="G18709" s="19"/>
      <c r="H18709" s="19">
        <v>0.65192969430939129</v>
      </c>
      <c r="I18709" s="19"/>
      <c r="J18709" s="19">
        <v>0.42385573804213178</v>
      </c>
      <c r="K18709" s="19"/>
      <c r="L18709" s="19">
        <v>0.26842209209520862</v>
      </c>
      <c r="M18709" s="19"/>
      <c r="N18709" s="19">
        <v>0.39817493252602321</v>
      </c>
      <c r="O18709" s="19">
        <v>0.21843203233737529</v>
      </c>
      <c r="P18709" s="50"/>
      <c r="R18709" s="9" t="s">
        <v>0</v>
      </c>
    </row>
    <row r="18710" spans="2:18" x14ac:dyDescent="0.2">
      <c r="B18710" s="25">
        <v>18480</v>
      </c>
      <c r="C18710" s="193">
        <v>0.79897692102275875</v>
      </c>
      <c r="D18710" s="19"/>
      <c r="E18710" s="19">
        <v>1.140174024278146</v>
      </c>
      <c r="F18710" s="19"/>
      <c r="G18710" s="19">
        <v>1.5374635453802441</v>
      </c>
      <c r="H18710" s="19"/>
      <c r="I18710" s="19">
        <v>1.4703691478035521</v>
      </c>
      <c r="J18710" s="19"/>
      <c r="K18710" s="19">
        <v>0.14013937619801164</v>
      </c>
      <c r="L18710" s="19"/>
      <c r="M18710" s="19">
        <v>1.4489694288878512</v>
      </c>
      <c r="N18710" s="19"/>
      <c r="O18710" s="19">
        <v>0.37769202305531091</v>
      </c>
      <c r="P18710" s="50"/>
      <c r="R18710" s="9" t="s">
        <v>0</v>
      </c>
    </row>
    <row r="18711" spans="2:18" x14ac:dyDescent="0.2">
      <c r="B18711" s="25">
        <v>18481</v>
      </c>
      <c r="C18711" s="193">
        <v>1.3917266153914154</v>
      </c>
      <c r="D18711" s="19"/>
      <c r="E18711" s="19">
        <v>0.29347862530539121</v>
      </c>
      <c r="F18711" s="19"/>
      <c r="G18711" s="19">
        <v>0.46284463610382937</v>
      </c>
      <c r="H18711" s="19"/>
      <c r="I18711" s="19">
        <v>1.4345923969677048</v>
      </c>
      <c r="J18711" s="19"/>
      <c r="K18711" s="19">
        <v>4.8506914247327037E-3</v>
      </c>
      <c r="L18711" s="19"/>
      <c r="M18711" s="19">
        <v>1.0055367571363234</v>
      </c>
      <c r="N18711" s="19"/>
      <c r="O18711" s="19">
        <v>1.0962590883926411E-2</v>
      </c>
      <c r="P18711" s="50"/>
      <c r="R18711" s="9" t="s">
        <v>0</v>
      </c>
    </row>
    <row r="18712" spans="2:18" x14ac:dyDescent="0.2">
      <c r="B18712" s="25">
        <v>18482</v>
      </c>
      <c r="C18712" s="193">
        <v>0.34417890675074597</v>
      </c>
      <c r="D18712" s="19"/>
      <c r="E18712" s="19">
        <v>0.39559758600112832</v>
      </c>
      <c r="F18712" s="19"/>
      <c r="G18712" s="19">
        <v>0.77190498606978841</v>
      </c>
      <c r="H18712" s="19"/>
      <c r="I18712" s="19">
        <v>0.70889664799624286</v>
      </c>
      <c r="J18712" s="19"/>
      <c r="K18712" s="19"/>
      <c r="L18712" s="19">
        <v>0.78514883922477685</v>
      </c>
      <c r="M18712" s="19"/>
      <c r="N18712" s="19">
        <v>0.52843584592324933</v>
      </c>
      <c r="O18712" s="19">
        <v>0.59099875920654144</v>
      </c>
      <c r="P18712" s="50"/>
      <c r="R18712" s="9" t="s">
        <v>0</v>
      </c>
    </row>
    <row r="18713" spans="2:18" x14ac:dyDescent="0.2">
      <c r="B18713" s="25">
        <v>18483</v>
      </c>
      <c r="C18713" s="193"/>
      <c r="D18713" s="19">
        <v>0.33508598288545566</v>
      </c>
      <c r="E18713" s="19"/>
      <c r="F18713" s="19">
        <v>5.2732451640190164E-2</v>
      </c>
      <c r="G18713" s="19">
        <v>1.2360681063623674E-2</v>
      </c>
      <c r="H18713" s="19"/>
      <c r="I18713" s="19"/>
      <c r="J18713" s="19">
        <v>0.66315251103282014</v>
      </c>
      <c r="K18713" s="19">
        <v>0.22241399073795839</v>
      </c>
      <c r="L18713" s="19"/>
      <c r="M18713" s="19">
        <v>0.84588339634750032</v>
      </c>
      <c r="N18713" s="19"/>
      <c r="O18713" s="19"/>
      <c r="P18713" s="50">
        <v>0.69928797668250542</v>
      </c>
      <c r="R18713" s="9" t="s">
        <v>0</v>
      </c>
    </row>
    <row r="18714" spans="2:18" x14ac:dyDescent="0.2">
      <c r="B18714" s="25">
        <v>18484</v>
      </c>
      <c r="C18714" s="193"/>
      <c r="D18714" s="19">
        <v>0.42698383035038512</v>
      </c>
      <c r="E18714" s="19"/>
      <c r="F18714" s="19">
        <v>0.9747601733527802</v>
      </c>
      <c r="G18714" s="19"/>
      <c r="H18714" s="19">
        <v>1.3331049517662943</v>
      </c>
      <c r="I18714" s="19"/>
      <c r="J18714" s="19">
        <v>1.2109844359372841</v>
      </c>
      <c r="K18714" s="19"/>
      <c r="L18714" s="19">
        <v>0.4767978865077625</v>
      </c>
      <c r="M18714" s="19"/>
      <c r="N18714" s="19">
        <v>0.93182559951164035</v>
      </c>
      <c r="O18714" s="19"/>
      <c r="P18714" s="50">
        <v>0.14009728988814532</v>
      </c>
      <c r="R18714" s="9" t="s">
        <v>0</v>
      </c>
    </row>
    <row r="18715" spans="2:18" x14ac:dyDescent="0.2">
      <c r="B18715" s="25">
        <v>18485</v>
      </c>
      <c r="C18715" s="193"/>
      <c r="D18715" s="19">
        <v>8.9467130220456381E-2</v>
      </c>
      <c r="E18715" s="19">
        <v>3.2435029375561371E-2</v>
      </c>
      <c r="F18715" s="19"/>
      <c r="G18715" s="19"/>
      <c r="H18715" s="19">
        <v>0.61009595372275172</v>
      </c>
      <c r="I18715" s="19">
        <v>2.2416953362903357E-2</v>
      </c>
      <c r="J18715" s="19"/>
      <c r="K18715" s="19"/>
      <c r="L18715" s="19">
        <v>0.29763854346626589</v>
      </c>
      <c r="M18715" s="19"/>
      <c r="N18715" s="19">
        <v>1.0004585555555521</v>
      </c>
      <c r="O18715" s="19"/>
      <c r="P18715" s="50">
        <v>0.15576900200143873</v>
      </c>
      <c r="R18715" s="9" t="s">
        <v>0</v>
      </c>
    </row>
    <row r="18716" spans="2:18" x14ac:dyDescent="0.2">
      <c r="B18716" s="25">
        <v>18486</v>
      </c>
      <c r="C18716" s="193">
        <v>1.2654927665516538</v>
      </c>
      <c r="D18716" s="19"/>
      <c r="E18716" s="19">
        <v>6.5294619786648404E-3</v>
      </c>
      <c r="F18716" s="19"/>
      <c r="G18716" s="19"/>
      <c r="H18716" s="19">
        <v>0.40043945983319301</v>
      </c>
      <c r="I18716" s="19">
        <v>0.59710637026684332</v>
      </c>
      <c r="J18716" s="19"/>
      <c r="K18716" s="19"/>
      <c r="L18716" s="19">
        <v>0.39557759090915079</v>
      </c>
      <c r="M18716" s="19"/>
      <c r="N18716" s="19">
        <v>0.32008927254022324</v>
      </c>
      <c r="O18716" s="19"/>
      <c r="P18716" s="50">
        <v>2.5741318972057253E-2</v>
      </c>
      <c r="R18716" s="9" t="s">
        <v>0</v>
      </c>
    </row>
    <row r="18717" spans="2:18" x14ac:dyDescent="0.2">
      <c r="B18717" s="25">
        <v>18487</v>
      </c>
      <c r="C18717" s="193">
        <v>1.9501455401809074</v>
      </c>
      <c r="D18717" s="19"/>
      <c r="E18717" s="19">
        <v>0.53737170622989594</v>
      </c>
      <c r="F18717" s="19"/>
      <c r="G18717" s="19">
        <v>1.5639186290025413</v>
      </c>
      <c r="H18717" s="19"/>
      <c r="I18717" s="19">
        <v>1.7850671831920797</v>
      </c>
      <c r="J18717" s="19"/>
      <c r="K18717" s="19">
        <v>1.3488391397796047</v>
      </c>
      <c r="L18717" s="19"/>
      <c r="M18717" s="19">
        <v>1.2258462348285475</v>
      </c>
      <c r="N18717" s="19"/>
      <c r="O18717" s="19">
        <v>1.2361563793435772</v>
      </c>
      <c r="P18717" s="50"/>
      <c r="R18717" s="9" t="s">
        <v>0</v>
      </c>
    </row>
    <row r="18718" spans="2:18" x14ac:dyDescent="0.2">
      <c r="B18718" s="25">
        <v>18488</v>
      </c>
      <c r="C18718" s="193"/>
      <c r="D18718" s="19">
        <v>1.2854423543063225</v>
      </c>
      <c r="E18718" s="19"/>
      <c r="F18718" s="19">
        <v>0.54122821282391431</v>
      </c>
      <c r="G18718" s="19"/>
      <c r="H18718" s="19">
        <v>1.2112961215032545</v>
      </c>
      <c r="I18718" s="19"/>
      <c r="J18718" s="19">
        <v>1.4943370728190106</v>
      </c>
      <c r="K18718" s="19"/>
      <c r="L18718" s="19">
        <v>1.4311173224505993</v>
      </c>
      <c r="M18718" s="19"/>
      <c r="N18718" s="19">
        <v>1.2426064882065477</v>
      </c>
      <c r="O18718" s="19"/>
      <c r="P18718" s="50">
        <v>1.3392436938269265</v>
      </c>
      <c r="R18718" s="9" t="s">
        <v>0</v>
      </c>
    </row>
    <row r="18719" spans="2:18" x14ac:dyDescent="0.2">
      <c r="B18719" s="25">
        <v>18489</v>
      </c>
      <c r="C18719" s="193"/>
      <c r="D18719" s="19">
        <v>0.48665263426991273</v>
      </c>
      <c r="E18719" s="19"/>
      <c r="F18719" s="19">
        <v>1.3097304516087895</v>
      </c>
      <c r="G18719" s="19">
        <v>0.20965309797538323</v>
      </c>
      <c r="H18719" s="19"/>
      <c r="I18719" s="19"/>
      <c r="J18719" s="19">
        <v>0.66592609530899693</v>
      </c>
      <c r="K18719" s="19"/>
      <c r="L18719" s="19">
        <v>3.1952077573491246E-3</v>
      </c>
      <c r="M18719" s="19">
        <v>0.46483032150332493</v>
      </c>
      <c r="N18719" s="19"/>
      <c r="O18719" s="19">
        <v>0.30781715442993768</v>
      </c>
      <c r="P18719" s="50"/>
      <c r="R18719" s="9" t="s">
        <v>0</v>
      </c>
    </row>
    <row r="18720" spans="2:18" x14ac:dyDescent="0.2">
      <c r="B18720" s="25">
        <v>18490</v>
      </c>
      <c r="C18720" s="193"/>
      <c r="D18720" s="19">
        <v>0.3186405432524812</v>
      </c>
      <c r="E18720" s="19">
        <v>0.58469711403203251</v>
      </c>
      <c r="F18720" s="19"/>
      <c r="G18720" s="19">
        <v>0.9859442843281303</v>
      </c>
      <c r="H18720" s="19"/>
      <c r="I18720" s="19"/>
      <c r="J18720" s="19">
        <v>0.37190911837030355</v>
      </c>
      <c r="K18720" s="19">
        <v>0.35511286676640647</v>
      </c>
      <c r="L18720" s="19"/>
      <c r="M18720" s="19"/>
      <c r="N18720" s="19">
        <v>3.4563884448029604E-3</v>
      </c>
      <c r="O18720" s="19">
        <v>0.1535131128021216</v>
      </c>
      <c r="P18720" s="50"/>
      <c r="R18720" s="9" t="s">
        <v>0</v>
      </c>
    </row>
    <row r="18721" spans="2:18" x14ac:dyDescent="0.2">
      <c r="B18721" s="25">
        <v>18491</v>
      </c>
      <c r="C18721" s="193"/>
      <c r="D18721" s="19">
        <v>1.9472184432603141</v>
      </c>
      <c r="E18721" s="19"/>
      <c r="F18721" s="19">
        <v>0.81873966464887116</v>
      </c>
      <c r="G18721" s="19"/>
      <c r="H18721" s="19">
        <v>2.0212680116273281</v>
      </c>
      <c r="I18721" s="19"/>
      <c r="J18721" s="19">
        <v>1.5435025250935166</v>
      </c>
      <c r="K18721" s="19"/>
      <c r="L18721" s="19">
        <v>1.2698365910519489</v>
      </c>
      <c r="M18721" s="19"/>
      <c r="N18721" s="19">
        <v>0.96996455817063543</v>
      </c>
      <c r="O18721" s="19"/>
      <c r="P18721" s="50">
        <v>1.6108699643594953</v>
      </c>
      <c r="R18721" s="9" t="s">
        <v>0</v>
      </c>
    </row>
    <row r="18722" spans="2:18" x14ac:dyDescent="0.2">
      <c r="B18722" s="25">
        <v>18492</v>
      </c>
      <c r="C18722" s="193"/>
      <c r="D18722" s="19">
        <v>0.38178990060968399</v>
      </c>
      <c r="E18722" s="19">
        <v>0.85026383781723514</v>
      </c>
      <c r="F18722" s="19"/>
      <c r="G18722" s="19"/>
      <c r="H18722" s="19">
        <v>4.8945724002396274E-2</v>
      </c>
      <c r="I18722" s="19">
        <v>0.67410122294437036</v>
      </c>
      <c r="J18722" s="19"/>
      <c r="K18722" s="19">
        <v>0.1153251089792878</v>
      </c>
      <c r="L18722" s="19"/>
      <c r="M18722" s="19">
        <v>0.28904775601050225</v>
      </c>
      <c r="N18722" s="19"/>
      <c r="O18722" s="19"/>
      <c r="P18722" s="50">
        <v>8.1659007875493322E-2</v>
      </c>
      <c r="R18722" s="9" t="s">
        <v>0</v>
      </c>
    </row>
    <row r="18723" spans="2:18" x14ac:dyDescent="0.2">
      <c r="B18723" s="25">
        <v>18493</v>
      </c>
      <c r="C18723" s="193"/>
      <c r="D18723" s="19">
        <v>0.51903761924484348</v>
      </c>
      <c r="E18723" s="19"/>
      <c r="F18723" s="19">
        <v>0.67933870084104853</v>
      </c>
      <c r="G18723" s="19"/>
      <c r="H18723" s="19">
        <v>0.35659131256433124</v>
      </c>
      <c r="I18723" s="19"/>
      <c r="J18723" s="19">
        <v>0.5197097675722212</v>
      </c>
      <c r="K18723" s="19">
        <v>0.16662323182602717</v>
      </c>
      <c r="L18723" s="19"/>
      <c r="M18723" s="19"/>
      <c r="N18723" s="19">
        <v>0.25085932236031733</v>
      </c>
      <c r="O18723" s="19"/>
      <c r="P18723" s="50">
        <v>8.0533954935166976E-2</v>
      </c>
      <c r="R18723" s="9" t="s">
        <v>0</v>
      </c>
    </row>
    <row r="18724" spans="2:18" x14ac:dyDescent="0.2">
      <c r="B18724" s="25">
        <v>18494</v>
      </c>
      <c r="C18724" s="193"/>
      <c r="D18724" s="19">
        <v>1.5557791386382076</v>
      </c>
      <c r="E18724" s="19"/>
      <c r="F18724" s="19">
        <v>0.34121864650106887</v>
      </c>
      <c r="G18724" s="19"/>
      <c r="H18724" s="19">
        <v>1.6372926616838848</v>
      </c>
      <c r="I18724" s="19"/>
      <c r="J18724" s="19">
        <v>0.87615554920192462</v>
      </c>
      <c r="K18724" s="19"/>
      <c r="L18724" s="19">
        <v>0.1945676130042516</v>
      </c>
      <c r="M18724" s="19"/>
      <c r="N18724" s="19">
        <v>1.7270138413740139</v>
      </c>
      <c r="O18724" s="19"/>
      <c r="P18724" s="50">
        <v>0.77982480552449651</v>
      </c>
      <c r="R18724" s="9" t="s">
        <v>0</v>
      </c>
    </row>
    <row r="18725" spans="2:18" x14ac:dyDescent="0.2">
      <c r="B18725" s="25">
        <v>18495</v>
      </c>
      <c r="C18725" s="193"/>
      <c r="D18725" s="19">
        <v>0.38871036024730016</v>
      </c>
      <c r="E18725" s="19"/>
      <c r="F18725" s="19">
        <v>0.35598032912676375</v>
      </c>
      <c r="G18725" s="19"/>
      <c r="H18725" s="19">
        <v>0.67522907036650115</v>
      </c>
      <c r="I18725" s="19"/>
      <c r="J18725" s="19">
        <v>0.85524736209294971</v>
      </c>
      <c r="K18725" s="19"/>
      <c r="L18725" s="19">
        <v>1.7438754052267327</v>
      </c>
      <c r="M18725" s="19"/>
      <c r="N18725" s="19">
        <v>0.45223308298756915</v>
      </c>
      <c r="O18725" s="19"/>
      <c r="P18725" s="50">
        <v>1.4975958050855402</v>
      </c>
      <c r="R18725" s="9" t="s">
        <v>0</v>
      </c>
    </row>
    <row r="18726" spans="2:18" x14ac:dyDescent="0.2">
      <c r="B18726" s="25">
        <v>18496</v>
      </c>
      <c r="C18726" s="193">
        <v>0.99248982120935514</v>
      </c>
      <c r="D18726" s="19"/>
      <c r="E18726" s="19">
        <v>0.15908671764062479</v>
      </c>
      <c r="F18726" s="19"/>
      <c r="G18726" s="19">
        <v>0.22210666441779298</v>
      </c>
      <c r="H18726" s="19"/>
      <c r="I18726" s="19">
        <v>0.67068775253671664</v>
      </c>
      <c r="J18726" s="19"/>
      <c r="K18726" s="19"/>
      <c r="L18726" s="19">
        <v>0.35199320150840691</v>
      </c>
      <c r="M18726" s="19">
        <v>0.67411651811864393</v>
      </c>
      <c r="N18726" s="19"/>
      <c r="O18726" s="19">
        <v>0.79643394977618509</v>
      </c>
      <c r="P18726" s="50"/>
      <c r="R18726" s="9" t="s">
        <v>0</v>
      </c>
    </row>
    <row r="18727" spans="2:18" x14ac:dyDescent="0.2">
      <c r="B18727" s="25">
        <v>18497</v>
      </c>
      <c r="C18727" s="193"/>
      <c r="D18727" s="19">
        <v>0.73728912033659022</v>
      </c>
      <c r="E18727" s="19"/>
      <c r="F18727" s="19">
        <v>0.85997619967974515</v>
      </c>
      <c r="G18727" s="19">
        <v>0.16304467295026143</v>
      </c>
      <c r="H18727" s="19"/>
      <c r="I18727" s="19"/>
      <c r="J18727" s="19">
        <v>1.1559743572792645</v>
      </c>
      <c r="K18727" s="19"/>
      <c r="L18727" s="19">
        <v>1.5266355382601151</v>
      </c>
      <c r="M18727" s="19"/>
      <c r="N18727" s="19">
        <v>1.0682967989295444</v>
      </c>
      <c r="O18727" s="19"/>
      <c r="P18727" s="50">
        <v>1.71263908860837</v>
      </c>
      <c r="R18727" s="9" t="s">
        <v>0</v>
      </c>
    </row>
    <row r="18728" spans="2:18" x14ac:dyDescent="0.2">
      <c r="B18728" s="25">
        <v>18498</v>
      </c>
      <c r="C18728" s="193"/>
      <c r="D18728" s="19">
        <v>1.0819814880665439</v>
      </c>
      <c r="E18728" s="19"/>
      <c r="F18728" s="19">
        <v>6.9820876072395266E-4</v>
      </c>
      <c r="G18728" s="19"/>
      <c r="H18728" s="19">
        <v>0.46713579796446753</v>
      </c>
      <c r="I18728" s="19"/>
      <c r="J18728" s="19">
        <v>0.74184217112776629</v>
      </c>
      <c r="K18728" s="19"/>
      <c r="L18728" s="19">
        <v>0.64769290174678529</v>
      </c>
      <c r="M18728" s="19"/>
      <c r="N18728" s="19">
        <v>0.35386824622207202</v>
      </c>
      <c r="O18728" s="19"/>
      <c r="P18728" s="50">
        <v>0.55913756154082606</v>
      </c>
      <c r="R18728" s="9" t="s">
        <v>0</v>
      </c>
    </row>
    <row r="18729" spans="2:18" x14ac:dyDescent="0.2">
      <c r="B18729" s="25">
        <v>18499</v>
      </c>
      <c r="C18729" s="193">
        <v>0.10557554676043425</v>
      </c>
      <c r="D18729" s="19"/>
      <c r="E18729" s="19">
        <v>0.72482550520627931</v>
      </c>
      <c r="F18729" s="19"/>
      <c r="G18729" s="19"/>
      <c r="H18729" s="19">
        <v>0.22058700110007973</v>
      </c>
      <c r="I18729" s="19">
        <v>0.71076788195160323</v>
      </c>
      <c r="J18729" s="19"/>
      <c r="K18729" s="19">
        <v>0.33138628822168575</v>
      </c>
      <c r="L18729" s="19"/>
      <c r="M18729" s="19">
        <v>0.36623479116394936</v>
      </c>
      <c r="N18729" s="19"/>
      <c r="O18729" s="19">
        <v>0.80729753550238259</v>
      </c>
      <c r="P18729" s="50"/>
      <c r="R18729" s="9" t="s">
        <v>0</v>
      </c>
    </row>
    <row r="18730" spans="2:18" x14ac:dyDescent="0.2">
      <c r="B18730" s="25">
        <v>18500</v>
      </c>
      <c r="C18730" s="193"/>
      <c r="D18730" s="19">
        <v>0.74419018048338292</v>
      </c>
      <c r="E18730" s="19">
        <v>0.34492516870715428</v>
      </c>
      <c r="F18730" s="19"/>
      <c r="G18730" s="19"/>
      <c r="H18730" s="19">
        <v>0.47100059273711758</v>
      </c>
      <c r="I18730" s="19"/>
      <c r="J18730" s="19">
        <v>8.8777931615548852E-2</v>
      </c>
      <c r="K18730" s="19">
        <v>0.8500512499968087</v>
      </c>
      <c r="L18730" s="19"/>
      <c r="M18730" s="19">
        <v>0.17382694543548488</v>
      </c>
      <c r="N18730" s="19"/>
      <c r="O18730" s="19"/>
      <c r="P18730" s="50">
        <v>0.15513965856460604</v>
      </c>
      <c r="R18730" s="9" t="s">
        <v>0</v>
      </c>
    </row>
    <row r="18731" spans="2:18" x14ac:dyDescent="0.2">
      <c r="B18731" s="25">
        <v>18501</v>
      </c>
      <c r="C18731" s="193"/>
      <c r="D18731" s="19">
        <v>1.2108812490454759</v>
      </c>
      <c r="E18731" s="19">
        <v>0.31958542163102899</v>
      </c>
      <c r="F18731" s="19"/>
      <c r="G18731" s="19"/>
      <c r="H18731" s="19">
        <v>0.61805557856723592</v>
      </c>
      <c r="I18731" s="19">
        <v>0.42280783419748408</v>
      </c>
      <c r="J18731" s="19"/>
      <c r="K18731" s="19"/>
      <c r="L18731" s="19">
        <v>0.31919447851275484</v>
      </c>
      <c r="M18731" s="19">
        <v>1.1973674311186351</v>
      </c>
      <c r="N18731" s="19"/>
      <c r="O18731" s="19"/>
      <c r="P18731" s="50">
        <v>0.7418747298055639</v>
      </c>
      <c r="R18731" s="9" t="s">
        <v>0</v>
      </c>
    </row>
    <row r="18732" spans="2:18" x14ac:dyDescent="0.2">
      <c r="B18732" s="25">
        <v>18502</v>
      </c>
      <c r="C18732" s="193"/>
      <c r="D18732" s="19">
        <v>1.7009356951048722</v>
      </c>
      <c r="E18732" s="19"/>
      <c r="F18732" s="19">
        <v>0.64698096341360167</v>
      </c>
      <c r="G18732" s="19"/>
      <c r="H18732" s="19">
        <v>1.932331735352852</v>
      </c>
      <c r="I18732" s="19"/>
      <c r="J18732" s="19">
        <v>0.58557301623646474</v>
      </c>
      <c r="K18732" s="19"/>
      <c r="L18732" s="19">
        <v>0.92750529035755092</v>
      </c>
      <c r="M18732" s="19"/>
      <c r="N18732" s="19">
        <v>1.5234531501777104</v>
      </c>
      <c r="O18732" s="19"/>
      <c r="P18732" s="50">
        <v>1.440723264851639</v>
      </c>
      <c r="R18732" s="9" t="s">
        <v>0</v>
      </c>
    </row>
    <row r="18733" spans="2:18" x14ac:dyDescent="0.2">
      <c r="B18733" s="25">
        <v>18503</v>
      </c>
      <c r="C18733" s="193"/>
      <c r="D18733" s="19">
        <v>2.0692941613724352</v>
      </c>
      <c r="E18733" s="19"/>
      <c r="F18733" s="19">
        <v>1.6249828291377444</v>
      </c>
      <c r="G18733" s="19"/>
      <c r="H18733" s="19">
        <v>2.0724923209858366</v>
      </c>
      <c r="I18733" s="19"/>
      <c r="J18733" s="19">
        <v>1.1496928528493466</v>
      </c>
      <c r="K18733" s="19"/>
      <c r="L18733" s="19">
        <v>0.85122479391726935</v>
      </c>
      <c r="M18733" s="19"/>
      <c r="N18733" s="19">
        <v>1.379808322360381</v>
      </c>
      <c r="O18733" s="19"/>
      <c r="P18733" s="50">
        <v>2.0514258938941223</v>
      </c>
      <c r="R18733" s="9" t="s">
        <v>0</v>
      </c>
    </row>
    <row r="18734" spans="2:18" x14ac:dyDescent="0.2">
      <c r="B18734" s="25">
        <v>18504</v>
      </c>
      <c r="C18734" s="193">
        <v>1.1450811693835212</v>
      </c>
      <c r="D18734" s="19"/>
      <c r="E18734" s="19">
        <v>1.26656931261905</v>
      </c>
      <c r="F18734" s="19"/>
      <c r="G18734" s="19">
        <v>1.36326375912536</v>
      </c>
      <c r="H18734" s="19"/>
      <c r="I18734" s="19">
        <v>0.63354491965374071</v>
      </c>
      <c r="J18734" s="19"/>
      <c r="K18734" s="19">
        <v>1.4789660380820093</v>
      </c>
      <c r="L18734" s="19"/>
      <c r="M18734" s="19">
        <v>2.1405975955212031</v>
      </c>
      <c r="N18734" s="19"/>
      <c r="O18734" s="19">
        <v>2.4494189494522467</v>
      </c>
      <c r="P18734" s="50"/>
      <c r="R18734" s="9" t="s">
        <v>0</v>
      </c>
    </row>
    <row r="18735" spans="2:18" x14ac:dyDescent="0.2">
      <c r="B18735" s="25">
        <v>18505</v>
      </c>
      <c r="C18735" s="193">
        <v>0.34445579513635738</v>
      </c>
      <c r="D18735" s="19"/>
      <c r="E18735" s="19">
        <v>0.6325104962114636</v>
      </c>
      <c r="F18735" s="19"/>
      <c r="G18735" s="19">
        <v>0.5954841183024685</v>
      </c>
      <c r="H18735" s="19"/>
      <c r="I18735" s="19"/>
      <c r="J18735" s="19">
        <v>0.30125199961507193</v>
      </c>
      <c r="K18735" s="19">
        <v>0.9756514862973158</v>
      </c>
      <c r="L18735" s="19"/>
      <c r="M18735" s="19">
        <v>1.1929216622681043</v>
      </c>
      <c r="N18735" s="19"/>
      <c r="O18735" s="19">
        <v>5.4687941321028756E-2</v>
      </c>
      <c r="P18735" s="50"/>
      <c r="R18735" s="9" t="s">
        <v>0</v>
      </c>
    </row>
    <row r="18736" spans="2:18" x14ac:dyDescent="0.2">
      <c r="B18736" s="25">
        <v>18506</v>
      </c>
      <c r="C18736" s="193"/>
      <c r="D18736" s="19">
        <v>1.4590137783377295</v>
      </c>
      <c r="E18736" s="19"/>
      <c r="F18736" s="19">
        <v>1.1383230623742087</v>
      </c>
      <c r="G18736" s="19"/>
      <c r="H18736" s="19">
        <v>1.6848538260057608</v>
      </c>
      <c r="I18736" s="19"/>
      <c r="J18736" s="19">
        <v>1.994868873369755</v>
      </c>
      <c r="K18736" s="19"/>
      <c r="L18736" s="19">
        <v>2.5277223917722074</v>
      </c>
      <c r="M18736" s="19"/>
      <c r="N18736" s="19">
        <v>1.3457453178259935</v>
      </c>
      <c r="O18736" s="19"/>
      <c r="P18736" s="50">
        <v>1.5871914471908342</v>
      </c>
      <c r="R18736" s="9" t="s">
        <v>0</v>
      </c>
    </row>
    <row r="18737" spans="2:18" x14ac:dyDescent="0.2">
      <c r="B18737" s="25">
        <v>18507</v>
      </c>
      <c r="C18737" s="193">
        <v>0.56522241294079545</v>
      </c>
      <c r="D18737" s="19"/>
      <c r="E18737" s="19"/>
      <c r="F18737" s="19">
        <v>1.7421007137672737E-2</v>
      </c>
      <c r="G18737" s="19">
        <v>0.16916367579361885</v>
      </c>
      <c r="H18737" s="19"/>
      <c r="I18737" s="19">
        <v>0.24790941525433741</v>
      </c>
      <c r="J18737" s="19"/>
      <c r="K18737" s="19"/>
      <c r="L18737" s="19">
        <v>0.53071662981295875</v>
      </c>
      <c r="M18737" s="19">
        <v>7.897190463143991E-2</v>
      </c>
      <c r="N18737" s="19"/>
      <c r="O18737" s="19">
        <v>0.36111400616250156</v>
      </c>
      <c r="P18737" s="50"/>
      <c r="R18737" s="9" t="s">
        <v>0</v>
      </c>
    </row>
    <row r="18738" spans="2:18" x14ac:dyDescent="0.2">
      <c r="B18738" s="25">
        <v>18508</v>
      </c>
      <c r="C18738" s="193">
        <v>1.9256541628543205</v>
      </c>
      <c r="D18738" s="19"/>
      <c r="E18738" s="19">
        <v>0.56071559162841567</v>
      </c>
      <c r="F18738" s="19"/>
      <c r="G18738" s="19">
        <v>0.86293180031959837</v>
      </c>
      <c r="H18738" s="19"/>
      <c r="I18738" s="19">
        <v>1.603835262737066</v>
      </c>
      <c r="J18738" s="19"/>
      <c r="K18738" s="19">
        <v>1.0093904472859752</v>
      </c>
      <c r="L18738" s="19"/>
      <c r="M18738" s="19">
        <v>0.9739012914988826</v>
      </c>
      <c r="N18738" s="19"/>
      <c r="O18738" s="19">
        <v>1.0410143416059208</v>
      </c>
      <c r="P18738" s="50"/>
      <c r="R18738" s="9" t="s">
        <v>0</v>
      </c>
    </row>
    <row r="18739" spans="2:18" x14ac:dyDescent="0.2">
      <c r="B18739" s="25">
        <v>18509</v>
      </c>
      <c r="C18739" s="193"/>
      <c r="D18739" s="19">
        <v>0.179579560812891</v>
      </c>
      <c r="E18739" s="19"/>
      <c r="F18739" s="19">
        <v>0.41281829631146122</v>
      </c>
      <c r="G18739" s="19"/>
      <c r="H18739" s="19">
        <v>0.89138286808487244</v>
      </c>
      <c r="I18739" s="19"/>
      <c r="J18739" s="19">
        <v>0.27331438481533565</v>
      </c>
      <c r="K18739" s="19">
        <v>0.65360658160819618</v>
      </c>
      <c r="L18739" s="19"/>
      <c r="M18739" s="19"/>
      <c r="N18739" s="19">
        <v>0.28022643919662604</v>
      </c>
      <c r="O18739" s="19"/>
      <c r="P18739" s="50">
        <v>0.77133750566116488</v>
      </c>
      <c r="R18739" s="9" t="s">
        <v>0</v>
      </c>
    </row>
    <row r="18740" spans="2:18" x14ac:dyDescent="0.2">
      <c r="B18740" s="25">
        <v>18510</v>
      </c>
      <c r="C18740" s="193">
        <v>2.4455534607479383</v>
      </c>
      <c r="D18740" s="19"/>
      <c r="E18740" s="19">
        <v>0.74985199392963708</v>
      </c>
      <c r="F18740" s="19"/>
      <c r="G18740" s="19">
        <v>1.6206174296882947</v>
      </c>
      <c r="H18740" s="19"/>
      <c r="I18740" s="19">
        <v>1.3154061674021098</v>
      </c>
      <c r="J18740" s="19"/>
      <c r="K18740" s="19">
        <v>0.45281603132184783</v>
      </c>
      <c r="L18740" s="19"/>
      <c r="M18740" s="19">
        <v>1.4586269994167478</v>
      </c>
      <c r="N18740" s="19"/>
      <c r="O18740" s="19">
        <v>0.93113637930631032</v>
      </c>
      <c r="P18740" s="50"/>
      <c r="R18740" s="9" t="s">
        <v>0</v>
      </c>
    </row>
    <row r="18741" spans="2:18" x14ac:dyDescent="0.2">
      <c r="B18741" s="25">
        <v>18511</v>
      </c>
      <c r="C18741" s="193"/>
      <c r="D18741" s="19">
        <v>0.68468019260532387</v>
      </c>
      <c r="E18741" s="19">
        <v>0.10123507236999028</v>
      </c>
      <c r="F18741" s="19"/>
      <c r="G18741" s="19">
        <v>0.20618473053848546</v>
      </c>
      <c r="H18741" s="19"/>
      <c r="I18741" s="19"/>
      <c r="J18741" s="19">
        <v>0.2942161746199049</v>
      </c>
      <c r="K18741" s="19"/>
      <c r="L18741" s="19">
        <v>0.70377692870418096</v>
      </c>
      <c r="M18741" s="19"/>
      <c r="N18741" s="19">
        <v>0.22200769871871459</v>
      </c>
      <c r="O18741" s="19"/>
      <c r="P18741" s="50">
        <v>0.27669088042124029</v>
      </c>
      <c r="R18741" s="9" t="s">
        <v>0</v>
      </c>
    </row>
    <row r="18742" spans="2:18" x14ac:dyDescent="0.2">
      <c r="B18742" s="25">
        <v>18512</v>
      </c>
      <c r="C18742" s="193"/>
      <c r="D18742" s="19">
        <v>3.4995825492381977E-2</v>
      </c>
      <c r="E18742" s="19"/>
      <c r="F18742" s="19">
        <v>0.7421642407676261</v>
      </c>
      <c r="G18742" s="19"/>
      <c r="H18742" s="19">
        <v>1.007253695179767</v>
      </c>
      <c r="I18742" s="19"/>
      <c r="J18742" s="19">
        <v>0.74963620712211543</v>
      </c>
      <c r="K18742" s="19">
        <v>0.46042270809013897</v>
      </c>
      <c r="L18742" s="19"/>
      <c r="M18742" s="19">
        <v>0.10217739380473814</v>
      </c>
      <c r="N18742" s="19"/>
      <c r="O18742" s="19"/>
      <c r="P18742" s="50">
        <v>0.49291317982331206</v>
      </c>
      <c r="R18742" s="9" t="s">
        <v>0</v>
      </c>
    </row>
    <row r="18743" spans="2:18" x14ac:dyDescent="0.2">
      <c r="B18743" s="25">
        <v>18513</v>
      </c>
      <c r="C18743" s="193">
        <v>0.84274664544608135</v>
      </c>
      <c r="D18743" s="19"/>
      <c r="E18743" s="19"/>
      <c r="F18743" s="19">
        <v>0.21409384244095009</v>
      </c>
      <c r="G18743" s="19"/>
      <c r="H18743" s="19">
        <v>0.14796344769542835</v>
      </c>
      <c r="I18743" s="19">
        <v>5.6859750425665288E-2</v>
      </c>
      <c r="J18743" s="19"/>
      <c r="K18743" s="19"/>
      <c r="L18743" s="19">
        <v>0.70459678275302939</v>
      </c>
      <c r="M18743" s="19"/>
      <c r="N18743" s="19">
        <v>6.7965417223300878E-2</v>
      </c>
      <c r="O18743" s="19">
        <v>0.17268314619029579</v>
      </c>
      <c r="P18743" s="50"/>
      <c r="R18743" s="9" t="s">
        <v>0</v>
      </c>
    </row>
    <row r="18744" spans="2:18" x14ac:dyDescent="0.2">
      <c r="B18744" s="25">
        <v>18514</v>
      </c>
      <c r="C18744" s="193">
        <v>0.92305113667307004</v>
      </c>
      <c r="D18744" s="19"/>
      <c r="E18744" s="19">
        <v>1.4630038752672421</v>
      </c>
      <c r="F18744" s="19"/>
      <c r="G18744" s="19">
        <v>0.78146539775894275</v>
      </c>
      <c r="H18744" s="19"/>
      <c r="I18744" s="19">
        <v>1.2341604379561402</v>
      </c>
      <c r="J18744" s="19"/>
      <c r="K18744" s="19">
        <v>1.0716597241254147</v>
      </c>
      <c r="L18744" s="19"/>
      <c r="M18744" s="19">
        <v>1.4400036117567367</v>
      </c>
      <c r="N18744" s="19"/>
      <c r="O18744" s="19">
        <v>1.1616999856498664</v>
      </c>
      <c r="P18744" s="50"/>
      <c r="R18744" s="9" t="s">
        <v>0</v>
      </c>
    </row>
    <row r="18745" spans="2:18" x14ac:dyDescent="0.2">
      <c r="B18745" s="25">
        <v>18515</v>
      </c>
      <c r="C18745" s="193"/>
      <c r="D18745" s="19">
        <v>2.1697188905021849</v>
      </c>
      <c r="E18745" s="19"/>
      <c r="F18745" s="19">
        <v>2.0068682493206773</v>
      </c>
      <c r="G18745" s="19"/>
      <c r="H18745" s="19">
        <v>2.0565580663438343</v>
      </c>
      <c r="I18745" s="19"/>
      <c r="J18745" s="19">
        <v>1.5342280454814037</v>
      </c>
      <c r="K18745" s="19"/>
      <c r="L18745" s="19">
        <v>2.0513348113389918</v>
      </c>
      <c r="M18745" s="19"/>
      <c r="N18745" s="19">
        <v>1.8017424915348192</v>
      </c>
      <c r="O18745" s="19"/>
      <c r="P18745" s="50">
        <v>1.152223242620994</v>
      </c>
      <c r="R18745" s="9" t="s">
        <v>0</v>
      </c>
    </row>
    <row r="18746" spans="2:18" x14ac:dyDescent="0.2">
      <c r="B18746" s="25">
        <v>18516</v>
      </c>
      <c r="C18746" s="193">
        <v>1.8997648020859839</v>
      </c>
      <c r="D18746" s="19"/>
      <c r="E18746" s="19">
        <v>1.9085316770253957</v>
      </c>
      <c r="F18746" s="19"/>
      <c r="G18746" s="19">
        <v>0.7489115477099606</v>
      </c>
      <c r="H18746" s="19"/>
      <c r="I18746" s="19">
        <v>1.2100732901426807</v>
      </c>
      <c r="J18746" s="19"/>
      <c r="K18746" s="19">
        <v>0.94640698693815162</v>
      </c>
      <c r="L18746" s="19"/>
      <c r="M18746" s="19">
        <v>1.097967200067792</v>
      </c>
      <c r="N18746" s="19"/>
      <c r="O18746" s="19">
        <v>0.55356138615774642</v>
      </c>
      <c r="P18746" s="50"/>
      <c r="R18746" s="9" t="s">
        <v>0</v>
      </c>
    </row>
    <row r="18747" spans="2:18" x14ac:dyDescent="0.2">
      <c r="B18747" s="25">
        <v>18517</v>
      </c>
      <c r="C18747" s="193"/>
      <c r="D18747" s="19">
        <v>6.3216563922565416E-2</v>
      </c>
      <c r="E18747" s="19">
        <v>0.40730937709810838</v>
      </c>
      <c r="F18747" s="19"/>
      <c r="G18747" s="19">
        <v>0.8425654074734501</v>
      </c>
      <c r="H18747" s="19"/>
      <c r="I18747" s="19"/>
      <c r="J18747" s="19">
        <v>5.3799032196575655E-2</v>
      </c>
      <c r="K18747" s="19">
        <v>0.36300383469537878</v>
      </c>
      <c r="L18747" s="19"/>
      <c r="M18747" s="19">
        <v>1.2868746020740736</v>
      </c>
      <c r="N18747" s="19"/>
      <c r="O18747" s="19">
        <v>1.4482221243107969</v>
      </c>
      <c r="P18747" s="50"/>
      <c r="R18747" s="9" t="s">
        <v>0</v>
      </c>
    </row>
    <row r="18748" spans="2:18" x14ac:dyDescent="0.2">
      <c r="B18748" s="25">
        <v>18518</v>
      </c>
      <c r="C18748" s="193">
        <v>0.97925027085185068</v>
      </c>
      <c r="D18748" s="19"/>
      <c r="E18748" s="19">
        <v>0.24994641997642514</v>
      </c>
      <c r="F18748" s="19"/>
      <c r="G18748" s="19">
        <v>1.7362867435311904</v>
      </c>
      <c r="H18748" s="19"/>
      <c r="I18748" s="19">
        <v>1.6115328302203089</v>
      </c>
      <c r="J18748" s="19"/>
      <c r="K18748" s="19">
        <v>0.65082253065954287</v>
      </c>
      <c r="L18748" s="19"/>
      <c r="M18748" s="19">
        <v>0.81979874521277452</v>
      </c>
      <c r="N18748" s="19"/>
      <c r="O18748" s="19">
        <v>0.65278922372958847</v>
      </c>
      <c r="P18748" s="50"/>
      <c r="R18748" s="9" t="s">
        <v>0</v>
      </c>
    </row>
    <row r="18749" spans="2:18" x14ac:dyDescent="0.2">
      <c r="B18749" s="25">
        <v>18519</v>
      </c>
      <c r="C18749" s="193"/>
      <c r="D18749" s="19">
        <v>0.10886966996004481</v>
      </c>
      <c r="E18749" s="19">
        <v>0.62094073085742574</v>
      </c>
      <c r="F18749" s="19"/>
      <c r="G18749" s="19"/>
      <c r="H18749" s="19">
        <v>0.57958291367723325</v>
      </c>
      <c r="I18749" s="19"/>
      <c r="J18749" s="19">
        <v>0.15428137451986626</v>
      </c>
      <c r="K18749" s="19">
        <v>8.5798172385371102E-2</v>
      </c>
      <c r="L18749" s="19"/>
      <c r="M18749" s="19"/>
      <c r="N18749" s="19">
        <v>0.56586522875206513</v>
      </c>
      <c r="O18749" s="19">
        <v>0.31689076573857344</v>
      </c>
      <c r="P18749" s="50"/>
      <c r="R18749" s="9" t="s">
        <v>0</v>
      </c>
    </row>
    <row r="18750" spans="2:18" x14ac:dyDescent="0.2">
      <c r="B18750" s="25">
        <v>18520</v>
      </c>
      <c r="C18750" s="193"/>
      <c r="D18750" s="19">
        <v>0.4884446144368968</v>
      </c>
      <c r="E18750" s="19"/>
      <c r="F18750" s="19">
        <v>0.98006560811245313</v>
      </c>
      <c r="G18750" s="19"/>
      <c r="H18750" s="19">
        <v>1.125638512198194</v>
      </c>
      <c r="I18750" s="19"/>
      <c r="J18750" s="19">
        <v>1.6245238973771483</v>
      </c>
      <c r="K18750" s="19"/>
      <c r="L18750" s="19">
        <v>0.68612118696360003</v>
      </c>
      <c r="M18750" s="19"/>
      <c r="N18750" s="19">
        <v>1.1500103409622588</v>
      </c>
      <c r="O18750" s="19"/>
      <c r="P18750" s="50">
        <v>0.58163798504945541</v>
      </c>
      <c r="R18750" s="9" t="s">
        <v>0</v>
      </c>
    </row>
    <row r="18751" spans="2:18" x14ac:dyDescent="0.2">
      <c r="B18751" s="25">
        <v>18521</v>
      </c>
      <c r="C18751" s="193">
        <v>0.57692096844359553</v>
      </c>
      <c r="D18751" s="19"/>
      <c r="E18751" s="19"/>
      <c r="F18751" s="19">
        <v>0.13039943153434652</v>
      </c>
      <c r="G18751" s="19"/>
      <c r="H18751" s="19">
        <v>0.24415982503428568</v>
      </c>
      <c r="I18751" s="19"/>
      <c r="J18751" s="19">
        <v>0.14664270464180354</v>
      </c>
      <c r="K18751" s="19">
        <v>1.1342491330711904</v>
      </c>
      <c r="L18751" s="19"/>
      <c r="M18751" s="19">
        <v>5.6762493179049391E-2</v>
      </c>
      <c r="N18751" s="19"/>
      <c r="O18751" s="19"/>
      <c r="P18751" s="50">
        <v>0.36057371664308091</v>
      </c>
      <c r="R18751" s="9" t="s">
        <v>0</v>
      </c>
    </row>
    <row r="18752" spans="2:18" x14ac:dyDescent="0.2">
      <c r="B18752" s="25">
        <v>18522</v>
      </c>
      <c r="C18752" s="193"/>
      <c r="D18752" s="19">
        <v>0.82443604767986012</v>
      </c>
      <c r="E18752" s="19">
        <v>6.0731914231770212E-2</v>
      </c>
      <c r="F18752" s="19"/>
      <c r="G18752" s="19"/>
      <c r="H18752" s="19">
        <v>1.0246699447403362</v>
      </c>
      <c r="I18752" s="19"/>
      <c r="J18752" s="19">
        <v>0.63492262961086121</v>
      </c>
      <c r="K18752" s="19">
        <v>0.47686656755466994</v>
      </c>
      <c r="L18752" s="19"/>
      <c r="M18752" s="19"/>
      <c r="N18752" s="19">
        <v>0.40727913319301723</v>
      </c>
      <c r="O18752" s="19"/>
      <c r="P18752" s="50">
        <v>0.57078681176788082</v>
      </c>
      <c r="R18752" s="9" t="s">
        <v>0</v>
      </c>
    </row>
    <row r="18753" spans="2:18" x14ac:dyDescent="0.2">
      <c r="B18753" s="25">
        <v>18523</v>
      </c>
      <c r="C18753" s="193"/>
      <c r="D18753" s="19">
        <v>0.37338729873463794</v>
      </c>
      <c r="E18753" s="19"/>
      <c r="F18753" s="19">
        <v>0.32696910081260883</v>
      </c>
      <c r="G18753" s="19"/>
      <c r="H18753" s="19">
        <v>8.1081890919561653E-2</v>
      </c>
      <c r="I18753" s="19">
        <v>0.53114893513516059</v>
      </c>
      <c r="J18753" s="19"/>
      <c r="K18753" s="19"/>
      <c r="L18753" s="19">
        <v>0.94441128979155686</v>
      </c>
      <c r="M18753" s="19"/>
      <c r="N18753" s="19">
        <v>0.31486918991946217</v>
      </c>
      <c r="O18753" s="19"/>
      <c r="P18753" s="50">
        <v>7.4422758072937342E-2</v>
      </c>
      <c r="R18753" s="9" t="s">
        <v>0</v>
      </c>
    </row>
    <row r="18754" spans="2:18" x14ac:dyDescent="0.2">
      <c r="B18754" s="25">
        <v>18524</v>
      </c>
      <c r="C18754" s="193"/>
      <c r="D18754" s="19">
        <v>0.26650138010442231</v>
      </c>
      <c r="E18754" s="19"/>
      <c r="F18754" s="19">
        <v>0.11634166803713678</v>
      </c>
      <c r="G18754" s="19"/>
      <c r="H18754" s="19">
        <v>0.72141860211330289</v>
      </c>
      <c r="I18754" s="19">
        <v>8.532589762569924E-2</v>
      </c>
      <c r="J18754" s="19"/>
      <c r="K18754" s="19"/>
      <c r="L18754" s="19">
        <v>0.6578503286836006</v>
      </c>
      <c r="M18754" s="19"/>
      <c r="N18754" s="19">
        <v>8.6232778513237865E-2</v>
      </c>
      <c r="O18754" s="19"/>
      <c r="P18754" s="50">
        <v>0.64610363630425793</v>
      </c>
      <c r="R18754" s="9" t="s">
        <v>0</v>
      </c>
    </row>
    <row r="18755" spans="2:18" x14ac:dyDescent="0.2">
      <c r="B18755" s="25">
        <v>18525</v>
      </c>
      <c r="C18755" s="193"/>
      <c r="D18755" s="19">
        <v>0.53068706396753051</v>
      </c>
      <c r="E18755" s="19"/>
      <c r="F18755" s="19">
        <v>0.22001484469341909</v>
      </c>
      <c r="G18755" s="19"/>
      <c r="H18755" s="19">
        <v>1.0267253646841079</v>
      </c>
      <c r="I18755" s="19"/>
      <c r="J18755" s="19">
        <v>0.26034889136957162</v>
      </c>
      <c r="K18755" s="19"/>
      <c r="L18755" s="19">
        <v>0.3730454769536698</v>
      </c>
      <c r="M18755" s="19"/>
      <c r="N18755" s="19">
        <v>1.4787922051661548</v>
      </c>
      <c r="O18755" s="19"/>
      <c r="P18755" s="50">
        <v>0.64191251225754331</v>
      </c>
      <c r="R18755" s="9" t="s">
        <v>0</v>
      </c>
    </row>
    <row r="18756" spans="2:18" x14ac:dyDescent="0.2">
      <c r="B18756" s="25">
        <v>18526</v>
      </c>
      <c r="C18756" s="193"/>
      <c r="D18756" s="19">
        <v>0.12937364216521505</v>
      </c>
      <c r="E18756" s="19"/>
      <c r="F18756" s="19">
        <v>0.2297628667735932</v>
      </c>
      <c r="G18756" s="19"/>
      <c r="H18756" s="19">
        <v>0.1121374249193334</v>
      </c>
      <c r="I18756" s="19">
        <v>0.63953717720704473</v>
      </c>
      <c r="J18756" s="19"/>
      <c r="K18756" s="19"/>
      <c r="L18756" s="19">
        <v>0.2095662330934617</v>
      </c>
      <c r="M18756" s="19"/>
      <c r="N18756" s="19">
        <v>0.44807544964499701</v>
      </c>
      <c r="O18756" s="19">
        <v>0.12319506364014975</v>
      </c>
      <c r="P18756" s="50"/>
      <c r="R18756" s="9" t="s">
        <v>0</v>
      </c>
    </row>
    <row r="18757" spans="2:18" x14ac:dyDescent="0.2">
      <c r="B18757" s="25">
        <v>18527</v>
      </c>
      <c r="C18757" s="193"/>
      <c r="D18757" s="19">
        <v>1.4238184513128798</v>
      </c>
      <c r="E18757" s="19"/>
      <c r="F18757" s="19">
        <v>1.4361383615153813</v>
      </c>
      <c r="G18757" s="19"/>
      <c r="H18757" s="19">
        <v>0.57097981515197938</v>
      </c>
      <c r="I18757" s="19"/>
      <c r="J18757" s="19">
        <v>1.9096918175984892</v>
      </c>
      <c r="K18757" s="19"/>
      <c r="L18757" s="19">
        <v>1.6304481463902685</v>
      </c>
      <c r="M18757" s="19"/>
      <c r="N18757" s="19">
        <v>1.9279748670580965</v>
      </c>
      <c r="O18757" s="19"/>
      <c r="P18757" s="50">
        <v>1.6997406817669742</v>
      </c>
      <c r="R18757" s="9" t="s">
        <v>0</v>
      </c>
    </row>
    <row r="18758" spans="2:18" x14ac:dyDescent="0.2">
      <c r="B18758" s="25">
        <v>18528</v>
      </c>
      <c r="C18758" s="193"/>
      <c r="D18758" s="19">
        <v>2.0409894153170587</v>
      </c>
      <c r="E18758" s="19"/>
      <c r="F18758" s="19">
        <v>1.2362178350161004</v>
      </c>
      <c r="G18758" s="19"/>
      <c r="H18758" s="19">
        <v>2.1242530976975846</v>
      </c>
      <c r="I18758" s="19"/>
      <c r="J18758" s="19">
        <v>1.3656532482146921</v>
      </c>
      <c r="K18758" s="19"/>
      <c r="L18758" s="19">
        <v>1.2992135478356108</v>
      </c>
      <c r="M18758" s="19"/>
      <c r="N18758" s="19">
        <v>2.0301441475730497</v>
      </c>
      <c r="O18758" s="19"/>
      <c r="P18758" s="50">
        <v>1.5775670839824911</v>
      </c>
      <c r="R18758" s="9" t="s">
        <v>0</v>
      </c>
    </row>
    <row r="18759" spans="2:18" x14ac:dyDescent="0.2">
      <c r="B18759" s="25">
        <v>18529</v>
      </c>
      <c r="C18759" s="193">
        <v>1.622269286663657</v>
      </c>
      <c r="D18759" s="19"/>
      <c r="E18759" s="19">
        <v>2.546575240141733</v>
      </c>
      <c r="F18759" s="19"/>
      <c r="G18759" s="19">
        <v>2.107036103609087</v>
      </c>
      <c r="H18759" s="19"/>
      <c r="I18759" s="19">
        <v>2.2517571257347915</v>
      </c>
      <c r="J18759" s="19"/>
      <c r="K18759" s="19">
        <v>2.460178705400184</v>
      </c>
      <c r="L18759" s="19"/>
      <c r="M18759" s="19">
        <v>1.6245990910100914</v>
      </c>
      <c r="N18759" s="19"/>
      <c r="O18759" s="19">
        <v>1.6227225028686387</v>
      </c>
      <c r="P18759" s="50"/>
      <c r="R18759" s="9" t="s">
        <v>0</v>
      </c>
    </row>
    <row r="18760" spans="2:18" x14ac:dyDescent="0.2">
      <c r="B18760" s="25">
        <v>18530</v>
      </c>
      <c r="C18760" s="193"/>
      <c r="D18760" s="19">
        <v>1.7297583377778225</v>
      </c>
      <c r="E18760" s="19"/>
      <c r="F18760" s="19">
        <v>1.3371806334748118</v>
      </c>
      <c r="G18760" s="19"/>
      <c r="H18760" s="19">
        <v>2.2118164504955824</v>
      </c>
      <c r="I18760" s="19"/>
      <c r="J18760" s="19">
        <v>2.4451584185584889</v>
      </c>
      <c r="K18760" s="19"/>
      <c r="L18760" s="19">
        <v>1.6693260000071981</v>
      </c>
      <c r="M18760" s="19"/>
      <c r="N18760" s="19">
        <v>2.2669884784058572</v>
      </c>
      <c r="O18760" s="19"/>
      <c r="P18760" s="50">
        <v>2.5887988669250497</v>
      </c>
      <c r="R18760" s="9" t="s">
        <v>0</v>
      </c>
    </row>
    <row r="18761" spans="2:18" x14ac:dyDescent="0.2">
      <c r="B18761" s="25">
        <v>18531</v>
      </c>
      <c r="C18761" s="193">
        <v>0.53376684302888877</v>
      </c>
      <c r="D18761" s="19"/>
      <c r="E18761" s="19">
        <v>1.51000281543862</v>
      </c>
      <c r="F18761" s="19"/>
      <c r="G18761" s="19">
        <v>0.52175603941381421</v>
      </c>
      <c r="H18761" s="19"/>
      <c r="I18761" s="19">
        <v>1.3090644117198851</v>
      </c>
      <c r="J18761" s="19"/>
      <c r="K18761" s="19">
        <v>0.52114004306919082</v>
      </c>
      <c r="L18761" s="19"/>
      <c r="M18761" s="19">
        <v>0.53587356158764909</v>
      </c>
      <c r="N18761" s="19"/>
      <c r="O18761" s="19">
        <v>0.67525070916502294</v>
      </c>
      <c r="P18761" s="50"/>
      <c r="R18761" s="9" t="s">
        <v>0</v>
      </c>
    </row>
    <row r="18762" spans="2:18" x14ac:dyDescent="0.2">
      <c r="B18762" s="25">
        <v>18532</v>
      </c>
      <c r="C18762" s="193"/>
      <c r="D18762" s="19">
        <v>1.8289762010545669</v>
      </c>
      <c r="E18762" s="19"/>
      <c r="F18762" s="19">
        <v>3.067110042418308</v>
      </c>
      <c r="G18762" s="19"/>
      <c r="H18762" s="19">
        <v>1.7247923433949597</v>
      </c>
      <c r="I18762" s="19"/>
      <c r="J18762" s="19">
        <v>1.741505538456062</v>
      </c>
      <c r="K18762" s="19"/>
      <c r="L18762" s="19">
        <v>1.1014640612962219</v>
      </c>
      <c r="M18762" s="19"/>
      <c r="N18762" s="19">
        <v>1.158276227366025</v>
      </c>
      <c r="O18762" s="19"/>
      <c r="P18762" s="50">
        <v>0.37422836148854299</v>
      </c>
      <c r="R18762" s="9" t="s">
        <v>0</v>
      </c>
    </row>
    <row r="18763" spans="2:18" x14ac:dyDescent="0.2">
      <c r="B18763" s="25">
        <v>18533</v>
      </c>
      <c r="C18763" s="193"/>
      <c r="D18763" s="19">
        <v>8.8498916541772957E-2</v>
      </c>
      <c r="E18763" s="19">
        <v>0.49138130503874361</v>
      </c>
      <c r="F18763" s="19"/>
      <c r="G18763" s="19"/>
      <c r="H18763" s="19">
        <v>0.40440709070476194</v>
      </c>
      <c r="I18763" s="19"/>
      <c r="J18763" s="19">
        <v>0.60604117748652864</v>
      </c>
      <c r="K18763" s="19">
        <v>0.54036452747467856</v>
      </c>
      <c r="L18763" s="19"/>
      <c r="M18763" s="19">
        <v>0.93225990379158186</v>
      </c>
      <c r="N18763" s="19"/>
      <c r="O18763" s="19">
        <v>0.46454012848649467</v>
      </c>
      <c r="P18763" s="50"/>
      <c r="R18763" s="9" t="s">
        <v>0</v>
      </c>
    </row>
    <row r="18764" spans="2:18" x14ac:dyDescent="0.2">
      <c r="B18764" s="25">
        <v>18534</v>
      </c>
      <c r="C18764" s="193"/>
      <c r="D18764" s="19">
        <v>4.3498867994555386E-2</v>
      </c>
      <c r="E18764" s="19">
        <v>0.10942940834410071</v>
      </c>
      <c r="F18764" s="19"/>
      <c r="G18764" s="19">
        <v>0.36167286448806907</v>
      </c>
      <c r="H18764" s="19"/>
      <c r="I18764" s="19">
        <v>0.46912128119424523</v>
      </c>
      <c r="J18764" s="19"/>
      <c r="K18764" s="19"/>
      <c r="L18764" s="19">
        <v>0.13411554991252986</v>
      </c>
      <c r="M18764" s="19"/>
      <c r="N18764" s="19">
        <v>0.9242109681759354</v>
      </c>
      <c r="O18764" s="19">
        <v>5.874461172377745E-2</v>
      </c>
      <c r="P18764" s="50"/>
      <c r="R18764" s="9" t="s">
        <v>0</v>
      </c>
    </row>
    <row r="18765" spans="2:18" x14ac:dyDescent="0.2">
      <c r="B18765" s="25">
        <v>18535</v>
      </c>
      <c r="C18765" s="193"/>
      <c r="D18765" s="19">
        <v>0.35785390997074107</v>
      </c>
      <c r="E18765" s="19">
        <v>1.1922632466919818E-3</v>
      </c>
      <c r="F18765" s="19"/>
      <c r="G18765" s="19">
        <v>0.8072652761825253</v>
      </c>
      <c r="H18765" s="19"/>
      <c r="I18765" s="19">
        <v>0.24020787275938801</v>
      </c>
      <c r="J18765" s="19"/>
      <c r="K18765" s="19"/>
      <c r="L18765" s="19">
        <v>0.62719669375054832</v>
      </c>
      <c r="M18765" s="19"/>
      <c r="N18765" s="19">
        <v>0.27162153640624154</v>
      </c>
      <c r="O18765" s="19">
        <v>0.10327512819542234</v>
      </c>
      <c r="P18765" s="50"/>
      <c r="R18765" s="9" t="s">
        <v>0</v>
      </c>
    </row>
    <row r="18766" spans="2:18" x14ac:dyDescent="0.2">
      <c r="B18766" s="25">
        <v>18536</v>
      </c>
      <c r="C18766" s="193"/>
      <c r="D18766" s="19">
        <v>9.9820961566558772E-2</v>
      </c>
      <c r="E18766" s="19">
        <v>0.2653090484569916</v>
      </c>
      <c r="F18766" s="19"/>
      <c r="G18766" s="19">
        <v>0.73031201741801455</v>
      </c>
      <c r="H18766" s="19"/>
      <c r="I18766" s="19">
        <v>0.53432080877230348</v>
      </c>
      <c r="J18766" s="19"/>
      <c r="K18766" s="19">
        <v>0.66529930330611398</v>
      </c>
      <c r="L18766" s="19"/>
      <c r="M18766" s="19">
        <v>0.17868611001299323</v>
      </c>
      <c r="N18766" s="19"/>
      <c r="O18766" s="19">
        <v>0.72673953960137538</v>
      </c>
      <c r="P18766" s="50"/>
      <c r="R18766" s="9" t="s">
        <v>0</v>
      </c>
    </row>
    <row r="18767" spans="2:18" x14ac:dyDescent="0.2">
      <c r="B18767" s="25">
        <v>18537</v>
      </c>
      <c r="C18767" s="193">
        <v>0.25303670604317041</v>
      </c>
      <c r="D18767" s="19"/>
      <c r="E18767" s="19">
        <v>0.21906586189155169</v>
      </c>
      <c r="F18767" s="19"/>
      <c r="G18767" s="19">
        <v>0.11289457057085554</v>
      </c>
      <c r="H18767" s="19"/>
      <c r="I18767" s="19">
        <v>0.57272127135179263</v>
      </c>
      <c r="J18767" s="19"/>
      <c r="K18767" s="19"/>
      <c r="L18767" s="19">
        <v>2.0904543739006295E-2</v>
      </c>
      <c r="M18767" s="19">
        <v>0.33507479515674649</v>
      </c>
      <c r="N18767" s="19"/>
      <c r="O18767" s="19"/>
      <c r="P18767" s="50">
        <v>0.93712112183082996</v>
      </c>
      <c r="R18767" s="9" t="s">
        <v>0</v>
      </c>
    </row>
    <row r="18768" spans="2:18" x14ac:dyDescent="0.2">
      <c r="B18768" s="25">
        <v>18538</v>
      </c>
      <c r="C18768" s="193"/>
      <c r="D18768" s="19">
        <v>1.8758918952670725</v>
      </c>
      <c r="E18768" s="19"/>
      <c r="F18768" s="19">
        <v>1.2745653661943444</v>
      </c>
      <c r="G18768" s="19"/>
      <c r="H18768" s="19">
        <v>2.4834632460611314</v>
      </c>
      <c r="I18768" s="19"/>
      <c r="J18768" s="19">
        <v>1.0925242502202106</v>
      </c>
      <c r="K18768" s="19"/>
      <c r="L18768" s="19">
        <v>1.8947910312630918</v>
      </c>
      <c r="M18768" s="19"/>
      <c r="N18768" s="19">
        <v>1.0687162752605048</v>
      </c>
      <c r="O18768" s="19"/>
      <c r="P18768" s="50">
        <v>0.94577367484615582</v>
      </c>
      <c r="R18768" s="9" t="s">
        <v>0</v>
      </c>
    </row>
    <row r="18769" spans="2:18" x14ac:dyDescent="0.2">
      <c r="B18769" s="25">
        <v>18539</v>
      </c>
      <c r="C18769" s="193">
        <v>0.89089563993029841</v>
      </c>
      <c r="D18769" s="19"/>
      <c r="E18769" s="19"/>
      <c r="F18769" s="19">
        <v>0.78787590943065167</v>
      </c>
      <c r="G18769" s="19"/>
      <c r="H18769" s="19">
        <v>0.41228898881040121</v>
      </c>
      <c r="I18769" s="19"/>
      <c r="J18769" s="19">
        <v>0.55540915750167719</v>
      </c>
      <c r="K18769" s="19">
        <v>0.31237152391282658</v>
      </c>
      <c r="L18769" s="19"/>
      <c r="M18769" s="19"/>
      <c r="N18769" s="19">
        <v>3.7606951223135128E-2</v>
      </c>
      <c r="O18769" s="19"/>
      <c r="P18769" s="50">
        <v>8.7412704077845668E-2</v>
      </c>
      <c r="R18769" s="9" t="s">
        <v>0</v>
      </c>
    </row>
    <row r="18770" spans="2:18" x14ac:dyDescent="0.2">
      <c r="B18770" s="25">
        <v>18540</v>
      </c>
      <c r="C18770" s="193">
        <v>0.28111508541382335</v>
      </c>
      <c r="D18770" s="19"/>
      <c r="E18770" s="19">
        <v>0.68051277399179322</v>
      </c>
      <c r="F18770" s="19"/>
      <c r="G18770" s="19">
        <v>0.42267147488897278</v>
      </c>
      <c r="H18770" s="19"/>
      <c r="I18770" s="19">
        <v>1.0923696473037003</v>
      </c>
      <c r="J18770" s="19"/>
      <c r="K18770" s="19"/>
      <c r="L18770" s="19">
        <v>9.1970518981205396E-2</v>
      </c>
      <c r="M18770" s="19">
        <v>0.59706382723438944</v>
      </c>
      <c r="N18770" s="19"/>
      <c r="O18770" s="19">
        <v>0.42390588038229082</v>
      </c>
      <c r="P18770" s="50"/>
      <c r="R18770" s="9" t="s">
        <v>0</v>
      </c>
    </row>
    <row r="18771" spans="2:18" x14ac:dyDescent="0.2">
      <c r="B18771" s="25">
        <v>18541</v>
      </c>
      <c r="C18771" s="193"/>
      <c r="D18771" s="19">
        <v>0.86740012350052265</v>
      </c>
      <c r="E18771" s="19"/>
      <c r="F18771" s="19">
        <v>0.59256508727361945</v>
      </c>
      <c r="G18771" s="19"/>
      <c r="H18771" s="19">
        <v>0.50270557150257877</v>
      </c>
      <c r="I18771" s="19"/>
      <c r="J18771" s="19">
        <v>0.75444282391837947</v>
      </c>
      <c r="K18771" s="19">
        <v>0.48568027402111369</v>
      </c>
      <c r="L18771" s="19"/>
      <c r="M18771" s="19"/>
      <c r="N18771" s="19">
        <v>1.2932571754923716</v>
      </c>
      <c r="O18771" s="19"/>
      <c r="P18771" s="50">
        <v>0.29677342218033692</v>
      </c>
      <c r="R18771" s="9" t="s">
        <v>0</v>
      </c>
    </row>
    <row r="18772" spans="2:18" x14ac:dyDescent="0.2">
      <c r="B18772" s="25">
        <v>18542</v>
      </c>
      <c r="C18772" s="193">
        <v>0.95389715930301266</v>
      </c>
      <c r="D18772" s="19"/>
      <c r="E18772" s="19">
        <v>1.6386129675189827</v>
      </c>
      <c r="F18772" s="19"/>
      <c r="G18772" s="19">
        <v>0.63807647303812276</v>
      </c>
      <c r="H18772" s="19"/>
      <c r="I18772" s="19">
        <v>1.0808074917874899</v>
      </c>
      <c r="J18772" s="19"/>
      <c r="K18772" s="19">
        <v>1.2180431719817342</v>
      </c>
      <c r="L18772" s="19"/>
      <c r="M18772" s="19">
        <v>0.65603691775516315</v>
      </c>
      <c r="N18772" s="19"/>
      <c r="O18772" s="19">
        <v>0.24691152310242812</v>
      </c>
      <c r="P18772" s="50"/>
      <c r="R18772" s="9" t="s">
        <v>0</v>
      </c>
    </row>
    <row r="18773" spans="2:18" x14ac:dyDescent="0.2">
      <c r="B18773" s="25">
        <v>18543</v>
      </c>
      <c r="C18773" s="193"/>
      <c r="D18773" s="19">
        <v>1.9741588263998082</v>
      </c>
      <c r="E18773" s="19"/>
      <c r="F18773" s="19">
        <v>2.4464472678842837</v>
      </c>
      <c r="G18773" s="19"/>
      <c r="H18773" s="19">
        <v>1.9821031927034443</v>
      </c>
      <c r="I18773" s="19"/>
      <c r="J18773" s="19">
        <v>2.4664870279669819</v>
      </c>
      <c r="K18773" s="19"/>
      <c r="L18773" s="19">
        <v>1.8641606643423489</v>
      </c>
      <c r="M18773" s="19"/>
      <c r="N18773" s="19">
        <v>1.8247048388324365</v>
      </c>
      <c r="O18773" s="19"/>
      <c r="P18773" s="50">
        <v>2.4452121079149802</v>
      </c>
      <c r="R18773" s="9" t="s">
        <v>0</v>
      </c>
    </row>
    <row r="18774" spans="2:18" x14ac:dyDescent="0.2">
      <c r="B18774" s="25">
        <v>18544</v>
      </c>
      <c r="C18774" s="193"/>
      <c r="D18774" s="19">
        <v>0.95362725049705788</v>
      </c>
      <c r="E18774" s="19"/>
      <c r="F18774" s="19">
        <v>1.9141709593617544</v>
      </c>
      <c r="G18774" s="19"/>
      <c r="H18774" s="19">
        <v>0.2708868745013277</v>
      </c>
      <c r="I18774" s="19"/>
      <c r="J18774" s="19">
        <v>1.5369662462448679</v>
      </c>
      <c r="K18774" s="19"/>
      <c r="L18774" s="19">
        <v>0.66709596899699131</v>
      </c>
      <c r="M18774" s="19"/>
      <c r="N18774" s="19">
        <v>0.35439235973969158</v>
      </c>
      <c r="O18774" s="19"/>
      <c r="P18774" s="50">
        <v>0.93528552106598073</v>
      </c>
      <c r="R18774" s="9" t="s">
        <v>0</v>
      </c>
    </row>
    <row r="18775" spans="2:18" x14ac:dyDescent="0.2">
      <c r="B18775" s="25">
        <v>18545</v>
      </c>
      <c r="C18775" s="193">
        <v>0.62069949577276295</v>
      </c>
      <c r="D18775" s="19"/>
      <c r="E18775" s="19">
        <v>0.71852871176669564</v>
      </c>
      <c r="F18775" s="19"/>
      <c r="G18775" s="19">
        <v>0.13363785573996348</v>
      </c>
      <c r="H18775" s="19"/>
      <c r="I18775" s="19">
        <v>7.2041607968620067E-2</v>
      </c>
      <c r="J18775" s="19"/>
      <c r="K18775" s="19">
        <v>0.44002942760909702</v>
      </c>
      <c r="L18775" s="19"/>
      <c r="M18775" s="19"/>
      <c r="N18775" s="19">
        <v>0.24857465678568405</v>
      </c>
      <c r="O18775" s="19">
        <v>0.379516802945013</v>
      </c>
      <c r="P18775" s="50"/>
      <c r="R18775" s="9" t="s">
        <v>0</v>
      </c>
    </row>
    <row r="18776" spans="2:18" x14ac:dyDescent="0.2">
      <c r="B18776" s="25">
        <v>18546</v>
      </c>
      <c r="C18776" s="193">
        <v>1.856455831378508</v>
      </c>
      <c r="D18776" s="19"/>
      <c r="E18776" s="19">
        <v>1.0920187784968116</v>
      </c>
      <c r="F18776" s="19"/>
      <c r="G18776" s="19">
        <v>2.2859943587184954</v>
      </c>
      <c r="H18776" s="19"/>
      <c r="I18776" s="19">
        <v>2.1925050100736505</v>
      </c>
      <c r="J18776" s="19"/>
      <c r="K18776" s="19">
        <v>1.5021132402858264</v>
      </c>
      <c r="L18776" s="19"/>
      <c r="M18776" s="19">
        <v>1.8352849568108649</v>
      </c>
      <c r="N18776" s="19"/>
      <c r="O18776" s="19">
        <v>1.8968135634988446</v>
      </c>
      <c r="P18776" s="50"/>
      <c r="R18776" s="9" t="s">
        <v>0</v>
      </c>
    </row>
    <row r="18777" spans="2:18" x14ac:dyDescent="0.2">
      <c r="B18777" s="25">
        <v>18547</v>
      </c>
      <c r="C18777" s="193">
        <v>0.23225575867463263</v>
      </c>
      <c r="D18777" s="19"/>
      <c r="E18777" s="19">
        <v>1.0833023036027383</v>
      </c>
      <c r="F18777" s="19"/>
      <c r="G18777" s="19">
        <v>1.5292308917677992</v>
      </c>
      <c r="H18777" s="19"/>
      <c r="I18777" s="19">
        <v>0.33931490216333615</v>
      </c>
      <c r="J18777" s="19"/>
      <c r="K18777" s="19">
        <v>0.92826102767831253</v>
      </c>
      <c r="L18777" s="19"/>
      <c r="M18777" s="19">
        <v>1.676335433970088</v>
      </c>
      <c r="N18777" s="19"/>
      <c r="O18777" s="19">
        <v>0.71419207026804143</v>
      </c>
      <c r="P18777" s="50"/>
      <c r="R18777" s="9" t="s">
        <v>0</v>
      </c>
    </row>
    <row r="18778" spans="2:18" x14ac:dyDescent="0.2">
      <c r="B18778" s="25">
        <v>18548</v>
      </c>
      <c r="C18778" s="193">
        <v>2.0653757308185283</v>
      </c>
      <c r="D18778" s="19"/>
      <c r="E18778" s="19">
        <v>1.1414327497863126</v>
      </c>
      <c r="F18778" s="19"/>
      <c r="G18778" s="19">
        <v>1.3185625284137961</v>
      </c>
      <c r="H18778" s="19"/>
      <c r="I18778" s="19">
        <v>1.4149385418351077</v>
      </c>
      <c r="J18778" s="19"/>
      <c r="K18778" s="19">
        <v>1.4059014012404716</v>
      </c>
      <c r="L18778" s="19"/>
      <c r="M18778" s="19">
        <v>1.115655962169688</v>
      </c>
      <c r="N18778" s="19"/>
      <c r="O18778" s="19">
        <v>1.2652862214148437</v>
      </c>
      <c r="P18778" s="50"/>
      <c r="R18778" s="9" t="s">
        <v>0</v>
      </c>
    </row>
    <row r="18779" spans="2:18" x14ac:dyDescent="0.2">
      <c r="B18779" s="25">
        <v>18549</v>
      </c>
      <c r="C18779" s="193"/>
      <c r="D18779" s="19">
        <v>3.866015577836493E-2</v>
      </c>
      <c r="E18779" s="19"/>
      <c r="F18779" s="19">
        <v>0.12065304584711382</v>
      </c>
      <c r="G18779" s="19"/>
      <c r="H18779" s="19">
        <v>0.23513226046244057</v>
      </c>
      <c r="I18779" s="19">
        <v>0.67245514986306942</v>
      </c>
      <c r="J18779" s="19"/>
      <c r="K18779" s="19">
        <v>0.94584013878593132</v>
      </c>
      <c r="L18779" s="19"/>
      <c r="M18779" s="19"/>
      <c r="N18779" s="19">
        <v>0.25792233646559298</v>
      </c>
      <c r="O18779" s="19">
        <v>0.94013434111081906</v>
      </c>
      <c r="P18779" s="50"/>
      <c r="R18779" s="9" t="s">
        <v>0</v>
      </c>
    </row>
    <row r="18780" spans="2:18" x14ac:dyDescent="0.2">
      <c r="B18780" s="25">
        <v>18550</v>
      </c>
      <c r="C18780" s="193"/>
      <c r="D18780" s="19">
        <v>1.5684340437586126</v>
      </c>
      <c r="E18780" s="19"/>
      <c r="F18780" s="19">
        <v>1.0872457854092199</v>
      </c>
      <c r="G18780" s="19"/>
      <c r="H18780" s="19">
        <v>1.1744181365518316</v>
      </c>
      <c r="I18780" s="19"/>
      <c r="J18780" s="19">
        <v>0.98828032626085816</v>
      </c>
      <c r="K18780" s="19"/>
      <c r="L18780" s="19">
        <v>2.2650482357542874</v>
      </c>
      <c r="M18780" s="19"/>
      <c r="N18780" s="19">
        <v>0.93078302984596883</v>
      </c>
      <c r="O18780" s="19"/>
      <c r="P18780" s="50">
        <v>1.8124903598980435</v>
      </c>
      <c r="R18780" s="9" t="s">
        <v>0</v>
      </c>
    </row>
    <row r="18781" spans="2:18" x14ac:dyDescent="0.2">
      <c r="B18781" s="25">
        <v>18551</v>
      </c>
      <c r="C18781" s="193"/>
      <c r="D18781" s="19">
        <v>0.66454635586410749</v>
      </c>
      <c r="E18781" s="19"/>
      <c r="F18781" s="19">
        <v>0.62434518120637195</v>
      </c>
      <c r="G18781" s="19"/>
      <c r="H18781" s="19">
        <v>0.31681559926847569</v>
      </c>
      <c r="I18781" s="19"/>
      <c r="J18781" s="19">
        <v>0.44597127340006915</v>
      </c>
      <c r="K18781" s="19"/>
      <c r="L18781" s="19">
        <v>1.1138857960655257</v>
      </c>
      <c r="M18781" s="19">
        <v>1.7501154038056192E-2</v>
      </c>
      <c r="N18781" s="19"/>
      <c r="O18781" s="19"/>
      <c r="P18781" s="50">
        <v>0.14408769444937422</v>
      </c>
      <c r="R18781" s="9" t="s">
        <v>0</v>
      </c>
    </row>
    <row r="18782" spans="2:18" x14ac:dyDescent="0.2">
      <c r="B18782" s="25">
        <v>18552</v>
      </c>
      <c r="C18782" s="193">
        <v>3.4175617870593361E-3</v>
      </c>
      <c r="D18782" s="19"/>
      <c r="E18782" s="19"/>
      <c r="F18782" s="19">
        <v>1.0061999368921464</v>
      </c>
      <c r="G18782" s="19">
        <v>2.8664790240514201E-2</v>
      </c>
      <c r="H18782" s="19"/>
      <c r="I18782" s="19"/>
      <c r="J18782" s="19">
        <v>0.28523167575775754</v>
      </c>
      <c r="K18782" s="19"/>
      <c r="L18782" s="19">
        <v>0.36022644802983783</v>
      </c>
      <c r="M18782" s="19"/>
      <c r="N18782" s="19">
        <v>1.0272454149574899</v>
      </c>
      <c r="O18782" s="19">
        <v>0.56124125110534906</v>
      </c>
      <c r="P18782" s="50"/>
      <c r="R18782" s="9" t="s">
        <v>0</v>
      </c>
    </row>
    <row r="18783" spans="2:18" x14ac:dyDescent="0.2">
      <c r="B18783" s="25">
        <v>18553</v>
      </c>
      <c r="C18783" s="193">
        <v>1.5060333991598842</v>
      </c>
      <c r="D18783" s="19"/>
      <c r="E18783" s="19">
        <v>1.3583833559512217</v>
      </c>
      <c r="F18783" s="19"/>
      <c r="G18783" s="19"/>
      <c r="H18783" s="19">
        <v>0.1238407270302961</v>
      </c>
      <c r="I18783" s="19">
        <v>1.5625825947399339</v>
      </c>
      <c r="J18783" s="19"/>
      <c r="K18783" s="19">
        <v>1.7757487321424967</v>
      </c>
      <c r="L18783" s="19"/>
      <c r="M18783" s="19">
        <v>0.67668043783545007</v>
      </c>
      <c r="N18783" s="19"/>
      <c r="O18783" s="19">
        <v>1.6240048793345383</v>
      </c>
      <c r="P18783" s="50"/>
      <c r="R18783" s="9" t="s">
        <v>0</v>
      </c>
    </row>
    <row r="18784" spans="2:18" x14ac:dyDescent="0.2">
      <c r="B18784" s="25">
        <v>18554</v>
      </c>
      <c r="C18784" s="193"/>
      <c r="D18784" s="19">
        <v>1.5343844860183655</v>
      </c>
      <c r="E18784" s="19"/>
      <c r="F18784" s="19">
        <v>4.1589788703314222E-2</v>
      </c>
      <c r="G18784" s="19"/>
      <c r="H18784" s="19">
        <v>0.29207216334991642</v>
      </c>
      <c r="I18784" s="19"/>
      <c r="J18784" s="19">
        <v>0.65293431369610866</v>
      </c>
      <c r="K18784" s="19"/>
      <c r="L18784" s="19">
        <v>0.82799365558267857</v>
      </c>
      <c r="M18784" s="19"/>
      <c r="N18784" s="19">
        <v>0.74354669679080099</v>
      </c>
      <c r="O18784" s="19">
        <v>2.4645369673030864E-2</v>
      </c>
      <c r="P18784" s="50"/>
      <c r="R18784" s="9" t="s">
        <v>0</v>
      </c>
    </row>
    <row r="18785" spans="2:18" x14ac:dyDescent="0.2">
      <c r="B18785" s="25">
        <v>18555</v>
      </c>
      <c r="C18785" s="193"/>
      <c r="D18785" s="19">
        <v>0.83126248247869094</v>
      </c>
      <c r="E18785" s="19"/>
      <c r="F18785" s="19">
        <v>1.5000728407090718</v>
      </c>
      <c r="G18785" s="19"/>
      <c r="H18785" s="19">
        <v>1.3290578287043642</v>
      </c>
      <c r="I18785" s="19"/>
      <c r="J18785" s="19">
        <v>1.2383589015853389</v>
      </c>
      <c r="K18785" s="19"/>
      <c r="L18785" s="19">
        <v>0.28290090956022201</v>
      </c>
      <c r="M18785" s="19"/>
      <c r="N18785" s="19">
        <v>1.2585339871020866</v>
      </c>
      <c r="O18785" s="19"/>
      <c r="P18785" s="50">
        <v>1.7852050511808373</v>
      </c>
      <c r="R18785" s="9" t="s">
        <v>0</v>
      </c>
    </row>
    <row r="18786" spans="2:18" x14ac:dyDescent="0.2">
      <c r="B18786" s="25">
        <v>18556</v>
      </c>
      <c r="C18786" s="193">
        <v>0.31679345382114427</v>
      </c>
      <c r="D18786" s="19"/>
      <c r="E18786" s="19">
        <v>1.33771181862681</v>
      </c>
      <c r="F18786" s="19"/>
      <c r="G18786" s="19">
        <v>1.3642153177628498</v>
      </c>
      <c r="H18786" s="19"/>
      <c r="I18786" s="19">
        <v>0.28340390987295222</v>
      </c>
      <c r="J18786" s="19"/>
      <c r="K18786" s="19"/>
      <c r="L18786" s="19">
        <v>0.17286236140289224</v>
      </c>
      <c r="M18786" s="19">
        <v>0.69607170794437978</v>
      </c>
      <c r="N18786" s="19"/>
      <c r="O18786" s="19">
        <v>0.44702589337653592</v>
      </c>
      <c r="P18786" s="50"/>
      <c r="R18786" s="9" t="s">
        <v>0</v>
      </c>
    </row>
    <row r="18787" spans="2:18" x14ac:dyDescent="0.2">
      <c r="B18787" s="25">
        <v>18557</v>
      </c>
      <c r="C18787" s="193"/>
      <c r="D18787" s="19">
        <v>0.92287757177369378</v>
      </c>
      <c r="E18787" s="19"/>
      <c r="F18787" s="19">
        <v>1.2870120537769294</v>
      </c>
      <c r="G18787" s="19"/>
      <c r="H18787" s="19">
        <v>1.4986229214553466</v>
      </c>
      <c r="I18787" s="19"/>
      <c r="J18787" s="19">
        <v>0.68715862311068843</v>
      </c>
      <c r="K18787" s="19"/>
      <c r="L18787" s="19">
        <v>0.47548214342969136</v>
      </c>
      <c r="M18787" s="19"/>
      <c r="N18787" s="19">
        <v>1.1430128297632733</v>
      </c>
      <c r="O18787" s="19"/>
      <c r="P18787" s="50">
        <v>1.275758967602548</v>
      </c>
      <c r="R18787" s="9" t="s">
        <v>0</v>
      </c>
    </row>
    <row r="18788" spans="2:18" x14ac:dyDescent="0.2">
      <c r="B18788" s="25">
        <v>18558</v>
      </c>
      <c r="C18788" s="193">
        <v>0.1607998164053068</v>
      </c>
      <c r="D18788" s="19"/>
      <c r="E18788" s="19">
        <v>0.62562875166670706</v>
      </c>
      <c r="F18788" s="19"/>
      <c r="G18788" s="19">
        <v>1.0892854013060114</v>
      </c>
      <c r="H18788" s="19"/>
      <c r="I18788" s="19">
        <v>0.708353812399663</v>
      </c>
      <c r="J18788" s="19"/>
      <c r="K18788" s="19">
        <v>4.7174121815904711E-2</v>
      </c>
      <c r="L18788" s="19"/>
      <c r="M18788" s="19">
        <v>0.93869976631545549</v>
      </c>
      <c r="N18788" s="19"/>
      <c r="O18788" s="19">
        <v>1.1022971291091352</v>
      </c>
      <c r="P18788" s="50"/>
      <c r="R18788" s="9" t="s">
        <v>0</v>
      </c>
    </row>
    <row r="18789" spans="2:18" x14ac:dyDescent="0.2">
      <c r="B18789" s="25">
        <v>18559</v>
      </c>
      <c r="C18789" s="193"/>
      <c r="D18789" s="19">
        <v>2.5312443452487367E-2</v>
      </c>
      <c r="E18789" s="19">
        <v>0.15221473107752401</v>
      </c>
      <c r="F18789" s="19"/>
      <c r="G18789" s="19">
        <v>0.40350318122739121</v>
      </c>
      <c r="H18789" s="19"/>
      <c r="I18789" s="19">
        <v>0.76034876235031457</v>
      </c>
      <c r="J18789" s="19"/>
      <c r="K18789" s="19">
        <v>1.1799198756844225</v>
      </c>
      <c r="L18789" s="19"/>
      <c r="M18789" s="19">
        <v>0.14893004036664576</v>
      </c>
      <c r="N18789" s="19"/>
      <c r="O18789" s="19">
        <v>0.32387926910491993</v>
      </c>
      <c r="P18789" s="50"/>
      <c r="R18789" s="9" t="s">
        <v>0</v>
      </c>
    </row>
    <row r="18790" spans="2:18" x14ac:dyDescent="0.2">
      <c r="B18790" s="25">
        <v>18560</v>
      </c>
      <c r="C18790" s="193">
        <v>0.15729393098143868</v>
      </c>
      <c r="D18790" s="19"/>
      <c r="E18790" s="19">
        <v>0.59465177426964722</v>
      </c>
      <c r="F18790" s="19"/>
      <c r="G18790" s="19"/>
      <c r="H18790" s="19">
        <v>0.78411190385232454</v>
      </c>
      <c r="I18790" s="19">
        <v>0.6438074745237391</v>
      </c>
      <c r="J18790" s="19"/>
      <c r="K18790" s="19"/>
      <c r="L18790" s="19">
        <v>7.6714773147021006E-2</v>
      </c>
      <c r="M18790" s="19">
        <v>0.93475630445783175</v>
      </c>
      <c r="N18790" s="19"/>
      <c r="O18790" s="19">
        <v>0.23229393696816486</v>
      </c>
      <c r="P18790" s="50"/>
      <c r="R18790" s="9" t="s">
        <v>0</v>
      </c>
    </row>
    <row r="18791" spans="2:18" x14ac:dyDescent="0.2">
      <c r="B18791" s="25">
        <v>18561</v>
      </c>
      <c r="C18791" s="193"/>
      <c r="D18791" s="19">
        <v>0.45392287364186984</v>
      </c>
      <c r="E18791" s="19"/>
      <c r="F18791" s="19">
        <v>0.2512654128858261</v>
      </c>
      <c r="G18791" s="19"/>
      <c r="H18791" s="19">
        <v>0.62830592031400478</v>
      </c>
      <c r="I18791" s="19"/>
      <c r="J18791" s="19">
        <v>0.21482702639011567</v>
      </c>
      <c r="K18791" s="19"/>
      <c r="L18791" s="19">
        <v>0.17127747365647308</v>
      </c>
      <c r="M18791" s="19"/>
      <c r="N18791" s="19">
        <v>0.53646609805726797</v>
      </c>
      <c r="O18791" s="19"/>
      <c r="P18791" s="50">
        <v>0.52021854999326611</v>
      </c>
      <c r="R18791" s="9" t="s">
        <v>0</v>
      </c>
    </row>
    <row r="18792" spans="2:18" x14ac:dyDescent="0.2">
      <c r="B18792" s="25">
        <v>18562</v>
      </c>
      <c r="C18792" s="193">
        <v>0.58898099757175271</v>
      </c>
      <c r="D18792" s="19"/>
      <c r="E18792" s="19">
        <v>0.69099813037800517</v>
      </c>
      <c r="F18792" s="19"/>
      <c r="G18792" s="19">
        <v>0.15204493584939424</v>
      </c>
      <c r="H18792" s="19"/>
      <c r="I18792" s="19">
        <v>0.93240365279115123</v>
      </c>
      <c r="J18792" s="19"/>
      <c r="K18792" s="19">
        <v>0.37047990236132228</v>
      </c>
      <c r="L18792" s="19"/>
      <c r="M18792" s="19">
        <v>1.1712435986518819</v>
      </c>
      <c r="N18792" s="19"/>
      <c r="O18792" s="19">
        <v>0.80974102341583076</v>
      </c>
      <c r="P18792" s="50"/>
      <c r="R18792" s="9" t="s">
        <v>0</v>
      </c>
    </row>
    <row r="18793" spans="2:18" x14ac:dyDescent="0.2">
      <c r="B18793" s="25">
        <v>18563</v>
      </c>
      <c r="C18793" s="193">
        <v>2.0614033445066151</v>
      </c>
      <c r="D18793" s="19"/>
      <c r="E18793" s="19">
        <v>1.8203855093804597</v>
      </c>
      <c r="F18793" s="19"/>
      <c r="G18793" s="19">
        <v>2.1028239697342692</v>
      </c>
      <c r="H18793" s="19"/>
      <c r="I18793" s="19">
        <v>1.3225585611382253</v>
      </c>
      <c r="J18793" s="19"/>
      <c r="K18793" s="19">
        <v>0.87710102733201245</v>
      </c>
      <c r="L18793" s="19"/>
      <c r="M18793" s="19">
        <v>1.5592996176373404</v>
      </c>
      <c r="N18793" s="19"/>
      <c r="O18793" s="19">
        <v>1.3012098699207244</v>
      </c>
      <c r="P18793" s="50"/>
      <c r="R18793" s="9" t="s">
        <v>0</v>
      </c>
    </row>
    <row r="18794" spans="2:18" x14ac:dyDescent="0.2">
      <c r="B18794" s="25">
        <v>18564</v>
      </c>
      <c r="C18794" s="193">
        <v>0.68329055233311264</v>
      </c>
      <c r="D18794" s="19"/>
      <c r="E18794" s="19">
        <v>1.7938237215395436</v>
      </c>
      <c r="F18794" s="19"/>
      <c r="G18794" s="19">
        <v>1.3533120040634008</v>
      </c>
      <c r="H18794" s="19"/>
      <c r="I18794" s="19">
        <v>0.98399677500997684</v>
      </c>
      <c r="J18794" s="19"/>
      <c r="K18794" s="19">
        <v>0.74503532530506322</v>
      </c>
      <c r="L18794" s="19"/>
      <c r="M18794" s="19">
        <v>1.4525975174492227</v>
      </c>
      <c r="N18794" s="19"/>
      <c r="O18794" s="19">
        <v>1.8392811433726315</v>
      </c>
      <c r="P18794" s="50"/>
      <c r="R18794" s="9" t="s">
        <v>0</v>
      </c>
    </row>
    <row r="18795" spans="2:18" x14ac:dyDescent="0.2">
      <c r="B18795" s="25">
        <v>18565</v>
      </c>
      <c r="C18795" s="193"/>
      <c r="D18795" s="19">
        <v>0.70408496000076759</v>
      </c>
      <c r="E18795" s="19"/>
      <c r="F18795" s="19">
        <v>0.96738159912922461</v>
      </c>
      <c r="G18795" s="19"/>
      <c r="H18795" s="19">
        <v>0.85067470571545822</v>
      </c>
      <c r="I18795" s="19"/>
      <c r="J18795" s="19">
        <v>8.0824702690443229E-2</v>
      </c>
      <c r="K18795" s="19"/>
      <c r="L18795" s="19">
        <v>1.552666339241259</v>
      </c>
      <c r="M18795" s="19"/>
      <c r="N18795" s="19">
        <v>1.0558150504537689</v>
      </c>
      <c r="O18795" s="19"/>
      <c r="P18795" s="50">
        <v>1.121607111675645</v>
      </c>
      <c r="R18795" s="9" t="s">
        <v>0</v>
      </c>
    </row>
    <row r="18796" spans="2:18" x14ac:dyDescent="0.2">
      <c r="B18796" s="25">
        <v>18566</v>
      </c>
      <c r="C18796" s="193">
        <v>0.74058420506483624</v>
      </c>
      <c r="D18796" s="19"/>
      <c r="E18796" s="19"/>
      <c r="F18796" s="19">
        <v>0.15467770292642016</v>
      </c>
      <c r="G18796" s="19">
        <v>0.35353670698995437</v>
      </c>
      <c r="H18796" s="19"/>
      <c r="I18796" s="19">
        <v>0.25841763772864806</v>
      </c>
      <c r="J18796" s="19"/>
      <c r="K18796" s="19">
        <v>0.81284834004186668</v>
      </c>
      <c r="L18796" s="19"/>
      <c r="M18796" s="19"/>
      <c r="N18796" s="19">
        <v>0.67875450275087812</v>
      </c>
      <c r="O18796" s="19">
        <v>4.057868033236655E-2</v>
      </c>
      <c r="P18796" s="50"/>
      <c r="R18796" s="9" t="s">
        <v>0</v>
      </c>
    </row>
    <row r="18797" spans="2:18" x14ac:dyDescent="0.2">
      <c r="B18797" s="25">
        <v>18567</v>
      </c>
      <c r="C18797" s="193">
        <v>1.3110470412432909</v>
      </c>
      <c r="D18797" s="19"/>
      <c r="E18797" s="19">
        <v>1.6841559028920565</v>
      </c>
      <c r="F18797" s="19"/>
      <c r="G18797" s="19">
        <v>1.6690522446473277</v>
      </c>
      <c r="H18797" s="19"/>
      <c r="I18797" s="19">
        <v>1.6706754083710662</v>
      </c>
      <c r="J18797" s="19"/>
      <c r="K18797" s="19">
        <v>1.3907980094750134</v>
      </c>
      <c r="L18797" s="19"/>
      <c r="M18797" s="19">
        <v>1.0659804336515992</v>
      </c>
      <c r="N18797" s="19"/>
      <c r="O18797" s="19">
        <v>2.0213167375977665</v>
      </c>
      <c r="P18797" s="50"/>
      <c r="R18797" s="9" t="s">
        <v>0</v>
      </c>
    </row>
    <row r="18798" spans="2:18" x14ac:dyDescent="0.2">
      <c r="B18798" s="25">
        <v>18568</v>
      </c>
      <c r="C18798" s="193">
        <v>0.39429998990172543</v>
      </c>
      <c r="D18798" s="19"/>
      <c r="E18798" s="19">
        <v>0.30902808209789356</v>
      </c>
      <c r="F18798" s="19"/>
      <c r="G18798" s="19">
        <v>0.57141170332560021</v>
      </c>
      <c r="H18798" s="19"/>
      <c r="I18798" s="19">
        <v>0.45374840622190693</v>
      </c>
      <c r="J18798" s="19"/>
      <c r="K18798" s="19"/>
      <c r="L18798" s="19">
        <v>0.38798950012107231</v>
      </c>
      <c r="M18798" s="19"/>
      <c r="N18798" s="19">
        <v>0.99735629492833711</v>
      </c>
      <c r="O18798" s="19">
        <v>0.14939286893148218</v>
      </c>
      <c r="P18798" s="50"/>
      <c r="R18798" s="9" t="s">
        <v>0</v>
      </c>
    </row>
    <row r="18799" spans="2:18" x14ac:dyDescent="0.2">
      <c r="B18799" s="25">
        <v>18569</v>
      </c>
      <c r="C18799" s="193"/>
      <c r="D18799" s="19">
        <v>0.22505253483669713</v>
      </c>
      <c r="E18799" s="19"/>
      <c r="F18799" s="19">
        <v>0.52968144744545775</v>
      </c>
      <c r="G18799" s="19">
        <v>0.39542036624559063</v>
      </c>
      <c r="H18799" s="19"/>
      <c r="I18799" s="19"/>
      <c r="J18799" s="19">
        <v>0.19395584254622839</v>
      </c>
      <c r="K18799" s="19"/>
      <c r="L18799" s="19">
        <v>0.58172482030884543</v>
      </c>
      <c r="M18799" s="19"/>
      <c r="N18799" s="19">
        <v>0.29185024305066254</v>
      </c>
      <c r="O18799" s="19"/>
      <c r="P18799" s="50">
        <v>0.21389875113440646</v>
      </c>
      <c r="R18799" s="9" t="s">
        <v>0</v>
      </c>
    </row>
    <row r="18800" spans="2:18" x14ac:dyDescent="0.2">
      <c r="B18800" s="25">
        <v>18570</v>
      </c>
      <c r="C18800" s="193">
        <v>1.119327302804159</v>
      </c>
      <c r="D18800" s="19"/>
      <c r="E18800" s="19"/>
      <c r="F18800" s="19">
        <v>0.30506632732141509</v>
      </c>
      <c r="G18800" s="19">
        <v>4.4647830660198715E-2</v>
      </c>
      <c r="H18800" s="19"/>
      <c r="I18800" s="19">
        <v>0.90519895962997921</v>
      </c>
      <c r="J18800" s="19"/>
      <c r="K18800" s="19">
        <v>2.6048071951933958E-2</v>
      </c>
      <c r="L18800" s="19"/>
      <c r="M18800" s="19">
        <v>0.25956675069993213</v>
      </c>
      <c r="N18800" s="19"/>
      <c r="O18800" s="19">
        <v>0.26174322896290475</v>
      </c>
      <c r="P18800" s="50"/>
      <c r="R18800" s="9" t="s">
        <v>0</v>
      </c>
    </row>
    <row r="18801" spans="2:18" x14ac:dyDescent="0.2">
      <c r="B18801" s="25">
        <v>18571</v>
      </c>
      <c r="C18801" s="193"/>
      <c r="D18801" s="19">
        <v>0.69840135164256811</v>
      </c>
      <c r="E18801" s="19"/>
      <c r="F18801" s="19">
        <v>0.96965036082709033</v>
      </c>
      <c r="G18801" s="19"/>
      <c r="H18801" s="19">
        <v>1.7636479867657548</v>
      </c>
      <c r="I18801" s="19"/>
      <c r="J18801" s="19">
        <v>1.7705342880913499</v>
      </c>
      <c r="K18801" s="19"/>
      <c r="L18801" s="19">
        <v>1.8908175978069175</v>
      </c>
      <c r="M18801" s="19">
        <v>0.65903246401177618</v>
      </c>
      <c r="N18801" s="19"/>
      <c r="O18801" s="19"/>
      <c r="P18801" s="50">
        <v>0.3823981615226158</v>
      </c>
      <c r="R18801" s="9" t="s">
        <v>0</v>
      </c>
    </row>
    <row r="18802" spans="2:18" x14ac:dyDescent="0.2">
      <c r="B18802" s="25">
        <v>18572</v>
      </c>
      <c r="C18802" s="193"/>
      <c r="D18802" s="19">
        <v>1.397035973176461</v>
      </c>
      <c r="E18802" s="19"/>
      <c r="F18802" s="19">
        <v>0.58181762820874394</v>
      </c>
      <c r="G18802" s="19"/>
      <c r="H18802" s="19">
        <v>2.1233425474683609</v>
      </c>
      <c r="I18802" s="19"/>
      <c r="J18802" s="19">
        <v>1.0870956038163573</v>
      </c>
      <c r="K18802" s="19"/>
      <c r="L18802" s="19">
        <v>1.4794906106901506</v>
      </c>
      <c r="M18802" s="19"/>
      <c r="N18802" s="19">
        <v>1.9512790512282556</v>
      </c>
      <c r="O18802" s="19"/>
      <c r="P18802" s="50">
        <v>1.4109584754311391</v>
      </c>
      <c r="R18802" s="9" t="s">
        <v>0</v>
      </c>
    </row>
    <row r="18803" spans="2:18" x14ac:dyDescent="0.2">
      <c r="B18803" s="25">
        <v>18573</v>
      </c>
      <c r="C18803" s="193"/>
      <c r="D18803" s="19">
        <v>0.97888062478100157</v>
      </c>
      <c r="E18803" s="19"/>
      <c r="F18803" s="19">
        <v>0.81764677302524402</v>
      </c>
      <c r="G18803" s="19"/>
      <c r="H18803" s="19">
        <v>1.1039484945847475</v>
      </c>
      <c r="I18803" s="19"/>
      <c r="J18803" s="19">
        <v>0.27878738968425759</v>
      </c>
      <c r="K18803" s="19"/>
      <c r="L18803" s="19">
        <v>2.0917060325161323</v>
      </c>
      <c r="M18803" s="19"/>
      <c r="N18803" s="19">
        <v>1.156786678435064</v>
      </c>
      <c r="O18803" s="19"/>
      <c r="P18803" s="50">
        <v>1.4632899936350503</v>
      </c>
      <c r="R18803" s="9" t="s">
        <v>0</v>
      </c>
    </row>
    <row r="18804" spans="2:18" x14ac:dyDescent="0.2">
      <c r="B18804" s="25">
        <v>18574</v>
      </c>
      <c r="C18804" s="193"/>
      <c r="D18804" s="19">
        <v>0.86491841809793268</v>
      </c>
      <c r="E18804" s="19"/>
      <c r="F18804" s="19">
        <v>1.2919685538814658</v>
      </c>
      <c r="G18804" s="19"/>
      <c r="H18804" s="19">
        <v>0.11920925984481649</v>
      </c>
      <c r="I18804" s="19"/>
      <c r="J18804" s="19">
        <v>0.10880981353652472</v>
      </c>
      <c r="K18804" s="19">
        <v>0.21531170960031784</v>
      </c>
      <c r="L18804" s="19"/>
      <c r="M18804" s="19">
        <v>0.46188259942578758</v>
      </c>
      <c r="N18804" s="19"/>
      <c r="O18804" s="19"/>
      <c r="P18804" s="50">
        <v>7.8858833167904901E-2</v>
      </c>
      <c r="R18804" s="9" t="s">
        <v>0</v>
      </c>
    </row>
    <row r="18805" spans="2:18" x14ac:dyDescent="0.2">
      <c r="B18805" s="25">
        <v>18575</v>
      </c>
      <c r="C18805" s="193"/>
      <c r="D18805" s="19">
        <v>6.6919160755549795E-2</v>
      </c>
      <c r="E18805" s="19"/>
      <c r="F18805" s="19">
        <v>0.80466919011260774</v>
      </c>
      <c r="G18805" s="19"/>
      <c r="H18805" s="19">
        <v>0.36822787828895254</v>
      </c>
      <c r="I18805" s="19">
        <v>6.1864859090470591E-2</v>
      </c>
      <c r="J18805" s="19"/>
      <c r="K18805" s="19">
        <v>0.18558202406151963</v>
      </c>
      <c r="L18805" s="19"/>
      <c r="M18805" s="19">
        <v>0.20511323116761468</v>
      </c>
      <c r="N18805" s="19"/>
      <c r="O18805" s="19"/>
      <c r="P18805" s="50">
        <v>9.5192332445766165E-2</v>
      </c>
      <c r="R18805" s="9" t="s">
        <v>0</v>
      </c>
    </row>
    <row r="18806" spans="2:18" x14ac:dyDescent="0.2">
      <c r="B18806" s="25">
        <v>18576</v>
      </c>
      <c r="C18806" s="193">
        <v>0.81070389042774282</v>
      </c>
      <c r="D18806" s="19"/>
      <c r="E18806" s="19"/>
      <c r="F18806" s="19">
        <v>0.49594373851234158</v>
      </c>
      <c r="G18806" s="19">
        <v>0.69864847343632885</v>
      </c>
      <c r="H18806" s="19"/>
      <c r="I18806" s="19">
        <v>0.58552736030354124</v>
      </c>
      <c r="J18806" s="19"/>
      <c r="K18806" s="19">
        <v>0.25547542032602194</v>
      </c>
      <c r="L18806" s="19"/>
      <c r="M18806" s="19">
        <v>0.10597834930913698</v>
      </c>
      <c r="N18806" s="19"/>
      <c r="O18806" s="19">
        <v>0.30738833622261708</v>
      </c>
      <c r="P18806" s="50"/>
      <c r="R18806" s="9" t="s">
        <v>0</v>
      </c>
    </row>
    <row r="18807" spans="2:18" x14ac:dyDescent="0.2">
      <c r="B18807" s="25">
        <v>18577</v>
      </c>
      <c r="C18807" s="193">
        <v>0.92229818037748534</v>
      </c>
      <c r="D18807" s="19"/>
      <c r="E18807" s="19">
        <v>0.68650842145615365</v>
      </c>
      <c r="F18807" s="19"/>
      <c r="G18807" s="19">
        <v>0.67962705316141003</v>
      </c>
      <c r="H18807" s="19"/>
      <c r="I18807" s="19">
        <v>1.2369423119463918</v>
      </c>
      <c r="J18807" s="19"/>
      <c r="K18807" s="19">
        <v>0.62914118684676479</v>
      </c>
      <c r="L18807" s="19"/>
      <c r="M18807" s="19">
        <v>0.54008557534189794</v>
      </c>
      <c r="N18807" s="19"/>
      <c r="O18807" s="19">
        <v>1.0168734912431461</v>
      </c>
      <c r="P18807" s="50"/>
      <c r="R18807" s="9" t="s">
        <v>0</v>
      </c>
    </row>
    <row r="18808" spans="2:18" x14ac:dyDescent="0.2">
      <c r="B18808" s="25">
        <v>18578</v>
      </c>
      <c r="C18808" s="193"/>
      <c r="D18808" s="19">
        <v>0.4284201150285179</v>
      </c>
      <c r="E18808" s="19"/>
      <c r="F18808" s="19">
        <v>3.0887937153767581E-3</v>
      </c>
      <c r="G18808" s="19">
        <v>0.92023863814154871</v>
      </c>
      <c r="H18808" s="19"/>
      <c r="I18808" s="19">
        <v>9.4622044984665421E-2</v>
      </c>
      <c r="J18808" s="19"/>
      <c r="K18808" s="19"/>
      <c r="L18808" s="19">
        <v>0.88436026635118847</v>
      </c>
      <c r="M18808" s="19">
        <v>0.51336769214269629</v>
      </c>
      <c r="N18808" s="19"/>
      <c r="O18808" s="19"/>
      <c r="P18808" s="50">
        <v>0.57510381470027672</v>
      </c>
      <c r="R18808" s="9" t="s">
        <v>0</v>
      </c>
    </row>
    <row r="18809" spans="2:18" x14ac:dyDescent="0.2">
      <c r="B18809" s="25">
        <v>18579</v>
      </c>
      <c r="C18809" s="193"/>
      <c r="D18809" s="19">
        <v>0.31957592188690026</v>
      </c>
      <c r="E18809" s="19"/>
      <c r="F18809" s="19">
        <v>0.47044490434867775</v>
      </c>
      <c r="G18809" s="19"/>
      <c r="H18809" s="19">
        <v>0.24501986535464079</v>
      </c>
      <c r="I18809" s="19">
        <v>9.8326114162618231E-2</v>
      </c>
      <c r="J18809" s="19"/>
      <c r="K18809" s="19">
        <v>0.34474505211289053</v>
      </c>
      <c r="L18809" s="19"/>
      <c r="M18809" s="19"/>
      <c r="N18809" s="19">
        <v>0.73216478446443012</v>
      </c>
      <c r="O18809" s="19">
        <v>7.5499164664410437E-2</v>
      </c>
      <c r="P18809" s="50"/>
      <c r="R18809" s="9" t="s">
        <v>0</v>
      </c>
    </row>
    <row r="18810" spans="2:18" x14ac:dyDescent="0.2">
      <c r="B18810" s="25">
        <v>18580</v>
      </c>
      <c r="C18810" s="193">
        <v>0.62916579451218491</v>
      </c>
      <c r="D18810" s="19"/>
      <c r="E18810" s="19"/>
      <c r="F18810" s="19">
        <v>0.16785418944523009</v>
      </c>
      <c r="G18810" s="19">
        <v>1.0575333205144848</v>
      </c>
      <c r="H18810" s="19"/>
      <c r="I18810" s="19">
        <v>0.36537892683423157</v>
      </c>
      <c r="J18810" s="19"/>
      <c r="K18810" s="19">
        <v>0.58452610299076657</v>
      </c>
      <c r="L18810" s="19"/>
      <c r="M18810" s="19">
        <v>0.2955278139359715</v>
      </c>
      <c r="N18810" s="19"/>
      <c r="O18810" s="19">
        <v>0.5543058946058752</v>
      </c>
      <c r="P18810" s="50"/>
      <c r="R18810" s="9" t="s">
        <v>0</v>
      </c>
    </row>
    <row r="18811" spans="2:18" x14ac:dyDescent="0.2">
      <c r="B18811" s="25">
        <v>18581</v>
      </c>
      <c r="C18811" s="193">
        <v>1.203614387777687</v>
      </c>
      <c r="D18811" s="19"/>
      <c r="E18811" s="19">
        <v>1.0838989938773842</v>
      </c>
      <c r="F18811" s="19"/>
      <c r="G18811" s="19">
        <v>0.902152350849034</v>
      </c>
      <c r="H18811" s="19"/>
      <c r="I18811" s="19">
        <v>1.0981910468332818</v>
      </c>
      <c r="J18811" s="19"/>
      <c r="K18811" s="19">
        <v>1.2293296438906101</v>
      </c>
      <c r="L18811" s="19"/>
      <c r="M18811" s="19"/>
      <c r="N18811" s="19">
        <v>0.38056658342671912</v>
      </c>
      <c r="O18811" s="19">
        <v>0.21078022927682352</v>
      </c>
      <c r="P18811" s="50"/>
      <c r="R18811" s="9" t="s">
        <v>0</v>
      </c>
    </row>
    <row r="18812" spans="2:18" x14ac:dyDescent="0.2">
      <c r="B18812" s="25">
        <v>18582</v>
      </c>
      <c r="C18812" s="193"/>
      <c r="D18812" s="19">
        <v>0.79352859853276347</v>
      </c>
      <c r="E18812" s="19"/>
      <c r="F18812" s="19">
        <v>0.46867931584650169</v>
      </c>
      <c r="G18812" s="19"/>
      <c r="H18812" s="19">
        <v>1.044901800058871</v>
      </c>
      <c r="I18812" s="19"/>
      <c r="J18812" s="19">
        <v>0.35870552964754898</v>
      </c>
      <c r="K18812" s="19"/>
      <c r="L18812" s="19">
        <v>0.77352353733571455</v>
      </c>
      <c r="M18812" s="19">
        <v>9.3249594707372194E-2</v>
      </c>
      <c r="N18812" s="19"/>
      <c r="O18812" s="19"/>
      <c r="P18812" s="50">
        <v>0.58248974621350957</v>
      </c>
      <c r="R18812" s="9" t="s">
        <v>0</v>
      </c>
    </row>
    <row r="18813" spans="2:18" x14ac:dyDescent="0.2">
      <c r="B18813" s="25">
        <v>18583</v>
      </c>
      <c r="C18813" s="193">
        <v>0.26203429840274423</v>
      </c>
      <c r="D18813" s="19"/>
      <c r="E18813" s="19">
        <v>3.1121010121927237E-2</v>
      </c>
      <c r="F18813" s="19"/>
      <c r="G18813" s="19"/>
      <c r="H18813" s="19">
        <v>0.9684118643576608</v>
      </c>
      <c r="I18813" s="19"/>
      <c r="J18813" s="19">
        <v>1.583484311506105</v>
      </c>
      <c r="K18813" s="19">
        <v>3.078906526456061E-2</v>
      </c>
      <c r="L18813" s="19"/>
      <c r="M18813" s="19"/>
      <c r="N18813" s="19">
        <v>0.66562551469722253</v>
      </c>
      <c r="O18813" s="19"/>
      <c r="P18813" s="50">
        <v>0.71565745995961838</v>
      </c>
      <c r="R18813" s="9" t="s">
        <v>0</v>
      </c>
    </row>
    <row r="18814" spans="2:18" x14ac:dyDescent="0.2">
      <c r="B18814" s="25">
        <v>18584</v>
      </c>
      <c r="C18814" s="193"/>
      <c r="D18814" s="19">
        <v>1.3419470574044741</v>
      </c>
      <c r="E18814" s="19"/>
      <c r="F18814" s="19">
        <v>2.1296506464609326</v>
      </c>
      <c r="G18814" s="19"/>
      <c r="H18814" s="19">
        <v>0.88439523814026355</v>
      </c>
      <c r="I18814" s="19"/>
      <c r="J18814" s="19">
        <v>1.2372662414015325</v>
      </c>
      <c r="K18814" s="19"/>
      <c r="L18814" s="19">
        <v>0.22339708031547437</v>
      </c>
      <c r="M18814" s="19"/>
      <c r="N18814" s="19">
        <v>1.1435254564907735</v>
      </c>
      <c r="O18814" s="19"/>
      <c r="P18814" s="50">
        <v>0.8918422695227024</v>
      </c>
      <c r="R18814" s="9" t="s">
        <v>0</v>
      </c>
    </row>
    <row r="18815" spans="2:18" x14ac:dyDescent="0.2">
      <c r="B18815" s="25">
        <v>18585</v>
      </c>
      <c r="C18815" s="193">
        <v>0.77811312403627975</v>
      </c>
      <c r="D18815" s="19"/>
      <c r="E18815" s="19"/>
      <c r="F18815" s="19">
        <v>0.35406958648347275</v>
      </c>
      <c r="G18815" s="19"/>
      <c r="H18815" s="19">
        <v>0.26836921777471845</v>
      </c>
      <c r="I18815" s="19">
        <v>1.2363892202048545</v>
      </c>
      <c r="J18815" s="19"/>
      <c r="K18815" s="19">
        <v>0.38739485800876577</v>
      </c>
      <c r="L18815" s="19"/>
      <c r="M18815" s="19">
        <v>0.40165222671037398</v>
      </c>
      <c r="N18815" s="19"/>
      <c r="O18815" s="19">
        <v>1.161213238038644</v>
      </c>
      <c r="P18815" s="50"/>
      <c r="R18815" s="9" t="s">
        <v>0</v>
      </c>
    </row>
    <row r="18816" spans="2:18" x14ac:dyDescent="0.2">
      <c r="B18816" s="25">
        <v>18586</v>
      </c>
      <c r="C18816" s="193">
        <v>0.84687258563559176</v>
      </c>
      <c r="D18816" s="19"/>
      <c r="E18816" s="19">
        <v>1.2443807809582108</v>
      </c>
      <c r="F18816" s="19"/>
      <c r="G18816" s="19">
        <v>1.029830009425756E-2</v>
      </c>
      <c r="H18816" s="19"/>
      <c r="I18816" s="19">
        <v>0.78508509584444885</v>
      </c>
      <c r="J18816" s="19"/>
      <c r="K18816" s="19">
        <v>6.3285174809902152E-3</v>
      </c>
      <c r="L18816" s="19"/>
      <c r="M18816" s="19">
        <v>0.50495564919997971</v>
      </c>
      <c r="N18816" s="19"/>
      <c r="O18816" s="19">
        <v>7.4815576711470225E-2</v>
      </c>
      <c r="P18816" s="50"/>
      <c r="R18816" s="9" t="s">
        <v>0</v>
      </c>
    </row>
    <row r="18817" spans="2:18" x14ac:dyDescent="0.2">
      <c r="B18817" s="25">
        <v>18587</v>
      </c>
      <c r="C18817" s="193">
        <v>0.14529001285409082</v>
      </c>
      <c r="D18817" s="19"/>
      <c r="E18817" s="19"/>
      <c r="F18817" s="19">
        <v>1.9261494475763419E-2</v>
      </c>
      <c r="G18817" s="19"/>
      <c r="H18817" s="19">
        <v>0.15585326395268573</v>
      </c>
      <c r="I18817" s="19">
        <v>0.2939564942252369</v>
      </c>
      <c r="J18817" s="19"/>
      <c r="K18817" s="19"/>
      <c r="L18817" s="19">
        <v>4.6690011879585797E-2</v>
      </c>
      <c r="M18817" s="19">
        <v>0.46466322866595539</v>
      </c>
      <c r="N18817" s="19"/>
      <c r="O18817" s="19">
        <v>0.52630279467580199</v>
      </c>
      <c r="P18817" s="50"/>
      <c r="R18817" s="9" t="s">
        <v>0</v>
      </c>
    </row>
    <row r="18818" spans="2:18" x14ac:dyDescent="0.2">
      <c r="B18818" s="25">
        <v>18588</v>
      </c>
      <c r="C18818" s="193">
        <v>1.3123666201588151</v>
      </c>
      <c r="D18818" s="19"/>
      <c r="E18818" s="19">
        <v>2.0732062007699699</v>
      </c>
      <c r="F18818" s="19"/>
      <c r="G18818" s="19">
        <v>0.97597485389144434</v>
      </c>
      <c r="H18818" s="19"/>
      <c r="I18818" s="19">
        <v>1.2911052827708407</v>
      </c>
      <c r="J18818" s="19"/>
      <c r="K18818" s="19">
        <v>1.8812876199953112</v>
      </c>
      <c r="L18818" s="19"/>
      <c r="M18818" s="19">
        <v>1.3892437133720343</v>
      </c>
      <c r="N18818" s="19"/>
      <c r="O18818" s="19">
        <v>1.8535626581177178</v>
      </c>
      <c r="P18818" s="50"/>
      <c r="R18818" s="9" t="s">
        <v>0</v>
      </c>
    </row>
    <row r="18819" spans="2:18" x14ac:dyDescent="0.2">
      <c r="B18819" s="25">
        <v>18589</v>
      </c>
      <c r="C18819" s="193">
        <v>8.4082332265864299E-2</v>
      </c>
      <c r="D18819" s="19"/>
      <c r="E18819" s="19"/>
      <c r="F18819" s="19">
        <v>1.6451836359051484</v>
      </c>
      <c r="G18819" s="19"/>
      <c r="H18819" s="19">
        <v>0.60462719164331125</v>
      </c>
      <c r="I18819" s="19"/>
      <c r="J18819" s="19">
        <v>0.33195806891039803</v>
      </c>
      <c r="K18819" s="19"/>
      <c r="L18819" s="19">
        <v>0.3520827904492832</v>
      </c>
      <c r="M18819" s="19"/>
      <c r="N18819" s="19">
        <v>0.26152732422077074</v>
      </c>
      <c r="O18819" s="19"/>
      <c r="P18819" s="50">
        <v>0.40836862813336505</v>
      </c>
      <c r="R18819" s="9" t="s">
        <v>0</v>
      </c>
    </row>
    <row r="18820" spans="2:18" x14ac:dyDescent="0.2">
      <c r="B18820" s="25">
        <v>18590</v>
      </c>
      <c r="C18820" s="193"/>
      <c r="D18820" s="19">
        <v>0.45946591449431462</v>
      </c>
      <c r="E18820" s="19"/>
      <c r="F18820" s="19">
        <v>1.4981953599792475</v>
      </c>
      <c r="G18820" s="19"/>
      <c r="H18820" s="19">
        <v>0.58479404121141076</v>
      </c>
      <c r="I18820" s="19"/>
      <c r="J18820" s="19">
        <v>0.71569344412319624</v>
      </c>
      <c r="K18820" s="19"/>
      <c r="L18820" s="19">
        <v>1.2112987260989034</v>
      </c>
      <c r="M18820" s="19"/>
      <c r="N18820" s="19">
        <v>0.60523141013273374</v>
      </c>
      <c r="O18820" s="19"/>
      <c r="P18820" s="50">
        <v>0.72784475562851425</v>
      </c>
      <c r="R18820" s="9" t="s">
        <v>0</v>
      </c>
    </row>
    <row r="18821" spans="2:18" x14ac:dyDescent="0.2">
      <c r="B18821" s="25">
        <v>18591</v>
      </c>
      <c r="C18821" s="193"/>
      <c r="D18821" s="19">
        <v>1.5570873118247825</v>
      </c>
      <c r="E18821" s="19"/>
      <c r="F18821" s="19">
        <v>1.0834341697285288</v>
      </c>
      <c r="G18821" s="19"/>
      <c r="H18821" s="19">
        <v>2.119626981862035</v>
      </c>
      <c r="I18821" s="19"/>
      <c r="J18821" s="19">
        <v>3.5175957486949898E-2</v>
      </c>
      <c r="K18821" s="19"/>
      <c r="L18821" s="19">
        <v>0.75035988894764161</v>
      </c>
      <c r="M18821" s="19"/>
      <c r="N18821" s="19">
        <v>0.44738181502522856</v>
      </c>
      <c r="O18821" s="19"/>
      <c r="P18821" s="50">
        <v>0.93643883386979376</v>
      </c>
      <c r="R18821" s="9" t="s">
        <v>0</v>
      </c>
    </row>
    <row r="18822" spans="2:18" x14ac:dyDescent="0.2">
      <c r="B18822" s="25">
        <v>18592</v>
      </c>
      <c r="C18822" s="193"/>
      <c r="D18822" s="19">
        <v>1.3827197675888823</v>
      </c>
      <c r="E18822" s="19"/>
      <c r="F18822" s="19">
        <v>1.606160725635994</v>
      </c>
      <c r="G18822" s="19"/>
      <c r="H18822" s="19">
        <v>2.2507890613329486</v>
      </c>
      <c r="I18822" s="19"/>
      <c r="J18822" s="19">
        <v>1.3039021154426922</v>
      </c>
      <c r="K18822" s="19"/>
      <c r="L18822" s="19">
        <v>1.4009547215655138</v>
      </c>
      <c r="M18822" s="19"/>
      <c r="N18822" s="19">
        <v>1.763519616729196</v>
      </c>
      <c r="O18822" s="19"/>
      <c r="P18822" s="50">
        <v>1.1069360558646313</v>
      </c>
      <c r="R18822" s="9" t="s">
        <v>0</v>
      </c>
    </row>
    <row r="18823" spans="2:18" x14ac:dyDescent="0.2">
      <c r="B18823" s="25">
        <v>18593</v>
      </c>
      <c r="C18823" s="193"/>
      <c r="D18823" s="19">
        <v>0.61677626778158567</v>
      </c>
      <c r="E18823" s="19"/>
      <c r="F18823" s="19">
        <v>0.82840745036607299</v>
      </c>
      <c r="G18823" s="19"/>
      <c r="H18823" s="19">
        <v>0.67974837922575337</v>
      </c>
      <c r="I18823" s="19">
        <v>5.7101363068205326E-2</v>
      </c>
      <c r="J18823" s="19"/>
      <c r="K18823" s="19"/>
      <c r="L18823" s="19">
        <v>1.0270133768517662</v>
      </c>
      <c r="M18823" s="19">
        <v>0.25688604666555248</v>
      </c>
      <c r="N18823" s="19"/>
      <c r="O18823" s="19"/>
      <c r="P18823" s="50">
        <v>0.52810238677008114</v>
      </c>
      <c r="R18823" s="9" t="s">
        <v>0</v>
      </c>
    </row>
    <row r="18824" spans="2:18" x14ac:dyDescent="0.2">
      <c r="B18824" s="25">
        <v>18594</v>
      </c>
      <c r="C18824" s="193"/>
      <c r="D18824" s="19">
        <v>0.8779519435771731</v>
      </c>
      <c r="E18824" s="19"/>
      <c r="F18824" s="19">
        <v>0.49964788754194855</v>
      </c>
      <c r="G18824" s="19"/>
      <c r="H18824" s="19">
        <v>2.8105706836865377E-2</v>
      </c>
      <c r="I18824" s="19"/>
      <c r="J18824" s="19">
        <v>1.1390193513114646</v>
      </c>
      <c r="K18824" s="19"/>
      <c r="L18824" s="19">
        <v>0.68117209677381818</v>
      </c>
      <c r="M18824" s="19"/>
      <c r="N18824" s="19">
        <v>0.23868855633739522</v>
      </c>
      <c r="O18824" s="19"/>
      <c r="P18824" s="50">
        <v>1.0388497590487962</v>
      </c>
      <c r="R18824" s="9" t="s">
        <v>0</v>
      </c>
    </row>
    <row r="18825" spans="2:18" x14ac:dyDescent="0.2">
      <c r="B18825" s="25">
        <v>18595</v>
      </c>
      <c r="C18825" s="193">
        <v>0.55760942035027372</v>
      </c>
      <c r="D18825" s="19"/>
      <c r="E18825" s="19">
        <v>7.0267685789297638E-2</v>
      </c>
      <c r="F18825" s="19"/>
      <c r="G18825" s="19"/>
      <c r="H18825" s="19">
        <v>3.2223281140473972E-2</v>
      </c>
      <c r="I18825" s="19"/>
      <c r="J18825" s="19">
        <v>0.14971683350973802</v>
      </c>
      <c r="K18825" s="19">
        <v>0.43196556045159451</v>
      </c>
      <c r="L18825" s="19"/>
      <c r="M18825" s="19">
        <v>1.3196278680857487</v>
      </c>
      <c r="N18825" s="19"/>
      <c r="O18825" s="19">
        <v>0.84258214566696732</v>
      </c>
      <c r="P18825" s="50"/>
      <c r="R18825" s="9" t="s">
        <v>0</v>
      </c>
    </row>
    <row r="18826" spans="2:18" x14ac:dyDescent="0.2">
      <c r="B18826" s="25">
        <v>18596</v>
      </c>
      <c r="C18826" s="193"/>
      <c r="D18826" s="19">
        <v>0.81028245958687573</v>
      </c>
      <c r="E18826" s="19">
        <v>0.54417499972009575</v>
      </c>
      <c r="F18826" s="19"/>
      <c r="G18826" s="19"/>
      <c r="H18826" s="19">
        <v>0.69809456311033269</v>
      </c>
      <c r="I18826" s="19"/>
      <c r="J18826" s="19">
        <v>0.35244320266894824</v>
      </c>
      <c r="K18826" s="19"/>
      <c r="L18826" s="19">
        <v>0.417011420787812</v>
      </c>
      <c r="M18826" s="19"/>
      <c r="N18826" s="19">
        <v>0.99372208064161283</v>
      </c>
      <c r="O18826" s="19"/>
      <c r="P18826" s="50">
        <v>0.59017040627958139</v>
      </c>
      <c r="R18826" s="9" t="s">
        <v>0</v>
      </c>
    </row>
    <row r="18827" spans="2:18" x14ac:dyDescent="0.2">
      <c r="B18827" s="25">
        <v>18597</v>
      </c>
      <c r="C18827" s="193"/>
      <c r="D18827" s="19">
        <v>0.154320322290318</v>
      </c>
      <c r="E18827" s="19">
        <v>0.23311344843409573</v>
      </c>
      <c r="F18827" s="19"/>
      <c r="G18827" s="19"/>
      <c r="H18827" s="19">
        <v>0.61989337822291013</v>
      </c>
      <c r="I18827" s="19">
        <v>0.54428494031414809</v>
      </c>
      <c r="J18827" s="19"/>
      <c r="K18827" s="19">
        <v>0.26007366335742976</v>
      </c>
      <c r="L18827" s="19"/>
      <c r="M18827" s="19">
        <v>0.36825173526719607</v>
      </c>
      <c r="N18827" s="19"/>
      <c r="O18827" s="19"/>
      <c r="P18827" s="50">
        <v>1.3584397887662902</v>
      </c>
      <c r="R18827" s="9" t="s">
        <v>0</v>
      </c>
    </row>
    <row r="18828" spans="2:18" x14ac:dyDescent="0.2">
      <c r="B18828" s="25">
        <v>18598</v>
      </c>
      <c r="C18828" s="193">
        <v>0.10471170113503389</v>
      </c>
      <c r="D18828" s="19"/>
      <c r="E18828" s="19">
        <v>0.50789543003147331</v>
      </c>
      <c r="F18828" s="19"/>
      <c r="G18828" s="19"/>
      <c r="H18828" s="19">
        <v>0.10704667425594973</v>
      </c>
      <c r="I18828" s="19">
        <v>0.81208260837981305</v>
      </c>
      <c r="J18828" s="19"/>
      <c r="K18828" s="19">
        <v>8.5065898565840473E-2</v>
      </c>
      <c r="L18828" s="19"/>
      <c r="M18828" s="19">
        <v>0.25115344564772929</v>
      </c>
      <c r="N18828" s="19"/>
      <c r="O18828" s="19">
        <v>0.2814911727556601</v>
      </c>
      <c r="P18828" s="50"/>
      <c r="R18828" s="9" t="s">
        <v>0</v>
      </c>
    </row>
    <row r="18829" spans="2:18" x14ac:dyDescent="0.2">
      <c r="B18829" s="25">
        <v>18599</v>
      </c>
      <c r="C18829" s="193">
        <v>1.3189076970111844</v>
      </c>
      <c r="D18829" s="19"/>
      <c r="E18829" s="19">
        <v>1.2761549293051042</v>
      </c>
      <c r="F18829" s="19"/>
      <c r="G18829" s="19"/>
      <c r="H18829" s="19">
        <v>0.22121488673024942</v>
      </c>
      <c r="I18829" s="19">
        <v>0.30691656030426606</v>
      </c>
      <c r="J18829" s="19"/>
      <c r="K18829" s="19">
        <v>0.21846022684365904</v>
      </c>
      <c r="L18829" s="19"/>
      <c r="M18829" s="19">
        <v>0.44851009866141101</v>
      </c>
      <c r="N18829" s="19"/>
      <c r="O18829" s="19">
        <v>1.2624167889297118</v>
      </c>
      <c r="P18829" s="50"/>
      <c r="R18829" s="9" t="s">
        <v>0</v>
      </c>
    </row>
    <row r="18830" spans="2:18" x14ac:dyDescent="0.2">
      <c r="B18830" s="25">
        <v>18600</v>
      </c>
      <c r="C18830" s="193"/>
      <c r="D18830" s="19">
        <v>1.1180280008360812</v>
      </c>
      <c r="E18830" s="19"/>
      <c r="F18830" s="19">
        <v>0.50644351945928301</v>
      </c>
      <c r="G18830" s="19"/>
      <c r="H18830" s="19">
        <v>1.0704754712739279</v>
      </c>
      <c r="I18830" s="19"/>
      <c r="J18830" s="19">
        <v>0.79398006415108735</v>
      </c>
      <c r="K18830" s="19"/>
      <c r="L18830" s="19">
        <v>0.19781594192811461</v>
      </c>
      <c r="M18830" s="19">
        <v>0.2475945806921527</v>
      </c>
      <c r="N18830" s="19"/>
      <c r="O18830" s="19"/>
      <c r="P18830" s="50">
        <v>0.37943880364776866</v>
      </c>
      <c r="R18830" s="9" t="s">
        <v>0</v>
      </c>
    </row>
    <row r="18831" spans="2:18" x14ac:dyDescent="0.2">
      <c r="B18831" s="25">
        <v>18601</v>
      </c>
      <c r="C18831" s="193"/>
      <c r="D18831" s="19">
        <v>1.1218943716182748</v>
      </c>
      <c r="E18831" s="19"/>
      <c r="F18831" s="19">
        <v>1.1974716996476673</v>
      </c>
      <c r="G18831" s="19"/>
      <c r="H18831" s="19">
        <v>0.59294735279397082</v>
      </c>
      <c r="I18831" s="19"/>
      <c r="J18831" s="19">
        <v>1.1458697759761096</v>
      </c>
      <c r="K18831" s="19"/>
      <c r="L18831" s="19">
        <v>0.6081960119594868</v>
      </c>
      <c r="M18831" s="19"/>
      <c r="N18831" s="19">
        <v>1.5408607078848087</v>
      </c>
      <c r="O18831" s="19"/>
      <c r="P18831" s="50">
        <v>0.57980374074600893</v>
      </c>
      <c r="R18831" s="9" t="s">
        <v>0</v>
      </c>
    </row>
    <row r="18832" spans="2:18" x14ac:dyDescent="0.2">
      <c r="B18832" s="25">
        <v>18602</v>
      </c>
      <c r="C18832" s="193">
        <v>0.14284617223116408</v>
      </c>
      <c r="D18832" s="19"/>
      <c r="E18832" s="19">
        <v>0.15105601008494127</v>
      </c>
      <c r="F18832" s="19"/>
      <c r="G18832" s="19">
        <v>1.0015294372077281</v>
      </c>
      <c r="H18832" s="19"/>
      <c r="I18832" s="19">
        <v>0.74246872815623155</v>
      </c>
      <c r="J18832" s="19"/>
      <c r="K18832" s="19">
        <v>0.20317841017574501</v>
      </c>
      <c r="L18832" s="19"/>
      <c r="M18832" s="19">
        <v>0.13663734704698138</v>
      </c>
      <c r="N18832" s="19"/>
      <c r="O18832" s="19">
        <v>0.50210703414095159</v>
      </c>
      <c r="P18832" s="50"/>
      <c r="R18832" s="9" t="s">
        <v>0</v>
      </c>
    </row>
    <row r="18833" spans="2:18" x14ac:dyDescent="0.2">
      <c r="B18833" s="25">
        <v>18603</v>
      </c>
      <c r="C18833" s="193"/>
      <c r="D18833" s="19">
        <v>1.4608550840528149</v>
      </c>
      <c r="E18833" s="19"/>
      <c r="F18833" s="19">
        <v>0.99019102923287017</v>
      </c>
      <c r="G18833" s="19"/>
      <c r="H18833" s="19">
        <v>0.40730602072502559</v>
      </c>
      <c r="I18833" s="19"/>
      <c r="J18833" s="19">
        <v>1.0242485064812539</v>
      </c>
      <c r="K18833" s="19"/>
      <c r="L18833" s="19">
        <v>1.0126917902901325</v>
      </c>
      <c r="M18833" s="19"/>
      <c r="N18833" s="19">
        <v>0.87439352069683685</v>
      </c>
      <c r="O18833" s="19"/>
      <c r="P18833" s="50">
        <v>0.29193291208398053</v>
      </c>
      <c r="R18833" s="9" t="s">
        <v>0</v>
      </c>
    </row>
    <row r="18834" spans="2:18" x14ac:dyDescent="0.2">
      <c r="B18834" s="25">
        <v>18604</v>
      </c>
      <c r="C18834" s="193">
        <v>8.2515144054332398E-2</v>
      </c>
      <c r="D18834" s="19"/>
      <c r="E18834" s="19">
        <v>0.96549621689619725</v>
      </c>
      <c r="F18834" s="19"/>
      <c r="G18834" s="19">
        <v>0.50247827494830666</v>
      </c>
      <c r="H18834" s="19"/>
      <c r="I18834" s="19">
        <v>4.0485207339967369E-2</v>
      </c>
      <c r="J18834" s="19"/>
      <c r="K18834" s="19">
        <v>0.81584333386319996</v>
      </c>
      <c r="L18834" s="19"/>
      <c r="M18834" s="19">
        <v>0.6971775706661425</v>
      </c>
      <c r="N18834" s="19"/>
      <c r="O18834" s="19">
        <v>0.85380576478419523</v>
      </c>
      <c r="P18834" s="50"/>
      <c r="R18834" s="9" t="s">
        <v>0</v>
      </c>
    </row>
    <row r="18835" spans="2:18" x14ac:dyDescent="0.2">
      <c r="B18835" s="25">
        <v>18605</v>
      </c>
      <c r="C18835" s="193">
        <v>1.766052835831083</v>
      </c>
      <c r="D18835" s="19"/>
      <c r="E18835" s="19">
        <v>1.4826532627018347</v>
      </c>
      <c r="F18835" s="19"/>
      <c r="G18835" s="19">
        <v>0.74444118129216919</v>
      </c>
      <c r="H18835" s="19"/>
      <c r="I18835" s="19">
        <v>0.51825189398675742</v>
      </c>
      <c r="J18835" s="19"/>
      <c r="K18835" s="19">
        <v>1.3720677406257107</v>
      </c>
      <c r="L18835" s="19"/>
      <c r="M18835" s="19">
        <v>1.7816166355226761</v>
      </c>
      <c r="N18835" s="19"/>
      <c r="O18835" s="19">
        <v>1.0225283522542559</v>
      </c>
      <c r="P18835" s="50"/>
      <c r="R18835" s="9" t="s">
        <v>0</v>
      </c>
    </row>
    <row r="18836" spans="2:18" x14ac:dyDescent="0.2">
      <c r="B18836" s="25">
        <v>18606</v>
      </c>
      <c r="C18836" s="193">
        <v>1.9591778407996503</v>
      </c>
      <c r="D18836" s="19"/>
      <c r="E18836" s="19">
        <v>1.48454120922814</v>
      </c>
      <c r="F18836" s="19"/>
      <c r="G18836" s="19">
        <v>0.77323499392091699</v>
      </c>
      <c r="H18836" s="19"/>
      <c r="I18836" s="19">
        <v>1.728661964867936</v>
      </c>
      <c r="J18836" s="19"/>
      <c r="K18836" s="19">
        <v>1.2162874317286005</v>
      </c>
      <c r="L18836" s="19"/>
      <c r="M18836" s="19">
        <v>1.580880239226095</v>
      </c>
      <c r="N18836" s="19"/>
      <c r="O18836" s="19">
        <v>1.2303058094298021</v>
      </c>
      <c r="P18836" s="50"/>
      <c r="R18836" s="9" t="s">
        <v>0</v>
      </c>
    </row>
    <row r="18837" spans="2:18" x14ac:dyDescent="0.2">
      <c r="B18837" s="25">
        <v>18607</v>
      </c>
      <c r="C18837" s="193">
        <v>2.3510946459621316</v>
      </c>
      <c r="D18837" s="19"/>
      <c r="E18837" s="19">
        <v>2.7963017926145257</v>
      </c>
      <c r="F18837" s="19"/>
      <c r="G18837" s="19">
        <v>1.2334761411370818</v>
      </c>
      <c r="H18837" s="19"/>
      <c r="I18837" s="19">
        <v>1.5095739811171867</v>
      </c>
      <c r="J18837" s="19"/>
      <c r="K18837" s="19">
        <v>0.19212310696221371</v>
      </c>
      <c r="L18837" s="19"/>
      <c r="M18837" s="19">
        <v>1.0501752051673903</v>
      </c>
      <c r="N18837" s="19"/>
      <c r="O18837" s="19">
        <v>2.0208890862352415</v>
      </c>
      <c r="P18837" s="50"/>
      <c r="R18837" s="9" t="s">
        <v>0</v>
      </c>
    </row>
    <row r="18838" spans="2:18" x14ac:dyDescent="0.2">
      <c r="B18838" s="25">
        <v>18608</v>
      </c>
      <c r="C18838" s="193"/>
      <c r="D18838" s="19">
        <v>0.47049611068872371</v>
      </c>
      <c r="E18838" s="19"/>
      <c r="F18838" s="19">
        <v>1.2482767710601059</v>
      </c>
      <c r="G18838" s="19"/>
      <c r="H18838" s="19">
        <v>1.2553437761632316</v>
      </c>
      <c r="I18838" s="19"/>
      <c r="J18838" s="19">
        <v>0.74176002125633789</v>
      </c>
      <c r="K18838" s="19"/>
      <c r="L18838" s="19">
        <v>0.87131016311667353</v>
      </c>
      <c r="M18838" s="19"/>
      <c r="N18838" s="19">
        <v>0.73542896874107233</v>
      </c>
      <c r="O18838" s="19"/>
      <c r="P18838" s="50">
        <v>0.60350254678603055</v>
      </c>
      <c r="R18838" s="9" t="s">
        <v>0</v>
      </c>
    </row>
    <row r="18839" spans="2:18" x14ac:dyDescent="0.2">
      <c r="B18839" s="25">
        <v>18609</v>
      </c>
      <c r="C18839" s="193">
        <v>7.6522225248923867E-2</v>
      </c>
      <c r="D18839" s="19"/>
      <c r="E18839" s="19"/>
      <c r="F18839" s="19">
        <v>1.1453093941705133E-2</v>
      </c>
      <c r="G18839" s="19">
        <v>9.9620267688751304E-2</v>
      </c>
      <c r="H18839" s="19"/>
      <c r="I18839" s="19">
        <v>0.20613156570395</v>
      </c>
      <c r="J18839" s="19"/>
      <c r="K18839" s="19">
        <v>0.33135993392384122</v>
      </c>
      <c r="L18839" s="19"/>
      <c r="M18839" s="19"/>
      <c r="N18839" s="19">
        <v>0.42800943270092529</v>
      </c>
      <c r="O18839" s="19">
        <v>0.71105364740540966</v>
      </c>
      <c r="P18839" s="50"/>
      <c r="R18839" s="9" t="s">
        <v>0</v>
      </c>
    </row>
    <row r="18840" spans="2:18" x14ac:dyDescent="0.2">
      <c r="B18840" s="25">
        <v>18610</v>
      </c>
      <c r="C18840" s="193">
        <v>0.27005187910764439</v>
      </c>
      <c r="D18840" s="19"/>
      <c r="E18840" s="19">
        <v>0.47380417969840383</v>
      </c>
      <c r="F18840" s="19"/>
      <c r="G18840" s="19">
        <v>0.99387350983953904</v>
      </c>
      <c r="H18840" s="19"/>
      <c r="I18840" s="19">
        <v>0.33899391033630327</v>
      </c>
      <c r="J18840" s="19"/>
      <c r="K18840" s="19"/>
      <c r="L18840" s="19">
        <v>0.3977443728421064</v>
      </c>
      <c r="M18840" s="19">
        <v>7.3113610312311464E-2</v>
      </c>
      <c r="N18840" s="19"/>
      <c r="O18840" s="19">
        <v>0.43713907025145232</v>
      </c>
      <c r="P18840" s="50"/>
      <c r="R18840" s="9" t="s">
        <v>0</v>
      </c>
    </row>
    <row r="18841" spans="2:18" x14ac:dyDescent="0.2">
      <c r="B18841" s="25">
        <v>18611</v>
      </c>
      <c r="C18841" s="193">
        <v>1.4363167614056538</v>
      </c>
      <c r="D18841" s="19"/>
      <c r="E18841" s="19">
        <v>1.1194908064652083</v>
      </c>
      <c r="F18841" s="19"/>
      <c r="G18841" s="19"/>
      <c r="H18841" s="19">
        <v>0.53172583725541223</v>
      </c>
      <c r="I18841" s="19">
        <v>0.3449389774438314</v>
      </c>
      <c r="J18841" s="19"/>
      <c r="K18841" s="19">
        <v>0.8802238236013461</v>
      </c>
      <c r="L18841" s="19"/>
      <c r="M18841" s="19">
        <v>0.97278126091685591</v>
      </c>
      <c r="N18841" s="19"/>
      <c r="O18841" s="19">
        <v>0.39343127834067998</v>
      </c>
      <c r="P18841" s="50"/>
      <c r="R18841" s="9" t="s">
        <v>0</v>
      </c>
    </row>
    <row r="18842" spans="2:18" x14ac:dyDescent="0.2">
      <c r="B18842" s="25">
        <v>18612</v>
      </c>
      <c r="C18842" s="193">
        <v>0.11655477889918597</v>
      </c>
      <c r="D18842" s="19"/>
      <c r="E18842" s="19"/>
      <c r="F18842" s="19">
        <v>1.0320746094777564</v>
      </c>
      <c r="G18842" s="19"/>
      <c r="H18842" s="19">
        <v>0.50544211632950287</v>
      </c>
      <c r="I18842" s="19"/>
      <c r="J18842" s="19">
        <v>0.60129801779465453</v>
      </c>
      <c r="K18842" s="19"/>
      <c r="L18842" s="19">
        <v>0.80405889049534007</v>
      </c>
      <c r="M18842" s="19"/>
      <c r="N18842" s="19">
        <v>0.87085338436936555</v>
      </c>
      <c r="O18842" s="19"/>
      <c r="P18842" s="50">
        <v>1.4050761167238364</v>
      </c>
      <c r="R18842" s="9" t="s">
        <v>0</v>
      </c>
    </row>
    <row r="18843" spans="2:18" x14ac:dyDescent="0.2">
      <c r="B18843" s="25">
        <v>18613</v>
      </c>
      <c r="C18843" s="193">
        <v>0.56323013846867964</v>
      </c>
      <c r="D18843" s="19"/>
      <c r="E18843" s="19">
        <v>1.1515226230653919</v>
      </c>
      <c r="F18843" s="19"/>
      <c r="G18843" s="19">
        <v>1.1064538946333049</v>
      </c>
      <c r="H18843" s="19"/>
      <c r="I18843" s="19">
        <v>0.61244477412517428</v>
      </c>
      <c r="J18843" s="19"/>
      <c r="K18843" s="19">
        <v>1.0981455898654173</v>
      </c>
      <c r="L18843" s="19"/>
      <c r="M18843" s="19">
        <v>0.80882285883800298</v>
      </c>
      <c r="N18843" s="19"/>
      <c r="O18843" s="19">
        <v>1.4516998615255914</v>
      </c>
      <c r="P18843" s="50"/>
      <c r="R18843" s="9" t="s">
        <v>0</v>
      </c>
    </row>
    <row r="18844" spans="2:18" x14ac:dyDescent="0.2">
      <c r="B18844" s="25">
        <v>18614</v>
      </c>
      <c r="C18844" s="193"/>
      <c r="D18844" s="19">
        <v>1.0755200233929358</v>
      </c>
      <c r="E18844" s="19"/>
      <c r="F18844" s="19">
        <v>1.0757253156639073</v>
      </c>
      <c r="G18844" s="19"/>
      <c r="H18844" s="19">
        <v>0.73216493664796012</v>
      </c>
      <c r="I18844" s="19"/>
      <c r="J18844" s="19">
        <v>1.8015207142456235</v>
      </c>
      <c r="K18844" s="19"/>
      <c r="L18844" s="19">
        <v>1.4279907121967876</v>
      </c>
      <c r="M18844" s="19"/>
      <c r="N18844" s="19">
        <v>1.1285684448584929</v>
      </c>
      <c r="O18844" s="19"/>
      <c r="P18844" s="50">
        <v>0.26943068058432562</v>
      </c>
      <c r="R18844" s="9" t="s">
        <v>0</v>
      </c>
    </row>
    <row r="18845" spans="2:18" x14ac:dyDescent="0.2">
      <c r="B18845" s="25">
        <v>18615</v>
      </c>
      <c r="C18845" s="193">
        <v>3.1718871189799072</v>
      </c>
      <c r="D18845" s="19"/>
      <c r="E18845" s="19">
        <v>1.5854417471783235</v>
      </c>
      <c r="F18845" s="19"/>
      <c r="G18845" s="19">
        <v>1.2911499374964621</v>
      </c>
      <c r="H18845" s="19"/>
      <c r="I18845" s="19">
        <v>1.7297640227818216</v>
      </c>
      <c r="J18845" s="19"/>
      <c r="K18845" s="19">
        <v>0.97581742903460655</v>
      </c>
      <c r="L18845" s="19"/>
      <c r="M18845" s="19">
        <v>1.5162676256212895</v>
      </c>
      <c r="N18845" s="19"/>
      <c r="O18845" s="19">
        <v>1.4919292764891174</v>
      </c>
      <c r="P18845" s="50"/>
      <c r="R18845" s="9" t="s">
        <v>0</v>
      </c>
    </row>
    <row r="18846" spans="2:18" x14ac:dyDescent="0.2">
      <c r="B18846" s="25">
        <v>18616</v>
      </c>
      <c r="C18846" s="193"/>
      <c r="D18846" s="19">
        <v>0.4941980966002999</v>
      </c>
      <c r="E18846" s="19">
        <v>0.19103446891136686</v>
      </c>
      <c r="F18846" s="19"/>
      <c r="G18846" s="19"/>
      <c r="H18846" s="19">
        <v>0.57912930044178879</v>
      </c>
      <c r="I18846" s="19">
        <v>5.7834167025082157E-2</v>
      </c>
      <c r="J18846" s="19"/>
      <c r="K18846" s="19">
        <v>0.46289130275984403</v>
      </c>
      <c r="L18846" s="19"/>
      <c r="M18846" s="19"/>
      <c r="N18846" s="19">
        <v>0.5760169814954802</v>
      </c>
      <c r="O18846" s="19"/>
      <c r="P18846" s="50">
        <v>0.87714753203157758</v>
      </c>
      <c r="R18846" s="9" t="s">
        <v>0</v>
      </c>
    </row>
    <row r="18847" spans="2:18" x14ac:dyDescent="0.2">
      <c r="B18847" s="25">
        <v>18617</v>
      </c>
      <c r="C18847" s="193"/>
      <c r="D18847" s="19">
        <v>0.30053546591785185</v>
      </c>
      <c r="E18847" s="19">
        <v>3.7178026429936419E-3</v>
      </c>
      <c r="F18847" s="19"/>
      <c r="G18847" s="19">
        <v>3.6043172045715791E-2</v>
      </c>
      <c r="H18847" s="19"/>
      <c r="I18847" s="19"/>
      <c r="J18847" s="19">
        <v>4.242300027684516E-2</v>
      </c>
      <c r="K18847" s="19"/>
      <c r="L18847" s="19">
        <v>0.85311562505229344</v>
      </c>
      <c r="M18847" s="19">
        <v>0.13271485233606639</v>
      </c>
      <c r="N18847" s="19"/>
      <c r="O18847" s="19"/>
      <c r="P18847" s="50">
        <v>0.15320116790420946</v>
      </c>
      <c r="R18847" s="9" t="s">
        <v>0</v>
      </c>
    </row>
    <row r="18848" spans="2:18" x14ac:dyDescent="0.2">
      <c r="B18848" s="25">
        <v>18618</v>
      </c>
      <c r="C18848" s="193">
        <v>0.91621948543748855</v>
      </c>
      <c r="D18848" s="19"/>
      <c r="E18848" s="19">
        <v>0.74894493009772367</v>
      </c>
      <c r="F18848" s="19"/>
      <c r="G18848" s="19">
        <v>1.2105507267763638</v>
      </c>
      <c r="H18848" s="19"/>
      <c r="I18848" s="19">
        <v>1.4738342661847357</v>
      </c>
      <c r="J18848" s="19"/>
      <c r="K18848" s="19"/>
      <c r="L18848" s="19">
        <v>6.6267610005660491E-2</v>
      </c>
      <c r="M18848" s="19">
        <v>0.70867232668522062</v>
      </c>
      <c r="N18848" s="19"/>
      <c r="O18848" s="19">
        <v>0.98220530639635473</v>
      </c>
      <c r="P18848" s="50"/>
      <c r="R18848" s="9" t="s">
        <v>0</v>
      </c>
    </row>
    <row r="18849" spans="2:18" x14ac:dyDescent="0.2">
      <c r="B18849" s="25">
        <v>18619</v>
      </c>
      <c r="C18849" s="193"/>
      <c r="D18849" s="19">
        <v>0.47167568487867839</v>
      </c>
      <c r="E18849" s="19"/>
      <c r="F18849" s="19">
        <v>0.73615924262361554</v>
      </c>
      <c r="G18849" s="19"/>
      <c r="H18849" s="19">
        <v>0.39052370092146055</v>
      </c>
      <c r="I18849" s="19"/>
      <c r="J18849" s="19">
        <v>0.59420354471594827</v>
      </c>
      <c r="K18849" s="19"/>
      <c r="L18849" s="19">
        <v>0.75579630460883274</v>
      </c>
      <c r="M18849" s="19">
        <v>0.57532653223479702</v>
      </c>
      <c r="N18849" s="19"/>
      <c r="O18849" s="19"/>
      <c r="P18849" s="50">
        <v>0.22992989223113991</v>
      </c>
      <c r="R18849" s="9" t="s">
        <v>0</v>
      </c>
    </row>
    <row r="18850" spans="2:18" x14ac:dyDescent="0.2">
      <c r="B18850" s="25">
        <v>18620</v>
      </c>
      <c r="C18850" s="193"/>
      <c r="D18850" s="19">
        <v>0.2488681838351601</v>
      </c>
      <c r="E18850" s="19"/>
      <c r="F18850" s="19">
        <v>0.28653565917173018</v>
      </c>
      <c r="G18850" s="19"/>
      <c r="H18850" s="19">
        <v>0.88001211680123526</v>
      </c>
      <c r="I18850" s="19"/>
      <c r="J18850" s="19">
        <v>0.50266892192612755</v>
      </c>
      <c r="K18850" s="19"/>
      <c r="L18850" s="19">
        <v>3.5519657642465528E-2</v>
      </c>
      <c r="M18850" s="19"/>
      <c r="N18850" s="19">
        <v>1.8896778229488953</v>
      </c>
      <c r="O18850" s="19"/>
      <c r="P18850" s="50">
        <v>0.31772798015946263</v>
      </c>
      <c r="R18850" s="9" t="s">
        <v>0</v>
      </c>
    </row>
    <row r="18851" spans="2:18" x14ac:dyDescent="0.2">
      <c r="B18851" s="25">
        <v>18621</v>
      </c>
      <c r="C18851" s="193">
        <v>3.9822498924144009E-2</v>
      </c>
      <c r="D18851" s="19"/>
      <c r="E18851" s="19"/>
      <c r="F18851" s="19">
        <v>0.7035567433775336</v>
      </c>
      <c r="G18851" s="19">
        <v>0.34338644456692252</v>
      </c>
      <c r="H18851" s="19"/>
      <c r="I18851" s="19"/>
      <c r="J18851" s="19">
        <v>3.6223707231836745E-2</v>
      </c>
      <c r="K18851" s="19"/>
      <c r="L18851" s="19">
        <v>0.13061954103311615</v>
      </c>
      <c r="M18851" s="19">
        <v>0.40620692509386974</v>
      </c>
      <c r="N18851" s="19"/>
      <c r="O18851" s="19"/>
      <c r="P18851" s="50">
        <v>6.7780323322537153E-2</v>
      </c>
      <c r="R18851" s="9" t="s">
        <v>0</v>
      </c>
    </row>
    <row r="18852" spans="2:18" x14ac:dyDescent="0.2">
      <c r="B18852" s="25">
        <v>18622</v>
      </c>
      <c r="C18852" s="193">
        <v>0.45530143962627428</v>
      </c>
      <c r="D18852" s="19"/>
      <c r="E18852" s="19">
        <v>0.45409013654533742</v>
      </c>
      <c r="F18852" s="19"/>
      <c r="G18852" s="19">
        <v>0.89542768609160528</v>
      </c>
      <c r="H18852" s="19"/>
      <c r="I18852" s="19">
        <v>0.44611521590071196</v>
      </c>
      <c r="J18852" s="19"/>
      <c r="K18852" s="19">
        <v>0.43079220110818334</v>
      </c>
      <c r="L18852" s="19"/>
      <c r="M18852" s="19">
        <v>0.24346594999262353</v>
      </c>
      <c r="N18852" s="19"/>
      <c r="O18852" s="19">
        <v>1.7287073891529579</v>
      </c>
      <c r="P18852" s="50"/>
      <c r="R18852" s="9" t="s">
        <v>0</v>
      </c>
    </row>
    <row r="18853" spans="2:18" x14ac:dyDescent="0.2">
      <c r="B18853" s="25">
        <v>18623</v>
      </c>
      <c r="C18853" s="193"/>
      <c r="D18853" s="19">
        <v>0.96667992152401661</v>
      </c>
      <c r="E18853" s="19"/>
      <c r="F18853" s="19">
        <v>0.74959147568689821</v>
      </c>
      <c r="G18853" s="19"/>
      <c r="H18853" s="19">
        <v>0.8099320985580738</v>
      </c>
      <c r="I18853" s="19"/>
      <c r="J18853" s="19">
        <v>1.2142653890373767</v>
      </c>
      <c r="K18853" s="19"/>
      <c r="L18853" s="19">
        <v>1.3917485687819711</v>
      </c>
      <c r="M18853" s="19"/>
      <c r="N18853" s="19">
        <v>0.49340620219950915</v>
      </c>
      <c r="O18853" s="19"/>
      <c r="P18853" s="50">
        <v>0.55208745206307275</v>
      </c>
      <c r="R18853" s="9" t="s">
        <v>0</v>
      </c>
    </row>
    <row r="18854" spans="2:18" x14ac:dyDescent="0.2">
      <c r="B18854" s="25">
        <v>18624</v>
      </c>
      <c r="C18854" s="193"/>
      <c r="D18854" s="19">
        <v>0.57727035333453847</v>
      </c>
      <c r="E18854" s="19"/>
      <c r="F18854" s="19">
        <v>1.1989074649586718E-2</v>
      </c>
      <c r="G18854" s="19"/>
      <c r="H18854" s="19">
        <v>0.92080784151529904</v>
      </c>
      <c r="I18854" s="19"/>
      <c r="J18854" s="19">
        <v>0.26046545883091554</v>
      </c>
      <c r="K18854" s="19"/>
      <c r="L18854" s="19">
        <v>0.84355987401877075</v>
      </c>
      <c r="M18854" s="19">
        <v>0.14384598947185492</v>
      </c>
      <c r="N18854" s="19"/>
      <c r="O18854" s="19"/>
      <c r="P18854" s="50">
        <v>0.73994706146855116</v>
      </c>
      <c r="R18854" s="9" t="s">
        <v>0</v>
      </c>
    </row>
    <row r="18855" spans="2:18" x14ac:dyDescent="0.2">
      <c r="B18855" s="25">
        <v>18625</v>
      </c>
      <c r="C18855" s="193">
        <v>0.88766379516036187</v>
      </c>
      <c r="D18855" s="19"/>
      <c r="E18855" s="19">
        <v>0.87926975947005837</v>
      </c>
      <c r="F18855" s="19"/>
      <c r="G18855" s="19">
        <v>1.6333728778819567</v>
      </c>
      <c r="H18855" s="19"/>
      <c r="I18855" s="19">
        <v>0.85947042702722698</v>
      </c>
      <c r="J18855" s="19"/>
      <c r="K18855" s="19">
        <v>1.7140851612866304</v>
      </c>
      <c r="L18855" s="19"/>
      <c r="M18855" s="19">
        <v>0.81820480763646164</v>
      </c>
      <c r="N18855" s="19"/>
      <c r="O18855" s="19">
        <v>0.48443718472758535</v>
      </c>
      <c r="P18855" s="50"/>
      <c r="R18855" s="9" t="s">
        <v>0</v>
      </c>
    </row>
    <row r="18856" spans="2:18" x14ac:dyDescent="0.2">
      <c r="B18856" s="25">
        <v>18626</v>
      </c>
      <c r="C18856" s="193">
        <v>0.46343569479762309</v>
      </c>
      <c r="D18856" s="19"/>
      <c r="E18856" s="19"/>
      <c r="F18856" s="19">
        <v>0.19805308124841423</v>
      </c>
      <c r="G18856" s="19"/>
      <c r="H18856" s="19">
        <v>1.0307655091606265</v>
      </c>
      <c r="I18856" s="19">
        <v>0.34264995622858291</v>
      </c>
      <c r="J18856" s="19"/>
      <c r="K18856" s="19">
        <v>0.23592915402130749</v>
      </c>
      <c r="L18856" s="19"/>
      <c r="M18856" s="19">
        <v>0.12534300094076808</v>
      </c>
      <c r="N18856" s="19"/>
      <c r="O18856" s="19">
        <v>0.2608308144360863</v>
      </c>
      <c r="P18856" s="50"/>
      <c r="R18856" s="9" t="s">
        <v>0</v>
      </c>
    </row>
    <row r="18857" spans="2:18" x14ac:dyDescent="0.2">
      <c r="B18857" s="25">
        <v>18627</v>
      </c>
      <c r="C18857" s="193">
        <v>0.19212468615539832</v>
      </c>
      <c r="D18857" s="19"/>
      <c r="E18857" s="19"/>
      <c r="F18857" s="19">
        <v>0.18831061259604137</v>
      </c>
      <c r="G18857" s="19"/>
      <c r="H18857" s="19">
        <v>2.1115860196477276E-2</v>
      </c>
      <c r="I18857" s="19"/>
      <c r="J18857" s="19">
        <v>0.93519251941024528</v>
      </c>
      <c r="K18857" s="19"/>
      <c r="L18857" s="19">
        <v>8.8585283439743381E-2</v>
      </c>
      <c r="M18857" s="19"/>
      <c r="N18857" s="19">
        <v>5.2143941333469619E-2</v>
      </c>
      <c r="O18857" s="19">
        <v>9.9389636112773516E-2</v>
      </c>
      <c r="P18857" s="50"/>
      <c r="R18857" s="9" t="s">
        <v>0</v>
      </c>
    </row>
    <row r="18858" spans="2:18" x14ac:dyDescent="0.2">
      <c r="B18858" s="25">
        <v>18628</v>
      </c>
      <c r="C18858" s="193"/>
      <c r="D18858" s="19">
        <v>2.1211081308683961</v>
      </c>
      <c r="E18858" s="19"/>
      <c r="F18858" s="19">
        <v>2.6549801312516119</v>
      </c>
      <c r="G18858" s="19"/>
      <c r="H18858" s="19">
        <v>2.0571887733915735</v>
      </c>
      <c r="I18858" s="19"/>
      <c r="J18858" s="19">
        <v>1.9645831500568485</v>
      </c>
      <c r="K18858" s="19"/>
      <c r="L18858" s="19">
        <v>1.7075017527437715</v>
      </c>
      <c r="M18858" s="19"/>
      <c r="N18858" s="19">
        <v>1.695619278133063</v>
      </c>
      <c r="O18858" s="19"/>
      <c r="P18858" s="50">
        <v>1.7342043522827912</v>
      </c>
      <c r="R18858" s="9" t="s">
        <v>0</v>
      </c>
    </row>
    <row r="18859" spans="2:18" x14ac:dyDescent="0.2">
      <c r="B18859" s="25">
        <v>18629</v>
      </c>
      <c r="C18859" s="193">
        <v>0.21610136217125694</v>
      </c>
      <c r="D18859" s="19"/>
      <c r="E18859" s="19">
        <v>0.95624925850282849</v>
      </c>
      <c r="F18859" s="19"/>
      <c r="G18859" s="19">
        <v>0.64605517390077805</v>
      </c>
      <c r="H18859" s="19"/>
      <c r="I18859" s="19">
        <v>0.9379260831782924</v>
      </c>
      <c r="J18859" s="19"/>
      <c r="K18859" s="19">
        <v>1.1204555204660582</v>
      </c>
      <c r="L18859" s="19"/>
      <c r="M18859" s="19">
        <v>0.86760586520052474</v>
      </c>
      <c r="N18859" s="19"/>
      <c r="O18859" s="19">
        <v>0.75563096127682761</v>
      </c>
      <c r="P18859" s="50"/>
      <c r="R18859" s="9" t="s">
        <v>0</v>
      </c>
    </row>
    <row r="18860" spans="2:18" x14ac:dyDescent="0.2">
      <c r="B18860" s="25">
        <v>18630</v>
      </c>
      <c r="C18860" s="193"/>
      <c r="D18860" s="19">
        <v>0.56745464464453876</v>
      </c>
      <c r="E18860" s="19"/>
      <c r="F18860" s="19">
        <v>0.27545971884400794</v>
      </c>
      <c r="G18860" s="19">
        <v>0.13996349382074857</v>
      </c>
      <c r="H18860" s="19"/>
      <c r="I18860" s="19">
        <v>0.67443491720421145</v>
      </c>
      <c r="J18860" s="19"/>
      <c r="K18860" s="19">
        <v>3.617728053075326E-2</v>
      </c>
      <c r="L18860" s="19"/>
      <c r="M18860" s="19"/>
      <c r="N18860" s="19">
        <v>1.4501253385855368E-3</v>
      </c>
      <c r="O18860" s="19">
        <v>0.41262949814736105</v>
      </c>
      <c r="P18860" s="50"/>
      <c r="R18860" s="9" t="s">
        <v>0</v>
      </c>
    </row>
    <row r="18861" spans="2:18" x14ac:dyDescent="0.2">
      <c r="B18861" s="25">
        <v>18631</v>
      </c>
      <c r="C18861" s="193">
        <v>2.3108967321882181</v>
      </c>
      <c r="D18861" s="19"/>
      <c r="E18861" s="19">
        <v>1.4688434981732754</v>
      </c>
      <c r="F18861" s="19"/>
      <c r="G18861" s="19">
        <v>1.0722898147292299</v>
      </c>
      <c r="H18861" s="19"/>
      <c r="I18861" s="19">
        <v>2.1224721002428226</v>
      </c>
      <c r="J18861" s="19"/>
      <c r="K18861" s="19">
        <v>1.7064990409606386</v>
      </c>
      <c r="L18861" s="19"/>
      <c r="M18861" s="19">
        <v>0.99848672310462405</v>
      </c>
      <c r="N18861" s="19"/>
      <c r="O18861" s="19">
        <v>2.05425474497128</v>
      </c>
      <c r="P18861" s="50"/>
      <c r="R18861" s="9" t="s">
        <v>0</v>
      </c>
    </row>
    <row r="18862" spans="2:18" x14ac:dyDescent="0.2">
      <c r="B18862" s="25">
        <v>18632</v>
      </c>
      <c r="C18862" s="193"/>
      <c r="D18862" s="19">
        <v>1.9589124116837138</v>
      </c>
      <c r="E18862" s="19"/>
      <c r="F18862" s="19">
        <v>0.24693098288151824</v>
      </c>
      <c r="G18862" s="19"/>
      <c r="H18862" s="19">
        <v>0.21492286995814361</v>
      </c>
      <c r="I18862" s="19"/>
      <c r="J18862" s="19">
        <v>0.57858041274286232</v>
      </c>
      <c r="K18862" s="19"/>
      <c r="L18862" s="19">
        <v>0.30199508028146943</v>
      </c>
      <c r="M18862" s="19"/>
      <c r="N18862" s="19">
        <v>0.21544754511777814</v>
      </c>
      <c r="O18862" s="19"/>
      <c r="P18862" s="50">
        <v>1.2882131382932605</v>
      </c>
      <c r="R18862" s="9" t="s">
        <v>0</v>
      </c>
    </row>
    <row r="18863" spans="2:18" x14ac:dyDescent="0.2">
      <c r="B18863" s="25">
        <v>18633</v>
      </c>
      <c r="C18863" s="193">
        <v>0.8121542053412758</v>
      </c>
      <c r="D18863" s="19"/>
      <c r="E18863" s="19">
        <v>1.3057425955620934</v>
      </c>
      <c r="F18863" s="19"/>
      <c r="G18863" s="19">
        <v>0.82184887055706857</v>
      </c>
      <c r="H18863" s="19"/>
      <c r="I18863" s="19">
        <v>1.9499272513120862</v>
      </c>
      <c r="J18863" s="19"/>
      <c r="K18863" s="19">
        <v>1.6926773164365045</v>
      </c>
      <c r="L18863" s="19"/>
      <c r="M18863" s="19">
        <v>0.92879058934355363</v>
      </c>
      <c r="N18863" s="19"/>
      <c r="O18863" s="19">
        <v>1.5000966135480951</v>
      </c>
      <c r="P18863" s="50"/>
      <c r="R18863" s="9" t="s">
        <v>0</v>
      </c>
    </row>
    <row r="18864" spans="2:18" x14ac:dyDescent="0.2">
      <c r="B18864" s="25">
        <v>18634</v>
      </c>
      <c r="C18864" s="193"/>
      <c r="D18864" s="19">
        <v>2.1266254428691695</v>
      </c>
      <c r="E18864" s="19"/>
      <c r="F18864" s="19">
        <v>1.4602346361370511</v>
      </c>
      <c r="G18864" s="19"/>
      <c r="H18864" s="19">
        <v>1.9726311443130502</v>
      </c>
      <c r="I18864" s="19"/>
      <c r="J18864" s="19">
        <v>1.3780670128291814</v>
      </c>
      <c r="K18864" s="19"/>
      <c r="L18864" s="19">
        <v>2.4932763946171517</v>
      </c>
      <c r="M18864" s="19"/>
      <c r="N18864" s="19">
        <v>1.0271037739745652</v>
      </c>
      <c r="O18864" s="19"/>
      <c r="P18864" s="50">
        <v>1.7692826376015029</v>
      </c>
      <c r="R18864" s="9" t="s">
        <v>0</v>
      </c>
    </row>
    <row r="18865" spans="2:18" x14ac:dyDescent="0.2">
      <c r="B18865" s="25">
        <v>18635</v>
      </c>
      <c r="C18865" s="193"/>
      <c r="D18865" s="19">
        <v>0.51713043201728182</v>
      </c>
      <c r="E18865" s="19"/>
      <c r="F18865" s="19">
        <v>0.81189960880276812</v>
      </c>
      <c r="G18865" s="19"/>
      <c r="H18865" s="19">
        <v>5.5568314218745557E-2</v>
      </c>
      <c r="I18865" s="19"/>
      <c r="J18865" s="19">
        <v>0.45185600240130991</v>
      </c>
      <c r="K18865" s="19"/>
      <c r="L18865" s="19">
        <v>0.24266315254465629</v>
      </c>
      <c r="M18865" s="19"/>
      <c r="N18865" s="19">
        <v>0.4877674854550349</v>
      </c>
      <c r="O18865" s="19"/>
      <c r="P18865" s="50">
        <v>3.1412210184720256E-2</v>
      </c>
      <c r="R18865" s="9" t="s">
        <v>0</v>
      </c>
    </row>
    <row r="18866" spans="2:18" x14ac:dyDescent="0.2">
      <c r="B18866" s="25">
        <v>18636</v>
      </c>
      <c r="C18866" s="193">
        <v>0.42378582031777506</v>
      </c>
      <c r="D18866" s="19"/>
      <c r="E18866" s="19">
        <v>0.91818741745910881</v>
      </c>
      <c r="F18866" s="19"/>
      <c r="G18866" s="19">
        <v>1.4113329616605161</v>
      </c>
      <c r="H18866" s="19"/>
      <c r="I18866" s="19">
        <v>0.98334400649410347</v>
      </c>
      <c r="J18866" s="19"/>
      <c r="K18866" s="19">
        <v>0.50575758874462862</v>
      </c>
      <c r="L18866" s="19"/>
      <c r="M18866" s="19">
        <v>0.86888186489538566</v>
      </c>
      <c r="N18866" s="19"/>
      <c r="O18866" s="19">
        <v>1.0381030573511627</v>
      </c>
      <c r="P18866" s="50"/>
      <c r="R18866" s="9" t="s">
        <v>0</v>
      </c>
    </row>
    <row r="18867" spans="2:18" x14ac:dyDescent="0.2">
      <c r="B18867" s="25">
        <v>18637</v>
      </c>
      <c r="C18867" s="193"/>
      <c r="D18867" s="19">
        <v>2.2940191623103644E-2</v>
      </c>
      <c r="E18867" s="19"/>
      <c r="F18867" s="19">
        <v>2.1117292457475254</v>
      </c>
      <c r="G18867" s="19"/>
      <c r="H18867" s="19">
        <v>0.86888424651702212</v>
      </c>
      <c r="I18867" s="19"/>
      <c r="J18867" s="19">
        <v>0.29206182200885644</v>
      </c>
      <c r="K18867" s="19"/>
      <c r="L18867" s="19">
        <v>0.53098457118595122</v>
      </c>
      <c r="M18867" s="19"/>
      <c r="N18867" s="19">
        <v>0.30352506876840762</v>
      </c>
      <c r="O18867" s="19"/>
      <c r="P18867" s="50">
        <v>1.4149300214523346</v>
      </c>
      <c r="R18867" s="9" t="s">
        <v>0</v>
      </c>
    </row>
    <row r="18868" spans="2:18" x14ac:dyDescent="0.2">
      <c r="B18868" s="25">
        <v>18638</v>
      </c>
      <c r="C18868" s="193">
        <v>4.6334964828847504E-2</v>
      </c>
      <c r="D18868" s="19"/>
      <c r="E18868" s="19"/>
      <c r="F18868" s="19">
        <v>0.67626460229547836</v>
      </c>
      <c r="G18868" s="19"/>
      <c r="H18868" s="19">
        <v>0.83825014898791261</v>
      </c>
      <c r="I18868" s="19"/>
      <c r="J18868" s="19">
        <v>0.52699534497584111</v>
      </c>
      <c r="K18868" s="19"/>
      <c r="L18868" s="19">
        <v>0.48525247524745407</v>
      </c>
      <c r="M18868" s="19"/>
      <c r="N18868" s="19">
        <v>0.66132110583606674</v>
      </c>
      <c r="O18868" s="19">
        <v>0.14311943829142443</v>
      </c>
      <c r="P18868" s="50"/>
      <c r="R18868" s="9" t="s">
        <v>0</v>
      </c>
    </row>
    <row r="18869" spans="2:18" x14ac:dyDescent="0.2">
      <c r="B18869" s="25">
        <v>18639</v>
      </c>
      <c r="C18869" s="193">
        <v>1.0530033803078294</v>
      </c>
      <c r="D18869" s="19"/>
      <c r="E18869" s="19">
        <v>1.0353616127075596</v>
      </c>
      <c r="F18869" s="19"/>
      <c r="G18869" s="19">
        <v>1.0298797134749684</v>
      </c>
      <c r="H18869" s="19"/>
      <c r="I18869" s="19">
        <v>1.2688041493127769</v>
      </c>
      <c r="J18869" s="19"/>
      <c r="K18869" s="19">
        <v>1.1754674025174097</v>
      </c>
      <c r="L18869" s="19"/>
      <c r="M18869" s="19">
        <v>0.75987490163081739</v>
      </c>
      <c r="N18869" s="19"/>
      <c r="O18869" s="19">
        <v>1.1484802620646701</v>
      </c>
      <c r="P18869" s="50"/>
      <c r="R18869" s="9" t="s">
        <v>0</v>
      </c>
    </row>
    <row r="18870" spans="2:18" x14ac:dyDescent="0.2">
      <c r="B18870" s="25">
        <v>18640</v>
      </c>
      <c r="C18870" s="193"/>
      <c r="D18870" s="19">
        <v>0.49650463348109874</v>
      </c>
      <c r="E18870" s="19"/>
      <c r="F18870" s="19">
        <v>1.1904605444816456</v>
      </c>
      <c r="G18870" s="19"/>
      <c r="H18870" s="19">
        <v>0.1356939646930673</v>
      </c>
      <c r="I18870" s="19"/>
      <c r="J18870" s="19">
        <v>1.4425704830873098</v>
      </c>
      <c r="K18870" s="19"/>
      <c r="L18870" s="19">
        <v>2.6192676662085126</v>
      </c>
      <c r="M18870" s="19"/>
      <c r="N18870" s="19">
        <v>0.23455155241583545</v>
      </c>
      <c r="O18870" s="19"/>
      <c r="P18870" s="50">
        <v>0.90465119158254703</v>
      </c>
      <c r="R18870" s="9" t="s">
        <v>0</v>
      </c>
    </row>
    <row r="18871" spans="2:18" x14ac:dyDescent="0.2">
      <c r="B18871" s="25">
        <v>18641</v>
      </c>
      <c r="C18871" s="193"/>
      <c r="D18871" s="19">
        <v>0.36928986142484405</v>
      </c>
      <c r="E18871" s="19"/>
      <c r="F18871" s="19">
        <v>0.56285150948185314</v>
      </c>
      <c r="G18871" s="19">
        <v>0.6206145843824491</v>
      </c>
      <c r="H18871" s="19"/>
      <c r="I18871" s="19"/>
      <c r="J18871" s="19">
        <v>0.52116317036345938</v>
      </c>
      <c r="K18871" s="19">
        <v>0.47518004242708861</v>
      </c>
      <c r="L18871" s="19"/>
      <c r="M18871" s="19">
        <v>1.2068402702578402</v>
      </c>
      <c r="N18871" s="19"/>
      <c r="O18871" s="19">
        <v>0.62586877685276543</v>
      </c>
      <c r="P18871" s="50"/>
      <c r="R18871" s="9" t="s">
        <v>0</v>
      </c>
    </row>
    <row r="18872" spans="2:18" x14ac:dyDescent="0.2">
      <c r="B18872" s="25">
        <v>18642</v>
      </c>
      <c r="C18872" s="193">
        <v>0.20031638376798661</v>
      </c>
      <c r="D18872" s="19"/>
      <c r="E18872" s="19"/>
      <c r="F18872" s="19">
        <v>0.10272082768783282</v>
      </c>
      <c r="G18872" s="19">
        <v>0.93722525543051316</v>
      </c>
      <c r="H18872" s="19"/>
      <c r="I18872" s="19">
        <v>0.42839958820315233</v>
      </c>
      <c r="J18872" s="19"/>
      <c r="K18872" s="19"/>
      <c r="L18872" s="19">
        <v>0.23621772777237088</v>
      </c>
      <c r="M18872" s="19">
        <v>0.2383488280032818</v>
      </c>
      <c r="N18872" s="19"/>
      <c r="O18872" s="19">
        <v>0.83137840446128108</v>
      </c>
      <c r="P18872" s="50"/>
      <c r="R18872" s="9" t="s">
        <v>0</v>
      </c>
    </row>
    <row r="18873" spans="2:18" x14ac:dyDescent="0.2">
      <c r="B18873" s="25">
        <v>18643</v>
      </c>
      <c r="C18873" s="193"/>
      <c r="D18873" s="19">
        <v>9.0326229788630724E-2</v>
      </c>
      <c r="E18873" s="19"/>
      <c r="F18873" s="19">
        <v>7.3033485162793593E-2</v>
      </c>
      <c r="G18873" s="19"/>
      <c r="H18873" s="19">
        <v>1.2046598412479359</v>
      </c>
      <c r="I18873" s="19">
        <v>0.14957289690038178</v>
      </c>
      <c r="J18873" s="19"/>
      <c r="K18873" s="19">
        <v>1.1769570609567159</v>
      </c>
      <c r="L18873" s="19"/>
      <c r="M18873" s="19">
        <v>0.27305787268456544</v>
      </c>
      <c r="N18873" s="19"/>
      <c r="O18873" s="19">
        <v>1.2021884981261637</v>
      </c>
      <c r="P18873" s="50"/>
      <c r="R18873" s="9" t="s">
        <v>0</v>
      </c>
    </row>
    <row r="18874" spans="2:18" x14ac:dyDescent="0.2">
      <c r="B18874" s="25">
        <v>18644</v>
      </c>
      <c r="C18874" s="193">
        <v>1.3542418716600342</v>
      </c>
      <c r="D18874" s="19"/>
      <c r="E18874" s="19">
        <v>0.57465488728433212</v>
      </c>
      <c r="F18874" s="19"/>
      <c r="G18874" s="19">
        <v>1.4399054769176263</v>
      </c>
      <c r="H18874" s="19"/>
      <c r="I18874" s="19"/>
      <c r="J18874" s="19">
        <v>0.49505891436661209</v>
      </c>
      <c r="K18874" s="19">
        <v>0.33460708599017558</v>
      </c>
      <c r="L18874" s="19"/>
      <c r="M18874" s="19">
        <v>0.14919329195697495</v>
      </c>
      <c r="N18874" s="19"/>
      <c r="O18874" s="19"/>
      <c r="P18874" s="50">
        <v>0.45985222586469071</v>
      </c>
      <c r="R18874" s="9" t="s">
        <v>0</v>
      </c>
    </row>
    <row r="18875" spans="2:18" x14ac:dyDescent="0.2">
      <c r="B18875" s="25">
        <v>18645</v>
      </c>
      <c r="C18875" s="193">
        <v>0.6472118068241276</v>
      </c>
      <c r="D18875" s="19"/>
      <c r="E18875" s="19">
        <v>1.2873633752495606</v>
      </c>
      <c r="F18875" s="19"/>
      <c r="G18875" s="19">
        <v>2.1701469952926704</v>
      </c>
      <c r="H18875" s="19"/>
      <c r="I18875" s="19">
        <v>1.8493817825244501</v>
      </c>
      <c r="J18875" s="19"/>
      <c r="K18875" s="19">
        <v>0.99170780727028407</v>
      </c>
      <c r="L18875" s="19"/>
      <c r="M18875" s="19">
        <v>0.23794456090597929</v>
      </c>
      <c r="N18875" s="19"/>
      <c r="O18875" s="19">
        <v>0.23489839535741744</v>
      </c>
      <c r="P18875" s="50"/>
      <c r="R18875" s="9" t="s">
        <v>0</v>
      </c>
    </row>
    <row r="18876" spans="2:18" x14ac:dyDescent="0.2">
      <c r="B18876" s="25">
        <v>18646</v>
      </c>
      <c r="C18876" s="193">
        <v>0.11025071756862907</v>
      </c>
      <c r="D18876" s="19"/>
      <c r="E18876" s="19">
        <v>1.3779773288665798</v>
      </c>
      <c r="F18876" s="19"/>
      <c r="G18876" s="19">
        <v>0.48178641675291439</v>
      </c>
      <c r="H18876" s="19"/>
      <c r="I18876" s="19">
        <v>1.1384658589825247</v>
      </c>
      <c r="J18876" s="19"/>
      <c r="K18876" s="19"/>
      <c r="L18876" s="19">
        <v>0.13230783432785168</v>
      </c>
      <c r="M18876" s="19">
        <v>1.2062364495311357</v>
      </c>
      <c r="N18876" s="19"/>
      <c r="O18876" s="19">
        <v>0.9000711591371201</v>
      </c>
      <c r="P18876" s="50"/>
      <c r="R18876" s="9" t="s">
        <v>0</v>
      </c>
    </row>
    <row r="18877" spans="2:18" x14ac:dyDescent="0.2">
      <c r="B18877" s="25">
        <v>18647</v>
      </c>
      <c r="C18877" s="193">
        <v>2.4410053113934893</v>
      </c>
      <c r="D18877" s="19"/>
      <c r="E18877" s="19">
        <v>1.9875677117885053</v>
      </c>
      <c r="F18877" s="19"/>
      <c r="G18877" s="19">
        <v>1.8664613519861697</v>
      </c>
      <c r="H18877" s="19"/>
      <c r="I18877" s="19">
        <v>2.8054841049606467</v>
      </c>
      <c r="J18877" s="19"/>
      <c r="K18877" s="19">
        <v>3.1476912177899905</v>
      </c>
      <c r="L18877" s="19"/>
      <c r="M18877" s="19">
        <v>1.9039053738688305</v>
      </c>
      <c r="N18877" s="19"/>
      <c r="O18877" s="19">
        <v>2.017794942160009</v>
      </c>
      <c r="P18877" s="50"/>
      <c r="R18877" s="9" t="s">
        <v>0</v>
      </c>
    </row>
    <row r="18878" spans="2:18" x14ac:dyDescent="0.2">
      <c r="B18878" s="25">
        <v>18648</v>
      </c>
      <c r="C18878" s="193"/>
      <c r="D18878" s="19">
        <v>0.9889219621093025</v>
      </c>
      <c r="E18878" s="19"/>
      <c r="F18878" s="19">
        <v>1.5839210294033068</v>
      </c>
      <c r="G18878" s="19"/>
      <c r="H18878" s="19">
        <v>1.4893324740576914</v>
      </c>
      <c r="I18878" s="19"/>
      <c r="J18878" s="19">
        <v>0.85937275238836419</v>
      </c>
      <c r="K18878" s="19"/>
      <c r="L18878" s="19">
        <v>1.074904822911475</v>
      </c>
      <c r="M18878" s="19"/>
      <c r="N18878" s="19">
        <v>0.91707334152275777</v>
      </c>
      <c r="O18878" s="19"/>
      <c r="P18878" s="50">
        <v>1.1607385662017651</v>
      </c>
      <c r="R18878" s="9" t="s">
        <v>0</v>
      </c>
    </row>
    <row r="18879" spans="2:18" x14ac:dyDescent="0.2">
      <c r="B18879" s="25">
        <v>18649</v>
      </c>
      <c r="C18879" s="193"/>
      <c r="D18879" s="19">
        <v>1.4832770788090754</v>
      </c>
      <c r="E18879" s="19"/>
      <c r="F18879" s="19">
        <v>2.0558015080318506</v>
      </c>
      <c r="G18879" s="19"/>
      <c r="H18879" s="19">
        <v>1.5603604453332227</v>
      </c>
      <c r="I18879" s="19"/>
      <c r="J18879" s="19">
        <v>2.1834924732871928</v>
      </c>
      <c r="K18879" s="19"/>
      <c r="L18879" s="19">
        <v>2.6630169913162036</v>
      </c>
      <c r="M18879" s="19"/>
      <c r="N18879" s="19">
        <v>2.9845585008997504</v>
      </c>
      <c r="O18879" s="19"/>
      <c r="P18879" s="50">
        <v>2.1201030394093707</v>
      </c>
      <c r="R18879" s="9" t="s">
        <v>0</v>
      </c>
    </row>
    <row r="18880" spans="2:18" x14ac:dyDescent="0.2">
      <c r="B18880" s="25">
        <v>18650</v>
      </c>
      <c r="C18880" s="193"/>
      <c r="D18880" s="19">
        <v>0.50869035936826312</v>
      </c>
      <c r="E18880" s="19"/>
      <c r="F18880" s="19">
        <v>0.844959171545001</v>
      </c>
      <c r="G18880" s="19"/>
      <c r="H18880" s="19">
        <v>4.4722787853663043E-2</v>
      </c>
      <c r="I18880" s="19"/>
      <c r="J18880" s="19">
        <v>1.2301423305947548</v>
      </c>
      <c r="K18880" s="19">
        <v>6.2933280561715326E-3</v>
      </c>
      <c r="L18880" s="19"/>
      <c r="M18880" s="19"/>
      <c r="N18880" s="19">
        <v>0.99192570566333416</v>
      </c>
      <c r="O18880" s="19">
        <v>0.12310083166828531</v>
      </c>
      <c r="P18880" s="50"/>
      <c r="R18880" s="9" t="s">
        <v>0</v>
      </c>
    </row>
    <row r="18881" spans="2:18" x14ac:dyDescent="0.2">
      <c r="B18881" s="25">
        <v>18651</v>
      </c>
      <c r="C18881" s="193">
        <v>0.39818004852309635</v>
      </c>
      <c r="D18881" s="19"/>
      <c r="E18881" s="19"/>
      <c r="F18881" s="19">
        <v>0.32623838208710937</v>
      </c>
      <c r="G18881" s="19"/>
      <c r="H18881" s="19">
        <v>8.1349870177821304E-2</v>
      </c>
      <c r="I18881" s="19"/>
      <c r="J18881" s="19">
        <v>0.5238339354487741</v>
      </c>
      <c r="K18881" s="19">
        <v>0.28367739728022079</v>
      </c>
      <c r="L18881" s="19"/>
      <c r="M18881" s="19">
        <v>0.14328812664834661</v>
      </c>
      <c r="N18881" s="19"/>
      <c r="O18881" s="19">
        <v>0.61053100853368292</v>
      </c>
      <c r="P18881" s="50"/>
      <c r="R18881" s="9" t="s">
        <v>0</v>
      </c>
    </row>
    <row r="18882" spans="2:18" x14ac:dyDescent="0.2">
      <c r="B18882" s="25">
        <v>18652</v>
      </c>
      <c r="C18882" s="193"/>
      <c r="D18882" s="19">
        <v>0.36095786313589889</v>
      </c>
      <c r="E18882" s="19"/>
      <c r="F18882" s="19">
        <v>0.53792109922084552</v>
      </c>
      <c r="G18882" s="19">
        <v>0.21535345124126848</v>
      </c>
      <c r="H18882" s="19"/>
      <c r="I18882" s="19"/>
      <c r="J18882" s="19">
        <v>0.18100085356243314</v>
      </c>
      <c r="K18882" s="19"/>
      <c r="L18882" s="19">
        <v>0.31552201534476199</v>
      </c>
      <c r="M18882" s="19">
        <v>0.22369243188697235</v>
      </c>
      <c r="N18882" s="19"/>
      <c r="O18882" s="19">
        <v>0.3046902856642637</v>
      </c>
      <c r="P18882" s="50"/>
      <c r="R18882" s="9" t="s">
        <v>0</v>
      </c>
    </row>
    <row r="18883" spans="2:18" x14ac:dyDescent="0.2">
      <c r="B18883" s="25">
        <v>18653</v>
      </c>
      <c r="C18883" s="193"/>
      <c r="D18883" s="19">
        <v>0.41061036131121231</v>
      </c>
      <c r="E18883" s="19"/>
      <c r="F18883" s="19">
        <v>1.912294380425358</v>
      </c>
      <c r="G18883" s="19"/>
      <c r="H18883" s="19">
        <v>0.85727032986309382</v>
      </c>
      <c r="I18883" s="19"/>
      <c r="J18883" s="19">
        <v>0.39271274544982304</v>
      </c>
      <c r="K18883" s="19"/>
      <c r="L18883" s="19">
        <v>1.4601619188967125</v>
      </c>
      <c r="M18883" s="19"/>
      <c r="N18883" s="19">
        <v>1.6376923662377265</v>
      </c>
      <c r="O18883" s="19"/>
      <c r="P18883" s="50">
        <v>1.3572849423025761</v>
      </c>
      <c r="R18883" s="9" t="s">
        <v>0</v>
      </c>
    </row>
    <row r="18884" spans="2:18" x14ac:dyDescent="0.2">
      <c r="B18884" s="25">
        <v>18654</v>
      </c>
      <c r="C18884" s="193"/>
      <c r="D18884" s="19">
        <v>0.99657157596800749</v>
      </c>
      <c r="E18884" s="19"/>
      <c r="F18884" s="19">
        <v>0.42468378245686067</v>
      </c>
      <c r="G18884" s="19"/>
      <c r="H18884" s="19">
        <v>8.5853782619269639E-2</v>
      </c>
      <c r="I18884" s="19"/>
      <c r="J18884" s="19">
        <v>0.45527027852826712</v>
      </c>
      <c r="K18884" s="19">
        <v>5.67039022381663E-2</v>
      </c>
      <c r="L18884" s="19"/>
      <c r="M18884" s="19"/>
      <c r="N18884" s="19">
        <v>0.79919293045973905</v>
      </c>
      <c r="O18884" s="19"/>
      <c r="P18884" s="50">
        <v>0.25645311197577769</v>
      </c>
      <c r="R18884" s="9" t="s">
        <v>0</v>
      </c>
    </row>
    <row r="18885" spans="2:18" x14ac:dyDescent="0.2">
      <c r="B18885" s="25">
        <v>18655</v>
      </c>
      <c r="C18885" s="193"/>
      <c r="D18885" s="19">
        <v>1.225526092335937</v>
      </c>
      <c r="E18885" s="19">
        <v>0.20603527927134593</v>
      </c>
      <c r="F18885" s="19"/>
      <c r="G18885" s="19"/>
      <c r="H18885" s="19">
        <v>1.0794632020350348</v>
      </c>
      <c r="I18885" s="19"/>
      <c r="J18885" s="19">
        <v>0.97998379683173886</v>
      </c>
      <c r="K18885" s="19"/>
      <c r="L18885" s="19">
        <v>0.80444541446057205</v>
      </c>
      <c r="M18885" s="19"/>
      <c r="N18885" s="19">
        <v>0.90410056406532069</v>
      </c>
      <c r="O18885" s="19"/>
      <c r="P18885" s="50">
        <v>0.66945123374238991</v>
      </c>
      <c r="R18885" s="9" t="s">
        <v>0</v>
      </c>
    </row>
    <row r="18886" spans="2:18" x14ac:dyDescent="0.2">
      <c r="B18886" s="25">
        <v>18656</v>
      </c>
      <c r="C18886" s="193">
        <v>0.2426720198386966</v>
      </c>
      <c r="D18886" s="19"/>
      <c r="E18886" s="19"/>
      <c r="F18886" s="19">
        <v>5.2989801826934906E-2</v>
      </c>
      <c r="G18886" s="19">
        <v>0.27889345655470515</v>
      </c>
      <c r="H18886" s="19"/>
      <c r="I18886" s="19">
        <v>0.45096823490685262</v>
      </c>
      <c r="J18886" s="19"/>
      <c r="K18886" s="19"/>
      <c r="L18886" s="19">
        <v>0.7531612691467432</v>
      </c>
      <c r="M18886" s="19"/>
      <c r="N18886" s="19">
        <v>0.12895975121524045</v>
      </c>
      <c r="O18886" s="19"/>
      <c r="P18886" s="50">
        <v>0.27733495928202961</v>
      </c>
      <c r="R18886" s="9" t="s">
        <v>0</v>
      </c>
    </row>
    <row r="18887" spans="2:18" x14ac:dyDescent="0.2">
      <c r="B18887" s="25">
        <v>18657</v>
      </c>
      <c r="C18887" s="193"/>
      <c r="D18887" s="19">
        <v>1.1263477253591245</v>
      </c>
      <c r="E18887" s="19"/>
      <c r="F18887" s="19">
        <v>0.84187872742538405</v>
      </c>
      <c r="G18887" s="19"/>
      <c r="H18887" s="19">
        <v>9.8771103540664665E-2</v>
      </c>
      <c r="I18887" s="19"/>
      <c r="J18887" s="19">
        <v>0.71557320230328203</v>
      </c>
      <c r="K18887" s="19">
        <v>0.82366795908946788</v>
      </c>
      <c r="L18887" s="19"/>
      <c r="M18887" s="19">
        <v>0.62559787767546693</v>
      </c>
      <c r="N18887" s="19"/>
      <c r="O18887" s="19"/>
      <c r="P18887" s="50">
        <v>0.22977147334970041</v>
      </c>
      <c r="R18887" s="9" t="s">
        <v>0</v>
      </c>
    </row>
    <row r="18888" spans="2:18" x14ac:dyDescent="0.2">
      <c r="B18888" s="25">
        <v>18658</v>
      </c>
      <c r="C18888" s="193"/>
      <c r="D18888" s="19">
        <v>0.95896847679132979</v>
      </c>
      <c r="E18888" s="19"/>
      <c r="F18888" s="19">
        <v>0.16786343119345651</v>
      </c>
      <c r="G18888" s="19"/>
      <c r="H18888" s="19">
        <v>0.37179231418415815</v>
      </c>
      <c r="I18888" s="19"/>
      <c r="J18888" s="19">
        <v>0.73726188636513323</v>
      </c>
      <c r="K18888" s="19"/>
      <c r="L18888" s="19">
        <v>0.69768721023279479</v>
      </c>
      <c r="M18888" s="19"/>
      <c r="N18888" s="19">
        <v>0.61416402198597231</v>
      </c>
      <c r="O18888" s="19"/>
      <c r="P18888" s="50">
        <v>0.31808277074772462</v>
      </c>
      <c r="R18888" s="9" t="s">
        <v>0</v>
      </c>
    </row>
    <row r="18889" spans="2:18" x14ac:dyDescent="0.2">
      <c r="B18889" s="25">
        <v>18659</v>
      </c>
      <c r="C18889" s="193"/>
      <c r="D18889" s="19">
        <v>0.3894903077308991</v>
      </c>
      <c r="E18889" s="19"/>
      <c r="F18889" s="19">
        <v>0.15980709533766874</v>
      </c>
      <c r="G18889" s="19">
        <v>0.15192490112000132</v>
      </c>
      <c r="H18889" s="19"/>
      <c r="I18889" s="19">
        <v>0.7322122844343647</v>
      </c>
      <c r="J18889" s="19"/>
      <c r="K18889" s="19"/>
      <c r="L18889" s="19">
        <v>0.6165847158658837</v>
      </c>
      <c r="M18889" s="19"/>
      <c r="N18889" s="19">
        <v>0.98849240331651345</v>
      </c>
      <c r="O18889" s="19">
        <v>3.9133261350669975E-2</v>
      </c>
      <c r="P18889" s="50"/>
      <c r="R18889" s="9" t="s">
        <v>0</v>
      </c>
    </row>
    <row r="18890" spans="2:18" x14ac:dyDescent="0.2">
      <c r="B18890" s="25">
        <v>18660</v>
      </c>
      <c r="C18890" s="193"/>
      <c r="D18890" s="19">
        <v>0.78944149446984979</v>
      </c>
      <c r="E18890" s="19"/>
      <c r="F18890" s="19">
        <v>0.3866747041229518</v>
      </c>
      <c r="G18890" s="19"/>
      <c r="H18890" s="19">
        <v>0.461777125359771</v>
      </c>
      <c r="I18890" s="19">
        <v>0.14837882145882286</v>
      </c>
      <c r="J18890" s="19"/>
      <c r="K18890" s="19"/>
      <c r="L18890" s="19">
        <v>0.44581119802354124</v>
      </c>
      <c r="M18890" s="19"/>
      <c r="N18890" s="19">
        <v>9.6364931941506471E-2</v>
      </c>
      <c r="O18890" s="19"/>
      <c r="P18890" s="50">
        <v>9.9621363710525726E-2</v>
      </c>
      <c r="R18890" s="9" t="s">
        <v>0</v>
      </c>
    </row>
    <row r="18891" spans="2:18" x14ac:dyDescent="0.2">
      <c r="B18891" s="25">
        <v>18661</v>
      </c>
      <c r="C18891" s="193"/>
      <c r="D18891" s="19">
        <v>7.2192799798977567E-2</v>
      </c>
      <c r="E18891" s="19"/>
      <c r="F18891" s="19">
        <v>7.0110695052715291E-2</v>
      </c>
      <c r="G18891" s="19"/>
      <c r="H18891" s="19">
        <v>0.75275875896049982</v>
      </c>
      <c r="I18891" s="19"/>
      <c r="J18891" s="19">
        <v>0.31049845967681272</v>
      </c>
      <c r="K18891" s="19">
        <v>8.1306227200840155E-3</v>
      </c>
      <c r="L18891" s="19"/>
      <c r="M18891" s="19">
        <v>0.35429694325042238</v>
      </c>
      <c r="N18891" s="19"/>
      <c r="O18891" s="19">
        <v>0.26611207436010242</v>
      </c>
      <c r="P18891" s="50"/>
      <c r="R18891" s="9" t="s">
        <v>0</v>
      </c>
    </row>
    <row r="18892" spans="2:18" x14ac:dyDescent="0.2">
      <c r="B18892" s="25">
        <v>18662</v>
      </c>
      <c r="C18892" s="193">
        <v>0.25022860395070867</v>
      </c>
      <c r="D18892" s="19"/>
      <c r="E18892" s="19">
        <v>0.59431335024556875</v>
      </c>
      <c r="F18892" s="19"/>
      <c r="G18892" s="19">
        <v>0.87376452971981122</v>
      </c>
      <c r="H18892" s="19"/>
      <c r="I18892" s="19">
        <v>0.98930888115613747</v>
      </c>
      <c r="J18892" s="19"/>
      <c r="K18892" s="19"/>
      <c r="L18892" s="19">
        <v>1.3138688142372443E-2</v>
      </c>
      <c r="M18892" s="19">
        <v>0.44449419324135031</v>
      </c>
      <c r="N18892" s="19"/>
      <c r="O18892" s="19"/>
      <c r="P18892" s="50">
        <v>3.414060563997548E-2</v>
      </c>
      <c r="R18892" s="9" t="s">
        <v>0</v>
      </c>
    </row>
    <row r="18893" spans="2:18" x14ac:dyDescent="0.2">
      <c r="B18893" s="25">
        <v>18663</v>
      </c>
      <c r="C18893" s="193"/>
      <c r="D18893" s="19">
        <v>1.3387491372653859</v>
      </c>
      <c r="E18893" s="19"/>
      <c r="F18893" s="19">
        <v>1.6073170489951603</v>
      </c>
      <c r="G18893" s="19"/>
      <c r="H18893" s="19">
        <v>1.5267615971161008</v>
      </c>
      <c r="I18893" s="19"/>
      <c r="J18893" s="19">
        <v>1.2238873578480829</v>
      </c>
      <c r="K18893" s="19"/>
      <c r="L18893" s="19">
        <v>1.1570580882018524</v>
      </c>
      <c r="M18893" s="19"/>
      <c r="N18893" s="19">
        <v>1.4325538487008254</v>
      </c>
      <c r="O18893" s="19"/>
      <c r="P18893" s="50">
        <v>1.2071980230714239</v>
      </c>
      <c r="R18893" s="9" t="s">
        <v>0</v>
      </c>
    </row>
    <row r="18894" spans="2:18" x14ac:dyDescent="0.2">
      <c r="B18894" s="25">
        <v>18664</v>
      </c>
      <c r="C18894" s="193">
        <v>0.22041519174629215</v>
      </c>
      <c r="D18894" s="19"/>
      <c r="E18894" s="19">
        <v>1.4848312873519861E-2</v>
      </c>
      <c r="F18894" s="19"/>
      <c r="G18894" s="19"/>
      <c r="H18894" s="19">
        <v>0.47973659249348011</v>
      </c>
      <c r="I18894" s="19"/>
      <c r="J18894" s="19">
        <v>0.56320102478848511</v>
      </c>
      <c r="K18894" s="19"/>
      <c r="L18894" s="19">
        <v>0.83714956480106661</v>
      </c>
      <c r="M18894" s="19"/>
      <c r="N18894" s="19">
        <v>0.15775489213751318</v>
      </c>
      <c r="O18894" s="19"/>
      <c r="P18894" s="50">
        <v>5.4024752478612548E-2</v>
      </c>
      <c r="R18894" s="9" t="s">
        <v>0</v>
      </c>
    </row>
    <row r="18895" spans="2:18" x14ac:dyDescent="0.2">
      <c r="B18895" s="25">
        <v>18665</v>
      </c>
      <c r="C18895" s="193">
        <v>1.4675502912343967</v>
      </c>
      <c r="D18895" s="19"/>
      <c r="E18895" s="19">
        <v>0.29361699907127076</v>
      </c>
      <c r="F18895" s="19"/>
      <c r="G18895" s="19">
        <v>0.71939201438536304</v>
      </c>
      <c r="H18895" s="19"/>
      <c r="I18895" s="19">
        <v>1.1751929145832798</v>
      </c>
      <c r="J18895" s="19"/>
      <c r="K18895" s="19"/>
      <c r="L18895" s="19">
        <v>0.20487840712356242</v>
      </c>
      <c r="M18895" s="19">
        <v>1.8804575128019434</v>
      </c>
      <c r="N18895" s="19"/>
      <c r="O18895" s="19">
        <v>0.3972422714128041</v>
      </c>
      <c r="P18895" s="50"/>
      <c r="R18895" s="9" t="s">
        <v>0</v>
      </c>
    </row>
    <row r="18896" spans="2:18" x14ac:dyDescent="0.2">
      <c r="B18896" s="25">
        <v>18666</v>
      </c>
      <c r="C18896" s="193">
        <v>0.71647092275305979</v>
      </c>
      <c r="D18896" s="19"/>
      <c r="E18896" s="19">
        <v>0.11639133621625694</v>
      </c>
      <c r="F18896" s="19"/>
      <c r="G18896" s="19">
        <v>0.1409678312740327</v>
      </c>
      <c r="H18896" s="19"/>
      <c r="I18896" s="19">
        <v>0.17550484065147981</v>
      </c>
      <c r="J18896" s="19"/>
      <c r="K18896" s="19"/>
      <c r="L18896" s="19">
        <v>1.5748998833469471E-2</v>
      </c>
      <c r="M18896" s="19"/>
      <c r="N18896" s="19">
        <v>7.8108933235052289E-2</v>
      </c>
      <c r="O18896" s="19">
        <v>0.38525560248511287</v>
      </c>
      <c r="P18896" s="50"/>
      <c r="R18896" s="9" t="s">
        <v>0</v>
      </c>
    </row>
    <row r="18897" spans="2:18" x14ac:dyDescent="0.2">
      <c r="B18897" s="25">
        <v>18667</v>
      </c>
      <c r="C18897" s="193"/>
      <c r="D18897" s="19">
        <v>0.55120643346565623</v>
      </c>
      <c r="E18897" s="19"/>
      <c r="F18897" s="19">
        <v>0.71026150214819994</v>
      </c>
      <c r="G18897" s="19"/>
      <c r="H18897" s="19">
        <v>0.28724630884881058</v>
      </c>
      <c r="I18897" s="19"/>
      <c r="J18897" s="19">
        <v>0.96714000450739579</v>
      </c>
      <c r="K18897" s="19"/>
      <c r="L18897" s="19">
        <v>0.10106510104336004</v>
      </c>
      <c r="M18897" s="19">
        <v>0.33740171135474289</v>
      </c>
      <c r="N18897" s="19"/>
      <c r="O18897" s="19">
        <v>1.7976870713138561E-2</v>
      </c>
      <c r="P18897" s="50"/>
      <c r="R18897" s="9" t="s">
        <v>0</v>
      </c>
    </row>
    <row r="18898" spans="2:18" x14ac:dyDescent="0.2">
      <c r="B18898" s="25">
        <v>18668</v>
      </c>
      <c r="C18898" s="193">
        <v>1.6702097779081471</v>
      </c>
      <c r="D18898" s="19"/>
      <c r="E18898" s="19">
        <v>1.7413855486881051</v>
      </c>
      <c r="F18898" s="19"/>
      <c r="G18898" s="19">
        <v>1.1740518895550103</v>
      </c>
      <c r="H18898" s="19"/>
      <c r="I18898" s="19">
        <v>1.8454101684587785</v>
      </c>
      <c r="J18898" s="19"/>
      <c r="K18898" s="19">
        <v>1.3066983902933791</v>
      </c>
      <c r="L18898" s="19"/>
      <c r="M18898" s="19">
        <v>0.56209087483442266</v>
      </c>
      <c r="N18898" s="19"/>
      <c r="O18898" s="19">
        <v>1.3076405274138836</v>
      </c>
      <c r="P18898" s="50"/>
      <c r="R18898" s="9" t="s">
        <v>0</v>
      </c>
    </row>
    <row r="18899" spans="2:18" x14ac:dyDescent="0.2">
      <c r="B18899" s="25">
        <v>18669</v>
      </c>
      <c r="C18899" s="193"/>
      <c r="D18899" s="19">
        <v>5.2033703372764632E-2</v>
      </c>
      <c r="E18899" s="19">
        <v>0.27953417182323576</v>
      </c>
      <c r="F18899" s="19"/>
      <c r="G18899" s="19"/>
      <c r="H18899" s="19">
        <v>0.3193980703411986</v>
      </c>
      <c r="I18899" s="19">
        <v>1.2421598742999871</v>
      </c>
      <c r="J18899" s="19"/>
      <c r="K18899" s="19">
        <v>8.3027915348486608E-2</v>
      </c>
      <c r="L18899" s="19"/>
      <c r="M18899" s="19"/>
      <c r="N18899" s="19">
        <v>0.46490692100305725</v>
      </c>
      <c r="O18899" s="19"/>
      <c r="P18899" s="50">
        <v>0.17478988817534671</v>
      </c>
      <c r="R18899" s="9" t="s">
        <v>0</v>
      </c>
    </row>
    <row r="18900" spans="2:18" x14ac:dyDescent="0.2">
      <c r="B18900" s="25">
        <v>18670</v>
      </c>
      <c r="C18900" s="193"/>
      <c r="D18900" s="19">
        <v>0.70065416554419335</v>
      </c>
      <c r="E18900" s="19">
        <v>0.24146388280277864</v>
      </c>
      <c r="F18900" s="19"/>
      <c r="G18900" s="19"/>
      <c r="H18900" s="19">
        <v>3.4185248070155334E-2</v>
      </c>
      <c r="I18900" s="19"/>
      <c r="J18900" s="19">
        <v>0.21592496224114521</v>
      </c>
      <c r="K18900" s="19">
        <v>0.12643630204103137</v>
      </c>
      <c r="L18900" s="19"/>
      <c r="M18900" s="19">
        <v>5.7973363023877601E-2</v>
      </c>
      <c r="N18900" s="19"/>
      <c r="O18900" s="19"/>
      <c r="P18900" s="50">
        <v>0.1402606756399655</v>
      </c>
      <c r="R18900" s="9" t="s">
        <v>0</v>
      </c>
    </row>
    <row r="18901" spans="2:18" x14ac:dyDescent="0.2">
      <c r="B18901" s="25">
        <v>18671</v>
      </c>
      <c r="C18901" s="193"/>
      <c r="D18901" s="19">
        <v>0.90724411350914458</v>
      </c>
      <c r="E18901" s="19">
        <v>0.30863373458009163</v>
      </c>
      <c r="F18901" s="19"/>
      <c r="G18901" s="19"/>
      <c r="H18901" s="19">
        <v>0.92414832170020489</v>
      </c>
      <c r="I18901" s="19"/>
      <c r="J18901" s="19">
        <v>0.7520972091235909</v>
      </c>
      <c r="K18901" s="19"/>
      <c r="L18901" s="19">
        <v>0.11152527631169458</v>
      </c>
      <c r="M18901" s="19"/>
      <c r="N18901" s="19">
        <v>0.37375283825938826</v>
      </c>
      <c r="O18901" s="19"/>
      <c r="P18901" s="50">
        <v>0.3896023441639192</v>
      </c>
      <c r="R18901" s="9" t="s">
        <v>0</v>
      </c>
    </row>
    <row r="18902" spans="2:18" x14ac:dyDescent="0.2">
      <c r="B18902" s="25">
        <v>18672</v>
      </c>
      <c r="C18902" s="193"/>
      <c r="D18902" s="19">
        <v>1.6062497036522037E-2</v>
      </c>
      <c r="E18902" s="19"/>
      <c r="F18902" s="19">
        <v>0.22846093284133237</v>
      </c>
      <c r="G18902" s="19"/>
      <c r="H18902" s="19">
        <v>0.29214675735162171</v>
      </c>
      <c r="I18902" s="19"/>
      <c r="J18902" s="19">
        <v>4.0937299496360713E-2</v>
      </c>
      <c r="K18902" s="19"/>
      <c r="L18902" s="19">
        <v>1.0011176179700674</v>
      </c>
      <c r="M18902" s="19"/>
      <c r="N18902" s="19">
        <v>0.58658088476080739</v>
      </c>
      <c r="O18902" s="19"/>
      <c r="P18902" s="50">
        <v>4.5277385177979648E-2</v>
      </c>
      <c r="R18902" s="9" t="s">
        <v>0</v>
      </c>
    </row>
    <row r="18903" spans="2:18" x14ac:dyDescent="0.2">
      <c r="B18903" s="25">
        <v>18673</v>
      </c>
      <c r="C18903" s="193"/>
      <c r="D18903" s="19">
        <v>1.4075562293188411</v>
      </c>
      <c r="E18903" s="19"/>
      <c r="F18903" s="19">
        <v>1.544790966627456</v>
      </c>
      <c r="G18903" s="19"/>
      <c r="H18903" s="19">
        <v>1.8012016285624299</v>
      </c>
      <c r="I18903" s="19"/>
      <c r="J18903" s="19">
        <v>1.1365494557361646</v>
      </c>
      <c r="K18903" s="19"/>
      <c r="L18903" s="19">
        <v>1.0427770525271474</v>
      </c>
      <c r="M18903" s="19"/>
      <c r="N18903" s="19">
        <v>1.2454716626509736</v>
      </c>
      <c r="O18903" s="19"/>
      <c r="P18903" s="50">
        <v>1.1348627434814886</v>
      </c>
      <c r="R18903" s="9" t="s">
        <v>0</v>
      </c>
    </row>
    <row r="18904" spans="2:18" x14ac:dyDescent="0.2">
      <c r="B18904" s="25">
        <v>18674</v>
      </c>
      <c r="C18904" s="193"/>
      <c r="D18904" s="19">
        <v>0.19253371749553555</v>
      </c>
      <c r="E18904" s="19"/>
      <c r="F18904" s="19">
        <v>0.51780641953951856</v>
      </c>
      <c r="G18904" s="19"/>
      <c r="H18904" s="19">
        <v>0.10740877018375145</v>
      </c>
      <c r="I18904" s="19">
        <v>0.1185371833017126</v>
      </c>
      <c r="J18904" s="19"/>
      <c r="K18904" s="19">
        <v>0.6346935500775871</v>
      </c>
      <c r="L18904" s="19"/>
      <c r="M18904" s="19">
        <v>0.25918895348760207</v>
      </c>
      <c r="N18904" s="19"/>
      <c r="O18904" s="19"/>
      <c r="P18904" s="50">
        <v>0.34226226104494861</v>
      </c>
      <c r="R18904" s="9" t="s">
        <v>0</v>
      </c>
    </row>
    <row r="18905" spans="2:18" x14ac:dyDescent="0.2">
      <c r="B18905" s="25">
        <v>18675</v>
      </c>
      <c r="C18905" s="193"/>
      <c r="D18905" s="19">
        <v>2.0414861338846801</v>
      </c>
      <c r="E18905" s="19"/>
      <c r="F18905" s="19">
        <v>0.95144937451212952</v>
      </c>
      <c r="G18905" s="19"/>
      <c r="H18905" s="19">
        <v>1.1814900589294242</v>
      </c>
      <c r="I18905" s="19"/>
      <c r="J18905" s="19">
        <v>0.41590993768040463</v>
      </c>
      <c r="K18905" s="19"/>
      <c r="L18905" s="19">
        <v>0.43878888318131465</v>
      </c>
      <c r="M18905" s="19"/>
      <c r="N18905" s="19">
        <v>0.54362236866693914</v>
      </c>
      <c r="O18905" s="19"/>
      <c r="P18905" s="50">
        <v>1.1109728106851264</v>
      </c>
      <c r="R18905" s="9" t="s">
        <v>0</v>
      </c>
    </row>
    <row r="18906" spans="2:18" x14ac:dyDescent="0.2">
      <c r="B18906" s="25">
        <v>18676</v>
      </c>
      <c r="C18906" s="193"/>
      <c r="D18906" s="19">
        <v>0.14061754330180581</v>
      </c>
      <c r="E18906" s="19">
        <v>0.28346669743007058</v>
      </c>
      <c r="F18906" s="19"/>
      <c r="G18906" s="19"/>
      <c r="H18906" s="19">
        <v>0.44223786411862387</v>
      </c>
      <c r="I18906" s="19"/>
      <c r="J18906" s="19">
        <v>0.9062066272122915</v>
      </c>
      <c r="K18906" s="19">
        <v>0.44240888815457419</v>
      </c>
      <c r="L18906" s="19"/>
      <c r="M18906" s="19"/>
      <c r="N18906" s="19">
        <v>0.42878101778742705</v>
      </c>
      <c r="O18906" s="19"/>
      <c r="P18906" s="50">
        <v>0.2178355232072188</v>
      </c>
      <c r="R18906" s="9" t="s">
        <v>0</v>
      </c>
    </row>
    <row r="18907" spans="2:18" x14ac:dyDescent="0.2">
      <c r="B18907" s="25">
        <v>18677</v>
      </c>
      <c r="C18907" s="193">
        <v>0.55511649332204871</v>
      </c>
      <c r="D18907" s="19"/>
      <c r="E18907" s="19"/>
      <c r="F18907" s="19">
        <v>1.1309330581049548</v>
      </c>
      <c r="G18907" s="19"/>
      <c r="H18907" s="19">
        <v>0.53385935936072826</v>
      </c>
      <c r="I18907" s="19"/>
      <c r="J18907" s="19">
        <v>1.0813895760059837</v>
      </c>
      <c r="K18907" s="19"/>
      <c r="L18907" s="19">
        <v>1.0322795136583069</v>
      </c>
      <c r="M18907" s="19"/>
      <c r="N18907" s="19">
        <v>0.6319354695838808</v>
      </c>
      <c r="O18907" s="19"/>
      <c r="P18907" s="50">
        <v>0.61519846387868171</v>
      </c>
      <c r="R18907" s="9" t="s">
        <v>0</v>
      </c>
    </row>
    <row r="18908" spans="2:18" x14ac:dyDescent="0.2">
      <c r="B18908" s="25">
        <v>18678</v>
      </c>
      <c r="C18908" s="193"/>
      <c r="D18908" s="19">
        <v>0.39702848655842682</v>
      </c>
      <c r="E18908" s="19"/>
      <c r="F18908" s="19">
        <v>1.9170272138183295</v>
      </c>
      <c r="G18908" s="19"/>
      <c r="H18908" s="19">
        <v>1.5302879561098608</v>
      </c>
      <c r="I18908" s="19"/>
      <c r="J18908" s="19">
        <v>1.1242438264451291</v>
      </c>
      <c r="K18908" s="19"/>
      <c r="L18908" s="19">
        <v>0.67008479908883334</v>
      </c>
      <c r="M18908" s="19"/>
      <c r="N18908" s="19">
        <v>1.8958597250965048</v>
      </c>
      <c r="O18908" s="19"/>
      <c r="P18908" s="50">
        <v>1.4479504353850392</v>
      </c>
      <c r="R18908" s="9" t="s">
        <v>0</v>
      </c>
    </row>
    <row r="18909" spans="2:18" x14ac:dyDescent="0.2">
      <c r="B18909" s="25">
        <v>18679</v>
      </c>
      <c r="C18909" s="193">
        <v>0.65128212456165457</v>
      </c>
      <c r="D18909" s="19"/>
      <c r="E18909" s="19">
        <v>1.1860944316203972</v>
      </c>
      <c r="F18909" s="19"/>
      <c r="G18909" s="19">
        <v>0.51343994001380644</v>
      </c>
      <c r="H18909" s="19"/>
      <c r="I18909" s="19">
        <v>1.5502648518925481</v>
      </c>
      <c r="J18909" s="19"/>
      <c r="K18909" s="19">
        <v>1.1122535579597268</v>
      </c>
      <c r="L18909" s="19"/>
      <c r="M18909" s="19">
        <v>1.1182668657924348</v>
      </c>
      <c r="N18909" s="19"/>
      <c r="O18909" s="19">
        <v>0.47414859890083394</v>
      </c>
      <c r="P18909" s="50"/>
      <c r="R18909" s="9" t="s">
        <v>0</v>
      </c>
    </row>
    <row r="18910" spans="2:18" x14ac:dyDescent="0.2">
      <c r="B18910" s="25">
        <v>18680</v>
      </c>
      <c r="C18910" s="193">
        <v>1.3608510843910495</v>
      </c>
      <c r="D18910" s="19"/>
      <c r="E18910" s="19">
        <v>0.55885144771762607</v>
      </c>
      <c r="F18910" s="19"/>
      <c r="G18910" s="19">
        <v>0.80785557762417104</v>
      </c>
      <c r="H18910" s="19"/>
      <c r="I18910" s="19">
        <v>1.4192858399283521</v>
      </c>
      <c r="J18910" s="19"/>
      <c r="K18910" s="19">
        <v>0.63027228808932523</v>
      </c>
      <c r="L18910" s="19"/>
      <c r="M18910" s="19">
        <v>0.76820880597582564</v>
      </c>
      <c r="N18910" s="19"/>
      <c r="O18910" s="19">
        <v>1.8552573562117944</v>
      </c>
      <c r="P18910" s="50"/>
      <c r="R18910" s="9" t="s">
        <v>0</v>
      </c>
    </row>
    <row r="18911" spans="2:18" x14ac:dyDescent="0.2">
      <c r="B18911" s="25">
        <v>18681</v>
      </c>
      <c r="C18911" s="193">
        <v>0.68575885399816583</v>
      </c>
      <c r="D18911" s="19"/>
      <c r="E18911" s="19">
        <v>0.86460558967161261</v>
      </c>
      <c r="F18911" s="19"/>
      <c r="G18911" s="19">
        <v>1.4499927382530151</v>
      </c>
      <c r="H18911" s="19"/>
      <c r="I18911" s="19">
        <v>1.1002919888604392</v>
      </c>
      <c r="J18911" s="19"/>
      <c r="K18911" s="19">
        <v>0.42416210279006278</v>
      </c>
      <c r="L18911" s="19"/>
      <c r="M18911" s="19">
        <v>0.87325638549070272</v>
      </c>
      <c r="N18911" s="19"/>
      <c r="O18911" s="19">
        <v>2.0360130643038623</v>
      </c>
      <c r="P18911" s="50"/>
      <c r="R18911" s="9" t="s">
        <v>0</v>
      </c>
    </row>
    <row r="18912" spans="2:18" x14ac:dyDescent="0.2">
      <c r="B18912" s="25">
        <v>18682</v>
      </c>
      <c r="C18912" s="193"/>
      <c r="D18912" s="19">
        <v>0.41765648349789974</v>
      </c>
      <c r="E18912" s="19"/>
      <c r="F18912" s="19">
        <v>0.25638817939384462</v>
      </c>
      <c r="G18912" s="19">
        <v>0.14780434832215553</v>
      </c>
      <c r="H18912" s="19"/>
      <c r="I18912" s="19">
        <v>0.17064454908450311</v>
      </c>
      <c r="J18912" s="19"/>
      <c r="K18912" s="19"/>
      <c r="L18912" s="19">
        <v>0.59709300045593305</v>
      </c>
      <c r="M18912" s="19"/>
      <c r="N18912" s="19">
        <v>1.0063339652902463</v>
      </c>
      <c r="O18912" s="19"/>
      <c r="P18912" s="50">
        <v>0.2650326202016694</v>
      </c>
      <c r="R18912" s="9" t="s">
        <v>0</v>
      </c>
    </row>
    <row r="18913" spans="2:18" x14ac:dyDescent="0.2">
      <c r="B18913" s="25">
        <v>18683</v>
      </c>
      <c r="C18913" s="193"/>
      <c r="D18913" s="19">
        <v>0.48953510192432242</v>
      </c>
      <c r="E18913" s="19">
        <v>0.26617753297534263</v>
      </c>
      <c r="F18913" s="19"/>
      <c r="G18913" s="19"/>
      <c r="H18913" s="19">
        <v>8.8912835708486182E-2</v>
      </c>
      <c r="I18913" s="19">
        <v>4.9759055496774833E-2</v>
      </c>
      <c r="J18913" s="19"/>
      <c r="K18913" s="19"/>
      <c r="L18913" s="19">
        <v>0.5138748813478492</v>
      </c>
      <c r="M18913" s="19"/>
      <c r="N18913" s="19">
        <v>0.27044216483694022</v>
      </c>
      <c r="O18913" s="19"/>
      <c r="P18913" s="50">
        <v>0.21936790729523306</v>
      </c>
      <c r="R18913" s="9" t="s">
        <v>0</v>
      </c>
    </row>
    <row r="18914" spans="2:18" x14ac:dyDescent="0.2">
      <c r="B18914" s="25">
        <v>18684</v>
      </c>
      <c r="C18914" s="193"/>
      <c r="D18914" s="19">
        <v>1.4509672800143023</v>
      </c>
      <c r="E18914" s="19"/>
      <c r="F18914" s="19">
        <v>1.1761499117471237</v>
      </c>
      <c r="G18914" s="19"/>
      <c r="H18914" s="19">
        <v>1.3847103786971278</v>
      </c>
      <c r="I18914" s="19">
        <v>9.8058476726027938E-2</v>
      </c>
      <c r="J18914" s="19"/>
      <c r="K18914" s="19"/>
      <c r="L18914" s="19">
        <v>0.39936557463520911</v>
      </c>
      <c r="M18914" s="19"/>
      <c r="N18914" s="19">
        <v>7.1348878306071839E-2</v>
      </c>
      <c r="O18914" s="19"/>
      <c r="P18914" s="50">
        <v>0.17073015982486445</v>
      </c>
      <c r="R18914" s="9" t="s">
        <v>0</v>
      </c>
    </row>
    <row r="18915" spans="2:18" x14ac:dyDescent="0.2">
      <c r="B18915" s="25">
        <v>18685</v>
      </c>
      <c r="C18915" s="193">
        <v>0.17119823466273248</v>
      </c>
      <c r="D18915" s="19"/>
      <c r="E18915" s="19">
        <v>1.1870906278903468</v>
      </c>
      <c r="F18915" s="19"/>
      <c r="G18915" s="19">
        <v>1.9171001756035149</v>
      </c>
      <c r="H18915" s="19"/>
      <c r="I18915" s="19">
        <v>0.26353348902995843</v>
      </c>
      <c r="J18915" s="19"/>
      <c r="K18915" s="19"/>
      <c r="L18915" s="19">
        <v>7.0141982792323546E-2</v>
      </c>
      <c r="M18915" s="19">
        <v>0.75475114871696225</v>
      </c>
      <c r="N18915" s="19"/>
      <c r="O18915" s="19">
        <v>0.57002547551341287</v>
      </c>
      <c r="P18915" s="50"/>
      <c r="R18915" s="9" t="s">
        <v>0</v>
      </c>
    </row>
    <row r="18916" spans="2:18" x14ac:dyDescent="0.2">
      <c r="B18916" s="25">
        <v>18686</v>
      </c>
      <c r="C18916" s="193">
        <v>0.61803271069790866</v>
      </c>
      <c r="D18916" s="19"/>
      <c r="E18916" s="19">
        <v>0.59695224891087173</v>
      </c>
      <c r="F18916" s="19"/>
      <c r="G18916" s="19">
        <v>0.77658752492717609</v>
      </c>
      <c r="H18916" s="19"/>
      <c r="I18916" s="19"/>
      <c r="J18916" s="19">
        <v>6.1196538714362647E-2</v>
      </c>
      <c r="K18916" s="19">
        <v>0.42383111256209233</v>
      </c>
      <c r="L18916" s="19"/>
      <c r="M18916" s="19">
        <v>0.24247342406730771</v>
      </c>
      <c r="N18916" s="19"/>
      <c r="O18916" s="19">
        <v>0.76058964012932417</v>
      </c>
      <c r="P18916" s="50"/>
      <c r="R18916" s="9" t="s">
        <v>0</v>
      </c>
    </row>
    <row r="18917" spans="2:18" x14ac:dyDescent="0.2">
      <c r="B18917" s="25">
        <v>18687</v>
      </c>
      <c r="C18917" s="193">
        <v>1.2323470374741642E-2</v>
      </c>
      <c r="D18917" s="19"/>
      <c r="E18917" s="19"/>
      <c r="F18917" s="19">
        <v>0.22972241678887914</v>
      </c>
      <c r="G18917" s="19">
        <v>0.65146840619572488</v>
      </c>
      <c r="H18917" s="19"/>
      <c r="I18917" s="19">
        <v>1.0400513415501558</v>
      </c>
      <c r="J18917" s="19"/>
      <c r="K18917" s="19">
        <v>1.7610168708369429</v>
      </c>
      <c r="L18917" s="19"/>
      <c r="M18917" s="19">
        <v>0.76465367175751542</v>
      </c>
      <c r="N18917" s="19"/>
      <c r="O18917" s="19">
        <v>1.4049831643925805</v>
      </c>
      <c r="P18917" s="50"/>
      <c r="R18917" s="9" t="s">
        <v>0</v>
      </c>
    </row>
    <row r="18918" spans="2:18" x14ac:dyDescent="0.2">
      <c r="B18918" s="25">
        <v>18688</v>
      </c>
      <c r="C18918" s="193"/>
      <c r="D18918" s="19">
        <v>1.5499502238471687</v>
      </c>
      <c r="E18918" s="19"/>
      <c r="F18918" s="19">
        <v>1.1519459701104011</v>
      </c>
      <c r="G18918" s="19"/>
      <c r="H18918" s="19">
        <v>0.66895542629512017</v>
      </c>
      <c r="I18918" s="19">
        <v>0.26455864596537682</v>
      </c>
      <c r="J18918" s="19"/>
      <c r="K18918" s="19"/>
      <c r="L18918" s="19">
        <v>0.7825553512643445</v>
      </c>
      <c r="M18918" s="19"/>
      <c r="N18918" s="19">
        <v>1.3891937321673964</v>
      </c>
      <c r="O18918" s="19"/>
      <c r="P18918" s="50">
        <v>1.0225253805285524</v>
      </c>
      <c r="R18918" s="9" t="s">
        <v>0</v>
      </c>
    </row>
    <row r="18919" spans="2:18" x14ac:dyDescent="0.2">
      <c r="B18919" s="25">
        <v>18689</v>
      </c>
      <c r="C18919" s="193">
        <v>0.1620283981225448</v>
      </c>
      <c r="D18919" s="19"/>
      <c r="E18919" s="19"/>
      <c r="F18919" s="19">
        <v>9.9977214706769027E-2</v>
      </c>
      <c r="G18919" s="19"/>
      <c r="H18919" s="19">
        <v>0.99080430622962645</v>
      </c>
      <c r="I18919" s="19"/>
      <c r="J18919" s="19">
        <v>0.76567551477335583</v>
      </c>
      <c r="K18919" s="19"/>
      <c r="L18919" s="19">
        <v>9.8174596618477196E-3</v>
      </c>
      <c r="M18919" s="19"/>
      <c r="N18919" s="19">
        <v>1.6716816818179026</v>
      </c>
      <c r="O18919" s="19"/>
      <c r="P18919" s="50">
        <v>0.25416981705617542</v>
      </c>
      <c r="R18919" s="9" t="s">
        <v>0</v>
      </c>
    </row>
    <row r="18920" spans="2:18" x14ac:dyDescent="0.2">
      <c r="B18920" s="25">
        <v>18690</v>
      </c>
      <c r="C18920" s="193">
        <v>0.18205259977228236</v>
      </c>
      <c r="D18920" s="19"/>
      <c r="E18920" s="19"/>
      <c r="F18920" s="19">
        <v>0.61086434900929965</v>
      </c>
      <c r="G18920" s="19">
        <v>7.8270370275557E-2</v>
      </c>
      <c r="H18920" s="19"/>
      <c r="I18920" s="19">
        <v>0.2166122687159088</v>
      </c>
      <c r="J18920" s="19"/>
      <c r="K18920" s="19">
        <v>8.3537522499192426E-2</v>
      </c>
      <c r="L18920" s="19"/>
      <c r="M18920" s="19"/>
      <c r="N18920" s="19">
        <v>0.82850519087302454</v>
      </c>
      <c r="O18920" s="19">
        <v>0.34052736218751339</v>
      </c>
      <c r="P18920" s="50"/>
      <c r="R18920" s="9" t="s">
        <v>0</v>
      </c>
    </row>
    <row r="18921" spans="2:18" x14ac:dyDescent="0.2">
      <c r="B18921" s="25">
        <v>18691</v>
      </c>
      <c r="C18921" s="193">
        <v>0.22030988559225465</v>
      </c>
      <c r="D18921" s="19"/>
      <c r="E18921" s="19"/>
      <c r="F18921" s="19">
        <v>0.42206840057817352</v>
      </c>
      <c r="G18921" s="19">
        <v>0.24704327822414851</v>
      </c>
      <c r="H18921" s="19"/>
      <c r="I18921" s="19">
        <v>0.44627320990842739</v>
      </c>
      <c r="J18921" s="19"/>
      <c r="K18921" s="19"/>
      <c r="L18921" s="19">
        <v>0.2072871942678664</v>
      </c>
      <c r="M18921" s="19">
        <v>0.29937011831017946</v>
      </c>
      <c r="N18921" s="19"/>
      <c r="O18921" s="19">
        <v>0.58662283122398917</v>
      </c>
      <c r="P18921" s="50"/>
      <c r="R18921" s="9" t="s">
        <v>0</v>
      </c>
    </row>
    <row r="18922" spans="2:18" x14ac:dyDescent="0.2">
      <c r="B18922" s="25">
        <v>18692</v>
      </c>
      <c r="C18922" s="193"/>
      <c r="D18922" s="19">
        <v>1.4946222300503669</v>
      </c>
      <c r="E18922" s="19"/>
      <c r="F18922" s="19">
        <v>1.013979352060546</v>
      </c>
      <c r="G18922" s="19">
        <v>0.15001169460157682</v>
      </c>
      <c r="H18922" s="19"/>
      <c r="I18922" s="19"/>
      <c r="J18922" s="19">
        <v>0.16024602824407197</v>
      </c>
      <c r="K18922" s="19"/>
      <c r="L18922" s="19">
        <v>0.64183711778693331</v>
      </c>
      <c r="M18922" s="19">
        <v>0.50108778294400036</v>
      </c>
      <c r="N18922" s="19"/>
      <c r="O18922" s="19"/>
      <c r="P18922" s="50">
        <v>0.14652275511317439</v>
      </c>
      <c r="R18922" s="9" t="s">
        <v>0</v>
      </c>
    </row>
    <row r="18923" spans="2:18" x14ac:dyDescent="0.2">
      <c r="B18923" s="25">
        <v>18693</v>
      </c>
      <c r="C18923" s="193">
        <v>1.2551949167409167</v>
      </c>
      <c r="D18923" s="19"/>
      <c r="E18923" s="19">
        <v>1.3622926023181021</v>
      </c>
      <c r="F18923" s="19"/>
      <c r="G18923" s="19">
        <v>1.067694879719485</v>
      </c>
      <c r="H18923" s="19"/>
      <c r="I18923" s="19">
        <v>1.5766444852184032</v>
      </c>
      <c r="J18923" s="19"/>
      <c r="K18923" s="19">
        <v>0.58988952741665723</v>
      </c>
      <c r="L18923" s="19"/>
      <c r="M18923" s="19">
        <v>2.9086172986997174</v>
      </c>
      <c r="N18923" s="19"/>
      <c r="O18923" s="19">
        <v>1.9595740003206501</v>
      </c>
      <c r="P18923" s="50"/>
      <c r="R18923" s="9" t="s">
        <v>0</v>
      </c>
    </row>
    <row r="18924" spans="2:18" x14ac:dyDescent="0.2">
      <c r="B18924" s="25">
        <v>18694</v>
      </c>
      <c r="C18924" s="193"/>
      <c r="D18924" s="19">
        <v>1.6542835937200577</v>
      </c>
      <c r="E18924" s="19"/>
      <c r="F18924" s="19">
        <v>0.95393603318598574</v>
      </c>
      <c r="G18924" s="19"/>
      <c r="H18924" s="19">
        <v>1.8830796867864705</v>
      </c>
      <c r="I18924" s="19"/>
      <c r="J18924" s="19">
        <v>1.1787817033177432</v>
      </c>
      <c r="K18924" s="19"/>
      <c r="L18924" s="19">
        <v>1.1743880005375704</v>
      </c>
      <c r="M18924" s="19"/>
      <c r="N18924" s="19">
        <v>2.0156138603849589</v>
      </c>
      <c r="O18924" s="19"/>
      <c r="P18924" s="50">
        <v>2.0385873511726875</v>
      </c>
      <c r="R18924" s="9" t="s">
        <v>0</v>
      </c>
    </row>
    <row r="18925" spans="2:18" x14ac:dyDescent="0.2">
      <c r="B18925" s="25">
        <v>18695</v>
      </c>
      <c r="C18925" s="193">
        <v>0.72235166165522025</v>
      </c>
      <c r="D18925" s="19"/>
      <c r="E18925" s="19">
        <v>1.3584078880892914</v>
      </c>
      <c r="F18925" s="19"/>
      <c r="G18925" s="19"/>
      <c r="H18925" s="19">
        <v>0.14928384456143715</v>
      </c>
      <c r="I18925" s="19">
        <v>0.76435010561202099</v>
      </c>
      <c r="J18925" s="19"/>
      <c r="K18925" s="19">
        <v>0.97406524438882947</v>
      </c>
      <c r="L18925" s="19"/>
      <c r="M18925" s="19">
        <v>4.6114785161824975E-2</v>
      </c>
      <c r="N18925" s="19"/>
      <c r="O18925" s="19">
        <v>1.2230184085050262</v>
      </c>
      <c r="P18925" s="50"/>
      <c r="R18925" s="9" t="s">
        <v>0</v>
      </c>
    </row>
    <row r="18926" spans="2:18" x14ac:dyDescent="0.2">
      <c r="B18926" s="25">
        <v>18696</v>
      </c>
      <c r="C18926" s="193"/>
      <c r="D18926" s="19">
        <v>0.19867807092554196</v>
      </c>
      <c r="E18926" s="19"/>
      <c r="F18926" s="19">
        <v>0.18661169964429714</v>
      </c>
      <c r="G18926" s="19"/>
      <c r="H18926" s="19">
        <v>0.95217279185175174</v>
      </c>
      <c r="I18926" s="19"/>
      <c r="J18926" s="19">
        <v>0.52360285456690947</v>
      </c>
      <c r="K18926" s="19"/>
      <c r="L18926" s="19">
        <v>0.18915995030461741</v>
      </c>
      <c r="M18926" s="19"/>
      <c r="N18926" s="19">
        <v>0.16318231493123347</v>
      </c>
      <c r="O18926" s="19"/>
      <c r="P18926" s="50">
        <v>9.664349481148464E-2</v>
      </c>
      <c r="R18926" s="9" t="s">
        <v>0</v>
      </c>
    </row>
    <row r="18927" spans="2:18" x14ac:dyDescent="0.2">
      <c r="B18927" s="25">
        <v>18697</v>
      </c>
      <c r="C18927" s="193"/>
      <c r="D18927" s="19">
        <v>0.28159315081586689</v>
      </c>
      <c r="E18927" s="19"/>
      <c r="F18927" s="19">
        <v>0.84079074425427258</v>
      </c>
      <c r="G18927" s="19"/>
      <c r="H18927" s="19">
        <v>0.85786122569915624</v>
      </c>
      <c r="I18927" s="19">
        <v>1.2831834317378943</v>
      </c>
      <c r="J18927" s="19"/>
      <c r="K18927" s="19"/>
      <c r="L18927" s="19">
        <v>0.75632284726266974</v>
      </c>
      <c r="M18927" s="19"/>
      <c r="N18927" s="19">
        <v>0.61556954983441525</v>
      </c>
      <c r="O18927" s="19"/>
      <c r="P18927" s="50">
        <v>1.4767840094384452</v>
      </c>
      <c r="R18927" s="9" t="s">
        <v>0</v>
      </c>
    </row>
    <row r="18928" spans="2:18" x14ac:dyDescent="0.2">
      <c r="B18928" s="25">
        <v>18698</v>
      </c>
      <c r="C18928" s="193">
        <v>1.197915098859393</v>
      </c>
      <c r="D18928" s="19"/>
      <c r="E18928" s="19">
        <v>0.53512763187481727</v>
      </c>
      <c r="F18928" s="19"/>
      <c r="G18928" s="19">
        <v>0.94067580055407563</v>
      </c>
      <c r="H18928" s="19"/>
      <c r="I18928" s="19">
        <v>1.7411108631578474</v>
      </c>
      <c r="J18928" s="19"/>
      <c r="K18928" s="19">
        <v>1.1559141228554606</v>
      </c>
      <c r="L18928" s="19"/>
      <c r="M18928" s="19">
        <v>0.28693004681043555</v>
      </c>
      <c r="N18928" s="19"/>
      <c r="O18928" s="19">
        <v>0.55845263667938727</v>
      </c>
      <c r="P18928" s="50"/>
      <c r="R18928" s="9" t="s">
        <v>0</v>
      </c>
    </row>
    <row r="18929" spans="2:18" x14ac:dyDescent="0.2">
      <c r="B18929" s="25">
        <v>18699</v>
      </c>
      <c r="C18929" s="193">
        <v>0.41724349747679129</v>
      </c>
      <c r="D18929" s="19"/>
      <c r="E18929" s="19"/>
      <c r="F18929" s="19">
        <v>0.12585733346876662</v>
      </c>
      <c r="G18929" s="19"/>
      <c r="H18929" s="19">
        <v>0.49400141093197975</v>
      </c>
      <c r="I18929" s="19"/>
      <c r="J18929" s="19">
        <v>0.72776630146053622</v>
      </c>
      <c r="K18929" s="19">
        <v>0.34476845394468331</v>
      </c>
      <c r="L18929" s="19"/>
      <c r="M18929" s="19">
        <v>0.56627150382014657</v>
      </c>
      <c r="N18929" s="19"/>
      <c r="O18929" s="19">
        <v>1.0188874756353601</v>
      </c>
      <c r="P18929" s="50"/>
      <c r="R18929" s="9" t="s">
        <v>0</v>
      </c>
    </row>
    <row r="18930" spans="2:18" x14ac:dyDescent="0.2">
      <c r="B18930" s="25">
        <v>18700</v>
      </c>
      <c r="C18930" s="193">
        <v>0.9108101274928101</v>
      </c>
      <c r="D18930" s="19"/>
      <c r="E18930" s="19">
        <v>0.55711703795892653</v>
      </c>
      <c r="F18930" s="19"/>
      <c r="G18930" s="19">
        <v>0.64630806206698055</v>
      </c>
      <c r="H18930" s="19"/>
      <c r="I18930" s="19">
        <v>0.4631924283176061</v>
      </c>
      <c r="J18930" s="19"/>
      <c r="K18930" s="19">
        <v>3.4320309379390887E-2</v>
      </c>
      <c r="L18930" s="19"/>
      <c r="M18930" s="19">
        <v>1.911597121154442</v>
      </c>
      <c r="N18930" s="19"/>
      <c r="O18930" s="19">
        <v>0.79355096944286885</v>
      </c>
      <c r="P18930" s="50"/>
      <c r="R18930" s="9" t="s">
        <v>0</v>
      </c>
    </row>
    <row r="18931" spans="2:18" x14ac:dyDescent="0.2">
      <c r="B18931" s="25">
        <v>18701</v>
      </c>
      <c r="C18931" s="193">
        <v>0.11414130853754054</v>
      </c>
      <c r="D18931" s="19"/>
      <c r="E18931" s="19">
        <v>3.6781624908399688E-2</v>
      </c>
      <c r="F18931" s="19"/>
      <c r="G18931" s="19">
        <v>1.0064076069805042E-2</v>
      </c>
      <c r="H18931" s="19"/>
      <c r="I18931" s="19"/>
      <c r="J18931" s="19">
        <v>0.3188261961892267</v>
      </c>
      <c r="K18931" s="19"/>
      <c r="L18931" s="19">
        <v>0.22258138430131075</v>
      </c>
      <c r="M18931" s="19"/>
      <c r="N18931" s="19">
        <v>6.5398657827499387E-2</v>
      </c>
      <c r="O18931" s="19"/>
      <c r="P18931" s="50">
        <v>0.75860847825931299</v>
      </c>
      <c r="R18931" s="9" t="s">
        <v>0</v>
      </c>
    </row>
    <row r="18932" spans="2:18" x14ac:dyDescent="0.2">
      <c r="B18932" s="25">
        <v>18702</v>
      </c>
      <c r="C18932" s="193">
        <v>0.58768113344854256</v>
      </c>
      <c r="D18932" s="19"/>
      <c r="E18932" s="19">
        <v>1.3122561327112134</v>
      </c>
      <c r="F18932" s="19"/>
      <c r="G18932" s="19"/>
      <c r="H18932" s="19">
        <v>5.6669701171077141E-2</v>
      </c>
      <c r="I18932" s="19">
        <v>1.5819857616786814</v>
      </c>
      <c r="J18932" s="19"/>
      <c r="K18932" s="19">
        <v>0.66799760370545336</v>
      </c>
      <c r="L18932" s="19"/>
      <c r="M18932" s="19"/>
      <c r="N18932" s="19">
        <v>0.40673313191538268</v>
      </c>
      <c r="O18932" s="19">
        <v>0.47414242589534239</v>
      </c>
      <c r="P18932" s="50"/>
      <c r="R18932" s="9" t="s">
        <v>0</v>
      </c>
    </row>
    <row r="18933" spans="2:18" x14ac:dyDescent="0.2">
      <c r="B18933" s="25">
        <v>18703</v>
      </c>
      <c r="C18933" s="193">
        <v>7.5035293743871426E-2</v>
      </c>
      <c r="D18933" s="19"/>
      <c r="E18933" s="19">
        <v>1.3596556487726392</v>
      </c>
      <c r="F18933" s="19"/>
      <c r="G18933" s="19">
        <v>1.1007728022215242</v>
      </c>
      <c r="H18933" s="19"/>
      <c r="I18933" s="19">
        <v>0.34228392844925748</v>
      </c>
      <c r="J18933" s="19"/>
      <c r="K18933" s="19">
        <v>1.2208344245271907</v>
      </c>
      <c r="L18933" s="19"/>
      <c r="M18933" s="19">
        <v>1.045893144939438</v>
      </c>
      <c r="N18933" s="19"/>
      <c r="O18933" s="19">
        <v>1.5033124355631793</v>
      </c>
      <c r="P18933" s="50"/>
      <c r="R18933" s="9" t="s">
        <v>0</v>
      </c>
    </row>
    <row r="18934" spans="2:18" x14ac:dyDescent="0.2">
      <c r="B18934" s="25">
        <v>18704</v>
      </c>
      <c r="C18934" s="193">
        <v>1.1702477724133995</v>
      </c>
      <c r="D18934" s="19"/>
      <c r="E18934" s="19">
        <v>0.60557667412019556</v>
      </c>
      <c r="F18934" s="19"/>
      <c r="G18934" s="19">
        <v>0.89129580050846369</v>
      </c>
      <c r="H18934" s="19"/>
      <c r="I18934" s="19">
        <v>1.161667491957352</v>
      </c>
      <c r="J18934" s="19"/>
      <c r="K18934" s="19">
        <v>1.0810871921303917</v>
      </c>
      <c r="L18934" s="19"/>
      <c r="M18934" s="19">
        <v>0.40007432430679118</v>
      </c>
      <c r="N18934" s="19"/>
      <c r="O18934" s="19">
        <v>0.97778224214314058</v>
      </c>
      <c r="P18934" s="50"/>
      <c r="R18934" s="9" t="s">
        <v>0</v>
      </c>
    </row>
    <row r="18935" spans="2:18" x14ac:dyDescent="0.2">
      <c r="B18935" s="25">
        <v>18705</v>
      </c>
      <c r="C18935" s="193">
        <v>0.62143045959346754</v>
      </c>
      <c r="D18935" s="19"/>
      <c r="E18935" s="19">
        <v>1.501771819404675</v>
      </c>
      <c r="F18935" s="19"/>
      <c r="G18935" s="19">
        <v>1.3655062173714962</v>
      </c>
      <c r="H18935" s="19"/>
      <c r="I18935" s="19">
        <v>0.91720990811287695</v>
      </c>
      <c r="J18935" s="19"/>
      <c r="K18935" s="19">
        <v>2.2831038430110073</v>
      </c>
      <c r="L18935" s="19"/>
      <c r="M18935" s="19">
        <v>1.4136354298933087</v>
      </c>
      <c r="N18935" s="19"/>
      <c r="O18935" s="19">
        <v>1.3189633394385838</v>
      </c>
      <c r="P18935" s="50"/>
      <c r="R18935" s="9" t="s">
        <v>0</v>
      </c>
    </row>
    <row r="18936" spans="2:18" x14ac:dyDescent="0.2">
      <c r="B18936" s="25">
        <v>18706</v>
      </c>
      <c r="C18936" s="193">
        <v>1.3964505502606079</v>
      </c>
      <c r="D18936" s="19"/>
      <c r="E18936" s="19">
        <v>1.9232778869362601</v>
      </c>
      <c r="F18936" s="19"/>
      <c r="G18936" s="19">
        <v>1.6878599377168833</v>
      </c>
      <c r="H18936" s="19"/>
      <c r="I18936" s="19">
        <v>1.7002631811095181</v>
      </c>
      <c r="J18936" s="19"/>
      <c r="K18936" s="19">
        <v>2.0256711023570659</v>
      </c>
      <c r="L18936" s="19"/>
      <c r="M18936" s="19">
        <v>1.7522789305430204</v>
      </c>
      <c r="N18936" s="19"/>
      <c r="O18936" s="19">
        <v>2.6069448949131133</v>
      </c>
      <c r="P18936" s="50"/>
      <c r="R18936" s="9" t="s">
        <v>0</v>
      </c>
    </row>
    <row r="18937" spans="2:18" x14ac:dyDescent="0.2">
      <c r="B18937" s="25">
        <v>18707</v>
      </c>
      <c r="C18937" s="193">
        <v>1.8145736938883226</v>
      </c>
      <c r="D18937" s="19"/>
      <c r="E18937" s="19">
        <v>0.26889530059822786</v>
      </c>
      <c r="F18937" s="19"/>
      <c r="G18937" s="19"/>
      <c r="H18937" s="19">
        <v>0.55004515203324256</v>
      </c>
      <c r="I18937" s="19">
        <v>1.7357771794466255</v>
      </c>
      <c r="J18937" s="19"/>
      <c r="K18937" s="19">
        <v>0.38264544137770079</v>
      </c>
      <c r="L18937" s="19"/>
      <c r="M18937" s="19">
        <v>0.34380464288818902</v>
      </c>
      <c r="N18937" s="19"/>
      <c r="O18937" s="19">
        <v>1.3079942994012914</v>
      </c>
      <c r="P18937" s="50"/>
      <c r="R18937" s="9" t="s">
        <v>0</v>
      </c>
    </row>
    <row r="18938" spans="2:18" x14ac:dyDescent="0.2">
      <c r="B18938" s="25">
        <v>18708</v>
      </c>
      <c r="C18938" s="193">
        <v>0.80217459830376858</v>
      </c>
      <c r="D18938" s="19"/>
      <c r="E18938" s="19">
        <v>1.2406994079412821</v>
      </c>
      <c r="F18938" s="19"/>
      <c r="G18938" s="19"/>
      <c r="H18938" s="19">
        <v>0.26994005773938495</v>
      </c>
      <c r="I18938" s="19">
        <v>0.68758061528883796</v>
      </c>
      <c r="J18938" s="19"/>
      <c r="K18938" s="19">
        <v>0.11355983803514723</v>
      </c>
      <c r="L18938" s="19"/>
      <c r="M18938" s="19"/>
      <c r="N18938" s="19">
        <v>0.14881985076741347</v>
      </c>
      <c r="O18938" s="19">
        <v>0.80685510665882232</v>
      </c>
      <c r="P18938" s="50"/>
      <c r="R18938" s="9" t="s">
        <v>0</v>
      </c>
    </row>
    <row r="18939" spans="2:18" x14ac:dyDescent="0.2">
      <c r="B18939" s="25">
        <v>18709</v>
      </c>
      <c r="C18939" s="193">
        <v>0.76961645876007367</v>
      </c>
      <c r="D18939" s="19"/>
      <c r="E18939" s="19"/>
      <c r="F18939" s="19">
        <v>0.1470133540709323</v>
      </c>
      <c r="G18939" s="19">
        <v>0.31865682111886146</v>
      </c>
      <c r="H18939" s="19"/>
      <c r="I18939" s="19"/>
      <c r="J18939" s="19">
        <v>0.54423301680191838</v>
      </c>
      <c r="K18939" s="19"/>
      <c r="L18939" s="19">
        <v>0.58632720008994477</v>
      </c>
      <c r="M18939" s="19"/>
      <c r="N18939" s="19">
        <v>0.90873401163555889</v>
      </c>
      <c r="O18939" s="19">
        <v>8.1528979483552588E-2</v>
      </c>
      <c r="P18939" s="50"/>
      <c r="R18939" s="9" t="s">
        <v>0</v>
      </c>
    </row>
    <row r="18940" spans="2:18" x14ac:dyDescent="0.2">
      <c r="B18940" s="25">
        <v>18710</v>
      </c>
      <c r="C18940" s="193"/>
      <c r="D18940" s="19">
        <v>0.78987967340685727</v>
      </c>
      <c r="E18940" s="19"/>
      <c r="F18940" s="19">
        <v>0.80107478693746703</v>
      </c>
      <c r="G18940" s="19"/>
      <c r="H18940" s="19">
        <v>1.1839842094630857</v>
      </c>
      <c r="I18940" s="19"/>
      <c r="J18940" s="19">
        <v>1.2492198931639364</v>
      </c>
      <c r="K18940" s="19"/>
      <c r="L18940" s="19">
        <v>0.85085637845568696</v>
      </c>
      <c r="M18940" s="19"/>
      <c r="N18940" s="19">
        <v>0.39954950971334868</v>
      </c>
      <c r="O18940" s="19">
        <v>0.198593966799121</v>
      </c>
      <c r="P18940" s="50"/>
      <c r="R18940" s="9" t="s">
        <v>0</v>
      </c>
    </row>
    <row r="18941" spans="2:18" x14ac:dyDescent="0.2">
      <c r="B18941" s="25">
        <v>18711</v>
      </c>
      <c r="C18941" s="193"/>
      <c r="D18941" s="19">
        <v>1.0944488103659666</v>
      </c>
      <c r="E18941" s="19"/>
      <c r="F18941" s="19">
        <v>0.35060278190663546</v>
      </c>
      <c r="G18941" s="19"/>
      <c r="H18941" s="19">
        <v>1.4521878700680892E-2</v>
      </c>
      <c r="I18941" s="19"/>
      <c r="J18941" s="19">
        <v>0.64825224386966207</v>
      </c>
      <c r="K18941" s="19"/>
      <c r="L18941" s="19">
        <v>1.5158294567653539</v>
      </c>
      <c r="M18941" s="19"/>
      <c r="N18941" s="19">
        <v>1.2662586152930351</v>
      </c>
      <c r="O18941" s="19"/>
      <c r="P18941" s="50">
        <v>1.700526588808253</v>
      </c>
      <c r="R18941" s="9" t="s">
        <v>0</v>
      </c>
    </row>
    <row r="18942" spans="2:18" x14ac:dyDescent="0.2">
      <c r="B18942" s="25">
        <v>18712</v>
      </c>
      <c r="C18942" s="193"/>
      <c r="D18942" s="19">
        <v>0.41221359559972143</v>
      </c>
      <c r="E18942" s="19"/>
      <c r="F18942" s="19">
        <v>1.0984167062907104</v>
      </c>
      <c r="G18942" s="19"/>
      <c r="H18942" s="19">
        <v>1.3112767653885351</v>
      </c>
      <c r="I18942" s="19"/>
      <c r="J18942" s="19">
        <v>0.57324347960895583</v>
      </c>
      <c r="K18942" s="19"/>
      <c r="L18942" s="19">
        <v>1.0322071867828069</v>
      </c>
      <c r="M18942" s="19"/>
      <c r="N18942" s="19">
        <v>1.3750701612888483</v>
      </c>
      <c r="O18942" s="19"/>
      <c r="P18942" s="50">
        <v>1.5629264035567187</v>
      </c>
      <c r="R18942" s="9" t="s">
        <v>0</v>
      </c>
    </row>
    <row r="18943" spans="2:18" x14ac:dyDescent="0.2">
      <c r="B18943" s="25">
        <v>18713</v>
      </c>
      <c r="C18943" s="193">
        <v>1.2044347850947508</v>
      </c>
      <c r="D18943" s="19"/>
      <c r="E18943" s="19">
        <v>0.34817058492133485</v>
      </c>
      <c r="F18943" s="19"/>
      <c r="G18943" s="19">
        <v>0.80207470560743943</v>
      </c>
      <c r="H18943" s="19"/>
      <c r="I18943" s="19">
        <v>0.35173880360674981</v>
      </c>
      <c r="J18943" s="19"/>
      <c r="K18943" s="19">
        <v>0.69577054642635727</v>
      </c>
      <c r="L18943" s="19"/>
      <c r="M18943" s="19">
        <v>9.5937162301751297E-2</v>
      </c>
      <c r="N18943" s="19"/>
      <c r="O18943" s="19">
        <v>0.85402734285841653</v>
      </c>
      <c r="P18943" s="50"/>
      <c r="R18943" s="9" t="s">
        <v>0</v>
      </c>
    </row>
    <row r="18944" spans="2:18" x14ac:dyDescent="0.2">
      <c r="B18944" s="25">
        <v>18714</v>
      </c>
      <c r="C18944" s="193">
        <v>0.63533008225482346</v>
      </c>
      <c r="D18944" s="19"/>
      <c r="E18944" s="19">
        <v>0.21134602388695128</v>
      </c>
      <c r="F18944" s="19"/>
      <c r="G18944" s="19"/>
      <c r="H18944" s="19">
        <v>0.22487110876252281</v>
      </c>
      <c r="I18944" s="19">
        <v>8.3661791829412413E-2</v>
      </c>
      <c r="J18944" s="19"/>
      <c r="K18944" s="19">
        <v>0.31034502052320734</v>
      </c>
      <c r="L18944" s="19"/>
      <c r="M18944" s="19"/>
      <c r="N18944" s="19">
        <v>0.99528520515460284</v>
      </c>
      <c r="O18944" s="19"/>
      <c r="P18944" s="50">
        <v>0.40617369974117834</v>
      </c>
      <c r="R18944" s="9" t="s">
        <v>0</v>
      </c>
    </row>
    <row r="18945" spans="2:18" x14ac:dyDescent="0.2">
      <c r="B18945" s="25">
        <v>18715</v>
      </c>
      <c r="C18945" s="193">
        <v>0.74718042606050117</v>
      </c>
      <c r="D18945" s="19"/>
      <c r="E18945" s="19"/>
      <c r="F18945" s="19">
        <v>0.83820305553525309</v>
      </c>
      <c r="G18945" s="19"/>
      <c r="H18945" s="19">
        <v>1.7401467114828879E-2</v>
      </c>
      <c r="I18945" s="19">
        <v>0.26076437284454546</v>
      </c>
      <c r="J18945" s="19"/>
      <c r="K18945" s="19"/>
      <c r="L18945" s="19">
        <v>0.55965733994088374</v>
      </c>
      <c r="M18945" s="19">
        <v>5.5217737961299272E-2</v>
      </c>
      <c r="N18945" s="19"/>
      <c r="O18945" s="19">
        <v>0.79881981629366061</v>
      </c>
      <c r="P18945" s="50"/>
      <c r="R18945" s="9" t="s">
        <v>0</v>
      </c>
    </row>
    <row r="18946" spans="2:18" x14ac:dyDescent="0.2">
      <c r="B18946" s="25">
        <v>18716</v>
      </c>
      <c r="C18946" s="193"/>
      <c r="D18946" s="19">
        <v>0.19522181736810623</v>
      </c>
      <c r="E18946" s="19">
        <v>1.2512140680135615</v>
      </c>
      <c r="F18946" s="19"/>
      <c r="G18946" s="19">
        <v>0.94130310519905369</v>
      </c>
      <c r="H18946" s="19"/>
      <c r="I18946" s="19">
        <v>0.86403996951785611</v>
      </c>
      <c r="J18946" s="19"/>
      <c r="K18946" s="19"/>
      <c r="L18946" s="19">
        <v>0.15347559694774518</v>
      </c>
      <c r="M18946" s="19">
        <v>0.31941943046778937</v>
      </c>
      <c r="N18946" s="19"/>
      <c r="O18946" s="19"/>
      <c r="P18946" s="50">
        <v>0.71976373034258134</v>
      </c>
      <c r="R18946" s="9" t="s">
        <v>0</v>
      </c>
    </row>
    <row r="18947" spans="2:18" x14ac:dyDescent="0.2">
      <c r="B18947" s="25">
        <v>18717</v>
      </c>
      <c r="C18947" s="193">
        <v>1.539063248917022</v>
      </c>
      <c r="D18947" s="19"/>
      <c r="E18947" s="19">
        <v>0.97151322898670189</v>
      </c>
      <c r="F18947" s="19"/>
      <c r="G18947" s="19">
        <v>1.4062683323307339</v>
      </c>
      <c r="H18947" s="19"/>
      <c r="I18947" s="19">
        <v>0.50353060822159612</v>
      </c>
      <c r="J18947" s="19"/>
      <c r="K18947" s="19">
        <v>1.4661863574438474</v>
      </c>
      <c r="L18947" s="19"/>
      <c r="M18947" s="19">
        <v>1.6797217213658109</v>
      </c>
      <c r="N18947" s="19"/>
      <c r="O18947" s="19">
        <v>1.606650823148158</v>
      </c>
      <c r="P18947" s="50"/>
      <c r="R18947" s="9" t="s">
        <v>0</v>
      </c>
    </row>
    <row r="18948" spans="2:18" x14ac:dyDescent="0.2">
      <c r="B18948" s="25">
        <v>18718</v>
      </c>
      <c r="C18948" s="193">
        <v>1.311368398057484</v>
      </c>
      <c r="D18948" s="19"/>
      <c r="E18948" s="19">
        <v>1.0362735744142024</v>
      </c>
      <c r="F18948" s="19"/>
      <c r="G18948" s="19">
        <v>0.73988245386713414</v>
      </c>
      <c r="H18948" s="19"/>
      <c r="I18948" s="19"/>
      <c r="J18948" s="19">
        <v>2.3621811333173277E-2</v>
      </c>
      <c r="K18948" s="19">
        <v>0.96858872340328761</v>
      </c>
      <c r="L18948" s="19"/>
      <c r="M18948" s="19">
        <v>0.56675703872152161</v>
      </c>
      <c r="N18948" s="19"/>
      <c r="O18948" s="19">
        <v>0.35320151992577226</v>
      </c>
      <c r="P18948" s="50"/>
      <c r="R18948" s="9" t="s">
        <v>0</v>
      </c>
    </row>
    <row r="18949" spans="2:18" x14ac:dyDescent="0.2">
      <c r="B18949" s="25">
        <v>18719</v>
      </c>
      <c r="C18949" s="193"/>
      <c r="D18949" s="19">
        <v>1.0787102816842613</v>
      </c>
      <c r="E18949" s="19"/>
      <c r="F18949" s="19">
        <v>1.3541385030506856</v>
      </c>
      <c r="G18949" s="19"/>
      <c r="H18949" s="19">
        <v>1.8691153544351633</v>
      </c>
      <c r="I18949" s="19"/>
      <c r="J18949" s="19">
        <v>1.6963338284341603</v>
      </c>
      <c r="K18949" s="19"/>
      <c r="L18949" s="19">
        <v>2.1205718499277242</v>
      </c>
      <c r="M18949" s="19"/>
      <c r="N18949" s="19">
        <v>2.7165957957608833</v>
      </c>
      <c r="O18949" s="19"/>
      <c r="P18949" s="50">
        <v>0.80912569033987114</v>
      </c>
      <c r="R18949" s="9" t="s">
        <v>0</v>
      </c>
    </row>
    <row r="18950" spans="2:18" x14ac:dyDescent="0.2">
      <c r="B18950" s="25">
        <v>18720</v>
      </c>
      <c r="C18950" s="193"/>
      <c r="D18950" s="19">
        <v>0.13010783381344163</v>
      </c>
      <c r="E18950" s="19">
        <v>2.0614944690641467E-2</v>
      </c>
      <c r="F18950" s="19"/>
      <c r="G18950" s="19">
        <v>0.19934820289734728</v>
      </c>
      <c r="H18950" s="19"/>
      <c r="I18950" s="19">
        <v>0.91966905983620384</v>
      </c>
      <c r="J18950" s="19"/>
      <c r="K18950" s="19">
        <v>0.54950314251390109</v>
      </c>
      <c r="L18950" s="19"/>
      <c r="M18950" s="19">
        <v>0.5901677180309679</v>
      </c>
      <c r="N18950" s="19"/>
      <c r="O18950" s="19"/>
      <c r="P18950" s="50">
        <v>4.9242446956457766E-3</v>
      </c>
      <c r="R18950" s="9" t="s">
        <v>0</v>
      </c>
    </row>
    <row r="18951" spans="2:18" x14ac:dyDescent="0.2">
      <c r="B18951" s="25">
        <v>18721</v>
      </c>
      <c r="C18951" s="193"/>
      <c r="D18951" s="19">
        <v>1.0786392563526179</v>
      </c>
      <c r="E18951" s="19"/>
      <c r="F18951" s="19">
        <v>0.45538453137850643</v>
      </c>
      <c r="G18951" s="19">
        <v>0.37137241655130637</v>
      </c>
      <c r="H18951" s="19"/>
      <c r="I18951" s="19"/>
      <c r="J18951" s="19">
        <v>0.80752682825297983</v>
      </c>
      <c r="K18951" s="19">
        <v>0.4731566515513369</v>
      </c>
      <c r="L18951" s="19"/>
      <c r="M18951" s="19"/>
      <c r="N18951" s="19">
        <v>0.33517335137933613</v>
      </c>
      <c r="O18951" s="19">
        <v>0.14681434282272893</v>
      </c>
      <c r="P18951" s="50"/>
      <c r="R18951" s="9" t="s">
        <v>0</v>
      </c>
    </row>
    <row r="18952" spans="2:18" x14ac:dyDescent="0.2">
      <c r="B18952" s="25">
        <v>18722</v>
      </c>
      <c r="C18952" s="193">
        <v>1.2124508638463014</v>
      </c>
      <c r="D18952" s="19"/>
      <c r="E18952" s="19"/>
      <c r="F18952" s="19">
        <v>0.13004368250049467</v>
      </c>
      <c r="G18952" s="19">
        <v>0.77360714868551717</v>
      </c>
      <c r="H18952" s="19"/>
      <c r="I18952" s="19">
        <v>1.5407498460361599</v>
      </c>
      <c r="J18952" s="19"/>
      <c r="K18952" s="19">
        <v>0.79921637453478267</v>
      </c>
      <c r="L18952" s="19"/>
      <c r="M18952" s="19">
        <v>0.38444608167453653</v>
      </c>
      <c r="N18952" s="19"/>
      <c r="O18952" s="19">
        <v>0.5624017947152592</v>
      </c>
      <c r="P18952" s="50"/>
      <c r="R18952" s="9" t="s">
        <v>0</v>
      </c>
    </row>
    <row r="18953" spans="2:18" x14ac:dyDescent="0.2">
      <c r="B18953" s="25">
        <v>18723</v>
      </c>
      <c r="C18953" s="193"/>
      <c r="D18953" s="19">
        <v>1.4192196968726021</v>
      </c>
      <c r="E18953" s="19">
        <v>0.20057785064726177</v>
      </c>
      <c r="F18953" s="19"/>
      <c r="G18953" s="19"/>
      <c r="H18953" s="19">
        <v>0.88991017420302954</v>
      </c>
      <c r="I18953" s="19"/>
      <c r="J18953" s="19">
        <v>0.90860932433535579</v>
      </c>
      <c r="K18953" s="19"/>
      <c r="L18953" s="19">
        <v>0.13743867487320391</v>
      </c>
      <c r="M18953" s="19"/>
      <c r="N18953" s="19">
        <v>0.41864639907483592</v>
      </c>
      <c r="O18953" s="19"/>
      <c r="P18953" s="50">
        <v>0.79760474785795588</v>
      </c>
      <c r="R18953" s="9" t="s">
        <v>0</v>
      </c>
    </row>
    <row r="18954" spans="2:18" x14ac:dyDescent="0.2">
      <c r="B18954" s="25">
        <v>18724</v>
      </c>
      <c r="C18954" s="193"/>
      <c r="D18954" s="19">
        <v>0.19218098001522771</v>
      </c>
      <c r="E18954" s="19">
        <v>0.37955828328975572</v>
      </c>
      <c r="F18954" s="19"/>
      <c r="G18954" s="19">
        <v>1.0079633929587908</v>
      </c>
      <c r="H18954" s="19"/>
      <c r="I18954" s="19"/>
      <c r="J18954" s="19">
        <v>8.4241186423397812E-2</v>
      </c>
      <c r="K18954" s="19"/>
      <c r="L18954" s="19">
        <v>0.8668968175068853</v>
      </c>
      <c r="M18954" s="19"/>
      <c r="N18954" s="19">
        <v>0.22561861039283898</v>
      </c>
      <c r="O18954" s="19"/>
      <c r="P18954" s="50">
        <v>0.3914585356716041</v>
      </c>
      <c r="R18954" s="9" t="s">
        <v>0</v>
      </c>
    </row>
    <row r="18955" spans="2:18" x14ac:dyDescent="0.2">
      <c r="B18955" s="25">
        <v>18725</v>
      </c>
      <c r="C18955" s="193"/>
      <c r="D18955" s="19">
        <v>0.53008094961988539</v>
      </c>
      <c r="E18955" s="19"/>
      <c r="F18955" s="19">
        <v>0.82601780928446533</v>
      </c>
      <c r="G18955" s="19"/>
      <c r="H18955" s="19">
        <v>0.88286318087606519</v>
      </c>
      <c r="I18955" s="19"/>
      <c r="J18955" s="19">
        <v>2.15851046530338</v>
      </c>
      <c r="K18955" s="19"/>
      <c r="L18955" s="19">
        <v>1.0620831895881004</v>
      </c>
      <c r="M18955" s="19"/>
      <c r="N18955" s="19">
        <v>1.190723146066418</v>
      </c>
      <c r="O18955" s="19"/>
      <c r="P18955" s="50">
        <v>1.9396003562700732</v>
      </c>
      <c r="R18955" s="9" t="s">
        <v>0</v>
      </c>
    </row>
    <row r="18956" spans="2:18" x14ac:dyDescent="0.2">
      <c r="B18956" s="25">
        <v>18726</v>
      </c>
      <c r="C18956" s="193"/>
      <c r="D18956" s="19">
        <v>0.84722381581935013</v>
      </c>
      <c r="E18956" s="19">
        <v>0.97638509496439752</v>
      </c>
      <c r="F18956" s="19"/>
      <c r="G18956" s="19">
        <v>0.79017294545877104</v>
      </c>
      <c r="H18956" s="19"/>
      <c r="I18956" s="19">
        <v>5.7315425572616402E-2</v>
      </c>
      <c r="J18956" s="19"/>
      <c r="K18956" s="19"/>
      <c r="L18956" s="19">
        <v>0.16586134117292983</v>
      </c>
      <c r="M18956" s="19">
        <v>0.51752729124581598</v>
      </c>
      <c r="N18956" s="19"/>
      <c r="O18956" s="19">
        <v>1.0632714700254271</v>
      </c>
      <c r="P18956" s="50"/>
      <c r="R18956" s="9" t="s">
        <v>0</v>
      </c>
    </row>
    <row r="18957" spans="2:18" x14ac:dyDescent="0.2">
      <c r="B18957" s="25">
        <v>18727</v>
      </c>
      <c r="C18957" s="193"/>
      <c r="D18957" s="19">
        <v>1.5553831032154324</v>
      </c>
      <c r="E18957" s="19"/>
      <c r="F18957" s="19">
        <v>1.1754666097074151</v>
      </c>
      <c r="G18957" s="19"/>
      <c r="H18957" s="19">
        <v>1.6841457472532331</v>
      </c>
      <c r="I18957" s="19"/>
      <c r="J18957" s="19">
        <v>0.74887057254320766</v>
      </c>
      <c r="K18957" s="19"/>
      <c r="L18957" s="19">
        <v>0.75796228950126421</v>
      </c>
      <c r="M18957" s="19"/>
      <c r="N18957" s="19">
        <v>0.91050539595661817</v>
      </c>
      <c r="O18957" s="19"/>
      <c r="P18957" s="50">
        <v>0.84547567722152439</v>
      </c>
      <c r="R18957" s="9" t="s">
        <v>0</v>
      </c>
    </row>
    <row r="18958" spans="2:18" x14ac:dyDescent="0.2">
      <c r="B18958" s="25">
        <v>18728</v>
      </c>
      <c r="C18958" s="193"/>
      <c r="D18958" s="19">
        <v>0.82104087365894318</v>
      </c>
      <c r="E18958" s="19"/>
      <c r="F18958" s="19">
        <v>0.68412154554492755</v>
      </c>
      <c r="G18958" s="19"/>
      <c r="H18958" s="19">
        <v>0.97847305984453647</v>
      </c>
      <c r="I18958" s="19"/>
      <c r="J18958" s="19">
        <v>1.14542408946615</v>
      </c>
      <c r="K18958" s="19"/>
      <c r="L18958" s="19">
        <v>1.5024410588464088</v>
      </c>
      <c r="M18958" s="19"/>
      <c r="N18958" s="19">
        <v>1.0810182573209557</v>
      </c>
      <c r="O18958" s="19"/>
      <c r="P18958" s="50">
        <v>1.4569770316517026</v>
      </c>
      <c r="R18958" s="9" t="s">
        <v>0</v>
      </c>
    </row>
    <row r="18959" spans="2:18" x14ac:dyDescent="0.2">
      <c r="B18959" s="25">
        <v>18729</v>
      </c>
      <c r="C18959" s="193">
        <v>0.58393031018598629</v>
      </c>
      <c r="D18959" s="19"/>
      <c r="E18959" s="19">
        <v>0.5674030921390758</v>
      </c>
      <c r="F18959" s="19"/>
      <c r="G18959" s="19">
        <v>0.99990135714122996</v>
      </c>
      <c r="H18959" s="19"/>
      <c r="I18959" s="19">
        <v>0.90752945659165907</v>
      </c>
      <c r="J18959" s="19"/>
      <c r="K18959" s="19">
        <v>0.83443105092130254</v>
      </c>
      <c r="L18959" s="19"/>
      <c r="M18959" s="19">
        <v>1.3819039919491245</v>
      </c>
      <c r="N18959" s="19"/>
      <c r="O18959" s="19">
        <v>5.4548068298772089E-2</v>
      </c>
      <c r="P18959" s="50"/>
      <c r="R18959" s="9" t="s">
        <v>0</v>
      </c>
    </row>
    <row r="18960" spans="2:18" x14ac:dyDescent="0.2">
      <c r="B18960" s="25">
        <v>18730</v>
      </c>
      <c r="C18960" s="193"/>
      <c r="D18960" s="19">
        <v>1.5719948330180658</v>
      </c>
      <c r="E18960" s="19"/>
      <c r="F18960" s="19">
        <v>1.3407624736947543</v>
      </c>
      <c r="G18960" s="19"/>
      <c r="H18960" s="19">
        <v>1.3598473245747462</v>
      </c>
      <c r="I18960" s="19"/>
      <c r="J18960" s="19">
        <v>0.86122456815875748</v>
      </c>
      <c r="K18960" s="19"/>
      <c r="L18960" s="19">
        <v>0.63596906521361996</v>
      </c>
      <c r="M18960" s="19"/>
      <c r="N18960" s="19">
        <v>0.51173724018496125</v>
      </c>
      <c r="O18960" s="19"/>
      <c r="P18960" s="50">
        <v>0.40611515463129771</v>
      </c>
      <c r="R18960" s="9" t="s">
        <v>0</v>
      </c>
    </row>
    <row r="18961" spans="2:18" x14ac:dyDescent="0.2">
      <c r="B18961" s="25">
        <v>18731</v>
      </c>
      <c r="C18961" s="193"/>
      <c r="D18961" s="19">
        <v>0.12246186793576591</v>
      </c>
      <c r="E18961" s="19"/>
      <c r="F18961" s="19">
        <v>2.8907329889425876E-2</v>
      </c>
      <c r="G18961" s="19">
        <v>0.8533829193735748</v>
      </c>
      <c r="H18961" s="19"/>
      <c r="I18961" s="19">
        <v>6.5928757188992423E-2</v>
      </c>
      <c r="J18961" s="19"/>
      <c r="K18961" s="19">
        <v>0.27693017822274174</v>
      </c>
      <c r="L18961" s="19"/>
      <c r="M18961" s="19"/>
      <c r="N18961" s="19">
        <v>1.0152214380324167</v>
      </c>
      <c r="O18961" s="19">
        <v>0.18283678412965296</v>
      </c>
      <c r="P18961" s="50"/>
      <c r="R18961" s="9" t="s">
        <v>0</v>
      </c>
    </row>
    <row r="18962" spans="2:18" x14ac:dyDescent="0.2">
      <c r="B18962" s="25">
        <v>18732</v>
      </c>
      <c r="C18962" s="193">
        <v>0.32982268685479138</v>
      </c>
      <c r="D18962" s="19"/>
      <c r="E18962" s="19">
        <v>1.5013172486083031</v>
      </c>
      <c r="F18962" s="19"/>
      <c r="G18962" s="19">
        <v>0.65941330716589097</v>
      </c>
      <c r="H18962" s="19"/>
      <c r="I18962" s="19"/>
      <c r="J18962" s="19">
        <v>0.21968415805972025</v>
      </c>
      <c r="K18962" s="19">
        <v>1.1396308036487963</v>
      </c>
      <c r="L18962" s="19"/>
      <c r="M18962" s="19">
        <v>8.6821986683595184E-2</v>
      </c>
      <c r="N18962" s="19"/>
      <c r="O18962" s="19">
        <v>0.642189247896086</v>
      </c>
      <c r="P18962" s="50"/>
      <c r="R18962" s="9" t="s">
        <v>0</v>
      </c>
    </row>
    <row r="18963" spans="2:18" x14ac:dyDescent="0.2">
      <c r="B18963" s="25">
        <v>18733</v>
      </c>
      <c r="C18963" s="193">
        <v>1.1513091626154976</v>
      </c>
      <c r="D18963" s="19"/>
      <c r="E18963" s="19">
        <v>1.909534590999078</v>
      </c>
      <c r="F18963" s="19"/>
      <c r="G18963" s="19">
        <v>1.2807034972204532</v>
      </c>
      <c r="H18963" s="19"/>
      <c r="I18963" s="19">
        <v>0.53687146394602014</v>
      </c>
      <c r="J18963" s="19"/>
      <c r="K18963" s="19">
        <v>1.1187650345146924</v>
      </c>
      <c r="L18963" s="19"/>
      <c r="M18963" s="19">
        <v>0.1634593965924413</v>
      </c>
      <c r="N18963" s="19"/>
      <c r="O18963" s="19">
        <v>0.46168847828133835</v>
      </c>
      <c r="P18963" s="50"/>
      <c r="R18963" s="9" t="s">
        <v>0</v>
      </c>
    </row>
    <row r="18964" spans="2:18" x14ac:dyDescent="0.2">
      <c r="B18964" s="25">
        <v>18734</v>
      </c>
      <c r="C18964" s="193"/>
      <c r="D18964" s="19">
        <v>0.62054487769126909</v>
      </c>
      <c r="E18964" s="19">
        <v>0.12468056647567885</v>
      </c>
      <c r="F18964" s="19"/>
      <c r="G18964" s="19"/>
      <c r="H18964" s="19">
        <v>0.47357986473104935</v>
      </c>
      <c r="I18964" s="19">
        <v>0.71258288986048945</v>
      </c>
      <c r="J18964" s="19"/>
      <c r="K18964" s="19">
        <v>0.68731642615253641</v>
      </c>
      <c r="L18964" s="19"/>
      <c r="M18964" s="19"/>
      <c r="N18964" s="19">
        <v>0.36589577309545485</v>
      </c>
      <c r="O18964" s="19">
        <v>0.14113356172913299</v>
      </c>
      <c r="P18964" s="50"/>
      <c r="R18964" s="9" t="s">
        <v>0</v>
      </c>
    </row>
    <row r="18965" spans="2:18" x14ac:dyDescent="0.2">
      <c r="B18965" s="25">
        <v>18735</v>
      </c>
      <c r="C18965" s="193"/>
      <c r="D18965" s="19">
        <v>0.77888879364454933</v>
      </c>
      <c r="E18965" s="19"/>
      <c r="F18965" s="19">
        <v>0.50599744672674085</v>
      </c>
      <c r="G18965" s="19"/>
      <c r="H18965" s="19">
        <v>0.14557644788538918</v>
      </c>
      <c r="I18965" s="19"/>
      <c r="J18965" s="19">
        <v>1.2990069184990045</v>
      </c>
      <c r="K18965" s="19"/>
      <c r="L18965" s="19">
        <v>0.76869830998126387</v>
      </c>
      <c r="M18965" s="19"/>
      <c r="N18965" s="19">
        <v>0.93899621984119463</v>
      </c>
      <c r="O18965" s="19"/>
      <c r="P18965" s="50">
        <v>0.41529827218191678</v>
      </c>
      <c r="R18965" s="9" t="s">
        <v>0</v>
      </c>
    </row>
    <row r="18966" spans="2:18" x14ac:dyDescent="0.2">
      <c r="B18966" s="25">
        <v>18736</v>
      </c>
      <c r="C18966" s="193">
        <v>0.52533586169132518</v>
      </c>
      <c r="D18966" s="19"/>
      <c r="E18966" s="19"/>
      <c r="F18966" s="19">
        <v>5.9911675477447683E-2</v>
      </c>
      <c r="G18966" s="19">
        <v>1.0484335853969737</v>
      </c>
      <c r="H18966" s="19"/>
      <c r="I18966" s="19">
        <v>1.3329794850101941</v>
      </c>
      <c r="J18966" s="19"/>
      <c r="K18966" s="19">
        <v>5.9602896487316766E-2</v>
      </c>
      <c r="L18966" s="19"/>
      <c r="M18966" s="19">
        <v>0.46943998926897579</v>
      </c>
      <c r="N18966" s="19"/>
      <c r="O18966" s="19">
        <v>0.75991488139477636</v>
      </c>
      <c r="P18966" s="50"/>
      <c r="R18966" s="9" t="s">
        <v>0</v>
      </c>
    </row>
    <row r="18967" spans="2:18" x14ac:dyDescent="0.2">
      <c r="B18967" s="25">
        <v>18737</v>
      </c>
      <c r="C18967" s="193"/>
      <c r="D18967" s="19">
        <v>1.3896448593527726</v>
      </c>
      <c r="E18967" s="19"/>
      <c r="F18967" s="19">
        <v>0.23691798540502429</v>
      </c>
      <c r="G18967" s="19"/>
      <c r="H18967" s="19">
        <v>1.1618829358769347</v>
      </c>
      <c r="I18967" s="19">
        <v>8.0530055502731401E-2</v>
      </c>
      <c r="J18967" s="19"/>
      <c r="K18967" s="19"/>
      <c r="L18967" s="19">
        <v>1.4627045986415361</v>
      </c>
      <c r="M18967" s="19"/>
      <c r="N18967" s="19">
        <v>0.24508076444028851</v>
      </c>
      <c r="O18967" s="19"/>
      <c r="P18967" s="50">
        <v>1.2999815749381998</v>
      </c>
      <c r="R18967" s="9" t="s">
        <v>0</v>
      </c>
    </row>
    <row r="18968" spans="2:18" x14ac:dyDescent="0.2">
      <c r="B18968" s="25">
        <v>18738</v>
      </c>
      <c r="C18968" s="193">
        <v>1.0900581741836257</v>
      </c>
      <c r="D18968" s="19"/>
      <c r="E18968" s="19">
        <v>1.3566111272847221</v>
      </c>
      <c r="F18968" s="19"/>
      <c r="G18968" s="19">
        <v>0.43007064030318459</v>
      </c>
      <c r="H18968" s="19"/>
      <c r="I18968" s="19"/>
      <c r="J18968" s="19">
        <v>0.15350744043694753</v>
      </c>
      <c r="K18968" s="19">
        <v>0.9255755704476506</v>
      </c>
      <c r="L18968" s="19"/>
      <c r="M18968" s="19">
        <v>0.78367005427474656</v>
      </c>
      <c r="N18968" s="19"/>
      <c r="O18968" s="19">
        <v>0.80030576479490156</v>
      </c>
      <c r="P18968" s="50"/>
      <c r="R18968" s="9" t="s">
        <v>0</v>
      </c>
    </row>
    <row r="18969" spans="2:18" x14ac:dyDescent="0.2">
      <c r="B18969" s="25">
        <v>18739</v>
      </c>
      <c r="C18969" s="193"/>
      <c r="D18969" s="19">
        <v>0.41914448863860432</v>
      </c>
      <c r="E18969" s="19"/>
      <c r="F18969" s="19">
        <v>0.25301397504928924</v>
      </c>
      <c r="G18969" s="19"/>
      <c r="H18969" s="19">
        <v>0.82958869839686411</v>
      </c>
      <c r="I18969" s="19"/>
      <c r="J18969" s="19">
        <v>0.94928551621281487</v>
      </c>
      <c r="K18969" s="19"/>
      <c r="L18969" s="19">
        <v>0.98838119839919647</v>
      </c>
      <c r="M18969" s="19"/>
      <c r="N18969" s="19">
        <v>0.2048967196192886</v>
      </c>
      <c r="O18969" s="19"/>
      <c r="P18969" s="50">
        <v>1.1083196184096167</v>
      </c>
      <c r="R18969" s="9" t="s">
        <v>0</v>
      </c>
    </row>
    <row r="18970" spans="2:18" x14ac:dyDescent="0.2">
      <c r="B18970" s="25">
        <v>18740</v>
      </c>
      <c r="C18970" s="193">
        <v>0.65445980694710804</v>
      </c>
      <c r="D18970" s="19"/>
      <c r="E18970" s="19">
        <v>0.76448375426152038</v>
      </c>
      <c r="F18970" s="19"/>
      <c r="G18970" s="19">
        <v>1.5938801014088697</v>
      </c>
      <c r="H18970" s="19"/>
      <c r="I18970" s="19">
        <v>0.5049982377075567</v>
      </c>
      <c r="J18970" s="19"/>
      <c r="K18970" s="19">
        <v>1.4396919384098354</v>
      </c>
      <c r="L18970" s="19"/>
      <c r="M18970" s="19">
        <v>1.0665495490502623</v>
      </c>
      <c r="N18970" s="19"/>
      <c r="O18970" s="19">
        <v>1.2059114977222016</v>
      </c>
      <c r="P18970" s="50"/>
      <c r="R18970" s="9" t="s">
        <v>0</v>
      </c>
    </row>
    <row r="18971" spans="2:18" x14ac:dyDescent="0.2">
      <c r="B18971" s="25">
        <v>18741</v>
      </c>
      <c r="C18971" s="193">
        <v>1.1865726002519075E-2</v>
      </c>
      <c r="D18971" s="19"/>
      <c r="E18971" s="19">
        <v>1.0210274885582835</v>
      </c>
      <c r="F18971" s="19"/>
      <c r="G18971" s="19">
        <v>0.29042159180106503</v>
      </c>
      <c r="H18971" s="19"/>
      <c r="I18971" s="19">
        <v>0.19261353334748729</v>
      </c>
      <c r="J18971" s="19"/>
      <c r="K18971" s="19">
        <v>0.58411266668504114</v>
      </c>
      <c r="L18971" s="19"/>
      <c r="M18971" s="19">
        <v>0.23169575741849174</v>
      </c>
      <c r="N18971" s="19"/>
      <c r="O18971" s="19">
        <v>0.35311008380372688</v>
      </c>
      <c r="P18971" s="50"/>
      <c r="R18971" s="9" t="s">
        <v>0</v>
      </c>
    </row>
    <row r="18972" spans="2:18" x14ac:dyDescent="0.2">
      <c r="B18972" s="25">
        <v>18742</v>
      </c>
      <c r="C18972" s="193">
        <v>0.33392339498047657</v>
      </c>
      <c r="D18972" s="19"/>
      <c r="E18972" s="19">
        <v>0.38876669684680626</v>
      </c>
      <c r="F18972" s="19"/>
      <c r="G18972" s="19"/>
      <c r="H18972" s="19">
        <v>0.66590036717333168</v>
      </c>
      <c r="I18972" s="19">
        <v>8.6275535680677192E-3</v>
      </c>
      <c r="J18972" s="19"/>
      <c r="K18972" s="19">
        <v>1.0134066871588772</v>
      </c>
      <c r="L18972" s="19"/>
      <c r="M18972" s="19">
        <v>1.3915786981321569E-2</v>
      </c>
      <c r="N18972" s="19"/>
      <c r="O18972" s="19">
        <v>0.84797999652935674</v>
      </c>
      <c r="P18972" s="50"/>
      <c r="R18972" s="9" t="s">
        <v>0</v>
      </c>
    </row>
    <row r="18973" spans="2:18" x14ac:dyDescent="0.2">
      <c r="B18973" s="25">
        <v>18743</v>
      </c>
      <c r="C18973" s="193">
        <v>0.36396715310817529</v>
      </c>
      <c r="D18973" s="19"/>
      <c r="E18973" s="19">
        <v>0.22511046468669241</v>
      </c>
      <c r="F18973" s="19"/>
      <c r="G18973" s="19">
        <v>0.68384719551494955</v>
      </c>
      <c r="H18973" s="19"/>
      <c r="I18973" s="19"/>
      <c r="J18973" s="19">
        <v>0.40063162169921157</v>
      </c>
      <c r="K18973" s="19"/>
      <c r="L18973" s="19">
        <v>0.56813933156078167</v>
      </c>
      <c r="M18973" s="19"/>
      <c r="N18973" s="19">
        <v>0.11862580626229569</v>
      </c>
      <c r="O18973" s="19">
        <v>0.60540040835729325</v>
      </c>
      <c r="P18973" s="50"/>
      <c r="R18973" s="9" t="s">
        <v>0</v>
      </c>
    </row>
    <row r="18974" spans="2:18" x14ac:dyDescent="0.2">
      <c r="B18974" s="25">
        <v>18744</v>
      </c>
      <c r="C18974" s="193"/>
      <c r="D18974" s="19">
        <v>0.81062784474053107</v>
      </c>
      <c r="E18974" s="19"/>
      <c r="F18974" s="19">
        <v>0.92443409605520932</v>
      </c>
      <c r="G18974" s="19"/>
      <c r="H18974" s="19">
        <v>0.32666332008633148</v>
      </c>
      <c r="I18974" s="19"/>
      <c r="J18974" s="19">
        <v>1.5571223059634638</v>
      </c>
      <c r="K18974" s="19"/>
      <c r="L18974" s="19">
        <v>1.2420802184584898</v>
      </c>
      <c r="M18974" s="19"/>
      <c r="N18974" s="19">
        <v>1.7582873086798396</v>
      </c>
      <c r="O18974" s="19"/>
      <c r="P18974" s="50">
        <v>1.6207387185177355</v>
      </c>
      <c r="R18974" s="9" t="s">
        <v>0</v>
      </c>
    </row>
    <row r="18975" spans="2:18" x14ac:dyDescent="0.2">
      <c r="B18975" s="25">
        <v>18745</v>
      </c>
      <c r="C18975" s="193"/>
      <c r="D18975" s="19">
        <v>0.21699516034545099</v>
      </c>
      <c r="E18975" s="19"/>
      <c r="F18975" s="19">
        <v>0.67704076639132571</v>
      </c>
      <c r="G18975" s="19"/>
      <c r="H18975" s="19">
        <v>0.59661755933699578</v>
      </c>
      <c r="I18975" s="19"/>
      <c r="J18975" s="19">
        <v>1.0280788183421323</v>
      </c>
      <c r="K18975" s="19"/>
      <c r="L18975" s="19">
        <v>1.0440875522974071</v>
      </c>
      <c r="M18975" s="19"/>
      <c r="N18975" s="19">
        <v>1.0465570272639144</v>
      </c>
      <c r="O18975" s="19"/>
      <c r="P18975" s="50">
        <v>1.2682256859762902</v>
      </c>
      <c r="R18975" s="9" t="s">
        <v>0</v>
      </c>
    </row>
    <row r="18976" spans="2:18" x14ac:dyDescent="0.2">
      <c r="B18976" s="25">
        <v>18746</v>
      </c>
      <c r="C18976" s="193">
        <v>0.10921241472329574</v>
      </c>
      <c r="D18976" s="19"/>
      <c r="E18976" s="19"/>
      <c r="F18976" s="19">
        <v>0.43176625565894239</v>
      </c>
      <c r="G18976" s="19"/>
      <c r="H18976" s="19">
        <v>0.50010156434390396</v>
      </c>
      <c r="I18976" s="19">
        <v>0.91425454326034417</v>
      </c>
      <c r="J18976" s="19"/>
      <c r="K18976" s="19">
        <v>0.49944687079720596</v>
      </c>
      <c r="L18976" s="19"/>
      <c r="M18976" s="19"/>
      <c r="N18976" s="19">
        <v>1.015673549991652E-2</v>
      </c>
      <c r="O18976" s="19"/>
      <c r="P18976" s="50">
        <v>0.54727067104038429</v>
      </c>
      <c r="R18976" s="9" t="s">
        <v>0</v>
      </c>
    </row>
    <row r="18977" spans="2:18" x14ac:dyDescent="0.2">
      <c r="B18977" s="25">
        <v>18747</v>
      </c>
      <c r="C18977" s="193">
        <v>0.26379216010789436</v>
      </c>
      <c r="D18977" s="19"/>
      <c r="E18977" s="19">
        <v>0.4037595421288816</v>
      </c>
      <c r="F18977" s="19"/>
      <c r="G18977" s="19">
        <v>0.44722954515399238</v>
      </c>
      <c r="H18977" s="19"/>
      <c r="I18977" s="19">
        <v>7.4192795841200185E-2</v>
      </c>
      <c r="J18977" s="19"/>
      <c r="K18977" s="19">
        <v>0.83369189245930053</v>
      </c>
      <c r="L18977" s="19"/>
      <c r="M18977" s="19">
        <v>0.84397750124893134</v>
      </c>
      <c r="N18977" s="19"/>
      <c r="O18977" s="19">
        <v>1.061768977178736</v>
      </c>
      <c r="P18977" s="50"/>
      <c r="R18977" s="9" t="s">
        <v>0</v>
      </c>
    </row>
    <row r="18978" spans="2:18" x14ac:dyDescent="0.2">
      <c r="B18978" s="25">
        <v>18748</v>
      </c>
      <c r="C18978" s="193"/>
      <c r="D18978" s="19">
        <v>0.48525748569973726</v>
      </c>
      <c r="E18978" s="19"/>
      <c r="F18978" s="19">
        <v>1.5926992680367777</v>
      </c>
      <c r="G18978" s="19"/>
      <c r="H18978" s="19">
        <v>0.43604146026823648</v>
      </c>
      <c r="I18978" s="19"/>
      <c r="J18978" s="19">
        <v>0.4340503555763971</v>
      </c>
      <c r="K18978" s="19"/>
      <c r="L18978" s="19">
        <v>0.39065331778356405</v>
      </c>
      <c r="M18978" s="19"/>
      <c r="N18978" s="19">
        <v>0.24559739831565452</v>
      </c>
      <c r="O18978" s="19"/>
      <c r="P18978" s="50">
        <v>0.65002051567391328</v>
      </c>
      <c r="R18978" s="9" t="s">
        <v>0</v>
      </c>
    </row>
    <row r="18979" spans="2:18" x14ac:dyDescent="0.2">
      <c r="B18979" s="25">
        <v>18749</v>
      </c>
      <c r="C18979" s="193"/>
      <c r="D18979" s="19">
        <v>0.75044110316292423</v>
      </c>
      <c r="E18979" s="19"/>
      <c r="F18979" s="19">
        <v>0.58473140851947469</v>
      </c>
      <c r="G18979" s="19"/>
      <c r="H18979" s="19">
        <v>0.80251074140545775</v>
      </c>
      <c r="I18979" s="19"/>
      <c r="J18979" s="19">
        <v>9.9308215465550229E-2</v>
      </c>
      <c r="K18979" s="19"/>
      <c r="L18979" s="19">
        <v>0.60330866596734944</v>
      </c>
      <c r="M18979" s="19"/>
      <c r="N18979" s="19">
        <v>1.0111251560830685</v>
      </c>
      <c r="O18979" s="19"/>
      <c r="P18979" s="50">
        <v>0.37933758613441843</v>
      </c>
      <c r="R18979" s="9" t="s">
        <v>0</v>
      </c>
    </row>
    <row r="18980" spans="2:18" x14ac:dyDescent="0.2">
      <c r="B18980" s="25">
        <v>18750</v>
      </c>
      <c r="C18980" s="193"/>
      <c r="D18980" s="19">
        <v>0.69436128099518624</v>
      </c>
      <c r="E18980" s="19"/>
      <c r="F18980" s="19">
        <v>1.3826985458828018</v>
      </c>
      <c r="G18980" s="19"/>
      <c r="H18980" s="19">
        <v>1.8523616744729834</v>
      </c>
      <c r="I18980" s="19"/>
      <c r="J18980" s="19">
        <v>0.49964971183063583</v>
      </c>
      <c r="K18980" s="19"/>
      <c r="L18980" s="19">
        <v>1.5437128629526535</v>
      </c>
      <c r="M18980" s="19"/>
      <c r="N18980" s="19">
        <v>1.3248194664750457</v>
      </c>
      <c r="O18980" s="19"/>
      <c r="P18980" s="50">
        <v>0.67642655987706635</v>
      </c>
      <c r="R18980" s="9" t="s">
        <v>0</v>
      </c>
    </row>
    <row r="18981" spans="2:18" x14ac:dyDescent="0.2">
      <c r="B18981" s="25">
        <v>18751</v>
      </c>
      <c r="C18981" s="193"/>
      <c r="D18981" s="19">
        <v>1.4257870524164618</v>
      </c>
      <c r="E18981" s="19"/>
      <c r="F18981" s="19">
        <v>0.29860968658882603</v>
      </c>
      <c r="G18981" s="19"/>
      <c r="H18981" s="19">
        <v>0.35720189950282677</v>
      </c>
      <c r="I18981" s="19"/>
      <c r="J18981" s="19">
        <v>0.62561465437315977</v>
      </c>
      <c r="K18981" s="19"/>
      <c r="L18981" s="19">
        <v>1.3278787664672986</v>
      </c>
      <c r="M18981" s="19"/>
      <c r="N18981" s="19">
        <v>1.0606155831132091</v>
      </c>
      <c r="O18981" s="19">
        <v>0.10688626785181926</v>
      </c>
      <c r="P18981" s="50"/>
      <c r="R18981" s="9" t="s">
        <v>0</v>
      </c>
    </row>
    <row r="18982" spans="2:18" x14ac:dyDescent="0.2">
      <c r="B18982" s="25">
        <v>18752</v>
      </c>
      <c r="C18982" s="193"/>
      <c r="D18982" s="19">
        <v>0.37441100944249783</v>
      </c>
      <c r="E18982" s="19">
        <v>0.2487857344496002</v>
      </c>
      <c r="F18982" s="19"/>
      <c r="G18982" s="19"/>
      <c r="H18982" s="19">
        <v>0.28342530399822119</v>
      </c>
      <c r="I18982" s="19"/>
      <c r="J18982" s="19">
        <v>2.0197913979205406</v>
      </c>
      <c r="K18982" s="19">
        <v>7.309021374794028E-3</v>
      </c>
      <c r="L18982" s="19"/>
      <c r="M18982" s="19">
        <v>0.45959873793545036</v>
      </c>
      <c r="N18982" s="19"/>
      <c r="O18982" s="19">
        <v>0.87243318786539381</v>
      </c>
      <c r="P18982" s="50"/>
      <c r="R18982" s="9" t="s">
        <v>0</v>
      </c>
    </row>
    <row r="18983" spans="2:18" x14ac:dyDescent="0.2">
      <c r="B18983" s="25">
        <v>18753</v>
      </c>
      <c r="C18983" s="193">
        <v>1.5854977478660255</v>
      </c>
      <c r="D18983" s="19"/>
      <c r="E18983" s="19">
        <v>0.57860265299253244</v>
      </c>
      <c r="F18983" s="19"/>
      <c r="G18983" s="19">
        <v>0.65588845657272987</v>
      </c>
      <c r="H18983" s="19"/>
      <c r="I18983" s="19">
        <v>1.9262498149983052</v>
      </c>
      <c r="J18983" s="19"/>
      <c r="K18983" s="19">
        <v>1.5320651875674134</v>
      </c>
      <c r="L18983" s="19"/>
      <c r="M18983" s="19">
        <v>1.1713379100434482</v>
      </c>
      <c r="N18983" s="19"/>
      <c r="O18983" s="19">
        <v>0.41645097932060915</v>
      </c>
      <c r="P18983" s="50"/>
      <c r="R18983" s="9" t="s">
        <v>0</v>
      </c>
    </row>
    <row r="18984" spans="2:18" x14ac:dyDescent="0.2">
      <c r="B18984" s="25">
        <v>18754</v>
      </c>
      <c r="C18984" s="193">
        <v>2.0381528912999283</v>
      </c>
      <c r="D18984" s="19"/>
      <c r="E18984" s="19">
        <v>1.4090694472577179</v>
      </c>
      <c r="F18984" s="19"/>
      <c r="G18984" s="19">
        <v>1.393387381246</v>
      </c>
      <c r="H18984" s="19"/>
      <c r="I18984" s="19">
        <v>1.93967391275393</v>
      </c>
      <c r="J18984" s="19"/>
      <c r="K18984" s="19">
        <v>2.1308566182575501</v>
      </c>
      <c r="L18984" s="19"/>
      <c r="M18984" s="19">
        <v>1.3839932076921808</v>
      </c>
      <c r="N18984" s="19"/>
      <c r="O18984" s="19">
        <v>1.7949165048212705</v>
      </c>
      <c r="P18984" s="50"/>
      <c r="R18984" s="9" t="s">
        <v>0</v>
      </c>
    </row>
    <row r="18985" spans="2:18" x14ac:dyDescent="0.2">
      <c r="B18985" s="25">
        <v>18755</v>
      </c>
      <c r="C18985" s="193">
        <v>0.12349220111417823</v>
      </c>
      <c r="D18985" s="19"/>
      <c r="E18985" s="19">
        <v>1.3352142488255376</v>
      </c>
      <c r="F18985" s="19"/>
      <c r="G18985" s="19">
        <v>0.96112733099446623</v>
      </c>
      <c r="H18985" s="19"/>
      <c r="I18985" s="19">
        <v>0.26231405616910503</v>
      </c>
      <c r="J18985" s="19"/>
      <c r="K18985" s="19">
        <v>0.697317143083241</v>
      </c>
      <c r="L18985" s="19"/>
      <c r="M18985" s="19">
        <v>0.83613021677885169</v>
      </c>
      <c r="N18985" s="19"/>
      <c r="O18985" s="19">
        <v>0.33538603274643458</v>
      </c>
      <c r="P18985" s="50"/>
      <c r="R18985" s="9" t="s">
        <v>0</v>
      </c>
    </row>
    <row r="18986" spans="2:18" x14ac:dyDescent="0.2">
      <c r="B18986" s="25">
        <v>18756</v>
      </c>
      <c r="C18986" s="193"/>
      <c r="D18986" s="19">
        <v>0.16032002625170813</v>
      </c>
      <c r="E18986" s="19">
        <v>0.30002786862001068</v>
      </c>
      <c r="F18986" s="19"/>
      <c r="G18986" s="19"/>
      <c r="H18986" s="19">
        <v>0.4927769969651345</v>
      </c>
      <c r="I18986" s="19"/>
      <c r="J18986" s="19">
        <v>5.5566382363646735E-3</v>
      </c>
      <c r="K18986" s="19">
        <v>0.13479637366737574</v>
      </c>
      <c r="L18986" s="19"/>
      <c r="M18986" s="19"/>
      <c r="N18986" s="19">
        <v>0.74018402639489611</v>
      </c>
      <c r="O18986" s="19">
        <v>0.35214721416568567</v>
      </c>
      <c r="P18986" s="50"/>
      <c r="R18986" s="9" t="s">
        <v>0</v>
      </c>
    </row>
    <row r="18987" spans="2:18" x14ac:dyDescent="0.2">
      <c r="B18987" s="25">
        <v>18757</v>
      </c>
      <c r="C18987" s="193">
        <v>3.0069761130954551</v>
      </c>
      <c r="D18987" s="19"/>
      <c r="E18987" s="19">
        <v>1.3293766288569067</v>
      </c>
      <c r="F18987" s="19"/>
      <c r="G18987" s="19">
        <v>1.9926609795539156</v>
      </c>
      <c r="H18987" s="19"/>
      <c r="I18987" s="19">
        <v>1.9584015114880549</v>
      </c>
      <c r="J18987" s="19"/>
      <c r="K18987" s="19">
        <v>1.0984511350232919</v>
      </c>
      <c r="L18987" s="19"/>
      <c r="M18987" s="19">
        <v>1.6518768130255681</v>
      </c>
      <c r="N18987" s="19"/>
      <c r="O18987" s="19">
        <v>1.4661905920081282</v>
      </c>
      <c r="P18987" s="50"/>
      <c r="R18987" s="9" t="s">
        <v>0</v>
      </c>
    </row>
    <row r="18988" spans="2:18" x14ac:dyDescent="0.2">
      <c r="B18988" s="25">
        <v>18758</v>
      </c>
      <c r="C18988" s="193"/>
      <c r="D18988" s="19">
        <v>0.84855746194814907</v>
      </c>
      <c r="E18988" s="19">
        <v>3.8327660297987197E-2</v>
      </c>
      <c r="F18988" s="19"/>
      <c r="G18988" s="19"/>
      <c r="H18988" s="19">
        <v>3.280409538032427E-2</v>
      </c>
      <c r="I18988" s="19"/>
      <c r="J18988" s="19">
        <v>6.5864471474597328E-2</v>
      </c>
      <c r="K18988" s="19"/>
      <c r="L18988" s="19">
        <v>0.25440653089522319</v>
      </c>
      <c r="M18988" s="19">
        <v>0.54124205420538474</v>
      </c>
      <c r="N18988" s="19"/>
      <c r="O18988" s="19"/>
      <c r="P18988" s="50">
        <v>0.24736031289370197</v>
      </c>
      <c r="R18988" s="9" t="s">
        <v>0</v>
      </c>
    </row>
    <row r="18989" spans="2:18" x14ac:dyDescent="0.2">
      <c r="B18989" s="25">
        <v>18759</v>
      </c>
      <c r="C18989" s="193">
        <v>0.54875303250897645</v>
      </c>
      <c r="D18989" s="19"/>
      <c r="E18989" s="19">
        <v>1.3204975995955288</v>
      </c>
      <c r="F18989" s="19"/>
      <c r="G18989" s="19">
        <v>0.25255681120958834</v>
      </c>
      <c r="H18989" s="19"/>
      <c r="I18989" s="19">
        <v>0.56518606120877468</v>
      </c>
      <c r="J18989" s="19"/>
      <c r="K18989" s="19">
        <v>0.40438345000306219</v>
      </c>
      <c r="L18989" s="19"/>
      <c r="M18989" s="19">
        <v>0.61193204450852723</v>
      </c>
      <c r="N18989" s="19"/>
      <c r="O18989" s="19">
        <v>0.33562848518809468</v>
      </c>
      <c r="P18989" s="50"/>
      <c r="R18989" s="9" t="s">
        <v>0</v>
      </c>
    </row>
    <row r="18990" spans="2:18" x14ac:dyDescent="0.2">
      <c r="B18990" s="25">
        <v>18760</v>
      </c>
      <c r="C18990" s="193">
        <v>0.85743492024492352</v>
      </c>
      <c r="D18990" s="19"/>
      <c r="E18990" s="19">
        <v>1.1775996544258402</v>
      </c>
      <c r="F18990" s="19"/>
      <c r="G18990" s="19">
        <v>2.2304863802421329</v>
      </c>
      <c r="H18990" s="19"/>
      <c r="I18990" s="19">
        <v>0.80691446546508039</v>
      </c>
      <c r="J18990" s="19"/>
      <c r="K18990" s="19">
        <v>0.21928258285232624</v>
      </c>
      <c r="L18990" s="19"/>
      <c r="M18990" s="19">
        <v>1.3813240524131556</v>
      </c>
      <c r="N18990" s="19"/>
      <c r="O18990" s="19">
        <v>2.3462075563084608</v>
      </c>
      <c r="P18990" s="50"/>
      <c r="R18990" s="9" t="s">
        <v>0</v>
      </c>
    </row>
    <row r="18991" spans="2:18" x14ac:dyDescent="0.2">
      <c r="B18991" s="25">
        <v>18761</v>
      </c>
      <c r="C18991" s="193">
        <v>1.37973171493986</v>
      </c>
      <c r="D18991" s="19"/>
      <c r="E18991" s="19">
        <v>0.66563399653398347</v>
      </c>
      <c r="F18991" s="19"/>
      <c r="G18991" s="19">
        <v>0.73276925836502615</v>
      </c>
      <c r="H18991" s="19"/>
      <c r="I18991" s="19">
        <v>0.90829627566276372</v>
      </c>
      <c r="J18991" s="19"/>
      <c r="K18991" s="19">
        <v>0.80020798531309278</v>
      </c>
      <c r="L18991" s="19"/>
      <c r="M18991" s="19">
        <v>0.34914075084221052</v>
      </c>
      <c r="N18991" s="19"/>
      <c r="O18991" s="19"/>
      <c r="P18991" s="50">
        <v>8.3517287214136225E-3</v>
      </c>
      <c r="R18991" s="9" t="s">
        <v>0</v>
      </c>
    </row>
    <row r="18992" spans="2:18" x14ac:dyDescent="0.2">
      <c r="B18992" s="25">
        <v>18762</v>
      </c>
      <c r="C18992" s="193">
        <v>4.5969675254217149E-2</v>
      </c>
      <c r="D18992" s="19"/>
      <c r="E18992" s="19">
        <v>1.159808237791448</v>
      </c>
      <c r="F18992" s="19"/>
      <c r="G18992" s="19">
        <v>1.2789623879388163</v>
      </c>
      <c r="H18992" s="19"/>
      <c r="I18992" s="19">
        <v>1.121600440799015</v>
      </c>
      <c r="J18992" s="19"/>
      <c r="K18992" s="19">
        <v>1.0534355566561915</v>
      </c>
      <c r="L18992" s="19"/>
      <c r="M18992" s="19">
        <v>0.3516188143932219</v>
      </c>
      <c r="N18992" s="19"/>
      <c r="O18992" s="19">
        <v>0.76525858157107929</v>
      </c>
      <c r="P18992" s="50"/>
      <c r="R18992" s="9" t="s">
        <v>0</v>
      </c>
    </row>
    <row r="18993" spans="2:18" x14ac:dyDescent="0.2">
      <c r="B18993" s="25">
        <v>18763</v>
      </c>
      <c r="C18993" s="193">
        <v>1.4057489184185274</v>
      </c>
      <c r="D18993" s="19"/>
      <c r="E18993" s="19">
        <v>1.1407341209002326</v>
      </c>
      <c r="F18993" s="19"/>
      <c r="G18993" s="19">
        <v>0.98560576453005977</v>
      </c>
      <c r="H18993" s="19"/>
      <c r="I18993" s="19">
        <v>0.96960034229155678</v>
      </c>
      <c r="J18993" s="19"/>
      <c r="K18993" s="19">
        <v>0.51399305549667218</v>
      </c>
      <c r="L18993" s="19"/>
      <c r="M18993" s="19">
        <v>1.3459911080247444</v>
      </c>
      <c r="N18993" s="19"/>
      <c r="O18993" s="19">
        <v>1.0206336386757515</v>
      </c>
      <c r="P18993" s="50"/>
      <c r="R18993" s="9" t="s">
        <v>0</v>
      </c>
    </row>
    <row r="18994" spans="2:18" x14ac:dyDescent="0.2">
      <c r="B18994" s="25">
        <v>18764</v>
      </c>
      <c r="C18994" s="193"/>
      <c r="D18994" s="19">
        <v>0.51810736199858964</v>
      </c>
      <c r="E18994" s="19"/>
      <c r="F18994" s="19">
        <v>0.69714361064731534</v>
      </c>
      <c r="G18994" s="19"/>
      <c r="H18994" s="19">
        <v>1.9075640691133879</v>
      </c>
      <c r="I18994" s="19"/>
      <c r="J18994" s="19">
        <v>1.1190631067450172</v>
      </c>
      <c r="K18994" s="19"/>
      <c r="L18994" s="19">
        <v>1.5225408049688585</v>
      </c>
      <c r="M18994" s="19"/>
      <c r="N18994" s="19">
        <v>1.0573675648516556</v>
      </c>
      <c r="O18994" s="19"/>
      <c r="P18994" s="50">
        <v>0.3626162091110201</v>
      </c>
      <c r="R18994" s="9" t="s">
        <v>0</v>
      </c>
    </row>
    <row r="18995" spans="2:18" x14ac:dyDescent="0.2">
      <c r="B18995" s="25">
        <v>18765</v>
      </c>
      <c r="C18995" s="193"/>
      <c r="D18995" s="19">
        <v>0.69323660074755111</v>
      </c>
      <c r="E18995" s="19">
        <v>0.55252602267549278</v>
      </c>
      <c r="F18995" s="19"/>
      <c r="G18995" s="19"/>
      <c r="H18995" s="19">
        <v>0.70433396732654086</v>
      </c>
      <c r="I18995" s="19">
        <v>7.315618129357955E-2</v>
      </c>
      <c r="J18995" s="19"/>
      <c r="K18995" s="19"/>
      <c r="L18995" s="19">
        <v>0.37029668568675184</v>
      </c>
      <c r="M18995" s="19"/>
      <c r="N18995" s="19">
        <v>0.22200108477537511</v>
      </c>
      <c r="O18995" s="19"/>
      <c r="P18995" s="50">
        <v>0.58307462560156653</v>
      </c>
      <c r="R18995" s="9" t="s">
        <v>0</v>
      </c>
    </row>
    <row r="18996" spans="2:18" x14ac:dyDescent="0.2">
      <c r="B18996" s="25">
        <v>18766</v>
      </c>
      <c r="C18996" s="193"/>
      <c r="D18996" s="19">
        <v>1.0172091375293382</v>
      </c>
      <c r="E18996" s="19">
        <v>0.7801583812582662</v>
      </c>
      <c r="F18996" s="19"/>
      <c r="G18996" s="19"/>
      <c r="H18996" s="19">
        <v>2.7309282969680736E-2</v>
      </c>
      <c r="I18996" s="19">
        <v>0.43819773060303069</v>
      </c>
      <c r="J18996" s="19"/>
      <c r="K18996" s="19">
        <v>0.14666172581314418</v>
      </c>
      <c r="L18996" s="19"/>
      <c r="M18996" s="19">
        <v>4.154802594934605E-3</v>
      </c>
      <c r="N18996" s="19"/>
      <c r="O18996" s="19"/>
      <c r="P18996" s="50">
        <v>0.16245254963329975</v>
      </c>
      <c r="R18996" s="9" t="s">
        <v>0</v>
      </c>
    </row>
    <row r="18997" spans="2:18" x14ac:dyDescent="0.2">
      <c r="B18997" s="25">
        <v>18767</v>
      </c>
      <c r="C18997" s="193">
        <v>1.8684696211993774</v>
      </c>
      <c r="D18997" s="19"/>
      <c r="E18997" s="19">
        <v>1.3028994745999156</v>
      </c>
      <c r="F18997" s="19"/>
      <c r="G18997" s="19"/>
      <c r="H18997" s="19">
        <v>0.32135142362970076</v>
      </c>
      <c r="I18997" s="19">
        <v>0.88287199743678457</v>
      </c>
      <c r="J18997" s="19"/>
      <c r="K18997" s="19">
        <v>2.2721539992255707E-2</v>
      </c>
      <c r="L18997" s="19"/>
      <c r="M18997" s="19">
        <v>0.87816515244905413</v>
      </c>
      <c r="N18997" s="19"/>
      <c r="O18997" s="19">
        <v>0.45614650240557825</v>
      </c>
      <c r="P18997" s="50"/>
      <c r="R18997" s="9" t="s">
        <v>0</v>
      </c>
    </row>
    <row r="18998" spans="2:18" x14ac:dyDescent="0.2">
      <c r="B18998" s="25">
        <v>18768</v>
      </c>
      <c r="C18998" s="193"/>
      <c r="D18998" s="19">
        <v>1.6062168014765161</v>
      </c>
      <c r="E18998" s="19"/>
      <c r="F18998" s="19">
        <v>1.6774844274740377</v>
      </c>
      <c r="G18998" s="19"/>
      <c r="H18998" s="19">
        <v>1.3449320072569688</v>
      </c>
      <c r="I18998" s="19"/>
      <c r="J18998" s="19">
        <v>1.6510580280607805</v>
      </c>
      <c r="K18998" s="19"/>
      <c r="L18998" s="19">
        <v>2.6555622880876002</v>
      </c>
      <c r="M18998" s="19"/>
      <c r="N18998" s="19">
        <v>1.3762719855955163</v>
      </c>
      <c r="O18998" s="19"/>
      <c r="P18998" s="50">
        <v>2.0351896783342407</v>
      </c>
      <c r="R18998" s="9" t="s">
        <v>0</v>
      </c>
    </row>
    <row r="18999" spans="2:18" x14ac:dyDescent="0.2">
      <c r="B18999" s="25">
        <v>18769</v>
      </c>
      <c r="C18999" s="193">
        <v>0.38529024833453368</v>
      </c>
      <c r="D18999" s="19"/>
      <c r="E18999" s="19"/>
      <c r="F18999" s="19">
        <v>0.78056937330569054</v>
      </c>
      <c r="G18999" s="19">
        <v>0.64765395623367605</v>
      </c>
      <c r="H18999" s="19"/>
      <c r="I18999" s="19"/>
      <c r="J18999" s="19">
        <v>0.28387877146449086</v>
      </c>
      <c r="K18999" s="19"/>
      <c r="L18999" s="19">
        <v>0.28006209752220967</v>
      </c>
      <c r="M18999" s="19">
        <v>9.9121475926127731E-2</v>
      </c>
      <c r="N18999" s="19"/>
      <c r="O18999" s="19">
        <v>8.2009846295353989E-2</v>
      </c>
      <c r="P18999" s="50"/>
      <c r="R18999" s="9" t="s">
        <v>0</v>
      </c>
    </row>
    <row r="19000" spans="2:18" x14ac:dyDescent="0.2">
      <c r="B19000" s="25">
        <v>18770</v>
      </c>
      <c r="C19000" s="193">
        <v>1.3462273745728792</v>
      </c>
      <c r="D19000" s="19"/>
      <c r="E19000" s="19">
        <v>0.64877132489390377</v>
      </c>
      <c r="F19000" s="19"/>
      <c r="G19000" s="19"/>
      <c r="H19000" s="19">
        <v>0.41776581796056594</v>
      </c>
      <c r="I19000" s="19">
        <v>0.68961282020602832</v>
      </c>
      <c r="J19000" s="19"/>
      <c r="K19000" s="19"/>
      <c r="L19000" s="19">
        <v>0.3679362783850389</v>
      </c>
      <c r="M19000" s="19"/>
      <c r="N19000" s="19">
        <v>0.60408233815274959</v>
      </c>
      <c r="O19000" s="19">
        <v>0.31898629999284633</v>
      </c>
      <c r="P19000" s="50"/>
      <c r="R19000" s="9" t="s">
        <v>0</v>
      </c>
    </row>
    <row r="19001" spans="2:18" x14ac:dyDescent="0.2">
      <c r="B19001" s="25">
        <v>18771</v>
      </c>
      <c r="C19001" s="193"/>
      <c r="D19001" s="19">
        <v>2.1346699685905057</v>
      </c>
      <c r="E19001" s="19"/>
      <c r="F19001" s="19">
        <v>0.91519718692253615</v>
      </c>
      <c r="G19001" s="19"/>
      <c r="H19001" s="19">
        <v>2.0511237371859536</v>
      </c>
      <c r="I19001" s="19"/>
      <c r="J19001" s="19">
        <v>0.81268219034829892</v>
      </c>
      <c r="K19001" s="19"/>
      <c r="L19001" s="19">
        <v>1.7808738730638298</v>
      </c>
      <c r="M19001" s="19"/>
      <c r="N19001" s="19">
        <v>0.68217103571751347</v>
      </c>
      <c r="O19001" s="19"/>
      <c r="P19001" s="50">
        <v>0.60410748492151567</v>
      </c>
      <c r="R19001" s="9" t="s">
        <v>0</v>
      </c>
    </row>
    <row r="19002" spans="2:18" x14ac:dyDescent="0.2">
      <c r="B19002" s="25">
        <v>18772</v>
      </c>
      <c r="C19002" s="193"/>
      <c r="D19002" s="19">
        <v>0.30349424218468535</v>
      </c>
      <c r="E19002" s="19"/>
      <c r="F19002" s="19">
        <v>0.16543333564301435</v>
      </c>
      <c r="G19002" s="19">
        <v>2.7864965263330387E-2</v>
      </c>
      <c r="H19002" s="19"/>
      <c r="I19002" s="19">
        <v>0.55691963353046059</v>
      </c>
      <c r="J19002" s="19"/>
      <c r="K19002" s="19">
        <v>0.39461864768327365</v>
      </c>
      <c r="L19002" s="19"/>
      <c r="M19002" s="19"/>
      <c r="N19002" s="19">
        <v>0.41506588681222828</v>
      </c>
      <c r="O19002" s="19">
        <v>8.1782111415105219E-2</v>
      </c>
      <c r="P19002" s="50"/>
      <c r="R19002" s="9" t="s">
        <v>0</v>
      </c>
    </row>
    <row r="19003" spans="2:18" x14ac:dyDescent="0.2">
      <c r="B19003" s="25">
        <v>18773</v>
      </c>
      <c r="C19003" s="193"/>
      <c r="D19003" s="19">
        <v>1.0227223136444901</v>
      </c>
      <c r="E19003" s="19"/>
      <c r="F19003" s="19">
        <v>6.6263469514063117E-2</v>
      </c>
      <c r="G19003" s="19"/>
      <c r="H19003" s="19">
        <v>0.23134874421689985</v>
      </c>
      <c r="I19003" s="19"/>
      <c r="J19003" s="19">
        <v>0.7427830675350765</v>
      </c>
      <c r="K19003" s="19"/>
      <c r="L19003" s="19">
        <v>0.28263820916508031</v>
      </c>
      <c r="M19003" s="19"/>
      <c r="N19003" s="19">
        <v>0.27601094003472842</v>
      </c>
      <c r="O19003" s="19"/>
      <c r="P19003" s="50">
        <v>0.66814302256703428</v>
      </c>
      <c r="R19003" s="9" t="s">
        <v>0</v>
      </c>
    </row>
    <row r="19004" spans="2:18" x14ac:dyDescent="0.2">
      <c r="B19004" s="25">
        <v>18774</v>
      </c>
      <c r="C19004" s="193"/>
      <c r="D19004" s="19">
        <v>0.6108946840521482</v>
      </c>
      <c r="E19004" s="19"/>
      <c r="F19004" s="19">
        <v>0.27590704609967287</v>
      </c>
      <c r="G19004" s="19"/>
      <c r="H19004" s="19">
        <v>0.70712896238417711</v>
      </c>
      <c r="I19004" s="19">
        <v>0.40239408909386148</v>
      </c>
      <c r="J19004" s="19"/>
      <c r="K19004" s="19"/>
      <c r="L19004" s="19">
        <v>0.9599214124360842</v>
      </c>
      <c r="M19004" s="19"/>
      <c r="N19004" s="19">
        <v>0.4921425085992403</v>
      </c>
      <c r="O19004" s="19">
        <v>0.62715110171346555</v>
      </c>
      <c r="P19004" s="50"/>
      <c r="R19004" s="9" t="s">
        <v>0</v>
      </c>
    </row>
    <row r="19005" spans="2:18" x14ac:dyDescent="0.2">
      <c r="B19005" s="25">
        <v>18775</v>
      </c>
      <c r="C19005" s="193">
        <v>0.1748794134667408</v>
      </c>
      <c r="D19005" s="19"/>
      <c r="E19005" s="19"/>
      <c r="F19005" s="19">
        <v>0.73113706518588606</v>
      </c>
      <c r="G19005" s="19"/>
      <c r="H19005" s="19">
        <v>0.6115771183684422</v>
      </c>
      <c r="I19005" s="19">
        <v>2.3045836395316007E-3</v>
      </c>
      <c r="J19005" s="19"/>
      <c r="K19005" s="19">
        <v>0.63404832734778693</v>
      </c>
      <c r="L19005" s="19"/>
      <c r="M19005" s="19">
        <v>6.0052454656739189E-2</v>
      </c>
      <c r="N19005" s="19"/>
      <c r="O19005" s="19">
        <v>2.2956388896323909E-2</v>
      </c>
      <c r="P19005" s="50"/>
      <c r="R19005" s="9" t="s">
        <v>0</v>
      </c>
    </row>
    <row r="19006" spans="2:18" x14ac:dyDescent="0.2">
      <c r="B19006" s="25">
        <v>18776</v>
      </c>
      <c r="C19006" s="193">
        <v>0.59650260499211327</v>
      </c>
      <c r="D19006" s="19"/>
      <c r="E19006" s="19"/>
      <c r="F19006" s="19">
        <v>0.50633040753793468</v>
      </c>
      <c r="G19006" s="19"/>
      <c r="H19006" s="19">
        <v>0.95325394946239717</v>
      </c>
      <c r="I19006" s="19"/>
      <c r="J19006" s="19">
        <v>0.5172379344134499</v>
      </c>
      <c r="K19006" s="19">
        <v>6.1474199733051231E-2</v>
      </c>
      <c r="L19006" s="19"/>
      <c r="M19006" s="19">
        <v>0.33058981396510856</v>
      </c>
      <c r="N19006" s="19"/>
      <c r="O19006" s="19">
        <v>1.3948650788696104</v>
      </c>
      <c r="P19006" s="50"/>
      <c r="R19006" s="9" t="s">
        <v>0</v>
      </c>
    </row>
    <row r="19007" spans="2:18" x14ac:dyDescent="0.2">
      <c r="B19007" s="25">
        <v>18777</v>
      </c>
      <c r="C19007" s="193"/>
      <c r="D19007" s="19">
        <v>0.17273146342093823</v>
      </c>
      <c r="E19007" s="19"/>
      <c r="F19007" s="19">
        <v>0.50855464149915186</v>
      </c>
      <c r="G19007" s="19">
        <v>0.35011949298201156</v>
      </c>
      <c r="H19007" s="19"/>
      <c r="I19007" s="19"/>
      <c r="J19007" s="19">
        <v>0.10470954395965171</v>
      </c>
      <c r="K19007" s="19">
        <v>0.65428818448915671</v>
      </c>
      <c r="L19007" s="19"/>
      <c r="M19007" s="19">
        <v>0.28803915722364687</v>
      </c>
      <c r="N19007" s="19"/>
      <c r="O19007" s="19"/>
      <c r="P19007" s="50">
        <v>1.7637288457830633</v>
      </c>
      <c r="R19007" s="9" t="s">
        <v>0</v>
      </c>
    </row>
    <row r="19008" spans="2:18" x14ac:dyDescent="0.2">
      <c r="B19008" s="25">
        <v>18778</v>
      </c>
      <c r="C19008" s="193"/>
      <c r="D19008" s="19">
        <v>1.208505343033601</v>
      </c>
      <c r="E19008" s="19"/>
      <c r="F19008" s="19">
        <v>0.82205560314337722</v>
      </c>
      <c r="G19008" s="19"/>
      <c r="H19008" s="19">
        <v>0.95909588905698062</v>
      </c>
      <c r="I19008" s="19"/>
      <c r="J19008" s="19">
        <v>0.91415632970355831</v>
      </c>
      <c r="K19008" s="19"/>
      <c r="L19008" s="19">
        <v>0.61323445021763134</v>
      </c>
      <c r="M19008" s="19"/>
      <c r="N19008" s="19">
        <v>0.83989677086239278</v>
      </c>
      <c r="O19008" s="19"/>
      <c r="P19008" s="50">
        <v>1.2610836687146705</v>
      </c>
      <c r="R19008" s="9" t="s">
        <v>0</v>
      </c>
    </row>
    <row r="19009" spans="2:18" x14ac:dyDescent="0.2">
      <c r="B19009" s="25">
        <v>18779</v>
      </c>
      <c r="C19009" s="193"/>
      <c r="D19009" s="19">
        <v>2.4004944378937898</v>
      </c>
      <c r="E19009" s="19"/>
      <c r="F19009" s="19">
        <v>1.4008154870150422</v>
      </c>
      <c r="G19009" s="19"/>
      <c r="H19009" s="19">
        <v>2.3740494225887994</v>
      </c>
      <c r="I19009" s="19"/>
      <c r="J19009" s="19">
        <v>1.8683464089945694</v>
      </c>
      <c r="K19009" s="19"/>
      <c r="L19009" s="19">
        <v>1.1953049270054517</v>
      </c>
      <c r="M19009" s="19"/>
      <c r="N19009" s="19">
        <v>1.9473082726104116</v>
      </c>
      <c r="O19009" s="19"/>
      <c r="P19009" s="50">
        <v>1.2711240376477562</v>
      </c>
      <c r="R19009" s="9" t="s">
        <v>0</v>
      </c>
    </row>
    <row r="19010" spans="2:18" x14ac:dyDescent="0.2">
      <c r="B19010" s="25">
        <v>18780</v>
      </c>
      <c r="C19010" s="193"/>
      <c r="D19010" s="19">
        <v>0.67136120332286808</v>
      </c>
      <c r="E19010" s="19"/>
      <c r="F19010" s="19">
        <v>1.2775044609777795</v>
      </c>
      <c r="G19010" s="19"/>
      <c r="H19010" s="19">
        <v>2.2260020191744236</v>
      </c>
      <c r="I19010" s="19"/>
      <c r="J19010" s="19">
        <v>1.6001263547509068</v>
      </c>
      <c r="K19010" s="19"/>
      <c r="L19010" s="19">
        <v>0.73573619469074736</v>
      </c>
      <c r="M19010" s="19"/>
      <c r="N19010" s="19">
        <v>1.0605377951030419</v>
      </c>
      <c r="O19010" s="19"/>
      <c r="P19010" s="50">
        <v>1.1470971359602939</v>
      </c>
      <c r="R19010" s="9" t="s">
        <v>0</v>
      </c>
    </row>
    <row r="19011" spans="2:18" x14ac:dyDescent="0.2">
      <c r="B19011" s="25">
        <v>18781</v>
      </c>
      <c r="C19011" s="193">
        <v>0.16637550204897844</v>
      </c>
      <c r="D19011" s="19"/>
      <c r="E19011" s="19"/>
      <c r="F19011" s="19">
        <v>0.5659254975413146</v>
      </c>
      <c r="G19011" s="19"/>
      <c r="H19011" s="19">
        <v>0.46773683148988293</v>
      </c>
      <c r="I19011" s="19"/>
      <c r="J19011" s="19">
        <v>0.9994952127817105</v>
      </c>
      <c r="K19011" s="19">
        <v>0.14461919682223184</v>
      </c>
      <c r="L19011" s="19"/>
      <c r="M19011" s="19">
        <v>0.36253354333630794</v>
      </c>
      <c r="N19011" s="19"/>
      <c r="O19011" s="19">
        <v>1.4710050055204187</v>
      </c>
      <c r="P19011" s="50"/>
      <c r="R19011" s="9" t="s">
        <v>0</v>
      </c>
    </row>
    <row r="19012" spans="2:18" x14ac:dyDescent="0.2">
      <c r="B19012" s="25">
        <v>18782</v>
      </c>
      <c r="C19012" s="193">
        <v>4.0517748809695102E-2</v>
      </c>
      <c r="D19012" s="19"/>
      <c r="E19012" s="19">
        <v>0.75296549587097628</v>
      </c>
      <c r="F19012" s="19"/>
      <c r="G19012" s="19"/>
      <c r="H19012" s="19">
        <v>0.9886900190488449</v>
      </c>
      <c r="I19012" s="19"/>
      <c r="J19012" s="19">
        <v>1.3074312151970873</v>
      </c>
      <c r="K19012" s="19">
        <v>0.32829844370593597</v>
      </c>
      <c r="L19012" s="19"/>
      <c r="M19012" s="19">
        <v>0.28198465471394885</v>
      </c>
      <c r="N19012" s="19"/>
      <c r="O19012" s="19"/>
      <c r="P19012" s="50">
        <v>0.19974269810458237</v>
      </c>
      <c r="R19012" s="9" t="s">
        <v>0</v>
      </c>
    </row>
    <row r="19013" spans="2:18" x14ac:dyDescent="0.2">
      <c r="B19013" s="25">
        <v>18783</v>
      </c>
      <c r="C19013" s="193"/>
      <c r="D19013" s="19">
        <v>9.7986872270766981E-2</v>
      </c>
      <c r="E19013" s="19">
        <v>0.47995529756917904</v>
      </c>
      <c r="F19013" s="19"/>
      <c r="G19013" s="19">
        <v>0.25030036630566321</v>
      </c>
      <c r="H19013" s="19"/>
      <c r="I19013" s="19">
        <v>0.24678948252217808</v>
      </c>
      <c r="J19013" s="19"/>
      <c r="K19013" s="19">
        <v>0.60227422348025283</v>
      </c>
      <c r="L19013" s="19"/>
      <c r="M19013" s="19">
        <v>0.87133136024198199</v>
      </c>
      <c r="N19013" s="19"/>
      <c r="O19013" s="19">
        <v>0.42455126072464328</v>
      </c>
      <c r="P19013" s="50"/>
      <c r="R19013" s="9" t="s">
        <v>0</v>
      </c>
    </row>
    <row r="19014" spans="2:18" x14ac:dyDescent="0.2">
      <c r="B19014" s="25">
        <v>18784</v>
      </c>
      <c r="C19014" s="193"/>
      <c r="D19014" s="19">
        <v>1.8076514826000722</v>
      </c>
      <c r="E19014" s="19"/>
      <c r="F19014" s="19">
        <v>1.7599912318158566</v>
      </c>
      <c r="G19014" s="19"/>
      <c r="H19014" s="19">
        <v>0.71074064053542108</v>
      </c>
      <c r="I19014" s="19"/>
      <c r="J19014" s="19">
        <v>0.49076452687246402</v>
      </c>
      <c r="K19014" s="19"/>
      <c r="L19014" s="19">
        <v>0.69140167869495217</v>
      </c>
      <c r="M19014" s="19"/>
      <c r="N19014" s="19">
        <v>0.68906161946804168</v>
      </c>
      <c r="O19014" s="19"/>
      <c r="P19014" s="50">
        <v>0.71840262229451934</v>
      </c>
      <c r="R19014" s="9" t="s">
        <v>0</v>
      </c>
    </row>
    <row r="19015" spans="2:18" x14ac:dyDescent="0.2">
      <c r="B19015" s="25">
        <v>18785</v>
      </c>
      <c r="C19015" s="193"/>
      <c r="D19015" s="19">
        <v>0.5508969272076718</v>
      </c>
      <c r="E19015" s="19"/>
      <c r="F19015" s="19">
        <v>0.30551314872260171</v>
      </c>
      <c r="G19015" s="19"/>
      <c r="H19015" s="19">
        <v>0.7050340343228142</v>
      </c>
      <c r="I19015" s="19"/>
      <c r="J19015" s="19">
        <v>1.4978093471808656</v>
      </c>
      <c r="K19015" s="19"/>
      <c r="L19015" s="19">
        <v>1.1899772207941635</v>
      </c>
      <c r="M19015" s="19"/>
      <c r="N19015" s="19">
        <v>9.4451248198807861E-2</v>
      </c>
      <c r="O19015" s="19"/>
      <c r="P19015" s="50">
        <v>0.57739936150916382</v>
      </c>
      <c r="R19015" s="9" t="s">
        <v>0</v>
      </c>
    </row>
    <row r="19016" spans="2:18" x14ac:dyDescent="0.2">
      <c r="B19016" s="25">
        <v>18786</v>
      </c>
      <c r="C19016" s="193">
        <v>0.52653266210536487</v>
      </c>
      <c r="D19016" s="19"/>
      <c r="E19016" s="19"/>
      <c r="F19016" s="19">
        <v>0.66800718409205739</v>
      </c>
      <c r="G19016" s="19"/>
      <c r="H19016" s="19">
        <v>0.1997588461866224</v>
      </c>
      <c r="I19016" s="19"/>
      <c r="J19016" s="19">
        <v>0.7380194204307049</v>
      </c>
      <c r="K19016" s="19">
        <v>0.56146240452344898</v>
      </c>
      <c r="L19016" s="19"/>
      <c r="M19016" s="19"/>
      <c r="N19016" s="19">
        <v>3.9604652345422688E-2</v>
      </c>
      <c r="O19016" s="19"/>
      <c r="P19016" s="50">
        <v>0.15087425605320576</v>
      </c>
      <c r="R19016" s="9" t="s">
        <v>0</v>
      </c>
    </row>
    <row r="19017" spans="2:18" x14ac:dyDescent="0.2">
      <c r="B19017" s="25">
        <v>18787</v>
      </c>
      <c r="C19017" s="193">
        <v>0.69731668868239249</v>
      </c>
      <c r="D19017" s="19"/>
      <c r="E19017" s="19">
        <v>1.2163763636434535</v>
      </c>
      <c r="F19017" s="19"/>
      <c r="G19017" s="19">
        <v>0.17973333616600767</v>
      </c>
      <c r="H19017" s="19"/>
      <c r="I19017" s="19">
        <v>0.15532405340533359</v>
      </c>
      <c r="J19017" s="19"/>
      <c r="K19017" s="19">
        <v>0.48781316213408804</v>
      </c>
      <c r="L19017" s="19"/>
      <c r="M19017" s="19">
        <v>0.47743706662064422</v>
      </c>
      <c r="N19017" s="19"/>
      <c r="O19017" s="19">
        <v>1.5542844490971797</v>
      </c>
      <c r="P19017" s="50"/>
      <c r="R19017" s="9" t="s">
        <v>0</v>
      </c>
    </row>
    <row r="19018" spans="2:18" x14ac:dyDescent="0.2">
      <c r="B19018" s="25">
        <v>18788</v>
      </c>
      <c r="C19018" s="193">
        <v>0.22165790951676345</v>
      </c>
      <c r="D19018" s="19"/>
      <c r="E19018" s="19"/>
      <c r="F19018" s="19">
        <v>0.71726665979000492</v>
      </c>
      <c r="G19018" s="19">
        <v>0.50737699192548746</v>
      </c>
      <c r="H19018" s="19"/>
      <c r="I19018" s="19">
        <v>0.72597335753540337</v>
      </c>
      <c r="J19018" s="19"/>
      <c r="K19018" s="19">
        <v>0.437486568812468</v>
      </c>
      <c r="L19018" s="19"/>
      <c r="M19018" s="19">
        <v>1.1001616132123089</v>
      </c>
      <c r="N19018" s="19"/>
      <c r="O19018" s="19">
        <v>1.0293846643063829</v>
      </c>
      <c r="P19018" s="50"/>
      <c r="R19018" s="9" t="s">
        <v>0</v>
      </c>
    </row>
    <row r="19019" spans="2:18" x14ac:dyDescent="0.2">
      <c r="B19019" s="25">
        <v>18789</v>
      </c>
      <c r="C19019" s="193"/>
      <c r="D19019" s="19">
        <v>0.84388674078648629</v>
      </c>
      <c r="E19019" s="19"/>
      <c r="F19019" s="19">
        <v>1.9991791368060843</v>
      </c>
      <c r="G19019" s="19"/>
      <c r="H19019" s="19">
        <v>2.2630683707983001</v>
      </c>
      <c r="I19019" s="19"/>
      <c r="J19019" s="19">
        <v>1.0012395961753282</v>
      </c>
      <c r="K19019" s="19"/>
      <c r="L19019" s="19">
        <v>0.49589796807431713</v>
      </c>
      <c r="M19019" s="19"/>
      <c r="N19019" s="19">
        <v>1.8112092958441846</v>
      </c>
      <c r="O19019" s="19"/>
      <c r="P19019" s="50">
        <v>1.3351577201178768</v>
      </c>
      <c r="R19019" s="9" t="s">
        <v>0</v>
      </c>
    </row>
    <row r="19020" spans="2:18" x14ac:dyDescent="0.2">
      <c r="B19020" s="25">
        <v>18790</v>
      </c>
      <c r="C19020" s="193">
        <v>0.4271731398217351</v>
      </c>
      <c r="D19020" s="19"/>
      <c r="E19020" s="19">
        <v>0.2662642918902543</v>
      </c>
      <c r="F19020" s="19"/>
      <c r="G19020" s="19">
        <v>0.28467492445560455</v>
      </c>
      <c r="H19020" s="19"/>
      <c r="I19020" s="19"/>
      <c r="J19020" s="19">
        <v>0.4876314756645484</v>
      </c>
      <c r="K19020" s="19">
        <v>0.78543364434392471</v>
      </c>
      <c r="L19020" s="19"/>
      <c r="M19020" s="19"/>
      <c r="N19020" s="19">
        <v>0.83130528543985027</v>
      </c>
      <c r="O19020" s="19"/>
      <c r="P19020" s="50">
        <v>0.68615935974947517</v>
      </c>
      <c r="R19020" s="9" t="s">
        <v>0</v>
      </c>
    </row>
    <row r="19021" spans="2:18" x14ac:dyDescent="0.2">
      <c r="B19021" s="25">
        <v>18791</v>
      </c>
      <c r="C19021" s="193">
        <v>0.8728170722961911</v>
      </c>
      <c r="D19021" s="19"/>
      <c r="E19021" s="19">
        <v>0.52939200223010119</v>
      </c>
      <c r="F19021" s="19"/>
      <c r="G19021" s="19">
        <v>0.15263055129659633</v>
      </c>
      <c r="H19021" s="19"/>
      <c r="I19021" s="19">
        <v>0.40001396239670173</v>
      </c>
      <c r="J19021" s="19"/>
      <c r="K19021" s="19">
        <v>1.0177928919533765</v>
      </c>
      <c r="L19021" s="19"/>
      <c r="M19021" s="19">
        <v>0.21279806098853757</v>
      </c>
      <c r="N19021" s="19"/>
      <c r="O19021" s="19">
        <v>0.44034892178030738</v>
      </c>
      <c r="P19021" s="50"/>
      <c r="R19021" s="9" t="s">
        <v>0</v>
      </c>
    </row>
    <row r="19022" spans="2:18" x14ac:dyDescent="0.2">
      <c r="B19022" s="25">
        <v>18792</v>
      </c>
      <c r="C19022" s="193">
        <v>0.76073379037953759</v>
      </c>
      <c r="D19022" s="19"/>
      <c r="E19022" s="19">
        <v>0.78413752222262367</v>
      </c>
      <c r="F19022" s="19"/>
      <c r="G19022" s="19">
        <v>0.75131222040353129</v>
      </c>
      <c r="H19022" s="19"/>
      <c r="I19022" s="19">
        <v>0.58676637562294187</v>
      </c>
      <c r="J19022" s="19"/>
      <c r="K19022" s="19">
        <v>1.6676391843078964</v>
      </c>
      <c r="L19022" s="19"/>
      <c r="M19022" s="19">
        <v>6.9291187797918099E-3</v>
      </c>
      <c r="N19022" s="19"/>
      <c r="O19022" s="19">
        <v>0.22503670912282794</v>
      </c>
      <c r="P19022" s="50"/>
      <c r="R19022" s="9" t="s">
        <v>0</v>
      </c>
    </row>
    <row r="19023" spans="2:18" x14ac:dyDescent="0.2">
      <c r="B19023" s="25">
        <v>18793</v>
      </c>
      <c r="C19023" s="193">
        <v>2.3365474883802717</v>
      </c>
      <c r="D19023" s="19"/>
      <c r="E19023" s="19">
        <v>2.7261746151166766</v>
      </c>
      <c r="F19023" s="19"/>
      <c r="G19023" s="19">
        <v>1.7741046591829728</v>
      </c>
      <c r="H19023" s="19"/>
      <c r="I19023" s="19">
        <v>2.6649559769248414</v>
      </c>
      <c r="J19023" s="19"/>
      <c r="K19023" s="19">
        <v>1.8201014957939752</v>
      </c>
      <c r="L19023" s="19"/>
      <c r="M19023" s="19">
        <v>2.5037503635821827</v>
      </c>
      <c r="N19023" s="19"/>
      <c r="O19023" s="19">
        <v>1.5787337826710672</v>
      </c>
      <c r="P19023" s="50"/>
      <c r="R19023" s="9" t="s">
        <v>0</v>
      </c>
    </row>
    <row r="19024" spans="2:18" x14ac:dyDescent="0.2">
      <c r="B19024" s="25">
        <v>18794</v>
      </c>
      <c r="C19024" s="193"/>
      <c r="D19024" s="19">
        <v>0.22380904538204571</v>
      </c>
      <c r="E19024" s="19"/>
      <c r="F19024" s="19">
        <v>5.6579345548344886E-2</v>
      </c>
      <c r="G19024" s="19">
        <v>0.55829188143867237</v>
      </c>
      <c r="H19024" s="19"/>
      <c r="I19024" s="19"/>
      <c r="J19024" s="19">
        <v>3.7391066162459921E-2</v>
      </c>
      <c r="K19024" s="19"/>
      <c r="L19024" s="19">
        <v>2.9617137374745507E-2</v>
      </c>
      <c r="M19024" s="19"/>
      <c r="N19024" s="19">
        <v>5.2261176815140045E-2</v>
      </c>
      <c r="O19024" s="19">
        <v>0.32095398322639868</v>
      </c>
      <c r="P19024" s="50"/>
      <c r="R19024" s="9" t="s">
        <v>0</v>
      </c>
    </row>
    <row r="19025" spans="2:18" x14ac:dyDescent="0.2">
      <c r="B19025" s="25">
        <v>18795</v>
      </c>
      <c r="C19025" s="193"/>
      <c r="D19025" s="19">
        <v>1.068638805800071E-2</v>
      </c>
      <c r="E19025" s="19">
        <v>0.85122824743991288</v>
      </c>
      <c r="F19025" s="19"/>
      <c r="G19025" s="19"/>
      <c r="H19025" s="19">
        <v>0.18762799657830917</v>
      </c>
      <c r="I19025" s="19">
        <v>0.3151192633686592</v>
      </c>
      <c r="J19025" s="19"/>
      <c r="K19025" s="19"/>
      <c r="L19025" s="19">
        <v>0.32110627449939144</v>
      </c>
      <c r="M19025" s="19"/>
      <c r="N19025" s="19">
        <v>0.80362454683696449</v>
      </c>
      <c r="O19025" s="19">
        <v>0.32173365831678835</v>
      </c>
      <c r="P19025" s="50"/>
      <c r="R19025" s="9" t="s">
        <v>0</v>
      </c>
    </row>
    <row r="19026" spans="2:18" x14ac:dyDescent="0.2">
      <c r="B19026" s="25">
        <v>18796</v>
      </c>
      <c r="C19026" s="193"/>
      <c r="D19026" s="19">
        <v>0.14303438779899671</v>
      </c>
      <c r="E19026" s="19"/>
      <c r="F19026" s="19">
        <v>0.23632519534782342</v>
      </c>
      <c r="G19026" s="19"/>
      <c r="H19026" s="19">
        <v>0.7053705173543946</v>
      </c>
      <c r="I19026" s="19">
        <v>0.19573394001886441</v>
      </c>
      <c r="J19026" s="19"/>
      <c r="K19026" s="19"/>
      <c r="L19026" s="19">
        <v>1.9503417814845603E-2</v>
      </c>
      <c r="M19026" s="19">
        <v>0.19515598386356256</v>
      </c>
      <c r="N19026" s="19"/>
      <c r="O19026" s="19"/>
      <c r="P19026" s="50">
        <v>0.33991665805803978</v>
      </c>
      <c r="R19026" s="9" t="s">
        <v>0</v>
      </c>
    </row>
    <row r="19027" spans="2:18" x14ac:dyDescent="0.2">
      <c r="B19027" s="25">
        <v>18797</v>
      </c>
      <c r="C19027" s="193"/>
      <c r="D19027" s="19">
        <v>0.53315398170480066</v>
      </c>
      <c r="E19027" s="19"/>
      <c r="F19027" s="19">
        <v>0.58782942081407408</v>
      </c>
      <c r="G19027" s="19"/>
      <c r="H19027" s="19">
        <v>0.50459016338325668</v>
      </c>
      <c r="I19027" s="19"/>
      <c r="J19027" s="19">
        <v>0.36808872513962332</v>
      </c>
      <c r="K19027" s="19"/>
      <c r="L19027" s="19">
        <v>0.49997431767431255</v>
      </c>
      <c r="M19027" s="19">
        <v>0.4607915730704637</v>
      </c>
      <c r="N19027" s="19"/>
      <c r="O19027" s="19"/>
      <c r="P19027" s="50">
        <v>0.64556408348746841</v>
      </c>
      <c r="R19027" s="9" t="s">
        <v>0</v>
      </c>
    </row>
    <row r="19028" spans="2:18" x14ac:dyDescent="0.2">
      <c r="B19028" s="25">
        <v>18798</v>
      </c>
      <c r="C19028" s="193">
        <v>0.93790332321367731</v>
      </c>
      <c r="D19028" s="19"/>
      <c r="E19028" s="19">
        <v>0.49686013831816839</v>
      </c>
      <c r="F19028" s="19"/>
      <c r="G19028" s="19">
        <v>0.59022677040003024</v>
      </c>
      <c r="H19028" s="19"/>
      <c r="I19028" s="19">
        <v>0.83316767009759563</v>
      </c>
      <c r="J19028" s="19"/>
      <c r="K19028" s="19">
        <v>0.93190166255594542</v>
      </c>
      <c r="L19028" s="19"/>
      <c r="M19028" s="19"/>
      <c r="N19028" s="19">
        <v>8.598788003807005E-2</v>
      </c>
      <c r="O19028" s="19">
        <v>0.75381494099634228</v>
      </c>
      <c r="P19028" s="50"/>
      <c r="R19028" s="9" t="s">
        <v>0</v>
      </c>
    </row>
    <row r="19029" spans="2:18" x14ac:dyDescent="0.2">
      <c r="B19029" s="25">
        <v>18799</v>
      </c>
      <c r="C19029" s="193"/>
      <c r="D19029" s="19">
        <v>0.1412139402506801</v>
      </c>
      <c r="E19029" s="19">
        <v>0.34204112634448497</v>
      </c>
      <c r="F19029" s="19"/>
      <c r="G19029" s="19"/>
      <c r="H19029" s="19">
        <v>0.26572926643267414</v>
      </c>
      <c r="I19029" s="19"/>
      <c r="J19029" s="19">
        <v>0.74630084464313284</v>
      </c>
      <c r="K19029" s="19"/>
      <c r="L19029" s="19">
        <v>0.38510441733160716</v>
      </c>
      <c r="M19029" s="19">
        <v>0.24475083689806276</v>
      </c>
      <c r="N19029" s="19"/>
      <c r="O19029" s="19"/>
      <c r="P19029" s="50">
        <v>0.54916990316249081</v>
      </c>
      <c r="R19029" s="9" t="s">
        <v>0</v>
      </c>
    </row>
    <row r="19030" spans="2:18" x14ac:dyDescent="0.2">
      <c r="B19030" s="25">
        <v>18800</v>
      </c>
      <c r="C19030" s="193"/>
      <c r="D19030" s="19">
        <v>1.6715834932798359</v>
      </c>
      <c r="E19030" s="19"/>
      <c r="F19030" s="19">
        <v>0.16993119077266561</v>
      </c>
      <c r="G19030" s="19"/>
      <c r="H19030" s="19">
        <v>1.2757720661608689</v>
      </c>
      <c r="I19030" s="19"/>
      <c r="J19030" s="19">
        <v>0.17394274736896295</v>
      </c>
      <c r="K19030" s="19"/>
      <c r="L19030" s="19">
        <v>1.3650191600263779</v>
      </c>
      <c r="M19030" s="19"/>
      <c r="N19030" s="19">
        <v>0.36463929196431755</v>
      </c>
      <c r="O19030" s="19"/>
      <c r="P19030" s="50">
        <v>0.95364162220600035</v>
      </c>
      <c r="R19030" s="9" t="s">
        <v>0</v>
      </c>
    </row>
    <row r="19031" spans="2:18" x14ac:dyDescent="0.2">
      <c r="B19031" s="25">
        <v>18801</v>
      </c>
      <c r="C19031" s="193"/>
      <c r="D19031" s="19">
        <v>0.75182465581026625</v>
      </c>
      <c r="E19031" s="19"/>
      <c r="F19031" s="19">
        <v>0.49389821279798185</v>
      </c>
      <c r="G19031" s="19"/>
      <c r="H19031" s="19">
        <v>1.5098051492914242</v>
      </c>
      <c r="I19031" s="19">
        <v>0.68034832179112448</v>
      </c>
      <c r="J19031" s="19"/>
      <c r="K19031" s="19"/>
      <c r="L19031" s="19">
        <v>0.49194071942251871</v>
      </c>
      <c r="M19031" s="19"/>
      <c r="N19031" s="19">
        <v>0.4452575210901778</v>
      </c>
      <c r="O19031" s="19"/>
      <c r="P19031" s="50">
        <v>0.41496637868349534</v>
      </c>
      <c r="R19031" s="9" t="s">
        <v>0</v>
      </c>
    </row>
    <row r="19032" spans="2:18" x14ac:dyDescent="0.2">
      <c r="B19032" s="25">
        <v>18802</v>
      </c>
      <c r="C19032" s="193">
        <v>0.61393925017919793</v>
      </c>
      <c r="D19032" s="19"/>
      <c r="E19032" s="19"/>
      <c r="F19032" s="19">
        <v>0.49150239910623017</v>
      </c>
      <c r="G19032" s="19"/>
      <c r="H19032" s="19">
        <v>7.4675641501000117E-2</v>
      </c>
      <c r="I19032" s="19"/>
      <c r="J19032" s="19">
        <v>0.22750272919963344</v>
      </c>
      <c r="K19032" s="19"/>
      <c r="L19032" s="19">
        <v>0.56733171368896151</v>
      </c>
      <c r="M19032" s="19">
        <v>0.26157374794370397</v>
      </c>
      <c r="N19032" s="19"/>
      <c r="O19032" s="19">
        <v>0.15532009274072597</v>
      </c>
      <c r="P19032" s="50"/>
      <c r="R19032" s="9" t="s">
        <v>0</v>
      </c>
    </row>
    <row r="19033" spans="2:18" x14ac:dyDescent="0.2">
      <c r="B19033" s="25">
        <v>18803</v>
      </c>
      <c r="C19033" s="193"/>
      <c r="D19033" s="19">
        <v>0.30462231682906599</v>
      </c>
      <c r="E19033" s="19">
        <v>0.98706179049748288</v>
      </c>
      <c r="F19033" s="19"/>
      <c r="G19033" s="19">
        <v>0.67285930751713119</v>
      </c>
      <c r="H19033" s="19"/>
      <c r="I19033" s="19">
        <v>0.3867689376852757</v>
      </c>
      <c r="J19033" s="19"/>
      <c r="K19033" s="19"/>
      <c r="L19033" s="19">
        <v>0.21001004109099997</v>
      </c>
      <c r="M19033" s="19">
        <v>0.62900552181512714</v>
      </c>
      <c r="N19033" s="19"/>
      <c r="O19033" s="19">
        <v>0.27392571805515831</v>
      </c>
      <c r="P19033" s="50"/>
      <c r="R19033" s="9" t="s">
        <v>0</v>
      </c>
    </row>
    <row r="19034" spans="2:18" x14ac:dyDescent="0.2">
      <c r="B19034" s="25">
        <v>18804</v>
      </c>
      <c r="C19034" s="193"/>
      <c r="D19034" s="19">
        <v>0.25889638570362683</v>
      </c>
      <c r="E19034" s="19"/>
      <c r="F19034" s="19">
        <v>0.61696951294890479</v>
      </c>
      <c r="G19034" s="19"/>
      <c r="H19034" s="19">
        <v>0.17027731501530968</v>
      </c>
      <c r="I19034" s="19"/>
      <c r="J19034" s="19">
        <v>0.73339337012191352</v>
      </c>
      <c r="K19034" s="19"/>
      <c r="L19034" s="19">
        <v>1.4432442402074684E-2</v>
      </c>
      <c r="M19034" s="19"/>
      <c r="N19034" s="19">
        <v>0.15081582054842391</v>
      </c>
      <c r="O19034" s="19"/>
      <c r="P19034" s="50">
        <v>0.14405475796060158</v>
      </c>
      <c r="R19034" s="9" t="s">
        <v>0</v>
      </c>
    </row>
    <row r="19035" spans="2:18" x14ac:dyDescent="0.2">
      <c r="B19035" s="25">
        <v>18805</v>
      </c>
      <c r="C19035" s="193"/>
      <c r="D19035" s="19">
        <v>1.5148750086492184</v>
      </c>
      <c r="E19035" s="19"/>
      <c r="F19035" s="19">
        <v>1.4060790174331295</v>
      </c>
      <c r="G19035" s="19"/>
      <c r="H19035" s="19">
        <v>1.763302122002891</v>
      </c>
      <c r="I19035" s="19"/>
      <c r="J19035" s="19">
        <v>1.7544009303839327</v>
      </c>
      <c r="K19035" s="19"/>
      <c r="L19035" s="19">
        <v>1.5127526761720307</v>
      </c>
      <c r="M19035" s="19"/>
      <c r="N19035" s="19">
        <v>1.5808224517534271</v>
      </c>
      <c r="O19035" s="19"/>
      <c r="P19035" s="50">
        <v>1.8411494717558294</v>
      </c>
      <c r="R19035" s="9" t="s">
        <v>0</v>
      </c>
    </row>
    <row r="19036" spans="2:18" x14ac:dyDescent="0.2">
      <c r="B19036" s="25">
        <v>18806</v>
      </c>
      <c r="C19036" s="193"/>
      <c r="D19036" s="19">
        <v>1.151945085614942</v>
      </c>
      <c r="E19036" s="19"/>
      <c r="F19036" s="19">
        <v>1.2542786171334435</v>
      </c>
      <c r="G19036" s="19"/>
      <c r="H19036" s="19">
        <v>0.87702114170887091</v>
      </c>
      <c r="I19036" s="19"/>
      <c r="J19036" s="19">
        <v>0.2720390634046152</v>
      </c>
      <c r="K19036" s="19"/>
      <c r="L19036" s="19">
        <v>0.55105700585599471</v>
      </c>
      <c r="M19036" s="19"/>
      <c r="N19036" s="19">
        <v>0.3113784966507957</v>
      </c>
      <c r="O19036" s="19"/>
      <c r="P19036" s="50">
        <v>0.15214296825293253</v>
      </c>
      <c r="R19036" s="9" t="s">
        <v>0</v>
      </c>
    </row>
    <row r="19037" spans="2:18" x14ac:dyDescent="0.2">
      <c r="B19037" s="25">
        <v>18807</v>
      </c>
      <c r="C19037" s="193">
        <v>0.82908225899408128</v>
      </c>
      <c r="D19037" s="19"/>
      <c r="E19037" s="19"/>
      <c r="F19037" s="19">
        <v>1.7321498930750509E-2</v>
      </c>
      <c r="G19037" s="19">
        <v>0.35066197747678235</v>
      </c>
      <c r="H19037" s="19"/>
      <c r="I19037" s="19">
        <v>0.81993035553702398</v>
      </c>
      <c r="J19037" s="19"/>
      <c r="K19037" s="19">
        <v>3.2524263807055274E-2</v>
      </c>
      <c r="L19037" s="19"/>
      <c r="M19037" s="19">
        <v>0.14853414580843277</v>
      </c>
      <c r="N19037" s="19"/>
      <c r="O19037" s="19"/>
      <c r="P19037" s="50">
        <v>6.3563123415116093E-2</v>
      </c>
      <c r="R19037" s="9" t="s">
        <v>0</v>
      </c>
    </row>
    <row r="19038" spans="2:18" x14ac:dyDescent="0.2">
      <c r="B19038" s="25">
        <v>18808</v>
      </c>
      <c r="C19038" s="193">
        <v>1.1220954657988395E-2</v>
      </c>
      <c r="D19038" s="19"/>
      <c r="E19038" s="19"/>
      <c r="F19038" s="19">
        <v>1.2665220388377866E-2</v>
      </c>
      <c r="G19038" s="19"/>
      <c r="H19038" s="19">
        <v>4.8733444875389293E-3</v>
      </c>
      <c r="I19038" s="19">
        <v>0.28661421286479083</v>
      </c>
      <c r="J19038" s="19"/>
      <c r="K19038" s="19">
        <v>0.16787920126378814</v>
      </c>
      <c r="L19038" s="19"/>
      <c r="M19038" s="19"/>
      <c r="N19038" s="19">
        <v>3.131438049524031E-2</v>
      </c>
      <c r="O19038" s="19"/>
      <c r="P19038" s="50">
        <v>0.79078356578921338</v>
      </c>
      <c r="R19038" s="9" t="s">
        <v>0</v>
      </c>
    </row>
    <row r="19039" spans="2:18" x14ac:dyDescent="0.2">
      <c r="B19039" s="25">
        <v>18809</v>
      </c>
      <c r="C19039" s="193"/>
      <c r="D19039" s="19">
        <v>0.58977557624682397</v>
      </c>
      <c r="E19039" s="19"/>
      <c r="F19039" s="19">
        <v>1.0939365351985963</v>
      </c>
      <c r="G19039" s="19">
        <v>3.7131297321963387E-2</v>
      </c>
      <c r="H19039" s="19"/>
      <c r="I19039" s="19"/>
      <c r="J19039" s="19">
        <v>0.58809955562346228</v>
      </c>
      <c r="K19039" s="19"/>
      <c r="L19039" s="19">
        <v>0.59002799055215238</v>
      </c>
      <c r="M19039" s="19"/>
      <c r="N19039" s="19">
        <v>0.34962670147113295</v>
      </c>
      <c r="O19039" s="19"/>
      <c r="P19039" s="50">
        <v>4.7577084561235749E-3</v>
      </c>
      <c r="R19039" s="9" t="s">
        <v>0</v>
      </c>
    </row>
    <row r="19040" spans="2:18" x14ac:dyDescent="0.2">
      <c r="B19040" s="25">
        <v>18810</v>
      </c>
      <c r="C19040" s="193">
        <v>0.13880997648581181</v>
      </c>
      <c r="D19040" s="19"/>
      <c r="E19040" s="19">
        <v>1.150695498758131</v>
      </c>
      <c r="F19040" s="19"/>
      <c r="G19040" s="19"/>
      <c r="H19040" s="19">
        <v>0.23430407186336835</v>
      </c>
      <c r="I19040" s="19">
        <v>7.8034365080078633E-2</v>
      </c>
      <c r="J19040" s="19"/>
      <c r="K19040" s="19"/>
      <c r="L19040" s="19">
        <v>0.20248344658969178</v>
      </c>
      <c r="M19040" s="19">
        <v>0.73296283228466208</v>
      </c>
      <c r="N19040" s="19"/>
      <c r="O19040" s="19"/>
      <c r="P19040" s="50">
        <v>4.9057069803107006E-2</v>
      </c>
      <c r="R19040" s="9" t="s">
        <v>0</v>
      </c>
    </row>
    <row r="19041" spans="2:18" x14ac:dyDescent="0.2">
      <c r="B19041" s="25">
        <v>18811</v>
      </c>
      <c r="C19041" s="193">
        <v>0.26973789143880184</v>
      </c>
      <c r="D19041" s="19"/>
      <c r="E19041" s="19">
        <v>0.94203507247681495</v>
      </c>
      <c r="F19041" s="19"/>
      <c r="G19041" s="19">
        <v>1.0713155288816369</v>
      </c>
      <c r="H19041" s="19"/>
      <c r="I19041" s="19">
        <v>0.58083152473551092</v>
      </c>
      <c r="J19041" s="19"/>
      <c r="K19041" s="19">
        <v>1.4851958135827625</v>
      </c>
      <c r="L19041" s="19"/>
      <c r="M19041" s="19">
        <v>0.25116201311122344</v>
      </c>
      <c r="N19041" s="19"/>
      <c r="O19041" s="19">
        <v>0.56192626224306996</v>
      </c>
      <c r="P19041" s="50"/>
      <c r="R19041" s="9" t="s">
        <v>0</v>
      </c>
    </row>
    <row r="19042" spans="2:18" x14ac:dyDescent="0.2">
      <c r="B19042" s="25">
        <v>18812</v>
      </c>
      <c r="C19042" s="193">
        <v>1.6468599429678532</v>
      </c>
      <c r="D19042" s="19"/>
      <c r="E19042" s="19">
        <v>1.7624011583029229</v>
      </c>
      <c r="F19042" s="19"/>
      <c r="G19042" s="19">
        <v>2.1732999233653274</v>
      </c>
      <c r="H19042" s="19"/>
      <c r="I19042" s="19">
        <v>1.6189691425367871</v>
      </c>
      <c r="J19042" s="19"/>
      <c r="K19042" s="19">
        <v>2.1128825380494329</v>
      </c>
      <c r="L19042" s="19"/>
      <c r="M19042" s="19">
        <v>1.3223107401770144</v>
      </c>
      <c r="N19042" s="19"/>
      <c r="O19042" s="19">
        <v>1.3405901527514354</v>
      </c>
      <c r="P19042" s="50"/>
      <c r="R19042" s="9" t="s">
        <v>0</v>
      </c>
    </row>
    <row r="19043" spans="2:18" x14ac:dyDescent="0.2">
      <c r="B19043" s="25">
        <v>18813</v>
      </c>
      <c r="C19043" s="193"/>
      <c r="D19043" s="19">
        <v>1.9474917020160372</v>
      </c>
      <c r="E19043" s="19"/>
      <c r="F19043" s="19">
        <v>3.040699883543502</v>
      </c>
      <c r="G19043" s="19"/>
      <c r="H19043" s="19">
        <v>1.9081553091617209</v>
      </c>
      <c r="I19043" s="19"/>
      <c r="J19043" s="19">
        <v>1.9532835785552711</v>
      </c>
      <c r="K19043" s="19"/>
      <c r="L19043" s="19">
        <v>1.7641458867834687</v>
      </c>
      <c r="M19043" s="19"/>
      <c r="N19043" s="19">
        <v>1.7023173552499129</v>
      </c>
      <c r="O19043" s="19"/>
      <c r="P19043" s="50">
        <v>2.0069009258365207</v>
      </c>
      <c r="R19043" s="9" t="s">
        <v>0</v>
      </c>
    </row>
    <row r="19044" spans="2:18" x14ac:dyDescent="0.2">
      <c r="B19044" s="25">
        <v>18814</v>
      </c>
      <c r="C19044" s="193"/>
      <c r="D19044" s="19">
        <v>0.25283642776630055</v>
      </c>
      <c r="E19044" s="19"/>
      <c r="F19044" s="19">
        <v>0.10996148667235278</v>
      </c>
      <c r="G19044" s="19"/>
      <c r="H19044" s="19">
        <v>0.32052015303558018</v>
      </c>
      <c r="I19044" s="19">
        <v>0.76685196285952961</v>
      </c>
      <c r="J19044" s="19"/>
      <c r="K19044" s="19">
        <v>0.50680059840596026</v>
      </c>
      <c r="L19044" s="19"/>
      <c r="M19044" s="19">
        <v>0.59865800880492481</v>
      </c>
      <c r="N19044" s="19"/>
      <c r="O19044" s="19">
        <v>0.8360981758828645</v>
      </c>
      <c r="P19044" s="50"/>
      <c r="R19044" s="9" t="s">
        <v>0</v>
      </c>
    </row>
    <row r="19045" spans="2:18" x14ac:dyDescent="0.2">
      <c r="B19045" s="25">
        <v>18815</v>
      </c>
      <c r="C19045" s="193">
        <v>0.80260292593664506</v>
      </c>
      <c r="D19045" s="19"/>
      <c r="E19045" s="19">
        <v>0.8575175086655501</v>
      </c>
      <c r="F19045" s="19"/>
      <c r="G19045" s="19">
        <v>1.0546631688765926</v>
      </c>
      <c r="H19045" s="19"/>
      <c r="I19045" s="19">
        <v>0.98589001523963693</v>
      </c>
      <c r="J19045" s="19"/>
      <c r="K19045" s="19">
        <v>1.0134578355759347</v>
      </c>
      <c r="L19045" s="19"/>
      <c r="M19045" s="19">
        <v>1.5468648603985875</v>
      </c>
      <c r="N19045" s="19"/>
      <c r="O19045" s="19">
        <v>1.5164497543211302</v>
      </c>
      <c r="P19045" s="50"/>
      <c r="R19045" s="9" t="s">
        <v>0</v>
      </c>
    </row>
    <row r="19046" spans="2:18" x14ac:dyDescent="0.2">
      <c r="B19046" s="25">
        <v>18816</v>
      </c>
      <c r="C19046" s="193">
        <v>0.33566713604985304</v>
      </c>
      <c r="D19046" s="19"/>
      <c r="E19046" s="19">
        <v>1.578601522864064</v>
      </c>
      <c r="F19046" s="19"/>
      <c r="G19046" s="19">
        <v>0.28200810317627323</v>
      </c>
      <c r="H19046" s="19"/>
      <c r="I19046" s="19">
        <v>0.30477127295470774</v>
      </c>
      <c r="J19046" s="19"/>
      <c r="K19046" s="19">
        <v>0.91042246101035684</v>
      </c>
      <c r="L19046" s="19"/>
      <c r="M19046" s="19">
        <v>0.67953191467635266</v>
      </c>
      <c r="N19046" s="19"/>
      <c r="O19046" s="19">
        <v>1.4557815012550221</v>
      </c>
      <c r="P19046" s="50"/>
      <c r="R19046" s="9" t="s">
        <v>0</v>
      </c>
    </row>
    <row r="19047" spans="2:18" x14ac:dyDescent="0.2">
      <c r="B19047" s="25">
        <v>18817</v>
      </c>
      <c r="C19047" s="193"/>
      <c r="D19047" s="19">
        <v>0.75623766186613317</v>
      </c>
      <c r="E19047" s="19"/>
      <c r="F19047" s="19">
        <v>0.41573540126867287</v>
      </c>
      <c r="G19047" s="19"/>
      <c r="H19047" s="19">
        <v>0.29454886947736603</v>
      </c>
      <c r="I19047" s="19"/>
      <c r="J19047" s="19">
        <v>0.89704962866134652</v>
      </c>
      <c r="K19047" s="19"/>
      <c r="L19047" s="19">
        <v>1.8426482390272381</v>
      </c>
      <c r="M19047" s="19"/>
      <c r="N19047" s="19">
        <v>0.41033220908384777</v>
      </c>
      <c r="O19047" s="19"/>
      <c r="P19047" s="50">
        <v>0.30201004817805971</v>
      </c>
      <c r="R19047" s="9" t="s">
        <v>0</v>
      </c>
    </row>
    <row r="19048" spans="2:18" x14ac:dyDescent="0.2">
      <c r="B19048" s="25">
        <v>18818</v>
      </c>
      <c r="C19048" s="193">
        <v>0.35118560946790706</v>
      </c>
      <c r="D19048" s="19"/>
      <c r="E19048" s="19">
        <v>2.3559529196147545E-2</v>
      </c>
      <c r="F19048" s="19"/>
      <c r="G19048" s="19"/>
      <c r="H19048" s="19">
        <v>0.59129479837214016</v>
      </c>
      <c r="I19048" s="19">
        <v>0.41578971481253441</v>
      </c>
      <c r="J19048" s="19"/>
      <c r="K19048" s="19">
        <v>0.41891552931673404</v>
      </c>
      <c r="L19048" s="19"/>
      <c r="M19048" s="19"/>
      <c r="N19048" s="19">
        <v>0.41853731414092449</v>
      </c>
      <c r="O19048" s="19">
        <v>6.725121396956682E-2</v>
      </c>
      <c r="P19048" s="50"/>
      <c r="R19048" s="9" t="s">
        <v>0</v>
      </c>
    </row>
    <row r="19049" spans="2:18" x14ac:dyDescent="0.2">
      <c r="B19049" s="25">
        <v>18819</v>
      </c>
      <c r="C19049" s="193">
        <v>0.22312281225915415</v>
      </c>
      <c r="D19049" s="19"/>
      <c r="E19049" s="19"/>
      <c r="F19049" s="19">
        <v>0.56953515170461966</v>
      </c>
      <c r="G19049" s="19"/>
      <c r="H19049" s="19">
        <v>0.10305097362131159</v>
      </c>
      <c r="I19049" s="19"/>
      <c r="J19049" s="19">
        <v>0.32938304168422072</v>
      </c>
      <c r="K19049" s="19"/>
      <c r="L19049" s="19">
        <v>0.8668608563391631</v>
      </c>
      <c r="M19049" s="19"/>
      <c r="N19049" s="19">
        <v>0.45953961667404841</v>
      </c>
      <c r="O19049" s="19"/>
      <c r="P19049" s="50">
        <v>8.9203016937397281E-2</v>
      </c>
      <c r="R19049" s="9" t="s">
        <v>0</v>
      </c>
    </row>
    <row r="19050" spans="2:18" x14ac:dyDescent="0.2">
      <c r="B19050" s="25">
        <v>18820</v>
      </c>
      <c r="C19050" s="193">
        <v>0.2968716558427652</v>
      </c>
      <c r="D19050" s="19"/>
      <c r="E19050" s="19">
        <v>0.25390686899311515</v>
      </c>
      <c r="F19050" s="19"/>
      <c r="G19050" s="19">
        <v>1.0210067625825494</v>
      </c>
      <c r="H19050" s="19"/>
      <c r="I19050" s="19">
        <v>0.2478579154100656</v>
      </c>
      <c r="J19050" s="19"/>
      <c r="K19050" s="19"/>
      <c r="L19050" s="19">
        <v>0.40650386638798042</v>
      </c>
      <c r="M19050" s="19">
        <v>0.77637787417669346</v>
      </c>
      <c r="N19050" s="19"/>
      <c r="O19050" s="19"/>
      <c r="P19050" s="50">
        <v>0.29826199842182621</v>
      </c>
      <c r="R19050" s="9" t="s">
        <v>0</v>
      </c>
    </row>
    <row r="19051" spans="2:18" x14ac:dyDescent="0.2">
      <c r="B19051" s="25">
        <v>18821</v>
      </c>
      <c r="C19051" s="193"/>
      <c r="D19051" s="19">
        <v>0.3784055015146901</v>
      </c>
      <c r="E19051" s="19"/>
      <c r="F19051" s="19">
        <v>1.0094880742954173</v>
      </c>
      <c r="G19051" s="19"/>
      <c r="H19051" s="19">
        <v>1.5887185357496505</v>
      </c>
      <c r="I19051" s="19"/>
      <c r="J19051" s="19">
        <v>1.1781370646399478</v>
      </c>
      <c r="K19051" s="19"/>
      <c r="L19051" s="19">
        <v>0.90745890625402825</v>
      </c>
      <c r="M19051" s="19"/>
      <c r="N19051" s="19">
        <v>0.43955216932260943</v>
      </c>
      <c r="O19051" s="19"/>
      <c r="P19051" s="50">
        <v>0.53777730860279049</v>
      </c>
      <c r="R19051" s="9" t="s">
        <v>0</v>
      </c>
    </row>
    <row r="19052" spans="2:18" x14ac:dyDescent="0.2">
      <c r="B19052" s="25">
        <v>18822</v>
      </c>
      <c r="C19052" s="193"/>
      <c r="D19052" s="19">
        <v>1.0395341699851925</v>
      </c>
      <c r="E19052" s="19"/>
      <c r="F19052" s="19">
        <v>0.48497837008201838</v>
      </c>
      <c r="G19052" s="19"/>
      <c r="H19052" s="19">
        <v>0.46222152426135676</v>
      </c>
      <c r="I19052" s="19"/>
      <c r="J19052" s="19">
        <v>0.93095563377591317</v>
      </c>
      <c r="K19052" s="19"/>
      <c r="L19052" s="19">
        <v>0.59959188011606879</v>
      </c>
      <c r="M19052" s="19"/>
      <c r="N19052" s="19">
        <v>0.88818532480470547</v>
      </c>
      <c r="O19052" s="19"/>
      <c r="P19052" s="50">
        <v>1.1017869146643258</v>
      </c>
      <c r="R19052" s="9" t="s">
        <v>0</v>
      </c>
    </row>
    <row r="19053" spans="2:18" x14ac:dyDescent="0.2">
      <c r="B19053" s="25">
        <v>18823</v>
      </c>
      <c r="C19053" s="193"/>
      <c r="D19053" s="19">
        <v>1.9187163323699035</v>
      </c>
      <c r="E19053" s="19"/>
      <c r="F19053" s="19">
        <v>0.72581978752738074</v>
      </c>
      <c r="G19053" s="19"/>
      <c r="H19053" s="19">
        <v>1.1820877123914593</v>
      </c>
      <c r="I19053" s="19"/>
      <c r="J19053" s="19">
        <v>1.9030957771862387</v>
      </c>
      <c r="K19053" s="19"/>
      <c r="L19053" s="19">
        <v>0.53767690578256111</v>
      </c>
      <c r="M19053" s="19"/>
      <c r="N19053" s="19">
        <v>0.58881753958791572</v>
      </c>
      <c r="O19053" s="19"/>
      <c r="P19053" s="50">
        <v>1.3361101677423832</v>
      </c>
      <c r="R19053" s="9" t="s">
        <v>0</v>
      </c>
    </row>
    <row r="19054" spans="2:18" x14ac:dyDescent="0.2">
      <c r="B19054" s="25">
        <v>18824</v>
      </c>
      <c r="C19054" s="193">
        <v>1.1251981409555292</v>
      </c>
      <c r="D19054" s="19"/>
      <c r="E19054" s="19">
        <v>0.6528747018921659</v>
      </c>
      <c r="F19054" s="19"/>
      <c r="G19054" s="19">
        <v>6.4910381864710154E-2</v>
      </c>
      <c r="H19054" s="19"/>
      <c r="I19054" s="19">
        <v>1.6912665908790032</v>
      </c>
      <c r="J19054" s="19"/>
      <c r="K19054" s="19">
        <v>0.8342291050789451</v>
      </c>
      <c r="L19054" s="19"/>
      <c r="M19054" s="19">
        <v>1.1440172437376188</v>
      </c>
      <c r="N19054" s="19"/>
      <c r="O19054" s="19">
        <v>0.49698949746300419</v>
      </c>
      <c r="P19054" s="50"/>
      <c r="R19054" s="9" t="s">
        <v>0</v>
      </c>
    </row>
    <row r="19055" spans="2:18" x14ac:dyDescent="0.2">
      <c r="B19055" s="25">
        <v>18825</v>
      </c>
      <c r="C19055" s="193">
        <v>0.96858044668716692</v>
      </c>
      <c r="D19055" s="19"/>
      <c r="E19055" s="19">
        <v>0.98620500436257275</v>
      </c>
      <c r="F19055" s="19"/>
      <c r="G19055" s="19">
        <v>0.66135532421946819</v>
      </c>
      <c r="H19055" s="19"/>
      <c r="I19055" s="19">
        <v>0.63758634849035045</v>
      </c>
      <c r="J19055" s="19"/>
      <c r="K19055" s="19">
        <v>0.7236364509541735</v>
      </c>
      <c r="L19055" s="19"/>
      <c r="M19055" s="19">
        <v>0.95019992811187259</v>
      </c>
      <c r="N19055" s="19"/>
      <c r="O19055" s="19">
        <v>0.45665408328602808</v>
      </c>
      <c r="P19055" s="50"/>
      <c r="R19055" s="9" t="s">
        <v>0</v>
      </c>
    </row>
    <row r="19056" spans="2:18" x14ac:dyDescent="0.2">
      <c r="B19056" s="25">
        <v>18826</v>
      </c>
      <c r="C19056" s="193">
        <v>1.2465673335837082</v>
      </c>
      <c r="D19056" s="19"/>
      <c r="E19056" s="19"/>
      <c r="F19056" s="19">
        <v>3.4225202496667106E-2</v>
      </c>
      <c r="G19056" s="19">
        <v>2.1790042414087347E-2</v>
      </c>
      <c r="H19056" s="19"/>
      <c r="I19056" s="19"/>
      <c r="J19056" s="19">
        <v>0.36621974186612444</v>
      </c>
      <c r="K19056" s="19"/>
      <c r="L19056" s="19">
        <v>0.45266077983285063</v>
      </c>
      <c r="M19056" s="19">
        <v>0.2583521757618279</v>
      </c>
      <c r="N19056" s="19"/>
      <c r="O19056" s="19"/>
      <c r="P19056" s="50">
        <v>0.34916080807291616</v>
      </c>
      <c r="R19056" s="9" t="s">
        <v>0</v>
      </c>
    </row>
    <row r="19057" spans="2:18" x14ac:dyDescent="0.2">
      <c r="B19057" s="25">
        <v>18827</v>
      </c>
      <c r="C19057" s="193"/>
      <c r="D19057" s="19">
        <v>0.32609955186292533</v>
      </c>
      <c r="E19057" s="19"/>
      <c r="F19057" s="19">
        <v>0.13312265434578735</v>
      </c>
      <c r="G19057" s="19">
        <v>0.1947386335672413</v>
      </c>
      <c r="H19057" s="19"/>
      <c r="I19057" s="19">
        <v>0.15495581291103969</v>
      </c>
      <c r="J19057" s="19"/>
      <c r="K19057" s="19">
        <v>1.1788358596540167</v>
      </c>
      <c r="L19057" s="19"/>
      <c r="M19057" s="19"/>
      <c r="N19057" s="19">
        <v>0.53348393869984256</v>
      </c>
      <c r="O19057" s="19">
        <v>5.1718916360004953E-2</v>
      </c>
      <c r="P19057" s="50"/>
      <c r="R19057" s="9" t="s">
        <v>0</v>
      </c>
    </row>
    <row r="19058" spans="2:18" x14ac:dyDescent="0.2">
      <c r="B19058" s="25">
        <v>18828</v>
      </c>
      <c r="C19058" s="193">
        <v>5.642422579532913E-2</v>
      </c>
      <c r="D19058" s="19"/>
      <c r="E19058" s="19">
        <v>0.24629508394322058</v>
      </c>
      <c r="F19058" s="19"/>
      <c r="G19058" s="19">
        <v>0.39620706365490782</v>
      </c>
      <c r="H19058" s="19"/>
      <c r="I19058" s="19">
        <v>0.5756526331609424</v>
      </c>
      <c r="J19058" s="19"/>
      <c r="K19058" s="19">
        <v>0.6082251437038475</v>
      </c>
      <c r="L19058" s="19"/>
      <c r="M19058" s="19"/>
      <c r="N19058" s="19">
        <v>0.27618128910792594</v>
      </c>
      <c r="O19058" s="19">
        <v>0.16471928145749773</v>
      </c>
      <c r="P19058" s="50"/>
      <c r="R19058" s="9" t="s">
        <v>0</v>
      </c>
    </row>
    <row r="19059" spans="2:18" x14ac:dyDescent="0.2">
      <c r="B19059" s="25">
        <v>18829</v>
      </c>
      <c r="C19059" s="193"/>
      <c r="D19059" s="19">
        <v>0.34680706139392314</v>
      </c>
      <c r="E19059" s="19"/>
      <c r="F19059" s="19">
        <v>0.7394704613898877</v>
      </c>
      <c r="G19059" s="19"/>
      <c r="H19059" s="19">
        <v>0.32635926030212198</v>
      </c>
      <c r="I19059" s="19"/>
      <c r="J19059" s="19">
        <v>0.59607479138376318</v>
      </c>
      <c r="K19059" s="19">
        <v>0.19796977158223139</v>
      </c>
      <c r="L19059" s="19"/>
      <c r="M19059" s="19"/>
      <c r="N19059" s="19">
        <v>0.13091611151348545</v>
      </c>
      <c r="O19059" s="19"/>
      <c r="P19059" s="50">
        <v>0.46546638264851864</v>
      </c>
      <c r="R19059" s="9" t="s">
        <v>0</v>
      </c>
    </row>
    <row r="19060" spans="2:18" x14ac:dyDescent="0.2">
      <c r="B19060" s="25">
        <v>18830</v>
      </c>
      <c r="C19060" s="193"/>
      <c r="D19060" s="19">
        <v>0.10874444769669037</v>
      </c>
      <c r="E19060" s="19"/>
      <c r="F19060" s="19">
        <v>5.4427640993151297E-2</v>
      </c>
      <c r="G19060" s="19">
        <v>0.21831545880389383</v>
      </c>
      <c r="H19060" s="19"/>
      <c r="I19060" s="19">
        <v>6.4721784145418085E-2</v>
      </c>
      <c r="J19060" s="19"/>
      <c r="K19060" s="19"/>
      <c r="L19060" s="19">
        <v>0.4104782567407827</v>
      </c>
      <c r="M19060" s="19"/>
      <c r="N19060" s="19">
        <v>0.18373536520334405</v>
      </c>
      <c r="O19060" s="19"/>
      <c r="P19060" s="50">
        <v>8.2615865988337506E-2</v>
      </c>
      <c r="R19060" s="9" t="s">
        <v>0</v>
      </c>
    </row>
    <row r="19061" spans="2:18" x14ac:dyDescent="0.2">
      <c r="B19061" s="25">
        <v>18831</v>
      </c>
      <c r="C19061" s="193"/>
      <c r="D19061" s="19">
        <v>1.3162002798677734</v>
      </c>
      <c r="E19061" s="19"/>
      <c r="F19061" s="19">
        <v>0.28333695105367218</v>
      </c>
      <c r="G19061" s="19"/>
      <c r="H19061" s="19">
        <v>1.0682839426100954</v>
      </c>
      <c r="I19061" s="19"/>
      <c r="J19061" s="19">
        <v>0.93377455011164046</v>
      </c>
      <c r="K19061" s="19"/>
      <c r="L19061" s="19">
        <v>1.5636521075142511</v>
      </c>
      <c r="M19061" s="19"/>
      <c r="N19061" s="19">
        <v>0.98890181371502506</v>
      </c>
      <c r="O19061" s="19"/>
      <c r="P19061" s="50">
        <v>1.0445613057045484</v>
      </c>
      <c r="R19061" s="9" t="s">
        <v>0</v>
      </c>
    </row>
    <row r="19062" spans="2:18" x14ac:dyDescent="0.2">
      <c r="B19062" s="25">
        <v>18832</v>
      </c>
      <c r="C19062" s="193">
        <v>0.70785008650760795</v>
      </c>
      <c r="D19062" s="19"/>
      <c r="E19062" s="19">
        <v>0.51710061935047424</v>
      </c>
      <c r="F19062" s="19"/>
      <c r="G19062" s="19">
        <v>0.64483991826475662</v>
      </c>
      <c r="H19062" s="19"/>
      <c r="I19062" s="19">
        <v>0.30949995669802211</v>
      </c>
      <c r="J19062" s="19"/>
      <c r="K19062" s="19"/>
      <c r="L19062" s="19">
        <v>0.66276325713540007</v>
      </c>
      <c r="M19062" s="19"/>
      <c r="N19062" s="19">
        <v>0.60294292340103073</v>
      </c>
      <c r="O19062" s="19">
        <v>0.62859020100096452</v>
      </c>
      <c r="P19062" s="50"/>
      <c r="R19062" s="9" t="s">
        <v>0</v>
      </c>
    </row>
    <row r="19063" spans="2:18" x14ac:dyDescent="0.2">
      <c r="B19063" s="25">
        <v>18833</v>
      </c>
      <c r="C19063" s="193"/>
      <c r="D19063" s="19">
        <v>0.91460217827420487</v>
      </c>
      <c r="E19063" s="19"/>
      <c r="F19063" s="19">
        <v>1.4227052393049981</v>
      </c>
      <c r="G19063" s="19"/>
      <c r="H19063" s="19">
        <v>0.84572968289096573</v>
      </c>
      <c r="I19063" s="19"/>
      <c r="J19063" s="19">
        <v>0.62710080912478583</v>
      </c>
      <c r="K19063" s="19"/>
      <c r="L19063" s="19">
        <v>0.90394689941618322</v>
      </c>
      <c r="M19063" s="19"/>
      <c r="N19063" s="19">
        <v>1.1848175438147508</v>
      </c>
      <c r="O19063" s="19"/>
      <c r="P19063" s="50">
        <v>0.61467697009330668</v>
      </c>
      <c r="R19063" s="9" t="s">
        <v>0</v>
      </c>
    </row>
    <row r="19064" spans="2:18" x14ac:dyDescent="0.2">
      <c r="B19064" s="25">
        <v>18834</v>
      </c>
      <c r="C19064" s="193"/>
      <c r="D19064" s="19">
        <v>0.20211313022571198</v>
      </c>
      <c r="E19064" s="19">
        <v>0.63558235050269496</v>
      </c>
      <c r="F19064" s="19"/>
      <c r="G19064" s="19">
        <v>1.4414663062951656</v>
      </c>
      <c r="H19064" s="19"/>
      <c r="I19064" s="19">
        <v>2.075456757495759</v>
      </c>
      <c r="J19064" s="19"/>
      <c r="K19064" s="19">
        <v>1.7953068787133286</v>
      </c>
      <c r="L19064" s="19"/>
      <c r="M19064" s="19">
        <v>0.4778985023267836</v>
      </c>
      <c r="N19064" s="19"/>
      <c r="O19064" s="19">
        <v>0.88469408164456276</v>
      </c>
      <c r="P19064" s="50"/>
      <c r="R19064" s="9" t="s">
        <v>0</v>
      </c>
    </row>
    <row r="19065" spans="2:18" x14ac:dyDescent="0.2">
      <c r="B19065" s="25">
        <v>18835</v>
      </c>
      <c r="C19065" s="193">
        <v>0.49537282265640892</v>
      </c>
      <c r="D19065" s="19"/>
      <c r="E19065" s="19">
        <v>1.7590854372380218</v>
      </c>
      <c r="F19065" s="19"/>
      <c r="G19065" s="19">
        <v>1.0736684392631599</v>
      </c>
      <c r="H19065" s="19"/>
      <c r="I19065" s="19">
        <v>1.9355165384238104</v>
      </c>
      <c r="J19065" s="19"/>
      <c r="K19065" s="19">
        <v>1.1440255696870909</v>
      </c>
      <c r="L19065" s="19"/>
      <c r="M19065" s="19">
        <v>0.67236655887692665</v>
      </c>
      <c r="N19065" s="19"/>
      <c r="O19065" s="19">
        <v>0.95318099580870286</v>
      </c>
      <c r="P19065" s="50"/>
      <c r="R19065" s="9" t="s">
        <v>0</v>
      </c>
    </row>
    <row r="19066" spans="2:18" x14ac:dyDescent="0.2">
      <c r="B19066" s="25">
        <v>18836</v>
      </c>
      <c r="C19066" s="193">
        <v>0.14339902046727449</v>
      </c>
      <c r="D19066" s="19"/>
      <c r="E19066" s="19">
        <v>0.59693789243266759</v>
      </c>
      <c r="F19066" s="19"/>
      <c r="G19066" s="19">
        <v>0.26570187459339495</v>
      </c>
      <c r="H19066" s="19"/>
      <c r="I19066" s="19">
        <v>0.30318580161170028</v>
      </c>
      <c r="J19066" s="19"/>
      <c r="K19066" s="19">
        <v>0.63496752863283423</v>
      </c>
      <c r="L19066" s="19"/>
      <c r="M19066" s="19"/>
      <c r="N19066" s="19">
        <v>1.4493377632624548E-2</v>
      </c>
      <c r="O19066" s="19">
        <v>0.49759501315568511</v>
      </c>
      <c r="P19066" s="50"/>
      <c r="R19066" s="9" t="s">
        <v>0</v>
      </c>
    </row>
    <row r="19067" spans="2:18" x14ac:dyDescent="0.2">
      <c r="B19067" s="25">
        <v>18837</v>
      </c>
      <c r="C19067" s="193">
        <v>0.71721115196360974</v>
      </c>
      <c r="D19067" s="19"/>
      <c r="E19067" s="19">
        <v>0.95283271481174037</v>
      </c>
      <c r="F19067" s="19"/>
      <c r="G19067" s="19">
        <v>1.9954921155098075</v>
      </c>
      <c r="H19067" s="19"/>
      <c r="I19067" s="19">
        <v>1.1378114839751337</v>
      </c>
      <c r="J19067" s="19"/>
      <c r="K19067" s="19">
        <v>0.33148297388734416</v>
      </c>
      <c r="L19067" s="19"/>
      <c r="M19067" s="19"/>
      <c r="N19067" s="19">
        <v>0.51913424399533281</v>
      </c>
      <c r="O19067" s="19">
        <v>1.6128393315630354</v>
      </c>
      <c r="P19067" s="50"/>
      <c r="R19067" s="9" t="s">
        <v>0</v>
      </c>
    </row>
    <row r="19068" spans="2:18" x14ac:dyDescent="0.2">
      <c r="B19068" s="25">
        <v>18838</v>
      </c>
      <c r="C19068" s="193"/>
      <c r="D19068" s="19">
        <v>0.20176256291657604</v>
      </c>
      <c r="E19068" s="19"/>
      <c r="F19068" s="19">
        <v>0.47770079192167808</v>
      </c>
      <c r="G19068" s="19"/>
      <c r="H19068" s="19">
        <v>0.90989838433642733</v>
      </c>
      <c r="I19068" s="19"/>
      <c r="J19068" s="19">
        <v>0.66392268962757395</v>
      </c>
      <c r="K19068" s="19"/>
      <c r="L19068" s="19">
        <v>1.6866658080010415</v>
      </c>
      <c r="M19068" s="19">
        <v>0.44696765569649499</v>
      </c>
      <c r="N19068" s="19"/>
      <c r="O19068" s="19"/>
      <c r="P19068" s="50">
        <v>0.48486697043303573</v>
      </c>
      <c r="R19068" s="9" t="s">
        <v>0</v>
      </c>
    </row>
    <row r="19069" spans="2:18" x14ac:dyDescent="0.2">
      <c r="B19069" s="25">
        <v>18839</v>
      </c>
      <c r="C19069" s="193"/>
      <c r="D19069" s="19">
        <v>0.59480853221230745</v>
      </c>
      <c r="E19069" s="19"/>
      <c r="F19069" s="19">
        <v>0.93451492802325642</v>
      </c>
      <c r="G19069" s="19"/>
      <c r="H19069" s="19">
        <v>0.24608852388209759</v>
      </c>
      <c r="I19069" s="19">
        <v>0.16479534120790065</v>
      </c>
      <c r="J19069" s="19"/>
      <c r="K19069" s="19">
        <v>6.115247617599058E-2</v>
      </c>
      <c r="L19069" s="19"/>
      <c r="M19069" s="19">
        <v>0.14202951060978233</v>
      </c>
      <c r="N19069" s="19"/>
      <c r="O19069" s="19"/>
      <c r="P19069" s="50">
        <v>0.55944322018052028</v>
      </c>
      <c r="R19069" s="9" t="s">
        <v>0</v>
      </c>
    </row>
    <row r="19070" spans="2:18" x14ac:dyDescent="0.2">
      <c r="B19070" s="25">
        <v>18840</v>
      </c>
      <c r="C19070" s="193">
        <v>0.66175377853712891</v>
      </c>
      <c r="D19070" s="19"/>
      <c r="E19070" s="19"/>
      <c r="F19070" s="19">
        <v>0.1816823046153985</v>
      </c>
      <c r="G19070" s="19"/>
      <c r="H19070" s="19">
        <v>0.24639232389770563</v>
      </c>
      <c r="I19070" s="19">
        <v>0.63056561923914456</v>
      </c>
      <c r="J19070" s="19"/>
      <c r="K19070" s="19">
        <v>5.0671596249950664E-2</v>
      </c>
      <c r="L19070" s="19"/>
      <c r="M19070" s="19"/>
      <c r="N19070" s="19">
        <v>0.70094883797069663</v>
      </c>
      <c r="O19070" s="19"/>
      <c r="P19070" s="50">
        <v>0.59649475857224188</v>
      </c>
      <c r="R19070" s="9" t="s">
        <v>0</v>
      </c>
    </row>
    <row r="19071" spans="2:18" x14ac:dyDescent="0.2">
      <c r="B19071" s="25">
        <v>18841</v>
      </c>
      <c r="C19071" s="193"/>
      <c r="D19071" s="19">
        <v>0.8991200717459753</v>
      </c>
      <c r="E19071" s="19"/>
      <c r="F19071" s="19">
        <v>0.20524048856419355</v>
      </c>
      <c r="G19071" s="19"/>
      <c r="H19071" s="19">
        <v>1.3535113422971541</v>
      </c>
      <c r="I19071" s="19"/>
      <c r="J19071" s="19">
        <v>4.6361147532522559E-2</v>
      </c>
      <c r="K19071" s="19"/>
      <c r="L19071" s="19">
        <v>0.69158790378100854</v>
      </c>
      <c r="M19071" s="19"/>
      <c r="N19071" s="19">
        <v>1.2125605472174739</v>
      </c>
      <c r="O19071" s="19"/>
      <c r="P19071" s="50">
        <v>1.4804659782348657</v>
      </c>
      <c r="R19071" s="9" t="s">
        <v>0</v>
      </c>
    </row>
    <row r="19072" spans="2:18" x14ac:dyDescent="0.2">
      <c r="B19072" s="25">
        <v>18842</v>
      </c>
      <c r="C19072" s="193">
        <v>1.2173581986488073</v>
      </c>
      <c r="D19072" s="19"/>
      <c r="E19072" s="19">
        <v>9.39321128438909E-2</v>
      </c>
      <c r="F19072" s="19"/>
      <c r="G19072" s="19">
        <v>0.51972215316553272</v>
      </c>
      <c r="H19072" s="19"/>
      <c r="I19072" s="19">
        <v>0.6910006547375398</v>
      </c>
      <c r="J19072" s="19"/>
      <c r="K19072" s="19">
        <v>0.45737689100131951</v>
      </c>
      <c r="L19072" s="19"/>
      <c r="M19072" s="19">
        <v>1.3800345343668246</v>
      </c>
      <c r="N19072" s="19"/>
      <c r="O19072" s="19">
        <v>1.1373636589920553</v>
      </c>
      <c r="P19072" s="50"/>
      <c r="R19072" s="9" t="s">
        <v>0</v>
      </c>
    </row>
    <row r="19073" spans="2:18" x14ac:dyDescent="0.2">
      <c r="B19073" s="25">
        <v>18843</v>
      </c>
      <c r="C19073" s="193">
        <v>2.7420531298012576</v>
      </c>
      <c r="D19073" s="19"/>
      <c r="E19073" s="19">
        <v>2.0616699957049835</v>
      </c>
      <c r="F19073" s="19"/>
      <c r="G19073" s="19">
        <v>1.5803639122741227</v>
      </c>
      <c r="H19073" s="19"/>
      <c r="I19073" s="19">
        <v>1.4548208220134318</v>
      </c>
      <c r="J19073" s="19"/>
      <c r="K19073" s="19">
        <v>1.2456096005710369</v>
      </c>
      <c r="L19073" s="19"/>
      <c r="M19073" s="19">
        <v>1.3389637779088788</v>
      </c>
      <c r="N19073" s="19"/>
      <c r="O19073" s="19">
        <v>1.7025496631565007</v>
      </c>
      <c r="P19073" s="50"/>
      <c r="R19073" s="9" t="s">
        <v>0</v>
      </c>
    </row>
    <row r="19074" spans="2:18" x14ac:dyDescent="0.2">
      <c r="B19074" s="25">
        <v>18844</v>
      </c>
      <c r="C19074" s="193"/>
      <c r="D19074" s="19">
        <v>2.2047589990585368</v>
      </c>
      <c r="E19074" s="19"/>
      <c r="F19074" s="19">
        <v>1.9247802892986412</v>
      </c>
      <c r="G19074" s="19"/>
      <c r="H19074" s="19">
        <v>2.7794210760822593</v>
      </c>
      <c r="I19074" s="19"/>
      <c r="J19074" s="19">
        <v>1.8198274863825132</v>
      </c>
      <c r="K19074" s="19"/>
      <c r="L19074" s="19">
        <v>2.0377549212808939</v>
      </c>
      <c r="M19074" s="19"/>
      <c r="N19074" s="19">
        <v>1.9567782870364647</v>
      </c>
      <c r="O19074" s="19"/>
      <c r="P19074" s="50">
        <v>1.3777696453902759</v>
      </c>
      <c r="R19074" s="9" t="s">
        <v>0</v>
      </c>
    </row>
    <row r="19075" spans="2:18" x14ac:dyDescent="0.2">
      <c r="B19075" s="25">
        <v>18845</v>
      </c>
      <c r="C19075" s="193"/>
      <c r="D19075" s="19">
        <v>0.34660767926177272</v>
      </c>
      <c r="E19075" s="19">
        <v>0.93897449033753277</v>
      </c>
      <c r="F19075" s="19"/>
      <c r="G19075" s="19"/>
      <c r="H19075" s="19">
        <v>0.42710260455987781</v>
      </c>
      <c r="I19075" s="19"/>
      <c r="J19075" s="19">
        <v>0.65994267442181542</v>
      </c>
      <c r="K19075" s="19"/>
      <c r="L19075" s="19">
        <v>0.28160900529245164</v>
      </c>
      <c r="M19075" s="19">
        <v>0.10342643625474017</v>
      </c>
      <c r="N19075" s="19"/>
      <c r="O19075" s="19"/>
      <c r="P19075" s="50">
        <v>1.1623894144092699</v>
      </c>
      <c r="R19075" s="9" t="s">
        <v>0</v>
      </c>
    </row>
    <row r="19076" spans="2:18" x14ac:dyDescent="0.2">
      <c r="B19076" s="25">
        <v>18846</v>
      </c>
      <c r="C19076" s="193">
        <v>2.1356439178467155</v>
      </c>
      <c r="D19076" s="19"/>
      <c r="E19076" s="19">
        <v>0.64860985373732105</v>
      </c>
      <c r="F19076" s="19"/>
      <c r="G19076" s="19">
        <v>1.1497791439808165</v>
      </c>
      <c r="H19076" s="19"/>
      <c r="I19076" s="19">
        <v>0.19378499592472251</v>
      </c>
      <c r="J19076" s="19"/>
      <c r="K19076" s="19">
        <v>0.73533595340626356</v>
      </c>
      <c r="L19076" s="19"/>
      <c r="M19076" s="19">
        <v>2.0935180372745754</v>
      </c>
      <c r="N19076" s="19"/>
      <c r="O19076" s="19">
        <v>1.3929244661283864</v>
      </c>
      <c r="P19076" s="50"/>
      <c r="R19076" s="9" t="s">
        <v>0</v>
      </c>
    </row>
    <row r="19077" spans="2:18" x14ac:dyDescent="0.2">
      <c r="B19077" s="25">
        <v>18847</v>
      </c>
      <c r="C19077" s="193"/>
      <c r="D19077" s="19">
        <v>0.48219014871373128</v>
      </c>
      <c r="E19077" s="19">
        <v>0.2874023809694527</v>
      </c>
      <c r="F19077" s="19"/>
      <c r="G19077" s="19"/>
      <c r="H19077" s="19">
        <v>8.9573112420806331E-2</v>
      </c>
      <c r="I19077" s="19"/>
      <c r="J19077" s="19">
        <v>0.62045613570920011</v>
      </c>
      <c r="K19077" s="19">
        <v>7.4837709848329589E-2</v>
      </c>
      <c r="L19077" s="19"/>
      <c r="M19077" s="19">
        <v>0.70704122856087137</v>
      </c>
      <c r="N19077" s="19"/>
      <c r="O19077" s="19">
        <v>6.0862483881341127E-2</v>
      </c>
      <c r="P19077" s="50"/>
      <c r="R19077" s="9" t="s">
        <v>0</v>
      </c>
    </row>
    <row r="19078" spans="2:18" x14ac:dyDescent="0.2">
      <c r="B19078" s="25">
        <v>18848</v>
      </c>
      <c r="C19078" s="193">
        <v>0.28743776917073632</v>
      </c>
      <c r="D19078" s="19"/>
      <c r="E19078" s="19">
        <v>0.51595042945807357</v>
      </c>
      <c r="F19078" s="19"/>
      <c r="G19078" s="19">
        <v>0.87112898738293132</v>
      </c>
      <c r="H19078" s="19"/>
      <c r="I19078" s="19">
        <v>0.95547280464161244</v>
      </c>
      <c r="J19078" s="19"/>
      <c r="K19078" s="19">
        <v>0.11652289001716352</v>
      </c>
      <c r="L19078" s="19"/>
      <c r="M19078" s="19">
        <v>0.47797875538795881</v>
      </c>
      <c r="N19078" s="19"/>
      <c r="O19078" s="19">
        <v>7.3797209214394574E-2</v>
      </c>
      <c r="P19078" s="50"/>
      <c r="R19078" s="9" t="s">
        <v>0</v>
      </c>
    </row>
    <row r="19079" spans="2:18" x14ac:dyDescent="0.2">
      <c r="B19079" s="25">
        <v>18849</v>
      </c>
      <c r="C19079" s="193"/>
      <c r="D19079" s="19">
        <v>1.5336578786840638E-2</v>
      </c>
      <c r="E19079" s="19">
        <v>0.98370842850245077</v>
      </c>
      <c r="F19079" s="19"/>
      <c r="G19079" s="19"/>
      <c r="H19079" s="19">
        <v>0.45277269090806643</v>
      </c>
      <c r="I19079" s="19"/>
      <c r="J19079" s="19">
        <v>0.88522304078959357</v>
      </c>
      <c r="K19079" s="19"/>
      <c r="L19079" s="19">
        <v>0.25268496163492421</v>
      </c>
      <c r="M19079" s="19">
        <v>8.3470064409697245E-2</v>
      </c>
      <c r="N19079" s="19"/>
      <c r="O19079" s="19"/>
      <c r="P19079" s="50">
        <v>0.79844740093122579</v>
      </c>
      <c r="R19079" s="9" t="s">
        <v>0</v>
      </c>
    </row>
    <row r="19080" spans="2:18" x14ac:dyDescent="0.2">
      <c r="B19080" s="25">
        <v>18850</v>
      </c>
      <c r="C19080" s="193"/>
      <c r="D19080" s="19">
        <v>0.27875144273959579</v>
      </c>
      <c r="E19080" s="19"/>
      <c r="F19080" s="19">
        <v>1.5915788660252757</v>
      </c>
      <c r="G19080" s="19"/>
      <c r="H19080" s="19">
        <v>0.31148912801567186</v>
      </c>
      <c r="I19080" s="19"/>
      <c r="J19080" s="19">
        <v>0.44455938137383721</v>
      </c>
      <c r="K19080" s="19"/>
      <c r="L19080" s="19">
        <v>0.49972711549105692</v>
      </c>
      <c r="M19080" s="19"/>
      <c r="N19080" s="19">
        <v>1.1533743104981657</v>
      </c>
      <c r="O19080" s="19"/>
      <c r="P19080" s="50">
        <v>5.8688621788796767E-2</v>
      </c>
      <c r="R19080" s="9" t="s">
        <v>0</v>
      </c>
    </row>
    <row r="19081" spans="2:18" x14ac:dyDescent="0.2">
      <c r="B19081" s="25">
        <v>18851</v>
      </c>
      <c r="C19081" s="193"/>
      <c r="D19081" s="19">
        <v>0.86501420403239648</v>
      </c>
      <c r="E19081" s="19"/>
      <c r="F19081" s="19">
        <v>0.85979717469737327</v>
      </c>
      <c r="G19081" s="19">
        <v>0.37416729776076391</v>
      </c>
      <c r="H19081" s="19"/>
      <c r="I19081" s="19">
        <v>7.5895293075764869E-2</v>
      </c>
      <c r="J19081" s="19"/>
      <c r="K19081" s="19"/>
      <c r="L19081" s="19">
        <v>0.11870019629639512</v>
      </c>
      <c r="M19081" s="19"/>
      <c r="N19081" s="19">
        <v>6.3675005874255897E-2</v>
      </c>
      <c r="O19081" s="19">
        <v>0.45791493935046396</v>
      </c>
      <c r="P19081" s="50"/>
      <c r="R19081" s="9" t="s">
        <v>0</v>
      </c>
    </row>
    <row r="19082" spans="2:18" x14ac:dyDescent="0.2">
      <c r="B19082" s="25">
        <v>18852</v>
      </c>
      <c r="C19082" s="193"/>
      <c r="D19082" s="19">
        <v>0.84734086256987506</v>
      </c>
      <c r="E19082" s="19"/>
      <c r="F19082" s="19">
        <v>0.58192070719830602</v>
      </c>
      <c r="G19082" s="19"/>
      <c r="H19082" s="19">
        <v>1.3423420315989669</v>
      </c>
      <c r="I19082" s="19">
        <v>0.16321986104556754</v>
      </c>
      <c r="J19082" s="19"/>
      <c r="K19082" s="19"/>
      <c r="L19082" s="19">
        <v>1.9961438064220483</v>
      </c>
      <c r="M19082" s="19"/>
      <c r="N19082" s="19">
        <v>0.6257798010813117</v>
      </c>
      <c r="O19082" s="19"/>
      <c r="P19082" s="50">
        <v>1.4557434931517776</v>
      </c>
      <c r="R19082" s="9" t="s">
        <v>0</v>
      </c>
    </row>
    <row r="19083" spans="2:18" x14ac:dyDescent="0.2">
      <c r="B19083" s="25">
        <v>18853</v>
      </c>
      <c r="C19083" s="193">
        <v>0.49077236120134377</v>
      </c>
      <c r="D19083" s="19"/>
      <c r="E19083" s="19">
        <v>1.0760061893694108</v>
      </c>
      <c r="F19083" s="19"/>
      <c r="G19083" s="19">
        <v>0.94079145457656588</v>
      </c>
      <c r="H19083" s="19"/>
      <c r="I19083" s="19"/>
      <c r="J19083" s="19">
        <v>0.11654885120974327</v>
      </c>
      <c r="K19083" s="19">
        <v>1.8619081149536896</v>
      </c>
      <c r="L19083" s="19"/>
      <c r="M19083" s="19">
        <v>0.79217131702710797</v>
      </c>
      <c r="N19083" s="19"/>
      <c r="O19083" s="19">
        <v>1.4584754975301777</v>
      </c>
      <c r="P19083" s="50"/>
      <c r="R19083" s="9" t="s">
        <v>0</v>
      </c>
    </row>
    <row r="19084" spans="2:18" x14ac:dyDescent="0.2">
      <c r="B19084" s="25">
        <v>18854</v>
      </c>
      <c r="C19084" s="193">
        <v>0.4038795141690027</v>
      </c>
      <c r="D19084" s="19"/>
      <c r="E19084" s="19"/>
      <c r="F19084" s="19">
        <v>0.27898436567553253</v>
      </c>
      <c r="G19084" s="19">
        <v>0.86945459815519854</v>
      </c>
      <c r="H19084" s="19"/>
      <c r="I19084" s="19"/>
      <c r="J19084" s="19">
        <v>0.17313274303300569</v>
      </c>
      <c r="K19084" s="19">
        <v>8.5317568178733941E-2</v>
      </c>
      <c r="L19084" s="19"/>
      <c r="M19084" s="19"/>
      <c r="N19084" s="19">
        <v>0.92852465701282438</v>
      </c>
      <c r="O19084" s="19">
        <v>0.32192552461373897</v>
      </c>
      <c r="P19084" s="50"/>
      <c r="R19084" s="9" t="s">
        <v>0</v>
      </c>
    </row>
    <row r="19085" spans="2:18" x14ac:dyDescent="0.2">
      <c r="B19085" s="25">
        <v>18855</v>
      </c>
      <c r="C19085" s="193">
        <v>0.25474299804471079</v>
      </c>
      <c r="D19085" s="19"/>
      <c r="E19085" s="19">
        <v>1.2869924135229101</v>
      </c>
      <c r="F19085" s="19"/>
      <c r="G19085" s="19"/>
      <c r="H19085" s="19">
        <v>0.21444820940015852</v>
      </c>
      <c r="I19085" s="19">
        <v>0.25171307345011001</v>
      </c>
      <c r="J19085" s="19"/>
      <c r="K19085" s="19">
        <v>0.4692090193248834</v>
      </c>
      <c r="L19085" s="19"/>
      <c r="M19085" s="19"/>
      <c r="N19085" s="19">
        <v>8.7035886084477876E-2</v>
      </c>
      <c r="O19085" s="19">
        <v>0.29046962497039169</v>
      </c>
      <c r="P19085" s="50"/>
      <c r="R19085" s="9" t="s">
        <v>0</v>
      </c>
    </row>
    <row r="19086" spans="2:18" x14ac:dyDescent="0.2">
      <c r="B19086" s="25">
        <v>18856</v>
      </c>
      <c r="C19086" s="193"/>
      <c r="D19086" s="19">
        <v>0.1932660686725147</v>
      </c>
      <c r="E19086" s="19"/>
      <c r="F19086" s="19">
        <v>0.45080103798183785</v>
      </c>
      <c r="G19086" s="19"/>
      <c r="H19086" s="19">
        <v>0.87599970137884997</v>
      </c>
      <c r="I19086" s="19"/>
      <c r="J19086" s="19">
        <v>1.1712465795949758</v>
      </c>
      <c r="K19086" s="19"/>
      <c r="L19086" s="19">
        <v>9.497016603146332E-3</v>
      </c>
      <c r="M19086" s="19"/>
      <c r="N19086" s="19">
        <v>0.55685685745062519</v>
      </c>
      <c r="O19086" s="19"/>
      <c r="P19086" s="50">
        <v>0.83771825509377074</v>
      </c>
      <c r="R19086" s="9" t="s">
        <v>0</v>
      </c>
    </row>
    <row r="19087" spans="2:18" x14ac:dyDescent="0.2">
      <c r="B19087" s="25">
        <v>18857</v>
      </c>
      <c r="C19087" s="193"/>
      <c r="D19087" s="19">
        <v>0.48537504494047229</v>
      </c>
      <c r="E19087" s="19"/>
      <c r="F19087" s="19">
        <v>0.50293813809527654</v>
      </c>
      <c r="G19087" s="19">
        <v>0.13575098360001361</v>
      </c>
      <c r="H19087" s="19"/>
      <c r="I19087" s="19"/>
      <c r="J19087" s="19">
        <v>0.71457959084563338</v>
      </c>
      <c r="K19087" s="19"/>
      <c r="L19087" s="19">
        <v>0.10302541911207891</v>
      </c>
      <c r="M19087" s="19"/>
      <c r="N19087" s="19">
        <v>0.158858353418137</v>
      </c>
      <c r="O19087" s="19">
        <v>3.5517850252225036E-2</v>
      </c>
      <c r="P19087" s="50"/>
      <c r="R19087" s="9" t="s">
        <v>0</v>
      </c>
    </row>
    <row r="19088" spans="2:18" x14ac:dyDescent="0.2">
      <c r="B19088" s="25">
        <v>18858</v>
      </c>
      <c r="C19088" s="193">
        <v>0.7537736037351791</v>
      </c>
      <c r="D19088" s="19"/>
      <c r="E19088" s="19">
        <v>0.74193788901944191</v>
      </c>
      <c r="F19088" s="19"/>
      <c r="G19088" s="19">
        <v>0.89049281314033624</v>
      </c>
      <c r="H19088" s="19"/>
      <c r="I19088" s="19">
        <v>1.3736868561540152</v>
      </c>
      <c r="J19088" s="19"/>
      <c r="K19088" s="19">
        <v>0.48792881923493453</v>
      </c>
      <c r="L19088" s="19"/>
      <c r="M19088" s="19">
        <v>0.76009818105524463</v>
      </c>
      <c r="N19088" s="19"/>
      <c r="O19088" s="19">
        <v>1.0461908960432371</v>
      </c>
      <c r="P19088" s="50"/>
      <c r="R19088" s="9" t="s">
        <v>0</v>
      </c>
    </row>
    <row r="19089" spans="2:18" x14ac:dyDescent="0.2">
      <c r="B19089" s="25">
        <v>18859</v>
      </c>
      <c r="C19089" s="193">
        <v>0.99350139215986455</v>
      </c>
      <c r="D19089" s="19"/>
      <c r="E19089" s="19">
        <v>0.65884408030534047</v>
      </c>
      <c r="F19089" s="19"/>
      <c r="G19089" s="19">
        <v>1.0318627033953858</v>
      </c>
      <c r="H19089" s="19"/>
      <c r="I19089" s="19"/>
      <c r="J19089" s="19">
        <v>0.11075822618458178</v>
      </c>
      <c r="K19089" s="19">
        <v>0.855980244630134</v>
      </c>
      <c r="L19089" s="19"/>
      <c r="M19089" s="19">
        <v>0.54562594165807266</v>
      </c>
      <c r="N19089" s="19"/>
      <c r="O19089" s="19">
        <v>1.1032327854280588</v>
      </c>
      <c r="P19089" s="50"/>
      <c r="R19089" s="9" t="s">
        <v>0</v>
      </c>
    </row>
    <row r="19090" spans="2:18" x14ac:dyDescent="0.2">
      <c r="B19090" s="25">
        <v>18860</v>
      </c>
      <c r="C19090" s="193"/>
      <c r="D19090" s="19">
        <v>0.8654269945657771</v>
      </c>
      <c r="E19090" s="19"/>
      <c r="F19090" s="19">
        <v>1.1270335175595785</v>
      </c>
      <c r="G19090" s="19">
        <v>0.10017694158597719</v>
      </c>
      <c r="H19090" s="19"/>
      <c r="I19090" s="19"/>
      <c r="J19090" s="19">
        <v>0.81259943571610693</v>
      </c>
      <c r="K19090" s="19"/>
      <c r="L19090" s="19">
        <v>0.99516235149828758</v>
      </c>
      <c r="M19090" s="19"/>
      <c r="N19090" s="19">
        <v>1.5003595685056135</v>
      </c>
      <c r="O19090" s="19"/>
      <c r="P19090" s="50">
        <v>0.60903883822226557</v>
      </c>
      <c r="R19090" s="9" t="s">
        <v>0</v>
      </c>
    </row>
    <row r="19091" spans="2:18" x14ac:dyDescent="0.2">
      <c r="B19091" s="25">
        <v>18861</v>
      </c>
      <c r="C19091" s="193"/>
      <c r="D19091" s="19">
        <v>0.42136565797744885</v>
      </c>
      <c r="E19091" s="19"/>
      <c r="F19091" s="19">
        <v>0.65737017337360704</v>
      </c>
      <c r="G19091" s="19">
        <v>0.24066008381077006</v>
      </c>
      <c r="H19091" s="19"/>
      <c r="I19091" s="19"/>
      <c r="J19091" s="19">
        <v>1.2500488807325223</v>
      </c>
      <c r="K19091" s="19"/>
      <c r="L19091" s="19">
        <v>1.4075227447806078</v>
      </c>
      <c r="M19091" s="19"/>
      <c r="N19091" s="19">
        <v>1.0806796352249706</v>
      </c>
      <c r="O19091" s="19"/>
      <c r="P19091" s="50">
        <v>1.0138854067137737</v>
      </c>
      <c r="R19091" s="9" t="s">
        <v>0</v>
      </c>
    </row>
    <row r="19092" spans="2:18" x14ac:dyDescent="0.2">
      <c r="B19092" s="25">
        <v>18862</v>
      </c>
      <c r="C19092" s="193">
        <v>0.23340685235466785</v>
      </c>
      <c r="D19092" s="19"/>
      <c r="E19092" s="19">
        <v>0.40252780622505047</v>
      </c>
      <c r="F19092" s="19"/>
      <c r="G19092" s="19"/>
      <c r="H19092" s="19">
        <v>1.848916577348236E-2</v>
      </c>
      <c r="I19092" s="19">
        <v>0.41211831312293329</v>
      </c>
      <c r="J19092" s="19"/>
      <c r="K19092" s="19"/>
      <c r="L19092" s="19">
        <v>0.40303108546581307</v>
      </c>
      <c r="M19092" s="19"/>
      <c r="N19092" s="19">
        <v>0.6116943231789036</v>
      </c>
      <c r="O19092" s="19">
        <v>0.42445733122188284</v>
      </c>
      <c r="P19092" s="50"/>
      <c r="R19092" s="9" t="s">
        <v>0</v>
      </c>
    </row>
    <row r="19093" spans="2:18" x14ac:dyDescent="0.2">
      <c r="B19093" s="25">
        <v>18863</v>
      </c>
      <c r="C19093" s="193">
        <v>0.43489857634622042</v>
      </c>
      <c r="D19093" s="19"/>
      <c r="E19093" s="19"/>
      <c r="F19093" s="19">
        <v>4.7758873431250591E-3</v>
      </c>
      <c r="G19093" s="19">
        <v>1.7848528909841934</v>
      </c>
      <c r="H19093" s="19"/>
      <c r="I19093" s="19">
        <v>0.6361217615485637</v>
      </c>
      <c r="J19093" s="19"/>
      <c r="K19093" s="19">
        <v>0.66293139445588734</v>
      </c>
      <c r="L19093" s="19"/>
      <c r="M19093" s="19"/>
      <c r="N19093" s="19">
        <v>0.13182372777727647</v>
      </c>
      <c r="O19093" s="19">
        <v>0.52645698669803564</v>
      </c>
      <c r="P19093" s="50"/>
      <c r="R19093" s="9" t="s">
        <v>0</v>
      </c>
    </row>
    <row r="19094" spans="2:18" x14ac:dyDescent="0.2">
      <c r="B19094" s="25">
        <v>18864</v>
      </c>
      <c r="C19094" s="193">
        <v>0.42138029042468195</v>
      </c>
      <c r="D19094" s="19"/>
      <c r="E19094" s="19">
        <v>0.8846012061998747</v>
      </c>
      <c r="F19094" s="19"/>
      <c r="G19094" s="19">
        <v>0.3114201829832341</v>
      </c>
      <c r="H19094" s="19"/>
      <c r="I19094" s="19">
        <v>0.21512994494379908</v>
      </c>
      <c r="J19094" s="19"/>
      <c r="K19094" s="19">
        <v>0.37143936038692882</v>
      </c>
      <c r="L19094" s="19"/>
      <c r="M19094" s="19">
        <v>0.50139113845566108</v>
      </c>
      <c r="N19094" s="19"/>
      <c r="O19094" s="19">
        <v>2.9376435202893496E-2</v>
      </c>
      <c r="P19094" s="50"/>
      <c r="R19094" s="9" t="s">
        <v>0</v>
      </c>
    </row>
    <row r="19095" spans="2:18" x14ac:dyDescent="0.2">
      <c r="B19095" s="25">
        <v>18865</v>
      </c>
      <c r="C19095" s="193"/>
      <c r="D19095" s="19">
        <v>1.4197347151601001</v>
      </c>
      <c r="E19095" s="19">
        <v>0.14188540685827961</v>
      </c>
      <c r="F19095" s="19"/>
      <c r="G19095" s="19"/>
      <c r="H19095" s="19">
        <v>1.2804066903850853E-2</v>
      </c>
      <c r="I19095" s="19">
        <v>0.52503864310298831</v>
      </c>
      <c r="J19095" s="19"/>
      <c r="K19095" s="19"/>
      <c r="L19095" s="19">
        <v>0.90606374784305366</v>
      </c>
      <c r="M19095" s="19"/>
      <c r="N19095" s="19">
        <v>0.30182110946576568</v>
      </c>
      <c r="O19095" s="19"/>
      <c r="P19095" s="50">
        <v>0.26612181647254202</v>
      </c>
      <c r="R19095" s="9" t="s">
        <v>0</v>
      </c>
    </row>
    <row r="19096" spans="2:18" x14ac:dyDescent="0.2">
      <c r="B19096" s="25">
        <v>18866</v>
      </c>
      <c r="C19096" s="193"/>
      <c r="D19096" s="19">
        <v>1.3224912867538485</v>
      </c>
      <c r="E19096" s="19"/>
      <c r="F19096" s="19">
        <v>0.2286001242267755</v>
      </c>
      <c r="G19096" s="19"/>
      <c r="H19096" s="19">
        <v>0.8411146136267067</v>
      </c>
      <c r="I19096" s="19"/>
      <c r="J19096" s="19">
        <v>0.39333899218898444</v>
      </c>
      <c r="K19096" s="19"/>
      <c r="L19096" s="19">
        <v>0.44409891723984352</v>
      </c>
      <c r="M19096" s="19"/>
      <c r="N19096" s="19">
        <v>0.99483065445612873</v>
      </c>
      <c r="O19096" s="19"/>
      <c r="P19096" s="50">
        <v>0.6059153693680881</v>
      </c>
      <c r="R19096" s="9" t="s">
        <v>0</v>
      </c>
    </row>
    <row r="19097" spans="2:18" x14ac:dyDescent="0.2">
      <c r="B19097" s="25">
        <v>18867</v>
      </c>
      <c r="C19097" s="193"/>
      <c r="D19097" s="19">
        <v>0.89577632235006321</v>
      </c>
      <c r="E19097" s="19">
        <v>0.84513351427902472</v>
      </c>
      <c r="F19097" s="19"/>
      <c r="G19097" s="19"/>
      <c r="H19097" s="19">
        <v>0.77223725870394144</v>
      </c>
      <c r="I19097" s="19"/>
      <c r="J19097" s="19">
        <v>0.4298626137675316</v>
      </c>
      <c r="K19097" s="19">
        <v>0.37243862455172072</v>
      </c>
      <c r="L19097" s="19"/>
      <c r="M19097" s="19"/>
      <c r="N19097" s="19">
        <v>0.78209729668602179</v>
      </c>
      <c r="O19097" s="19"/>
      <c r="P19097" s="50">
        <v>0.35077919270217583</v>
      </c>
      <c r="R19097" s="9" t="s">
        <v>0</v>
      </c>
    </row>
    <row r="19098" spans="2:18" x14ac:dyDescent="0.2">
      <c r="B19098" s="25">
        <v>18868</v>
      </c>
      <c r="C19098" s="193">
        <v>7.7973735545682654E-2</v>
      </c>
      <c r="D19098" s="19"/>
      <c r="E19098" s="19">
        <v>0.97155188449334284</v>
      </c>
      <c r="F19098" s="19"/>
      <c r="G19098" s="19">
        <v>0.26901701421192376</v>
      </c>
      <c r="H19098" s="19"/>
      <c r="I19098" s="19">
        <v>0.5575539955233243</v>
      </c>
      <c r="J19098" s="19"/>
      <c r="K19098" s="19">
        <v>0.56197824352313008</v>
      </c>
      <c r="L19098" s="19"/>
      <c r="M19098" s="19">
        <v>0.92429407993040691</v>
      </c>
      <c r="N19098" s="19"/>
      <c r="O19098" s="19">
        <v>1.6815532528701846</v>
      </c>
      <c r="P19098" s="50"/>
      <c r="R19098" s="9" t="s">
        <v>0</v>
      </c>
    </row>
    <row r="19099" spans="2:18" x14ac:dyDescent="0.2">
      <c r="B19099" s="25">
        <v>18869</v>
      </c>
      <c r="C19099" s="193">
        <v>1.3688192168314306</v>
      </c>
      <c r="D19099" s="19"/>
      <c r="E19099" s="19"/>
      <c r="F19099" s="19">
        <v>0.19423420392174073</v>
      </c>
      <c r="G19099" s="19">
        <v>1.3144460075443873</v>
      </c>
      <c r="H19099" s="19"/>
      <c r="I19099" s="19">
        <v>0.34551989124552573</v>
      </c>
      <c r="J19099" s="19"/>
      <c r="K19099" s="19">
        <v>0.62904537844055286</v>
      </c>
      <c r="L19099" s="19"/>
      <c r="M19099" s="19">
        <v>0.49761746664891976</v>
      </c>
      <c r="N19099" s="19"/>
      <c r="O19099" s="19">
        <v>0.9422291592156774</v>
      </c>
      <c r="P19099" s="50"/>
      <c r="R19099" s="9" t="s">
        <v>0</v>
      </c>
    </row>
    <row r="19100" spans="2:18" x14ac:dyDescent="0.2">
      <c r="B19100" s="25">
        <v>18870</v>
      </c>
      <c r="C19100" s="193"/>
      <c r="D19100" s="19">
        <v>0.1853860760158256</v>
      </c>
      <c r="E19100" s="19">
        <v>4.3824287899683213E-2</v>
      </c>
      <c r="F19100" s="19"/>
      <c r="G19100" s="19"/>
      <c r="H19100" s="19">
        <v>2.5255123313503481E-2</v>
      </c>
      <c r="I19100" s="19"/>
      <c r="J19100" s="19">
        <v>0.57456308649961385</v>
      </c>
      <c r="K19100" s="19">
        <v>0.11525603247304529</v>
      </c>
      <c r="L19100" s="19"/>
      <c r="M19100" s="19">
        <v>8.965104046392855E-2</v>
      </c>
      <c r="N19100" s="19"/>
      <c r="O19100" s="19"/>
      <c r="P19100" s="50">
        <v>0.70200704031907735</v>
      </c>
      <c r="R19100" s="9" t="s">
        <v>0</v>
      </c>
    </row>
    <row r="19101" spans="2:18" x14ac:dyDescent="0.2">
      <c r="B19101" s="25">
        <v>18871</v>
      </c>
      <c r="C19101" s="193"/>
      <c r="D19101" s="19">
        <v>0.92635549036346476</v>
      </c>
      <c r="E19101" s="19"/>
      <c r="F19101" s="19">
        <v>1.8526063490048175</v>
      </c>
      <c r="G19101" s="19"/>
      <c r="H19101" s="19">
        <v>0.57285647622250602</v>
      </c>
      <c r="I19101" s="19"/>
      <c r="J19101" s="19">
        <v>1.8155233378042284</v>
      </c>
      <c r="K19101" s="19"/>
      <c r="L19101" s="19">
        <v>0.59430353567344985</v>
      </c>
      <c r="M19101" s="19"/>
      <c r="N19101" s="19">
        <v>0.56941856943320812</v>
      </c>
      <c r="O19101" s="19"/>
      <c r="P19101" s="50">
        <v>1.4330919924444427</v>
      </c>
      <c r="R19101" s="9" t="s">
        <v>0</v>
      </c>
    </row>
    <row r="19102" spans="2:18" x14ac:dyDescent="0.2">
      <c r="B19102" s="25">
        <v>18872</v>
      </c>
      <c r="C19102" s="193"/>
      <c r="D19102" s="19">
        <v>0.71999689788866572</v>
      </c>
      <c r="E19102" s="19"/>
      <c r="F19102" s="19">
        <v>0.96806976799128153</v>
      </c>
      <c r="G19102" s="19"/>
      <c r="H19102" s="19">
        <v>0.23452579656761804</v>
      </c>
      <c r="I19102" s="19"/>
      <c r="J19102" s="19">
        <v>0.19012081708886891</v>
      </c>
      <c r="K19102" s="19"/>
      <c r="L19102" s="19">
        <v>0.12732275904605048</v>
      </c>
      <c r="M19102" s="19"/>
      <c r="N19102" s="19">
        <v>2.2327222355443928E-2</v>
      </c>
      <c r="O19102" s="19"/>
      <c r="P19102" s="50">
        <v>1.8766497016364413E-2</v>
      </c>
      <c r="R19102" s="9" t="s">
        <v>0</v>
      </c>
    </row>
    <row r="19103" spans="2:18" x14ac:dyDescent="0.2">
      <c r="B19103" s="25">
        <v>18873</v>
      </c>
      <c r="C19103" s="193"/>
      <c r="D19103" s="19">
        <v>3.166610549591467E-2</v>
      </c>
      <c r="E19103" s="19">
        <v>0.27337403926007947</v>
      </c>
      <c r="F19103" s="19"/>
      <c r="G19103" s="19"/>
      <c r="H19103" s="19">
        <v>0.65321135742688041</v>
      </c>
      <c r="I19103" s="19">
        <v>0.64864943598261104</v>
      </c>
      <c r="J19103" s="19"/>
      <c r="K19103" s="19">
        <v>1.2152740670832298E-2</v>
      </c>
      <c r="L19103" s="19"/>
      <c r="M19103" s="19"/>
      <c r="N19103" s="19">
        <v>0.2788931727528024</v>
      </c>
      <c r="O19103" s="19">
        <v>0.39299209561051907</v>
      </c>
      <c r="P19103" s="50"/>
      <c r="R19103" s="9" t="s">
        <v>0</v>
      </c>
    </row>
    <row r="19104" spans="2:18" x14ac:dyDescent="0.2">
      <c r="B19104" s="25">
        <v>18874</v>
      </c>
      <c r="C19104" s="193">
        <v>0.51503650325780825</v>
      </c>
      <c r="D19104" s="19"/>
      <c r="E19104" s="19"/>
      <c r="F19104" s="19">
        <v>0.20062728074930228</v>
      </c>
      <c r="G19104" s="19">
        <v>0.24498997397280267</v>
      </c>
      <c r="H19104" s="19"/>
      <c r="I19104" s="19"/>
      <c r="J19104" s="19">
        <v>0.76415156679551643</v>
      </c>
      <c r="K19104" s="19">
        <v>1.0133916561638641</v>
      </c>
      <c r="L19104" s="19"/>
      <c r="M19104" s="19">
        <v>1.1289829007656151</v>
      </c>
      <c r="N19104" s="19"/>
      <c r="O19104" s="19">
        <v>0.32179771946591296</v>
      </c>
      <c r="P19104" s="50"/>
      <c r="R19104" s="9" t="s">
        <v>0</v>
      </c>
    </row>
    <row r="19105" spans="2:18" x14ac:dyDescent="0.2">
      <c r="B19105" s="25">
        <v>18875</v>
      </c>
      <c r="C19105" s="193"/>
      <c r="D19105" s="19">
        <v>0.20414431307645095</v>
      </c>
      <c r="E19105" s="19">
        <v>0.4279192219304051</v>
      </c>
      <c r="F19105" s="19"/>
      <c r="G19105" s="19"/>
      <c r="H19105" s="19">
        <v>0.2036557903184617</v>
      </c>
      <c r="I19105" s="19"/>
      <c r="J19105" s="19">
        <v>0.50626477655651692</v>
      </c>
      <c r="K19105" s="19"/>
      <c r="L19105" s="19">
        <v>0.58832021318554706</v>
      </c>
      <c r="M19105" s="19"/>
      <c r="N19105" s="19">
        <v>0.74298167982582064</v>
      </c>
      <c r="O19105" s="19"/>
      <c r="P19105" s="50">
        <v>1.1483509450736635</v>
      </c>
      <c r="R19105" s="9" t="s">
        <v>0</v>
      </c>
    </row>
    <row r="19106" spans="2:18" x14ac:dyDescent="0.2">
      <c r="B19106" s="25">
        <v>18876</v>
      </c>
      <c r="C19106" s="193">
        <v>0.40843766734084441</v>
      </c>
      <c r="D19106" s="19"/>
      <c r="E19106" s="19">
        <v>1.1115060993225434</v>
      </c>
      <c r="F19106" s="19"/>
      <c r="G19106" s="19">
        <v>0.85362979054804</v>
      </c>
      <c r="H19106" s="19"/>
      <c r="I19106" s="19">
        <v>0.71698932250500913</v>
      </c>
      <c r="J19106" s="19"/>
      <c r="K19106" s="19">
        <v>0.75119526862099972</v>
      </c>
      <c r="L19106" s="19"/>
      <c r="M19106" s="19">
        <v>1.0869333207638772</v>
      </c>
      <c r="N19106" s="19"/>
      <c r="O19106" s="19">
        <v>1.278243293695202</v>
      </c>
      <c r="P19106" s="50"/>
      <c r="R19106" s="9" t="s">
        <v>0</v>
      </c>
    </row>
    <row r="19107" spans="2:18" x14ac:dyDescent="0.2">
      <c r="B19107" s="25">
        <v>18877</v>
      </c>
      <c r="C19107" s="193"/>
      <c r="D19107" s="19">
        <v>0.36929196139058285</v>
      </c>
      <c r="E19107" s="19">
        <v>5.5734833833489289E-2</v>
      </c>
      <c r="F19107" s="19"/>
      <c r="G19107" s="19">
        <v>0.28296863680983492</v>
      </c>
      <c r="H19107" s="19"/>
      <c r="I19107" s="19">
        <v>0.14228578278266718</v>
      </c>
      <c r="J19107" s="19"/>
      <c r="K19107" s="19">
        <v>0.54706167229640468</v>
      </c>
      <c r="L19107" s="19"/>
      <c r="M19107" s="19">
        <v>0.10667041966544384</v>
      </c>
      <c r="N19107" s="19"/>
      <c r="O19107" s="19">
        <v>0.80614906980180367</v>
      </c>
      <c r="P19107" s="50"/>
      <c r="R19107" s="9" t="s">
        <v>0</v>
      </c>
    </row>
    <row r="19108" spans="2:18" x14ac:dyDescent="0.2">
      <c r="B19108" s="25">
        <v>18878</v>
      </c>
      <c r="C19108" s="193">
        <v>0.82541370230844979</v>
      </c>
      <c r="D19108" s="19"/>
      <c r="E19108" s="19">
        <v>0.75820155521407784</v>
      </c>
      <c r="F19108" s="19"/>
      <c r="G19108" s="19">
        <v>1.7497537719035281</v>
      </c>
      <c r="H19108" s="19"/>
      <c r="I19108" s="19">
        <v>0.80610891920900107</v>
      </c>
      <c r="J19108" s="19"/>
      <c r="K19108" s="19">
        <v>0.94148971653110936</v>
      </c>
      <c r="L19108" s="19"/>
      <c r="M19108" s="19">
        <v>1.4033901534773321</v>
      </c>
      <c r="N19108" s="19"/>
      <c r="O19108" s="19">
        <v>0.7272212026019711</v>
      </c>
      <c r="P19108" s="50"/>
      <c r="R19108" s="9" t="s">
        <v>0</v>
      </c>
    </row>
    <row r="19109" spans="2:18" x14ac:dyDescent="0.2">
      <c r="B19109" s="25">
        <v>18879</v>
      </c>
      <c r="C19109" s="193">
        <v>2.0749939116999845</v>
      </c>
      <c r="D19109" s="19"/>
      <c r="E19109" s="19">
        <v>2.8067915603495019</v>
      </c>
      <c r="F19109" s="19"/>
      <c r="G19109" s="19">
        <v>1.7834306771822117</v>
      </c>
      <c r="H19109" s="19"/>
      <c r="I19109" s="19">
        <v>2.1898288394344303</v>
      </c>
      <c r="J19109" s="19"/>
      <c r="K19109" s="19">
        <v>2.4474375317432338</v>
      </c>
      <c r="L19109" s="19"/>
      <c r="M19109" s="19">
        <v>2.1113058700271536</v>
      </c>
      <c r="N19109" s="19"/>
      <c r="O19109" s="19">
        <v>0.83845776040234155</v>
      </c>
      <c r="P19109" s="50"/>
      <c r="R19109" s="9" t="s">
        <v>0</v>
      </c>
    </row>
    <row r="19110" spans="2:18" x14ac:dyDescent="0.2">
      <c r="B19110" s="25">
        <v>18880</v>
      </c>
      <c r="C19110" s="193">
        <v>1.1379891359274825</v>
      </c>
      <c r="D19110" s="19"/>
      <c r="E19110" s="19">
        <v>1.3518805317651577</v>
      </c>
      <c r="F19110" s="19"/>
      <c r="G19110" s="19">
        <v>1.5616385348332158</v>
      </c>
      <c r="H19110" s="19"/>
      <c r="I19110" s="19">
        <v>0.83383444227242998</v>
      </c>
      <c r="J19110" s="19"/>
      <c r="K19110" s="19">
        <v>0.5816540969399745</v>
      </c>
      <c r="L19110" s="19"/>
      <c r="M19110" s="19">
        <v>4.0380854026735906E-2</v>
      </c>
      <c r="N19110" s="19"/>
      <c r="O19110" s="19">
        <v>0.27878643424389271</v>
      </c>
      <c r="P19110" s="50"/>
      <c r="R19110" s="9" t="s">
        <v>0</v>
      </c>
    </row>
    <row r="19111" spans="2:18" x14ac:dyDescent="0.2">
      <c r="B19111" s="25">
        <v>18881</v>
      </c>
      <c r="C19111" s="193"/>
      <c r="D19111" s="19">
        <v>0.87404028862103833</v>
      </c>
      <c r="E19111" s="19"/>
      <c r="F19111" s="19">
        <v>0.41060132179861919</v>
      </c>
      <c r="G19111" s="19">
        <v>2.4104740504249076E-2</v>
      </c>
      <c r="H19111" s="19"/>
      <c r="I19111" s="19">
        <v>0.25681907488231959</v>
      </c>
      <c r="J19111" s="19"/>
      <c r="K19111" s="19">
        <v>0.53969271928454798</v>
      </c>
      <c r="L19111" s="19"/>
      <c r="M19111" s="19"/>
      <c r="N19111" s="19">
        <v>0.56515613956284705</v>
      </c>
      <c r="O19111" s="19"/>
      <c r="P19111" s="50">
        <v>0.86256487757112432</v>
      </c>
      <c r="R19111" s="9" t="s">
        <v>0</v>
      </c>
    </row>
    <row r="19112" spans="2:18" x14ac:dyDescent="0.2">
      <c r="B19112" s="25">
        <v>18882</v>
      </c>
      <c r="C19112" s="193">
        <v>0.20907872408319983</v>
      </c>
      <c r="D19112" s="19"/>
      <c r="E19112" s="19"/>
      <c r="F19112" s="19">
        <v>1.3422546974419089E-4</v>
      </c>
      <c r="G19112" s="19">
        <v>0.37866505267708778</v>
      </c>
      <c r="H19112" s="19"/>
      <c r="I19112" s="19">
        <v>0.61593569717090157</v>
      </c>
      <c r="J19112" s="19"/>
      <c r="K19112" s="19"/>
      <c r="L19112" s="19">
        <v>0.47542576427139482</v>
      </c>
      <c r="M19112" s="19">
        <v>0.79472029613604178</v>
      </c>
      <c r="N19112" s="19"/>
      <c r="O19112" s="19"/>
      <c r="P19112" s="50">
        <v>0.54529669760033772</v>
      </c>
      <c r="R19112" s="9" t="s">
        <v>0</v>
      </c>
    </row>
    <row r="19113" spans="2:18" x14ac:dyDescent="0.2">
      <c r="B19113" s="25">
        <v>18883</v>
      </c>
      <c r="C19113" s="193"/>
      <c r="D19113" s="19">
        <v>0.47278452447476571</v>
      </c>
      <c r="E19113" s="19"/>
      <c r="F19113" s="19">
        <v>0.51396864857824054</v>
      </c>
      <c r="G19113" s="19"/>
      <c r="H19113" s="19">
        <v>0.79954345021466877</v>
      </c>
      <c r="I19113" s="19"/>
      <c r="J19113" s="19">
        <v>0.94493876270053534</v>
      </c>
      <c r="K19113" s="19">
        <v>0.16251340099490022</v>
      </c>
      <c r="L19113" s="19"/>
      <c r="M19113" s="19"/>
      <c r="N19113" s="19">
        <v>0.3191038995074123</v>
      </c>
      <c r="O19113" s="19">
        <v>9.8635539384632029E-2</v>
      </c>
      <c r="P19113" s="50"/>
      <c r="R19113" s="9" t="s">
        <v>0</v>
      </c>
    </row>
    <row r="19114" spans="2:18" x14ac:dyDescent="0.2">
      <c r="B19114" s="25">
        <v>18884</v>
      </c>
      <c r="C19114" s="193">
        <v>0.92293504331458742</v>
      </c>
      <c r="D19114" s="19"/>
      <c r="E19114" s="19">
        <v>1.7718061043540454</v>
      </c>
      <c r="F19114" s="19"/>
      <c r="G19114" s="19">
        <v>1.829912780153333</v>
      </c>
      <c r="H19114" s="19"/>
      <c r="I19114" s="19">
        <v>0.84200109195918782</v>
      </c>
      <c r="J19114" s="19"/>
      <c r="K19114" s="19">
        <v>1.2439113696835884</v>
      </c>
      <c r="L19114" s="19"/>
      <c r="M19114" s="19">
        <v>1.5160149499450157</v>
      </c>
      <c r="N19114" s="19"/>
      <c r="O19114" s="19">
        <v>0.77936747619158075</v>
      </c>
      <c r="P19114" s="50"/>
      <c r="R19114" s="9" t="s">
        <v>0</v>
      </c>
    </row>
    <row r="19115" spans="2:18" x14ac:dyDescent="0.2">
      <c r="B19115" s="25">
        <v>18885</v>
      </c>
      <c r="C19115" s="193"/>
      <c r="D19115" s="19">
        <v>5.0686276694634803E-2</v>
      </c>
      <c r="E19115" s="19">
        <v>0.15119604419576008</v>
      </c>
      <c r="F19115" s="19"/>
      <c r="G19115" s="19">
        <v>0.53797358401781747</v>
      </c>
      <c r="H19115" s="19"/>
      <c r="I19115" s="19">
        <v>0.88101361569305292</v>
      </c>
      <c r="J19115" s="19"/>
      <c r="K19115" s="19">
        <v>9.6939688762394338E-2</v>
      </c>
      <c r="L19115" s="19"/>
      <c r="M19115" s="19">
        <v>0.72121561558140468</v>
      </c>
      <c r="N19115" s="19"/>
      <c r="O19115" s="19">
        <v>0.78429224307272383</v>
      </c>
      <c r="P19115" s="50"/>
      <c r="R19115" s="9" t="s">
        <v>0</v>
      </c>
    </row>
    <row r="19116" spans="2:18" x14ac:dyDescent="0.2">
      <c r="B19116" s="25">
        <v>18886</v>
      </c>
      <c r="C19116" s="193">
        <v>0.16573043410349908</v>
      </c>
      <c r="D19116" s="19"/>
      <c r="E19116" s="19"/>
      <c r="F19116" s="19">
        <v>1.0521372352027469</v>
      </c>
      <c r="G19116" s="19"/>
      <c r="H19116" s="19">
        <v>1.050664452498286</v>
      </c>
      <c r="I19116" s="19">
        <v>0.47817591525961212</v>
      </c>
      <c r="J19116" s="19"/>
      <c r="K19116" s="19">
        <v>0.25443912020205778</v>
      </c>
      <c r="L19116" s="19"/>
      <c r="M19116" s="19"/>
      <c r="N19116" s="19">
        <v>0.94882011455626758</v>
      </c>
      <c r="O19116" s="19">
        <v>0.50745040629349225</v>
      </c>
      <c r="P19116" s="50"/>
      <c r="R19116" s="9" t="s">
        <v>0</v>
      </c>
    </row>
    <row r="19117" spans="2:18" x14ac:dyDescent="0.2">
      <c r="B19117" s="25">
        <v>18887</v>
      </c>
      <c r="C19117" s="193"/>
      <c r="D19117" s="19">
        <v>1.0082074589489725</v>
      </c>
      <c r="E19117" s="19"/>
      <c r="F19117" s="19">
        <v>1.4508283411810632</v>
      </c>
      <c r="G19117" s="19"/>
      <c r="H19117" s="19">
        <v>1.0457337215318896</v>
      </c>
      <c r="I19117" s="19"/>
      <c r="J19117" s="19">
        <v>1.4602212218369628</v>
      </c>
      <c r="K19117" s="19"/>
      <c r="L19117" s="19">
        <v>0.45286485614022787</v>
      </c>
      <c r="M19117" s="19"/>
      <c r="N19117" s="19">
        <v>9.8698253395053823E-2</v>
      </c>
      <c r="O19117" s="19"/>
      <c r="P19117" s="50">
        <v>0.88961647998476356</v>
      </c>
      <c r="R19117" s="9" t="s">
        <v>0</v>
      </c>
    </row>
    <row r="19118" spans="2:18" x14ac:dyDescent="0.2">
      <c r="B19118" s="25">
        <v>18888</v>
      </c>
      <c r="C19118" s="193">
        <v>0.18791845904205906</v>
      </c>
      <c r="D19118" s="19"/>
      <c r="E19118" s="19">
        <v>0.5530636448770333</v>
      </c>
      <c r="F19118" s="19"/>
      <c r="G19118" s="19">
        <v>0.91906541037159861</v>
      </c>
      <c r="H19118" s="19"/>
      <c r="I19118" s="19">
        <v>0.47012342849118066</v>
      </c>
      <c r="J19118" s="19"/>
      <c r="K19118" s="19">
        <v>7.5255685922677978E-2</v>
      </c>
      <c r="L19118" s="19"/>
      <c r="M19118" s="19"/>
      <c r="N19118" s="19">
        <v>0.45642945671374641</v>
      </c>
      <c r="O19118" s="19">
        <v>0.36834519757478701</v>
      </c>
      <c r="P19118" s="50"/>
      <c r="R19118" s="9" t="s">
        <v>0</v>
      </c>
    </row>
    <row r="19119" spans="2:18" x14ac:dyDescent="0.2">
      <c r="B19119" s="25">
        <v>18889</v>
      </c>
      <c r="C19119" s="193">
        <v>1.8546210117730351</v>
      </c>
      <c r="D19119" s="19"/>
      <c r="E19119" s="19">
        <v>1.1940779052388024</v>
      </c>
      <c r="F19119" s="19"/>
      <c r="G19119" s="19">
        <v>1.0236879088464061</v>
      </c>
      <c r="H19119" s="19"/>
      <c r="I19119" s="19">
        <v>1.267896922230487</v>
      </c>
      <c r="J19119" s="19"/>
      <c r="K19119" s="19">
        <v>1.4124651999595812</v>
      </c>
      <c r="L19119" s="19"/>
      <c r="M19119" s="19">
        <v>1.4557363482333481</v>
      </c>
      <c r="N19119" s="19"/>
      <c r="O19119" s="19">
        <v>1.0227930989982836</v>
      </c>
      <c r="P19119" s="50"/>
      <c r="R19119" s="9" t="s">
        <v>0</v>
      </c>
    </row>
    <row r="19120" spans="2:18" x14ac:dyDescent="0.2">
      <c r="B19120" s="25">
        <v>18890</v>
      </c>
      <c r="C19120" s="193">
        <v>0.39443851320044515</v>
      </c>
      <c r="D19120" s="19"/>
      <c r="E19120" s="19">
        <v>0.47273618122708522</v>
      </c>
      <c r="F19120" s="19"/>
      <c r="G19120" s="19"/>
      <c r="H19120" s="19">
        <v>0.20902110922279221</v>
      </c>
      <c r="I19120" s="19">
        <v>0.32739928786704731</v>
      </c>
      <c r="J19120" s="19"/>
      <c r="K19120" s="19"/>
      <c r="L19120" s="19">
        <v>0.4278096790922119</v>
      </c>
      <c r="M19120" s="19">
        <v>0.12695627546621477</v>
      </c>
      <c r="N19120" s="19"/>
      <c r="O19120" s="19">
        <v>0.54098755494906015</v>
      </c>
      <c r="P19120" s="50"/>
      <c r="R19120" s="9" t="s">
        <v>0</v>
      </c>
    </row>
    <row r="19121" spans="2:18" x14ac:dyDescent="0.2">
      <c r="B19121" s="25">
        <v>18891</v>
      </c>
      <c r="C19121" s="193">
        <v>0.44998023950083699</v>
      </c>
      <c r="D19121" s="19"/>
      <c r="E19121" s="19">
        <v>1.8257920690437281</v>
      </c>
      <c r="F19121" s="19"/>
      <c r="G19121" s="19">
        <v>0.6029991693730008</v>
      </c>
      <c r="H19121" s="19"/>
      <c r="I19121" s="19">
        <v>1.2996695596423449</v>
      </c>
      <c r="J19121" s="19"/>
      <c r="K19121" s="19">
        <v>0.58141689465062396</v>
      </c>
      <c r="L19121" s="19"/>
      <c r="M19121" s="19">
        <v>1.0108148724559105</v>
      </c>
      <c r="N19121" s="19"/>
      <c r="O19121" s="19">
        <v>1.1155431758783552</v>
      </c>
      <c r="P19121" s="50"/>
      <c r="R19121" s="9" t="s">
        <v>0</v>
      </c>
    </row>
    <row r="19122" spans="2:18" x14ac:dyDescent="0.2">
      <c r="B19122" s="25">
        <v>18892</v>
      </c>
      <c r="C19122" s="193"/>
      <c r="D19122" s="19">
        <v>1.0883129396323761</v>
      </c>
      <c r="E19122" s="19">
        <v>0.2759169956112299</v>
      </c>
      <c r="F19122" s="19"/>
      <c r="G19122" s="19">
        <v>0.15354744762827</v>
      </c>
      <c r="H19122" s="19"/>
      <c r="I19122" s="19"/>
      <c r="J19122" s="19">
        <v>0.16405627778962265</v>
      </c>
      <c r="K19122" s="19"/>
      <c r="L19122" s="19">
        <v>2.4559179187559402E-2</v>
      </c>
      <c r="M19122" s="19">
        <v>0.58042156171955472</v>
      </c>
      <c r="N19122" s="19"/>
      <c r="O19122" s="19">
        <v>0.15620735361521101</v>
      </c>
      <c r="P19122" s="50"/>
      <c r="R19122" s="9" t="s">
        <v>0</v>
      </c>
    </row>
    <row r="19123" spans="2:18" x14ac:dyDescent="0.2">
      <c r="B19123" s="25">
        <v>18893</v>
      </c>
      <c r="C19123" s="193">
        <v>0.24028197130521894</v>
      </c>
      <c r="D19123" s="19"/>
      <c r="E19123" s="19"/>
      <c r="F19123" s="19">
        <v>0.12797813795484264</v>
      </c>
      <c r="G19123" s="19">
        <v>0.58116902180077912</v>
      </c>
      <c r="H19123" s="19"/>
      <c r="I19123" s="19">
        <v>0.36294906958827111</v>
      </c>
      <c r="J19123" s="19"/>
      <c r="K19123" s="19">
        <v>1.0035770051048039</v>
      </c>
      <c r="L19123" s="19"/>
      <c r="M19123" s="19"/>
      <c r="N19123" s="19">
        <v>0.46971184542353117</v>
      </c>
      <c r="O19123" s="19"/>
      <c r="P19123" s="50">
        <v>0.63207006211585226</v>
      </c>
      <c r="R19123" s="9" t="s">
        <v>0</v>
      </c>
    </row>
    <row r="19124" spans="2:18" x14ac:dyDescent="0.2">
      <c r="B19124" s="25">
        <v>18894</v>
      </c>
      <c r="C19124" s="193">
        <v>0.87095782741032524</v>
      </c>
      <c r="D19124" s="19"/>
      <c r="E19124" s="19">
        <v>0.29273763509893347</v>
      </c>
      <c r="F19124" s="19"/>
      <c r="G19124" s="19">
        <v>0.69572017695875277</v>
      </c>
      <c r="H19124" s="19"/>
      <c r="I19124" s="19">
        <v>0.16506793970880021</v>
      </c>
      <c r="J19124" s="19"/>
      <c r="K19124" s="19">
        <v>0.67184846658411812</v>
      </c>
      <c r="L19124" s="19"/>
      <c r="M19124" s="19">
        <v>0.83074144173681796</v>
      </c>
      <c r="N19124" s="19"/>
      <c r="O19124" s="19">
        <v>0.9059892646674168</v>
      </c>
      <c r="P19124" s="50"/>
      <c r="R19124" s="9" t="s">
        <v>0</v>
      </c>
    </row>
    <row r="19125" spans="2:18" x14ac:dyDescent="0.2">
      <c r="B19125" s="25">
        <v>18895</v>
      </c>
      <c r="C19125" s="193"/>
      <c r="D19125" s="19">
        <v>0.91411530796111129</v>
      </c>
      <c r="E19125" s="19"/>
      <c r="F19125" s="19">
        <v>0.33867026815373885</v>
      </c>
      <c r="G19125" s="19"/>
      <c r="H19125" s="19">
        <v>0.60726311359339713</v>
      </c>
      <c r="I19125" s="19"/>
      <c r="J19125" s="19">
        <v>0.82928598457330871</v>
      </c>
      <c r="K19125" s="19"/>
      <c r="L19125" s="19">
        <v>0.46231448091101685</v>
      </c>
      <c r="M19125" s="19"/>
      <c r="N19125" s="19">
        <v>0.31732842080508489</v>
      </c>
      <c r="O19125" s="19"/>
      <c r="P19125" s="50">
        <v>0.7612743783853384</v>
      </c>
      <c r="R19125" s="9" t="s">
        <v>0</v>
      </c>
    </row>
    <row r="19126" spans="2:18" x14ac:dyDescent="0.2">
      <c r="B19126" s="25">
        <v>18896</v>
      </c>
      <c r="C19126" s="193"/>
      <c r="D19126" s="19">
        <v>2.3772936879402979</v>
      </c>
      <c r="E19126" s="19"/>
      <c r="F19126" s="19">
        <v>0.74845358680844953</v>
      </c>
      <c r="G19126" s="19"/>
      <c r="H19126" s="19">
        <v>0.56844926874664181</v>
      </c>
      <c r="I19126" s="19"/>
      <c r="J19126" s="19">
        <v>1.6864092531626587</v>
      </c>
      <c r="K19126" s="19"/>
      <c r="L19126" s="19">
        <v>1.1451554355759508</v>
      </c>
      <c r="M19126" s="19"/>
      <c r="N19126" s="19">
        <v>1.7722654459567304</v>
      </c>
      <c r="O19126" s="19"/>
      <c r="P19126" s="50">
        <v>0.95501525006188592</v>
      </c>
      <c r="R19126" s="9" t="s">
        <v>0</v>
      </c>
    </row>
    <row r="19127" spans="2:18" x14ac:dyDescent="0.2">
      <c r="B19127" s="25">
        <v>18897</v>
      </c>
      <c r="C19127" s="193">
        <v>0.7263504142800834</v>
      </c>
      <c r="D19127" s="19"/>
      <c r="E19127" s="19">
        <v>0.91170325545542552</v>
      </c>
      <c r="F19127" s="19"/>
      <c r="G19127" s="19">
        <v>0.95891103656086585</v>
      </c>
      <c r="H19127" s="19"/>
      <c r="I19127" s="19">
        <v>0.16329920760720448</v>
      </c>
      <c r="J19127" s="19"/>
      <c r="K19127" s="19"/>
      <c r="L19127" s="19">
        <v>0.37296698121145144</v>
      </c>
      <c r="M19127" s="19"/>
      <c r="N19127" s="19">
        <v>0.60918975579185253</v>
      </c>
      <c r="O19127" s="19">
        <v>0.6263292057841392</v>
      </c>
      <c r="P19127" s="50"/>
      <c r="R19127" s="9" t="s">
        <v>0</v>
      </c>
    </row>
    <row r="19128" spans="2:18" x14ac:dyDescent="0.2">
      <c r="B19128" s="25">
        <v>18898</v>
      </c>
      <c r="C19128" s="193"/>
      <c r="D19128" s="19">
        <v>1.8683966762316626</v>
      </c>
      <c r="E19128" s="19"/>
      <c r="F19128" s="19">
        <v>0.39325170787068642</v>
      </c>
      <c r="G19128" s="19"/>
      <c r="H19128" s="19">
        <v>0.9040479405015045</v>
      </c>
      <c r="I19128" s="19"/>
      <c r="J19128" s="19">
        <v>1.6420859175055429</v>
      </c>
      <c r="K19128" s="19"/>
      <c r="L19128" s="19">
        <v>0.64333239775333873</v>
      </c>
      <c r="M19128" s="19"/>
      <c r="N19128" s="19">
        <v>0.99255425990226764</v>
      </c>
      <c r="O19128" s="19"/>
      <c r="P19128" s="50">
        <v>1.0958806861922896</v>
      </c>
      <c r="R19128" s="9" t="s">
        <v>0</v>
      </c>
    </row>
    <row r="19129" spans="2:18" x14ac:dyDescent="0.2">
      <c r="B19129" s="25">
        <v>18899</v>
      </c>
      <c r="C19129" s="193"/>
      <c r="D19129" s="19">
        <v>0.81142243698115357</v>
      </c>
      <c r="E19129" s="19"/>
      <c r="F19129" s="19">
        <v>0.58554212260355254</v>
      </c>
      <c r="G19129" s="19"/>
      <c r="H19129" s="19">
        <v>2.0394346632594438</v>
      </c>
      <c r="I19129" s="19"/>
      <c r="J19129" s="19">
        <v>0.38969439552526408</v>
      </c>
      <c r="K19129" s="19"/>
      <c r="L19129" s="19">
        <v>0.1248571230730799</v>
      </c>
      <c r="M19129" s="19"/>
      <c r="N19129" s="19">
        <v>1.3052856599973066</v>
      </c>
      <c r="O19129" s="19"/>
      <c r="P19129" s="50">
        <v>0.74915766997074107</v>
      </c>
      <c r="R19129" s="9" t="s">
        <v>0</v>
      </c>
    </row>
    <row r="19130" spans="2:18" x14ac:dyDescent="0.2">
      <c r="B19130" s="25">
        <v>18900</v>
      </c>
      <c r="C19130" s="193">
        <v>0.80129936759514331</v>
      </c>
      <c r="D19130" s="19"/>
      <c r="E19130" s="19">
        <v>1.1983327798085857</v>
      </c>
      <c r="F19130" s="19"/>
      <c r="G19130" s="19">
        <v>0.64459054582763198</v>
      </c>
      <c r="H19130" s="19"/>
      <c r="I19130" s="19">
        <v>0.49903205218819729</v>
      </c>
      <c r="J19130" s="19"/>
      <c r="K19130" s="19">
        <v>3.8604319280670492E-2</v>
      </c>
      <c r="L19130" s="19"/>
      <c r="M19130" s="19">
        <v>1.3902878056591417</v>
      </c>
      <c r="N19130" s="19"/>
      <c r="O19130" s="19">
        <v>0.97272718364781463</v>
      </c>
      <c r="P19130" s="50"/>
      <c r="R19130" s="9" t="s">
        <v>0</v>
      </c>
    </row>
    <row r="19131" spans="2:18" x14ac:dyDescent="0.2">
      <c r="B19131" s="25">
        <v>18901</v>
      </c>
      <c r="C19131" s="193">
        <v>0.61636790873342695</v>
      </c>
      <c r="D19131" s="19"/>
      <c r="E19131" s="19"/>
      <c r="F19131" s="19">
        <v>0.68000875930567772</v>
      </c>
      <c r="G19131" s="19"/>
      <c r="H19131" s="19">
        <v>0.12857263902351657</v>
      </c>
      <c r="I19131" s="19"/>
      <c r="J19131" s="19">
        <v>9.6733894334289621E-3</v>
      </c>
      <c r="K19131" s="19">
        <v>0.47644886451227164</v>
      </c>
      <c r="L19131" s="19"/>
      <c r="M19131" s="19"/>
      <c r="N19131" s="19">
        <v>1.2617630923692915</v>
      </c>
      <c r="O19131" s="19"/>
      <c r="P19131" s="50">
        <v>0.44322247134192533</v>
      </c>
      <c r="R19131" s="9" t="s">
        <v>0</v>
      </c>
    </row>
    <row r="19132" spans="2:18" x14ac:dyDescent="0.2">
      <c r="B19132" s="25">
        <v>18902</v>
      </c>
      <c r="C19132" s="193">
        <v>0.76587327951914086</v>
      </c>
      <c r="D19132" s="19"/>
      <c r="E19132" s="19">
        <v>0.77283217047069275</v>
      </c>
      <c r="F19132" s="19"/>
      <c r="G19132" s="19">
        <v>0.38892197182626936</v>
      </c>
      <c r="H19132" s="19"/>
      <c r="I19132" s="19"/>
      <c r="J19132" s="19">
        <v>0.37873180451908461</v>
      </c>
      <c r="K19132" s="19">
        <v>0.37280792974165289</v>
      </c>
      <c r="L19132" s="19"/>
      <c r="M19132" s="19">
        <v>0.24366398546480575</v>
      </c>
      <c r="N19132" s="19"/>
      <c r="O19132" s="19">
        <v>0.15352197908206539</v>
      </c>
      <c r="P19132" s="50"/>
      <c r="R19132" s="9" t="s">
        <v>0</v>
      </c>
    </row>
    <row r="19133" spans="2:18" x14ac:dyDescent="0.2">
      <c r="B19133" s="25">
        <v>18903</v>
      </c>
      <c r="C19133" s="193">
        <v>1.7056765947157133</v>
      </c>
      <c r="D19133" s="19"/>
      <c r="E19133" s="19">
        <v>1.239660420488522</v>
      </c>
      <c r="F19133" s="19"/>
      <c r="G19133" s="19">
        <v>2.1669523732566596</v>
      </c>
      <c r="H19133" s="19"/>
      <c r="I19133" s="19">
        <v>1.846498013970028</v>
      </c>
      <c r="J19133" s="19"/>
      <c r="K19133" s="19">
        <v>1.6971744003643634</v>
      </c>
      <c r="L19133" s="19"/>
      <c r="M19133" s="19">
        <v>1.5850519460515331</v>
      </c>
      <c r="N19133" s="19"/>
      <c r="O19133" s="19">
        <v>1.0002291306480542</v>
      </c>
      <c r="P19133" s="50"/>
      <c r="R19133" s="9" t="s">
        <v>0</v>
      </c>
    </row>
    <row r="19134" spans="2:18" x14ac:dyDescent="0.2">
      <c r="B19134" s="25">
        <v>18904</v>
      </c>
      <c r="C19134" s="193"/>
      <c r="D19134" s="19">
        <v>1.4701847616919013</v>
      </c>
      <c r="E19134" s="19">
        <v>0.24644868313642757</v>
      </c>
      <c r="F19134" s="19"/>
      <c r="G19134" s="19"/>
      <c r="H19134" s="19">
        <v>1.0351632899161647</v>
      </c>
      <c r="I19134" s="19"/>
      <c r="J19134" s="19">
        <v>0.59562638948684254</v>
      </c>
      <c r="K19134" s="19"/>
      <c r="L19134" s="19">
        <v>1.5036205059230421</v>
      </c>
      <c r="M19134" s="19"/>
      <c r="N19134" s="19">
        <v>1.2974583762609593</v>
      </c>
      <c r="O19134" s="19"/>
      <c r="P19134" s="50">
        <v>0.18475491964625915</v>
      </c>
      <c r="R19134" s="9" t="s">
        <v>0</v>
      </c>
    </row>
    <row r="19135" spans="2:18" x14ac:dyDescent="0.2">
      <c r="B19135" s="25">
        <v>18905</v>
      </c>
      <c r="C19135" s="193">
        <v>0.35049379952676141</v>
      </c>
      <c r="D19135" s="19"/>
      <c r="E19135" s="19">
        <v>0.84346158147544736</v>
      </c>
      <c r="F19135" s="19"/>
      <c r="G19135" s="19"/>
      <c r="H19135" s="19">
        <v>0.16544481674239786</v>
      </c>
      <c r="I19135" s="19">
        <v>0.40552976832483451</v>
      </c>
      <c r="J19135" s="19"/>
      <c r="K19135" s="19"/>
      <c r="L19135" s="19">
        <v>0.38826905720483545</v>
      </c>
      <c r="M19135" s="19">
        <v>0.175131658177716</v>
      </c>
      <c r="N19135" s="19"/>
      <c r="O19135" s="19"/>
      <c r="P19135" s="50">
        <v>0.1413658032214847</v>
      </c>
      <c r="R19135" s="9" t="s">
        <v>0</v>
      </c>
    </row>
    <row r="19136" spans="2:18" x14ac:dyDescent="0.2">
      <c r="B19136" s="25">
        <v>18906</v>
      </c>
      <c r="C19136" s="193"/>
      <c r="D19136" s="19">
        <v>0.31294114036177062</v>
      </c>
      <c r="E19136" s="19"/>
      <c r="F19136" s="19">
        <v>1.9942293627290802E-2</v>
      </c>
      <c r="G19136" s="19"/>
      <c r="H19136" s="19">
        <v>5.3449199235819381E-2</v>
      </c>
      <c r="I19136" s="19"/>
      <c r="J19136" s="19">
        <v>0.54543431222890559</v>
      </c>
      <c r="K19136" s="19"/>
      <c r="L19136" s="19">
        <v>5.1068340853370399E-2</v>
      </c>
      <c r="M19136" s="19"/>
      <c r="N19136" s="19">
        <v>0.49482171552683091</v>
      </c>
      <c r="O19136" s="19"/>
      <c r="P19136" s="50">
        <v>0.30548584644258248</v>
      </c>
      <c r="R19136" s="9" t="s">
        <v>0</v>
      </c>
    </row>
    <row r="19137" spans="2:18" x14ac:dyDescent="0.2">
      <c r="B19137" s="25">
        <v>18907</v>
      </c>
      <c r="C19137" s="193">
        <v>0.6720557870487408</v>
      </c>
      <c r="D19137" s="19"/>
      <c r="E19137" s="19">
        <v>0.31034558916623767</v>
      </c>
      <c r="F19137" s="19"/>
      <c r="G19137" s="19">
        <v>0.90988792497683313</v>
      </c>
      <c r="H19137" s="19"/>
      <c r="I19137" s="19">
        <v>0.38659558550084017</v>
      </c>
      <c r="J19137" s="19"/>
      <c r="K19137" s="19"/>
      <c r="L19137" s="19">
        <v>6.4956612409308556E-2</v>
      </c>
      <c r="M19137" s="19">
        <v>0.17016037996017774</v>
      </c>
      <c r="N19137" s="19"/>
      <c r="O19137" s="19"/>
      <c r="P19137" s="50">
        <v>0.731006535281578</v>
      </c>
      <c r="R19137" s="9" t="s">
        <v>0</v>
      </c>
    </row>
    <row r="19138" spans="2:18" x14ac:dyDescent="0.2">
      <c r="B19138" s="25">
        <v>18908</v>
      </c>
      <c r="C19138" s="193">
        <v>3.41050687990904E-2</v>
      </c>
      <c r="D19138" s="19"/>
      <c r="E19138" s="19"/>
      <c r="F19138" s="19">
        <v>0.32601367893266858</v>
      </c>
      <c r="G19138" s="19"/>
      <c r="H19138" s="19">
        <v>1.2741618313169636</v>
      </c>
      <c r="I19138" s="19"/>
      <c r="J19138" s="19">
        <v>1.5915554432747698</v>
      </c>
      <c r="K19138" s="19"/>
      <c r="L19138" s="19">
        <v>1.1507552828879659</v>
      </c>
      <c r="M19138" s="19"/>
      <c r="N19138" s="19">
        <v>0.47763937210775437</v>
      </c>
      <c r="O19138" s="19"/>
      <c r="P19138" s="50">
        <v>0.69016503251565242</v>
      </c>
      <c r="R19138" s="9" t="s">
        <v>0</v>
      </c>
    </row>
    <row r="19139" spans="2:18" x14ac:dyDescent="0.2">
      <c r="B19139" s="25">
        <v>18909</v>
      </c>
      <c r="C19139" s="193">
        <v>1.616331590887323</v>
      </c>
      <c r="D19139" s="19"/>
      <c r="E19139" s="19">
        <v>0.43493459063884271</v>
      </c>
      <c r="F19139" s="19"/>
      <c r="G19139" s="19">
        <v>1.2104311356204285</v>
      </c>
      <c r="H19139" s="19"/>
      <c r="I19139" s="19"/>
      <c r="J19139" s="19">
        <v>0.13218520541224396</v>
      </c>
      <c r="K19139" s="19">
        <v>0.77171821818267028</v>
      </c>
      <c r="L19139" s="19"/>
      <c r="M19139" s="19"/>
      <c r="N19139" s="19">
        <v>1.9773765678948889E-2</v>
      </c>
      <c r="O19139" s="19">
        <v>0.451098984590798</v>
      </c>
      <c r="P19139" s="50"/>
      <c r="R19139" s="9" t="s">
        <v>0</v>
      </c>
    </row>
    <row r="19140" spans="2:18" x14ac:dyDescent="0.2">
      <c r="B19140" s="25">
        <v>18910</v>
      </c>
      <c r="C19140" s="193">
        <v>0.42290635827116524</v>
      </c>
      <c r="D19140" s="19"/>
      <c r="E19140" s="19">
        <v>1.2076140054363185</v>
      </c>
      <c r="F19140" s="19"/>
      <c r="G19140" s="19">
        <v>1.1324555017382865</v>
      </c>
      <c r="H19140" s="19"/>
      <c r="I19140" s="19">
        <v>0.7614328415128454</v>
      </c>
      <c r="J19140" s="19"/>
      <c r="K19140" s="19">
        <v>0.50983701553668026</v>
      </c>
      <c r="L19140" s="19"/>
      <c r="M19140" s="19">
        <v>0.56044988297919929</v>
      </c>
      <c r="N19140" s="19"/>
      <c r="O19140" s="19">
        <v>0.93576617354151037</v>
      </c>
      <c r="P19140" s="50"/>
      <c r="R19140" s="9" t="s">
        <v>0</v>
      </c>
    </row>
    <row r="19141" spans="2:18" x14ac:dyDescent="0.2">
      <c r="B19141" s="25">
        <v>18911</v>
      </c>
      <c r="C19141" s="193">
        <v>0.45738970437633331</v>
      </c>
      <c r="D19141" s="19"/>
      <c r="E19141" s="19">
        <v>0.93256784742749887</v>
      </c>
      <c r="F19141" s="19"/>
      <c r="G19141" s="19">
        <v>1.6560319983280605</v>
      </c>
      <c r="H19141" s="19"/>
      <c r="I19141" s="19">
        <v>0.42987564461603694</v>
      </c>
      <c r="J19141" s="19"/>
      <c r="K19141" s="19">
        <v>0.76021392420683898</v>
      </c>
      <c r="L19141" s="19"/>
      <c r="M19141" s="19"/>
      <c r="N19141" s="19">
        <v>4.7631271860407658E-2</v>
      </c>
      <c r="O19141" s="19">
        <v>0.37031965767551417</v>
      </c>
      <c r="P19141" s="50"/>
      <c r="R19141" s="9" t="s">
        <v>0</v>
      </c>
    </row>
    <row r="19142" spans="2:18" x14ac:dyDescent="0.2">
      <c r="B19142" s="25">
        <v>18912</v>
      </c>
      <c r="C19142" s="193">
        <v>0.39638548300579002</v>
      </c>
      <c r="D19142" s="19"/>
      <c r="E19142" s="19"/>
      <c r="F19142" s="19">
        <v>1.2300257612739471</v>
      </c>
      <c r="G19142" s="19"/>
      <c r="H19142" s="19">
        <v>1.2904251072009305</v>
      </c>
      <c r="I19142" s="19"/>
      <c r="J19142" s="19">
        <v>0.75617711198243387</v>
      </c>
      <c r="K19142" s="19"/>
      <c r="L19142" s="19">
        <v>0.65025919417647682</v>
      </c>
      <c r="M19142" s="19"/>
      <c r="N19142" s="19">
        <v>0.86097178581405143</v>
      </c>
      <c r="O19142" s="19">
        <v>0.43911684979242188</v>
      </c>
      <c r="P19142" s="50"/>
      <c r="R19142" s="9" t="s">
        <v>0</v>
      </c>
    </row>
    <row r="19143" spans="2:18" x14ac:dyDescent="0.2">
      <c r="B19143" s="25">
        <v>18913</v>
      </c>
      <c r="C19143" s="193"/>
      <c r="D19143" s="19">
        <v>0.68781901223473396</v>
      </c>
      <c r="E19143" s="19"/>
      <c r="F19143" s="19">
        <v>0.80911007393495082</v>
      </c>
      <c r="G19143" s="19"/>
      <c r="H19143" s="19">
        <v>0.43270884344975558</v>
      </c>
      <c r="I19143" s="19">
        <v>0.59779820023716423</v>
      </c>
      <c r="J19143" s="19"/>
      <c r="K19143" s="19"/>
      <c r="L19143" s="19">
        <v>0.1384345985715619</v>
      </c>
      <c r="M19143" s="19">
        <v>6.8390413569930128E-2</v>
      </c>
      <c r="N19143" s="19"/>
      <c r="O19143" s="19"/>
      <c r="P19143" s="50">
        <v>0.12274287637969444</v>
      </c>
      <c r="R19143" s="9" t="s">
        <v>0</v>
      </c>
    </row>
    <row r="19144" spans="2:18" x14ac:dyDescent="0.2">
      <c r="B19144" s="25">
        <v>18914</v>
      </c>
      <c r="C19144" s="193"/>
      <c r="D19144" s="19">
        <v>0.11458886895401388</v>
      </c>
      <c r="E19144" s="19"/>
      <c r="F19144" s="19">
        <v>1.6480503221565446</v>
      </c>
      <c r="G19144" s="19"/>
      <c r="H19144" s="19">
        <v>1.1576123664478011</v>
      </c>
      <c r="I19144" s="19"/>
      <c r="J19144" s="19">
        <v>0.98779699690904699</v>
      </c>
      <c r="K19144" s="19"/>
      <c r="L19144" s="19">
        <v>0.55043896501746092</v>
      </c>
      <c r="M19144" s="19"/>
      <c r="N19144" s="19">
        <v>1.2795821663958591</v>
      </c>
      <c r="O19144" s="19"/>
      <c r="P19144" s="50">
        <v>1.8185143863542768</v>
      </c>
      <c r="R19144" s="9" t="s">
        <v>0</v>
      </c>
    </row>
    <row r="19145" spans="2:18" x14ac:dyDescent="0.2">
      <c r="B19145" s="25">
        <v>18915</v>
      </c>
      <c r="C19145" s="193"/>
      <c r="D19145" s="19">
        <v>0.47833644836679234</v>
      </c>
      <c r="E19145" s="19">
        <v>0.11405386729411447</v>
      </c>
      <c r="F19145" s="19"/>
      <c r="G19145" s="19"/>
      <c r="H19145" s="19">
        <v>0.30980716563663757</v>
      </c>
      <c r="I19145" s="19"/>
      <c r="J19145" s="19">
        <v>0.82413004537054257</v>
      </c>
      <c r="K19145" s="19">
        <v>8.3903265673308539E-2</v>
      </c>
      <c r="L19145" s="19"/>
      <c r="M19145" s="19"/>
      <c r="N19145" s="19">
        <v>0.37830412227008087</v>
      </c>
      <c r="O19145" s="19"/>
      <c r="P19145" s="50">
        <v>1.0214154727819627</v>
      </c>
      <c r="R19145" s="9" t="s">
        <v>0</v>
      </c>
    </row>
    <row r="19146" spans="2:18" x14ac:dyDescent="0.2">
      <c r="B19146" s="25">
        <v>18916</v>
      </c>
      <c r="C19146" s="193"/>
      <c r="D19146" s="19">
        <v>0.6485257750483614</v>
      </c>
      <c r="E19146" s="19"/>
      <c r="F19146" s="19">
        <v>1.3533733055922428</v>
      </c>
      <c r="G19146" s="19"/>
      <c r="H19146" s="19">
        <v>1.3476212851750653</v>
      </c>
      <c r="I19146" s="19"/>
      <c r="J19146" s="19">
        <v>0.40142383917799612</v>
      </c>
      <c r="K19146" s="19"/>
      <c r="L19146" s="19">
        <v>4.9661520811659497E-2</v>
      </c>
      <c r="M19146" s="19"/>
      <c r="N19146" s="19">
        <v>0.35736721675907362</v>
      </c>
      <c r="O19146" s="19"/>
      <c r="P19146" s="50">
        <v>7.3180568120014194E-2</v>
      </c>
      <c r="R19146" s="9" t="s">
        <v>0</v>
      </c>
    </row>
    <row r="19147" spans="2:18" x14ac:dyDescent="0.2">
      <c r="B19147" s="25">
        <v>18917</v>
      </c>
      <c r="C19147" s="193"/>
      <c r="D19147" s="19">
        <v>1.0039364356191463</v>
      </c>
      <c r="E19147" s="19"/>
      <c r="F19147" s="19">
        <v>1.4844360837187751</v>
      </c>
      <c r="G19147" s="19"/>
      <c r="H19147" s="19">
        <v>1.2385691840669075</v>
      </c>
      <c r="I19147" s="19"/>
      <c r="J19147" s="19">
        <v>2.0203037423948582</v>
      </c>
      <c r="K19147" s="19"/>
      <c r="L19147" s="19">
        <v>1.5501532955587991</v>
      </c>
      <c r="M19147" s="19"/>
      <c r="N19147" s="19">
        <v>1.1861852158740216</v>
      </c>
      <c r="O19147" s="19"/>
      <c r="P19147" s="50">
        <v>2.0077075787392071</v>
      </c>
      <c r="R19147" s="9" t="s">
        <v>0</v>
      </c>
    </row>
    <row r="19148" spans="2:18" x14ac:dyDescent="0.2">
      <c r="B19148" s="25">
        <v>18918</v>
      </c>
      <c r="C19148" s="193">
        <v>4.3759702402297186E-2</v>
      </c>
      <c r="D19148" s="19"/>
      <c r="E19148" s="19">
        <v>0.1850945803802429</v>
      </c>
      <c r="F19148" s="19"/>
      <c r="G19148" s="19">
        <v>0.77364540493361955</v>
      </c>
      <c r="H19148" s="19"/>
      <c r="I19148" s="19">
        <v>0.3287540583508663</v>
      </c>
      <c r="J19148" s="19"/>
      <c r="K19148" s="19"/>
      <c r="L19148" s="19">
        <v>7.9211958382313624E-2</v>
      </c>
      <c r="M19148" s="19">
        <v>0.89245982934100743</v>
      </c>
      <c r="N19148" s="19"/>
      <c r="O19148" s="19"/>
      <c r="P19148" s="50">
        <v>9.5085474260246883E-2</v>
      </c>
      <c r="R19148" s="9" t="s">
        <v>0</v>
      </c>
    </row>
    <row r="19149" spans="2:18" x14ac:dyDescent="0.2">
      <c r="B19149" s="25">
        <v>18919</v>
      </c>
      <c r="C19149" s="193"/>
      <c r="D19149" s="19">
        <v>0.12825810176397331</v>
      </c>
      <c r="E19149" s="19"/>
      <c r="F19149" s="19">
        <v>0.23774173980935848</v>
      </c>
      <c r="G19149" s="19"/>
      <c r="H19149" s="19">
        <v>0.19251890693817225</v>
      </c>
      <c r="I19149" s="19"/>
      <c r="J19149" s="19">
        <v>0.63251652141492332</v>
      </c>
      <c r="K19149" s="19"/>
      <c r="L19149" s="19">
        <v>0.32785979947810723</v>
      </c>
      <c r="M19149" s="19"/>
      <c r="N19149" s="19">
        <v>0.11272653662543888</v>
      </c>
      <c r="O19149" s="19"/>
      <c r="P19149" s="50">
        <v>0.41825975322566622</v>
      </c>
      <c r="R19149" s="9" t="s">
        <v>0</v>
      </c>
    </row>
    <row r="19150" spans="2:18" x14ac:dyDescent="0.2">
      <c r="B19150" s="25">
        <v>18920</v>
      </c>
      <c r="C19150" s="193"/>
      <c r="D19150" s="19">
        <v>1.6456411773719821</v>
      </c>
      <c r="E19150" s="19"/>
      <c r="F19150" s="19">
        <v>0.94418811943854386</v>
      </c>
      <c r="G19150" s="19"/>
      <c r="H19150" s="19">
        <v>0.42465083600621167</v>
      </c>
      <c r="I19150" s="19">
        <v>0.60177736426696471</v>
      </c>
      <c r="J19150" s="19"/>
      <c r="K19150" s="19"/>
      <c r="L19150" s="19">
        <v>0.748256868956515</v>
      </c>
      <c r="M19150" s="19"/>
      <c r="N19150" s="19">
        <v>0.45977192363410824</v>
      </c>
      <c r="O19150" s="19"/>
      <c r="P19150" s="50">
        <v>0.68792080823982715</v>
      </c>
      <c r="R19150" s="9" t="s">
        <v>0</v>
      </c>
    </row>
    <row r="19151" spans="2:18" x14ac:dyDescent="0.2">
      <c r="B19151" s="25">
        <v>18921</v>
      </c>
      <c r="C19151" s="193">
        <v>1.3834391934945274</v>
      </c>
      <c r="D19151" s="19"/>
      <c r="E19151" s="19">
        <v>0.43173318190675636</v>
      </c>
      <c r="F19151" s="19"/>
      <c r="G19151" s="19">
        <v>1.4492039804527661</v>
      </c>
      <c r="H19151" s="19"/>
      <c r="I19151" s="19">
        <v>0.58014300724582946</v>
      </c>
      <c r="J19151" s="19"/>
      <c r="K19151" s="19">
        <v>0.90569621695784341</v>
      </c>
      <c r="L19151" s="19"/>
      <c r="M19151" s="19">
        <v>0.90004113633167082</v>
      </c>
      <c r="N19151" s="19"/>
      <c r="O19151" s="19">
        <v>1.7981823572534203</v>
      </c>
      <c r="P19151" s="50"/>
      <c r="R19151" s="9" t="s">
        <v>0</v>
      </c>
    </row>
    <row r="19152" spans="2:18" x14ac:dyDescent="0.2">
      <c r="B19152" s="25">
        <v>18922</v>
      </c>
      <c r="C19152" s="193">
        <v>0.74214263212247777</v>
      </c>
      <c r="D19152" s="19"/>
      <c r="E19152" s="19">
        <v>0.67833706733713472</v>
      </c>
      <c r="F19152" s="19"/>
      <c r="G19152" s="19"/>
      <c r="H19152" s="19">
        <v>7.2053987796528496E-2</v>
      </c>
      <c r="I19152" s="19">
        <v>0.23950235641920112</v>
      </c>
      <c r="J19152" s="19"/>
      <c r="K19152" s="19">
        <v>0.30004272446174213</v>
      </c>
      <c r="L19152" s="19"/>
      <c r="M19152" s="19">
        <v>0.55941882030827583</v>
      </c>
      <c r="N19152" s="19"/>
      <c r="O19152" s="19">
        <v>0.38748869357201254</v>
      </c>
      <c r="P19152" s="50"/>
      <c r="R19152" s="9" t="s">
        <v>0</v>
      </c>
    </row>
    <row r="19153" spans="2:18" x14ac:dyDescent="0.2">
      <c r="B19153" s="25">
        <v>18923</v>
      </c>
      <c r="C19153" s="193"/>
      <c r="D19153" s="19">
        <v>0.87733728749764983</v>
      </c>
      <c r="E19153" s="19"/>
      <c r="F19153" s="19">
        <v>0.71811761870783897</v>
      </c>
      <c r="G19153" s="19"/>
      <c r="H19153" s="19">
        <v>0.93902291712839547</v>
      </c>
      <c r="I19153" s="19"/>
      <c r="J19153" s="19">
        <v>1.3776166118336532</v>
      </c>
      <c r="K19153" s="19"/>
      <c r="L19153" s="19">
        <v>0.95896561692461779</v>
      </c>
      <c r="M19153" s="19"/>
      <c r="N19153" s="19">
        <v>0.94841845975072614</v>
      </c>
      <c r="O19153" s="19"/>
      <c r="P19153" s="50">
        <v>1.0650784075391269</v>
      </c>
      <c r="R19153" s="9" t="s">
        <v>0</v>
      </c>
    </row>
    <row r="19154" spans="2:18" x14ac:dyDescent="0.2">
      <c r="B19154" s="25">
        <v>18924</v>
      </c>
      <c r="C19154" s="193"/>
      <c r="D19154" s="19">
        <v>0.26863851873682576</v>
      </c>
      <c r="E19154" s="19"/>
      <c r="F19154" s="19">
        <v>0.17913925563008401</v>
      </c>
      <c r="G19154" s="19"/>
      <c r="H19154" s="19">
        <v>1.0140855926742423</v>
      </c>
      <c r="I19154" s="19"/>
      <c r="J19154" s="19">
        <v>2.030457216449926E-3</v>
      </c>
      <c r="K19154" s="19">
        <v>0.32190127093948362</v>
      </c>
      <c r="L19154" s="19"/>
      <c r="M19154" s="19"/>
      <c r="N19154" s="19">
        <v>1.275568009095746</v>
      </c>
      <c r="O19154" s="19">
        <v>0.41537770642880151</v>
      </c>
      <c r="P19154" s="50"/>
      <c r="R19154" s="9" t="s">
        <v>0</v>
      </c>
    </row>
    <row r="19155" spans="2:18" x14ac:dyDescent="0.2">
      <c r="B19155" s="25">
        <v>18925</v>
      </c>
      <c r="C19155" s="193"/>
      <c r="D19155" s="19">
        <v>0.35676185256471915</v>
      </c>
      <c r="E19155" s="19"/>
      <c r="F19155" s="19">
        <v>0.74548377816051892</v>
      </c>
      <c r="G19155" s="19"/>
      <c r="H19155" s="19">
        <v>0.71250909544190355</v>
      </c>
      <c r="I19155" s="19"/>
      <c r="J19155" s="19">
        <v>0.70489908790826272</v>
      </c>
      <c r="K19155" s="19">
        <v>0.30975009564656286</v>
      </c>
      <c r="L19155" s="19"/>
      <c r="M19155" s="19"/>
      <c r="N19155" s="19">
        <v>0.411822317891962</v>
      </c>
      <c r="O19155" s="19"/>
      <c r="P19155" s="50">
        <v>0.69895011499242854</v>
      </c>
      <c r="R19155" s="9" t="s">
        <v>0</v>
      </c>
    </row>
    <row r="19156" spans="2:18" x14ac:dyDescent="0.2">
      <c r="B19156" s="25">
        <v>18926</v>
      </c>
      <c r="C19156" s="193">
        <v>0.38754861412148961</v>
      </c>
      <c r="D19156" s="19"/>
      <c r="E19156" s="19"/>
      <c r="F19156" s="19">
        <v>0.51088715009082031</v>
      </c>
      <c r="G19156" s="19">
        <v>0.15326494800017595</v>
      </c>
      <c r="H19156" s="19"/>
      <c r="I19156" s="19">
        <v>0.15385229441163345</v>
      </c>
      <c r="J19156" s="19"/>
      <c r="K19156" s="19"/>
      <c r="L19156" s="19">
        <v>0.5966647379246236</v>
      </c>
      <c r="M19156" s="19"/>
      <c r="N19156" s="19">
        <v>0.17641406238547908</v>
      </c>
      <c r="O19156" s="19"/>
      <c r="P19156" s="50">
        <v>1.3375944643683597E-2</v>
      </c>
      <c r="R19156" s="9" t="s">
        <v>0</v>
      </c>
    </row>
    <row r="19157" spans="2:18" x14ac:dyDescent="0.2">
      <c r="B19157" s="25">
        <v>18927</v>
      </c>
      <c r="C19157" s="193"/>
      <c r="D19157" s="19">
        <v>0.38999425770926754</v>
      </c>
      <c r="E19157" s="19"/>
      <c r="F19157" s="19">
        <v>0.58501619063771992</v>
      </c>
      <c r="G19157" s="19"/>
      <c r="H19157" s="19">
        <v>0.55068920351797113</v>
      </c>
      <c r="I19157" s="19"/>
      <c r="J19157" s="19">
        <v>1.1511154460242403</v>
      </c>
      <c r="K19157" s="19"/>
      <c r="L19157" s="19">
        <v>0.12148593373029271</v>
      </c>
      <c r="M19157" s="19"/>
      <c r="N19157" s="19">
        <v>0.55212368443905102</v>
      </c>
      <c r="O19157" s="19"/>
      <c r="P19157" s="50">
        <v>0.44330603655292145</v>
      </c>
      <c r="R19157" s="9" t="s">
        <v>0</v>
      </c>
    </row>
    <row r="19158" spans="2:18" x14ac:dyDescent="0.2">
      <c r="B19158" s="25">
        <v>18928</v>
      </c>
      <c r="C19158" s="193"/>
      <c r="D19158" s="19">
        <v>0.35272778935575494</v>
      </c>
      <c r="E19158" s="19"/>
      <c r="F19158" s="19">
        <v>0.75632389373739473</v>
      </c>
      <c r="G19158" s="19"/>
      <c r="H19158" s="19">
        <v>0.23076972128369697</v>
      </c>
      <c r="I19158" s="19"/>
      <c r="J19158" s="19">
        <v>0.30245094818287938</v>
      </c>
      <c r="K19158" s="19"/>
      <c r="L19158" s="19">
        <v>0.88782574887915811</v>
      </c>
      <c r="M19158" s="19"/>
      <c r="N19158" s="19">
        <v>1.1406854413636927</v>
      </c>
      <c r="O19158" s="19"/>
      <c r="P19158" s="50">
        <v>1.0961141712545703</v>
      </c>
      <c r="R19158" s="9" t="s">
        <v>0</v>
      </c>
    </row>
    <row r="19159" spans="2:18" x14ac:dyDescent="0.2">
      <c r="B19159" s="25">
        <v>18929</v>
      </c>
      <c r="C19159" s="193"/>
      <c r="D19159" s="19">
        <v>5.482741372966035E-3</v>
      </c>
      <c r="E19159" s="19"/>
      <c r="F19159" s="19">
        <v>0.32068361808137302</v>
      </c>
      <c r="G19159" s="19">
        <v>1.2970998798935218</v>
      </c>
      <c r="H19159" s="19"/>
      <c r="I19159" s="19">
        <v>0.20903116959588569</v>
      </c>
      <c r="J19159" s="19"/>
      <c r="K19159" s="19"/>
      <c r="L19159" s="19">
        <v>1.0672291922331325</v>
      </c>
      <c r="M19159" s="19">
        <v>0.4844572343124095</v>
      </c>
      <c r="N19159" s="19"/>
      <c r="O19159" s="19"/>
      <c r="P19159" s="50">
        <v>0.23340797578710931</v>
      </c>
      <c r="R19159" s="9" t="s">
        <v>0</v>
      </c>
    </row>
    <row r="19160" spans="2:18" x14ac:dyDescent="0.2">
      <c r="B19160" s="25">
        <v>18930</v>
      </c>
      <c r="C19160" s="193"/>
      <c r="D19160" s="19">
        <v>1.1959659121196813</v>
      </c>
      <c r="E19160" s="19">
        <v>0.22694428282359103</v>
      </c>
      <c r="F19160" s="19"/>
      <c r="G19160" s="19">
        <v>0.38761077006295402</v>
      </c>
      <c r="H19160" s="19"/>
      <c r="I19160" s="19"/>
      <c r="J19160" s="19">
        <v>0.41636015466045706</v>
      </c>
      <c r="K19160" s="19"/>
      <c r="L19160" s="19">
        <v>1.221221573059095</v>
      </c>
      <c r="M19160" s="19"/>
      <c r="N19160" s="19">
        <v>0.78720016607279808</v>
      </c>
      <c r="O19160" s="19"/>
      <c r="P19160" s="50">
        <v>1.0105196168616291</v>
      </c>
      <c r="R19160" s="9" t="s">
        <v>0</v>
      </c>
    </row>
    <row r="19161" spans="2:18" x14ac:dyDescent="0.2">
      <c r="B19161" s="25">
        <v>18931</v>
      </c>
      <c r="C19161" s="193">
        <v>9.8685991646663127E-2</v>
      </c>
      <c r="D19161" s="19"/>
      <c r="E19161" s="19">
        <v>1.1045121084200131</v>
      </c>
      <c r="F19161" s="19"/>
      <c r="G19161" s="19"/>
      <c r="H19161" s="19">
        <v>0.28571053703899973</v>
      </c>
      <c r="I19161" s="19">
        <v>1.2255652913793622</v>
      </c>
      <c r="J19161" s="19"/>
      <c r="K19161" s="19">
        <v>1.243429600056257</v>
      </c>
      <c r="L19161" s="19"/>
      <c r="M19161" s="19">
        <v>2.6095956230093378E-3</v>
      </c>
      <c r="N19161" s="19"/>
      <c r="O19161" s="19">
        <v>0.28639096865877284</v>
      </c>
      <c r="P19161" s="50"/>
      <c r="R19161" s="9" t="s">
        <v>0</v>
      </c>
    </row>
    <row r="19162" spans="2:18" x14ac:dyDescent="0.2">
      <c r="B19162" s="25">
        <v>18932</v>
      </c>
      <c r="C19162" s="193"/>
      <c r="D19162" s="19">
        <v>0.75301985118509374</v>
      </c>
      <c r="E19162" s="19">
        <v>5.5468749576879237E-2</v>
      </c>
      <c r="F19162" s="19"/>
      <c r="G19162" s="19"/>
      <c r="H19162" s="19">
        <v>0.14621704509523387</v>
      </c>
      <c r="I19162" s="19"/>
      <c r="J19162" s="19">
        <v>0.15532153320852476</v>
      </c>
      <c r="K19162" s="19">
        <v>1.0676259197847975</v>
      </c>
      <c r="L19162" s="19"/>
      <c r="M19162" s="19"/>
      <c r="N19162" s="19">
        <v>0.43704301826790215</v>
      </c>
      <c r="O19162" s="19">
        <v>0.27706391539555719</v>
      </c>
      <c r="P19162" s="50"/>
      <c r="R19162" s="9" t="s">
        <v>0</v>
      </c>
    </row>
    <row r="19163" spans="2:18" x14ac:dyDescent="0.2">
      <c r="B19163" s="25">
        <v>18933</v>
      </c>
      <c r="C19163" s="193">
        <v>0.59247621104531278</v>
      </c>
      <c r="D19163" s="19"/>
      <c r="E19163" s="19">
        <v>8.1035417842684448E-2</v>
      </c>
      <c r="F19163" s="19"/>
      <c r="G19163" s="19">
        <v>5.2190563013140297E-2</v>
      </c>
      <c r="H19163" s="19"/>
      <c r="I19163" s="19"/>
      <c r="J19163" s="19">
        <v>0.55012252068005574</v>
      </c>
      <c r="K19163" s="19">
        <v>0.46305094282079001</v>
      </c>
      <c r="L19163" s="19"/>
      <c r="M19163" s="19"/>
      <c r="N19163" s="19">
        <v>0.72021570013793179</v>
      </c>
      <c r="O19163" s="19">
        <v>0.68396823440063137</v>
      </c>
      <c r="P19163" s="50"/>
      <c r="R19163" s="9" t="s">
        <v>0</v>
      </c>
    </row>
    <row r="19164" spans="2:18" x14ac:dyDescent="0.2">
      <c r="B19164" s="25">
        <v>18934</v>
      </c>
      <c r="C19164" s="193"/>
      <c r="D19164" s="19">
        <v>0.27906448956064417</v>
      </c>
      <c r="E19164" s="19"/>
      <c r="F19164" s="19">
        <v>0.33479885532843129</v>
      </c>
      <c r="G19164" s="19">
        <v>0.7728714864836197</v>
      </c>
      <c r="H19164" s="19"/>
      <c r="I19164" s="19">
        <v>1.0300679960778067</v>
      </c>
      <c r="J19164" s="19"/>
      <c r="K19164" s="19"/>
      <c r="L19164" s="19">
        <v>0.29897197599651792</v>
      </c>
      <c r="M19164" s="19">
        <v>0.46953689532371351</v>
      </c>
      <c r="N19164" s="19"/>
      <c r="O19164" s="19">
        <v>4.1483273862421455E-2</v>
      </c>
      <c r="P19164" s="50"/>
      <c r="R19164" s="9" t="s">
        <v>0</v>
      </c>
    </row>
    <row r="19165" spans="2:18" x14ac:dyDescent="0.2">
      <c r="B19165" s="25">
        <v>18935</v>
      </c>
      <c r="C19165" s="193"/>
      <c r="D19165" s="19">
        <v>3.5832096918975598E-2</v>
      </c>
      <c r="E19165" s="19"/>
      <c r="F19165" s="19">
        <v>0.15175154882545352</v>
      </c>
      <c r="G19165" s="19"/>
      <c r="H19165" s="19">
        <v>0.44937339382802322</v>
      </c>
      <c r="I19165" s="19"/>
      <c r="J19165" s="19">
        <v>0.33822705957875815</v>
      </c>
      <c r="K19165" s="19">
        <v>0.64348979828569597</v>
      </c>
      <c r="L19165" s="19"/>
      <c r="M19165" s="19"/>
      <c r="N19165" s="19">
        <v>0.80894767290421099</v>
      </c>
      <c r="O19165" s="19"/>
      <c r="P19165" s="50">
        <v>0.79627775717604155</v>
      </c>
      <c r="R19165" s="9" t="s">
        <v>0</v>
      </c>
    </row>
    <row r="19166" spans="2:18" x14ac:dyDescent="0.2">
      <c r="B19166" s="25">
        <v>18936</v>
      </c>
      <c r="C19166" s="193"/>
      <c r="D19166" s="19">
        <v>2.1966575624221201E-2</v>
      </c>
      <c r="E19166" s="19"/>
      <c r="F19166" s="19">
        <v>0.56444042213088874</v>
      </c>
      <c r="G19166" s="19"/>
      <c r="H19166" s="19">
        <v>0.57908242787683806</v>
      </c>
      <c r="I19166" s="19"/>
      <c r="J19166" s="19">
        <v>0.15180638693823559</v>
      </c>
      <c r="K19166" s="19"/>
      <c r="L19166" s="19">
        <v>0.24150521438164649</v>
      </c>
      <c r="M19166" s="19">
        <v>2.6121216260788734E-2</v>
      </c>
      <c r="N19166" s="19"/>
      <c r="O19166" s="19"/>
      <c r="P19166" s="50">
        <v>0.25108727303518191</v>
      </c>
      <c r="R19166" s="9" t="s">
        <v>0</v>
      </c>
    </row>
    <row r="19167" spans="2:18" x14ac:dyDescent="0.2">
      <c r="B19167" s="25">
        <v>18937</v>
      </c>
      <c r="C19167" s="193"/>
      <c r="D19167" s="19">
        <v>1.1775005457535677</v>
      </c>
      <c r="E19167" s="19"/>
      <c r="F19167" s="19">
        <v>1.814552229447725</v>
      </c>
      <c r="G19167" s="19"/>
      <c r="H19167" s="19">
        <v>0.86625447787871623</v>
      </c>
      <c r="I19167" s="19"/>
      <c r="J19167" s="19">
        <v>0.8425725662791459</v>
      </c>
      <c r="K19167" s="19"/>
      <c r="L19167" s="19">
        <v>0.99229735088556315</v>
      </c>
      <c r="M19167" s="19"/>
      <c r="N19167" s="19">
        <v>0.11597496229435204</v>
      </c>
      <c r="O19167" s="19"/>
      <c r="P19167" s="50">
        <v>0.35531317950063113</v>
      </c>
      <c r="R19167" s="9" t="s">
        <v>0</v>
      </c>
    </row>
    <row r="19168" spans="2:18" x14ac:dyDescent="0.2">
      <c r="B19168" s="25">
        <v>18938</v>
      </c>
      <c r="C19168" s="193"/>
      <c r="D19168" s="19">
        <v>1.666457374324088</v>
      </c>
      <c r="E19168" s="19"/>
      <c r="F19168" s="19">
        <v>1.8136075988489033</v>
      </c>
      <c r="G19168" s="19"/>
      <c r="H19168" s="19">
        <v>1.7458807794992661</v>
      </c>
      <c r="I19168" s="19"/>
      <c r="J19168" s="19">
        <v>2.5928430441299182</v>
      </c>
      <c r="K19168" s="19"/>
      <c r="L19168" s="19">
        <v>2.313852089488496</v>
      </c>
      <c r="M19168" s="19"/>
      <c r="N19168" s="19">
        <v>1.5932366773304834</v>
      </c>
      <c r="O19168" s="19"/>
      <c r="P19168" s="50">
        <v>1.7199887826934663</v>
      </c>
      <c r="R19168" s="9" t="s">
        <v>0</v>
      </c>
    </row>
    <row r="19169" spans="2:18" x14ac:dyDescent="0.2">
      <c r="B19169" s="25">
        <v>18939</v>
      </c>
      <c r="C19169" s="193"/>
      <c r="D19169" s="19">
        <v>1.0158372804434221</v>
      </c>
      <c r="E19169" s="19"/>
      <c r="F19169" s="19">
        <v>1.6473725034311935</v>
      </c>
      <c r="G19169" s="19"/>
      <c r="H19169" s="19">
        <v>0.94323846362023134</v>
      </c>
      <c r="I19169" s="19"/>
      <c r="J19169" s="19">
        <v>0.30503862487194161</v>
      </c>
      <c r="K19169" s="19"/>
      <c r="L19169" s="19">
        <v>0.24311424797532966</v>
      </c>
      <c r="M19169" s="19"/>
      <c r="N19169" s="19">
        <v>1.5028067549135316</v>
      </c>
      <c r="O19169" s="19"/>
      <c r="P19169" s="50">
        <v>1.2568436822424527</v>
      </c>
      <c r="R19169" s="9" t="s">
        <v>0</v>
      </c>
    </row>
    <row r="19170" spans="2:18" x14ac:dyDescent="0.2">
      <c r="B19170" s="25">
        <v>18940</v>
      </c>
      <c r="C19170" s="193"/>
      <c r="D19170" s="19">
        <v>0.99761422433761004</v>
      </c>
      <c r="E19170" s="19"/>
      <c r="F19170" s="19">
        <v>0.99936511067541589</v>
      </c>
      <c r="G19170" s="19"/>
      <c r="H19170" s="19">
        <v>1.1459988286074654</v>
      </c>
      <c r="I19170" s="19">
        <v>0.12681031339547841</v>
      </c>
      <c r="J19170" s="19"/>
      <c r="K19170" s="19"/>
      <c r="L19170" s="19">
        <v>0.22926850827235387</v>
      </c>
      <c r="M19170" s="19"/>
      <c r="N19170" s="19">
        <v>0.82325089202016344</v>
      </c>
      <c r="O19170" s="19"/>
      <c r="P19170" s="50">
        <v>1.1751136017957757</v>
      </c>
      <c r="R19170" s="9" t="s">
        <v>0</v>
      </c>
    </row>
    <row r="19171" spans="2:18" x14ac:dyDescent="0.2">
      <c r="B19171" s="25">
        <v>18941</v>
      </c>
      <c r="C19171" s="193">
        <v>0.50627964882098053</v>
      </c>
      <c r="D19171" s="19"/>
      <c r="E19171" s="19">
        <v>4.3466859674636441E-2</v>
      </c>
      <c r="F19171" s="19"/>
      <c r="G19171" s="19">
        <v>0.22725939831303174</v>
      </c>
      <c r="H19171" s="19"/>
      <c r="I19171" s="19"/>
      <c r="J19171" s="19">
        <v>0.22969721852031841</v>
      </c>
      <c r="K19171" s="19">
        <v>1.7285190616280002E-2</v>
      </c>
      <c r="L19171" s="19"/>
      <c r="M19171" s="19"/>
      <c r="N19171" s="19">
        <v>2.3610538547882684E-2</v>
      </c>
      <c r="O19171" s="19">
        <v>0.22306680958926089</v>
      </c>
      <c r="P19171" s="50"/>
      <c r="R19171" s="9" t="s">
        <v>0</v>
      </c>
    </row>
    <row r="19172" spans="2:18" x14ac:dyDescent="0.2">
      <c r="B19172" s="25">
        <v>18942</v>
      </c>
      <c r="C19172" s="193"/>
      <c r="D19172" s="19">
        <v>0.8919400690901601</v>
      </c>
      <c r="E19172" s="19"/>
      <c r="F19172" s="19">
        <v>0.85661795633914373</v>
      </c>
      <c r="G19172" s="19"/>
      <c r="H19172" s="19">
        <v>0.44740009482272125</v>
      </c>
      <c r="I19172" s="19"/>
      <c r="J19172" s="19">
        <v>0.83949539775177295</v>
      </c>
      <c r="K19172" s="19"/>
      <c r="L19172" s="19">
        <v>1.3284082544356584</v>
      </c>
      <c r="M19172" s="19"/>
      <c r="N19172" s="19">
        <v>0.89657169149343263</v>
      </c>
      <c r="O19172" s="19"/>
      <c r="P19172" s="50">
        <v>0.29327671423907298</v>
      </c>
      <c r="R19172" s="9" t="s">
        <v>0</v>
      </c>
    </row>
    <row r="19173" spans="2:18" x14ac:dyDescent="0.2">
      <c r="B19173" s="25">
        <v>18943</v>
      </c>
      <c r="C19173" s="193"/>
      <c r="D19173" s="19">
        <v>0.69536644689002169</v>
      </c>
      <c r="E19173" s="19"/>
      <c r="F19173" s="19">
        <v>0.63590492711914015</v>
      </c>
      <c r="G19173" s="19"/>
      <c r="H19173" s="19">
        <v>0.86112735104707938</v>
      </c>
      <c r="I19173" s="19"/>
      <c r="J19173" s="19">
        <v>0.53834252195166798</v>
      </c>
      <c r="K19173" s="19"/>
      <c r="L19173" s="19">
        <v>0.71916059976006563</v>
      </c>
      <c r="M19173" s="19"/>
      <c r="N19173" s="19">
        <v>0.56046298980731424</v>
      </c>
      <c r="O19173" s="19"/>
      <c r="P19173" s="50">
        <v>0.24510739731645129</v>
      </c>
      <c r="R19173" s="9" t="s">
        <v>0</v>
      </c>
    </row>
    <row r="19174" spans="2:18" x14ac:dyDescent="0.2">
      <c r="B19174" s="25">
        <v>18944</v>
      </c>
      <c r="C19174" s="193"/>
      <c r="D19174" s="19">
        <v>1.0887618111959338</v>
      </c>
      <c r="E19174" s="19"/>
      <c r="F19174" s="19">
        <v>1.3164535276059202</v>
      </c>
      <c r="G19174" s="19"/>
      <c r="H19174" s="19">
        <v>0.59567821761637207</v>
      </c>
      <c r="I19174" s="19"/>
      <c r="J19174" s="19">
        <v>0.53554736638800493</v>
      </c>
      <c r="K19174" s="19"/>
      <c r="L19174" s="19">
        <v>1.5796671632379604</v>
      </c>
      <c r="M19174" s="19"/>
      <c r="N19174" s="19">
        <v>0.41094836639612026</v>
      </c>
      <c r="O19174" s="19"/>
      <c r="P19174" s="50">
        <v>1.033663451379683</v>
      </c>
      <c r="R19174" s="9" t="s">
        <v>0</v>
      </c>
    </row>
    <row r="19175" spans="2:18" x14ac:dyDescent="0.2">
      <c r="B19175" s="25">
        <v>18945</v>
      </c>
      <c r="C19175" s="193"/>
      <c r="D19175" s="19">
        <v>1.4763285786071245</v>
      </c>
      <c r="E19175" s="19"/>
      <c r="F19175" s="19">
        <v>1.4889487212669883</v>
      </c>
      <c r="G19175" s="19"/>
      <c r="H19175" s="19">
        <v>1.5229563748078219</v>
      </c>
      <c r="I19175" s="19"/>
      <c r="J19175" s="19">
        <v>1.9305956204136239</v>
      </c>
      <c r="K19175" s="19"/>
      <c r="L19175" s="19">
        <v>1.8095436403292187</v>
      </c>
      <c r="M19175" s="19"/>
      <c r="N19175" s="19">
        <v>0.78164727912414123</v>
      </c>
      <c r="O19175" s="19"/>
      <c r="P19175" s="50">
        <v>1.3617235533111038</v>
      </c>
      <c r="R19175" s="9" t="s">
        <v>0</v>
      </c>
    </row>
    <row r="19176" spans="2:18" x14ac:dyDescent="0.2">
      <c r="B19176" s="25">
        <v>18946</v>
      </c>
      <c r="C19176" s="193"/>
      <c r="D19176" s="19">
        <v>0.35542077054837523</v>
      </c>
      <c r="E19176" s="19"/>
      <c r="F19176" s="19">
        <v>2.6953431915042153E-2</v>
      </c>
      <c r="G19176" s="19">
        <v>1.0935831914524035</v>
      </c>
      <c r="H19176" s="19"/>
      <c r="I19176" s="19">
        <v>0.14098187152334335</v>
      </c>
      <c r="J19176" s="19"/>
      <c r="K19176" s="19">
        <v>0.21098919191099597</v>
      </c>
      <c r="L19176" s="19"/>
      <c r="M19176" s="19">
        <v>0.84075284140346329</v>
      </c>
      <c r="N19176" s="19"/>
      <c r="O19176" s="19">
        <v>6.198419022732566E-2</v>
      </c>
      <c r="P19176" s="50"/>
      <c r="R19176" s="9" t="s">
        <v>0</v>
      </c>
    </row>
    <row r="19177" spans="2:18" x14ac:dyDescent="0.2">
      <c r="B19177" s="25">
        <v>18947</v>
      </c>
      <c r="C19177" s="193"/>
      <c r="D19177" s="19">
        <v>0.87984743299405421</v>
      </c>
      <c r="E19177" s="19"/>
      <c r="F19177" s="19">
        <v>0.35628904776206238</v>
      </c>
      <c r="G19177" s="19"/>
      <c r="H19177" s="19">
        <v>0.34036291314234923</v>
      </c>
      <c r="I19177" s="19"/>
      <c r="J19177" s="19">
        <v>0.91442253359531489</v>
      </c>
      <c r="K19177" s="19">
        <v>0.40507336094314328</v>
      </c>
      <c r="L19177" s="19"/>
      <c r="M19177" s="19"/>
      <c r="N19177" s="19">
        <v>0.38827045470712696</v>
      </c>
      <c r="O19177" s="19"/>
      <c r="P19177" s="50">
        <v>5.1644187985055712E-2</v>
      </c>
      <c r="R19177" s="9" t="s">
        <v>0</v>
      </c>
    </row>
    <row r="19178" spans="2:18" x14ac:dyDescent="0.2">
      <c r="B19178" s="25">
        <v>18948</v>
      </c>
      <c r="C19178" s="193"/>
      <c r="D19178" s="19">
        <v>0.51225468756442483</v>
      </c>
      <c r="E19178" s="19"/>
      <c r="F19178" s="19">
        <v>0.45985052239996543</v>
      </c>
      <c r="G19178" s="19">
        <v>5.3654341293014343E-2</v>
      </c>
      <c r="H19178" s="19"/>
      <c r="I19178" s="19"/>
      <c r="J19178" s="19">
        <v>0.57718232529554958</v>
      </c>
      <c r="K19178" s="19"/>
      <c r="L19178" s="19">
        <v>1.4341259232794286</v>
      </c>
      <c r="M19178" s="19"/>
      <c r="N19178" s="19">
        <v>0.65001055827089582</v>
      </c>
      <c r="O19178" s="19"/>
      <c r="P19178" s="50">
        <v>0.1371354821592633</v>
      </c>
      <c r="R19178" s="9" t="s">
        <v>0</v>
      </c>
    </row>
    <row r="19179" spans="2:18" x14ac:dyDescent="0.2">
      <c r="B19179" s="25">
        <v>18949</v>
      </c>
      <c r="C19179" s="193"/>
      <c r="D19179" s="19">
        <v>4.2916565393066548E-2</v>
      </c>
      <c r="E19179" s="19"/>
      <c r="F19179" s="19">
        <v>0.22235355579810426</v>
      </c>
      <c r="G19179" s="19"/>
      <c r="H19179" s="19">
        <v>1.2006869727762979</v>
      </c>
      <c r="I19179" s="19"/>
      <c r="J19179" s="19">
        <v>0.14941226531340687</v>
      </c>
      <c r="K19179" s="19"/>
      <c r="L19179" s="19">
        <v>0.38273624702808023</v>
      </c>
      <c r="M19179" s="19"/>
      <c r="N19179" s="19">
        <v>1.3194414004846389</v>
      </c>
      <c r="O19179" s="19">
        <v>0.10740692467165039</v>
      </c>
      <c r="P19179" s="50"/>
      <c r="R19179" s="9" t="s">
        <v>0</v>
      </c>
    </row>
    <row r="19180" spans="2:18" x14ac:dyDescent="0.2">
      <c r="B19180" s="25">
        <v>18950</v>
      </c>
      <c r="C19180" s="193"/>
      <c r="D19180" s="19">
        <v>0.32975363453118933</v>
      </c>
      <c r="E19180" s="19">
        <v>4.9304707181919032E-2</v>
      </c>
      <c r="F19180" s="19"/>
      <c r="G19180" s="19"/>
      <c r="H19180" s="19">
        <v>0.47303413063583077</v>
      </c>
      <c r="I19180" s="19"/>
      <c r="J19180" s="19">
        <v>0.70294927223172365</v>
      </c>
      <c r="K19180" s="19">
        <v>0.47332932712694625</v>
      </c>
      <c r="L19180" s="19"/>
      <c r="M19180" s="19">
        <v>0.14127244027585453</v>
      </c>
      <c r="N19180" s="19"/>
      <c r="O19180" s="19">
        <v>0.90096943803455021</v>
      </c>
      <c r="P19180" s="50"/>
      <c r="R19180" s="9" t="s">
        <v>0</v>
      </c>
    </row>
    <row r="19181" spans="2:18" x14ac:dyDescent="0.2">
      <c r="B19181" s="25">
        <v>18951</v>
      </c>
      <c r="C19181" s="193">
        <v>0.52578864706581174</v>
      </c>
      <c r="D19181" s="19"/>
      <c r="E19181" s="19">
        <v>0.6124878131532151</v>
      </c>
      <c r="F19181" s="19"/>
      <c r="G19181" s="19">
        <v>0.32788879394274567</v>
      </c>
      <c r="H19181" s="19"/>
      <c r="I19181" s="19">
        <v>0.66939289771470134</v>
      </c>
      <c r="J19181" s="19"/>
      <c r="K19181" s="19"/>
      <c r="L19181" s="19">
        <v>0.26656856891323999</v>
      </c>
      <c r="M19181" s="19">
        <v>0.81065110174700983</v>
      </c>
      <c r="N19181" s="19"/>
      <c r="O19181" s="19">
        <v>1.0550133647632627</v>
      </c>
      <c r="P19181" s="50"/>
      <c r="R19181" s="9" t="s">
        <v>0</v>
      </c>
    </row>
    <row r="19182" spans="2:18" x14ac:dyDescent="0.2">
      <c r="B19182" s="25">
        <v>18952</v>
      </c>
      <c r="C19182" s="193">
        <v>0.74893057593064571</v>
      </c>
      <c r="D19182" s="19"/>
      <c r="E19182" s="19">
        <v>1.1360571442610989E-2</v>
      </c>
      <c r="F19182" s="19"/>
      <c r="G19182" s="19">
        <v>0.14317888992996342</v>
      </c>
      <c r="H19182" s="19"/>
      <c r="I19182" s="19"/>
      <c r="J19182" s="19">
        <v>0.79912778680170327</v>
      </c>
      <c r="K19182" s="19"/>
      <c r="L19182" s="19">
        <v>0.72893184385757448</v>
      </c>
      <c r="M19182" s="19"/>
      <c r="N19182" s="19">
        <v>0.15089191063364496</v>
      </c>
      <c r="O19182" s="19"/>
      <c r="P19182" s="50">
        <v>0.58701228763733904</v>
      </c>
      <c r="R19182" s="9" t="s">
        <v>0</v>
      </c>
    </row>
    <row r="19183" spans="2:18" x14ac:dyDescent="0.2">
      <c r="B19183" s="25">
        <v>18953</v>
      </c>
      <c r="C19183" s="193"/>
      <c r="D19183" s="19">
        <v>0.48078241216579259</v>
      </c>
      <c r="E19183" s="19"/>
      <c r="F19183" s="19">
        <v>1.365552357767476</v>
      </c>
      <c r="G19183" s="19"/>
      <c r="H19183" s="19">
        <v>0.94912051898348815</v>
      </c>
      <c r="I19183" s="19"/>
      <c r="J19183" s="19">
        <v>1.2369446693294786</v>
      </c>
      <c r="K19183" s="19"/>
      <c r="L19183" s="19">
        <v>0.46525762179037833</v>
      </c>
      <c r="M19183" s="19"/>
      <c r="N19183" s="19">
        <v>0.49877916958898549</v>
      </c>
      <c r="O19183" s="19"/>
      <c r="P19183" s="50">
        <v>0.24052814914835449</v>
      </c>
      <c r="R19183" s="9" t="s">
        <v>0</v>
      </c>
    </row>
    <row r="19184" spans="2:18" x14ac:dyDescent="0.2">
      <c r="B19184" s="25">
        <v>18954</v>
      </c>
      <c r="C19184" s="193"/>
      <c r="D19184" s="19">
        <v>0.20787137596401806</v>
      </c>
      <c r="E19184" s="19"/>
      <c r="F19184" s="19">
        <v>0.14812136642495999</v>
      </c>
      <c r="G19184" s="19"/>
      <c r="H19184" s="19">
        <v>8.7560948628912602E-2</v>
      </c>
      <c r="I19184" s="19"/>
      <c r="J19184" s="19">
        <v>0.43888310466406583</v>
      </c>
      <c r="K19184" s="19">
        <v>0.14924173906849883</v>
      </c>
      <c r="L19184" s="19"/>
      <c r="M19184" s="19"/>
      <c r="N19184" s="19">
        <v>0.51111102947282772</v>
      </c>
      <c r="O19184" s="19"/>
      <c r="P19184" s="50">
        <v>0.9084659140197614</v>
      </c>
      <c r="R19184" s="9" t="s">
        <v>0</v>
      </c>
    </row>
    <row r="19185" spans="2:18" x14ac:dyDescent="0.2">
      <c r="B19185" s="25">
        <v>18955</v>
      </c>
      <c r="C19185" s="193"/>
      <c r="D19185" s="19">
        <v>1.2900899737845317</v>
      </c>
      <c r="E19185" s="19">
        <v>0.17848428362473701</v>
      </c>
      <c r="F19185" s="19"/>
      <c r="G19185" s="19"/>
      <c r="H19185" s="19">
        <v>0.41064833948947904</v>
      </c>
      <c r="I19185" s="19"/>
      <c r="J19185" s="19">
        <v>8.5001679493409407E-2</v>
      </c>
      <c r="K19185" s="19"/>
      <c r="L19185" s="19">
        <v>0.93021856045818851</v>
      </c>
      <c r="M19185" s="19"/>
      <c r="N19185" s="19">
        <v>0.86675315797639596</v>
      </c>
      <c r="O19185" s="19"/>
      <c r="P19185" s="50">
        <v>0.7958827397252336</v>
      </c>
      <c r="R19185" s="9" t="s">
        <v>0</v>
      </c>
    </row>
    <row r="19186" spans="2:18" x14ac:dyDescent="0.2">
      <c r="B19186" s="25">
        <v>18956</v>
      </c>
      <c r="C19186" s="193"/>
      <c r="D19186" s="19">
        <v>1.5786178397317236</v>
      </c>
      <c r="E19186" s="19"/>
      <c r="F19186" s="19">
        <v>0.45762387367684815</v>
      </c>
      <c r="G19186" s="19"/>
      <c r="H19186" s="19">
        <v>0.79741630758033577</v>
      </c>
      <c r="I19186" s="19"/>
      <c r="J19186" s="19">
        <v>0.63755811534596629</v>
      </c>
      <c r="K19186" s="19"/>
      <c r="L19186" s="19">
        <v>0.66896348865896826</v>
      </c>
      <c r="M19186" s="19">
        <v>7.4643374135427917E-2</v>
      </c>
      <c r="N19186" s="19"/>
      <c r="O19186" s="19"/>
      <c r="P19186" s="50">
        <v>1.1067129032649343</v>
      </c>
      <c r="R19186" s="9" t="s">
        <v>0</v>
      </c>
    </row>
    <row r="19187" spans="2:18" x14ac:dyDescent="0.2">
      <c r="B19187" s="25">
        <v>18957</v>
      </c>
      <c r="C19187" s="193">
        <v>0.36487789429447487</v>
      </c>
      <c r="D19187" s="19"/>
      <c r="E19187" s="19">
        <v>0.99180083449985024</v>
      </c>
      <c r="F19187" s="19"/>
      <c r="G19187" s="19"/>
      <c r="H19187" s="19">
        <v>0.26449364432306249</v>
      </c>
      <c r="I19187" s="19">
        <v>0.75293293948732287</v>
      </c>
      <c r="J19187" s="19"/>
      <c r="K19187" s="19">
        <v>0.34638316735918678</v>
      </c>
      <c r="L19187" s="19"/>
      <c r="M19187" s="19">
        <v>0.12612702080461397</v>
      </c>
      <c r="N19187" s="19"/>
      <c r="O19187" s="19"/>
      <c r="P19187" s="50">
        <v>0.4860659535516697</v>
      </c>
      <c r="R19187" s="9" t="s">
        <v>0</v>
      </c>
    </row>
    <row r="19188" spans="2:18" x14ac:dyDescent="0.2">
      <c r="B19188" s="25">
        <v>18958</v>
      </c>
      <c r="C19188" s="193">
        <v>0.24462720762998716</v>
      </c>
      <c r="D19188" s="19"/>
      <c r="E19188" s="19"/>
      <c r="F19188" s="19">
        <v>0.42156128537089227</v>
      </c>
      <c r="G19188" s="19"/>
      <c r="H19188" s="19">
        <v>0.22384967535175454</v>
      </c>
      <c r="I19188" s="19"/>
      <c r="J19188" s="19">
        <v>0.22613549130198723</v>
      </c>
      <c r="K19188" s="19"/>
      <c r="L19188" s="19">
        <v>3.3780349177075279E-2</v>
      </c>
      <c r="M19188" s="19"/>
      <c r="N19188" s="19">
        <v>6.1312323141025936E-2</v>
      </c>
      <c r="O19188" s="19"/>
      <c r="P19188" s="50">
        <v>2.3922599392404723E-2</v>
      </c>
      <c r="R19188" s="9" t="s">
        <v>0</v>
      </c>
    </row>
    <row r="19189" spans="2:18" x14ac:dyDescent="0.2">
      <c r="B19189" s="25">
        <v>18959</v>
      </c>
      <c r="C19189" s="193"/>
      <c r="D19189" s="19">
        <v>0.18664305507825316</v>
      </c>
      <c r="E19189" s="19">
        <v>0.53758686755024265</v>
      </c>
      <c r="F19189" s="19"/>
      <c r="G19189" s="19">
        <v>0.48227963456526418</v>
      </c>
      <c r="H19189" s="19"/>
      <c r="I19189" s="19">
        <v>6.2744668588732691E-2</v>
      </c>
      <c r="J19189" s="19"/>
      <c r="K19189" s="19">
        <v>1.4851023312539256E-2</v>
      </c>
      <c r="L19189" s="19"/>
      <c r="M19189" s="19"/>
      <c r="N19189" s="19">
        <v>0.29234081992544458</v>
      </c>
      <c r="O19189" s="19">
        <v>6.3316954662516259E-2</v>
      </c>
      <c r="P19189" s="50"/>
      <c r="R19189" s="9" t="s">
        <v>0</v>
      </c>
    </row>
    <row r="19190" spans="2:18" x14ac:dyDescent="0.2">
      <c r="B19190" s="25">
        <v>18960</v>
      </c>
      <c r="C19190" s="193"/>
      <c r="D19190" s="19">
        <v>0.16552841078779409</v>
      </c>
      <c r="E19190" s="19"/>
      <c r="F19190" s="19">
        <v>6.3942588115418392E-2</v>
      </c>
      <c r="G19190" s="19">
        <v>1.3422712750680024</v>
      </c>
      <c r="H19190" s="19"/>
      <c r="I19190" s="19">
        <v>0.11902153575618638</v>
      </c>
      <c r="J19190" s="19"/>
      <c r="K19190" s="19">
        <v>0.82788306004012469</v>
      </c>
      <c r="L19190" s="19"/>
      <c r="M19190" s="19">
        <v>1.1334384230973338</v>
      </c>
      <c r="N19190" s="19"/>
      <c r="O19190" s="19">
        <v>0.40165635523912796</v>
      </c>
      <c r="P19190" s="50"/>
      <c r="R19190" s="9" t="s">
        <v>0</v>
      </c>
    </row>
    <row r="19191" spans="2:18" x14ac:dyDescent="0.2">
      <c r="B19191" s="25">
        <v>18961</v>
      </c>
      <c r="C19191" s="193"/>
      <c r="D19191" s="19">
        <v>1.8328980585119086</v>
      </c>
      <c r="E19191" s="19"/>
      <c r="F19191" s="19">
        <v>1.4007600730956589</v>
      </c>
      <c r="G19191" s="19"/>
      <c r="H19191" s="19">
        <v>2.5500932119027944</v>
      </c>
      <c r="I19191" s="19"/>
      <c r="J19191" s="19">
        <v>1.8963630126285747</v>
      </c>
      <c r="K19191" s="19"/>
      <c r="L19191" s="19">
        <v>1.6465104413866543</v>
      </c>
      <c r="M19191" s="19"/>
      <c r="N19191" s="19">
        <v>1.9659118033746823</v>
      </c>
      <c r="O19191" s="19"/>
      <c r="P19191" s="50">
        <v>1.3718294326930205</v>
      </c>
      <c r="R19191" s="9" t="s">
        <v>0</v>
      </c>
    </row>
    <row r="19192" spans="2:18" x14ac:dyDescent="0.2">
      <c r="B19192" s="25">
        <v>18962</v>
      </c>
      <c r="C19192" s="193">
        <v>0.54612234737738186</v>
      </c>
      <c r="D19192" s="19"/>
      <c r="E19192" s="19">
        <v>0.37934640448983903</v>
      </c>
      <c r="F19192" s="19"/>
      <c r="G19192" s="19">
        <v>0.79594996416066477</v>
      </c>
      <c r="H19192" s="19"/>
      <c r="I19192" s="19">
        <v>1.032714103978096</v>
      </c>
      <c r="J19192" s="19"/>
      <c r="K19192" s="19">
        <v>0.60555695900573081</v>
      </c>
      <c r="L19192" s="19"/>
      <c r="M19192" s="19">
        <v>0.41579639930374734</v>
      </c>
      <c r="N19192" s="19"/>
      <c r="O19192" s="19">
        <v>0.44522544596478192</v>
      </c>
      <c r="P19192" s="50"/>
      <c r="R19192" s="9" t="s">
        <v>0</v>
      </c>
    </row>
    <row r="19193" spans="2:18" x14ac:dyDescent="0.2">
      <c r="B19193" s="25">
        <v>18963</v>
      </c>
      <c r="C19193" s="193"/>
      <c r="D19193" s="19">
        <v>0.58484449369325864</v>
      </c>
      <c r="E19193" s="19"/>
      <c r="F19193" s="19">
        <v>1.9990259019887795</v>
      </c>
      <c r="G19193" s="19"/>
      <c r="H19193" s="19">
        <v>1.9449370244364865</v>
      </c>
      <c r="I19193" s="19"/>
      <c r="J19193" s="19">
        <v>1.5164032980137954E-2</v>
      </c>
      <c r="K19193" s="19"/>
      <c r="L19193" s="19">
        <v>0.18498779878865007</v>
      </c>
      <c r="M19193" s="19"/>
      <c r="N19193" s="19">
        <v>1.0117680382127934</v>
      </c>
      <c r="O19193" s="19"/>
      <c r="P19193" s="50">
        <v>0.36337170157086385</v>
      </c>
      <c r="R19193" s="9" t="s">
        <v>0</v>
      </c>
    </row>
    <row r="19194" spans="2:18" x14ac:dyDescent="0.2">
      <c r="B19194" s="25">
        <v>18964</v>
      </c>
      <c r="C19194" s="193"/>
      <c r="D19194" s="19">
        <v>0.67369362933911558</v>
      </c>
      <c r="E19194" s="19"/>
      <c r="F19194" s="19">
        <v>0.37208370105511751</v>
      </c>
      <c r="G19194" s="19"/>
      <c r="H19194" s="19">
        <v>0.827086743277471</v>
      </c>
      <c r="I19194" s="19"/>
      <c r="J19194" s="19">
        <v>1.4013896276085831</v>
      </c>
      <c r="K19194" s="19"/>
      <c r="L19194" s="19">
        <v>0.37269048243162606</v>
      </c>
      <c r="M19194" s="19"/>
      <c r="N19194" s="19">
        <v>0.55939817750473553</v>
      </c>
      <c r="O19194" s="19"/>
      <c r="P19194" s="50">
        <v>0.97923761885709437</v>
      </c>
      <c r="R19194" s="9" t="s">
        <v>0</v>
      </c>
    </row>
    <row r="19195" spans="2:18" x14ac:dyDescent="0.2">
      <c r="B19195" s="25">
        <v>18965</v>
      </c>
      <c r="C19195" s="193"/>
      <c r="D19195" s="19">
        <v>0.12737241090683166</v>
      </c>
      <c r="E19195" s="19"/>
      <c r="F19195" s="19">
        <v>0.17462966888255516</v>
      </c>
      <c r="G19195" s="19"/>
      <c r="H19195" s="19">
        <v>0.36679179146702762</v>
      </c>
      <c r="I19195" s="19"/>
      <c r="J19195" s="19">
        <v>0.9998977837003491</v>
      </c>
      <c r="K19195" s="19">
        <v>0.27240198473616023</v>
      </c>
      <c r="L19195" s="19"/>
      <c r="M19195" s="19"/>
      <c r="N19195" s="19">
        <v>1.8732955262910168E-2</v>
      </c>
      <c r="O19195" s="19"/>
      <c r="P19195" s="50">
        <v>0.82902459283317165</v>
      </c>
      <c r="R19195" s="9" t="s">
        <v>0</v>
      </c>
    </row>
    <row r="19196" spans="2:18" x14ac:dyDescent="0.2">
      <c r="B19196" s="25">
        <v>18966</v>
      </c>
      <c r="C19196" s="193">
        <v>1.7065024966221667</v>
      </c>
      <c r="D19196" s="19"/>
      <c r="E19196" s="19">
        <v>2.163959611338246</v>
      </c>
      <c r="F19196" s="19"/>
      <c r="G19196" s="19">
        <v>1.0129086855288034</v>
      </c>
      <c r="H19196" s="19"/>
      <c r="I19196" s="19">
        <v>0.84984065071144399</v>
      </c>
      <c r="J19196" s="19"/>
      <c r="K19196" s="19">
        <v>1.5108832336761786</v>
      </c>
      <c r="L19196" s="19"/>
      <c r="M19196" s="19">
        <v>1.5815838125678889</v>
      </c>
      <c r="N19196" s="19"/>
      <c r="O19196" s="19">
        <v>1.6641585281194506</v>
      </c>
      <c r="P19196" s="50"/>
      <c r="R19196" s="9" t="s">
        <v>0</v>
      </c>
    </row>
    <row r="19197" spans="2:18" x14ac:dyDescent="0.2">
      <c r="B19197" s="25">
        <v>18967</v>
      </c>
      <c r="C19197" s="193">
        <v>1.0190954381892408</v>
      </c>
      <c r="D19197" s="19"/>
      <c r="E19197" s="19">
        <v>0.98815868196861201</v>
      </c>
      <c r="F19197" s="19"/>
      <c r="G19197" s="19">
        <v>1.4987817457205712</v>
      </c>
      <c r="H19197" s="19"/>
      <c r="I19197" s="19"/>
      <c r="J19197" s="19">
        <v>0.12544468065058442</v>
      </c>
      <c r="K19197" s="19">
        <v>0.7863587363390927</v>
      </c>
      <c r="L19197" s="19"/>
      <c r="M19197" s="19">
        <v>0.96889516893722238</v>
      </c>
      <c r="N19197" s="19"/>
      <c r="O19197" s="19">
        <v>0.90323356388918852</v>
      </c>
      <c r="P19197" s="50"/>
      <c r="R19197" s="9" t="s">
        <v>0</v>
      </c>
    </row>
    <row r="19198" spans="2:18" x14ac:dyDescent="0.2">
      <c r="B19198" s="25">
        <v>18968</v>
      </c>
      <c r="C19198" s="193">
        <v>1.0750398327120634</v>
      </c>
      <c r="D19198" s="19"/>
      <c r="E19198" s="19">
        <v>0.70991947873393446</v>
      </c>
      <c r="F19198" s="19"/>
      <c r="G19198" s="19">
        <v>0.93317156286478953</v>
      </c>
      <c r="H19198" s="19"/>
      <c r="I19198" s="19">
        <v>1.1647171019430329</v>
      </c>
      <c r="J19198" s="19"/>
      <c r="K19198" s="19">
        <v>0.78554553105215486</v>
      </c>
      <c r="L19198" s="19"/>
      <c r="M19198" s="19">
        <v>0.47335489789409912</v>
      </c>
      <c r="N19198" s="19"/>
      <c r="O19198" s="19">
        <v>0.62943178450723136</v>
      </c>
      <c r="P19198" s="50"/>
      <c r="R19198" s="9" t="s">
        <v>0</v>
      </c>
    </row>
    <row r="19199" spans="2:18" x14ac:dyDescent="0.2">
      <c r="B19199" s="25">
        <v>18969</v>
      </c>
      <c r="C19199" s="193">
        <v>0.79588069352065749</v>
      </c>
      <c r="D19199" s="19"/>
      <c r="E19199" s="19">
        <v>0.42707276861392257</v>
      </c>
      <c r="F19199" s="19"/>
      <c r="G19199" s="19">
        <v>4.0166277050411557E-2</v>
      </c>
      <c r="H19199" s="19"/>
      <c r="I19199" s="19">
        <v>1.4818499755837912E-2</v>
      </c>
      <c r="J19199" s="19"/>
      <c r="K19199" s="19">
        <v>0.47483679126871126</v>
      </c>
      <c r="L19199" s="19"/>
      <c r="M19199" s="19">
        <v>8.8217535949909304E-2</v>
      </c>
      <c r="N19199" s="19"/>
      <c r="O19199" s="19">
        <v>0.572361968391502</v>
      </c>
      <c r="P19199" s="50"/>
      <c r="R19199" s="9" t="s">
        <v>0</v>
      </c>
    </row>
    <row r="19200" spans="2:18" x14ac:dyDescent="0.2">
      <c r="B19200" s="25">
        <v>18970</v>
      </c>
      <c r="C19200" s="193">
        <v>0.68039346707642834</v>
      </c>
      <c r="D19200" s="19"/>
      <c r="E19200" s="19">
        <v>1.4988281698630177</v>
      </c>
      <c r="F19200" s="19"/>
      <c r="G19200" s="19">
        <v>0.9142647566019968</v>
      </c>
      <c r="H19200" s="19"/>
      <c r="I19200" s="19">
        <v>0.37926689825612203</v>
      </c>
      <c r="J19200" s="19"/>
      <c r="K19200" s="19">
        <v>0.64885996713969674</v>
      </c>
      <c r="L19200" s="19"/>
      <c r="M19200" s="19">
        <v>1.3296532986791101</v>
      </c>
      <c r="N19200" s="19"/>
      <c r="O19200" s="19">
        <v>1.4010477560813168</v>
      </c>
      <c r="P19200" s="50"/>
      <c r="R19200" s="9" t="s">
        <v>0</v>
      </c>
    </row>
    <row r="19201" spans="2:18" x14ac:dyDescent="0.2">
      <c r="B19201" s="25">
        <v>18971</v>
      </c>
      <c r="C19201" s="193"/>
      <c r="D19201" s="19">
        <v>1.8753681970076934</v>
      </c>
      <c r="E19201" s="19"/>
      <c r="F19201" s="19">
        <v>2.0348145963335935</v>
      </c>
      <c r="G19201" s="19"/>
      <c r="H19201" s="19">
        <v>0.5240807755777217</v>
      </c>
      <c r="I19201" s="19"/>
      <c r="J19201" s="19">
        <v>1.8092214184633422</v>
      </c>
      <c r="K19201" s="19"/>
      <c r="L19201" s="19">
        <v>1.0503109427881077</v>
      </c>
      <c r="M19201" s="19"/>
      <c r="N19201" s="19">
        <v>1.8202055064365343</v>
      </c>
      <c r="O19201" s="19"/>
      <c r="P19201" s="50">
        <v>1.1229735081371548</v>
      </c>
      <c r="R19201" s="9" t="s">
        <v>0</v>
      </c>
    </row>
    <row r="19202" spans="2:18" x14ac:dyDescent="0.2">
      <c r="B19202" s="25">
        <v>18972</v>
      </c>
      <c r="C19202" s="193"/>
      <c r="D19202" s="19">
        <v>0.27281099661834224</v>
      </c>
      <c r="E19202" s="19">
        <v>0.12400482073010977</v>
      </c>
      <c r="F19202" s="19"/>
      <c r="G19202" s="19"/>
      <c r="H19202" s="19">
        <v>0.6798378612666085</v>
      </c>
      <c r="I19202" s="19"/>
      <c r="J19202" s="19">
        <v>0.74199506566201867</v>
      </c>
      <c r="K19202" s="19"/>
      <c r="L19202" s="19">
        <v>6.127790215729856E-3</v>
      </c>
      <c r="M19202" s="19"/>
      <c r="N19202" s="19">
        <v>0.27236060145035673</v>
      </c>
      <c r="O19202" s="19">
        <v>0.25396391619033004</v>
      </c>
      <c r="P19202" s="50"/>
      <c r="R19202" s="9" t="s">
        <v>0</v>
      </c>
    </row>
    <row r="19203" spans="2:18" x14ac:dyDescent="0.2">
      <c r="B19203" s="25">
        <v>18973</v>
      </c>
      <c r="C19203" s="193"/>
      <c r="D19203" s="19">
        <v>0.27706998014136047</v>
      </c>
      <c r="E19203" s="19">
        <v>0.44909101103730897</v>
      </c>
      <c r="F19203" s="19"/>
      <c r="G19203" s="19"/>
      <c r="H19203" s="19">
        <v>0.18148768072577301</v>
      </c>
      <c r="I19203" s="19"/>
      <c r="J19203" s="19">
        <v>0.22582252477519768</v>
      </c>
      <c r="K19203" s="19">
        <v>0.67205141717595351</v>
      </c>
      <c r="L19203" s="19"/>
      <c r="M19203" s="19">
        <v>0.18054457234864732</v>
      </c>
      <c r="N19203" s="19"/>
      <c r="O19203" s="19">
        <v>0.70992655181422293</v>
      </c>
      <c r="P19203" s="50"/>
      <c r="R19203" s="9" t="s">
        <v>0</v>
      </c>
    </row>
    <row r="19204" spans="2:18" x14ac:dyDescent="0.2">
      <c r="B19204" s="25">
        <v>18974</v>
      </c>
      <c r="C19204" s="193"/>
      <c r="D19204" s="19">
        <v>0.91444758635512857</v>
      </c>
      <c r="E19204" s="19">
        <v>0.6746847425418534</v>
      </c>
      <c r="F19204" s="19"/>
      <c r="G19204" s="19"/>
      <c r="H19204" s="19">
        <v>0.7434202819282606</v>
      </c>
      <c r="I19204" s="19">
        <v>0.24238959970195445</v>
      </c>
      <c r="J19204" s="19"/>
      <c r="K19204" s="19"/>
      <c r="L19204" s="19">
        <v>1.4902645515040793</v>
      </c>
      <c r="M19204" s="19">
        <v>4.7489546125531107E-2</v>
      </c>
      <c r="N19204" s="19"/>
      <c r="O19204" s="19"/>
      <c r="P19204" s="50">
        <v>0.54336421089010956</v>
      </c>
      <c r="R19204" s="9" t="s">
        <v>0</v>
      </c>
    </row>
    <row r="19205" spans="2:18" x14ac:dyDescent="0.2">
      <c r="B19205" s="25">
        <v>18975</v>
      </c>
      <c r="C19205" s="193"/>
      <c r="D19205" s="19">
        <v>0.37644094402282441</v>
      </c>
      <c r="E19205" s="19"/>
      <c r="F19205" s="19">
        <v>4.5358813244235144E-2</v>
      </c>
      <c r="G19205" s="19"/>
      <c r="H19205" s="19">
        <v>0.6397481550838735</v>
      </c>
      <c r="I19205" s="19"/>
      <c r="J19205" s="19">
        <v>0.74838222730012427</v>
      </c>
      <c r="K19205" s="19"/>
      <c r="L19205" s="19">
        <v>0.27800461227887735</v>
      </c>
      <c r="M19205" s="19"/>
      <c r="N19205" s="19">
        <v>0.70144913566252853</v>
      </c>
      <c r="O19205" s="19"/>
      <c r="P19205" s="50">
        <v>0.41703339414154522</v>
      </c>
      <c r="R19205" s="9" t="s">
        <v>0</v>
      </c>
    </row>
    <row r="19206" spans="2:18" x14ac:dyDescent="0.2">
      <c r="B19206" s="25">
        <v>18976</v>
      </c>
      <c r="C19206" s="193"/>
      <c r="D19206" s="19">
        <v>2.5809048663841563</v>
      </c>
      <c r="E19206" s="19"/>
      <c r="F19206" s="19">
        <v>2.3525560198058697</v>
      </c>
      <c r="G19206" s="19"/>
      <c r="H19206" s="19">
        <v>1.8649412762061068</v>
      </c>
      <c r="I19206" s="19"/>
      <c r="J19206" s="19">
        <v>2.2944848488451197</v>
      </c>
      <c r="K19206" s="19"/>
      <c r="L19206" s="19">
        <v>2.4918485897964784</v>
      </c>
      <c r="M19206" s="19"/>
      <c r="N19206" s="19">
        <v>1.3857637617162093</v>
      </c>
      <c r="O19206" s="19"/>
      <c r="P19206" s="50">
        <v>1.5901821247526093</v>
      </c>
      <c r="R19206" s="9" t="s">
        <v>0</v>
      </c>
    </row>
    <row r="19207" spans="2:18" x14ac:dyDescent="0.2">
      <c r="B19207" s="25">
        <v>18977</v>
      </c>
      <c r="C19207" s="193"/>
      <c r="D19207" s="19">
        <v>0.84430397442130733</v>
      </c>
      <c r="E19207" s="19"/>
      <c r="F19207" s="19">
        <v>0.8942971466900298</v>
      </c>
      <c r="G19207" s="19"/>
      <c r="H19207" s="19">
        <v>1.0015176563747104</v>
      </c>
      <c r="I19207" s="19"/>
      <c r="J19207" s="19">
        <v>0.82909455859660985</v>
      </c>
      <c r="K19207" s="19"/>
      <c r="L19207" s="19">
        <v>1.0889840690817547</v>
      </c>
      <c r="M19207" s="19"/>
      <c r="N19207" s="19">
        <v>1.8598568860060296</v>
      </c>
      <c r="O19207" s="19"/>
      <c r="P19207" s="50">
        <v>1.327797550358274</v>
      </c>
      <c r="R19207" s="9" t="s">
        <v>0</v>
      </c>
    </row>
    <row r="19208" spans="2:18" x14ac:dyDescent="0.2">
      <c r="B19208" s="25">
        <v>18978</v>
      </c>
      <c r="C19208" s="193"/>
      <c r="D19208" s="19">
        <v>0.88984771086371051</v>
      </c>
      <c r="E19208" s="19">
        <v>0.298563933557565</v>
      </c>
      <c r="F19208" s="19"/>
      <c r="G19208" s="19">
        <v>0.71722426928077421</v>
      </c>
      <c r="H19208" s="19"/>
      <c r="I19208" s="19">
        <v>0.4199905586481732</v>
      </c>
      <c r="J19208" s="19"/>
      <c r="K19208" s="19"/>
      <c r="L19208" s="19">
        <v>0.21425947660350067</v>
      </c>
      <c r="M19208" s="19">
        <v>0.10128894360065023</v>
      </c>
      <c r="N19208" s="19"/>
      <c r="O19208" s="19"/>
      <c r="P19208" s="50">
        <v>0.42689478591833879</v>
      </c>
      <c r="R19208" s="9" t="s">
        <v>0</v>
      </c>
    </row>
    <row r="19209" spans="2:18" x14ac:dyDescent="0.2">
      <c r="B19209" s="25">
        <v>18979</v>
      </c>
      <c r="C19209" s="193"/>
      <c r="D19209" s="19">
        <v>1.7666714053262795</v>
      </c>
      <c r="E19209" s="19"/>
      <c r="F19209" s="19">
        <v>1.8853844186791724</v>
      </c>
      <c r="G19209" s="19"/>
      <c r="H19209" s="19">
        <v>1.4217880528287432</v>
      </c>
      <c r="I19209" s="19"/>
      <c r="J19209" s="19">
        <v>2.1269681567540428</v>
      </c>
      <c r="K19209" s="19"/>
      <c r="L19209" s="19">
        <v>2.3417586641346513</v>
      </c>
      <c r="M19209" s="19"/>
      <c r="N19209" s="19">
        <v>1.692531253580031</v>
      </c>
      <c r="O19209" s="19"/>
      <c r="P19209" s="50">
        <v>1.9020463186273833</v>
      </c>
      <c r="R19209" s="9" t="s">
        <v>0</v>
      </c>
    </row>
    <row r="19210" spans="2:18" x14ac:dyDescent="0.2">
      <c r="B19210" s="25">
        <v>18980</v>
      </c>
      <c r="C19210" s="193">
        <v>0.85381391142771201</v>
      </c>
      <c r="D19210" s="19"/>
      <c r="E19210" s="19">
        <v>0.56376181601731279</v>
      </c>
      <c r="F19210" s="19"/>
      <c r="G19210" s="19">
        <v>0.63842794017187676</v>
      </c>
      <c r="H19210" s="19"/>
      <c r="I19210" s="19">
        <v>0.17089271737219985</v>
      </c>
      <c r="J19210" s="19"/>
      <c r="K19210" s="19"/>
      <c r="L19210" s="19">
        <v>0.11982697537691522</v>
      </c>
      <c r="M19210" s="19">
        <v>0.27374512691489145</v>
      </c>
      <c r="N19210" s="19"/>
      <c r="O19210" s="19">
        <v>0.13592650154838959</v>
      </c>
      <c r="P19210" s="50"/>
      <c r="R19210" s="9" t="s">
        <v>0</v>
      </c>
    </row>
    <row r="19211" spans="2:18" x14ac:dyDescent="0.2">
      <c r="B19211" s="25">
        <v>18981</v>
      </c>
      <c r="C19211" s="193">
        <v>1.9149589456472447</v>
      </c>
      <c r="D19211" s="19"/>
      <c r="E19211" s="19">
        <v>0.82377362128742504</v>
      </c>
      <c r="F19211" s="19"/>
      <c r="G19211" s="19">
        <v>0.3925205601752495</v>
      </c>
      <c r="H19211" s="19"/>
      <c r="I19211" s="19">
        <v>0.55664287438491511</v>
      </c>
      <c r="J19211" s="19"/>
      <c r="K19211" s="19">
        <v>0.63656663841076222</v>
      </c>
      <c r="L19211" s="19"/>
      <c r="M19211" s="19">
        <v>0.57565676256774023</v>
      </c>
      <c r="N19211" s="19"/>
      <c r="O19211" s="19">
        <v>0.7619915162042501</v>
      </c>
      <c r="P19211" s="50"/>
      <c r="R19211" s="9" t="s">
        <v>0</v>
      </c>
    </row>
    <row r="19212" spans="2:18" x14ac:dyDescent="0.2">
      <c r="B19212" s="25">
        <v>18982</v>
      </c>
      <c r="C19212" s="193">
        <v>2.1134740283013755</v>
      </c>
      <c r="D19212" s="19"/>
      <c r="E19212" s="19">
        <v>1.9563006788857231</v>
      </c>
      <c r="F19212" s="19"/>
      <c r="G19212" s="19">
        <v>2.2953249986379647</v>
      </c>
      <c r="H19212" s="19"/>
      <c r="I19212" s="19">
        <v>0.7740485624748642</v>
      </c>
      <c r="J19212" s="19"/>
      <c r="K19212" s="19">
        <v>1.9270558774093063</v>
      </c>
      <c r="L19212" s="19"/>
      <c r="M19212" s="19">
        <v>1.7924687432051816</v>
      </c>
      <c r="N19212" s="19"/>
      <c r="O19212" s="19">
        <v>1.7946894760896861</v>
      </c>
      <c r="P19212" s="50"/>
      <c r="R19212" s="9" t="s">
        <v>0</v>
      </c>
    </row>
    <row r="19213" spans="2:18" x14ac:dyDescent="0.2">
      <c r="B19213" s="25">
        <v>18983</v>
      </c>
      <c r="C19213" s="193"/>
      <c r="D19213" s="19">
        <v>1.0824192840911724</v>
      </c>
      <c r="E19213" s="19"/>
      <c r="F19213" s="19">
        <v>1.1238714887822723</v>
      </c>
      <c r="G19213" s="19"/>
      <c r="H19213" s="19">
        <v>1.2073343976538624</v>
      </c>
      <c r="I19213" s="19"/>
      <c r="J19213" s="19">
        <v>1.5413667308809129</v>
      </c>
      <c r="K19213" s="19"/>
      <c r="L19213" s="19">
        <v>0.68752486080479436</v>
      </c>
      <c r="M19213" s="19"/>
      <c r="N19213" s="19">
        <v>1.0447099781945515</v>
      </c>
      <c r="O19213" s="19"/>
      <c r="P19213" s="50">
        <v>2.4076937355485355</v>
      </c>
      <c r="R19213" s="9" t="s">
        <v>0</v>
      </c>
    </row>
    <row r="19214" spans="2:18" x14ac:dyDescent="0.2">
      <c r="B19214" s="25">
        <v>18984</v>
      </c>
      <c r="C19214" s="193"/>
      <c r="D19214" s="19">
        <v>0.25464883132410754</v>
      </c>
      <c r="E19214" s="19"/>
      <c r="F19214" s="19">
        <v>0.29810934423549756</v>
      </c>
      <c r="G19214" s="19">
        <v>0.10769011331737931</v>
      </c>
      <c r="H19214" s="19"/>
      <c r="I19214" s="19">
        <v>0.5477609830693555</v>
      </c>
      <c r="J19214" s="19"/>
      <c r="K19214" s="19"/>
      <c r="L19214" s="19">
        <v>0.41582864716909274</v>
      </c>
      <c r="M19214" s="19"/>
      <c r="N19214" s="19">
        <v>0.4728732604621344</v>
      </c>
      <c r="O19214" s="19"/>
      <c r="P19214" s="50">
        <v>2.1820715183691969E-2</v>
      </c>
      <c r="R19214" s="9" t="s">
        <v>0</v>
      </c>
    </row>
    <row r="19215" spans="2:18" x14ac:dyDescent="0.2">
      <c r="B19215" s="25">
        <v>18985</v>
      </c>
      <c r="C19215" s="193"/>
      <c r="D19215" s="19">
        <v>0.22325094278406105</v>
      </c>
      <c r="E19215" s="19">
        <v>0.41027346553306748</v>
      </c>
      <c r="F19215" s="19"/>
      <c r="G19215" s="19">
        <v>0.70011090446967139</v>
      </c>
      <c r="H19215" s="19"/>
      <c r="I19215" s="19">
        <v>2.4084997815168017E-2</v>
      </c>
      <c r="J19215" s="19"/>
      <c r="K19215" s="19">
        <v>0.98045094117197362</v>
      </c>
      <c r="L19215" s="19"/>
      <c r="M19215" s="19"/>
      <c r="N19215" s="19">
        <v>0.47677431977397922</v>
      </c>
      <c r="O19215" s="19">
        <v>0.80194820379332288</v>
      </c>
      <c r="P19215" s="50"/>
      <c r="R19215" s="9" t="s">
        <v>0</v>
      </c>
    </row>
    <row r="19216" spans="2:18" x14ac:dyDescent="0.2">
      <c r="B19216" s="25">
        <v>18986</v>
      </c>
      <c r="C19216" s="193">
        <v>1.3933430026592051</v>
      </c>
      <c r="D19216" s="19"/>
      <c r="E19216" s="19">
        <v>0.81041758205740189</v>
      </c>
      <c r="F19216" s="19"/>
      <c r="G19216" s="19">
        <v>0.73564206392132325</v>
      </c>
      <c r="H19216" s="19"/>
      <c r="I19216" s="19">
        <v>2.131459837917097</v>
      </c>
      <c r="J19216" s="19"/>
      <c r="K19216" s="19">
        <v>1.267961844695418</v>
      </c>
      <c r="L19216" s="19"/>
      <c r="M19216" s="19">
        <v>1.403995131359876</v>
      </c>
      <c r="N19216" s="19"/>
      <c r="O19216" s="19">
        <v>7.7760185675748258E-2</v>
      </c>
      <c r="P19216" s="50"/>
      <c r="R19216" s="9" t="s">
        <v>0</v>
      </c>
    </row>
    <row r="19217" spans="2:18" x14ac:dyDescent="0.2">
      <c r="B19217" s="25">
        <v>18987</v>
      </c>
      <c r="C19217" s="193">
        <v>1.2688594994206097</v>
      </c>
      <c r="D19217" s="19"/>
      <c r="E19217" s="19"/>
      <c r="F19217" s="19">
        <v>0.28163266363934647</v>
      </c>
      <c r="G19217" s="19">
        <v>1.1907633922448626</v>
      </c>
      <c r="H19217" s="19"/>
      <c r="I19217" s="19">
        <v>1.6872249340790957</v>
      </c>
      <c r="J19217" s="19"/>
      <c r="K19217" s="19">
        <v>0.21661121296688646</v>
      </c>
      <c r="L19217" s="19"/>
      <c r="M19217" s="19"/>
      <c r="N19217" s="19">
        <v>0.61655293229023556</v>
      </c>
      <c r="O19217" s="19">
        <v>0.59797378534383683</v>
      </c>
      <c r="P19217" s="50"/>
      <c r="R19217" s="9" t="s">
        <v>0</v>
      </c>
    </row>
    <row r="19218" spans="2:18" x14ac:dyDescent="0.2">
      <c r="B19218" s="25">
        <v>18988</v>
      </c>
      <c r="C19218" s="193"/>
      <c r="D19218" s="19">
        <v>0.22295649287999406</v>
      </c>
      <c r="E19218" s="19">
        <v>0.83389171013054419</v>
      </c>
      <c r="F19218" s="19"/>
      <c r="G19218" s="19">
        <v>0.12309010806256633</v>
      </c>
      <c r="H19218" s="19"/>
      <c r="I19218" s="19"/>
      <c r="J19218" s="19">
        <v>0.93794598516825589</v>
      </c>
      <c r="K19218" s="19">
        <v>0.32208651294320489</v>
      </c>
      <c r="L19218" s="19"/>
      <c r="M19218" s="19">
        <v>0.66182715220351429</v>
      </c>
      <c r="N19218" s="19"/>
      <c r="O19218" s="19"/>
      <c r="P19218" s="50">
        <v>0.15394203930361094</v>
      </c>
      <c r="R19218" s="9" t="s">
        <v>0</v>
      </c>
    </row>
    <row r="19219" spans="2:18" x14ac:dyDescent="0.2">
      <c r="B19219" s="25">
        <v>18989</v>
      </c>
      <c r="C19219" s="193">
        <v>1.9180531695159848</v>
      </c>
      <c r="D19219" s="19"/>
      <c r="E19219" s="19">
        <v>1.0646683891174318</v>
      </c>
      <c r="F19219" s="19"/>
      <c r="G19219" s="19">
        <v>1.3371226229219975</v>
      </c>
      <c r="H19219" s="19"/>
      <c r="I19219" s="19">
        <v>1.9887711595404314</v>
      </c>
      <c r="J19219" s="19"/>
      <c r="K19219" s="19">
        <v>1.16189346525882</v>
      </c>
      <c r="L19219" s="19"/>
      <c r="M19219" s="19">
        <v>1.3187291005662711</v>
      </c>
      <c r="N19219" s="19"/>
      <c r="O19219" s="19">
        <v>1.2086718590505132</v>
      </c>
      <c r="P19219" s="50"/>
      <c r="R19219" s="9" t="s">
        <v>0</v>
      </c>
    </row>
    <row r="19220" spans="2:18" x14ac:dyDescent="0.2">
      <c r="B19220" s="25">
        <v>18990</v>
      </c>
      <c r="C19220" s="193"/>
      <c r="D19220" s="19">
        <v>3.3124744949875367</v>
      </c>
      <c r="E19220" s="19"/>
      <c r="F19220" s="19">
        <v>2.9587576978228429</v>
      </c>
      <c r="G19220" s="19"/>
      <c r="H19220" s="19">
        <v>2.7796894646678214</v>
      </c>
      <c r="I19220" s="19"/>
      <c r="J19220" s="19">
        <v>3.2512190449240812</v>
      </c>
      <c r="K19220" s="19"/>
      <c r="L19220" s="19">
        <v>2.7121864050114319</v>
      </c>
      <c r="M19220" s="19"/>
      <c r="N19220" s="19">
        <v>3.1185396482057355</v>
      </c>
      <c r="O19220" s="19"/>
      <c r="P19220" s="50">
        <v>2.3377132317531055</v>
      </c>
      <c r="R19220" s="9" t="s">
        <v>0</v>
      </c>
    </row>
    <row r="19221" spans="2:18" x14ac:dyDescent="0.2">
      <c r="B19221" s="25">
        <v>18991</v>
      </c>
      <c r="C19221" s="193"/>
      <c r="D19221" s="19">
        <v>1.5041843813845983</v>
      </c>
      <c r="E19221" s="19"/>
      <c r="F19221" s="19">
        <v>2.5555258407266739</v>
      </c>
      <c r="G19221" s="19"/>
      <c r="H19221" s="19">
        <v>1.3056851314537445</v>
      </c>
      <c r="I19221" s="19"/>
      <c r="J19221" s="19">
        <v>1.4984896135016563</v>
      </c>
      <c r="K19221" s="19"/>
      <c r="L19221" s="19">
        <v>0.99313346955825987</v>
      </c>
      <c r="M19221" s="19"/>
      <c r="N19221" s="19">
        <v>1.0537305981584528</v>
      </c>
      <c r="O19221" s="19"/>
      <c r="P19221" s="50">
        <v>1.6378575394083037</v>
      </c>
      <c r="R19221" s="9" t="s">
        <v>0</v>
      </c>
    </row>
    <row r="19222" spans="2:18" x14ac:dyDescent="0.2">
      <c r="B19222" s="25">
        <v>18992</v>
      </c>
      <c r="C19222" s="193">
        <v>1.2690366703078402</v>
      </c>
      <c r="D19222" s="19"/>
      <c r="E19222" s="19">
        <v>2.1621978271873026</v>
      </c>
      <c r="F19222" s="19"/>
      <c r="G19222" s="19">
        <v>2.1086731723977756</v>
      </c>
      <c r="H19222" s="19"/>
      <c r="I19222" s="19">
        <v>2.3260362989185914</v>
      </c>
      <c r="J19222" s="19"/>
      <c r="K19222" s="19">
        <v>1.8253876214228575</v>
      </c>
      <c r="L19222" s="19"/>
      <c r="M19222" s="19">
        <v>1.8314485138035976</v>
      </c>
      <c r="N19222" s="19"/>
      <c r="O19222" s="19">
        <v>1.8293502855111019</v>
      </c>
      <c r="P19222" s="50"/>
      <c r="R19222" s="9" t="s">
        <v>0</v>
      </c>
    </row>
    <row r="19223" spans="2:18" x14ac:dyDescent="0.2">
      <c r="B19223" s="25">
        <v>18993</v>
      </c>
      <c r="C19223" s="193"/>
      <c r="D19223" s="19">
        <v>2.2927868958709237</v>
      </c>
      <c r="E19223" s="19"/>
      <c r="F19223" s="19">
        <v>2.448162563115114</v>
      </c>
      <c r="G19223" s="19"/>
      <c r="H19223" s="19">
        <v>2.0884537058785027</v>
      </c>
      <c r="I19223" s="19"/>
      <c r="J19223" s="19">
        <v>1.4024509143627455</v>
      </c>
      <c r="K19223" s="19"/>
      <c r="L19223" s="19">
        <v>1.6828520820253856</v>
      </c>
      <c r="M19223" s="19"/>
      <c r="N19223" s="19">
        <v>1.8490805764152654</v>
      </c>
      <c r="O19223" s="19"/>
      <c r="P19223" s="50">
        <v>1.9266346033448174</v>
      </c>
      <c r="R19223" s="9" t="s">
        <v>0</v>
      </c>
    </row>
    <row r="19224" spans="2:18" x14ac:dyDescent="0.2">
      <c r="B19224" s="25">
        <v>18994</v>
      </c>
      <c r="C19224" s="193"/>
      <c r="D19224" s="19">
        <v>0.77669720170205037</v>
      </c>
      <c r="E19224" s="19"/>
      <c r="F19224" s="19">
        <v>0.5634650057874534</v>
      </c>
      <c r="G19224" s="19"/>
      <c r="H19224" s="19">
        <v>8.0853103161780196E-2</v>
      </c>
      <c r="I19224" s="19"/>
      <c r="J19224" s="19">
        <v>0.15795260543816411</v>
      </c>
      <c r="K19224" s="19"/>
      <c r="L19224" s="19">
        <v>0.76227042782048315</v>
      </c>
      <c r="M19224" s="19"/>
      <c r="N19224" s="19">
        <v>0.1882603077993934</v>
      </c>
      <c r="O19224" s="19"/>
      <c r="P19224" s="50">
        <v>1.2876920661767146</v>
      </c>
      <c r="R19224" s="9" t="s">
        <v>0</v>
      </c>
    </row>
    <row r="19225" spans="2:18" x14ac:dyDescent="0.2">
      <c r="B19225" s="25">
        <v>18995</v>
      </c>
      <c r="C19225" s="193"/>
      <c r="D19225" s="19">
        <v>0.59219999024072723</v>
      </c>
      <c r="E19225" s="19">
        <v>8.4165222691110722E-2</v>
      </c>
      <c r="F19225" s="19"/>
      <c r="G19225" s="19">
        <v>0.26089337803193102</v>
      </c>
      <c r="H19225" s="19"/>
      <c r="I19225" s="19">
        <v>0.81364559176638274</v>
      </c>
      <c r="J19225" s="19"/>
      <c r="K19225" s="19"/>
      <c r="L19225" s="19">
        <v>0.100300836989673</v>
      </c>
      <c r="M19225" s="19"/>
      <c r="N19225" s="19">
        <v>0.82393168453011867</v>
      </c>
      <c r="O19225" s="19">
        <v>0.50051003339872391</v>
      </c>
      <c r="P19225" s="50"/>
      <c r="R19225" s="9" t="s">
        <v>0</v>
      </c>
    </row>
    <row r="19226" spans="2:18" x14ac:dyDescent="0.2">
      <c r="B19226" s="25">
        <v>18996</v>
      </c>
      <c r="C19226" s="193"/>
      <c r="D19226" s="19">
        <v>7.7642655216870873E-2</v>
      </c>
      <c r="E19226" s="19">
        <v>0.47988999370641722</v>
      </c>
      <c r="F19226" s="19"/>
      <c r="G19226" s="19"/>
      <c r="H19226" s="19">
        <v>1.1200768973711686</v>
      </c>
      <c r="I19226" s="19"/>
      <c r="J19226" s="19">
        <v>0.29321059173675351</v>
      </c>
      <c r="K19226" s="19"/>
      <c r="L19226" s="19">
        <v>0.24441588545008464</v>
      </c>
      <c r="M19226" s="19">
        <v>0.1423797536893677</v>
      </c>
      <c r="N19226" s="19"/>
      <c r="O19226" s="19"/>
      <c r="P19226" s="50">
        <v>0.69944157490056758</v>
      </c>
      <c r="R19226" s="9" t="s">
        <v>0</v>
      </c>
    </row>
    <row r="19227" spans="2:18" x14ac:dyDescent="0.2">
      <c r="B19227" s="25">
        <v>18997</v>
      </c>
      <c r="C19227" s="193">
        <v>1.2567232411998108</v>
      </c>
      <c r="D19227" s="19"/>
      <c r="E19227" s="19">
        <v>0.28822200268779463</v>
      </c>
      <c r="F19227" s="19"/>
      <c r="G19227" s="19">
        <v>0.26156907155419273</v>
      </c>
      <c r="H19227" s="19"/>
      <c r="I19227" s="19">
        <v>0.57856443508984634</v>
      </c>
      <c r="J19227" s="19"/>
      <c r="K19227" s="19">
        <v>0.37670993147172832</v>
      </c>
      <c r="L19227" s="19"/>
      <c r="M19227" s="19">
        <v>1.1951517776499943</v>
      </c>
      <c r="N19227" s="19"/>
      <c r="O19227" s="19"/>
      <c r="P19227" s="50">
        <v>0.25178765413424536</v>
      </c>
      <c r="R19227" s="9" t="s">
        <v>0</v>
      </c>
    </row>
    <row r="19228" spans="2:18" x14ac:dyDescent="0.2">
      <c r="B19228" s="25">
        <v>18998</v>
      </c>
      <c r="C19228" s="193"/>
      <c r="D19228" s="19">
        <v>1.2148615153960767</v>
      </c>
      <c r="E19228" s="19"/>
      <c r="F19228" s="19">
        <v>1.0263527354030531</v>
      </c>
      <c r="G19228" s="19"/>
      <c r="H19228" s="19">
        <v>0.25349846497633804</v>
      </c>
      <c r="I19228" s="19"/>
      <c r="J19228" s="19">
        <v>0.98070285479885089</v>
      </c>
      <c r="K19228" s="19"/>
      <c r="L19228" s="19">
        <v>1.6006393015338081</v>
      </c>
      <c r="M19228" s="19"/>
      <c r="N19228" s="19">
        <v>1.1526293175772642</v>
      </c>
      <c r="O19228" s="19"/>
      <c r="P19228" s="50">
        <v>0.84027181722297228</v>
      </c>
      <c r="R19228" s="9" t="s">
        <v>0</v>
      </c>
    </row>
    <row r="19229" spans="2:18" x14ac:dyDescent="0.2">
      <c r="B19229" s="25">
        <v>18999</v>
      </c>
      <c r="C19229" s="193"/>
      <c r="D19229" s="19">
        <v>0.54102119839820473</v>
      </c>
      <c r="E19229" s="19"/>
      <c r="F19229" s="19">
        <v>0.6077914467932416</v>
      </c>
      <c r="G19229" s="19"/>
      <c r="H19229" s="19">
        <v>0.17531166776304358</v>
      </c>
      <c r="I19229" s="19">
        <v>2.9348106819204547E-2</v>
      </c>
      <c r="J19229" s="19"/>
      <c r="K19229" s="19"/>
      <c r="L19229" s="19">
        <v>0.27497553424489279</v>
      </c>
      <c r="M19229" s="19"/>
      <c r="N19229" s="19">
        <v>0.78670199080511471</v>
      </c>
      <c r="O19229" s="19">
        <v>0.62299761023152533</v>
      </c>
      <c r="P19229" s="50"/>
      <c r="R19229" s="9" t="s">
        <v>0</v>
      </c>
    </row>
    <row r="19230" spans="2:18" x14ac:dyDescent="0.2">
      <c r="B19230" s="25">
        <v>19000</v>
      </c>
      <c r="C19230" s="193"/>
      <c r="D19230" s="19">
        <v>0.37569606755049645</v>
      </c>
      <c r="E19230" s="19"/>
      <c r="F19230" s="19">
        <v>0.2777253430663843</v>
      </c>
      <c r="G19230" s="19"/>
      <c r="H19230" s="19">
        <v>0.74447396694751911</v>
      </c>
      <c r="I19230" s="19">
        <v>0.1509354705429273</v>
      </c>
      <c r="J19230" s="19"/>
      <c r="K19230" s="19"/>
      <c r="L19230" s="19">
        <v>0.49251868002973492</v>
      </c>
      <c r="M19230" s="19"/>
      <c r="N19230" s="19">
        <v>0.5311946185615114</v>
      </c>
      <c r="O19230" s="19">
        <v>0.30890950489425767</v>
      </c>
      <c r="P19230" s="50"/>
      <c r="R19230" s="9" t="s">
        <v>0</v>
      </c>
    </row>
    <row r="19231" spans="2:18" x14ac:dyDescent="0.2">
      <c r="B19231" s="25">
        <v>19001</v>
      </c>
      <c r="C19231" s="193">
        <v>4.5382363858538749E-2</v>
      </c>
      <c r="D19231" s="19"/>
      <c r="E19231" s="19">
        <v>0.47360884912813578</v>
      </c>
      <c r="F19231" s="19"/>
      <c r="G19231" s="19">
        <v>0.66716300365411974</v>
      </c>
      <c r="H19231" s="19"/>
      <c r="I19231" s="19"/>
      <c r="J19231" s="19">
        <v>0.58551602647529488</v>
      </c>
      <c r="K19231" s="19">
        <v>0.84053128653405818</v>
      </c>
      <c r="L19231" s="19"/>
      <c r="M19231" s="19">
        <v>1.3905768136688206</v>
      </c>
      <c r="N19231" s="19"/>
      <c r="O19231" s="19">
        <v>0.22416375101615413</v>
      </c>
      <c r="P19231" s="50"/>
      <c r="R19231" s="9" t="s">
        <v>0</v>
      </c>
    </row>
    <row r="19232" spans="2:18" x14ac:dyDescent="0.2">
      <c r="B19232" s="25">
        <v>19002</v>
      </c>
      <c r="C19232" s="193"/>
      <c r="D19232" s="19">
        <v>1.1347422472996138</v>
      </c>
      <c r="E19232" s="19"/>
      <c r="F19232" s="19">
        <v>1.1684182953039575</v>
      </c>
      <c r="G19232" s="19"/>
      <c r="H19232" s="19">
        <v>1.4333218855713412</v>
      </c>
      <c r="I19232" s="19"/>
      <c r="J19232" s="19">
        <v>0.86266870585641819</v>
      </c>
      <c r="K19232" s="19"/>
      <c r="L19232" s="19">
        <v>1.364561562134452</v>
      </c>
      <c r="M19232" s="19"/>
      <c r="N19232" s="19">
        <v>1.34931053201201</v>
      </c>
      <c r="O19232" s="19"/>
      <c r="P19232" s="50">
        <v>2.066582808931801</v>
      </c>
      <c r="R19232" s="9" t="s">
        <v>0</v>
      </c>
    </row>
    <row r="19233" spans="2:18" x14ac:dyDescent="0.2">
      <c r="B19233" s="25">
        <v>19003</v>
      </c>
      <c r="C19233" s="193">
        <v>0.82544582990637727</v>
      </c>
      <c r="D19233" s="19"/>
      <c r="E19233" s="19"/>
      <c r="F19233" s="19">
        <v>0.48999075755587662</v>
      </c>
      <c r="G19233" s="19">
        <v>1.497046917196192</v>
      </c>
      <c r="H19233" s="19"/>
      <c r="I19233" s="19">
        <v>1.1378463564907997</v>
      </c>
      <c r="J19233" s="19"/>
      <c r="K19233" s="19">
        <v>1.4854418504114861</v>
      </c>
      <c r="L19233" s="19"/>
      <c r="M19233" s="19">
        <v>1.4664692642537707</v>
      </c>
      <c r="N19233" s="19"/>
      <c r="O19233" s="19">
        <v>0.72784220486083984</v>
      </c>
      <c r="P19233" s="50"/>
      <c r="R19233" s="9" t="s">
        <v>0</v>
      </c>
    </row>
    <row r="19234" spans="2:18" x14ac:dyDescent="0.2">
      <c r="B19234" s="25">
        <v>19004</v>
      </c>
      <c r="C19234" s="193">
        <v>1.0617324449943706</v>
      </c>
      <c r="D19234" s="19"/>
      <c r="E19234" s="19"/>
      <c r="F19234" s="19">
        <v>0.15673132072553364</v>
      </c>
      <c r="G19234" s="19">
        <v>0.77740372016011516</v>
      </c>
      <c r="H19234" s="19"/>
      <c r="I19234" s="19">
        <v>0.86548633511563788</v>
      </c>
      <c r="J19234" s="19"/>
      <c r="K19234" s="19"/>
      <c r="L19234" s="19">
        <v>0.30754481574159909</v>
      </c>
      <c r="M19234" s="19">
        <v>1.1195213600699705</v>
      </c>
      <c r="N19234" s="19"/>
      <c r="O19234" s="19">
        <v>0.40695352853770456</v>
      </c>
      <c r="P19234" s="50"/>
      <c r="R19234" s="9" t="s">
        <v>0</v>
      </c>
    </row>
    <row r="19235" spans="2:18" x14ac:dyDescent="0.2">
      <c r="B19235" s="25">
        <v>19005</v>
      </c>
      <c r="C19235" s="193"/>
      <c r="D19235" s="19">
        <v>0.43236091493990986</v>
      </c>
      <c r="E19235" s="19"/>
      <c r="F19235" s="19">
        <v>0.19505240542593161</v>
      </c>
      <c r="G19235" s="19"/>
      <c r="H19235" s="19">
        <v>0.91532029145934835</v>
      </c>
      <c r="I19235" s="19">
        <v>9.4141950416475936E-3</v>
      </c>
      <c r="J19235" s="19"/>
      <c r="K19235" s="19">
        <v>0.34925150341587163</v>
      </c>
      <c r="L19235" s="19"/>
      <c r="M19235" s="19"/>
      <c r="N19235" s="19">
        <v>0.61896175002305331</v>
      </c>
      <c r="O19235" s="19"/>
      <c r="P19235" s="50">
        <v>0.77509792654137355</v>
      </c>
      <c r="R19235" s="9" t="s">
        <v>0</v>
      </c>
    </row>
    <row r="19236" spans="2:18" x14ac:dyDescent="0.2">
      <c r="B19236" s="25">
        <v>19006</v>
      </c>
      <c r="C19236" s="193">
        <v>0.24910236233039465</v>
      </c>
      <c r="D19236" s="19"/>
      <c r="E19236" s="19">
        <v>0.62625544846682302</v>
      </c>
      <c r="F19236" s="19"/>
      <c r="G19236" s="19"/>
      <c r="H19236" s="19">
        <v>0.33840056519529516</v>
      </c>
      <c r="I19236" s="19"/>
      <c r="J19236" s="19">
        <v>0.1095285924313112</v>
      </c>
      <c r="K19236" s="19">
        <v>0.20263636548871813</v>
      </c>
      <c r="L19236" s="19"/>
      <c r="M19236" s="19">
        <v>0.41331234323294191</v>
      </c>
      <c r="N19236" s="19"/>
      <c r="O19236" s="19"/>
      <c r="P19236" s="50">
        <v>0.79568032644847497</v>
      </c>
      <c r="R19236" s="9" t="s">
        <v>0</v>
      </c>
    </row>
    <row r="19237" spans="2:18" x14ac:dyDescent="0.2">
      <c r="B19237" s="25">
        <v>19007</v>
      </c>
      <c r="C19237" s="193">
        <v>0.55014256090550628</v>
      </c>
      <c r="D19237" s="19"/>
      <c r="E19237" s="19">
        <v>0.22229900770347316</v>
      </c>
      <c r="F19237" s="19"/>
      <c r="G19237" s="19">
        <v>0.76479459292977992</v>
      </c>
      <c r="H19237" s="19"/>
      <c r="I19237" s="19">
        <v>0.26850560807962315</v>
      </c>
      <c r="J19237" s="19"/>
      <c r="K19237" s="19">
        <v>0.56845240600808</v>
      </c>
      <c r="L19237" s="19"/>
      <c r="M19237" s="19">
        <v>0.23549117599106953</v>
      </c>
      <c r="N19237" s="19"/>
      <c r="O19237" s="19">
        <v>0.73645527021814916</v>
      </c>
      <c r="P19237" s="50"/>
      <c r="R19237" s="9" t="s">
        <v>0</v>
      </c>
    </row>
    <row r="19238" spans="2:18" x14ac:dyDescent="0.2">
      <c r="B19238" s="25">
        <v>19008</v>
      </c>
      <c r="C19238" s="193">
        <v>0.27674412611551941</v>
      </c>
      <c r="D19238" s="19"/>
      <c r="E19238" s="19"/>
      <c r="F19238" s="19">
        <v>0.18672162769066106</v>
      </c>
      <c r="G19238" s="19">
        <v>0.27862911823514958</v>
      </c>
      <c r="H19238" s="19"/>
      <c r="I19238" s="19"/>
      <c r="J19238" s="19">
        <v>0.3939346246523639</v>
      </c>
      <c r="K19238" s="19">
        <v>0.77704705470530133</v>
      </c>
      <c r="L19238" s="19"/>
      <c r="M19238" s="19">
        <v>0.22222390401337538</v>
      </c>
      <c r="N19238" s="19"/>
      <c r="O19238" s="19"/>
      <c r="P19238" s="50">
        <v>0.24016865279353139</v>
      </c>
      <c r="R19238" s="9" t="s">
        <v>0</v>
      </c>
    </row>
    <row r="19239" spans="2:18" x14ac:dyDescent="0.2">
      <c r="B19239" s="25">
        <v>19009</v>
      </c>
      <c r="C19239" s="193"/>
      <c r="D19239" s="19">
        <v>0.84706249936424483</v>
      </c>
      <c r="E19239" s="19"/>
      <c r="F19239" s="19">
        <v>0.58580082758465291</v>
      </c>
      <c r="G19239" s="19">
        <v>1.666498994437669E-2</v>
      </c>
      <c r="H19239" s="19"/>
      <c r="I19239" s="19"/>
      <c r="J19239" s="19">
        <v>0.56383158048818638</v>
      </c>
      <c r="K19239" s="19"/>
      <c r="L19239" s="19">
        <v>0.31746903820285449</v>
      </c>
      <c r="M19239" s="19">
        <v>0.50913116231870126</v>
      </c>
      <c r="N19239" s="19"/>
      <c r="O19239" s="19"/>
      <c r="P19239" s="50">
        <v>0.42368661817084347</v>
      </c>
      <c r="R19239" s="9" t="s">
        <v>0</v>
      </c>
    </row>
    <row r="19240" spans="2:18" x14ac:dyDescent="0.2">
      <c r="B19240" s="25">
        <v>19010</v>
      </c>
      <c r="C19240" s="193"/>
      <c r="D19240" s="19">
        <v>0.72483080762150665</v>
      </c>
      <c r="E19240" s="19"/>
      <c r="F19240" s="19">
        <v>2.0999192818934183</v>
      </c>
      <c r="G19240" s="19"/>
      <c r="H19240" s="19">
        <v>1.6828549151691599</v>
      </c>
      <c r="I19240" s="19"/>
      <c r="J19240" s="19">
        <v>1.2661385445621194</v>
      </c>
      <c r="K19240" s="19"/>
      <c r="L19240" s="19">
        <v>1.5260972227418239</v>
      </c>
      <c r="M19240" s="19"/>
      <c r="N19240" s="19">
        <v>1.0436046976010878</v>
      </c>
      <c r="O19240" s="19"/>
      <c r="P19240" s="50">
        <v>1.7172119580454381</v>
      </c>
      <c r="R19240" s="9" t="s">
        <v>0</v>
      </c>
    </row>
    <row r="19241" spans="2:18" x14ac:dyDescent="0.2">
      <c r="B19241" s="25">
        <v>19011</v>
      </c>
      <c r="C19241" s="193"/>
      <c r="D19241" s="19">
        <v>2.0136857506422348</v>
      </c>
      <c r="E19241" s="19"/>
      <c r="F19241" s="19">
        <v>1.8141968337331267</v>
      </c>
      <c r="G19241" s="19"/>
      <c r="H19241" s="19">
        <v>1.5599673256884314</v>
      </c>
      <c r="I19241" s="19"/>
      <c r="J19241" s="19">
        <v>1.8707518588232945</v>
      </c>
      <c r="K19241" s="19"/>
      <c r="L19241" s="19">
        <v>1.2544138188733283</v>
      </c>
      <c r="M19241" s="19"/>
      <c r="N19241" s="19">
        <v>2.5564861678346791</v>
      </c>
      <c r="O19241" s="19"/>
      <c r="P19241" s="50">
        <v>1.5717266635757652</v>
      </c>
      <c r="R19241" s="9" t="s">
        <v>0</v>
      </c>
    </row>
    <row r="19242" spans="2:18" x14ac:dyDescent="0.2">
      <c r="B19242" s="25">
        <v>19012</v>
      </c>
      <c r="C19242" s="193"/>
      <c r="D19242" s="19">
        <v>0.14115852457388894</v>
      </c>
      <c r="E19242" s="19"/>
      <c r="F19242" s="19">
        <v>0.11161642455300545</v>
      </c>
      <c r="G19242" s="19"/>
      <c r="H19242" s="19">
        <v>1.4783141184172626</v>
      </c>
      <c r="I19242" s="19"/>
      <c r="J19242" s="19">
        <v>0.44142926617732892</v>
      </c>
      <c r="K19242" s="19">
        <v>8.2029737857480092E-2</v>
      </c>
      <c r="L19242" s="19"/>
      <c r="M19242" s="19"/>
      <c r="N19242" s="19">
        <v>0.94048293410502315</v>
      </c>
      <c r="O19242" s="19"/>
      <c r="P19242" s="50">
        <v>1.7646802523575931</v>
      </c>
      <c r="R19242" s="9" t="s">
        <v>0</v>
      </c>
    </row>
    <row r="19243" spans="2:18" x14ac:dyDescent="0.2">
      <c r="B19243" s="25">
        <v>19013</v>
      </c>
      <c r="C19243" s="193">
        <v>1.4948737524606805</v>
      </c>
      <c r="D19243" s="19"/>
      <c r="E19243" s="19">
        <v>0.86508633096583576</v>
      </c>
      <c r="F19243" s="19"/>
      <c r="G19243" s="19"/>
      <c r="H19243" s="19">
        <v>0.91997801330604223</v>
      </c>
      <c r="I19243" s="19">
        <v>0.32309700142105097</v>
      </c>
      <c r="J19243" s="19"/>
      <c r="K19243" s="19">
        <v>0.35129918553164929</v>
      </c>
      <c r="L19243" s="19"/>
      <c r="M19243" s="19">
        <v>1.5400373360394584</v>
      </c>
      <c r="N19243" s="19"/>
      <c r="O19243" s="19">
        <v>0.96605304790247581</v>
      </c>
      <c r="P19243" s="50"/>
      <c r="R19243" s="9" t="s">
        <v>0</v>
      </c>
    </row>
    <row r="19244" spans="2:18" x14ac:dyDescent="0.2">
      <c r="B19244" s="25">
        <v>19014</v>
      </c>
      <c r="C19244" s="193">
        <v>0.6404732486073258</v>
      </c>
      <c r="D19244" s="19"/>
      <c r="E19244" s="19">
        <v>0.26302228588303578</v>
      </c>
      <c r="F19244" s="19"/>
      <c r="G19244" s="19">
        <v>0.57749882800813468</v>
      </c>
      <c r="H19244" s="19"/>
      <c r="I19244" s="19">
        <v>0.69860951455124676</v>
      </c>
      <c r="J19244" s="19"/>
      <c r="K19244" s="19">
        <v>0.55651821512697708</v>
      </c>
      <c r="L19244" s="19"/>
      <c r="M19244" s="19">
        <v>0.64777551215340512</v>
      </c>
      <c r="N19244" s="19"/>
      <c r="O19244" s="19">
        <v>0.35848143312376224</v>
      </c>
      <c r="P19244" s="50"/>
      <c r="R19244" s="9" t="s">
        <v>0</v>
      </c>
    </row>
    <row r="19245" spans="2:18" x14ac:dyDescent="0.2">
      <c r="B19245" s="25">
        <v>19015</v>
      </c>
      <c r="C19245" s="193"/>
      <c r="D19245" s="19">
        <v>0.12452385702373184</v>
      </c>
      <c r="E19245" s="19">
        <v>1.106902264701495</v>
      </c>
      <c r="F19245" s="19"/>
      <c r="G19245" s="19">
        <v>0.41972451403070921</v>
      </c>
      <c r="H19245" s="19"/>
      <c r="I19245" s="19">
        <v>0.36171538838361728</v>
      </c>
      <c r="J19245" s="19"/>
      <c r="K19245" s="19"/>
      <c r="L19245" s="19">
        <v>8.2479481448063899E-2</v>
      </c>
      <c r="M19245" s="19"/>
      <c r="N19245" s="19">
        <v>2.5157955410076725E-2</v>
      </c>
      <c r="O19245" s="19">
        <v>1.2835150321055098</v>
      </c>
      <c r="P19245" s="50"/>
      <c r="R19245" s="9" t="s">
        <v>0</v>
      </c>
    </row>
    <row r="19246" spans="2:18" x14ac:dyDescent="0.2">
      <c r="B19246" s="25">
        <v>19016</v>
      </c>
      <c r="C19246" s="193">
        <v>0.39809308641781638</v>
      </c>
      <c r="D19246" s="19"/>
      <c r="E19246" s="19"/>
      <c r="F19246" s="19">
        <v>7.639252550301236E-3</v>
      </c>
      <c r="G19246" s="19"/>
      <c r="H19246" s="19">
        <v>1.0588607373084127</v>
      </c>
      <c r="I19246" s="19">
        <v>0.39372435632122554</v>
      </c>
      <c r="J19246" s="19"/>
      <c r="K19246" s="19">
        <v>0.57311304489881099</v>
      </c>
      <c r="L19246" s="19"/>
      <c r="M19246" s="19">
        <v>0.54056964815412623</v>
      </c>
      <c r="N19246" s="19"/>
      <c r="O19246" s="19">
        <v>0.77003303151145686</v>
      </c>
      <c r="P19246" s="50"/>
      <c r="R19246" s="9" t="s">
        <v>0</v>
      </c>
    </row>
    <row r="19247" spans="2:18" x14ac:dyDescent="0.2">
      <c r="B19247" s="25">
        <v>19017</v>
      </c>
      <c r="C19247" s="193"/>
      <c r="D19247" s="19">
        <v>0.71943317542884833</v>
      </c>
      <c r="E19247" s="19"/>
      <c r="F19247" s="19">
        <v>1.5017418070009136</v>
      </c>
      <c r="G19247" s="19"/>
      <c r="H19247" s="19">
        <v>1.6732679264034946</v>
      </c>
      <c r="I19247" s="19"/>
      <c r="J19247" s="19">
        <v>1.8829144070811763</v>
      </c>
      <c r="K19247" s="19"/>
      <c r="L19247" s="19">
        <v>0.92971970698866557</v>
      </c>
      <c r="M19247" s="19"/>
      <c r="N19247" s="19">
        <v>1.2671630846470998</v>
      </c>
      <c r="O19247" s="19"/>
      <c r="P19247" s="50">
        <v>1.2492057904716949</v>
      </c>
      <c r="R19247" s="9" t="s">
        <v>0</v>
      </c>
    </row>
    <row r="19248" spans="2:18" x14ac:dyDescent="0.2">
      <c r="B19248" s="25">
        <v>19018</v>
      </c>
      <c r="C19248" s="193"/>
      <c r="D19248" s="19">
        <v>0.16396358312628057</v>
      </c>
      <c r="E19248" s="19"/>
      <c r="F19248" s="19">
        <v>0.87205088228278893</v>
      </c>
      <c r="G19248" s="19"/>
      <c r="H19248" s="19">
        <v>0.12931265919152027</v>
      </c>
      <c r="I19248" s="19"/>
      <c r="J19248" s="19">
        <v>5.8167032312828146E-2</v>
      </c>
      <c r="K19248" s="19"/>
      <c r="L19248" s="19">
        <v>0.51726841819067781</v>
      </c>
      <c r="M19248" s="19">
        <v>5.7829913820416433E-2</v>
      </c>
      <c r="N19248" s="19"/>
      <c r="O19248" s="19"/>
      <c r="P19248" s="50">
        <v>0.27111885872306873</v>
      </c>
      <c r="R19248" s="9" t="s">
        <v>0</v>
      </c>
    </row>
    <row r="19249" spans="2:18" x14ac:dyDescent="0.2">
      <c r="B19249" s="25">
        <v>19019</v>
      </c>
      <c r="C19249" s="193"/>
      <c r="D19249" s="19">
        <v>0.53475775734291853</v>
      </c>
      <c r="E19249" s="19"/>
      <c r="F19249" s="19">
        <v>1.5138792132062517</v>
      </c>
      <c r="G19249" s="19"/>
      <c r="H19249" s="19">
        <v>1.7857548885185093</v>
      </c>
      <c r="I19249" s="19"/>
      <c r="J19249" s="19">
        <v>1.8507313580393476</v>
      </c>
      <c r="K19249" s="19"/>
      <c r="L19249" s="19">
        <v>1.1869636874487861</v>
      </c>
      <c r="M19249" s="19"/>
      <c r="N19249" s="19">
        <v>1.8322828343262068</v>
      </c>
      <c r="O19249" s="19"/>
      <c r="P19249" s="50">
        <v>1.1678501509239096</v>
      </c>
      <c r="R19249" s="9" t="s">
        <v>0</v>
      </c>
    </row>
    <row r="19250" spans="2:18" x14ac:dyDescent="0.2">
      <c r="B19250" s="25">
        <v>19020</v>
      </c>
      <c r="C19250" s="193">
        <v>0.8007968756728836</v>
      </c>
      <c r="D19250" s="19"/>
      <c r="E19250" s="19"/>
      <c r="F19250" s="19">
        <v>0.40398036933931519</v>
      </c>
      <c r="G19250" s="19">
        <v>1.4744093740795064E-2</v>
      </c>
      <c r="H19250" s="19"/>
      <c r="I19250" s="19"/>
      <c r="J19250" s="19">
        <v>0.47323022727869651</v>
      </c>
      <c r="K19250" s="19">
        <v>4.0486838745512871E-2</v>
      </c>
      <c r="L19250" s="19"/>
      <c r="M19250" s="19"/>
      <c r="N19250" s="19">
        <v>0.21172914527621517</v>
      </c>
      <c r="O19250" s="19">
        <v>0.16089829231842293</v>
      </c>
      <c r="P19250" s="50"/>
      <c r="R19250" s="9" t="s">
        <v>0</v>
      </c>
    </row>
    <row r="19251" spans="2:18" x14ac:dyDescent="0.2">
      <c r="B19251" s="25">
        <v>19021</v>
      </c>
      <c r="C19251" s="193"/>
      <c r="D19251" s="19">
        <v>0.38459561765665684</v>
      </c>
      <c r="E19251" s="19"/>
      <c r="F19251" s="19">
        <v>0.57957233429174315</v>
      </c>
      <c r="G19251" s="19">
        <v>0.21126126096119388</v>
      </c>
      <c r="H19251" s="19"/>
      <c r="I19251" s="19"/>
      <c r="J19251" s="19">
        <v>0.97238160849967747</v>
      </c>
      <c r="K19251" s="19"/>
      <c r="L19251" s="19">
        <v>0.23140839924952525</v>
      </c>
      <c r="M19251" s="19"/>
      <c r="N19251" s="19">
        <v>0.78313888239671592</v>
      </c>
      <c r="O19251" s="19"/>
      <c r="P19251" s="50">
        <v>0.6360521604464775</v>
      </c>
      <c r="R19251" s="9" t="s">
        <v>0</v>
      </c>
    </row>
    <row r="19252" spans="2:18" x14ac:dyDescent="0.2">
      <c r="B19252" s="25">
        <v>19022</v>
      </c>
      <c r="C19252" s="193">
        <v>5.0963413216609722E-2</v>
      </c>
      <c r="D19252" s="19"/>
      <c r="E19252" s="19">
        <v>0.10645533465972735</v>
      </c>
      <c r="F19252" s="19"/>
      <c r="G19252" s="19">
        <v>1.4270267625248918</v>
      </c>
      <c r="H19252" s="19"/>
      <c r="I19252" s="19">
        <v>1.5902518302901734</v>
      </c>
      <c r="J19252" s="19"/>
      <c r="K19252" s="19">
        <v>1.7463601606158039</v>
      </c>
      <c r="L19252" s="19"/>
      <c r="M19252" s="19">
        <v>1.0256587802739234</v>
      </c>
      <c r="N19252" s="19"/>
      <c r="O19252" s="19">
        <v>0.85797690813124294</v>
      </c>
      <c r="P19252" s="50"/>
      <c r="R19252" s="9" t="s">
        <v>0</v>
      </c>
    </row>
    <row r="19253" spans="2:18" x14ac:dyDescent="0.2">
      <c r="B19253" s="25">
        <v>19023</v>
      </c>
      <c r="C19253" s="193"/>
      <c r="D19253" s="19">
        <v>0.78735157764370567</v>
      </c>
      <c r="E19253" s="19"/>
      <c r="F19253" s="19">
        <v>0.30938904487180907</v>
      </c>
      <c r="G19253" s="19"/>
      <c r="H19253" s="19">
        <v>1.0950504398322261</v>
      </c>
      <c r="I19253" s="19"/>
      <c r="J19253" s="19">
        <v>0.98157432278047618</v>
      </c>
      <c r="K19253" s="19"/>
      <c r="L19253" s="19">
        <v>0.30268888988246057</v>
      </c>
      <c r="M19253" s="19"/>
      <c r="N19253" s="19">
        <v>0.83333167819303677</v>
      </c>
      <c r="O19253" s="19"/>
      <c r="P19253" s="50">
        <v>0.17105814811425452</v>
      </c>
      <c r="R19253" s="9" t="s">
        <v>0</v>
      </c>
    </row>
    <row r="19254" spans="2:18" x14ac:dyDescent="0.2">
      <c r="B19254" s="25">
        <v>19024</v>
      </c>
      <c r="C19254" s="193">
        <v>0.32063219640661483</v>
      </c>
      <c r="D19254" s="19"/>
      <c r="E19254" s="19">
        <v>0.87014979559220285</v>
      </c>
      <c r="F19254" s="19"/>
      <c r="G19254" s="19">
        <v>1.1702146393074899</v>
      </c>
      <c r="H19254" s="19"/>
      <c r="I19254" s="19">
        <v>1.0114303592438889</v>
      </c>
      <c r="J19254" s="19"/>
      <c r="K19254" s="19">
        <v>0.93877544750287356</v>
      </c>
      <c r="L19254" s="19"/>
      <c r="M19254" s="19"/>
      <c r="N19254" s="19">
        <v>0.61593405407872404</v>
      </c>
      <c r="O19254" s="19">
        <v>0.56235499756534157</v>
      </c>
      <c r="P19254" s="50"/>
      <c r="R19254" s="9" t="s">
        <v>0</v>
      </c>
    </row>
    <row r="19255" spans="2:18" x14ac:dyDescent="0.2">
      <c r="B19255" s="25">
        <v>19025</v>
      </c>
      <c r="C19255" s="193"/>
      <c r="D19255" s="19">
        <v>0.80264571662048356</v>
      </c>
      <c r="E19255" s="19"/>
      <c r="F19255" s="19">
        <v>0.16635862849415764</v>
      </c>
      <c r="G19255" s="19">
        <v>0.43761179389304899</v>
      </c>
      <c r="H19255" s="19"/>
      <c r="I19255" s="19"/>
      <c r="J19255" s="19">
        <v>0.5850374635931892</v>
      </c>
      <c r="K19255" s="19"/>
      <c r="L19255" s="19">
        <v>0.8873580306863359</v>
      </c>
      <c r="M19255" s="19"/>
      <c r="N19255" s="19">
        <v>0.93023513166249994</v>
      </c>
      <c r="O19255" s="19"/>
      <c r="P19255" s="50">
        <v>0.65041797451379479</v>
      </c>
      <c r="R19255" s="9" t="s">
        <v>0</v>
      </c>
    </row>
    <row r="19256" spans="2:18" x14ac:dyDescent="0.2">
      <c r="B19256" s="25">
        <v>19026</v>
      </c>
      <c r="C19256" s="193">
        <v>1.2532248282543703</v>
      </c>
      <c r="D19256" s="19"/>
      <c r="E19256" s="19">
        <v>1.7093996182937432</v>
      </c>
      <c r="F19256" s="19"/>
      <c r="G19256" s="19">
        <v>1.8327129172713514</v>
      </c>
      <c r="H19256" s="19"/>
      <c r="I19256" s="19">
        <v>1.4297783443984631</v>
      </c>
      <c r="J19256" s="19"/>
      <c r="K19256" s="19">
        <v>0.99363152920172015</v>
      </c>
      <c r="L19256" s="19"/>
      <c r="M19256" s="19">
        <v>1.695888718111022</v>
      </c>
      <c r="N19256" s="19"/>
      <c r="O19256" s="19">
        <v>1.8972390055577173</v>
      </c>
      <c r="P19256" s="50"/>
      <c r="R19256" s="9" t="s">
        <v>0</v>
      </c>
    </row>
    <row r="19257" spans="2:18" x14ac:dyDescent="0.2">
      <c r="B19257" s="25">
        <v>19027</v>
      </c>
      <c r="C19257" s="193">
        <v>4.894094428862928E-2</v>
      </c>
      <c r="D19257" s="19"/>
      <c r="E19257" s="19"/>
      <c r="F19257" s="19">
        <v>0.19302541877154936</v>
      </c>
      <c r="G19257" s="19"/>
      <c r="H19257" s="19">
        <v>0.55750577590881734</v>
      </c>
      <c r="I19257" s="19"/>
      <c r="J19257" s="19">
        <v>0.72675935520745227</v>
      </c>
      <c r="K19257" s="19"/>
      <c r="L19257" s="19">
        <v>0.41996192355765422</v>
      </c>
      <c r="M19257" s="19"/>
      <c r="N19257" s="19">
        <v>0.34342725502910859</v>
      </c>
      <c r="O19257" s="19">
        <v>0.24071672511254336</v>
      </c>
      <c r="P19257" s="50"/>
      <c r="R19257" s="9" t="s">
        <v>0</v>
      </c>
    </row>
    <row r="19258" spans="2:18" x14ac:dyDescent="0.2">
      <c r="B19258" s="25">
        <v>19028</v>
      </c>
      <c r="C19258" s="193">
        <v>5.0086432263896745E-2</v>
      </c>
      <c r="D19258" s="19"/>
      <c r="E19258" s="19">
        <v>0.3560011655514615</v>
      </c>
      <c r="F19258" s="19"/>
      <c r="G19258" s="19">
        <v>0.64624596359428488</v>
      </c>
      <c r="H19258" s="19"/>
      <c r="I19258" s="19">
        <v>0.23785513021833093</v>
      </c>
      <c r="J19258" s="19"/>
      <c r="K19258" s="19">
        <v>0.88504898734501691</v>
      </c>
      <c r="L19258" s="19"/>
      <c r="M19258" s="19"/>
      <c r="N19258" s="19">
        <v>0.83424112532005545</v>
      </c>
      <c r="O19258" s="19">
        <v>0.70874544587919908</v>
      </c>
      <c r="P19258" s="50"/>
      <c r="R19258" s="9" t="s">
        <v>0</v>
      </c>
    </row>
    <row r="19259" spans="2:18" x14ac:dyDescent="0.2">
      <c r="B19259" s="25">
        <v>19029</v>
      </c>
      <c r="C19259" s="193"/>
      <c r="D19259" s="19">
        <v>1.3907564939272579</v>
      </c>
      <c r="E19259" s="19"/>
      <c r="F19259" s="19">
        <v>1.791921734638416</v>
      </c>
      <c r="G19259" s="19"/>
      <c r="H19259" s="19">
        <v>1.8366389585851353</v>
      </c>
      <c r="I19259" s="19"/>
      <c r="J19259" s="19">
        <v>2.0340655706854731</v>
      </c>
      <c r="K19259" s="19"/>
      <c r="L19259" s="19">
        <v>1.4566206135359459</v>
      </c>
      <c r="M19259" s="19"/>
      <c r="N19259" s="19">
        <v>1.7290788147056086</v>
      </c>
      <c r="O19259" s="19"/>
      <c r="P19259" s="50">
        <v>1.6056326941572234</v>
      </c>
      <c r="R19259" s="9" t="s">
        <v>0</v>
      </c>
    </row>
    <row r="19260" spans="2:18" x14ac:dyDescent="0.2">
      <c r="B19260" s="25">
        <v>19030</v>
      </c>
      <c r="C19260" s="193"/>
      <c r="D19260" s="19">
        <v>1.1824269679389214</v>
      </c>
      <c r="E19260" s="19"/>
      <c r="F19260" s="19">
        <v>1.3461603569481877</v>
      </c>
      <c r="G19260" s="19"/>
      <c r="H19260" s="19">
        <v>0.73366339591858476</v>
      </c>
      <c r="I19260" s="19"/>
      <c r="J19260" s="19">
        <v>0.47502277007946181</v>
      </c>
      <c r="K19260" s="19"/>
      <c r="L19260" s="19">
        <v>0.57196777748700034</v>
      </c>
      <c r="M19260" s="19"/>
      <c r="N19260" s="19">
        <v>0.84707164887917741</v>
      </c>
      <c r="O19260" s="19"/>
      <c r="P19260" s="50">
        <v>0.68893341350763704</v>
      </c>
      <c r="R19260" s="9" t="s">
        <v>0</v>
      </c>
    </row>
    <row r="19261" spans="2:18" x14ac:dyDescent="0.2">
      <c r="B19261" s="25">
        <v>19031</v>
      </c>
      <c r="C19261" s="193"/>
      <c r="D19261" s="19">
        <v>0.1914016644626115</v>
      </c>
      <c r="E19261" s="19"/>
      <c r="F19261" s="19">
        <v>0.27731825243526143</v>
      </c>
      <c r="G19261" s="19"/>
      <c r="H19261" s="19">
        <v>0.2201130237320465</v>
      </c>
      <c r="I19261" s="19"/>
      <c r="J19261" s="19">
        <v>0.1559911168908015</v>
      </c>
      <c r="K19261" s="19"/>
      <c r="L19261" s="19">
        <v>0.52470243572582009</v>
      </c>
      <c r="M19261" s="19"/>
      <c r="N19261" s="19">
        <v>0.69408913186746291</v>
      </c>
      <c r="O19261" s="19">
        <v>9.3944819020360913E-3</v>
      </c>
      <c r="P19261" s="50"/>
      <c r="R19261" s="9" t="s">
        <v>0</v>
      </c>
    </row>
    <row r="19262" spans="2:18" x14ac:dyDescent="0.2">
      <c r="B19262" s="25">
        <v>19032</v>
      </c>
      <c r="C19262" s="193"/>
      <c r="D19262" s="19">
        <v>0.33612495367055589</v>
      </c>
      <c r="E19262" s="19"/>
      <c r="F19262" s="19">
        <v>0.13589564873867491</v>
      </c>
      <c r="G19262" s="19">
        <v>3.3369155546563521E-2</v>
      </c>
      <c r="H19262" s="19"/>
      <c r="I19262" s="19">
        <v>0.13078029622306392</v>
      </c>
      <c r="J19262" s="19"/>
      <c r="K19262" s="19"/>
      <c r="L19262" s="19">
        <v>0.89608327090132778</v>
      </c>
      <c r="M19262" s="19">
        <v>1.6136255891786556E-2</v>
      </c>
      <c r="N19262" s="19"/>
      <c r="O19262" s="19">
        <v>4.8630001438530038E-2</v>
      </c>
      <c r="P19262" s="50"/>
      <c r="R19262" s="9" t="s">
        <v>0</v>
      </c>
    </row>
    <row r="19263" spans="2:18" x14ac:dyDescent="0.2">
      <c r="B19263" s="25">
        <v>19033</v>
      </c>
      <c r="C19263" s="193"/>
      <c r="D19263" s="19">
        <v>7.0592871432087714E-2</v>
      </c>
      <c r="E19263" s="19"/>
      <c r="F19263" s="19">
        <v>1.059260861891983</v>
      </c>
      <c r="G19263" s="19"/>
      <c r="H19263" s="19">
        <v>0.51256022170004401</v>
      </c>
      <c r="I19263" s="19"/>
      <c r="J19263" s="19">
        <v>0.11449768471758053</v>
      </c>
      <c r="K19263" s="19">
        <v>0.51280101546810719</v>
      </c>
      <c r="L19263" s="19"/>
      <c r="M19263" s="19"/>
      <c r="N19263" s="19">
        <v>0.50463660840704117</v>
      </c>
      <c r="O19263" s="19"/>
      <c r="P19263" s="50">
        <v>0.3973222697241976</v>
      </c>
      <c r="R19263" s="9" t="s">
        <v>0</v>
      </c>
    </row>
    <row r="19264" spans="2:18" x14ac:dyDescent="0.2">
      <c r="B19264" s="25">
        <v>19034</v>
      </c>
      <c r="C19264" s="193"/>
      <c r="D19264" s="19">
        <v>1.216278354304255</v>
      </c>
      <c r="E19264" s="19"/>
      <c r="F19264" s="19">
        <v>0.94890358713517198</v>
      </c>
      <c r="G19264" s="19"/>
      <c r="H19264" s="19">
        <v>0.6921640600023844</v>
      </c>
      <c r="I19264" s="19"/>
      <c r="J19264" s="19">
        <v>0.6513098089978937</v>
      </c>
      <c r="K19264" s="19"/>
      <c r="L19264" s="19">
        <v>0.46004047336015502</v>
      </c>
      <c r="M19264" s="19">
        <v>0.13036644480766454</v>
      </c>
      <c r="N19264" s="19"/>
      <c r="O19264" s="19"/>
      <c r="P19264" s="50">
        <v>0.76470820547596507</v>
      </c>
      <c r="R19264" s="9" t="s">
        <v>0</v>
      </c>
    </row>
    <row r="19265" spans="2:18" x14ac:dyDescent="0.2">
      <c r="B19265" s="25">
        <v>19035</v>
      </c>
      <c r="C19265" s="193">
        <v>0.6813927149550465</v>
      </c>
      <c r="D19265" s="19"/>
      <c r="E19265" s="19">
        <v>0.38196220407481835</v>
      </c>
      <c r="F19265" s="19"/>
      <c r="G19265" s="19">
        <v>0.50521469627186033</v>
      </c>
      <c r="H19265" s="19"/>
      <c r="I19265" s="19">
        <v>1.1690144792330146</v>
      </c>
      <c r="J19265" s="19"/>
      <c r="K19265" s="19">
        <v>0.91821107408315816</v>
      </c>
      <c r="L19265" s="19"/>
      <c r="M19265" s="19">
        <v>1.0230556378423508</v>
      </c>
      <c r="N19265" s="19"/>
      <c r="O19265" s="19">
        <v>0.71708604611694016</v>
      </c>
      <c r="P19265" s="50"/>
      <c r="R19265" s="9" t="s">
        <v>0</v>
      </c>
    </row>
    <row r="19266" spans="2:18" x14ac:dyDescent="0.2">
      <c r="B19266" s="25">
        <v>19036</v>
      </c>
      <c r="C19266" s="193">
        <v>0.17295569747493553</v>
      </c>
      <c r="D19266" s="19"/>
      <c r="E19266" s="19"/>
      <c r="F19266" s="19">
        <v>0.62848235057000879</v>
      </c>
      <c r="G19266" s="19"/>
      <c r="H19266" s="19">
        <v>0.15691995098346267</v>
      </c>
      <c r="I19266" s="19"/>
      <c r="J19266" s="19">
        <v>0.36167616338744257</v>
      </c>
      <c r="K19266" s="19"/>
      <c r="L19266" s="19">
        <v>1.000904366555792</v>
      </c>
      <c r="M19266" s="19"/>
      <c r="N19266" s="19">
        <v>4.8589327805077714E-2</v>
      </c>
      <c r="O19266" s="19">
        <v>7.4467266409836086E-2</v>
      </c>
      <c r="P19266" s="50"/>
      <c r="R19266" s="9" t="s">
        <v>0</v>
      </c>
    </row>
    <row r="19267" spans="2:18" x14ac:dyDescent="0.2">
      <c r="B19267" s="25">
        <v>19037</v>
      </c>
      <c r="C19267" s="193"/>
      <c r="D19267" s="19">
        <v>0.95638640845192768</v>
      </c>
      <c r="E19267" s="19"/>
      <c r="F19267" s="19">
        <v>1.3382682494962306</v>
      </c>
      <c r="G19267" s="19"/>
      <c r="H19267" s="19">
        <v>0.74025133162453138</v>
      </c>
      <c r="I19267" s="19"/>
      <c r="J19267" s="19">
        <v>0.33431990404649325</v>
      </c>
      <c r="K19267" s="19"/>
      <c r="L19267" s="19">
        <v>0.56587787090506803</v>
      </c>
      <c r="M19267" s="19"/>
      <c r="N19267" s="19">
        <v>1.2391238472869308</v>
      </c>
      <c r="O19267" s="19"/>
      <c r="P19267" s="50">
        <v>1.5218063155375978</v>
      </c>
      <c r="R19267" s="9" t="s">
        <v>0</v>
      </c>
    </row>
    <row r="19268" spans="2:18" x14ac:dyDescent="0.2">
      <c r="B19268" s="25">
        <v>19038</v>
      </c>
      <c r="C19268" s="193"/>
      <c r="D19268" s="19">
        <v>8.9499668643780547E-2</v>
      </c>
      <c r="E19268" s="19"/>
      <c r="F19268" s="19">
        <v>0.52274238421486119</v>
      </c>
      <c r="G19268" s="19">
        <v>6.9610040565875192E-2</v>
      </c>
      <c r="H19268" s="19"/>
      <c r="I19268" s="19"/>
      <c r="J19268" s="19">
        <v>0.37985377627466149</v>
      </c>
      <c r="K19268" s="19">
        <v>0.13922467386378351</v>
      </c>
      <c r="L19268" s="19"/>
      <c r="M19268" s="19"/>
      <c r="N19268" s="19">
        <v>6.1935339653343496E-2</v>
      </c>
      <c r="O19268" s="19">
        <v>0.2851589381830838</v>
      </c>
      <c r="P19268" s="50"/>
      <c r="R19268" s="9" t="s">
        <v>0</v>
      </c>
    </row>
    <row r="19269" spans="2:18" x14ac:dyDescent="0.2">
      <c r="B19269" s="25">
        <v>19039</v>
      </c>
      <c r="C19269" s="193">
        <v>0.77741673475955153</v>
      </c>
      <c r="D19269" s="19"/>
      <c r="E19269" s="19">
        <v>0.68000531934473396</v>
      </c>
      <c r="F19269" s="19"/>
      <c r="G19269" s="19"/>
      <c r="H19269" s="19">
        <v>0.43587067878527858</v>
      </c>
      <c r="I19269" s="19">
        <v>0.37306467980404823</v>
      </c>
      <c r="J19269" s="19"/>
      <c r="K19269" s="19">
        <v>0.50369691861305355</v>
      </c>
      <c r="L19269" s="19"/>
      <c r="M19269" s="19">
        <v>0.3732545653544117</v>
      </c>
      <c r="N19269" s="19"/>
      <c r="O19269" s="19">
        <v>0.52151666103970529</v>
      </c>
      <c r="P19269" s="50"/>
      <c r="R19269" s="9" t="s">
        <v>0</v>
      </c>
    </row>
    <row r="19270" spans="2:18" x14ac:dyDescent="0.2">
      <c r="B19270" s="25">
        <v>19040</v>
      </c>
      <c r="C19270" s="193">
        <v>0.18804999663923203</v>
      </c>
      <c r="D19270" s="19"/>
      <c r="E19270" s="19"/>
      <c r="F19270" s="19">
        <v>0.11946802642153927</v>
      </c>
      <c r="G19270" s="19">
        <v>0.19211511565959069</v>
      </c>
      <c r="H19270" s="19"/>
      <c r="I19270" s="19">
        <v>0.41087405361951707</v>
      </c>
      <c r="J19270" s="19"/>
      <c r="K19270" s="19">
        <v>0.41213557932921152</v>
      </c>
      <c r="L19270" s="19"/>
      <c r="M19270" s="19">
        <v>0.3531538007413319</v>
      </c>
      <c r="N19270" s="19"/>
      <c r="O19270" s="19"/>
      <c r="P19270" s="50">
        <v>0.63257099226188795</v>
      </c>
      <c r="R19270" s="9" t="s">
        <v>0</v>
      </c>
    </row>
    <row r="19271" spans="2:18" x14ac:dyDescent="0.2">
      <c r="B19271" s="25">
        <v>19041</v>
      </c>
      <c r="C19271" s="193">
        <v>0.47499203005162011</v>
      </c>
      <c r="D19271" s="19"/>
      <c r="E19271" s="19">
        <v>0.53099105228623955</v>
      </c>
      <c r="F19271" s="19"/>
      <c r="G19271" s="19"/>
      <c r="H19271" s="19">
        <v>0.10404874857974385</v>
      </c>
      <c r="I19271" s="19">
        <v>0.57463657866222162</v>
      </c>
      <c r="J19271" s="19"/>
      <c r="K19271" s="19"/>
      <c r="L19271" s="19">
        <v>0.26165145536604284</v>
      </c>
      <c r="M19271" s="19">
        <v>0.40961112929025206</v>
      </c>
      <c r="N19271" s="19"/>
      <c r="O19271" s="19">
        <v>0.51727288545282912</v>
      </c>
      <c r="P19271" s="50"/>
      <c r="R19271" s="9" t="s">
        <v>0</v>
      </c>
    </row>
    <row r="19272" spans="2:18" x14ac:dyDescent="0.2">
      <c r="B19272" s="25">
        <v>19042</v>
      </c>
      <c r="C19272" s="193"/>
      <c r="D19272" s="19">
        <v>2.3462109435373475</v>
      </c>
      <c r="E19272" s="19"/>
      <c r="F19272" s="19">
        <v>2.1320422782627224</v>
      </c>
      <c r="G19272" s="19"/>
      <c r="H19272" s="19">
        <v>0.773449379801884</v>
      </c>
      <c r="I19272" s="19"/>
      <c r="J19272" s="19">
        <v>1.5933238840228141</v>
      </c>
      <c r="K19272" s="19"/>
      <c r="L19272" s="19">
        <v>1.8001462198650671</v>
      </c>
      <c r="M19272" s="19"/>
      <c r="N19272" s="19">
        <v>2.1780036122884101</v>
      </c>
      <c r="O19272" s="19"/>
      <c r="P19272" s="50">
        <v>0.39625836037363077</v>
      </c>
      <c r="R19272" s="9" t="s">
        <v>0</v>
      </c>
    </row>
    <row r="19273" spans="2:18" x14ac:dyDescent="0.2">
      <c r="B19273" s="25">
        <v>19043</v>
      </c>
      <c r="C19273" s="193">
        <v>0.34023498147616343</v>
      </c>
      <c r="D19273" s="19"/>
      <c r="E19273" s="19">
        <v>0.28890960398011917</v>
      </c>
      <c r="F19273" s="19"/>
      <c r="G19273" s="19">
        <v>1.0161824245427782</v>
      </c>
      <c r="H19273" s="19"/>
      <c r="I19273" s="19">
        <v>1.0574475903614491</v>
      </c>
      <c r="J19273" s="19"/>
      <c r="K19273" s="19">
        <v>0.61119522561862905</v>
      </c>
      <c r="L19273" s="19"/>
      <c r="M19273" s="19"/>
      <c r="N19273" s="19">
        <v>0.43433109204159459</v>
      </c>
      <c r="O19273" s="19"/>
      <c r="P19273" s="50">
        <v>4.8042231897070978E-2</v>
      </c>
      <c r="R19273" s="9" t="s">
        <v>0</v>
      </c>
    </row>
    <row r="19274" spans="2:18" x14ac:dyDescent="0.2">
      <c r="B19274" s="25">
        <v>19044</v>
      </c>
      <c r="C19274" s="193"/>
      <c r="D19274" s="19">
        <v>0.49981675514936924</v>
      </c>
      <c r="E19274" s="19"/>
      <c r="F19274" s="19">
        <v>8.8307227232164068E-2</v>
      </c>
      <c r="G19274" s="19">
        <v>0.25467895530330859</v>
      </c>
      <c r="H19274" s="19"/>
      <c r="I19274" s="19">
        <v>0.41940178065370198</v>
      </c>
      <c r="J19274" s="19"/>
      <c r="K19274" s="19">
        <v>0.24554409883269354</v>
      </c>
      <c r="L19274" s="19"/>
      <c r="M19274" s="19"/>
      <c r="N19274" s="19">
        <v>0.14731289238646628</v>
      </c>
      <c r="O19274" s="19"/>
      <c r="P19274" s="50">
        <v>0.23922941050359631</v>
      </c>
      <c r="R19274" s="9" t="s">
        <v>0</v>
      </c>
    </row>
    <row r="19275" spans="2:18" x14ac:dyDescent="0.2">
      <c r="B19275" s="25">
        <v>19045</v>
      </c>
      <c r="C19275" s="193">
        <v>0.244139454595001</v>
      </c>
      <c r="D19275" s="19"/>
      <c r="E19275" s="19"/>
      <c r="F19275" s="19">
        <v>0.20440474308187412</v>
      </c>
      <c r="G19275" s="19">
        <v>0.30787863491868439</v>
      </c>
      <c r="H19275" s="19"/>
      <c r="I19275" s="19"/>
      <c r="J19275" s="19">
        <v>0.58220243029164631</v>
      </c>
      <c r="K19275" s="19">
        <v>0.83766576385767066</v>
      </c>
      <c r="L19275" s="19"/>
      <c r="M19275" s="19">
        <v>0.94354589182336079</v>
      </c>
      <c r="N19275" s="19"/>
      <c r="O19275" s="19">
        <v>0.83962594530530243</v>
      </c>
      <c r="P19275" s="50"/>
      <c r="R19275" s="9" t="s">
        <v>0</v>
      </c>
    </row>
    <row r="19276" spans="2:18" x14ac:dyDescent="0.2">
      <c r="B19276" s="25">
        <v>19046</v>
      </c>
      <c r="C19276" s="193"/>
      <c r="D19276" s="19">
        <v>3.735597156589348E-2</v>
      </c>
      <c r="E19276" s="19"/>
      <c r="F19276" s="19">
        <v>0.43364399033609191</v>
      </c>
      <c r="G19276" s="19"/>
      <c r="H19276" s="19">
        <v>0.90503156701238296</v>
      </c>
      <c r="I19276" s="19"/>
      <c r="J19276" s="19">
        <v>1.2879206944154056</v>
      </c>
      <c r="K19276" s="19"/>
      <c r="L19276" s="19">
        <v>0.18551670471536916</v>
      </c>
      <c r="M19276" s="19"/>
      <c r="N19276" s="19">
        <v>0.50598127401478499</v>
      </c>
      <c r="O19276" s="19"/>
      <c r="P19276" s="50">
        <v>1.0997277252564426</v>
      </c>
      <c r="R19276" s="9" t="s">
        <v>0</v>
      </c>
    </row>
    <row r="19277" spans="2:18" x14ac:dyDescent="0.2">
      <c r="B19277" s="25">
        <v>19047</v>
      </c>
      <c r="C19277" s="193"/>
      <c r="D19277" s="19">
        <v>0.75195980930959272</v>
      </c>
      <c r="E19277" s="19"/>
      <c r="F19277" s="19">
        <v>0.75572073046185428</v>
      </c>
      <c r="G19277" s="19"/>
      <c r="H19277" s="19">
        <v>0.95461211378739741</v>
      </c>
      <c r="I19277" s="19">
        <v>0.57394106445050586</v>
      </c>
      <c r="J19277" s="19"/>
      <c r="K19277" s="19"/>
      <c r="L19277" s="19">
        <v>1.1839964513575554</v>
      </c>
      <c r="M19277" s="19"/>
      <c r="N19277" s="19">
        <v>1.4639972575347506</v>
      </c>
      <c r="O19277" s="19"/>
      <c r="P19277" s="50">
        <v>0.68738628086367126</v>
      </c>
      <c r="R19277" s="9" t="s">
        <v>0</v>
      </c>
    </row>
    <row r="19278" spans="2:18" x14ac:dyDescent="0.2">
      <c r="B19278" s="25">
        <v>19048</v>
      </c>
      <c r="C19278" s="193"/>
      <c r="D19278" s="19">
        <v>1.1823229182362631</v>
      </c>
      <c r="E19278" s="19"/>
      <c r="F19278" s="19">
        <v>1.3665592321902502</v>
      </c>
      <c r="G19278" s="19"/>
      <c r="H19278" s="19">
        <v>0.93301809361426269</v>
      </c>
      <c r="I19278" s="19"/>
      <c r="J19278" s="19">
        <v>1.0588987095744353</v>
      </c>
      <c r="K19278" s="19"/>
      <c r="L19278" s="19">
        <v>1.7864512935060612</v>
      </c>
      <c r="M19278" s="19"/>
      <c r="N19278" s="19">
        <v>0.96025064571010565</v>
      </c>
      <c r="O19278" s="19"/>
      <c r="P19278" s="50">
        <v>0.76338547818904579</v>
      </c>
      <c r="R19278" s="9" t="s">
        <v>0</v>
      </c>
    </row>
    <row r="19279" spans="2:18" x14ac:dyDescent="0.2">
      <c r="B19279" s="25">
        <v>19049</v>
      </c>
      <c r="C19279" s="193">
        <v>0.44428768859161399</v>
      </c>
      <c r="D19279" s="19"/>
      <c r="E19279" s="19"/>
      <c r="F19279" s="19">
        <v>0.57442466966739858</v>
      </c>
      <c r="G19279" s="19"/>
      <c r="H19279" s="19">
        <v>1.2940146166502009</v>
      </c>
      <c r="I19279" s="19"/>
      <c r="J19279" s="19">
        <v>0.11352237872256578</v>
      </c>
      <c r="K19279" s="19"/>
      <c r="L19279" s="19">
        <v>1.4866888571263812</v>
      </c>
      <c r="M19279" s="19"/>
      <c r="N19279" s="19">
        <v>0.31592066148059822</v>
      </c>
      <c r="O19279" s="19">
        <v>1.6549750413495566E-2</v>
      </c>
      <c r="P19279" s="50"/>
      <c r="R19279" s="9" t="s">
        <v>0</v>
      </c>
    </row>
    <row r="19280" spans="2:18" x14ac:dyDescent="0.2">
      <c r="B19280" s="25">
        <v>19050</v>
      </c>
      <c r="C19280" s="193"/>
      <c r="D19280" s="19">
        <v>1.1452706837277149</v>
      </c>
      <c r="E19280" s="19"/>
      <c r="F19280" s="19">
        <v>1.249437993698912</v>
      </c>
      <c r="G19280" s="19"/>
      <c r="H19280" s="19">
        <v>1.082323470153741</v>
      </c>
      <c r="I19280" s="19"/>
      <c r="J19280" s="19">
        <v>0.63257139973218923</v>
      </c>
      <c r="K19280" s="19"/>
      <c r="L19280" s="19">
        <v>1.1417321212135576</v>
      </c>
      <c r="M19280" s="19"/>
      <c r="N19280" s="19">
        <v>1.0797027850628305</v>
      </c>
      <c r="O19280" s="19"/>
      <c r="P19280" s="50">
        <v>0.2701295995984952</v>
      </c>
      <c r="R19280" s="9" t="s">
        <v>0</v>
      </c>
    </row>
    <row r="19281" spans="2:18" x14ac:dyDescent="0.2">
      <c r="B19281" s="25">
        <v>19051</v>
      </c>
      <c r="C19281" s="193"/>
      <c r="D19281" s="19">
        <v>0.75709159974971907</v>
      </c>
      <c r="E19281" s="19"/>
      <c r="F19281" s="19">
        <v>1.3612561487792973</v>
      </c>
      <c r="G19281" s="19"/>
      <c r="H19281" s="19">
        <v>0.78578018781410019</v>
      </c>
      <c r="I19281" s="19"/>
      <c r="J19281" s="19">
        <v>0.89713216148093122</v>
      </c>
      <c r="K19281" s="19"/>
      <c r="L19281" s="19">
        <v>1.4444255588562482</v>
      </c>
      <c r="M19281" s="19"/>
      <c r="N19281" s="19">
        <v>1.5426810384240335</v>
      </c>
      <c r="O19281" s="19"/>
      <c r="P19281" s="50">
        <v>2.1088240894968386</v>
      </c>
      <c r="R19281" s="9" t="s">
        <v>0</v>
      </c>
    </row>
    <row r="19282" spans="2:18" x14ac:dyDescent="0.2">
      <c r="B19282" s="25">
        <v>19052</v>
      </c>
      <c r="C19282" s="193">
        <v>0.97884108263242486</v>
      </c>
      <c r="D19282" s="19"/>
      <c r="E19282" s="19">
        <v>2.219314478872485</v>
      </c>
      <c r="F19282" s="19"/>
      <c r="G19282" s="19">
        <v>1.2327811780570934</v>
      </c>
      <c r="H19282" s="19"/>
      <c r="I19282" s="19">
        <v>1.3116076379112767</v>
      </c>
      <c r="J19282" s="19"/>
      <c r="K19282" s="19">
        <v>0.24772870289557522</v>
      </c>
      <c r="L19282" s="19"/>
      <c r="M19282" s="19">
        <v>0.87839068632493278</v>
      </c>
      <c r="N19282" s="19"/>
      <c r="O19282" s="19">
        <v>0.99047174225569268</v>
      </c>
      <c r="P19282" s="50"/>
      <c r="R19282" s="9" t="s">
        <v>0</v>
      </c>
    </row>
    <row r="19283" spans="2:18" x14ac:dyDescent="0.2">
      <c r="B19283" s="25">
        <v>19053</v>
      </c>
      <c r="C19283" s="193"/>
      <c r="D19283" s="19">
        <v>0.32101771254886924</v>
      </c>
      <c r="E19283" s="19"/>
      <c r="F19283" s="19">
        <v>1.4775810744248161</v>
      </c>
      <c r="G19283" s="19"/>
      <c r="H19283" s="19">
        <v>0.70209951553370065</v>
      </c>
      <c r="I19283" s="19"/>
      <c r="J19283" s="19">
        <v>0.46956405381899519</v>
      </c>
      <c r="K19283" s="19"/>
      <c r="L19283" s="19">
        <v>0.60250581938875669</v>
      </c>
      <c r="M19283" s="19"/>
      <c r="N19283" s="19">
        <v>1.1242725379674623</v>
      </c>
      <c r="O19283" s="19"/>
      <c r="P19283" s="50">
        <v>1.25166811975018</v>
      </c>
      <c r="R19283" s="9" t="s">
        <v>0</v>
      </c>
    </row>
    <row r="19284" spans="2:18" x14ac:dyDescent="0.2">
      <c r="B19284" s="25">
        <v>19054</v>
      </c>
      <c r="C19284" s="193">
        <v>0.39765341257903386</v>
      </c>
      <c r="D19284" s="19"/>
      <c r="E19284" s="19">
        <v>1.452493788657351</v>
      </c>
      <c r="F19284" s="19"/>
      <c r="G19284" s="19">
        <v>0.35363847461726711</v>
      </c>
      <c r="H19284" s="19"/>
      <c r="I19284" s="19">
        <v>1.0014317918819347</v>
      </c>
      <c r="J19284" s="19"/>
      <c r="K19284" s="19">
        <v>0.22471789507761497</v>
      </c>
      <c r="L19284" s="19"/>
      <c r="M19284" s="19">
        <v>0.38122016186933017</v>
      </c>
      <c r="N19284" s="19"/>
      <c r="O19284" s="19">
        <v>0.5948740182247193</v>
      </c>
      <c r="P19284" s="50"/>
      <c r="R19284" s="9" t="s">
        <v>0</v>
      </c>
    </row>
    <row r="19285" spans="2:18" x14ac:dyDescent="0.2">
      <c r="B19285" s="25">
        <v>19055</v>
      </c>
      <c r="C19285" s="193"/>
      <c r="D19285" s="19">
        <v>1.9262752541935633</v>
      </c>
      <c r="E19285" s="19"/>
      <c r="F19285" s="19">
        <v>0.9262191788963049</v>
      </c>
      <c r="G19285" s="19"/>
      <c r="H19285" s="19">
        <v>0.95637673667855094</v>
      </c>
      <c r="I19285" s="19"/>
      <c r="J19285" s="19">
        <v>1.5841988891826457</v>
      </c>
      <c r="K19285" s="19"/>
      <c r="L19285" s="19">
        <v>1.1277831458676169</v>
      </c>
      <c r="M19285" s="19"/>
      <c r="N19285" s="19">
        <v>1.6799152876440429</v>
      </c>
      <c r="O19285" s="19"/>
      <c r="P19285" s="50">
        <v>1.5938241614771584</v>
      </c>
      <c r="R19285" s="9" t="s">
        <v>0</v>
      </c>
    </row>
    <row r="19286" spans="2:18" x14ac:dyDescent="0.2">
      <c r="B19286" s="25">
        <v>19056</v>
      </c>
      <c r="C19286" s="193">
        <v>4.7347081055632609E-2</v>
      </c>
      <c r="D19286" s="19"/>
      <c r="E19286" s="19">
        <v>0.43577262223018148</v>
      </c>
      <c r="F19286" s="19"/>
      <c r="G19286" s="19"/>
      <c r="H19286" s="19">
        <v>0.5668375805421717</v>
      </c>
      <c r="I19286" s="19">
        <v>0.71684126829637929</v>
      </c>
      <c r="J19286" s="19"/>
      <c r="K19286" s="19">
        <v>6.7965568032984619E-2</v>
      </c>
      <c r="L19286" s="19"/>
      <c r="M19286" s="19">
        <v>0.92982100664816958</v>
      </c>
      <c r="N19286" s="19"/>
      <c r="O19286" s="19">
        <v>0.35281170541053941</v>
      </c>
      <c r="P19286" s="50"/>
      <c r="R19286" s="9" t="s">
        <v>0</v>
      </c>
    </row>
    <row r="19287" spans="2:18" x14ac:dyDescent="0.2">
      <c r="B19287" s="25">
        <v>19057</v>
      </c>
      <c r="C19287" s="193">
        <v>1.0427307282009579</v>
      </c>
      <c r="D19287" s="19"/>
      <c r="E19287" s="19">
        <v>0.94072109276351668</v>
      </c>
      <c r="F19287" s="19"/>
      <c r="G19287" s="19">
        <v>0.76902400919239255</v>
      </c>
      <c r="H19287" s="19"/>
      <c r="I19287" s="19">
        <v>0.43019753467927135</v>
      </c>
      <c r="J19287" s="19"/>
      <c r="K19287" s="19">
        <v>0.58515829992942336</v>
      </c>
      <c r="L19287" s="19"/>
      <c r="M19287" s="19">
        <v>1.2874402495158892</v>
      </c>
      <c r="N19287" s="19"/>
      <c r="O19287" s="19">
        <v>0.52522872882306992</v>
      </c>
      <c r="P19287" s="50"/>
      <c r="R19287" s="9" t="s">
        <v>0</v>
      </c>
    </row>
    <row r="19288" spans="2:18" x14ac:dyDescent="0.2">
      <c r="B19288" s="25">
        <v>19058</v>
      </c>
      <c r="C19288" s="193">
        <v>3.8470157743462012E-2</v>
      </c>
      <c r="D19288" s="19"/>
      <c r="E19288" s="19">
        <v>0.95758884708020264</v>
      </c>
      <c r="F19288" s="19"/>
      <c r="G19288" s="19">
        <v>0.58765995748300337</v>
      </c>
      <c r="H19288" s="19"/>
      <c r="I19288" s="19">
        <v>0.62782349056904319</v>
      </c>
      <c r="J19288" s="19"/>
      <c r="K19288" s="19">
        <v>0.84818901831927496</v>
      </c>
      <c r="L19288" s="19"/>
      <c r="M19288" s="19">
        <v>0.8199842099489022</v>
      </c>
      <c r="N19288" s="19"/>
      <c r="O19288" s="19">
        <v>0.71467937385417712</v>
      </c>
      <c r="P19288" s="50"/>
      <c r="R19288" s="9" t="s">
        <v>0</v>
      </c>
    </row>
    <row r="19289" spans="2:18" x14ac:dyDescent="0.2">
      <c r="B19289" s="25">
        <v>19059</v>
      </c>
      <c r="C19289" s="193"/>
      <c r="D19289" s="19">
        <v>0.68081879658921374</v>
      </c>
      <c r="E19289" s="19">
        <v>1.0194894704811859E-3</v>
      </c>
      <c r="F19289" s="19"/>
      <c r="G19289" s="19"/>
      <c r="H19289" s="19">
        <v>0.67677062414685152</v>
      </c>
      <c r="I19289" s="19"/>
      <c r="J19289" s="19">
        <v>0.10453206622026119</v>
      </c>
      <c r="K19289" s="19"/>
      <c r="L19289" s="19">
        <v>0.59408592808735261</v>
      </c>
      <c r="M19289" s="19">
        <v>0.24563986462091381</v>
      </c>
      <c r="N19289" s="19"/>
      <c r="O19289" s="19">
        <v>0.52996884793274801</v>
      </c>
      <c r="P19289" s="50"/>
      <c r="R19289" s="9" t="s">
        <v>0</v>
      </c>
    </row>
    <row r="19290" spans="2:18" x14ac:dyDescent="0.2">
      <c r="B19290" s="25">
        <v>19060</v>
      </c>
      <c r="C19290" s="193">
        <v>0.57746353030403152</v>
      </c>
      <c r="D19290" s="19"/>
      <c r="E19290" s="19"/>
      <c r="F19290" s="19">
        <v>0.19011171624499032</v>
      </c>
      <c r="G19290" s="19"/>
      <c r="H19290" s="19">
        <v>0.45582199716163241</v>
      </c>
      <c r="I19290" s="19">
        <v>0.20768133250623022</v>
      </c>
      <c r="J19290" s="19"/>
      <c r="K19290" s="19">
        <v>0.92651616293091177</v>
      </c>
      <c r="L19290" s="19"/>
      <c r="M19290" s="19">
        <v>0.30035287870220079</v>
      </c>
      <c r="N19290" s="19"/>
      <c r="O19290" s="19">
        <v>0.70215483076829677</v>
      </c>
      <c r="P19290" s="50"/>
      <c r="R19290" s="9" t="s">
        <v>0</v>
      </c>
    </row>
    <row r="19291" spans="2:18" x14ac:dyDescent="0.2">
      <c r="B19291" s="25">
        <v>19061</v>
      </c>
      <c r="C19291" s="193"/>
      <c r="D19291" s="19">
        <v>0.15961524652144179</v>
      </c>
      <c r="E19291" s="19">
        <v>0.71621354640850843</v>
      </c>
      <c r="F19291" s="19"/>
      <c r="G19291" s="19">
        <v>0.76265494001670298</v>
      </c>
      <c r="H19291" s="19"/>
      <c r="I19291" s="19">
        <v>0.82981205398391567</v>
      </c>
      <c r="J19291" s="19"/>
      <c r="K19291" s="19">
        <v>0.79535528725889537</v>
      </c>
      <c r="L19291" s="19"/>
      <c r="M19291" s="19">
        <v>0.97481824777224602</v>
      </c>
      <c r="N19291" s="19"/>
      <c r="O19291" s="19"/>
      <c r="P19291" s="50">
        <v>0.23896790758187036</v>
      </c>
      <c r="R19291" s="9" t="s">
        <v>0</v>
      </c>
    </row>
    <row r="19292" spans="2:18" x14ac:dyDescent="0.2">
      <c r="B19292" s="25">
        <v>19062</v>
      </c>
      <c r="C19292" s="193">
        <v>1.2595172935091301E-2</v>
      </c>
      <c r="D19292" s="19"/>
      <c r="E19292" s="19"/>
      <c r="F19292" s="19">
        <v>8.6444537218971856E-2</v>
      </c>
      <c r="G19292" s="19">
        <v>0.51187262810403611</v>
      </c>
      <c r="H19292" s="19"/>
      <c r="I19292" s="19"/>
      <c r="J19292" s="19">
        <v>0.43570657264793011</v>
      </c>
      <c r="K19292" s="19"/>
      <c r="L19292" s="19">
        <v>0.55642751281709091</v>
      </c>
      <c r="M19292" s="19">
        <v>0.26058025737794693</v>
      </c>
      <c r="N19292" s="19"/>
      <c r="O19292" s="19">
        <v>0.60630204893057482</v>
      </c>
      <c r="P19292" s="50"/>
      <c r="R19292" s="9" t="s">
        <v>0</v>
      </c>
    </row>
    <row r="19293" spans="2:18" x14ac:dyDescent="0.2">
      <c r="B19293" s="25">
        <v>19063</v>
      </c>
      <c r="C19293" s="193">
        <v>0.56436939941519038</v>
      </c>
      <c r="D19293" s="19"/>
      <c r="E19293" s="19"/>
      <c r="F19293" s="19">
        <v>0.77458843834992375</v>
      </c>
      <c r="G19293" s="19">
        <v>0.24767668935608134</v>
      </c>
      <c r="H19293" s="19"/>
      <c r="I19293" s="19">
        <v>0.23107420999528341</v>
      </c>
      <c r="J19293" s="19"/>
      <c r="K19293" s="19"/>
      <c r="L19293" s="19">
        <v>0.69977545106642658</v>
      </c>
      <c r="M19293" s="19"/>
      <c r="N19293" s="19">
        <v>0.98373662340313572</v>
      </c>
      <c r="O19293" s="19">
        <v>3.9262885463392259E-2</v>
      </c>
      <c r="P19293" s="50"/>
      <c r="R19293" s="9" t="s">
        <v>0</v>
      </c>
    </row>
    <row r="19294" spans="2:18" x14ac:dyDescent="0.2">
      <c r="B19294" s="25">
        <v>19064</v>
      </c>
      <c r="C19294" s="193">
        <v>6.7378373247797191E-2</v>
      </c>
      <c r="D19294" s="19"/>
      <c r="E19294" s="19">
        <v>0.2071270615173183</v>
      </c>
      <c r="F19294" s="19"/>
      <c r="G19294" s="19"/>
      <c r="H19294" s="19">
        <v>0.55982244529377623</v>
      </c>
      <c r="I19294" s="19">
        <v>1.3591840891075859</v>
      </c>
      <c r="J19294" s="19"/>
      <c r="K19294" s="19">
        <v>0.13091640544594285</v>
      </c>
      <c r="L19294" s="19"/>
      <c r="M19294" s="19">
        <v>1.1924550069925359</v>
      </c>
      <c r="N19294" s="19"/>
      <c r="O19294" s="19">
        <v>0.94820409598363697</v>
      </c>
      <c r="P19294" s="50"/>
      <c r="R19294" s="9" t="s">
        <v>0</v>
      </c>
    </row>
    <row r="19295" spans="2:18" x14ac:dyDescent="0.2">
      <c r="B19295" s="25">
        <v>19065</v>
      </c>
      <c r="C19295" s="193"/>
      <c r="D19295" s="19">
        <v>0.47132434572358622</v>
      </c>
      <c r="E19295" s="19">
        <v>7.2094942924524827E-2</v>
      </c>
      <c r="F19295" s="19"/>
      <c r="G19295" s="19"/>
      <c r="H19295" s="19">
        <v>0.38655555263151892</v>
      </c>
      <c r="I19295" s="19"/>
      <c r="J19295" s="19">
        <v>0.3744608417816484</v>
      </c>
      <c r="K19295" s="19"/>
      <c r="L19295" s="19">
        <v>0.35280134857055934</v>
      </c>
      <c r="M19295" s="19"/>
      <c r="N19295" s="19">
        <v>1.296146794371078</v>
      </c>
      <c r="O19295" s="19"/>
      <c r="P19295" s="50">
        <v>1.1267659362093332</v>
      </c>
      <c r="R19295" s="9" t="s">
        <v>0</v>
      </c>
    </row>
    <row r="19296" spans="2:18" x14ac:dyDescent="0.2">
      <c r="B19296" s="25">
        <v>19066</v>
      </c>
      <c r="C19296" s="193"/>
      <c r="D19296" s="19">
        <v>0.52716680214903722</v>
      </c>
      <c r="E19296" s="19"/>
      <c r="F19296" s="19">
        <v>9.7192785524967615E-2</v>
      </c>
      <c r="G19296" s="19"/>
      <c r="H19296" s="19">
        <v>1.0128952255445851</v>
      </c>
      <c r="I19296" s="19"/>
      <c r="J19296" s="19">
        <v>8.3837074852298146E-2</v>
      </c>
      <c r="K19296" s="19">
        <v>0.12387355263951659</v>
      </c>
      <c r="L19296" s="19"/>
      <c r="M19296" s="19"/>
      <c r="N19296" s="19">
        <v>0.27389950566351412</v>
      </c>
      <c r="O19296" s="19"/>
      <c r="P19296" s="50">
        <v>0.85335544012251807</v>
      </c>
      <c r="R19296" s="9" t="s">
        <v>0</v>
      </c>
    </row>
    <row r="19297" spans="2:18" x14ac:dyDescent="0.2">
      <c r="B19297" s="25">
        <v>19067</v>
      </c>
      <c r="C19297" s="193"/>
      <c r="D19297" s="19">
        <v>1.0508773556906212</v>
      </c>
      <c r="E19297" s="19"/>
      <c r="F19297" s="19">
        <v>0.73047321135773735</v>
      </c>
      <c r="G19297" s="19"/>
      <c r="H19297" s="19">
        <v>1.0282246635714678</v>
      </c>
      <c r="I19297" s="19"/>
      <c r="J19297" s="19">
        <v>0.58911349288120096</v>
      </c>
      <c r="K19297" s="19"/>
      <c r="L19297" s="19">
        <v>0.95178360733947531</v>
      </c>
      <c r="M19297" s="19"/>
      <c r="N19297" s="19">
        <v>0.75577802669693195</v>
      </c>
      <c r="O19297" s="19"/>
      <c r="P19297" s="50">
        <v>0.67239917763147228</v>
      </c>
      <c r="R19297" s="9" t="s">
        <v>0</v>
      </c>
    </row>
    <row r="19298" spans="2:18" x14ac:dyDescent="0.2">
      <c r="B19298" s="25">
        <v>19068</v>
      </c>
      <c r="C19298" s="193">
        <v>0.55134869615390281</v>
      </c>
      <c r="D19298" s="19"/>
      <c r="E19298" s="19"/>
      <c r="F19298" s="19">
        <v>0.235080172514576</v>
      </c>
      <c r="G19298" s="19">
        <v>0.40176678564620766</v>
      </c>
      <c r="H19298" s="19"/>
      <c r="I19298" s="19">
        <v>0.5614535888921165</v>
      </c>
      <c r="J19298" s="19"/>
      <c r="K19298" s="19"/>
      <c r="L19298" s="19">
        <v>0.81924621704613898</v>
      </c>
      <c r="M19298" s="19"/>
      <c r="N19298" s="19">
        <v>0.52244676530832379</v>
      </c>
      <c r="O19298" s="19"/>
      <c r="P19298" s="50">
        <v>8.7048592562392405E-2</v>
      </c>
      <c r="R19298" s="9" t="s">
        <v>0</v>
      </c>
    </row>
    <row r="19299" spans="2:18" x14ac:dyDescent="0.2">
      <c r="B19299" s="25">
        <v>19069</v>
      </c>
      <c r="C19299" s="193">
        <v>0.46499806344954447</v>
      </c>
      <c r="D19299" s="19"/>
      <c r="E19299" s="19"/>
      <c r="F19299" s="19">
        <v>0.97875989905258065</v>
      </c>
      <c r="G19299" s="19"/>
      <c r="H19299" s="19">
        <v>0.59917309052457934</v>
      </c>
      <c r="I19299" s="19"/>
      <c r="J19299" s="19">
        <v>0.92479422125513688</v>
      </c>
      <c r="K19299" s="19"/>
      <c r="L19299" s="19">
        <v>0.39075119356116911</v>
      </c>
      <c r="M19299" s="19">
        <v>0.1457034962489718</v>
      </c>
      <c r="N19299" s="19"/>
      <c r="O19299" s="19"/>
      <c r="P19299" s="50">
        <v>0.27007214119964623</v>
      </c>
      <c r="R19299" s="9" t="s">
        <v>0</v>
      </c>
    </row>
    <row r="19300" spans="2:18" x14ac:dyDescent="0.2">
      <c r="B19300" s="25">
        <v>19070</v>
      </c>
      <c r="C19300" s="193">
        <v>0.45671743031788958</v>
      </c>
      <c r="D19300" s="19"/>
      <c r="E19300" s="19"/>
      <c r="F19300" s="19">
        <v>7.7212968877358405E-4</v>
      </c>
      <c r="G19300" s="19">
        <v>0.47545520996698437</v>
      </c>
      <c r="H19300" s="19"/>
      <c r="I19300" s="19">
        <v>0.3492520101122959</v>
      </c>
      <c r="J19300" s="19"/>
      <c r="K19300" s="19"/>
      <c r="L19300" s="19">
        <v>0.23685038762208507</v>
      </c>
      <c r="M19300" s="19"/>
      <c r="N19300" s="19">
        <v>0.77826948039500055</v>
      </c>
      <c r="O19300" s="19"/>
      <c r="P19300" s="50">
        <v>0.40272048449245434</v>
      </c>
      <c r="R19300" s="9" t="s">
        <v>0</v>
      </c>
    </row>
    <row r="19301" spans="2:18" x14ac:dyDescent="0.2">
      <c r="B19301" s="25">
        <v>19071</v>
      </c>
      <c r="C19301" s="193">
        <v>1.737550505926734</v>
      </c>
      <c r="D19301" s="19"/>
      <c r="E19301" s="19">
        <v>1.5711878428398487</v>
      </c>
      <c r="F19301" s="19"/>
      <c r="G19301" s="19">
        <v>1.3209941802196805</v>
      </c>
      <c r="H19301" s="19"/>
      <c r="I19301" s="19">
        <v>1.1475659700885452</v>
      </c>
      <c r="J19301" s="19"/>
      <c r="K19301" s="19">
        <v>1.0117326706763319</v>
      </c>
      <c r="L19301" s="19"/>
      <c r="M19301" s="19">
        <v>0.74141525395387409</v>
      </c>
      <c r="N19301" s="19"/>
      <c r="O19301" s="19">
        <v>1.1045697634125502</v>
      </c>
      <c r="P19301" s="50"/>
      <c r="R19301" s="9" t="s">
        <v>0</v>
      </c>
    </row>
    <row r="19302" spans="2:18" x14ac:dyDescent="0.2">
      <c r="B19302" s="25">
        <v>19072</v>
      </c>
      <c r="C19302" s="193">
        <v>0.4643914167962423</v>
      </c>
      <c r="D19302" s="19"/>
      <c r="E19302" s="19"/>
      <c r="F19302" s="19">
        <v>0.27337283478123992</v>
      </c>
      <c r="G19302" s="19"/>
      <c r="H19302" s="19">
        <v>1.051554075393349</v>
      </c>
      <c r="I19302" s="19"/>
      <c r="J19302" s="19">
        <v>0.32519305118101721</v>
      </c>
      <c r="K19302" s="19">
        <v>0.1940450780451364</v>
      </c>
      <c r="L19302" s="19"/>
      <c r="M19302" s="19"/>
      <c r="N19302" s="19">
        <v>0.66752861540824004</v>
      </c>
      <c r="O19302" s="19">
        <v>0.23676576796716092</v>
      </c>
      <c r="P19302" s="50"/>
      <c r="R19302" s="9" t="s">
        <v>0</v>
      </c>
    </row>
    <row r="19303" spans="2:18" x14ac:dyDescent="0.2">
      <c r="B19303" s="25">
        <v>19073</v>
      </c>
      <c r="C19303" s="193"/>
      <c r="D19303" s="19">
        <v>1.7408381027243065</v>
      </c>
      <c r="E19303" s="19"/>
      <c r="F19303" s="19">
        <v>1.8250650425977744</v>
      </c>
      <c r="G19303" s="19"/>
      <c r="H19303" s="19">
        <v>2.9304324516257165</v>
      </c>
      <c r="I19303" s="19"/>
      <c r="J19303" s="19">
        <v>1.3178309827372809</v>
      </c>
      <c r="K19303" s="19"/>
      <c r="L19303" s="19">
        <v>1.9543844721325225</v>
      </c>
      <c r="M19303" s="19"/>
      <c r="N19303" s="19">
        <v>1.5883878579613646</v>
      </c>
      <c r="O19303" s="19"/>
      <c r="P19303" s="50">
        <v>1.8912028268251941</v>
      </c>
      <c r="R19303" s="9" t="s">
        <v>0</v>
      </c>
    </row>
    <row r="19304" spans="2:18" x14ac:dyDescent="0.2">
      <c r="B19304" s="25">
        <v>19074</v>
      </c>
      <c r="C19304" s="193">
        <v>4.2860232276629405E-3</v>
      </c>
      <c r="D19304" s="19"/>
      <c r="E19304" s="19">
        <v>0.18820071927406662</v>
      </c>
      <c r="F19304" s="19"/>
      <c r="G19304" s="19">
        <v>1.3975795848236308</v>
      </c>
      <c r="H19304" s="19"/>
      <c r="I19304" s="19">
        <v>1.0305047218706151</v>
      </c>
      <c r="J19304" s="19"/>
      <c r="K19304" s="19">
        <v>0.5206317455693863</v>
      </c>
      <c r="L19304" s="19"/>
      <c r="M19304" s="19"/>
      <c r="N19304" s="19">
        <v>1.0685302013236832E-2</v>
      </c>
      <c r="O19304" s="19">
        <v>0.24779529937190231</v>
      </c>
      <c r="P19304" s="50"/>
      <c r="R19304" s="9" t="s">
        <v>0</v>
      </c>
    </row>
    <row r="19305" spans="2:18" x14ac:dyDescent="0.2">
      <c r="B19305" s="25">
        <v>19075</v>
      </c>
      <c r="C19305" s="193"/>
      <c r="D19305" s="19">
        <v>0.22443753138560638</v>
      </c>
      <c r="E19305" s="19"/>
      <c r="F19305" s="19">
        <v>0.92455011971038459</v>
      </c>
      <c r="G19305" s="19"/>
      <c r="H19305" s="19">
        <v>0.76134937137418501</v>
      </c>
      <c r="I19305" s="19"/>
      <c r="J19305" s="19">
        <v>1.2359401140522814</v>
      </c>
      <c r="K19305" s="19"/>
      <c r="L19305" s="19">
        <v>0.33982762929856786</v>
      </c>
      <c r="M19305" s="19">
        <v>0.22046683435038528</v>
      </c>
      <c r="N19305" s="19"/>
      <c r="O19305" s="19"/>
      <c r="P19305" s="50">
        <v>0.29542307506912263</v>
      </c>
      <c r="R19305" s="9" t="s">
        <v>0</v>
      </c>
    </row>
    <row r="19306" spans="2:18" x14ac:dyDescent="0.2">
      <c r="B19306" s="25">
        <v>19076</v>
      </c>
      <c r="C19306" s="193"/>
      <c r="D19306" s="19">
        <v>1.1429077381691839</v>
      </c>
      <c r="E19306" s="19"/>
      <c r="F19306" s="19">
        <v>0.24081197266018869</v>
      </c>
      <c r="G19306" s="19">
        <v>0.38664611225897283</v>
      </c>
      <c r="H19306" s="19"/>
      <c r="I19306" s="19"/>
      <c r="J19306" s="19">
        <v>1.1690300117108541</v>
      </c>
      <c r="K19306" s="19"/>
      <c r="L19306" s="19">
        <v>0.48553029397812625</v>
      </c>
      <c r="M19306" s="19"/>
      <c r="N19306" s="19">
        <v>0.57331524592480654</v>
      </c>
      <c r="O19306" s="19"/>
      <c r="P19306" s="50">
        <v>0.17683497894122696</v>
      </c>
      <c r="R19306" s="9" t="s">
        <v>0</v>
      </c>
    </row>
    <row r="19307" spans="2:18" x14ac:dyDescent="0.2">
      <c r="B19307" s="25">
        <v>19077</v>
      </c>
      <c r="C19307" s="193"/>
      <c r="D19307" s="19">
        <v>0.43181757496436829</v>
      </c>
      <c r="E19307" s="19"/>
      <c r="F19307" s="19">
        <v>0.66425866442776194</v>
      </c>
      <c r="G19307" s="19"/>
      <c r="H19307" s="19">
        <v>1.1203128543657763</v>
      </c>
      <c r="I19307" s="19"/>
      <c r="J19307" s="19">
        <v>1.0025835590539192</v>
      </c>
      <c r="K19307" s="19"/>
      <c r="L19307" s="19">
        <v>0.76157777962964301</v>
      </c>
      <c r="M19307" s="19"/>
      <c r="N19307" s="19">
        <v>0.76184559412770914</v>
      </c>
      <c r="O19307" s="19"/>
      <c r="P19307" s="50">
        <v>0.41464996572887403</v>
      </c>
      <c r="R19307" s="9" t="s">
        <v>0</v>
      </c>
    </row>
    <row r="19308" spans="2:18" x14ac:dyDescent="0.2">
      <c r="B19308" s="25">
        <v>19078</v>
      </c>
      <c r="C19308" s="193"/>
      <c r="D19308" s="19">
        <v>0.35858092398566171</v>
      </c>
      <c r="E19308" s="19"/>
      <c r="F19308" s="19">
        <v>0.71579789615178346</v>
      </c>
      <c r="G19308" s="19"/>
      <c r="H19308" s="19">
        <v>6.3476192448270727E-2</v>
      </c>
      <c r="I19308" s="19"/>
      <c r="J19308" s="19">
        <v>0.8594328496536997</v>
      </c>
      <c r="K19308" s="19">
        <v>0.61584757714431648</v>
      </c>
      <c r="L19308" s="19"/>
      <c r="M19308" s="19">
        <v>0.65439828977772119</v>
      </c>
      <c r="N19308" s="19"/>
      <c r="O19308" s="19"/>
      <c r="P19308" s="50">
        <v>0.27827929684797897</v>
      </c>
      <c r="R19308" s="9" t="s">
        <v>0</v>
      </c>
    </row>
    <row r="19309" spans="2:18" x14ac:dyDescent="0.2">
      <c r="B19309" s="25">
        <v>19079</v>
      </c>
      <c r="C19309" s="193">
        <v>0.68832743224495319</v>
      </c>
      <c r="D19309" s="19"/>
      <c r="E19309" s="19"/>
      <c r="F19309" s="19">
        <v>0.384324938785368</v>
      </c>
      <c r="G19309" s="19"/>
      <c r="H19309" s="19">
        <v>0.76678950053247574</v>
      </c>
      <c r="I19309" s="19">
        <v>0.54672522227378484</v>
      </c>
      <c r="J19309" s="19"/>
      <c r="K19309" s="19"/>
      <c r="L19309" s="19">
        <v>0.56145095258269639</v>
      </c>
      <c r="M19309" s="19">
        <v>0.46959804889043594</v>
      </c>
      <c r="N19309" s="19"/>
      <c r="O19309" s="19"/>
      <c r="P19309" s="50">
        <v>0.66488358982510687</v>
      </c>
      <c r="R19309" s="9" t="s">
        <v>0</v>
      </c>
    </row>
    <row r="19310" spans="2:18" x14ac:dyDescent="0.2">
      <c r="B19310" s="25">
        <v>19080</v>
      </c>
      <c r="C19310" s="193">
        <v>0.33041052445958119</v>
      </c>
      <c r="D19310" s="19"/>
      <c r="E19310" s="19"/>
      <c r="F19310" s="19">
        <v>0.4666065708236195</v>
      </c>
      <c r="G19310" s="19"/>
      <c r="H19310" s="19">
        <v>4.813561104780037E-2</v>
      </c>
      <c r="I19310" s="19">
        <v>0.39178684668755698</v>
      </c>
      <c r="J19310" s="19"/>
      <c r="K19310" s="19">
        <v>0.29290764706699784</v>
      </c>
      <c r="L19310" s="19"/>
      <c r="M19310" s="19">
        <v>0.42990754597946268</v>
      </c>
      <c r="N19310" s="19"/>
      <c r="O19310" s="19">
        <v>0.24304423801093361</v>
      </c>
      <c r="P19310" s="50"/>
      <c r="R19310" s="9" t="s">
        <v>0</v>
      </c>
    </row>
    <row r="19311" spans="2:18" x14ac:dyDescent="0.2">
      <c r="B19311" s="25">
        <v>19081</v>
      </c>
      <c r="C19311" s="193">
        <v>0.46000113578347401</v>
      </c>
      <c r="D19311" s="19"/>
      <c r="E19311" s="19">
        <v>0.34545441249855324</v>
      </c>
      <c r="F19311" s="19"/>
      <c r="G19311" s="19"/>
      <c r="H19311" s="19">
        <v>0.17229165778556982</v>
      </c>
      <c r="I19311" s="19"/>
      <c r="J19311" s="19">
        <v>0.22694575937658878</v>
      </c>
      <c r="K19311" s="19">
        <v>0.29592635296034908</v>
      </c>
      <c r="L19311" s="19"/>
      <c r="M19311" s="19"/>
      <c r="N19311" s="19">
        <v>0.23649049954862622</v>
      </c>
      <c r="O19311" s="19">
        <v>0.18195707006277259</v>
      </c>
      <c r="P19311" s="50"/>
      <c r="R19311" s="9" t="s">
        <v>0</v>
      </c>
    </row>
    <row r="19312" spans="2:18" x14ac:dyDescent="0.2">
      <c r="B19312" s="25">
        <v>19082</v>
      </c>
      <c r="C19312" s="193"/>
      <c r="D19312" s="19">
        <v>0.68943659568681981</v>
      </c>
      <c r="E19312" s="19"/>
      <c r="F19312" s="19">
        <v>0.95849349127602534</v>
      </c>
      <c r="G19312" s="19"/>
      <c r="H19312" s="19">
        <v>0.76422032261610751</v>
      </c>
      <c r="I19312" s="19"/>
      <c r="J19312" s="19">
        <v>1.1672764607367907</v>
      </c>
      <c r="K19312" s="19"/>
      <c r="L19312" s="19">
        <v>0.93648383792504342</v>
      </c>
      <c r="M19312" s="19"/>
      <c r="N19312" s="19">
        <v>1.096003198867014</v>
      </c>
      <c r="O19312" s="19"/>
      <c r="P19312" s="50">
        <v>0.90626172000218486</v>
      </c>
      <c r="R19312" s="9" t="s">
        <v>0</v>
      </c>
    </row>
    <row r="19313" spans="2:18" x14ac:dyDescent="0.2">
      <c r="B19313" s="25">
        <v>19083</v>
      </c>
      <c r="C19313" s="193">
        <v>2.237859138640315</v>
      </c>
      <c r="D19313" s="19"/>
      <c r="E19313" s="19">
        <v>0.61742151523894484</v>
      </c>
      <c r="F19313" s="19"/>
      <c r="G19313" s="19">
        <v>0.84570377315586098</v>
      </c>
      <c r="H19313" s="19"/>
      <c r="I19313" s="19">
        <v>0.42529736734894474</v>
      </c>
      <c r="J19313" s="19"/>
      <c r="K19313" s="19">
        <v>1.6641205564480965</v>
      </c>
      <c r="L19313" s="19"/>
      <c r="M19313" s="19">
        <v>1.1406081689941046</v>
      </c>
      <c r="N19313" s="19"/>
      <c r="O19313" s="19">
        <v>0.63830700340115232</v>
      </c>
      <c r="P19313" s="50"/>
      <c r="R19313" s="9" t="s">
        <v>0</v>
      </c>
    </row>
    <row r="19314" spans="2:18" x14ac:dyDescent="0.2">
      <c r="B19314" s="25">
        <v>19084</v>
      </c>
      <c r="C19314" s="193"/>
      <c r="D19314" s="19">
        <v>0.67221073429064082</v>
      </c>
      <c r="E19314" s="19"/>
      <c r="F19314" s="19">
        <v>0.93175175824586198</v>
      </c>
      <c r="G19314" s="19">
        <v>0.78642343153563266</v>
      </c>
      <c r="H19314" s="19"/>
      <c r="I19314" s="19"/>
      <c r="J19314" s="19">
        <v>7.1786566362909587E-2</v>
      </c>
      <c r="K19314" s="19">
        <v>0.24151628514364085</v>
      </c>
      <c r="L19314" s="19"/>
      <c r="M19314" s="19"/>
      <c r="N19314" s="19">
        <v>0.4764621590501637</v>
      </c>
      <c r="O19314" s="19"/>
      <c r="P19314" s="50">
        <v>0.31712821498737154</v>
      </c>
      <c r="R19314" s="9" t="s">
        <v>0</v>
      </c>
    </row>
    <row r="19315" spans="2:18" x14ac:dyDescent="0.2">
      <c r="B19315" s="25">
        <v>19085</v>
      </c>
      <c r="C19315" s="193"/>
      <c r="D19315" s="19">
        <v>6.0519228634554841E-2</v>
      </c>
      <c r="E19315" s="19">
        <v>0.69201457036121294</v>
      </c>
      <c r="F19315" s="19"/>
      <c r="G19315" s="19">
        <v>1.1904883201548426</v>
      </c>
      <c r="H19315" s="19"/>
      <c r="I19315" s="19">
        <v>0.75465072632639352</v>
      </c>
      <c r="J19315" s="19"/>
      <c r="K19315" s="19">
        <v>2.2120732530876546</v>
      </c>
      <c r="L19315" s="19"/>
      <c r="M19315" s="19">
        <v>1.1465461182774057</v>
      </c>
      <c r="N19315" s="19"/>
      <c r="O19315" s="19">
        <v>0.61559946903923524</v>
      </c>
      <c r="P19315" s="50"/>
      <c r="R19315" s="9" t="s">
        <v>0</v>
      </c>
    </row>
    <row r="19316" spans="2:18" x14ac:dyDescent="0.2">
      <c r="B19316" s="25">
        <v>19086</v>
      </c>
      <c r="C19316" s="193">
        <v>1.4857735342295502</v>
      </c>
      <c r="D19316" s="19"/>
      <c r="E19316" s="19">
        <v>1.7395456814311714</v>
      </c>
      <c r="F19316" s="19"/>
      <c r="G19316" s="19">
        <v>0.79583709520062784</v>
      </c>
      <c r="H19316" s="19"/>
      <c r="I19316" s="19">
        <v>1.4338962232803945</v>
      </c>
      <c r="J19316" s="19"/>
      <c r="K19316" s="19">
        <v>0.46382467323424298</v>
      </c>
      <c r="L19316" s="19"/>
      <c r="M19316" s="19"/>
      <c r="N19316" s="19">
        <v>0.30845161393197534</v>
      </c>
      <c r="O19316" s="19">
        <v>0.519190696327962</v>
      </c>
      <c r="P19316" s="50"/>
      <c r="R19316" s="9" t="s">
        <v>0</v>
      </c>
    </row>
    <row r="19317" spans="2:18" x14ac:dyDescent="0.2">
      <c r="B19317" s="25">
        <v>19087</v>
      </c>
      <c r="C19317" s="193"/>
      <c r="D19317" s="19">
        <v>1.5013342420668272</v>
      </c>
      <c r="E19317" s="19"/>
      <c r="F19317" s="19">
        <v>1.1746391545902315</v>
      </c>
      <c r="G19317" s="19"/>
      <c r="H19317" s="19">
        <v>1.0828057267951254</v>
      </c>
      <c r="I19317" s="19">
        <v>2.4416030016703484E-2</v>
      </c>
      <c r="J19317" s="19"/>
      <c r="K19317" s="19"/>
      <c r="L19317" s="19">
        <v>0.16562431070645367</v>
      </c>
      <c r="M19317" s="19"/>
      <c r="N19317" s="19">
        <v>0.97007427088678089</v>
      </c>
      <c r="O19317" s="19"/>
      <c r="P19317" s="50">
        <v>1.6375420166129586</v>
      </c>
      <c r="R19317" s="9" t="s">
        <v>0</v>
      </c>
    </row>
    <row r="19318" spans="2:18" x14ac:dyDescent="0.2">
      <c r="B19318" s="25">
        <v>19088</v>
      </c>
      <c r="C19318" s="193">
        <v>4.4422109621864644E-2</v>
      </c>
      <c r="D19318" s="19"/>
      <c r="E19318" s="19">
        <v>0.30274971513864268</v>
      </c>
      <c r="F19318" s="19"/>
      <c r="G19318" s="19">
        <v>0.12297937081520267</v>
      </c>
      <c r="H19318" s="19"/>
      <c r="I19318" s="19"/>
      <c r="J19318" s="19">
        <v>1.7803403659639359E-2</v>
      </c>
      <c r="K19318" s="19">
        <v>0.61179176217543418</v>
      </c>
      <c r="L19318" s="19"/>
      <c r="M19318" s="19">
        <v>1.4103893717090679</v>
      </c>
      <c r="N19318" s="19"/>
      <c r="O19318" s="19">
        <v>0.61573094064522538</v>
      </c>
      <c r="P19318" s="50"/>
      <c r="R19318" s="9" t="s">
        <v>0</v>
      </c>
    </row>
    <row r="19319" spans="2:18" x14ac:dyDescent="0.2">
      <c r="B19319" s="25">
        <v>19089</v>
      </c>
      <c r="C19319" s="193">
        <v>0.89470538338086647</v>
      </c>
      <c r="D19319" s="19"/>
      <c r="E19319" s="19">
        <v>0.34955616784929427</v>
      </c>
      <c r="F19319" s="19"/>
      <c r="G19319" s="19">
        <v>0.97598642560887172</v>
      </c>
      <c r="H19319" s="19"/>
      <c r="I19319" s="19">
        <v>1.6640807630461645E-2</v>
      </c>
      <c r="J19319" s="19"/>
      <c r="K19319" s="19">
        <v>0.52093666473762401</v>
      </c>
      <c r="L19319" s="19"/>
      <c r="M19319" s="19">
        <v>0.40070571307660463</v>
      </c>
      <c r="N19319" s="19"/>
      <c r="O19319" s="19">
        <v>0.38209474770312829</v>
      </c>
      <c r="P19319" s="50"/>
      <c r="R19319" s="9" t="s">
        <v>0</v>
      </c>
    </row>
    <row r="19320" spans="2:18" x14ac:dyDescent="0.2">
      <c r="B19320" s="25">
        <v>19090</v>
      </c>
      <c r="C19320" s="193">
        <v>0.51720649925194329</v>
      </c>
      <c r="D19320" s="19"/>
      <c r="E19320" s="19">
        <v>0.43113424060901118</v>
      </c>
      <c r="F19320" s="19"/>
      <c r="G19320" s="19">
        <v>1.1801494524284653</v>
      </c>
      <c r="H19320" s="19"/>
      <c r="I19320" s="19">
        <v>2.1258943136026867</v>
      </c>
      <c r="J19320" s="19"/>
      <c r="K19320" s="19">
        <v>1.3684435902296432</v>
      </c>
      <c r="L19320" s="19"/>
      <c r="M19320" s="19">
        <v>0.254758735541466</v>
      </c>
      <c r="N19320" s="19"/>
      <c r="O19320" s="19"/>
      <c r="P19320" s="50">
        <v>0.13894611055972247</v>
      </c>
      <c r="R19320" s="9" t="s">
        <v>0</v>
      </c>
    </row>
    <row r="19321" spans="2:18" x14ac:dyDescent="0.2">
      <c r="B19321" s="25">
        <v>19091</v>
      </c>
      <c r="C19321" s="193"/>
      <c r="D19321" s="19">
        <v>1.1984364764683875</v>
      </c>
      <c r="E19321" s="19"/>
      <c r="F19321" s="19">
        <v>0.29820941508659254</v>
      </c>
      <c r="G19321" s="19"/>
      <c r="H19321" s="19">
        <v>0.5637999915324492</v>
      </c>
      <c r="I19321" s="19"/>
      <c r="J19321" s="19">
        <v>0.63740925391459191</v>
      </c>
      <c r="K19321" s="19"/>
      <c r="L19321" s="19">
        <v>1.0243782796030081</v>
      </c>
      <c r="M19321" s="19"/>
      <c r="N19321" s="19">
        <v>0.65314877464540266</v>
      </c>
      <c r="O19321" s="19"/>
      <c r="P19321" s="50">
        <v>0.83513070599709183</v>
      </c>
      <c r="R19321" s="9" t="s">
        <v>0</v>
      </c>
    </row>
    <row r="19322" spans="2:18" x14ac:dyDescent="0.2">
      <c r="B19322" s="25">
        <v>19092</v>
      </c>
      <c r="C19322" s="193">
        <v>0.61111056861329471</v>
      </c>
      <c r="D19322" s="19"/>
      <c r="E19322" s="19">
        <v>0.4495928214499742</v>
      </c>
      <c r="F19322" s="19"/>
      <c r="G19322" s="19">
        <v>0.57386509065131364</v>
      </c>
      <c r="H19322" s="19"/>
      <c r="I19322" s="19">
        <v>0.2192545901513295</v>
      </c>
      <c r="J19322" s="19"/>
      <c r="K19322" s="19">
        <v>2.0139116994170205</v>
      </c>
      <c r="L19322" s="19"/>
      <c r="M19322" s="19">
        <v>1.0627256322943088</v>
      </c>
      <c r="N19322" s="19"/>
      <c r="O19322" s="19">
        <v>1.0306936416192227</v>
      </c>
      <c r="P19322" s="50"/>
      <c r="R19322" s="9" t="s">
        <v>0</v>
      </c>
    </row>
    <row r="19323" spans="2:18" x14ac:dyDescent="0.2">
      <c r="B19323" s="25">
        <v>19093</v>
      </c>
      <c r="C19323" s="193"/>
      <c r="D19323" s="19">
        <v>0.18931685393044809</v>
      </c>
      <c r="E19323" s="19"/>
      <c r="F19323" s="19">
        <v>9.2979343701912603E-2</v>
      </c>
      <c r="G19323" s="19"/>
      <c r="H19323" s="19">
        <v>4.5328424057922548E-2</v>
      </c>
      <c r="I19323" s="19">
        <v>1.5002765717323555E-3</v>
      </c>
      <c r="J19323" s="19"/>
      <c r="K19323" s="19"/>
      <c r="L19323" s="19">
        <v>0.32182152517064277</v>
      </c>
      <c r="M19323" s="19"/>
      <c r="N19323" s="19">
        <v>0.43887394195996365</v>
      </c>
      <c r="O19323" s="19">
        <v>0.38460229460177675</v>
      </c>
      <c r="P19323" s="50"/>
      <c r="R19323" s="9" t="s">
        <v>0</v>
      </c>
    </row>
    <row r="19324" spans="2:18" x14ac:dyDescent="0.2">
      <c r="B19324" s="25">
        <v>19094</v>
      </c>
      <c r="C19324" s="193"/>
      <c r="D19324" s="19">
        <v>0.3208942549424339</v>
      </c>
      <c r="E19324" s="19"/>
      <c r="F19324" s="19">
        <v>0.18104848388823883</v>
      </c>
      <c r="G19324" s="19"/>
      <c r="H19324" s="19">
        <v>1.2327576027051037E-2</v>
      </c>
      <c r="I19324" s="19"/>
      <c r="J19324" s="19">
        <v>0.60566812260828007</v>
      </c>
      <c r="K19324" s="19"/>
      <c r="L19324" s="19">
        <v>0.15052599897437852</v>
      </c>
      <c r="M19324" s="19"/>
      <c r="N19324" s="19">
        <v>0.8162300134004149</v>
      </c>
      <c r="O19324" s="19"/>
      <c r="P19324" s="50">
        <v>0.65616586212329642</v>
      </c>
      <c r="R19324" s="9" t="s">
        <v>0</v>
      </c>
    </row>
    <row r="19325" spans="2:18" x14ac:dyDescent="0.2">
      <c r="B19325" s="25">
        <v>19095</v>
      </c>
      <c r="C19325" s="193"/>
      <c r="D19325" s="19">
        <v>0.9935219676998146</v>
      </c>
      <c r="E19325" s="19"/>
      <c r="F19325" s="19">
        <v>0.59801386077625285</v>
      </c>
      <c r="G19325" s="19"/>
      <c r="H19325" s="19">
        <v>0.86333835467073905</v>
      </c>
      <c r="I19325" s="19"/>
      <c r="J19325" s="19">
        <v>0.60732281721571479</v>
      </c>
      <c r="K19325" s="19"/>
      <c r="L19325" s="19">
        <v>0.12420852979096503</v>
      </c>
      <c r="M19325" s="19"/>
      <c r="N19325" s="19">
        <v>0.49590541120612758</v>
      </c>
      <c r="O19325" s="19"/>
      <c r="P19325" s="50">
        <v>1.3004123658226112</v>
      </c>
      <c r="R19325" s="9" t="s">
        <v>0</v>
      </c>
    </row>
    <row r="19326" spans="2:18" x14ac:dyDescent="0.2">
      <c r="B19326" s="25">
        <v>19096</v>
      </c>
      <c r="C19326" s="193">
        <v>1.2389241472852732</v>
      </c>
      <c r="D19326" s="19"/>
      <c r="E19326" s="19">
        <v>0.6247629691649198</v>
      </c>
      <c r="F19326" s="19"/>
      <c r="G19326" s="19">
        <v>0.57822812081904429</v>
      </c>
      <c r="H19326" s="19"/>
      <c r="I19326" s="19">
        <v>0.89413502758428975</v>
      </c>
      <c r="J19326" s="19"/>
      <c r="K19326" s="19">
        <v>0.37000603483706729</v>
      </c>
      <c r="L19326" s="19"/>
      <c r="M19326" s="19"/>
      <c r="N19326" s="19">
        <v>0.45159976394334528</v>
      </c>
      <c r="O19326" s="19">
        <v>0.55804133268192746</v>
      </c>
      <c r="P19326" s="50"/>
      <c r="R19326" s="9" t="s">
        <v>0</v>
      </c>
    </row>
    <row r="19327" spans="2:18" x14ac:dyDescent="0.2">
      <c r="B19327" s="25">
        <v>19097</v>
      </c>
      <c r="C19327" s="193">
        <v>1.2841563830630887</v>
      </c>
      <c r="D19327" s="19"/>
      <c r="E19327" s="19">
        <v>4.075677935802071E-2</v>
      </c>
      <c r="F19327" s="19"/>
      <c r="G19327" s="19">
        <v>0.5715742994859877</v>
      </c>
      <c r="H19327" s="19"/>
      <c r="I19327" s="19">
        <v>1.7865284681035327</v>
      </c>
      <c r="J19327" s="19"/>
      <c r="K19327" s="19">
        <v>1.3624919375378572</v>
      </c>
      <c r="L19327" s="19"/>
      <c r="M19327" s="19">
        <v>0.83704598090147575</v>
      </c>
      <c r="N19327" s="19"/>
      <c r="O19327" s="19">
        <v>1.5787114545264995</v>
      </c>
      <c r="P19327" s="50"/>
      <c r="R19327" s="9" t="s">
        <v>0</v>
      </c>
    </row>
    <row r="19328" spans="2:18" x14ac:dyDescent="0.2">
      <c r="B19328" s="25">
        <v>19098</v>
      </c>
      <c r="C19328" s="193">
        <v>1.6841849060319578</v>
      </c>
      <c r="D19328" s="19"/>
      <c r="E19328" s="19">
        <v>0.70278349628881753</v>
      </c>
      <c r="F19328" s="19"/>
      <c r="G19328" s="19">
        <v>0.90138006459590581</v>
      </c>
      <c r="H19328" s="19"/>
      <c r="I19328" s="19">
        <v>1.5472371542094927</v>
      </c>
      <c r="J19328" s="19"/>
      <c r="K19328" s="19">
        <v>1.2976276143166077</v>
      </c>
      <c r="L19328" s="19"/>
      <c r="M19328" s="19">
        <v>1.8428655181838092</v>
      </c>
      <c r="N19328" s="19"/>
      <c r="O19328" s="19">
        <v>0.89645731676160056</v>
      </c>
      <c r="P19328" s="50"/>
      <c r="R19328" s="9" t="s">
        <v>0</v>
      </c>
    </row>
    <row r="19329" spans="2:18" x14ac:dyDescent="0.2">
      <c r="B19329" s="25">
        <v>19099</v>
      </c>
      <c r="C19329" s="193">
        <v>0.6893471327697589</v>
      </c>
      <c r="D19329" s="19"/>
      <c r="E19329" s="19">
        <v>0.49094322718534572</v>
      </c>
      <c r="F19329" s="19"/>
      <c r="G19329" s="19"/>
      <c r="H19329" s="19">
        <v>0.62484629349692411</v>
      </c>
      <c r="I19329" s="19">
        <v>0.28286877368850116</v>
      </c>
      <c r="J19329" s="19"/>
      <c r="K19329" s="19"/>
      <c r="L19329" s="19">
        <v>0.42901960429879382</v>
      </c>
      <c r="M19329" s="19">
        <v>0.68640463863062107</v>
      </c>
      <c r="N19329" s="19"/>
      <c r="O19329" s="19"/>
      <c r="P19329" s="50">
        <v>1.0873619683643494</v>
      </c>
      <c r="R19329" s="9" t="s">
        <v>0</v>
      </c>
    </row>
    <row r="19330" spans="2:18" x14ac:dyDescent="0.2">
      <c r="B19330" s="25">
        <v>19100</v>
      </c>
      <c r="C19330" s="193"/>
      <c r="D19330" s="19">
        <v>0.26163674673996479</v>
      </c>
      <c r="E19330" s="19"/>
      <c r="F19330" s="19">
        <v>1.8707076517486685</v>
      </c>
      <c r="G19330" s="19"/>
      <c r="H19330" s="19">
        <v>1.1975808354655761</v>
      </c>
      <c r="I19330" s="19"/>
      <c r="J19330" s="19">
        <v>1.9629063651724753E-2</v>
      </c>
      <c r="K19330" s="19"/>
      <c r="L19330" s="19">
        <v>0.92779358208213547</v>
      </c>
      <c r="M19330" s="19"/>
      <c r="N19330" s="19">
        <v>7.7974459291716244E-2</v>
      </c>
      <c r="O19330" s="19"/>
      <c r="P19330" s="50">
        <v>0.96430680903403054</v>
      </c>
      <c r="R19330" s="9" t="s">
        <v>0</v>
      </c>
    </row>
    <row r="19331" spans="2:18" x14ac:dyDescent="0.2">
      <c r="B19331" s="25">
        <v>19101</v>
      </c>
      <c r="C19331" s="193"/>
      <c r="D19331" s="19">
        <v>0.13539896546740279</v>
      </c>
      <c r="E19331" s="19"/>
      <c r="F19331" s="19">
        <v>0.59929942522802315</v>
      </c>
      <c r="G19331" s="19"/>
      <c r="H19331" s="19">
        <v>0.30112885132650674</v>
      </c>
      <c r="I19331" s="19"/>
      <c r="J19331" s="19">
        <v>1.3013241537771052</v>
      </c>
      <c r="K19331" s="19"/>
      <c r="L19331" s="19">
        <v>0.34242710151854949</v>
      </c>
      <c r="M19331" s="19"/>
      <c r="N19331" s="19">
        <v>1.4398752710276552</v>
      </c>
      <c r="O19331" s="19">
        <v>0.1080358698626491</v>
      </c>
      <c r="P19331" s="50"/>
      <c r="R19331" s="9" t="s">
        <v>0</v>
      </c>
    </row>
    <row r="19332" spans="2:18" x14ac:dyDescent="0.2">
      <c r="B19332" s="25">
        <v>19102</v>
      </c>
      <c r="C19332" s="193"/>
      <c r="D19332" s="19">
        <v>1.1652334838858054</v>
      </c>
      <c r="E19332" s="19"/>
      <c r="F19332" s="19">
        <v>0.8805111103711708</v>
      </c>
      <c r="G19332" s="19">
        <v>9.5686903430388815E-3</v>
      </c>
      <c r="H19332" s="19"/>
      <c r="I19332" s="19">
        <v>7.4421635172450748E-2</v>
      </c>
      <c r="J19332" s="19"/>
      <c r="K19332" s="19">
        <v>8.0147604650909518E-2</v>
      </c>
      <c r="L19332" s="19"/>
      <c r="M19332" s="19"/>
      <c r="N19332" s="19">
        <v>5.3806139550858383E-2</v>
      </c>
      <c r="O19332" s="19">
        <v>0.10447193104828637</v>
      </c>
      <c r="P19332" s="50"/>
      <c r="R19332" s="9" t="s">
        <v>0</v>
      </c>
    </row>
    <row r="19333" spans="2:18" x14ac:dyDescent="0.2">
      <c r="B19333" s="25">
        <v>19103</v>
      </c>
      <c r="C19333" s="193"/>
      <c r="D19333" s="19">
        <v>0.29579093760635328</v>
      </c>
      <c r="E19333" s="19">
        <v>0.65916492713733565</v>
      </c>
      <c r="F19333" s="19"/>
      <c r="G19333" s="19"/>
      <c r="H19333" s="19">
        <v>0.28377922052768262</v>
      </c>
      <c r="I19333" s="19">
        <v>1.5151231712119297E-2</v>
      </c>
      <c r="J19333" s="19"/>
      <c r="K19333" s="19">
        <v>0.302822511674947</v>
      </c>
      <c r="L19333" s="19"/>
      <c r="M19333" s="19"/>
      <c r="N19333" s="19">
        <v>0.25316172361658329</v>
      </c>
      <c r="O19333" s="19">
        <v>9.1024445494079759E-2</v>
      </c>
      <c r="P19333" s="50"/>
      <c r="R19333" s="9" t="s">
        <v>0</v>
      </c>
    </row>
    <row r="19334" spans="2:18" x14ac:dyDescent="0.2">
      <c r="B19334" s="25">
        <v>19104</v>
      </c>
      <c r="C19334" s="193"/>
      <c r="D19334" s="19">
        <v>0.73222056385724887</v>
      </c>
      <c r="E19334" s="19"/>
      <c r="F19334" s="19">
        <v>1.7972300005408122</v>
      </c>
      <c r="G19334" s="19"/>
      <c r="H19334" s="19">
        <v>1.4321759030494761</v>
      </c>
      <c r="I19334" s="19"/>
      <c r="J19334" s="19">
        <v>2.4529321590662247</v>
      </c>
      <c r="K19334" s="19"/>
      <c r="L19334" s="19">
        <v>1.4296776825044111</v>
      </c>
      <c r="M19334" s="19"/>
      <c r="N19334" s="19">
        <v>0.92178814270319509</v>
      </c>
      <c r="O19334" s="19"/>
      <c r="P19334" s="50">
        <v>1.2363030111546778</v>
      </c>
      <c r="R19334" s="9" t="s">
        <v>0</v>
      </c>
    </row>
    <row r="19335" spans="2:18" x14ac:dyDescent="0.2">
      <c r="B19335" s="25">
        <v>19105</v>
      </c>
      <c r="C19335" s="193"/>
      <c r="D19335" s="19">
        <v>0.49545247543891241</v>
      </c>
      <c r="E19335" s="19"/>
      <c r="F19335" s="19">
        <v>0.61976206754233343</v>
      </c>
      <c r="G19335" s="19"/>
      <c r="H19335" s="19">
        <v>0.77322931442218179</v>
      </c>
      <c r="I19335" s="19">
        <v>0.15357883683987422</v>
      </c>
      <c r="J19335" s="19"/>
      <c r="K19335" s="19"/>
      <c r="L19335" s="19">
        <v>0.11708285125538138</v>
      </c>
      <c r="M19335" s="19"/>
      <c r="N19335" s="19">
        <v>0.74990908635356124</v>
      </c>
      <c r="O19335" s="19"/>
      <c r="P19335" s="50">
        <v>5.3642044716966576E-2</v>
      </c>
      <c r="R19335" s="9" t="s">
        <v>0</v>
      </c>
    </row>
    <row r="19336" spans="2:18" x14ac:dyDescent="0.2">
      <c r="B19336" s="25">
        <v>19106</v>
      </c>
      <c r="C19336" s="193">
        <v>1.2044228840908271</v>
      </c>
      <c r="D19336" s="19"/>
      <c r="E19336" s="19">
        <v>6.1819719449200138E-2</v>
      </c>
      <c r="F19336" s="19"/>
      <c r="G19336" s="19">
        <v>0.81669383688600716</v>
      </c>
      <c r="H19336" s="19"/>
      <c r="I19336" s="19"/>
      <c r="J19336" s="19">
        <v>1.890238269251078E-2</v>
      </c>
      <c r="K19336" s="19">
        <v>1.0106004374745492E-4</v>
      </c>
      <c r="L19336" s="19"/>
      <c r="M19336" s="19">
        <v>0.69068391797525786</v>
      </c>
      <c r="N19336" s="19"/>
      <c r="O19336" s="19">
        <v>0.54761897670268045</v>
      </c>
      <c r="P19336" s="50"/>
      <c r="R19336" s="9" t="s">
        <v>0</v>
      </c>
    </row>
    <row r="19337" spans="2:18" x14ac:dyDescent="0.2">
      <c r="B19337" s="25">
        <v>19107</v>
      </c>
      <c r="C19337" s="193"/>
      <c r="D19337" s="19">
        <v>6.4032592690866728E-3</v>
      </c>
      <c r="E19337" s="19"/>
      <c r="F19337" s="19">
        <v>0.43461586477167952</v>
      </c>
      <c r="G19337" s="19">
        <v>0.85158798556086268</v>
      </c>
      <c r="H19337" s="19"/>
      <c r="I19337" s="19"/>
      <c r="J19337" s="19">
        <v>0.16846039500456209</v>
      </c>
      <c r="K19337" s="19"/>
      <c r="L19337" s="19">
        <v>0.19043711483852116</v>
      </c>
      <c r="M19337" s="19"/>
      <c r="N19337" s="19">
        <v>0.19995054235248849</v>
      </c>
      <c r="O19337" s="19">
        <v>1.2391932282444322</v>
      </c>
      <c r="P19337" s="50"/>
      <c r="R19337" s="9" t="s">
        <v>0</v>
      </c>
    </row>
    <row r="19338" spans="2:18" x14ac:dyDescent="0.2">
      <c r="B19338" s="25">
        <v>19108</v>
      </c>
      <c r="C19338" s="193"/>
      <c r="D19338" s="19">
        <v>0.63773192041008131</v>
      </c>
      <c r="E19338" s="19"/>
      <c r="F19338" s="19">
        <v>0.20633022974906606</v>
      </c>
      <c r="G19338" s="19"/>
      <c r="H19338" s="19">
        <v>0.23057079305322198</v>
      </c>
      <c r="I19338" s="19"/>
      <c r="J19338" s="19">
        <v>0.81907340591895783</v>
      </c>
      <c r="K19338" s="19"/>
      <c r="L19338" s="19">
        <v>2.3804345795582368E-2</v>
      </c>
      <c r="M19338" s="19">
        <v>0.73763447122606429</v>
      </c>
      <c r="N19338" s="19"/>
      <c r="O19338" s="19">
        <v>0.91310132556439727</v>
      </c>
      <c r="P19338" s="50"/>
      <c r="R19338" s="9" t="s">
        <v>0</v>
      </c>
    </row>
    <row r="19339" spans="2:18" x14ac:dyDescent="0.2">
      <c r="B19339" s="25">
        <v>19109</v>
      </c>
      <c r="C19339" s="193">
        <v>0.98077574122592948</v>
      </c>
      <c r="D19339" s="19"/>
      <c r="E19339" s="19">
        <v>0.80578614836407481</v>
      </c>
      <c r="F19339" s="19"/>
      <c r="G19339" s="19">
        <v>0.27880435281590715</v>
      </c>
      <c r="H19339" s="19"/>
      <c r="I19339" s="19">
        <v>1.0919184383973244</v>
      </c>
      <c r="J19339" s="19"/>
      <c r="K19339" s="19"/>
      <c r="L19339" s="19">
        <v>4.8622821279325108E-2</v>
      </c>
      <c r="M19339" s="19"/>
      <c r="N19339" s="19">
        <v>0.64611207179631458</v>
      </c>
      <c r="O19339" s="19">
        <v>1.035412783154908</v>
      </c>
      <c r="P19339" s="50"/>
      <c r="R19339" s="9" t="s">
        <v>0</v>
      </c>
    </row>
    <row r="19340" spans="2:18" x14ac:dyDescent="0.2">
      <c r="B19340" s="25">
        <v>19110</v>
      </c>
      <c r="C19340" s="193"/>
      <c r="D19340" s="19">
        <v>0.4812693133656496</v>
      </c>
      <c r="E19340" s="19"/>
      <c r="F19340" s="19">
        <v>0.98268389106528176</v>
      </c>
      <c r="G19340" s="19">
        <v>0.27399658648301728</v>
      </c>
      <c r="H19340" s="19"/>
      <c r="I19340" s="19">
        <v>0.24752621175866843</v>
      </c>
      <c r="J19340" s="19"/>
      <c r="K19340" s="19"/>
      <c r="L19340" s="19">
        <v>0.96250172198615247</v>
      </c>
      <c r="M19340" s="19">
        <v>4.5669073671523917E-2</v>
      </c>
      <c r="N19340" s="19"/>
      <c r="O19340" s="19"/>
      <c r="P19340" s="50">
        <v>0.64836084128293037</v>
      </c>
      <c r="R19340" s="9" t="s">
        <v>0</v>
      </c>
    </row>
    <row r="19341" spans="2:18" x14ac:dyDescent="0.2">
      <c r="B19341" s="25">
        <v>19111</v>
      </c>
      <c r="C19341" s="193">
        <v>0.32590514841980012</v>
      </c>
      <c r="D19341" s="19"/>
      <c r="E19341" s="19">
        <v>1.3466320928750468</v>
      </c>
      <c r="F19341" s="19"/>
      <c r="G19341" s="19">
        <v>0.45844000083201319</v>
      </c>
      <c r="H19341" s="19"/>
      <c r="I19341" s="19">
        <v>0.68103422494173993</v>
      </c>
      <c r="J19341" s="19"/>
      <c r="K19341" s="19">
        <v>0.31754768088356089</v>
      </c>
      <c r="L19341" s="19"/>
      <c r="M19341" s="19">
        <v>0.78113500533224878</v>
      </c>
      <c r="N19341" s="19"/>
      <c r="O19341" s="19">
        <v>1.4518666390734865</v>
      </c>
      <c r="P19341" s="50"/>
      <c r="R19341" s="9" t="s">
        <v>0</v>
      </c>
    </row>
    <row r="19342" spans="2:18" x14ac:dyDescent="0.2">
      <c r="B19342" s="25">
        <v>19112</v>
      </c>
      <c r="C19342" s="193">
        <v>2.2768465782875706</v>
      </c>
      <c r="D19342" s="19"/>
      <c r="E19342" s="19">
        <v>2.3740759205447364</v>
      </c>
      <c r="F19342" s="19"/>
      <c r="G19342" s="19">
        <v>2.9756948396719243</v>
      </c>
      <c r="H19342" s="19"/>
      <c r="I19342" s="19">
        <v>2.011898165452449</v>
      </c>
      <c r="J19342" s="19"/>
      <c r="K19342" s="19">
        <v>2.7528105217426266</v>
      </c>
      <c r="L19342" s="19"/>
      <c r="M19342" s="19">
        <v>2.816359641489091</v>
      </c>
      <c r="N19342" s="19"/>
      <c r="O19342" s="19">
        <v>2.1806318224512715</v>
      </c>
      <c r="P19342" s="50"/>
      <c r="R19342" s="9" t="s">
        <v>0</v>
      </c>
    </row>
    <row r="19343" spans="2:18" x14ac:dyDescent="0.2">
      <c r="B19343" s="25">
        <v>19113</v>
      </c>
      <c r="C19343" s="193">
        <v>1.865691152396004</v>
      </c>
      <c r="D19343" s="19"/>
      <c r="E19343" s="19">
        <v>1.3129416320042033</v>
      </c>
      <c r="F19343" s="19"/>
      <c r="G19343" s="19">
        <v>1.0748091778379945</v>
      </c>
      <c r="H19343" s="19"/>
      <c r="I19343" s="19">
        <v>2.4480602071942168</v>
      </c>
      <c r="J19343" s="19"/>
      <c r="K19343" s="19">
        <v>1.0843572633794767</v>
      </c>
      <c r="L19343" s="19"/>
      <c r="M19343" s="19">
        <v>0.51761510033987568</v>
      </c>
      <c r="N19343" s="19"/>
      <c r="O19343" s="19">
        <v>1.6354674556007243</v>
      </c>
      <c r="P19343" s="50"/>
      <c r="R19343" s="9" t="s">
        <v>0</v>
      </c>
    </row>
    <row r="19344" spans="2:18" x14ac:dyDescent="0.2">
      <c r="B19344" s="25">
        <v>19114</v>
      </c>
      <c r="C19344" s="193">
        <v>0.25362197931267361</v>
      </c>
      <c r="D19344" s="19"/>
      <c r="E19344" s="19">
        <v>6.0016865307970457E-2</v>
      </c>
      <c r="F19344" s="19"/>
      <c r="G19344" s="19">
        <v>0.98853108654370681</v>
      </c>
      <c r="H19344" s="19"/>
      <c r="I19344" s="19">
        <v>1.1799898762043755</v>
      </c>
      <c r="J19344" s="19"/>
      <c r="K19344" s="19">
        <v>0.28046527035105051</v>
      </c>
      <c r="L19344" s="19"/>
      <c r="M19344" s="19">
        <v>1.1193741476242232</v>
      </c>
      <c r="N19344" s="19"/>
      <c r="O19344" s="19">
        <v>1.2548745575286355</v>
      </c>
      <c r="P19344" s="50"/>
      <c r="R19344" s="9" t="s">
        <v>0</v>
      </c>
    </row>
    <row r="19345" spans="2:18" x14ac:dyDescent="0.2">
      <c r="B19345" s="25">
        <v>19115</v>
      </c>
      <c r="C19345" s="193"/>
      <c r="D19345" s="19">
        <v>6.0492511263494565E-2</v>
      </c>
      <c r="E19345" s="19">
        <v>0.49206988344091623</v>
      </c>
      <c r="F19345" s="19"/>
      <c r="G19345" s="19">
        <v>3.145789663549127E-2</v>
      </c>
      <c r="H19345" s="19"/>
      <c r="I19345" s="19">
        <v>0.59480727579553916</v>
      </c>
      <c r="J19345" s="19"/>
      <c r="K19345" s="19">
        <v>0.53354351066630357</v>
      </c>
      <c r="L19345" s="19"/>
      <c r="M19345" s="19">
        <v>0.47960756583616498</v>
      </c>
      <c r="N19345" s="19"/>
      <c r="O19345" s="19">
        <v>0.28205538096839261</v>
      </c>
      <c r="P19345" s="50"/>
      <c r="R19345" s="9" t="s">
        <v>0</v>
      </c>
    </row>
    <row r="19346" spans="2:18" x14ac:dyDescent="0.2">
      <c r="B19346" s="25">
        <v>19116</v>
      </c>
      <c r="C19346" s="193"/>
      <c r="D19346" s="19">
        <v>1.6680593519410474</v>
      </c>
      <c r="E19346" s="19"/>
      <c r="F19346" s="19">
        <v>0.16806792728578163</v>
      </c>
      <c r="G19346" s="19"/>
      <c r="H19346" s="19">
        <v>0.48155858716149696</v>
      </c>
      <c r="I19346" s="19"/>
      <c r="J19346" s="19">
        <v>1.1317824478492713</v>
      </c>
      <c r="K19346" s="19">
        <v>0.87190415719471492</v>
      </c>
      <c r="L19346" s="19"/>
      <c r="M19346" s="19"/>
      <c r="N19346" s="19">
        <v>0.31009437522367828</v>
      </c>
      <c r="O19346" s="19">
        <v>0.23351580722916621</v>
      </c>
      <c r="P19346" s="50"/>
      <c r="R19346" s="9" t="s">
        <v>0</v>
      </c>
    </row>
    <row r="19347" spans="2:18" x14ac:dyDescent="0.2">
      <c r="B19347" s="25">
        <v>19117</v>
      </c>
      <c r="C19347" s="193">
        <v>0.77737997238369838</v>
      </c>
      <c r="D19347" s="19"/>
      <c r="E19347" s="19">
        <v>0.77334058161659969</v>
      </c>
      <c r="F19347" s="19"/>
      <c r="G19347" s="19">
        <v>0.8764519071688458</v>
      </c>
      <c r="H19347" s="19"/>
      <c r="I19347" s="19">
        <v>0.86679257285595857</v>
      </c>
      <c r="J19347" s="19"/>
      <c r="K19347" s="19">
        <v>0.94005617016768872</v>
      </c>
      <c r="L19347" s="19"/>
      <c r="M19347" s="19">
        <v>1.2360105846978295</v>
      </c>
      <c r="N19347" s="19"/>
      <c r="O19347" s="19">
        <v>1.4491392589446357</v>
      </c>
      <c r="P19347" s="50"/>
      <c r="R19347" s="9" t="s">
        <v>0</v>
      </c>
    </row>
    <row r="19348" spans="2:18" x14ac:dyDescent="0.2">
      <c r="B19348" s="25">
        <v>19118</v>
      </c>
      <c r="C19348" s="193">
        <v>0.67296171541002203</v>
      </c>
      <c r="D19348" s="19"/>
      <c r="E19348" s="19"/>
      <c r="F19348" s="19">
        <v>0.14138029916106734</v>
      </c>
      <c r="G19348" s="19">
        <v>0.74829141873420379</v>
      </c>
      <c r="H19348" s="19"/>
      <c r="I19348" s="19">
        <v>0.93849540237214679</v>
      </c>
      <c r="J19348" s="19"/>
      <c r="K19348" s="19">
        <v>6.0374535940556452E-2</v>
      </c>
      <c r="L19348" s="19"/>
      <c r="M19348" s="19"/>
      <c r="N19348" s="19">
        <v>0.12674592714910227</v>
      </c>
      <c r="O19348" s="19">
        <v>1.146784904872165</v>
      </c>
      <c r="P19348" s="50"/>
      <c r="R19348" s="9" t="s">
        <v>0</v>
      </c>
    </row>
    <row r="19349" spans="2:18" x14ac:dyDescent="0.2">
      <c r="B19349" s="25">
        <v>19119</v>
      </c>
      <c r="C19349" s="193"/>
      <c r="D19349" s="19">
        <v>0.24655418971356724</v>
      </c>
      <c r="E19349" s="19">
        <v>0.40023897210637288</v>
      </c>
      <c r="F19349" s="19"/>
      <c r="G19349" s="19">
        <v>0.23722188646274167</v>
      </c>
      <c r="H19349" s="19"/>
      <c r="I19349" s="19">
        <v>0.90921846384265648</v>
      </c>
      <c r="J19349" s="19"/>
      <c r="K19349" s="19">
        <v>0.73116490038400561</v>
      </c>
      <c r="L19349" s="19"/>
      <c r="M19349" s="19">
        <v>9.0788492468875964E-2</v>
      </c>
      <c r="N19349" s="19"/>
      <c r="O19349" s="19">
        <v>1.1992739936488128</v>
      </c>
      <c r="P19349" s="50"/>
      <c r="R19349" s="9" t="s">
        <v>0</v>
      </c>
    </row>
    <row r="19350" spans="2:18" x14ac:dyDescent="0.2">
      <c r="B19350" s="25">
        <v>19120</v>
      </c>
      <c r="C19350" s="193"/>
      <c r="D19350" s="19">
        <v>2.3201591353909845</v>
      </c>
      <c r="E19350" s="19"/>
      <c r="F19350" s="19">
        <v>1.7562750367170341</v>
      </c>
      <c r="G19350" s="19"/>
      <c r="H19350" s="19">
        <v>1.9599110629384031</v>
      </c>
      <c r="I19350" s="19"/>
      <c r="J19350" s="19">
        <v>2.1199705810330811</v>
      </c>
      <c r="K19350" s="19"/>
      <c r="L19350" s="19">
        <v>1.4585034089398294</v>
      </c>
      <c r="M19350" s="19"/>
      <c r="N19350" s="19">
        <v>1.4858380343981308</v>
      </c>
      <c r="O19350" s="19"/>
      <c r="P19350" s="50">
        <v>2.1665162766651793</v>
      </c>
      <c r="R19350" s="9" t="s">
        <v>0</v>
      </c>
    </row>
    <row r="19351" spans="2:18" x14ac:dyDescent="0.2">
      <c r="B19351" s="25">
        <v>19121</v>
      </c>
      <c r="C19351" s="193">
        <v>1.3476151256372073</v>
      </c>
      <c r="D19351" s="19"/>
      <c r="E19351" s="19">
        <v>1.7277860586587721</v>
      </c>
      <c r="F19351" s="19"/>
      <c r="G19351" s="19">
        <v>1.3920450646451485</v>
      </c>
      <c r="H19351" s="19"/>
      <c r="I19351" s="19">
        <v>2.4970707338511335</v>
      </c>
      <c r="J19351" s="19"/>
      <c r="K19351" s="19">
        <v>0.79009859559032491</v>
      </c>
      <c r="L19351" s="19"/>
      <c r="M19351" s="19">
        <v>1.7233974363047393</v>
      </c>
      <c r="N19351" s="19"/>
      <c r="O19351" s="19">
        <v>2.1871689723359906</v>
      </c>
      <c r="P19351" s="50"/>
      <c r="R19351" s="9" t="s">
        <v>0</v>
      </c>
    </row>
    <row r="19352" spans="2:18" x14ac:dyDescent="0.2">
      <c r="B19352" s="25">
        <v>19122</v>
      </c>
      <c r="C19352" s="193"/>
      <c r="D19352" s="19">
        <v>1.0875041869846211</v>
      </c>
      <c r="E19352" s="19"/>
      <c r="F19352" s="19">
        <v>0.8521873448149816</v>
      </c>
      <c r="G19352" s="19"/>
      <c r="H19352" s="19">
        <v>7.1600468243918306E-3</v>
      </c>
      <c r="I19352" s="19">
        <v>0.29039283420134221</v>
      </c>
      <c r="J19352" s="19"/>
      <c r="K19352" s="19"/>
      <c r="L19352" s="19">
        <v>0.49446352799346843</v>
      </c>
      <c r="M19352" s="19">
        <v>0.14062714670058762</v>
      </c>
      <c r="N19352" s="19"/>
      <c r="O19352" s="19"/>
      <c r="P19352" s="50">
        <v>0.47949795060128481</v>
      </c>
      <c r="R19352" s="9" t="s">
        <v>0</v>
      </c>
    </row>
    <row r="19353" spans="2:18" x14ac:dyDescent="0.2">
      <c r="B19353" s="25">
        <v>19123</v>
      </c>
      <c r="C19353" s="193"/>
      <c r="D19353" s="19">
        <v>0.39275779254070653</v>
      </c>
      <c r="E19353" s="19"/>
      <c r="F19353" s="19">
        <v>1.1141335011876938</v>
      </c>
      <c r="G19353" s="19"/>
      <c r="H19353" s="19">
        <v>1.667437410465586</v>
      </c>
      <c r="I19353" s="19"/>
      <c r="J19353" s="19">
        <v>0.11259176865666894</v>
      </c>
      <c r="K19353" s="19"/>
      <c r="L19353" s="19">
        <v>0.85616060052519738</v>
      </c>
      <c r="M19353" s="19"/>
      <c r="N19353" s="19">
        <v>0.43388841689818997</v>
      </c>
      <c r="O19353" s="19"/>
      <c r="P19353" s="50">
        <v>0.44231660405534223</v>
      </c>
      <c r="R19353" s="9" t="s">
        <v>0</v>
      </c>
    </row>
    <row r="19354" spans="2:18" x14ac:dyDescent="0.2">
      <c r="B19354" s="25">
        <v>19124</v>
      </c>
      <c r="C19354" s="193"/>
      <c r="D19354" s="19">
        <v>0.95121541217803762</v>
      </c>
      <c r="E19354" s="19"/>
      <c r="F19354" s="19">
        <v>0.80526998494562962</v>
      </c>
      <c r="G19354" s="19"/>
      <c r="H19354" s="19">
        <v>0.48411391367176748</v>
      </c>
      <c r="I19354" s="19"/>
      <c r="J19354" s="19">
        <v>0.54684035376035278</v>
      </c>
      <c r="K19354" s="19"/>
      <c r="L19354" s="19">
        <v>0.16979793560600975</v>
      </c>
      <c r="M19354" s="19"/>
      <c r="N19354" s="19">
        <v>0.9977810483160332</v>
      </c>
      <c r="O19354" s="19"/>
      <c r="P19354" s="50">
        <v>0.26948166849459765</v>
      </c>
      <c r="R19354" s="9" t="s">
        <v>0</v>
      </c>
    </row>
    <row r="19355" spans="2:18" x14ac:dyDescent="0.2">
      <c r="B19355" s="25">
        <v>19125</v>
      </c>
      <c r="C19355" s="193"/>
      <c r="D19355" s="19">
        <v>1.0559146342544061</v>
      </c>
      <c r="E19355" s="19"/>
      <c r="F19355" s="19">
        <v>0.43750587665795027</v>
      </c>
      <c r="G19355" s="19">
        <v>0.20842721325805127</v>
      </c>
      <c r="H19355" s="19"/>
      <c r="I19355" s="19"/>
      <c r="J19355" s="19">
        <v>1.0715672941752243</v>
      </c>
      <c r="K19355" s="19"/>
      <c r="L19355" s="19">
        <v>0.35588652984013369</v>
      </c>
      <c r="M19355" s="19"/>
      <c r="N19355" s="19">
        <v>0.68662118187521137</v>
      </c>
      <c r="O19355" s="19"/>
      <c r="P19355" s="50">
        <v>1.0168165325525909</v>
      </c>
      <c r="R19355" s="9" t="s">
        <v>0</v>
      </c>
    </row>
    <row r="19356" spans="2:18" x14ac:dyDescent="0.2">
      <c r="B19356" s="25">
        <v>19126</v>
      </c>
      <c r="C19356" s="193"/>
      <c r="D19356" s="19">
        <v>0.19898931508083911</v>
      </c>
      <c r="E19356" s="19"/>
      <c r="F19356" s="19">
        <v>0.29631503792432862</v>
      </c>
      <c r="G19356" s="19"/>
      <c r="H19356" s="19">
        <v>0.6255443718840179</v>
      </c>
      <c r="I19356" s="19">
        <v>0.82678823104270016</v>
      </c>
      <c r="J19356" s="19"/>
      <c r="K19356" s="19"/>
      <c r="L19356" s="19">
        <v>0.19419776712956818</v>
      </c>
      <c r="M19356" s="19"/>
      <c r="N19356" s="19">
        <v>0.1497389835944376</v>
      </c>
      <c r="O19356" s="19">
        <v>0.14477120232497229</v>
      </c>
      <c r="P19356" s="50"/>
      <c r="R19356" s="9" t="s">
        <v>0</v>
      </c>
    </row>
    <row r="19357" spans="2:18" x14ac:dyDescent="0.2">
      <c r="B19357" s="25">
        <v>19127</v>
      </c>
      <c r="C19357" s="193">
        <v>0.68347432094406368</v>
      </c>
      <c r="D19357" s="19"/>
      <c r="E19357" s="19">
        <v>1.2849466541021641</v>
      </c>
      <c r="F19357" s="19"/>
      <c r="G19357" s="19">
        <v>0.45447204101871419</v>
      </c>
      <c r="H19357" s="19"/>
      <c r="I19357" s="19">
        <v>0.61109918071368774</v>
      </c>
      <c r="J19357" s="19"/>
      <c r="K19357" s="19">
        <v>0.25427329562888912</v>
      </c>
      <c r="L19357" s="19"/>
      <c r="M19357" s="19">
        <v>9.5025403597546854E-2</v>
      </c>
      <c r="N19357" s="19"/>
      <c r="O19357" s="19">
        <v>1.2381318444953049</v>
      </c>
      <c r="P19357" s="50"/>
      <c r="R19357" s="9" t="s">
        <v>0</v>
      </c>
    </row>
    <row r="19358" spans="2:18" x14ac:dyDescent="0.2">
      <c r="B19358" s="25">
        <v>19128</v>
      </c>
      <c r="C19358" s="193">
        <v>0.45134742723245769</v>
      </c>
      <c r="D19358" s="19"/>
      <c r="E19358" s="19">
        <v>1.2381921764830102</v>
      </c>
      <c r="F19358" s="19"/>
      <c r="G19358" s="19"/>
      <c r="H19358" s="19">
        <v>1.1675989500389123</v>
      </c>
      <c r="I19358" s="19">
        <v>0.20877804615207113</v>
      </c>
      <c r="J19358" s="19"/>
      <c r="K19358" s="19"/>
      <c r="L19358" s="19">
        <v>0.26264162176016681</v>
      </c>
      <c r="M19358" s="19"/>
      <c r="N19358" s="19">
        <v>0.57465054997083853</v>
      </c>
      <c r="O19358" s="19">
        <v>0.41341341334210957</v>
      </c>
      <c r="P19358" s="50"/>
      <c r="R19358" s="9" t="s">
        <v>0</v>
      </c>
    </row>
    <row r="19359" spans="2:18" x14ac:dyDescent="0.2">
      <c r="B19359" s="25">
        <v>19129</v>
      </c>
      <c r="C19359" s="193"/>
      <c r="D19359" s="19">
        <v>0.9262882725148367</v>
      </c>
      <c r="E19359" s="19"/>
      <c r="F19359" s="19">
        <v>3.8865885182347459E-2</v>
      </c>
      <c r="G19359" s="19"/>
      <c r="H19359" s="19">
        <v>0.82037769648568737</v>
      </c>
      <c r="I19359" s="19"/>
      <c r="J19359" s="19">
        <v>1.2559111588178016</v>
      </c>
      <c r="K19359" s="19">
        <v>0.13289062379750571</v>
      </c>
      <c r="L19359" s="19"/>
      <c r="M19359" s="19"/>
      <c r="N19359" s="19">
        <v>0.40438476951035429</v>
      </c>
      <c r="O19359" s="19"/>
      <c r="P19359" s="50">
        <v>0.67839322273823921</v>
      </c>
      <c r="R19359" s="9" t="s">
        <v>0</v>
      </c>
    </row>
    <row r="19360" spans="2:18" x14ac:dyDescent="0.2">
      <c r="B19360" s="25">
        <v>19130</v>
      </c>
      <c r="C19360" s="193">
        <v>1.1164396383128545</v>
      </c>
      <c r="D19360" s="19"/>
      <c r="E19360" s="19">
        <v>1.0287916058631923</v>
      </c>
      <c r="F19360" s="19"/>
      <c r="G19360" s="19">
        <v>0.90681992222206564</v>
      </c>
      <c r="H19360" s="19"/>
      <c r="I19360" s="19">
        <v>0.99599377810992828</v>
      </c>
      <c r="J19360" s="19"/>
      <c r="K19360" s="19">
        <v>1.3744014670659013</v>
      </c>
      <c r="L19360" s="19"/>
      <c r="M19360" s="19"/>
      <c r="N19360" s="19">
        <v>0.20619012651758156</v>
      </c>
      <c r="O19360" s="19">
        <v>1.5070910544514264</v>
      </c>
      <c r="P19360" s="50"/>
      <c r="R19360" s="9" t="s">
        <v>0</v>
      </c>
    </row>
    <row r="19361" spans="2:18" x14ac:dyDescent="0.2">
      <c r="B19361" s="25">
        <v>19131</v>
      </c>
      <c r="C19361" s="193"/>
      <c r="D19361" s="19">
        <v>0.30951278462000076</v>
      </c>
      <c r="E19361" s="19"/>
      <c r="F19361" s="19">
        <v>0.37109696301151529</v>
      </c>
      <c r="G19361" s="19"/>
      <c r="H19361" s="19">
        <v>0.73775919086091379</v>
      </c>
      <c r="I19361" s="19"/>
      <c r="J19361" s="19">
        <v>0.45910750918478255</v>
      </c>
      <c r="K19361" s="19">
        <v>0.65356507032054678</v>
      </c>
      <c r="L19361" s="19"/>
      <c r="M19361" s="19"/>
      <c r="N19361" s="19">
        <v>0.30577326474297678</v>
      </c>
      <c r="O19361" s="19">
        <v>0.33785496261787684</v>
      </c>
      <c r="P19361" s="50"/>
      <c r="R19361" s="9" t="s">
        <v>0</v>
      </c>
    </row>
    <row r="19362" spans="2:18" x14ac:dyDescent="0.2">
      <c r="B19362" s="25">
        <v>19132</v>
      </c>
      <c r="C19362" s="193">
        <v>1.2417899581276015</v>
      </c>
      <c r="D19362" s="19"/>
      <c r="E19362" s="19">
        <v>0.15673569485312774</v>
      </c>
      <c r="F19362" s="19"/>
      <c r="G19362" s="19">
        <v>1.9102017218889471</v>
      </c>
      <c r="H19362" s="19"/>
      <c r="I19362" s="19">
        <v>1.6337229028018523</v>
      </c>
      <c r="J19362" s="19"/>
      <c r="K19362" s="19">
        <v>1.1808428122395049</v>
      </c>
      <c r="L19362" s="19"/>
      <c r="M19362" s="19">
        <v>0.44266704024948117</v>
      </c>
      <c r="N19362" s="19"/>
      <c r="O19362" s="19">
        <v>1.6307460884687954E-2</v>
      </c>
      <c r="P19362" s="50"/>
      <c r="R19362" s="9" t="s">
        <v>0</v>
      </c>
    </row>
    <row r="19363" spans="2:18" x14ac:dyDescent="0.2">
      <c r="B19363" s="25">
        <v>19133</v>
      </c>
      <c r="C19363" s="193"/>
      <c r="D19363" s="19">
        <v>1.6991462653185674</v>
      </c>
      <c r="E19363" s="19"/>
      <c r="F19363" s="19">
        <v>0.96075112781074512</v>
      </c>
      <c r="G19363" s="19"/>
      <c r="H19363" s="19">
        <v>1.8957083129893597</v>
      </c>
      <c r="I19363" s="19"/>
      <c r="J19363" s="19">
        <v>1.5061862245952786</v>
      </c>
      <c r="K19363" s="19"/>
      <c r="L19363" s="19">
        <v>1.7774043587267541</v>
      </c>
      <c r="M19363" s="19"/>
      <c r="N19363" s="19">
        <v>0.86701958924413236</v>
      </c>
      <c r="O19363" s="19"/>
      <c r="P19363" s="50">
        <v>0.63042534004251893</v>
      </c>
      <c r="R19363" s="9" t="s">
        <v>0</v>
      </c>
    </row>
    <row r="19364" spans="2:18" x14ac:dyDescent="0.2">
      <c r="B19364" s="25">
        <v>19134</v>
      </c>
      <c r="C19364" s="193"/>
      <c r="D19364" s="19">
        <v>1.6011304449250521</v>
      </c>
      <c r="E19364" s="19"/>
      <c r="F19364" s="19">
        <v>2.7720971626254118</v>
      </c>
      <c r="G19364" s="19"/>
      <c r="H19364" s="19">
        <v>1.5833558243373234</v>
      </c>
      <c r="I19364" s="19"/>
      <c r="J19364" s="19">
        <v>1.7473031812307944</v>
      </c>
      <c r="K19364" s="19"/>
      <c r="L19364" s="19">
        <v>1.6597148507308457</v>
      </c>
      <c r="M19364" s="19"/>
      <c r="N19364" s="19">
        <v>3.4794651460496371</v>
      </c>
      <c r="O19364" s="19"/>
      <c r="P19364" s="50">
        <v>1.9249023867870008</v>
      </c>
      <c r="R19364" s="9" t="s">
        <v>0</v>
      </c>
    </row>
    <row r="19365" spans="2:18" x14ac:dyDescent="0.2">
      <c r="B19365" s="25">
        <v>19135</v>
      </c>
      <c r="C19365" s="193"/>
      <c r="D19365" s="19">
        <v>1.1416405773954774</v>
      </c>
      <c r="E19365" s="19"/>
      <c r="F19365" s="19">
        <v>1.0213959639253738</v>
      </c>
      <c r="G19365" s="19"/>
      <c r="H19365" s="19">
        <v>0.56056770886334473</v>
      </c>
      <c r="I19365" s="19"/>
      <c r="J19365" s="19">
        <v>0.81456566414751519</v>
      </c>
      <c r="K19365" s="19"/>
      <c r="L19365" s="19">
        <v>1.9046866965081939</v>
      </c>
      <c r="M19365" s="19"/>
      <c r="N19365" s="19">
        <v>0.58247563045370554</v>
      </c>
      <c r="O19365" s="19"/>
      <c r="P19365" s="50">
        <v>2.2609517895254116</v>
      </c>
      <c r="R19365" s="9" t="s">
        <v>0</v>
      </c>
    </row>
    <row r="19366" spans="2:18" x14ac:dyDescent="0.2">
      <c r="B19366" s="25">
        <v>19136</v>
      </c>
      <c r="C19366" s="193">
        <v>0.51141134204022864</v>
      </c>
      <c r="D19366" s="19"/>
      <c r="E19366" s="19">
        <v>1.7774904360758732</v>
      </c>
      <c r="F19366" s="19"/>
      <c r="G19366" s="19">
        <v>0.89588005314643759</v>
      </c>
      <c r="H19366" s="19"/>
      <c r="I19366" s="19">
        <v>2.362136696147306</v>
      </c>
      <c r="J19366" s="19"/>
      <c r="K19366" s="19">
        <v>1.2647747559390869</v>
      </c>
      <c r="L19366" s="19"/>
      <c r="M19366" s="19">
        <v>1.4216652413064637</v>
      </c>
      <c r="N19366" s="19"/>
      <c r="O19366" s="19">
        <v>1.4037823382576513</v>
      </c>
      <c r="P19366" s="50"/>
      <c r="R19366" s="9" t="s">
        <v>0</v>
      </c>
    </row>
    <row r="19367" spans="2:18" x14ac:dyDescent="0.2">
      <c r="B19367" s="25">
        <v>19137</v>
      </c>
      <c r="C19367" s="193">
        <v>1.9677891828838945</v>
      </c>
      <c r="D19367" s="19"/>
      <c r="E19367" s="19">
        <v>0.91211464852790081</v>
      </c>
      <c r="F19367" s="19"/>
      <c r="G19367" s="19">
        <v>1.4945957209466063</v>
      </c>
      <c r="H19367" s="19"/>
      <c r="I19367" s="19">
        <v>1.9265231183297227</v>
      </c>
      <c r="J19367" s="19"/>
      <c r="K19367" s="19">
        <v>1.6114442794724251</v>
      </c>
      <c r="L19367" s="19"/>
      <c r="M19367" s="19">
        <v>1.4296718561196866</v>
      </c>
      <c r="N19367" s="19"/>
      <c r="O19367" s="19">
        <v>2.2666373563677191</v>
      </c>
      <c r="P19367" s="50"/>
      <c r="R19367" s="9" t="s">
        <v>0</v>
      </c>
    </row>
    <row r="19368" spans="2:18" x14ac:dyDescent="0.2">
      <c r="B19368" s="25">
        <v>19138</v>
      </c>
      <c r="C19368" s="193">
        <v>1.5338998463733569</v>
      </c>
      <c r="D19368" s="19"/>
      <c r="E19368" s="19">
        <v>0.38681490723301731</v>
      </c>
      <c r="F19368" s="19"/>
      <c r="G19368" s="19">
        <v>0.11194885744767988</v>
      </c>
      <c r="H19368" s="19"/>
      <c r="I19368" s="19"/>
      <c r="J19368" s="19">
        <v>0.37006063167658415</v>
      </c>
      <c r="K19368" s="19">
        <v>0.4547662545820082</v>
      </c>
      <c r="L19368" s="19"/>
      <c r="M19368" s="19">
        <v>0.8299066604787787</v>
      </c>
      <c r="N19368" s="19"/>
      <c r="O19368" s="19">
        <v>0.92907192065290323</v>
      </c>
      <c r="P19368" s="50"/>
      <c r="R19368" s="9" t="s">
        <v>0</v>
      </c>
    </row>
    <row r="19369" spans="2:18" x14ac:dyDescent="0.2">
      <c r="B19369" s="25">
        <v>19139</v>
      </c>
      <c r="C19369" s="193">
        <v>0.44926163367656619</v>
      </c>
      <c r="D19369" s="19"/>
      <c r="E19369" s="19">
        <v>0.73049885101979473</v>
      </c>
      <c r="F19369" s="19"/>
      <c r="G19369" s="19">
        <v>0.14592238170031674</v>
      </c>
      <c r="H19369" s="19"/>
      <c r="I19369" s="19">
        <v>0.18872365212393843</v>
      </c>
      <c r="J19369" s="19"/>
      <c r="K19369" s="19">
        <v>1.5246145532351223</v>
      </c>
      <c r="L19369" s="19"/>
      <c r="M19369" s="19">
        <v>1.2572468228171947</v>
      </c>
      <c r="N19369" s="19"/>
      <c r="O19369" s="19">
        <v>0.13482706536385128</v>
      </c>
      <c r="P19369" s="50"/>
      <c r="R19369" s="9" t="s">
        <v>0</v>
      </c>
    </row>
    <row r="19370" spans="2:18" x14ac:dyDescent="0.2">
      <c r="B19370" s="25">
        <v>19140</v>
      </c>
      <c r="C19370" s="193"/>
      <c r="D19370" s="19">
        <v>1.720267948240511</v>
      </c>
      <c r="E19370" s="19"/>
      <c r="F19370" s="19">
        <v>1.4318163389501473</v>
      </c>
      <c r="G19370" s="19"/>
      <c r="H19370" s="19">
        <v>1.529658529869947</v>
      </c>
      <c r="I19370" s="19"/>
      <c r="J19370" s="19">
        <v>0.24810065219466335</v>
      </c>
      <c r="K19370" s="19"/>
      <c r="L19370" s="19">
        <v>1.4500161893848111</v>
      </c>
      <c r="M19370" s="19"/>
      <c r="N19370" s="19">
        <v>5.4190380839657187E-2</v>
      </c>
      <c r="O19370" s="19"/>
      <c r="P19370" s="50">
        <v>0.70144665095883219</v>
      </c>
      <c r="R19370" s="9" t="s">
        <v>0</v>
      </c>
    </row>
    <row r="19371" spans="2:18" x14ac:dyDescent="0.2">
      <c r="B19371" s="25">
        <v>19141</v>
      </c>
      <c r="C19371" s="193">
        <v>0.81259347484875488</v>
      </c>
      <c r="D19371" s="19"/>
      <c r="E19371" s="19">
        <v>1.037529132151592</v>
      </c>
      <c r="F19371" s="19"/>
      <c r="G19371" s="19">
        <v>0.37574976404433374</v>
      </c>
      <c r="H19371" s="19"/>
      <c r="I19371" s="19">
        <v>1.331770578451295E-2</v>
      </c>
      <c r="J19371" s="19"/>
      <c r="K19371" s="19">
        <v>0.32086948472053867</v>
      </c>
      <c r="L19371" s="19"/>
      <c r="M19371" s="19">
        <v>1.405604636934958</v>
      </c>
      <c r="N19371" s="19"/>
      <c r="O19371" s="19">
        <v>0.3813662488043304</v>
      </c>
      <c r="P19371" s="50"/>
      <c r="R19371" s="9" t="s">
        <v>0</v>
      </c>
    </row>
    <row r="19372" spans="2:18" x14ac:dyDescent="0.2">
      <c r="B19372" s="25">
        <v>19142</v>
      </c>
      <c r="C19372" s="193"/>
      <c r="D19372" s="19">
        <v>1.2158013183027561</v>
      </c>
      <c r="E19372" s="19"/>
      <c r="F19372" s="19">
        <v>0.11466022757321966</v>
      </c>
      <c r="G19372" s="19"/>
      <c r="H19372" s="19">
        <v>0.93078289824182503</v>
      </c>
      <c r="I19372" s="19">
        <v>0.12098088614884824</v>
      </c>
      <c r="J19372" s="19"/>
      <c r="K19372" s="19"/>
      <c r="L19372" s="19">
        <v>0.11551714028499455</v>
      </c>
      <c r="M19372" s="19"/>
      <c r="N19372" s="19">
        <v>0.51264212640858919</v>
      </c>
      <c r="O19372" s="19"/>
      <c r="P19372" s="50">
        <v>0.3723139021578114</v>
      </c>
      <c r="R19372" s="9" t="s">
        <v>0</v>
      </c>
    </row>
    <row r="19373" spans="2:18" x14ac:dyDescent="0.2">
      <c r="B19373" s="25">
        <v>19143</v>
      </c>
      <c r="C19373" s="193"/>
      <c r="D19373" s="19">
        <v>0.92094643414854982</v>
      </c>
      <c r="E19373" s="19"/>
      <c r="F19373" s="19">
        <v>0.92354838225232627</v>
      </c>
      <c r="G19373" s="19"/>
      <c r="H19373" s="19">
        <v>0.86244083857736697</v>
      </c>
      <c r="I19373" s="19"/>
      <c r="J19373" s="19">
        <v>0.31177770276951766</v>
      </c>
      <c r="K19373" s="19"/>
      <c r="L19373" s="19">
        <v>1.3072287221787453</v>
      </c>
      <c r="M19373" s="19"/>
      <c r="N19373" s="19">
        <v>1.0838290854916746</v>
      </c>
      <c r="O19373" s="19"/>
      <c r="P19373" s="50">
        <v>0.58282839036185263</v>
      </c>
      <c r="R19373" s="9" t="s">
        <v>0</v>
      </c>
    </row>
    <row r="19374" spans="2:18" x14ac:dyDescent="0.2">
      <c r="B19374" s="25">
        <v>19144</v>
      </c>
      <c r="C19374" s="193">
        <v>0.1753978321690022</v>
      </c>
      <c r="D19374" s="19"/>
      <c r="E19374" s="19">
        <v>0.7025996782664985</v>
      </c>
      <c r="F19374" s="19"/>
      <c r="G19374" s="19"/>
      <c r="H19374" s="19">
        <v>9.8202182602208879E-2</v>
      </c>
      <c r="I19374" s="19"/>
      <c r="J19374" s="19">
        <v>0.2473291600503007</v>
      </c>
      <c r="K19374" s="19"/>
      <c r="L19374" s="19">
        <v>0.19610072544963725</v>
      </c>
      <c r="M19374" s="19"/>
      <c r="N19374" s="19">
        <v>0.28576119098911162</v>
      </c>
      <c r="O19374" s="19">
        <v>0.80844535618146685</v>
      </c>
      <c r="P19374" s="50"/>
      <c r="R19374" s="9" t="s">
        <v>0</v>
      </c>
    </row>
    <row r="19375" spans="2:18" x14ac:dyDescent="0.2">
      <c r="B19375" s="25">
        <v>19145</v>
      </c>
      <c r="C19375" s="193">
        <v>0.92136960039194349</v>
      </c>
      <c r="D19375" s="19"/>
      <c r="E19375" s="19">
        <v>2.1778027424139457</v>
      </c>
      <c r="F19375" s="19"/>
      <c r="G19375" s="19">
        <v>0.89513794108473299</v>
      </c>
      <c r="H19375" s="19"/>
      <c r="I19375" s="19">
        <v>1.9453595077583514</v>
      </c>
      <c r="J19375" s="19"/>
      <c r="K19375" s="19">
        <v>1.3624142347734141</v>
      </c>
      <c r="L19375" s="19"/>
      <c r="M19375" s="19">
        <v>0.99296624315400772</v>
      </c>
      <c r="N19375" s="19"/>
      <c r="O19375" s="19">
        <v>0.6753370334310278</v>
      </c>
      <c r="P19375" s="50"/>
      <c r="R19375" s="9" t="s">
        <v>0</v>
      </c>
    </row>
    <row r="19376" spans="2:18" x14ac:dyDescent="0.2">
      <c r="B19376" s="25">
        <v>19146</v>
      </c>
      <c r="C19376" s="193">
        <v>0.77711190952601905</v>
      </c>
      <c r="D19376" s="19"/>
      <c r="E19376" s="19"/>
      <c r="F19376" s="19">
        <v>0.23521932830198011</v>
      </c>
      <c r="G19376" s="19">
        <v>8.6558502794769482E-2</v>
      </c>
      <c r="H19376" s="19"/>
      <c r="I19376" s="19">
        <v>0.65388814583000587</v>
      </c>
      <c r="J19376" s="19"/>
      <c r="K19376" s="19"/>
      <c r="L19376" s="19">
        <v>0.10936746947010283</v>
      </c>
      <c r="M19376" s="19"/>
      <c r="N19376" s="19">
        <v>0.81904997302918536</v>
      </c>
      <c r="O19376" s="19">
        <v>0.24584726006511645</v>
      </c>
      <c r="P19376" s="50"/>
      <c r="R19376" s="9" t="s">
        <v>0</v>
      </c>
    </row>
    <row r="19377" spans="2:18" x14ac:dyDescent="0.2">
      <c r="B19377" s="25">
        <v>19147</v>
      </c>
      <c r="C19377" s="193"/>
      <c r="D19377" s="19">
        <v>0.28242883334280039</v>
      </c>
      <c r="E19377" s="19"/>
      <c r="F19377" s="19">
        <v>1.3978476729699825</v>
      </c>
      <c r="G19377" s="19"/>
      <c r="H19377" s="19">
        <v>0.46965517631498832</v>
      </c>
      <c r="I19377" s="19"/>
      <c r="J19377" s="19">
        <v>0.54487143870651233</v>
      </c>
      <c r="K19377" s="19"/>
      <c r="L19377" s="19">
        <v>7.7339258518673265E-2</v>
      </c>
      <c r="M19377" s="19"/>
      <c r="N19377" s="19">
        <v>0.40300509632518589</v>
      </c>
      <c r="O19377" s="19"/>
      <c r="P19377" s="50">
        <v>0.71657067943774755</v>
      </c>
      <c r="R19377" s="9" t="s">
        <v>0</v>
      </c>
    </row>
    <row r="19378" spans="2:18" x14ac:dyDescent="0.2">
      <c r="B19378" s="25">
        <v>19148</v>
      </c>
      <c r="C19378" s="193">
        <v>0.47618994288192246</v>
      </c>
      <c r="D19378" s="19"/>
      <c r="E19378" s="19"/>
      <c r="F19378" s="19">
        <v>0.49007440003966773</v>
      </c>
      <c r="G19378" s="19"/>
      <c r="H19378" s="19">
        <v>1.0700167299998791</v>
      </c>
      <c r="I19378" s="19"/>
      <c r="J19378" s="19">
        <v>0.31672693260600909</v>
      </c>
      <c r="K19378" s="19">
        <v>9.5182151015516539E-2</v>
      </c>
      <c r="L19378" s="19"/>
      <c r="M19378" s="19">
        <v>0.18403780957911264</v>
      </c>
      <c r="N19378" s="19"/>
      <c r="O19378" s="19"/>
      <c r="P19378" s="50">
        <v>0.62985029244212265</v>
      </c>
      <c r="R19378" s="9" t="s">
        <v>0</v>
      </c>
    </row>
    <row r="19379" spans="2:18" x14ac:dyDescent="0.2">
      <c r="B19379" s="25">
        <v>19149</v>
      </c>
      <c r="C19379" s="193">
        <v>2.1822266840026749</v>
      </c>
      <c r="D19379" s="19"/>
      <c r="E19379" s="19">
        <v>0.43871680540069147</v>
      </c>
      <c r="F19379" s="19"/>
      <c r="G19379" s="19">
        <v>1.8307907257283729</v>
      </c>
      <c r="H19379" s="19"/>
      <c r="I19379" s="19">
        <v>1.1672955779541332</v>
      </c>
      <c r="J19379" s="19"/>
      <c r="K19379" s="19">
        <v>1.2004897731180568</v>
      </c>
      <c r="L19379" s="19"/>
      <c r="M19379" s="19">
        <v>1.5027255777820039</v>
      </c>
      <c r="N19379" s="19"/>
      <c r="O19379" s="19">
        <v>0.46549764190570281</v>
      </c>
      <c r="P19379" s="50"/>
      <c r="R19379" s="9" t="s">
        <v>0</v>
      </c>
    </row>
    <row r="19380" spans="2:18" x14ac:dyDescent="0.2">
      <c r="B19380" s="25">
        <v>19150</v>
      </c>
      <c r="C19380" s="193">
        <v>0.50039095982857873</v>
      </c>
      <c r="D19380" s="19"/>
      <c r="E19380" s="19">
        <v>0.66597885723194128</v>
      </c>
      <c r="F19380" s="19"/>
      <c r="G19380" s="19">
        <v>0.23717654180915274</v>
      </c>
      <c r="H19380" s="19"/>
      <c r="I19380" s="19">
        <v>0.41124918412462763</v>
      </c>
      <c r="J19380" s="19"/>
      <c r="K19380" s="19">
        <v>5.7358661123537456E-2</v>
      </c>
      <c r="L19380" s="19"/>
      <c r="M19380" s="19"/>
      <c r="N19380" s="19">
        <v>0.68071066135935998</v>
      </c>
      <c r="O19380" s="19">
        <v>0.12927397986379585</v>
      </c>
      <c r="P19380" s="50"/>
      <c r="R19380" s="9" t="s">
        <v>0</v>
      </c>
    </row>
    <row r="19381" spans="2:18" x14ac:dyDescent="0.2">
      <c r="B19381" s="25">
        <v>19151</v>
      </c>
      <c r="C19381" s="193"/>
      <c r="D19381" s="19">
        <v>2.7553019764353186</v>
      </c>
      <c r="E19381" s="19"/>
      <c r="F19381" s="19">
        <v>2.7381271292454117</v>
      </c>
      <c r="G19381" s="19"/>
      <c r="H19381" s="19">
        <v>2.3642346095558073</v>
      </c>
      <c r="I19381" s="19"/>
      <c r="J19381" s="19">
        <v>2.9966174643863286</v>
      </c>
      <c r="K19381" s="19"/>
      <c r="L19381" s="19">
        <v>1.9013534715124676</v>
      </c>
      <c r="M19381" s="19"/>
      <c r="N19381" s="19">
        <v>1.645834517001552</v>
      </c>
      <c r="O19381" s="19"/>
      <c r="P19381" s="50">
        <v>1.7322010850857394</v>
      </c>
      <c r="R19381" s="9" t="s">
        <v>0</v>
      </c>
    </row>
    <row r="19382" spans="2:18" x14ac:dyDescent="0.2">
      <c r="B19382" s="25">
        <v>19152</v>
      </c>
      <c r="C19382" s="193"/>
      <c r="D19382" s="19">
        <v>0.71657213143426846</v>
      </c>
      <c r="E19382" s="19"/>
      <c r="F19382" s="19">
        <v>0.49622295212018336</v>
      </c>
      <c r="G19382" s="19"/>
      <c r="H19382" s="19">
        <v>1.1283266469668882</v>
      </c>
      <c r="I19382" s="19"/>
      <c r="J19382" s="19">
        <v>0.17789609046294552</v>
      </c>
      <c r="K19382" s="19"/>
      <c r="L19382" s="19">
        <v>0.27153593746573579</v>
      </c>
      <c r="M19382" s="19">
        <v>0.45137674324084798</v>
      </c>
      <c r="N19382" s="19"/>
      <c r="O19382" s="19"/>
      <c r="P19382" s="50">
        <v>0.61227269556231012</v>
      </c>
      <c r="R19382" s="9" t="s">
        <v>0</v>
      </c>
    </row>
    <row r="19383" spans="2:18" x14ac:dyDescent="0.2">
      <c r="B19383" s="25">
        <v>19153</v>
      </c>
      <c r="C19383" s="193"/>
      <c r="D19383" s="19">
        <v>2.0756978535716559</v>
      </c>
      <c r="E19383" s="19"/>
      <c r="F19383" s="19">
        <v>1.8069260292876561</v>
      </c>
      <c r="G19383" s="19"/>
      <c r="H19383" s="19">
        <v>2.1240286741475165</v>
      </c>
      <c r="I19383" s="19"/>
      <c r="J19383" s="19">
        <v>1.558673870852735</v>
      </c>
      <c r="K19383" s="19"/>
      <c r="L19383" s="19">
        <v>0.65425106552235746</v>
      </c>
      <c r="M19383" s="19"/>
      <c r="N19383" s="19">
        <v>2.2215533791532662</v>
      </c>
      <c r="O19383" s="19"/>
      <c r="P19383" s="50">
        <v>1.1127388495002246</v>
      </c>
      <c r="R19383" s="9" t="s">
        <v>0</v>
      </c>
    </row>
    <row r="19384" spans="2:18" x14ac:dyDescent="0.2">
      <c r="B19384" s="25">
        <v>19154</v>
      </c>
      <c r="C19384" s="193"/>
      <c r="D19384" s="19">
        <v>1.8080609895670097</v>
      </c>
      <c r="E19384" s="19"/>
      <c r="F19384" s="19">
        <v>0.74138023140247344</v>
      </c>
      <c r="G19384" s="19"/>
      <c r="H19384" s="19">
        <v>0.97857176048215833</v>
      </c>
      <c r="I19384" s="19"/>
      <c r="J19384" s="19">
        <v>0.82411105304597421</v>
      </c>
      <c r="K19384" s="19"/>
      <c r="L19384" s="19">
        <v>1.5790515155700351</v>
      </c>
      <c r="M19384" s="19"/>
      <c r="N19384" s="19">
        <v>0.86399638300981185</v>
      </c>
      <c r="O19384" s="19"/>
      <c r="P19384" s="50">
        <v>0.16818832748633336</v>
      </c>
      <c r="R19384" s="9" t="s">
        <v>0</v>
      </c>
    </row>
    <row r="19385" spans="2:18" x14ac:dyDescent="0.2">
      <c r="B19385" s="25">
        <v>19155</v>
      </c>
      <c r="C19385" s="193">
        <v>1.297293863460929</v>
      </c>
      <c r="D19385" s="19"/>
      <c r="E19385" s="19">
        <v>0.53816317412634096</v>
      </c>
      <c r="F19385" s="19"/>
      <c r="G19385" s="19">
        <v>1.0676538625508125</v>
      </c>
      <c r="H19385" s="19"/>
      <c r="I19385" s="19">
        <v>0.8154437384821539</v>
      </c>
      <c r="J19385" s="19"/>
      <c r="K19385" s="19">
        <v>0.83984819449181469</v>
      </c>
      <c r="L19385" s="19"/>
      <c r="M19385" s="19">
        <v>0.97954065786641753</v>
      </c>
      <c r="N19385" s="19"/>
      <c r="O19385" s="19">
        <v>1.6607832672978118</v>
      </c>
      <c r="P19385" s="50"/>
      <c r="R19385" s="9" t="s">
        <v>0</v>
      </c>
    </row>
    <row r="19386" spans="2:18" x14ac:dyDescent="0.2">
      <c r="B19386" s="25">
        <v>19156</v>
      </c>
      <c r="C19386" s="193"/>
      <c r="D19386" s="19">
        <v>0.16749830628036333</v>
      </c>
      <c r="E19386" s="19">
        <v>0.62778387247175815</v>
      </c>
      <c r="F19386" s="19"/>
      <c r="G19386" s="19">
        <v>0.28679939675235278</v>
      </c>
      <c r="H19386" s="19"/>
      <c r="I19386" s="19"/>
      <c r="J19386" s="19">
        <v>0.48668658553635324</v>
      </c>
      <c r="K19386" s="19">
        <v>0.67948397694718587</v>
      </c>
      <c r="L19386" s="19"/>
      <c r="M19386" s="19">
        <v>0.45652721473466079</v>
      </c>
      <c r="N19386" s="19"/>
      <c r="O19386" s="19"/>
      <c r="P19386" s="50">
        <v>0.8343766602652285</v>
      </c>
      <c r="R19386" s="9" t="s">
        <v>0</v>
      </c>
    </row>
    <row r="19387" spans="2:18" x14ac:dyDescent="0.2">
      <c r="B19387" s="25">
        <v>19157</v>
      </c>
      <c r="C19387" s="193">
        <v>0.93829544519027119</v>
      </c>
      <c r="D19387" s="19"/>
      <c r="E19387" s="19">
        <v>0.2361515120828061</v>
      </c>
      <c r="F19387" s="19"/>
      <c r="G19387" s="19">
        <v>0.10064543981697072</v>
      </c>
      <c r="H19387" s="19"/>
      <c r="I19387" s="19">
        <v>0.30242274911536532</v>
      </c>
      <c r="J19387" s="19"/>
      <c r="K19387" s="19"/>
      <c r="L19387" s="19">
        <v>0.12192162832301859</v>
      </c>
      <c r="M19387" s="19">
        <v>0.45894313478119159</v>
      </c>
      <c r="N19387" s="19"/>
      <c r="O19387" s="19"/>
      <c r="P19387" s="50">
        <v>0.33663679290366844</v>
      </c>
      <c r="R19387" s="9" t="s">
        <v>0</v>
      </c>
    </row>
    <row r="19388" spans="2:18" x14ac:dyDescent="0.2">
      <c r="B19388" s="25">
        <v>19158</v>
      </c>
      <c r="C19388" s="193"/>
      <c r="D19388" s="19">
        <v>1.4993329278313983</v>
      </c>
      <c r="E19388" s="19"/>
      <c r="F19388" s="19">
        <v>1.3188880004557548</v>
      </c>
      <c r="G19388" s="19"/>
      <c r="H19388" s="19">
        <v>1.6033352985711462</v>
      </c>
      <c r="I19388" s="19"/>
      <c r="J19388" s="19">
        <v>1.2714996034061659</v>
      </c>
      <c r="K19388" s="19"/>
      <c r="L19388" s="19">
        <v>1.2265415418631276</v>
      </c>
      <c r="M19388" s="19"/>
      <c r="N19388" s="19">
        <v>1.8077882464833059</v>
      </c>
      <c r="O19388" s="19"/>
      <c r="P19388" s="50">
        <v>1.1078726932233667</v>
      </c>
      <c r="R19388" s="9" t="s">
        <v>0</v>
      </c>
    </row>
    <row r="19389" spans="2:18" x14ac:dyDescent="0.2">
      <c r="B19389" s="25">
        <v>19159</v>
      </c>
      <c r="C19389" s="193">
        <v>1.5197631531577744</v>
      </c>
      <c r="D19389" s="19"/>
      <c r="E19389" s="19">
        <v>1.1036263247715508</v>
      </c>
      <c r="F19389" s="19"/>
      <c r="G19389" s="19">
        <v>2.3661147600150785</v>
      </c>
      <c r="H19389" s="19"/>
      <c r="I19389" s="19">
        <v>0.88396278207034151</v>
      </c>
      <c r="J19389" s="19"/>
      <c r="K19389" s="19">
        <v>1.6074090431604231</v>
      </c>
      <c r="L19389" s="19"/>
      <c r="M19389" s="19">
        <v>0.36412914003402047</v>
      </c>
      <c r="N19389" s="19"/>
      <c r="O19389" s="19">
        <v>0.50080005219637136</v>
      </c>
      <c r="P19389" s="50"/>
      <c r="R19389" s="9" t="s">
        <v>0</v>
      </c>
    </row>
    <row r="19390" spans="2:18" x14ac:dyDescent="0.2">
      <c r="B19390" s="25">
        <v>19160</v>
      </c>
      <c r="C19390" s="193"/>
      <c r="D19390" s="19">
        <v>0.56989535105428923</v>
      </c>
      <c r="E19390" s="19"/>
      <c r="F19390" s="19">
        <v>6.0368484078062314E-2</v>
      </c>
      <c r="G19390" s="19"/>
      <c r="H19390" s="19">
        <v>0.94975505924678039</v>
      </c>
      <c r="I19390" s="19"/>
      <c r="J19390" s="19">
        <v>0.76101836511666088</v>
      </c>
      <c r="K19390" s="19"/>
      <c r="L19390" s="19">
        <v>0.79007515138128759</v>
      </c>
      <c r="M19390" s="19"/>
      <c r="N19390" s="19">
        <v>3.4957907260045593E-2</v>
      </c>
      <c r="O19390" s="19"/>
      <c r="P19390" s="50">
        <v>1.1724693339386361</v>
      </c>
      <c r="R19390" s="9" t="s">
        <v>0</v>
      </c>
    </row>
    <row r="19391" spans="2:18" x14ac:dyDescent="0.2">
      <c r="B19391" s="25">
        <v>19161</v>
      </c>
      <c r="C19391" s="193">
        <v>0.6849314528102155</v>
      </c>
      <c r="D19391" s="19"/>
      <c r="E19391" s="19">
        <v>0.47711859847606891</v>
      </c>
      <c r="F19391" s="19"/>
      <c r="G19391" s="19">
        <v>0.34298566040883588</v>
      </c>
      <c r="H19391" s="19"/>
      <c r="I19391" s="19">
        <v>0.47359130952895062</v>
      </c>
      <c r="J19391" s="19"/>
      <c r="K19391" s="19">
        <v>0.66295283021264895</v>
      </c>
      <c r="L19391" s="19"/>
      <c r="M19391" s="19">
        <v>2.6676163066081681E-2</v>
      </c>
      <c r="N19391" s="19"/>
      <c r="O19391" s="19">
        <v>0.47907395038767764</v>
      </c>
      <c r="P19391" s="50"/>
      <c r="R19391" s="9" t="s">
        <v>0</v>
      </c>
    </row>
    <row r="19392" spans="2:18" x14ac:dyDescent="0.2">
      <c r="B19392" s="25">
        <v>19162</v>
      </c>
      <c r="C19392" s="193">
        <v>0.92198440677031568</v>
      </c>
      <c r="D19392" s="19"/>
      <c r="E19392" s="19">
        <v>0.23869448364446832</v>
      </c>
      <c r="F19392" s="19"/>
      <c r="G19392" s="19">
        <v>1.7445884258267761</v>
      </c>
      <c r="H19392" s="19"/>
      <c r="I19392" s="19">
        <v>1.2636125660018627</v>
      </c>
      <c r="J19392" s="19"/>
      <c r="K19392" s="19">
        <v>1.0492107740075698</v>
      </c>
      <c r="L19392" s="19"/>
      <c r="M19392" s="19">
        <v>0.73805776471607454</v>
      </c>
      <c r="N19392" s="19"/>
      <c r="O19392" s="19">
        <v>1.3984900086310186</v>
      </c>
      <c r="P19392" s="50"/>
      <c r="R19392" s="9" t="s">
        <v>0</v>
      </c>
    </row>
    <row r="19393" spans="2:18" x14ac:dyDescent="0.2">
      <c r="B19393" s="25">
        <v>19163</v>
      </c>
      <c r="C19393" s="193">
        <v>0.63122880102637002</v>
      </c>
      <c r="D19393" s="19"/>
      <c r="E19393" s="19">
        <v>2.314825560857666</v>
      </c>
      <c r="F19393" s="19"/>
      <c r="G19393" s="19">
        <v>1.3571234641926071</v>
      </c>
      <c r="H19393" s="19"/>
      <c r="I19393" s="19">
        <v>0.93832063985541925</v>
      </c>
      <c r="J19393" s="19"/>
      <c r="K19393" s="19">
        <v>0.39990500278086777</v>
      </c>
      <c r="L19393" s="19"/>
      <c r="M19393" s="19">
        <v>1.2673716684640608</v>
      </c>
      <c r="N19393" s="19"/>
      <c r="O19393" s="19">
        <v>2.2755964768982118</v>
      </c>
      <c r="P19393" s="50"/>
      <c r="R19393" s="9" t="s">
        <v>0</v>
      </c>
    </row>
    <row r="19394" spans="2:18" x14ac:dyDescent="0.2">
      <c r="B19394" s="25">
        <v>19164</v>
      </c>
      <c r="C19394" s="193"/>
      <c r="D19394" s="19">
        <v>1.040616588503716</v>
      </c>
      <c r="E19394" s="19"/>
      <c r="F19394" s="19">
        <v>1.8549465148821924</v>
      </c>
      <c r="G19394" s="19"/>
      <c r="H19394" s="19">
        <v>0.6391622858210142</v>
      </c>
      <c r="I19394" s="19"/>
      <c r="J19394" s="19">
        <v>1.988354263051312</v>
      </c>
      <c r="K19394" s="19"/>
      <c r="L19394" s="19">
        <v>0.57178624825961888</v>
      </c>
      <c r="M19394" s="19"/>
      <c r="N19394" s="19">
        <v>0.20200190906617096</v>
      </c>
      <c r="O19394" s="19"/>
      <c r="P19394" s="50">
        <v>0.63407990631460276</v>
      </c>
      <c r="R19394" s="9" t="s">
        <v>0</v>
      </c>
    </row>
    <row r="19395" spans="2:18" x14ac:dyDescent="0.2">
      <c r="B19395" s="25">
        <v>19165</v>
      </c>
      <c r="C19395" s="193"/>
      <c r="D19395" s="19">
        <v>3.3987760934612733E-2</v>
      </c>
      <c r="E19395" s="19">
        <v>1.0732808040625181</v>
      </c>
      <c r="F19395" s="19"/>
      <c r="G19395" s="19">
        <v>0.34755968489774053</v>
      </c>
      <c r="H19395" s="19"/>
      <c r="I19395" s="19"/>
      <c r="J19395" s="19">
        <v>0.22290176143822715</v>
      </c>
      <c r="K19395" s="19"/>
      <c r="L19395" s="19">
        <v>0.24081979620579835</v>
      </c>
      <c r="M19395" s="19">
        <v>0.16684795958433241</v>
      </c>
      <c r="N19395" s="19"/>
      <c r="O19395" s="19">
        <v>1.015222457706916</v>
      </c>
      <c r="P19395" s="50"/>
      <c r="R19395" s="9" t="s">
        <v>0</v>
      </c>
    </row>
    <row r="19396" spans="2:18" x14ac:dyDescent="0.2">
      <c r="B19396" s="25">
        <v>19166</v>
      </c>
      <c r="C19396" s="193"/>
      <c r="D19396" s="19">
        <v>2.2307085103694758E-2</v>
      </c>
      <c r="E19396" s="19">
        <v>1.2957703916166043</v>
      </c>
      <c r="F19396" s="19"/>
      <c r="G19396" s="19">
        <v>0.76541922625279835</v>
      </c>
      <c r="H19396" s="19"/>
      <c r="I19396" s="19">
        <v>1.2090893789084107</v>
      </c>
      <c r="J19396" s="19"/>
      <c r="K19396" s="19">
        <v>0.83013579647326829</v>
      </c>
      <c r="L19396" s="19"/>
      <c r="M19396" s="19">
        <v>0.54129234190569675</v>
      </c>
      <c r="N19396" s="19"/>
      <c r="O19396" s="19">
        <v>0.87560533502413262</v>
      </c>
      <c r="P19396" s="50"/>
      <c r="R19396" s="9" t="s">
        <v>0</v>
      </c>
    </row>
    <row r="19397" spans="2:18" x14ac:dyDescent="0.2">
      <c r="B19397" s="25">
        <v>19167</v>
      </c>
      <c r="C19397" s="193">
        <v>0.62726822887659917</v>
      </c>
      <c r="D19397" s="19"/>
      <c r="E19397" s="19"/>
      <c r="F19397" s="19">
        <v>0.21733802075913003</v>
      </c>
      <c r="G19397" s="19">
        <v>0.21490237103105653</v>
      </c>
      <c r="H19397" s="19"/>
      <c r="I19397" s="19"/>
      <c r="J19397" s="19">
        <v>0.87555364681034675</v>
      </c>
      <c r="K19397" s="19"/>
      <c r="L19397" s="19">
        <v>0.323468649412747</v>
      </c>
      <c r="M19397" s="19"/>
      <c r="N19397" s="19">
        <v>0.58446579361200812</v>
      </c>
      <c r="O19397" s="19">
        <v>6.2832491268210541E-2</v>
      </c>
      <c r="P19397" s="50"/>
      <c r="R19397" s="9" t="s">
        <v>0</v>
      </c>
    </row>
    <row r="19398" spans="2:18" x14ac:dyDescent="0.2">
      <c r="B19398" s="25">
        <v>19168</v>
      </c>
      <c r="C19398" s="193"/>
      <c r="D19398" s="19">
        <v>0.69307523951869143</v>
      </c>
      <c r="E19398" s="19"/>
      <c r="F19398" s="19">
        <v>0.3753038033519962</v>
      </c>
      <c r="G19398" s="19"/>
      <c r="H19398" s="19">
        <v>0.50394234525048931</v>
      </c>
      <c r="I19398" s="19"/>
      <c r="J19398" s="19">
        <v>0.60297702110155349</v>
      </c>
      <c r="K19398" s="19"/>
      <c r="L19398" s="19">
        <v>0.14939170115887954</v>
      </c>
      <c r="M19398" s="19"/>
      <c r="N19398" s="19">
        <v>0.62886480890541385</v>
      </c>
      <c r="O19398" s="19">
        <v>5.372999859377537E-2</v>
      </c>
      <c r="P19398" s="50"/>
      <c r="R19398" s="9" t="s">
        <v>0</v>
      </c>
    </row>
    <row r="19399" spans="2:18" x14ac:dyDescent="0.2">
      <c r="B19399" s="25">
        <v>19169</v>
      </c>
      <c r="C19399" s="193"/>
      <c r="D19399" s="19">
        <v>0.13233368598456943</v>
      </c>
      <c r="E19399" s="19">
        <v>0.39640139792495971</v>
      </c>
      <c r="F19399" s="19"/>
      <c r="G19399" s="19">
        <v>0.23887152260761163</v>
      </c>
      <c r="H19399" s="19"/>
      <c r="I19399" s="19">
        <v>0.56050823176600961</v>
      </c>
      <c r="J19399" s="19"/>
      <c r="K19399" s="19">
        <v>0.15621048389941833</v>
      </c>
      <c r="L19399" s="19"/>
      <c r="M19399" s="19"/>
      <c r="N19399" s="19">
        <v>0.32438916618201191</v>
      </c>
      <c r="O19399" s="19"/>
      <c r="P19399" s="50">
        <v>0.18976990736348862</v>
      </c>
      <c r="R19399" s="9" t="s">
        <v>0</v>
      </c>
    </row>
    <row r="19400" spans="2:18" x14ac:dyDescent="0.2">
      <c r="B19400" s="25">
        <v>19170</v>
      </c>
      <c r="C19400" s="193">
        <v>9.8962933588459576E-2</v>
      </c>
      <c r="D19400" s="19"/>
      <c r="E19400" s="19"/>
      <c r="F19400" s="19">
        <v>0.5797010269734475</v>
      </c>
      <c r="G19400" s="19"/>
      <c r="H19400" s="19">
        <v>0.21128543687077314</v>
      </c>
      <c r="I19400" s="19"/>
      <c r="J19400" s="19">
        <v>0.58332069776802731</v>
      </c>
      <c r="K19400" s="19">
        <v>0.44512169874052671</v>
      </c>
      <c r="L19400" s="19"/>
      <c r="M19400" s="19">
        <v>0.4537072162202444</v>
      </c>
      <c r="N19400" s="19"/>
      <c r="O19400" s="19">
        <v>0.47344993111016709</v>
      </c>
      <c r="P19400" s="50"/>
      <c r="R19400" s="9" t="s">
        <v>0</v>
      </c>
    </row>
    <row r="19401" spans="2:18" x14ac:dyDescent="0.2">
      <c r="B19401" s="25">
        <v>19171</v>
      </c>
      <c r="C19401" s="193"/>
      <c r="D19401" s="19">
        <v>0.87882691067882113</v>
      </c>
      <c r="E19401" s="19">
        <v>0.29816907344420185</v>
      </c>
      <c r="F19401" s="19"/>
      <c r="G19401" s="19"/>
      <c r="H19401" s="19">
        <v>0.75197683477656296</v>
      </c>
      <c r="I19401" s="19"/>
      <c r="J19401" s="19">
        <v>0.56716328178461795</v>
      </c>
      <c r="K19401" s="19"/>
      <c r="L19401" s="19">
        <v>0.26332491899784793</v>
      </c>
      <c r="M19401" s="19"/>
      <c r="N19401" s="19">
        <v>0.12200701866963928</v>
      </c>
      <c r="O19401" s="19"/>
      <c r="P19401" s="50">
        <v>0.73962383745666338</v>
      </c>
      <c r="R19401" s="9" t="s">
        <v>0</v>
      </c>
    </row>
    <row r="19402" spans="2:18" x14ac:dyDescent="0.2">
      <c r="B19402" s="25">
        <v>19172</v>
      </c>
      <c r="C19402" s="193"/>
      <c r="D19402" s="19">
        <v>1.0505455561566761</v>
      </c>
      <c r="E19402" s="19"/>
      <c r="F19402" s="19">
        <v>0.80843468275465658</v>
      </c>
      <c r="G19402" s="19"/>
      <c r="H19402" s="19">
        <v>0.28333681220651485</v>
      </c>
      <c r="I19402" s="19"/>
      <c r="J19402" s="19">
        <v>1.3639455276182897</v>
      </c>
      <c r="K19402" s="19"/>
      <c r="L19402" s="19">
        <v>1.1026025966757007</v>
      </c>
      <c r="M19402" s="19"/>
      <c r="N19402" s="19">
        <v>1.3324260311312417</v>
      </c>
      <c r="O19402" s="19"/>
      <c r="P19402" s="50">
        <v>1.3892291981736651</v>
      </c>
      <c r="R19402" s="9" t="s">
        <v>0</v>
      </c>
    </row>
    <row r="19403" spans="2:18" x14ac:dyDescent="0.2">
      <c r="B19403" s="25">
        <v>19173</v>
      </c>
      <c r="C19403" s="193">
        <v>0.24642287383337785</v>
      </c>
      <c r="D19403" s="19"/>
      <c r="E19403" s="19">
        <v>0.40690969784197895</v>
      </c>
      <c r="F19403" s="19"/>
      <c r="G19403" s="19">
        <v>0.16037201465506837</v>
      </c>
      <c r="H19403" s="19"/>
      <c r="I19403" s="19">
        <v>0.79728180530947335</v>
      </c>
      <c r="J19403" s="19"/>
      <c r="K19403" s="19">
        <v>1.331996531093498</v>
      </c>
      <c r="L19403" s="19"/>
      <c r="M19403" s="19">
        <v>0.33033261498451855</v>
      </c>
      <c r="N19403" s="19"/>
      <c r="O19403" s="19"/>
      <c r="P19403" s="50">
        <v>0.11977076677490951</v>
      </c>
      <c r="R19403" s="9" t="s">
        <v>0</v>
      </c>
    </row>
    <row r="19404" spans="2:18" x14ac:dyDescent="0.2">
      <c r="B19404" s="25">
        <v>19174</v>
      </c>
      <c r="C19404" s="193"/>
      <c r="D19404" s="19">
        <v>1.7764244220910712</v>
      </c>
      <c r="E19404" s="19"/>
      <c r="F19404" s="19">
        <v>1.6628885844206742</v>
      </c>
      <c r="G19404" s="19"/>
      <c r="H19404" s="19">
        <v>2.0886737946522422</v>
      </c>
      <c r="I19404" s="19"/>
      <c r="J19404" s="19">
        <v>1.4659989902556054</v>
      </c>
      <c r="K19404" s="19"/>
      <c r="L19404" s="19">
        <v>1.1932043672217876</v>
      </c>
      <c r="M19404" s="19"/>
      <c r="N19404" s="19">
        <v>1.1632908118900223</v>
      </c>
      <c r="O19404" s="19"/>
      <c r="P19404" s="50">
        <v>1.5614188058917364</v>
      </c>
      <c r="R19404" s="9" t="s">
        <v>0</v>
      </c>
    </row>
    <row r="19405" spans="2:18" x14ac:dyDescent="0.2">
      <c r="B19405" s="25">
        <v>19175</v>
      </c>
      <c r="C19405" s="193"/>
      <c r="D19405" s="19">
        <v>0.62932197709880477</v>
      </c>
      <c r="E19405" s="19"/>
      <c r="F19405" s="19">
        <v>0.31397934869290489</v>
      </c>
      <c r="G19405" s="19"/>
      <c r="H19405" s="19">
        <v>1.1918769463814545</v>
      </c>
      <c r="I19405" s="19"/>
      <c r="J19405" s="19">
        <v>1.0524420588126002</v>
      </c>
      <c r="K19405" s="19"/>
      <c r="L19405" s="19">
        <v>1.1958267665677902</v>
      </c>
      <c r="M19405" s="19"/>
      <c r="N19405" s="19">
        <v>0.16727119394672951</v>
      </c>
      <c r="O19405" s="19"/>
      <c r="P19405" s="50">
        <v>0.49198055045415651</v>
      </c>
      <c r="R19405" s="9" t="s">
        <v>0</v>
      </c>
    </row>
    <row r="19406" spans="2:18" x14ac:dyDescent="0.2">
      <c r="B19406" s="25">
        <v>19176</v>
      </c>
      <c r="C19406" s="193"/>
      <c r="D19406" s="19">
        <v>2.4591766638262906</v>
      </c>
      <c r="E19406" s="19"/>
      <c r="F19406" s="19">
        <v>1.044194069570052</v>
      </c>
      <c r="G19406" s="19"/>
      <c r="H19406" s="19">
        <v>1.3682056723228575</v>
      </c>
      <c r="I19406" s="19"/>
      <c r="J19406" s="19">
        <v>1.384770813743684</v>
      </c>
      <c r="K19406" s="19"/>
      <c r="L19406" s="19">
        <v>0.91722151170098087</v>
      </c>
      <c r="M19406" s="19"/>
      <c r="N19406" s="19">
        <v>1.0564715172911214</v>
      </c>
      <c r="O19406" s="19"/>
      <c r="P19406" s="50">
        <v>1.1254253595402592</v>
      </c>
      <c r="R19406" s="9" t="s">
        <v>0</v>
      </c>
    </row>
    <row r="19407" spans="2:18" x14ac:dyDescent="0.2">
      <c r="B19407" s="25">
        <v>19177</v>
      </c>
      <c r="C19407" s="193">
        <v>0.43472555205644381</v>
      </c>
      <c r="D19407" s="19"/>
      <c r="E19407" s="19">
        <v>0.34025989696971531</v>
      </c>
      <c r="F19407" s="19"/>
      <c r="G19407" s="19"/>
      <c r="H19407" s="19">
        <v>0.78630347312056359</v>
      </c>
      <c r="I19407" s="19"/>
      <c r="J19407" s="19">
        <v>0.28966676103962824</v>
      </c>
      <c r="K19407" s="19">
        <v>0.2123710281008343</v>
      </c>
      <c r="L19407" s="19"/>
      <c r="M19407" s="19">
        <v>0.15327588354666033</v>
      </c>
      <c r="N19407" s="19"/>
      <c r="O19407" s="19"/>
      <c r="P19407" s="50">
        <v>0.17321296059016514</v>
      </c>
      <c r="R19407" s="9" t="s">
        <v>0</v>
      </c>
    </row>
    <row r="19408" spans="2:18" x14ac:dyDescent="0.2">
      <c r="B19408" s="25">
        <v>19178</v>
      </c>
      <c r="C19408" s="193"/>
      <c r="D19408" s="19">
        <v>1.2112814750059397</v>
      </c>
      <c r="E19408" s="19"/>
      <c r="F19408" s="19">
        <v>1.1302164155718855</v>
      </c>
      <c r="G19408" s="19"/>
      <c r="H19408" s="19">
        <v>0.5541068044694526</v>
      </c>
      <c r="I19408" s="19"/>
      <c r="J19408" s="19">
        <v>0.40585718941585269</v>
      </c>
      <c r="K19408" s="19"/>
      <c r="L19408" s="19">
        <v>0.61937829888138496</v>
      </c>
      <c r="M19408" s="19"/>
      <c r="N19408" s="19">
        <v>0.98541805610525068</v>
      </c>
      <c r="O19408" s="19"/>
      <c r="P19408" s="50">
        <v>0.69005755031678806</v>
      </c>
      <c r="R19408" s="9" t="s">
        <v>0</v>
      </c>
    </row>
    <row r="19409" spans="2:18" x14ac:dyDescent="0.2">
      <c r="B19409" s="25">
        <v>19179</v>
      </c>
      <c r="C19409" s="193">
        <v>4.0812315852894569E-2</v>
      </c>
      <c r="D19409" s="19"/>
      <c r="E19409" s="19"/>
      <c r="F19409" s="19">
        <v>0.22857617308697897</v>
      </c>
      <c r="G19409" s="19"/>
      <c r="H19409" s="19">
        <v>0.18337257046433952</v>
      </c>
      <c r="I19409" s="19">
        <v>0.48586755359884354</v>
      </c>
      <c r="J19409" s="19"/>
      <c r="K19409" s="19"/>
      <c r="L19409" s="19">
        <v>0.26769966061725381</v>
      </c>
      <c r="M19409" s="19">
        <v>0.45133164276185023</v>
      </c>
      <c r="N19409" s="19"/>
      <c r="O19409" s="19">
        <v>0.26533954812037103</v>
      </c>
      <c r="P19409" s="50"/>
      <c r="R19409" s="9" t="s">
        <v>0</v>
      </c>
    </row>
    <row r="19410" spans="2:18" x14ac:dyDescent="0.2">
      <c r="B19410" s="25">
        <v>19180</v>
      </c>
      <c r="C19410" s="193"/>
      <c r="D19410" s="19">
        <v>4.3686344834700089E-2</v>
      </c>
      <c r="E19410" s="19"/>
      <c r="F19410" s="19">
        <v>0.48727014890094511</v>
      </c>
      <c r="G19410" s="19"/>
      <c r="H19410" s="19">
        <v>0.84115455887536905</v>
      </c>
      <c r="I19410" s="19"/>
      <c r="J19410" s="19">
        <v>0.38470597845652665</v>
      </c>
      <c r="K19410" s="19"/>
      <c r="L19410" s="19">
        <v>1.6874428962984256</v>
      </c>
      <c r="M19410" s="19"/>
      <c r="N19410" s="19">
        <v>0.65255948795608509</v>
      </c>
      <c r="O19410" s="19"/>
      <c r="P19410" s="50">
        <v>1.3284674156428846</v>
      </c>
      <c r="R19410" s="9" t="s">
        <v>0</v>
      </c>
    </row>
    <row r="19411" spans="2:18" x14ac:dyDescent="0.2">
      <c r="B19411" s="25">
        <v>19181</v>
      </c>
      <c r="C19411" s="193">
        <v>0.28440672121400301</v>
      </c>
      <c r="D19411" s="19"/>
      <c r="E19411" s="19">
        <v>9.8673004417066702E-4</v>
      </c>
      <c r="F19411" s="19"/>
      <c r="G19411" s="19">
        <v>1.2336098925358225</v>
      </c>
      <c r="H19411" s="19"/>
      <c r="I19411" s="19">
        <v>0.21464680645563919</v>
      </c>
      <c r="J19411" s="19"/>
      <c r="K19411" s="19">
        <v>1.5215215054350462</v>
      </c>
      <c r="L19411" s="19"/>
      <c r="M19411" s="19">
        <v>0.35827219011480671</v>
      </c>
      <c r="N19411" s="19"/>
      <c r="O19411" s="19">
        <v>0.65229983128159619</v>
      </c>
      <c r="P19411" s="50"/>
      <c r="R19411" s="9" t="s">
        <v>0</v>
      </c>
    </row>
    <row r="19412" spans="2:18" x14ac:dyDescent="0.2">
      <c r="B19412" s="25">
        <v>19182</v>
      </c>
      <c r="C19412" s="193"/>
      <c r="D19412" s="19">
        <v>0.14743975917231492</v>
      </c>
      <c r="E19412" s="19"/>
      <c r="F19412" s="19">
        <v>1.0282433301046632</v>
      </c>
      <c r="G19412" s="19"/>
      <c r="H19412" s="19">
        <v>0.10022129074285602</v>
      </c>
      <c r="I19412" s="19"/>
      <c r="J19412" s="19">
        <v>0.52289635212964669</v>
      </c>
      <c r="K19412" s="19"/>
      <c r="L19412" s="19">
        <v>0.84936504276159497</v>
      </c>
      <c r="M19412" s="19"/>
      <c r="N19412" s="19">
        <v>0.11863826319025526</v>
      </c>
      <c r="O19412" s="19"/>
      <c r="P19412" s="50">
        <v>0.95169485596192049</v>
      </c>
      <c r="R19412" s="9" t="s">
        <v>0</v>
      </c>
    </row>
    <row r="19413" spans="2:18" x14ac:dyDescent="0.2">
      <c r="B19413" s="25">
        <v>19183</v>
      </c>
      <c r="C19413" s="193">
        <v>0.39750814102297338</v>
      </c>
      <c r="D19413" s="19"/>
      <c r="E19413" s="19">
        <v>0.76963107489892235</v>
      </c>
      <c r="F19413" s="19"/>
      <c r="G19413" s="19">
        <v>0.33186207683097751</v>
      </c>
      <c r="H19413" s="19"/>
      <c r="I19413" s="19"/>
      <c r="J19413" s="19">
        <v>0.30634929711755537</v>
      </c>
      <c r="K19413" s="19">
        <v>0.18736791008553283</v>
      </c>
      <c r="L19413" s="19"/>
      <c r="M19413" s="19">
        <v>0.39205302554433796</v>
      </c>
      <c r="N19413" s="19"/>
      <c r="O19413" s="19">
        <v>0.57911964464834909</v>
      </c>
      <c r="P19413" s="50"/>
      <c r="R19413" s="9" t="s">
        <v>0</v>
      </c>
    </row>
    <row r="19414" spans="2:18" x14ac:dyDescent="0.2">
      <c r="B19414" s="25">
        <v>19184</v>
      </c>
      <c r="C19414" s="193">
        <v>0.74088076343292408</v>
      </c>
      <c r="D19414" s="19"/>
      <c r="E19414" s="19">
        <v>0.56217652485617831</v>
      </c>
      <c r="F19414" s="19"/>
      <c r="G19414" s="19">
        <v>1.0681731137152679</v>
      </c>
      <c r="H19414" s="19"/>
      <c r="I19414" s="19">
        <v>1.1965783005344466</v>
      </c>
      <c r="J19414" s="19"/>
      <c r="K19414" s="19">
        <v>1.5170178364249709</v>
      </c>
      <c r="L19414" s="19"/>
      <c r="M19414" s="19">
        <v>0.73566348727483644</v>
      </c>
      <c r="N19414" s="19"/>
      <c r="O19414" s="19">
        <v>0.29429412937950078</v>
      </c>
      <c r="P19414" s="50"/>
      <c r="R19414" s="9" t="s">
        <v>0</v>
      </c>
    </row>
    <row r="19415" spans="2:18" x14ac:dyDescent="0.2">
      <c r="B19415" s="25">
        <v>19185</v>
      </c>
      <c r="C19415" s="193"/>
      <c r="D19415" s="19">
        <v>6.5865011633051293E-2</v>
      </c>
      <c r="E19415" s="19">
        <v>0.28376089422362843</v>
      </c>
      <c r="F19415" s="19"/>
      <c r="G19415" s="19">
        <v>1.3813934137350141</v>
      </c>
      <c r="H19415" s="19"/>
      <c r="I19415" s="19">
        <v>0.20139492098560657</v>
      </c>
      <c r="J19415" s="19"/>
      <c r="K19415" s="19">
        <v>9.5979059883366011E-2</v>
      </c>
      <c r="L19415" s="19"/>
      <c r="M19415" s="19">
        <v>0.94458450751126866</v>
      </c>
      <c r="N19415" s="19"/>
      <c r="O19415" s="19">
        <v>0.34279621758104484</v>
      </c>
      <c r="P19415" s="50"/>
      <c r="R19415" s="9" t="s">
        <v>0</v>
      </c>
    </row>
    <row r="19416" spans="2:18" x14ac:dyDescent="0.2">
      <c r="B19416" s="25">
        <v>19186</v>
      </c>
      <c r="C19416" s="193"/>
      <c r="D19416" s="19">
        <v>0.73020042771249372</v>
      </c>
      <c r="E19416" s="19">
        <v>7.8919030344726249E-2</v>
      </c>
      <c r="F19416" s="19"/>
      <c r="G19416" s="19">
        <v>0.13078204014133682</v>
      </c>
      <c r="H19416" s="19"/>
      <c r="I19416" s="19">
        <v>0.25574018589546205</v>
      </c>
      <c r="J19416" s="19"/>
      <c r="K19416" s="19"/>
      <c r="L19416" s="19">
        <v>0.91109412512493193</v>
      </c>
      <c r="M19416" s="19"/>
      <c r="N19416" s="19">
        <v>1.0700799752377437</v>
      </c>
      <c r="O19416" s="19">
        <v>0.8729360340592528</v>
      </c>
      <c r="P19416" s="50"/>
      <c r="R19416" s="9" t="s">
        <v>0</v>
      </c>
    </row>
    <row r="19417" spans="2:18" x14ac:dyDescent="0.2">
      <c r="B19417" s="25">
        <v>19187</v>
      </c>
      <c r="C19417" s="193">
        <v>0.56654687779219282</v>
      </c>
      <c r="D19417" s="19"/>
      <c r="E19417" s="19"/>
      <c r="F19417" s="19">
        <v>3.149774597495824E-2</v>
      </c>
      <c r="G19417" s="19">
        <v>0.36015788888678718</v>
      </c>
      <c r="H19417" s="19"/>
      <c r="I19417" s="19">
        <v>0.11879396053996383</v>
      </c>
      <c r="J19417" s="19"/>
      <c r="K19417" s="19">
        <v>8.3236352981413922E-2</v>
      </c>
      <c r="L19417" s="19"/>
      <c r="M19417" s="19">
        <v>2.2899043692753862E-2</v>
      </c>
      <c r="N19417" s="19"/>
      <c r="O19417" s="19">
        <v>0.17971587676649367</v>
      </c>
      <c r="P19417" s="50"/>
      <c r="R19417" s="9" t="s">
        <v>0</v>
      </c>
    </row>
    <row r="19418" spans="2:18" x14ac:dyDescent="0.2">
      <c r="B19418" s="25">
        <v>19188</v>
      </c>
      <c r="C19418" s="193">
        <v>0.78087490382928471</v>
      </c>
      <c r="D19418" s="19"/>
      <c r="E19418" s="19">
        <v>1.8666130702980512</v>
      </c>
      <c r="F19418" s="19"/>
      <c r="G19418" s="19"/>
      <c r="H19418" s="19">
        <v>0.50088701016478299</v>
      </c>
      <c r="I19418" s="19">
        <v>0.57876900904757744</v>
      </c>
      <c r="J19418" s="19"/>
      <c r="K19418" s="19">
        <v>0.98449115659706676</v>
      </c>
      <c r="L19418" s="19"/>
      <c r="M19418" s="19">
        <v>1.1171228568751093</v>
      </c>
      <c r="N19418" s="19"/>
      <c r="O19418" s="19">
        <v>1.1757561761595905</v>
      </c>
      <c r="P19418" s="50"/>
      <c r="R19418" s="9" t="s">
        <v>0</v>
      </c>
    </row>
    <row r="19419" spans="2:18" x14ac:dyDescent="0.2">
      <c r="B19419" s="25">
        <v>19189</v>
      </c>
      <c r="C19419" s="193"/>
      <c r="D19419" s="19">
        <v>1.0412783267102881</v>
      </c>
      <c r="E19419" s="19"/>
      <c r="F19419" s="19">
        <v>1.002238201759426</v>
      </c>
      <c r="G19419" s="19"/>
      <c r="H19419" s="19">
        <v>0.40072821757159321</v>
      </c>
      <c r="I19419" s="19">
        <v>0.18746494615820511</v>
      </c>
      <c r="J19419" s="19"/>
      <c r="K19419" s="19"/>
      <c r="L19419" s="19">
        <v>0.96299394524287274</v>
      </c>
      <c r="M19419" s="19"/>
      <c r="N19419" s="19">
        <v>0.29288168474673548</v>
      </c>
      <c r="O19419" s="19"/>
      <c r="P19419" s="50">
        <v>1.4040104006196568</v>
      </c>
      <c r="R19419" s="9" t="s">
        <v>0</v>
      </c>
    </row>
    <row r="19420" spans="2:18" x14ac:dyDescent="0.2">
      <c r="B19420" s="25">
        <v>19190</v>
      </c>
      <c r="C19420" s="193">
        <v>0.56310700694750249</v>
      </c>
      <c r="D19420" s="19"/>
      <c r="E19420" s="19"/>
      <c r="F19420" s="19">
        <v>0.32028576708564871</v>
      </c>
      <c r="G19420" s="19"/>
      <c r="H19420" s="19">
        <v>0.78639206224540614</v>
      </c>
      <c r="I19420" s="19"/>
      <c r="J19420" s="19">
        <v>0.51417686055007383</v>
      </c>
      <c r="K19420" s="19">
        <v>0.13074697341986197</v>
      </c>
      <c r="L19420" s="19"/>
      <c r="M19420" s="19">
        <v>0.52511317743065755</v>
      </c>
      <c r="N19420" s="19"/>
      <c r="O19420" s="19">
        <v>0.85854351032078358</v>
      </c>
      <c r="P19420" s="50"/>
      <c r="R19420" s="9" t="s">
        <v>0</v>
      </c>
    </row>
    <row r="19421" spans="2:18" x14ac:dyDescent="0.2">
      <c r="B19421" s="25">
        <v>19191</v>
      </c>
      <c r="C19421" s="193"/>
      <c r="D19421" s="19">
        <v>1.0390684832603814</v>
      </c>
      <c r="E19421" s="19"/>
      <c r="F19421" s="19">
        <v>0.23412899800482637</v>
      </c>
      <c r="G19421" s="19">
        <v>0.65913969949778817</v>
      </c>
      <c r="H19421" s="19"/>
      <c r="I19421" s="19">
        <v>0.44346021105835892</v>
      </c>
      <c r="J19421" s="19"/>
      <c r="K19421" s="19"/>
      <c r="L19421" s="19">
        <v>1.1189462089421502</v>
      </c>
      <c r="M19421" s="19">
        <v>9.9954539349562499E-2</v>
      </c>
      <c r="N19421" s="19"/>
      <c r="O19421" s="19">
        <v>1.3650299572097668</v>
      </c>
      <c r="P19421" s="50"/>
      <c r="R19421" s="9" t="s">
        <v>0</v>
      </c>
    </row>
    <row r="19422" spans="2:18" x14ac:dyDescent="0.2">
      <c r="B19422" s="25">
        <v>19192</v>
      </c>
      <c r="C19422" s="193"/>
      <c r="D19422" s="19">
        <v>1.2234908137724874</v>
      </c>
      <c r="E19422" s="19"/>
      <c r="F19422" s="19">
        <v>0.94669637637443638</v>
      </c>
      <c r="G19422" s="19"/>
      <c r="H19422" s="19">
        <v>0.54074774243644497</v>
      </c>
      <c r="I19422" s="19"/>
      <c r="J19422" s="19">
        <v>1.5166696932572448</v>
      </c>
      <c r="K19422" s="19"/>
      <c r="L19422" s="19">
        <v>0.66293083358666061</v>
      </c>
      <c r="M19422" s="19"/>
      <c r="N19422" s="19">
        <v>1.3595741877717724</v>
      </c>
      <c r="O19422" s="19"/>
      <c r="P19422" s="50">
        <v>1.5885259120280781</v>
      </c>
      <c r="R19422" s="9" t="s">
        <v>0</v>
      </c>
    </row>
    <row r="19423" spans="2:18" x14ac:dyDescent="0.2">
      <c r="B19423" s="25">
        <v>19193</v>
      </c>
      <c r="C19423" s="193"/>
      <c r="D19423" s="19">
        <v>0.88017669283922595</v>
      </c>
      <c r="E19423" s="19"/>
      <c r="F19423" s="19">
        <v>1.7370009644495907</v>
      </c>
      <c r="G19423" s="19"/>
      <c r="H19423" s="19">
        <v>2.0541802830821445</v>
      </c>
      <c r="I19423" s="19"/>
      <c r="J19423" s="19">
        <v>1.0157555817088708</v>
      </c>
      <c r="K19423" s="19"/>
      <c r="L19423" s="19">
        <v>1.5048459268203138</v>
      </c>
      <c r="M19423" s="19"/>
      <c r="N19423" s="19">
        <v>1.2361481731461612</v>
      </c>
      <c r="O19423" s="19"/>
      <c r="P19423" s="50">
        <v>1.0604738785767107</v>
      </c>
      <c r="R19423" s="9" t="s">
        <v>0</v>
      </c>
    </row>
    <row r="19424" spans="2:18" x14ac:dyDescent="0.2">
      <c r="B19424" s="25">
        <v>19194</v>
      </c>
      <c r="C19424" s="193">
        <v>0.49489612368423613</v>
      </c>
      <c r="D19424" s="19"/>
      <c r="E19424" s="19">
        <v>0.51418270292761581</v>
      </c>
      <c r="F19424" s="19"/>
      <c r="G19424" s="19">
        <v>1.5219991926704948</v>
      </c>
      <c r="H19424" s="19"/>
      <c r="I19424" s="19"/>
      <c r="J19424" s="19">
        <v>7.0129576606520971E-2</v>
      </c>
      <c r="K19424" s="19">
        <v>0.38982305693493596</v>
      </c>
      <c r="L19424" s="19"/>
      <c r="M19424" s="19">
        <v>0.96682497838145098</v>
      </c>
      <c r="N19424" s="19"/>
      <c r="O19424" s="19">
        <v>0.76221155108944094</v>
      </c>
      <c r="P19424" s="50"/>
      <c r="R19424" s="9" t="s">
        <v>0</v>
      </c>
    </row>
    <row r="19425" spans="2:18" x14ac:dyDescent="0.2">
      <c r="B19425" s="25">
        <v>19195</v>
      </c>
      <c r="C19425" s="193"/>
      <c r="D19425" s="19">
        <v>1.9255718504520647</v>
      </c>
      <c r="E19425" s="19"/>
      <c r="F19425" s="19">
        <v>1.7367271700024527</v>
      </c>
      <c r="G19425" s="19"/>
      <c r="H19425" s="19">
        <v>1.1866474838015293</v>
      </c>
      <c r="I19425" s="19"/>
      <c r="J19425" s="19">
        <v>1.8804451725297655</v>
      </c>
      <c r="K19425" s="19"/>
      <c r="L19425" s="19">
        <v>1.7590808051902325</v>
      </c>
      <c r="M19425" s="19"/>
      <c r="N19425" s="19">
        <v>0.92598952768418008</v>
      </c>
      <c r="O19425" s="19"/>
      <c r="P19425" s="50">
        <v>0.73001543498980614</v>
      </c>
      <c r="R19425" s="9" t="s">
        <v>0</v>
      </c>
    </row>
    <row r="19426" spans="2:18" x14ac:dyDescent="0.2">
      <c r="B19426" s="25">
        <v>19196</v>
      </c>
      <c r="C19426" s="193"/>
      <c r="D19426" s="19">
        <v>0.70928516066222613</v>
      </c>
      <c r="E19426" s="19">
        <v>0.15075050170795945</v>
      </c>
      <c r="F19426" s="19"/>
      <c r="G19426" s="19"/>
      <c r="H19426" s="19">
        <v>4.8609425873128269E-2</v>
      </c>
      <c r="I19426" s="19"/>
      <c r="J19426" s="19">
        <v>0.28734957605318362</v>
      </c>
      <c r="K19426" s="19"/>
      <c r="L19426" s="19">
        <v>9.6016110142346095E-2</v>
      </c>
      <c r="M19426" s="19">
        <v>0.3539936829261896</v>
      </c>
      <c r="N19426" s="19"/>
      <c r="O19426" s="19"/>
      <c r="P19426" s="50">
        <v>0.63698891264856461</v>
      </c>
      <c r="R19426" s="9" t="s">
        <v>0</v>
      </c>
    </row>
    <row r="19427" spans="2:18" x14ac:dyDescent="0.2">
      <c r="B19427" s="25">
        <v>19197</v>
      </c>
      <c r="C19427" s="193"/>
      <c r="D19427" s="19">
        <v>1.9352028192585011</v>
      </c>
      <c r="E19427" s="19"/>
      <c r="F19427" s="19">
        <v>1.8815195442513226</v>
      </c>
      <c r="G19427" s="19"/>
      <c r="H19427" s="19">
        <v>1.5414526894727358</v>
      </c>
      <c r="I19427" s="19"/>
      <c r="J19427" s="19">
        <v>2.1138283414833055</v>
      </c>
      <c r="K19427" s="19"/>
      <c r="L19427" s="19">
        <v>1.6142745935407452</v>
      </c>
      <c r="M19427" s="19"/>
      <c r="N19427" s="19">
        <v>1.1166225802900529</v>
      </c>
      <c r="O19427" s="19"/>
      <c r="P19427" s="50">
        <v>1.5883424811367639</v>
      </c>
      <c r="R19427" s="9" t="s">
        <v>0</v>
      </c>
    </row>
    <row r="19428" spans="2:18" x14ac:dyDescent="0.2">
      <c r="B19428" s="25">
        <v>19198</v>
      </c>
      <c r="C19428" s="193"/>
      <c r="D19428" s="19">
        <v>0.78571863233657324</v>
      </c>
      <c r="E19428" s="19"/>
      <c r="F19428" s="19">
        <v>0.13543268279930279</v>
      </c>
      <c r="G19428" s="19">
        <v>7.0760641947193337E-2</v>
      </c>
      <c r="H19428" s="19"/>
      <c r="I19428" s="19">
        <v>0.1580038969838691</v>
      </c>
      <c r="J19428" s="19"/>
      <c r="K19428" s="19">
        <v>0.66454752685139495</v>
      </c>
      <c r="L19428" s="19"/>
      <c r="M19428" s="19">
        <v>5.2129085522026536E-4</v>
      </c>
      <c r="N19428" s="19"/>
      <c r="O19428" s="19"/>
      <c r="P19428" s="50">
        <v>0.32138754609924003</v>
      </c>
      <c r="R19428" s="9" t="s">
        <v>0</v>
      </c>
    </row>
    <row r="19429" spans="2:18" x14ac:dyDescent="0.2">
      <c r="B19429" s="25">
        <v>19199</v>
      </c>
      <c r="C19429" s="193">
        <v>1.5464441740908412</v>
      </c>
      <c r="D19429" s="19"/>
      <c r="E19429" s="19">
        <v>1.6480096512084046</v>
      </c>
      <c r="F19429" s="19"/>
      <c r="G19429" s="19">
        <v>1.4179088470785401</v>
      </c>
      <c r="H19429" s="19"/>
      <c r="I19429" s="19">
        <v>1.8202775914954128</v>
      </c>
      <c r="J19429" s="19"/>
      <c r="K19429" s="19">
        <v>1.3555199084619276</v>
      </c>
      <c r="L19429" s="19"/>
      <c r="M19429" s="19">
        <v>1.1204051821867591</v>
      </c>
      <c r="N19429" s="19"/>
      <c r="O19429" s="19">
        <v>1.570358929864758</v>
      </c>
      <c r="P19429" s="50"/>
      <c r="R19429" s="9" t="s">
        <v>0</v>
      </c>
    </row>
    <row r="19430" spans="2:18" x14ac:dyDescent="0.2">
      <c r="B19430" s="25">
        <v>19200</v>
      </c>
      <c r="C19430" s="193">
        <v>0.1831743346891915</v>
      </c>
      <c r="D19430" s="19"/>
      <c r="E19430" s="19">
        <v>0.33232199567328319</v>
      </c>
      <c r="F19430" s="19"/>
      <c r="G19430" s="19"/>
      <c r="H19430" s="19">
        <v>0.42079053348347689</v>
      </c>
      <c r="I19430" s="19"/>
      <c r="J19430" s="19">
        <v>2.0119116133600348</v>
      </c>
      <c r="K19430" s="19"/>
      <c r="L19430" s="19">
        <v>0.88666991014587615</v>
      </c>
      <c r="M19430" s="19"/>
      <c r="N19430" s="19">
        <v>0.41426079015233491</v>
      </c>
      <c r="O19430" s="19"/>
      <c r="P19430" s="50">
        <v>0.41631579555607745</v>
      </c>
      <c r="R19430" s="9" t="s">
        <v>0</v>
      </c>
    </row>
    <row r="19431" spans="2:18" x14ac:dyDescent="0.2">
      <c r="B19431" s="25">
        <v>19201</v>
      </c>
      <c r="C19431" s="193"/>
      <c r="D19431" s="19">
        <v>0.30526326653570296</v>
      </c>
      <c r="E19431" s="19"/>
      <c r="F19431" s="19">
        <v>0.68833143641869388</v>
      </c>
      <c r="G19431" s="19"/>
      <c r="H19431" s="19">
        <v>0.59016260872630255</v>
      </c>
      <c r="I19431" s="19"/>
      <c r="J19431" s="19">
        <v>0.78859874241097627</v>
      </c>
      <c r="K19431" s="19"/>
      <c r="L19431" s="19">
        <v>0.32793614514140423</v>
      </c>
      <c r="M19431" s="19">
        <v>0.16615849309284506</v>
      </c>
      <c r="N19431" s="19"/>
      <c r="O19431" s="19"/>
      <c r="P19431" s="50">
        <v>1.1965948498451129</v>
      </c>
      <c r="R19431" s="9" t="s">
        <v>0</v>
      </c>
    </row>
    <row r="19432" spans="2:18" x14ac:dyDescent="0.2">
      <c r="B19432" s="25">
        <v>19202</v>
      </c>
      <c r="C19432" s="193"/>
      <c r="D19432" s="19">
        <v>0.34407718858684783</v>
      </c>
      <c r="E19432" s="19"/>
      <c r="F19432" s="19">
        <v>0.50874706805767633</v>
      </c>
      <c r="G19432" s="19"/>
      <c r="H19432" s="19">
        <v>1.0565408312833251</v>
      </c>
      <c r="I19432" s="19"/>
      <c r="J19432" s="19">
        <v>0.39705347860229095</v>
      </c>
      <c r="K19432" s="19"/>
      <c r="L19432" s="19">
        <v>1.7163666072807819</v>
      </c>
      <c r="M19432" s="19"/>
      <c r="N19432" s="19">
        <v>1.0794558509235879</v>
      </c>
      <c r="O19432" s="19"/>
      <c r="P19432" s="50">
        <v>0.31460444004953741</v>
      </c>
      <c r="R19432" s="9" t="s">
        <v>0</v>
      </c>
    </row>
    <row r="19433" spans="2:18" x14ac:dyDescent="0.2">
      <c r="B19433" s="25">
        <v>19203</v>
      </c>
      <c r="C19433" s="193"/>
      <c r="D19433" s="19">
        <v>2.291685347665056</v>
      </c>
      <c r="E19433" s="19"/>
      <c r="F19433" s="19">
        <v>2.6147596625757665</v>
      </c>
      <c r="G19433" s="19"/>
      <c r="H19433" s="19">
        <v>3.3554076635995616</v>
      </c>
      <c r="I19433" s="19"/>
      <c r="J19433" s="19">
        <v>3.1213739096120503</v>
      </c>
      <c r="K19433" s="19"/>
      <c r="L19433" s="19">
        <v>3.1270389630755187</v>
      </c>
      <c r="M19433" s="19"/>
      <c r="N19433" s="19">
        <v>3.5459688656991943</v>
      </c>
      <c r="O19433" s="19"/>
      <c r="P19433" s="50">
        <v>4.4975825545971322</v>
      </c>
      <c r="R19433" s="9" t="s">
        <v>0</v>
      </c>
    </row>
    <row r="19434" spans="2:18" x14ac:dyDescent="0.2">
      <c r="B19434" s="25">
        <v>19204</v>
      </c>
      <c r="C19434" s="193"/>
      <c r="D19434" s="19">
        <v>1.0868028095278386</v>
      </c>
      <c r="E19434" s="19"/>
      <c r="F19434" s="19">
        <v>0.21758902438631714</v>
      </c>
      <c r="G19434" s="19"/>
      <c r="H19434" s="19">
        <v>0.23420496374151883</v>
      </c>
      <c r="I19434" s="19"/>
      <c r="J19434" s="19">
        <v>1.9619529508994653</v>
      </c>
      <c r="K19434" s="19"/>
      <c r="L19434" s="19">
        <v>1.1806805122004964</v>
      </c>
      <c r="M19434" s="19"/>
      <c r="N19434" s="19">
        <v>0.55899474507635705</v>
      </c>
      <c r="O19434" s="19"/>
      <c r="P19434" s="50">
        <v>1.1024584634826202</v>
      </c>
      <c r="R19434" s="9" t="s">
        <v>0</v>
      </c>
    </row>
    <row r="19435" spans="2:18" x14ac:dyDescent="0.2">
      <c r="B19435" s="25">
        <v>19205</v>
      </c>
      <c r="C19435" s="193"/>
      <c r="D19435" s="19">
        <v>0.67222897007633797</v>
      </c>
      <c r="E19435" s="19">
        <v>5.3889718922125872E-2</v>
      </c>
      <c r="F19435" s="19"/>
      <c r="G19435" s="19">
        <v>0.13229318512974708</v>
      </c>
      <c r="H19435" s="19"/>
      <c r="I19435" s="19"/>
      <c r="J19435" s="19">
        <v>0.14851896086707006</v>
      </c>
      <c r="K19435" s="19">
        <v>0.48420094095176258</v>
      </c>
      <c r="L19435" s="19"/>
      <c r="M19435" s="19">
        <v>1.0312345846350381</v>
      </c>
      <c r="N19435" s="19"/>
      <c r="O19435" s="19">
        <v>0.83799962216882262</v>
      </c>
      <c r="P19435" s="50"/>
      <c r="R19435" s="9" t="s">
        <v>0</v>
      </c>
    </row>
    <row r="19436" spans="2:18" x14ac:dyDescent="0.2">
      <c r="B19436" s="25">
        <v>19206</v>
      </c>
      <c r="C19436" s="193">
        <v>0.75150127103992692</v>
      </c>
      <c r="D19436" s="19"/>
      <c r="E19436" s="19">
        <v>2.280613479984432</v>
      </c>
      <c r="F19436" s="19"/>
      <c r="G19436" s="19">
        <v>1.5664622123663441</v>
      </c>
      <c r="H19436" s="19"/>
      <c r="I19436" s="19">
        <v>2.8059773946364062</v>
      </c>
      <c r="J19436" s="19"/>
      <c r="K19436" s="19">
        <v>1.4465309978334688</v>
      </c>
      <c r="L19436" s="19"/>
      <c r="M19436" s="19">
        <v>1.4103385998202718</v>
      </c>
      <c r="N19436" s="19"/>
      <c r="O19436" s="19">
        <v>2.1752275306765414</v>
      </c>
      <c r="P19436" s="50"/>
      <c r="R19436" s="9" t="s">
        <v>0</v>
      </c>
    </row>
    <row r="19437" spans="2:18" x14ac:dyDescent="0.2">
      <c r="B19437" s="25">
        <v>19207</v>
      </c>
      <c r="C19437" s="193"/>
      <c r="D19437" s="19">
        <v>1.9047713166266111</v>
      </c>
      <c r="E19437" s="19"/>
      <c r="F19437" s="19">
        <v>0.77772502461206594</v>
      </c>
      <c r="G19437" s="19"/>
      <c r="H19437" s="19">
        <v>1.2357124504657155</v>
      </c>
      <c r="I19437" s="19"/>
      <c r="J19437" s="19">
        <v>0.92817172521228442</v>
      </c>
      <c r="K19437" s="19"/>
      <c r="L19437" s="19">
        <v>0.55782174667561835</v>
      </c>
      <c r="M19437" s="19"/>
      <c r="N19437" s="19">
        <v>1.5748484110519549</v>
      </c>
      <c r="O19437" s="19"/>
      <c r="P19437" s="50">
        <v>1.0983345724161742</v>
      </c>
      <c r="R19437" s="9" t="s">
        <v>0</v>
      </c>
    </row>
    <row r="19438" spans="2:18" x14ac:dyDescent="0.2">
      <c r="B19438" s="25">
        <v>19208</v>
      </c>
      <c r="C19438" s="193">
        <v>0.67774811446697769</v>
      </c>
      <c r="D19438" s="19"/>
      <c r="E19438" s="19">
        <v>0.60249430292967299</v>
      </c>
      <c r="F19438" s="19"/>
      <c r="G19438" s="19">
        <v>0.12672488900890311</v>
      </c>
      <c r="H19438" s="19"/>
      <c r="I19438" s="19">
        <v>0.82754663552181207</v>
      </c>
      <c r="J19438" s="19"/>
      <c r="K19438" s="19">
        <v>1.282737414092989</v>
      </c>
      <c r="L19438" s="19"/>
      <c r="M19438" s="19">
        <v>1.0717984349420371</v>
      </c>
      <c r="N19438" s="19"/>
      <c r="O19438" s="19">
        <v>1.5213297822982955E-2</v>
      </c>
      <c r="P19438" s="50"/>
      <c r="R19438" s="9" t="s">
        <v>0</v>
      </c>
    </row>
    <row r="19439" spans="2:18" x14ac:dyDescent="0.2">
      <c r="B19439" s="25">
        <v>19209</v>
      </c>
      <c r="C19439" s="193">
        <v>0.6656749598429218</v>
      </c>
      <c r="D19439" s="19"/>
      <c r="E19439" s="19">
        <v>0.51930956375837112</v>
      </c>
      <c r="F19439" s="19"/>
      <c r="G19439" s="19">
        <v>1.2322575335604167</v>
      </c>
      <c r="H19439" s="19"/>
      <c r="I19439" s="19">
        <v>0.70184643702115945</v>
      </c>
      <c r="J19439" s="19"/>
      <c r="K19439" s="19">
        <v>0.28688300261242133</v>
      </c>
      <c r="L19439" s="19"/>
      <c r="M19439" s="19">
        <v>1.201432921169997</v>
      </c>
      <c r="N19439" s="19"/>
      <c r="O19439" s="19">
        <v>0.3071021968090436</v>
      </c>
      <c r="P19439" s="50"/>
      <c r="R19439" s="9" t="s">
        <v>0</v>
      </c>
    </row>
    <row r="19440" spans="2:18" x14ac:dyDescent="0.2">
      <c r="B19440" s="25">
        <v>19210</v>
      </c>
      <c r="C19440" s="193"/>
      <c r="D19440" s="19">
        <v>1.1446631923075132</v>
      </c>
      <c r="E19440" s="19"/>
      <c r="F19440" s="19">
        <v>1.2235179771844886</v>
      </c>
      <c r="G19440" s="19"/>
      <c r="H19440" s="19">
        <v>0.70283430507590783</v>
      </c>
      <c r="I19440" s="19">
        <v>0.6278259758770004</v>
      </c>
      <c r="J19440" s="19"/>
      <c r="K19440" s="19">
        <v>0.58055217658742009</v>
      </c>
      <c r="L19440" s="19"/>
      <c r="M19440" s="19"/>
      <c r="N19440" s="19">
        <v>0.2555303954642788</v>
      </c>
      <c r="O19440" s="19"/>
      <c r="P19440" s="50">
        <v>4.4160271562279522E-2</v>
      </c>
      <c r="R19440" s="9" t="s">
        <v>0</v>
      </c>
    </row>
    <row r="19441" spans="2:18" x14ac:dyDescent="0.2">
      <c r="B19441" s="25">
        <v>19211</v>
      </c>
      <c r="C19441" s="193"/>
      <c r="D19441" s="19">
        <v>0.1188680080114486</v>
      </c>
      <c r="E19441" s="19">
        <v>1.3639804185229554</v>
      </c>
      <c r="F19441" s="19"/>
      <c r="G19441" s="19">
        <v>0.36420693190734327</v>
      </c>
      <c r="H19441" s="19"/>
      <c r="I19441" s="19">
        <v>0.98594163144458768</v>
      </c>
      <c r="J19441" s="19"/>
      <c r="K19441" s="19">
        <v>0.20125890303598945</v>
      </c>
      <c r="L19441" s="19"/>
      <c r="M19441" s="19">
        <v>0.76347815709015088</v>
      </c>
      <c r="N19441" s="19"/>
      <c r="O19441" s="19">
        <v>0.43174734349105909</v>
      </c>
      <c r="P19441" s="50"/>
      <c r="R19441" s="9" t="s">
        <v>0</v>
      </c>
    </row>
    <row r="19442" spans="2:18" x14ac:dyDescent="0.2">
      <c r="B19442" s="25">
        <v>19212</v>
      </c>
      <c r="C19442" s="193"/>
      <c r="D19442" s="19">
        <v>0.77528027544974154</v>
      </c>
      <c r="E19442" s="19"/>
      <c r="F19442" s="19">
        <v>0.83654140678708921</v>
      </c>
      <c r="G19442" s="19">
        <v>3.9751570998042433E-2</v>
      </c>
      <c r="H19442" s="19"/>
      <c r="I19442" s="19"/>
      <c r="J19442" s="19">
        <v>0.21205125984756037</v>
      </c>
      <c r="K19442" s="19"/>
      <c r="L19442" s="19">
        <v>0.37316750991837122</v>
      </c>
      <c r="M19442" s="19">
        <v>0.2631846202050061</v>
      </c>
      <c r="N19442" s="19"/>
      <c r="O19442" s="19"/>
      <c r="P19442" s="50">
        <v>0.13457970093747357</v>
      </c>
      <c r="R19442" s="9" t="s">
        <v>0</v>
      </c>
    </row>
    <row r="19443" spans="2:18" x14ac:dyDescent="0.2">
      <c r="B19443" s="25">
        <v>19213</v>
      </c>
      <c r="C19443" s="193"/>
      <c r="D19443" s="19">
        <v>0.25884914197876363</v>
      </c>
      <c r="E19443" s="19"/>
      <c r="F19443" s="19">
        <v>0.41392014313750142</v>
      </c>
      <c r="G19443" s="19">
        <v>0.31522652525968387</v>
      </c>
      <c r="H19443" s="19"/>
      <c r="I19443" s="19">
        <v>0.60811510191705387</v>
      </c>
      <c r="J19443" s="19"/>
      <c r="K19443" s="19">
        <v>6.7970915468805885E-3</v>
      </c>
      <c r="L19443" s="19"/>
      <c r="M19443" s="19">
        <v>2.9167934854266695E-2</v>
      </c>
      <c r="N19443" s="19"/>
      <c r="O19443" s="19"/>
      <c r="P19443" s="50">
        <v>0.16573319766065148</v>
      </c>
      <c r="R19443" s="9" t="s">
        <v>0</v>
      </c>
    </row>
    <row r="19444" spans="2:18" x14ac:dyDescent="0.2">
      <c r="B19444" s="25">
        <v>19214</v>
      </c>
      <c r="C19444" s="193">
        <v>1.0393163796990839</v>
      </c>
      <c r="D19444" s="19"/>
      <c r="E19444" s="19"/>
      <c r="F19444" s="19">
        <v>7.5548367496747537E-2</v>
      </c>
      <c r="G19444" s="19">
        <v>1.4632650747355634E-2</v>
      </c>
      <c r="H19444" s="19"/>
      <c r="I19444" s="19"/>
      <c r="J19444" s="19">
        <v>0.67993100774952109</v>
      </c>
      <c r="K19444" s="19">
        <v>0.46464393281769956</v>
      </c>
      <c r="L19444" s="19"/>
      <c r="M19444" s="19"/>
      <c r="N19444" s="19">
        <v>0.17956317980293171</v>
      </c>
      <c r="O19444" s="19">
        <v>0.69062881659035624</v>
      </c>
      <c r="P19444" s="50"/>
      <c r="R19444" s="9" t="s">
        <v>0</v>
      </c>
    </row>
    <row r="19445" spans="2:18" x14ac:dyDescent="0.2">
      <c r="B19445" s="25">
        <v>19215</v>
      </c>
      <c r="C19445" s="193">
        <v>0.38447423700636546</v>
      </c>
      <c r="D19445" s="19"/>
      <c r="E19445" s="19"/>
      <c r="F19445" s="19">
        <v>6.8075913918835246E-2</v>
      </c>
      <c r="G19445" s="19"/>
      <c r="H19445" s="19">
        <v>0.54415767821522754</v>
      </c>
      <c r="I19445" s="19"/>
      <c r="J19445" s="19">
        <v>0.15628713757750468</v>
      </c>
      <c r="K19445" s="19">
        <v>0.2745528223252896</v>
      </c>
      <c r="L19445" s="19"/>
      <c r="M19445" s="19"/>
      <c r="N19445" s="19">
        <v>1.2388121563090449E-2</v>
      </c>
      <c r="O19445" s="19">
        <v>0.19001121556060116</v>
      </c>
      <c r="P19445" s="50"/>
      <c r="R19445" s="9" t="s">
        <v>0</v>
      </c>
    </row>
    <row r="19446" spans="2:18" x14ac:dyDescent="0.2">
      <c r="B19446" s="25">
        <v>19216</v>
      </c>
      <c r="C19446" s="193"/>
      <c r="D19446" s="19">
        <v>0.61094422905295176</v>
      </c>
      <c r="E19446" s="19">
        <v>0.69547381972077649</v>
      </c>
      <c r="F19446" s="19"/>
      <c r="G19446" s="19">
        <v>0.11900522549293868</v>
      </c>
      <c r="H19446" s="19"/>
      <c r="I19446" s="19"/>
      <c r="J19446" s="19">
        <v>0.59324774398813818</v>
      </c>
      <c r="K19446" s="19"/>
      <c r="L19446" s="19">
        <v>0.48026639961277523</v>
      </c>
      <c r="M19446" s="19"/>
      <c r="N19446" s="19">
        <v>0.59222091322082515</v>
      </c>
      <c r="O19446" s="19"/>
      <c r="P19446" s="50">
        <v>0.27841804147325233</v>
      </c>
      <c r="R19446" s="9" t="s">
        <v>0</v>
      </c>
    </row>
    <row r="19447" spans="2:18" x14ac:dyDescent="0.2">
      <c r="B19447" s="25">
        <v>19217</v>
      </c>
      <c r="C19447" s="193">
        <v>0.1634809738970312</v>
      </c>
      <c r="D19447" s="19"/>
      <c r="E19447" s="19"/>
      <c r="F19447" s="19">
        <v>6.9342745210512979E-2</v>
      </c>
      <c r="G19447" s="19">
        <v>6.7060824416243142E-2</v>
      </c>
      <c r="H19447" s="19"/>
      <c r="I19447" s="19">
        <v>0.14379491719532408</v>
      </c>
      <c r="J19447" s="19"/>
      <c r="K19447" s="19"/>
      <c r="L19447" s="19">
        <v>0.28312774396197532</v>
      </c>
      <c r="M19447" s="19">
        <v>0.87577797583454986</v>
      </c>
      <c r="N19447" s="19"/>
      <c r="O19447" s="19"/>
      <c r="P19447" s="50">
        <v>0.14825597287522177</v>
      </c>
      <c r="R19447" s="9" t="s">
        <v>0</v>
      </c>
    </row>
    <row r="19448" spans="2:18" x14ac:dyDescent="0.2">
      <c r="B19448" s="25">
        <v>19218</v>
      </c>
      <c r="C19448" s="193"/>
      <c r="D19448" s="19">
        <v>1.8970784718573623</v>
      </c>
      <c r="E19448" s="19"/>
      <c r="F19448" s="19">
        <v>1.6240330140903783</v>
      </c>
      <c r="G19448" s="19"/>
      <c r="H19448" s="19">
        <v>2.2543025011762703</v>
      </c>
      <c r="I19448" s="19"/>
      <c r="J19448" s="19">
        <v>0.88247412534971703</v>
      </c>
      <c r="K19448" s="19"/>
      <c r="L19448" s="19">
        <v>1.5157782518899512</v>
      </c>
      <c r="M19448" s="19"/>
      <c r="N19448" s="19">
        <v>1.1523182396352445</v>
      </c>
      <c r="O19448" s="19"/>
      <c r="P19448" s="50">
        <v>1.8220470097839783</v>
      </c>
      <c r="R19448" s="9" t="s">
        <v>0</v>
      </c>
    </row>
    <row r="19449" spans="2:18" x14ac:dyDescent="0.2">
      <c r="B19449" s="25">
        <v>19219</v>
      </c>
      <c r="C19449" s="193">
        <v>0.52296103048002895</v>
      </c>
      <c r="D19449" s="19"/>
      <c r="E19449" s="19"/>
      <c r="F19449" s="19">
        <v>0.26810991414535756</v>
      </c>
      <c r="G19449" s="19"/>
      <c r="H19449" s="19">
        <v>0.13557677188150566</v>
      </c>
      <c r="I19449" s="19"/>
      <c r="J19449" s="19">
        <v>1.1274828026637178</v>
      </c>
      <c r="K19449" s="19"/>
      <c r="L19449" s="19">
        <v>0.57030757115265951</v>
      </c>
      <c r="M19449" s="19"/>
      <c r="N19449" s="19">
        <v>0.23990518609920541</v>
      </c>
      <c r="O19449" s="19">
        <v>0.18458666984650643</v>
      </c>
      <c r="P19449" s="50"/>
      <c r="R19449" s="9" t="s">
        <v>0</v>
      </c>
    </row>
    <row r="19450" spans="2:18" x14ac:dyDescent="0.2">
      <c r="B19450" s="25">
        <v>19220</v>
      </c>
      <c r="C19450" s="193"/>
      <c r="D19450" s="19">
        <v>7.4947209286366001E-2</v>
      </c>
      <c r="E19450" s="19"/>
      <c r="F19450" s="19">
        <v>0.3871120792856324</v>
      </c>
      <c r="G19450" s="19">
        <v>0.81114925251282899</v>
      </c>
      <c r="H19450" s="19"/>
      <c r="I19450" s="19">
        <v>0.74529043484775326</v>
      </c>
      <c r="J19450" s="19"/>
      <c r="K19450" s="19">
        <v>0.41100929777633038</v>
      </c>
      <c r="L19450" s="19"/>
      <c r="M19450" s="19">
        <v>0.43190780231409204</v>
      </c>
      <c r="N19450" s="19"/>
      <c r="O19450" s="19">
        <v>0.33489374900092223</v>
      </c>
      <c r="P19450" s="50"/>
      <c r="R19450" s="9" t="s">
        <v>0</v>
      </c>
    </row>
    <row r="19451" spans="2:18" x14ac:dyDescent="0.2">
      <c r="B19451" s="25">
        <v>19221</v>
      </c>
      <c r="C19451" s="193"/>
      <c r="D19451" s="19">
        <v>0.84055790444933609</v>
      </c>
      <c r="E19451" s="19">
        <v>2.405565761223143E-2</v>
      </c>
      <c r="F19451" s="19"/>
      <c r="G19451" s="19"/>
      <c r="H19451" s="19">
        <v>0.70853999742166673</v>
      </c>
      <c r="I19451" s="19"/>
      <c r="J19451" s="19">
        <v>1.013137907985961</v>
      </c>
      <c r="K19451" s="19"/>
      <c r="L19451" s="19">
        <v>0.78095008209494965</v>
      </c>
      <c r="M19451" s="19"/>
      <c r="N19451" s="19">
        <v>1.1823920359231288</v>
      </c>
      <c r="O19451" s="19"/>
      <c r="P19451" s="50">
        <v>0.99315982239069345</v>
      </c>
      <c r="R19451" s="9" t="s">
        <v>0</v>
      </c>
    </row>
    <row r="19452" spans="2:18" x14ac:dyDescent="0.2">
      <c r="B19452" s="25">
        <v>19222</v>
      </c>
      <c r="C19452" s="193"/>
      <c r="D19452" s="19">
        <v>1.0235448268948422</v>
      </c>
      <c r="E19452" s="19"/>
      <c r="F19452" s="19">
        <v>1.8180093324375839</v>
      </c>
      <c r="G19452" s="19"/>
      <c r="H19452" s="19">
        <v>0.27166186527460723</v>
      </c>
      <c r="I19452" s="19"/>
      <c r="J19452" s="19">
        <v>0.58010123429848959</v>
      </c>
      <c r="K19452" s="19"/>
      <c r="L19452" s="19">
        <v>0.30515150246174522</v>
      </c>
      <c r="M19452" s="19"/>
      <c r="N19452" s="19">
        <v>0.63748746945132373</v>
      </c>
      <c r="O19452" s="19"/>
      <c r="P19452" s="50">
        <v>1.2241340145006496</v>
      </c>
      <c r="R19452" s="9" t="s">
        <v>0</v>
      </c>
    </row>
    <row r="19453" spans="2:18" x14ac:dyDescent="0.2">
      <c r="B19453" s="25">
        <v>19223</v>
      </c>
      <c r="C19453" s="193"/>
      <c r="D19453" s="19">
        <v>0.29352527506133708</v>
      </c>
      <c r="E19453" s="19"/>
      <c r="F19453" s="19">
        <v>0.29938106846391016</v>
      </c>
      <c r="G19453" s="19">
        <v>0.2419489246100994</v>
      </c>
      <c r="H19453" s="19"/>
      <c r="I19453" s="19">
        <v>0.10335333734760863</v>
      </c>
      <c r="J19453" s="19"/>
      <c r="K19453" s="19">
        <v>0.5708877266074408</v>
      </c>
      <c r="L19453" s="19"/>
      <c r="M19453" s="19"/>
      <c r="N19453" s="19">
        <v>7.5286014480702351E-2</v>
      </c>
      <c r="O19453" s="19"/>
      <c r="P19453" s="50">
        <v>0.74831950230407429</v>
      </c>
      <c r="R19453" s="9" t="s">
        <v>0</v>
      </c>
    </row>
    <row r="19454" spans="2:18" x14ac:dyDescent="0.2">
      <c r="B19454" s="25">
        <v>19224</v>
      </c>
      <c r="C19454" s="193">
        <v>1.1161985259297702</v>
      </c>
      <c r="D19454" s="19"/>
      <c r="E19454" s="19">
        <v>2.1310805913032178</v>
      </c>
      <c r="F19454" s="19"/>
      <c r="G19454" s="19">
        <v>1.4290773185694345</v>
      </c>
      <c r="H19454" s="19"/>
      <c r="I19454" s="19">
        <v>2.4134846424472363</v>
      </c>
      <c r="J19454" s="19"/>
      <c r="K19454" s="19">
        <v>1.2612889690900637</v>
      </c>
      <c r="L19454" s="19"/>
      <c r="M19454" s="19">
        <v>2.1986479502618974</v>
      </c>
      <c r="N19454" s="19"/>
      <c r="O19454" s="19">
        <v>2.1904912928868501</v>
      </c>
      <c r="P19454" s="50"/>
      <c r="R19454" s="9" t="s">
        <v>0</v>
      </c>
    </row>
    <row r="19455" spans="2:18" x14ac:dyDescent="0.2">
      <c r="B19455" s="25">
        <v>19225</v>
      </c>
      <c r="C19455" s="193"/>
      <c r="D19455" s="19">
        <v>9.3679611987591111E-4</v>
      </c>
      <c r="E19455" s="19"/>
      <c r="F19455" s="19">
        <v>0.77132754500363865</v>
      </c>
      <c r="G19455" s="19">
        <v>4.4680019132111781E-2</v>
      </c>
      <c r="H19455" s="19"/>
      <c r="I19455" s="19"/>
      <c r="J19455" s="19">
        <v>2.1220918536215352E-2</v>
      </c>
      <c r="K19455" s="19">
        <v>0.26490449687663808</v>
      </c>
      <c r="L19455" s="19"/>
      <c r="M19455" s="19"/>
      <c r="N19455" s="19">
        <v>0.61884164674931874</v>
      </c>
      <c r="O19455" s="19"/>
      <c r="P19455" s="50">
        <v>0.1047275606096969</v>
      </c>
      <c r="R19455" s="9" t="s">
        <v>0</v>
      </c>
    </row>
    <row r="19456" spans="2:18" x14ac:dyDescent="0.2">
      <c r="B19456" s="25">
        <v>19226</v>
      </c>
      <c r="C19456" s="193">
        <v>0.22733762909054342</v>
      </c>
      <c r="D19456" s="19"/>
      <c r="E19456" s="19">
        <v>0.36475762806694756</v>
      </c>
      <c r="F19456" s="19"/>
      <c r="G19456" s="19">
        <v>0.47681431607803371</v>
      </c>
      <c r="H19456" s="19"/>
      <c r="I19456" s="19"/>
      <c r="J19456" s="19">
        <v>7.084460106253794E-2</v>
      </c>
      <c r="K19456" s="19"/>
      <c r="L19456" s="19">
        <v>7.0566034587535964E-2</v>
      </c>
      <c r="M19456" s="19">
        <v>0.4381688210253219</v>
      </c>
      <c r="N19456" s="19"/>
      <c r="O19456" s="19"/>
      <c r="P19456" s="50">
        <v>0.15606510749680025</v>
      </c>
      <c r="R19456" s="9" t="s">
        <v>0</v>
      </c>
    </row>
    <row r="19457" spans="2:18" x14ac:dyDescent="0.2">
      <c r="B19457" s="25">
        <v>19227</v>
      </c>
      <c r="C19457" s="193">
        <v>1.3219487077143772</v>
      </c>
      <c r="D19457" s="19"/>
      <c r="E19457" s="19">
        <v>0.31743703306900661</v>
      </c>
      <c r="F19457" s="19"/>
      <c r="G19457" s="19">
        <v>1.1510188431224526</v>
      </c>
      <c r="H19457" s="19"/>
      <c r="I19457" s="19">
        <v>1.3696169604465045</v>
      </c>
      <c r="J19457" s="19"/>
      <c r="K19457" s="19">
        <v>1.9862523010537141</v>
      </c>
      <c r="L19457" s="19"/>
      <c r="M19457" s="19">
        <v>1.2035482689916799</v>
      </c>
      <c r="N19457" s="19"/>
      <c r="O19457" s="19">
        <v>1.6408736425511214</v>
      </c>
      <c r="P19457" s="50"/>
      <c r="R19457" s="9" t="s">
        <v>0</v>
      </c>
    </row>
    <row r="19458" spans="2:18" x14ac:dyDescent="0.2">
      <c r="B19458" s="25">
        <v>19228</v>
      </c>
      <c r="C19458" s="193">
        <v>1.2647168055893825</v>
      </c>
      <c r="D19458" s="19"/>
      <c r="E19458" s="19">
        <v>0.65268674182843078</v>
      </c>
      <c r="F19458" s="19"/>
      <c r="G19458" s="19">
        <v>1.0163400416218946</v>
      </c>
      <c r="H19458" s="19"/>
      <c r="I19458" s="19">
        <v>0.66815632302055339</v>
      </c>
      <c r="J19458" s="19"/>
      <c r="K19458" s="19">
        <v>0.67113450300523625</v>
      </c>
      <c r="L19458" s="19"/>
      <c r="M19458" s="19">
        <v>1.5334966565159229</v>
      </c>
      <c r="N19458" s="19"/>
      <c r="O19458" s="19">
        <v>1.2750932706059537</v>
      </c>
      <c r="P19458" s="50"/>
      <c r="R19458" s="9" t="s">
        <v>0</v>
      </c>
    </row>
    <row r="19459" spans="2:18" x14ac:dyDescent="0.2">
      <c r="B19459" s="25">
        <v>19229</v>
      </c>
      <c r="C19459" s="193">
        <v>0.70084572321080141</v>
      </c>
      <c r="D19459" s="19"/>
      <c r="E19459" s="19">
        <v>1.0836374317856199</v>
      </c>
      <c r="F19459" s="19"/>
      <c r="G19459" s="19">
        <v>0.45712453945919601</v>
      </c>
      <c r="H19459" s="19"/>
      <c r="I19459" s="19">
        <v>1.6015909358511846</v>
      </c>
      <c r="J19459" s="19"/>
      <c r="K19459" s="19">
        <v>1.2328598630648302</v>
      </c>
      <c r="L19459" s="19"/>
      <c r="M19459" s="19">
        <v>0.55040905176104227</v>
      </c>
      <c r="N19459" s="19"/>
      <c r="O19459" s="19">
        <v>1.8171569769218234</v>
      </c>
      <c r="P19459" s="50"/>
      <c r="R19459" s="9" t="s">
        <v>0</v>
      </c>
    </row>
    <row r="19460" spans="2:18" x14ac:dyDescent="0.2">
      <c r="B19460" s="25">
        <v>19230</v>
      </c>
      <c r="C19460" s="193">
        <v>0.21429111479796598</v>
      </c>
      <c r="D19460" s="19"/>
      <c r="E19460" s="19">
        <v>0.44514813859584962</v>
      </c>
      <c r="F19460" s="19"/>
      <c r="G19460" s="19"/>
      <c r="H19460" s="19">
        <v>3.2277394426520299E-2</v>
      </c>
      <c r="I19460" s="19">
        <v>3.600847023153185E-2</v>
      </c>
      <c r="J19460" s="19"/>
      <c r="K19460" s="19"/>
      <c r="L19460" s="19">
        <v>0.37643831294690056</v>
      </c>
      <c r="M19460" s="19"/>
      <c r="N19460" s="19">
        <v>0.37950983287280599</v>
      </c>
      <c r="O19460" s="19">
        <v>0.61260484345625354</v>
      </c>
      <c r="P19460" s="50"/>
      <c r="R19460" s="9" t="s">
        <v>0</v>
      </c>
    </row>
    <row r="19461" spans="2:18" x14ac:dyDescent="0.2">
      <c r="B19461" s="25">
        <v>19231</v>
      </c>
      <c r="C19461" s="193">
        <v>1.6563087914481973</v>
      </c>
      <c r="D19461" s="19"/>
      <c r="E19461" s="19">
        <v>2.0990288864520945</v>
      </c>
      <c r="F19461" s="19"/>
      <c r="G19461" s="19">
        <v>1.6571327161204275</v>
      </c>
      <c r="H19461" s="19"/>
      <c r="I19461" s="19">
        <v>1.8637087267240642</v>
      </c>
      <c r="J19461" s="19"/>
      <c r="K19461" s="19">
        <v>0.30341973594215138</v>
      </c>
      <c r="L19461" s="19"/>
      <c r="M19461" s="19">
        <v>1.3703134498162755</v>
      </c>
      <c r="N19461" s="19"/>
      <c r="O19461" s="19">
        <v>0.80209244225080856</v>
      </c>
      <c r="P19461" s="50"/>
      <c r="R19461" s="9" t="s">
        <v>0</v>
      </c>
    </row>
    <row r="19462" spans="2:18" x14ac:dyDescent="0.2">
      <c r="B19462" s="25">
        <v>19232</v>
      </c>
      <c r="C19462" s="193">
        <v>0.17454387288650683</v>
      </c>
      <c r="D19462" s="19"/>
      <c r="E19462" s="19"/>
      <c r="F19462" s="19">
        <v>1.8140072218791385</v>
      </c>
      <c r="G19462" s="19"/>
      <c r="H19462" s="19">
        <v>1.3219761023921803</v>
      </c>
      <c r="I19462" s="19"/>
      <c r="J19462" s="19">
        <v>0.86917565622347359</v>
      </c>
      <c r="K19462" s="19"/>
      <c r="L19462" s="19">
        <v>0.1210633310813044</v>
      </c>
      <c r="M19462" s="19"/>
      <c r="N19462" s="19">
        <v>2.6206431199622959E-2</v>
      </c>
      <c r="O19462" s="19"/>
      <c r="P19462" s="50">
        <v>0.57863333671796802</v>
      </c>
      <c r="R19462" s="9" t="s">
        <v>0</v>
      </c>
    </row>
    <row r="19463" spans="2:18" x14ac:dyDescent="0.2">
      <c r="B19463" s="25">
        <v>19233</v>
      </c>
      <c r="C19463" s="193"/>
      <c r="D19463" s="19">
        <v>0.14060321985639451</v>
      </c>
      <c r="E19463" s="19"/>
      <c r="F19463" s="19">
        <v>6.6713926259830594E-2</v>
      </c>
      <c r="G19463" s="19">
        <v>0.45621173162110201</v>
      </c>
      <c r="H19463" s="19"/>
      <c r="I19463" s="19">
        <v>0.31511358180272864</v>
      </c>
      <c r="J19463" s="19"/>
      <c r="K19463" s="19">
        <v>0.65687577534348729</v>
      </c>
      <c r="L19463" s="19"/>
      <c r="M19463" s="19">
        <v>0.88509078224078441</v>
      </c>
      <c r="N19463" s="19"/>
      <c r="O19463" s="19"/>
      <c r="P19463" s="50">
        <v>0.82955030707850252</v>
      </c>
      <c r="R19463" s="9" t="s">
        <v>0</v>
      </c>
    </row>
    <row r="19464" spans="2:18" x14ac:dyDescent="0.2">
      <c r="B19464" s="25">
        <v>19234</v>
      </c>
      <c r="C19464" s="193">
        <v>0.19238762493728614</v>
      </c>
      <c r="D19464" s="19"/>
      <c r="E19464" s="19">
        <v>5.7479977306423256E-2</v>
      </c>
      <c r="F19464" s="19"/>
      <c r="G19464" s="19">
        <v>0.27642377120101441</v>
      </c>
      <c r="H19464" s="19"/>
      <c r="I19464" s="19">
        <v>0.63965710120442665</v>
      </c>
      <c r="J19464" s="19"/>
      <c r="K19464" s="19">
        <v>0.89662259155241353</v>
      </c>
      <c r="L19464" s="19"/>
      <c r="M19464" s="19"/>
      <c r="N19464" s="19">
        <v>0.43292366753045436</v>
      </c>
      <c r="O19464" s="19">
        <v>0.98761425398171343</v>
      </c>
      <c r="P19464" s="50"/>
      <c r="R19464" s="9" t="s">
        <v>0</v>
      </c>
    </row>
    <row r="19465" spans="2:18" x14ac:dyDescent="0.2">
      <c r="B19465" s="25">
        <v>19235</v>
      </c>
      <c r="C19465" s="193">
        <v>0.87826761185848068</v>
      </c>
      <c r="D19465" s="19"/>
      <c r="E19465" s="19">
        <v>1.2704992710895842</v>
      </c>
      <c r="F19465" s="19"/>
      <c r="G19465" s="19">
        <v>1.3469065371372204</v>
      </c>
      <c r="H19465" s="19"/>
      <c r="I19465" s="19">
        <v>0.36156169275657118</v>
      </c>
      <c r="J19465" s="19"/>
      <c r="K19465" s="19">
        <v>0.30191463635159166</v>
      </c>
      <c r="L19465" s="19"/>
      <c r="M19465" s="19">
        <v>1.6497473395229023</v>
      </c>
      <c r="N19465" s="19"/>
      <c r="O19465" s="19">
        <v>1.011015620605539</v>
      </c>
      <c r="P19465" s="50"/>
      <c r="R19465" s="9" t="s">
        <v>0</v>
      </c>
    </row>
    <row r="19466" spans="2:18" x14ac:dyDescent="0.2">
      <c r="B19466" s="25">
        <v>19236</v>
      </c>
      <c r="C19466" s="193">
        <v>1.2468802968058559</v>
      </c>
      <c r="D19466" s="19"/>
      <c r="E19466" s="19">
        <v>0.88610272008742252</v>
      </c>
      <c r="F19466" s="19"/>
      <c r="G19466" s="19">
        <v>0.84873866882744453</v>
      </c>
      <c r="H19466" s="19"/>
      <c r="I19466" s="19">
        <v>0.95085155709573332</v>
      </c>
      <c r="J19466" s="19"/>
      <c r="K19466" s="19">
        <v>1.1914971600691013</v>
      </c>
      <c r="L19466" s="19"/>
      <c r="M19466" s="19">
        <v>1.2950740074109677</v>
      </c>
      <c r="N19466" s="19"/>
      <c r="O19466" s="19">
        <v>0.25599009854419463</v>
      </c>
      <c r="P19466" s="50"/>
      <c r="R19466" s="9" t="s">
        <v>0</v>
      </c>
    </row>
    <row r="19467" spans="2:18" x14ac:dyDescent="0.2">
      <c r="B19467" s="25">
        <v>19237</v>
      </c>
      <c r="C19467" s="193">
        <v>0.38213606376443426</v>
      </c>
      <c r="D19467" s="19"/>
      <c r="E19467" s="19">
        <v>0.56536741885879405</v>
      </c>
      <c r="F19467" s="19"/>
      <c r="G19467" s="19">
        <v>0.52603010056975508</v>
      </c>
      <c r="H19467" s="19"/>
      <c r="I19467" s="19">
        <v>1.1788351906032788</v>
      </c>
      <c r="J19467" s="19"/>
      <c r="K19467" s="19">
        <v>0.35090807621819586</v>
      </c>
      <c r="L19467" s="19"/>
      <c r="M19467" s="19">
        <v>0.51002164658786919</v>
      </c>
      <c r="N19467" s="19"/>
      <c r="O19467" s="19">
        <v>0.22785463858000082</v>
      </c>
      <c r="P19467" s="50"/>
      <c r="R19467" s="9" t="s">
        <v>0</v>
      </c>
    </row>
    <row r="19468" spans="2:18" x14ac:dyDescent="0.2">
      <c r="B19468" s="25">
        <v>19238</v>
      </c>
      <c r="C19468" s="193">
        <v>1.7198008835411742</v>
      </c>
      <c r="D19468" s="19"/>
      <c r="E19468" s="19">
        <v>0.70771523598589858</v>
      </c>
      <c r="F19468" s="19"/>
      <c r="G19468" s="19">
        <v>2.0511073138737244</v>
      </c>
      <c r="H19468" s="19"/>
      <c r="I19468" s="19">
        <v>1.3724963467101898</v>
      </c>
      <c r="J19468" s="19"/>
      <c r="K19468" s="19">
        <v>1.9949473472836659</v>
      </c>
      <c r="L19468" s="19"/>
      <c r="M19468" s="19">
        <v>1.3983160945086366</v>
      </c>
      <c r="N19468" s="19"/>
      <c r="O19468" s="19">
        <v>1.8485561429463648</v>
      </c>
      <c r="P19468" s="50"/>
      <c r="R19468" s="9" t="s">
        <v>0</v>
      </c>
    </row>
    <row r="19469" spans="2:18" x14ac:dyDescent="0.2">
      <c r="B19469" s="25">
        <v>19239</v>
      </c>
      <c r="C19469" s="193"/>
      <c r="D19469" s="19">
        <v>0.47574037672845298</v>
      </c>
      <c r="E19469" s="19">
        <v>0.169298174096983</v>
      </c>
      <c r="F19469" s="19"/>
      <c r="G19469" s="19"/>
      <c r="H19469" s="19">
        <v>0.22289018014844814</v>
      </c>
      <c r="I19469" s="19"/>
      <c r="J19469" s="19">
        <v>0.58232709123792781</v>
      </c>
      <c r="K19469" s="19">
        <v>0.13601474856316417</v>
      </c>
      <c r="L19469" s="19"/>
      <c r="M19469" s="19"/>
      <c r="N19469" s="19">
        <v>1.0678885450521196</v>
      </c>
      <c r="O19469" s="19">
        <v>0.3981328202968068</v>
      </c>
      <c r="P19469" s="50"/>
      <c r="R19469" s="9" t="s">
        <v>0</v>
      </c>
    </row>
    <row r="19470" spans="2:18" x14ac:dyDescent="0.2">
      <c r="B19470" s="25">
        <v>19240</v>
      </c>
      <c r="C19470" s="193">
        <v>0.55353458553998014</v>
      </c>
      <c r="D19470" s="19"/>
      <c r="E19470" s="19">
        <v>1.4779474771185657</v>
      </c>
      <c r="F19470" s="19"/>
      <c r="G19470" s="19">
        <v>1.0868430593869993</v>
      </c>
      <c r="H19470" s="19"/>
      <c r="I19470" s="19">
        <v>0.94091602669332808</v>
      </c>
      <c r="J19470" s="19"/>
      <c r="K19470" s="19">
        <v>0.51144470126895292</v>
      </c>
      <c r="L19470" s="19"/>
      <c r="M19470" s="19">
        <v>1.3656101830647429</v>
      </c>
      <c r="N19470" s="19"/>
      <c r="O19470" s="19">
        <v>1.6721294248032763</v>
      </c>
      <c r="P19470" s="50"/>
      <c r="R19470" s="9" t="s">
        <v>0</v>
      </c>
    </row>
    <row r="19471" spans="2:18" x14ac:dyDescent="0.2">
      <c r="B19471" s="25">
        <v>19241</v>
      </c>
      <c r="C19471" s="193"/>
      <c r="D19471" s="19">
        <v>0.75335315208296705</v>
      </c>
      <c r="E19471" s="19"/>
      <c r="F19471" s="19">
        <v>0.32218565211106526</v>
      </c>
      <c r="G19471" s="19"/>
      <c r="H19471" s="19">
        <v>0.86582745573407982</v>
      </c>
      <c r="I19471" s="19"/>
      <c r="J19471" s="19">
        <v>0.69611055020837254</v>
      </c>
      <c r="K19471" s="19">
        <v>0.31593406005508923</v>
      </c>
      <c r="L19471" s="19"/>
      <c r="M19471" s="19">
        <v>0.43479466713311371</v>
      </c>
      <c r="N19471" s="19"/>
      <c r="O19471" s="19">
        <v>0.33244628489329492</v>
      </c>
      <c r="P19471" s="50"/>
      <c r="R19471" s="9" t="s">
        <v>0</v>
      </c>
    </row>
    <row r="19472" spans="2:18" x14ac:dyDescent="0.2">
      <c r="B19472" s="25">
        <v>19242</v>
      </c>
      <c r="C19472" s="193">
        <v>1.3068934135301673</v>
      </c>
      <c r="D19472" s="19"/>
      <c r="E19472" s="19">
        <v>1.1513190817892409</v>
      </c>
      <c r="F19472" s="19"/>
      <c r="G19472" s="19">
        <v>1.3683557148394392</v>
      </c>
      <c r="H19472" s="19"/>
      <c r="I19472" s="19">
        <v>2.0806792206872577</v>
      </c>
      <c r="J19472" s="19"/>
      <c r="K19472" s="19">
        <v>1.2814187775175634</v>
      </c>
      <c r="L19472" s="19"/>
      <c r="M19472" s="19">
        <v>1.2737427367974616</v>
      </c>
      <c r="N19472" s="19"/>
      <c r="O19472" s="19">
        <v>1.3881096527866148</v>
      </c>
      <c r="P19472" s="50"/>
      <c r="R19472" s="9" t="s">
        <v>0</v>
      </c>
    </row>
    <row r="19473" spans="2:18" x14ac:dyDescent="0.2">
      <c r="B19473" s="25">
        <v>19243</v>
      </c>
      <c r="C19473" s="193"/>
      <c r="D19473" s="19">
        <v>0.97337823162195269</v>
      </c>
      <c r="E19473" s="19"/>
      <c r="F19473" s="19">
        <v>0.61980153784996661</v>
      </c>
      <c r="G19473" s="19">
        <v>1.0731527230195788</v>
      </c>
      <c r="H19473" s="19"/>
      <c r="I19473" s="19"/>
      <c r="J19473" s="19">
        <v>0.21540059929931205</v>
      </c>
      <c r="K19473" s="19"/>
      <c r="L19473" s="19">
        <v>0.80813064722827455</v>
      </c>
      <c r="M19473" s="19"/>
      <c r="N19473" s="19">
        <v>0.70241999622395312</v>
      </c>
      <c r="O19473" s="19">
        <v>0.25547198718199338</v>
      </c>
      <c r="P19473" s="50"/>
      <c r="R19473" s="9" t="s">
        <v>0</v>
      </c>
    </row>
    <row r="19474" spans="2:18" x14ac:dyDescent="0.2">
      <c r="B19474" s="25">
        <v>19244</v>
      </c>
      <c r="C19474" s="193"/>
      <c r="D19474" s="19">
        <v>1.2446121163935779</v>
      </c>
      <c r="E19474" s="19"/>
      <c r="F19474" s="19">
        <v>1.2465993061959677</v>
      </c>
      <c r="G19474" s="19"/>
      <c r="H19474" s="19">
        <v>1.7779607680031368</v>
      </c>
      <c r="I19474" s="19"/>
      <c r="J19474" s="19">
        <v>1.3557387132464731</v>
      </c>
      <c r="K19474" s="19"/>
      <c r="L19474" s="19">
        <v>1.6337834432196789</v>
      </c>
      <c r="M19474" s="19"/>
      <c r="N19474" s="19">
        <v>1.6719432657128166</v>
      </c>
      <c r="O19474" s="19"/>
      <c r="P19474" s="50">
        <v>1.3612989734022896</v>
      </c>
      <c r="R19474" s="9" t="s">
        <v>0</v>
      </c>
    </row>
    <row r="19475" spans="2:18" x14ac:dyDescent="0.2">
      <c r="B19475" s="25">
        <v>19245</v>
      </c>
      <c r="C19475" s="193"/>
      <c r="D19475" s="19">
        <v>0.70782671090545779</v>
      </c>
      <c r="E19475" s="19"/>
      <c r="F19475" s="19">
        <v>0.87838129472399806</v>
      </c>
      <c r="G19475" s="19"/>
      <c r="H19475" s="19">
        <v>3.6549284189115759E-2</v>
      </c>
      <c r="I19475" s="19"/>
      <c r="J19475" s="19">
        <v>0.23195421466830143</v>
      </c>
      <c r="K19475" s="19"/>
      <c r="L19475" s="19">
        <v>0.41289070502287867</v>
      </c>
      <c r="M19475" s="19"/>
      <c r="N19475" s="19">
        <v>0.5555572031750512</v>
      </c>
      <c r="O19475" s="19"/>
      <c r="P19475" s="50">
        <v>1.2819549001915274</v>
      </c>
      <c r="R19475" s="9" t="s">
        <v>0</v>
      </c>
    </row>
    <row r="19476" spans="2:18" x14ac:dyDescent="0.2">
      <c r="B19476" s="25">
        <v>19246</v>
      </c>
      <c r="C19476" s="193"/>
      <c r="D19476" s="19">
        <v>0.51215891875658759</v>
      </c>
      <c r="E19476" s="19"/>
      <c r="F19476" s="19">
        <v>1.0211275180293109</v>
      </c>
      <c r="G19476" s="19"/>
      <c r="H19476" s="19">
        <v>1.9109896839536029</v>
      </c>
      <c r="I19476" s="19"/>
      <c r="J19476" s="19">
        <v>1.0942182938043641</v>
      </c>
      <c r="K19476" s="19"/>
      <c r="L19476" s="19">
        <v>0.75374266167915016</v>
      </c>
      <c r="M19476" s="19"/>
      <c r="N19476" s="19">
        <v>1.21593598399734</v>
      </c>
      <c r="O19476" s="19"/>
      <c r="P19476" s="50">
        <v>1.6929330872120025</v>
      </c>
      <c r="R19476" s="9" t="s">
        <v>0</v>
      </c>
    </row>
    <row r="19477" spans="2:18" x14ac:dyDescent="0.2">
      <c r="B19477" s="25">
        <v>19247</v>
      </c>
      <c r="C19477" s="193">
        <v>0.49954332125452555</v>
      </c>
      <c r="D19477" s="19"/>
      <c r="E19477" s="19">
        <v>2.2021044028037577</v>
      </c>
      <c r="F19477" s="19"/>
      <c r="G19477" s="19">
        <v>1.8690970412187526</v>
      </c>
      <c r="H19477" s="19"/>
      <c r="I19477" s="19">
        <v>1.6760924937263166</v>
      </c>
      <c r="J19477" s="19"/>
      <c r="K19477" s="19">
        <v>1.7425233276554206</v>
      </c>
      <c r="L19477" s="19"/>
      <c r="M19477" s="19">
        <v>2.5110762852901143</v>
      </c>
      <c r="N19477" s="19"/>
      <c r="O19477" s="19">
        <v>1.9852352178084003</v>
      </c>
      <c r="P19477" s="50"/>
      <c r="R19477" s="9" t="s">
        <v>0</v>
      </c>
    </row>
    <row r="19478" spans="2:18" x14ac:dyDescent="0.2">
      <c r="B19478" s="25">
        <v>19248</v>
      </c>
      <c r="C19478" s="193"/>
      <c r="D19478" s="19">
        <v>0.16679185476270536</v>
      </c>
      <c r="E19478" s="19">
        <v>0.30666293316260745</v>
      </c>
      <c r="F19478" s="19"/>
      <c r="G19478" s="19">
        <v>5.6946257849891269E-2</v>
      </c>
      <c r="H19478" s="19"/>
      <c r="I19478" s="19">
        <v>0.4813975582841179</v>
      </c>
      <c r="J19478" s="19"/>
      <c r="K19478" s="19">
        <v>0.57868919606473779</v>
      </c>
      <c r="L19478" s="19"/>
      <c r="M19478" s="19">
        <v>0.40298005031950129</v>
      </c>
      <c r="N19478" s="19"/>
      <c r="O19478" s="19">
        <v>1.1172742836252404E-2</v>
      </c>
      <c r="P19478" s="50"/>
      <c r="R19478" s="9" t="s">
        <v>0</v>
      </c>
    </row>
    <row r="19479" spans="2:18" x14ac:dyDescent="0.2">
      <c r="B19479" s="25">
        <v>19249</v>
      </c>
      <c r="C19479" s="193"/>
      <c r="D19479" s="19">
        <v>0.16635890575136675</v>
      </c>
      <c r="E19479" s="19"/>
      <c r="F19479" s="19">
        <v>0.6253359439403503</v>
      </c>
      <c r="G19479" s="19"/>
      <c r="H19479" s="19">
        <v>0.35278969143923211</v>
      </c>
      <c r="I19479" s="19"/>
      <c r="J19479" s="19">
        <v>0.90289801468896691</v>
      </c>
      <c r="K19479" s="19"/>
      <c r="L19479" s="19">
        <v>0.74305208859885796</v>
      </c>
      <c r="M19479" s="19">
        <v>2.7455297746578157E-2</v>
      </c>
      <c r="N19479" s="19"/>
      <c r="O19479" s="19">
        <v>0.25402938422515881</v>
      </c>
      <c r="P19479" s="50"/>
      <c r="R19479" s="9" t="s">
        <v>0</v>
      </c>
    </row>
    <row r="19480" spans="2:18" x14ac:dyDescent="0.2">
      <c r="B19480" s="25">
        <v>19250</v>
      </c>
      <c r="C19480" s="193"/>
      <c r="D19480" s="19">
        <v>0.47132359701913668</v>
      </c>
      <c r="E19480" s="19"/>
      <c r="F19480" s="19">
        <v>1.6322456503101348</v>
      </c>
      <c r="G19480" s="19"/>
      <c r="H19480" s="19">
        <v>0.87625640061555898</v>
      </c>
      <c r="I19480" s="19"/>
      <c r="J19480" s="19">
        <v>0.1632769943359739</v>
      </c>
      <c r="K19480" s="19"/>
      <c r="L19480" s="19">
        <v>1.5643293194157535</v>
      </c>
      <c r="M19480" s="19"/>
      <c r="N19480" s="19">
        <v>1.8446955513606238</v>
      </c>
      <c r="O19480" s="19"/>
      <c r="P19480" s="50">
        <v>1.3407145846876529</v>
      </c>
      <c r="R19480" s="9" t="s">
        <v>0</v>
      </c>
    </row>
    <row r="19481" spans="2:18" x14ac:dyDescent="0.2">
      <c r="B19481" s="25">
        <v>19251</v>
      </c>
      <c r="C19481" s="193">
        <v>0.17745198493409411</v>
      </c>
      <c r="D19481" s="19"/>
      <c r="E19481" s="19"/>
      <c r="F19481" s="19">
        <v>0.94834980891634357</v>
      </c>
      <c r="G19481" s="19"/>
      <c r="H19481" s="19">
        <v>2.72704498752805E-2</v>
      </c>
      <c r="I19481" s="19">
        <v>0.75296043238821175</v>
      </c>
      <c r="J19481" s="19"/>
      <c r="K19481" s="19">
        <v>6.7928409921920341E-2</v>
      </c>
      <c r="L19481" s="19"/>
      <c r="M19481" s="19">
        <v>0.94960014846378793</v>
      </c>
      <c r="N19481" s="19"/>
      <c r="O19481" s="19">
        <v>6.1456593706402524E-3</v>
      </c>
      <c r="P19481" s="50"/>
      <c r="R19481" s="9" t="s">
        <v>0</v>
      </c>
    </row>
    <row r="19482" spans="2:18" x14ac:dyDescent="0.2">
      <c r="B19482" s="25">
        <v>19252</v>
      </c>
      <c r="C19482" s="193">
        <v>0.75106675032499326</v>
      </c>
      <c r="D19482" s="19"/>
      <c r="E19482" s="19">
        <v>0.41542343956813405</v>
      </c>
      <c r="F19482" s="19"/>
      <c r="G19482" s="19"/>
      <c r="H19482" s="19">
        <v>5.3860876824450149E-2</v>
      </c>
      <c r="I19482" s="19">
        <v>0.34557449861422351</v>
      </c>
      <c r="J19482" s="19"/>
      <c r="K19482" s="19">
        <v>0.37283259225538534</v>
      </c>
      <c r="L19482" s="19"/>
      <c r="M19482" s="19"/>
      <c r="N19482" s="19">
        <v>0.27495877816373748</v>
      </c>
      <c r="O19482" s="19">
        <v>0.96163440201977635</v>
      </c>
      <c r="P19482" s="50"/>
      <c r="R19482" s="9" t="s">
        <v>0</v>
      </c>
    </row>
    <row r="19483" spans="2:18" x14ac:dyDescent="0.2">
      <c r="B19483" s="25">
        <v>19253</v>
      </c>
      <c r="C19483" s="193">
        <v>0.899868648193757</v>
      </c>
      <c r="D19483" s="19"/>
      <c r="E19483" s="19">
        <v>0.24874731006530321</v>
      </c>
      <c r="F19483" s="19"/>
      <c r="G19483" s="19">
        <v>0.31642281209106199</v>
      </c>
      <c r="H19483" s="19"/>
      <c r="I19483" s="19">
        <v>0.40810397846290092</v>
      </c>
      <c r="J19483" s="19"/>
      <c r="K19483" s="19"/>
      <c r="L19483" s="19">
        <v>6.2027123113451113E-2</v>
      </c>
      <c r="M19483" s="19">
        <v>1.0599816406536504</v>
      </c>
      <c r="N19483" s="19"/>
      <c r="O19483" s="19">
        <v>9.9421042731612619E-2</v>
      </c>
      <c r="P19483" s="50"/>
      <c r="R19483" s="9" t="s">
        <v>0</v>
      </c>
    </row>
    <row r="19484" spans="2:18" x14ac:dyDescent="0.2">
      <c r="B19484" s="25">
        <v>19254</v>
      </c>
      <c r="C19484" s="193"/>
      <c r="D19484" s="19">
        <v>0.89055035448684117</v>
      </c>
      <c r="E19484" s="19"/>
      <c r="F19484" s="19">
        <v>5.0585044163918125E-2</v>
      </c>
      <c r="G19484" s="19">
        <v>0.26587548623211837</v>
      </c>
      <c r="H19484" s="19"/>
      <c r="I19484" s="19"/>
      <c r="J19484" s="19">
        <v>0.59336065457364584</v>
      </c>
      <c r="K19484" s="19"/>
      <c r="L19484" s="19">
        <v>0.14395931099921236</v>
      </c>
      <c r="M19484" s="19"/>
      <c r="N19484" s="19">
        <v>0.12273225762627525</v>
      </c>
      <c r="O19484" s="19"/>
      <c r="P19484" s="50">
        <v>0.57950684905724836</v>
      </c>
      <c r="R19484" s="9" t="s">
        <v>0</v>
      </c>
    </row>
    <row r="19485" spans="2:18" x14ac:dyDescent="0.2">
      <c r="B19485" s="25">
        <v>19255</v>
      </c>
      <c r="C19485" s="193">
        <v>2.0153979046479744</v>
      </c>
      <c r="D19485" s="19"/>
      <c r="E19485" s="19">
        <v>2.9119890775763531</v>
      </c>
      <c r="F19485" s="19"/>
      <c r="G19485" s="19">
        <v>2.2648389481910871</v>
      </c>
      <c r="H19485" s="19"/>
      <c r="I19485" s="19">
        <v>2.5303734213152773</v>
      </c>
      <c r="J19485" s="19"/>
      <c r="K19485" s="19">
        <v>1.9476296060263409</v>
      </c>
      <c r="L19485" s="19"/>
      <c r="M19485" s="19">
        <v>2.8616897125157372</v>
      </c>
      <c r="N19485" s="19"/>
      <c r="O19485" s="19">
        <v>1.9924364254697569</v>
      </c>
      <c r="P19485" s="50"/>
      <c r="R19485" s="9" t="s">
        <v>0</v>
      </c>
    </row>
    <row r="19486" spans="2:18" x14ac:dyDescent="0.2">
      <c r="B19486" s="25">
        <v>19256</v>
      </c>
      <c r="C19486" s="193"/>
      <c r="D19486" s="19">
        <v>0.68121792327170783</v>
      </c>
      <c r="E19486" s="19"/>
      <c r="F19486" s="19">
        <v>0.8339945069277126</v>
      </c>
      <c r="G19486" s="19"/>
      <c r="H19486" s="19">
        <v>0.76502747042306585</v>
      </c>
      <c r="I19486" s="19"/>
      <c r="J19486" s="19">
        <v>1.1506181348820477</v>
      </c>
      <c r="K19486" s="19"/>
      <c r="L19486" s="19">
        <v>0.63508831298180402</v>
      </c>
      <c r="M19486" s="19"/>
      <c r="N19486" s="19">
        <v>0.78999514079397204</v>
      </c>
      <c r="O19486" s="19"/>
      <c r="P19486" s="50">
        <v>1.8291549523476716</v>
      </c>
      <c r="R19486" s="9" t="s">
        <v>0</v>
      </c>
    </row>
    <row r="19487" spans="2:18" x14ac:dyDescent="0.2">
      <c r="B19487" s="25">
        <v>19257</v>
      </c>
      <c r="C19487" s="193">
        <v>1.5419827954207455</v>
      </c>
      <c r="D19487" s="19"/>
      <c r="E19487" s="19">
        <v>1.1232017660229578</v>
      </c>
      <c r="F19487" s="19"/>
      <c r="G19487" s="19">
        <v>1.5785937633020799</v>
      </c>
      <c r="H19487" s="19"/>
      <c r="I19487" s="19">
        <v>0.50899661186126377</v>
      </c>
      <c r="J19487" s="19"/>
      <c r="K19487" s="19">
        <v>0.37476131658702877</v>
      </c>
      <c r="L19487" s="19"/>
      <c r="M19487" s="19">
        <v>1.5625475355658061</v>
      </c>
      <c r="N19487" s="19"/>
      <c r="O19487" s="19">
        <v>1.6214298466249699</v>
      </c>
      <c r="P19487" s="50"/>
      <c r="R19487" s="9" t="s">
        <v>0</v>
      </c>
    </row>
    <row r="19488" spans="2:18" x14ac:dyDescent="0.2">
      <c r="B19488" s="25">
        <v>19258</v>
      </c>
      <c r="C19488" s="193"/>
      <c r="D19488" s="19">
        <v>0.1238981184114627</v>
      </c>
      <c r="E19488" s="19">
        <v>0.31629078769495</v>
      </c>
      <c r="F19488" s="19"/>
      <c r="G19488" s="19">
        <v>0.62076729970527211</v>
      </c>
      <c r="H19488" s="19"/>
      <c r="I19488" s="19"/>
      <c r="J19488" s="19">
        <v>0.57937621196241629</v>
      </c>
      <c r="K19488" s="19">
        <v>0.22682162812443779</v>
      </c>
      <c r="L19488" s="19"/>
      <c r="M19488" s="19">
        <v>0.23888741070869549</v>
      </c>
      <c r="N19488" s="19"/>
      <c r="O19488" s="19"/>
      <c r="P19488" s="50">
        <v>0.23331928417529471</v>
      </c>
      <c r="R19488" s="9" t="s">
        <v>0</v>
      </c>
    </row>
    <row r="19489" spans="2:18" x14ac:dyDescent="0.2">
      <c r="B19489" s="25">
        <v>19259</v>
      </c>
      <c r="C19489" s="193">
        <v>1.1895566435699951</v>
      </c>
      <c r="D19489" s="19"/>
      <c r="E19489" s="19">
        <v>2.348485571319614</v>
      </c>
      <c r="F19489" s="19"/>
      <c r="G19489" s="19">
        <v>0.40026749258687372</v>
      </c>
      <c r="H19489" s="19"/>
      <c r="I19489" s="19">
        <v>1.4127481938530384</v>
      </c>
      <c r="J19489" s="19"/>
      <c r="K19489" s="19">
        <v>1.865540568652623</v>
      </c>
      <c r="L19489" s="19"/>
      <c r="M19489" s="19">
        <v>2.3750542249561262</v>
      </c>
      <c r="N19489" s="19"/>
      <c r="O19489" s="19">
        <v>0.91553425972337776</v>
      </c>
      <c r="P19489" s="50"/>
      <c r="R19489" s="9" t="s">
        <v>0</v>
      </c>
    </row>
    <row r="19490" spans="2:18" x14ac:dyDescent="0.2">
      <c r="B19490" s="25">
        <v>19260</v>
      </c>
      <c r="C19490" s="193"/>
      <c r="D19490" s="19">
        <v>0.97403827872949678</v>
      </c>
      <c r="E19490" s="19"/>
      <c r="F19490" s="19">
        <v>1.2057141691343245</v>
      </c>
      <c r="G19490" s="19">
        <v>1.3435112000254365E-2</v>
      </c>
      <c r="H19490" s="19"/>
      <c r="I19490" s="19"/>
      <c r="J19490" s="19">
        <v>0.80207548947987506</v>
      </c>
      <c r="K19490" s="19"/>
      <c r="L19490" s="19">
        <v>0.22070335854276341</v>
      </c>
      <c r="M19490" s="19"/>
      <c r="N19490" s="19">
        <v>1.3884737129183156</v>
      </c>
      <c r="O19490" s="19"/>
      <c r="P19490" s="50">
        <v>0.46551577887675899</v>
      </c>
      <c r="R19490" s="9" t="s">
        <v>0</v>
      </c>
    </row>
    <row r="19491" spans="2:18" x14ac:dyDescent="0.2">
      <c r="B19491" s="25">
        <v>19261</v>
      </c>
      <c r="C19491" s="193">
        <v>0.4974557761071326</v>
      </c>
      <c r="D19491" s="19"/>
      <c r="E19491" s="19"/>
      <c r="F19491" s="19">
        <v>0.17177590060438605</v>
      </c>
      <c r="G19491" s="19">
        <v>0.16318589108352491</v>
      </c>
      <c r="H19491" s="19"/>
      <c r="I19491" s="19">
        <v>0.91806274511954578</v>
      </c>
      <c r="J19491" s="19"/>
      <c r="K19491" s="19">
        <v>0.87959663691905232</v>
      </c>
      <c r="L19491" s="19"/>
      <c r="M19491" s="19">
        <v>0.18524927046647782</v>
      </c>
      <c r="N19491" s="19"/>
      <c r="O19491" s="19">
        <v>0.4715412037506187</v>
      </c>
      <c r="P19491" s="50"/>
      <c r="R19491" s="9" t="s">
        <v>0</v>
      </c>
    </row>
    <row r="19492" spans="2:18" x14ac:dyDescent="0.2">
      <c r="B19492" s="25">
        <v>19262</v>
      </c>
      <c r="C19492" s="193">
        <v>0.87579710114702369</v>
      </c>
      <c r="D19492" s="19"/>
      <c r="E19492" s="19">
        <v>1.0194128882682993</v>
      </c>
      <c r="F19492" s="19"/>
      <c r="G19492" s="19">
        <v>0.20657859537673648</v>
      </c>
      <c r="H19492" s="19"/>
      <c r="I19492" s="19">
        <v>1.3134679695275076</v>
      </c>
      <c r="J19492" s="19"/>
      <c r="K19492" s="19">
        <v>0.86394676669471793</v>
      </c>
      <c r="L19492" s="19"/>
      <c r="M19492" s="19">
        <v>0.20306254292185372</v>
      </c>
      <c r="N19492" s="19"/>
      <c r="O19492" s="19">
        <v>2.2676616325348751</v>
      </c>
      <c r="P19492" s="50"/>
      <c r="R19492" s="9" t="s">
        <v>0</v>
      </c>
    </row>
    <row r="19493" spans="2:18" x14ac:dyDescent="0.2">
      <c r="B19493" s="25">
        <v>19263</v>
      </c>
      <c r="C19493" s="193"/>
      <c r="D19493" s="19">
        <v>1.1832672725554392</v>
      </c>
      <c r="E19493" s="19"/>
      <c r="F19493" s="19">
        <v>0.96724545599167566</v>
      </c>
      <c r="G19493" s="19"/>
      <c r="H19493" s="19">
        <v>0.6773653641327152</v>
      </c>
      <c r="I19493" s="19"/>
      <c r="J19493" s="19">
        <v>0.64572552542438266</v>
      </c>
      <c r="K19493" s="19"/>
      <c r="L19493" s="19">
        <v>1.1361470540942009</v>
      </c>
      <c r="M19493" s="19"/>
      <c r="N19493" s="19">
        <v>0.47488138591416057</v>
      </c>
      <c r="O19493" s="19"/>
      <c r="P19493" s="50">
        <v>0.64735430340942035</v>
      </c>
      <c r="R19493" s="9" t="s">
        <v>0</v>
      </c>
    </row>
    <row r="19494" spans="2:18" x14ac:dyDescent="0.2">
      <c r="B19494" s="25">
        <v>19264</v>
      </c>
      <c r="C19494" s="193">
        <v>0.28563950975450159</v>
      </c>
      <c r="D19494" s="19"/>
      <c r="E19494" s="19"/>
      <c r="F19494" s="19">
        <v>5.2632584656428227E-2</v>
      </c>
      <c r="G19494" s="19"/>
      <c r="H19494" s="19">
        <v>0.16590176261077508</v>
      </c>
      <c r="I19494" s="19"/>
      <c r="J19494" s="19">
        <v>0.55162280976273681</v>
      </c>
      <c r="K19494" s="19"/>
      <c r="L19494" s="19">
        <v>0.68973296283544161</v>
      </c>
      <c r="M19494" s="19">
        <v>3.8220563083018792E-2</v>
      </c>
      <c r="N19494" s="19"/>
      <c r="O19494" s="19">
        <v>0.10233779705487865</v>
      </c>
      <c r="P19494" s="50"/>
      <c r="R19494" s="9" t="s">
        <v>0</v>
      </c>
    </row>
    <row r="19495" spans="2:18" x14ac:dyDescent="0.2">
      <c r="B19495" s="25">
        <v>19265</v>
      </c>
      <c r="C19495" s="193"/>
      <c r="D19495" s="19">
        <v>1.30329857693204</v>
      </c>
      <c r="E19495" s="19"/>
      <c r="F19495" s="19">
        <v>0.28838494278415983</v>
      </c>
      <c r="G19495" s="19"/>
      <c r="H19495" s="19">
        <v>1.1732591995280719</v>
      </c>
      <c r="I19495" s="19"/>
      <c r="J19495" s="19">
        <v>1.0267590128425639</v>
      </c>
      <c r="K19495" s="19"/>
      <c r="L19495" s="19">
        <v>0.94826810822008778</v>
      </c>
      <c r="M19495" s="19"/>
      <c r="N19495" s="19">
        <v>0.87124374803029725</v>
      </c>
      <c r="O19495" s="19"/>
      <c r="P19495" s="50">
        <v>1.3808542709100287</v>
      </c>
      <c r="R19495" s="9" t="s">
        <v>0</v>
      </c>
    </row>
    <row r="19496" spans="2:18" x14ac:dyDescent="0.2">
      <c r="B19496" s="25">
        <v>19266</v>
      </c>
      <c r="C19496" s="193"/>
      <c r="D19496" s="19">
        <v>0.66721401781609591</v>
      </c>
      <c r="E19496" s="19"/>
      <c r="F19496" s="19">
        <v>0.80849168873156785</v>
      </c>
      <c r="G19496" s="19"/>
      <c r="H19496" s="19">
        <v>0.45638440844091949</v>
      </c>
      <c r="I19496" s="19"/>
      <c r="J19496" s="19">
        <v>0.83753930934666243</v>
      </c>
      <c r="K19496" s="19"/>
      <c r="L19496" s="19">
        <v>0.95275382025381827</v>
      </c>
      <c r="M19496" s="19"/>
      <c r="N19496" s="19">
        <v>1.328210421511256</v>
      </c>
      <c r="O19496" s="19"/>
      <c r="P19496" s="50">
        <v>1.1189280270725519</v>
      </c>
      <c r="R19496" s="9" t="s">
        <v>0</v>
      </c>
    </row>
    <row r="19497" spans="2:18" x14ac:dyDescent="0.2">
      <c r="B19497" s="25">
        <v>19267</v>
      </c>
      <c r="C19497" s="193"/>
      <c r="D19497" s="19">
        <v>0.67385363970542056</v>
      </c>
      <c r="E19497" s="19"/>
      <c r="F19497" s="19">
        <v>1.3173277089859161</v>
      </c>
      <c r="G19497" s="19"/>
      <c r="H19497" s="19">
        <v>1.4085852263384331</v>
      </c>
      <c r="I19497" s="19"/>
      <c r="J19497" s="19">
        <v>1.7670480700742262</v>
      </c>
      <c r="K19497" s="19"/>
      <c r="L19497" s="19">
        <v>1.4795769754839234</v>
      </c>
      <c r="M19497" s="19"/>
      <c r="N19497" s="19">
        <v>1.1503088262227665</v>
      </c>
      <c r="O19497" s="19"/>
      <c r="P19497" s="50">
        <v>0.73896174084100963</v>
      </c>
      <c r="R19497" s="9" t="s">
        <v>0</v>
      </c>
    </row>
    <row r="19498" spans="2:18" x14ac:dyDescent="0.2">
      <c r="B19498" s="25">
        <v>19268</v>
      </c>
      <c r="C19498" s="193">
        <v>1.0524818582650668</v>
      </c>
      <c r="D19498" s="19"/>
      <c r="E19498" s="19">
        <v>0.6574260204460205</v>
      </c>
      <c r="F19498" s="19"/>
      <c r="G19498" s="19">
        <v>1.1800888903384703</v>
      </c>
      <c r="H19498" s="19"/>
      <c r="I19498" s="19">
        <v>0.91883300053336869</v>
      </c>
      <c r="J19498" s="19"/>
      <c r="K19498" s="19">
        <v>0.22817802668911233</v>
      </c>
      <c r="L19498" s="19"/>
      <c r="M19498" s="19">
        <v>7.6031914996343E-2</v>
      </c>
      <c r="N19498" s="19"/>
      <c r="O19498" s="19">
        <v>1.1203213336805792E-2</v>
      </c>
      <c r="P19498" s="50"/>
      <c r="R19498" s="9" t="s">
        <v>0</v>
      </c>
    </row>
    <row r="19499" spans="2:18" x14ac:dyDescent="0.2">
      <c r="B19499" s="25">
        <v>19269</v>
      </c>
      <c r="C19499" s="193"/>
      <c r="D19499" s="19">
        <v>0.52035819065296052</v>
      </c>
      <c r="E19499" s="19">
        <v>0.1629358747311557</v>
      </c>
      <c r="F19499" s="19"/>
      <c r="G19499" s="19">
        <v>0.53434165371727349</v>
      </c>
      <c r="H19499" s="19"/>
      <c r="I19499" s="19"/>
      <c r="J19499" s="19">
        <v>0.31625872129506222</v>
      </c>
      <c r="K19499" s="19">
        <v>0.2741461247480162</v>
      </c>
      <c r="L19499" s="19"/>
      <c r="M19499" s="19"/>
      <c r="N19499" s="19">
        <v>0.12518085284324207</v>
      </c>
      <c r="O19499" s="19">
        <v>0.36767221029893599</v>
      </c>
      <c r="P19499" s="50"/>
      <c r="R19499" s="9" t="s">
        <v>0</v>
      </c>
    </row>
    <row r="19500" spans="2:18" x14ac:dyDescent="0.2">
      <c r="B19500" s="25">
        <v>19270</v>
      </c>
      <c r="C19500" s="193"/>
      <c r="D19500" s="19">
        <v>0.39252110267274221</v>
      </c>
      <c r="E19500" s="19"/>
      <c r="F19500" s="19">
        <v>0.65255331011402884</v>
      </c>
      <c r="G19500" s="19"/>
      <c r="H19500" s="19">
        <v>0.87929671143454413</v>
      </c>
      <c r="I19500" s="19"/>
      <c r="J19500" s="19">
        <v>0.31192926616441008</v>
      </c>
      <c r="K19500" s="19"/>
      <c r="L19500" s="19">
        <v>0.41093994922977661</v>
      </c>
      <c r="M19500" s="19"/>
      <c r="N19500" s="19">
        <v>0.48391785206739107</v>
      </c>
      <c r="O19500" s="19"/>
      <c r="P19500" s="50">
        <v>1.0406814756869098</v>
      </c>
      <c r="R19500" s="9" t="s">
        <v>0</v>
      </c>
    </row>
    <row r="19501" spans="2:18" x14ac:dyDescent="0.2">
      <c r="B19501" s="25">
        <v>19271</v>
      </c>
      <c r="C19501" s="193">
        <v>0.84611202964945975</v>
      </c>
      <c r="D19501" s="19"/>
      <c r="E19501" s="19"/>
      <c r="F19501" s="19">
        <v>0.40338307114941552</v>
      </c>
      <c r="G19501" s="19">
        <v>3.4026475664720765E-2</v>
      </c>
      <c r="H19501" s="19"/>
      <c r="I19501" s="19"/>
      <c r="J19501" s="19">
        <v>0.26943722215495985</v>
      </c>
      <c r="K19501" s="19">
        <v>0.47539219761395224</v>
      </c>
      <c r="L19501" s="19"/>
      <c r="M19501" s="19">
        <v>0.31886600233178836</v>
      </c>
      <c r="N19501" s="19"/>
      <c r="O19501" s="19"/>
      <c r="P19501" s="50">
        <v>0.10683966120676963</v>
      </c>
      <c r="R19501" s="9" t="s">
        <v>0</v>
      </c>
    </row>
    <row r="19502" spans="2:18" x14ac:dyDescent="0.2">
      <c r="B19502" s="25">
        <v>19272</v>
      </c>
      <c r="C19502" s="193"/>
      <c r="D19502" s="19">
        <v>0.55902287978724896</v>
      </c>
      <c r="E19502" s="19"/>
      <c r="F19502" s="19">
        <v>4.6529592536044245E-2</v>
      </c>
      <c r="G19502" s="19"/>
      <c r="H19502" s="19">
        <v>0.19775564384376038</v>
      </c>
      <c r="I19502" s="19"/>
      <c r="J19502" s="19">
        <v>1.6867855024168942E-2</v>
      </c>
      <c r="K19502" s="19">
        <v>1.1176072223514351</v>
      </c>
      <c r="L19502" s="19"/>
      <c r="M19502" s="19">
        <v>0.49691798184717528</v>
      </c>
      <c r="N19502" s="19"/>
      <c r="O19502" s="19"/>
      <c r="P19502" s="50">
        <v>0.2082673333040416</v>
      </c>
      <c r="R19502" s="9" t="s">
        <v>0</v>
      </c>
    </row>
    <row r="19503" spans="2:18" x14ac:dyDescent="0.2">
      <c r="B19503" s="25">
        <v>19273</v>
      </c>
      <c r="C19503" s="193"/>
      <c r="D19503" s="19">
        <v>0.32328658611812094</v>
      </c>
      <c r="E19503" s="19"/>
      <c r="F19503" s="19">
        <v>1.5166964645509906E-2</v>
      </c>
      <c r="G19503" s="19">
        <v>0.21958372612363719</v>
      </c>
      <c r="H19503" s="19"/>
      <c r="I19503" s="19">
        <v>0.23720470506396335</v>
      </c>
      <c r="J19503" s="19"/>
      <c r="K19503" s="19"/>
      <c r="L19503" s="19">
        <v>0.48028237144238645</v>
      </c>
      <c r="M19503" s="19">
        <v>0.94532924555057318</v>
      </c>
      <c r="N19503" s="19"/>
      <c r="O19503" s="19"/>
      <c r="P19503" s="50">
        <v>1.155614673134534</v>
      </c>
      <c r="R19503" s="9" t="s">
        <v>0</v>
      </c>
    </row>
    <row r="19504" spans="2:18" x14ac:dyDescent="0.2">
      <c r="B19504" s="25">
        <v>19274</v>
      </c>
      <c r="C19504" s="193">
        <v>2.3221277804554892</v>
      </c>
      <c r="D19504" s="19"/>
      <c r="E19504" s="19">
        <v>1.959329784684873</v>
      </c>
      <c r="F19504" s="19"/>
      <c r="G19504" s="19">
        <v>3.1376612536565358</v>
      </c>
      <c r="H19504" s="19"/>
      <c r="I19504" s="19">
        <v>1.7938220431021181</v>
      </c>
      <c r="J19504" s="19"/>
      <c r="K19504" s="19">
        <v>2.0243932160678493</v>
      </c>
      <c r="L19504" s="19"/>
      <c r="M19504" s="19">
        <v>2.3181808366977434</v>
      </c>
      <c r="N19504" s="19"/>
      <c r="O19504" s="19">
        <v>2.115362678293077</v>
      </c>
      <c r="P19504" s="50"/>
      <c r="R19504" s="9" t="s">
        <v>0</v>
      </c>
    </row>
    <row r="19505" spans="2:18" x14ac:dyDescent="0.2">
      <c r="B19505" s="25">
        <v>19275</v>
      </c>
      <c r="C19505" s="193"/>
      <c r="D19505" s="19">
        <v>2.0575522399998802</v>
      </c>
      <c r="E19505" s="19"/>
      <c r="F19505" s="19">
        <v>1.2767740515608206</v>
      </c>
      <c r="G19505" s="19"/>
      <c r="H19505" s="19">
        <v>1.5588847829803794</v>
      </c>
      <c r="I19505" s="19"/>
      <c r="J19505" s="19">
        <v>1.8690510135138618</v>
      </c>
      <c r="K19505" s="19"/>
      <c r="L19505" s="19">
        <v>1.4735974261878211</v>
      </c>
      <c r="M19505" s="19"/>
      <c r="N19505" s="19">
        <v>2.1079457156716277</v>
      </c>
      <c r="O19505" s="19"/>
      <c r="P19505" s="50">
        <v>1.1845396493886946</v>
      </c>
      <c r="R19505" s="9" t="s">
        <v>0</v>
      </c>
    </row>
    <row r="19506" spans="2:18" x14ac:dyDescent="0.2">
      <c r="B19506" s="25">
        <v>19276</v>
      </c>
      <c r="C19506" s="193">
        <v>1.2312589641119744</v>
      </c>
      <c r="D19506" s="19"/>
      <c r="E19506" s="19">
        <v>1.0373472530272063</v>
      </c>
      <c r="F19506" s="19"/>
      <c r="G19506" s="19">
        <v>1.2129139315793003</v>
      </c>
      <c r="H19506" s="19"/>
      <c r="I19506" s="19">
        <v>1.4413993676843944</v>
      </c>
      <c r="J19506" s="19"/>
      <c r="K19506" s="19">
        <v>1.3664725933773769</v>
      </c>
      <c r="L19506" s="19"/>
      <c r="M19506" s="19">
        <v>1.0780464978332807</v>
      </c>
      <c r="N19506" s="19"/>
      <c r="O19506" s="19">
        <v>1.1608563532991183</v>
      </c>
      <c r="P19506" s="50"/>
      <c r="R19506" s="9" t="s">
        <v>0</v>
      </c>
    </row>
    <row r="19507" spans="2:18" x14ac:dyDescent="0.2">
      <c r="B19507" s="25">
        <v>19277</v>
      </c>
      <c r="C19507" s="193">
        <v>0.33896607548022217</v>
      </c>
      <c r="D19507" s="19"/>
      <c r="E19507" s="19">
        <v>0.41795633257067422</v>
      </c>
      <c r="F19507" s="19"/>
      <c r="G19507" s="19"/>
      <c r="H19507" s="19">
        <v>0.93694042794319432</v>
      </c>
      <c r="I19507" s="19"/>
      <c r="J19507" s="19">
        <v>0.48873799491115466</v>
      </c>
      <c r="K19507" s="19">
        <v>0.45013915659741599</v>
      </c>
      <c r="L19507" s="19"/>
      <c r="M19507" s="19"/>
      <c r="N19507" s="19">
        <v>4.4098726197058756E-2</v>
      </c>
      <c r="O19507" s="19">
        <v>0.18621239209612897</v>
      </c>
      <c r="P19507" s="50"/>
      <c r="R19507" s="9" t="s">
        <v>0</v>
      </c>
    </row>
    <row r="19508" spans="2:18" x14ac:dyDescent="0.2">
      <c r="B19508" s="25">
        <v>19278</v>
      </c>
      <c r="C19508" s="193"/>
      <c r="D19508" s="19">
        <v>0.20519384102317192</v>
      </c>
      <c r="E19508" s="19"/>
      <c r="F19508" s="19">
        <v>1.5567527184823524E-2</v>
      </c>
      <c r="G19508" s="19">
        <v>0.13717446134685404</v>
      </c>
      <c r="H19508" s="19"/>
      <c r="I19508" s="19"/>
      <c r="J19508" s="19">
        <v>0.32507564271400474</v>
      </c>
      <c r="K19508" s="19"/>
      <c r="L19508" s="19">
        <v>0.2298103281071624</v>
      </c>
      <c r="M19508" s="19"/>
      <c r="N19508" s="19">
        <v>1.0005337650935144</v>
      </c>
      <c r="O19508" s="19">
        <v>0.27050499989631566</v>
      </c>
      <c r="P19508" s="50"/>
      <c r="R19508" s="9" t="s">
        <v>0</v>
      </c>
    </row>
    <row r="19509" spans="2:18" x14ac:dyDescent="0.2">
      <c r="B19509" s="25">
        <v>19279</v>
      </c>
      <c r="C19509" s="193">
        <v>0.1809206793686646</v>
      </c>
      <c r="D19509" s="19"/>
      <c r="E19509" s="19"/>
      <c r="F19509" s="19">
        <v>0.43239736802284706</v>
      </c>
      <c r="G19509" s="19">
        <v>1.2100497342763374</v>
      </c>
      <c r="H19509" s="19"/>
      <c r="I19509" s="19">
        <v>6.2654397758333452E-2</v>
      </c>
      <c r="J19509" s="19"/>
      <c r="K19509" s="19">
        <v>0.33632558796218415</v>
      </c>
      <c r="L19509" s="19"/>
      <c r="M19509" s="19"/>
      <c r="N19509" s="19">
        <v>3.0081147969843555E-2</v>
      </c>
      <c r="O19509" s="19">
        <v>0.35005557734973064</v>
      </c>
      <c r="P19509" s="50"/>
      <c r="R19509" s="9" t="s">
        <v>0</v>
      </c>
    </row>
    <row r="19510" spans="2:18" x14ac:dyDescent="0.2">
      <c r="B19510" s="25">
        <v>19280</v>
      </c>
      <c r="C19510" s="193">
        <v>0.25258079998875321</v>
      </c>
      <c r="D19510" s="19"/>
      <c r="E19510" s="19">
        <v>0.985876117546024</v>
      </c>
      <c r="F19510" s="19"/>
      <c r="G19510" s="19">
        <v>0.69323277797586025</v>
      </c>
      <c r="H19510" s="19"/>
      <c r="I19510" s="19">
        <v>0.24006972698502257</v>
      </c>
      <c r="J19510" s="19"/>
      <c r="K19510" s="19">
        <v>0.98883329228627936</v>
      </c>
      <c r="L19510" s="19"/>
      <c r="M19510" s="19">
        <v>0.16612909815510851</v>
      </c>
      <c r="N19510" s="19"/>
      <c r="O19510" s="19">
        <v>0.12906830565681124</v>
      </c>
      <c r="P19510" s="50"/>
      <c r="R19510" s="9" t="s">
        <v>0</v>
      </c>
    </row>
    <row r="19511" spans="2:18" x14ac:dyDescent="0.2">
      <c r="B19511" s="25">
        <v>19281</v>
      </c>
      <c r="C19511" s="193"/>
      <c r="D19511" s="19">
        <v>1.1380343459633535</v>
      </c>
      <c r="E19511" s="19"/>
      <c r="F19511" s="19">
        <v>1.0167903010927646</v>
      </c>
      <c r="G19511" s="19"/>
      <c r="H19511" s="19">
        <v>0.56128137775103326</v>
      </c>
      <c r="I19511" s="19"/>
      <c r="J19511" s="19">
        <v>0.70586316943922667</v>
      </c>
      <c r="K19511" s="19"/>
      <c r="L19511" s="19">
        <v>0.2940737440537986</v>
      </c>
      <c r="M19511" s="19"/>
      <c r="N19511" s="19">
        <v>1.8399507358730065</v>
      </c>
      <c r="O19511" s="19"/>
      <c r="P19511" s="50">
        <v>1.332713476410057</v>
      </c>
      <c r="R19511" s="9" t="s">
        <v>0</v>
      </c>
    </row>
    <row r="19512" spans="2:18" x14ac:dyDescent="0.2">
      <c r="B19512" s="25">
        <v>19282</v>
      </c>
      <c r="C19512" s="193">
        <v>1.5075674383078517</v>
      </c>
      <c r="D19512" s="19"/>
      <c r="E19512" s="19">
        <v>0.50323322451693053</v>
      </c>
      <c r="F19512" s="19"/>
      <c r="G19512" s="19">
        <v>1.4579898257530151</v>
      </c>
      <c r="H19512" s="19"/>
      <c r="I19512" s="19">
        <v>1.8761452975958057</v>
      </c>
      <c r="J19512" s="19"/>
      <c r="K19512" s="19">
        <v>1.7064080053560045</v>
      </c>
      <c r="L19512" s="19"/>
      <c r="M19512" s="19">
        <v>1.5401850743509531</v>
      </c>
      <c r="N19512" s="19"/>
      <c r="O19512" s="19">
        <v>1.1843320050824879</v>
      </c>
      <c r="P19512" s="50"/>
      <c r="R19512" s="9" t="s">
        <v>0</v>
      </c>
    </row>
    <row r="19513" spans="2:18" x14ac:dyDescent="0.2">
      <c r="B19513" s="25">
        <v>19283</v>
      </c>
      <c r="C19513" s="193"/>
      <c r="D19513" s="19">
        <v>1.8403018765472625</v>
      </c>
      <c r="E19513" s="19"/>
      <c r="F19513" s="19">
        <v>0.74019673385790374</v>
      </c>
      <c r="G19513" s="19"/>
      <c r="H19513" s="19">
        <v>1.6662658026152288</v>
      </c>
      <c r="I19513" s="19"/>
      <c r="J19513" s="19">
        <v>1.2110938109951697</v>
      </c>
      <c r="K19513" s="19"/>
      <c r="L19513" s="19">
        <v>1.8868207163105748</v>
      </c>
      <c r="M19513" s="19"/>
      <c r="N19513" s="19">
        <v>0.73873816251686397</v>
      </c>
      <c r="O19513" s="19"/>
      <c r="P19513" s="50">
        <v>1.4086196099721866</v>
      </c>
      <c r="R19513" s="9" t="s">
        <v>0</v>
      </c>
    </row>
    <row r="19514" spans="2:18" x14ac:dyDescent="0.2">
      <c r="B19514" s="25">
        <v>19284</v>
      </c>
      <c r="C19514" s="193">
        <v>1.4869499753415021</v>
      </c>
      <c r="D19514" s="19"/>
      <c r="E19514" s="19">
        <v>1.8852521045872814</v>
      </c>
      <c r="F19514" s="19"/>
      <c r="G19514" s="19">
        <v>0.47366486277355185</v>
      </c>
      <c r="H19514" s="19"/>
      <c r="I19514" s="19">
        <v>0.55378420636520065</v>
      </c>
      <c r="J19514" s="19"/>
      <c r="K19514" s="19">
        <v>1.398750986899947</v>
      </c>
      <c r="L19514" s="19"/>
      <c r="M19514" s="19">
        <v>1.5137540871335289</v>
      </c>
      <c r="N19514" s="19"/>
      <c r="O19514" s="19">
        <v>1.4525508594357988</v>
      </c>
      <c r="P19514" s="50"/>
      <c r="R19514" s="9" t="s">
        <v>0</v>
      </c>
    </row>
    <row r="19515" spans="2:18" x14ac:dyDescent="0.2">
      <c r="B19515" s="25">
        <v>19285</v>
      </c>
      <c r="C19515" s="193"/>
      <c r="D19515" s="19">
        <v>0.77629795851378924</v>
      </c>
      <c r="E19515" s="19">
        <v>0.43444848063087926</v>
      </c>
      <c r="F19515" s="19"/>
      <c r="G19515" s="19"/>
      <c r="H19515" s="19">
        <v>1.1922525027403177</v>
      </c>
      <c r="I19515" s="19"/>
      <c r="J19515" s="19">
        <v>1.2197937702892585</v>
      </c>
      <c r="K19515" s="19"/>
      <c r="L19515" s="19">
        <v>0.7600911073233253</v>
      </c>
      <c r="M19515" s="19"/>
      <c r="N19515" s="19">
        <v>1.1097838306751315</v>
      </c>
      <c r="O19515" s="19"/>
      <c r="P19515" s="50">
        <v>0.97580788991643119</v>
      </c>
      <c r="R19515" s="9" t="s">
        <v>0</v>
      </c>
    </row>
    <row r="19516" spans="2:18" x14ac:dyDescent="0.2">
      <c r="B19516" s="25">
        <v>19286</v>
      </c>
      <c r="C19516" s="193">
        <v>1.0239676307324701</v>
      </c>
      <c r="D19516" s="19"/>
      <c r="E19516" s="19">
        <v>1.790287849788321</v>
      </c>
      <c r="F19516" s="19"/>
      <c r="G19516" s="19">
        <v>1.2797015947720463</v>
      </c>
      <c r="H19516" s="19"/>
      <c r="I19516" s="19">
        <v>1.4762601996868598</v>
      </c>
      <c r="J19516" s="19"/>
      <c r="K19516" s="19">
        <v>1.7836011071899269</v>
      </c>
      <c r="L19516" s="19"/>
      <c r="M19516" s="19">
        <v>0.80249249257098632</v>
      </c>
      <c r="N19516" s="19"/>
      <c r="O19516" s="19">
        <v>0.70430248008451801</v>
      </c>
      <c r="P19516" s="50"/>
      <c r="R19516" s="9" t="s">
        <v>0</v>
      </c>
    </row>
    <row r="19517" spans="2:18" x14ac:dyDescent="0.2">
      <c r="B19517" s="25">
        <v>19287</v>
      </c>
      <c r="C19517" s="193">
        <v>0.89217801682759035</v>
      </c>
      <c r="D19517" s="19"/>
      <c r="E19517" s="19">
        <v>0.97610101563738882</v>
      </c>
      <c r="F19517" s="19"/>
      <c r="G19517" s="19">
        <v>0.66154431985464979</v>
      </c>
      <c r="H19517" s="19"/>
      <c r="I19517" s="19">
        <v>0.65198231329836998</v>
      </c>
      <c r="J19517" s="19"/>
      <c r="K19517" s="19">
        <v>0.31048888182368461</v>
      </c>
      <c r="L19517" s="19"/>
      <c r="M19517" s="19">
        <v>0.73357787499717253</v>
      </c>
      <c r="N19517" s="19"/>
      <c r="O19517" s="19">
        <v>0.74734533924033741</v>
      </c>
      <c r="P19517" s="50"/>
      <c r="R19517" s="9" t="s">
        <v>0</v>
      </c>
    </row>
    <row r="19518" spans="2:18" x14ac:dyDescent="0.2">
      <c r="B19518" s="25">
        <v>19288</v>
      </c>
      <c r="C19518" s="193"/>
      <c r="D19518" s="19">
        <v>1.2173324162398078</v>
      </c>
      <c r="E19518" s="19"/>
      <c r="F19518" s="19">
        <v>0.4843726991415005</v>
      </c>
      <c r="G19518" s="19"/>
      <c r="H19518" s="19">
        <v>0.45036694144799388</v>
      </c>
      <c r="I19518" s="19"/>
      <c r="J19518" s="19">
        <v>1.2670337970037877</v>
      </c>
      <c r="K19518" s="19">
        <v>0.12977185865794086</v>
      </c>
      <c r="L19518" s="19"/>
      <c r="M19518" s="19"/>
      <c r="N19518" s="19">
        <v>0.64111509793618526</v>
      </c>
      <c r="O19518" s="19"/>
      <c r="P19518" s="50">
        <v>0.4781597389563001</v>
      </c>
      <c r="R19518" s="9" t="s">
        <v>0</v>
      </c>
    </row>
    <row r="19519" spans="2:18" x14ac:dyDescent="0.2">
      <c r="B19519" s="25">
        <v>19289</v>
      </c>
      <c r="C19519" s="193"/>
      <c r="D19519" s="19">
        <v>1.6204514794786553</v>
      </c>
      <c r="E19519" s="19"/>
      <c r="F19519" s="19">
        <v>1.4874538451537167</v>
      </c>
      <c r="G19519" s="19"/>
      <c r="H19519" s="19">
        <v>1.6659619450543113</v>
      </c>
      <c r="I19519" s="19"/>
      <c r="J19519" s="19">
        <v>0.94218694295566319</v>
      </c>
      <c r="K19519" s="19"/>
      <c r="L19519" s="19">
        <v>1.002238032943519</v>
      </c>
      <c r="M19519" s="19"/>
      <c r="N19519" s="19">
        <v>0.44033132926601659</v>
      </c>
      <c r="O19519" s="19"/>
      <c r="P19519" s="50">
        <v>0.76002270552420237</v>
      </c>
      <c r="R19519" s="9" t="s">
        <v>0</v>
      </c>
    </row>
    <row r="19520" spans="2:18" x14ac:dyDescent="0.2">
      <c r="B19520" s="25">
        <v>19290</v>
      </c>
      <c r="C19520" s="193"/>
      <c r="D19520" s="19">
        <v>2.0302612688956083</v>
      </c>
      <c r="E19520" s="19"/>
      <c r="F19520" s="19">
        <v>1.9438010871638842</v>
      </c>
      <c r="G19520" s="19"/>
      <c r="H19520" s="19">
        <v>1.2356827953652536</v>
      </c>
      <c r="I19520" s="19"/>
      <c r="J19520" s="19">
        <v>2.1807808868656728</v>
      </c>
      <c r="K19520" s="19"/>
      <c r="L19520" s="19">
        <v>0.80276877656040702</v>
      </c>
      <c r="M19520" s="19"/>
      <c r="N19520" s="19">
        <v>1.5402268884610142</v>
      </c>
      <c r="O19520" s="19"/>
      <c r="P19520" s="50">
        <v>1.588896863445036</v>
      </c>
      <c r="R19520" s="9" t="s">
        <v>0</v>
      </c>
    </row>
    <row r="19521" spans="2:18" x14ac:dyDescent="0.2">
      <c r="B19521" s="25">
        <v>19291</v>
      </c>
      <c r="C19521" s="193">
        <v>0.87582082934812289</v>
      </c>
      <c r="D19521" s="19"/>
      <c r="E19521" s="19"/>
      <c r="F19521" s="19">
        <v>0.4112894595865042</v>
      </c>
      <c r="G19521" s="19">
        <v>0.34087528050541982</v>
      </c>
      <c r="H19521" s="19"/>
      <c r="I19521" s="19">
        <v>2.5645231338430473E-3</v>
      </c>
      <c r="J19521" s="19"/>
      <c r="K19521" s="19"/>
      <c r="L19521" s="19">
        <v>0.34324214075119963</v>
      </c>
      <c r="M19521" s="19"/>
      <c r="N19521" s="19">
        <v>0.21512455550878093</v>
      </c>
      <c r="O19521" s="19"/>
      <c r="P19521" s="50">
        <v>0.70022648313721747</v>
      </c>
      <c r="R19521" s="9" t="s">
        <v>0</v>
      </c>
    </row>
    <row r="19522" spans="2:18" x14ac:dyDescent="0.2">
      <c r="B19522" s="25">
        <v>19292</v>
      </c>
      <c r="C19522" s="193">
        <v>0.8202824990005918</v>
      </c>
      <c r="D19522" s="19"/>
      <c r="E19522" s="19">
        <v>1.4634722609857911</v>
      </c>
      <c r="F19522" s="19"/>
      <c r="G19522" s="19">
        <v>2.7509180317634581</v>
      </c>
      <c r="H19522" s="19"/>
      <c r="I19522" s="19">
        <v>0.44126076452576574</v>
      </c>
      <c r="J19522" s="19"/>
      <c r="K19522" s="19">
        <v>0.64353800692538665</v>
      </c>
      <c r="L19522" s="19"/>
      <c r="M19522" s="19">
        <v>0.99871060803402145</v>
      </c>
      <c r="N19522" s="19"/>
      <c r="O19522" s="19">
        <v>1.2764123305402582</v>
      </c>
      <c r="P19522" s="50"/>
      <c r="R19522" s="9" t="s">
        <v>0</v>
      </c>
    </row>
    <row r="19523" spans="2:18" x14ac:dyDescent="0.2">
      <c r="B19523" s="25">
        <v>19293</v>
      </c>
      <c r="C19523" s="193"/>
      <c r="D19523" s="19">
        <v>1.6871438832458543</v>
      </c>
      <c r="E19523" s="19"/>
      <c r="F19523" s="19">
        <v>1.3574582022269439</v>
      </c>
      <c r="G19523" s="19"/>
      <c r="H19523" s="19">
        <v>1.2913784168628761</v>
      </c>
      <c r="I19523" s="19"/>
      <c r="J19523" s="19">
        <v>1.5904398772548538</v>
      </c>
      <c r="K19523" s="19"/>
      <c r="L19523" s="19">
        <v>0.71299853353763765</v>
      </c>
      <c r="M19523" s="19"/>
      <c r="N19523" s="19">
        <v>1.6685058801429729</v>
      </c>
      <c r="O19523" s="19"/>
      <c r="P19523" s="50">
        <v>1.8256769943504059</v>
      </c>
      <c r="R19523" s="9" t="s">
        <v>0</v>
      </c>
    </row>
    <row r="19524" spans="2:18" x14ac:dyDescent="0.2">
      <c r="B19524" s="25">
        <v>19294</v>
      </c>
      <c r="C19524" s="193">
        <v>1.0907330966717885</v>
      </c>
      <c r="D19524" s="19"/>
      <c r="E19524" s="19">
        <v>0.19571794305929813</v>
      </c>
      <c r="F19524" s="19"/>
      <c r="G19524" s="19">
        <v>8.750609624329321E-2</v>
      </c>
      <c r="H19524" s="19"/>
      <c r="I19524" s="19"/>
      <c r="J19524" s="19">
        <v>0.18801115959478895</v>
      </c>
      <c r="K19524" s="19">
        <v>1.0043869889372439</v>
      </c>
      <c r="L19524" s="19"/>
      <c r="M19524" s="19">
        <v>6.1492246004030998E-2</v>
      </c>
      <c r="N19524" s="19"/>
      <c r="O19524" s="19">
        <v>0.15618593269144196</v>
      </c>
      <c r="P19524" s="50"/>
      <c r="R19524" s="9" t="s">
        <v>0</v>
      </c>
    </row>
    <row r="19525" spans="2:18" x14ac:dyDescent="0.2">
      <c r="B19525" s="25">
        <v>19295</v>
      </c>
      <c r="C19525" s="193"/>
      <c r="D19525" s="19">
        <v>0.68724093748298587</v>
      </c>
      <c r="E19525" s="19"/>
      <c r="F19525" s="19">
        <v>0.83858661292271763</v>
      </c>
      <c r="G19525" s="19"/>
      <c r="H19525" s="19">
        <v>1.0032780291138093</v>
      </c>
      <c r="I19525" s="19"/>
      <c r="J19525" s="19">
        <v>1.1366459838502705</v>
      </c>
      <c r="K19525" s="19"/>
      <c r="L19525" s="19">
        <v>0.88273382713973103</v>
      </c>
      <c r="M19525" s="19"/>
      <c r="N19525" s="19">
        <v>1.557861912888699</v>
      </c>
      <c r="O19525" s="19">
        <v>0.377794084141933</v>
      </c>
      <c r="P19525" s="50"/>
      <c r="R19525" s="9" t="s">
        <v>0</v>
      </c>
    </row>
    <row r="19526" spans="2:18" x14ac:dyDescent="0.2">
      <c r="B19526" s="25">
        <v>19296</v>
      </c>
      <c r="C19526" s="193">
        <v>1.5498725040243035</v>
      </c>
      <c r="D19526" s="19"/>
      <c r="E19526" s="19">
        <v>0.73284792143863897</v>
      </c>
      <c r="F19526" s="19"/>
      <c r="G19526" s="19">
        <v>2.3255475178010685</v>
      </c>
      <c r="H19526" s="19"/>
      <c r="I19526" s="19">
        <v>1.2981047423518373</v>
      </c>
      <c r="J19526" s="19"/>
      <c r="K19526" s="19">
        <v>2.0358080820097832</v>
      </c>
      <c r="L19526" s="19"/>
      <c r="M19526" s="19">
        <v>0.55550917471655015</v>
      </c>
      <c r="N19526" s="19"/>
      <c r="O19526" s="19">
        <v>1.6309088612558207</v>
      </c>
      <c r="P19526" s="50"/>
      <c r="R19526" s="9" t="s">
        <v>0</v>
      </c>
    </row>
    <row r="19527" spans="2:18" x14ac:dyDescent="0.2">
      <c r="B19527" s="25">
        <v>19297</v>
      </c>
      <c r="C19527" s="193"/>
      <c r="D19527" s="19">
        <v>0.29811879245636086</v>
      </c>
      <c r="E19527" s="19"/>
      <c r="F19527" s="19">
        <v>1.595067393865973</v>
      </c>
      <c r="G19527" s="19"/>
      <c r="H19527" s="19">
        <v>0.69697763965626114</v>
      </c>
      <c r="I19527" s="19"/>
      <c r="J19527" s="19">
        <v>1.5125366248366161</v>
      </c>
      <c r="K19527" s="19"/>
      <c r="L19527" s="19">
        <v>0.19517938408144025</v>
      </c>
      <c r="M19527" s="19"/>
      <c r="N19527" s="19">
        <v>1.4650910091406149</v>
      </c>
      <c r="O19527" s="19"/>
      <c r="P19527" s="50">
        <v>0.80736465699702964</v>
      </c>
      <c r="R19527" s="9" t="s">
        <v>0</v>
      </c>
    </row>
    <row r="19528" spans="2:18" x14ac:dyDescent="0.2">
      <c r="B19528" s="25">
        <v>19298</v>
      </c>
      <c r="C19528" s="193">
        <v>0.27917160900711224</v>
      </c>
      <c r="D19528" s="19"/>
      <c r="E19528" s="19"/>
      <c r="F19528" s="19">
        <v>0.37245437638881013</v>
      </c>
      <c r="G19528" s="19"/>
      <c r="H19528" s="19">
        <v>0.61221230245073177</v>
      </c>
      <c r="I19528" s="19"/>
      <c r="J19528" s="19">
        <v>0.34362040683067097</v>
      </c>
      <c r="K19528" s="19"/>
      <c r="L19528" s="19">
        <v>0.90550182390684419</v>
      </c>
      <c r="M19528" s="19"/>
      <c r="N19528" s="19">
        <v>0.34714695894681386</v>
      </c>
      <c r="O19528" s="19">
        <v>0.2034014793164281</v>
      </c>
      <c r="P19528" s="50"/>
      <c r="R19528" s="9" t="s">
        <v>0</v>
      </c>
    </row>
    <row r="19529" spans="2:18" x14ac:dyDescent="0.2">
      <c r="B19529" s="25">
        <v>19299</v>
      </c>
      <c r="C19529" s="193"/>
      <c r="D19529" s="19">
        <v>3.7520166069211679E-2</v>
      </c>
      <c r="E19529" s="19">
        <v>0.99097552447649839</v>
      </c>
      <c r="F19529" s="19"/>
      <c r="G19529" s="19"/>
      <c r="H19529" s="19">
        <v>0.67874142769454904</v>
      </c>
      <c r="I19529" s="19">
        <v>0.15743519766224687</v>
      </c>
      <c r="J19529" s="19"/>
      <c r="K19529" s="19"/>
      <c r="L19529" s="19">
        <v>1.0724646517389631</v>
      </c>
      <c r="M19529" s="19"/>
      <c r="N19529" s="19">
        <v>0.17211711859058929</v>
      </c>
      <c r="O19529" s="19">
        <v>8.3772233260546711E-2</v>
      </c>
      <c r="P19529" s="50"/>
      <c r="R19529" s="9" t="s">
        <v>0</v>
      </c>
    </row>
    <row r="19530" spans="2:18" x14ac:dyDescent="0.2">
      <c r="B19530" s="25">
        <v>19300</v>
      </c>
      <c r="C19530" s="193">
        <v>0.25043895109755193</v>
      </c>
      <c r="D19530" s="19"/>
      <c r="E19530" s="19">
        <v>0.92034374746329439</v>
      </c>
      <c r="F19530" s="19"/>
      <c r="G19530" s="19">
        <v>0.15414003992193731</v>
      </c>
      <c r="H19530" s="19"/>
      <c r="I19530" s="19">
        <v>0.40515803929202154</v>
      </c>
      <c r="J19530" s="19"/>
      <c r="K19530" s="19"/>
      <c r="L19530" s="19">
        <v>0.20827808596618649</v>
      </c>
      <c r="M19530" s="19">
        <v>0.74334883933994789</v>
      </c>
      <c r="N19530" s="19"/>
      <c r="O19530" s="19">
        <v>0.5021878391218253</v>
      </c>
      <c r="P19530" s="50"/>
      <c r="R19530" s="9" t="s">
        <v>0</v>
      </c>
    </row>
    <row r="19531" spans="2:18" x14ac:dyDescent="0.2">
      <c r="B19531" s="25">
        <v>19301</v>
      </c>
      <c r="C19531" s="193">
        <v>1.6404545748266441</v>
      </c>
      <c r="D19531" s="19"/>
      <c r="E19531" s="19">
        <v>0.56170049726936178</v>
      </c>
      <c r="F19531" s="19"/>
      <c r="G19531" s="19">
        <v>1.7169404114953368</v>
      </c>
      <c r="H19531" s="19"/>
      <c r="I19531" s="19">
        <v>0.72396100860862589</v>
      </c>
      <c r="J19531" s="19"/>
      <c r="K19531" s="19">
        <v>1.0383904822351668</v>
      </c>
      <c r="L19531" s="19"/>
      <c r="M19531" s="19">
        <v>1.423343137142199</v>
      </c>
      <c r="N19531" s="19"/>
      <c r="O19531" s="19">
        <v>1.5469125928609346</v>
      </c>
      <c r="P19531" s="50"/>
      <c r="R19531" s="9" t="s">
        <v>0</v>
      </c>
    </row>
    <row r="19532" spans="2:18" x14ac:dyDescent="0.2">
      <c r="B19532" s="25">
        <v>19302</v>
      </c>
      <c r="C19532" s="193"/>
      <c r="D19532" s="19">
        <v>1.7416883177236229</v>
      </c>
      <c r="E19532" s="19"/>
      <c r="F19532" s="19">
        <v>1.8976916075416017</v>
      </c>
      <c r="G19532" s="19">
        <v>4.5257393843527574E-2</v>
      </c>
      <c r="H19532" s="19"/>
      <c r="I19532" s="19"/>
      <c r="J19532" s="19">
        <v>1.2842092199901942</v>
      </c>
      <c r="K19532" s="19"/>
      <c r="L19532" s="19">
        <v>1.9006892334165884</v>
      </c>
      <c r="M19532" s="19"/>
      <c r="N19532" s="19">
        <v>1.7746358546763841</v>
      </c>
      <c r="O19532" s="19"/>
      <c r="P19532" s="50">
        <v>1.4778833257883934</v>
      </c>
      <c r="R19532" s="9" t="s">
        <v>0</v>
      </c>
    </row>
    <row r="19533" spans="2:18" x14ac:dyDescent="0.2">
      <c r="B19533" s="25">
        <v>19303</v>
      </c>
      <c r="C19533" s="193"/>
      <c r="D19533" s="19">
        <v>0.38235734931691967</v>
      </c>
      <c r="E19533" s="19"/>
      <c r="F19533" s="19">
        <v>9.1200874264307188E-2</v>
      </c>
      <c r="G19533" s="19">
        <v>8.6178710636560421E-2</v>
      </c>
      <c r="H19533" s="19"/>
      <c r="I19533" s="19">
        <v>0.27556381662432239</v>
      </c>
      <c r="J19533" s="19"/>
      <c r="K19533" s="19"/>
      <c r="L19533" s="19">
        <v>1.2396026026732221</v>
      </c>
      <c r="M19533" s="19"/>
      <c r="N19533" s="19">
        <v>0.73609475837797544</v>
      </c>
      <c r="O19533" s="19"/>
      <c r="P19533" s="50">
        <v>0.66611828319809363</v>
      </c>
      <c r="R19533" s="9" t="s">
        <v>0</v>
      </c>
    </row>
    <row r="19534" spans="2:18" x14ac:dyDescent="0.2">
      <c r="B19534" s="25">
        <v>19304</v>
      </c>
      <c r="C19534" s="193">
        <v>0.60511740011348414</v>
      </c>
      <c r="D19534" s="19"/>
      <c r="E19534" s="19">
        <v>1.7734591680499925</v>
      </c>
      <c r="F19534" s="19"/>
      <c r="G19534" s="19">
        <v>0.66629843992087301</v>
      </c>
      <c r="H19534" s="19"/>
      <c r="I19534" s="19">
        <v>0.95274167339548033</v>
      </c>
      <c r="J19534" s="19"/>
      <c r="K19534" s="19">
        <v>2.2201405198402351</v>
      </c>
      <c r="L19534" s="19"/>
      <c r="M19534" s="19">
        <v>0.36680674695531906</v>
      </c>
      <c r="N19534" s="19"/>
      <c r="O19534" s="19">
        <v>1.0914299096472821</v>
      </c>
      <c r="P19534" s="50"/>
      <c r="R19534" s="9" t="s">
        <v>0</v>
      </c>
    </row>
    <row r="19535" spans="2:18" x14ac:dyDescent="0.2">
      <c r="B19535" s="25">
        <v>19305</v>
      </c>
      <c r="C19535" s="193"/>
      <c r="D19535" s="19">
        <v>0.29869105067148805</v>
      </c>
      <c r="E19535" s="19">
        <v>0.41237780429268239</v>
      </c>
      <c r="F19535" s="19"/>
      <c r="G19535" s="19"/>
      <c r="H19535" s="19">
        <v>0.47327274620378146</v>
      </c>
      <c r="I19535" s="19">
        <v>0.93709075584073553</v>
      </c>
      <c r="J19535" s="19"/>
      <c r="K19535" s="19"/>
      <c r="L19535" s="19">
        <v>2.2487847126538354E-2</v>
      </c>
      <c r="M19535" s="19">
        <v>0.38016799215207359</v>
      </c>
      <c r="N19535" s="19"/>
      <c r="O19535" s="19"/>
      <c r="P19535" s="50">
        <v>0.5497428878071613</v>
      </c>
      <c r="R19535" s="9" t="s">
        <v>0</v>
      </c>
    </row>
    <row r="19536" spans="2:18" x14ac:dyDescent="0.2">
      <c r="B19536" s="25">
        <v>19306</v>
      </c>
      <c r="C19536" s="193">
        <v>0.32546625789434913</v>
      </c>
      <c r="D19536" s="19"/>
      <c r="E19536" s="19"/>
      <c r="F19536" s="19">
        <v>0.2421225906632293</v>
      </c>
      <c r="G19536" s="19">
        <v>0.34663305691888519</v>
      </c>
      <c r="H19536" s="19"/>
      <c r="I19536" s="19">
        <v>1.4875435121164877</v>
      </c>
      <c r="J19536" s="19"/>
      <c r="K19536" s="19">
        <v>1.213034468371927</v>
      </c>
      <c r="L19536" s="19"/>
      <c r="M19536" s="19">
        <v>0.34012204914650845</v>
      </c>
      <c r="N19536" s="19"/>
      <c r="O19536" s="19">
        <v>0.30693900298157711</v>
      </c>
      <c r="P19536" s="50"/>
      <c r="R19536" s="9" t="s">
        <v>0</v>
      </c>
    </row>
    <row r="19537" spans="2:18" x14ac:dyDescent="0.2">
      <c r="B19537" s="25">
        <v>19307</v>
      </c>
      <c r="C19537" s="193">
        <v>0.66772929250790247</v>
      </c>
      <c r="D19537" s="19"/>
      <c r="E19537" s="19">
        <v>0.12230186083490648</v>
      </c>
      <c r="F19537" s="19"/>
      <c r="G19537" s="19"/>
      <c r="H19537" s="19">
        <v>0.35640781114641196</v>
      </c>
      <c r="I19537" s="19"/>
      <c r="J19537" s="19">
        <v>5.218366377068144E-2</v>
      </c>
      <c r="K19537" s="19"/>
      <c r="L19537" s="19">
        <v>0.1271912423772007</v>
      </c>
      <c r="M19537" s="19">
        <v>0.66985338659255611</v>
      </c>
      <c r="N19537" s="19"/>
      <c r="O19537" s="19"/>
      <c r="P19537" s="50">
        <v>0.58788839904677204</v>
      </c>
      <c r="R19537" s="9" t="s">
        <v>0</v>
      </c>
    </row>
    <row r="19538" spans="2:18" x14ac:dyDescent="0.2">
      <c r="B19538" s="25">
        <v>19308</v>
      </c>
      <c r="C19538" s="193"/>
      <c r="D19538" s="19">
        <v>0.80513015574618452</v>
      </c>
      <c r="E19538" s="19"/>
      <c r="F19538" s="19">
        <v>0.72540044470226339</v>
      </c>
      <c r="G19538" s="19"/>
      <c r="H19538" s="19">
        <v>0.80513082165745242</v>
      </c>
      <c r="I19538" s="19"/>
      <c r="J19538" s="19">
        <v>0.15201294846534111</v>
      </c>
      <c r="K19538" s="19"/>
      <c r="L19538" s="19">
        <v>0.67598674415190618</v>
      </c>
      <c r="M19538" s="19">
        <v>0.95343004513208984</v>
      </c>
      <c r="N19538" s="19"/>
      <c r="O19538" s="19"/>
      <c r="P19538" s="50">
        <v>0.6732724652351717</v>
      </c>
      <c r="R19538" s="9" t="s">
        <v>0</v>
      </c>
    </row>
    <row r="19539" spans="2:18" x14ac:dyDescent="0.2">
      <c r="B19539" s="25">
        <v>19309</v>
      </c>
      <c r="C19539" s="193">
        <v>1.0566977688796051</v>
      </c>
      <c r="D19539" s="19"/>
      <c r="E19539" s="19">
        <v>0.8766807120611344</v>
      </c>
      <c r="F19539" s="19"/>
      <c r="G19539" s="19">
        <v>0.28709630271708053</v>
      </c>
      <c r="H19539" s="19"/>
      <c r="I19539" s="19"/>
      <c r="J19539" s="19">
        <v>0.28213641858541577</v>
      </c>
      <c r="K19539" s="19">
        <v>0.72989103998554894</v>
      </c>
      <c r="L19539" s="19"/>
      <c r="M19539" s="19">
        <v>0.61302142008694149</v>
      </c>
      <c r="N19539" s="19"/>
      <c r="O19539" s="19">
        <v>0.3914109515550952</v>
      </c>
      <c r="P19539" s="50"/>
      <c r="R19539" s="9" t="s">
        <v>0</v>
      </c>
    </row>
    <row r="19540" spans="2:18" x14ac:dyDescent="0.2">
      <c r="B19540" s="25">
        <v>19310</v>
      </c>
      <c r="C19540" s="193">
        <v>0.51605285039771076</v>
      </c>
      <c r="D19540" s="19"/>
      <c r="E19540" s="19">
        <v>1.223426377843869</v>
      </c>
      <c r="F19540" s="19"/>
      <c r="G19540" s="19">
        <v>1.2426052913004291</v>
      </c>
      <c r="H19540" s="19"/>
      <c r="I19540" s="19">
        <v>1.0593875539385971</v>
      </c>
      <c r="J19540" s="19"/>
      <c r="K19540" s="19">
        <v>1.0322639862043783</v>
      </c>
      <c r="L19540" s="19"/>
      <c r="M19540" s="19">
        <v>0.70905721866418814</v>
      </c>
      <c r="N19540" s="19"/>
      <c r="O19540" s="19">
        <v>1.8882663553320598</v>
      </c>
      <c r="P19540" s="50"/>
      <c r="R19540" s="9" t="s">
        <v>0</v>
      </c>
    </row>
    <row r="19541" spans="2:18" x14ac:dyDescent="0.2">
      <c r="B19541" s="25">
        <v>19311</v>
      </c>
      <c r="C19541" s="193"/>
      <c r="D19541" s="19">
        <v>0.21340178071060953</v>
      </c>
      <c r="E19541" s="19">
        <v>0.59916867370490268</v>
      </c>
      <c r="F19541" s="19"/>
      <c r="G19541" s="19"/>
      <c r="H19541" s="19">
        <v>0.10117926152640944</v>
      </c>
      <c r="I19541" s="19"/>
      <c r="J19541" s="19">
        <v>0.43987283907441094</v>
      </c>
      <c r="K19541" s="19">
        <v>0.47637759400747337</v>
      </c>
      <c r="L19541" s="19"/>
      <c r="M19541" s="19">
        <v>0.75607861480339222</v>
      </c>
      <c r="N19541" s="19"/>
      <c r="O19541" s="19"/>
      <c r="P19541" s="50">
        <v>8.7290617353216388E-2</v>
      </c>
      <c r="R19541" s="9" t="s">
        <v>0</v>
      </c>
    </row>
    <row r="19542" spans="2:18" x14ac:dyDescent="0.2">
      <c r="B19542" s="25">
        <v>19312</v>
      </c>
      <c r="C19542" s="193"/>
      <c r="D19542" s="19">
        <v>0.78293183372706299</v>
      </c>
      <c r="E19542" s="19"/>
      <c r="F19542" s="19">
        <v>0.68737683532904892</v>
      </c>
      <c r="G19542" s="19"/>
      <c r="H19542" s="19">
        <v>0.95024414273099056</v>
      </c>
      <c r="I19542" s="19"/>
      <c r="J19542" s="19">
        <v>0.74317454269341854</v>
      </c>
      <c r="K19542" s="19"/>
      <c r="L19542" s="19">
        <v>0.52701641569606439</v>
      </c>
      <c r="M19542" s="19"/>
      <c r="N19542" s="19">
        <v>0.7294169873184625</v>
      </c>
      <c r="O19542" s="19"/>
      <c r="P19542" s="50">
        <v>9.7210203570008147E-2</v>
      </c>
      <c r="R19542" s="9" t="s">
        <v>0</v>
      </c>
    </row>
    <row r="19543" spans="2:18" x14ac:dyDescent="0.2">
      <c r="B19543" s="25">
        <v>19313</v>
      </c>
      <c r="C19543" s="193"/>
      <c r="D19543" s="19">
        <v>0.15538925850555688</v>
      </c>
      <c r="E19543" s="19">
        <v>0.13867757800329275</v>
      </c>
      <c r="F19543" s="19"/>
      <c r="G19543" s="19">
        <v>0.21319074446030875</v>
      </c>
      <c r="H19543" s="19"/>
      <c r="I19543" s="19">
        <v>0.3009738811166161</v>
      </c>
      <c r="J19543" s="19"/>
      <c r="K19543" s="19">
        <v>0.97821418579946717</v>
      </c>
      <c r="L19543" s="19"/>
      <c r="M19543" s="19">
        <v>0.61399108173565409</v>
      </c>
      <c r="N19543" s="19"/>
      <c r="O19543" s="19"/>
      <c r="P19543" s="50">
        <v>0.28592742842811147</v>
      </c>
      <c r="R19543" s="9" t="s">
        <v>0</v>
      </c>
    </row>
    <row r="19544" spans="2:18" x14ac:dyDescent="0.2">
      <c r="B19544" s="25">
        <v>19314</v>
      </c>
      <c r="C19544" s="193"/>
      <c r="D19544" s="19">
        <v>0.66451245342404652</v>
      </c>
      <c r="E19544" s="19">
        <v>1.1172504953370173</v>
      </c>
      <c r="F19544" s="19"/>
      <c r="G19544" s="19">
        <v>0.34181806873425474</v>
      </c>
      <c r="H19544" s="19"/>
      <c r="I19544" s="19"/>
      <c r="J19544" s="19">
        <v>0.30235914241727058</v>
      </c>
      <c r="K19544" s="19">
        <v>0.22147117724795184</v>
      </c>
      <c r="L19544" s="19"/>
      <c r="M19544" s="19"/>
      <c r="N19544" s="19">
        <v>0.47810895211493554</v>
      </c>
      <c r="O19544" s="19"/>
      <c r="P19544" s="50">
        <v>0.8264542003510843</v>
      </c>
      <c r="R19544" s="9" t="s">
        <v>0</v>
      </c>
    </row>
    <row r="19545" spans="2:18" x14ac:dyDescent="0.2">
      <c r="B19545" s="25">
        <v>19315</v>
      </c>
      <c r="C19545" s="193">
        <v>0.72182377627839589</v>
      </c>
      <c r="D19545" s="19"/>
      <c r="E19545" s="19"/>
      <c r="F19545" s="19">
        <v>0.26782977034840766</v>
      </c>
      <c r="G19545" s="19"/>
      <c r="H19545" s="19">
        <v>0.55038324013204165</v>
      </c>
      <c r="I19545" s="19">
        <v>1.100724326181864E-2</v>
      </c>
      <c r="J19545" s="19"/>
      <c r="K19545" s="19">
        <v>7.2004443063527657E-2</v>
      </c>
      <c r="L19545" s="19"/>
      <c r="M19545" s="19"/>
      <c r="N19545" s="19">
        <v>0.71179997425933594</v>
      </c>
      <c r="O19545" s="19">
        <v>0.48790078049499153</v>
      </c>
      <c r="P19545" s="50"/>
      <c r="R19545" s="9" t="s">
        <v>0</v>
      </c>
    </row>
    <row r="19546" spans="2:18" x14ac:dyDescent="0.2">
      <c r="B19546" s="25">
        <v>19316</v>
      </c>
      <c r="C19546" s="193"/>
      <c r="D19546" s="19">
        <v>0.75923127048365957</v>
      </c>
      <c r="E19546" s="19"/>
      <c r="F19546" s="19">
        <v>0.48732055536115165</v>
      </c>
      <c r="G19546" s="19">
        <v>0.38116456046919711</v>
      </c>
      <c r="H19546" s="19"/>
      <c r="I19546" s="19">
        <v>0.63231027602404111</v>
      </c>
      <c r="J19546" s="19"/>
      <c r="K19546" s="19"/>
      <c r="L19546" s="19">
        <v>0.27284964548592394</v>
      </c>
      <c r="M19546" s="19">
        <v>0.79215363704131936</v>
      </c>
      <c r="N19546" s="19"/>
      <c r="O19546" s="19"/>
      <c r="P19546" s="50">
        <v>0.35933942279598063</v>
      </c>
      <c r="R19546" s="9" t="s">
        <v>0</v>
      </c>
    </row>
    <row r="19547" spans="2:18" x14ac:dyDescent="0.2">
      <c r="B19547" s="25">
        <v>19317</v>
      </c>
      <c r="C19547" s="193">
        <v>0.22645883954323678</v>
      </c>
      <c r="D19547" s="19"/>
      <c r="E19547" s="19">
        <v>0.2315108609728434</v>
      </c>
      <c r="F19547" s="19"/>
      <c r="G19547" s="19"/>
      <c r="H19547" s="19">
        <v>0.14859332776447062</v>
      </c>
      <c r="I19547" s="19"/>
      <c r="J19547" s="19">
        <v>0.50432086532668607</v>
      </c>
      <c r="K19547" s="19">
        <v>0.5194969646180333</v>
      </c>
      <c r="L19547" s="19"/>
      <c r="M19547" s="19"/>
      <c r="N19547" s="19">
        <v>1.3314844111264696</v>
      </c>
      <c r="O19547" s="19"/>
      <c r="P19547" s="50">
        <v>8.6515418424240167E-2</v>
      </c>
      <c r="R19547" s="9" t="s">
        <v>0</v>
      </c>
    </row>
    <row r="19548" spans="2:18" x14ac:dyDescent="0.2">
      <c r="B19548" s="25">
        <v>19318</v>
      </c>
      <c r="C19548" s="193"/>
      <c r="D19548" s="19">
        <v>0.81697155212744554</v>
      </c>
      <c r="E19548" s="19"/>
      <c r="F19548" s="19">
        <v>6.6590007772324877E-2</v>
      </c>
      <c r="G19548" s="19"/>
      <c r="H19548" s="19">
        <v>0.29058687634398944</v>
      </c>
      <c r="I19548" s="19"/>
      <c r="J19548" s="19">
        <v>0.37965448569457133</v>
      </c>
      <c r="K19548" s="19"/>
      <c r="L19548" s="19">
        <v>0.84671903141204041</v>
      </c>
      <c r="M19548" s="19"/>
      <c r="N19548" s="19">
        <v>1.6031822094935018</v>
      </c>
      <c r="O19548" s="19"/>
      <c r="P19548" s="50">
        <v>0.84549926232623307</v>
      </c>
      <c r="R19548" s="9" t="s">
        <v>0</v>
      </c>
    </row>
    <row r="19549" spans="2:18" x14ac:dyDescent="0.2">
      <c r="B19549" s="25">
        <v>19319</v>
      </c>
      <c r="C19549" s="193"/>
      <c r="D19549" s="19">
        <v>6.3721568509393076E-2</v>
      </c>
      <c r="E19549" s="19">
        <v>0.20190479663478059</v>
      </c>
      <c r="F19549" s="19"/>
      <c r="G19549" s="19">
        <v>0.59757887843223056</v>
      </c>
      <c r="H19549" s="19"/>
      <c r="I19549" s="19">
        <v>0.6775022993944847</v>
      </c>
      <c r="J19549" s="19"/>
      <c r="K19549" s="19">
        <v>0.63330520381409749</v>
      </c>
      <c r="L19549" s="19"/>
      <c r="M19549" s="19">
        <v>0.86332929443830575</v>
      </c>
      <c r="N19549" s="19"/>
      <c r="O19549" s="19">
        <v>0.2491616226486342</v>
      </c>
      <c r="P19549" s="50"/>
      <c r="R19549" s="9" t="s">
        <v>0</v>
      </c>
    </row>
    <row r="19550" spans="2:18" x14ac:dyDescent="0.2">
      <c r="B19550" s="25">
        <v>19320</v>
      </c>
      <c r="C19550" s="193">
        <v>0.63053878715552469</v>
      </c>
      <c r="D19550" s="19"/>
      <c r="E19550" s="19">
        <v>5.7411334631605249E-2</v>
      </c>
      <c r="F19550" s="19"/>
      <c r="G19550" s="19">
        <v>0.98255268529793249</v>
      </c>
      <c r="H19550" s="19"/>
      <c r="I19550" s="19">
        <v>0.50550146124021178</v>
      </c>
      <c r="J19550" s="19"/>
      <c r="K19550" s="19">
        <v>0.93578518377205788</v>
      </c>
      <c r="L19550" s="19"/>
      <c r="M19550" s="19">
        <v>0.97190954735572543</v>
      </c>
      <c r="N19550" s="19"/>
      <c r="O19550" s="19">
        <v>0.60054404857373644</v>
      </c>
      <c r="P19550" s="50"/>
      <c r="R19550" s="9" t="s">
        <v>0</v>
      </c>
    </row>
    <row r="19551" spans="2:18" x14ac:dyDescent="0.2">
      <c r="B19551" s="25">
        <v>19321</v>
      </c>
      <c r="C19551" s="193"/>
      <c r="D19551" s="19">
        <v>1.2873946666530314</v>
      </c>
      <c r="E19551" s="19"/>
      <c r="F19551" s="19">
        <v>1.2249045652210979</v>
      </c>
      <c r="G19551" s="19"/>
      <c r="H19551" s="19">
        <v>0.99124235271507311</v>
      </c>
      <c r="I19551" s="19"/>
      <c r="J19551" s="19">
        <v>0.12628702362094171</v>
      </c>
      <c r="K19551" s="19"/>
      <c r="L19551" s="19">
        <v>1.3078176363804721</v>
      </c>
      <c r="M19551" s="19"/>
      <c r="N19551" s="19">
        <v>1.1330343490705985</v>
      </c>
      <c r="O19551" s="19"/>
      <c r="P19551" s="50">
        <v>0.80379924270945846</v>
      </c>
      <c r="R19551" s="9" t="s">
        <v>0</v>
      </c>
    </row>
    <row r="19552" spans="2:18" x14ac:dyDescent="0.2">
      <c r="B19552" s="25">
        <v>19322</v>
      </c>
      <c r="C19552" s="193">
        <v>0.36789718578084563</v>
      </c>
      <c r="D19552" s="19"/>
      <c r="E19552" s="19"/>
      <c r="F19552" s="19">
        <v>0.10052063227003429</v>
      </c>
      <c r="G19552" s="19">
        <v>0.41721877981081323</v>
      </c>
      <c r="H19552" s="19"/>
      <c r="I19552" s="19"/>
      <c r="J19552" s="19">
        <v>0.34665863794790042</v>
      </c>
      <c r="K19552" s="19">
        <v>0.19575185847803009</v>
      </c>
      <c r="L19552" s="19"/>
      <c r="M19552" s="19">
        <v>0.90378217037627862</v>
      </c>
      <c r="N19552" s="19"/>
      <c r="O19552" s="19"/>
      <c r="P19552" s="50">
        <v>0.51122964513436664</v>
      </c>
      <c r="R19552" s="9" t="s">
        <v>0</v>
      </c>
    </row>
    <row r="19553" spans="2:18" x14ac:dyDescent="0.2">
      <c r="B19553" s="25">
        <v>19323</v>
      </c>
      <c r="C19553" s="193">
        <v>0.88456871522942659</v>
      </c>
      <c r="D19553" s="19"/>
      <c r="E19553" s="19">
        <v>0.85217875163053181</v>
      </c>
      <c r="F19553" s="19"/>
      <c r="G19553" s="19">
        <v>0.81497515339639748</v>
      </c>
      <c r="H19553" s="19"/>
      <c r="I19553" s="19"/>
      <c r="J19553" s="19">
        <v>0.35626506398230273</v>
      </c>
      <c r="K19553" s="19">
        <v>0.47130952194713965</v>
      </c>
      <c r="L19553" s="19"/>
      <c r="M19553" s="19">
        <v>1.4891748678394707</v>
      </c>
      <c r="N19553" s="19"/>
      <c r="O19553" s="19">
        <v>0.40766524904428131</v>
      </c>
      <c r="P19553" s="50"/>
      <c r="R19553" s="9" t="s">
        <v>0</v>
      </c>
    </row>
    <row r="19554" spans="2:18" x14ac:dyDescent="0.2">
      <c r="B19554" s="25">
        <v>19324</v>
      </c>
      <c r="C19554" s="193">
        <v>0.71351525316976394</v>
      </c>
      <c r="D19554" s="19"/>
      <c r="E19554" s="19"/>
      <c r="F19554" s="19">
        <v>0.59931920671706296</v>
      </c>
      <c r="G19554" s="19">
        <v>1.4370337367773938</v>
      </c>
      <c r="H19554" s="19"/>
      <c r="I19554" s="19">
        <v>0.17855000457559414</v>
      </c>
      <c r="J19554" s="19"/>
      <c r="K19554" s="19">
        <v>1.1106734017173279</v>
      </c>
      <c r="L19554" s="19"/>
      <c r="M19554" s="19">
        <v>0.93955149795782866</v>
      </c>
      <c r="N19554" s="19"/>
      <c r="O19554" s="19">
        <v>0.32801197960988648</v>
      </c>
      <c r="P19554" s="50"/>
      <c r="R19554" s="9" t="s">
        <v>0</v>
      </c>
    </row>
    <row r="19555" spans="2:18" x14ac:dyDescent="0.2">
      <c r="B19555" s="25">
        <v>19325</v>
      </c>
      <c r="C19555" s="193">
        <v>1.8834322833309618</v>
      </c>
      <c r="D19555" s="19"/>
      <c r="E19555" s="19">
        <v>0.68138433052244729</v>
      </c>
      <c r="F19555" s="19"/>
      <c r="G19555" s="19">
        <v>1.4241773614261617</v>
      </c>
      <c r="H19555" s="19"/>
      <c r="I19555" s="19">
        <v>0.31825010303906442</v>
      </c>
      <c r="J19555" s="19"/>
      <c r="K19555" s="19">
        <v>0.48031013025131286</v>
      </c>
      <c r="L19555" s="19"/>
      <c r="M19555" s="19"/>
      <c r="N19555" s="19">
        <v>3.4821357703018897E-2</v>
      </c>
      <c r="O19555" s="19">
        <v>1.3849614031592417</v>
      </c>
      <c r="P19555" s="50"/>
      <c r="R19555" s="9" t="s">
        <v>0</v>
      </c>
    </row>
    <row r="19556" spans="2:18" x14ac:dyDescent="0.2">
      <c r="B19556" s="25">
        <v>19326</v>
      </c>
      <c r="C19556" s="193"/>
      <c r="D19556" s="19">
        <v>2.0584444399444641</v>
      </c>
      <c r="E19556" s="19"/>
      <c r="F19556" s="19">
        <v>1.5597788349868169</v>
      </c>
      <c r="G19556" s="19"/>
      <c r="H19556" s="19">
        <v>0.92107200872411099</v>
      </c>
      <c r="I19556" s="19"/>
      <c r="J19556" s="19">
        <v>1.2025373946946976</v>
      </c>
      <c r="K19556" s="19"/>
      <c r="L19556" s="19">
        <v>0.56645382302185732</v>
      </c>
      <c r="M19556" s="19"/>
      <c r="N19556" s="19">
        <v>1.7602049744723345</v>
      </c>
      <c r="O19556" s="19"/>
      <c r="P19556" s="50">
        <v>1.4194322499913936</v>
      </c>
      <c r="R19556" s="9" t="s">
        <v>0</v>
      </c>
    </row>
    <row r="19557" spans="2:18" x14ac:dyDescent="0.2">
      <c r="B19557" s="25">
        <v>19327</v>
      </c>
      <c r="C19557" s="193">
        <v>0.2889321548403016</v>
      </c>
      <c r="D19557" s="19"/>
      <c r="E19557" s="19">
        <v>0.63224604293737952</v>
      </c>
      <c r="F19557" s="19"/>
      <c r="G19557" s="19">
        <v>0.64408167384638548</v>
      </c>
      <c r="H19557" s="19"/>
      <c r="I19557" s="19">
        <v>0.33032167851346672</v>
      </c>
      <c r="J19557" s="19"/>
      <c r="K19557" s="19">
        <v>1.194605986801297</v>
      </c>
      <c r="L19557" s="19"/>
      <c r="M19557" s="19"/>
      <c r="N19557" s="19">
        <v>0.45532385543878351</v>
      </c>
      <c r="O19557" s="19">
        <v>0.37779777953871269</v>
      </c>
      <c r="P19557" s="50"/>
      <c r="R19557" s="9" t="s">
        <v>0</v>
      </c>
    </row>
    <row r="19558" spans="2:18" x14ac:dyDescent="0.2">
      <c r="B19558" s="25">
        <v>19328</v>
      </c>
      <c r="C19558" s="193">
        <v>0.9199947605897375</v>
      </c>
      <c r="D19558" s="19"/>
      <c r="E19558" s="19">
        <v>1.1342206530199741</v>
      </c>
      <c r="F19558" s="19"/>
      <c r="G19558" s="19">
        <v>1.0469926435864167</v>
      </c>
      <c r="H19558" s="19"/>
      <c r="I19558" s="19">
        <v>2.2331419117685103</v>
      </c>
      <c r="J19558" s="19"/>
      <c r="K19558" s="19">
        <v>1.82082839272772</v>
      </c>
      <c r="L19558" s="19"/>
      <c r="M19558" s="19">
        <v>1.5914393100587856</v>
      </c>
      <c r="N19558" s="19"/>
      <c r="O19558" s="19">
        <v>1.4187708601166575</v>
      </c>
      <c r="P19558" s="50"/>
      <c r="R19558" s="9" t="s">
        <v>0</v>
      </c>
    </row>
    <row r="19559" spans="2:18" x14ac:dyDescent="0.2">
      <c r="B19559" s="25">
        <v>19329</v>
      </c>
      <c r="C19559" s="193">
        <v>6.9023822208085242E-2</v>
      </c>
      <c r="D19559" s="19"/>
      <c r="E19559" s="19"/>
      <c r="F19559" s="19">
        <v>0.21839482200982646</v>
      </c>
      <c r="G19559" s="19">
        <v>0.34121733488574907</v>
      </c>
      <c r="H19559" s="19"/>
      <c r="I19559" s="19">
        <v>1.0215977252783661</v>
      </c>
      <c r="J19559" s="19"/>
      <c r="K19559" s="19">
        <v>0.50191687579637412</v>
      </c>
      <c r="L19559" s="19"/>
      <c r="M19559" s="19"/>
      <c r="N19559" s="19">
        <v>5.9416135907404473E-2</v>
      </c>
      <c r="O19559" s="19"/>
      <c r="P19559" s="50">
        <v>6.0291484296054999E-2</v>
      </c>
      <c r="R19559" s="9" t="s">
        <v>0</v>
      </c>
    </row>
    <row r="19560" spans="2:18" x14ac:dyDescent="0.2">
      <c r="B19560" s="25">
        <v>19330</v>
      </c>
      <c r="C19560" s="193">
        <v>0.7839606044626386</v>
      </c>
      <c r="D19560" s="19"/>
      <c r="E19560" s="19">
        <v>0.41247942197154835</v>
      </c>
      <c r="F19560" s="19"/>
      <c r="G19560" s="19">
        <v>1.7764662671555491</v>
      </c>
      <c r="H19560" s="19"/>
      <c r="I19560" s="19">
        <v>1.9725817528061416</v>
      </c>
      <c r="J19560" s="19"/>
      <c r="K19560" s="19">
        <v>0.12652224819125168</v>
      </c>
      <c r="L19560" s="19"/>
      <c r="M19560" s="19">
        <v>0.98458463790080686</v>
      </c>
      <c r="N19560" s="19"/>
      <c r="O19560" s="19">
        <v>1.3463833169698012</v>
      </c>
      <c r="P19560" s="50"/>
      <c r="R19560" s="9" t="s">
        <v>0</v>
      </c>
    </row>
    <row r="19561" spans="2:18" x14ac:dyDescent="0.2">
      <c r="B19561" s="25">
        <v>19331</v>
      </c>
      <c r="C19561" s="193">
        <v>0.88627801044457266</v>
      </c>
      <c r="D19561" s="19"/>
      <c r="E19561" s="19">
        <v>1.0797144254719975</v>
      </c>
      <c r="F19561" s="19"/>
      <c r="G19561" s="19">
        <v>1.2717791192340195</v>
      </c>
      <c r="H19561" s="19"/>
      <c r="I19561" s="19">
        <v>1.4920993849862878</v>
      </c>
      <c r="J19561" s="19"/>
      <c r="K19561" s="19">
        <v>1.2575095889445811</v>
      </c>
      <c r="L19561" s="19"/>
      <c r="M19561" s="19">
        <v>1.524567437843406</v>
      </c>
      <c r="N19561" s="19"/>
      <c r="O19561" s="19">
        <v>1.0854560015937129</v>
      </c>
      <c r="P19561" s="50"/>
      <c r="R19561" s="9" t="s">
        <v>0</v>
      </c>
    </row>
    <row r="19562" spans="2:18" x14ac:dyDescent="0.2">
      <c r="B19562" s="25">
        <v>19332</v>
      </c>
      <c r="C19562" s="193"/>
      <c r="D19562" s="19">
        <v>0.5545550615710374</v>
      </c>
      <c r="E19562" s="19"/>
      <c r="F19562" s="19">
        <v>0.25978359736103462</v>
      </c>
      <c r="G19562" s="19"/>
      <c r="H19562" s="19">
        <v>1.2822753923848371</v>
      </c>
      <c r="I19562" s="19"/>
      <c r="J19562" s="19">
        <v>0.3380247001677143</v>
      </c>
      <c r="K19562" s="19"/>
      <c r="L19562" s="19">
        <v>0.39841880323959461</v>
      </c>
      <c r="M19562" s="19"/>
      <c r="N19562" s="19">
        <v>0.52449213578630449</v>
      </c>
      <c r="O19562" s="19"/>
      <c r="P19562" s="50">
        <v>0.5350996200218554</v>
      </c>
      <c r="R19562" s="9" t="s">
        <v>0</v>
      </c>
    </row>
    <row r="19563" spans="2:18" x14ac:dyDescent="0.2">
      <c r="B19563" s="25">
        <v>19333</v>
      </c>
      <c r="C19563" s="193"/>
      <c r="D19563" s="19">
        <v>1.9834650045728826</v>
      </c>
      <c r="E19563" s="19"/>
      <c r="F19563" s="19">
        <v>1.7798208071480528</v>
      </c>
      <c r="G19563" s="19"/>
      <c r="H19563" s="19">
        <v>1.2719575575158528</v>
      </c>
      <c r="I19563" s="19"/>
      <c r="J19563" s="19">
        <v>2.3434074673425287</v>
      </c>
      <c r="K19563" s="19"/>
      <c r="L19563" s="19">
        <v>3.0178100833701742</v>
      </c>
      <c r="M19563" s="19"/>
      <c r="N19563" s="19">
        <v>1.1702278499895382</v>
      </c>
      <c r="O19563" s="19"/>
      <c r="P19563" s="50">
        <v>1.770677054116286</v>
      </c>
      <c r="R19563" s="9" t="s">
        <v>0</v>
      </c>
    </row>
    <row r="19564" spans="2:18" x14ac:dyDescent="0.2">
      <c r="B19564" s="25">
        <v>19334</v>
      </c>
      <c r="C19564" s="193"/>
      <c r="D19564" s="19">
        <v>0.730911387131989</v>
      </c>
      <c r="E19564" s="19"/>
      <c r="F19564" s="19">
        <v>0.29100810210826855</v>
      </c>
      <c r="G19564" s="19"/>
      <c r="H19564" s="19">
        <v>0.94391374944621831</v>
      </c>
      <c r="I19564" s="19"/>
      <c r="J19564" s="19">
        <v>1.8997513618750281</v>
      </c>
      <c r="K19564" s="19"/>
      <c r="L19564" s="19">
        <v>0.49170218885884875</v>
      </c>
      <c r="M19564" s="19"/>
      <c r="N19564" s="19">
        <v>1.7005793674347196</v>
      </c>
      <c r="O19564" s="19"/>
      <c r="P19564" s="50">
        <v>0.96855453358238652</v>
      </c>
      <c r="R19564" s="9" t="s">
        <v>0</v>
      </c>
    </row>
    <row r="19565" spans="2:18" x14ac:dyDescent="0.2">
      <c r="B19565" s="25">
        <v>19335</v>
      </c>
      <c r="C19565" s="193">
        <v>1.4455315750705577</v>
      </c>
      <c r="D19565" s="19"/>
      <c r="E19565" s="19">
        <v>0.3344378800692881</v>
      </c>
      <c r="F19565" s="19"/>
      <c r="G19565" s="19">
        <v>1.6810989341677172</v>
      </c>
      <c r="H19565" s="19"/>
      <c r="I19565" s="19">
        <v>1.979568914311955</v>
      </c>
      <c r="J19565" s="19"/>
      <c r="K19565" s="19">
        <v>1.8011001898338301</v>
      </c>
      <c r="L19565" s="19"/>
      <c r="M19565" s="19">
        <v>1.6110249815398634</v>
      </c>
      <c r="N19565" s="19"/>
      <c r="O19565" s="19">
        <v>0.8304537992589679</v>
      </c>
      <c r="P19565" s="50"/>
      <c r="R19565" s="9" t="s">
        <v>0</v>
      </c>
    </row>
    <row r="19566" spans="2:18" x14ac:dyDescent="0.2">
      <c r="B19566" s="25">
        <v>19336</v>
      </c>
      <c r="C19566" s="193"/>
      <c r="D19566" s="19">
        <v>1.3517882030578745</v>
      </c>
      <c r="E19566" s="19"/>
      <c r="F19566" s="19">
        <v>0.89901725541358901</v>
      </c>
      <c r="G19566" s="19"/>
      <c r="H19566" s="19">
        <v>0.51562262246324719</v>
      </c>
      <c r="I19566" s="19"/>
      <c r="J19566" s="19">
        <v>1.2631723240363804</v>
      </c>
      <c r="K19566" s="19"/>
      <c r="L19566" s="19">
        <v>0.33271845795002192</v>
      </c>
      <c r="M19566" s="19"/>
      <c r="N19566" s="19">
        <v>1.748412822177809</v>
      </c>
      <c r="O19566" s="19"/>
      <c r="P19566" s="50">
        <v>0.99360653972308455</v>
      </c>
      <c r="R19566" s="9" t="s">
        <v>0</v>
      </c>
    </row>
    <row r="19567" spans="2:18" x14ac:dyDescent="0.2">
      <c r="B19567" s="25">
        <v>19337</v>
      </c>
      <c r="C19567" s="193"/>
      <c r="D19567" s="19">
        <v>0.4749696730959595</v>
      </c>
      <c r="E19567" s="19">
        <v>0.23915399369462254</v>
      </c>
      <c r="F19567" s="19"/>
      <c r="G19567" s="19">
        <v>1.2715855942884311</v>
      </c>
      <c r="H19567" s="19"/>
      <c r="I19567" s="19">
        <v>0.98964827259531729</v>
      </c>
      <c r="J19567" s="19"/>
      <c r="K19567" s="19"/>
      <c r="L19567" s="19">
        <v>0.33260900435296753</v>
      </c>
      <c r="M19567" s="19">
        <v>0.53357814407559467</v>
      </c>
      <c r="N19567" s="19"/>
      <c r="O19567" s="19">
        <v>0.43566837193016561</v>
      </c>
      <c r="P19567" s="50"/>
      <c r="R19567" s="9" t="s">
        <v>0</v>
      </c>
    </row>
    <row r="19568" spans="2:18" x14ac:dyDescent="0.2">
      <c r="B19568" s="25">
        <v>19338</v>
      </c>
      <c r="C19568" s="193">
        <v>0.23010966920433482</v>
      </c>
      <c r="D19568" s="19"/>
      <c r="E19568" s="19">
        <v>3.091199419462921E-2</v>
      </c>
      <c r="F19568" s="19"/>
      <c r="G19568" s="19"/>
      <c r="H19568" s="19">
        <v>0.51106756938959774</v>
      </c>
      <c r="I19568" s="19">
        <v>0.54121914011841987</v>
      </c>
      <c r="J19568" s="19"/>
      <c r="K19568" s="19"/>
      <c r="L19568" s="19">
        <v>0.25841403715899042</v>
      </c>
      <c r="M19568" s="19"/>
      <c r="N19568" s="19">
        <v>0.66339783598915414</v>
      </c>
      <c r="O19568" s="19">
        <v>0.21755896075195139</v>
      </c>
      <c r="P19568" s="50"/>
      <c r="R19568" s="9" t="s">
        <v>0</v>
      </c>
    </row>
    <row r="19569" spans="2:18" x14ac:dyDescent="0.2">
      <c r="B19569" s="25">
        <v>19339</v>
      </c>
      <c r="C19569" s="193"/>
      <c r="D19569" s="19">
        <v>0.13785799390094375</v>
      </c>
      <c r="E19569" s="19">
        <v>7.4848157185920292E-2</v>
      </c>
      <c r="F19569" s="19"/>
      <c r="G19569" s="19"/>
      <c r="H19569" s="19">
        <v>0.63004552974112737</v>
      </c>
      <c r="I19569" s="19"/>
      <c r="J19569" s="19">
        <v>0.4433049203424696</v>
      </c>
      <c r="K19569" s="19"/>
      <c r="L19569" s="19">
        <v>0.62393651883877566</v>
      </c>
      <c r="M19569" s="19"/>
      <c r="N19569" s="19">
        <v>0.36823664707707771</v>
      </c>
      <c r="O19569" s="19">
        <v>0.72339697006313397</v>
      </c>
      <c r="P19569" s="50"/>
      <c r="R19569" s="9" t="s">
        <v>0</v>
      </c>
    </row>
    <row r="19570" spans="2:18" x14ac:dyDescent="0.2">
      <c r="B19570" s="25">
        <v>19340</v>
      </c>
      <c r="C19570" s="193"/>
      <c r="D19570" s="19">
        <v>2.4218880585751212</v>
      </c>
      <c r="E19570" s="19"/>
      <c r="F19570" s="19">
        <v>1.2191808680451637</v>
      </c>
      <c r="G19570" s="19"/>
      <c r="H19570" s="19">
        <v>1.0254593586655663</v>
      </c>
      <c r="I19570" s="19"/>
      <c r="J19570" s="19">
        <v>1.9059685115703819</v>
      </c>
      <c r="K19570" s="19"/>
      <c r="L19570" s="19">
        <v>1.1944722926255495</v>
      </c>
      <c r="M19570" s="19"/>
      <c r="N19570" s="19">
        <v>1.5110354099927954</v>
      </c>
      <c r="O19570" s="19"/>
      <c r="P19570" s="50">
        <v>1.7231777041085914</v>
      </c>
      <c r="R19570" s="9" t="s">
        <v>0</v>
      </c>
    </row>
    <row r="19571" spans="2:18" x14ac:dyDescent="0.2">
      <c r="B19571" s="25">
        <v>19341</v>
      </c>
      <c r="C19571" s="193"/>
      <c r="D19571" s="19">
        <v>0.13660791813656456</v>
      </c>
      <c r="E19571" s="19">
        <v>0.57422913429189881</v>
      </c>
      <c r="F19571" s="19"/>
      <c r="G19571" s="19"/>
      <c r="H19571" s="19">
        <v>0.48047287908060016</v>
      </c>
      <c r="I19571" s="19"/>
      <c r="J19571" s="19">
        <v>0.66989103419908647</v>
      </c>
      <c r="K19571" s="19"/>
      <c r="L19571" s="19">
        <v>5.0947060186031179E-2</v>
      </c>
      <c r="M19571" s="19"/>
      <c r="N19571" s="19">
        <v>1.1002719084252868</v>
      </c>
      <c r="O19571" s="19"/>
      <c r="P19571" s="50">
        <v>0.49118108270437955</v>
      </c>
      <c r="R19571" s="9" t="s">
        <v>0</v>
      </c>
    </row>
    <row r="19572" spans="2:18" x14ac:dyDescent="0.2">
      <c r="B19572" s="25">
        <v>19342</v>
      </c>
      <c r="C19572" s="193"/>
      <c r="D19572" s="19">
        <v>0.12449496477797818</v>
      </c>
      <c r="E19572" s="19">
        <v>0.83912537032236145</v>
      </c>
      <c r="F19572" s="19"/>
      <c r="G19572" s="19">
        <v>1.5542936746832303</v>
      </c>
      <c r="H19572" s="19"/>
      <c r="I19572" s="19">
        <v>1.1495700270104008</v>
      </c>
      <c r="J19572" s="19"/>
      <c r="K19572" s="19">
        <v>1.0401975513372876</v>
      </c>
      <c r="L19572" s="19"/>
      <c r="M19572" s="19">
        <v>0.81242713775438469</v>
      </c>
      <c r="N19572" s="19"/>
      <c r="O19572" s="19"/>
      <c r="P19572" s="50">
        <v>0.10599789996289791</v>
      </c>
      <c r="R19572" s="9" t="s">
        <v>0</v>
      </c>
    </row>
    <row r="19573" spans="2:18" x14ac:dyDescent="0.2">
      <c r="B19573" s="25">
        <v>19343</v>
      </c>
      <c r="C19573" s="193"/>
      <c r="D19573" s="19">
        <v>0.50619867931386309</v>
      </c>
      <c r="E19573" s="19"/>
      <c r="F19573" s="19">
        <v>1.5089890213513488</v>
      </c>
      <c r="G19573" s="19"/>
      <c r="H19573" s="19">
        <v>0.16010385695648022</v>
      </c>
      <c r="I19573" s="19"/>
      <c r="J19573" s="19">
        <v>0.69040009814390724</v>
      </c>
      <c r="K19573" s="19"/>
      <c r="L19573" s="19">
        <v>1.3917553365337407</v>
      </c>
      <c r="M19573" s="19"/>
      <c r="N19573" s="19">
        <v>0.85091652386682792</v>
      </c>
      <c r="O19573" s="19"/>
      <c r="P19573" s="50">
        <v>0.2624302029352405</v>
      </c>
      <c r="R19573" s="9" t="s">
        <v>0</v>
      </c>
    </row>
    <row r="19574" spans="2:18" x14ac:dyDescent="0.2">
      <c r="B19574" s="25">
        <v>19344</v>
      </c>
      <c r="C19574" s="193"/>
      <c r="D19574" s="19">
        <v>0.92171775252848809</v>
      </c>
      <c r="E19574" s="19"/>
      <c r="F19574" s="19">
        <v>1.5505778854345666</v>
      </c>
      <c r="G19574" s="19"/>
      <c r="H19574" s="19">
        <v>0.9930316890837334</v>
      </c>
      <c r="I19574" s="19"/>
      <c r="J19574" s="19">
        <v>1.7559457322830843</v>
      </c>
      <c r="K19574" s="19"/>
      <c r="L19574" s="19">
        <v>0.84438173062857047</v>
      </c>
      <c r="M19574" s="19"/>
      <c r="N19574" s="19">
        <v>1.034947586893769</v>
      </c>
      <c r="O19574" s="19"/>
      <c r="P19574" s="50">
        <v>1.9139095547543901</v>
      </c>
      <c r="R19574" s="9" t="s">
        <v>0</v>
      </c>
    </row>
    <row r="19575" spans="2:18" x14ac:dyDescent="0.2">
      <c r="B19575" s="25">
        <v>19345</v>
      </c>
      <c r="C19575" s="193">
        <v>0.82836479691860587</v>
      </c>
      <c r="D19575" s="19"/>
      <c r="E19575" s="19">
        <v>1.278833921527005</v>
      </c>
      <c r="F19575" s="19"/>
      <c r="G19575" s="19"/>
      <c r="H19575" s="19">
        <v>0.43434045974133995</v>
      </c>
      <c r="I19575" s="19">
        <v>0.59587735807063824</v>
      </c>
      <c r="J19575" s="19"/>
      <c r="K19575" s="19">
        <v>0.39693597142271875</v>
      </c>
      <c r="L19575" s="19"/>
      <c r="M19575" s="19"/>
      <c r="N19575" s="19">
        <v>0.85202887142904704</v>
      </c>
      <c r="O19575" s="19">
        <v>1.3512999168877404</v>
      </c>
      <c r="P19575" s="50"/>
      <c r="R19575" s="9" t="s">
        <v>0</v>
      </c>
    </row>
    <row r="19576" spans="2:18" x14ac:dyDescent="0.2">
      <c r="B19576" s="25">
        <v>19346</v>
      </c>
      <c r="C19576" s="193"/>
      <c r="D19576" s="19">
        <v>0.30661146995188521</v>
      </c>
      <c r="E19576" s="19"/>
      <c r="F19576" s="19">
        <v>1.0690905072429777</v>
      </c>
      <c r="G19576" s="19"/>
      <c r="H19576" s="19">
        <v>1.2302281913637467</v>
      </c>
      <c r="I19576" s="19"/>
      <c r="J19576" s="19">
        <v>1.2256433018782038</v>
      </c>
      <c r="K19576" s="19"/>
      <c r="L19576" s="19">
        <v>1.1018693720167319</v>
      </c>
      <c r="M19576" s="19"/>
      <c r="N19576" s="19">
        <v>1.2865048229687237</v>
      </c>
      <c r="O19576" s="19"/>
      <c r="P19576" s="50">
        <v>0.87141908687256042</v>
      </c>
      <c r="R19576" s="9" t="s">
        <v>0</v>
      </c>
    </row>
    <row r="19577" spans="2:18" x14ac:dyDescent="0.2">
      <c r="B19577" s="25">
        <v>19347</v>
      </c>
      <c r="C19577" s="193"/>
      <c r="D19577" s="19">
        <v>0.66488266466701729</v>
      </c>
      <c r="E19577" s="19"/>
      <c r="F19577" s="19">
        <v>1.024794460914537</v>
      </c>
      <c r="G19577" s="19"/>
      <c r="H19577" s="19">
        <v>0.70252741200590907</v>
      </c>
      <c r="I19577" s="19"/>
      <c r="J19577" s="19">
        <v>0.81408218327115611</v>
      </c>
      <c r="K19577" s="19"/>
      <c r="L19577" s="19">
        <v>0.48855243606236409</v>
      </c>
      <c r="M19577" s="19"/>
      <c r="N19577" s="19">
        <v>0.22409242592689194</v>
      </c>
      <c r="O19577" s="19"/>
      <c r="P19577" s="50">
        <v>0.53834040278604134</v>
      </c>
      <c r="R19577" s="9" t="s">
        <v>0</v>
      </c>
    </row>
    <row r="19578" spans="2:18" x14ac:dyDescent="0.2">
      <c r="B19578" s="25">
        <v>19348</v>
      </c>
      <c r="C19578" s="193"/>
      <c r="D19578" s="19">
        <v>0.43833803257130405</v>
      </c>
      <c r="E19578" s="19"/>
      <c r="F19578" s="19">
        <v>0.44453212952685228</v>
      </c>
      <c r="G19578" s="19">
        <v>0.33905985128750121</v>
      </c>
      <c r="H19578" s="19"/>
      <c r="I19578" s="19">
        <v>0.47893331329439193</v>
      </c>
      <c r="J19578" s="19"/>
      <c r="K19578" s="19">
        <v>1.058648490513729</v>
      </c>
      <c r="L19578" s="19"/>
      <c r="M19578" s="19">
        <v>0.86479967054570595</v>
      </c>
      <c r="N19578" s="19"/>
      <c r="O19578" s="19"/>
      <c r="P19578" s="50">
        <v>0.23492936676019716</v>
      </c>
      <c r="R19578" s="9" t="s">
        <v>0</v>
      </c>
    </row>
    <row r="19579" spans="2:18" x14ac:dyDescent="0.2">
      <c r="B19579" s="25">
        <v>19349</v>
      </c>
      <c r="C19579" s="193">
        <v>0.14655175518089703</v>
      </c>
      <c r="D19579" s="19"/>
      <c r="E19579" s="19"/>
      <c r="F19579" s="19">
        <v>0.49477491736790985</v>
      </c>
      <c r="G19579" s="19"/>
      <c r="H19579" s="19">
        <v>0.10757000369829053</v>
      </c>
      <c r="I19579" s="19"/>
      <c r="J19579" s="19">
        <v>0.20862919585919082</v>
      </c>
      <c r="K19579" s="19">
        <v>0.47263615113891122</v>
      </c>
      <c r="L19579" s="19"/>
      <c r="M19579" s="19"/>
      <c r="N19579" s="19">
        <v>0.38854208049612071</v>
      </c>
      <c r="O19579" s="19"/>
      <c r="P19579" s="50">
        <v>0.24468534692596419</v>
      </c>
      <c r="R19579" s="9" t="s">
        <v>0</v>
      </c>
    </row>
    <row r="19580" spans="2:18" x14ac:dyDescent="0.2">
      <c r="B19580" s="25">
        <v>19350</v>
      </c>
      <c r="C19580" s="193"/>
      <c r="D19580" s="19">
        <v>1.5552506220503119</v>
      </c>
      <c r="E19580" s="19"/>
      <c r="F19580" s="19">
        <v>1.0100451875400152</v>
      </c>
      <c r="G19580" s="19"/>
      <c r="H19580" s="19">
        <v>1.0092614395595823</v>
      </c>
      <c r="I19580" s="19"/>
      <c r="J19580" s="19">
        <v>1.66860741762396</v>
      </c>
      <c r="K19580" s="19"/>
      <c r="L19580" s="19">
        <v>1.2315882745821438</v>
      </c>
      <c r="M19580" s="19"/>
      <c r="N19580" s="19">
        <v>1.8131929646445821</v>
      </c>
      <c r="O19580" s="19"/>
      <c r="P19580" s="50">
        <v>1.5204646432367759</v>
      </c>
      <c r="R19580" s="9" t="s">
        <v>0</v>
      </c>
    </row>
    <row r="19581" spans="2:18" x14ac:dyDescent="0.2">
      <c r="B19581" s="25">
        <v>19351</v>
      </c>
      <c r="C19581" s="193">
        <v>1.4886600409656099</v>
      </c>
      <c r="D19581" s="19"/>
      <c r="E19581" s="19">
        <v>0.81812944292828804</v>
      </c>
      <c r="F19581" s="19"/>
      <c r="G19581" s="19">
        <v>0.28276113577201301</v>
      </c>
      <c r="H19581" s="19"/>
      <c r="I19581" s="19">
        <v>0.68582278484991621</v>
      </c>
      <c r="J19581" s="19"/>
      <c r="K19581" s="19">
        <v>0.82452598434366664</v>
      </c>
      <c r="L19581" s="19"/>
      <c r="M19581" s="19">
        <v>0.70096212781840295</v>
      </c>
      <c r="N19581" s="19"/>
      <c r="O19581" s="19"/>
      <c r="P19581" s="50">
        <v>0.52318050476485356</v>
      </c>
      <c r="R19581" s="9" t="s">
        <v>0</v>
      </c>
    </row>
    <row r="19582" spans="2:18" x14ac:dyDescent="0.2">
      <c r="B19582" s="25">
        <v>19352</v>
      </c>
      <c r="C19582" s="193">
        <v>0.85078401613883392</v>
      </c>
      <c r="D19582" s="19"/>
      <c r="E19582" s="19">
        <v>1.0178158154837746</v>
      </c>
      <c r="F19582" s="19"/>
      <c r="G19582" s="19">
        <v>0.27054629392921981</v>
      </c>
      <c r="H19582" s="19"/>
      <c r="I19582" s="19">
        <v>0.75142824781936191</v>
      </c>
      <c r="J19582" s="19"/>
      <c r="K19582" s="19">
        <v>1.0986489721368267</v>
      </c>
      <c r="L19582" s="19"/>
      <c r="M19582" s="19">
        <v>0.70291976661559441</v>
      </c>
      <c r="N19582" s="19"/>
      <c r="O19582" s="19"/>
      <c r="P19582" s="50">
        <v>8.3916320124760982E-2</v>
      </c>
      <c r="R19582" s="9" t="s">
        <v>0</v>
      </c>
    </row>
    <row r="19583" spans="2:18" x14ac:dyDescent="0.2">
      <c r="B19583" s="25">
        <v>19353</v>
      </c>
      <c r="C19583" s="193"/>
      <c r="D19583" s="19">
        <v>0.75936701588395028</v>
      </c>
      <c r="E19583" s="19">
        <v>4.9028486864983144E-2</v>
      </c>
      <c r="F19583" s="19"/>
      <c r="G19583" s="19"/>
      <c r="H19583" s="19">
        <v>0.22990133880742816</v>
      </c>
      <c r="I19583" s="19"/>
      <c r="J19583" s="19">
        <v>5.8851195436783292E-3</v>
      </c>
      <c r="K19583" s="19">
        <v>8.0161169389124959E-2</v>
      </c>
      <c r="L19583" s="19"/>
      <c r="M19583" s="19"/>
      <c r="N19583" s="19">
        <v>0.2785819367887713</v>
      </c>
      <c r="O19583" s="19"/>
      <c r="P19583" s="50">
        <v>0.29735868553606526</v>
      </c>
      <c r="R19583" s="9" t="s">
        <v>0</v>
      </c>
    </row>
    <row r="19584" spans="2:18" x14ac:dyDescent="0.2">
      <c r="B19584" s="25">
        <v>19354</v>
      </c>
      <c r="C19584" s="193"/>
      <c r="D19584" s="19">
        <v>1.208613705574334</v>
      </c>
      <c r="E19584" s="19"/>
      <c r="F19584" s="19">
        <v>0.5634981813252411</v>
      </c>
      <c r="G19584" s="19"/>
      <c r="H19584" s="19">
        <v>0.5998889707819165</v>
      </c>
      <c r="I19584" s="19"/>
      <c r="J19584" s="19">
        <v>0.4360849234901279</v>
      </c>
      <c r="K19584" s="19"/>
      <c r="L19584" s="19">
        <v>0.70585609515687386</v>
      </c>
      <c r="M19584" s="19"/>
      <c r="N19584" s="19">
        <v>0.65388603364352782</v>
      </c>
      <c r="O19584" s="19"/>
      <c r="P19584" s="50">
        <v>0.42613082712151434</v>
      </c>
      <c r="R19584" s="9" t="s">
        <v>0</v>
      </c>
    </row>
    <row r="19585" spans="2:18" x14ac:dyDescent="0.2">
      <c r="B19585" s="25">
        <v>19355</v>
      </c>
      <c r="C19585" s="193">
        <v>0.64998702029654787</v>
      </c>
      <c r="D19585" s="19"/>
      <c r="E19585" s="19">
        <v>1.3331241888608176</v>
      </c>
      <c r="F19585" s="19"/>
      <c r="G19585" s="19">
        <v>0.8347692705970875</v>
      </c>
      <c r="H19585" s="19"/>
      <c r="I19585" s="19">
        <v>1.5954605037481482</v>
      </c>
      <c r="J19585" s="19"/>
      <c r="K19585" s="19">
        <v>0.93986080678303363</v>
      </c>
      <c r="L19585" s="19"/>
      <c r="M19585" s="19">
        <v>0.68464493781969471</v>
      </c>
      <c r="N19585" s="19"/>
      <c r="O19585" s="19">
        <v>0.34362105968029361</v>
      </c>
      <c r="P19585" s="50"/>
      <c r="R19585" s="9" t="s">
        <v>0</v>
      </c>
    </row>
    <row r="19586" spans="2:18" x14ac:dyDescent="0.2">
      <c r="B19586" s="25">
        <v>19356</v>
      </c>
      <c r="C19586" s="193"/>
      <c r="D19586" s="19">
        <v>9.3346262609040012E-2</v>
      </c>
      <c r="E19586" s="19">
        <v>0.4251107309862604</v>
      </c>
      <c r="F19586" s="19"/>
      <c r="G19586" s="19">
        <v>1.0748876898730884</v>
      </c>
      <c r="H19586" s="19"/>
      <c r="I19586" s="19"/>
      <c r="J19586" s="19">
        <v>0.27134132072042805</v>
      </c>
      <c r="K19586" s="19">
        <v>0.27977729376838434</v>
      </c>
      <c r="L19586" s="19"/>
      <c r="M19586" s="19"/>
      <c r="N19586" s="19">
        <v>0.11736118914756249</v>
      </c>
      <c r="O19586" s="19">
        <v>0.617659884926817</v>
      </c>
      <c r="P19586" s="50"/>
      <c r="R19586" s="9" t="s">
        <v>0</v>
      </c>
    </row>
    <row r="19587" spans="2:18" x14ac:dyDescent="0.2">
      <c r="B19587" s="25">
        <v>19357</v>
      </c>
      <c r="C19587" s="193">
        <v>0.14585941829439189</v>
      </c>
      <c r="D19587" s="19"/>
      <c r="E19587" s="19"/>
      <c r="F19587" s="19">
        <v>0.5959314875570707</v>
      </c>
      <c r="G19587" s="19">
        <v>0.10882837335087625</v>
      </c>
      <c r="H19587" s="19"/>
      <c r="I19587" s="19">
        <v>0.19737240689678134</v>
      </c>
      <c r="J19587" s="19"/>
      <c r="K19587" s="19">
        <v>0.14097972417053764</v>
      </c>
      <c r="L19587" s="19"/>
      <c r="M19587" s="19"/>
      <c r="N19587" s="19">
        <v>1.1448536669134665E-2</v>
      </c>
      <c r="O19587" s="19"/>
      <c r="P19587" s="50">
        <v>0.15289558401840228</v>
      </c>
      <c r="R19587" s="9" t="s">
        <v>0</v>
      </c>
    </row>
    <row r="19588" spans="2:18" x14ac:dyDescent="0.2">
      <c r="B19588" s="25">
        <v>19358</v>
      </c>
      <c r="C19588" s="193"/>
      <c r="D19588" s="19">
        <v>0.6424375649158206</v>
      </c>
      <c r="E19588" s="19"/>
      <c r="F19588" s="19">
        <v>1.4031368578475449</v>
      </c>
      <c r="G19588" s="19"/>
      <c r="H19588" s="19">
        <v>6.9748378912566064E-2</v>
      </c>
      <c r="I19588" s="19"/>
      <c r="J19588" s="19">
        <v>1.8467805652781499</v>
      </c>
      <c r="K19588" s="19"/>
      <c r="L19588" s="19">
        <v>0.40371036303385249</v>
      </c>
      <c r="M19588" s="19"/>
      <c r="N19588" s="19">
        <v>0.39929955985185728</v>
      </c>
      <c r="O19588" s="19">
        <v>0.17163619233636448</v>
      </c>
      <c r="P19588" s="50"/>
      <c r="R19588" s="9" t="s">
        <v>0</v>
      </c>
    </row>
    <row r="19589" spans="2:18" x14ac:dyDescent="0.2">
      <c r="B19589" s="25">
        <v>19359</v>
      </c>
      <c r="C19589" s="193">
        <v>0.95003825587088919</v>
      </c>
      <c r="D19589" s="19"/>
      <c r="E19589" s="19">
        <v>1.5862070475702581</v>
      </c>
      <c r="F19589" s="19"/>
      <c r="G19589" s="19">
        <v>0.9020799686796761</v>
      </c>
      <c r="H19589" s="19"/>
      <c r="I19589" s="19">
        <v>0.14797853103278169</v>
      </c>
      <c r="J19589" s="19"/>
      <c r="K19589" s="19">
        <v>1.4055859358957521</v>
      </c>
      <c r="L19589" s="19"/>
      <c r="M19589" s="19">
        <v>0.54007631167879633</v>
      </c>
      <c r="N19589" s="19"/>
      <c r="O19589" s="19">
        <v>0.51944977427564665</v>
      </c>
      <c r="P19589" s="50"/>
      <c r="R19589" s="9" t="s">
        <v>0</v>
      </c>
    </row>
    <row r="19590" spans="2:18" x14ac:dyDescent="0.2">
      <c r="B19590" s="25">
        <v>19360</v>
      </c>
      <c r="C19590" s="193"/>
      <c r="D19590" s="19">
        <v>0.371576510158106</v>
      </c>
      <c r="E19590" s="19"/>
      <c r="F19590" s="19">
        <v>0.24294510108221007</v>
      </c>
      <c r="G19590" s="19">
        <v>0.14380207903197809</v>
      </c>
      <c r="H19590" s="19"/>
      <c r="I19590" s="19">
        <v>0.26303371615746052</v>
      </c>
      <c r="J19590" s="19"/>
      <c r="K19590" s="19">
        <v>0.45978031848889428</v>
      </c>
      <c r="L19590" s="19"/>
      <c r="M19590" s="19">
        <v>1.2779425325220402</v>
      </c>
      <c r="N19590" s="19"/>
      <c r="O19590" s="19"/>
      <c r="P19590" s="50">
        <v>0.66236195107730045</v>
      </c>
      <c r="R19590" s="9" t="s">
        <v>0</v>
      </c>
    </row>
    <row r="19591" spans="2:18" x14ac:dyDescent="0.2">
      <c r="B19591" s="25">
        <v>19361</v>
      </c>
      <c r="C19591" s="193"/>
      <c r="D19591" s="19">
        <v>0.2904264348193647</v>
      </c>
      <c r="E19591" s="19"/>
      <c r="F19591" s="19">
        <v>1.6659397450442478E-2</v>
      </c>
      <c r="G19591" s="19">
        <v>0.52225399319154275</v>
      </c>
      <c r="H19591" s="19"/>
      <c r="I19591" s="19">
        <v>0.71700560428392401</v>
      </c>
      <c r="J19591" s="19"/>
      <c r="K19591" s="19">
        <v>0.25638256789988034</v>
      </c>
      <c r="L19591" s="19"/>
      <c r="M19591" s="19">
        <v>4.5510411925412932E-4</v>
      </c>
      <c r="N19591" s="19"/>
      <c r="O19591" s="19">
        <v>1.3019493991182729</v>
      </c>
      <c r="P19591" s="50"/>
      <c r="R19591" s="9" t="s">
        <v>0</v>
      </c>
    </row>
    <row r="19592" spans="2:18" x14ac:dyDescent="0.2">
      <c r="B19592" s="25">
        <v>19362</v>
      </c>
      <c r="C19592" s="193">
        <v>0.46417816484333752</v>
      </c>
      <c r="D19592" s="19"/>
      <c r="E19592" s="19">
        <v>4.708931351187412E-2</v>
      </c>
      <c r="F19592" s="19"/>
      <c r="G19592" s="19">
        <v>1.0528583301773646</v>
      </c>
      <c r="H19592" s="19"/>
      <c r="I19592" s="19">
        <v>1.2834864782486644</v>
      </c>
      <c r="J19592" s="19"/>
      <c r="K19592" s="19"/>
      <c r="L19592" s="19">
        <v>4.8882715275734033E-2</v>
      </c>
      <c r="M19592" s="19">
        <v>0.91907690456412017</v>
      </c>
      <c r="N19592" s="19"/>
      <c r="O19592" s="19">
        <v>0.76680937914178782</v>
      </c>
      <c r="P19592" s="50"/>
      <c r="R19592" s="9" t="s">
        <v>0</v>
      </c>
    </row>
    <row r="19593" spans="2:18" x14ac:dyDescent="0.2">
      <c r="B19593" s="25">
        <v>19363</v>
      </c>
      <c r="C19593" s="193">
        <v>8.169939778065391E-2</v>
      </c>
      <c r="D19593" s="19"/>
      <c r="E19593" s="19"/>
      <c r="F19593" s="19">
        <v>0.16918453802978561</v>
      </c>
      <c r="G19593" s="19">
        <v>0.4998625261058775</v>
      </c>
      <c r="H19593" s="19"/>
      <c r="I19593" s="19">
        <v>0.51479258763565783</v>
      </c>
      <c r="J19593" s="19"/>
      <c r="K19593" s="19"/>
      <c r="L19593" s="19">
        <v>0.95165969537715456</v>
      </c>
      <c r="M19593" s="19">
        <v>0.35242428810230736</v>
      </c>
      <c r="N19593" s="19"/>
      <c r="O19593" s="19"/>
      <c r="P19593" s="50">
        <v>0.35844339834912808</v>
      </c>
      <c r="R19593" s="9" t="s">
        <v>0</v>
      </c>
    </row>
    <row r="19594" spans="2:18" x14ac:dyDescent="0.2">
      <c r="B19594" s="25">
        <v>19364</v>
      </c>
      <c r="C19594" s="193"/>
      <c r="D19594" s="19">
        <v>0.28275137256500504</v>
      </c>
      <c r="E19594" s="19"/>
      <c r="F19594" s="19">
        <v>0.42069994582449721</v>
      </c>
      <c r="G19594" s="19">
        <v>0.36021504607035426</v>
      </c>
      <c r="H19594" s="19"/>
      <c r="I19594" s="19"/>
      <c r="J19594" s="19">
        <v>0.75134741427970464</v>
      </c>
      <c r="K19594" s="19"/>
      <c r="L19594" s="19">
        <v>0.49027359530791825</v>
      </c>
      <c r="M19594" s="19"/>
      <c r="N19594" s="19">
        <v>0.19157696768593932</v>
      </c>
      <c r="O19594" s="19">
        <v>0.10212898168743814</v>
      </c>
      <c r="P19594" s="50"/>
      <c r="R19594" s="9" t="s">
        <v>0</v>
      </c>
    </row>
    <row r="19595" spans="2:18" x14ac:dyDescent="0.2">
      <c r="B19595" s="25">
        <v>19365</v>
      </c>
      <c r="C19595" s="193">
        <v>0.77131475505015246</v>
      </c>
      <c r="D19595" s="19"/>
      <c r="E19595" s="19">
        <v>1.9356913987513558</v>
      </c>
      <c r="F19595" s="19"/>
      <c r="G19595" s="19">
        <v>1.4836812681260685</v>
      </c>
      <c r="H19595" s="19"/>
      <c r="I19595" s="19">
        <v>1.5742673324470267</v>
      </c>
      <c r="J19595" s="19"/>
      <c r="K19595" s="19">
        <v>0.94697059984965437</v>
      </c>
      <c r="L19595" s="19"/>
      <c r="M19595" s="19">
        <v>1.2129352148663077</v>
      </c>
      <c r="N19595" s="19"/>
      <c r="O19595" s="19">
        <v>0.50944199372350119</v>
      </c>
      <c r="P19595" s="50"/>
      <c r="R19595" s="9" t="s">
        <v>0</v>
      </c>
    </row>
    <row r="19596" spans="2:18" x14ac:dyDescent="0.2">
      <c r="B19596" s="25">
        <v>19366</v>
      </c>
      <c r="C19596" s="193"/>
      <c r="D19596" s="19">
        <v>0.5928727926296804</v>
      </c>
      <c r="E19596" s="19"/>
      <c r="F19596" s="19">
        <v>4.1870458603490389E-2</v>
      </c>
      <c r="G19596" s="19">
        <v>0.2787984661877202</v>
      </c>
      <c r="H19596" s="19"/>
      <c r="I19596" s="19"/>
      <c r="J19596" s="19">
        <v>0.50976900459997743</v>
      </c>
      <c r="K19596" s="19"/>
      <c r="L19596" s="19">
        <v>0.43051743857687241</v>
      </c>
      <c r="M19596" s="19">
        <v>0.4217563999476136</v>
      </c>
      <c r="N19596" s="19"/>
      <c r="O19596" s="19"/>
      <c r="P19596" s="50">
        <v>1.2046065568906275</v>
      </c>
      <c r="R19596" s="9" t="s">
        <v>0</v>
      </c>
    </row>
    <row r="19597" spans="2:18" x14ac:dyDescent="0.2">
      <c r="B19597" s="25">
        <v>19367</v>
      </c>
      <c r="C19597" s="193">
        <v>1.6854255299453069</v>
      </c>
      <c r="D19597" s="19"/>
      <c r="E19597" s="19">
        <v>0.69690884508960593</v>
      </c>
      <c r="F19597" s="19"/>
      <c r="G19597" s="19">
        <v>0.52045846669046325</v>
      </c>
      <c r="H19597" s="19"/>
      <c r="I19597" s="19">
        <v>1.0496713926021801</v>
      </c>
      <c r="J19597" s="19"/>
      <c r="K19597" s="19">
        <v>0.57673599713031209</v>
      </c>
      <c r="L19597" s="19"/>
      <c r="M19597" s="19">
        <v>6.52890663104225E-2</v>
      </c>
      <c r="N19597" s="19"/>
      <c r="O19597" s="19">
        <v>0.37621542221610488</v>
      </c>
      <c r="P19597" s="50"/>
      <c r="R19597" s="9" t="s">
        <v>0</v>
      </c>
    </row>
    <row r="19598" spans="2:18" x14ac:dyDescent="0.2">
      <c r="B19598" s="25">
        <v>19368</v>
      </c>
      <c r="C19598" s="193"/>
      <c r="D19598" s="19">
        <v>0.37552026821598894</v>
      </c>
      <c r="E19598" s="19"/>
      <c r="F19598" s="19">
        <v>2.1786453191930937</v>
      </c>
      <c r="G19598" s="19"/>
      <c r="H19598" s="19">
        <v>0.44513568774357531</v>
      </c>
      <c r="I19598" s="19"/>
      <c r="J19598" s="19">
        <v>0.90908787359899346</v>
      </c>
      <c r="K19598" s="19"/>
      <c r="L19598" s="19">
        <v>0.56976298653577628</v>
      </c>
      <c r="M19598" s="19"/>
      <c r="N19598" s="19">
        <v>0.34090911025403375</v>
      </c>
      <c r="O19598" s="19"/>
      <c r="P19598" s="50">
        <v>1.2409163649661752</v>
      </c>
      <c r="R19598" s="9" t="s">
        <v>0</v>
      </c>
    </row>
    <row r="19599" spans="2:18" x14ac:dyDescent="0.2">
      <c r="B19599" s="25">
        <v>19369</v>
      </c>
      <c r="C19599" s="193">
        <v>1.4145810970372776</v>
      </c>
      <c r="D19599" s="19"/>
      <c r="E19599" s="19">
        <v>1.1502620352650397</v>
      </c>
      <c r="F19599" s="19"/>
      <c r="G19599" s="19">
        <v>4.0749115735904486E-2</v>
      </c>
      <c r="H19599" s="19"/>
      <c r="I19599" s="19">
        <v>1.455748897119483</v>
      </c>
      <c r="J19599" s="19"/>
      <c r="K19599" s="19">
        <v>0.73688547188085596</v>
      </c>
      <c r="L19599" s="19"/>
      <c r="M19599" s="19"/>
      <c r="N19599" s="19">
        <v>5.2657018427335035E-2</v>
      </c>
      <c r="O19599" s="19">
        <v>0.28811792528498176</v>
      </c>
      <c r="P19599" s="50"/>
      <c r="R19599" s="9" t="s">
        <v>0</v>
      </c>
    </row>
    <row r="19600" spans="2:18" x14ac:dyDescent="0.2">
      <c r="B19600" s="25">
        <v>19370</v>
      </c>
      <c r="C19600" s="193"/>
      <c r="D19600" s="19">
        <v>0.32236739250114632</v>
      </c>
      <c r="E19600" s="19">
        <v>1.1413603567054904E-2</v>
      </c>
      <c r="F19600" s="19"/>
      <c r="G19600" s="19"/>
      <c r="H19600" s="19">
        <v>1.2954260886896116</v>
      </c>
      <c r="I19600" s="19"/>
      <c r="J19600" s="19">
        <v>1.128111319715936</v>
      </c>
      <c r="K19600" s="19"/>
      <c r="L19600" s="19">
        <v>0.47737235514392484</v>
      </c>
      <c r="M19600" s="19"/>
      <c r="N19600" s="19">
        <v>0.43256311771326339</v>
      </c>
      <c r="O19600" s="19"/>
      <c r="P19600" s="50">
        <v>1.2845539025456272</v>
      </c>
      <c r="R19600" s="9" t="s">
        <v>0</v>
      </c>
    </row>
    <row r="19601" spans="2:18" x14ac:dyDescent="0.2">
      <c r="B19601" s="25">
        <v>19371</v>
      </c>
      <c r="C19601" s="193"/>
      <c r="D19601" s="19">
        <v>0.18903432990519647</v>
      </c>
      <c r="E19601" s="19">
        <v>0.57196531495316472</v>
      </c>
      <c r="F19601" s="19"/>
      <c r="G19601" s="19">
        <v>0.36572832778057696</v>
      </c>
      <c r="H19601" s="19"/>
      <c r="I19601" s="19">
        <v>0.33510400043100397</v>
      </c>
      <c r="J19601" s="19"/>
      <c r="K19601" s="19">
        <v>1.1019401661734459E-2</v>
      </c>
      <c r="L19601" s="19"/>
      <c r="M19601" s="19"/>
      <c r="N19601" s="19">
        <v>6.6013853903226663E-4</v>
      </c>
      <c r="O19601" s="19">
        <v>0.94285325948663923</v>
      </c>
      <c r="P19601" s="50"/>
      <c r="R19601" s="9" t="s">
        <v>0</v>
      </c>
    </row>
    <row r="19602" spans="2:18" x14ac:dyDescent="0.2">
      <c r="B19602" s="25">
        <v>19372</v>
      </c>
      <c r="C19602" s="193">
        <v>0.26433818144676136</v>
      </c>
      <c r="D19602" s="19"/>
      <c r="E19602" s="19">
        <v>0.19909167529339103</v>
      </c>
      <c r="F19602" s="19"/>
      <c r="G19602" s="19"/>
      <c r="H19602" s="19">
        <v>0.54606364597586021</v>
      </c>
      <c r="I19602" s="19"/>
      <c r="J19602" s="19">
        <v>0.7455875090965054</v>
      </c>
      <c r="K19602" s="19"/>
      <c r="L19602" s="19">
        <v>0.56986226706714227</v>
      </c>
      <c r="M19602" s="19">
        <v>0.44498451938873457</v>
      </c>
      <c r="N19602" s="19"/>
      <c r="O19602" s="19">
        <v>1.2307809977926925</v>
      </c>
      <c r="P19602" s="50"/>
      <c r="R19602" s="9" t="s">
        <v>0</v>
      </c>
    </row>
    <row r="19603" spans="2:18" x14ac:dyDescent="0.2">
      <c r="B19603" s="25">
        <v>19373</v>
      </c>
      <c r="C19603" s="193">
        <v>0.39452461197531136</v>
      </c>
      <c r="D19603" s="19"/>
      <c r="E19603" s="19">
        <v>0.39483452476215802</v>
      </c>
      <c r="F19603" s="19"/>
      <c r="G19603" s="19"/>
      <c r="H19603" s="19">
        <v>0.7019790989151109</v>
      </c>
      <c r="I19603" s="19"/>
      <c r="J19603" s="19">
        <v>7.8164973608874519E-2</v>
      </c>
      <c r="K19603" s="19"/>
      <c r="L19603" s="19">
        <v>1.6468905725450855E-2</v>
      </c>
      <c r="M19603" s="19">
        <v>0.32879525566294171</v>
      </c>
      <c r="N19603" s="19"/>
      <c r="O19603" s="19"/>
      <c r="P19603" s="50">
        <v>0.77482828873192089</v>
      </c>
      <c r="R19603" s="9" t="s">
        <v>0</v>
      </c>
    </row>
    <row r="19604" spans="2:18" x14ac:dyDescent="0.2">
      <c r="B19604" s="25">
        <v>19374</v>
      </c>
      <c r="C19604" s="193"/>
      <c r="D19604" s="19">
        <v>0.37896457862469524</v>
      </c>
      <c r="E19604" s="19"/>
      <c r="F19604" s="19">
        <v>0.32623900263051975</v>
      </c>
      <c r="G19604" s="19">
        <v>0.45195548248391282</v>
      </c>
      <c r="H19604" s="19"/>
      <c r="I19604" s="19"/>
      <c r="J19604" s="19">
        <v>0.17045906769336228</v>
      </c>
      <c r="K19604" s="19">
        <v>0.55241515747945269</v>
      </c>
      <c r="L19604" s="19"/>
      <c r="M19604" s="19">
        <v>3.4335432934877188E-3</v>
      </c>
      <c r="N19604" s="19"/>
      <c r="O19604" s="19">
        <v>1.1544040581583184</v>
      </c>
      <c r="P19604" s="50"/>
      <c r="R19604" s="9" t="s">
        <v>0</v>
      </c>
    </row>
    <row r="19605" spans="2:18" x14ac:dyDescent="0.2">
      <c r="B19605" s="25">
        <v>19375</v>
      </c>
      <c r="C19605" s="193"/>
      <c r="D19605" s="19">
        <v>0.50546847694654407</v>
      </c>
      <c r="E19605" s="19"/>
      <c r="F19605" s="19">
        <v>0.22506713355889196</v>
      </c>
      <c r="G19605" s="19"/>
      <c r="H19605" s="19">
        <v>0.23418413096809221</v>
      </c>
      <c r="I19605" s="19"/>
      <c r="J19605" s="19">
        <v>0.49919176462328496</v>
      </c>
      <c r="K19605" s="19"/>
      <c r="L19605" s="19">
        <v>0.24742826323943076</v>
      </c>
      <c r="M19605" s="19">
        <v>0.22012385426298248</v>
      </c>
      <c r="N19605" s="19"/>
      <c r="O19605" s="19"/>
      <c r="P19605" s="50">
        <v>0.67841147892904707</v>
      </c>
      <c r="R19605" s="9" t="s">
        <v>0</v>
      </c>
    </row>
    <row r="19606" spans="2:18" x14ac:dyDescent="0.2">
      <c r="B19606" s="25">
        <v>19376</v>
      </c>
      <c r="C19606" s="193">
        <v>0.27508853539287914</v>
      </c>
      <c r="D19606" s="19"/>
      <c r="E19606" s="19">
        <v>0.37527682204862811</v>
      </c>
      <c r="F19606" s="19"/>
      <c r="G19606" s="19">
        <v>0.50844752473094612</v>
      </c>
      <c r="H19606" s="19"/>
      <c r="I19606" s="19">
        <v>0.39452828509361615</v>
      </c>
      <c r="J19606" s="19"/>
      <c r="K19606" s="19">
        <v>0.11868030833084345</v>
      </c>
      <c r="L19606" s="19"/>
      <c r="M19606" s="19">
        <v>0.25023811920962957</v>
      </c>
      <c r="N19606" s="19"/>
      <c r="O19606" s="19">
        <v>0.45504287419284511</v>
      </c>
      <c r="P19606" s="50"/>
      <c r="R19606" s="9" t="s">
        <v>0</v>
      </c>
    </row>
    <row r="19607" spans="2:18" x14ac:dyDescent="0.2">
      <c r="B19607" s="25">
        <v>19377</v>
      </c>
      <c r="C19607" s="193"/>
      <c r="D19607" s="19">
        <v>0.83546874489904766</v>
      </c>
      <c r="E19607" s="19">
        <v>0.49358721541774836</v>
      </c>
      <c r="F19607" s="19"/>
      <c r="G19607" s="19"/>
      <c r="H19607" s="19">
        <v>0.62121059469819073</v>
      </c>
      <c r="I19607" s="19"/>
      <c r="J19607" s="19">
        <v>0.86874450270636838</v>
      </c>
      <c r="K19607" s="19"/>
      <c r="L19607" s="19">
        <v>0.92804934560786689</v>
      </c>
      <c r="M19607" s="19"/>
      <c r="N19607" s="19">
        <v>1.3212230114728318</v>
      </c>
      <c r="O19607" s="19"/>
      <c r="P19607" s="50">
        <v>0.80449462473628552</v>
      </c>
      <c r="R19607" s="9" t="s">
        <v>0</v>
      </c>
    </row>
    <row r="19608" spans="2:18" x14ac:dyDescent="0.2">
      <c r="B19608" s="25">
        <v>19378</v>
      </c>
      <c r="C19608" s="193"/>
      <c r="D19608" s="19">
        <v>0.85399325010712512</v>
      </c>
      <c r="E19608" s="19"/>
      <c r="F19608" s="19">
        <v>0.88911118968109037</v>
      </c>
      <c r="G19608" s="19"/>
      <c r="H19608" s="19">
        <v>1.4249880058203757</v>
      </c>
      <c r="I19608" s="19"/>
      <c r="J19608" s="19">
        <v>1.3860898993930981</v>
      </c>
      <c r="K19608" s="19"/>
      <c r="L19608" s="19">
        <v>1.8425356535589115</v>
      </c>
      <c r="M19608" s="19"/>
      <c r="N19608" s="19">
        <v>1.1750954696934612</v>
      </c>
      <c r="O19608" s="19"/>
      <c r="P19608" s="50">
        <v>0.58299105316794075</v>
      </c>
      <c r="R19608" s="9" t="s">
        <v>0</v>
      </c>
    </row>
    <row r="19609" spans="2:18" x14ac:dyDescent="0.2">
      <c r="B19609" s="25">
        <v>19379</v>
      </c>
      <c r="C19609" s="193"/>
      <c r="D19609" s="19">
        <v>1.3667580354272129</v>
      </c>
      <c r="E19609" s="19"/>
      <c r="F19609" s="19">
        <v>0.54284568996217319</v>
      </c>
      <c r="G19609" s="19"/>
      <c r="H19609" s="19">
        <v>1.5194777016744023</v>
      </c>
      <c r="I19609" s="19"/>
      <c r="J19609" s="19">
        <v>2.1413689229343116</v>
      </c>
      <c r="K19609" s="19"/>
      <c r="L19609" s="19">
        <v>2.1189560170261226</v>
      </c>
      <c r="M19609" s="19"/>
      <c r="N19609" s="19">
        <v>1.6155467872800797</v>
      </c>
      <c r="O19609" s="19"/>
      <c r="P19609" s="50">
        <v>2.3297343749952533</v>
      </c>
      <c r="R19609" s="9" t="s">
        <v>0</v>
      </c>
    </row>
    <row r="19610" spans="2:18" x14ac:dyDescent="0.2">
      <c r="B19610" s="25">
        <v>19380</v>
      </c>
      <c r="C19610" s="193">
        <v>0.58416316178831018</v>
      </c>
      <c r="D19610" s="19"/>
      <c r="E19610" s="19">
        <v>1.3083532239338402</v>
      </c>
      <c r="F19610" s="19"/>
      <c r="G19610" s="19">
        <v>0.28039894814131167</v>
      </c>
      <c r="H19610" s="19"/>
      <c r="I19610" s="19"/>
      <c r="J19610" s="19">
        <v>0.30786485073731229</v>
      </c>
      <c r="K19610" s="19">
        <v>0.54156127604386262</v>
      </c>
      <c r="L19610" s="19"/>
      <c r="M19610" s="19">
        <v>0.48721351299187909</v>
      </c>
      <c r="N19610" s="19"/>
      <c r="O19610" s="19">
        <v>1.0986624308865074</v>
      </c>
      <c r="P19610" s="50"/>
      <c r="R19610" s="9" t="s">
        <v>0</v>
      </c>
    </row>
    <row r="19611" spans="2:18" x14ac:dyDescent="0.2">
      <c r="B19611" s="25">
        <v>19381</v>
      </c>
      <c r="C19611" s="193"/>
      <c r="D19611" s="19">
        <v>0.13768192717093625</v>
      </c>
      <c r="E19611" s="19">
        <v>0.24888232058250132</v>
      </c>
      <c r="F19611" s="19"/>
      <c r="G19611" s="19"/>
      <c r="H19611" s="19">
        <v>0.39713523630621367</v>
      </c>
      <c r="I19611" s="19"/>
      <c r="J19611" s="19">
        <v>0.54182449287318579</v>
      </c>
      <c r="K19611" s="19"/>
      <c r="L19611" s="19">
        <v>0.29276255616395463</v>
      </c>
      <c r="M19611" s="19"/>
      <c r="N19611" s="19">
        <v>0.26132453871182826</v>
      </c>
      <c r="O19611" s="19"/>
      <c r="P19611" s="50">
        <v>0.54420119289211832</v>
      </c>
      <c r="R19611" s="9" t="s">
        <v>0</v>
      </c>
    </row>
    <row r="19612" spans="2:18" x14ac:dyDescent="0.2">
      <c r="B19612" s="25">
        <v>19382</v>
      </c>
      <c r="C19612" s="193"/>
      <c r="D19612" s="19">
        <v>2.8734626704623924E-2</v>
      </c>
      <c r="E19612" s="19"/>
      <c r="F19612" s="19">
        <v>0.10968598490186716</v>
      </c>
      <c r="G19612" s="19"/>
      <c r="H19612" s="19">
        <v>0.42543027539395728</v>
      </c>
      <c r="I19612" s="19"/>
      <c r="J19612" s="19">
        <v>0.45625628834717069</v>
      </c>
      <c r="K19612" s="19"/>
      <c r="L19612" s="19">
        <v>3.8445956209456872E-2</v>
      </c>
      <c r="M19612" s="19">
        <v>0.18695821274748539</v>
      </c>
      <c r="N19612" s="19"/>
      <c r="O19612" s="19">
        <v>0.18374609953428669</v>
      </c>
      <c r="P19612" s="50"/>
      <c r="R19612" s="9" t="s">
        <v>0</v>
      </c>
    </row>
    <row r="19613" spans="2:18" x14ac:dyDescent="0.2">
      <c r="B19613" s="25">
        <v>19383</v>
      </c>
      <c r="C19613" s="193">
        <v>0.89317121202143424</v>
      </c>
      <c r="D19613" s="19"/>
      <c r="E19613" s="19"/>
      <c r="F19613" s="19">
        <v>0.42451911447278007</v>
      </c>
      <c r="G19613" s="19">
        <v>0.47996264180115983</v>
      </c>
      <c r="H19613" s="19"/>
      <c r="I19613" s="19">
        <v>0.23912942724188019</v>
      </c>
      <c r="J19613" s="19"/>
      <c r="K19613" s="19">
        <v>0.71899624101627679</v>
      </c>
      <c r="L19613" s="19"/>
      <c r="M19613" s="19">
        <v>0.10061291125670287</v>
      </c>
      <c r="N19613" s="19"/>
      <c r="O19613" s="19">
        <v>0.38108937801643833</v>
      </c>
      <c r="P19613" s="50"/>
      <c r="R19613" s="9" t="s">
        <v>0</v>
      </c>
    </row>
    <row r="19614" spans="2:18" x14ac:dyDescent="0.2">
      <c r="B19614" s="25">
        <v>19384</v>
      </c>
      <c r="C19614" s="193">
        <v>0.49987289026347942</v>
      </c>
      <c r="D19614" s="19"/>
      <c r="E19614" s="19">
        <v>0.8352674042114161</v>
      </c>
      <c r="F19614" s="19"/>
      <c r="G19614" s="19">
        <v>0.51615989824429187</v>
      </c>
      <c r="H19614" s="19"/>
      <c r="I19614" s="19"/>
      <c r="J19614" s="19">
        <v>0.12108108295500569</v>
      </c>
      <c r="K19614" s="19">
        <v>1.5821842179714392E-2</v>
      </c>
      <c r="L19614" s="19"/>
      <c r="M19614" s="19"/>
      <c r="N19614" s="19">
        <v>0.14220382546221133</v>
      </c>
      <c r="O19614" s="19"/>
      <c r="P19614" s="50">
        <v>0.77254125360025516</v>
      </c>
      <c r="R19614" s="9" t="s">
        <v>0</v>
      </c>
    </row>
    <row r="19615" spans="2:18" x14ac:dyDescent="0.2">
      <c r="B19615" s="25">
        <v>19385</v>
      </c>
      <c r="C19615" s="193">
        <v>1.6345875266808776</v>
      </c>
      <c r="D19615" s="19"/>
      <c r="E19615" s="19">
        <v>1.3047071556440066</v>
      </c>
      <c r="F19615" s="19"/>
      <c r="G19615" s="19">
        <v>1.610901091581763</v>
      </c>
      <c r="H19615" s="19"/>
      <c r="I19615" s="19">
        <v>1.2612800887153004</v>
      </c>
      <c r="J19615" s="19"/>
      <c r="K19615" s="19">
        <v>1.9219457718578341</v>
      </c>
      <c r="L19615" s="19"/>
      <c r="M19615" s="19">
        <v>1.7817966132414322</v>
      </c>
      <c r="N19615" s="19"/>
      <c r="O19615" s="19">
        <v>1.0188995565122023</v>
      </c>
      <c r="P19615" s="50"/>
      <c r="R19615" s="9" t="s">
        <v>0</v>
      </c>
    </row>
    <row r="19616" spans="2:18" x14ac:dyDescent="0.2">
      <c r="B19616" s="25">
        <v>19386</v>
      </c>
      <c r="C19616" s="193"/>
      <c r="D19616" s="19">
        <v>0.70931322512322614</v>
      </c>
      <c r="E19616" s="19"/>
      <c r="F19616" s="19">
        <v>1.5036598719822727</v>
      </c>
      <c r="G19616" s="19"/>
      <c r="H19616" s="19">
        <v>0.52561130468310446</v>
      </c>
      <c r="I19616" s="19"/>
      <c r="J19616" s="19">
        <v>1.0777019516677082</v>
      </c>
      <c r="K19616" s="19"/>
      <c r="L19616" s="19">
        <v>0.69741214162652787</v>
      </c>
      <c r="M19616" s="19"/>
      <c r="N19616" s="19">
        <v>1.0180875292999045</v>
      </c>
      <c r="O19616" s="19"/>
      <c r="P19616" s="50">
        <v>0.94616697037005437</v>
      </c>
      <c r="R19616" s="9" t="s">
        <v>0</v>
      </c>
    </row>
    <row r="19617" spans="2:18" x14ac:dyDescent="0.2">
      <c r="B19617" s="25">
        <v>19387</v>
      </c>
      <c r="C19617" s="193"/>
      <c r="D19617" s="19">
        <v>0.17508923840717361</v>
      </c>
      <c r="E19617" s="19"/>
      <c r="F19617" s="19">
        <v>0.76208141624447867</v>
      </c>
      <c r="G19617" s="19"/>
      <c r="H19617" s="19">
        <v>0.82743815941091758</v>
      </c>
      <c r="I19617" s="19"/>
      <c r="J19617" s="19">
        <v>0.21727333614976008</v>
      </c>
      <c r="K19617" s="19"/>
      <c r="L19617" s="19">
        <v>0.57211560558358976</v>
      </c>
      <c r="M19617" s="19">
        <v>0.20208638510813406</v>
      </c>
      <c r="N19617" s="19"/>
      <c r="O19617" s="19"/>
      <c r="P19617" s="50">
        <v>0.15094638358206014</v>
      </c>
      <c r="R19617" s="9" t="s">
        <v>0</v>
      </c>
    </row>
    <row r="19618" spans="2:18" x14ac:dyDescent="0.2">
      <c r="B19618" s="25">
        <v>19388</v>
      </c>
      <c r="C19618" s="193">
        <v>0.21868770937506563</v>
      </c>
      <c r="D19618" s="19"/>
      <c r="E19618" s="19">
        <v>0.36690074882528828</v>
      </c>
      <c r="F19618" s="19"/>
      <c r="G19618" s="19"/>
      <c r="H19618" s="19">
        <v>0.88980780522898795</v>
      </c>
      <c r="I19618" s="19"/>
      <c r="J19618" s="19">
        <v>4.9344898223671954E-2</v>
      </c>
      <c r="K19618" s="19"/>
      <c r="L19618" s="19">
        <v>6.5967844636558137E-2</v>
      </c>
      <c r="M19618" s="19">
        <v>0.48582962874870689</v>
      </c>
      <c r="N19618" s="19"/>
      <c r="O19618" s="19"/>
      <c r="P19618" s="50">
        <v>0.75355236116262014</v>
      </c>
      <c r="R19618" s="9" t="s">
        <v>0</v>
      </c>
    </row>
    <row r="19619" spans="2:18" x14ac:dyDescent="0.2">
      <c r="B19619" s="25">
        <v>19389</v>
      </c>
      <c r="C19619" s="193"/>
      <c r="D19619" s="19">
        <v>0.64767368808470438</v>
      </c>
      <c r="E19619" s="19"/>
      <c r="F19619" s="19">
        <v>0.94442260739269179</v>
      </c>
      <c r="G19619" s="19"/>
      <c r="H19619" s="19">
        <v>0.6604969214387747</v>
      </c>
      <c r="I19619" s="19"/>
      <c r="J19619" s="19">
        <v>1.2296816065970571</v>
      </c>
      <c r="K19619" s="19"/>
      <c r="L19619" s="19">
        <v>0.43121000201294679</v>
      </c>
      <c r="M19619" s="19"/>
      <c r="N19619" s="19">
        <v>0.56445692225970212</v>
      </c>
      <c r="O19619" s="19"/>
      <c r="P19619" s="50">
        <v>0.79394634927986696</v>
      </c>
      <c r="R19619" s="9" t="s">
        <v>0</v>
      </c>
    </row>
    <row r="19620" spans="2:18" x14ac:dyDescent="0.2">
      <c r="B19620" s="25">
        <v>19390</v>
      </c>
      <c r="C19620" s="193"/>
      <c r="D19620" s="19">
        <v>0.60882697692067012</v>
      </c>
      <c r="E19620" s="19"/>
      <c r="F19620" s="19">
        <v>1.0679178316903544</v>
      </c>
      <c r="G19620" s="19"/>
      <c r="H19620" s="19">
        <v>0.40325056037857443</v>
      </c>
      <c r="I19620" s="19"/>
      <c r="J19620" s="19">
        <v>1.4071053134668081</v>
      </c>
      <c r="K19620" s="19"/>
      <c r="L19620" s="19">
        <v>0.96949600266547453</v>
      </c>
      <c r="M19620" s="19"/>
      <c r="N19620" s="19">
        <v>1.5869073198946908</v>
      </c>
      <c r="O19620" s="19">
        <v>0.32188520631419443</v>
      </c>
      <c r="P19620" s="50"/>
      <c r="R19620" s="9" t="s">
        <v>0</v>
      </c>
    </row>
    <row r="19621" spans="2:18" x14ac:dyDescent="0.2">
      <c r="B19621" s="25">
        <v>19391</v>
      </c>
      <c r="C19621" s="193">
        <v>0.17352848651965741</v>
      </c>
      <c r="D19621" s="19"/>
      <c r="E19621" s="19">
        <v>0.68270103419030292</v>
      </c>
      <c r="F19621" s="19"/>
      <c r="G19621" s="19">
        <v>0.56106620032831012</v>
      </c>
      <c r="H19621" s="19"/>
      <c r="I19621" s="19">
        <v>0.16759838894961709</v>
      </c>
      <c r="J19621" s="19"/>
      <c r="K19621" s="19">
        <v>3.5736444660216068E-2</v>
      </c>
      <c r="L19621" s="19"/>
      <c r="M19621" s="19">
        <v>0.21738029882291193</v>
      </c>
      <c r="N19621" s="19"/>
      <c r="O19621" s="19"/>
      <c r="P19621" s="50">
        <v>0.27539759525310015</v>
      </c>
      <c r="R19621" s="9" t="s">
        <v>0</v>
      </c>
    </row>
    <row r="19622" spans="2:18" x14ac:dyDescent="0.2">
      <c r="B19622" s="25">
        <v>19392</v>
      </c>
      <c r="C19622" s="193"/>
      <c r="D19622" s="19">
        <v>1.9311815673921546</v>
      </c>
      <c r="E19622" s="19"/>
      <c r="F19622" s="19">
        <v>0.76354659881546183</v>
      </c>
      <c r="G19622" s="19"/>
      <c r="H19622" s="19">
        <v>0.2979457569274</v>
      </c>
      <c r="I19622" s="19"/>
      <c r="J19622" s="19">
        <v>1.9270602108096544</v>
      </c>
      <c r="K19622" s="19"/>
      <c r="L19622" s="19">
        <v>0.22052535096530798</v>
      </c>
      <c r="M19622" s="19"/>
      <c r="N19622" s="19">
        <v>1.2720973078377202</v>
      </c>
      <c r="O19622" s="19"/>
      <c r="P19622" s="50">
        <v>1.1512250613222152</v>
      </c>
      <c r="R19622" s="9" t="s">
        <v>0</v>
      </c>
    </row>
    <row r="19623" spans="2:18" x14ac:dyDescent="0.2">
      <c r="B19623" s="25">
        <v>19393</v>
      </c>
      <c r="C19623" s="193">
        <v>0.14311852598662542</v>
      </c>
      <c r="D19623" s="19"/>
      <c r="E19623" s="19"/>
      <c r="F19623" s="19">
        <v>0.31026266962968257</v>
      </c>
      <c r="G19623" s="19">
        <v>0.55107656502855462</v>
      </c>
      <c r="H19623" s="19"/>
      <c r="I19623" s="19">
        <v>0.83802883774957693</v>
      </c>
      <c r="J19623" s="19"/>
      <c r="K19623" s="19">
        <v>1.4421715186785713</v>
      </c>
      <c r="L19623" s="19"/>
      <c r="M19623" s="19">
        <v>0.35338786481256113</v>
      </c>
      <c r="N19623" s="19"/>
      <c r="O19623" s="19">
        <v>1.1414385695833755</v>
      </c>
      <c r="P19623" s="50"/>
      <c r="R19623" s="9" t="s">
        <v>0</v>
      </c>
    </row>
    <row r="19624" spans="2:18" x14ac:dyDescent="0.2">
      <c r="B19624" s="25">
        <v>19394</v>
      </c>
      <c r="C19624" s="193"/>
      <c r="D19624" s="19">
        <v>0.43684138954248164</v>
      </c>
      <c r="E19624" s="19"/>
      <c r="F19624" s="19">
        <v>0.99872425664439224</v>
      </c>
      <c r="G19624" s="19"/>
      <c r="H19624" s="19">
        <v>0.33380358499786167</v>
      </c>
      <c r="I19624" s="19"/>
      <c r="J19624" s="19">
        <v>0.32965533352568421</v>
      </c>
      <c r="K19624" s="19"/>
      <c r="L19624" s="19">
        <v>0.12998628326482894</v>
      </c>
      <c r="M19624" s="19"/>
      <c r="N19624" s="19">
        <v>0.52220063054042065</v>
      </c>
      <c r="O19624" s="19"/>
      <c r="P19624" s="50">
        <v>0.75410987812264763</v>
      </c>
      <c r="R19624" s="9" t="s">
        <v>0</v>
      </c>
    </row>
    <row r="19625" spans="2:18" x14ac:dyDescent="0.2">
      <c r="B19625" s="25">
        <v>19395</v>
      </c>
      <c r="C19625" s="193"/>
      <c r="D19625" s="19">
        <v>0.47857351629805517</v>
      </c>
      <c r="E19625" s="19">
        <v>0.47158279725226609</v>
      </c>
      <c r="F19625" s="19"/>
      <c r="G19625" s="19"/>
      <c r="H19625" s="19">
        <v>0.67201215228767563</v>
      </c>
      <c r="I19625" s="19"/>
      <c r="J19625" s="19">
        <v>0.23677937723459491</v>
      </c>
      <c r="K19625" s="19">
        <v>0.32071481716844796</v>
      </c>
      <c r="L19625" s="19"/>
      <c r="M19625" s="19"/>
      <c r="N19625" s="19">
        <v>0.82760848829862366</v>
      </c>
      <c r="O19625" s="19"/>
      <c r="P19625" s="50">
        <v>0.2313880848441851</v>
      </c>
      <c r="R19625" s="9" t="s">
        <v>0</v>
      </c>
    </row>
    <row r="19626" spans="2:18" x14ac:dyDescent="0.2">
      <c r="B19626" s="25">
        <v>19396</v>
      </c>
      <c r="C19626" s="193"/>
      <c r="D19626" s="19">
        <v>5.9202538619451558E-2</v>
      </c>
      <c r="E19626" s="19"/>
      <c r="F19626" s="19">
        <v>0.18127979179900133</v>
      </c>
      <c r="G19626" s="19"/>
      <c r="H19626" s="19">
        <v>0.39481111845847872</v>
      </c>
      <c r="I19626" s="19">
        <v>0.12108925714550384</v>
      </c>
      <c r="J19626" s="19"/>
      <c r="K19626" s="19">
        <v>0.1017723012377087</v>
      </c>
      <c r="L19626" s="19"/>
      <c r="M19626" s="19"/>
      <c r="N19626" s="19">
        <v>0.1327910664519657</v>
      </c>
      <c r="O19626" s="19">
        <v>0.22107414733180555</v>
      </c>
      <c r="P19626" s="50"/>
      <c r="R19626" s="9" t="s">
        <v>0</v>
      </c>
    </row>
    <row r="19627" spans="2:18" x14ac:dyDescent="0.2">
      <c r="B19627" s="25">
        <v>19397</v>
      </c>
      <c r="C19627" s="193"/>
      <c r="D19627" s="19">
        <v>0.85595800962700141</v>
      </c>
      <c r="E19627" s="19"/>
      <c r="F19627" s="19">
        <v>0.81982329961859424</v>
      </c>
      <c r="G19627" s="19"/>
      <c r="H19627" s="19">
        <v>0.63176493228593089</v>
      </c>
      <c r="I19627" s="19"/>
      <c r="J19627" s="19">
        <v>0.74173550132004418</v>
      </c>
      <c r="K19627" s="19"/>
      <c r="L19627" s="19">
        <v>1.6403709050996553</v>
      </c>
      <c r="M19627" s="19"/>
      <c r="N19627" s="19">
        <v>1.2910024687813528</v>
      </c>
      <c r="O19627" s="19"/>
      <c r="P19627" s="50">
        <v>1.8251728811916303</v>
      </c>
      <c r="R19627" s="9" t="s">
        <v>0</v>
      </c>
    </row>
    <row r="19628" spans="2:18" x14ac:dyDescent="0.2">
      <c r="B19628" s="25">
        <v>19398</v>
      </c>
      <c r="C19628" s="193">
        <v>0.20937501404030961</v>
      </c>
      <c r="D19628" s="19"/>
      <c r="E19628" s="19">
        <v>0.23576362942697413</v>
      </c>
      <c r="F19628" s="19"/>
      <c r="G19628" s="19">
        <v>0.7789239820718008</v>
      </c>
      <c r="H19628" s="19"/>
      <c r="I19628" s="19">
        <v>0.64818353551884578</v>
      </c>
      <c r="J19628" s="19"/>
      <c r="K19628" s="19">
        <v>1.0859708053377719</v>
      </c>
      <c r="L19628" s="19"/>
      <c r="M19628" s="19">
        <v>0.20956657738098181</v>
      </c>
      <c r="N19628" s="19"/>
      <c r="O19628" s="19">
        <v>0.83122184277562172</v>
      </c>
      <c r="P19628" s="50"/>
      <c r="R19628" s="9" t="s">
        <v>0</v>
      </c>
    </row>
    <row r="19629" spans="2:18" x14ac:dyDescent="0.2">
      <c r="B19629" s="25">
        <v>19399</v>
      </c>
      <c r="C19629" s="193"/>
      <c r="D19629" s="19">
        <v>0.94569367776656466</v>
      </c>
      <c r="E19629" s="19"/>
      <c r="F19629" s="19">
        <v>0.72445800429333207</v>
      </c>
      <c r="G19629" s="19"/>
      <c r="H19629" s="19">
        <v>1.4573189871803629</v>
      </c>
      <c r="I19629" s="19"/>
      <c r="J19629" s="19">
        <v>1.5013036718388435</v>
      </c>
      <c r="K19629" s="19"/>
      <c r="L19629" s="19">
        <v>0.44394428578391948</v>
      </c>
      <c r="M19629" s="19"/>
      <c r="N19629" s="19">
        <v>1.5368871111388558</v>
      </c>
      <c r="O19629" s="19"/>
      <c r="P19629" s="50">
        <v>1.5605723870066486</v>
      </c>
      <c r="R19629" s="9" t="s">
        <v>0</v>
      </c>
    </row>
    <row r="19630" spans="2:18" x14ac:dyDescent="0.2">
      <c r="B19630" s="25">
        <v>19400</v>
      </c>
      <c r="C19630" s="193"/>
      <c r="D19630" s="19">
        <v>0.59151081762806834</v>
      </c>
      <c r="E19630" s="19"/>
      <c r="F19630" s="19">
        <v>0.99685406875237259</v>
      </c>
      <c r="G19630" s="19"/>
      <c r="H19630" s="19">
        <v>0.50065324692467117</v>
      </c>
      <c r="I19630" s="19"/>
      <c r="J19630" s="19">
        <v>0.26970244247158587</v>
      </c>
      <c r="K19630" s="19"/>
      <c r="L19630" s="19">
        <v>0.37104664305717955</v>
      </c>
      <c r="M19630" s="19"/>
      <c r="N19630" s="19">
        <v>0.52717640468251292</v>
      </c>
      <c r="O19630" s="19"/>
      <c r="P19630" s="50">
        <v>1.3526438465337631</v>
      </c>
      <c r="R19630" s="9" t="s">
        <v>0</v>
      </c>
    </row>
    <row r="19631" spans="2:18" x14ac:dyDescent="0.2">
      <c r="B19631" s="25">
        <v>19401</v>
      </c>
      <c r="C19631" s="193">
        <v>2.6088503245082149</v>
      </c>
      <c r="D19631" s="19"/>
      <c r="E19631" s="19"/>
      <c r="F19631" s="19">
        <v>0.12032292459307174</v>
      </c>
      <c r="G19631" s="19">
        <v>1.8724226241555462</v>
      </c>
      <c r="H19631" s="19"/>
      <c r="I19631" s="19">
        <v>1.2770625641707372</v>
      </c>
      <c r="J19631" s="19"/>
      <c r="K19631" s="19">
        <v>1.8863326463823153</v>
      </c>
      <c r="L19631" s="19"/>
      <c r="M19631" s="19">
        <v>1.222031502867547</v>
      </c>
      <c r="N19631" s="19"/>
      <c r="O19631" s="19">
        <v>1.635116449425948</v>
      </c>
      <c r="P19631" s="50"/>
      <c r="R19631" s="9" t="s">
        <v>0</v>
      </c>
    </row>
    <row r="19632" spans="2:18" x14ac:dyDescent="0.2">
      <c r="B19632" s="25">
        <v>19402</v>
      </c>
      <c r="C19632" s="193"/>
      <c r="D19632" s="19">
        <v>0.317158043419355</v>
      </c>
      <c r="E19632" s="19">
        <v>0.32031556452314075</v>
      </c>
      <c r="F19632" s="19"/>
      <c r="G19632" s="19">
        <v>0.12840320787881893</v>
      </c>
      <c r="H19632" s="19"/>
      <c r="I19632" s="19"/>
      <c r="J19632" s="19">
        <v>0.38420540498909822</v>
      </c>
      <c r="K19632" s="19">
        <v>7.8837415903132105E-2</v>
      </c>
      <c r="L19632" s="19"/>
      <c r="M19632" s="19">
        <v>0.3612884849366621</v>
      </c>
      <c r="N19632" s="19"/>
      <c r="O19632" s="19"/>
      <c r="P19632" s="50">
        <v>0.25233850646048211</v>
      </c>
      <c r="R19632" s="9" t="s">
        <v>0</v>
      </c>
    </row>
    <row r="19633" spans="2:18" x14ac:dyDescent="0.2">
      <c r="B19633" s="25">
        <v>19403</v>
      </c>
      <c r="C19633" s="193">
        <v>0.22426290162980114</v>
      </c>
      <c r="D19633" s="19"/>
      <c r="E19633" s="19"/>
      <c r="F19633" s="19">
        <v>0.11957636950253746</v>
      </c>
      <c r="G19633" s="19"/>
      <c r="H19633" s="19">
        <v>0.27911064535201291</v>
      </c>
      <c r="I19633" s="19">
        <v>1.1523474535920857</v>
      </c>
      <c r="J19633" s="19"/>
      <c r="K19633" s="19">
        <v>0.48890797018336812</v>
      </c>
      <c r="L19633" s="19"/>
      <c r="M19633" s="19"/>
      <c r="N19633" s="19">
        <v>9.2329340344693978E-2</v>
      </c>
      <c r="O19633" s="19"/>
      <c r="P19633" s="50">
        <v>0.15409678303116409</v>
      </c>
      <c r="R19633" s="9" t="s">
        <v>0</v>
      </c>
    </row>
    <row r="19634" spans="2:18" x14ac:dyDescent="0.2">
      <c r="B19634" s="25">
        <v>19404</v>
      </c>
      <c r="C19634" s="193">
        <v>0.36134636241664247</v>
      </c>
      <c r="D19634" s="19"/>
      <c r="E19634" s="19">
        <v>0.55096222326880318</v>
      </c>
      <c r="F19634" s="19"/>
      <c r="G19634" s="19"/>
      <c r="H19634" s="19">
        <v>0.12347883561613432</v>
      </c>
      <c r="I19634" s="19"/>
      <c r="J19634" s="19">
        <v>1.7134530129713495E-2</v>
      </c>
      <c r="K19634" s="19"/>
      <c r="L19634" s="19">
        <v>0.10646921851228015</v>
      </c>
      <c r="M19634" s="19">
        <v>0.30326271394084808</v>
      </c>
      <c r="N19634" s="19"/>
      <c r="O19634" s="19">
        <v>0.15924743868302832</v>
      </c>
      <c r="P19634" s="50"/>
      <c r="R19634" s="9" t="s">
        <v>0</v>
      </c>
    </row>
    <row r="19635" spans="2:18" x14ac:dyDescent="0.2">
      <c r="B19635" s="25">
        <v>19405</v>
      </c>
      <c r="C19635" s="193">
        <v>0.61746586358806399</v>
      </c>
      <c r="D19635" s="19"/>
      <c r="E19635" s="19">
        <v>0.68112570069711142</v>
      </c>
      <c r="F19635" s="19"/>
      <c r="G19635" s="19">
        <v>1.0612982464341891</v>
      </c>
      <c r="H19635" s="19"/>
      <c r="I19635" s="19">
        <v>0.31047540974662358</v>
      </c>
      <c r="J19635" s="19"/>
      <c r="K19635" s="19"/>
      <c r="L19635" s="19">
        <v>0.9402765868929911</v>
      </c>
      <c r="M19635" s="19">
        <v>0.69262796371217905</v>
      </c>
      <c r="N19635" s="19"/>
      <c r="O19635" s="19">
        <v>1.5873174945747714</v>
      </c>
      <c r="P19635" s="50"/>
      <c r="R19635" s="9" t="s">
        <v>0</v>
      </c>
    </row>
    <row r="19636" spans="2:18" x14ac:dyDescent="0.2">
      <c r="B19636" s="25">
        <v>19406</v>
      </c>
      <c r="C19636" s="193">
        <v>2.0163069994964209</v>
      </c>
      <c r="D19636" s="19"/>
      <c r="E19636" s="19">
        <v>0.68699461652876193</v>
      </c>
      <c r="F19636" s="19"/>
      <c r="G19636" s="19">
        <v>1.7154406904614456</v>
      </c>
      <c r="H19636" s="19"/>
      <c r="I19636" s="19">
        <v>0.97511902660213201</v>
      </c>
      <c r="J19636" s="19"/>
      <c r="K19636" s="19">
        <v>1.2714501794279156</v>
      </c>
      <c r="L19636" s="19"/>
      <c r="M19636" s="19">
        <v>1.1802773787447329</v>
      </c>
      <c r="N19636" s="19"/>
      <c r="O19636" s="19">
        <v>1.6529872474572092</v>
      </c>
      <c r="P19636" s="50"/>
      <c r="R19636" s="9" t="s">
        <v>0</v>
      </c>
    </row>
    <row r="19637" spans="2:18" x14ac:dyDescent="0.2">
      <c r="B19637" s="25">
        <v>19407</v>
      </c>
      <c r="C19637" s="193">
        <v>0.60204748360242366</v>
      </c>
      <c r="D19637" s="19"/>
      <c r="E19637" s="19">
        <v>0.81814409555838807</v>
      </c>
      <c r="F19637" s="19"/>
      <c r="G19637" s="19"/>
      <c r="H19637" s="19">
        <v>8.1436905266058832E-2</v>
      </c>
      <c r="I19637" s="19"/>
      <c r="J19637" s="19">
        <v>0.16714433484718361</v>
      </c>
      <c r="K19637" s="19">
        <v>0.14750108480245142</v>
      </c>
      <c r="L19637" s="19"/>
      <c r="M19637" s="19">
        <v>0.61459871732562632</v>
      </c>
      <c r="N19637" s="19"/>
      <c r="O19637" s="19">
        <v>0.3679185438678213</v>
      </c>
      <c r="P19637" s="50"/>
      <c r="R19637" s="9" t="s">
        <v>0</v>
      </c>
    </row>
    <row r="19638" spans="2:18" x14ac:dyDescent="0.2">
      <c r="B19638" s="25">
        <v>19408</v>
      </c>
      <c r="C19638" s="193">
        <v>0.32302870605360795</v>
      </c>
      <c r="D19638" s="19"/>
      <c r="E19638" s="19">
        <v>0.27964694138773655</v>
      </c>
      <c r="F19638" s="19"/>
      <c r="G19638" s="19">
        <v>1.7004204006766221</v>
      </c>
      <c r="H19638" s="19"/>
      <c r="I19638" s="19">
        <v>1.5870605237385704</v>
      </c>
      <c r="J19638" s="19"/>
      <c r="K19638" s="19">
        <v>1.6169069531736346</v>
      </c>
      <c r="L19638" s="19"/>
      <c r="M19638" s="19">
        <v>1.0828089376263537</v>
      </c>
      <c r="N19638" s="19"/>
      <c r="O19638" s="19">
        <v>0.73556010389383608</v>
      </c>
      <c r="P19638" s="50"/>
      <c r="R19638" s="9" t="s">
        <v>0</v>
      </c>
    </row>
    <row r="19639" spans="2:18" x14ac:dyDescent="0.2">
      <c r="B19639" s="25">
        <v>19409</v>
      </c>
      <c r="C19639" s="193">
        <v>1.6033854626378181</v>
      </c>
      <c r="D19639" s="19"/>
      <c r="E19639" s="19">
        <v>2.2303246180214558</v>
      </c>
      <c r="F19639" s="19"/>
      <c r="G19639" s="19">
        <v>1.6398858926493001</v>
      </c>
      <c r="H19639" s="19"/>
      <c r="I19639" s="19">
        <v>1.7099304465662342</v>
      </c>
      <c r="J19639" s="19"/>
      <c r="K19639" s="19">
        <v>1.4499294044680628</v>
      </c>
      <c r="L19639" s="19"/>
      <c r="M19639" s="19">
        <v>2.4596949713659173</v>
      </c>
      <c r="N19639" s="19"/>
      <c r="O19639" s="19">
        <v>1.9823826591255929</v>
      </c>
      <c r="P19639" s="50"/>
      <c r="R19639" s="9" t="s">
        <v>0</v>
      </c>
    </row>
    <row r="19640" spans="2:18" x14ac:dyDescent="0.2">
      <c r="B19640" s="25">
        <v>19410</v>
      </c>
      <c r="C19640" s="193">
        <v>0.92745606201285102</v>
      </c>
      <c r="D19640" s="19"/>
      <c r="E19640" s="19">
        <v>0.41410715049529712</v>
      </c>
      <c r="F19640" s="19"/>
      <c r="G19640" s="19">
        <v>1.2979178149951414</v>
      </c>
      <c r="H19640" s="19"/>
      <c r="I19640" s="19">
        <v>0.411992382888408</v>
      </c>
      <c r="J19640" s="19"/>
      <c r="K19640" s="19">
        <v>0.28197545284089193</v>
      </c>
      <c r="L19640" s="19"/>
      <c r="M19640" s="19">
        <v>1.3133976394553752</v>
      </c>
      <c r="N19640" s="19"/>
      <c r="O19640" s="19">
        <v>0.51126028276538094</v>
      </c>
      <c r="P19640" s="50"/>
      <c r="R19640" s="9" t="s">
        <v>0</v>
      </c>
    </row>
    <row r="19641" spans="2:18" x14ac:dyDescent="0.2">
      <c r="B19641" s="25">
        <v>19411</v>
      </c>
      <c r="C19641" s="193">
        <v>1.0906589312811403</v>
      </c>
      <c r="D19641" s="19"/>
      <c r="E19641" s="19">
        <v>0.7236328091864993</v>
      </c>
      <c r="F19641" s="19"/>
      <c r="G19641" s="19">
        <v>0.61255541612150266</v>
      </c>
      <c r="H19641" s="19"/>
      <c r="I19641" s="19">
        <v>0.14778044291292219</v>
      </c>
      <c r="J19641" s="19"/>
      <c r="K19641" s="19">
        <v>1.3459942137653669</v>
      </c>
      <c r="L19641" s="19"/>
      <c r="M19641" s="19">
        <v>0.97421031119218182</v>
      </c>
      <c r="N19641" s="19"/>
      <c r="O19641" s="19">
        <v>0.71202948751816619</v>
      </c>
      <c r="P19641" s="50"/>
      <c r="R19641" s="9" t="s">
        <v>0</v>
      </c>
    </row>
    <row r="19642" spans="2:18" x14ac:dyDescent="0.2">
      <c r="B19642" s="25">
        <v>19412</v>
      </c>
      <c r="C19642" s="193">
        <v>1.3666483928615705</v>
      </c>
      <c r="D19642" s="19"/>
      <c r="E19642" s="19"/>
      <c r="F19642" s="19">
        <v>0.28758825399555654</v>
      </c>
      <c r="G19642" s="19">
        <v>6.7714954900626248E-2</v>
      </c>
      <c r="H19642" s="19"/>
      <c r="I19642" s="19">
        <v>1.1298090329241519</v>
      </c>
      <c r="J19642" s="19"/>
      <c r="K19642" s="19">
        <v>1.1005087734981407</v>
      </c>
      <c r="L19642" s="19"/>
      <c r="M19642" s="19">
        <v>1.7399635047098385</v>
      </c>
      <c r="N19642" s="19"/>
      <c r="O19642" s="19">
        <v>0.58572115953139947</v>
      </c>
      <c r="P19642" s="50"/>
      <c r="R19642" s="9" t="s">
        <v>0</v>
      </c>
    </row>
    <row r="19643" spans="2:18" x14ac:dyDescent="0.2">
      <c r="B19643" s="25">
        <v>19413</v>
      </c>
      <c r="C19643" s="193">
        <v>1.4485963156290085</v>
      </c>
      <c r="D19643" s="19"/>
      <c r="E19643" s="19">
        <v>0.58583066057182065</v>
      </c>
      <c r="F19643" s="19"/>
      <c r="G19643" s="19">
        <v>1.6326467097439075</v>
      </c>
      <c r="H19643" s="19"/>
      <c r="I19643" s="19">
        <v>0.61911025078824788</v>
      </c>
      <c r="J19643" s="19"/>
      <c r="K19643" s="19">
        <v>2.0797607317055964</v>
      </c>
      <c r="L19643" s="19"/>
      <c r="M19643" s="19">
        <v>1.4459352223406861</v>
      </c>
      <c r="N19643" s="19"/>
      <c r="O19643" s="19">
        <v>0.79270966129434473</v>
      </c>
      <c r="P19643" s="50"/>
      <c r="R19643" s="9" t="s">
        <v>0</v>
      </c>
    </row>
    <row r="19644" spans="2:18" x14ac:dyDescent="0.2">
      <c r="B19644" s="25">
        <v>19414</v>
      </c>
      <c r="C19644" s="193">
        <v>1.6999353946619402</v>
      </c>
      <c r="D19644" s="19"/>
      <c r="E19644" s="19">
        <v>2.0076165024373211</v>
      </c>
      <c r="F19644" s="19"/>
      <c r="G19644" s="19">
        <v>2.3894412467668706</v>
      </c>
      <c r="H19644" s="19"/>
      <c r="I19644" s="19">
        <v>1.4550221077637966</v>
      </c>
      <c r="J19644" s="19"/>
      <c r="K19644" s="19">
        <v>1.8675604539854049</v>
      </c>
      <c r="L19644" s="19"/>
      <c r="M19644" s="19">
        <v>0.88820430194792266</v>
      </c>
      <c r="N19644" s="19"/>
      <c r="O19644" s="19">
        <v>1.4676237322589125</v>
      </c>
      <c r="P19644" s="50"/>
      <c r="R19644" s="9" t="s">
        <v>0</v>
      </c>
    </row>
    <row r="19645" spans="2:18" x14ac:dyDescent="0.2">
      <c r="B19645" s="25">
        <v>19415</v>
      </c>
      <c r="C19645" s="193"/>
      <c r="D19645" s="19">
        <v>1.5098851257798185</v>
      </c>
      <c r="E19645" s="19"/>
      <c r="F19645" s="19">
        <v>1.2442770170770452</v>
      </c>
      <c r="G19645" s="19"/>
      <c r="H19645" s="19">
        <v>1.6143216989091749</v>
      </c>
      <c r="I19645" s="19"/>
      <c r="J19645" s="19">
        <v>2.209592247828283</v>
      </c>
      <c r="K19645" s="19"/>
      <c r="L19645" s="19">
        <v>1.5231959064677139</v>
      </c>
      <c r="M19645" s="19"/>
      <c r="N19645" s="19">
        <v>1.3554945998828969</v>
      </c>
      <c r="O19645" s="19"/>
      <c r="P19645" s="50">
        <v>2.167068870324663</v>
      </c>
      <c r="R19645" s="9" t="s">
        <v>0</v>
      </c>
    </row>
    <row r="19646" spans="2:18" x14ac:dyDescent="0.2">
      <c r="B19646" s="25">
        <v>19416</v>
      </c>
      <c r="C19646" s="193"/>
      <c r="D19646" s="19">
        <v>1.5716335637459093</v>
      </c>
      <c r="E19646" s="19"/>
      <c r="F19646" s="19">
        <v>1.2899970821144904</v>
      </c>
      <c r="G19646" s="19"/>
      <c r="H19646" s="19">
        <v>1.7348188373922588</v>
      </c>
      <c r="I19646" s="19"/>
      <c r="J19646" s="19">
        <v>1.9656218446459057</v>
      </c>
      <c r="K19646" s="19"/>
      <c r="L19646" s="19">
        <v>1.3965821074651144</v>
      </c>
      <c r="M19646" s="19"/>
      <c r="N19646" s="19">
        <v>0.15295939828623803</v>
      </c>
      <c r="O19646" s="19"/>
      <c r="P19646" s="50">
        <v>1.725115266283733</v>
      </c>
      <c r="R19646" s="9" t="s">
        <v>0</v>
      </c>
    </row>
    <row r="19647" spans="2:18" x14ac:dyDescent="0.2">
      <c r="B19647" s="25">
        <v>19417</v>
      </c>
      <c r="C19647" s="193">
        <v>1.4664753548070841</v>
      </c>
      <c r="D19647" s="19"/>
      <c r="E19647" s="19">
        <v>1.5125231777672687</v>
      </c>
      <c r="F19647" s="19"/>
      <c r="G19647" s="19">
        <v>2.65565147113624</v>
      </c>
      <c r="H19647" s="19"/>
      <c r="I19647" s="19">
        <v>2.2841708030171799</v>
      </c>
      <c r="J19647" s="19"/>
      <c r="K19647" s="19">
        <v>1.5878845112317708</v>
      </c>
      <c r="L19647" s="19"/>
      <c r="M19647" s="19">
        <v>2.2638922197583491</v>
      </c>
      <c r="N19647" s="19"/>
      <c r="O19647" s="19">
        <v>2.2265741810885009</v>
      </c>
      <c r="P19647" s="50"/>
      <c r="R19647" s="9" t="s">
        <v>0</v>
      </c>
    </row>
    <row r="19648" spans="2:18" x14ac:dyDescent="0.2">
      <c r="B19648" s="25">
        <v>19418</v>
      </c>
      <c r="C19648" s="193"/>
      <c r="D19648" s="19">
        <v>1.9694637646273672</v>
      </c>
      <c r="E19648" s="19"/>
      <c r="F19648" s="19">
        <v>1.8779862959937599</v>
      </c>
      <c r="G19648" s="19"/>
      <c r="H19648" s="19">
        <v>1.1744738651134858</v>
      </c>
      <c r="I19648" s="19"/>
      <c r="J19648" s="19">
        <v>0.89327925210915904</v>
      </c>
      <c r="K19648" s="19"/>
      <c r="L19648" s="19">
        <v>1.964643984298361</v>
      </c>
      <c r="M19648" s="19"/>
      <c r="N19648" s="19">
        <v>2.4318891519576509</v>
      </c>
      <c r="O19648" s="19"/>
      <c r="P19648" s="50">
        <v>2.4675538975629245</v>
      </c>
      <c r="R19648" s="9" t="s">
        <v>0</v>
      </c>
    </row>
    <row r="19649" spans="2:18" x14ac:dyDescent="0.2">
      <c r="B19649" s="25">
        <v>19419</v>
      </c>
      <c r="C19649" s="193">
        <v>0.2889864799873007</v>
      </c>
      <c r="D19649" s="19"/>
      <c r="E19649" s="19"/>
      <c r="F19649" s="19">
        <v>0.97841209157580222</v>
      </c>
      <c r="G19649" s="19">
        <v>0.1949665045487044</v>
      </c>
      <c r="H19649" s="19"/>
      <c r="I19649" s="19"/>
      <c r="J19649" s="19">
        <v>0.26228522837311541</v>
      </c>
      <c r="K19649" s="19"/>
      <c r="L19649" s="19">
        <v>1.0166512615815442</v>
      </c>
      <c r="M19649" s="19"/>
      <c r="N19649" s="19">
        <v>0.75396861576440566</v>
      </c>
      <c r="O19649" s="19"/>
      <c r="P19649" s="50">
        <v>0.48972117252961422</v>
      </c>
      <c r="R19649" s="9" t="s">
        <v>0</v>
      </c>
    </row>
    <row r="19650" spans="2:18" x14ac:dyDescent="0.2">
      <c r="B19650" s="25">
        <v>19420</v>
      </c>
      <c r="C19650" s="193">
        <v>0.2303357388163168</v>
      </c>
      <c r="D19650" s="19"/>
      <c r="E19650" s="19"/>
      <c r="F19650" s="19">
        <v>0.19769945985126633</v>
      </c>
      <c r="G19650" s="19">
        <v>0.44387788197007166</v>
      </c>
      <c r="H19650" s="19"/>
      <c r="I19650" s="19">
        <v>0.29187846667607359</v>
      </c>
      <c r="J19650" s="19"/>
      <c r="K19650" s="19"/>
      <c r="L19650" s="19">
        <v>0.21990312026608275</v>
      </c>
      <c r="M19650" s="19"/>
      <c r="N19650" s="19">
        <v>0.87730927259188363</v>
      </c>
      <c r="O19650" s="19">
        <v>3.9203225723388344E-2</v>
      </c>
      <c r="P19650" s="50"/>
      <c r="R19650" s="9" t="s">
        <v>0</v>
      </c>
    </row>
    <row r="19651" spans="2:18" x14ac:dyDescent="0.2">
      <c r="B19651" s="25">
        <v>19421</v>
      </c>
      <c r="C19651" s="193">
        <v>0.27560232776622923</v>
      </c>
      <c r="D19651" s="19"/>
      <c r="E19651" s="19">
        <v>0.49011803686010236</v>
      </c>
      <c r="F19651" s="19"/>
      <c r="G19651" s="19">
        <v>0.53910979208752352</v>
      </c>
      <c r="H19651" s="19"/>
      <c r="I19651" s="19">
        <v>1.2752058207187644</v>
      </c>
      <c r="J19651" s="19"/>
      <c r="K19651" s="19">
        <v>0.71115459694083427</v>
      </c>
      <c r="L19651" s="19"/>
      <c r="M19651" s="19">
        <v>0.24381169219566901</v>
      </c>
      <c r="N19651" s="19"/>
      <c r="O19651" s="19">
        <v>0.22799793691984435</v>
      </c>
      <c r="P19651" s="50"/>
      <c r="R19651" s="9" t="s">
        <v>0</v>
      </c>
    </row>
    <row r="19652" spans="2:18" x14ac:dyDescent="0.2">
      <c r="B19652" s="25">
        <v>19422</v>
      </c>
      <c r="C19652" s="193"/>
      <c r="D19652" s="19">
        <v>1.5214694191903102</v>
      </c>
      <c r="E19652" s="19"/>
      <c r="F19652" s="19">
        <v>1.2125443140600776</v>
      </c>
      <c r="G19652" s="19">
        <v>3.1220011845221076E-2</v>
      </c>
      <c r="H19652" s="19"/>
      <c r="I19652" s="19"/>
      <c r="J19652" s="19">
        <v>0.30399118792816554</v>
      </c>
      <c r="K19652" s="19"/>
      <c r="L19652" s="19">
        <v>0.77245911683963675</v>
      </c>
      <c r="M19652" s="19"/>
      <c r="N19652" s="19">
        <v>0.85071101602526877</v>
      </c>
      <c r="O19652" s="19"/>
      <c r="P19652" s="50">
        <v>0.96650002764259768</v>
      </c>
      <c r="R19652" s="9" t="s">
        <v>0</v>
      </c>
    </row>
    <row r="19653" spans="2:18" x14ac:dyDescent="0.2">
      <c r="B19653" s="25">
        <v>19423</v>
      </c>
      <c r="C19653" s="193">
        <v>0.69647463023665535</v>
      </c>
      <c r="D19653" s="19"/>
      <c r="E19653" s="19"/>
      <c r="F19653" s="19">
        <v>1.5174231017601367</v>
      </c>
      <c r="G19653" s="19"/>
      <c r="H19653" s="19">
        <v>0.35288809108320646</v>
      </c>
      <c r="I19653" s="19"/>
      <c r="J19653" s="19">
        <v>1.4445467661171172</v>
      </c>
      <c r="K19653" s="19"/>
      <c r="L19653" s="19">
        <v>0.21637081607270087</v>
      </c>
      <c r="M19653" s="19"/>
      <c r="N19653" s="19">
        <v>0.76369121148570829</v>
      </c>
      <c r="O19653" s="19"/>
      <c r="P19653" s="50">
        <v>0.29502312535707398</v>
      </c>
      <c r="R19653" s="9" t="s">
        <v>0</v>
      </c>
    </row>
    <row r="19654" spans="2:18" x14ac:dyDescent="0.2">
      <c r="B19654" s="25">
        <v>19424</v>
      </c>
      <c r="C19654" s="193"/>
      <c r="D19654" s="19">
        <v>0.70277465762182489</v>
      </c>
      <c r="E19654" s="19"/>
      <c r="F19654" s="19">
        <v>0.69689141731435966</v>
      </c>
      <c r="G19654" s="19"/>
      <c r="H19654" s="19">
        <v>0.39675239124230277</v>
      </c>
      <c r="I19654" s="19"/>
      <c r="J19654" s="19">
        <v>1.4886772338002849</v>
      </c>
      <c r="K19654" s="19"/>
      <c r="L19654" s="19">
        <v>0.80687545765315205</v>
      </c>
      <c r="M19654" s="19"/>
      <c r="N19654" s="19">
        <v>1.0382842034218034</v>
      </c>
      <c r="O19654" s="19"/>
      <c r="P19654" s="50">
        <v>1.6914806604146149</v>
      </c>
      <c r="R19654" s="9" t="s">
        <v>0</v>
      </c>
    </row>
    <row r="19655" spans="2:18" x14ac:dyDescent="0.2">
      <c r="B19655" s="25">
        <v>19425</v>
      </c>
      <c r="C19655" s="193"/>
      <c r="D19655" s="19">
        <v>1.7423774692179566</v>
      </c>
      <c r="E19655" s="19"/>
      <c r="F19655" s="19">
        <v>1.1817206924546508</v>
      </c>
      <c r="G19655" s="19"/>
      <c r="H19655" s="19">
        <v>0.81651958698573324</v>
      </c>
      <c r="I19655" s="19"/>
      <c r="J19655" s="19">
        <v>2.2869690610018987</v>
      </c>
      <c r="K19655" s="19"/>
      <c r="L19655" s="19">
        <v>2.0584747896352922</v>
      </c>
      <c r="M19655" s="19"/>
      <c r="N19655" s="19">
        <v>2.1050152460465843</v>
      </c>
      <c r="O19655" s="19"/>
      <c r="P19655" s="50">
        <v>2.3232925702609233</v>
      </c>
      <c r="R19655" s="9" t="s">
        <v>0</v>
      </c>
    </row>
    <row r="19656" spans="2:18" x14ac:dyDescent="0.2">
      <c r="B19656" s="25">
        <v>19426</v>
      </c>
      <c r="C19656" s="193"/>
      <c r="D19656" s="19">
        <v>2.4865602644036966</v>
      </c>
      <c r="E19656" s="19"/>
      <c r="F19656" s="19">
        <v>1.4671364735745429</v>
      </c>
      <c r="G19656" s="19"/>
      <c r="H19656" s="19">
        <v>1.3834746223084113</v>
      </c>
      <c r="I19656" s="19"/>
      <c r="J19656" s="19">
        <v>2.1383718190974008</v>
      </c>
      <c r="K19656" s="19"/>
      <c r="L19656" s="19">
        <v>1.502913356072044</v>
      </c>
      <c r="M19656" s="19"/>
      <c r="N19656" s="19">
        <v>0.69351241155898036</v>
      </c>
      <c r="O19656" s="19"/>
      <c r="P19656" s="50">
        <v>1.4578373829443922</v>
      </c>
      <c r="R19656" s="9" t="s">
        <v>0</v>
      </c>
    </row>
    <row r="19657" spans="2:18" x14ac:dyDescent="0.2">
      <c r="B19657" s="25">
        <v>19427</v>
      </c>
      <c r="C19657" s="193">
        <v>1.2069518954101175</v>
      </c>
      <c r="D19657" s="19"/>
      <c r="E19657" s="19">
        <v>1.0891037315871221</v>
      </c>
      <c r="F19657" s="19"/>
      <c r="G19657" s="19">
        <v>0.80777410359329305</v>
      </c>
      <c r="H19657" s="19"/>
      <c r="I19657" s="19">
        <v>1.2284932952689434</v>
      </c>
      <c r="J19657" s="19"/>
      <c r="K19657" s="19">
        <v>1.0428206241965772</v>
      </c>
      <c r="L19657" s="19"/>
      <c r="M19657" s="19">
        <v>0.1092802326629083</v>
      </c>
      <c r="N19657" s="19"/>
      <c r="O19657" s="19">
        <v>1.4288329982671295</v>
      </c>
      <c r="P19657" s="50"/>
      <c r="R19657" s="9" t="s">
        <v>0</v>
      </c>
    </row>
    <row r="19658" spans="2:18" x14ac:dyDescent="0.2">
      <c r="B19658" s="25">
        <v>19428</v>
      </c>
      <c r="C19658" s="193">
        <v>1.4348296260560998</v>
      </c>
      <c r="D19658" s="19"/>
      <c r="E19658" s="19">
        <v>0.34817118411960607</v>
      </c>
      <c r="F19658" s="19"/>
      <c r="G19658" s="19"/>
      <c r="H19658" s="19">
        <v>0.35225676157364055</v>
      </c>
      <c r="I19658" s="19">
        <v>1.0570231397044483</v>
      </c>
      <c r="J19658" s="19"/>
      <c r="K19658" s="19">
        <v>0.30010886653102398</v>
      </c>
      <c r="L19658" s="19"/>
      <c r="M19658" s="19">
        <v>0.23303524691000874</v>
      </c>
      <c r="N19658" s="19"/>
      <c r="O19658" s="19">
        <v>0.74930607551137984</v>
      </c>
      <c r="P19658" s="50"/>
      <c r="R19658" s="9" t="s">
        <v>0</v>
      </c>
    </row>
    <row r="19659" spans="2:18" x14ac:dyDescent="0.2">
      <c r="B19659" s="25">
        <v>19429</v>
      </c>
      <c r="C19659" s="193">
        <v>1.1609577437378267E-2</v>
      </c>
      <c r="D19659" s="19"/>
      <c r="E19659" s="19">
        <v>9.1280655041048445E-2</v>
      </c>
      <c r="F19659" s="19"/>
      <c r="G19659" s="19">
        <v>0.25501878997547767</v>
      </c>
      <c r="H19659" s="19"/>
      <c r="I19659" s="19">
        <v>0.12764045437159668</v>
      </c>
      <c r="J19659" s="19"/>
      <c r="K19659" s="19">
        <v>0.58353384384326779</v>
      </c>
      <c r="L19659" s="19"/>
      <c r="M19659" s="19"/>
      <c r="N19659" s="19">
        <v>0.36936766877543453</v>
      </c>
      <c r="O19659" s="19">
        <v>0.84050773903014186</v>
      </c>
      <c r="P19659" s="50"/>
      <c r="R19659" s="9" t="s">
        <v>0</v>
      </c>
    </row>
    <row r="19660" spans="2:18" x14ac:dyDescent="0.2">
      <c r="B19660" s="25">
        <v>19430</v>
      </c>
      <c r="C19660" s="193">
        <v>0.76553561267336934</v>
      </c>
      <c r="D19660" s="19"/>
      <c r="E19660" s="19">
        <v>0.35492970645662636</v>
      </c>
      <c r="F19660" s="19"/>
      <c r="G19660" s="19">
        <v>0.3886762131100161</v>
      </c>
      <c r="H19660" s="19"/>
      <c r="I19660" s="19">
        <v>0.62125616840624842</v>
      </c>
      <c r="J19660" s="19"/>
      <c r="K19660" s="19">
        <v>0.55335543989435465</v>
      </c>
      <c r="L19660" s="19"/>
      <c r="M19660" s="19">
        <v>0.58497173067348041</v>
      </c>
      <c r="N19660" s="19"/>
      <c r="O19660" s="19">
        <v>9.974312158935553E-3</v>
      </c>
      <c r="P19660" s="50"/>
      <c r="R19660" s="9" t="s">
        <v>0</v>
      </c>
    </row>
    <row r="19661" spans="2:18" x14ac:dyDescent="0.2">
      <c r="B19661" s="25">
        <v>19431</v>
      </c>
      <c r="C19661" s="193"/>
      <c r="D19661" s="19">
        <v>1.25402265634435</v>
      </c>
      <c r="E19661" s="19"/>
      <c r="F19661" s="19">
        <v>0.5246630438428479</v>
      </c>
      <c r="G19661" s="19"/>
      <c r="H19661" s="19">
        <v>0.79453011689021491</v>
      </c>
      <c r="I19661" s="19"/>
      <c r="J19661" s="19">
        <v>0.83476111915730589</v>
      </c>
      <c r="K19661" s="19"/>
      <c r="L19661" s="19">
        <v>1.9593353945866943</v>
      </c>
      <c r="M19661" s="19"/>
      <c r="N19661" s="19">
        <v>0.9217821392239437</v>
      </c>
      <c r="O19661" s="19"/>
      <c r="P19661" s="50">
        <v>1.2849006809394905</v>
      </c>
      <c r="R19661" s="9" t="s">
        <v>0</v>
      </c>
    </row>
    <row r="19662" spans="2:18" x14ac:dyDescent="0.2">
      <c r="B19662" s="25">
        <v>19432</v>
      </c>
      <c r="C19662" s="193">
        <v>1.136370458724784</v>
      </c>
      <c r="D19662" s="19"/>
      <c r="E19662" s="19">
        <v>2.0868114996538427</v>
      </c>
      <c r="F19662" s="19"/>
      <c r="G19662" s="19">
        <v>0.72248595638211033</v>
      </c>
      <c r="H19662" s="19"/>
      <c r="I19662" s="19">
        <v>1.5645862671993358</v>
      </c>
      <c r="J19662" s="19"/>
      <c r="K19662" s="19">
        <v>0.68985735602301168</v>
      </c>
      <c r="L19662" s="19"/>
      <c r="M19662" s="19">
        <v>1.8771561119218096</v>
      </c>
      <c r="N19662" s="19"/>
      <c r="O19662" s="19">
        <v>1.1136146366558661</v>
      </c>
      <c r="P19662" s="50"/>
      <c r="R19662" s="9" t="s">
        <v>0</v>
      </c>
    </row>
    <row r="19663" spans="2:18" x14ac:dyDescent="0.2">
      <c r="B19663" s="25">
        <v>19433</v>
      </c>
      <c r="C19663" s="193"/>
      <c r="D19663" s="19">
        <v>0.49271667350613807</v>
      </c>
      <c r="E19663" s="19"/>
      <c r="F19663" s="19">
        <v>0.2562248605378471</v>
      </c>
      <c r="G19663" s="19"/>
      <c r="H19663" s="19">
        <v>1.2820679441719309</v>
      </c>
      <c r="I19663" s="19"/>
      <c r="J19663" s="19">
        <v>0.503405042602452</v>
      </c>
      <c r="K19663" s="19">
        <v>0.49369215260311694</v>
      </c>
      <c r="L19663" s="19"/>
      <c r="M19663" s="19">
        <v>0.38633002143494394</v>
      </c>
      <c r="N19663" s="19"/>
      <c r="O19663" s="19"/>
      <c r="P19663" s="50">
        <v>0.98393887290279691</v>
      </c>
      <c r="R19663" s="9" t="s">
        <v>0</v>
      </c>
    </row>
    <row r="19664" spans="2:18" x14ac:dyDescent="0.2">
      <c r="B19664" s="25">
        <v>19434</v>
      </c>
      <c r="C19664" s="193"/>
      <c r="D19664" s="19">
        <v>0.22746488954077118</v>
      </c>
      <c r="E19664" s="19"/>
      <c r="F19664" s="19">
        <v>1.2134040781293596</v>
      </c>
      <c r="G19664" s="19">
        <v>0.42026835753678093</v>
      </c>
      <c r="H19664" s="19"/>
      <c r="I19664" s="19"/>
      <c r="J19664" s="19">
        <v>0.32372540645640541</v>
      </c>
      <c r="K19664" s="19"/>
      <c r="L19664" s="19">
        <v>4.1030273128363791E-2</v>
      </c>
      <c r="M19664" s="19"/>
      <c r="N19664" s="19">
        <v>0.34561668830813097</v>
      </c>
      <c r="O19664" s="19"/>
      <c r="P19664" s="50">
        <v>0.85100784762532788</v>
      </c>
      <c r="R19664" s="9" t="s">
        <v>0</v>
      </c>
    </row>
    <row r="19665" spans="2:18" x14ac:dyDescent="0.2">
      <c r="B19665" s="25">
        <v>19435</v>
      </c>
      <c r="C19665" s="193">
        <v>0.18828437311822147</v>
      </c>
      <c r="D19665" s="19"/>
      <c r="E19665" s="19"/>
      <c r="F19665" s="19">
        <v>0.49739037284694426</v>
      </c>
      <c r="G19665" s="19"/>
      <c r="H19665" s="19">
        <v>0.18081863449284827</v>
      </c>
      <c r="I19665" s="19">
        <v>7.9028212282464053E-2</v>
      </c>
      <c r="J19665" s="19"/>
      <c r="K19665" s="19"/>
      <c r="L19665" s="19">
        <v>1.0058512620628355</v>
      </c>
      <c r="M19665" s="19"/>
      <c r="N19665" s="19">
        <v>0.38055930326426479</v>
      </c>
      <c r="O19665" s="19"/>
      <c r="P19665" s="50">
        <v>0.58292176992533573</v>
      </c>
      <c r="R19665" s="9" t="s">
        <v>0</v>
      </c>
    </row>
    <row r="19666" spans="2:18" x14ac:dyDescent="0.2">
      <c r="B19666" s="25">
        <v>19436</v>
      </c>
      <c r="C19666" s="193"/>
      <c r="D19666" s="19">
        <v>1.2390966223268238</v>
      </c>
      <c r="E19666" s="19"/>
      <c r="F19666" s="19">
        <v>0.76023157154718202</v>
      </c>
      <c r="G19666" s="19"/>
      <c r="H19666" s="19">
        <v>1.4932695404287448</v>
      </c>
      <c r="I19666" s="19"/>
      <c r="J19666" s="19">
        <v>1.2018512569342699</v>
      </c>
      <c r="K19666" s="19"/>
      <c r="L19666" s="19">
        <v>0.86162990960653951</v>
      </c>
      <c r="M19666" s="19"/>
      <c r="N19666" s="19">
        <v>0.44566055079696537</v>
      </c>
      <c r="O19666" s="19"/>
      <c r="P19666" s="50">
        <v>1.0809819123300144</v>
      </c>
      <c r="R19666" s="9" t="s">
        <v>0</v>
      </c>
    </row>
    <row r="19667" spans="2:18" x14ac:dyDescent="0.2">
      <c r="B19667" s="25">
        <v>19437</v>
      </c>
      <c r="C19667" s="193"/>
      <c r="D19667" s="19">
        <v>1.5006233973357808</v>
      </c>
      <c r="E19667" s="19"/>
      <c r="F19667" s="19">
        <v>0.54431465801929613</v>
      </c>
      <c r="G19667" s="19"/>
      <c r="H19667" s="19">
        <v>0.44964206017914987</v>
      </c>
      <c r="I19667" s="19"/>
      <c r="J19667" s="19">
        <v>1.0852740296735879</v>
      </c>
      <c r="K19667" s="19"/>
      <c r="L19667" s="19">
        <v>1.1885275218861795</v>
      </c>
      <c r="M19667" s="19"/>
      <c r="N19667" s="19">
        <v>0.73463270729619756</v>
      </c>
      <c r="O19667" s="19"/>
      <c r="P19667" s="50">
        <v>1.6437883794576325</v>
      </c>
      <c r="R19667" s="9" t="s">
        <v>0</v>
      </c>
    </row>
    <row r="19668" spans="2:18" x14ac:dyDescent="0.2">
      <c r="B19668" s="25">
        <v>19438</v>
      </c>
      <c r="C19668" s="193">
        <v>0.93503398329765119</v>
      </c>
      <c r="D19668" s="19"/>
      <c r="E19668" s="19">
        <v>0.85298090445468733</v>
      </c>
      <c r="F19668" s="19"/>
      <c r="G19668" s="19">
        <v>0.67757202959551643</v>
      </c>
      <c r="H19668" s="19"/>
      <c r="I19668" s="19"/>
      <c r="J19668" s="19">
        <v>0.57332755568183646</v>
      </c>
      <c r="K19668" s="19">
        <v>0.77431582943150079</v>
      </c>
      <c r="L19668" s="19"/>
      <c r="M19668" s="19">
        <v>7.0890513515741341E-2</v>
      </c>
      <c r="N19668" s="19"/>
      <c r="O19668" s="19">
        <v>0.21985402583153235</v>
      </c>
      <c r="P19668" s="50"/>
      <c r="R19668" s="9" t="s">
        <v>0</v>
      </c>
    </row>
    <row r="19669" spans="2:18" x14ac:dyDescent="0.2">
      <c r="B19669" s="25">
        <v>19439</v>
      </c>
      <c r="C19669" s="193">
        <v>4.0924336489707681E-3</v>
      </c>
      <c r="D19669" s="19"/>
      <c r="E19669" s="19">
        <v>0.6980494554401776</v>
      </c>
      <c r="F19669" s="19"/>
      <c r="G19669" s="19">
        <v>1.024222287809017</v>
      </c>
      <c r="H19669" s="19"/>
      <c r="I19669" s="19">
        <v>0.42596232512370297</v>
      </c>
      <c r="J19669" s="19"/>
      <c r="K19669" s="19">
        <v>0.30949441731584759</v>
      </c>
      <c r="L19669" s="19"/>
      <c r="M19669" s="19">
        <v>0.11654759354338702</v>
      </c>
      <c r="N19669" s="19"/>
      <c r="O19669" s="19">
        <v>1.0881398694058726</v>
      </c>
      <c r="P19669" s="50"/>
      <c r="R19669" s="9" t="s">
        <v>0</v>
      </c>
    </row>
    <row r="19670" spans="2:18" x14ac:dyDescent="0.2">
      <c r="B19670" s="25">
        <v>19440</v>
      </c>
      <c r="C19670" s="193"/>
      <c r="D19670" s="19">
        <v>0.73581059926189474</v>
      </c>
      <c r="E19670" s="19"/>
      <c r="F19670" s="19">
        <v>0.59285310707043226</v>
      </c>
      <c r="G19670" s="19"/>
      <c r="H19670" s="19">
        <v>1.3361622141038143</v>
      </c>
      <c r="I19670" s="19"/>
      <c r="J19670" s="19">
        <v>1.195248912972545</v>
      </c>
      <c r="K19670" s="19"/>
      <c r="L19670" s="19">
        <v>1.7348269825798446</v>
      </c>
      <c r="M19670" s="19"/>
      <c r="N19670" s="19">
        <v>1.139965313484246</v>
      </c>
      <c r="O19670" s="19">
        <v>0.17856618810626967</v>
      </c>
      <c r="P19670" s="50"/>
      <c r="R19670" s="9" t="s">
        <v>0</v>
      </c>
    </row>
    <row r="19671" spans="2:18" x14ac:dyDescent="0.2">
      <c r="B19671" s="25">
        <v>19441</v>
      </c>
      <c r="C19671" s="193">
        <v>2.5166633281692103</v>
      </c>
      <c r="D19671" s="19"/>
      <c r="E19671" s="19">
        <v>1.808555797164527</v>
      </c>
      <c r="F19671" s="19"/>
      <c r="G19671" s="19">
        <v>1.4251790491746823</v>
      </c>
      <c r="H19671" s="19"/>
      <c r="I19671" s="19">
        <v>1.1384692764660791</v>
      </c>
      <c r="J19671" s="19"/>
      <c r="K19671" s="19">
        <v>2.1043226318357808</v>
      </c>
      <c r="L19671" s="19"/>
      <c r="M19671" s="19">
        <v>1.6478843764478674</v>
      </c>
      <c r="N19671" s="19"/>
      <c r="O19671" s="19">
        <v>1.3090902716330892</v>
      </c>
      <c r="P19671" s="50"/>
      <c r="R19671" s="9" t="s">
        <v>0</v>
      </c>
    </row>
    <row r="19672" spans="2:18" x14ac:dyDescent="0.2">
      <c r="B19672" s="25">
        <v>19442</v>
      </c>
      <c r="C19672" s="193">
        <v>1.5422295124218155</v>
      </c>
      <c r="D19672" s="19"/>
      <c r="E19672" s="19">
        <v>1.2756726555199553</v>
      </c>
      <c r="F19672" s="19"/>
      <c r="G19672" s="19">
        <v>1.15519159289206</v>
      </c>
      <c r="H19672" s="19"/>
      <c r="I19672" s="19">
        <v>1.2285462903460158</v>
      </c>
      <c r="J19672" s="19"/>
      <c r="K19672" s="19">
        <v>1.6994948165055106</v>
      </c>
      <c r="L19672" s="19"/>
      <c r="M19672" s="19">
        <v>0.19850363906928026</v>
      </c>
      <c r="N19672" s="19"/>
      <c r="O19672" s="19">
        <v>0.66585720071637688</v>
      </c>
      <c r="P19672" s="50"/>
      <c r="R19672" s="9" t="s">
        <v>0</v>
      </c>
    </row>
    <row r="19673" spans="2:18" x14ac:dyDescent="0.2">
      <c r="B19673" s="25">
        <v>19443</v>
      </c>
      <c r="C19673" s="193"/>
      <c r="D19673" s="19">
        <v>1.20092461987395</v>
      </c>
      <c r="E19673" s="19"/>
      <c r="F19673" s="19">
        <v>1.1253638658507821</v>
      </c>
      <c r="G19673" s="19"/>
      <c r="H19673" s="19">
        <v>0.44588981579119902</v>
      </c>
      <c r="I19673" s="19"/>
      <c r="J19673" s="19">
        <v>0.72409303958855986</v>
      </c>
      <c r="K19673" s="19"/>
      <c r="L19673" s="19">
        <v>1.1564021090449417</v>
      </c>
      <c r="M19673" s="19"/>
      <c r="N19673" s="19">
        <v>1.0034989035975836</v>
      </c>
      <c r="O19673" s="19"/>
      <c r="P19673" s="50">
        <v>0.95274105585309909</v>
      </c>
      <c r="R19673" s="9" t="s">
        <v>0</v>
      </c>
    </row>
    <row r="19674" spans="2:18" x14ac:dyDescent="0.2">
      <c r="B19674" s="25">
        <v>19444</v>
      </c>
      <c r="C19674" s="193"/>
      <c r="D19674" s="19">
        <v>0.60148214128950039</v>
      </c>
      <c r="E19674" s="19"/>
      <c r="F19674" s="19">
        <v>1.3289942125606724</v>
      </c>
      <c r="G19674" s="19"/>
      <c r="H19674" s="19">
        <v>0.95834392518788181</v>
      </c>
      <c r="I19674" s="19"/>
      <c r="J19674" s="19">
        <v>0.98037750523699296</v>
      </c>
      <c r="K19674" s="19"/>
      <c r="L19674" s="19">
        <v>0.98386108838930542</v>
      </c>
      <c r="M19674" s="19"/>
      <c r="N19674" s="19">
        <v>1.1295435389233868</v>
      </c>
      <c r="O19674" s="19"/>
      <c r="P19674" s="50">
        <v>0.93193886231166889</v>
      </c>
      <c r="R19674" s="9" t="s">
        <v>0</v>
      </c>
    </row>
    <row r="19675" spans="2:18" x14ac:dyDescent="0.2">
      <c r="B19675" s="25">
        <v>19445</v>
      </c>
      <c r="C19675" s="193">
        <v>0.68218786501178552</v>
      </c>
      <c r="D19675" s="19"/>
      <c r="E19675" s="19">
        <v>0.66144207089125495</v>
      </c>
      <c r="F19675" s="19"/>
      <c r="G19675" s="19"/>
      <c r="H19675" s="19">
        <v>0.80675652702621858</v>
      </c>
      <c r="I19675" s="19">
        <v>0.17331422225952928</v>
      </c>
      <c r="J19675" s="19"/>
      <c r="K19675" s="19">
        <v>0.71733914209105687</v>
      </c>
      <c r="L19675" s="19"/>
      <c r="M19675" s="19">
        <v>0.89561169935909879</v>
      </c>
      <c r="N19675" s="19"/>
      <c r="O19675" s="19"/>
      <c r="P19675" s="50">
        <v>0.29990531791263719</v>
      </c>
      <c r="R19675" s="9" t="s">
        <v>0</v>
      </c>
    </row>
    <row r="19676" spans="2:18" x14ac:dyDescent="0.2">
      <c r="B19676" s="25">
        <v>19446</v>
      </c>
      <c r="C19676" s="193">
        <v>1.8347309238842291</v>
      </c>
      <c r="D19676" s="19"/>
      <c r="E19676" s="19">
        <v>1.2503566876539101</v>
      </c>
      <c r="F19676" s="19"/>
      <c r="G19676" s="19">
        <v>1.5374388152208529</v>
      </c>
      <c r="H19676" s="19"/>
      <c r="I19676" s="19">
        <v>1.5208081615725657</v>
      </c>
      <c r="J19676" s="19"/>
      <c r="K19676" s="19">
        <v>1.3691526422601135</v>
      </c>
      <c r="L19676" s="19"/>
      <c r="M19676" s="19">
        <v>1.1928793849400956</v>
      </c>
      <c r="N19676" s="19"/>
      <c r="O19676" s="19">
        <v>1.3931964201954476</v>
      </c>
      <c r="P19676" s="50"/>
      <c r="R19676" s="9" t="s">
        <v>0</v>
      </c>
    </row>
    <row r="19677" spans="2:18" x14ac:dyDescent="0.2">
      <c r="B19677" s="25">
        <v>19447</v>
      </c>
      <c r="C19677" s="193"/>
      <c r="D19677" s="19">
        <v>0.64875814307839541</v>
      </c>
      <c r="E19677" s="19"/>
      <c r="F19677" s="19">
        <v>0.12211532272655931</v>
      </c>
      <c r="G19677" s="19"/>
      <c r="H19677" s="19">
        <v>0.88805105591800682</v>
      </c>
      <c r="I19677" s="19"/>
      <c r="J19677" s="19">
        <v>0.44470442786483838</v>
      </c>
      <c r="K19677" s="19"/>
      <c r="L19677" s="19">
        <v>1.7249795984507847</v>
      </c>
      <c r="M19677" s="19"/>
      <c r="N19677" s="19">
        <v>0.48724959474642882</v>
      </c>
      <c r="O19677" s="19"/>
      <c r="P19677" s="50">
        <v>0.91251486084177069</v>
      </c>
      <c r="R19677" s="9" t="s">
        <v>0</v>
      </c>
    </row>
    <row r="19678" spans="2:18" x14ac:dyDescent="0.2">
      <c r="B19678" s="25">
        <v>19448</v>
      </c>
      <c r="C19678" s="193"/>
      <c r="D19678" s="19">
        <v>0.7716377531422971</v>
      </c>
      <c r="E19678" s="19"/>
      <c r="F19678" s="19">
        <v>0.88405714354910825</v>
      </c>
      <c r="G19678" s="19"/>
      <c r="H19678" s="19">
        <v>0.16799885842939988</v>
      </c>
      <c r="I19678" s="19"/>
      <c r="J19678" s="19">
        <v>0.64738715224609467</v>
      </c>
      <c r="K19678" s="19"/>
      <c r="L19678" s="19">
        <v>0.9409624305490133</v>
      </c>
      <c r="M19678" s="19"/>
      <c r="N19678" s="19">
        <v>1.6155902827659927</v>
      </c>
      <c r="O19678" s="19"/>
      <c r="P19678" s="50">
        <v>0.70088845039699688</v>
      </c>
      <c r="R19678" s="9" t="s">
        <v>0</v>
      </c>
    </row>
    <row r="19679" spans="2:18" x14ac:dyDescent="0.2">
      <c r="B19679" s="25">
        <v>19449</v>
      </c>
      <c r="C19679" s="193"/>
      <c r="D19679" s="19">
        <v>1.226883451428088</v>
      </c>
      <c r="E19679" s="19"/>
      <c r="F19679" s="19">
        <v>0.70500339297223269</v>
      </c>
      <c r="G19679" s="19"/>
      <c r="H19679" s="19">
        <v>2.0286860801197353</v>
      </c>
      <c r="I19679" s="19"/>
      <c r="J19679" s="19">
        <v>0.54129739827492396</v>
      </c>
      <c r="K19679" s="19"/>
      <c r="L19679" s="19">
        <v>0.17844865775562732</v>
      </c>
      <c r="M19679" s="19">
        <v>0.29015319803879563</v>
      </c>
      <c r="N19679" s="19"/>
      <c r="O19679" s="19"/>
      <c r="P19679" s="50">
        <v>0.98692697138157082</v>
      </c>
      <c r="R19679" s="9" t="s">
        <v>0</v>
      </c>
    </row>
    <row r="19680" spans="2:18" x14ac:dyDescent="0.2">
      <c r="B19680" s="25">
        <v>19450</v>
      </c>
      <c r="C19680" s="193"/>
      <c r="D19680" s="19">
        <v>0.73816512743732932</v>
      </c>
      <c r="E19680" s="19">
        <v>0.37721822190086746</v>
      </c>
      <c r="F19680" s="19"/>
      <c r="G19680" s="19">
        <v>0.30808322863262588</v>
      </c>
      <c r="H19680" s="19"/>
      <c r="I19680" s="19"/>
      <c r="J19680" s="19">
        <v>1.9767819784331061E-2</v>
      </c>
      <c r="K19680" s="19">
        <v>5.9799355219891E-2</v>
      </c>
      <c r="L19680" s="19"/>
      <c r="M19680" s="19">
        <v>0.91638440957146095</v>
      </c>
      <c r="N19680" s="19"/>
      <c r="O19680" s="19">
        <v>6.0308818381552432E-3</v>
      </c>
      <c r="P19680" s="50"/>
      <c r="R19680" s="9" t="s">
        <v>0</v>
      </c>
    </row>
    <row r="19681" spans="2:18" x14ac:dyDescent="0.2">
      <c r="B19681" s="25">
        <v>19451</v>
      </c>
      <c r="C19681" s="193"/>
      <c r="D19681" s="19">
        <v>0.60176965736099675</v>
      </c>
      <c r="E19681" s="19"/>
      <c r="F19681" s="19">
        <v>0.59346647345152648</v>
      </c>
      <c r="G19681" s="19"/>
      <c r="H19681" s="19">
        <v>1.382214123531635</v>
      </c>
      <c r="I19681" s="19"/>
      <c r="J19681" s="19">
        <v>0.45296627130093547</v>
      </c>
      <c r="K19681" s="19"/>
      <c r="L19681" s="19">
        <v>1.0701314023717603</v>
      </c>
      <c r="M19681" s="19"/>
      <c r="N19681" s="19">
        <v>0.49884043869596723</v>
      </c>
      <c r="O19681" s="19"/>
      <c r="P19681" s="50">
        <v>1.2028231970398531</v>
      </c>
      <c r="R19681" s="9" t="s">
        <v>0</v>
      </c>
    </row>
    <row r="19682" spans="2:18" x14ac:dyDescent="0.2">
      <c r="B19682" s="25">
        <v>19452</v>
      </c>
      <c r="C19682" s="193">
        <v>1.4310926925954859</v>
      </c>
      <c r="D19682" s="19"/>
      <c r="E19682" s="19">
        <v>0.50010576864166556</v>
      </c>
      <c r="F19682" s="19"/>
      <c r="G19682" s="19">
        <v>1.8404534782800828</v>
      </c>
      <c r="H19682" s="19"/>
      <c r="I19682" s="19">
        <v>1.1216216139916637</v>
      </c>
      <c r="J19682" s="19"/>
      <c r="K19682" s="19">
        <v>1.2073856308346271</v>
      </c>
      <c r="L19682" s="19"/>
      <c r="M19682" s="19">
        <v>1.3626900965154409</v>
      </c>
      <c r="N19682" s="19"/>
      <c r="O19682" s="19">
        <v>1.2747416297419476</v>
      </c>
      <c r="P19682" s="50"/>
      <c r="R19682" s="9" t="s">
        <v>0</v>
      </c>
    </row>
    <row r="19683" spans="2:18" x14ac:dyDescent="0.2">
      <c r="B19683" s="25">
        <v>19453</v>
      </c>
      <c r="C19683" s="193">
        <v>0.24577410984187201</v>
      </c>
      <c r="D19683" s="19"/>
      <c r="E19683" s="19">
        <v>0.35870219708156709</v>
      </c>
      <c r="F19683" s="19"/>
      <c r="G19683" s="19"/>
      <c r="H19683" s="19">
        <v>0.20886134226931111</v>
      </c>
      <c r="I19683" s="19"/>
      <c r="J19683" s="19">
        <v>0.32073917554280973</v>
      </c>
      <c r="K19683" s="19">
        <v>0.48003661061149855</v>
      </c>
      <c r="L19683" s="19"/>
      <c r="M19683" s="19"/>
      <c r="N19683" s="19">
        <v>0.68829447489440099</v>
      </c>
      <c r="O19683" s="19">
        <v>0.49657960832439169</v>
      </c>
      <c r="P19683" s="50"/>
      <c r="R19683" s="9" t="s">
        <v>0</v>
      </c>
    </row>
    <row r="19684" spans="2:18" x14ac:dyDescent="0.2">
      <c r="B19684" s="25">
        <v>19454</v>
      </c>
      <c r="C19684" s="193">
        <v>0.49050140426732142</v>
      </c>
      <c r="D19684" s="19"/>
      <c r="E19684" s="19"/>
      <c r="F19684" s="19">
        <v>0.89368601010036874</v>
      </c>
      <c r="G19684" s="19">
        <v>9.9813144058321385E-3</v>
      </c>
      <c r="H19684" s="19"/>
      <c r="I19684" s="19"/>
      <c r="J19684" s="19">
        <v>1.4931807518969054E-2</v>
      </c>
      <c r="K19684" s="19"/>
      <c r="L19684" s="19">
        <v>9.317536259719425E-2</v>
      </c>
      <c r="M19684" s="19"/>
      <c r="N19684" s="19">
        <v>0.10447800852705762</v>
      </c>
      <c r="O19684" s="19"/>
      <c r="P19684" s="50">
        <v>0.63733464096759684</v>
      </c>
      <c r="R19684" s="9" t="s">
        <v>0</v>
      </c>
    </row>
    <row r="19685" spans="2:18" x14ac:dyDescent="0.2">
      <c r="B19685" s="25">
        <v>19455</v>
      </c>
      <c r="C19685" s="193"/>
      <c r="D19685" s="19">
        <v>1.0322789919749198</v>
      </c>
      <c r="E19685" s="19">
        <v>4.5013646247354266E-2</v>
      </c>
      <c r="F19685" s="19"/>
      <c r="G19685" s="19"/>
      <c r="H19685" s="19">
        <v>1.052915455552409</v>
      </c>
      <c r="I19685" s="19"/>
      <c r="J19685" s="19">
        <v>0.88224892197550542</v>
      </c>
      <c r="K19685" s="19"/>
      <c r="L19685" s="19">
        <v>0.57742774499632543</v>
      </c>
      <c r="M19685" s="19"/>
      <c r="N19685" s="19">
        <v>0.29765502772859337</v>
      </c>
      <c r="O19685" s="19"/>
      <c r="P19685" s="50">
        <v>0.68980768890386035</v>
      </c>
      <c r="R19685" s="9" t="s">
        <v>0</v>
      </c>
    </row>
    <row r="19686" spans="2:18" x14ac:dyDescent="0.2">
      <c r="B19686" s="25">
        <v>19456</v>
      </c>
      <c r="C19686" s="193"/>
      <c r="D19686" s="19">
        <v>0.34493882261980985</v>
      </c>
      <c r="E19686" s="19"/>
      <c r="F19686" s="19">
        <v>0.23910342894744066</v>
      </c>
      <c r="G19686" s="19"/>
      <c r="H19686" s="19">
        <v>0.68399128116612673</v>
      </c>
      <c r="I19686" s="19"/>
      <c r="J19686" s="19">
        <v>8.9545312444026429E-2</v>
      </c>
      <c r="K19686" s="19"/>
      <c r="L19686" s="19">
        <v>0.75944416105898294</v>
      </c>
      <c r="M19686" s="19"/>
      <c r="N19686" s="19">
        <v>5.3738494606363922E-2</v>
      </c>
      <c r="O19686" s="19"/>
      <c r="P19686" s="50">
        <v>0.28139962128842633</v>
      </c>
      <c r="R19686" s="9" t="s">
        <v>0</v>
      </c>
    </row>
    <row r="19687" spans="2:18" x14ac:dyDescent="0.2">
      <c r="B19687" s="25">
        <v>19457</v>
      </c>
      <c r="C19687" s="193"/>
      <c r="D19687" s="19">
        <v>1.557239039067756</v>
      </c>
      <c r="E19687" s="19">
        <v>0.64376795839121381</v>
      </c>
      <c r="F19687" s="19"/>
      <c r="G19687" s="19"/>
      <c r="H19687" s="19">
        <v>0.53500158020298016</v>
      </c>
      <c r="I19687" s="19"/>
      <c r="J19687" s="19">
        <v>1.0222454556837886</v>
      </c>
      <c r="K19687" s="19">
        <v>0.21480908605596122</v>
      </c>
      <c r="L19687" s="19"/>
      <c r="M19687" s="19"/>
      <c r="N19687" s="19">
        <v>0.91788544607595512</v>
      </c>
      <c r="O19687" s="19"/>
      <c r="P19687" s="50">
        <v>0.39078722110799785</v>
      </c>
      <c r="R19687" s="9" t="s">
        <v>0</v>
      </c>
    </row>
    <row r="19688" spans="2:18" x14ac:dyDescent="0.2">
      <c r="B19688" s="25">
        <v>19458</v>
      </c>
      <c r="C19688" s="193">
        <v>0.8125811523742873</v>
      </c>
      <c r="D19688" s="19"/>
      <c r="E19688" s="19">
        <v>1.621185038732132</v>
      </c>
      <c r="F19688" s="19"/>
      <c r="G19688" s="19">
        <v>0.78795797275969415</v>
      </c>
      <c r="H19688" s="19"/>
      <c r="I19688" s="19">
        <v>0.45407154988238513</v>
      </c>
      <c r="J19688" s="19"/>
      <c r="K19688" s="19">
        <v>1.4646147653656063</v>
      </c>
      <c r="L19688" s="19"/>
      <c r="M19688" s="19">
        <v>0.52475078585806501</v>
      </c>
      <c r="N19688" s="19"/>
      <c r="O19688" s="19">
        <v>0.54683398352679713</v>
      </c>
      <c r="P19688" s="50"/>
      <c r="R19688" s="9" t="s">
        <v>0</v>
      </c>
    </row>
    <row r="19689" spans="2:18" x14ac:dyDescent="0.2">
      <c r="B19689" s="25">
        <v>19459</v>
      </c>
      <c r="C19689" s="193">
        <v>1.3992299295120589</v>
      </c>
      <c r="D19689" s="19"/>
      <c r="E19689" s="19">
        <v>1.9580166145573183</v>
      </c>
      <c r="F19689" s="19"/>
      <c r="G19689" s="19">
        <v>1.5286723772829773</v>
      </c>
      <c r="H19689" s="19"/>
      <c r="I19689" s="19">
        <v>0.62848337183591252</v>
      </c>
      <c r="J19689" s="19"/>
      <c r="K19689" s="19">
        <v>1.7179081140881889</v>
      </c>
      <c r="L19689" s="19"/>
      <c r="M19689" s="19">
        <v>1.2466195525431902</v>
      </c>
      <c r="N19689" s="19"/>
      <c r="O19689" s="19">
        <v>1.5036782366326729</v>
      </c>
      <c r="P19689" s="50"/>
      <c r="R19689" s="9" t="s">
        <v>0</v>
      </c>
    </row>
    <row r="19690" spans="2:18" x14ac:dyDescent="0.2">
      <c r="B19690" s="25">
        <v>19460</v>
      </c>
      <c r="C19690" s="193">
        <v>1.0381857926327551</v>
      </c>
      <c r="D19690" s="19"/>
      <c r="E19690" s="19">
        <v>2.2731823520228578</v>
      </c>
      <c r="F19690" s="19"/>
      <c r="G19690" s="19">
        <v>2.032906883860838</v>
      </c>
      <c r="H19690" s="19"/>
      <c r="I19690" s="19">
        <v>1.2687567425626001</v>
      </c>
      <c r="J19690" s="19"/>
      <c r="K19690" s="19">
        <v>2.135845087198978</v>
      </c>
      <c r="L19690" s="19"/>
      <c r="M19690" s="19">
        <v>1.0392592230260602</v>
      </c>
      <c r="N19690" s="19"/>
      <c r="O19690" s="19">
        <v>1.5746024816163944</v>
      </c>
      <c r="P19690" s="50"/>
      <c r="R19690" s="9" t="s">
        <v>0</v>
      </c>
    </row>
    <row r="19691" spans="2:18" x14ac:dyDescent="0.2">
      <c r="B19691" s="25">
        <v>19461</v>
      </c>
      <c r="C19691" s="193"/>
      <c r="D19691" s="19">
        <v>1.2050391555893862</v>
      </c>
      <c r="E19691" s="19"/>
      <c r="F19691" s="19">
        <v>0.33854938699382509</v>
      </c>
      <c r="G19691" s="19"/>
      <c r="H19691" s="19">
        <v>1.1889425060770547</v>
      </c>
      <c r="I19691" s="19"/>
      <c r="J19691" s="19">
        <v>1.1762834131299036</v>
      </c>
      <c r="K19691" s="19"/>
      <c r="L19691" s="19">
        <v>0.45807370274302395</v>
      </c>
      <c r="M19691" s="19"/>
      <c r="N19691" s="19">
        <v>0.60503917822618269</v>
      </c>
      <c r="O19691" s="19"/>
      <c r="P19691" s="50">
        <v>0.48768865142715689</v>
      </c>
      <c r="R19691" s="9" t="s">
        <v>0</v>
      </c>
    </row>
    <row r="19692" spans="2:18" x14ac:dyDescent="0.2">
      <c r="B19692" s="25">
        <v>19462</v>
      </c>
      <c r="C19692" s="193">
        <v>2.1525354077351082</v>
      </c>
      <c r="D19692" s="19"/>
      <c r="E19692" s="19">
        <v>0.10238265580033674</v>
      </c>
      <c r="F19692" s="19"/>
      <c r="G19692" s="19">
        <v>1.6612183603655952</v>
      </c>
      <c r="H19692" s="19"/>
      <c r="I19692" s="19">
        <v>0.40097845349140743</v>
      </c>
      <c r="J19692" s="19"/>
      <c r="K19692" s="19">
        <v>1.5305954386797933</v>
      </c>
      <c r="L19692" s="19"/>
      <c r="M19692" s="19">
        <v>0.90927105040931477</v>
      </c>
      <c r="N19692" s="19"/>
      <c r="O19692" s="19">
        <v>0.70407237657618982</v>
      </c>
      <c r="P19692" s="50"/>
      <c r="R19692" s="9" t="s">
        <v>0</v>
      </c>
    </row>
    <row r="19693" spans="2:18" x14ac:dyDescent="0.2">
      <c r="B19693" s="25">
        <v>19463</v>
      </c>
      <c r="C19693" s="193"/>
      <c r="D19693" s="19">
        <v>1.2927707282603735</v>
      </c>
      <c r="E19693" s="19"/>
      <c r="F19693" s="19">
        <v>0.57619251938319893</v>
      </c>
      <c r="G19693" s="19"/>
      <c r="H19693" s="19">
        <v>0.73221612875049114</v>
      </c>
      <c r="I19693" s="19"/>
      <c r="J19693" s="19">
        <v>0.57550274619359265</v>
      </c>
      <c r="K19693" s="19"/>
      <c r="L19693" s="19">
        <v>0.40113515902163505</v>
      </c>
      <c r="M19693" s="19">
        <v>0.5007444816161416</v>
      </c>
      <c r="N19693" s="19"/>
      <c r="O19693" s="19">
        <v>1.5028623843167053E-2</v>
      </c>
      <c r="P19693" s="50"/>
      <c r="R19693" s="9" t="s">
        <v>0</v>
      </c>
    </row>
    <row r="19694" spans="2:18" x14ac:dyDescent="0.2">
      <c r="B19694" s="25">
        <v>19464</v>
      </c>
      <c r="C19694" s="193"/>
      <c r="D19694" s="19">
        <v>0.51815566944226887</v>
      </c>
      <c r="E19694" s="19">
        <v>8.4660053336357885E-2</v>
      </c>
      <c r="F19694" s="19"/>
      <c r="G19694" s="19">
        <v>0.58978289568277842</v>
      </c>
      <c r="H19694" s="19"/>
      <c r="I19694" s="19">
        <v>0.19205869077508328</v>
      </c>
      <c r="J19694" s="19"/>
      <c r="K19694" s="19">
        <v>0.55614138894095988</v>
      </c>
      <c r="L19694" s="19"/>
      <c r="M19694" s="19">
        <v>0.35992080326378895</v>
      </c>
      <c r="N19694" s="19"/>
      <c r="O19694" s="19">
        <v>0.91757532090887151</v>
      </c>
      <c r="P19694" s="50"/>
      <c r="R19694" s="9" t="s">
        <v>0</v>
      </c>
    </row>
    <row r="19695" spans="2:18" x14ac:dyDescent="0.2">
      <c r="B19695" s="25">
        <v>19465</v>
      </c>
      <c r="C19695" s="193">
        <v>0.44135878257444572</v>
      </c>
      <c r="D19695" s="19"/>
      <c r="E19695" s="19"/>
      <c r="F19695" s="19">
        <v>0.15800124153127806</v>
      </c>
      <c r="G19695" s="19"/>
      <c r="H19695" s="19">
        <v>0.42138554210930157</v>
      </c>
      <c r="I19695" s="19"/>
      <c r="J19695" s="19">
        <v>0.40028545964874929</v>
      </c>
      <c r="K19695" s="19">
        <v>0.39098045705079226</v>
      </c>
      <c r="L19695" s="19"/>
      <c r="M19695" s="19"/>
      <c r="N19695" s="19">
        <v>0.26473644647992267</v>
      </c>
      <c r="O19695" s="19"/>
      <c r="P19695" s="50">
        <v>0.70869216397099677</v>
      </c>
      <c r="R19695" s="9" t="s">
        <v>0</v>
      </c>
    </row>
    <row r="19696" spans="2:18" x14ac:dyDescent="0.2">
      <c r="B19696" s="25">
        <v>19466</v>
      </c>
      <c r="C19696" s="193">
        <v>0.42346061508323563</v>
      </c>
      <c r="D19696" s="19"/>
      <c r="E19696" s="19"/>
      <c r="F19696" s="19">
        <v>0.52426422867632039</v>
      </c>
      <c r="G19696" s="19">
        <v>0.19141822323637453</v>
      </c>
      <c r="H19696" s="19"/>
      <c r="I19696" s="19"/>
      <c r="J19696" s="19">
        <v>0.12501876709919543</v>
      </c>
      <c r="K19696" s="19">
        <v>0.48976711846241117</v>
      </c>
      <c r="L19696" s="19"/>
      <c r="M19696" s="19">
        <v>0.97869140044786607</v>
      </c>
      <c r="N19696" s="19"/>
      <c r="O19696" s="19">
        <v>0.10182099874963384</v>
      </c>
      <c r="P19696" s="50"/>
      <c r="R19696" s="9" t="s">
        <v>0</v>
      </c>
    </row>
    <row r="19697" spans="2:18" x14ac:dyDescent="0.2">
      <c r="B19697" s="25">
        <v>19467</v>
      </c>
      <c r="C19697" s="193">
        <v>0.60815481404986127</v>
      </c>
      <c r="D19697" s="19"/>
      <c r="E19697" s="19">
        <v>0.28726790892469001</v>
      </c>
      <c r="F19697" s="19"/>
      <c r="G19697" s="19">
        <v>0.8485072261194011</v>
      </c>
      <c r="H19697" s="19"/>
      <c r="I19697" s="19">
        <v>0.24472823131969243</v>
      </c>
      <c r="J19697" s="19"/>
      <c r="K19697" s="19">
        <v>1.3801325187402169</v>
      </c>
      <c r="L19697" s="19"/>
      <c r="M19697" s="19">
        <v>9.5408789877217598E-2</v>
      </c>
      <c r="N19697" s="19"/>
      <c r="O19697" s="19">
        <v>0.26306213443194043</v>
      </c>
      <c r="P19697" s="50"/>
      <c r="R19697" s="9" t="s">
        <v>0</v>
      </c>
    </row>
    <row r="19698" spans="2:18" x14ac:dyDescent="0.2">
      <c r="B19698" s="25">
        <v>19468</v>
      </c>
      <c r="C19698" s="193"/>
      <c r="D19698" s="19">
        <v>0.59297941851137304</v>
      </c>
      <c r="E19698" s="19"/>
      <c r="F19698" s="19">
        <v>0.91794000806253884</v>
      </c>
      <c r="G19698" s="19"/>
      <c r="H19698" s="19">
        <v>1.9768942113050161</v>
      </c>
      <c r="I19698" s="19"/>
      <c r="J19698" s="19">
        <v>0.94353494576922159</v>
      </c>
      <c r="K19698" s="19"/>
      <c r="L19698" s="19">
        <v>2.0689820895851172</v>
      </c>
      <c r="M19698" s="19"/>
      <c r="N19698" s="19">
        <v>1.5527879523581098</v>
      </c>
      <c r="O19698" s="19"/>
      <c r="P19698" s="50">
        <v>1.0090099848900491</v>
      </c>
      <c r="R19698" s="9" t="s">
        <v>0</v>
      </c>
    </row>
    <row r="19699" spans="2:18" x14ac:dyDescent="0.2">
      <c r="B19699" s="25">
        <v>19469</v>
      </c>
      <c r="C19699" s="193">
        <v>1.6024140926385402</v>
      </c>
      <c r="D19699" s="19"/>
      <c r="E19699" s="19">
        <v>1.1262084487988682</v>
      </c>
      <c r="F19699" s="19"/>
      <c r="G19699" s="19">
        <v>0.99895105079620006</v>
      </c>
      <c r="H19699" s="19"/>
      <c r="I19699" s="19">
        <v>0.89186041053487963</v>
      </c>
      <c r="J19699" s="19"/>
      <c r="K19699" s="19">
        <v>0.62990830623589544</v>
      </c>
      <c r="L19699" s="19"/>
      <c r="M19699" s="19">
        <v>0.71232406723388342</v>
      </c>
      <c r="N19699" s="19"/>
      <c r="O19699" s="19">
        <v>1.2126256802360285</v>
      </c>
      <c r="P19699" s="50"/>
      <c r="R19699" s="9" t="s">
        <v>0</v>
      </c>
    </row>
    <row r="19700" spans="2:18" x14ac:dyDescent="0.2">
      <c r="B19700" s="25">
        <v>19470</v>
      </c>
      <c r="C19700" s="193"/>
      <c r="D19700" s="19">
        <v>1.2588393100375468</v>
      </c>
      <c r="E19700" s="19"/>
      <c r="F19700" s="19">
        <v>1.1701173413364245</v>
      </c>
      <c r="G19700" s="19"/>
      <c r="H19700" s="19">
        <v>1.3215680088891704</v>
      </c>
      <c r="I19700" s="19"/>
      <c r="J19700" s="19">
        <v>2.0170783066681133</v>
      </c>
      <c r="K19700" s="19"/>
      <c r="L19700" s="19">
        <v>1.8900085348669544</v>
      </c>
      <c r="M19700" s="19"/>
      <c r="N19700" s="19">
        <v>2.0810916876095003</v>
      </c>
      <c r="O19700" s="19">
        <v>1.8553956690249569E-2</v>
      </c>
      <c r="P19700" s="50"/>
      <c r="R19700" s="9" t="s">
        <v>0</v>
      </c>
    </row>
    <row r="19701" spans="2:18" x14ac:dyDescent="0.2">
      <c r="B19701" s="25">
        <v>19471</v>
      </c>
      <c r="C19701" s="193"/>
      <c r="D19701" s="19">
        <v>0.17033813391978933</v>
      </c>
      <c r="E19701" s="19"/>
      <c r="F19701" s="19">
        <v>0.35924254136779932</v>
      </c>
      <c r="G19701" s="19"/>
      <c r="H19701" s="19">
        <v>0.46213482875975553</v>
      </c>
      <c r="I19701" s="19"/>
      <c r="J19701" s="19">
        <v>0.51405123066200764</v>
      </c>
      <c r="K19701" s="19">
        <v>8.4529406817149225E-2</v>
      </c>
      <c r="L19701" s="19"/>
      <c r="M19701" s="19"/>
      <c r="N19701" s="19">
        <v>0.38521199551251983</v>
      </c>
      <c r="O19701" s="19"/>
      <c r="P19701" s="50">
        <v>0.12456486792682765</v>
      </c>
      <c r="R19701" s="9" t="s">
        <v>0</v>
      </c>
    </row>
    <row r="19702" spans="2:18" x14ac:dyDescent="0.2">
      <c r="B19702" s="25">
        <v>19472</v>
      </c>
      <c r="C19702" s="193"/>
      <c r="D19702" s="19">
        <v>0.2831768141744635</v>
      </c>
      <c r="E19702" s="19">
        <v>6.4788959879478686E-3</v>
      </c>
      <c r="F19702" s="19"/>
      <c r="G19702" s="19"/>
      <c r="H19702" s="19">
        <v>0.343938323885294</v>
      </c>
      <c r="I19702" s="19">
        <v>0.39375310420254972</v>
      </c>
      <c r="J19702" s="19"/>
      <c r="K19702" s="19">
        <v>5.8036742506036375E-2</v>
      </c>
      <c r="L19702" s="19"/>
      <c r="M19702" s="19"/>
      <c r="N19702" s="19">
        <v>0.79389822268538923</v>
      </c>
      <c r="O19702" s="19">
        <v>0.24156926557631744</v>
      </c>
      <c r="P19702" s="50"/>
      <c r="R19702" s="9" t="s">
        <v>0</v>
      </c>
    </row>
    <row r="19703" spans="2:18" x14ac:dyDescent="0.2">
      <c r="B19703" s="25">
        <v>19473</v>
      </c>
      <c r="C19703" s="193"/>
      <c r="D19703" s="19">
        <v>0.19426740615203422</v>
      </c>
      <c r="E19703" s="19">
        <v>0.50214304417545896</v>
      </c>
      <c r="F19703" s="19"/>
      <c r="G19703" s="19"/>
      <c r="H19703" s="19">
        <v>0.12927326415552706</v>
      </c>
      <c r="I19703" s="19">
        <v>0.46405990819990772</v>
      </c>
      <c r="J19703" s="19"/>
      <c r="K19703" s="19"/>
      <c r="L19703" s="19">
        <v>0.53176748589976042</v>
      </c>
      <c r="M19703" s="19">
        <v>0.32314878284912402</v>
      </c>
      <c r="N19703" s="19"/>
      <c r="O19703" s="19">
        <v>2.7291651062951185E-3</v>
      </c>
      <c r="P19703" s="50"/>
      <c r="R19703" s="9" t="s">
        <v>0</v>
      </c>
    </row>
    <row r="19704" spans="2:18" x14ac:dyDescent="0.2">
      <c r="B19704" s="25">
        <v>19474</v>
      </c>
      <c r="C19704" s="193"/>
      <c r="D19704" s="19">
        <v>1.2573570941899963</v>
      </c>
      <c r="E19704" s="19"/>
      <c r="F19704" s="19">
        <v>0.46930571178312558</v>
      </c>
      <c r="G19704" s="19"/>
      <c r="H19704" s="19">
        <v>0.82709903095480519</v>
      </c>
      <c r="I19704" s="19"/>
      <c r="J19704" s="19">
        <v>0.38456850873115517</v>
      </c>
      <c r="K19704" s="19">
        <v>3.3083141190834993E-3</v>
      </c>
      <c r="L19704" s="19"/>
      <c r="M19704" s="19"/>
      <c r="N19704" s="19">
        <v>0.38901425420874175</v>
      </c>
      <c r="O19704" s="19"/>
      <c r="P19704" s="50">
        <v>0.674319311847834</v>
      </c>
      <c r="R19704" s="9" t="s">
        <v>0</v>
      </c>
    </row>
    <row r="19705" spans="2:18" x14ac:dyDescent="0.2">
      <c r="B19705" s="25">
        <v>19475</v>
      </c>
      <c r="C19705" s="193">
        <v>1.1004565423595065</v>
      </c>
      <c r="D19705" s="19"/>
      <c r="E19705" s="19">
        <v>1.441633610059853</v>
      </c>
      <c r="F19705" s="19"/>
      <c r="G19705" s="19">
        <v>1.5766566419768864</v>
      </c>
      <c r="H19705" s="19"/>
      <c r="I19705" s="19">
        <v>1.5364473467383382</v>
      </c>
      <c r="J19705" s="19"/>
      <c r="K19705" s="19">
        <v>1.0082570872049286</v>
      </c>
      <c r="L19705" s="19"/>
      <c r="M19705" s="19">
        <v>2.029292978862193</v>
      </c>
      <c r="N19705" s="19"/>
      <c r="O19705" s="19">
        <v>2.0561178817000467</v>
      </c>
      <c r="P19705" s="50"/>
      <c r="R19705" s="9" t="s">
        <v>0</v>
      </c>
    </row>
    <row r="19706" spans="2:18" x14ac:dyDescent="0.2">
      <c r="B19706" s="25">
        <v>19476</v>
      </c>
      <c r="C19706" s="193"/>
      <c r="D19706" s="19">
        <v>1.2550568721919735</v>
      </c>
      <c r="E19706" s="19"/>
      <c r="F19706" s="19">
        <v>1.0743281978493251</v>
      </c>
      <c r="G19706" s="19"/>
      <c r="H19706" s="19">
        <v>2.0200905032874763</v>
      </c>
      <c r="I19706" s="19"/>
      <c r="J19706" s="19">
        <v>1.5018429020733943</v>
      </c>
      <c r="K19706" s="19"/>
      <c r="L19706" s="19">
        <v>1.2467230247074812</v>
      </c>
      <c r="M19706" s="19"/>
      <c r="N19706" s="19">
        <v>0.79834084692116214</v>
      </c>
      <c r="O19706" s="19"/>
      <c r="P19706" s="50">
        <v>0.96191249185669847</v>
      </c>
      <c r="R19706" s="9" t="s">
        <v>0</v>
      </c>
    </row>
    <row r="19707" spans="2:18" x14ac:dyDescent="0.2">
      <c r="B19707" s="25">
        <v>19477</v>
      </c>
      <c r="C19707" s="193"/>
      <c r="D19707" s="19">
        <v>0.4401764938381803</v>
      </c>
      <c r="E19707" s="19"/>
      <c r="F19707" s="19">
        <v>0.94830135512449309</v>
      </c>
      <c r="G19707" s="19"/>
      <c r="H19707" s="19">
        <v>0.79137276410237101</v>
      </c>
      <c r="I19707" s="19"/>
      <c r="J19707" s="19">
        <v>0.96706458386090188</v>
      </c>
      <c r="K19707" s="19"/>
      <c r="L19707" s="19">
        <v>0.18175995697425162</v>
      </c>
      <c r="M19707" s="19">
        <v>0.31481385935932032</v>
      </c>
      <c r="N19707" s="19"/>
      <c r="O19707" s="19"/>
      <c r="P19707" s="50">
        <v>0.79152985068411796</v>
      </c>
      <c r="R19707" s="9" t="s">
        <v>0</v>
      </c>
    </row>
    <row r="19708" spans="2:18" x14ac:dyDescent="0.2">
      <c r="B19708" s="25">
        <v>19478</v>
      </c>
      <c r="C19708" s="193">
        <v>1.2305831921355135</v>
      </c>
      <c r="D19708" s="19"/>
      <c r="E19708" s="19">
        <v>0.72683428849094645</v>
      </c>
      <c r="F19708" s="19"/>
      <c r="G19708" s="19">
        <v>1.451941233132541</v>
      </c>
      <c r="H19708" s="19"/>
      <c r="I19708" s="19">
        <v>2.0708477766835216</v>
      </c>
      <c r="J19708" s="19"/>
      <c r="K19708" s="19">
        <v>0.67626480362289532</v>
      </c>
      <c r="L19708" s="19"/>
      <c r="M19708" s="19">
        <v>0.5686218499348662</v>
      </c>
      <c r="N19708" s="19"/>
      <c r="O19708" s="19">
        <v>0.6622258231310717</v>
      </c>
      <c r="P19708" s="50"/>
      <c r="R19708" s="9" t="s">
        <v>0</v>
      </c>
    </row>
    <row r="19709" spans="2:18" x14ac:dyDescent="0.2">
      <c r="B19709" s="25">
        <v>19479</v>
      </c>
      <c r="C19709" s="193">
        <v>0.24817032907216036</v>
      </c>
      <c r="D19709" s="19"/>
      <c r="E19709" s="19"/>
      <c r="F19709" s="19">
        <v>0.42492562981875892</v>
      </c>
      <c r="G19709" s="19">
        <v>0.52110927193855916</v>
      </c>
      <c r="H19709" s="19"/>
      <c r="I19709" s="19">
        <v>0.57749224544443645</v>
      </c>
      <c r="J19709" s="19"/>
      <c r="K19709" s="19">
        <v>0.49977530510671186</v>
      </c>
      <c r="L19709" s="19"/>
      <c r="M19709" s="19">
        <v>7.6859477618993671E-2</v>
      </c>
      <c r="N19709" s="19"/>
      <c r="O19709" s="19">
        <v>0.53511333598807376</v>
      </c>
      <c r="P19709" s="50"/>
      <c r="R19709" s="9" t="s">
        <v>0</v>
      </c>
    </row>
    <row r="19710" spans="2:18" x14ac:dyDescent="0.2">
      <c r="B19710" s="25">
        <v>19480</v>
      </c>
      <c r="C19710" s="193"/>
      <c r="D19710" s="19">
        <v>0.44400630401400493</v>
      </c>
      <c r="E19710" s="19"/>
      <c r="F19710" s="19">
        <v>1.2071383937861628</v>
      </c>
      <c r="G19710" s="19"/>
      <c r="H19710" s="19">
        <v>0.30104018787625603</v>
      </c>
      <c r="I19710" s="19">
        <v>0.97805025544279567</v>
      </c>
      <c r="J19710" s="19"/>
      <c r="K19710" s="19"/>
      <c r="L19710" s="19">
        <v>0.56213037551519185</v>
      </c>
      <c r="M19710" s="19"/>
      <c r="N19710" s="19">
        <v>0.57415591493221074</v>
      </c>
      <c r="O19710" s="19"/>
      <c r="P19710" s="50">
        <v>1.302284517991271</v>
      </c>
      <c r="R19710" s="9" t="s">
        <v>0</v>
      </c>
    </row>
    <row r="19711" spans="2:18" x14ac:dyDescent="0.2">
      <c r="B19711" s="25">
        <v>19481</v>
      </c>
      <c r="C19711" s="193"/>
      <c r="D19711" s="19">
        <v>0.16740419997556238</v>
      </c>
      <c r="E19711" s="19"/>
      <c r="F19711" s="19">
        <v>0.21041205180283887</v>
      </c>
      <c r="G19711" s="19"/>
      <c r="H19711" s="19">
        <v>0.37197133859512183</v>
      </c>
      <c r="I19711" s="19"/>
      <c r="J19711" s="19">
        <v>0.3474549441991141</v>
      </c>
      <c r="K19711" s="19"/>
      <c r="L19711" s="19">
        <v>0.8267999874504347</v>
      </c>
      <c r="M19711" s="19">
        <v>0.82017540393492072</v>
      </c>
      <c r="N19711" s="19"/>
      <c r="O19711" s="19">
        <v>0.78055832920961266</v>
      </c>
      <c r="P19711" s="50"/>
      <c r="R19711" s="9" t="s">
        <v>0</v>
      </c>
    </row>
    <row r="19712" spans="2:18" x14ac:dyDescent="0.2">
      <c r="B19712" s="25">
        <v>19482</v>
      </c>
      <c r="C19712" s="193"/>
      <c r="D19712" s="19">
        <v>0.98355476648119278</v>
      </c>
      <c r="E19712" s="19"/>
      <c r="F19712" s="19">
        <v>0.62826907706462953</v>
      </c>
      <c r="G19712" s="19"/>
      <c r="H19712" s="19">
        <v>1.2124086948386354</v>
      </c>
      <c r="I19712" s="19"/>
      <c r="J19712" s="19">
        <v>1.5269538075042843</v>
      </c>
      <c r="K19712" s="19">
        <v>0.23217184026197041</v>
      </c>
      <c r="L19712" s="19"/>
      <c r="M19712" s="19"/>
      <c r="N19712" s="19">
        <v>1.6048204992308168</v>
      </c>
      <c r="O19712" s="19"/>
      <c r="P19712" s="50">
        <v>0.62795768853147049</v>
      </c>
      <c r="R19712" s="9" t="s">
        <v>0</v>
      </c>
    </row>
    <row r="19713" spans="2:18" x14ac:dyDescent="0.2">
      <c r="B19713" s="25">
        <v>19483</v>
      </c>
      <c r="C19713" s="193"/>
      <c r="D19713" s="19">
        <v>0.19067093514997316</v>
      </c>
      <c r="E19713" s="19"/>
      <c r="F19713" s="19">
        <v>0.97118887507448692</v>
      </c>
      <c r="G19713" s="19"/>
      <c r="H19713" s="19">
        <v>0.41655281512285197</v>
      </c>
      <c r="I19713" s="19"/>
      <c r="J19713" s="19">
        <v>0.5739710512329167</v>
      </c>
      <c r="K19713" s="19"/>
      <c r="L19713" s="19">
        <v>0.26039179300436732</v>
      </c>
      <c r="M19713" s="19">
        <v>0.4082613510983038</v>
      </c>
      <c r="N19713" s="19"/>
      <c r="O19713" s="19">
        <v>0.16310722981854636</v>
      </c>
      <c r="P19713" s="50"/>
      <c r="R19713" s="9" t="s">
        <v>0</v>
      </c>
    </row>
    <row r="19714" spans="2:18" x14ac:dyDescent="0.2">
      <c r="B19714" s="25">
        <v>19484</v>
      </c>
      <c r="C19714" s="193"/>
      <c r="D19714" s="19">
        <v>4.5567988069821069E-2</v>
      </c>
      <c r="E19714" s="19">
        <v>4.3097225867380913E-2</v>
      </c>
      <c r="F19714" s="19"/>
      <c r="G19714" s="19">
        <v>5.2704265110675753E-2</v>
      </c>
      <c r="H19714" s="19"/>
      <c r="I19714" s="19"/>
      <c r="J19714" s="19">
        <v>2.8581778541501516E-2</v>
      </c>
      <c r="K19714" s="19">
        <v>0.28077636407652806</v>
      </c>
      <c r="L19714" s="19"/>
      <c r="M19714" s="19"/>
      <c r="N19714" s="19">
        <v>2.1208226326354183E-2</v>
      </c>
      <c r="O19714" s="19">
        <v>0.54035061946675633</v>
      </c>
      <c r="P19714" s="50"/>
      <c r="R19714" s="9" t="s">
        <v>0</v>
      </c>
    </row>
    <row r="19715" spans="2:18" x14ac:dyDescent="0.2">
      <c r="B19715" s="25">
        <v>19485</v>
      </c>
      <c r="C19715" s="193"/>
      <c r="D19715" s="19">
        <v>0.77611603070251034</v>
      </c>
      <c r="E19715" s="19"/>
      <c r="F19715" s="19">
        <v>0.5810358280585749</v>
      </c>
      <c r="G19715" s="19"/>
      <c r="H19715" s="19">
        <v>1.0353518887429163</v>
      </c>
      <c r="I19715" s="19"/>
      <c r="J19715" s="19">
        <v>0.49401193424409656</v>
      </c>
      <c r="K19715" s="19">
        <v>0.16482990264100802</v>
      </c>
      <c r="L19715" s="19"/>
      <c r="M19715" s="19"/>
      <c r="N19715" s="19">
        <v>6.4442515305889611E-2</v>
      </c>
      <c r="O19715" s="19"/>
      <c r="P19715" s="50">
        <v>0.36249930541925096</v>
      </c>
      <c r="R19715" s="9" t="s">
        <v>0</v>
      </c>
    </row>
    <row r="19716" spans="2:18" x14ac:dyDescent="0.2">
      <c r="B19716" s="25">
        <v>19486</v>
      </c>
      <c r="C19716" s="193"/>
      <c r="D19716" s="19">
        <v>0.66810442966212524</v>
      </c>
      <c r="E19716" s="19"/>
      <c r="F19716" s="19">
        <v>0.57083753123530467</v>
      </c>
      <c r="G19716" s="19"/>
      <c r="H19716" s="19">
        <v>1.4619152774924453</v>
      </c>
      <c r="I19716" s="19"/>
      <c r="J19716" s="19">
        <v>1.0163806411503846</v>
      </c>
      <c r="K19716" s="19"/>
      <c r="L19716" s="19">
        <v>0.49190806444167856</v>
      </c>
      <c r="M19716" s="19"/>
      <c r="N19716" s="19">
        <v>0.6181473656397054</v>
      </c>
      <c r="O19716" s="19"/>
      <c r="P19716" s="50">
        <v>1.4101334706083462</v>
      </c>
      <c r="R19716" s="9" t="s">
        <v>0</v>
      </c>
    </row>
    <row r="19717" spans="2:18" x14ac:dyDescent="0.2">
      <c r="B19717" s="25">
        <v>19487</v>
      </c>
      <c r="C19717" s="193"/>
      <c r="D19717" s="19">
        <v>0.14040513653579681</v>
      </c>
      <c r="E19717" s="19">
        <v>1.5383686226522328</v>
      </c>
      <c r="F19717" s="19"/>
      <c r="G19717" s="19">
        <v>0.88744535649174605</v>
      </c>
      <c r="H19717" s="19"/>
      <c r="I19717" s="19">
        <v>0.63302479988259286</v>
      </c>
      <c r="J19717" s="19"/>
      <c r="K19717" s="19">
        <v>2.2337254911291353</v>
      </c>
      <c r="L19717" s="19"/>
      <c r="M19717" s="19">
        <v>0.62903875235128159</v>
      </c>
      <c r="N19717" s="19"/>
      <c r="O19717" s="19">
        <v>1.4812602531498005</v>
      </c>
      <c r="P19717" s="50"/>
      <c r="R19717" s="9" t="s">
        <v>0</v>
      </c>
    </row>
    <row r="19718" spans="2:18" x14ac:dyDescent="0.2">
      <c r="B19718" s="25">
        <v>19488</v>
      </c>
      <c r="C19718" s="193"/>
      <c r="D19718" s="19">
        <v>1.4101309743843184</v>
      </c>
      <c r="E19718" s="19"/>
      <c r="F19718" s="19">
        <v>0.55724323599601933</v>
      </c>
      <c r="G19718" s="19"/>
      <c r="H19718" s="19">
        <v>0.58230312173050414</v>
      </c>
      <c r="I19718" s="19"/>
      <c r="J19718" s="19">
        <v>0.65433282419486427</v>
      </c>
      <c r="K19718" s="19"/>
      <c r="L19718" s="19">
        <v>0.72752141650302804</v>
      </c>
      <c r="M19718" s="19"/>
      <c r="N19718" s="19">
        <v>0.31801578463103164</v>
      </c>
      <c r="O19718" s="19"/>
      <c r="P19718" s="50">
        <v>0.30935080098430207</v>
      </c>
      <c r="R19718" s="9" t="s">
        <v>0</v>
      </c>
    </row>
    <row r="19719" spans="2:18" x14ac:dyDescent="0.2">
      <c r="B19719" s="25">
        <v>19489</v>
      </c>
      <c r="C19719" s="193"/>
      <c r="D19719" s="19">
        <v>1.0148971047192886E-2</v>
      </c>
      <c r="E19719" s="19">
        <v>1.451618974939495</v>
      </c>
      <c r="F19719" s="19"/>
      <c r="G19719" s="19">
        <v>1.0940031700463635</v>
      </c>
      <c r="H19719" s="19"/>
      <c r="I19719" s="19">
        <v>1.1672793154108299</v>
      </c>
      <c r="J19719" s="19"/>
      <c r="K19719" s="19">
        <v>1.1523363358499981</v>
      </c>
      <c r="L19719" s="19"/>
      <c r="M19719" s="19">
        <v>0.28910285390563634</v>
      </c>
      <c r="N19719" s="19"/>
      <c r="O19719" s="19">
        <v>0.28336877073690614</v>
      </c>
      <c r="P19719" s="50"/>
      <c r="R19719" s="9" t="s">
        <v>0</v>
      </c>
    </row>
    <row r="19720" spans="2:18" x14ac:dyDescent="0.2">
      <c r="B19720" s="25">
        <v>19490</v>
      </c>
      <c r="C19720" s="193">
        <v>2.5043367777775008E-2</v>
      </c>
      <c r="D19720" s="19"/>
      <c r="E19720" s="19">
        <v>3.3590616940215548E-2</v>
      </c>
      <c r="F19720" s="19"/>
      <c r="G19720" s="19"/>
      <c r="H19720" s="19">
        <v>0.14080439145150803</v>
      </c>
      <c r="I19720" s="19">
        <v>0.70897729629378692</v>
      </c>
      <c r="J19720" s="19"/>
      <c r="K19720" s="19">
        <v>0.2987977528922145</v>
      </c>
      <c r="L19720" s="19"/>
      <c r="M19720" s="19">
        <v>0.58182238340092207</v>
      </c>
      <c r="N19720" s="19"/>
      <c r="O19720" s="19">
        <v>1.0733120150921305</v>
      </c>
      <c r="P19720" s="50"/>
      <c r="R19720" s="9" t="s">
        <v>0</v>
      </c>
    </row>
    <row r="19721" spans="2:18" x14ac:dyDescent="0.2">
      <c r="B19721" s="25">
        <v>19491</v>
      </c>
      <c r="C19721" s="193"/>
      <c r="D19721" s="19">
        <v>1.4266221877587784</v>
      </c>
      <c r="E19721" s="19"/>
      <c r="F19721" s="19">
        <v>1.5195686593373392</v>
      </c>
      <c r="G19721" s="19"/>
      <c r="H19721" s="19">
        <v>0.46918818759758107</v>
      </c>
      <c r="I19721" s="19"/>
      <c r="J19721" s="19">
        <v>0.55575332053344639</v>
      </c>
      <c r="K19721" s="19"/>
      <c r="L19721" s="19">
        <v>0.98969009773346539</v>
      </c>
      <c r="M19721" s="19"/>
      <c r="N19721" s="19">
        <v>1.1964409672056244</v>
      </c>
      <c r="O19721" s="19"/>
      <c r="P19721" s="50">
        <v>1.4154931183437409</v>
      </c>
      <c r="R19721" s="9" t="s">
        <v>0</v>
      </c>
    </row>
    <row r="19722" spans="2:18" x14ac:dyDescent="0.2">
      <c r="B19722" s="25">
        <v>19492</v>
      </c>
      <c r="C19722" s="193"/>
      <c r="D19722" s="19">
        <v>1.8413426666892612</v>
      </c>
      <c r="E19722" s="19"/>
      <c r="F19722" s="19">
        <v>0.82522241022423259</v>
      </c>
      <c r="G19722" s="19"/>
      <c r="H19722" s="19">
        <v>1.0197232993174823</v>
      </c>
      <c r="I19722" s="19"/>
      <c r="J19722" s="19">
        <v>1.2187447863665177</v>
      </c>
      <c r="K19722" s="19"/>
      <c r="L19722" s="19">
        <v>1.6251907112559281</v>
      </c>
      <c r="M19722" s="19"/>
      <c r="N19722" s="19">
        <v>1.0959402986525808</v>
      </c>
      <c r="O19722" s="19">
        <v>0.2299689993708616</v>
      </c>
      <c r="P19722" s="50"/>
      <c r="R19722" s="9" t="s">
        <v>0</v>
      </c>
    </row>
    <row r="19723" spans="2:18" x14ac:dyDescent="0.2">
      <c r="B19723" s="25">
        <v>19493</v>
      </c>
      <c r="C19723" s="193"/>
      <c r="D19723" s="19">
        <v>0.25985705875296183</v>
      </c>
      <c r="E19723" s="19"/>
      <c r="F19723" s="19">
        <v>0.26574396524220761</v>
      </c>
      <c r="G19723" s="19"/>
      <c r="H19723" s="19">
        <v>3.6369862847795302E-2</v>
      </c>
      <c r="I19723" s="19">
        <v>1.6502577124963331</v>
      </c>
      <c r="J19723" s="19"/>
      <c r="K19723" s="19"/>
      <c r="L19723" s="19">
        <v>7.1540790307222157E-2</v>
      </c>
      <c r="M19723" s="19">
        <v>0.87388435029328637</v>
      </c>
      <c r="N19723" s="19"/>
      <c r="O19723" s="19">
        <v>0.20051400622702434</v>
      </c>
      <c r="P19723" s="50"/>
      <c r="R19723" s="9" t="s">
        <v>0</v>
      </c>
    </row>
    <row r="19724" spans="2:18" x14ac:dyDescent="0.2">
      <c r="B19724" s="25">
        <v>19494</v>
      </c>
      <c r="C19724" s="193"/>
      <c r="D19724" s="19">
        <v>0.80128631616069135</v>
      </c>
      <c r="E19724" s="19"/>
      <c r="F19724" s="19">
        <v>1.266934044527972</v>
      </c>
      <c r="G19724" s="19"/>
      <c r="H19724" s="19">
        <v>1.0976107022263673</v>
      </c>
      <c r="I19724" s="19"/>
      <c r="J19724" s="19">
        <v>1.8270985629104315</v>
      </c>
      <c r="K19724" s="19"/>
      <c r="L19724" s="19">
        <v>1.5090001170502032</v>
      </c>
      <c r="M19724" s="19"/>
      <c r="N19724" s="19">
        <v>1.4242127822054833</v>
      </c>
      <c r="O19724" s="19"/>
      <c r="P19724" s="50">
        <v>0.94880023086297693</v>
      </c>
      <c r="R19724" s="9" t="s">
        <v>0</v>
      </c>
    </row>
    <row r="19725" spans="2:18" x14ac:dyDescent="0.2">
      <c r="B19725" s="25">
        <v>19495</v>
      </c>
      <c r="C19725" s="193">
        <v>0.75434097622938134</v>
      </c>
      <c r="D19725" s="19"/>
      <c r="E19725" s="19">
        <v>0.12772843999689096</v>
      </c>
      <c r="F19725" s="19"/>
      <c r="G19725" s="19">
        <v>0.24410878097722583</v>
      </c>
      <c r="H19725" s="19"/>
      <c r="I19725" s="19">
        <v>0.20812286142572092</v>
      </c>
      <c r="J19725" s="19"/>
      <c r="K19725" s="19"/>
      <c r="L19725" s="19">
        <v>0.63769854853666785</v>
      </c>
      <c r="M19725" s="19">
        <v>5.9365511450729401E-2</v>
      </c>
      <c r="N19725" s="19"/>
      <c r="O19725" s="19">
        <v>0.16676421619301296</v>
      </c>
      <c r="P19725" s="50"/>
      <c r="R19725" s="9" t="s">
        <v>0</v>
      </c>
    </row>
    <row r="19726" spans="2:18" x14ac:dyDescent="0.2">
      <c r="B19726" s="25">
        <v>19496</v>
      </c>
      <c r="C19726" s="193"/>
      <c r="D19726" s="19">
        <v>1.0811458118493942</v>
      </c>
      <c r="E19726" s="19">
        <v>0.49355029282105695</v>
      </c>
      <c r="F19726" s="19"/>
      <c r="G19726" s="19"/>
      <c r="H19726" s="19">
        <v>0.71246770836641726</v>
      </c>
      <c r="I19726" s="19">
        <v>0.39468984206227503</v>
      </c>
      <c r="J19726" s="19"/>
      <c r="K19726" s="19">
        <v>0.61031378541718229</v>
      </c>
      <c r="L19726" s="19"/>
      <c r="M19726" s="19"/>
      <c r="N19726" s="19">
        <v>0.58905751185038591</v>
      </c>
      <c r="O19726" s="19">
        <v>0.460051024854294</v>
      </c>
      <c r="P19726" s="50"/>
      <c r="R19726" s="9" t="s">
        <v>0</v>
      </c>
    </row>
    <row r="19727" spans="2:18" x14ac:dyDescent="0.2">
      <c r="B19727" s="25">
        <v>19497</v>
      </c>
      <c r="C19727" s="193">
        <v>0.29946081799101981</v>
      </c>
      <c r="D19727" s="19"/>
      <c r="E19727" s="19"/>
      <c r="F19727" s="19">
        <v>0.64832357737425328</v>
      </c>
      <c r="G19727" s="19">
        <v>0.97421574990222171</v>
      </c>
      <c r="H19727" s="19"/>
      <c r="I19727" s="19"/>
      <c r="J19727" s="19">
        <v>7.7000829865166417E-2</v>
      </c>
      <c r="K19727" s="19">
        <v>4.2216117687077243E-3</v>
      </c>
      <c r="L19727" s="19"/>
      <c r="M19727" s="19"/>
      <c r="N19727" s="19">
        <v>0.24293109565422735</v>
      </c>
      <c r="O19727" s="19"/>
      <c r="P19727" s="50">
        <v>5.6263086647091613E-2</v>
      </c>
      <c r="R19727" s="9" t="s">
        <v>0</v>
      </c>
    </row>
    <row r="19728" spans="2:18" x14ac:dyDescent="0.2">
      <c r="B19728" s="25">
        <v>19498</v>
      </c>
      <c r="C19728" s="193"/>
      <c r="D19728" s="19">
        <v>0.56461053283598439</v>
      </c>
      <c r="E19728" s="19"/>
      <c r="F19728" s="19">
        <v>1.1489830258136409</v>
      </c>
      <c r="G19728" s="19">
        <v>0.50837196982027177</v>
      </c>
      <c r="H19728" s="19"/>
      <c r="I19728" s="19"/>
      <c r="J19728" s="19">
        <v>0.6474683435496642</v>
      </c>
      <c r="K19728" s="19"/>
      <c r="L19728" s="19">
        <v>0.67222128443621199</v>
      </c>
      <c r="M19728" s="19">
        <v>7.5689539097610226E-2</v>
      </c>
      <c r="N19728" s="19"/>
      <c r="O19728" s="19"/>
      <c r="P19728" s="50">
        <v>0.40900516187872477</v>
      </c>
      <c r="R19728" s="9" t="s">
        <v>0</v>
      </c>
    </row>
    <row r="19729" spans="2:18" x14ac:dyDescent="0.2">
      <c r="B19729" s="25">
        <v>19499</v>
      </c>
      <c r="C19729" s="193">
        <v>0.94457850433869806</v>
      </c>
      <c r="D19729" s="19"/>
      <c r="E19729" s="19">
        <v>0.36482003602453789</v>
      </c>
      <c r="F19729" s="19"/>
      <c r="G19729" s="19">
        <v>1.1218279189015725</v>
      </c>
      <c r="H19729" s="19"/>
      <c r="I19729" s="19">
        <v>0.92429392288995849</v>
      </c>
      <c r="J19729" s="19"/>
      <c r="K19729" s="19">
        <v>0.7264555056217511</v>
      </c>
      <c r="L19729" s="19"/>
      <c r="M19729" s="19">
        <v>0.90154759159935793</v>
      </c>
      <c r="N19729" s="19"/>
      <c r="O19729" s="19">
        <v>0.97227714978903201</v>
      </c>
      <c r="P19729" s="50"/>
      <c r="R19729" s="9" t="s">
        <v>0</v>
      </c>
    </row>
    <row r="19730" spans="2:18" x14ac:dyDescent="0.2">
      <c r="B19730" s="25">
        <v>19500</v>
      </c>
      <c r="C19730" s="193">
        <v>0.51268330558082098</v>
      </c>
      <c r="D19730" s="19"/>
      <c r="E19730" s="19">
        <v>0.78910223478812214</v>
      </c>
      <c r="F19730" s="19"/>
      <c r="G19730" s="19">
        <v>0.47935313081581848</v>
      </c>
      <c r="H19730" s="19"/>
      <c r="I19730" s="19">
        <v>1.3814679345087915</v>
      </c>
      <c r="J19730" s="19"/>
      <c r="K19730" s="19">
        <v>0.45286310974637806</v>
      </c>
      <c r="L19730" s="19"/>
      <c r="M19730" s="19">
        <v>0.7855946639014173</v>
      </c>
      <c r="N19730" s="19"/>
      <c r="O19730" s="19">
        <v>0.69307837805875239</v>
      </c>
      <c r="P19730" s="50"/>
      <c r="R19730" s="9" t="s">
        <v>0</v>
      </c>
    </row>
    <row r="19731" spans="2:18" x14ac:dyDescent="0.2">
      <c r="B19731" s="25">
        <v>19501</v>
      </c>
      <c r="C19731" s="193"/>
      <c r="D19731" s="19">
        <v>2.1734044917392232</v>
      </c>
      <c r="E19731" s="19"/>
      <c r="F19731" s="19">
        <v>1.1696126523812858</v>
      </c>
      <c r="G19731" s="19"/>
      <c r="H19731" s="19">
        <v>0.76269789422352885</v>
      </c>
      <c r="I19731" s="19"/>
      <c r="J19731" s="19">
        <v>0.97535903861609319</v>
      </c>
      <c r="K19731" s="19"/>
      <c r="L19731" s="19">
        <v>0.16524090985112982</v>
      </c>
      <c r="M19731" s="19"/>
      <c r="N19731" s="19">
        <v>1.0376672062010686</v>
      </c>
      <c r="O19731" s="19"/>
      <c r="P19731" s="50">
        <v>1.5506863084621909</v>
      </c>
      <c r="R19731" s="9" t="s">
        <v>0</v>
      </c>
    </row>
    <row r="19732" spans="2:18" x14ac:dyDescent="0.2">
      <c r="B19732" s="25">
        <v>19502</v>
      </c>
      <c r="C19732" s="193">
        <v>0.38203420780274161</v>
      </c>
      <c r="D19732" s="19"/>
      <c r="E19732" s="19">
        <v>1.0978133474441967</v>
      </c>
      <c r="F19732" s="19"/>
      <c r="G19732" s="19">
        <v>0.57954625755799394</v>
      </c>
      <c r="H19732" s="19"/>
      <c r="I19732" s="19">
        <v>1.2592598286489414</v>
      </c>
      <c r="J19732" s="19"/>
      <c r="K19732" s="19">
        <v>1.5948593168706766</v>
      </c>
      <c r="L19732" s="19"/>
      <c r="M19732" s="19">
        <v>0.72492508679682288</v>
      </c>
      <c r="N19732" s="19"/>
      <c r="O19732" s="19">
        <v>0.65100679655962856</v>
      </c>
      <c r="P19732" s="50"/>
      <c r="R19732" s="9" t="s">
        <v>0</v>
      </c>
    </row>
    <row r="19733" spans="2:18" x14ac:dyDescent="0.2">
      <c r="B19733" s="25">
        <v>19503</v>
      </c>
      <c r="C19733" s="193">
        <v>0.43371978545082568</v>
      </c>
      <c r="D19733" s="19"/>
      <c r="E19733" s="19">
        <v>6.6886782560538594E-2</v>
      </c>
      <c r="F19733" s="19"/>
      <c r="G19733" s="19"/>
      <c r="H19733" s="19">
        <v>0.6850915856610148</v>
      </c>
      <c r="I19733" s="19">
        <v>0.6894483110317372</v>
      </c>
      <c r="J19733" s="19"/>
      <c r="K19733" s="19">
        <v>9.3572492193063378E-2</v>
      </c>
      <c r="L19733" s="19"/>
      <c r="M19733" s="19"/>
      <c r="N19733" s="19">
        <v>0.19863028056162893</v>
      </c>
      <c r="O19733" s="19">
        <v>0.57993769737699408</v>
      </c>
      <c r="P19733" s="50"/>
      <c r="R19733" s="9" t="s">
        <v>0</v>
      </c>
    </row>
    <row r="19734" spans="2:18" x14ac:dyDescent="0.2">
      <c r="B19734" s="25">
        <v>19504</v>
      </c>
      <c r="C19734" s="193"/>
      <c r="D19734" s="19">
        <v>1.6116720492647911</v>
      </c>
      <c r="E19734" s="19"/>
      <c r="F19734" s="19">
        <v>1.5581771589695643</v>
      </c>
      <c r="G19734" s="19"/>
      <c r="H19734" s="19">
        <v>0.63716684503497012</v>
      </c>
      <c r="I19734" s="19"/>
      <c r="J19734" s="19">
        <v>1.2096128213577395</v>
      </c>
      <c r="K19734" s="19"/>
      <c r="L19734" s="19">
        <v>3.9145381273096011E-2</v>
      </c>
      <c r="M19734" s="19"/>
      <c r="N19734" s="19">
        <v>1.2120254046922805</v>
      </c>
      <c r="O19734" s="19"/>
      <c r="P19734" s="50">
        <v>1.8275077604375476</v>
      </c>
      <c r="R19734" s="9" t="s">
        <v>0</v>
      </c>
    </row>
    <row r="19735" spans="2:18" x14ac:dyDescent="0.2">
      <c r="B19735" s="25">
        <v>19505</v>
      </c>
      <c r="C19735" s="193">
        <v>0.90077942835815827</v>
      </c>
      <c r="D19735" s="19"/>
      <c r="E19735" s="19">
        <v>0.25658251167076124</v>
      </c>
      <c r="F19735" s="19"/>
      <c r="G19735" s="19">
        <v>0.38882108820185485</v>
      </c>
      <c r="H19735" s="19"/>
      <c r="I19735" s="19">
        <v>0.1153373109879252</v>
      </c>
      <c r="J19735" s="19"/>
      <c r="K19735" s="19">
        <v>0.71642892115519941</v>
      </c>
      <c r="L19735" s="19"/>
      <c r="M19735" s="19">
        <v>0.29809535739715293</v>
      </c>
      <c r="N19735" s="19"/>
      <c r="O19735" s="19">
        <v>0.80162432920374094</v>
      </c>
      <c r="P19735" s="50"/>
      <c r="R19735" s="9" t="s">
        <v>0</v>
      </c>
    </row>
    <row r="19736" spans="2:18" x14ac:dyDescent="0.2">
      <c r="B19736" s="25">
        <v>19506</v>
      </c>
      <c r="C19736" s="193">
        <v>1.3341962220494368</v>
      </c>
      <c r="D19736" s="19"/>
      <c r="E19736" s="19">
        <v>0.51853430160650671</v>
      </c>
      <c r="F19736" s="19"/>
      <c r="G19736" s="19"/>
      <c r="H19736" s="19">
        <v>0.27407316217665278</v>
      </c>
      <c r="I19736" s="19">
        <v>0.64367116824976711</v>
      </c>
      <c r="J19736" s="19"/>
      <c r="K19736" s="19">
        <v>0.61657820531857699</v>
      </c>
      <c r="L19736" s="19"/>
      <c r="M19736" s="19"/>
      <c r="N19736" s="19">
        <v>0.2266384889642731</v>
      </c>
      <c r="O19736" s="19"/>
      <c r="P19736" s="50">
        <v>0.43589317684963691</v>
      </c>
      <c r="R19736" s="9" t="s">
        <v>0</v>
      </c>
    </row>
    <row r="19737" spans="2:18" x14ac:dyDescent="0.2">
      <c r="B19737" s="25">
        <v>19507</v>
      </c>
      <c r="C19737" s="193"/>
      <c r="D19737" s="19">
        <v>0.66892015915930736</v>
      </c>
      <c r="E19737" s="19">
        <v>0.28272431078311422</v>
      </c>
      <c r="F19737" s="19"/>
      <c r="G19737" s="19"/>
      <c r="H19737" s="19">
        <v>0.82851179584131496</v>
      </c>
      <c r="I19737" s="19"/>
      <c r="J19737" s="19">
        <v>6.0640170273806041E-2</v>
      </c>
      <c r="K19737" s="19">
        <v>0.23317663453972812</v>
      </c>
      <c r="L19737" s="19"/>
      <c r="M19737" s="19">
        <v>0.69543377750643587</v>
      </c>
      <c r="N19737" s="19"/>
      <c r="O19737" s="19"/>
      <c r="P19737" s="50">
        <v>0.17950275685683964</v>
      </c>
      <c r="R19737" s="9" t="s">
        <v>0</v>
      </c>
    </row>
    <row r="19738" spans="2:18" x14ac:dyDescent="0.2">
      <c r="B19738" s="25">
        <v>19508</v>
      </c>
      <c r="C19738" s="193">
        <v>0.95571569923244803</v>
      </c>
      <c r="D19738" s="19"/>
      <c r="E19738" s="19">
        <v>0.35085717145618911</v>
      </c>
      <c r="F19738" s="19"/>
      <c r="G19738" s="19">
        <v>0.16261354424028582</v>
      </c>
      <c r="H19738" s="19"/>
      <c r="I19738" s="19">
        <v>0.88804358743475109</v>
      </c>
      <c r="J19738" s="19"/>
      <c r="K19738" s="19"/>
      <c r="L19738" s="19">
        <v>8.1674588054080233E-2</v>
      </c>
      <c r="M19738" s="19">
        <v>5.2488531932239511E-3</v>
      </c>
      <c r="N19738" s="19"/>
      <c r="O19738" s="19">
        <v>1.6163661840720582</v>
      </c>
      <c r="P19738" s="50"/>
      <c r="R19738" s="9" t="s">
        <v>0</v>
      </c>
    </row>
    <row r="19739" spans="2:18" x14ac:dyDescent="0.2">
      <c r="B19739" s="25">
        <v>19509</v>
      </c>
      <c r="C19739" s="193">
        <v>1.4516882803483107</v>
      </c>
      <c r="D19739" s="19"/>
      <c r="E19739" s="19">
        <v>1.4916828578666872</v>
      </c>
      <c r="F19739" s="19"/>
      <c r="G19739" s="19"/>
      <c r="H19739" s="19">
        <v>3.1625078926363064E-2</v>
      </c>
      <c r="I19739" s="19">
        <v>1.3845584183020652</v>
      </c>
      <c r="J19739" s="19"/>
      <c r="K19739" s="19">
        <v>0.82784412688307374</v>
      </c>
      <c r="L19739" s="19"/>
      <c r="M19739" s="19">
        <v>0.63139563950577626</v>
      </c>
      <c r="N19739" s="19"/>
      <c r="O19739" s="19">
        <v>1.1469826746559111</v>
      </c>
      <c r="P19739" s="50"/>
      <c r="R19739" s="9" t="s">
        <v>0</v>
      </c>
    </row>
    <row r="19740" spans="2:18" x14ac:dyDescent="0.2">
      <c r="B19740" s="25">
        <v>19510</v>
      </c>
      <c r="C19740" s="193"/>
      <c r="D19740" s="19">
        <v>2.14849949623351</v>
      </c>
      <c r="E19740" s="19"/>
      <c r="F19740" s="19">
        <v>1.3031677488436788</v>
      </c>
      <c r="G19740" s="19"/>
      <c r="H19740" s="19">
        <v>2.1831945382190132</v>
      </c>
      <c r="I19740" s="19"/>
      <c r="J19740" s="19">
        <v>1.6043509225328654</v>
      </c>
      <c r="K19740" s="19"/>
      <c r="L19740" s="19">
        <v>1.121194848033304</v>
      </c>
      <c r="M19740" s="19"/>
      <c r="N19740" s="19">
        <v>2.0211551651448878</v>
      </c>
      <c r="O19740" s="19"/>
      <c r="P19740" s="50">
        <v>2.0903322346584887</v>
      </c>
      <c r="R19740" s="9" t="s">
        <v>0</v>
      </c>
    </row>
    <row r="19741" spans="2:18" x14ac:dyDescent="0.2">
      <c r="B19741" s="25">
        <v>19511</v>
      </c>
      <c r="C19741" s="193"/>
      <c r="D19741" s="19">
        <v>0.35707606812115811</v>
      </c>
      <c r="E19741" s="19">
        <v>0.20952156291757823</v>
      </c>
      <c r="F19741" s="19"/>
      <c r="G19741" s="19"/>
      <c r="H19741" s="19">
        <v>0.22985667583819999</v>
      </c>
      <c r="I19741" s="19"/>
      <c r="J19741" s="19">
        <v>0.59573841968991548</v>
      </c>
      <c r="K19741" s="19"/>
      <c r="L19741" s="19">
        <v>0.21399471413926346</v>
      </c>
      <c r="M19741" s="19"/>
      <c r="N19741" s="19">
        <v>9.4672050048709863E-2</v>
      </c>
      <c r="O19741" s="19">
        <v>0.34384170790979057</v>
      </c>
      <c r="P19741" s="50"/>
      <c r="R19741" s="9" t="s">
        <v>0</v>
      </c>
    </row>
    <row r="19742" spans="2:18" x14ac:dyDescent="0.2">
      <c r="B19742" s="25">
        <v>19512</v>
      </c>
      <c r="C19742" s="193"/>
      <c r="D19742" s="19">
        <v>0.46447401103397939</v>
      </c>
      <c r="E19742" s="19"/>
      <c r="F19742" s="19">
        <v>0.33285709815191888</v>
      </c>
      <c r="G19742" s="19"/>
      <c r="H19742" s="19">
        <v>0.26613443962549765</v>
      </c>
      <c r="I19742" s="19">
        <v>0.36414906538416791</v>
      </c>
      <c r="J19742" s="19"/>
      <c r="K19742" s="19"/>
      <c r="L19742" s="19">
        <v>0.37776719627740341</v>
      </c>
      <c r="M19742" s="19"/>
      <c r="N19742" s="19">
        <v>1.2298983897140945</v>
      </c>
      <c r="O19742" s="19"/>
      <c r="P19742" s="50">
        <v>7.3162038400195445E-2</v>
      </c>
      <c r="R19742" s="9" t="s">
        <v>0</v>
      </c>
    </row>
    <row r="19743" spans="2:18" x14ac:dyDescent="0.2">
      <c r="B19743" s="25">
        <v>19513</v>
      </c>
      <c r="C19743" s="193">
        <v>0.18364593077973829</v>
      </c>
      <c r="D19743" s="19"/>
      <c r="E19743" s="19"/>
      <c r="F19743" s="19">
        <v>0.54022923172997694</v>
      </c>
      <c r="G19743" s="19">
        <v>1.1165797596796772</v>
      </c>
      <c r="H19743" s="19"/>
      <c r="I19743" s="19"/>
      <c r="J19743" s="19">
        <v>0.95048916327079136</v>
      </c>
      <c r="K19743" s="19"/>
      <c r="L19743" s="19">
        <v>0.8835344318669317</v>
      </c>
      <c r="M19743" s="19">
        <v>0.71096787063743927</v>
      </c>
      <c r="N19743" s="19"/>
      <c r="O19743" s="19">
        <v>0.3899981359302111</v>
      </c>
      <c r="P19743" s="50"/>
      <c r="R19743" s="9" t="s">
        <v>0</v>
      </c>
    </row>
    <row r="19744" spans="2:18" x14ac:dyDescent="0.2">
      <c r="B19744" s="25">
        <v>19514</v>
      </c>
      <c r="C19744" s="193"/>
      <c r="D19744" s="19">
        <v>7.4936769746434932E-4</v>
      </c>
      <c r="E19744" s="19"/>
      <c r="F19744" s="19">
        <v>1.0305009593910459</v>
      </c>
      <c r="G19744" s="19">
        <v>0.52275588077454582</v>
      </c>
      <c r="H19744" s="19"/>
      <c r="I19744" s="19">
        <v>0.23898533404093714</v>
      </c>
      <c r="J19744" s="19"/>
      <c r="K19744" s="19"/>
      <c r="L19744" s="19">
        <v>0.40348398833161236</v>
      </c>
      <c r="M19744" s="19">
        <v>0.15239196383616038</v>
      </c>
      <c r="N19744" s="19"/>
      <c r="O19744" s="19">
        <v>0.1175571607476464</v>
      </c>
      <c r="P19744" s="50"/>
      <c r="R19744" s="9" t="s">
        <v>0</v>
      </c>
    </row>
    <row r="19745" spans="2:18" x14ac:dyDescent="0.2">
      <c r="B19745" s="25">
        <v>19515</v>
      </c>
      <c r="C19745" s="193">
        <v>5.9189874660306944E-2</v>
      </c>
      <c r="D19745" s="19"/>
      <c r="E19745" s="19">
        <v>0.16948295722747767</v>
      </c>
      <c r="F19745" s="19"/>
      <c r="G19745" s="19">
        <v>0.68172393671376175</v>
      </c>
      <c r="H19745" s="19"/>
      <c r="I19745" s="19"/>
      <c r="J19745" s="19">
        <v>0.75269379388429902</v>
      </c>
      <c r="K19745" s="19">
        <v>0.13615623720717734</v>
      </c>
      <c r="L19745" s="19"/>
      <c r="M19745" s="19">
        <v>5.7182164336512818E-2</v>
      </c>
      <c r="N19745" s="19"/>
      <c r="O19745" s="19"/>
      <c r="P19745" s="50">
        <v>0.41634226914783146</v>
      </c>
      <c r="R19745" s="9" t="s">
        <v>0</v>
      </c>
    </row>
    <row r="19746" spans="2:18" x14ac:dyDescent="0.2">
      <c r="B19746" s="25">
        <v>19516</v>
      </c>
      <c r="C19746" s="193">
        <v>0.90648699729826632</v>
      </c>
      <c r="D19746" s="19"/>
      <c r="E19746" s="19"/>
      <c r="F19746" s="19">
        <v>0.353047655059614</v>
      </c>
      <c r="G19746" s="19">
        <v>0.51820027253381573</v>
      </c>
      <c r="H19746" s="19"/>
      <c r="I19746" s="19">
        <v>0.53650301801215716</v>
      </c>
      <c r="J19746" s="19"/>
      <c r="K19746" s="19">
        <v>0.32587730773882967</v>
      </c>
      <c r="L19746" s="19"/>
      <c r="M19746" s="19">
        <v>0.28945481296722869</v>
      </c>
      <c r="N19746" s="19"/>
      <c r="O19746" s="19">
        <v>1.17611394386215</v>
      </c>
      <c r="P19746" s="50"/>
      <c r="R19746" s="9" t="s">
        <v>0</v>
      </c>
    </row>
    <row r="19747" spans="2:18" x14ac:dyDescent="0.2">
      <c r="B19747" s="25">
        <v>19517</v>
      </c>
      <c r="C19747" s="193">
        <v>6.8080391973741494E-2</v>
      </c>
      <c r="D19747" s="19"/>
      <c r="E19747" s="19"/>
      <c r="F19747" s="19">
        <v>0.30394798614537188</v>
      </c>
      <c r="G19747" s="19"/>
      <c r="H19747" s="19">
        <v>0.23975947796450564</v>
      </c>
      <c r="I19747" s="19">
        <v>0.42960015400882523</v>
      </c>
      <c r="J19747" s="19"/>
      <c r="K19747" s="19">
        <v>0.1939166910825737</v>
      </c>
      <c r="L19747" s="19"/>
      <c r="M19747" s="19"/>
      <c r="N19747" s="19">
        <v>0.10886450674828313</v>
      </c>
      <c r="O19747" s="19"/>
      <c r="P19747" s="50">
        <v>0.789575547125281</v>
      </c>
      <c r="R19747" s="9" t="s">
        <v>0</v>
      </c>
    </row>
    <row r="19748" spans="2:18" x14ac:dyDescent="0.2">
      <c r="B19748" s="25">
        <v>19518</v>
      </c>
      <c r="C19748" s="193">
        <v>2.3550070680387076</v>
      </c>
      <c r="D19748" s="19"/>
      <c r="E19748" s="19">
        <v>2.5588612721798425</v>
      </c>
      <c r="F19748" s="19"/>
      <c r="G19748" s="19">
        <v>1.2711918837892024</v>
      </c>
      <c r="H19748" s="19"/>
      <c r="I19748" s="19">
        <v>2.0770576475877891</v>
      </c>
      <c r="J19748" s="19"/>
      <c r="K19748" s="19">
        <v>1.9552282777507126</v>
      </c>
      <c r="L19748" s="19"/>
      <c r="M19748" s="19">
        <v>1.9582171555260321</v>
      </c>
      <c r="N19748" s="19"/>
      <c r="O19748" s="19">
        <v>1.3134471811348993</v>
      </c>
      <c r="P19748" s="50"/>
      <c r="R19748" s="9" t="s">
        <v>0</v>
      </c>
    </row>
    <row r="19749" spans="2:18" x14ac:dyDescent="0.2">
      <c r="B19749" s="25">
        <v>19519</v>
      </c>
      <c r="C19749" s="193"/>
      <c r="D19749" s="19">
        <v>0.40758363325186758</v>
      </c>
      <c r="E19749" s="19"/>
      <c r="F19749" s="19">
        <v>1.3269693132596874</v>
      </c>
      <c r="G19749" s="19"/>
      <c r="H19749" s="19">
        <v>0.61527837600687318</v>
      </c>
      <c r="I19749" s="19"/>
      <c r="J19749" s="19">
        <v>0.66436121525502034</v>
      </c>
      <c r="K19749" s="19">
        <v>4.9007786914216755E-2</v>
      </c>
      <c r="L19749" s="19"/>
      <c r="M19749" s="19"/>
      <c r="N19749" s="19">
        <v>0.19712443934909338</v>
      </c>
      <c r="O19749" s="19"/>
      <c r="P19749" s="50">
        <v>0.30882036958637471</v>
      </c>
      <c r="R19749" s="9" t="s">
        <v>0</v>
      </c>
    </row>
    <row r="19750" spans="2:18" x14ac:dyDescent="0.2">
      <c r="B19750" s="25">
        <v>19520</v>
      </c>
      <c r="C19750" s="193">
        <v>0.11103417100312822</v>
      </c>
      <c r="D19750" s="19"/>
      <c r="E19750" s="19">
        <v>0.45323997083824286</v>
      </c>
      <c r="F19750" s="19"/>
      <c r="G19750" s="19"/>
      <c r="H19750" s="19">
        <v>0.16955617145908752</v>
      </c>
      <c r="I19750" s="19">
        <v>0.23604704201851956</v>
      </c>
      <c r="J19750" s="19"/>
      <c r="K19750" s="19">
        <v>0.3401458006155671</v>
      </c>
      <c r="L19750" s="19"/>
      <c r="M19750" s="19">
        <v>1.6969225264834256E-2</v>
      </c>
      <c r="N19750" s="19"/>
      <c r="O19750" s="19"/>
      <c r="P19750" s="50">
        <v>0.68280090859080655</v>
      </c>
      <c r="R19750" s="9" t="s">
        <v>0</v>
      </c>
    </row>
    <row r="19751" spans="2:18" x14ac:dyDescent="0.2">
      <c r="B19751" s="25">
        <v>19521</v>
      </c>
      <c r="C19751" s="193"/>
      <c r="D19751" s="19">
        <v>0.9849486420275777</v>
      </c>
      <c r="E19751" s="19"/>
      <c r="F19751" s="19">
        <v>0.77611235629176145</v>
      </c>
      <c r="G19751" s="19"/>
      <c r="H19751" s="19">
        <v>0.27387558922124772</v>
      </c>
      <c r="I19751" s="19"/>
      <c r="J19751" s="19">
        <v>0.36847362885295581</v>
      </c>
      <c r="K19751" s="19">
        <v>1.1362738793323235</v>
      </c>
      <c r="L19751" s="19"/>
      <c r="M19751" s="19"/>
      <c r="N19751" s="19">
        <v>0.14050950761245309</v>
      </c>
      <c r="O19751" s="19"/>
      <c r="P19751" s="50">
        <v>1.5795466925033361</v>
      </c>
      <c r="R19751" s="9" t="s">
        <v>0</v>
      </c>
    </row>
    <row r="19752" spans="2:18" x14ac:dyDescent="0.2">
      <c r="B19752" s="25">
        <v>19522</v>
      </c>
      <c r="C19752" s="193">
        <v>0.87516238305571692</v>
      </c>
      <c r="D19752" s="19"/>
      <c r="E19752" s="19">
        <v>1.3353692412816311</v>
      </c>
      <c r="F19752" s="19"/>
      <c r="G19752" s="19">
        <v>1.7495063441326484</v>
      </c>
      <c r="H19752" s="19"/>
      <c r="I19752" s="19">
        <v>1.7664023458648737</v>
      </c>
      <c r="J19752" s="19"/>
      <c r="K19752" s="19">
        <v>1.8123131905202645</v>
      </c>
      <c r="L19752" s="19"/>
      <c r="M19752" s="19">
        <v>2.2161209950744039</v>
      </c>
      <c r="N19752" s="19"/>
      <c r="O19752" s="19">
        <v>1.6619974745805055</v>
      </c>
      <c r="P19752" s="50"/>
      <c r="R19752" s="9" t="s">
        <v>0</v>
      </c>
    </row>
    <row r="19753" spans="2:18" x14ac:dyDescent="0.2">
      <c r="B19753" s="25">
        <v>19523</v>
      </c>
      <c r="C19753" s="193"/>
      <c r="D19753" s="19">
        <v>1.0955298618157823</v>
      </c>
      <c r="E19753" s="19"/>
      <c r="F19753" s="19">
        <v>1.1439670273805538</v>
      </c>
      <c r="G19753" s="19"/>
      <c r="H19753" s="19">
        <v>1.0925898338922111</v>
      </c>
      <c r="I19753" s="19"/>
      <c r="J19753" s="19">
        <v>0.4883335524748737</v>
      </c>
      <c r="K19753" s="19"/>
      <c r="L19753" s="19">
        <v>1.0028790675890926</v>
      </c>
      <c r="M19753" s="19"/>
      <c r="N19753" s="19">
        <v>0.89087423086876882</v>
      </c>
      <c r="O19753" s="19"/>
      <c r="P19753" s="50">
        <v>0.49376393877759134</v>
      </c>
      <c r="R19753" s="9" t="s">
        <v>0</v>
      </c>
    </row>
    <row r="19754" spans="2:18" x14ac:dyDescent="0.2">
      <c r="B19754" s="25">
        <v>19524</v>
      </c>
      <c r="C19754" s="193">
        <v>0.35330299423419909</v>
      </c>
      <c r="D19754" s="19"/>
      <c r="E19754" s="19"/>
      <c r="F19754" s="19">
        <v>0.29507019285835656</v>
      </c>
      <c r="G19754" s="19">
        <v>0.9975423619413879</v>
      </c>
      <c r="H19754" s="19"/>
      <c r="I19754" s="19">
        <v>0.15360311643988334</v>
      </c>
      <c r="J19754" s="19"/>
      <c r="K19754" s="19">
        <v>0.40438558794150942</v>
      </c>
      <c r="L19754" s="19"/>
      <c r="M19754" s="19"/>
      <c r="N19754" s="19">
        <v>0.84558848137327403</v>
      </c>
      <c r="O19754" s="19">
        <v>0.2330606019238208</v>
      </c>
      <c r="P19754" s="50"/>
      <c r="R19754" s="9" t="s">
        <v>0</v>
      </c>
    </row>
    <row r="19755" spans="2:18" x14ac:dyDescent="0.2">
      <c r="B19755" s="25">
        <v>19525</v>
      </c>
      <c r="C19755" s="193">
        <v>0.34564634159022056</v>
      </c>
      <c r="D19755" s="19"/>
      <c r="E19755" s="19">
        <v>0.40806584546615754</v>
      </c>
      <c r="F19755" s="19"/>
      <c r="G19755" s="19">
        <v>0.48492239888338917</v>
      </c>
      <c r="H19755" s="19"/>
      <c r="I19755" s="19">
        <v>6.6137839704531007E-2</v>
      </c>
      <c r="J19755" s="19"/>
      <c r="K19755" s="19"/>
      <c r="L19755" s="19">
        <v>0.9710071623952834</v>
      </c>
      <c r="M19755" s="19">
        <v>1.8329983442244169E-2</v>
      </c>
      <c r="N19755" s="19"/>
      <c r="O19755" s="19"/>
      <c r="P19755" s="50">
        <v>0.14428452847281059</v>
      </c>
      <c r="R19755" s="9" t="s">
        <v>0</v>
      </c>
    </row>
    <row r="19756" spans="2:18" x14ac:dyDescent="0.2">
      <c r="B19756" s="25">
        <v>19526</v>
      </c>
      <c r="C19756" s="193">
        <v>1.5200183275466657</v>
      </c>
      <c r="D19756" s="19"/>
      <c r="E19756" s="19">
        <v>1.6810554253457766</v>
      </c>
      <c r="F19756" s="19"/>
      <c r="G19756" s="19">
        <v>2.2084419795110017</v>
      </c>
      <c r="H19756" s="19"/>
      <c r="I19756" s="19">
        <v>2.0972107737583081</v>
      </c>
      <c r="J19756" s="19"/>
      <c r="K19756" s="19">
        <v>1.3933975832837378</v>
      </c>
      <c r="L19756" s="19"/>
      <c r="M19756" s="19">
        <v>2.0652993932262</v>
      </c>
      <c r="N19756" s="19"/>
      <c r="O19756" s="19">
        <v>1.638563677451504</v>
      </c>
      <c r="P19756" s="50"/>
      <c r="R19756" s="9" t="s">
        <v>0</v>
      </c>
    </row>
    <row r="19757" spans="2:18" x14ac:dyDescent="0.2">
      <c r="B19757" s="25">
        <v>19527</v>
      </c>
      <c r="C19757" s="193"/>
      <c r="D19757" s="19">
        <v>0.19945926950762619</v>
      </c>
      <c r="E19757" s="19"/>
      <c r="F19757" s="19">
        <v>0.73452876538421363</v>
      </c>
      <c r="G19757" s="19"/>
      <c r="H19757" s="19">
        <v>0.49896650911118323</v>
      </c>
      <c r="I19757" s="19"/>
      <c r="J19757" s="19">
        <v>0.5299952625048322</v>
      </c>
      <c r="K19757" s="19"/>
      <c r="L19757" s="19">
        <v>0.10031773772745317</v>
      </c>
      <c r="M19757" s="19"/>
      <c r="N19757" s="19">
        <v>0.18679899176305884</v>
      </c>
      <c r="O19757" s="19"/>
      <c r="P19757" s="50">
        <v>0.5530345125570546</v>
      </c>
      <c r="R19757" s="9" t="s">
        <v>0</v>
      </c>
    </row>
    <row r="19758" spans="2:18" x14ac:dyDescent="0.2">
      <c r="B19758" s="25">
        <v>19528</v>
      </c>
      <c r="C19758" s="193">
        <v>0.57904985706228651</v>
      </c>
      <c r="D19758" s="19"/>
      <c r="E19758" s="19"/>
      <c r="F19758" s="19">
        <v>9.1292490871177717E-2</v>
      </c>
      <c r="G19758" s="19">
        <v>6.0549598511151492E-2</v>
      </c>
      <c r="H19758" s="19"/>
      <c r="I19758" s="19">
        <v>0.39190547470593079</v>
      </c>
      <c r="J19758" s="19"/>
      <c r="K19758" s="19">
        <v>0.6766541483400309</v>
      </c>
      <c r="L19758" s="19"/>
      <c r="M19758" s="19">
        <v>0.94969262364368623</v>
      </c>
      <c r="N19758" s="19"/>
      <c r="O19758" s="19">
        <v>6.2653673856410338E-2</v>
      </c>
      <c r="P19758" s="50"/>
      <c r="R19758" s="9" t="s">
        <v>0</v>
      </c>
    </row>
    <row r="19759" spans="2:18" x14ac:dyDescent="0.2">
      <c r="B19759" s="25">
        <v>19529</v>
      </c>
      <c r="C19759" s="193">
        <v>2.7961282310434474E-2</v>
      </c>
      <c r="D19759" s="19"/>
      <c r="E19759" s="19"/>
      <c r="F19759" s="19">
        <v>0.92839323751121294</v>
      </c>
      <c r="G19759" s="19"/>
      <c r="H19759" s="19">
        <v>0.2123244945031704</v>
      </c>
      <c r="I19759" s="19">
        <v>6.0745827595195145E-2</v>
      </c>
      <c r="J19759" s="19"/>
      <c r="K19759" s="19">
        <v>0.21500451161227704</v>
      </c>
      <c r="L19759" s="19"/>
      <c r="M19759" s="19"/>
      <c r="N19759" s="19">
        <v>0.37652179957109272</v>
      </c>
      <c r="O19759" s="19"/>
      <c r="P19759" s="50">
        <v>0.40050556599411813</v>
      </c>
      <c r="R19759" s="9" t="s">
        <v>0</v>
      </c>
    </row>
    <row r="19760" spans="2:18" x14ac:dyDescent="0.2">
      <c r="B19760" s="25">
        <v>19530</v>
      </c>
      <c r="C19760" s="193">
        <v>0.34930468684754468</v>
      </c>
      <c r="D19760" s="19"/>
      <c r="E19760" s="19"/>
      <c r="F19760" s="19">
        <v>0.37490463220939013</v>
      </c>
      <c r="G19760" s="19">
        <v>0.44064532173253551</v>
      </c>
      <c r="H19760" s="19"/>
      <c r="I19760" s="19">
        <v>6.2569587602615759E-2</v>
      </c>
      <c r="J19760" s="19"/>
      <c r="K19760" s="19">
        <v>4.7317175143399656E-2</v>
      </c>
      <c r="L19760" s="19"/>
      <c r="M19760" s="19">
        <v>0.8407399689981927</v>
      </c>
      <c r="N19760" s="19"/>
      <c r="O19760" s="19">
        <v>9.7291270133238975E-2</v>
      </c>
      <c r="P19760" s="50"/>
      <c r="R19760" s="9" t="s">
        <v>0</v>
      </c>
    </row>
    <row r="19761" spans="2:18" x14ac:dyDescent="0.2">
      <c r="B19761" s="25">
        <v>19531</v>
      </c>
      <c r="C19761" s="193"/>
      <c r="D19761" s="19">
        <v>0.56626770353753619</v>
      </c>
      <c r="E19761" s="19"/>
      <c r="F19761" s="19">
        <v>0.35197577193482293</v>
      </c>
      <c r="G19761" s="19"/>
      <c r="H19761" s="19">
        <v>0.88887734323165823</v>
      </c>
      <c r="I19761" s="19">
        <v>0.71383130332013567</v>
      </c>
      <c r="J19761" s="19"/>
      <c r="K19761" s="19"/>
      <c r="L19761" s="19">
        <v>1.3055846725320854</v>
      </c>
      <c r="M19761" s="19"/>
      <c r="N19761" s="19">
        <v>1.794281405069631</v>
      </c>
      <c r="O19761" s="19"/>
      <c r="P19761" s="50">
        <v>0.30987913758457403</v>
      </c>
      <c r="R19761" s="9" t="s">
        <v>0</v>
      </c>
    </row>
    <row r="19762" spans="2:18" x14ac:dyDescent="0.2">
      <c r="B19762" s="25">
        <v>19532</v>
      </c>
      <c r="C19762" s="193"/>
      <c r="D19762" s="19">
        <v>0.46484048236601383</v>
      </c>
      <c r="E19762" s="19"/>
      <c r="F19762" s="19">
        <v>0.54582134993706799</v>
      </c>
      <c r="G19762" s="19"/>
      <c r="H19762" s="19">
        <v>0.83177337372968907</v>
      </c>
      <c r="I19762" s="19"/>
      <c r="J19762" s="19">
        <v>1.2201257729828541</v>
      </c>
      <c r="K19762" s="19"/>
      <c r="L19762" s="19">
        <v>1.1311072073416093</v>
      </c>
      <c r="M19762" s="19"/>
      <c r="N19762" s="19">
        <v>0.98009876706502719</v>
      </c>
      <c r="O19762" s="19"/>
      <c r="P19762" s="50">
        <v>1.025146765617319</v>
      </c>
      <c r="R19762" s="9" t="s">
        <v>0</v>
      </c>
    </row>
    <row r="19763" spans="2:18" x14ac:dyDescent="0.2">
      <c r="B19763" s="25">
        <v>19533</v>
      </c>
      <c r="C19763" s="193"/>
      <c r="D19763" s="19">
        <v>0.80130398173065842</v>
      </c>
      <c r="E19763" s="19"/>
      <c r="F19763" s="19">
        <v>0.25247489420472591</v>
      </c>
      <c r="G19763" s="19">
        <v>7.7714022196841287E-2</v>
      </c>
      <c r="H19763" s="19"/>
      <c r="I19763" s="19">
        <v>4.4862328064941406E-2</v>
      </c>
      <c r="J19763" s="19"/>
      <c r="K19763" s="19">
        <v>2.4055101769433476E-3</v>
      </c>
      <c r="L19763" s="19"/>
      <c r="M19763" s="19"/>
      <c r="N19763" s="19">
        <v>0.46265988937203534</v>
      </c>
      <c r="O19763" s="19"/>
      <c r="P19763" s="50">
        <v>0.37729065708873322</v>
      </c>
      <c r="R19763" s="9" t="s">
        <v>0</v>
      </c>
    </row>
    <row r="19764" spans="2:18" x14ac:dyDescent="0.2">
      <c r="B19764" s="25">
        <v>19534</v>
      </c>
      <c r="C19764" s="193">
        <v>1.4159057114239622</v>
      </c>
      <c r="D19764" s="19"/>
      <c r="E19764" s="19">
        <v>0.72384892678700841</v>
      </c>
      <c r="F19764" s="19"/>
      <c r="G19764" s="19">
        <v>0.34426085722385036</v>
      </c>
      <c r="H19764" s="19"/>
      <c r="I19764" s="19">
        <v>0.19702339124994475</v>
      </c>
      <c r="J19764" s="19"/>
      <c r="K19764" s="19">
        <v>1.3056914243140638</v>
      </c>
      <c r="L19764" s="19"/>
      <c r="M19764" s="19">
        <v>1.6299914676660916</v>
      </c>
      <c r="N19764" s="19"/>
      <c r="O19764" s="19">
        <v>0.44981431264025679</v>
      </c>
      <c r="P19764" s="50"/>
      <c r="R19764" s="9" t="s">
        <v>0</v>
      </c>
    </row>
    <row r="19765" spans="2:18" x14ac:dyDescent="0.2">
      <c r="B19765" s="25">
        <v>19535</v>
      </c>
      <c r="C19765" s="193">
        <v>1.7263208606020708</v>
      </c>
      <c r="D19765" s="19"/>
      <c r="E19765" s="19"/>
      <c r="F19765" s="19">
        <v>0.32035458360494345</v>
      </c>
      <c r="G19765" s="19">
        <v>0.47830164274893833</v>
      </c>
      <c r="H19765" s="19"/>
      <c r="I19765" s="19"/>
      <c r="J19765" s="19">
        <v>5.8959745078696855E-2</v>
      </c>
      <c r="K19765" s="19">
        <v>0.79401820535303647</v>
      </c>
      <c r="L19765" s="19"/>
      <c r="M19765" s="19">
        <v>1.1990107576189681</v>
      </c>
      <c r="N19765" s="19"/>
      <c r="O19765" s="19"/>
      <c r="P19765" s="50">
        <v>0.20151652843132084</v>
      </c>
      <c r="R19765" s="9" t="s">
        <v>0</v>
      </c>
    </row>
    <row r="19766" spans="2:18" x14ac:dyDescent="0.2">
      <c r="B19766" s="25">
        <v>19536</v>
      </c>
      <c r="C19766" s="193">
        <v>1.4106386282813075</v>
      </c>
      <c r="D19766" s="19"/>
      <c r="E19766" s="19">
        <v>1.5880440529915074</v>
      </c>
      <c r="F19766" s="19"/>
      <c r="G19766" s="19">
        <v>1.1868303535449618</v>
      </c>
      <c r="H19766" s="19"/>
      <c r="I19766" s="19">
        <v>0.48797037687765749</v>
      </c>
      <c r="J19766" s="19"/>
      <c r="K19766" s="19">
        <v>1.2195855863637595</v>
      </c>
      <c r="L19766" s="19"/>
      <c r="M19766" s="19">
        <v>1.2353681900224798</v>
      </c>
      <c r="N19766" s="19"/>
      <c r="O19766" s="19">
        <v>0.31165589315836278</v>
      </c>
      <c r="P19766" s="50"/>
      <c r="R19766" s="9" t="s">
        <v>0</v>
      </c>
    </row>
    <row r="19767" spans="2:18" x14ac:dyDescent="0.2">
      <c r="B19767" s="25">
        <v>19537</v>
      </c>
      <c r="C19767" s="193">
        <v>0.81541203515362504</v>
      </c>
      <c r="D19767" s="19"/>
      <c r="E19767" s="19">
        <v>1.362568430943583</v>
      </c>
      <c r="F19767" s="19"/>
      <c r="G19767" s="19">
        <v>1.0902997727292025</v>
      </c>
      <c r="H19767" s="19"/>
      <c r="I19767" s="19">
        <v>1.0329363689600302</v>
      </c>
      <c r="J19767" s="19"/>
      <c r="K19767" s="19">
        <v>1.1097922377245768</v>
      </c>
      <c r="L19767" s="19"/>
      <c r="M19767" s="19">
        <v>1.0177514892237605</v>
      </c>
      <c r="N19767" s="19"/>
      <c r="O19767" s="19">
        <v>1.5656746115795339</v>
      </c>
      <c r="P19767" s="50"/>
      <c r="R19767" s="9" t="s">
        <v>0</v>
      </c>
    </row>
    <row r="19768" spans="2:18" x14ac:dyDescent="0.2">
      <c r="B19768" s="25">
        <v>19538</v>
      </c>
      <c r="C19768" s="193"/>
      <c r="D19768" s="19">
        <v>1.2628619178981153</v>
      </c>
      <c r="E19768" s="19"/>
      <c r="F19768" s="19">
        <v>0.72214224413345207</v>
      </c>
      <c r="G19768" s="19"/>
      <c r="H19768" s="19">
        <v>1.0381761705316896</v>
      </c>
      <c r="I19768" s="19"/>
      <c r="J19768" s="19">
        <v>0.75845571229269693</v>
      </c>
      <c r="K19768" s="19"/>
      <c r="L19768" s="19">
        <v>0.49482452111135466</v>
      </c>
      <c r="M19768" s="19"/>
      <c r="N19768" s="19">
        <v>1.2750541365589176</v>
      </c>
      <c r="O19768" s="19"/>
      <c r="P19768" s="50">
        <v>0.32398618213352043</v>
      </c>
      <c r="R19768" s="9" t="s">
        <v>0</v>
      </c>
    </row>
    <row r="19769" spans="2:18" x14ac:dyDescent="0.2">
      <c r="B19769" s="25">
        <v>19539</v>
      </c>
      <c r="C19769" s="193">
        <v>1.4495225500550262</v>
      </c>
      <c r="D19769" s="19"/>
      <c r="E19769" s="19">
        <v>0.7756479425443733</v>
      </c>
      <c r="F19769" s="19"/>
      <c r="G19769" s="19">
        <v>1.343097021992139</v>
      </c>
      <c r="H19769" s="19"/>
      <c r="I19769" s="19">
        <v>1.4589093900590047</v>
      </c>
      <c r="J19769" s="19"/>
      <c r="K19769" s="19">
        <v>1.8257114601629059</v>
      </c>
      <c r="L19769" s="19"/>
      <c r="M19769" s="19">
        <v>2.1892208988923412</v>
      </c>
      <c r="N19769" s="19"/>
      <c r="O19769" s="19">
        <v>2.2901752885818927</v>
      </c>
      <c r="P19769" s="50"/>
      <c r="R19769" s="9" t="s">
        <v>0</v>
      </c>
    </row>
    <row r="19770" spans="2:18" x14ac:dyDescent="0.2">
      <c r="B19770" s="25">
        <v>19540</v>
      </c>
      <c r="C19770" s="193"/>
      <c r="D19770" s="19">
        <v>1.3222951499590083</v>
      </c>
      <c r="E19770" s="19"/>
      <c r="F19770" s="19">
        <v>0.92174326323170197</v>
      </c>
      <c r="G19770" s="19"/>
      <c r="H19770" s="19">
        <v>1.0347922797019982</v>
      </c>
      <c r="I19770" s="19">
        <v>7.0113021464721342E-2</v>
      </c>
      <c r="J19770" s="19"/>
      <c r="K19770" s="19"/>
      <c r="L19770" s="19">
        <v>0.46878930802306867</v>
      </c>
      <c r="M19770" s="19"/>
      <c r="N19770" s="19">
        <v>0.56831467476353181</v>
      </c>
      <c r="O19770" s="19"/>
      <c r="P19770" s="50">
        <v>0.94400241416639175</v>
      </c>
      <c r="R19770" s="9" t="s">
        <v>0</v>
      </c>
    </row>
    <row r="19771" spans="2:18" x14ac:dyDescent="0.2">
      <c r="B19771" s="25">
        <v>19541</v>
      </c>
      <c r="C19771" s="193"/>
      <c r="D19771" s="19">
        <v>0.86758672124888925</v>
      </c>
      <c r="E19771" s="19"/>
      <c r="F19771" s="19">
        <v>0.79402558067023254</v>
      </c>
      <c r="G19771" s="19"/>
      <c r="H19771" s="19">
        <v>1.0183581194725355</v>
      </c>
      <c r="I19771" s="19"/>
      <c r="J19771" s="19">
        <v>1.5280113318849189</v>
      </c>
      <c r="K19771" s="19"/>
      <c r="L19771" s="19">
        <v>0.63227139673483412</v>
      </c>
      <c r="M19771" s="19"/>
      <c r="N19771" s="19">
        <v>0.41520237987020636</v>
      </c>
      <c r="O19771" s="19"/>
      <c r="P19771" s="50">
        <v>1.0004533573009766</v>
      </c>
      <c r="R19771" s="9" t="s">
        <v>0</v>
      </c>
    </row>
    <row r="19772" spans="2:18" x14ac:dyDescent="0.2">
      <c r="B19772" s="25">
        <v>19542</v>
      </c>
      <c r="C19772" s="193">
        <v>1.0936890074949404</v>
      </c>
      <c r="D19772" s="19"/>
      <c r="E19772" s="19"/>
      <c r="F19772" s="19">
        <v>7.8548599466016431E-2</v>
      </c>
      <c r="G19772" s="19">
        <v>0.70971350773745145</v>
      </c>
      <c r="H19772" s="19"/>
      <c r="I19772" s="19">
        <v>1.0155460481565997</v>
      </c>
      <c r="J19772" s="19"/>
      <c r="K19772" s="19">
        <v>0.74898951349193954</v>
      </c>
      <c r="L19772" s="19"/>
      <c r="M19772" s="19">
        <v>1.5870984802628612</v>
      </c>
      <c r="N19772" s="19"/>
      <c r="O19772" s="19">
        <v>1.0758920807072638</v>
      </c>
      <c r="P19772" s="50"/>
      <c r="R19772" s="9" t="s">
        <v>0</v>
      </c>
    </row>
    <row r="19773" spans="2:18" x14ac:dyDescent="0.2">
      <c r="B19773" s="25">
        <v>19543</v>
      </c>
      <c r="C19773" s="193"/>
      <c r="D19773" s="19">
        <v>1.867569249665356</v>
      </c>
      <c r="E19773" s="19"/>
      <c r="F19773" s="19">
        <v>0.76886478914322409</v>
      </c>
      <c r="G19773" s="19"/>
      <c r="H19773" s="19">
        <v>0.73092209041826606</v>
      </c>
      <c r="I19773" s="19"/>
      <c r="J19773" s="19">
        <v>0.56238637263355817</v>
      </c>
      <c r="K19773" s="19"/>
      <c r="L19773" s="19">
        <v>0.54860566822289636</v>
      </c>
      <c r="M19773" s="19"/>
      <c r="N19773" s="19">
        <v>0.33956786009385725</v>
      </c>
      <c r="O19773" s="19"/>
      <c r="P19773" s="50">
        <v>1.5510251900217646</v>
      </c>
      <c r="R19773" s="9" t="s">
        <v>0</v>
      </c>
    </row>
    <row r="19774" spans="2:18" x14ac:dyDescent="0.2">
      <c r="B19774" s="25">
        <v>19544</v>
      </c>
      <c r="C19774" s="193"/>
      <c r="D19774" s="19">
        <v>1.1900421475090766</v>
      </c>
      <c r="E19774" s="19"/>
      <c r="F19774" s="19">
        <v>2.5961994286910383E-2</v>
      </c>
      <c r="G19774" s="19"/>
      <c r="H19774" s="19">
        <v>0.89820445340862543</v>
      </c>
      <c r="I19774" s="19"/>
      <c r="J19774" s="19">
        <v>1.132615504756985</v>
      </c>
      <c r="K19774" s="19"/>
      <c r="L19774" s="19">
        <v>0.91564952561237589</v>
      </c>
      <c r="M19774" s="19"/>
      <c r="N19774" s="19">
        <v>0.37363840520180763</v>
      </c>
      <c r="O19774" s="19">
        <v>0.17253700919002918</v>
      </c>
      <c r="P19774" s="50"/>
      <c r="R19774" s="9" t="s">
        <v>0</v>
      </c>
    </row>
    <row r="19775" spans="2:18" x14ac:dyDescent="0.2">
      <c r="B19775" s="25">
        <v>19545</v>
      </c>
      <c r="C19775" s="193"/>
      <c r="D19775" s="19">
        <v>4.9804865218458144E-2</v>
      </c>
      <c r="E19775" s="19">
        <v>0.26625279366093202</v>
      </c>
      <c r="F19775" s="19"/>
      <c r="G19775" s="19">
        <v>0.66750087466467001</v>
      </c>
      <c r="H19775" s="19"/>
      <c r="I19775" s="19">
        <v>0.63490134589249769</v>
      </c>
      <c r="J19775" s="19"/>
      <c r="K19775" s="19">
        <v>0.30251182169776969</v>
      </c>
      <c r="L19775" s="19"/>
      <c r="M19775" s="19">
        <v>6.1183531942664272E-2</v>
      </c>
      <c r="N19775" s="19"/>
      <c r="O19775" s="19">
        <v>0.57101835692541636</v>
      </c>
      <c r="P19775" s="50"/>
      <c r="R19775" s="9" t="s">
        <v>0</v>
      </c>
    </row>
    <row r="19776" spans="2:18" x14ac:dyDescent="0.2">
      <c r="B19776" s="25">
        <v>19546</v>
      </c>
      <c r="C19776" s="193"/>
      <c r="D19776" s="19">
        <v>1.0354004092925024</v>
      </c>
      <c r="E19776" s="19"/>
      <c r="F19776" s="19">
        <v>0.51968775195201056</v>
      </c>
      <c r="G19776" s="19"/>
      <c r="H19776" s="19">
        <v>0.66471145054731462</v>
      </c>
      <c r="I19776" s="19"/>
      <c r="J19776" s="19">
        <v>0.39205162328318283</v>
      </c>
      <c r="K19776" s="19"/>
      <c r="L19776" s="19">
        <v>0.69037946630811275</v>
      </c>
      <c r="M19776" s="19"/>
      <c r="N19776" s="19">
        <v>5.7981292441746476E-2</v>
      </c>
      <c r="O19776" s="19"/>
      <c r="P19776" s="50">
        <v>7.1194194969120411E-2</v>
      </c>
      <c r="R19776" s="9" t="s">
        <v>0</v>
      </c>
    </row>
    <row r="19777" spans="2:18" x14ac:dyDescent="0.2">
      <c r="B19777" s="25">
        <v>19547</v>
      </c>
      <c r="C19777" s="193"/>
      <c r="D19777" s="19">
        <v>0.51093136761687452</v>
      </c>
      <c r="E19777" s="19"/>
      <c r="F19777" s="19">
        <v>1.6308798382113483</v>
      </c>
      <c r="G19777" s="19"/>
      <c r="H19777" s="19">
        <v>0.81139162250540986</v>
      </c>
      <c r="I19777" s="19"/>
      <c r="J19777" s="19">
        <v>1.925435313889063</v>
      </c>
      <c r="K19777" s="19"/>
      <c r="L19777" s="19">
        <v>0.82724042226244676</v>
      </c>
      <c r="M19777" s="19"/>
      <c r="N19777" s="19">
        <v>0.29268938999418109</v>
      </c>
      <c r="O19777" s="19"/>
      <c r="P19777" s="50">
        <v>0.94735510083531693</v>
      </c>
      <c r="R19777" s="9" t="s">
        <v>0</v>
      </c>
    </row>
    <row r="19778" spans="2:18" x14ac:dyDescent="0.2">
      <c r="B19778" s="25">
        <v>19548</v>
      </c>
      <c r="C19778" s="193">
        <v>0.68235096009001395</v>
      </c>
      <c r="D19778" s="19"/>
      <c r="E19778" s="19">
        <v>1.3690616064821755</v>
      </c>
      <c r="F19778" s="19"/>
      <c r="G19778" s="19">
        <v>0.57781192260898939</v>
      </c>
      <c r="H19778" s="19"/>
      <c r="I19778" s="19">
        <v>1.4782137540393532</v>
      </c>
      <c r="J19778" s="19"/>
      <c r="K19778" s="19">
        <v>1.636159331359226</v>
      </c>
      <c r="L19778" s="19"/>
      <c r="M19778" s="19">
        <v>0.49902823823277809</v>
      </c>
      <c r="N19778" s="19"/>
      <c r="O19778" s="19">
        <v>1.3298009682845122</v>
      </c>
      <c r="P19778" s="50"/>
      <c r="R19778" s="9" t="s">
        <v>0</v>
      </c>
    </row>
    <row r="19779" spans="2:18" x14ac:dyDescent="0.2">
      <c r="B19779" s="25">
        <v>19549</v>
      </c>
      <c r="C19779" s="193"/>
      <c r="D19779" s="19">
        <v>0.5624755941308367</v>
      </c>
      <c r="E19779" s="19">
        <v>0.16284226019001735</v>
      </c>
      <c r="F19779" s="19"/>
      <c r="G19779" s="19">
        <v>1.0228241639460876</v>
      </c>
      <c r="H19779" s="19"/>
      <c r="I19779" s="19">
        <v>0.16551644385862288</v>
      </c>
      <c r="J19779" s="19"/>
      <c r="K19779" s="19"/>
      <c r="L19779" s="19">
        <v>0.23645882192329379</v>
      </c>
      <c r="M19779" s="19">
        <v>0.9617121162682235</v>
      </c>
      <c r="N19779" s="19"/>
      <c r="O19779" s="19">
        <v>9.9010374193817627E-2</v>
      </c>
      <c r="P19779" s="50"/>
      <c r="R19779" s="9" t="s">
        <v>0</v>
      </c>
    </row>
    <row r="19780" spans="2:18" x14ac:dyDescent="0.2">
      <c r="B19780" s="25">
        <v>19550</v>
      </c>
      <c r="C19780" s="193">
        <v>2.1040591326951148</v>
      </c>
      <c r="D19780" s="19"/>
      <c r="E19780" s="19">
        <v>1.8706668294845756</v>
      </c>
      <c r="F19780" s="19"/>
      <c r="G19780" s="19">
        <v>1.129666661216256</v>
      </c>
      <c r="H19780" s="19"/>
      <c r="I19780" s="19">
        <v>1.2283775281600851</v>
      </c>
      <c r="J19780" s="19"/>
      <c r="K19780" s="19">
        <v>1.5321400210719154</v>
      </c>
      <c r="L19780" s="19"/>
      <c r="M19780" s="19">
        <v>1.482636592543749</v>
      </c>
      <c r="N19780" s="19"/>
      <c r="O19780" s="19">
        <v>1.0018059597016813</v>
      </c>
      <c r="P19780" s="50"/>
      <c r="R19780" s="9" t="s">
        <v>0</v>
      </c>
    </row>
    <row r="19781" spans="2:18" x14ac:dyDescent="0.2">
      <c r="B19781" s="25">
        <v>19551</v>
      </c>
      <c r="C19781" s="193"/>
      <c r="D19781" s="19">
        <v>1.8851716052142982</v>
      </c>
      <c r="E19781" s="19"/>
      <c r="F19781" s="19">
        <v>0.66037119313531178</v>
      </c>
      <c r="G19781" s="19"/>
      <c r="H19781" s="19">
        <v>0.84473878597033025</v>
      </c>
      <c r="I19781" s="19"/>
      <c r="J19781" s="19">
        <v>0.54157935543944102</v>
      </c>
      <c r="K19781" s="19"/>
      <c r="L19781" s="19">
        <v>0.40623286293820127</v>
      </c>
      <c r="M19781" s="19"/>
      <c r="N19781" s="19">
        <v>0.75544871035025363</v>
      </c>
      <c r="O19781" s="19"/>
      <c r="P19781" s="50">
        <v>0.72625526649463235</v>
      </c>
      <c r="R19781" s="9" t="s">
        <v>0</v>
      </c>
    </row>
    <row r="19782" spans="2:18" x14ac:dyDescent="0.2">
      <c r="B19782" s="25">
        <v>19552</v>
      </c>
      <c r="C19782" s="193"/>
      <c r="D19782" s="19">
        <v>1.2045419657028438</v>
      </c>
      <c r="E19782" s="19">
        <v>5.2794182693837372E-2</v>
      </c>
      <c r="F19782" s="19"/>
      <c r="G19782" s="19"/>
      <c r="H19782" s="19">
        <v>1.0825433403425093</v>
      </c>
      <c r="I19782" s="19">
        <v>0.14527873038203065</v>
      </c>
      <c r="J19782" s="19"/>
      <c r="K19782" s="19"/>
      <c r="L19782" s="19">
        <v>0.15293399001500799</v>
      </c>
      <c r="M19782" s="19">
        <v>4.4727284115542519E-2</v>
      </c>
      <c r="N19782" s="19"/>
      <c r="O19782" s="19"/>
      <c r="P19782" s="50">
        <v>0.4477898043068092</v>
      </c>
      <c r="R19782" s="9" t="s">
        <v>0</v>
      </c>
    </row>
    <row r="19783" spans="2:18" x14ac:dyDescent="0.2">
      <c r="B19783" s="25">
        <v>19553</v>
      </c>
      <c r="C19783" s="193"/>
      <c r="D19783" s="19">
        <v>0.78567347125508546</v>
      </c>
      <c r="E19783" s="19"/>
      <c r="F19783" s="19">
        <v>0.34529770838037854</v>
      </c>
      <c r="G19783" s="19"/>
      <c r="H19783" s="19">
        <v>0.12193957180681196</v>
      </c>
      <c r="I19783" s="19"/>
      <c r="J19783" s="19">
        <v>0.79773239143398667</v>
      </c>
      <c r="K19783" s="19"/>
      <c r="L19783" s="19">
        <v>0.58842294876490486</v>
      </c>
      <c r="M19783" s="19">
        <v>0.54714295693216775</v>
      </c>
      <c r="N19783" s="19"/>
      <c r="O19783" s="19"/>
      <c r="P19783" s="50">
        <v>1.5565491090398056</v>
      </c>
      <c r="R19783" s="9" t="s">
        <v>0</v>
      </c>
    </row>
    <row r="19784" spans="2:18" x14ac:dyDescent="0.2">
      <c r="B19784" s="25">
        <v>19554</v>
      </c>
      <c r="C19784" s="193">
        <v>0.6280801226506797</v>
      </c>
      <c r="D19784" s="19"/>
      <c r="E19784" s="19"/>
      <c r="F19784" s="19">
        <v>0.80898696482901866</v>
      </c>
      <c r="G19784" s="19"/>
      <c r="H19784" s="19">
        <v>1.3468065177870685</v>
      </c>
      <c r="I19784" s="19"/>
      <c r="J19784" s="19">
        <v>0.6477849387095389</v>
      </c>
      <c r="K19784" s="19">
        <v>0.74615655730235098</v>
      </c>
      <c r="L19784" s="19"/>
      <c r="M19784" s="19">
        <v>3.931093092334275E-2</v>
      </c>
      <c r="N19784" s="19"/>
      <c r="O19784" s="19"/>
      <c r="P19784" s="50">
        <v>1.9694656781800431E-2</v>
      </c>
      <c r="R19784" s="9" t="s">
        <v>0</v>
      </c>
    </row>
    <row r="19785" spans="2:18" x14ac:dyDescent="0.2">
      <c r="B19785" s="25">
        <v>19555</v>
      </c>
      <c r="C19785" s="193"/>
      <c r="D19785" s="19">
        <v>6.1280976993332806E-2</v>
      </c>
      <c r="E19785" s="19"/>
      <c r="F19785" s="19">
        <v>1.0396793619137426</v>
      </c>
      <c r="G19785" s="19"/>
      <c r="H19785" s="19">
        <v>0.87894325974449106</v>
      </c>
      <c r="I19785" s="19"/>
      <c r="J19785" s="19">
        <v>1.6794310176733513</v>
      </c>
      <c r="K19785" s="19"/>
      <c r="L19785" s="19">
        <v>0.68589695134066064</v>
      </c>
      <c r="M19785" s="19"/>
      <c r="N19785" s="19">
        <v>1.0205208601683904</v>
      </c>
      <c r="O19785" s="19"/>
      <c r="P19785" s="50">
        <v>0.91624348270861888</v>
      </c>
      <c r="R19785" s="9" t="s">
        <v>0</v>
      </c>
    </row>
    <row r="19786" spans="2:18" x14ac:dyDescent="0.2">
      <c r="B19786" s="25">
        <v>19556</v>
      </c>
      <c r="C19786" s="193"/>
      <c r="D19786" s="19">
        <v>0.39601003800508167</v>
      </c>
      <c r="E19786" s="19"/>
      <c r="F19786" s="19">
        <v>0.29405340362903559</v>
      </c>
      <c r="G19786" s="19"/>
      <c r="H19786" s="19">
        <v>1.435568326788605</v>
      </c>
      <c r="I19786" s="19"/>
      <c r="J19786" s="19">
        <v>0.89204478718952196</v>
      </c>
      <c r="K19786" s="19"/>
      <c r="L19786" s="19">
        <v>1.0019580716962646</v>
      </c>
      <c r="M19786" s="19">
        <v>0.21045260889619311</v>
      </c>
      <c r="N19786" s="19"/>
      <c r="O19786" s="19"/>
      <c r="P19786" s="50">
        <v>1.0455968201436801</v>
      </c>
      <c r="R19786" s="9" t="s">
        <v>0</v>
      </c>
    </row>
    <row r="19787" spans="2:18" x14ac:dyDescent="0.2">
      <c r="B19787" s="25">
        <v>19557</v>
      </c>
      <c r="C19787" s="193">
        <v>0.85827666570413841</v>
      </c>
      <c r="D19787" s="19"/>
      <c r="E19787" s="19"/>
      <c r="F19787" s="19">
        <v>0.31953928905877371</v>
      </c>
      <c r="G19787" s="19"/>
      <c r="H19787" s="19">
        <v>7.2330883406826349E-2</v>
      </c>
      <c r="I19787" s="19">
        <v>0.66540175026105119</v>
      </c>
      <c r="J19787" s="19"/>
      <c r="K19787" s="19">
        <v>0.94701400516436751</v>
      </c>
      <c r="L19787" s="19"/>
      <c r="M19787" s="19">
        <v>1.0425575545052586</v>
      </c>
      <c r="N19787" s="19"/>
      <c r="O19787" s="19">
        <v>0.27169074447565461</v>
      </c>
      <c r="P19787" s="50"/>
      <c r="R19787" s="9" t="s">
        <v>0</v>
      </c>
    </row>
    <row r="19788" spans="2:18" x14ac:dyDescent="0.2">
      <c r="B19788" s="25">
        <v>19558</v>
      </c>
      <c r="C19788" s="193">
        <v>0.23453255045921215</v>
      </c>
      <c r="D19788" s="19"/>
      <c r="E19788" s="19">
        <v>0.39037996603339398</v>
      </c>
      <c r="F19788" s="19"/>
      <c r="G19788" s="19">
        <v>0.14731919348489869</v>
      </c>
      <c r="H19788" s="19"/>
      <c r="I19788" s="19">
        <v>0.34885894118412653</v>
      </c>
      <c r="J19788" s="19"/>
      <c r="K19788" s="19"/>
      <c r="L19788" s="19">
        <v>1.7617414593011572E-2</v>
      </c>
      <c r="M19788" s="19">
        <v>0.22192262638160359</v>
      </c>
      <c r="N19788" s="19"/>
      <c r="O19788" s="19">
        <v>1.1203174283896438</v>
      </c>
      <c r="P19788" s="50"/>
      <c r="R19788" s="9" t="s">
        <v>0</v>
      </c>
    </row>
    <row r="19789" spans="2:18" x14ac:dyDescent="0.2">
      <c r="B19789" s="25">
        <v>19559</v>
      </c>
      <c r="C19789" s="193"/>
      <c r="D19789" s="19">
        <v>0.58760175453913044</v>
      </c>
      <c r="E19789" s="19"/>
      <c r="F19789" s="19">
        <v>4.7271735987842921E-2</v>
      </c>
      <c r="G19789" s="19"/>
      <c r="H19789" s="19">
        <v>8.5620065799879894E-2</v>
      </c>
      <c r="I19789" s="19">
        <v>0.10214056272384466</v>
      </c>
      <c r="J19789" s="19"/>
      <c r="K19789" s="19"/>
      <c r="L19789" s="19">
        <v>0.75748563820642956</v>
      </c>
      <c r="M19789" s="19"/>
      <c r="N19789" s="19">
        <v>0.90097907878152961</v>
      </c>
      <c r="O19789" s="19"/>
      <c r="P19789" s="50">
        <v>0.74865634166941009</v>
      </c>
      <c r="R19789" s="9" t="s">
        <v>0</v>
      </c>
    </row>
    <row r="19790" spans="2:18" x14ac:dyDescent="0.2">
      <c r="B19790" s="25">
        <v>19560</v>
      </c>
      <c r="C19790" s="193">
        <v>0.6578324470508935</v>
      </c>
      <c r="D19790" s="19"/>
      <c r="E19790" s="19">
        <v>0.11101776334692019</v>
      </c>
      <c r="F19790" s="19"/>
      <c r="G19790" s="19">
        <v>0.32558198929814908</v>
      </c>
      <c r="H19790" s="19"/>
      <c r="I19790" s="19">
        <v>0.66035432289032725</v>
      </c>
      <c r="J19790" s="19"/>
      <c r="K19790" s="19">
        <v>1.0233876066755765</v>
      </c>
      <c r="L19790" s="19"/>
      <c r="M19790" s="19">
        <v>0.38930334717873655</v>
      </c>
      <c r="N19790" s="19"/>
      <c r="O19790" s="19">
        <v>0.69665891265658042</v>
      </c>
      <c r="P19790" s="50"/>
      <c r="R19790" s="9" t="s">
        <v>0</v>
      </c>
    </row>
    <row r="19791" spans="2:18" x14ac:dyDescent="0.2">
      <c r="B19791" s="25">
        <v>19561</v>
      </c>
      <c r="C19791" s="193">
        <v>0.2925186405667714</v>
      </c>
      <c r="D19791" s="19"/>
      <c r="E19791" s="19">
        <v>0.77880327909478775</v>
      </c>
      <c r="F19791" s="19"/>
      <c r="G19791" s="19">
        <v>0.85027780075002046</v>
      </c>
      <c r="H19791" s="19"/>
      <c r="I19791" s="19">
        <v>1.7081093288811473E-2</v>
      </c>
      <c r="J19791" s="19"/>
      <c r="K19791" s="19">
        <v>0.13079702779189875</v>
      </c>
      <c r="L19791" s="19"/>
      <c r="M19791" s="19">
        <v>0.34633928576686762</v>
      </c>
      <c r="N19791" s="19"/>
      <c r="O19791" s="19">
        <v>0.39387159058777516</v>
      </c>
      <c r="P19791" s="50"/>
      <c r="R19791" s="9" t="s">
        <v>0</v>
      </c>
    </row>
    <row r="19792" spans="2:18" x14ac:dyDescent="0.2">
      <c r="B19792" s="25">
        <v>19562</v>
      </c>
      <c r="C19792" s="193">
        <v>3.8414569495227556E-2</v>
      </c>
      <c r="D19792" s="19"/>
      <c r="E19792" s="19"/>
      <c r="F19792" s="19">
        <v>0.48932536960664041</v>
      </c>
      <c r="G19792" s="19"/>
      <c r="H19792" s="19">
        <v>0.50269993057456097</v>
      </c>
      <c r="I19792" s="19">
        <v>2.0938209367791605E-2</v>
      </c>
      <c r="J19792" s="19"/>
      <c r="K19792" s="19"/>
      <c r="L19792" s="19">
        <v>6.3516554632324654E-2</v>
      </c>
      <c r="M19792" s="19">
        <v>0.44517760563244246</v>
      </c>
      <c r="N19792" s="19"/>
      <c r="O19792" s="19"/>
      <c r="P19792" s="50">
        <v>0.38251247245901099</v>
      </c>
      <c r="R19792" s="9" t="s">
        <v>0</v>
      </c>
    </row>
    <row r="19793" spans="2:18" x14ac:dyDescent="0.2">
      <c r="B19793" s="25">
        <v>19563</v>
      </c>
      <c r="C19793" s="193">
        <v>1.2384310366758338</v>
      </c>
      <c r="D19793" s="19"/>
      <c r="E19793" s="19">
        <v>1.0985501763277701</v>
      </c>
      <c r="F19793" s="19"/>
      <c r="G19793" s="19">
        <v>0.60934987345940805</v>
      </c>
      <c r="H19793" s="19"/>
      <c r="I19793" s="19">
        <v>1.4120362806771933</v>
      </c>
      <c r="J19793" s="19"/>
      <c r="K19793" s="19">
        <v>0.68979440024978467</v>
      </c>
      <c r="L19793" s="19"/>
      <c r="M19793" s="19">
        <v>0.62700785043208329</v>
      </c>
      <c r="N19793" s="19"/>
      <c r="O19793" s="19">
        <v>0.62864932486237457</v>
      </c>
      <c r="P19793" s="50"/>
      <c r="R19793" s="9" t="s">
        <v>0</v>
      </c>
    </row>
    <row r="19794" spans="2:18" x14ac:dyDescent="0.2">
      <c r="B19794" s="25">
        <v>19564</v>
      </c>
      <c r="C19794" s="193">
        <v>0.6749054966003788</v>
      </c>
      <c r="D19794" s="19"/>
      <c r="E19794" s="19">
        <v>1.1820697084432521</v>
      </c>
      <c r="F19794" s="19"/>
      <c r="G19794" s="19">
        <v>0.74522635377071389</v>
      </c>
      <c r="H19794" s="19"/>
      <c r="I19794" s="19">
        <v>0.45173933207203831</v>
      </c>
      <c r="J19794" s="19"/>
      <c r="K19794" s="19">
        <v>0.2540249608231096</v>
      </c>
      <c r="L19794" s="19"/>
      <c r="M19794" s="19">
        <v>0.25023216374277696</v>
      </c>
      <c r="N19794" s="19"/>
      <c r="O19794" s="19">
        <v>1.0941007954224498</v>
      </c>
      <c r="P19794" s="50"/>
      <c r="R19794" s="9" t="s">
        <v>0</v>
      </c>
    </row>
    <row r="19795" spans="2:18" x14ac:dyDescent="0.2">
      <c r="B19795" s="25">
        <v>19565</v>
      </c>
      <c r="C19795" s="193">
        <v>1.4244888221877119</v>
      </c>
      <c r="D19795" s="19"/>
      <c r="E19795" s="19">
        <v>0.46381588490803183</v>
      </c>
      <c r="F19795" s="19"/>
      <c r="G19795" s="19"/>
      <c r="H19795" s="19">
        <v>0.44566557111671623</v>
      </c>
      <c r="I19795" s="19">
        <v>0.31964160015565873</v>
      </c>
      <c r="J19795" s="19"/>
      <c r="K19795" s="19">
        <v>0.57149233838912372</v>
      </c>
      <c r="L19795" s="19"/>
      <c r="M19795" s="19">
        <v>0.85565856162047282</v>
      </c>
      <c r="N19795" s="19"/>
      <c r="O19795" s="19"/>
      <c r="P19795" s="50">
        <v>0.34601791971740198</v>
      </c>
      <c r="R19795" s="9" t="s">
        <v>0</v>
      </c>
    </row>
    <row r="19796" spans="2:18" x14ac:dyDescent="0.2">
      <c r="B19796" s="25">
        <v>19566</v>
      </c>
      <c r="C19796" s="193"/>
      <c r="D19796" s="19">
        <v>0.89680509936443009</v>
      </c>
      <c r="E19796" s="19"/>
      <c r="F19796" s="19">
        <v>1.1894789805484669</v>
      </c>
      <c r="G19796" s="19"/>
      <c r="H19796" s="19">
        <v>1.682114631572136</v>
      </c>
      <c r="I19796" s="19"/>
      <c r="J19796" s="19">
        <v>0.61586986839107583</v>
      </c>
      <c r="K19796" s="19"/>
      <c r="L19796" s="19">
        <v>1.1833876614400629</v>
      </c>
      <c r="M19796" s="19"/>
      <c r="N19796" s="19">
        <v>0.28924782461047266</v>
      </c>
      <c r="O19796" s="19"/>
      <c r="P19796" s="50">
        <v>0.60689132290158898</v>
      </c>
      <c r="R19796" s="9" t="s">
        <v>0</v>
      </c>
    </row>
    <row r="19797" spans="2:18" x14ac:dyDescent="0.2">
      <c r="B19797" s="25">
        <v>19567</v>
      </c>
      <c r="C19797" s="193"/>
      <c r="D19797" s="19">
        <v>0.77134772642156224</v>
      </c>
      <c r="E19797" s="19"/>
      <c r="F19797" s="19">
        <v>0.433541029308253</v>
      </c>
      <c r="G19797" s="19"/>
      <c r="H19797" s="19">
        <v>1.1135779174621687</v>
      </c>
      <c r="I19797" s="19">
        <v>0.8410611098200983</v>
      </c>
      <c r="J19797" s="19"/>
      <c r="K19797" s="19"/>
      <c r="L19797" s="19">
        <v>0.94795713587695762</v>
      </c>
      <c r="M19797" s="19"/>
      <c r="N19797" s="19">
        <v>0.51268266966652642</v>
      </c>
      <c r="O19797" s="19"/>
      <c r="P19797" s="50">
        <v>1.5897174614820775</v>
      </c>
      <c r="R19797" s="9" t="s">
        <v>0</v>
      </c>
    </row>
    <row r="19798" spans="2:18" x14ac:dyDescent="0.2">
      <c r="B19798" s="25">
        <v>19568</v>
      </c>
      <c r="C19798" s="193">
        <v>0.30865432596089476</v>
      </c>
      <c r="D19798" s="19"/>
      <c r="E19798" s="19">
        <v>0.51461177672889913</v>
      </c>
      <c r="F19798" s="19"/>
      <c r="G19798" s="19">
        <v>0.68976718201370735</v>
      </c>
      <c r="H19798" s="19"/>
      <c r="I19798" s="19"/>
      <c r="J19798" s="19">
        <v>0.31392813839278083</v>
      </c>
      <c r="K19798" s="19">
        <v>0.35431903230969014</v>
      </c>
      <c r="L19798" s="19"/>
      <c r="M19798" s="19">
        <v>0.52702164312589306</v>
      </c>
      <c r="N19798" s="19"/>
      <c r="O19798" s="19"/>
      <c r="P19798" s="50">
        <v>0.38252818285800211</v>
      </c>
      <c r="R19798" s="9" t="s">
        <v>0</v>
      </c>
    </row>
    <row r="19799" spans="2:18" x14ac:dyDescent="0.2">
      <c r="B19799" s="25">
        <v>19569</v>
      </c>
      <c r="C19799" s="193"/>
      <c r="D19799" s="19">
        <v>0.64514104044149023</v>
      </c>
      <c r="E19799" s="19"/>
      <c r="F19799" s="19">
        <v>0.28710984886653945</v>
      </c>
      <c r="G19799" s="19"/>
      <c r="H19799" s="19">
        <v>8.7467008167703253E-2</v>
      </c>
      <c r="I19799" s="19"/>
      <c r="J19799" s="19">
        <v>3.3556064230477994E-2</v>
      </c>
      <c r="K19799" s="19"/>
      <c r="L19799" s="19">
        <v>0.48317936640730863</v>
      </c>
      <c r="M19799" s="19"/>
      <c r="N19799" s="19">
        <v>0.65285742181951656</v>
      </c>
      <c r="O19799" s="19">
        <v>0.19320413781970441</v>
      </c>
      <c r="P19799" s="50"/>
      <c r="R19799" s="9" t="s">
        <v>0</v>
      </c>
    </row>
    <row r="19800" spans="2:18" x14ac:dyDescent="0.2">
      <c r="B19800" s="25">
        <v>19570</v>
      </c>
      <c r="C19800" s="193"/>
      <c r="D19800" s="19">
        <v>1.1617484852675754E-2</v>
      </c>
      <c r="E19800" s="19"/>
      <c r="F19800" s="19">
        <v>0.32237631250566262</v>
      </c>
      <c r="G19800" s="19">
        <v>0.44432166098514181</v>
      </c>
      <c r="H19800" s="19"/>
      <c r="I19800" s="19"/>
      <c r="J19800" s="19">
        <v>0.81837921392172408</v>
      </c>
      <c r="K19800" s="19"/>
      <c r="L19800" s="19">
        <v>0.28351020613077971</v>
      </c>
      <c r="M19800" s="19">
        <v>6.6269987277163711E-2</v>
      </c>
      <c r="N19800" s="19"/>
      <c r="O19800" s="19"/>
      <c r="P19800" s="50">
        <v>0.59247070721451356</v>
      </c>
      <c r="R19800" s="9" t="s">
        <v>0</v>
      </c>
    </row>
    <row r="19801" spans="2:18" x14ac:dyDescent="0.2">
      <c r="B19801" s="25">
        <v>19571</v>
      </c>
      <c r="C19801" s="193">
        <v>1.2804510655356494</v>
      </c>
      <c r="D19801" s="19"/>
      <c r="E19801" s="19">
        <v>1.5327997709330576</v>
      </c>
      <c r="F19801" s="19"/>
      <c r="G19801" s="19">
        <v>1.8649332327620656</v>
      </c>
      <c r="H19801" s="19"/>
      <c r="I19801" s="19">
        <v>0.66079677496968769</v>
      </c>
      <c r="J19801" s="19"/>
      <c r="K19801" s="19">
        <v>0.70576795381471047</v>
      </c>
      <c r="L19801" s="19"/>
      <c r="M19801" s="19">
        <v>1.2374854199177692</v>
      </c>
      <c r="N19801" s="19"/>
      <c r="O19801" s="19">
        <v>1.0087158555463227</v>
      </c>
      <c r="P19801" s="50"/>
      <c r="R19801" s="9" t="s">
        <v>0</v>
      </c>
    </row>
    <row r="19802" spans="2:18" x14ac:dyDescent="0.2">
      <c r="B19802" s="25">
        <v>19572</v>
      </c>
      <c r="C19802" s="193"/>
      <c r="D19802" s="19">
        <v>0.30759890172678106</v>
      </c>
      <c r="E19802" s="19">
        <v>0.36298201023590942</v>
      </c>
      <c r="F19802" s="19"/>
      <c r="G19802" s="19">
        <v>0.63196522252799425</v>
      </c>
      <c r="H19802" s="19"/>
      <c r="I19802" s="19"/>
      <c r="J19802" s="19">
        <v>6.6135509393970213E-2</v>
      </c>
      <c r="K19802" s="19">
        <v>1.2485160628170009</v>
      </c>
      <c r="L19802" s="19"/>
      <c r="M19802" s="19">
        <v>0.65984174721681388</v>
      </c>
      <c r="N19802" s="19"/>
      <c r="O19802" s="19">
        <v>0.55931541420670849</v>
      </c>
      <c r="P19802" s="50"/>
      <c r="R19802" s="9" t="s">
        <v>0</v>
      </c>
    </row>
    <row r="19803" spans="2:18" x14ac:dyDescent="0.2">
      <c r="B19803" s="25">
        <v>19573</v>
      </c>
      <c r="C19803" s="193"/>
      <c r="D19803" s="19">
        <v>1.7868786075013896</v>
      </c>
      <c r="E19803" s="19"/>
      <c r="F19803" s="19">
        <v>1.6613248930806201</v>
      </c>
      <c r="G19803" s="19"/>
      <c r="H19803" s="19">
        <v>2.2608446532704694</v>
      </c>
      <c r="I19803" s="19"/>
      <c r="J19803" s="19">
        <v>1.7255647073124702</v>
      </c>
      <c r="K19803" s="19"/>
      <c r="L19803" s="19">
        <v>1.1248813356449685</v>
      </c>
      <c r="M19803" s="19"/>
      <c r="N19803" s="19">
        <v>1.5918361948927506</v>
      </c>
      <c r="O19803" s="19"/>
      <c r="P19803" s="50">
        <v>0.45018505302878192</v>
      </c>
      <c r="R19803" s="9" t="s">
        <v>0</v>
      </c>
    </row>
    <row r="19804" spans="2:18" x14ac:dyDescent="0.2">
      <c r="B19804" s="25">
        <v>19574</v>
      </c>
      <c r="C19804" s="193">
        <v>0.55991538859636847</v>
      </c>
      <c r="D19804" s="19"/>
      <c r="E19804" s="19">
        <v>1.7864384546413481</v>
      </c>
      <c r="F19804" s="19"/>
      <c r="G19804" s="19">
        <v>1.1711138902216356</v>
      </c>
      <c r="H19804" s="19"/>
      <c r="I19804" s="19">
        <v>0.97936279188533626</v>
      </c>
      <c r="J19804" s="19"/>
      <c r="K19804" s="19">
        <v>0.68904361358587807</v>
      </c>
      <c r="L19804" s="19"/>
      <c r="M19804" s="19">
        <v>0.2967659811910191</v>
      </c>
      <c r="N19804" s="19"/>
      <c r="O19804" s="19">
        <v>0.2736006720294904</v>
      </c>
      <c r="P19804" s="50"/>
      <c r="R19804" s="9" t="s">
        <v>0</v>
      </c>
    </row>
    <row r="19805" spans="2:18" x14ac:dyDescent="0.2">
      <c r="B19805" s="25">
        <v>19575</v>
      </c>
      <c r="C19805" s="193"/>
      <c r="D19805" s="19">
        <v>0.57108472832278723</v>
      </c>
      <c r="E19805" s="19"/>
      <c r="F19805" s="19">
        <v>0.22612287961160449</v>
      </c>
      <c r="G19805" s="19"/>
      <c r="H19805" s="19">
        <v>1.0529643971530116</v>
      </c>
      <c r="I19805" s="19"/>
      <c r="J19805" s="19">
        <v>0.15419586742183516</v>
      </c>
      <c r="K19805" s="19"/>
      <c r="L19805" s="19">
        <v>1.2730054284564312</v>
      </c>
      <c r="M19805" s="19"/>
      <c r="N19805" s="19">
        <v>0.91434745528688877</v>
      </c>
      <c r="O19805" s="19"/>
      <c r="P19805" s="50">
        <v>1.6198473506785329</v>
      </c>
      <c r="R19805" s="9" t="s">
        <v>0</v>
      </c>
    </row>
    <row r="19806" spans="2:18" x14ac:dyDescent="0.2">
      <c r="B19806" s="25">
        <v>19576</v>
      </c>
      <c r="C19806" s="193">
        <v>1.3126749745456456</v>
      </c>
      <c r="D19806" s="19"/>
      <c r="E19806" s="19">
        <v>1.9375027653729118</v>
      </c>
      <c r="F19806" s="19"/>
      <c r="G19806" s="19">
        <v>2.1620225743886818</v>
      </c>
      <c r="H19806" s="19"/>
      <c r="I19806" s="19">
        <v>2.3844699449179436</v>
      </c>
      <c r="J19806" s="19"/>
      <c r="K19806" s="19">
        <v>1.3903098147799662</v>
      </c>
      <c r="L19806" s="19"/>
      <c r="M19806" s="19">
        <v>1.4419833500278256</v>
      </c>
      <c r="N19806" s="19"/>
      <c r="O19806" s="19">
        <v>1.6122852210816725</v>
      </c>
      <c r="P19806" s="50"/>
      <c r="R19806" s="9" t="s">
        <v>0</v>
      </c>
    </row>
    <row r="19807" spans="2:18" x14ac:dyDescent="0.2">
      <c r="B19807" s="25">
        <v>19577</v>
      </c>
      <c r="C19807" s="193">
        <v>0.99368994626412677</v>
      </c>
      <c r="D19807" s="19"/>
      <c r="E19807" s="19">
        <v>1.287756575640556</v>
      </c>
      <c r="F19807" s="19"/>
      <c r="G19807" s="19">
        <v>1.47843702900945</v>
      </c>
      <c r="H19807" s="19"/>
      <c r="I19807" s="19">
        <v>1.3817472004630014</v>
      </c>
      <c r="J19807" s="19"/>
      <c r="K19807" s="19">
        <v>1.6467893503076987</v>
      </c>
      <c r="L19807" s="19"/>
      <c r="M19807" s="19">
        <v>1.3994575692707103</v>
      </c>
      <c r="N19807" s="19"/>
      <c r="O19807" s="19">
        <v>1.1939859347872483</v>
      </c>
      <c r="P19807" s="50"/>
      <c r="R19807" s="9" t="s">
        <v>0</v>
      </c>
    </row>
    <row r="19808" spans="2:18" x14ac:dyDescent="0.2">
      <c r="B19808" s="25">
        <v>19578</v>
      </c>
      <c r="C19808" s="193">
        <v>0.90760091720637759</v>
      </c>
      <c r="D19808" s="19"/>
      <c r="E19808" s="19">
        <v>0.5639470109632958</v>
      </c>
      <c r="F19808" s="19"/>
      <c r="G19808" s="19">
        <v>1.3283913293625134</v>
      </c>
      <c r="H19808" s="19"/>
      <c r="I19808" s="19">
        <v>2.3168966433440272</v>
      </c>
      <c r="J19808" s="19"/>
      <c r="K19808" s="19"/>
      <c r="L19808" s="19">
        <v>9.6277832035828889E-2</v>
      </c>
      <c r="M19808" s="19">
        <v>0.8468037271251655</v>
      </c>
      <c r="N19808" s="19"/>
      <c r="O19808" s="19">
        <v>0.57110012074819094</v>
      </c>
      <c r="P19808" s="50"/>
      <c r="R19808" s="9" t="s">
        <v>0</v>
      </c>
    </row>
    <row r="19809" spans="2:18" x14ac:dyDescent="0.2">
      <c r="B19809" s="25">
        <v>19579</v>
      </c>
      <c r="C19809" s="193">
        <v>0.29705004486076059</v>
      </c>
      <c r="D19809" s="19"/>
      <c r="E19809" s="19"/>
      <c r="F19809" s="19">
        <v>6.5114946884380909E-2</v>
      </c>
      <c r="G19809" s="19"/>
      <c r="H19809" s="19">
        <v>0.2919907182074622</v>
      </c>
      <c r="I19809" s="19">
        <v>0.59703559994083066</v>
      </c>
      <c r="J19809" s="19"/>
      <c r="K19809" s="19"/>
      <c r="L19809" s="19">
        <v>0.1331747361798177</v>
      </c>
      <c r="M19809" s="19">
        <v>0.42569100987957187</v>
      </c>
      <c r="N19809" s="19"/>
      <c r="O19809" s="19">
        <v>0.49396282481921427</v>
      </c>
      <c r="P19809" s="50"/>
      <c r="R19809" s="9" t="s">
        <v>0</v>
      </c>
    </row>
    <row r="19810" spans="2:18" x14ac:dyDescent="0.2">
      <c r="B19810" s="25">
        <v>19580</v>
      </c>
      <c r="C19810" s="193">
        <v>1.2473601280868141</v>
      </c>
      <c r="D19810" s="19"/>
      <c r="E19810" s="19">
        <v>1.7609898289191963</v>
      </c>
      <c r="F19810" s="19"/>
      <c r="G19810" s="19">
        <v>1.0299277294711147</v>
      </c>
      <c r="H19810" s="19"/>
      <c r="I19810" s="19">
        <v>1.8374309551017298</v>
      </c>
      <c r="J19810" s="19"/>
      <c r="K19810" s="19">
        <v>0.76749105239320048</v>
      </c>
      <c r="L19810" s="19"/>
      <c r="M19810" s="19">
        <v>0.75640916318813822</v>
      </c>
      <c r="N19810" s="19"/>
      <c r="O19810" s="19">
        <v>0.67029326744948659</v>
      </c>
      <c r="P19810" s="50"/>
      <c r="R19810" s="9" t="s">
        <v>0</v>
      </c>
    </row>
    <row r="19811" spans="2:18" x14ac:dyDescent="0.2">
      <c r="B19811" s="25">
        <v>19581</v>
      </c>
      <c r="C19811" s="193"/>
      <c r="D19811" s="19">
        <v>1.0116023372068423</v>
      </c>
      <c r="E19811" s="19"/>
      <c r="F19811" s="19">
        <v>0.64993673819387165</v>
      </c>
      <c r="G19811" s="19"/>
      <c r="H19811" s="19">
        <v>0.15643014012238354</v>
      </c>
      <c r="I19811" s="19"/>
      <c r="J19811" s="19">
        <v>0.23118807298580363</v>
      </c>
      <c r="K19811" s="19">
        <v>2.7718975796612705E-3</v>
      </c>
      <c r="L19811" s="19"/>
      <c r="M19811" s="19">
        <v>0.48146314679243407</v>
      </c>
      <c r="N19811" s="19"/>
      <c r="O19811" s="19"/>
      <c r="P19811" s="50">
        <v>0.61225554323299936</v>
      </c>
      <c r="R19811" s="9" t="s">
        <v>0</v>
      </c>
    </row>
    <row r="19812" spans="2:18" x14ac:dyDescent="0.2">
      <c r="B19812" s="25">
        <v>19582</v>
      </c>
      <c r="C19812" s="193"/>
      <c r="D19812" s="19">
        <v>1.0168907032283991</v>
      </c>
      <c r="E19812" s="19"/>
      <c r="F19812" s="19">
        <v>0.48324227306543427</v>
      </c>
      <c r="G19812" s="19">
        <v>0.49912191314907495</v>
      </c>
      <c r="H19812" s="19"/>
      <c r="I19812" s="19">
        <v>0.13567988736984804</v>
      </c>
      <c r="J19812" s="19"/>
      <c r="K19812" s="19"/>
      <c r="L19812" s="19">
        <v>0.22502548693509974</v>
      </c>
      <c r="M19812" s="19">
        <v>0.67858854441576988</v>
      </c>
      <c r="N19812" s="19"/>
      <c r="O19812" s="19">
        <v>1.0369270401320909</v>
      </c>
      <c r="P19812" s="50"/>
      <c r="R19812" s="9" t="s">
        <v>0</v>
      </c>
    </row>
    <row r="19813" spans="2:18" x14ac:dyDescent="0.2">
      <c r="B19813" s="25">
        <v>19583</v>
      </c>
      <c r="C19813" s="193"/>
      <c r="D19813" s="19">
        <v>0.63295227202921045</v>
      </c>
      <c r="E19813" s="19">
        <v>0.21588044142222526</v>
      </c>
      <c r="F19813" s="19"/>
      <c r="G19813" s="19"/>
      <c r="H19813" s="19">
        <v>1.1275193673169428</v>
      </c>
      <c r="I19813" s="19"/>
      <c r="J19813" s="19">
        <v>0.53560947357333566</v>
      </c>
      <c r="K19813" s="19">
        <v>0.14366009768146742</v>
      </c>
      <c r="L19813" s="19"/>
      <c r="M19813" s="19"/>
      <c r="N19813" s="19">
        <v>1.8482295023610789</v>
      </c>
      <c r="O19813" s="19"/>
      <c r="P19813" s="50">
        <v>0.48008667269898098</v>
      </c>
      <c r="R19813" s="9" t="s">
        <v>0</v>
      </c>
    </row>
    <row r="19814" spans="2:18" x14ac:dyDescent="0.2">
      <c r="B19814" s="25">
        <v>19584</v>
      </c>
      <c r="C19814" s="193"/>
      <c r="D19814" s="19">
        <v>1.1368719179809896</v>
      </c>
      <c r="E19814" s="19"/>
      <c r="F19814" s="19">
        <v>1.064693286050943</v>
      </c>
      <c r="G19814" s="19"/>
      <c r="H19814" s="19">
        <v>1.6432917965843052</v>
      </c>
      <c r="I19814" s="19"/>
      <c r="J19814" s="19">
        <v>1.5925731595413619</v>
      </c>
      <c r="K19814" s="19"/>
      <c r="L19814" s="19">
        <v>0.87117225279094024</v>
      </c>
      <c r="M19814" s="19"/>
      <c r="N19814" s="19">
        <v>0.7189969018160145</v>
      </c>
      <c r="O19814" s="19"/>
      <c r="P19814" s="50">
        <v>0.81336168780829154</v>
      </c>
      <c r="R19814" s="9" t="s">
        <v>0</v>
      </c>
    </row>
    <row r="19815" spans="2:18" x14ac:dyDescent="0.2">
      <c r="B19815" s="25">
        <v>19585</v>
      </c>
      <c r="C19815" s="193"/>
      <c r="D19815" s="19">
        <v>1.7610567007076223</v>
      </c>
      <c r="E19815" s="19"/>
      <c r="F19815" s="19">
        <v>0.46069877426749373</v>
      </c>
      <c r="G19815" s="19"/>
      <c r="H19815" s="19">
        <v>0.44278028096582533</v>
      </c>
      <c r="I19815" s="19"/>
      <c r="J19815" s="19">
        <v>1.7245120821220956</v>
      </c>
      <c r="K19815" s="19"/>
      <c r="L19815" s="19">
        <v>1.4902964550197257</v>
      </c>
      <c r="M19815" s="19"/>
      <c r="N19815" s="19">
        <v>0.83823398950848282</v>
      </c>
      <c r="O19815" s="19"/>
      <c r="P19815" s="50">
        <v>1.0179462873089389</v>
      </c>
      <c r="R19815" s="9" t="s">
        <v>0</v>
      </c>
    </row>
    <row r="19816" spans="2:18" x14ac:dyDescent="0.2">
      <c r="B19816" s="25">
        <v>19586</v>
      </c>
      <c r="C19816" s="193"/>
      <c r="D19816" s="19">
        <v>2.1058515398124453</v>
      </c>
      <c r="E19816" s="19"/>
      <c r="F19816" s="19">
        <v>1.8017192225018506</v>
      </c>
      <c r="G19816" s="19"/>
      <c r="H19816" s="19">
        <v>1.357071930829447</v>
      </c>
      <c r="I19816" s="19"/>
      <c r="J19816" s="19">
        <v>0.84442394137381116</v>
      </c>
      <c r="K19816" s="19"/>
      <c r="L19816" s="19">
        <v>1.2671341144355248</v>
      </c>
      <c r="M19816" s="19"/>
      <c r="N19816" s="19">
        <v>1.5585959828238625</v>
      </c>
      <c r="O19816" s="19"/>
      <c r="P19816" s="50">
        <v>1.2253011690071567</v>
      </c>
      <c r="R19816" s="9" t="s">
        <v>0</v>
      </c>
    </row>
    <row r="19817" spans="2:18" x14ac:dyDescent="0.2">
      <c r="B19817" s="25">
        <v>19587</v>
      </c>
      <c r="C19817" s="193">
        <v>0.67227380734227249</v>
      </c>
      <c r="D19817" s="19"/>
      <c r="E19817" s="19">
        <v>1.6836388791793513</v>
      </c>
      <c r="F19817" s="19"/>
      <c r="G19817" s="19">
        <v>1.3604905724346099</v>
      </c>
      <c r="H19817" s="19"/>
      <c r="I19817" s="19">
        <v>0.20516419091737695</v>
      </c>
      <c r="J19817" s="19"/>
      <c r="K19817" s="19"/>
      <c r="L19817" s="19">
        <v>0.54426479177543097</v>
      </c>
      <c r="M19817" s="19">
        <v>0.16205895575189302</v>
      </c>
      <c r="N19817" s="19"/>
      <c r="O19817" s="19"/>
      <c r="P19817" s="50">
        <v>1.0560041690021704</v>
      </c>
      <c r="R19817" s="9" t="s">
        <v>0</v>
      </c>
    </row>
    <row r="19818" spans="2:18" x14ac:dyDescent="0.2">
      <c r="B19818" s="25">
        <v>19588</v>
      </c>
      <c r="C19818" s="193"/>
      <c r="D19818" s="19">
        <v>0.3930669507119548</v>
      </c>
      <c r="E19818" s="19"/>
      <c r="F19818" s="19">
        <v>1.1144862201786252</v>
      </c>
      <c r="G19818" s="19"/>
      <c r="H19818" s="19">
        <v>0.23888729891586424</v>
      </c>
      <c r="I19818" s="19">
        <v>0.16538415014984567</v>
      </c>
      <c r="J19818" s="19"/>
      <c r="K19818" s="19"/>
      <c r="L19818" s="19">
        <v>1.0074267189948896</v>
      </c>
      <c r="M19818" s="19"/>
      <c r="N19818" s="19">
        <v>0.4198385770524582</v>
      </c>
      <c r="O19818" s="19"/>
      <c r="P19818" s="50">
        <v>1.428486754049723</v>
      </c>
      <c r="R19818" s="9" t="s">
        <v>0</v>
      </c>
    </row>
    <row r="19819" spans="2:18" x14ac:dyDescent="0.2">
      <c r="B19819" s="25">
        <v>19589</v>
      </c>
      <c r="C19819" s="193">
        <v>0.50853242773848828</v>
      </c>
      <c r="D19819" s="19"/>
      <c r="E19819" s="19">
        <v>0.83222015569816166</v>
      </c>
      <c r="F19819" s="19"/>
      <c r="G19819" s="19">
        <v>1.3019213167795038</v>
      </c>
      <c r="H19819" s="19"/>
      <c r="I19819" s="19">
        <v>0.60078328087846333</v>
      </c>
      <c r="J19819" s="19"/>
      <c r="K19819" s="19"/>
      <c r="L19819" s="19">
        <v>4.1041264124189718E-3</v>
      </c>
      <c r="M19819" s="19">
        <v>0.56217581143201523</v>
      </c>
      <c r="N19819" s="19"/>
      <c r="O19819" s="19">
        <v>0.46216120605261879</v>
      </c>
      <c r="P19819" s="50"/>
      <c r="R19819" s="9" t="s">
        <v>0</v>
      </c>
    </row>
    <row r="19820" spans="2:18" x14ac:dyDescent="0.2">
      <c r="B19820" s="25">
        <v>19590</v>
      </c>
      <c r="C19820" s="193"/>
      <c r="D19820" s="19">
        <v>0.48664384247960224</v>
      </c>
      <c r="E19820" s="19">
        <v>0.90879714031623726</v>
      </c>
      <c r="F19820" s="19"/>
      <c r="G19820" s="19"/>
      <c r="H19820" s="19">
        <v>0.25607105965223437</v>
      </c>
      <c r="I19820" s="19">
        <v>0.13284904666167818</v>
      </c>
      <c r="J19820" s="19"/>
      <c r="K19820" s="19">
        <v>0.53964939853559957</v>
      </c>
      <c r="L19820" s="19"/>
      <c r="M19820" s="19">
        <v>1.0511502651740561</v>
      </c>
      <c r="N19820" s="19"/>
      <c r="O19820" s="19"/>
      <c r="P19820" s="50">
        <v>0.67897245740034062</v>
      </c>
      <c r="R19820" s="9" t="s">
        <v>0</v>
      </c>
    </row>
    <row r="19821" spans="2:18" x14ac:dyDescent="0.2">
      <c r="B19821" s="25">
        <v>19591</v>
      </c>
      <c r="C19821" s="193">
        <v>0.27590706770731471</v>
      </c>
      <c r="D19821" s="19"/>
      <c r="E19821" s="19"/>
      <c r="F19821" s="19">
        <v>0.80373189006225887</v>
      </c>
      <c r="G19821" s="19">
        <v>0.58517311422991969</v>
      </c>
      <c r="H19821" s="19"/>
      <c r="I19821" s="19"/>
      <c r="J19821" s="19">
        <v>0.53149352019930718</v>
      </c>
      <c r="K19821" s="19"/>
      <c r="L19821" s="19">
        <v>0.69225844775219403</v>
      </c>
      <c r="M19821" s="19"/>
      <c r="N19821" s="19">
        <v>0.63548081513322008</v>
      </c>
      <c r="O19821" s="19">
        <v>0.21164354166067739</v>
      </c>
      <c r="P19821" s="50"/>
      <c r="R19821" s="9" t="s">
        <v>0</v>
      </c>
    </row>
    <row r="19822" spans="2:18" x14ac:dyDescent="0.2">
      <c r="B19822" s="25">
        <v>19592</v>
      </c>
      <c r="C19822" s="193">
        <v>1.4751189629045194</v>
      </c>
      <c r="D19822" s="19"/>
      <c r="E19822" s="19"/>
      <c r="F19822" s="19">
        <v>9.8479608246654429E-2</v>
      </c>
      <c r="G19822" s="19">
        <v>0.87030883892257671</v>
      </c>
      <c r="H19822" s="19"/>
      <c r="I19822" s="19">
        <v>0.13420092981536622</v>
      </c>
      <c r="J19822" s="19"/>
      <c r="K19822" s="19">
        <v>1.3968435850635283</v>
      </c>
      <c r="L19822" s="19"/>
      <c r="M19822" s="19">
        <v>0.41410075020767473</v>
      </c>
      <c r="N19822" s="19"/>
      <c r="O19822" s="19">
        <v>0.38195631815768005</v>
      </c>
      <c r="P19822" s="50"/>
      <c r="R19822" s="9" t="s">
        <v>0</v>
      </c>
    </row>
    <row r="19823" spans="2:18" x14ac:dyDescent="0.2">
      <c r="B19823" s="25">
        <v>19593</v>
      </c>
      <c r="C19823" s="193">
        <v>2.0496630728106662</v>
      </c>
      <c r="D19823" s="19"/>
      <c r="E19823" s="19">
        <v>1.4325936943085988</v>
      </c>
      <c r="F19823" s="19"/>
      <c r="G19823" s="19">
        <v>2.1234278573332208</v>
      </c>
      <c r="H19823" s="19"/>
      <c r="I19823" s="19">
        <v>1.8191741140775768</v>
      </c>
      <c r="J19823" s="19"/>
      <c r="K19823" s="19">
        <v>3.0860387630745878</v>
      </c>
      <c r="L19823" s="19"/>
      <c r="M19823" s="19">
        <v>2.2003912054741384</v>
      </c>
      <c r="N19823" s="19"/>
      <c r="O19823" s="19">
        <v>1.3131175570004849</v>
      </c>
      <c r="P19823" s="50"/>
      <c r="R19823" s="9" t="s">
        <v>0</v>
      </c>
    </row>
    <row r="19824" spans="2:18" x14ac:dyDescent="0.2">
      <c r="B19824" s="25">
        <v>19594</v>
      </c>
      <c r="C19824" s="193">
        <v>0.59386175603620872</v>
      </c>
      <c r="D19824" s="19"/>
      <c r="E19824" s="19">
        <v>1.0442774436561812</v>
      </c>
      <c r="F19824" s="19"/>
      <c r="G19824" s="19">
        <v>0.86129112238260619</v>
      </c>
      <c r="H19824" s="19"/>
      <c r="I19824" s="19">
        <v>1.1373555523098098</v>
      </c>
      <c r="J19824" s="19"/>
      <c r="K19824" s="19">
        <v>0.29221709845299698</v>
      </c>
      <c r="L19824" s="19"/>
      <c r="M19824" s="19">
        <v>1.1497251127089356</v>
      </c>
      <c r="N19824" s="19"/>
      <c r="O19824" s="19">
        <v>0.75254587405363504</v>
      </c>
      <c r="P19824" s="50"/>
      <c r="R19824" s="9" t="s">
        <v>0</v>
      </c>
    </row>
    <row r="19825" spans="2:18" x14ac:dyDescent="0.2">
      <c r="B19825" s="25">
        <v>19595</v>
      </c>
      <c r="C19825" s="193">
        <v>0.68056385381768247</v>
      </c>
      <c r="D19825" s="19"/>
      <c r="E19825" s="19"/>
      <c r="F19825" s="19">
        <v>0.79945965480556058</v>
      </c>
      <c r="G19825" s="19">
        <v>0.35059770356755371</v>
      </c>
      <c r="H19825" s="19"/>
      <c r="I19825" s="19">
        <v>0.40650480184012877</v>
      </c>
      <c r="J19825" s="19"/>
      <c r="K19825" s="19"/>
      <c r="L19825" s="19">
        <v>0.66594107079048759</v>
      </c>
      <c r="M19825" s="19">
        <v>0.73922550951681976</v>
      </c>
      <c r="N19825" s="19"/>
      <c r="O19825" s="19"/>
      <c r="P19825" s="50">
        <v>0.62540240479140308</v>
      </c>
      <c r="R19825" s="9" t="s">
        <v>0</v>
      </c>
    </row>
    <row r="19826" spans="2:18" x14ac:dyDescent="0.2">
      <c r="B19826" s="25">
        <v>19596</v>
      </c>
      <c r="C19826" s="193">
        <v>0.83065057236622952</v>
      </c>
      <c r="D19826" s="19"/>
      <c r="E19826" s="19">
        <v>0.41050452511662205</v>
      </c>
      <c r="F19826" s="19"/>
      <c r="G19826" s="19">
        <v>0.94296701938723304</v>
      </c>
      <c r="H19826" s="19"/>
      <c r="I19826" s="19">
        <v>0.39835325894725826</v>
      </c>
      <c r="J19826" s="19"/>
      <c r="K19826" s="19">
        <v>0.46583300748362022</v>
      </c>
      <c r="L19826" s="19"/>
      <c r="M19826" s="19">
        <v>1.3655439308220505</v>
      </c>
      <c r="N19826" s="19"/>
      <c r="O19826" s="19">
        <v>1.2387879280640164</v>
      </c>
      <c r="P19826" s="50"/>
      <c r="R19826" s="9" t="s">
        <v>0</v>
      </c>
    </row>
    <row r="19827" spans="2:18" x14ac:dyDescent="0.2">
      <c r="B19827" s="25">
        <v>19597</v>
      </c>
      <c r="C19827" s="193">
        <v>1.1361637283457588</v>
      </c>
      <c r="D19827" s="19"/>
      <c r="E19827" s="19"/>
      <c r="F19827" s="19">
        <v>0.19362650574440679</v>
      </c>
      <c r="G19827" s="19"/>
      <c r="H19827" s="19">
        <v>0.87539173558245986</v>
      </c>
      <c r="I19827" s="19">
        <v>1.0606485595943591</v>
      </c>
      <c r="J19827" s="19"/>
      <c r="K19827" s="19"/>
      <c r="L19827" s="19">
        <v>0.25429731495373059</v>
      </c>
      <c r="M19827" s="19">
        <v>0.12408057092536424</v>
      </c>
      <c r="N19827" s="19"/>
      <c r="O19827" s="19">
        <v>1.2638391462252763</v>
      </c>
      <c r="P19827" s="50"/>
      <c r="R19827" s="9" t="s">
        <v>0</v>
      </c>
    </row>
    <row r="19828" spans="2:18" x14ac:dyDescent="0.2">
      <c r="B19828" s="25">
        <v>19598</v>
      </c>
      <c r="C19828" s="193">
        <v>1.2889026780050878</v>
      </c>
      <c r="D19828" s="19"/>
      <c r="E19828" s="19">
        <v>1.820933788935192</v>
      </c>
      <c r="F19828" s="19"/>
      <c r="G19828" s="19">
        <v>0.28759622154306658</v>
      </c>
      <c r="H19828" s="19"/>
      <c r="I19828" s="19">
        <v>1.5105478540607911</v>
      </c>
      <c r="J19828" s="19"/>
      <c r="K19828" s="19">
        <v>1.0041230084066533</v>
      </c>
      <c r="L19828" s="19"/>
      <c r="M19828" s="19">
        <v>1.6353962187825997</v>
      </c>
      <c r="N19828" s="19"/>
      <c r="O19828" s="19">
        <v>4.3994992053130601E-2</v>
      </c>
      <c r="P19828" s="50"/>
      <c r="R19828" s="9" t="s">
        <v>0</v>
      </c>
    </row>
    <row r="19829" spans="2:18" x14ac:dyDescent="0.2">
      <c r="B19829" s="25">
        <v>19599</v>
      </c>
      <c r="C19829" s="193">
        <v>1.1045844009897632</v>
      </c>
      <c r="D19829" s="19"/>
      <c r="E19829" s="19">
        <v>2.0397152868893822</v>
      </c>
      <c r="F19829" s="19"/>
      <c r="G19829" s="19">
        <v>0.56067480467928144</v>
      </c>
      <c r="H19829" s="19"/>
      <c r="I19829" s="19">
        <v>0.49727695181752019</v>
      </c>
      <c r="J19829" s="19"/>
      <c r="K19829" s="19">
        <v>1.752789382543664</v>
      </c>
      <c r="L19829" s="19"/>
      <c r="M19829" s="19">
        <v>1.42661778277378</v>
      </c>
      <c r="N19829" s="19"/>
      <c r="O19829" s="19">
        <v>0.83830931084002114</v>
      </c>
      <c r="P19829" s="50"/>
      <c r="R19829" s="9" t="s">
        <v>0</v>
      </c>
    </row>
    <row r="19830" spans="2:18" x14ac:dyDescent="0.2">
      <c r="B19830" s="25">
        <v>19600</v>
      </c>
      <c r="C19830" s="193">
        <v>0.14299143937633546</v>
      </c>
      <c r="D19830" s="19"/>
      <c r="E19830" s="19"/>
      <c r="F19830" s="19">
        <v>0.22768480187278697</v>
      </c>
      <c r="G19830" s="19">
        <v>0.74611944347245374</v>
      </c>
      <c r="H19830" s="19"/>
      <c r="I19830" s="19"/>
      <c r="J19830" s="19">
        <v>6.1393149122044001E-2</v>
      </c>
      <c r="K19830" s="19"/>
      <c r="L19830" s="19">
        <v>0.10968514551926944</v>
      </c>
      <c r="M19830" s="19">
        <v>0.66021807159618717</v>
      </c>
      <c r="N19830" s="19"/>
      <c r="O19830" s="19">
        <v>0.93580598681198679</v>
      </c>
      <c r="P19830" s="50"/>
      <c r="R19830" s="9" t="s">
        <v>0</v>
      </c>
    </row>
    <row r="19831" spans="2:18" x14ac:dyDescent="0.2">
      <c r="B19831" s="25">
        <v>19601</v>
      </c>
      <c r="C19831" s="193"/>
      <c r="D19831" s="19">
        <v>0.5643889870255816</v>
      </c>
      <c r="E19831" s="19"/>
      <c r="F19831" s="19">
        <v>0.82626084767369479</v>
      </c>
      <c r="G19831" s="19"/>
      <c r="H19831" s="19">
        <v>0.61319666637584225</v>
      </c>
      <c r="I19831" s="19"/>
      <c r="J19831" s="19">
        <v>0.99799752668019714</v>
      </c>
      <c r="K19831" s="19"/>
      <c r="L19831" s="19">
        <v>5.2759625077471693E-2</v>
      </c>
      <c r="M19831" s="19">
        <v>0.51690269184818893</v>
      </c>
      <c r="N19831" s="19"/>
      <c r="O19831" s="19">
        <v>0.41717296109672719</v>
      </c>
      <c r="P19831" s="50"/>
      <c r="R19831" s="9" t="s">
        <v>0</v>
      </c>
    </row>
    <row r="19832" spans="2:18" x14ac:dyDescent="0.2">
      <c r="B19832" s="25">
        <v>19602</v>
      </c>
      <c r="C19832" s="193">
        <v>1.1160260365084578</v>
      </c>
      <c r="D19832" s="19"/>
      <c r="E19832" s="19">
        <v>1.290390924617197</v>
      </c>
      <c r="F19832" s="19"/>
      <c r="G19832" s="19">
        <v>0.83848013424538359</v>
      </c>
      <c r="H19832" s="19"/>
      <c r="I19832" s="19">
        <v>1.0673377588303827</v>
      </c>
      <c r="J19832" s="19"/>
      <c r="K19832" s="19">
        <v>1.2460117851562991</v>
      </c>
      <c r="L19832" s="19"/>
      <c r="M19832" s="19">
        <v>3.2362753080143317E-2</v>
      </c>
      <c r="N19832" s="19"/>
      <c r="O19832" s="19">
        <v>1.9407004571182858</v>
      </c>
      <c r="P19832" s="50"/>
      <c r="R19832" s="9" t="s">
        <v>0</v>
      </c>
    </row>
    <row r="19833" spans="2:18" x14ac:dyDescent="0.2">
      <c r="B19833" s="25">
        <v>19603</v>
      </c>
      <c r="C19833" s="193">
        <v>0.20336040788662155</v>
      </c>
      <c r="D19833" s="19"/>
      <c r="E19833" s="19">
        <v>0.46860453296421828</v>
      </c>
      <c r="F19833" s="19"/>
      <c r="G19833" s="19">
        <v>0.77852499305971368</v>
      </c>
      <c r="H19833" s="19"/>
      <c r="I19833" s="19"/>
      <c r="J19833" s="19">
        <v>0.68528717650391446</v>
      </c>
      <c r="K19833" s="19">
        <v>1.2206500304774901</v>
      </c>
      <c r="L19833" s="19"/>
      <c r="M19833" s="19">
        <v>1.2083562290617273</v>
      </c>
      <c r="N19833" s="19"/>
      <c r="O19833" s="19">
        <v>1.0243478525196503</v>
      </c>
      <c r="P19833" s="50"/>
      <c r="R19833" s="9" t="s">
        <v>0</v>
      </c>
    </row>
    <row r="19834" spans="2:18" x14ac:dyDescent="0.2">
      <c r="B19834" s="25">
        <v>19604</v>
      </c>
      <c r="C19834" s="193"/>
      <c r="D19834" s="19">
        <v>0.2115286373218154</v>
      </c>
      <c r="E19834" s="19"/>
      <c r="F19834" s="19">
        <v>0.59699294173259754</v>
      </c>
      <c r="G19834" s="19"/>
      <c r="H19834" s="19">
        <v>0.29599636034773197</v>
      </c>
      <c r="I19834" s="19"/>
      <c r="J19834" s="19">
        <v>0.48847016399377369</v>
      </c>
      <c r="K19834" s="19">
        <v>9.1860246325194364E-2</v>
      </c>
      <c r="L19834" s="19"/>
      <c r="M19834" s="19"/>
      <c r="N19834" s="19">
        <v>0.32341894082611417</v>
      </c>
      <c r="O19834" s="19">
        <v>0.40749278009707113</v>
      </c>
      <c r="P19834" s="50"/>
      <c r="R19834" s="9" t="s">
        <v>0</v>
      </c>
    </row>
    <row r="19835" spans="2:18" x14ac:dyDescent="0.2">
      <c r="B19835" s="25">
        <v>19605</v>
      </c>
      <c r="C19835" s="193">
        <v>1.2132917013087936</v>
      </c>
      <c r="D19835" s="19"/>
      <c r="E19835" s="19">
        <v>0.30513242399183521</v>
      </c>
      <c r="F19835" s="19"/>
      <c r="G19835" s="19"/>
      <c r="H19835" s="19">
        <v>0.2533205553848043</v>
      </c>
      <c r="I19835" s="19">
        <v>0.70898722449430529</v>
      </c>
      <c r="J19835" s="19"/>
      <c r="K19835" s="19">
        <v>0.72958399361348902</v>
      </c>
      <c r="L19835" s="19"/>
      <c r="M19835" s="19">
        <v>0.65068351106073263</v>
      </c>
      <c r="N19835" s="19"/>
      <c r="O19835" s="19">
        <v>1.1120490309877331</v>
      </c>
      <c r="P19835" s="50"/>
      <c r="R19835" s="9" t="s">
        <v>0</v>
      </c>
    </row>
    <row r="19836" spans="2:18" x14ac:dyDescent="0.2">
      <c r="B19836" s="25">
        <v>19606</v>
      </c>
      <c r="C19836" s="193">
        <v>0.18809679934866316</v>
      </c>
      <c r="D19836" s="19"/>
      <c r="E19836" s="19">
        <v>0.31587074548518435</v>
      </c>
      <c r="F19836" s="19"/>
      <c r="G19836" s="19"/>
      <c r="H19836" s="19">
        <v>0.66924884518920946</v>
      </c>
      <c r="I19836" s="19"/>
      <c r="J19836" s="19">
        <v>0.50271700626443772</v>
      </c>
      <c r="K19836" s="19">
        <v>0.20129814929071901</v>
      </c>
      <c r="L19836" s="19"/>
      <c r="M19836" s="19"/>
      <c r="N19836" s="19">
        <v>0.5552744368055248</v>
      </c>
      <c r="O19836" s="19"/>
      <c r="P19836" s="50">
        <v>0.69815977631058845</v>
      </c>
      <c r="R19836" s="9" t="s">
        <v>0</v>
      </c>
    </row>
    <row r="19837" spans="2:18" x14ac:dyDescent="0.2">
      <c r="B19837" s="25">
        <v>19607</v>
      </c>
      <c r="C19837" s="193"/>
      <c r="D19837" s="19">
        <v>0.32283052434987225</v>
      </c>
      <c r="E19837" s="19"/>
      <c r="F19837" s="19">
        <v>1.5429131969065168</v>
      </c>
      <c r="G19837" s="19"/>
      <c r="H19837" s="19">
        <v>0.81728822521932032</v>
      </c>
      <c r="I19837" s="19"/>
      <c r="J19837" s="19">
        <v>1.3583385051208543</v>
      </c>
      <c r="K19837" s="19"/>
      <c r="L19837" s="19">
        <v>0.80649135177710807</v>
      </c>
      <c r="M19837" s="19"/>
      <c r="N19837" s="19">
        <v>1.0687380724598976</v>
      </c>
      <c r="O19837" s="19"/>
      <c r="P19837" s="50">
        <v>0.81880356957208944</v>
      </c>
      <c r="R19837" s="9" t="s">
        <v>0</v>
      </c>
    </row>
    <row r="19838" spans="2:18" x14ac:dyDescent="0.2">
      <c r="B19838" s="25">
        <v>19608</v>
      </c>
      <c r="C19838" s="193">
        <v>2.3696290485054701</v>
      </c>
      <c r="D19838" s="19"/>
      <c r="E19838" s="19">
        <v>2.5516324277613398</v>
      </c>
      <c r="F19838" s="19"/>
      <c r="G19838" s="19">
        <v>3.5045614475895621</v>
      </c>
      <c r="H19838" s="19"/>
      <c r="I19838" s="19">
        <v>1.2478186192295455</v>
      </c>
      <c r="J19838" s="19"/>
      <c r="K19838" s="19">
        <v>1.9754492495616165</v>
      </c>
      <c r="L19838" s="19"/>
      <c r="M19838" s="19">
        <v>3.1221869684333292</v>
      </c>
      <c r="N19838" s="19"/>
      <c r="O19838" s="19">
        <v>2.9052366237621934</v>
      </c>
      <c r="P19838" s="50"/>
      <c r="R19838" s="9" t="s">
        <v>0</v>
      </c>
    </row>
    <row r="19839" spans="2:18" x14ac:dyDescent="0.2">
      <c r="B19839" s="25">
        <v>19609</v>
      </c>
      <c r="C19839" s="193"/>
      <c r="D19839" s="19">
        <v>2.2668801436703974E-2</v>
      </c>
      <c r="E19839" s="19">
        <v>1.4018082291668637</v>
      </c>
      <c r="F19839" s="19"/>
      <c r="G19839" s="19">
        <v>0.87141200817903097</v>
      </c>
      <c r="H19839" s="19"/>
      <c r="I19839" s="19"/>
      <c r="J19839" s="19">
        <v>2.9043330525321352E-3</v>
      </c>
      <c r="K19839" s="19">
        <v>1.4666331759985514</v>
      </c>
      <c r="L19839" s="19"/>
      <c r="M19839" s="19">
        <v>0.18396939195829057</v>
      </c>
      <c r="N19839" s="19"/>
      <c r="O19839" s="19">
        <v>1.2377826606797144</v>
      </c>
      <c r="P19839" s="50"/>
      <c r="R19839" s="9" t="s">
        <v>0</v>
      </c>
    </row>
    <row r="19840" spans="2:18" x14ac:dyDescent="0.2">
      <c r="B19840" s="25">
        <v>19610</v>
      </c>
      <c r="C19840" s="193"/>
      <c r="D19840" s="19">
        <v>1.3656809427624146</v>
      </c>
      <c r="E19840" s="19"/>
      <c r="F19840" s="19">
        <v>0.76167508451397004</v>
      </c>
      <c r="G19840" s="19"/>
      <c r="H19840" s="19">
        <v>1.1021251468068662</v>
      </c>
      <c r="I19840" s="19">
        <v>0.14077125735253487</v>
      </c>
      <c r="J19840" s="19"/>
      <c r="K19840" s="19"/>
      <c r="L19840" s="19">
        <v>1.3376906170496916</v>
      </c>
      <c r="M19840" s="19"/>
      <c r="N19840" s="19">
        <v>0.15796343391757475</v>
      </c>
      <c r="O19840" s="19"/>
      <c r="P19840" s="50">
        <v>1.089471056931594</v>
      </c>
      <c r="R19840" s="9" t="s">
        <v>0</v>
      </c>
    </row>
    <row r="19841" spans="2:18" x14ac:dyDescent="0.2">
      <c r="B19841" s="25">
        <v>19611</v>
      </c>
      <c r="C19841" s="193">
        <v>1.0023885785789977</v>
      </c>
      <c r="D19841" s="19"/>
      <c r="E19841" s="19">
        <v>6.0919620506510903E-2</v>
      </c>
      <c r="F19841" s="19"/>
      <c r="G19841" s="19"/>
      <c r="H19841" s="19">
        <v>0.40947834138691375</v>
      </c>
      <c r="I19841" s="19"/>
      <c r="J19841" s="19">
        <v>0.50361437208502546</v>
      </c>
      <c r="K19841" s="19"/>
      <c r="L19841" s="19">
        <v>0.50907545805769783</v>
      </c>
      <c r="M19841" s="19"/>
      <c r="N19841" s="19">
        <v>0.10066288311103358</v>
      </c>
      <c r="O19841" s="19">
        <v>8.590627687152852E-2</v>
      </c>
      <c r="P19841" s="50"/>
      <c r="R19841" s="9" t="s">
        <v>0</v>
      </c>
    </row>
    <row r="19842" spans="2:18" x14ac:dyDescent="0.2">
      <c r="B19842" s="25">
        <v>19612</v>
      </c>
      <c r="C19842" s="193">
        <v>0.61471174266566986</v>
      </c>
      <c r="D19842" s="19"/>
      <c r="E19842" s="19">
        <v>0.36461449908100968</v>
      </c>
      <c r="F19842" s="19"/>
      <c r="G19842" s="19">
        <v>0.51464912292559273</v>
      </c>
      <c r="H19842" s="19"/>
      <c r="I19842" s="19">
        <v>0.72528867193467872</v>
      </c>
      <c r="J19842" s="19"/>
      <c r="K19842" s="19">
        <v>0.54158200647036725</v>
      </c>
      <c r="L19842" s="19"/>
      <c r="M19842" s="19"/>
      <c r="N19842" s="19">
        <v>2.9522089968244042E-2</v>
      </c>
      <c r="O19842" s="19">
        <v>0.5100498213630662</v>
      </c>
      <c r="P19842" s="50"/>
      <c r="R19842" s="9" t="s">
        <v>0</v>
      </c>
    </row>
    <row r="19843" spans="2:18" x14ac:dyDescent="0.2">
      <c r="B19843" s="25">
        <v>19613</v>
      </c>
      <c r="C19843" s="193"/>
      <c r="D19843" s="19">
        <v>0.98288470475953871</v>
      </c>
      <c r="E19843" s="19"/>
      <c r="F19843" s="19">
        <v>0.77107751109212452</v>
      </c>
      <c r="G19843" s="19"/>
      <c r="H19843" s="19">
        <v>1.2921506285969331</v>
      </c>
      <c r="I19843" s="19"/>
      <c r="J19843" s="19">
        <v>0.62427452681799012</v>
      </c>
      <c r="K19843" s="19"/>
      <c r="L19843" s="19">
        <v>0.90615228845618256</v>
      </c>
      <c r="M19843" s="19"/>
      <c r="N19843" s="19">
        <v>1.6222462376936402</v>
      </c>
      <c r="O19843" s="19"/>
      <c r="P19843" s="50">
        <v>0.71096065517092799</v>
      </c>
      <c r="R19843" s="9" t="s">
        <v>0</v>
      </c>
    </row>
    <row r="19844" spans="2:18" x14ac:dyDescent="0.2">
      <c r="B19844" s="25">
        <v>19614</v>
      </c>
      <c r="C19844" s="193">
        <v>0.31566920359654221</v>
      </c>
      <c r="D19844" s="19"/>
      <c r="E19844" s="19"/>
      <c r="F19844" s="19">
        <v>0.40763970177522468</v>
      </c>
      <c r="G19844" s="19"/>
      <c r="H19844" s="19">
        <v>0.36961797520766321</v>
      </c>
      <c r="I19844" s="19">
        <v>5.3715907439022284E-2</v>
      </c>
      <c r="J19844" s="19"/>
      <c r="K19844" s="19">
        <v>0.42927094630352264</v>
      </c>
      <c r="L19844" s="19"/>
      <c r="M19844" s="19">
        <v>0.26557378364375872</v>
      </c>
      <c r="N19844" s="19"/>
      <c r="O19844" s="19">
        <v>0.67550800846502712</v>
      </c>
      <c r="P19844" s="50"/>
      <c r="R19844" s="9" t="s">
        <v>0</v>
      </c>
    </row>
    <row r="19845" spans="2:18" x14ac:dyDescent="0.2">
      <c r="B19845" s="25">
        <v>19615</v>
      </c>
      <c r="C19845" s="193">
        <v>0.20709486582981942</v>
      </c>
      <c r="D19845" s="19"/>
      <c r="E19845" s="19">
        <v>1.2441235485766979</v>
      </c>
      <c r="F19845" s="19"/>
      <c r="G19845" s="19">
        <v>1.7972048491472257</v>
      </c>
      <c r="H19845" s="19"/>
      <c r="I19845" s="19">
        <v>0.86882013184708917</v>
      </c>
      <c r="J19845" s="19"/>
      <c r="K19845" s="19">
        <v>0.91752946448772965</v>
      </c>
      <c r="L19845" s="19"/>
      <c r="M19845" s="19">
        <v>0.76627598997216995</v>
      </c>
      <c r="N19845" s="19"/>
      <c r="O19845" s="19">
        <v>0.46698343637067896</v>
      </c>
      <c r="P19845" s="50"/>
      <c r="R19845" s="9" t="s">
        <v>0</v>
      </c>
    </row>
    <row r="19846" spans="2:18" x14ac:dyDescent="0.2">
      <c r="B19846" s="25">
        <v>19616</v>
      </c>
      <c r="C19846" s="193"/>
      <c r="D19846" s="19">
        <v>0.99846926639090383</v>
      </c>
      <c r="E19846" s="19"/>
      <c r="F19846" s="19">
        <v>1.8886059242517301</v>
      </c>
      <c r="G19846" s="19"/>
      <c r="H19846" s="19">
        <v>0.56459306801444586</v>
      </c>
      <c r="I19846" s="19"/>
      <c r="J19846" s="19">
        <v>0.59326844064349693</v>
      </c>
      <c r="K19846" s="19"/>
      <c r="L19846" s="19">
        <v>1.6345486085000456</v>
      </c>
      <c r="M19846" s="19"/>
      <c r="N19846" s="19">
        <v>0.85132638079648104</v>
      </c>
      <c r="O19846" s="19"/>
      <c r="P19846" s="50">
        <v>0.88622827027027884</v>
      </c>
      <c r="R19846" s="9" t="s">
        <v>0</v>
      </c>
    </row>
    <row r="19847" spans="2:18" x14ac:dyDescent="0.2">
      <c r="B19847" s="25">
        <v>19617</v>
      </c>
      <c r="C19847" s="193"/>
      <c r="D19847" s="19">
        <v>0.53291778669282641</v>
      </c>
      <c r="E19847" s="19"/>
      <c r="F19847" s="19">
        <v>0.37927800317969762</v>
      </c>
      <c r="G19847" s="19"/>
      <c r="H19847" s="19">
        <v>0.24992641667848448</v>
      </c>
      <c r="I19847" s="19">
        <v>0.3942796713140439</v>
      </c>
      <c r="J19847" s="19"/>
      <c r="K19847" s="19"/>
      <c r="L19847" s="19">
        <v>1.3126912174174159</v>
      </c>
      <c r="M19847" s="19"/>
      <c r="N19847" s="19">
        <v>0.67694558431415885</v>
      </c>
      <c r="O19847" s="19"/>
      <c r="P19847" s="50">
        <v>0.73585149692227858</v>
      </c>
      <c r="R19847" s="9" t="s">
        <v>0</v>
      </c>
    </row>
    <row r="19848" spans="2:18" x14ac:dyDescent="0.2">
      <c r="B19848" s="25">
        <v>19618</v>
      </c>
      <c r="C19848" s="193">
        <v>0.95691976969350045</v>
      </c>
      <c r="D19848" s="19"/>
      <c r="E19848" s="19">
        <v>0.70667911543707795</v>
      </c>
      <c r="F19848" s="19"/>
      <c r="G19848" s="19">
        <v>0.13957910652136327</v>
      </c>
      <c r="H19848" s="19"/>
      <c r="I19848" s="19">
        <v>1.5068437502287797</v>
      </c>
      <c r="J19848" s="19"/>
      <c r="K19848" s="19">
        <v>0.53237469736585163</v>
      </c>
      <c r="L19848" s="19"/>
      <c r="M19848" s="19">
        <v>0.85544269372216997</v>
      </c>
      <c r="N19848" s="19"/>
      <c r="O19848" s="19">
        <v>0.74260943115005407</v>
      </c>
      <c r="P19848" s="50"/>
      <c r="R19848" s="9" t="s">
        <v>0</v>
      </c>
    </row>
    <row r="19849" spans="2:18" x14ac:dyDescent="0.2">
      <c r="B19849" s="25">
        <v>19619</v>
      </c>
      <c r="C19849" s="193"/>
      <c r="D19849" s="19">
        <v>2.2476028612711113E-3</v>
      </c>
      <c r="E19849" s="19"/>
      <c r="F19849" s="19">
        <v>0.67690160989373593</v>
      </c>
      <c r="G19849" s="19">
        <v>0.93635274528564039</v>
      </c>
      <c r="H19849" s="19"/>
      <c r="I19849" s="19">
        <v>0.24212968533999882</v>
      </c>
      <c r="J19849" s="19"/>
      <c r="K19849" s="19">
        <v>0.32817508689517216</v>
      </c>
      <c r="L19849" s="19"/>
      <c r="M19849" s="19">
        <v>0.44384266489573876</v>
      </c>
      <c r="N19849" s="19"/>
      <c r="O19849" s="19">
        <v>0.94967218604589176</v>
      </c>
      <c r="P19849" s="50"/>
      <c r="R19849" s="9" t="s">
        <v>0</v>
      </c>
    </row>
    <row r="19850" spans="2:18" x14ac:dyDescent="0.2">
      <c r="B19850" s="25">
        <v>19620</v>
      </c>
      <c r="C19850" s="193">
        <v>0.26831579191913218</v>
      </c>
      <c r="D19850" s="19"/>
      <c r="E19850" s="19">
        <v>0.11878201320467595</v>
      </c>
      <c r="F19850" s="19"/>
      <c r="G19850" s="19"/>
      <c r="H19850" s="19">
        <v>0.26764520410953285</v>
      </c>
      <c r="I19850" s="19">
        <v>0.35707642857696875</v>
      </c>
      <c r="J19850" s="19"/>
      <c r="K19850" s="19">
        <v>1.4034254185931929</v>
      </c>
      <c r="L19850" s="19"/>
      <c r="M19850" s="19">
        <v>0.27240728349978782</v>
      </c>
      <c r="N19850" s="19"/>
      <c r="O19850" s="19"/>
      <c r="P19850" s="50">
        <v>5.7410135013665896E-2</v>
      </c>
      <c r="R19850" s="9" t="s">
        <v>0</v>
      </c>
    </row>
    <row r="19851" spans="2:18" x14ac:dyDescent="0.2">
      <c r="B19851" s="25">
        <v>19621</v>
      </c>
      <c r="C19851" s="193"/>
      <c r="D19851" s="19">
        <v>2.0783270047315563</v>
      </c>
      <c r="E19851" s="19"/>
      <c r="F19851" s="19">
        <v>2.3431209859339659</v>
      </c>
      <c r="G19851" s="19"/>
      <c r="H19851" s="19">
        <v>1.8298985974642605</v>
      </c>
      <c r="I19851" s="19"/>
      <c r="J19851" s="19">
        <v>1.6438892045695626</v>
      </c>
      <c r="K19851" s="19"/>
      <c r="L19851" s="19">
        <v>1.3921189860312497</v>
      </c>
      <c r="M19851" s="19"/>
      <c r="N19851" s="19">
        <v>2.7513458465382157</v>
      </c>
      <c r="O19851" s="19"/>
      <c r="P19851" s="50">
        <v>1.7817017869198255</v>
      </c>
      <c r="R19851" s="9" t="s">
        <v>0</v>
      </c>
    </row>
    <row r="19852" spans="2:18" x14ac:dyDescent="0.2">
      <c r="B19852" s="25">
        <v>19622</v>
      </c>
      <c r="C19852" s="193"/>
      <c r="D19852" s="19">
        <v>1.1102378244125839</v>
      </c>
      <c r="E19852" s="19"/>
      <c r="F19852" s="19">
        <v>1.0893314362111091</v>
      </c>
      <c r="G19852" s="19"/>
      <c r="H19852" s="19">
        <v>0.84269983210676891</v>
      </c>
      <c r="I19852" s="19"/>
      <c r="J19852" s="19">
        <v>1.7135570463977814</v>
      </c>
      <c r="K19852" s="19"/>
      <c r="L19852" s="19">
        <v>2.2145579417033243</v>
      </c>
      <c r="M19852" s="19"/>
      <c r="N19852" s="19">
        <v>1.348222856104327</v>
      </c>
      <c r="O19852" s="19"/>
      <c r="P19852" s="50">
        <v>1.4674232485928846</v>
      </c>
      <c r="R19852" s="9" t="s">
        <v>0</v>
      </c>
    </row>
    <row r="19853" spans="2:18" x14ac:dyDescent="0.2">
      <c r="B19853" s="25">
        <v>19623</v>
      </c>
      <c r="C19853" s="193">
        <v>0.10127017909911423</v>
      </c>
      <c r="D19853" s="19"/>
      <c r="E19853" s="19">
        <v>0.59929957066358608</v>
      </c>
      <c r="F19853" s="19"/>
      <c r="G19853" s="19">
        <v>0.94263434871200602</v>
      </c>
      <c r="H19853" s="19"/>
      <c r="I19853" s="19">
        <v>0.51358887566890787</v>
      </c>
      <c r="J19853" s="19"/>
      <c r="K19853" s="19">
        <v>0.55726501191275679</v>
      </c>
      <c r="L19853" s="19"/>
      <c r="M19853" s="19"/>
      <c r="N19853" s="19">
        <v>0.14105917242675606</v>
      </c>
      <c r="O19853" s="19">
        <v>0.68481423858281865</v>
      </c>
      <c r="P19853" s="50"/>
      <c r="R19853" s="9" t="s">
        <v>0</v>
      </c>
    </row>
    <row r="19854" spans="2:18" x14ac:dyDescent="0.2">
      <c r="B19854" s="25">
        <v>19624</v>
      </c>
      <c r="C19854" s="193"/>
      <c r="D19854" s="19">
        <v>3.9922886607342244E-2</v>
      </c>
      <c r="E19854" s="19">
        <v>0.61354993863395979</v>
      </c>
      <c r="F19854" s="19"/>
      <c r="G19854" s="19">
        <v>1.2164163836422837</v>
      </c>
      <c r="H19854" s="19"/>
      <c r="I19854" s="19">
        <v>0.41361872020101453</v>
      </c>
      <c r="J19854" s="19"/>
      <c r="K19854" s="19">
        <v>0.19138694836222617</v>
      </c>
      <c r="L19854" s="19"/>
      <c r="M19854" s="19"/>
      <c r="N19854" s="19">
        <v>0.6320558865856315</v>
      </c>
      <c r="O19854" s="19">
        <v>5.1760023303012957E-3</v>
      </c>
      <c r="P19854" s="50"/>
      <c r="R19854" s="9" t="s">
        <v>0</v>
      </c>
    </row>
    <row r="19855" spans="2:18" x14ac:dyDescent="0.2">
      <c r="B19855" s="25">
        <v>19625</v>
      </c>
      <c r="C19855" s="193"/>
      <c r="D19855" s="19">
        <v>0.57677233325798571</v>
      </c>
      <c r="E19855" s="19"/>
      <c r="F19855" s="19">
        <v>1.6454609842790366</v>
      </c>
      <c r="G19855" s="19">
        <v>6.4197216369574397E-3</v>
      </c>
      <c r="H19855" s="19"/>
      <c r="I19855" s="19">
        <v>0.41984631094876923</v>
      </c>
      <c r="J19855" s="19"/>
      <c r="K19855" s="19"/>
      <c r="L19855" s="19">
        <v>0.98576306832371563</v>
      </c>
      <c r="M19855" s="19"/>
      <c r="N19855" s="19">
        <v>0.68578388787448097</v>
      </c>
      <c r="O19855" s="19"/>
      <c r="P19855" s="50">
        <v>0.39492668100928924</v>
      </c>
      <c r="R19855" s="9" t="s">
        <v>0</v>
      </c>
    </row>
    <row r="19856" spans="2:18" x14ac:dyDescent="0.2">
      <c r="B19856" s="25">
        <v>19626</v>
      </c>
      <c r="C19856" s="193"/>
      <c r="D19856" s="19">
        <v>1.1855692918418144</v>
      </c>
      <c r="E19856" s="19"/>
      <c r="F19856" s="19">
        <v>1.2033461283720348</v>
      </c>
      <c r="G19856" s="19"/>
      <c r="H19856" s="19">
        <v>1.7310648944447014</v>
      </c>
      <c r="I19856" s="19"/>
      <c r="J19856" s="19">
        <v>0.97279164494372594</v>
      </c>
      <c r="K19856" s="19"/>
      <c r="L19856" s="19">
        <v>1.2876033755459992</v>
      </c>
      <c r="M19856" s="19"/>
      <c r="N19856" s="19">
        <v>1.4738450856028738</v>
      </c>
      <c r="O19856" s="19"/>
      <c r="P19856" s="50">
        <v>1.4414655551246245</v>
      </c>
      <c r="R19856" s="9" t="s">
        <v>0</v>
      </c>
    </row>
    <row r="19857" spans="2:18" x14ac:dyDescent="0.2">
      <c r="B19857" s="25">
        <v>19627</v>
      </c>
      <c r="C19857" s="193"/>
      <c r="D19857" s="19">
        <v>1.5955539677820247</v>
      </c>
      <c r="E19857" s="19"/>
      <c r="F19857" s="19">
        <v>0.35883983357686627</v>
      </c>
      <c r="G19857" s="19"/>
      <c r="H19857" s="19">
        <v>0.63482101461886231</v>
      </c>
      <c r="I19857" s="19"/>
      <c r="J19857" s="19">
        <v>0.56823453759784226</v>
      </c>
      <c r="K19857" s="19"/>
      <c r="L19857" s="19">
        <v>1.0402107683066142</v>
      </c>
      <c r="M19857" s="19"/>
      <c r="N19857" s="19">
        <v>1.5182804603335998</v>
      </c>
      <c r="O19857" s="19"/>
      <c r="P19857" s="50">
        <v>0.48173597620396025</v>
      </c>
      <c r="R19857" s="9" t="s">
        <v>0</v>
      </c>
    </row>
    <row r="19858" spans="2:18" x14ac:dyDescent="0.2">
      <c r="B19858" s="25">
        <v>19628</v>
      </c>
      <c r="C19858" s="193"/>
      <c r="D19858" s="19">
        <v>0.58724637082828135</v>
      </c>
      <c r="E19858" s="19"/>
      <c r="F19858" s="19">
        <v>1.4325482303649106</v>
      </c>
      <c r="G19858" s="19"/>
      <c r="H19858" s="19">
        <v>1.4565566167569175</v>
      </c>
      <c r="I19858" s="19"/>
      <c r="J19858" s="19">
        <v>0.74397929436800059</v>
      </c>
      <c r="K19858" s="19"/>
      <c r="L19858" s="19">
        <v>0.93209828776467651</v>
      </c>
      <c r="M19858" s="19"/>
      <c r="N19858" s="19">
        <v>0.3091545623608411</v>
      </c>
      <c r="O19858" s="19"/>
      <c r="P19858" s="50">
        <v>1.3050563834616098</v>
      </c>
      <c r="R19858" s="9" t="s">
        <v>0</v>
      </c>
    </row>
    <row r="19859" spans="2:18" x14ac:dyDescent="0.2">
      <c r="B19859" s="25">
        <v>19629</v>
      </c>
      <c r="C19859" s="193">
        <v>2.4351628839559045</v>
      </c>
      <c r="D19859" s="19"/>
      <c r="E19859" s="19">
        <v>2.1360760442954767</v>
      </c>
      <c r="F19859" s="19"/>
      <c r="G19859" s="19">
        <v>1.5475534678467304</v>
      </c>
      <c r="H19859" s="19"/>
      <c r="I19859" s="19">
        <v>1.4958151570532658</v>
      </c>
      <c r="J19859" s="19"/>
      <c r="K19859" s="19">
        <v>2.5158999354183096</v>
      </c>
      <c r="L19859" s="19"/>
      <c r="M19859" s="19">
        <v>1.8228514197323165</v>
      </c>
      <c r="N19859" s="19"/>
      <c r="O19859" s="19">
        <v>1.6031621578884105</v>
      </c>
      <c r="P19859" s="50"/>
      <c r="R19859" s="9" t="s">
        <v>0</v>
      </c>
    </row>
    <row r="19860" spans="2:18" x14ac:dyDescent="0.2">
      <c r="B19860" s="25">
        <v>19630</v>
      </c>
      <c r="C19860" s="193"/>
      <c r="D19860" s="19">
        <v>0.50246572642103216</v>
      </c>
      <c r="E19860" s="19"/>
      <c r="F19860" s="19">
        <v>0.36765577260946097</v>
      </c>
      <c r="G19860" s="19"/>
      <c r="H19860" s="19">
        <v>0.20565928315441787</v>
      </c>
      <c r="I19860" s="19"/>
      <c r="J19860" s="19">
        <v>0.71617097426730636</v>
      </c>
      <c r="K19860" s="19">
        <v>0.49681832786493868</v>
      </c>
      <c r="L19860" s="19"/>
      <c r="M19860" s="19"/>
      <c r="N19860" s="19">
        <v>0.82914306410855787</v>
      </c>
      <c r="O19860" s="19"/>
      <c r="P19860" s="50">
        <v>6.5801808330257653E-3</v>
      </c>
      <c r="R19860" s="9" t="s">
        <v>0</v>
      </c>
    </row>
    <row r="19861" spans="2:18" x14ac:dyDescent="0.2">
      <c r="B19861" s="25">
        <v>19631</v>
      </c>
      <c r="C19861" s="193">
        <v>6.4223087416831595E-2</v>
      </c>
      <c r="D19861" s="19"/>
      <c r="E19861" s="19"/>
      <c r="F19861" s="19">
        <v>1.6097393231673707</v>
      </c>
      <c r="G19861" s="19"/>
      <c r="H19861" s="19">
        <v>1.0261187090832018</v>
      </c>
      <c r="I19861" s="19"/>
      <c r="J19861" s="19">
        <v>1.1211895860521355</v>
      </c>
      <c r="K19861" s="19"/>
      <c r="L19861" s="19">
        <v>1.6847603568666774</v>
      </c>
      <c r="M19861" s="19"/>
      <c r="N19861" s="19">
        <v>1.4521891448279902</v>
      </c>
      <c r="O19861" s="19"/>
      <c r="P19861" s="50">
        <v>0.70874656710243589</v>
      </c>
      <c r="R19861" s="9" t="s">
        <v>0</v>
      </c>
    </row>
    <row r="19862" spans="2:18" x14ac:dyDescent="0.2">
      <c r="B19862" s="25">
        <v>19632</v>
      </c>
      <c r="C19862" s="193"/>
      <c r="D19862" s="19">
        <v>1.8983179955931526</v>
      </c>
      <c r="E19862" s="19"/>
      <c r="F19862" s="19">
        <v>1.7830700273878386</v>
      </c>
      <c r="G19862" s="19"/>
      <c r="H19862" s="19">
        <v>1.6731693359391639</v>
      </c>
      <c r="I19862" s="19"/>
      <c r="J19862" s="19">
        <v>0.72389392131658914</v>
      </c>
      <c r="K19862" s="19"/>
      <c r="L19862" s="19">
        <v>1.6318137313767529</v>
      </c>
      <c r="M19862" s="19"/>
      <c r="N19862" s="19">
        <v>0.95115614083342381</v>
      </c>
      <c r="O19862" s="19"/>
      <c r="P19862" s="50">
        <v>0.9891093413446187</v>
      </c>
      <c r="R19862" s="9" t="s">
        <v>0</v>
      </c>
    </row>
    <row r="19863" spans="2:18" x14ac:dyDescent="0.2">
      <c r="B19863" s="25">
        <v>19633</v>
      </c>
      <c r="C19863" s="193"/>
      <c r="D19863" s="19">
        <v>2.6313659167907066</v>
      </c>
      <c r="E19863" s="19"/>
      <c r="F19863" s="19">
        <v>2.0997099323222663</v>
      </c>
      <c r="G19863" s="19"/>
      <c r="H19863" s="19">
        <v>1.8945884723008444</v>
      </c>
      <c r="I19863" s="19"/>
      <c r="J19863" s="19">
        <v>0.59438534340901505</v>
      </c>
      <c r="K19863" s="19"/>
      <c r="L19863" s="19">
        <v>0.90819314693737829</v>
      </c>
      <c r="M19863" s="19"/>
      <c r="N19863" s="19">
        <v>1.1333053915400286</v>
      </c>
      <c r="O19863" s="19"/>
      <c r="P19863" s="50">
        <v>0.66175996081708932</v>
      </c>
      <c r="R19863" s="9" t="s">
        <v>0</v>
      </c>
    </row>
    <row r="19864" spans="2:18" x14ac:dyDescent="0.2">
      <c r="B19864" s="25">
        <v>19634</v>
      </c>
      <c r="C19864" s="193">
        <v>0.55525648214729528</v>
      </c>
      <c r="D19864" s="19"/>
      <c r="E19864" s="19">
        <v>5.6041106596350556E-3</v>
      </c>
      <c r="F19864" s="19"/>
      <c r="G19864" s="19">
        <v>0.38951094634000438</v>
      </c>
      <c r="H19864" s="19"/>
      <c r="I19864" s="19">
        <v>6.0834206647471759E-2</v>
      </c>
      <c r="J19864" s="19"/>
      <c r="K19864" s="19">
        <v>0.9083089584092624</v>
      </c>
      <c r="L19864" s="19"/>
      <c r="M19864" s="19">
        <v>4.7766060503116284E-2</v>
      </c>
      <c r="N19864" s="19"/>
      <c r="O19864" s="19">
        <v>0.43510601037959701</v>
      </c>
      <c r="P19864" s="50"/>
      <c r="R19864" s="9" t="s">
        <v>0</v>
      </c>
    </row>
    <row r="19865" spans="2:18" x14ac:dyDescent="0.2">
      <c r="B19865" s="25">
        <v>19635</v>
      </c>
      <c r="C19865" s="193"/>
      <c r="D19865" s="19">
        <v>0.44326421844791952</v>
      </c>
      <c r="E19865" s="19"/>
      <c r="F19865" s="19">
        <v>0.35326624104345428</v>
      </c>
      <c r="G19865" s="19"/>
      <c r="H19865" s="19">
        <v>6.004140901899449E-2</v>
      </c>
      <c r="I19865" s="19">
        <v>0.29395028598772932</v>
      </c>
      <c r="J19865" s="19"/>
      <c r="K19865" s="19">
        <v>0.42554005332981942</v>
      </c>
      <c r="L19865" s="19"/>
      <c r="M19865" s="19">
        <v>1.1303837117008448</v>
      </c>
      <c r="N19865" s="19"/>
      <c r="O19865" s="19"/>
      <c r="P19865" s="50">
        <v>0.50210385961980564</v>
      </c>
      <c r="R19865" s="9" t="s">
        <v>0</v>
      </c>
    </row>
    <row r="19866" spans="2:18" x14ac:dyDescent="0.2">
      <c r="B19866" s="25">
        <v>19636</v>
      </c>
      <c r="C19866" s="193"/>
      <c r="D19866" s="19">
        <v>0.62639216878427839</v>
      </c>
      <c r="E19866" s="19"/>
      <c r="F19866" s="19">
        <v>0.55032698085435949</v>
      </c>
      <c r="G19866" s="19"/>
      <c r="H19866" s="19">
        <v>0.71033206775449809</v>
      </c>
      <c r="I19866" s="19"/>
      <c r="J19866" s="19">
        <v>1.0569110899303376</v>
      </c>
      <c r="K19866" s="19"/>
      <c r="L19866" s="19">
        <v>0.54100056579005895</v>
      </c>
      <c r="M19866" s="19"/>
      <c r="N19866" s="19">
        <v>0.14037103520959116</v>
      </c>
      <c r="O19866" s="19">
        <v>0.34078352420312996</v>
      </c>
      <c r="P19866" s="50"/>
      <c r="R19866" s="9" t="s">
        <v>0</v>
      </c>
    </row>
    <row r="19867" spans="2:18" x14ac:dyDescent="0.2">
      <c r="B19867" s="25">
        <v>19637</v>
      </c>
      <c r="C19867" s="193"/>
      <c r="D19867" s="19">
        <v>0.65861704937399645</v>
      </c>
      <c r="E19867" s="19"/>
      <c r="F19867" s="19">
        <v>0.2238962025290219</v>
      </c>
      <c r="G19867" s="19"/>
      <c r="H19867" s="19">
        <v>1.1561224763146272</v>
      </c>
      <c r="I19867" s="19"/>
      <c r="J19867" s="19">
        <v>1.4532610841080169</v>
      </c>
      <c r="K19867" s="19"/>
      <c r="L19867" s="19">
        <v>0.50078658566040291</v>
      </c>
      <c r="M19867" s="19"/>
      <c r="N19867" s="19">
        <v>1.0814895250635566</v>
      </c>
      <c r="O19867" s="19"/>
      <c r="P19867" s="50">
        <v>0.77385695255703757</v>
      </c>
      <c r="R19867" s="9" t="s">
        <v>0</v>
      </c>
    </row>
    <row r="19868" spans="2:18" x14ac:dyDescent="0.2">
      <c r="B19868" s="25">
        <v>19638</v>
      </c>
      <c r="C19868" s="193"/>
      <c r="D19868" s="19">
        <v>1.3556700632215604</v>
      </c>
      <c r="E19868" s="19"/>
      <c r="F19868" s="19">
        <v>0.70681256440176365</v>
      </c>
      <c r="G19868" s="19"/>
      <c r="H19868" s="19">
        <v>0.70201900277580376</v>
      </c>
      <c r="I19868" s="19"/>
      <c r="J19868" s="19">
        <v>0.35223507846274837</v>
      </c>
      <c r="K19868" s="19">
        <v>6.2057549552119711E-3</v>
      </c>
      <c r="L19868" s="19"/>
      <c r="M19868" s="19"/>
      <c r="N19868" s="19">
        <v>6.6970771641839788E-2</v>
      </c>
      <c r="O19868" s="19"/>
      <c r="P19868" s="50">
        <v>1.005196990768999</v>
      </c>
      <c r="R19868" s="9" t="s">
        <v>0</v>
      </c>
    </row>
    <row r="19869" spans="2:18" x14ac:dyDescent="0.2">
      <c r="B19869" s="25">
        <v>19639</v>
      </c>
      <c r="C19869" s="193"/>
      <c r="D19869" s="19">
        <v>1.6163072320318539</v>
      </c>
      <c r="E19869" s="19"/>
      <c r="F19869" s="19">
        <v>1.1843046337182557</v>
      </c>
      <c r="G19869" s="19"/>
      <c r="H19869" s="19">
        <v>0.7738688855072906</v>
      </c>
      <c r="I19869" s="19"/>
      <c r="J19869" s="19">
        <v>1.3599260682464103</v>
      </c>
      <c r="K19869" s="19"/>
      <c r="L19869" s="19">
        <v>1.727910672598558</v>
      </c>
      <c r="M19869" s="19"/>
      <c r="N19869" s="19">
        <v>1.051759390703157</v>
      </c>
      <c r="O19869" s="19"/>
      <c r="P19869" s="50">
        <v>1.468454259349979</v>
      </c>
      <c r="R19869" s="9" t="s">
        <v>0</v>
      </c>
    </row>
    <row r="19870" spans="2:18" x14ac:dyDescent="0.2">
      <c r="B19870" s="25">
        <v>19640</v>
      </c>
      <c r="C19870" s="193"/>
      <c r="D19870" s="19">
        <v>0.26446676645086409</v>
      </c>
      <c r="E19870" s="19">
        <v>0.10312704577266825</v>
      </c>
      <c r="F19870" s="19"/>
      <c r="G19870" s="19">
        <v>0.44637560586184583</v>
      </c>
      <c r="H19870" s="19"/>
      <c r="I19870" s="19">
        <v>0.11357168172739643</v>
      </c>
      <c r="J19870" s="19"/>
      <c r="K19870" s="19"/>
      <c r="L19870" s="19">
        <v>0.50245699631862917</v>
      </c>
      <c r="M19870" s="19">
        <v>0.33770710191136094</v>
      </c>
      <c r="N19870" s="19"/>
      <c r="O19870" s="19">
        <v>0.72497972461892424</v>
      </c>
      <c r="P19870" s="50"/>
      <c r="R19870" s="9" t="s">
        <v>0</v>
      </c>
    </row>
    <row r="19871" spans="2:18" x14ac:dyDescent="0.2">
      <c r="B19871" s="25">
        <v>19641</v>
      </c>
      <c r="C19871" s="193"/>
      <c r="D19871" s="19">
        <v>1.9310643390264686</v>
      </c>
      <c r="E19871" s="19"/>
      <c r="F19871" s="19">
        <v>2.1226394412034093</v>
      </c>
      <c r="G19871" s="19"/>
      <c r="H19871" s="19">
        <v>1.6327971609023735</v>
      </c>
      <c r="I19871" s="19"/>
      <c r="J19871" s="19">
        <v>1.5842780212929417</v>
      </c>
      <c r="K19871" s="19"/>
      <c r="L19871" s="19">
        <v>0.8926914180975718</v>
      </c>
      <c r="M19871" s="19"/>
      <c r="N19871" s="19">
        <v>1.6185216224424699</v>
      </c>
      <c r="O19871" s="19"/>
      <c r="P19871" s="50">
        <v>1.6562755361308656</v>
      </c>
      <c r="R19871" s="9" t="s">
        <v>0</v>
      </c>
    </row>
    <row r="19872" spans="2:18" x14ac:dyDescent="0.2">
      <c r="B19872" s="25">
        <v>19642</v>
      </c>
      <c r="C19872" s="193"/>
      <c r="D19872" s="19">
        <v>0.274778977347586</v>
      </c>
      <c r="E19872" s="19">
        <v>0.50461460814294523</v>
      </c>
      <c r="F19872" s="19"/>
      <c r="G19872" s="19">
        <v>0.59388639169726165</v>
      </c>
      <c r="H19872" s="19"/>
      <c r="I19872" s="19">
        <v>0.7006502170506288</v>
      </c>
      <c r="J19872" s="19"/>
      <c r="K19872" s="19">
        <v>0.27756244503848532</v>
      </c>
      <c r="L19872" s="19"/>
      <c r="M19872" s="19">
        <v>0.17697725659999433</v>
      </c>
      <c r="N19872" s="19"/>
      <c r="O19872" s="19"/>
      <c r="P19872" s="50">
        <v>7.073277485357761E-2</v>
      </c>
      <c r="R19872" s="9" t="s">
        <v>0</v>
      </c>
    </row>
    <row r="19873" spans="2:18" x14ac:dyDescent="0.2">
      <c r="B19873" s="25">
        <v>19643</v>
      </c>
      <c r="C19873" s="193"/>
      <c r="D19873" s="19">
        <v>0.20505251921019252</v>
      </c>
      <c r="E19873" s="19">
        <v>0.23725925780366203</v>
      </c>
      <c r="F19873" s="19"/>
      <c r="G19873" s="19">
        <v>0.91162816342738184</v>
      </c>
      <c r="H19873" s="19"/>
      <c r="I19873" s="19">
        <v>0.16173486701424294</v>
      </c>
      <c r="J19873" s="19"/>
      <c r="K19873" s="19">
        <v>0.61085407853636664</v>
      </c>
      <c r="L19873" s="19"/>
      <c r="M19873" s="19">
        <v>0.528198645249082</v>
      </c>
      <c r="N19873" s="19"/>
      <c r="O19873" s="19">
        <v>0.90142972386645526</v>
      </c>
      <c r="P19873" s="50"/>
      <c r="R19873" s="9" t="s">
        <v>0</v>
      </c>
    </row>
    <row r="19874" spans="2:18" x14ac:dyDescent="0.2">
      <c r="B19874" s="25">
        <v>19644</v>
      </c>
      <c r="C19874" s="193">
        <v>0.66901194816479914</v>
      </c>
      <c r="D19874" s="19"/>
      <c r="E19874" s="19">
        <v>1.756491595285907</v>
      </c>
      <c r="F19874" s="19"/>
      <c r="G19874" s="19">
        <v>0.88920921084832427</v>
      </c>
      <c r="H19874" s="19"/>
      <c r="I19874" s="19">
        <v>1.5035421923474814</v>
      </c>
      <c r="J19874" s="19"/>
      <c r="K19874" s="19">
        <v>1.9561815060354144</v>
      </c>
      <c r="L19874" s="19"/>
      <c r="M19874" s="19">
        <v>1.8266162605453411</v>
      </c>
      <c r="N19874" s="19"/>
      <c r="O19874" s="19">
        <v>0.41545805619592224</v>
      </c>
      <c r="P19874" s="50"/>
      <c r="R19874" s="9" t="s">
        <v>0</v>
      </c>
    </row>
    <row r="19875" spans="2:18" x14ac:dyDescent="0.2">
      <c r="B19875" s="25">
        <v>19645</v>
      </c>
      <c r="C19875" s="193">
        <v>0.13237284637304719</v>
      </c>
      <c r="D19875" s="19"/>
      <c r="E19875" s="19">
        <v>7.45337839032022E-2</v>
      </c>
      <c r="F19875" s="19"/>
      <c r="G19875" s="19"/>
      <c r="H19875" s="19">
        <v>0.32621009216988123</v>
      </c>
      <c r="I19875" s="19">
        <v>0.15433820428043354</v>
      </c>
      <c r="J19875" s="19"/>
      <c r="K19875" s="19"/>
      <c r="L19875" s="19">
        <v>0.32673729935498175</v>
      </c>
      <c r="M19875" s="19"/>
      <c r="N19875" s="19">
        <v>2.3613082582719859E-2</v>
      </c>
      <c r="O19875" s="19"/>
      <c r="P19875" s="50">
        <v>0.60164659514252405</v>
      </c>
      <c r="R19875" s="9" t="s">
        <v>0</v>
      </c>
    </row>
    <row r="19876" spans="2:18" x14ac:dyDescent="0.2">
      <c r="B19876" s="25">
        <v>19646</v>
      </c>
      <c r="C19876" s="193">
        <v>0.93422972697731665</v>
      </c>
      <c r="D19876" s="19"/>
      <c r="E19876" s="19">
        <v>0.46743362364369695</v>
      </c>
      <c r="F19876" s="19"/>
      <c r="G19876" s="19">
        <v>1.5435651544216158</v>
      </c>
      <c r="H19876" s="19"/>
      <c r="I19876" s="19">
        <v>1.5821451666783313</v>
      </c>
      <c r="J19876" s="19"/>
      <c r="K19876" s="19">
        <v>1.5177433421201851</v>
      </c>
      <c r="L19876" s="19"/>
      <c r="M19876" s="19">
        <v>1.4940416093745406</v>
      </c>
      <c r="N19876" s="19"/>
      <c r="O19876" s="19">
        <v>1.199627772801982</v>
      </c>
      <c r="P19876" s="50"/>
      <c r="R19876" s="9" t="s">
        <v>0</v>
      </c>
    </row>
    <row r="19877" spans="2:18" x14ac:dyDescent="0.2">
      <c r="B19877" s="25">
        <v>19647</v>
      </c>
      <c r="C19877" s="193">
        <v>2.2645781918755516</v>
      </c>
      <c r="D19877" s="19"/>
      <c r="E19877" s="19">
        <v>1.739188969046334</v>
      </c>
      <c r="F19877" s="19"/>
      <c r="G19877" s="19">
        <v>3.2471616274780737</v>
      </c>
      <c r="H19877" s="19"/>
      <c r="I19877" s="19">
        <v>2.2466444467356239</v>
      </c>
      <c r="J19877" s="19"/>
      <c r="K19877" s="19">
        <v>1.9965208015519866</v>
      </c>
      <c r="L19877" s="19"/>
      <c r="M19877" s="19">
        <v>2.6671755585830725</v>
      </c>
      <c r="N19877" s="19"/>
      <c r="O19877" s="19">
        <v>2.0403964816032154</v>
      </c>
      <c r="P19877" s="50"/>
      <c r="R19877" s="9" t="s">
        <v>0</v>
      </c>
    </row>
    <row r="19878" spans="2:18" x14ac:dyDescent="0.2">
      <c r="B19878" s="25">
        <v>19648</v>
      </c>
      <c r="C19878" s="193"/>
      <c r="D19878" s="19">
        <v>2.7255630685493899</v>
      </c>
      <c r="E19878" s="19"/>
      <c r="F19878" s="19">
        <v>1.8255253469575814</v>
      </c>
      <c r="G19878" s="19"/>
      <c r="H19878" s="19">
        <v>1.8498662852089749</v>
      </c>
      <c r="I19878" s="19"/>
      <c r="J19878" s="19">
        <v>1.6023641410804141</v>
      </c>
      <c r="K19878" s="19"/>
      <c r="L19878" s="19">
        <v>1.8623476405858792</v>
      </c>
      <c r="M19878" s="19"/>
      <c r="N19878" s="19">
        <v>1.4133833657635209</v>
      </c>
      <c r="O19878" s="19"/>
      <c r="P19878" s="50">
        <v>1.979534864213885</v>
      </c>
      <c r="R19878" s="9" t="s">
        <v>0</v>
      </c>
    </row>
    <row r="19879" spans="2:18" x14ac:dyDescent="0.2">
      <c r="B19879" s="25">
        <v>19649</v>
      </c>
      <c r="C19879" s="193">
        <v>1.2793860492136009</v>
      </c>
      <c r="D19879" s="19"/>
      <c r="E19879" s="19">
        <v>1.343421308688667</v>
      </c>
      <c r="F19879" s="19"/>
      <c r="G19879" s="19">
        <v>0.1486251881712117</v>
      </c>
      <c r="H19879" s="19"/>
      <c r="I19879" s="19">
        <v>1.5295845477305694</v>
      </c>
      <c r="J19879" s="19"/>
      <c r="K19879" s="19">
        <v>1.9719831507595636E-2</v>
      </c>
      <c r="L19879" s="19"/>
      <c r="M19879" s="19">
        <v>1.2543414549941772</v>
      </c>
      <c r="N19879" s="19"/>
      <c r="O19879" s="19">
        <v>0.84656122559487235</v>
      </c>
      <c r="P19879" s="50"/>
      <c r="R19879" s="9" t="s">
        <v>0</v>
      </c>
    </row>
    <row r="19880" spans="2:18" x14ac:dyDescent="0.2">
      <c r="B19880" s="25">
        <v>19650</v>
      </c>
      <c r="C19880" s="193"/>
      <c r="D19880" s="19">
        <v>0.65062099873041257</v>
      </c>
      <c r="E19880" s="19"/>
      <c r="F19880" s="19">
        <v>1.5874261509971461</v>
      </c>
      <c r="G19880" s="19"/>
      <c r="H19880" s="19">
        <v>0.68037420006524241</v>
      </c>
      <c r="I19880" s="19"/>
      <c r="J19880" s="19">
        <v>0.56225969933135866</v>
      </c>
      <c r="K19880" s="19"/>
      <c r="L19880" s="19">
        <v>0.28710790399018865</v>
      </c>
      <c r="M19880" s="19"/>
      <c r="N19880" s="19">
        <v>1.5528869360475497</v>
      </c>
      <c r="O19880" s="19"/>
      <c r="P19880" s="50">
        <v>0.89083936339625958</v>
      </c>
      <c r="R19880" s="9" t="s">
        <v>0</v>
      </c>
    </row>
    <row r="19881" spans="2:18" x14ac:dyDescent="0.2">
      <c r="B19881" s="25">
        <v>19651</v>
      </c>
      <c r="C19881" s="193">
        <v>7.3542703621266636E-2</v>
      </c>
      <c r="D19881" s="19"/>
      <c r="E19881" s="19"/>
      <c r="F19881" s="19">
        <v>0.31080348532504509</v>
      </c>
      <c r="G19881" s="19"/>
      <c r="H19881" s="19">
        <v>0.64604396723280089</v>
      </c>
      <c r="I19881" s="19"/>
      <c r="J19881" s="19">
        <v>0.24782103348441831</v>
      </c>
      <c r="K19881" s="19"/>
      <c r="L19881" s="19">
        <v>0.45001980200928604</v>
      </c>
      <c r="M19881" s="19"/>
      <c r="N19881" s="19">
        <v>1.2860800837564352E-2</v>
      </c>
      <c r="O19881" s="19">
        <v>0.5472924790490018</v>
      </c>
      <c r="P19881" s="50"/>
      <c r="R19881" s="9" t="s">
        <v>0</v>
      </c>
    </row>
    <row r="19882" spans="2:18" x14ac:dyDescent="0.2">
      <c r="B19882" s="25">
        <v>19652</v>
      </c>
      <c r="C19882" s="193">
        <v>0.62564789116566466</v>
      </c>
      <c r="D19882" s="19"/>
      <c r="E19882" s="19">
        <v>1.3511151144899844</v>
      </c>
      <c r="F19882" s="19"/>
      <c r="G19882" s="19">
        <v>0.89672230207720416</v>
      </c>
      <c r="H19882" s="19"/>
      <c r="I19882" s="19">
        <v>2.20791794335674</v>
      </c>
      <c r="J19882" s="19"/>
      <c r="K19882" s="19">
        <v>0.79134158520512921</v>
      </c>
      <c r="L19882" s="19"/>
      <c r="M19882" s="19">
        <v>1.0359797119615939</v>
      </c>
      <c r="N19882" s="19"/>
      <c r="O19882" s="19">
        <v>1.0795921305451903</v>
      </c>
      <c r="P19882" s="50"/>
      <c r="R19882" s="9" t="s">
        <v>0</v>
      </c>
    </row>
    <row r="19883" spans="2:18" x14ac:dyDescent="0.2">
      <c r="B19883" s="25">
        <v>19653</v>
      </c>
      <c r="C19883" s="193"/>
      <c r="D19883" s="19">
        <v>1.234417074389567</v>
      </c>
      <c r="E19883" s="19"/>
      <c r="F19883" s="19">
        <v>0.83773193636623144</v>
      </c>
      <c r="G19883" s="19"/>
      <c r="H19883" s="19">
        <v>0.33192115204680706</v>
      </c>
      <c r="I19883" s="19"/>
      <c r="J19883" s="19">
        <v>1.3953645374817691</v>
      </c>
      <c r="K19883" s="19"/>
      <c r="L19883" s="19">
        <v>0.67819005249122</v>
      </c>
      <c r="M19883" s="19"/>
      <c r="N19883" s="19">
        <v>1.3058422378935062</v>
      </c>
      <c r="O19883" s="19"/>
      <c r="P19883" s="50">
        <v>0.50874340593688838</v>
      </c>
      <c r="R19883" s="9" t="s">
        <v>0</v>
      </c>
    </row>
    <row r="19884" spans="2:18" x14ac:dyDescent="0.2">
      <c r="B19884" s="25">
        <v>19654</v>
      </c>
      <c r="C19884" s="193">
        <v>0.33782306948325747</v>
      </c>
      <c r="D19884" s="19"/>
      <c r="E19884" s="19">
        <v>0.36020212528740209</v>
      </c>
      <c r="F19884" s="19"/>
      <c r="G19884" s="19">
        <v>0.1641263383616228</v>
      </c>
      <c r="H19884" s="19"/>
      <c r="I19884" s="19">
        <v>0.79918258881172921</v>
      </c>
      <c r="J19884" s="19"/>
      <c r="K19884" s="19">
        <v>1.0157858300148301</v>
      </c>
      <c r="L19884" s="19"/>
      <c r="M19884" s="19">
        <v>1.0783823629123803</v>
      </c>
      <c r="N19884" s="19"/>
      <c r="O19884" s="19">
        <v>1.3100208341862554</v>
      </c>
      <c r="P19884" s="50"/>
      <c r="R19884" s="9" t="s">
        <v>0</v>
      </c>
    </row>
    <row r="19885" spans="2:18" x14ac:dyDescent="0.2">
      <c r="B19885" s="25">
        <v>19655</v>
      </c>
      <c r="C19885" s="193">
        <v>0.29342794271368622</v>
      </c>
      <c r="D19885" s="19"/>
      <c r="E19885" s="19"/>
      <c r="F19885" s="19">
        <v>1.026893350210025</v>
      </c>
      <c r="G19885" s="19">
        <v>0.83617661590382419</v>
      </c>
      <c r="H19885" s="19"/>
      <c r="I19885" s="19"/>
      <c r="J19885" s="19">
        <v>0.89319744422695668</v>
      </c>
      <c r="K19885" s="19">
        <v>0.44223120892368528</v>
      </c>
      <c r="L19885" s="19"/>
      <c r="M19885" s="19">
        <v>0.34412920970358724</v>
      </c>
      <c r="N19885" s="19"/>
      <c r="O19885" s="19">
        <v>0.76781780104955821</v>
      </c>
      <c r="P19885" s="50"/>
      <c r="R19885" s="9" t="s">
        <v>0</v>
      </c>
    </row>
    <row r="19886" spans="2:18" x14ac:dyDescent="0.2">
      <c r="B19886" s="25">
        <v>19656</v>
      </c>
      <c r="C19886" s="193"/>
      <c r="D19886" s="19">
        <v>0.55998262064049042</v>
      </c>
      <c r="E19886" s="19"/>
      <c r="F19886" s="19">
        <v>2.1050837453906199</v>
      </c>
      <c r="G19886" s="19"/>
      <c r="H19886" s="19">
        <v>1.4776965021012651</v>
      </c>
      <c r="I19886" s="19"/>
      <c r="J19886" s="19">
        <v>1.9566509548775153</v>
      </c>
      <c r="K19886" s="19"/>
      <c r="L19886" s="19">
        <v>2.1883135849851714</v>
      </c>
      <c r="M19886" s="19"/>
      <c r="N19886" s="19">
        <v>1.5108397521408794</v>
      </c>
      <c r="O19886" s="19"/>
      <c r="P19886" s="50">
        <v>1.7103378033295371</v>
      </c>
      <c r="R19886" s="9" t="s">
        <v>0</v>
      </c>
    </row>
    <row r="19887" spans="2:18" x14ac:dyDescent="0.2">
      <c r="B19887" s="25">
        <v>19657</v>
      </c>
      <c r="C19887" s="193"/>
      <c r="D19887" s="19">
        <v>0.90975266845238911</v>
      </c>
      <c r="E19887" s="19"/>
      <c r="F19887" s="19">
        <v>1.6170093487740516</v>
      </c>
      <c r="G19887" s="19"/>
      <c r="H19887" s="19">
        <v>2.1413988184863317</v>
      </c>
      <c r="I19887" s="19"/>
      <c r="J19887" s="19">
        <v>0.23723616748593768</v>
      </c>
      <c r="K19887" s="19"/>
      <c r="L19887" s="19">
        <v>0.83145590152266657</v>
      </c>
      <c r="M19887" s="19"/>
      <c r="N19887" s="19">
        <v>0.94614829093313768</v>
      </c>
      <c r="O19887" s="19"/>
      <c r="P19887" s="50">
        <v>2.3098343724978427</v>
      </c>
      <c r="R19887" s="9" t="s">
        <v>0</v>
      </c>
    </row>
    <row r="19888" spans="2:18" x14ac:dyDescent="0.2">
      <c r="B19888" s="25">
        <v>19658</v>
      </c>
      <c r="C19888" s="193"/>
      <c r="D19888" s="19">
        <v>0.45953635340747706</v>
      </c>
      <c r="E19888" s="19"/>
      <c r="F19888" s="19">
        <v>1.3147996615050574</v>
      </c>
      <c r="G19888" s="19">
        <v>0.52045939064999069</v>
      </c>
      <c r="H19888" s="19"/>
      <c r="I19888" s="19">
        <v>1.2450861928905091E-2</v>
      </c>
      <c r="J19888" s="19"/>
      <c r="K19888" s="19"/>
      <c r="L19888" s="19">
        <v>0.91214688289673507</v>
      </c>
      <c r="M19888" s="19"/>
      <c r="N19888" s="19">
        <v>0.34992054505972486</v>
      </c>
      <c r="O19888" s="19"/>
      <c r="P19888" s="50">
        <v>0.74204890450704752</v>
      </c>
      <c r="R19888" s="9" t="s">
        <v>0</v>
      </c>
    </row>
    <row r="19889" spans="2:18" x14ac:dyDescent="0.2">
      <c r="B19889" s="25">
        <v>19659</v>
      </c>
      <c r="C19889" s="193">
        <v>0.2556687483545721</v>
      </c>
      <c r="D19889" s="19"/>
      <c r="E19889" s="19">
        <v>0.36004033296717874</v>
      </c>
      <c r="F19889" s="19"/>
      <c r="G19889" s="19">
        <v>1.3800405684632502</v>
      </c>
      <c r="H19889" s="19"/>
      <c r="I19889" s="19">
        <v>0.94537428385858968</v>
      </c>
      <c r="J19889" s="19"/>
      <c r="K19889" s="19">
        <v>0.83439324031082551</v>
      </c>
      <c r="L19889" s="19"/>
      <c r="M19889" s="19">
        <v>0.65033782986742983</v>
      </c>
      <c r="N19889" s="19"/>
      <c r="O19889" s="19">
        <v>0.52233796716251879</v>
      </c>
      <c r="P19889" s="50"/>
      <c r="R19889" s="9" t="s">
        <v>0</v>
      </c>
    </row>
    <row r="19890" spans="2:18" x14ac:dyDescent="0.2">
      <c r="B19890" s="25">
        <v>19660</v>
      </c>
      <c r="C19890" s="193">
        <v>0.60308392735353122</v>
      </c>
      <c r="D19890" s="19"/>
      <c r="E19890" s="19">
        <v>1.493132294482415</v>
      </c>
      <c r="F19890" s="19"/>
      <c r="G19890" s="19">
        <v>0.18861730980734534</v>
      </c>
      <c r="H19890" s="19"/>
      <c r="I19890" s="19">
        <v>1.5966308288556084</v>
      </c>
      <c r="J19890" s="19"/>
      <c r="K19890" s="19">
        <v>1.4267541631106186</v>
      </c>
      <c r="L19890" s="19"/>
      <c r="M19890" s="19">
        <v>1.47214432797076</v>
      </c>
      <c r="N19890" s="19"/>
      <c r="O19890" s="19">
        <v>1.4269180473662124</v>
      </c>
      <c r="P19890" s="50"/>
      <c r="R19890" s="9" t="s">
        <v>0</v>
      </c>
    </row>
    <row r="19891" spans="2:18" x14ac:dyDescent="0.2">
      <c r="B19891" s="25">
        <v>19661</v>
      </c>
      <c r="C19891" s="193">
        <v>0.64872136477633069</v>
      </c>
      <c r="D19891" s="19"/>
      <c r="E19891" s="19">
        <v>0.10323939348013532</v>
      </c>
      <c r="F19891" s="19"/>
      <c r="G19891" s="19">
        <v>0.66238970985902423</v>
      </c>
      <c r="H19891" s="19"/>
      <c r="I19891" s="19">
        <v>0.77928717446363704</v>
      </c>
      <c r="J19891" s="19"/>
      <c r="K19891" s="19">
        <v>0.76046780463294961</v>
      </c>
      <c r="L19891" s="19"/>
      <c r="M19891" s="19">
        <v>0.65625259435412198</v>
      </c>
      <c r="N19891" s="19"/>
      <c r="O19891" s="19">
        <v>0.4366427382422422</v>
      </c>
      <c r="P19891" s="50"/>
      <c r="R19891" s="9" t="s">
        <v>0</v>
      </c>
    </row>
    <row r="19892" spans="2:18" x14ac:dyDescent="0.2">
      <c r="B19892" s="25">
        <v>19662</v>
      </c>
      <c r="C19892" s="193"/>
      <c r="D19892" s="19">
        <v>0.30337264916612888</v>
      </c>
      <c r="E19892" s="19">
        <v>0.25427287236013468</v>
      </c>
      <c r="F19892" s="19"/>
      <c r="G19892" s="19">
        <v>3.2119155448657011E-2</v>
      </c>
      <c r="H19892" s="19"/>
      <c r="I19892" s="19"/>
      <c r="J19892" s="19">
        <v>0.10030660253389524</v>
      </c>
      <c r="K19892" s="19"/>
      <c r="L19892" s="19">
        <v>0.24494184180533843</v>
      </c>
      <c r="M19892" s="19">
        <v>0.21508210674339692</v>
      </c>
      <c r="N19892" s="19"/>
      <c r="O19892" s="19">
        <v>0.34556900079399155</v>
      </c>
      <c r="P19892" s="50"/>
      <c r="R19892" s="9" t="s">
        <v>0</v>
      </c>
    </row>
    <row r="19893" spans="2:18" x14ac:dyDescent="0.2">
      <c r="B19893" s="25">
        <v>19663</v>
      </c>
      <c r="C19893" s="193">
        <v>1.1302895223740794</v>
      </c>
      <c r="D19893" s="19"/>
      <c r="E19893" s="19">
        <v>1.0817869582529469</v>
      </c>
      <c r="F19893" s="19"/>
      <c r="G19893" s="19">
        <v>1.2059804151223144</v>
      </c>
      <c r="H19893" s="19"/>
      <c r="I19893" s="19">
        <v>1.0372246860295269</v>
      </c>
      <c r="J19893" s="19"/>
      <c r="K19893" s="19">
        <v>1.3552533235223272</v>
      </c>
      <c r="L19893" s="19"/>
      <c r="M19893" s="19">
        <v>1.5448240883387088</v>
      </c>
      <c r="N19893" s="19"/>
      <c r="O19893" s="19">
        <v>0.38559647745476683</v>
      </c>
      <c r="P19893" s="50"/>
      <c r="R19893" s="9" t="s">
        <v>0</v>
      </c>
    </row>
    <row r="19894" spans="2:18" x14ac:dyDescent="0.2">
      <c r="B19894" s="25">
        <v>19664</v>
      </c>
      <c r="C19894" s="193"/>
      <c r="D19894" s="19">
        <v>2.0187444004020816</v>
      </c>
      <c r="E19894" s="19"/>
      <c r="F19894" s="19">
        <v>1.4328953549877801</v>
      </c>
      <c r="G19894" s="19"/>
      <c r="H19894" s="19">
        <v>2.018528891788411</v>
      </c>
      <c r="I19894" s="19"/>
      <c r="J19894" s="19">
        <v>2.2701353973625107</v>
      </c>
      <c r="K19894" s="19"/>
      <c r="L19894" s="19">
        <v>1.8512072296015674</v>
      </c>
      <c r="M19894" s="19"/>
      <c r="N19894" s="19">
        <v>1.5160316604591317</v>
      </c>
      <c r="O19894" s="19"/>
      <c r="P19894" s="50">
        <v>2.2541424299324766</v>
      </c>
      <c r="R19894" s="9" t="s">
        <v>0</v>
      </c>
    </row>
    <row r="19895" spans="2:18" x14ac:dyDescent="0.2">
      <c r="B19895" s="25">
        <v>19665</v>
      </c>
      <c r="C19895" s="193"/>
      <c r="D19895" s="19">
        <v>0.15333586938562746</v>
      </c>
      <c r="E19895" s="19">
        <v>0.65210417433134649</v>
      </c>
      <c r="F19895" s="19"/>
      <c r="G19895" s="19">
        <v>0.98829020511413035</v>
      </c>
      <c r="H19895" s="19"/>
      <c r="I19895" s="19">
        <v>0.98748402233631327</v>
      </c>
      <c r="J19895" s="19"/>
      <c r="K19895" s="19">
        <v>1.2679226142376268</v>
      </c>
      <c r="L19895" s="19"/>
      <c r="M19895" s="19">
        <v>0.60803286049574479</v>
      </c>
      <c r="N19895" s="19"/>
      <c r="O19895" s="19">
        <v>0.78711943208775925</v>
      </c>
      <c r="P19895" s="50"/>
      <c r="R19895" s="9" t="s">
        <v>0</v>
      </c>
    </row>
    <row r="19896" spans="2:18" x14ac:dyDescent="0.2">
      <c r="B19896" s="25">
        <v>19666</v>
      </c>
      <c r="C19896" s="193"/>
      <c r="D19896" s="19">
        <v>1.6460681424581665</v>
      </c>
      <c r="E19896" s="19"/>
      <c r="F19896" s="19">
        <v>0.92114787456906744</v>
      </c>
      <c r="G19896" s="19"/>
      <c r="H19896" s="19">
        <v>0.2670989206795733</v>
      </c>
      <c r="I19896" s="19"/>
      <c r="J19896" s="19">
        <v>0.7426204752152793</v>
      </c>
      <c r="K19896" s="19"/>
      <c r="L19896" s="19">
        <v>0.73337551895071518</v>
      </c>
      <c r="M19896" s="19">
        <v>0.17575517055201695</v>
      </c>
      <c r="N19896" s="19"/>
      <c r="O19896" s="19"/>
      <c r="P19896" s="50">
        <v>1.2400758864054333</v>
      </c>
      <c r="R19896" s="9" t="s">
        <v>0</v>
      </c>
    </row>
    <row r="19897" spans="2:18" x14ac:dyDescent="0.2">
      <c r="B19897" s="25">
        <v>19667</v>
      </c>
      <c r="C19897" s="193"/>
      <c r="D19897" s="19">
        <v>0.51521703446924805</v>
      </c>
      <c r="E19897" s="19"/>
      <c r="F19897" s="19">
        <v>6.7002315743275212E-2</v>
      </c>
      <c r="G19897" s="19"/>
      <c r="H19897" s="19">
        <v>0.65962210993950676</v>
      </c>
      <c r="I19897" s="19"/>
      <c r="J19897" s="19">
        <v>0.60434666357964939</v>
      </c>
      <c r="K19897" s="19">
        <v>0.18044220023694477</v>
      </c>
      <c r="L19897" s="19"/>
      <c r="M19897" s="19"/>
      <c r="N19897" s="19">
        <v>0.38595141922123194</v>
      </c>
      <c r="O19897" s="19">
        <v>6.3409015002805255E-2</v>
      </c>
      <c r="P19897" s="50"/>
      <c r="R19897" s="9" t="s">
        <v>0</v>
      </c>
    </row>
    <row r="19898" spans="2:18" x14ac:dyDescent="0.2">
      <c r="B19898" s="25">
        <v>19668</v>
      </c>
      <c r="C19898" s="193"/>
      <c r="D19898" s="19">
        <v>0.16804572083153158</v>
      </c>
      <c r="E19898" s="19"/>
      <c r="F19898" s="19">
        <v>1.1549771826337341</v>
      </c>
      <c r="G19898" s="19"/>
      <c r="H19898" s="19">
        <v>0.50472102627355431</v>
      </c>
      <c r="I19898" s="19"/>
      <c r="J19898" s="19">
        <v>0.6761039736230412</v>
      </c>
      <c r="K19898" s="19"/>
      <c r="L19898" s="19">
        <v>0.38037539223599137</v>
      </c>
      <c r="M19898" s="19"/>
      <c r="N19898" s="19">
        <v>3.5994755769265904E-2</v>
      </c>
      <c r="O19898" s="19"/>
      <c r="P19898" s="50">
        <v>1.1452621683731388</v>
      </c>
      <c r="R19898" s="9" t="s">
        <v>0</v>
      </c>
    </row>
    <row r="19899" spans="2:18" x14ac:dyDescent="0.2">
      <c r="B19899" s="25">
        <v>19669</v>
      </c>
      <c r="C19899" s="193"/>
      <c r="D19899" s="19">
        <v>0.44692066774798117</v>
      </c>
      <c r="E19899" s="19"/>
      <c r="F19899" s="19">
        <v>0.67944537466410349</v>
      </c>
      <c r="G19899" s="19"/>
      <c r="H19899" s="19">
        <v>0.75053188957466066</v>
      </c>
      <c r="I19899" s="19">
        <v>0.45606367993657759</v>
      </c>
      <c r="J19899" s="19"/>
      <c r="K19899" s="19">
        <v>0.26775319763701494</v>
      </c>
      <c r="L19899" s="19"/>
      <c r="M19899" s="19"/>
      <c r="N19899" s="19">
        <v>1.1656651242694225</v>
      </c>
      <c r="O19899" s="19">
        <v>7.5507780466932378E-2</v>
      </c>
      <c r="P19899" s="50"/>
      <c r="R19899" s="9" t="s">
        <v>0</v>
      </c>
    </row>
    <row r="19900" spans="2:18" x14ac:dyDescent="0.2">
      <c r="B19900" s="25">
        <v>19670</v>
      </c>
      <c r="C19900" s="193"/>
      <c r="D19900" s="19">
        <v>1.4564246463508703</v>
      </c>
      <c r="E19900" s="19">
        <v>0.50909100507657956</v>
      </c>
      <c r="F19900" s="19"/>
      <c r="G19900" s="19"/>
      <c r="H19900" s="19">
        <v>0.98066369308319246</v>
      </c>
      <c r="I19900" s="19"/>
      <c r="J19900" s="19">
        <v>0.89513657826629489</v>
      </c>
      <c r="K19900" s="19"/>
      <c r="L19900" s="19">
        <v>0.35562110007878273</v>
      </c>
      <c r="M19900" s="19"/>
      <c r="N19900" s="19">
        <v>0.61500952248238339</v>
      </c>
      <c r="O19900" s="19"/>
      <c r="P19900" s="50">
        <v>0.7630721916784784</v>
      </c>
      <c r="R19900" s="9" t="s">
        <v>0</v>
      </c>
    </row>
    <row r="19901" spans="2:18" x14ac:dyDescent="0.2">
      <c r="B19901" s="25">
        <v>19671</v>
      </c>
      <c r="C19901" s="193">
        <v>0.72962443634437169</v>
      </c>
      <c r="D19901" s="19"/>
      <c r="E19901" s="19">
        <v>0.75831438070302248</v>
      </c>
      <c r="F19901" s="19"/>
      <c r="G19901" s="19">
        <v>0.49241394737057176</v>
      </c>
      <c r="H19901" s="19"/>
      <c r="I19901" s="19">
        <v>0.58963590619342943</v>
      </c>
      <c r="J19901" s="19"/>
      <c r="K19901" s="19">
        <v>0.58334313366635049</v>
      </c>
      <c r="L19901" s="19"/>
      <c r="M19901" s="19">
        <v>0.82615457063683373</v>
      </c>
      <c r="N19901" s="19"/>
      <c r="O19901" s="19">
        <v>0.95509065857318787</v>
      </c>
      <c r="P19901" s="50"/>
      <c r="R19901" s="9" t="s">
        <v>0</v>
      </c>
    </row>
    <row r="19902" spans="2:18" x14ac:dyDescent="0.2">
      <c r="B19902" s="25">
        <v>19672</v>
      </c>
      <c r="C19902" s="193">
        <v>1.2243271171203283</v>
      </c>
      <c r="D19902" s="19"/>
      <c r="E19902" s="19">
        <v>1.2531204033233285</v>
      </c>
      <c r="F19902" s="19"/>
      <c r="G19902" s="19">
        <v>0.73018030900721431</v>
      </c>
      <c r="H19902" s="19"/>
      <c r="I19902" s="19">
        <v>2.0311722662269234</v>
      </c>
      <c r="J19902" s="19"/>
      <c r="K19902" s="19">
        <v>1.5320733557272508</v>
      </c>
      <c r="L19902" s="19"/>
      <c r="M19902" s="19">
        <v>0.52375503681756941</v>
      </c>
      <c r="N19902" s="19"/>
      <c r="O19902" s="19">
        <v>0.85563095220174024</v>
      </c>
      <c r="P19902" s="50"/>
      <c r="R19902" s="9" t="s">
        <v>0</v>
      </c>
    </row>
    <row r="19903" spans="2:18" x14ac:dyDescent="0.2">
      <c r="B19903" s="25">
        <v>19673</v>
      </c>
      <c r="C19903" s="193"/>
      <c r="D19903" s="19">
        <v>1.0139313142638207</v>
      </c>
      <c r="E19903" s="19"/>
      <c r="F19903" s="19">
        <v>0.96147319997576675</v>
      </c>
      <c r="G19903" s="19"/>
      <c r="H19903" s="19">
        <v>1.5344076999204284</v>
      </c>
      <c r="I19903" s="19"/>
      <c r="J19903" s="19">
        <v>1.5994857715458117</v>
      </c>
      <c r="K19903" s="19"/>
      <c r="L19903" s="19">
        <v>0.75960940412884936</v>
      </c>
      <c r="M19903" s="19"/>
      <c r="N19903" s="19">
        <v>1.5377094666544404</v>
      </c>
      <c r="O19903" s="19"/>
      <c r="P19903" s="50">
        <v>0.83512950025132149</v>
      </c>
      <c r="R19903" s="9" t="s">
        <v>0</v>
      </c>
    </row>
    <row r="19904" spans="2:18" x14ac:dyDescent="0.2">
      <c r="B19904" s="25">
        <v>19674</v>
      </c>
      <c r="C19904" s="193"/>
      <c r="D19904" s="19">
        <v>0.86297484032755312</v>
      </c>
      <c r="E19904" s="19"/>
      <c r="F19904" s="19">
        <v>0.56186132642322362</v>
      </c>
      <c r="G19904" s="19"/>
      <c r="H19904" s="19">
        <v>1.6670792088981681</v>
      </c>
      <c r="I19904" s="19"/>
      <c r="J19904" s="19">
        <v>0.51006790675785629</v>
      </c>
      <c r="K19904" s="19"/>
      <c r="L19904" s="19">
        <v>1.1084329942622637</v>
      </c>
      <c r="M19904" s="19"/>
      <c r="N19904" s="19">
        <v>1.150793390471724</v>
      </c>
      <c r="O19904" s="19"/>
      <c r="P19904" s="50">
        <v>0.43611365716926448</v>
      </c>
      <c r="R19904" s="9" t="s">
        <v>0</v>
      </c>
    </row>
    <row r="19905" spans="2:18" x14ac:dyDescent="0.2">
      <c r="B19905" s="25">
        <v>19675</v>
      </c>
      <c r="C19905" s="193">
        <v>1.4140951869730942</v>
      </c>
      <c r="D19905" s="19"/>
      <c r="E19905" s="19">
        <v>2.5661051221959084E-2</v>
      </c>
      <c r="F19905" s="19"/>
      <c r="G19905" s="19">
        <v>0.75071004121441309</v>
      </c>
      <c r="H19905" s="19"/>
      <c r="I19905" s="19">
        <v>0.53414801841447346</v>
      </c>
      <c r="J19905" s="19"/>
      <c r="K19905" s="19">
        <v>0.66182545469095388</v>
      </c>
      <c r="L19905" s="19"/>
      <c r="M19905" s="19">
        <v>1.2230775094981532</v>
      </c>
      <c r="N19905" s="19"/>
      <c r="O19905" s="19">
        <v>1.1740157762208892</v>
      </c>
      <c r="P19905" s="50"/>
      <c r="R19905" s="9" t="s">
        <v>0</v>
      </c>
    </row>
    <row r="19906" spans="2:18" x14ac:dyDescent="0.2">
      <c r="B19906" s="25">
        <v>19676</v>
      </c>
      <c r="C19906" s="193"/>
      <c r="D19906" s="19">
        <v>0.41916212015725013</v>
      </c>
      <c r="E19906" s="19"/>
      <c r="F19906" s="19">
        <v>1.4943803349260383</v>
      </c>
      <c r="G19906" s="19"/>
      <c r="H19906" s="19">
        <v>0.80892922712841564</v>
      </c>
      <c r="I19906" s="19"/>
      <c r="J19906" s="19">
        <v>0.9933152436973377</v>
      </c>
      <c r="K19906" s="19">
        <v>4.3795607575315462E-2</v>
      </c>
      <c r="L19906" s="19"/>
      <c r="M19906" s="19"/>
      <c r="N19906" s="19">
        <v>0.65504475593608491</v>
      </c>
      <c r="O19906" s="19"/>
      <c r="P19906" s="50">
        <v>0.98855185668296452</v>
      </c>
      <c r="R19906" s="9" t="s">
        <v>0</v>
      </c>
    </row>
    <row r="19907" spans="2:18" x14ac:dyDescent="0.2">
      <c r="B19907" s="25">
        <v>19677</v>
      </c>
      <c r="C19907" s="193">
        <v>0.75314538450481738</v>
      </c>
      <c r="D19907" s="19"/>
      <c r="E19907" s="19">
        <v>0.5979429408068635</v>
      </c>
      <c r="F19907" s="19"/>
      <c r="G19907" s="19">
        <v>0.30743454038133977</v>
      </c>
      <c r="H19907" s="19"/>
      <c r="I19907" s="19">
        <v>1.1814457760165367</v>
      </c>
      <c r="J19907" s="19"/>
      <c r="K19907" s="19">
        <v>0.67714381414943847</v>
      </c>
      <c r="L19907" s="19"/>
      <c r="M19907" s="19">
        <v>0.2500572909930876</v>
      </c>
      <c r="N19907" s="19"/>
      <c r="O19907" s="19">
        <v>0.68218615255435966</v>
      </c>
      <c r="P19907" s="50"/>
      <c r="R19907" s="9" t="s">
        <v>0</v>
      </c>
    </row>
    <row r="19908" spans="2:18" x14ac:dyDescent="0.2">
      <c r="B19908" s="25">
        <v>19678</v>
      </c>
      <c r="C19908" s="193"/>
      <c r="D19908" s="19">
        <v>0.2149070316193876</v>
      </c>
      <c r="E19908" s="19"/>
      <c r="F19908" s="19">
        <v>0.43821616574473687</v>
      </c>
      <c r="G19908" s="19">
        <v>1.8621579113282747E-2</v>
      </c>
      <c r="H19908" s="19"/>
      <c r="I19908" s="19">
        <v>0.17557620350440981</v>
      </c>
      <c r="J19908" s="19"/>
      <c r="K19908" s="19"/>
      <c r="L19908" s="19">
        <v>0.45425740727914554</v>
      </c>
      <c r="M19908" s="19">
        <v>6.9161994743460506E-2</v>
      </c>
      <c r="N19908" s="19"/>
      <c r="O19908" s="19">
        <v>0.12177326711293548</v>
      </c>
      <c r="P19908" s="50"/>
      <c r="R19908" s="9" t="s">
        <v>0</v>
      </c>
    </row>
    <row r="19909" spans="2:18" x14ac:dyDescent="0.2">
      <c r="B19909" s="25">
        <v>19679</v>
      </c>
      <c r="C19909" s="193"/>
      <c r="D19909" s="19">
        <v>0.36348909665359952</v>
      </c>
      <c r="E19909" s="19"/>
      <c r="F19909" s="19">
        <v>0.41639288062760227</v>
      </c>
      <c r="G19909" s="19"/>
      <c r="H19909" s="19">
        <v>0.14829533503152481</v>
      </c>
      <c r="I19909" s="19"/>
      <c r="J19909" s="19">
        <v>0.75416816121837871</v>
      </c>
      <c r="K19909" s="19"/>
      <c r="L19909" s="19">
        <v>0.26254053667488003</v>
      </c>
      <c r="M19909" s="19"/>
      <c r="N19909" s="19">
        <v>0.38194986438933082</v>
      </c>
      <c r="O19909" s="19">
        <v>5.2811526740838263E-2</v>
      </c>
      <c r="P19909" s="50"/>
      <c r="R19909" s="9" t="s">
        <v>0</v>
      </c>
    </row>
    <row r="19910" spans="2:18" x14ac:dyDescent="0.2">
      <c r="B19910" s="25">
        <v>19680</v>
      </c>
      <c r="C19910" s="193"/>
      <c r="D19910" s="19">
        <v>0.82757348990877977</v>
      </c>
      <c r="E19910" s="19">
        <v>0.40902990262552369</v>
      </c>
      <c r="F19910" s="19"/>
      <c r="G19910" s="19"/>
      <c r="H19910" s="19">
        <v>0.65286494394459982</v>
      </c>
      <c r="I19910" s="19"/>
      <c r="J19910" s="19">
        <v>0.45921278333666088</v>
      </c>
      <c r="K19910" s="19"/>
      <c r="L19910" s="19">
        <v>0.13324038195587828</v>
      </c>
      <c r="M19910" s="19"/>
      <c r="N19910" s="19">
        <v>0.93593104692990814</v>
      </c>
      <c r="O19910" s="19">
        <v>0.17559376227401693</v>
      </c>
      <c r="P19910" s="50"/>
      <c r="R19910" s="9" t="s">
        <v>0</v>
      </c>
    </row>
    <row r="19911" spans="2:18" x14ac:dyDescent="0.2">
      <c r="B19911" s="25">
        <v>19681</v>
      </c>
      <c r="C19911" s="193"/>
      <c r="D19911" s="19">
        <v>1.8237992768721343</v>
      </c>
      <c r="E19911" s="19"/>
      <c r="F19911" s="19">
        <v>0.6731639351950317</v>
      </c>
      <c r="G19911" s="19"/>
      <c r="H19911" s="19">
        <v>0.83546107047279583</v>
      </c>
      <c r="I19911" s="19">
        <v>4.8775800469402227E-2</v>
      </c>
      <c r="J19911" s="19"/>
      <c r="K19911" s="19"/>
      <c r="L19911" s="19">
        <v>0.94421855985478631</v>
      </c>
      <c r="M19911" s="19"/>
      <c r="N19911" s="19">
        <v>1.1630711728351031</v>
      </c>
      <c r="O19911" s="19"/>
      <c r="P19911" s="50">
        <v>1.887147826275833</v>
      </c>
      <c r="R19911" s="9" t="s">
        <v>0</v>
      </c>
    </row>
    <row r="19912" spans="2:18" x14ac:dyDescent="0.2">
      <c r="B19912" s="25">
        <v>19682</v>
      </c>
      <c r="C19912" s="193">
        <v>0.82792643991200254</v>
      </c>
      <c r="D19912" s="19"/>
      <c r="E19912" s="19">
        <v>1.194590858079106</v>
      </c>
      <c r="F19912" s="19"/>
      <c r="G19912" s="19">
        <v>1.2294665979198689</v>
      </c>
      <c r="H19912" s="19"/>
      <c r="I19912" s="19">
        <v>1.1457087207754766</v>
      </c>
      <c r="J19912" s="19"/>
      <c r="K19912" s="19">
        <v>0.65091784111191486</v>
      </c>
      <c r="L19912" s="19"/>
      <c r="M19912" s="19">
        <v>1.9001844603963538</v>
      </c>
      <c r="N19912" s="19"/>
      <c r="O19912" s="19">
        <v>1.7696075940420468</v>
      </c>
      <c r="P19912" s="50"/>
      <c r="R19912" s="9" t="s">
        <v>0</v>
      </c>
    </row>
    <row r="19913" spans="2:18" x14ac:dyDescent="0.2">
      <c r="B19913" s="25">
        <v>19683</v>
      </c>
      <c r="C19913" s="193"/>
      <c r="D19913" s="19">
        <v>0.12631292765966462</v>
      </c>
      <c r="E19913" s="19"/>
      <c r="F19913" s="19">
        <v>0.8267873765844671</v>
      </c>
      <c r="G19913" s="19"/>
      <c r="H19913" s="19">
        <v>0.65585749999941445</v>
      </c>
      <c r="I19913" s="19"/>
      <c r="J19913" s="19">
        <v>1.1252621457820442</v>
      </c>
      <c r="K19913" s="19"/>
      <c r="L19913" s="19">
        <v>1.1367307134791023</v>
      </c>
      <c r="M19913" s="19"/>
      <c r="N19913" s="19">
        <v>1.1882626778468586</v>
      </c>
      <c r="O19913" s="19">
        <v>0.13934424735279882</v>
      </c>
      <c r="P19913" s="50"/>
      <c r="R19913" s="9" t="s">
        <v>0</v>
      </c>
    </row>
    <row r="19914" spans="2:18" x14ac:dyDescent="0.2">
      <c r="B19914" s="25">
        <v>19684</v>
      </c>
      <c r="C19914" s="193"/>
      <c r="D19914" s="19">
        <v>0.97418648806403507</v>
      </c>
      <c r="E19914" s="19"/>
      <c r="F19914" s="19">
        <v>0.60558929305153353</v>
      </c>
      <c r="G19914" s="19"/>
      <c r="H19914" s="19">
        <v>0.70501059979105773</v>
      </c>
      <c r="I19914" s="19"/>
      <c r="J19914" s="19">
        <v>1.0434888503839173</v>
      </c>
      <c r="K19914" s="19"/>
      <c r="L19914" s="19">
        <v>1.3788578020777327</v>
      </c>
      <c r="M19914" s="19"/>
      <c r="N19914" s="19">
        <v>0.86585778489620735</v>
      </c>
      <c r="O19914" s="19"/>
      <c r="P19914" s="50">
        <v>0.38247020311383334</v>
      </c>
      <c r="R19914" s="9" t="s">
        <v>0</v>
      </c>
    </row>
    <row r="19915" spans="2:18" x14ac:dyDescent="0.2">
      <c r="B19915" s="25">
        <v>19685</v>
      </c>
      <c r="C19915" s="193"/>
      <c r="D19915" s="19">
        <v>0.25962834444630595</v>
      </c>
      <c r="E19915" s="19"/>
      <c r="F19915" s="19">
        <v>1.4612474477105875</v>
      </c>
      <c r="G19915" s="19"/>
      <c r="H19915" s="19">
        <v>0.80778367956527541</v>
      </c>
      <c r="I19915" s="19"/>
      <c r="J19915" s="19">
        <v>1.0329861200015757</v>
      </c>
      <c r="K19915" s="19"/>
      <c r="L19915" s="19">
        <v>0.16802182367302407</v>
      </c>
      <c r="M19915" s="19"/>
      <c r="N19915" s="19">
        <v>0.54876035194208483</v>
      </c>
      <c r="O19915" s="19"/>
      <c r="P19915" s="50">
        <v>0.99259834246833434</v>
      </c>
      <c r="R19915" s="9" t="s">
        <v>0</v>
      </c>
    </row>
    <row r="19916" spans="2:18" x14ac:dyDescent="0.2">
      <c r="B19916" s="25">
        <v>19686</v>
      </c>
      <c r="C19916" s="193"/>
      <c r="D19916" s="19">
        <v>1.1705454635869039</v>
      </c>
      <c r="E19916" s="19"/>
      <c r="F19916" s="19">
        <v>1.151412197272623</v>
      </c>
      <c r="G19916" s="19"/>
      <c r="H19916" s="19">
        <v>0.81713966561802209</v>
      </c>
      <c r="I19916" s="19"/>
      <c r="J19916" s="19">
        <v>1.2896138243661757</v>
      </c>
      <c r="K19916" s="19"/>
      <c r="L19916" s="19">
        <v>2.0702075686109764</v>
      </c>
      <c r="M19916" s="19"/>
      <c r="N19916" s="19">
        <v>1.2047302689289632</v>
      </c>
      <c r="O19916" s="19"/>
      <c r="P19916" s="50">
        <v>1.3421777156335857</v>
      </c>
      <c r="R19916" s="9" t="s">
        <v>0</v>
      </c>
    </row>
    <row r="19917" spans="2:18" x14ac:dyDescent="0.2">
      <c r="B19917" s="25">
        <v>19687</v>
      </c>
      <c r="C19917" s="193">
        <v>1.0504993743091386</v>
      </c>
      <c r="D19917" s="19"/>
      <c r="E19917" s="19"/>
      <c r="F19917" s="19">
        <v>5.0168765859931137E-2</v>
      </c>
      <c r="G19917" s="19">
        <v>0.40885507999964288</v>
      </c>
      <c r="H19917" s="19"/>
      <c r="I19917" s="19">
        <v>1.0679450356658409</v>
      </c>
      <c r="J19917" s="19"/>
      <c r="K19917" s="19">
        <v>1.2388488386455989</v>
      </c>
      <c r="L19917" s="19"/>
      <c r="M19917" s="19"/>
      <c r="N19917" s="19">
        <v>0.34480015815166803</v>
      </c>
      <c r="O19917" s="19">
        <v>0.16627756328348833</v>
      </c>
      <c r="P19917" s="50"/>
      <c r="R19917" s="9" t="s">
        <v>0</v>
      </c>
    </row>
    <row r="19918" spans="2:18" x14ac:dyDescent="0.2">
      <c r="B19918" s="25">
        <v>19688</v>
      </c>
      <c r="C19918" s="193"/>
      <c r="D19918" s="19">
        <v>0.19215192343290705</v>
      </c>
      <c r="E19918" s="19"/>
      <c r="F19918" s="19">
        <v>0.10752090072336891</v>
      </c>
      <c r="G19918" s="19"/>
      <c r="H19918" s="19">
        <v>0.48199428118675169</v>
      </c>
      <c r="I19918" s="19"/>
      <c r="J19918" s="19">
        <v>0.73346814098859281</v>
      </c>
      <c r="K19918" s="19"/>
      <c r="L19918" s="19">
        <v>0.7305326564718807</v>
      </c>
      <c r="M19918" s="19"/>
      <c r="N19918" s="19">
        <v>0.8818005913526703</v>
      </c>
      <c r="O19918" s="19"/>
      <c r="P19918" s="50">
        <v>0.22718027825230755</v>
      </c>
      <c r="R19918" s="9" t="s">
        <v>0</v>
      </c>
    </row>
    <row r="19919" spans="2:18" x14ac:dyDescent="0.2">
      <c r="B19919" s="25">
        <v>19689</v>
      </c>
      <c r="C19919" s="193">
        <v>0.24281945647867717</v>
      </c>
      <c r="D19919" s="19"/>
      <c r="E19919" s="19"/>
      <c r="F19919" s="19">
        <v>0.57155011903618358</v>
      </c>
      <c r="G19919" s="19"/>
      <c r="H19919" s="19">
        <v>0.26184480686839579</v>
      </c>
      <c r="I19919" s="19"/>
      <c r="J19919" s="19">
        <v>0.55936794453637761</v>
      </c>
      <c r="K19919" s="19">
        <v>0.35902847316167991</v>
      </c>
      <c r="L19919" s="19"/>
      <c r="M19919" s="19"/>
      <c r="N19919" s="19">
        <v>0.18387730718833339</v>
      </c>
      <c r="O19919" s="19">
        <v>0.56171232161061457</v>
      </c>
      <c r="P19919" s="50"/>
      <c r="R19919" s="9" t="s">
        <v>0</v>
      </c>
    </row>
    <row r="19920" spans="2:18" x14ac:dyDescent="0.2">
      <c r="B19920" s="25">
        <v>19690</v>
      </c>
      <c r="C19920" s="193">
        <v>1.0785242728033118</v>
      </c>
      <c r="D19920" s="19"/>
      <c r="E19920" s="19">
        <v>0.51281344499376535</v>
      </c>
      <c r="F19920" s="19"/>
      <c r="G19920" s="19">
        <v>1.5706790138341717</v>
      </c>
      <c r="H19920" s="19"/>
      <c r="I19920" s="19">
        <v>1.3685638450336579</v>
      </c>
      <c r="J19920" s="19"/>
      <c r="K19920" s="19">
        <v>1.7124205554269456</v>
      </c>
      <c r="L19920" s="19"/>
      <c r="M19920" s="19">
        <v>0.93437084058621234</v>
      </c>
      <c r="N19920" s="19"/>
      <c r="O19920" s="19">
        <v>1.4615140831907392</v>
      </c>
      <c r="P19920" s="50"/>
      <c r="R19920" s="9" t="s">
        <v>0</v>
      </c>
    </row>
    <row r="19921" spans="2:18" x14ac:dyDescent="0.2">
      <c r="B19921" s="25">
        <v>19691</v>
      </c>
      <c r="C19921" s="193"/>
      <c r="D19921" s="19">
        <v>1.2024837107347583</v>
      </c>
      <c r="E19921" s="19"/>
      <c r="F19921" s="19">
        <v>0.31335091843573842</v>
      </c>
      <c r="G19921" s="19"/>
      <c r="H19921" s="19">
        <v>0.62897503009668487</v>
      </c>
      <c r="I19921" s="19"/>
      <c r="J19921" s="19">
        <v>1.7249102315864335</v>
      </c>
      <c r="K19921" s="19"/>
      <c r="L19921" s="19">
        <v>1.4643776983562573</v>
      </c>
      <c r="M19921" s="19">
        <v>0.23165655860552553</v>
      </c>
      <c r="N19921" s="19"/>
      <c r="O19921" s="19"/>
      <c r="P19921" s="50">
        <v>0.3423730790465947</v>
      </c>
      <c r="R19921" s="9" t="s">
        <v>0</v>
      </c>
    </row>
    <row r="19922" spans="2:18" x14ac:dyDescent="0.2">
      <c r="B19922" s="25">
        <v>19692</v>
      </c>
      <c r="C19922" s="193">
        <v>0.49064092427993977</v>
      </c>
      <c r="D19922" s="19"/>
      <c r="E19922" s="19"/>
      <c r="F19922" s="19">
        <v>0.20356854478174055</v>
      </c>
      <c r="G19922" s="19"/>
      <c r="H19922" s="19">
        <v>0.19796886042686407</v>
      </c>
      <c r="I19922" s="19">
        <v>0.31405811101556347</v>
      </c>
      <c r="J19922" s="19"/>
      <c r="K19922" s="19"/>
      <c r="L19922" s="19">
        <v>0.49627299414966153</v>
      </c>
      <c r="M19922" s="19"/>
      <c r="N19922" s="19">
        <v>0.15384580995913644</v>
      </c>
      <c r="O19922" s="19">
        <v>0.5975090831767107</v>
      </c>
      <c r="P19922" s="50"/>
      <c r="R19922" s="9" t="s">
        <v>0</v>
      </c>
    </row>
    <row r="19923" spans="2:18" x14ac:dyDescent="0.2">
      <c r="B19923" s="25">
        <v>19693</v>
      </c>
      <c r="C19923" s="193">
        <v>1.5150391098732909</v>
      </c>
      <c r="D19923" s="19"/>
      <c r="E19923" s="19">
        <v>1.4695899762706495</v>
      </c>
      <c r="F19923" s="19"/>
      <c r="G19923" s="19">
        <v>0.5386315885002767</v>
      </c>
      <c r="H19923" s="19"/>
      <c r="I19923" s="19">
        <v>2.047155778907241</v>
      </c>
      <c r="J19923" s="19"/>
      <c r="K19923" s="19">
        <v>0.41323927509240715</v>
      </c>
      <c r="L19923" s="19"/>
      <c r="M19923" s="19">
        <v>1.6381113041196804</v>
      </c>
      <c r="N19923" s="19"/>
      <c r="O19923" s="19">
        <v>1.0138653345559507</v>
      </c>
      <c r="P19923" s="50"/>
      <c r="R19923" s="9" t="s">
        <v>0</v>
      </c>
    </row>
    <row r="19924" spans="2:18" x14ac:dyDescent="0.2">
      <c r="B19924" s="25">
        <v>19694</v>
      </c>
      <c r="C19924" s="193">
        <v>1.2297659829495766</v>
      </c>
      <c r="D19924" s="19"/>
      <c r="E19924" s="19">
        <v>1.9387058108463107</v>
      </c>
      <c r="F19924" s="19"/>
      <c r="G19924" s="19">
        <v>1.0206933309342814</v>
      </c>
      <c r="H19924" s="19"/>
      <c r="I19924" s="19">
        <v>1.7274801327437233</v>
      </c>
      <c r="J19924" s="19"/>
      <c r="K19924" s="19">
        <v>1.4675466253874714</v>
      </c>
      <c r="L19924" s="19"/>
      <c r="M19924" s="19">
        <v>0.94877786264262154</v>
      </c>
      <c r="N19924" s="19"/>
      <c r="O19924" s="19">
        <v>1.473525941613276</v>
      </c>
      <c r="P19924" s="50"/>
      <c r="R19924" s="9" t="s">
        <v>0</v>
      </c>
    </row>
    <row r="19925" spans="2:18" x14ac:dyDescent="0.2">
      <c r="B19925" s="25">
        <v>19695</v>
      </c>
      <c r="C19925" s="193"/>
      <c r="D19925" s="19">
        <v>0.43341241326929625</v>
      </c>
      <c r="E19925" s="19"/>
      <c r="F19925" s="19">
        <v>0.86223097454564457</v>
      </c>
      <c r="G19925" s="19"/>
      <c r="H19925" s="19">
        <v>0.46902170685640393</v>
      </c>
      <c r="I19925" s="19"/>
      <c r="J19925" s="19">
        <v>0.32068847320757188</v>
      </c>
      <c r="K19925" s="19">
        <v>5.1360433789394297E-2</v>
      </c>
      <c r="L19925" s="19"/>
      <c r="M19925" s="19">
        <v>0.43638954339042973</v>
      </c>
      <c r="N19925" s="19"/>
      <c r="O19925" s="19">
        <v>7.5442818275074111E-2</v>
      </c>
      <c r="P19925" s="50"/>
      <c r="R19925" s="9" t="s">
        <v>0</v>
      </c>
    </row>
    <row r="19926" spans="2:18" x14ac:dyDescent="0.2">
      <c r="B19926" s="25">
        <v>19696</v>
      </c>
      <c r="C19926" s="193">
        <v>0.81260509431554895</v>
      </c>
      <c r="D19926" s="19"/>
      <c r="E19926" s="19"/>
      <c r="F19926" s="19">
        <v>0.12042968291870562</v>
      </c>
      <c r="G19926" s="19">
        <v>0.51259655891697564</v>
      </c>
      <c r="H19926" s="19"/>
      <c r="I19926" s="19">
        <v>4.9415375626951225E-2</v>
      </c>
      <c r="J19926" s="19"/>
      <c r="K19926" s="19">
        <v>0.35420281540639803</v>
      </c>
      <c r="L19926" s="19"/>
      <c r="M19926" s="19">
        <v>4.6332444216282923E-2</v>
      </c>
      <c r="N19926" s="19"/>
      <c r="O19926" s="19">
        <v>0.64170273032115421</v>
      </c>
      <c r="P19926" s="50"/>
      <c r="R19926" s="9" t="s">
        <v>0</v>
      </c>
    </row>
    <row r="19927" spans="2:18" x14ac:dyDescent="0.2">
      <c r="B19927" s="25">
        <v>19697</v>
      </c>
      <c r="C19927" s="193"/>
      <c r="D19927" s="19">
        <v>0.44284513952664251</v>
      </c>
      <c r="E19927" s="19"/>
      <c r="F19927" s="19">
        <v>1.2631341157167733</v>
      </c>
      <c r="G19927" s="19"/>
      <c r="H19927" s="19">
        <v>9.826644693598624E-2</v>
      </c>
      <c r="I19927" s="19"/>
      <c r="J19927" s="19">
        <v>0.93251970781062721</v>
      </c>
      <c r="K19927" s="19"/>
      <c r="L19927" s="19">
        <v>0.21167191721950751</v>
      </c>
      <c r="M19927" s="19"/>
      <c r="N19927" s="19">
        <v>0.90870625988317411</v>
      </c>
      <c r="O19927" s="19"/>
      <c r="P19927" s="50">
        <v>0.12168965973078612</v>
      </c>
      <c r="R19927" s="9" t="s">
        <v>0</v>
      </c>
    </row>
    <row r="19928" spans="2:18" x14ac:dyDescent="0.2">
      <c r="B19928" s="25">
        <v>19698</v>
      </c>
      <c r="C19928" s="193"/>
      <c r="D19928" s="19">
        <v>1.9779955618261162</v>
      </c>
      <c r="E19928" s="19"/>
      <c r="F19928" s="19">
        <v>1.4217865994155479</v>
      </c>
      <c r="G19928" s="19"/>
      <c r="H19928" s="19">
        <v>1.8847666888237993</v>
      </c>
      <c r="I19928" s="19"/>
      <c r="J19928" s="19">
        <v>2.227230452568763</v>
      </c>
      <c r="K19928" s="19"/>
      <c r="L19928" s="19">
        <v>2.2907512230375366</v>
      </c>
      <c r="M19928" s="19"/>
      <c r="N19928" s="19">
        <v>2.515506016948664</v>
      </c>
      <c r="O19928" s="19"/>
      <c r="P19928" s="50">
        <v>2.2389488542631533</v>
      </c>
      <c r="R19928" s="9" t="s">
        <v>0</v>
      </c>
    </row>
    <row r="19929" spans="2:18" x14ac:dyDescent="0.2">
      <c r="B19929" s="25">
        <v>19699</v>
      </c>
      <c r="C19929" s="193">
        <v>0.35808597203018311</v>
      </c>
      <c r="D19929" s="19"/>
      <c r="E19929" s="19"/>
      <c r="F19929" s="19">
        <v>0.11879398783940469</v>
      </c>
      <c r="G19929" s="19">
        <v>0.38262309514407239</v>
      </c>
      <c r="H19929" s="19"/>
      <c r="I19929" s="19"/>
      <c r="J19929" s="19">
        <v>0.44184976214213523</v>
      </c>
      <c r="K19929" s="19">
        <v>1.0447462555485412</v>
      </c>
      <c r="L19929" s="19"/>
      <c r="M19929" s="19">
        <v>7.2390088319943466E-2</v>
      </c>
      <c r="N19929" s="19"/>
      <c r="O19929" s="19"/>
      <c r="P19929" s="50">
        <v>0.43732583962847665</v>
      </c>
      <c r="R19929" s="9" t="s">
        <v>0</v>
      </c>
    </row>
    <row r="19930" spans="2:18" x14ac:dyDescent="0.2">
      <c r="B19930" s="25">
        <v>19700</v>
      </c>
      <c r="C19930" s="193">
        <v>0.31803944418887126</v>
      </c>
      <c r="D19930" s="19"/>
      <c r="E19930" s="19">
        <v>0.8964854039552892</v>
      </c>
      <c r="F19930" s="19"/>
      <c r="G19930" s="19">
        <v>0.63540916067934883</v>
      </c>
      <c r="H19930" s="19"/>
      <c r="I19930" s="19">
        <v>0.61765096164834266</v>
      </c>
      <c r="J19930" s="19"/>
      <c r="K19930" s="19">
        <v>0.43078340071321625</v>
      </c>
      <c r="L19930" s="19"/>
      <c r="M19930" s="19">
        <v>0.87422839712737976</v>
      </c>
      <c r="N19930" s="19"/>
      <c r="O19930" s="19">
        <v>0.15327329191192363</v>
      </c>
      <c r="P19930" s="50"/>
      <c r="R19930" s="9" t="s">
        <v>0</v>
      </c>
    </row>
    <row r="19931" spans="2:18" x14ac:dyDescent="0.2">
      <c r="B19931" s="25">
        <v>19701</v>
      </c>
      <c r="C19931" s="193">
        <v>1.0348124975667086</v>
      </c>
      <c r="D19931" s="19"/>
      <c r="E19931" s="19">
        <v>5.7486826813979749E-2</v>
      </c>
      <c r="F19931" s="19"/>
      <c r="G19931" s="19">
        <v>0.72202610132370226</v>
      </c>
      <c r="H19931" s="19"/>
      <c r="I19931" s="19">
        <v>0.13573950468756388</v>
      </c>
      <c r="J19931" s="19"/>
      <c r="K19931" s="19">
        <v>0.48492972680614804</v>
      </c>
      <c r="L19931" s="19"/>
      <c r="M19931" s="19">
        <v>0.89706354847212055</v>
      </c>
      <c r="N19931" s="19"/>
      <c r="O19931" s="19">
        <v>1.0468948236445175</v>
      </c>
      <c r="P19931" s="50"/>
      <c r="R19931" s="9" t="s">
        <v>0</v>
      </c>
    </row>
    <row r="19932" spans="2:18" x14ac:dyDescent="0.2">
      <c r="B19932" s="25">
        <v>19702</v>
      </c>
      <c r="C19932" s="193">
        <v>0.70972314311533191</v>
      </c>
      <c r="D19932" s="19"/>
      <c r="E19932" s="19"/>
      <c r="F19932" s="19">
        <v>1.2310980120117574</v>
      </c>
      <c r="G19932" s="19">
        <v>0.72118510859740081</v>
      </c>
      <c r="H19932" s="19"/>
      <c r="I19932" s="19"/>
      <c r="J19932" s="19">
        <v>0.29923319333731657</v>
      </c>
      <c r="K19932" s="19">
        <v>0.13694813991748198</v>
      </c>
      <c r="L19932" s="19"/>
      <c r="M19932" s="19"/>
      <c r="N19932" s="19">
        <v>0.24898837927337603</v>
      </c>
      <c r="O19932" s="19">
        <v>0.20942004640867309</v>
      </c>
      <c r="P19932" s="50"/>
      <c r="R19932" s="9" t="s">
        <v>0</v>
      </c>
    </row>
    <row r="19933" spans="2:18" x14ac:dyDescent="0.2">
      <c r="B19933" s="25">
        <v>19703</v>
      </c>
      <c r="C19933" s="193"/>
      <c r="D19933" s="19">
        <v>0.38109246869745811</v>
      </c>
      <c r="E19933" s="19">
        <v>0.12190218028022902</v>
      </c>
      <c r="F19933" s="19"/>
      <c r="G19933" s="19"/>
      <c r="H19933" s="19">
        <v>0.77450829431816748</v>
      </c>
      <c r="I19933" s="19">
        <v>5.9553571234503729E-2</v>
      </c>
      <c r="J19933" s="19"/>
      <c r="K19933" s="19"/>
      <c r="L19933" s="19">
        <v>0.81344030572838177</v>
      </c>
      <c r="M19933" s="19"/>
      <c r="N19933" s="19">
        <v>0.31745040623822407</v>
      </c>
      <c r="O19933" s="19">
        <v>0.62425035620756042</v>
      </c>
      <c r="P19933" s="50"/>
      <c r="R19933" s="9" t="s">
        <v>0</v>
      </c>
    </row>
    <row r="19934" spans="2:18" x14ac:dyDescent="0.2">
      <c r="B19934" s="25">
        <v>19704</v>
      </c>
      <c r="C19934" s="193"/>
      <c r="D19934" s="19">
        <v>0.24814417542868294</v>
      </c>
      <c r="E19934" s="19">
        <v>1.3739765280322674E-2</v>
      </c>
      <c r="F19934" s="19"/>
      <c r="G19934" s="19"/>
      <c r="H19934" s="19">
        <v>9.4441209451912422E-2</v>
      </c>
      <c r="I19934" s="19">
        <v>0.151132740698176</v>
      </c>
      <c r="J19934" s="19"/>
      <c r="K19934" s="19">
        <v>0.36870371771276489</v>
      </c>
      <c r="L19934" s="19"/>
      <c r="M19934" s="19"/>
      <c r="N19934" s="19">
        <v>0.83590591368659051</v>
      </c>
      <c r="O19934" s="19">
        <v>0.26278562680000717</v>
      </c>
      <c r="P19934" s="50"/>
      <c r="R19934" s="9" t="s">
        <v>0</v>
      </c>
    </row>
    <row r="19935" spans="2:18" x14ac:dyDescent="0.2">
      <c r="B19935" s="25">
        <v>19705</v>
      </c>
      <c r="C19935" s="193">
        <v>0.92771082028206842</v>
      </c>
      <c r="D19935" s="19"/>
      <c r="E19935" s="19">
        <v>0.39638386083249094</v>
      </c>
      <c r="F19935" s="19"/>
      <c r="G19935" s="19"/>
      <c r="H19935" s="19">
        <v>0.12089369810560203</v>
      </c>
      <c r="I19935" s="19">
        <v>1.2509441240782384</v>
      </c>
      <c r="J19935" s="19"/>
      <c r="K19935" s="19">
        <v>0.11205267748528512</v>
      </c>
      <c r="L19935" s="19"/>
      <c r="M19935" s="19">
        <v>0.92547492764909345</v>
      </c>
      <c r="N19935" s="19"/>
      <c r="O19935" s="19">
        <v>0.45260089402241976</v>
      </c>
      <c r="P19935" s="50"/>
      <c r="R19935" s="9" t="s">
        <v>0</v>
      </c>
    </row>
    <row r="19936" spans="2:18" x14ac:dyDescent="0.2">
      <c r="B19936" s="25">
        <v>19706</v>
      </c>
      <c r="C19936" s="193"/>
      <c r="D19936" s="19">
        <v>0.55281004067327655</v>
      </c>
      <c r="E19936" s="19">
        <v>4.1431788424249674E-2</v>
      </c>
      <c r="F19936" s="19"/>
      <c r="G19936" s="19"/>
      <c r="H19936" s="19">
        <v>0.11679597774342927</v>
      </c>
      <c r="I19936" s="19">
        <v>0.61150990760760804</v>
      </c>
      <c r="J19936" s="19"/>
      <c r="K19936" s="19"/>
      <c r="L19936" s="19">
        <v>1.1696709178665528</v>
      </c>
      <c r="M19936" s="19">
        <v>7.2576057700686397E-2</v>
      </c>
      <c r="N19936" s="19"/>
      <c r="O19936" s="19"/>
      <c r="P19936" s="50">
        <v>0.36485107254061577</v>
      </c>
      <c r="R19936" s="9" t="s">
        <v>0</v>
      </c>
    </row>
    <row r="19937" spans="2:18" x14ac:dyDescent="0.2">
      <c r="B19937" s="25">
        <v>19707</v>
      </c>
      <c r="C19937" s="193">
        <v>1.0583107856375444</v>
      </c>
      <c r="D19937" s="19"/>
      <c r="E19937" s="19">
        <v>1.1933179595252252</v>
      </c>
      <c r="F19937" s="19"/>
      <c r="G19937" s="19">
        <v>0.66101663886908191</v>
      </c>
      <c r="H19937" s="19"/>
      <c r="I19937" s="19">
        <v>1.3312122403624338</v>
      </c>
      <c r="J19937" s="19"/>
      <c r="K19937" s="19">
        <v>0.44339409449659384</v>
      </c>
      <c r="L19937" s="19"/>
      <c r="M19937" s="19">
        <v>0.85961972089682837</v>
      </c>
      <c r="N19937" s="19"/>
      <c r="O19937" s="19">
        <v>0.96986174959423121</v>
      </c>
      <c r="P19937" s="50"/>
      <c r="R19937" s="9" t="s">
        <v>0</v>
      </c>
    </row>
    <row r="19938" spans="2:18" x14ac:dyDescent="0.2">
      <c r="B19938" s="25">
        <v>19708</v>
      </c>
      <c r="C19938" s="193">
        <v>1.7058144280250198</v>
      </c>
      <c r="D19938" s="19"/>
      <c r="E19938" s="19">
        <v>1.1142818924105813</v>
      </c>
      <c r="F19938" s="19"/>
      <c r="G19938" s="19">
        <v>0.59934677772414513</v>
      </c>
      <c r="H19938" s="19"/>
      <c r="I19938" s="19">
        <v>0.99046406519547259</v>
      </c>
      <c r="J19938" s="19"/>
      <c r="K19938" s="19">
        <v>1.373023137956233</v>
      </c>
      <c r="L19938" s="19"/>
      <c r="M19938" s="19">
        <v>0.29827278017295467</v>
      </c>
      <c r="N19938" s="19"/>
      <c r="O19938" s="19">
        <v>2.1334747329799515</v>
      </c>
      <c r="P19938" s="50"/>
      <c r="R19938" s="9" t="s">
        <v>0</v>
      </c>
    </row>
    <row r="19939" spans="2:18" x14ac:dyDescent="0.2">
      <c r="B19939" s="25">
        <v>19709</v>
      </c>
      <c r="C19939" s="193"/>
      <c r="D19939" s="19">
        <v>0.90369227525879148</v>
      </c>
      <c r="E19939" s="19"/>
      <c r="F19939" s="19">
        <v>0.79509069985851522</v>
      </c>
      <c r="G19939" s="19">
        <v>0.11390873747909727</v>
      </c>
      <c r="H19939" s="19"/>
      <c r="I19939" s="19"/>
      <c r="J19939" s="19">
        <v>0.99850386468078089</v>
      </c>
      <c r="K19939" s="19"/>
      <c r="L19939" s="19">
        <v>1.438973624277744</v>
      </c>
      <c r="M19939" s="19"/>
      <c r="N19939" s="19">
        <v>1.1535392601394754</v>
      </c>
      <c r="O19939" s="19"/>
      <c r="P19939" s="50">
        <v>1.0492170727377528</v>
      </c>
      <c r="R19939" s="9" t="s">
        <v>0</v>
      </c>
    </row>
    <row r="19940" spans="2:18" x14ac:dyDescent="0.2">
      <c r="B19940" s="25">
        <v>19710</v>
      </c>
      <c r="C19940" s="193"/>
      <c r="D19940" s="19">
        <v>1.1232981813892569</v>
      </c>
      <c r="E19940" s="19"/>
      <c r="F19940" s="19">
        <v>1.7544394385815114</v>
      </c>
      <c r="G19940" s="19"/>
      <c r="H19940" s="19">
        <v>0.5007259565350487</v>
      </c>
      <c r="I19940" s="19"/>
      <c r="J19940" s="19">
        <v>0.84919884607734986</v>
      </c>
      <c r="K19940" s="19"/>
      <c r="L19940" s="19">
        <v>0.72421376487146816</v>
      </c>
      <c r="M19940" s="19"/>
      <c r="N19940" s="19">
        <v>2.1050583439328454</v>
      </c>
      <c r="O19940" s="19"/>
      <c r="P19940" s="50">
        <v>1.4250988761410928</v>
      </c>
      <c r="R19940" s="9" t="s">
        <v>0</v>
      </c>
    </row>
    <row r="19941" spans="2:18" x14ac:dyDescent="0.2">
      <c r="B19941" s="25">
        <v>19711</v>
      </c>
      <c r="C19941" s="193">
        <v>0.21219233479840258</v>
      </c>
      <c r="D19941" s="19"/>
      <c r="E19941" s="19">
        <v>0.58384807880883582</v>
      </c>
      <c r="F19941" s="19"/>
      <c r="G19941" s="19">
        <v>1.6571576845536597</v>
      </c>
      <c r="H19941" s="19"/>
      <c r="I19941" s="19">
        <v>0.58298856819566813</v>
      </c>
      <c r="J19941" s="19"/>
      <c r="K19941" s="19">
        <v>0.58204638180931989</v>
      </c>
      <c r="L19941" s="19"/>
      <c r="M19941" s="19">
        <v>1.4715366220317585</v>
      </c>
      <c r="N19941" s="19"/>
      <c r="O19941" s="19">
        <v>1.7399957604532104</v>
      </c>
      <c r="P19941" s="50"/>
      <c r="R19941" s="9" t="s">
        <v>0</v>
      </c>
    </row>
    <row r="19942" spans="2:18" x14ac:dyDescent="0.2">
      <c r="B19942" s="25">
        <v>19712</v>
      </c>
      <c r="C19942" s="193">
        <v>0.74192365033480467</v>
      </c>
      <c r="D19942" s="19"/>
      <c r="E19942" s="19">
        <v>0.81887500919033318</v>
      </c>
      <c r="F19942" s="19"/>
      <c r="G19942" s="19"/>
      <c r="H19942" s="19">
        <v>1.9056554407960865E-3</v>
      </c>
      <c r="I19942" s="19">
        <v>0.27826023014026358</v>
      </c>
      <c r="J19942" s="19"/>
      <c r="K19942" s="19">
        <v>0.78484493976961411</v>
      </c>
      <c r="L19942" s="19"/>
      <c r="M19942" s="19"/>
      <c r="N19942" s="19">
        <v>2.6368748618259059E-2</v>
      </c>
      <c r="O19942" s="19">
        <v>0.37395788623311899</v>
      </c>
      <c r="P19942" s="50"/>
      <c r="R19942" s="9" t="s">
        <v>0</v>
      </c>
    </row>
    <row r="19943" spans="2:18" x14ac:dyDescent="0.2">
      <c r="B19943" s="25">
        <v>19713</v>
      </c>
      <c r="C19943" s="193"/>
      <c r="D19943" s="19">
        <v>0.39278955685701239</v>
      </c>
      <c r="E19943" s="19"/>
      <c r="F19943" s="19">
        <v>2.5103036006482268E-2</v>
      </c>
      <c r="G19943" s="19"/>
      <c r="H19943" s="19">
        <v>0.10925658015877242</v>
      </c>
      <c r="I19943" s="19"/>
      <c r="J19943" s="19">
        <v>1.0971207882414</v>
      </c>
      <c r="K19943" s="19"/>
      <c r="L19943" s="19">
        <v>0.38922002416823881</v>
      </c>
      <c r="M19943" s="19">
        <v>0.22330826327656159</v>
      </c>
      <c r="N19943" s="19"/>
      <c r="O19943" s="19"/>
      <c r="P19943" s="50">
        <v>0.36058776817548271</v>
      </c>
      <c r="R19943" s="9" t="s">
        <v>0</v>
      </c>
    </row>
    <row r="19944" spans="2:18" x14ac:dyDescent="0.2">
      <c r="B19944" s="25">
        <v>19714</v>
      </c>
      <c r="C19944" s="193">
        <v>1.6753630837593312</v>
      </c>
      <c r="D19944" s="19"/>
      <c r="E19944" s="19">
        <v>2.0596468880092504</v>
      </c>
      <c r="F19944" s="19"/>
      <c r="G19944" s="19">
        <v>2.2010702059230876</v>
      </c>
      <c r="H19944" s="19"/>
      <c r="I19944" s="19">
        <v>1.5664290598919606</v>
      </c>
      <c r="J19944" s="19"/>
      <c r="K19944" s="19">
        <v>1.0943000237907323</v>
      </c>
      <c r="L19944" s="19"/>
      <c r="M19944" s="19">
        <v>1.2286337647978789</v>
      </c>
      <c r="N19944" s="19"/>
      <c r="O19944" s="19">
        <v>0.55233333545757968</v>
      </c>
      <c r="P19944" s="50"/>
      <c r="R19944" s="9" t="s">
        <v>0</v>
      </c>
    </row>
    <row r="19945" spans="2:18" x14ac:dyDescent="0.2">
      <c r="B19945" s="25">
        <v>19715</v>
      </c>
      <c r="C19945" s="193"/>
      <c r="D19945" s="19">
        <v>0.92427239558103313</v>
      </c>
      <c r="E19945" s="19"/>
      <c r="F19945" s="19">
        <v>0.74352534133574921</v>
      </c>
      <c r="G19945" s="19">
        <v>9.4168870595931653E-2</v>
      </c>
      <c r="H19945" s="19"/>
      <c r="I19945" s="19"/>
      <c r="J19945" s="19">
        <v>0.67212995880974469</v>
      </c>
      <c r="K19945" s="19"/>
      <c r="L19945" s="19">
        <v>7.6041081836410174E-2</v>
      </c>
      <c r="M19945" s="19"/>
      <c r="N19945" s="19">
        <v>0.73095332368296462</v>
      </c>
      <c r="O19945" s="19"/>
      <c r="P19945" s="50">
        <v>0.76150794426915269</v>
      </c>
      <c r="R19945" s="9" t="s">
        <v>0</v>
      </c>
    </row>
    <row r="19946" spans="2:18" x14ac:dyDescent="0.2">
      <c r="B19946" s="25">
        <v>19716</v>
      </c>
      <c r="C19946" s="193"/>
      <c r="D19946" s="19">
        <v>1.1774252611058029</v>
      </c>
      <c r="E19946" s="19"/>
      <c r="F19946" s="19">
        <v>0.85066688045564587</v>
      </c>
      <c r="G19946" s="19"/>
      <c r="H19946" s="19">
        <v>1.5992500469059066</v>
      </c>
      <c r="I19946" s="19"/>
      <c r="J19946" s="19">
        <v>0.9307311117549355</v>
      </c>
      <c r="K19946" s="19"/>
      <c r="L19946" s="19">
        <v>1.568803745486413</v>
      </c>
      <c r="M19946" s="19"/>
      <c r="N19946" s="19">
        <v>0.784098648717105</v>
      </c>
      <c r="O19946" s="19"/>
      <c r="P19946" s="50">
        <v>2.0770702305566693</v>
      </c>
      <c r="R19946" s="9" t="s">
        <v>0</v>
      </c>
    </row>
    <row r="19947" spans="2:18" x14ac:dyDescent="0.2">
      <c r="B19947" s="25">
        <v>19717</v>
      </c>
      <c r="C19947" s="193"/>
      <c r="D19947" s="19">
        <v>1.6291258685218048E-2</v>
      </c>
      <c r="E19947" s="19">
        <v>1.207218573807824</v>
      </c>
      <c r="F19947" s="19"/>
      <c r="G19947" s="19"/>
      <c r="H19947" s="19">
        <v>1.3576639436411054E-3</v>
      </c>
      <c r="I19947" s="19">
        <v>1.2583284768944568E-2</v>
      </c>
      <c r="J19947" s="19"/>
      <c r="K19947" s="19">
        <v>0.2286183913001702</v>
      </c>
      <c r="L19947" s="19"/>
      <c r="M19947" s="19"/>
      <c r="N19947" s="19">
        <v>0.3146196835699267</v>
      </c>
      <c r="O19947" s="19">
        <v>0.30938080241613247</v>
      </c>
      <c r="P19947" s="50"/>
      <c r="R19947" s="9" t="s">
        <v>0</v>
      </c>
    </row>
    <row r="19948" spans="2:18" x14ac:dyDescent="0.2">
      <c r="B19948" s="25">
        <v>19718</v>
      </c>
      <c r="C19948" s="193">
        <v>0.95685918656552194</v>
      </c>
      <c r="D19948" s="19"/>
      <c r="E19948" s="19">
        <v>0.89804273631805831</v>
      </c>
      <c r="F19948" s="19"/>
      <c r="G19948" s="19">
        <v>1.5525997248708583</v>
      </c>
      <c r="H19948" s="19"/>
      <c r="I19948" s="19">
        <v>0.95563988626340535</v>
      </c>
      <c r="J19948" s="19"/>
      <c r="K19948" s="19">
        <v>1.8046691286705965</v>
      </c>
      <c r="L19948" s="19"/>
      <c r="M19948" s="19">
        <v>1.691839343378424</v>
      </c>
      <c r="N19948" s="19"/>
      <c r="O19948" s="19">
        <v>1.2896666801688412</v>
      </c>
      <c r="P19948" s="50"/>
      <c r="R19948" s="9" t="s">
        <v>0</v>
      </c>
    </row>
    <row r="19949" spans="2:18" x14ac:dyDescent="0.2">
      <c r="B19949" s="25">
        <v>19719</v>
      </c>
      <c r="C19949" s="193">
        <v>0.10579977102450112</v>
      </c>
      <c r="D19949" s="19"/>
      <c r="E19949" s="19"/>
      <c r="F19949" s="19">
        <v>0.21547984206866941</v>
      </c>
      <c r="G19949" s="19">
        <v>0.20132254381592354</v>
      </c>
      <c r="H19949" s="19"/>
      <c r="I19949" s="19">
        <v>2.3914755143039985E-2</v>
      </c>
      <c r="J19949" s="19"/>
      <c r="K19949" s="19">
        <v>0.34359640149222992</v>
      </c>
      <c r="L19949" s="19"/>
      <c r="M19949" s="19"/>
      <c r="N19949" s="19">
        <v>0.83811327506940247</v>
      </c>
      <c r="O19949" s="19">
        <v>0.34326483880585729</v>
      </c>
      <c r="P19949" s="50"/>
      <c r="R19949" s="9" t="s">
        <v>0</v>
      </c>
    </row>
    <row r="19950" spans="2:18" x14ac:dyDescent="0.2">
      <c r="B19950" s="25">
        <v>19720</v>
      </c>
      <c r="C19950" s="193">
        <v>0.56834871711060109</v>
      </c>
      <c r="D19950" s="19"/>
      <c r="E19950" s="19">
        <v>1.5621796089281332</v>
      </c>
      <c r="F19950" s="19"/>
      <c r="G19950" s="19">
        <v>2.2333548767242308</v>
      </c>
      <c r="H19950" s="19"/>
      <c r="I19950" s="19">
        <v>1.3186262268173179</v>
      </c>
      <c r="J19950" s="19"/>
      <c r="K19950" s="19">
        <v>0.76889026579133091</v>
      </c>
      <c r="L19950" s="19"/>
      <c r="M19950" s="19">
        <v>1.5757608205009737</v>
      </c>
      <c r="N19950" s="19"/>
      <c r="O19950" s="19">
        <v>1.5888697742146252</v>
      </c>
      <c r="P19950" s="50"/>
      <c r="R19950" s="9" t="s">
        <v>0</v>
      </c>
    </row>
    <row r="19951" spans="2:18" x14ac:dyDescent="0.2">
      <c r="B19951" s="25">
        <v>19721</v>
      </c>
      <c r="C19951" s="193"/>
      <c r="D19951" s="19">
        <v>0.28646011447018643</v>
      </c>
      <c r="E19951" s="19"/>
      <c r="F19951" s="19">
        <v>0.71343929694602137</v>
      </c>
      <c r="G19951" s="19">
        <v>0.71814957918186939</v>
      </c>
      <c r="H19951" s="19"/>
      <c r="I19951" s="19">
        <v>1.0743515388569846</v>
      </c>
      <c r="J19951" s="19"/>
      <c r="K19951" s="19">
        <v>4.1769722002189542E-2</v>
      </c>
      <c r="L19951" s="19"/>
      <c r="M19951" s="19"/>
      <c r="N19951" s="19">
        <v>0.3308203174932603</v>
      </c>
      <c r="O19951" s="19"/>
      <c r="P19951" s="50">
        <v>0.23703854073761516</v>
      </c>
      <c r="R19951" s="9" t="s">
        <v>0</v>
      </c>
    </row>
    <row r="19952" spans="2:18" x14ac:dyDescent="0.2">
      <c r="B19952" s="25">
        <v>19722</v>
      </c>
      <c r="C19952" s="193">
        <v>0.10434159925884257</v>
      </c>
      <c r="D19952" s="19"/>
      <c r="E19952" s="19">
        <v>1.1357497555584848</v>
      </c>
      <c r="F19952" s="19"/>
      <c r="G19952" s="19">
        <v>0.59919208090861231</v>
      </c>
      <c r="H19952" s="19"/>
      <c r="I19952" s="19">
        <v>0.43123881390317437</v>
      </c>
      <c r="J19952" s="19"/>
      <c r="K19952" s="19">
        <v>0.17914358183455797</v>
      </c>
      <c r="L19952" s="19"/>
      <c r="M19952" s="19">
        <v>1.4171175633849467</v>
      </c>
      <c r="N19952" s="19"/>
      <c r="O19952" s="19">
        <v>0.39346971679603993</v>
      </c>
      <c r="P19952" s="50"/>
      <c r="R19952" s="9" t="s">
        <v>0</v>
      </c>
    </row>
    <row r="19953" spans="2:18" x14ac:dyDescent="0.2">
      <c r="B19953" s="25">
        <v>19723</v>
      </c>
      <c r="C19953" s="193"/>
      <c r="D19953" s="19">
        <v>0.76363110907989418</v>
      </c>
      <c r="E19953" s="19"/>
      <c r="F19953" s="19">
        <v>0.68276443934113051</v>
      </c>
      <c r="G19953" s="19"/>
      <c r="H19953" s="19">
        <v>1.1870718277865993</v>
      </c>
      <c r="I19953" s="19"/>
      <c r="J19953" s="19">
        <v>2.0035663000136092</v>
      </c>
      <c r="K19953" s="19"/>
      <c r="L19953" s="19">
        <v>1.149573115772452</v>
      </c>
      <c r="M19953" s="19"/>
      <c r="N19953" s="19">
        <v>1.198513889835765</v>
      </c>
      <c r="O19953" s="19"/>
      <c r="P19953" s="50">
        <v>1.3471846836601218</v>
      </c>
      <c r="R19953" s="9" t="s">
        <v>0</v>
      </c>
    </row>
    <row r="19954" spans="2:18" x14ac:dyDescent="0.2">
      <c r="B19954" s="25">
        <v>19724</v>
      </c>
      <c r="C19954" s="193"/>
      <c r="D19954" s="19">
        <v>0.29769373838135715</v>
      </c>
      <c r="E19954" s="19"/>
      <c r="F19954" s="19">
        <v>0.31735905206813558</v>
      </c>
      <c r="G19954" s="19">
        <v>0.46338498768960101</v>
      </c>
      <c r="H19954" s="19"/>
      <c r="I19954" s="19"/>
      <c r="J19954" s="19">
        <v>1.1116376397744996</v>
      </c>
      <c r="K19954" s="19">
        <v>0.50742226123321732</v>
      </c>
      <c r="L19954" s="19"/>
      <c r="M19954" s="19">
        <v>1.3257814683515092</v>
      </c>
      <c r="N19954" s="19"/>
      <c r="O19954" s="19">
        <v>1.2736719268722554</v>
      </c>
      <c r="P19954" s="50"/>
      <c r="R19954" s="9" t="s">
        <v>0</v>
      </c>
    </row>
    <row r="19955" spans="2:18" x14ac:dyDescent="0.2">
      <c r="B19955" s="25">
        <v>19725</v>
      </c>
      <c r="C19955" s="193">
        <v>1.5238658989670335</v>
      </c>
      <c r="D19955" s="19"/>
      <c r="E19955" s="19">
        <v>2.0090738574785241</v>
      </c>
      <c r="F19955" s="19"/>
      <c r="G19955" s="19">
        <v>1.0833098514854498</v>
      </c>
      <c r="H19955" s="19"/>
      <c r="I19955" s="19">
        <v>2.2022577566709733</v>
      </c>
      <c r="J19955" s="19"/>
      <c r="K19955" s="19">
        <v>1.4366014647376568</v>
      </c>
      <c r="L19955" s="19"/>
      <c r="M19955" s="19">
        <v>0.69624484146211785</v>
      </c>
      <c r="N19955" s="19"/>
      <c r="O19955" s="19">
        <v>1.4503608337251246</v>
      </c>
      <c r="P19955" s="50"/>
      <c r="R19955" s="9" t="s">
        <v>0</v>
      </c>
    </row>
    <row r="19956" spans="2:18" x14ac:dyDescent="0.2">
      <c r="B19956" s="25">
        <v>19726</v>
      </c>
      <c r="C19956" s="193">
        <v>5.7563357011828423E-2</v>
      </c>
      <c r="D19956" s="19"/>
      <c r="E19956" s="19">
        <v>0.5528603849225453</v>
      </c>
      <c r="F19956" s="19"/>
      <c r="G19956" s="19">
        <v>0.13646580731183236</v>
      </c>
      <c r="H19956" s="19"/>
      <c r="I19956" s="19"/>
      <c r="J19956" s="19">
        <v>0.86708735169541129</v>
      </c>
      <c r="K19956" s="19">
        <v>0.56995882531105468</v>
      </c>
      <c r="L19956" s="19"/>
      <c r="M19956" s="19">
        <v>0.11819300458877771</v>
      </c>
      <c r="N19956" s="19"/>
      <c r="O19956" s="19"/>
      <c r="P19956" s="50">
        <v>0.57055548213391716</v>
      </c>
      <c r="R19956" s="9" t="s">
        <v>0</v>
      </c>
    </row>
    <row r="19957" spans="2:18" x14ac:dyDescent="0.2">
      <c r="B19957" s="25">
        <v>19727</v>
      </c>
      <c r="C19957" s="193"/>
      <c r="D19957" s="19">
        <v>0.50412914905015516</v>
      </c>
      <c r="E19957" s="19"/>
      <c r="F19957" s="19">
        <v>1.4318563965715525</v>
      </c>
      <c r="G19957" s="19"/>
      <c r="H19957" s="19">
        <v>4.318832805491396E-2</v>
      </c>
      <c r="I19957" s="19"/>
      <c r="J19957" s="19">
        <v>0.96185518163614248</v>
      </c>
      <c r="K19957" s="19"/>
      <c r="L19957" s="19">
        <v>0.2575210542065629</v>
      </c>
      <c r="M19957" s="19"/>
      <c r="N19957" s="19">
        <v>1.8155205554881899</v>
      </c>
      <c r="O19957" s="19"/>
      <c r="P19957" s="50">
        <v>0.62014869258102012</v>
      </c>
      <c r="R19957" s="9" t="s">
        <v>0</v>
      </c>
    </row>
    <row r="19958" spans="2:18" x14ac:dyDescent="0.2">
      <c r="B19958" s="25">
        <v>19728</v>
      </c>
      <c r="C19958" s="193">
        <v>1.0541102378927096</v>
      </c>
      <c r="D19958" s="19"/>
      <c r="E19958" s="19">
        <v>1.2529024284215633</v>
      </c>
      <c r="F19958" s="19"/>
      <c r="G19958" s="19">
        <v>0.72863323542320713</v>
      </c>
      <c r="H19958" s="19"/>
      <c r="I19958" s="19">
        <v>0.15750811470760881</v>
      </c>
      <c r="J19958" s="19"/>
      <c r="K19958" s="19">
        <v>0.74272240915900811</v>
      </c>
      <c r="L19958" s="19"/>
      <c r="M19958" s="19">
        <v>0.43697797724998166</v>
      </c>
      <c r="N19958" s="19"/>
      <c r="O19958" s="19">
        <v>1.4636108233376037</v>
      </c>
      <c r="P19958" s="50"/>
      <c r="R19958" s="9" t="s">
        <v>0</v>
      </c>
    </row>
    <row r="19959" spans="2:18" x14ac:dyDescent="0.2">
      <c r="B19959" s="25">
        <v>19729</v>
      </c>
      <c r="C19959" s="193">
        <v>0.86863308754642909</v>
      </c>
      <c r="D19959" s="19"/>
      <c r="E19959" s="19">
        <v>0.53585362049170226</v>
      </c>
      <c r="F19959" s="19"/>
      <c r="G19959" s="19">
        <v>1.2195224594674277</v>
      </c>
      <c r="H19959" s="19"/>
      <c r="I19959" s="19"/>
      <c r="J19959" s="19">
        <v>0.32629269304841924</v>
      </c>
      <c r="K19959" s="19">
        <v>0.68164916042810697</v>
      </c>
      <c r="L19959" s="19"/>
      <c r="M19959" s="19">
        <v>9.1081529897998476E-2</v>
      </c>
      <c r="N19959" s="19"/>
      <c r="O19959" s="19"/>
      <c r="P19959" s="50">
        <v>1.5976961215202136E-3</v>
      </c>
      <c r="R19959" s="9" t="s">
        <v>0</v>
      </c>
    </row>
    <row r="19960" spans="2:18" x14ac:dyDescent="0.2">
      <c r="B19960" s="25">
        <v>19730</v>
      </c>
      <c r="C19960" s="193"/>
      <c r="D19960" s="19">
        <v>0.9535633504136426</v>
      </c>
      <c r="E19960" s="19"/>
      <c r="F19960" s="19">
        <v>1.9912355205780805</v>
      </c>
      <c r="G19960" s="19"/>
      <c r="H19960" s="19">
        <v>0.91478950179951668</v>
      </c>
      <c r="I19960" s="19"/>
      <c r="J19960" s="19">
        <v>0.93630250325645581</v>
      </c>
      <c r="K19960" s="19"/>
      <c r="L19960" s="19">
        <v>1.0656382050244497</v>
      </c>
      <c r="M19960" s="19"/>
      <c r="N19960" s="19">
        <v>1.7426315657567528</v>
      </c>
      <c r="O19960" s="19"/>
      <c r="P19960" s="50">
        <v>1.3732179916556906</v>
      </c>
      <c r="R19960" s="9" t="s">
        <v>0</v>
      </c>
    </row>
    <row r="19961" spans="2:18" x14ac:dyDescent="0.2">
      <c r="B19961" s="25">
        <v>19731</v>
      </c>
      <c r="C19961" s="193">
        <v>0.54866167978088665</v>
      </c>
      <c r="D19961" s="19"/>
      <c r="E19961" s="19">
        <v>0.35989921617827053</v>
      </c>
      <c r="F19961" s="19"/>
      <c r="G19961" s="19">
        <v>0.83687258599594716</v>
      </c>
      <c r="H19961" s="19"/>
      <c r="I19961" s="19">
        <v>0.93703563496101705</v>
      </c>
      <c r="J19961" s="19"/>
      <c r="K19961" s="19">
        <v>0.98063788646055905</v>
      </c>
      <c r="L19961" s="19"/>
      <c r="M19961" s="19">
        <v>0.53245427222031172</v>
      </c>
      <c r="N19961" s="19"/>
      <c r="O19961" s="19">
        <v>0.46671985818739725</v>
      </c>
      <c r="P19961" s="50"/>
      <c r="R19961" s="9" t="s">
        <v>0</v>
      </c>
    </row>
    <row r="19962" spans="2:18" x14ac:dyDescent="0.2">
      <c r="B19962" s="25">
        <v>19732</v>
      </c>
      <c r="C19962" s="193"/>
      <c r="D19962" s="19">
        <v>0.56963273021590555</v>
      </c>
      <c r="E19962" s="19"/>
      <c r="F19962" s="19">
        <v>0.77203178916711945</v>
      </c>
      <c r="G19962" s="19"/>
      <c r="H19962" s="19">
        <v>0.4148130505271615</v>
      </c>
      <c r="I19962" s="19"/>
      <c r="J19962" s="19">
        <v>7.4630526816850274E-3</v>
      </c>
      <c r="K19962" s="19"/>
      <c r="L19962" s="19">
        <v>1.5274062372570385</v>
      </c>
      <c r="M19962" s="19">
        <v>0.17923112113352893</v>
      </c>
      <c r="N19962" s="19"/>
      <c r="O19962" s="19"/>
      <c r="P19962" s="50">
        <v>7.611861496388718E-2</v>
      </c>
      <c r="R19962" s="9" t="s">
        <v>0</v>
      </c>
    </row>
    <row r="19963" spans="2:18" x14ac:dyDescent="0.2">
      <c r="B19963" s="25">
        <v>19733</v>
      </c>
      <c r="C19963" s="193">
        <v>0.66984278551965859</v>
      </c>
      <c r="D19963" s="19"/>
      <c r="E19963" s="19">
        <v>0.89759099801622033</v>
      </c>
      <c r="F19963" s="19"/>
      <c r="G19963" s="19">
        <v>0.67289883889006452</v>
      </c>
      <c r="H19963" s="19"/>
      <c r="I19963" s="19">
        <v>0.35584444011837685</v>
      </c>
      <c r="J19963" s="19"/>
      <c r="K19963" s="19">
        <v>1.4170596288553357</v>
      </c>
      <c r="L19963" s="19"/>
      <c r="M19963" s="19">
        <v>0.44469059182206927</v>
      </c>
      <c r="N19963" s="19"/>
      <c r="O19963" s="19">
        <v>1.2566859595427662</v>
      </c>
      <c r="P19963" s="50"/>
      <c r="R19963" s="9" t="s">
        <v>0</v>
      </c>
    </row>
    <row r="19964" spans="2:18" x14ac:dyDescent="0.2">
      <c r="B19964" s="25">
        <v>19734</v>
      </c>
      <c r="C19964" s="193"/>
      <c r="D19964" s="19">
        <v>1.2973814731009623</v>
      </c>
      <c r="E19964" s="19"/>
      <c r="F19964" s="19">
        <v>1.6921705730224355</v>
      </c>
      <c r="G19964" s="19"/>
      <c r="H19964" s="19">
        <v>1.2515641057837235</v>
      </c>
      <c r="I19964" s="19"/>
      <c r="J19964" s="19">
        <v>1.2047975602786993</v>
      </c>
      <c r="K19964" s="19"/>
      <c r="L19964" s="19">
        <v>0.42308778205076841</v>
      </c>
      <c r="M19964" s="19"/>
      <c r="N19964" s="19">
        <v>1.72692937511758</v>
      </c>
      <c r="O19964" s="19"/>
      <c r="P19964" s="50">
        <v>0.63953620779038689</v>
      </c>
      <c r="R19964" s="9" t="s">
        <v>0</v>
      </c>
    </row>
    <row r="19965" spans="2:18" x14ac:dyDescent="0.2">
      <c r="B19965" s="25">
        <v>19735</v>
      </c>
      <c r="C19965" s="193"/>
      <c r="D19965" s="19">
        <v>0.24147762803443526</v>
      </c>
      <c r="E19965" s="19">
        <v>0.77810798837644446</v>
      </c>
      <c r="F19965" s="19"/>
      <c r="G19965" s="19"/>
      <c r="H19965" s="19">
        <v>1.1271986278264907</v>
      </c>
      <c r="I19965" s="19">
        <v>0.15532510024842541</v>
      </c>
      <c r="J19965" s="19"/>
      <c r="K19965" s="19"/>
      <c r="L19965" s="19">
        <v>0.79775912238664393</v>
      </c>
      <c r="M19965" s="19"/>
      <c r="N19965" s="19">
        <v>0.33106494289702632</v>
      </c>
      <c r="O19965" s="19">
        <v>0.2811344555392179</v>
      </c>
      <c r="P19965" s="50"/>
      <c r="R19965" s="9" t="s">
        <v>0</v>
      </c>
    </row>
    <row r="19966" spans="2:18" x14ac:dyDescent="0.2">
      <c r="B19966" s="25">
        <v>19736</v>
      </c>
      <c r="C19966" s="193"/>
      <c r="D19966" s="19">
        <v>0.63693670446619077</v>
      </c>
      <c r="E19966" s="19">
        <v>0.76334006751321914</v>
      </c>
      <c r="F19966" s="19"/>
      <c r="G19966" s="19"/>
      <c r="H19966" s="19">
        <v>0.49610933026354997</v>
      </c>
      <c r="I19966" s="19">
        <v>0.94817596908930135</v>
      </c>
      <c r="J19966" s="19"/>
      <c r="K19966" s="19"/>
      <c r="L19966" s="19">
        <v>0.53566888437878135</v>
      </c>
      <c r="M19966" s="19"/>
      <c r="N19966" s="19">
        <v>0.3208452840527124</v>
      </c>
      <c r="O19966" s="19"/>
      <c r="P19966" s="50">
        <v>0.12044169418297547</v>
      </c>
      <c r="R19966" s="9" t="s">
        <v>0</v>
      </c>
    </row>
    <row r="19967" spans="2:18" x14ac:dyDescent="0.2">
      <c r="B19967" s="25">
        <v>19737</v>
      </c>
      <c r="C19967" s="193">
        <v>1.9529718577881847</v>
      </c>
      <c r="D19967" s="19"/>
      <c r="E19967" s="19">
        <v>1.2202384012679646</v>
      </c>
      <c r="F19967" s="19"/>
      <c r="G19967" s="19">
        <v>0.90819408190192241</v>
      </c>
      <c r="H19967" s="19"/>
      <c r="I19967" s="19">
        <v>1.1488098031413094</v>
      </c>
      <c r="J19967" s="19"/>
      <c r="K19967" s="19">
        <v>2.1515595000315311</v>
      </c>
      <c r="L19967" s="19"/>
      <c r="M19967" s="19">
        <v>1.466600901657251</v>
      </c>
      <c r="N19967" s="19"/>
      <c r="O19967" s="19">
        <v>1.7825012386303842</v>
      </c>
      <c r="P19967" s="50"/>
      <c r="R19967" s="9" t="s">
        <v>0</v>
      </c>
    </row>
    <row r="19968" spans="2:18" x14ac:dyDescent="0.2">
      <c r="B19968" s="25">
        <v>19738</v>
      </c>
      <c r="C19968" s="193">
        <v>0.94378738766316372</v>
      </c>
      <c r="D19968" s="19"/>
      <c r="E19968" s="19">
        <v>2.0608423688670139</v>
      </c>
      <c r="F19968" s="19"/>
      <c r="G19968" s="19">
        <v>1.2281809219281712</v>
      </c>
      <c r="H19968" s="19"/>
      <c r="I19968" s="19">
        <v>2.0456105388811809</v>
      </c>
      <c r="J19968" s="19"/>
      <c r="K19968" s="19">
        <v>0.61830458309581815</v>
      </c>
      <c r="L19968" s="19"/>
      <c r="M19968" s="19">
        <v>1.9421848855092483</v>
      </c>
      <c r="N19968" s="19"/>
      <c r="O19968" s="19">
        <v>0.84020460393582275</v>
      </c>
      <c r="P19968" s="50"/>
      <c r="R19968" s="9" t="s">
        <v>0</v>
      </c>
    </row>
    <row r="19969" spans="2:18" x14ac:dyDescent="0.2">
      <c r="B19969" s="25">
        <v>19739</v>
      </c>
      <c r="C19969" s="193">
        <v>0.54230951502995328</v>
      </c>
      <c r="D19969" s="19"/>
      <c r="E19969" s="19">
        <v>1.0381333171818061</v>
      </c>
      <c r="F19969" s="19"/>
      <c r="G19969" s="19"/>
      <c r="H19969" s="19">
        <v>2.0216077371261139E-2</v>
      </c>
      <c r="I19969" s="19">
        <v>0.48519006234447742</v>
      </c>
      <c r="J19969" s="19"/>
      <c r="K19969" s="19">
        <v>0.90384380954919341</v>
      </c>
      <c r="L19969" s="19"/>
      <c r="M19969" s="19">
        <v>1.3369624391250436</v>
      </c>
      <c r="N19969" s="19"/>
      <c r="O19969" s="19">
        <v>1.0440183443305742</v>
      </c>
      <c r="P19969" s="50"/>
      <c r="R19969" s="9" t="s">
        <v>0</v>
      </c>
    </row>
    <row r="19970" spans="2:18" x14ac:dyDescent="0.2">
      <c r="B19970" s="25">
        <v>19740</v>
      </c>
      <c r="C19970" s="193">
        <v>0.80616661149567592</v>
      </c>
      <c r="D19970" s="19"/>
      <c r="E19970" s="19">
        <v>0.90761920119870976</v>
      </c>
      <c r="F19970" s="19"/>
      <c r="G19970" s="19">
        <v>1.0061014577086322</v>
      </c>
      <c r="H19970" s="19"/>
      <c r="I19970" s="19">
        <v>1.0831683517694952</v>
      </c>
      <c r="J19970" s="19"/>
      <c r="K19970" s="19">
        <v>1.0757458751313165</v>
      </c>
      <c r="L19970" s="19"/>
      <c r="M19970" s="19">
        <v>1.3008491398013602</v>
      </c>
      <c r="N19970" s="19"/>
      <c r="O19970" s="19">
        <v>0.26258915415180195</v>
      </c>
      <c r="P19970" s="50"/>
      <c r="R19970" s="9" t="s">
        <v>0</v>
      </c>
    </row>
    <row r="19971" spans="2:18" x14ac:dyDescent="0.2">
      <c r="B19971" s="25">
        <v>19741</v>
      </c>
      <c r="C19971" s="193"/>
      <c r="D19971" s="19">
        <v>1.2337133996777416</v>
      </c>
      <c r="E19971" s="19"/>
      <c r="F19971" s="19">
        <v>0.68508741681644558</v>
      </c>
      <c r="G19971" s="19"/>
      <c r="H19971" s="19">
        <v>0.82410665368732117</v>
      </c>
      <c r="I19971" s="19"/>
      <c r="J19971" s="19">
        <v>0.23545587898713669</v>
      </c>
      <c r="K19971" s="19"/>
      <c r="L19971" s="19">
        <v>1.282339744687907</v>
      </c>
      <c r="M19971" s="19"/>
      <c r="N19971" s="19">
        <v>1.1335529218217943</v>
      </c>
      <c r="O19971" s="19"/>
      <c r="P19971" s="50">
        <v>2.1535239859206414</v>
      </c>
      <c r="R19971" s="9" t="s">
        <v>0</v>
      </c>
    </row>
    <row r="19972" spans="2:18" x14ac:dyDescent="0.2">
      <c r="B19972" s="25">
        <v>19742</v>
      </c>
      <c r="C19972" s="193"/>
      <c r="D19972" s="19">
        <v>0.66134005480055236</v>
      </c>
      <c r="E19972" s="19"/>
      <c r="F19972" s="19">
        <v>1.8533250134950294</v>
      </c>
      <c r="G19972" s="19"/>
      <c r="H19972" s="19">
        <v>0.57992031702578994</v>
      </c>
      <c r="I19972" s="19"/>
      <c r="J19972" s="19">
        <v>0.6290932250554393</v>
      </c>
      <c r="K19972" s="19"/>
      <c r="L19972" s="19">
        <v>0.77658109013207122</v>
      </c>
      <c r="M19972" s="19"/>
      <c r="N19972" s="19">
        <v>0.42864116044315043</v>
      </c>
      <c r="O19972" s="19"/>
      <c r="P19972" s="50">
        <v>0.49367297257845166</v>
      </c>
      <c r="R19972" s="9" t="s">
        <v>0</v>
      </c>
    </row>
    <row r="19973" spans="2:18" x14ac:dyDescent="0.2">
      <c r="B19973" s="25">
        <v>19743</v>
      </c>
      <c r="C19973" s="193">
        <v>0.23020976531484336</v>
      </c>
      <c r="D19973" s="19"/>
      <c r="E19973" s="19">
        <v>0.42153930933712347</v>
      </c>
      <c r="F19973" s="19"/>
      <c r="G19973" s="19"/>
      <c r="H19973" s="19">
        <v>0.41618979107124743</v>
      </c>
      <c r="I19973" s="19"/>
      <c r="J19973" s="19">
        <v>0.36483306579332164</v>
      </c>
      <c r="K19973" s="19"/>
      <c r="L19973" s="19">
        <v>0.21655197513948671</v>
      </c>
      <c r="M19973" s="19">
        <v>5.7895626965767603E-2</v>
      </c>
      <c r="N19973" s="19"/>
      <c r="O19973" s="19"/>
      <c r="P19973" s="50">
        <v>7.3080472861091596E-3</v>
      </c>
      <c r="R19973" s="9" t="s">
        <v>0</v>
      </c>
    </row>
    <row r="19974" spans="2:18" x14ac:dyDescent="0.2">
      <c r="B19974" s="25">
        <v>19744</v>
      </c>
      <c r="C19974" s="193">
        <v>0.35563323978393857</v>
      </c>
      <c r="D19974" s="19"/>
      <c r="E19974" s="19"/>
      <c r="F19974" s="19">
        <v>0.41898606660912174</v>
      </c>
      <c r="G19974" s="19"/>
      <c r="H19974" s="19">
        <v>0.4643941478713014</v>
      </c>
      <c r="I19974" s="19">
        <v>6.657444958959062E-2</v>
      </c>
      <c r="J19974" s="19"/>
      <c r="K19974" s="19">
        <v>0.31177175679190977</v>
      </c>
      <c r="L19974" s="19"/>
      <c r="M19974" s="19">
        <v>7.2639771567359693E-2</v>
      </c>
      <c r="N19974" s="19"/>
      <c r="O19974" s="19"/>
      <c r="P19974" s="50">
        <v>0.37851621269370522</v>
      </c>
      <c r="R19974" s="9" t="s">
        <v>0</v>
      </c>
    </row>
    <row r="19975" spans="2:18" x14ac:dyDescent="0.2">
      <c r="B19975" s="25">
        <v>19745</v>
      </c>
      <c r="C19975" s="193"/>
      <c r="D19975" s="19">
        <v>1.6054897389112988</v>
      </c>
      <c r="E19975" s="19"/>
      <c r="F19975" s="19">
        <v>1.2154346553067619</v>
      </c>
      <c r="G19975" s="19"/>
      <c r="H19975" s="19">
        <v>2.2478961664922195</v>
      </c>
      <c r="I19975" s="19"/>
      <c r="J19975" s="19">
        <v>1.6924638607339775</v>
      </c>
      <c r="K19975" s="19"/>
      <c r="L19975" s="19">
        <v>1.7191171981284206</v>
      </c>
      <c r="M19975" s="19"/>
      <c r="N19975" s="19">
        <v>1.6598743545231722</v>
      </c>
      <c r="O19975" s="19"/>
      <c r="P19975" s="50">
        <v>1.355174014672671</v>
      </c>
      <c r="R19975" s="9" t="s">
        <v>0</v>
      </c>
    </row>
    <row r="19976" spans="2:18" x14ac:dyDescent="0.2">
      <c r="B19976" s="25">
        <v>19746</v>
      </c>
      <c r="C19976" s="193"/>
      <c r="D19976" s="19">
        <v>0.87765774537384933</v>
      </c>
      <c r="E19976" s="19"/>
      <c r="F19976" s="19">
        <v>1.2088077696924975</v>
      </c>
      <c r="G19976" s="19"/>
      <c r="H19976" s="19">
        <v>5.8773020928043034E-2</v>
      </c>
      <c r="I19976" s="19">
        <v>6.6289830101376596E-2</v>
      </c>
      <c r="J19976" s="19"/>
      <c r="K19976" s="19">
        <v>0.78565208466342951</v>
      </c>
      <c r="L19976" s="19"/>
      <c r="M19976" s="19">
        <v>0.47637764974307162</v>
      </c>
      <c r="N19976" s="19"/>
      <c r="O19976" s="19"/>
      <c r="P19976" s="50">
        <v>0.79067269102202464</v>
      </c>
      <c r="R19976" s="9" t="s">
        <v>0</v>
      </c>
    </row>
    <row r="19977" spans="2:18" x14ac:dyDescent="0.2">
      <c r="B19977" s="25">
        <v>19747</v>
      </c>
      <c r="C19977" s="193"/>
      <c r="D19977" s="19">
        <v>2.3736178233067657</v>
      </c>
      <c r="E19977" s="19"/>
      <c r="F19977" s="19">
        <v>0.13178851414098189</v>
      </c>
      <c r="G19977" s="19"/>
      <c r="H19977" s="19">
        <v>1.6714048038917655</v>
      </c>
      <c r="I19977" s="19"/>
      <c r="J19977" s="19">
        <v>0.21324522166197057</v>
      </c>
      <c r="K19977" s="19"/>
      <c r="L19977" s="19">
        <v>0.88533035361663148</v>
      </c>
      <c r="M19977" s="19"/>
      <c r="N19977" s="19">
        <v>1.0289805065841526</v>
      </c>
      <c r="O19977" s="19"/>
      <c r="P19977" s="50">
        <v>0.95279134892816875</v>
      </c>
      <c r="R19977" s="9" t="s">
        <v>0</v>
      </c>
    </row>
    <row r="19978" spans="2:18" x14ac:dyDescent="0.2">
      <c r="B19978" s="25">
        <v>19748</v>
      </c>
      <c r="C19978" s="193">
        <v>0.2436453417955978</v>
      </c>
      <c r="D19978" s="19"/>
      <c r="E19978" s="19">
        <v>1.3136367323241178</v>
      </c>
      <c r="F19978" s="19"/>
      <c r="G19978" s="19">
        <v>1.3695235940030057</v>
      </c>
      <c r="H19978" s="19"/>
      <c r="I19978" s="19">
        <v>1.7532274516681678</v>
      </c>
      <c r="J19978" s="19"/>
      <c r="K19978" s="19">
        <v>8.4721440255384653E-2</v>
      </c>
      <c r="L19978" s="19"/>
      <c r="M19978" s="19">
        <v>1.3532733467850659</v>
      </c>
      <c r="N19978" s="19"/>
      <c r="O19978" s="19">
        <v>1.2155889530928969</v>
      </c>
      <c r="P19978" s="50"/>
      <c r="R19978" s="9" t="s">
        <v>0</v>
      </c>
    </row>
    <row r="19979" spans="2:18" x14ac:dyDescent="0.2">
      <c r="B19979" s="25">
        <v>19749</v>
      </c>
      <c r="C19979" s="193"/>
      <c r="D19979" s="19">
        <v>0.30062623609953121</v>
      </c>
      <c r="E19979" s="19"/>
      <c r="F19979" s="19">
        <v>0.1307297107558455</v>
      </c>
      <c r="G19979" s="19"/>
      <c r="H19979" s="19">
        <v>0.58531790150202501</v>
      </c>
      <c r="I19979" s="19"/>
      <c r="J19979" s="19">
        <v>0.93822570864344079</v>
      </c>
      <c r="K19979" s="19"/>
      <c r="L19979" s="19">
        <v>1.6156783309187428</v>
      </c>
      <c r="M19979" s="19"/>
      <c r="N19979" s="19">
        <v>0.68160197857779725</v>
      </c>
      <c r="O19979" s="19"/>
      <c r="P19979" s="50">
        <v>0.49377464124153847</v>
      </c>
      <c r="R19979" s="9" t="s">
        <v>0</v>
      </c>
    </row>
    <row r="19980" spans="2:18" x14ac:dyDescent="0.2">
      <c r="B19980" s="25">
        <v>19750</v>
      </c>
      <c r="C19980" s="193">
        <v>0.47917008590592941</v>
      </c>
      <c r="D19980" s="19"/>
      <c r="E19980" s="19">
        <v>0.18179044290700655</v>
      </c>
      <c r="F19980" s="19"/>
      <c r="G19980" s="19">
        <v>0.28627394708232101</v>
      </c>
      <c r="H19980" s="19"/>
      <c r="I19980" s="19"/>
      <c r="J19980" s="19">
        <v>0.77413445004814141</v>
      </c>
      <c r="K19980" s="19"/>
      <c r="L19980" s="19">
        <v>0.38412173161498925</v>
      </c>
      <c r="M19980" s="19"/>
      <c r="N19980" s="19">
        <v>4.9937748123918377E-4</v>
      </c>
      <c r="O19980" s="19"/>
      <c r="P19980" s="50">
        <v>0.19595428794073855</v>
      </c>
      <c r="R19980" s="9" t="s">
        <v>0</v>
      </c>
    </row>
    <row r="19981" spans="2:18" x14ac:dyDescent="0.2">
      <c r="B19981" s="25">
        <v>19751</v>
      </c>
      <c r="C19981" s="193">
        <v>0.85194234693690096</v>
      </c>
      <c r="D19981" s="19"/>
      <c r="E19981" s="19">
        <v>1.1350494006596454</v>
      </c>
      <c r="F19981" s="19"/>
      <c r="G19981" s="19">
        <v>0.72113717202972039</v>
      </c>
      <c r="H19981" s="19"/>
      <c r="I19981" s="19">
        <v>0.42068560410642691</v>
      </c>
      <c r="J19981" s="19"/>
      <c r="K19981" s="19">
        <v>0.63299541264461245</v>
      </c>
      <c r="L19981" s="19"/>
      <c r="M19981" s="19">
        <v>1.1059197865106785</v>
      </c>
      <c r="N19981" s="19"/>
      <c r="O19981" s="19">
        <v>0.5195549913501345</v>
      </c>
      <c r="P19981" s="50"/>
      <c r="R19981" s="9" t="s">
        <v>0</v>
      </c>
    </row>
    <row r="19982" spans="2:18" x14ac:dyDescent="0.2">
      <c r="B19982" s="25">
        <v>19752</v>
      </c>
      <c r="C19982" s="193"/>
      <c r="D19982" s="19">
        <v>0.29402571195188859</v>
      </c>
      <c r="E19982" s="19"/>
      <c r="F19982" s="19">
        <v>0.16258291268293418</v>
      </c>
      <c r="G19982" s="19"/>
      <c r="H19982" s="19">
        <v>0.90039983684239677</v>
      </c>
      <c r="I19982" s="19"/>
      <c r="J19982" s="19">
        <v>0.30596136624450615</v>
      </c>
      <c r="K19982" s="19">
        <v>2.3480853920065301E-2</v>
      </c>
      <c r="L19982" s="19"/>
      <c r="M19982" s="19"/>
      <c r="N19982" s="19">
        <v>1.0889492168450072</v>
      </c>
      <c r="O19982" s="19"/>
      <c r="P19982" s="50">
        <v>0.81607566430125389</v>
      </c>
      <c r="R19982" s="9" t="s">
        <v>0</v>
      </c>
    </row>
    <row r="19983" spans="2:18" x14ac:dyDescent="0.2">
      <c r="B19983" s="25">
        <v>19753</v>
      </c>
      <c r="C19983" s="193">
        <v>0.21640071731698327</v>
      </c>
      <c r="D19983" s="19"/>
      <c r="E19983" s="19"/>
      <c r="F19983" s="19">
        <v>0.77399380147879848</v>
      </c>
      <c r="G19983" s="19">
        <v>2.4742365301980929E-2</v>
      </c>
      <c r="H19983" s="19"/>
      <c r="I19983" s="19"/>
      <c r="J19983" s="19">
        <v>0.30412132147428039</v>
      </c>
      <c r="K19983" s="19">
        <v>0.49382561929453944</v>
      </c>
      <c r="L19983" s="19"/>
      <c r="M19983" s="19"/>
      <c r="N19983" s="19">
        <v>0.45945029309449376</v>
      </c>
      <c r="O19983" s="19">
        <v>0.46665954560474865</v>
      </c>
      <c r="P19983" s="50"/>
      <c r="R19983" s="9" t="s">
        <v>0</v>
      </c>
    </row>
    <row r="19984" spans="2:18" x14ac:dyDescent="0.2">
      <c r="B19984" s="25">
        <v>19754</v>
      </c>
      <c r="C19984" s="193">
        <v>1.586870099707492</v>
      </c>
      <c r="D19984" s="19"/>
      <c r="E19984" s="19">
        <v>0.53332717871244684</v>
      </c>
      <c r="F19984" s="19"/>
      <c r="G19984" s="19">
        <v>0.84171315775568312</v>
      </c>
      <c r="H19984" s="19"/>
      <c r="I19984" s="19">
        <v>0.81242004959053793</v>
      </c>
      <c r="J19984" s="19"/>
      <c r="K19984" s="19"/>
      <c r="L19984" s="19">
        <v>0.46709454811298062</v>
      </c>
      <c r="M19984" s="19">
        <v>1.780799965225023</v>
      </c>
      <c r="N19984" s="19"/>
      <c r="O19984" s="19">
        <v>1.171822797865447</v>
      </c>
      <c r="P19984" s="50"/>
      <c r="R19984" s="9" t="s">
        <v>0</v>
      </c>
    </row>
    <row r="19985" spans="2:18" x14ac:dyDescent="0.2">
      <c r="B19985" s="25">
        <v>19755</v>
      </c>
      <c r="C19985" s="193">
        <v>0.26007927458112695</v>
      </c>
      <c r="D19985" s="19"/>
      <c r="E19985" s="19">
        <v>0.22328055080549597</v>
      </c>
      <c r="F19985" s="19"/>
      <c r="G19985" s="19"/>
      <c r="H19985" s="19">
        <v>0.40716678447536447</v>
      </c>
      <c r="I19985" s="19">
        <v>1.3454991871490545</v>
      </c>
      <c r="J19985" s="19"/>
      <c r="K19985" s="19">
        <v>0.39623886401813407</v>
      </c>
      <c r="L19985" s="19"/>
      <c r="M19985" s="19">
        <v>0.84635761680790011</v>
      </c>
      <c r="N19985" s="19"/>
      <c r="O19985" s="19">
        <v>1.3611626733832136</v>
      </c>
      <c r="P19985" s="50"/>
      <c r="R19985" s="9" t="s">
        <v>0</v>
      </c>
    </row>
    <row r="19986" spans="2:18" x14ac:dyDescent="0.2">
      <c r="B19986" s="25">
        <v>19756</v>
      </c>
      <c r="C19986" s="193"/>
      <c r="D19986" s="19">
        <v>0.79523602818978512</v>
      </c>
      <c r="E19986" s="19">
        <v>0.12856199879838837</v>
      </c>
      <c r="F19986" s="19"/>
      <c r="G19986" s="19">
        <v>7.8473636123801885E-2</v>
      </c>
      <c r="H19986" s="19"/>
      <c r="I19986" s="19">
        <v>0.18977826929761787</v>
      </c>
      <c r="J19986" s="19"/>
      <c r="K19986" s="19">
        <v>0.96775165025959775</v>
      </c>
      <c r="L19986" s="19"/>
      <c r="M19986" s="19">
        <v>0.87382569302419999</v>
      </c>
      <c r="N19986" s="19"/>
      <c r="O19986" s="19">
        <v>0.24065433844701961</v>
      </c>
      <c r="P19986" s="50"/>
      <c r="R19986" s="9" t="s">
        <v>0</v>
      </c>
    </row>
    <row r="19987" spans="2:18" x14ac:dyDescent="0.2">
      <c r="B19987" s="25">
        <v>19757</v>
      </c>
      <c r="C19987" s="193">
        <v>0.70754054201914929</v>
      </c>
      <c r="D19987" s="19"/>
      <c r="E19987" s="19">
        <v>0.30581899046866962</v>
      </c>
      <c r="F19987" s="19"/>
      <c r="G19987" s="19">
        <v>0.29067733244501087</v>
      </c>
      <c r="H19987" s="19"/>
      <c r="I19987" s="19">
        <v>2.9287364212354002E-2</v>
      </c>
      <c r="J19987" s="19"/>
      <c r="K19987" s="19">
        <v>0.47702340329036041</v>
      </c>
      <c r="L19987" s="19"/>
      <c r="M19987" s="19"/>
      <c r="N19987" s="19">
        <v>0.33438892980863744</v>
      </c>
      <c r="O19987" s="19">
        <v>0.75763794612975743</v>
      </c>
      <c r="P19987" s="50"/>
      <c r="R19987" s="9" t="s">
        <v>0</v>
      </c>
    </row>
    <row r="19988" spans="2:18" x14ac:dyDescent="0.2">
      <c r="B19988" s="25">
        <v>19758</v>
      </c>
      <c r="C19988" s="193"/>
      <c r="D19988" s="19">
        <v>1.9507562842117698</v>
      </c>
      <c r="E19988" s="19"/>
      <c r="F19988" s="19">
        <v>1.4217047043226756</v>
      </c>
      <c r="G19988" s="19"/>
      <c r="H19988" s="19">
        <v>1.7084993908897284</v>
      </c>
      <c r="I19988" s="19"/>
      <c r="J19988" s="19">
        <v>1.7914571351313884</v>
      </c>
      <c r="K19988" s="19"/>
      <c r="L19988" s="19">
        <v>2.1335905614530728</v>
      </c>
      <c r="M19988" s="19"/>
      <c r="N19988" s="19">
        <v>2.6848121767500519</v>
      </c>
      <c r="O19988" s="19"/>
      <c r="P19988" s="50">
        <v>1.3804853792977443</v>
      </c>
      <c r="R19988" s="9" t="s">
        <v>0</v>
      </c>
    </row>
    <row r="19989" spans="2:18" x14ac:dyDescent="0.2">
      <c r="B19989" s="25">
        <v>19759</v>
      </c>
      <c r="C19989" s="193"/>
      <c r="D19989" s="19">
        <v>1.683737605237781</v>
      </c>
      <c r="E19989" s="19"/>
      <c r="F19989" s="19">
        <v>2.7097527175400788</v>
      </c>
      <c r="G19989" s="19"/>
      <c r="H19989" s="19">
        <v>2.8951996743078352</v>
      </c>
      <c r="I19989" s="19"/>
      <c r="J19989" s="19">
        <v>2.0200354369051414</v>
      </c>
      <c r="K19989" s="19"/>
      <c r="L19989" s="19">
        <v>1.6789881724339348</v>
      </c>
      <c r="M19989" s="19"/>
      <c r="N19989" s="19">
        <v>2.3767650203752888</v>
      </c>
      <c r="O19989" s="19"/>
      <c r="P19989" s="50">
        <v>2.0459116904662573</v>
      </c>
      <c r="R19989" s="9" t="s">
        <v>0</v>
      </c>
    </row>
    <row r="19990" spans="2:18" x14ac:dyDescent="0.2">
      <c r="B19990" s="25">
        <v>19760</v>
      </c>
      <c r="C19990" s="193"/>
      <c r="D19990" s="19">
        <v>0.28391347303766257</v>
      </c>
      <c r="E19990" s="19">
        <v>0.75497583523941969</v>
      </c>
      <c r="F19990" s="19"/>
      <c r="G19990" s="19"/>
      <c r="H19990" s="19">
        <v>0.42844691015300473</v>
      </c>
      <c r="I19990" s="19">
        <v>0.27391256974589273</v>
      </c>
      <c r="J19990" s="19"/>
      <c r="K19990" s="19"/>
      <c r="L19990" s="19">
        <v>4.1734426093845423E-2</v>
      </c>
      <c r="M19990" s="19"/>
      <c r="N19990" s="19">
        <v>0.92810308921779261</v>
      </c>
      <c r="O19990" s="19"/>
      <c r="P19990" s="50">
        <v>0.75949383183902108</v>
      </c>
      <c r="R19990" s="9" t="s">
        <v>0</v>
      </c>
    </row>
    <row r="19991" spans="2:18" x14ac:dyDescent="0.2">
      <c r="B19991" s="25">
        <v>19761</v>
      </c>
      <c r="C19991" s="193"/>
      <c r="D19991" s="19">
        <v>0.48529769274890183</v>
      </c>
      <c r="E19991" s="19"/>
      <c r="F19991" s="19">
        <v>0.69812386996831455</v>
      </c>
      <c r="G19991" s="19">
        <v>0.57203286771454043</v>
      </c>
      <c r="H19991" s="19"/>
      <c r="I19991" s="19">
        <v>9.8070291362081105E-2</v>
      </c>
      <c r="J19991" s="19"/>
      <c r="K19991" s="19">
        <v>0.72321106813913094</v>
      </c>
      <c r="L19991" s="19"/>
      <c r="M19991" s="19"/>
      <c r="N19991" s="19">
        <v>1.1996611985591839</v>
      </c>
      <c r="O19991" s="19"/>
      <c r="P19991" s="50">
        <v>0.48657163785345797</v>
      </c>
      <c r="R19991" s="9" t="s">
        <v>0</v>
      </c>
    </row>
    <row r="19992" spans="2:18" x14ac:dyDescent="0.2">
      <c r="B19992" s="25">
        <v>19762</v>
      </c>
      <c r="C19992" s="193"/>
      <c r="D19992" s="19">
        <v>0.56112935301045375</v>
      </c>
      <c r="E19992" s="19"/>
      <c r="F19992" s="19">
        <v>0.24300692229279194</v>
      </c>
      <c r="G19992" s="19"/>
      <c r="H19992" s="19">
        <v>0.87852961532313201</v>
      </c>
      <c r="I19992" s="19"/>
      <c r="J19992" s="19">
        <v>0.31196939237427035</v>
      </c>
      <c r="K19992" s="19"/>
      <c r="L19992" s="19">
        <v>1.2595581644321352</v>
      </c>
      <c r="M19992" s="19"/>
      <c r="N19992" s="19">
        <v>0.34373764642993249</v>
      </c>
      <c r="O19992" s="19"/>
      <c r="P19992" s="50">
        <v>1.6999608088715776</v>
      </c>
      <c r="R19992" s="9" t="s">
        <v>0</v>
      </c>
    </row>
    <row r="19993" spans="2:18" x14ac:dyDescent="0.2">
      <c r="B19993" s="25">
        <v>19763</v>
      </c>
      <c r="C19993" s="193">
        <v>1.4800399458348568</v>
      </c>
      <c r="D19993" s="19"/>
      <c r="E19993" s="19">
        <v>2.2626171200964968</v>
      </c>
      <c r="F19993" s="19"/>
      <c r="G19993" s="19">
        <v>0.74941570993072593</v>
      </c>
      <c r="H19993" s="19"/>
      <c r="I19993" s="19">
        <v>0.9850691664906881</v>
      </c>
      <c r="J19993" s="19"/>
      <c r="K19993" s="19">
        <v>0.26750594276077982</v>
      </c>
      <c r="L19993" s="19"/>
      <c r="M19993" s="19">
        <v>1.5766626534616368</v>
      </c>
      <c r="N19993" s="19"/>
      <c r="O19993" s="19">
        <v>1.1164586743851772</v>
      </c>
      <c r="P19993" s="50"/>
      <c r="R19993" s="9" t="s">
        <v>0</v>
      </c>
    </row>
    <row r="19994" spans="2:18" x14ac:dyDescent="0.2">
      <c r="B19994" s="25">
        <v>19764</v>
      </c>
      <c r="C19994" s="193"/>
      <c r="D19994" s="19">
        <v>0.64652983036717759</v>
      </c>
      <c r="E19994" s="19"/>
      <c r="F19994" s="19">
        <v>0.61090837616469773</v>
      </c>
      <c r="G19994" s="19"/>
      <c r="H19994" s="19">
        <v>1.5326130807865808</v>
      </c>
      <c r="I19994" s="19">
        <v>0.28068057519197576</v>
      </c>
      <c r="J19994" s="19"/>
      <c r="K19994" s="19"/>
      <c r="L19994" s="19">
        <v>1.1589816745420192</v>
      </c>
      <c r="M19994" s="19"/>
      <c r="N19994" s="19">
        <v>0.53646206025739007</v>
      </c>
      <c r="O19994" s="19">
        <v>0.16404865843333788</v>
      </c>
      <c r="P19994" s="50"/>
      <c r="R19994" s="9" t="s">
        <v>0</v>
      </c>
    </row>
    <row r="19995" spans="2:18" x14ac:dyDescent="0.2">
      <c r="B19995" s="25">
        <v>19765</v>
      </c>
      <c r="C19995" s="193"/>
      <c r="D19995" s="19">
        <v>0.39165033318143139</v>
      </c>
      <c r="E19995" s="19"/>
      <c r="F19995" s="19">
        <v>1.2189661860469063</v>
      </c>
      <c r="G19995" s="19"/>
      <c r="H19995" s="19">
        <v>0.62183057932117403</v>
      </c>
      <c r="I19995" s="19">
        <v>0.36106693563990572</v>
      </c>
      <c r="J19995" s="19"/>
      <c r="K19995" s="19"/>
      <c r="L19995" s="19">
        <v>0.55316098112470313</v>
      </c>
      <c r="M19995" s="19"/>
      <c r="N19995" s="19">
        <v>0.31686586564024899</v>
      </c>
      <c r="O19995" s="19">
        <v>0.23492363205788061</v>
      </c>
      <c r="P19995" s="50"/>
      <c r="R19995" s="9" t="s">
        <v>0</v>
      </c>
    </row>
    <row r="19996" spans="2:18" x14ac:dyDescent="0.2">
      <c r="B19996" s="25">
        <v>19766</v>
      </c>
      <c r="C19996" s="193"/>
      <c r="D19996" s="19">
        <v>0.61974317115205368</v>
      </c>
      <c r="E19996" s="19"/>
      <c r="F19996" s="19">
        <v>0.24203205539275019</v>
      </c>
      <c r="G19996" s="19"/>
      <c r="H19996" s="19">
        <v>0.46342897481471695</v>
      </c>
      <c r="I19996" s="19"/>
      <c r="J19996" s="19">
        <v>0.10054783594322304</v>
      </c>
      <c r="K19996" s="19"/>
      <c r="L19996" s="19">
        <v>1.1679307717864773</v>
      </c>
      <c r="M19996" s="19"/>
      <c r="N19996" s="19">
        <v>0.63046879763335217</v>
      </c>
      <c r="O19996" s="19"/>
      <c r="P19996" s="50">
        <v>0.43496300886772021</v>
      </c>
      <c r="R19996" s="9" t="s">
        <v>0</v>
      </c>
    </row>
    <row r="19997" spans="2:18" x14ac:dyDescent="0.2">
      <c r="B19997" s="25">
        <v>19767</v>
      </c>
      <c r="C19997" s="193"/>
      <c r="D19997" s="19">
        <v>0.49916574079926801</v>
      </c>
      <c r="E19997" s="19"/>
      <c r="F19997" s="19">
        <v>1.5619360958107238</v>
      </c>
      <c r="G19997" s="19"/>
      <c r="H19997" s="19">
        <v>1.5447586758745764</v>
      </c>
      <c r="I19997" s="19"/>
      <c r="J19997" s="19">
        <v>0.81890865642645849</v>
      </c>
      <c r="K19997" s="19"/>
      <c r="L19997" s="19">
        <v>0.76394129958419799</v>
      </c>
      <c r="M19997" s="19"/>
      <c r="N19997" s="19">
        <v>1.842580117936413</v>
      </c>
      <c r="O19997" s="19"/>
      <c r="P19997" s="50">
        <v>1.6839647140103702</v>
      </c>
      <c r="R19997" s="9" t="s">
        <v>0</v>
      </c>
    </row>
    <row r="19998" spans="2:18" x14ac:dyDescent="0.2">
      <c r="B19998" s="25">
        <v>19768</v>
      </c>
      <c r="C19998" s="193">
        <v>0.85146865982151865</v>
      </c>
      <c r="D19998" s="19"/>
      <c r="E19998" s="19">
        <v>0.15582628861251091</v>
      </c>
      <c r="F19998" s="19"/>
      <c r="G19998" s="19">
        <v>0.46801422482649579</v>
      </c>
      <c r="H19998" s="19"/>
      <c r="I19998" s="19">
        <v>0.57983621182667833</v>
      </c>
      <c r="J19998" s="19"/>
      <c r="K19998" s="19">
        <v>0.339226281622451</v>
      </c>
      <c r="L19998" s="19"/>
      <c r="M19998" s="19">
        <v>0.48334847616159393</v>
      </c>
      <c r="N19998" s="19"/>
      <c r="O19998" s="19"/>
      <c r="P19998" s="50">
        <v>0.27911407350445155</v>
      </c>
      <c r="R19998" s="9" t="s">
        <v>0</v>
      </c>
    </row>
    <row r="19999" spans="2:18" x14ac:dyDescent="0.2">
      <c r="B19999" s="25">
        <v>19769</v>
      </c>
      <c r="C19999" s="193"/>
      <c r="D19999" s="19">
        <v>0.25825947019562273</v>
      </c>
      <c r="E19999" s="19">
        <v>0.54388076279232755</v>
      </c>
      <c r="F19999" s="19"/>
      <c r="G19999" s="19">
        <v>1.249549704601866</v>
      </c>
      <c r="H19999" s="19"/>
      <c r="I19999" s="19">
        <v>0.80253716359526872</v>
      </c>
      <c r="J19999" s="19"/>
      <c r="K19999" s="19">
        <v>0.8747210996669309</v>
      </c>
      <c r="L19999" s="19"/>
      <c r="M19999" s="19">
        <v>0.30290857284571765</v>
      </c>
      <c r="N19999" s="19"/>
      <c r="O19999" s="19"/>
      <c r="P19999" s="50">
        <v>6.8214630211977254E-2</v>
      </c>
      <c r="R19999" s="9" t="s">
        <v>0</v>
      </c>
    </row>
    <row r="20000" spans="2:18" x14ac:dyDescent="0.2">
      <c r="B20000" s="25">
        <v>19770</v>
      </c>
      <c r="C20000" s="193">
        <v>0.28404832764419435</v>
      </c>
      <c r="D20000" s="19"/>
      <c r="E20000" s="19">
        <v>0.26266028978138412</v>
      </c>
      <c r="F20000" s="19"/>
      <c r="G20000" s="19"/>
      <c r="H20000" s="19">
        <v>0.30034988292171111</v>
      </c>
      <c r="I20000" s="19">
        <v>0.34065783715096665</v>
      </c>
      <c r="J20000" s="19"/>
      <c r="K20000" s="19"/>
      <c r="L20000" s="19">
        <v>0.43664402042735101</v>
      </c>
      <c r="M20000" s="19">
        <v>6.565198265179896E-2</v>
      </c>
      <c r="N20000" s="19"/>
      <c r="O20000" s="19"/>
      <c r="P20000" s="50">
        <v>0.28126910005659839</v>
      </c>
      <c r="R20000" s="9" t="s">
        <v>0</v>
      </c>
    </row>
    <row r="20001" spans="2:18" x14ac:dyDescent="0.2">
      <c r="B20001" s="25">
        <v>19771</v>
      </c>
      <c r="C20001" s="193">
        <v>2.5981176587714319</v>
      </c>
      <c r="D20001" s="19"/>
      <c r="E20001" s="19">
        <v>2.0344473949637805</v>
      </c>
      <c r="F20001" s="19"/>
      <c r="G20001" s="19">
        <v>1.6433045077287591</v>
      </c>
      <c r="H20001" s="19"/>
      <c r="I20001" s="19">
        <v>1.0107438791737515</v>
      </c>
      <c r="J20001" s="19"/>
      <c r="K20001" s="19">
        <v>1.4642391991106056</v>
      </c>
      <c r="L20001" s="19"/>
      <c r="M20001" s="19">
        <v>0.23366612405009754</v>
      </c>
      <c r="N20001" s="19"/>
      <c r="O20001" s="19">
        <v>1.7863529536995464</v>
      </c>
      <c r="P20001" s="50"/>
      <c r="R20001" s="9" t="s">
        <v>0</v>
      </c>
    </row>
    <row r="20002" spans="2:18" x14ac:dyDescent="0.2">
      <c r="B20002" s="25">
        <v>19772</v>
      </c>
      <c r="C20002" s="193">
        <v>3.9407219461325492E-2</v>
      </c>
      <c r="D20002" s="19"/>
      <c r="E20002" s="19"/>
      <c r="F20002" s="19">
        <v>5.2768544506378474E-2</v>
      </c>
      <c r="G20002" s="19"/>
      <c r="H20002" s="19">
        <v>4.6531599379446439E-2</v>
      </c>
      <c r="I20002" s="19"/>
      <c r="J20002" s="19">
        <v>0.67919635567471925</v>
      </c>
      <c r="K20002" s="19">
        <v>0.3922625267183309</v>
      </c>
      <c r="L20002" s="19"/>
      <c r="M20002" s="19"/>
      <c r="N20002" s="19">
        <v>0.72038722604373628</v>
      </c>
      <c r="O20002" s="19"/>
      <c r="P20002" s="50">
        <v>0.47073958800583204</v>
      </c>
      <c r="R20002" s="9" t="s">
        <v>0</v>
      </c>
    </row>
    <row r="20003" spans="2:18" x14ac:dyDescent="0.2">
      <c r="B20003" s="25">
        <v>19773</v>
      </c>
      <c r="C20003" s="193"/>
      <c r="D20003" s="19">
        <v>0.56971788413254687</v>
      </c>
      <c r="E20003" s="19">
        <v>0.82462656977779458</v>
      </c>
      <c r="F20003" s="19"/>
      <c r="G20003" s="19"/>
      <c r="H20003" s="19">
        <v>0.23073471278988403</v>
      </c>
      <c r="I20003" s="19">
        <v>3.1924313729144406E-3</v>
      </c>
      <c r="J20003" s="19"/>
      <c r="K20003" s="19">
        <v>0.27521196130270426</v>
      </c>
      <c r="L20003" s="19"/>
      <c r="M20003" s="19">
        <v>0.22661382173543651</v>
      </c>
      <c r="N20003" s="19"/>
      <c r="O20003" s="19"/>
      <c r="P20003" s="50">
        <v>1.2132501516721472</v>
      </c>
      <c r="R20003" s="9" t="s">
        <v>0</v>
      </c>
    </row>
    <row r="20004" spans="2:18" x14ac:dyDescent="0.2">
      <c r="B20004" s="25">
        <v>19774</v>
      </c>
      <c r="C20004" s="193"/>
      <c r="D20004" s="19">
        <v>1.0053900670587714</v>
      </c>
      <c r="E20004" s="19"/>
      <c r="F20004" s="19">
        <v>1.7301470522845519</v>
      </c>
      <c r="G20004" s="19"/>
      <c r="H20004" s="19">
        <v>1.1359907548508348</v>
      </c>
      <c r="I20004" s="19"/>
      <c r="J20004" s="19">
        <v>1.2016632454293958</v>
      </c>
      <c r="K20004" s="19"/>
      <c r="L20004" s="19">
        <v>0.9457279077843046</v>
      </c>
      <c r="M20004" s="19"/>
      <c r="N20004" s="19">
        <v>0.89412804471161877</v>
      </c>
      <c r="O20004" s="19"/>
      <c r="P20004" s="50">
        <v>0.84300427446184545</v>
      </c>
      <c r="R20004" s="9" t="s">
        <v>0</v>
      </c>
    </row>
    <row r="20005" spans="2:18" x14ac:dyDescent="0.2">
      <c r="B20005" s="25">
        <v>19775</v>
      </c>
      <c r="C20005" s="193">
        <v>0.45352526340216165</v>
      </c>
      <c r="D20005" s="19"/>
      <c r="E20005" s="19">
        <v>0.92855151371349565</v>
      </c>
      <c r="F20005" s="19"/>
      <c r="G20005" s="19">
        <v>0.87808348794535074</v>
      </c>
      <c r="H20005" s="19"/>
      <c r="I20005" s="19">
        <v>0.52224043071393345</v>
      </c>
      <c r="J20005" s="19"/>
      <c r="K20005" s="19">
        <v>0.75343188787492932</v>
      </c>
      <c r="L20005" s="19"/>
      <c r="M20005" s="19">
        <v>1.3682879725643831</v>
      </c>
      <c r="N20005" s="19"/>
      <c r="O20005" s="19">
        <v>0.80574875165353943</v>
      </c>
      <c r="P20005" s="50"/>
      <c r="R20005" s="9" t="s">
        <v>0</v>
      </c>
    </row>
    <row r="20006" spans="2:18" x14ac:dyDescent="0.2">
      <c r="B20006" s="25">
        <v>19776</v>
      </c>
      <c r="C20006" s="193">
        <v>1.5786457848896989</v>
      </c>
      <c r="D20006" s="19"/>
      <c r="E20006" s="19">
        <v>1.3985425472041091E-2</v>
      </c>
      <c r="F20006" s="19"/>
      <c r="G20006" s="19">
        <v>0.82630858260254836</v>
      </c>
      <c r="H20006" s="19"/>
      <c r="I20006" s="19">
        <v>1.0568771398866514</v>
      </c>
      <c r="J20006" s="19"/>
      <c r="K20006" s="19">
        <v>0.31053055297375703</v>
      </c>
      <c r="L20006" s="19"/>
      <c r="M20006" s="19">
        <v>0.41710583890282216</v>
      </c>
      <c r="N20006" s="19"/>
      <c r="O20006" s="19">
        <v>1.3094670048571406</v>
      </c>
      <c r="P20006" s="50"/>
      <c r="R20006" s="9" t="s">
        <v>0</v>
      </c>
    </row>
    <row r="20007" spans="2:18" x14ac:dyDescent="0.2">
      <c r="B20007" s="25">
        <v>19777</v>
      </c>
      <c r="C20007" s="193"/>
      <c r="D20007" s="19">
        <v>0.43485491330860038</v>
      </c>
      <c r="E20007" s="19">
        <v>0.49215128809927799</v>
      </c>
      <c r="F20007" s="19"/>
      <c r="G20007" s="19">
        <v>1.1141373649622859</v>
      </c>
      <c r="H20007" s="19"/>
      <c r="I20007" s="19"/>
      <c r="J20007" s="19">
        <v>0.240253532568526</v>
      </c>
      <c r="K20007" s="19">
        <v>0.42410382845379091</v>
      </c>
      <c r="L20007" s="19"/>
      <c r="M20007" s="19"/>
      <c r="N20007" s="19">
        <v>7.2575924362350122E-2</v>
      </c>
      <c r="O20007" s="19"/>
      <c r="P20007" s="50">
        <v>0.64160022644192305</v>
      </c>
      <c r="R20007" s="9" t="s">
        <v>0</v>
      </c>
    </row>
    <row r="20008" spans="2:18" x14ac:dyDescent="0.2">
      <c r="B20008" s="25">
        <v>19778</v>
      </c>
      <c r="C20008" s="193">
        <v>1.6329269278777485</v>
      </c>
      <c r="D20008" s="19"/>
      <c r="E20008" s="19">
        <v>0.87402337005100084</v>
      </c>
      <c r="F20008" s="19"/>
      <c r="G20008" s="19">
        <v>1.2711565994864265</v>
      </c>
      <c r="H20008" s="19"/>
      <c r="I20008" s="19">
        <v>0.16399868668545109</v>
      </c>
      <c r="J20008" s="19"/>
      <c r="K20008" s="19">
        <v>1.2407164623211131</v>
      </c>
      <c r="L20008" s="19"/>
      <c r="M20008" s="19">
        <v>1.8096999423402533</v>
      </c>
      <c r="N20008" s="19"/>
      <c r="O20008" s="19">
        <v>1.0148849169686023</v>
      </c>
      <c r="P20008" s="50"/>
      <c r="R20008" s="9" t="s">
        <v>0</v>
      </c>
    </row>
    <row r="20009" spans="2:18" x14ac:dyDescent="0.2">
      <c r="B20009" s="25">
        <v>19779</v>
      </c>
      <c r="C20009" s="193"/>
      <c r="D20009" s="19">
        <v>0.48364239281056665</v>
      </c>
      <c r="E20009" s="19"/>
      <c r="F20009" s="19">
        <v>0.41552606975406897</v>
      </c>
      <c r="G20009" s="19">
        <v>0.23481804111113697</v>
      </c>
      <c r="H20009" s="19"/>
      <c r="I20009" s="19"/>
      <c r="J20009" s="19">
        <v>0.66319723493201843</v>
      </c>
      <c r="K20009" s="19">
        <v>0.81217425180730662</v>
      </c>
      <c r="L20009" s="19"/>
      <c r="M20009" s="19">
        <v>0.61258978338243886</v>
      </c>
      <c r="N20009" s="19"/>
      <c r="O20009" s="19">
        <v>0.38781858007176956</v>
      </c>
      <c r="P20009" s="50"/>
      <c r="R20009" s="9" t="s">
        <v>0</v>
      </c>
    </row>
    <row r="20010" spans="2:18" x14ac:dyDescent="0.2">
      <c r="B20010" s="25">
        <v>19780</v>
      </c>
      <c r="C20010" s="193">
        <v>2.0702653213706825</v>
      </c>
      <c r="D20010" s="19"/>
      <c r="E20010" s="19">
        <v>1.7438648800221372</v>
      </c>
      <c r="F20010" s="19"/>
      <c r="G20010" s="19">
        <v>2.1735854930037184</v>
      </c>
      <c r="H20010" s="19"/>
      <c r="I20010" s="19">
        <v>1.067514752084129</v>
      </c>
      <c r="J20010" s="19"/>
      <c r="K20010" s="19">
        <v>2.1731884380309698</v>
      </c>
      <c r="L20010" s="19"/>
      <c r="M20010" s="19">
        <v>2.0606661123531937</v>
      </c>
      <c r="N20010" s="19"/>
      <c r="O20010" s="19">
        <v>1.5992737576101232</v>
      </c>
      <c r="P20010" s="50"/>
      <c r="R20010" s="9" t="s">
        <v>0</v>
      </c>
    </row>
    <row r="20011" spans="2:18" x14ac:dyDescent="0.2">
      <c r="B20011" s="25">
        <v>19781</v>
      </c>
      <c r="C20011" s="193">
        <v>1.2357111880697873</v>
      </c>
      <c r="D20011" s="19"/>
      <c r="E20011" s="19">
        <v>0.46458370401697574</v>
      </c>
      <c r="F20011" s="19"/>
      <c r="G20011" s="19">
        <v>1.549801323314699</v>
      </c>
      <c r="H20011" s="19"/>
      <c r="I20011" s="19"/>
      <c r="J20011" s="19">
        <v>0.37034970287215785</v>
      </c>
      <c r="K20011" s="19">
        <v>0.94031037773017689</v>
      </c>
      <c r="L20011" s="19"/>
      <c r="M20011" s="19">
        <v>1.2411683999519179</v>
      </c>
      <c r="N20011" s="19"/>
      <c r="O20011" s="19">
        <v>0.99129109134555893</v>
      </c>
      <c r="P20011" s="50"/>
      <c r="R20011" s="9" t="s">
        <v>0</v>
      </c>
    </row>
    <row r="20012" spans="2:18" x14ac:dyDescent="0.2">
      <c r="B20012" s="25">
        <v>19782</v>
      </c>
      <c r="C20012" s="193"/>
      <c r="D20012" s="19">
        <v>1.282630491296695</v>
      </c>
      <c r="E20012" s="19"/>
      <c r="F20012" s="19">
        <v>0.75146840197236642</v>
      </c>
      <c r="G20012" s="19"/>
      <c r="H20012" s="19">
        <v>0.46190846793449081</v>
      </c>
      <c r="I20012" s="19"/>
      <c r="J20012" s="19">
        <v>1.1271934585997865</v>
      </c>
      <c r="K20012" s="19"/>
      <c r="L20012" s="19">
        <v>0.88394192269645122</v>
      </c>
      <c r="M20012" s="19"/>
      <c r="N20012" s="19">
        <v>0.3722408842217601</v>
      </c>
      <c r="O20012" s="19"/>
      <c r="P20012" s="50">
        <v>1.6088041421527022</v>
      </c>
      <c r="R20012" s="9" t="s">
        <v>0</v>
      </c>
    </row>
    <row r="20013" spans="2:18" x14ac:dyDescent="0.2">
      <c r="B20013" s="25">
        <v>19783</v>
      </c>
      <c r="C20013" s="193">
        <v>0.41172235636588839</v>
      </c>
      <c r="D20013" s="19"/>
      <c r="E20013" s="19">
        <v>1.8562416603237553</v>
      </c>
      <c r="F20013" s="19"/>
      <c r="G20013" s="19">
        <v>0.39291936404599853</v>
      </c>
      <c r="H20013" s="19"/>
      <c r="I20013" s="19">
        <v>0.31099494314731163</v>
      </c>
      <c r="J20013" s="19"/>
      <c r="K20013" s="19">
        <v>0.55521444292454969</v>
      </c>
      <c r="L20013" s="19"/>
      <c r="M20013" s="19">
        <v>0.50810918236685909</v>
      </c>
      <c r="N20013" s="19"/>
      <c r="O20013" s="19">
        <v>1.2584660823061991</v>
      </c>
      <c r="P20013" s="50"/>
      <c r="R20013" s="9" t="s">
        <v>0</v>
      </c>
    </row>
    <row r="20014" spans="2:18" x14ac:dyDescent="0.2">
      <c r="B20014" s="25">
        <v>19784</v>
      </c>
      <c r="C20014" s="193">
        <v>1.4200581004185431</v>
      </c>
      <c r="D20014" s="19"/>
      <c r="E20014" s="19"/>
      <c r="F20014" s="19">
        <v>6.0486102562862618E-2</v>
      </c>
      <c r="G20014" s="19">
        <v>1.1173486155864885</v>
      </c>
      <c r="H20014" s="19"/>
      <c r="I20014" s="19">
        <v>0.61871391622736982</v>
      </c>
      <c r="J20014" s="19"/>
      <c r="K20014" s="19">
        <v>0.20558010331921983</v>
      </c>
      <c r="L20014" s="19"/>
      <c r="M20014" s="19">
        <v>0.45129395330619265</v>
      </c>
      <c r="N20014" s="19"/>
      <c r="O20014" s="19"/>
      <c r="P20014" s="50">
        <v>0.24517433490784923</v>
      </c>
      <c r="R20014" s="9" t="s">
        <v>0</v>
      </c>
    </row>
    <row r="20015" spans="2:18" x14ac:dyDescent="0.2">
      <c r="B20015" s="25">
        <v>19785</v>
      </c>
      <c r="C20015" s="193"/>
      <c r="D20015" s="19">
        <v>0.8527050194818816</v>
      </c>
      <c r="E20015" s="19"/>
      <c r="F20015" s="19">
        <v>0.4711205259019341</v>
      </c>
      <c r="G20015" s="19"/>
      <c r="H20015" s="19">
        <v>0.71541038208233509</v>
      </c>
      <c r="I20015" s="19"/>
      <c r="J20015" s="19">
        <v>0.60338363816038765</v>
      </c>
      <c r="K20015" s="19"/>
      <c r="L20015" s="19">
        <v>0.43746927439808408</v>
      </c>
      <c r="M20015" s="19"/>
      <c r="N20015" s="19">
        <v>1.2790586007311144</v>
      </c>
      <c r="O20015" s="19">
        <v>0.24551564505089971</v>
      </c>
      <c r="P20015" s="50"/>
      <c r="R20015" s="9" t="s">
        <v>0</v>
      </c>
    </row>
    <row r="20016" spans="2:18" x14ac:dyDescent="0.2">
      <c r="B20016" s="25">
        <v>19786</v>
      </c>
      <c r="C20016" s="193">
        <v>0.98839377070231138</v>
      </c>
      <c r="D20016" s="19"/>
      <c r="E20016" s="19">
        <v>1.6003512801840276</v>
      </c>
      <c r="F20016" s="19"/>
      <c r="G20016" s="19">
        <v>0.97127393014345764</v>
      </c>
      <c r="H20016" s="19"/>
      <c r="I20016" s="19">
        <v>1.4527514810086068</v>
      </c>
      <c r="J20016" s="19"/>
      <c r="K20016" s="19">
        <v>0.75333653433028214</v>
      </c>
      <c r="L20016" s="19"/>
      <c r="M20016" s="19">
        <v>1.1494872418797801</v>
      </c>
      <c r="N20016" s="19"/>
      <c r="O20016" s="19">
        <v>1.1142449838832065</v>
      </c>
      <c r="P20016" s="50"/>
      <c r="R20016" s="9" t="s">
        <v>0</v>
      </c>
    </row>
    <row r="20017" spans="2:18" x14ac:dyDescent="0.2">
      <c r="B20017" s="25">
        <v>19787</v>
      </c>
      <c r="C20017" s="193"/>
      <c r="D20017" s="19">
        <v>0.17232418420344531</v>
      </c>
      <c r="E20017" s="19"/>
      <c r="F20017" s="19">
        <v>0.32599414470846955</v>
      </c>
      <c r="G20017" s="19">
        <v>0.31997357369037038</v>
      </c>
      <c r="H20017" s="19"/>
      <c r="I20017" s="19"/>
      <c r="J20017" s="19">
        <v>0.52431780921368865</v>
      </c>
      <c r="K20017" s="19"/>
      <c r="L20017" s="19">
        <v>0.12715846615622331</v>
      </c>
      <c r="M20017" s="19"/>
      <c r="N20017" s="19">
        <v>0.29872186298058828</v>
      </c>
      <c r="O20017" s="19"/>
      <c r="P20017" s="50">
        <v>0.46186485227353063</v>
      </c>
      <c r="R20017" s="9" t="s">
        <v>0</v>
      </c>
    </row>
    <row r="20018" spans="2:18" x14ac:dyDescent="0.2">
      <c r="B20018" s="25">
        <v>19788</v>
      </c>
      <c r="C20018" s="193"/>
      <c r="D20018" s="19">
        <v>1.809909804600216</v>
      </c>
      <c r="E20018" s="19"/>
      <c r="F20018" s="19">
        <v>0.55055618375420645</v>
      </c>
      <c r="G20018" s="19"/>
      <c r="H20018" s="19">
        <v>1.0153536005953818</v>
      </c>
      <c r="I20018" s="19"/>
      <c r="J20018" s="19">
        <v>0.58459441293389369</v>
      </c>
      <c r="K20018" s="19"/>
      <c r="L20018" s="19">
        <v>0.25805144517934686</v>
      </c>
      <c r="M20018" s="19"/>
      <c r="N20018" s="19">
        <v>1.1823492763931009</v>
      </c>
      <c r="O20018" s="19"/>
      <c r="P20018" s="50">
        <v>1.5099368931192541</v>
      </c>
      <c r="R20018" s="9" t="s">
        <v>0</v>
      </c>
    </row>
    <row r="20019" spans="2:18" x14ac:dyDescent="0.2">
      <c r="B20019" s="25">
        <v>19789</v>
      </c>
      <c r="C20019" s="193"/>
      <c r="D20019" s="19">
        <v>0.49676651045838666</v>
      </c>
      <c r="E20019" s="19"/>
      <c r="F20019" s="19">
        <v>0.46293154789899565</v>
      </c>
      <c r="G20019" s="19"/>
      <c r="H20019" s="19">
        <v>7.7562916130787279E-2</v>
      </c>
      <c r="I20019" s="19">
        <v>0.17922307209817562</v>
      </c>
      <c r="J20019" s="19"/>
      <c r="K20019" s="19"/>
      <c r="L20019" s="19">
        <v>0.44091628543353112</v>
      </c>
      <c r="M20019" s="19"/>
      <c r="N20019" s="19">
        <v>0.55756034719530623</v>
      </c>
      <c r="O20019" s="19"/>
      <c r="P20019" s="50">
        <v>7.0163817739479578E-2</v>
      </c>
      <c r="R20019" s="9" t="s">
        <v>0</v>
      </c>
    </row>
    <row r="20020" spans="2:18" x14ac:dyDescent="0.2">
      <c r="B20020" s="25">
        <v>19790</v>
      </c>
      <c r="C20020" s="193">
        <v>0.73828214138505577</v>
      </c>
      <c r="D20020" s="19"/>
      <c r="E20020" s="19">
        <v>0.93378137337581169</v>
      </c>
      <c r="F20020" s="19"/>
      <c r="G20020" s="19">
        <v>2.0178301283662368</v>
      </c>
      <c r="H20020" s="19"/>
      <c r="I20020" s="19">
        <v>0.9052410977923312</v>
      </c>
      <c r="J20020" s="19"/>
      <c r="K20020" s="19">
        <v>0.70440955093588675</v>
      </c>
      <c r="L20020" s="19"/>
      <c r="M20020" s="19"/>
      <c r="N20020" s="19">
        <v>9.0306864122222399E-2</v>
      </c>
      <c r="O20020" s="19">
        <v>8.9730891087218642E-2</v>
      </c>
      <c r="P20020" s="50"/>
      <c r="R20020" s="9" t="s">
        <v>0</v>
      </c>
    </row>
    <row r="20021" spans="2:18" x14ac:dyDescent="0.2">
      <c r="B20021" s="25">
        <v>19791</v>
      </c>
      <c r="C20021" s="193"/>
      <c r="D20021" s="19">
        <v>7.5339365296275912E-2</v>
      </c>
      <c r="E20021" s="19">
        <v>0.184283543704716</v>
      </c>
      <c r="F20021" s="19"/>
      <c r="G20021" s="19">
        <v>0.17623495251136068</v>
      </c>
      <c r="H20021" s="19"/>
      <c r="I20021" s="19"/>
      <c r="J20021" s="19">
        <v>0.25873666262870593</v>
      </c>
      <c r="K20021" s="19">
        <v>2.3840206237489638E-2</v>
      </c>
      <c r="L20021" s="19"/>
      <c r="M20021" s="19">
        <v>0.55759663552037952</v>
      </c>
      <c r="N20021" s="19"/>
      <c r="O20021" s="19">
        <v>0.26658004951501085</v>
      </c>
      <c r="P20021" s="50"/>
      <c r="R20021" s="9" t="s">
        <v>0</v>
      </c>
    </row>
    <row r="20022" spans="2:18" x14ac:dyDescent="0.2">
      <c r="B20022" s="25">
        <v>19792</v>
      </c>
      <c r="C20022" s="193">
        <v>0.50761790303095877</v>
      </c>
      <c r="D20022" s="19"/>
      <c r="E20022" s="19">
        <v>0.13145928404008475</v>
      </c>
      <c r="F20022" s="19"/>
      <c r="G20022" s="19">
        <v>0.83599567755427762</v>
      </c>
      <c r="H20022" s="19"/>
      <c r="I20022" s="19">
        <v>0.41346621619115781</v>
      </c>
      <c r="J20022" s="19"/>
      <c r="K20022" s="19">
        <v>0.55912141930757187</v>
      </c>
      <c r="L20022" s="19"/>
      <c r="M20022" s="19"/>
      <c r="N20022" s="19">
        <v>0.28166707752190911</v>
      </c>
      <c r="O20022" s="19">
        <v>0.60537984276459555</v>
      </c>
      <c r="P20022" s="50"/>
      <c r="R20022" s="9" t="s">
        <v>0</v>
      </c>
    </row>
    <row r="20023" spans="2:18" x14ac:dyDescent="0.2">
      <c r="B20023" s="25">
        <v>19793</v>
      </c>
      <c r="C20023" s="193">
        <v>0.11551205316098249</v>
      </c>
      <c r="D20023" s="19"/>
      <c r="E20023" s="19"/>
      <c r="F20023" s="19">
        <v>0.80645958065507883</v>
      </c>
      <c r="G20023" s="19"/>
      <c r="H20023" s="19">
        <v>0.18922422424056184</v>
      </c>
      <c r="I20023" s="19"/>
      <c r="J20023" s="19">
        <v>0.11418418074568229</v>
      </c>
      <c r="K20023" s="19"/>
      <c r="L20023" s="19">
        <v>0.76590707059059548</v>
      </c>
      <c r="M20023" s="19"/>
      <c r="N20023" s="19">
        <v>1.2201596814432079</v>
      </c>
      <c r="O20023" s="19"/>
      <c r="P20023" s="50">
        <v>0.50208232685574128</v>
      </c>
      <c r="R20023" s="9" t="s">
        <v>0</v>
      </c>
    </row>
    <row r="20024" spans="2:18" x14ac:dyDescent="0.2">
      <c r="B20024" s="25">
        <v>19794</v>
      </c>
      <c r="C20024" s="193">
        <v>0.5489653218810977</v>
      </c>
      <c r="D20024" s="19"/>
      <c r="E20024" s="19">
        <v>0.15839874622502306</v>
      </c>
      <c r="F20024" s="19"/>
      <c r="G20024" s="19"/>
      <c r="H20024" s="19">
        <v>0.57417476304760218</v>
      </c>
      <c r="I20024" s="19">
        <v>0.1239066089959542</v>
      </c>
      <c r="J20024" s="19"/>
      <c r="K20024" s="19">
        <v>0.91252986490376842</v>
      </c>
      <c r="L20024" s="19"/>
      <c r="M20024" s="19">
        <v>1.0963478629843093</v>
      </c>
      <c r="N20024" s="19"/>
      <c r="O20024" s="19"/>
      <c r="P20024" s="50">
        <v>0.29384010569158903</v>
      </c>
      <c r="R20024" s="9" t="s">
        <v>0</v>
      </c>
    </row>
    <row r="20025" spans="2:18" x14ac:dyDescent="0.2">
      <c r="B20025" s="25">
        <v>19795</v>
      </c>
      <c r="C20025" s="193">
        <v>0.73324264265920569</v>
      </c>
      <c r="D20025" s="19"/>
      <c r="E20025" s="19">
        <v>1.2027437937954275</v>
      </c>
      <c r="F20025" s="19"/>
      <c r="G20025" s="19">
        <v>0.39314330219440197</v>
      </c>
      <c r="H20025" s="19"/>
      <c r="I20025" s="19">
        <v>1.0487636219576324</v>
      </c>
      <c r="J20025" s="19"/>
      <c r="K20025" s="19">
        <v>1.276491125434942</v>
      </c>
      <c r="L20025" s="19"/>
      <c r="M20025" s="19">
        <v>1.5492203759003641E-2</v>
      </c>
      <c r="N20025" s="19"/>
      <c r="O20025" s="19">
        <v>1.0722211626103737</v>
      </c>
      <c r="P20025" s="50"/>
      <c r="R20025" s="9" t="s">
        <v>0</v>
      </c>
    </row>
    <row r="20026" spans="2:18" x14ac:dyDescent="0.2">
      <c r="B20026" s="25">
        <v>19796</v>
      </c>
      <c r="C20026" s="193"/>
      <c r="D20026" s="19">
        <v>0.41777722280930413</v>
      </c>
      <c r="E20026" s="19"/>
      <c r="F20026" s="19">
        <v>0.17762866517506237</v>
      </c>
      <c r="G20026" s="19">
        <v>0.35948807865055898</v>
      </c>
      <c r="H20026" s="19"/>
      <c r="I20026" s="19"/>
      <c r="J20026" s="19">
        <v>0.62148315404410803</v>
      </c>
      <c r="K20026" s="19">
        <v>0.1294927753070064</v>
      </c>
      <c r="L20026" s="19"/>
      <c r="M20026" s="19"/>
      <c r="N20026" s="19">
        <v>0.11210501851248206</v>
      </c>
      <c r="O20026" s="19">
        <v>3.9829865670527466E-2</v>
      </c>
      <c r="P20026" s="50"/>
      <c r="R20026" s="9" t="s">
        <v>0</v>
      </c>
    </row>
    <row r="20027" spans="2:18" x14ac:dyDescent="0.2">
      <c r="B20027" s="25">
        <v>19797</v>
      </c>
      <c r="C20027" s="193">
        <v>9.3087879538600283E-4</v>
      </c>
      <c r="D20027" s="19"/>
      <c r="E20027" s="19">
        <v>0.21372650211090685</v>
      </c>
      <c r="F20027" s="19"/>
      <c r="G20027" s="19">
        <v>0.68989740802954502</v>
      </c>
      <c r="H20027" s="19"/>
      <c r="I20027" s="19">
        <v>0.93631325510339092</v>
      </c>
      <c r="J20027" s="19"/>
      <c r="K20027" s="19">
        <v>1.3736357548819493</v>
      </c>
      <c r="L20027" s="19"/>
      <c r="M20027" s="19">
        <v>0.13258907505509004</v>
      </c>
      <c r="N20027" s="19"/>
      <c r="O20027" s="19">
        <v>0.30310486994008318</v>
      </c>
      <c r="P20027" s="50"/>
      <c r="R20027" s="9" t="s">
        <v>0</v>
      </c>
    </row>
    <row r="20028" spans="2:18" x14ac:dyDescent="0.2">
      <c r="B20028" s="25">
        <v>19798</v>
      </c>
      <c r="C20028" s="193">
        <v>0.31923413734683848</v>
      </c>
      <c r="D20028" s="19"/>
      <c r="E20028" s="19">
        <v>0.53465142750273187</v>
      </c>
      <c r="F20028" s="19"/>
      <c r="G20028" s="19"/>
      <c r="H20028" s="19">
        <v>0.21717009259969894</v>
      </c>
      <c r="I20028" s="19">
        <v>0.60508699417739908</v>
      </c>
      <c r="J20028" s="19"/>
      <c r="K20028" s="19">
        <v>0.22133051950030772</v>
      </c>
      <c r="L20028" s="19"/>
      <c r="M20028" s="19">
        <v>0.90041897291868211</v>
      </c>
      <c r="N20028" s="19"/>
      <c r="O20028" s="19">
        <v>0.7753568608858229</v>
      </c>
      <c r="P20028" s="50"/>
      <c r="R20028" s="9" t="s">
        <v>0</v>
      </c>
    </row>
    <row r="20029" spans="2:18" x14ac:dyDescent="0.2">
      <c r="B20029" s="25">
        <v>19799</v>
      </c>
      <c r="C20029" s="193"/>
      <c r="D20029" s="19">
        <v>2.9551278390982367</v>
      </c>
      <c r="E20029" s="19"/>
      <c r="F20029" s="19">
        <v>2.2644967595434076</v>
      </c>
      <c r="G20029" s="19"/>
      <c r="H20029" s="19">
        <v>2.5941401393229904</v>
      </c>
      <c r="I20029" s="19"/>
      <c r="J20029" s="19">
        <v>2.1987767459084884</v>
      </c>
      <c r="K20029" s="19"/>
      <c r="L20029" s="19">
        <v>2.114366181398633</v>
      </c>
      <c r="M20029" s="19"/>
      <c r="N20029" s="19">
        <v>1.4556448843085856</v>
      </c>
      <c r="O20029" s="19"/>
      <c r="P20029" s="50">
        <v>2.1489354338538851</v>
      </c>
      <c r="R20029" s="9" t="s">
        <v>0</v>
      </c>
    </row>
    <row r="20030" spans="2:18" x14ac:dyDescent="0.2">
      <c r="B20030" s="25">
        <v>19800</v>
      </c>
      <c r="C20030" s="193">
        <v>0.40624070316373206</v>
      </c>
      <c r="D20030" s="19"/>
      <c r="E20030" s="19">
        <v>0.40103921589201902</v>
      </c>
      <c r="F20030" s="19"/>
      <c r="G20030" s="19">
        <v>0.87407555951007188</v>
      </c>
      <c r="H20030" s="19"/>
      <c r="I20030" s="19">
        <v>0.51565209165036541</v>
      </c>
      <c r="J20030" s="19"/>
      <c r="K20030" s="19">
        <v>0.6873400325393304</v>
      </c>
      <c r="L20030" s="19"/>
      <c r="M20030" s="19">
        <v>0.36792912543855322</v>
      </c>
      <c r="N20030" s="19"/>
      <c r="O20030" s="19">
        <v>0.24667202240390659</v>
      </c>
      <c r="P20030" s="50"/>
      <c r="R20030" s="9" t="s">
        <v>0</v>
      </c>
    </row>
    <row r="20031" spans="2:18" x14ac:dyDescent="0.2">
      <c r="B20031" s="25">
        <v>19801</v>
      </c>
      <c r="C20031" s="193">
        <v>1.57612712805467</v>
      </c>
      <c r="D20031" s="19"/>
      <c r="E20031" s="19">
        <v>1.14258414699857</v>
      </c>
      <c r="F20031" s="19"/>
      <c r="G20031" s="19">
        <v>0.78919296318374044</v>
      </c>
      <c r="H20031" s="19"/>
      <c r="I20031" s="19">
        <v>1.0093784166651207</v>
      </c>
      <c r="J20031" s="19"/>
      <c r="K20031" s="19">
        <v>1.516640175150429</v>
      </c>
      <c r="L20031" s="19"/>
      <c r="M20031" s="19"/>
      <c r="N20031" s="19">
        <v>6.3270739714734056E-2</v>
      </c>
      <c r="O20031" s="19">
        <v>0.73799258842438586</v>
      </c>
      <c r="P20031" s="50"/>
      <c r="R20031" s="9" t="s">
        <v>0</v>
      </c>
    </row>
    <row r="20032" spans="2:18" x14ac:dyDescent="0.2">
      <c r="B20032" s="25">
        <v>19802</v>
      </c>
      <c r="C20032" s="193">
        <v>1.0724758232536371</v>
      </c>
      <c r="D20032" s="19"/>
      <c r="E20032" s="19">
        <v>1.0685860629009489</v>
      </c>
      <c r="F20032" s="19"/>
      <c r="G20032" s="19">
        <v>0.43580501310966135</v>
      </c>
      <c r="H20032" s="19"/>
      <c r="I20032" s="19">
        <v>1.1958542291550376</v>
      </c>
      <c r="J20032" s="19"/>
      <c r="K20032" s="19">
        <v>0.96602151895750721</v>
      </c>
      <c r="L20032" s="19"/>
      <c r="M20032" s="19">
        <v>0.16750543723304762</v>
      </c>
      <c r="N20032" s="19"/>
      <c r="O20032" s="19">
        <v>1.250488239284284</v>
      </c>
      <c r="P20032" s="50"/>
      <c r="R20032" s="9" t="s">
        <v>0</v>
      </c>
    </row>
    <row r="20033" spans="2:18" x14ac:dyDescent="0.2">
      <c r="B20033" s="25">
        <v>19803</v>
      </c>
      <c r="C20033" s="193"/>
      <c r="D20033" s="19">
        <v>0.9567057223796791</v>
      </c>
      <c r="E20033" s="19"/>
      <c r="F20033" s="19">
        <v>0.26465186747877995</v>
      </c>
      <c r="G20033" s="19"/>
      <c r="H20033" s="19">
        <v>1.1823415670626174</v>
      </c>
      <c r="I20033" s="19"/>
      <c r="J20033" s="19">
        <v>0.86083898616011756</v>
      </c>
      <c r="K20033" s="19">
        <v>0.61833713579566496</v>
      </c>
      <c r="L20033" s="19"/>
      <c r="M20033" s="19"/>
      <c r="N20033" s="19">
        <v>1.2024897142784068</v>
      </c>
      <c r="O20033" s="19"/>
      <c r="P20033" s="50">
        <v>1.9527916578002458</v>
      </c>
      <c r="R20033" s="9" t="s">
        <v>0</v>
      </c>
    </row>
    <row r="20034" spans="2:18" x14ac:dyDescent="0.2">
      <c r="B20034" s="25">
        <v>19804</v>
      </c>
      <c r="C20034" s="193"/>
      <c r="D20034" s="19">
        <v>0.33027978075009679</v>
      </c>
      <c r="E20034" s="19">
        <v>0.46549608295765771</v>
      </c>
      <c r="F20034" s="19"/>
      <c r="G20034" s="19">
        <v>0.13554729195868034</v>
      </c>
      <c r="H20034" s="19"/>
      <c r="I20034" s="19">
        <v>9.0675707155617562E-3</v>
      </c>
      <c r="J20034" s="19"/>
      <c r="K20034" s="19">
        <v>0.42653711182046072</v>
      </c>
      <c r="L20034" s="19"/>
      <c r="M20034" s="19">
        <v>0.35767746667396561</v>
      </c>
      <c r="N20034" s="19"/>
      <c r="O20034" s="19">
        <v>0.35423998659813394</v>
      </c>
      <c r="P20034" s="50"/>
      <c r="R20034" s="9" t="s">
        <v>0</v>
      </c>
    </row>
    <row r="20035" spans="2:18" x14ac:dyDescent="0.2">
      <c r="B20035" s="25">
        <v>19805</v>
      </c>
      <c r="C20035" s="193">
        <v>0.31014731218742231</v>
      </c>
      <c r="D20035" s="19"/>
      <c r="E20035" s="19">
        <v>1.0707005895427362</v>
      </c>
      <c r="F20035" s="19"/>
      <c r="G20035" s="19"/>
      <c r="H20035" s="19">
        <v>0.41589558585127923</v>
      </c>
      <c r="I20035" s="19"/>
      <c r="J20035" s="19">
        <v>0.45508057604133928</v>
      </c>
      <c r="K20035" s="19">
        <v>6.4173829796427911E-2</v>
      </c>
      <c r="L20035" s="19"/>
      <c r="M20035" s="19"/>
      <c r="N20035" s="19">
        <v>0.62155690870949953</v>
      </c>
      <c r="O20035" s="19">
        <v>0.1943569351890316</v>
      </c>
      <c r="P20035" s="50"/>
      <c r="R20035" s="9" t="s">
        <v>0</v>
      </c>
    </row>
    <row r="20036" spans="2:18" x14ac:dyDescent="0.2">
      <c r="B20036" s="25">
        <v>19806</v>
      </c>
      <c r="C20036" s="193"/>
      <c r="D20036" s="19">
        <v>0.62992388801322019</v>
      </c>
      <c r="E20036" s="19"/>
      <c r="F20036" s="19">
        <v>0.17597271330773578</v>
      </c>
      <c r="G20036" s="19"/>
      <c r="H20036" s="19">
        <v>0.39383406128232962</v>
      </c>
      <c r="I20036" s="19"/>
      <c r="J20036" s="19">
        <v>0.27111760854034195</v>
      </c>
      <c r="K20036" s="19"/>
      <c r="L20036" s="19">
        <v>0.72413541891007016</v>
      </c>
      <c r="M20036" s="19">
        <v>0.12248382546678506</v>
      </c>
      <c r="N20036" s="19"/>
      <c r="O20036" s="19"/>
      <c r="P20036" s="50">
        <v>1.1692413211539598</v>
      </c>
      <c r="R20036" s="9" t="s">
        <v>0</v>
      </c>
    </row>
    <row r="20037" spans="2:18" x14ac:dyDescent="0.2">
      <c r="B20037" s="25">
        <v>19807</v>
      </c>
      <c r="C20037" s="193"/>
      <c r="D20037" s="19">
        <v>1.5533451707357635</v>
      </c>
      <c r="E20037" s="19"/>
      <c r="F20037" s="19">
        <v>0.9859703912674781</v>
      </c>
      <c r="G20037" s="19"/>
      <c r="H20037" s="19">
        <v>0.88232661167042237</v>
      </c>
      <c r="I20037" s="19"/>
      <c r="J20037" s="19">
        <v>1.4599906150656854</v>
      </c>
      <c r="K20037" s="19"/>
      <c r="L20037" s="19">
        <v>1.417925586816297</v>
      </c>
      <c r="M20037" s="19"/>
      <c r="N20037" s="19">
        <v>1.3166957251717266</v>
      </c>
      <c r="O20037" s="19"/>
      <c r="P20037" s="50">
        <v>2.056314877080498</v>
      </c>
      <c r="R20037" s="9" t="s">
        <v>0</v>
      </c>
    </row>
    <row r="20038" spans="2:18" x14ac:dyDescent="0.2">
      <c r="B20038" s="25">
        <v>19808</v>
      </c>
      <c r="C20038" s="193"/>
      <c r="D20038" s="19">
        <v>0.82796714514307757</v>
      </c>
      <c r="E20038" s="19"/>
      <c r="F20038" s="19">
        <v>1.4061184051979201</v>
      </c>
      <c r="G20038" s="19"/>
      <c r="H20038" s="19">
        <v>1.2441152071451167</v>
      </c>
      <c r="I20038" s="19"/>
      <c r="J20038" s="19">
        <v>2.1909596526173822</v>
      </c>
      <c r="K20038" s="19"/>
      <c r="L20038" s="19">
        <v>0.98096790993710292</v>
      </c>
      <c r="M20038" s="19"/>
      <c r="N20038" s="19">
        <v>0.84976649570559193</v>
      </c>
      <c r="O20038" s="19"/>
      <c r="P20038" s="50">
        <v>1.2385933145452288</v>
      </c>
      <c r="R20038" s="9" t="s">
        <v>0</v>
      </c>
    </row>
    <row r="20039" spans="2:18" x14ac:dyDescent="0.2">
      <c r="B20039" s="25">
        <v>19809</v>
      </c>
      <c r="C20039" s="193">
        <v>0.99987037995557948</v>
      </c>
      <c r="D20039" s="19"/>
      <c r="E20039" s="19">
        <v>1.4883201566624171</v>
      </c>
      <c r="F20039" s="19"/>
      <c r="G20039" s="19">
        <v>1.0775581296079524</v>
      </c>
      <c r="H20039" s="19"/>
      <c r="I20039" s="19">
        <v>1.0970724638076386</v>
      </c>
      <c r="J20039" s="19"/>
      <c r="K20039" s="19">
        <v>0.89804576058561214</v>
      </c>
      <c r="L20039" s="19"/>
      <c r="M20039" s="19">
        <v>0.56649692279429753</v>
      </c>
      <c r="N20039" s="19"/>
      <c r="O20039" s="19">
        <v>0.47596993420456551</v>
      </c>
      <c r="P20039" s="50"/>
      <c r="R20039" s="9" t="s">
        <v>0</v>
      </c>
    </row>
    <row r="20040" spans="2:18" x14ac:dyDescent="0.2">
      <c r="B20040" s="25">
        <v>19810</v>
      </c>
      <c r="C20040" s="193">
        <v>0.26445874498308541</v>
      </c>
      <c r="D20040" s="19"/>
      <c r="E20040" s="19">
        <v>1.4167611033236338</v>
      </c>
      <c r="F20040" s="19"/>
      <c r="G20040" s="19">
        <v>0.56942467784236428</v>
      </c>
      <c r="H20040" s="19"/>
      <c r="I20040" s="19">
        <v>1.2244401605306841</v>
      </c>
      <c r="J20040" s="19"/>
      <c r="K20040" s="19">
        <v>1.0344648115162169</v>
      </c>
      <c r="L20040" s="19"/>
      <c r="M20040" s="19">
        <v>1.5918639297180186</v>
      </c>
      <c r="N20040" s="19"/>
      <c r="O20040" s="19">
        <v>1.3137715645850956</v>
      </c>
      <c r="P20040" s="50"/>
      <c r="R20040" s="9" t="s">
        <v>0</v>
      </c>
    </row>
    <row r="20041" spans="2:18" x14ac:dyDescent="0.2">
      <c r="B20041" s="25">
        <v>19811</v>
      </c>
      <c r="C20041" s="193">
        <v>1.3818244557151054</v>
      </c>
      <c r="D20041" s="19"/>
      <c r="E20041" s="19">
        <v>1.4342939946438977</v>
      </c>
      <c r="F20041" s="19"/>
      <c r="G20041" s="19">
        <v>1.765521179052157</v>
      </c>
      <c r="H20041" s="19"/>
      <c r="I20041" s="19">
        <v>2.1569000663928795</v>
      </c>
      <c r="J20041" s="19"/>
      <c r="K20041" s="19">
        <v>1.6797859698782764</v>
      </c>
      <c r="L20041" s="19"/>
      <c r="M20041" s="19">
        <v>1.5608520017949015</v>
      </c>
      <c r="N20041" s="19"/>
      <c r="O20041" s="19">
        <v>0.93635369687258463</v>
      </c>
      <c r="P20041" s="50"/>
      <c r="R20041" s="9" t="s">
        <v>0</v>
      </c>
    </row>
    <row r="20042" spans="2:18" x14ac:dyDescent="0.2">
      <c r="B20042" s="25">
        <v>19812</v>
      </c>
      <c r="C20042" s="193">
        <v>0.95010005201634973</v>
      </c>
      <c r="D20042" s="19"/>
      <c r="E20042" s="19"/>
      <c r="F20042" s="19">
        <v>0.37785707298691401</v>
      </c>
      <c r="G20042" s="19">
        <v>0.71849634238337745</v>
      </c>
      <c r="H20042" s="19"/>
      <c r="I20042" s="19"/>
      <c r="J20042" s="19">
        <v>4.5811802947314691E-2</v>
      </c>
      <c r="K20042" s="19">
        <v>1.2235886181205351</v>
      </c>
      <c r="L20042" s="19"/>
      <c r="M20042" s="19"/>
      <c r="N20042" s="19">
        <v>0.81304667808632836</v>
      </c>
      <c r="O20042" s="19">
        <v>0.66087641672589148</v>
      </c>
      <c r="P20042" s="50"/>
      <c r="R20042" s="9" t="s">
        <v>0</v>
      </c>
    </row>
    <row r="20043" spans="2:18" x14ac:dyDescent="0.2">
      <c r="B20043" s="25">
        <v>19813</v>
      </c>
      <c r="C20043" s="193">
        <v>0.38139620256412737</v>
      </c>
      <c r="D20043" s="19"/>
      <c r="E20043" s="19">
        <v>0.59777764649676357</v>
      </c>
      <c r="F20043" s="19"/>
      <c r="G20043" s="19">
        <v>0.76415079841106559</v>
      </c>
      <c r="H20043" s="19"/>
      <c r="I20043" s="19">
        <v>1.3226219586503161</v>
      </c>
      <c r="J20043" s="19"/>
      <c r="K20043" s="19">
        <v>1.2940237528785208</v>
      </c>
      <c r="L20043" s="19"/>
      <c r="M20043" s="19">
        <v>0.45413565190250238</v>
      </c>
      <c r="N20043" s="19"/>
      <c r="O20043" s="19">
        <v>0.18349814976427414</v>
      </c>
      <c r="P20043" s="50"/>
      <c r="R20043" s="9" t="s">
        <v>0</v>
      </c>
    </row>
    <row r="20044" spans="2:18" x14ac:dyDescent="0.2">
      <c r="B20044" s="25">
        <v>19814</v>
      </c>
      <c r="C20044" s="193">
        <v>0.96907037423840736</v>
      </c>
      <c r="D20044" s="19"/>
      <c r="E20044" s="19">
        <v>0.87071560147073435</v>
      </c>
      <c r="F20044" s="19"/>
      <c r="G20044" s="19">
        <v>0.47287768617542458</v>
      </c>
      <c r="H20044" s="19"/>
      <c r="I20044" s="19">
        <v>1.0843858547193046</v>
      </c>
      <c r="J20044" s="19"/>
      <c r="K20044" s="19">
        <v>1.3014494034982442</v>
      </c>
      <c r="L20044" s="19"/>
      <c r="M20044" s="19">
        <v>0.69308664939465314</v>
      </c>
      <c r="N20044" s="19"/>
      <c r="O20044" s="19"/>
      <c r="P20044" s="50">
        <v>0.14696096052054899</v>
      </c>
      <c r="R20044" s="9" t="s">
        <v>0</v>
      </c>
    </row>
    <row r="20045" spans="2:18" x14ac:dyDescent="0.2">
      <c r="B20045" s="25">
        <v>19815</v>
      </c>
      <c r="C20045" s="193">
        <v>1.0328684307006537</v>
      </c>
      <c r="D20045" s="19"/>
      <c r="E20045" s="19">
        <v>1.3698307125530003</v>
      </c>
      <c r="F20045" s="19"/>
      <c r="G20045" s="19">
        <v>1.1693225637067532</v>
      </c>
      <c r="H20045" s="19"/>
      <c r="I20045" s="19">
        <v>1.2849324759268199</v>
      </c>
      <c r="J20045" s="19"/>
      <c r="K20045" s="19">
        <v>0.60110300464496258</v>
      </c>
      <c r="L20045" s="19"/>
      <c r="M20045" s="19">
        <v>1.4806774969423011</v>
      </c>
      <c r="N20045" s="19"/>
      <c r="O20045" s="19">
        <v>1.112432785723221E-2</v>
      </c>
      <c r="P20045" s="50"/>
      <c r="R20045" s="9" t="s">
        <v>0</v>
      </c>
    </row>
    <row r="20046" spans="2:18" x14ac:dyDescent="0.2">
      <c r="B20046" s="25">
        <v>19816</v>
      </c>
      <c r="C20046" s="193">
        <v>0.91493741900745607</v>
      </c>
      <c r="D20046" s="19"/>
      <c r="E20046" s="19">
        <v>0.58965095069198115</v>
      </c>
      <c r="F20046" s="19"/>
      <c r="G20046" s="19">
        <v>0.97119574715027002</v>
      </c>
      <c r="H20046" s="19"/>
      <c r="I20046" s="19">
        <v>1.2296785004687527</v>
      </c>
      <c r="J20046" s="19"/>
      <c r="K20046" s="19">
        <v>0.48522136818233513</v>
      </c>
      <c r="L20046" s="19"/>
      <c r="M20046" s="19">
        <v>0.4074427275220775</v>
      </c>
      <c r="N20046" s="19"/>
      <c r="O20046" s="19">
        <v>0.75800455338358141</v>
      </c>
      <c r="P20046" s="50"/>
      <c r="R20046" s="9" t="s">
        <v>0</v>
      </c>
    </row>
    <row r="20047" spans="2:18" x14ac:dyDescent="0.2">
      <c r="B20047" s="25">
        <v>19817</v>
      </c>
      <c r="C20047" s="193"/>
      <c r="D20047" s="19">
        <v>1.7224338438561704</v>
      </c>
      <c r="E20047" s="19"/>
      <c r="F20047" s="19">
        <v>1.6577077596697467</v>
      </c>
      <c r="G20047" s="19"/>
      <c r="H20047" s="19">
        <v>0.8889451059404494</v>
      </c>
      <c r="I20047" s="19"/>
      <c r="J20047" s="19">
        <v>1.506235670676096</v>
      </c>
      <c r="K20047" s="19"/>
      <c r="L20047" s="19">
        <v>0.98718871469216596</v>
      </c>
      <c r="M20047" s="19"/>
      <c r="N20047" s="19">
        <v>1.7570076174738052</v>
      </c>
      <c r="O20047" s="19"/>
      <c r="P20047" s="50">
        <v>1.318897450320369</v>
      </c>
      <c r="R20047" s="9" t="s">
        <v>0</v>
      </c>
    </row>
    <row r="20048" spans="2:18" x14ac:dyDescent="0.2">
      <c r="B20048" s="25">
        <v>19818</v>
      </c>
      <c r="C20048" s="193">
        <v>0.47711338642087825</v>
      </c>
      <c r="D20048" s="19"/>
      <c r="E20048" s="19"/>
      <c r="F20048" s="19">
        <v>0.28526282649486884</v>
      </c>
      <c r="G20048" s="19">
        <v>0.22696407125750723</v>
      </c>
      <c r="H20048" s="19"/>
      <c r="I20048" s="19">
        <v>0.33396138697302469</v>
      </c>
      <c r="J20048" s="19"/>
      <c r="K20048" s="19">
        <v>0.61036559757954345</v>
      </c>
      <c r="L20048" s="19"/>
      <c r="M20048" s="19">
        <v>0.36500532724696599</v>
      </c>
      <c r="N20048" s="19"/>
      <c r="O20048" s="19">
        <v>0.39967807264177851</v>
      </c>
      <c r="P20048" s="50"/>
      <c r="R20048" s="9" t="s">
        <v>0</v>
      </c>
    </row>
    <row r="20049" spans="2:18" x14ac:dyDescent="0.2">
      <c r="B20049" s="25">
        <v>19819</v>
      </c>
      <c r="C20049" s="193"/>
      <c r="D20049" s="19">
        <v>0.6817130394541363</v>
      </c>
      <c r="E20049" s="19">
        <v>0.37097613581992173</v>
      </c>
      <c r="F20049" s="19"/>
      <c r="G20049" s="19">
        <v>0.47382320880632889</v>
      </c>
      <c r="H20049" s="19"/>
      <c r="I20049" s="19">
        <v>0.24948391081907381</v>
      </c>
      <c r="J20049" s="19"/>
      <c r="K20049" s="19"/>
      <c r="L20049" s="19">
        <v>0.10394658770597492</v>
      </c>
      <c r="M20049" s="19"/>
      <c r="N20049" s="19">
        <v>5.8084834354644406E-2</v>
      </c>
      <c r="O20049" s="19">
        <v>0.14633740112663995</v>
      </c>
      <c r="P20049" s="50"/>
      <c r="R20049" s="9" t="s">
        <v>0</v>
      </c>
    </row>
    <row r="20050" spans="2:18" x14ac:dyDescent="0.2">
      <c r="B20050" s="25">
        <v>19820</v>
      </c>
      <c r="C20050" s="193"/>
      <c r="D20050" s="19">
        <v>1.2803624126910267</v>
      </c>
      <c r="E20050" s="19"/>
      <c r="F20050" s="19">
        <v>1.6558916107814454</v>
      </c>
      <c r="G20050" s="19"/>
      <c r="H20050" s="19">
        <v>0.81530631615401461</v>
      </c>
      <c r="I20050" s="19"/>
      <c r="J20050" s="19">
        <v>1.0297556424082817</v>
      </c>
      <c r="K20050" s="19"/>
      <c r="L20050" s="19">
        <v>0.46215006121925867</v>
      </c>
      <c r="M20050" s="19"/>
      <c r="N20050" s="19">
        <v>0.71860450353174554</v>
      </c>
      <c r="O20050" s="19"/>
      <c r="P20050" s="50">
        <v>1.6551473231911225</v>
      </c>
      <c r="R20050" s="9" t="s">
        <v>0</v>
      </c>
    </row>
    <row r="20051" spans="2:18" x14ac:dyDescent="0.2">
      <c r="B20051" s="25">
        <v>19821</v>
      </c>
      <c r="C20051" s="193"/>
      <c r="D20051" s="19">
        <v>0.60873057868581071</v>
      </c>
      <c r="E20051" s="19"/>
      <c r="F20051" s="19">
        <v>0.37238765322042999</v>
      </c>
      <c r="G20051" s="19"/>
      <c r="H20051" s="19">
        <v>1.2035457091949662</v>
      </c>
      <c r="I20051" s="19"/>
      <c r="J20051" s="19">
        <v>0.28423119744347142</v>
      </c>
      <c r="K20051" s="19"/>
      <c r="L20051" s="19">
        <v>1.5950994126063955</v>
      </c>
      <c r="M20051" s="19"/>
      <c r="N20051" s="19">
        <v>1.3007305703067376</v>
      </c>
      <c r="O20051" s="19"/>
      <c r="P20051" s="50">
        <v>0.98634004004371434</v>
      </c>
      <c r="R20051" s="9" t="s">
        <v>0</v>
      </c>
    </row>
    <row r="20052" spans="2:18" x14ac:dyDescent="0.2">
      <c r="B20052" s="25">
        <v>19822</v>
      </c>
      <c r="C20052" s="193"/>
      <c r="D20052" s="19">
        <v>2.4233420579000461E-2</v>
      </c>
      <c r="E20052" s="19">
        <v>0.37767618942292502</v>
      </c>
      <c r="F20052" s="19"/>
      <c r="G20052" s="19">
        <v>0.69522189055491568</v>
      </c>
      <c r="H20052" s="19"/>
      <c r="I20052" s="19"/>
      <c r="J20052" s="19">
        <v>0.11045587884366988</v>
      </c>
      <c r="K20052" s="19"/>
      <c r="L20052" s="19">
        <v>1.2555417799245476</v>
      </c>
      <c r="M20052" s="19"/>
      <c r="N20052" s="19">
        <v>0.63394610511228622</v>
      </c>
      <c r="O20052" s="19"/>
      <c r="P20052" s="50">
        <v>0.57003069745284174</v>
      </c>
      <c r="R20052" s="9" t="s">
        <v>0</v>
      </c>
    </row>
    <row r="20053" spans="2:18" x14ac:dyDescent="0.2">
      <c r="B20053" s="25">
        <v>19823</v>
      </c>
      <c r="C20053" s="193"/>
      <c r="D20053" s="19">
        <v>0.90110103075209569</v>
      </c>
      <c r="E20053" s="19"/>
      <c r="F20053" s="19">
        <v>1.0331356475751319</v>
      </c>
      <c r="G20053" s="19"/>
      <c r="H20053" s="19">
        <v>1.3453354094231185</v>
      </c>
      <c r="I20053" s="19"/>
      <c r="J20053" s="19">
        <v>2.1749165014311904</v>
      </c>
      <c r="K20053" s="19"/>
      <c r="L20053" s="19">
        <v>1.9087350515806936</v>
      </c>
      <c r="M20053" s="19"/>
      <c r="N20053" s="19">
        <v>0.45652781938240505</v>
      </c>
      <c r="O20053" s="19"/>
      <c r="P20053" s="50">
        <v>0.65419000501287561</v>
      </c>
      <c r="R20053" s="9" t="s">
        <v>0</v>
      </c>
    </row>
    <row r="20054" spans="2:18" x14ac:dyDescent="0.2">
      <c r="B20054" s="25">
        <v>19824</v>
      </c>
      <c r="C20054" s="193"/>
      <c r="D20054" s="19">
        <v>0.49526894931294246</v>
      </c>
      <c r="E20054" s="19">
        <v>0.51057083651754231</v>
      </c>
      <c r="F20054" s="19"/>
      <c r="G20054" s="19">
        <v>0.83002474070748933</v>
      </c>
      <c r="H20054" s="19"/>
      <c r="I20054" s="19">
        <v>0.47954060182311464</v>
      </c>
      <c r="J20054" s="19"/>
      <c r="K20054" s="19">
        <v>3.1072037213637837E-2</v>
      </c>
      <c r="L20054" s="19"/>
      <c r="M20054" s="19">
        <v>1.0901427737383185</v>
      </c>
      <c r="N20054" s="19"/>
      <c r="O20054" s="19"/>
      <c r="P20054" s="50">
        <v>0.53688107728241508</v>
      </c>
      <c r="R20054" s="9" t="s">
        <v>0</v>
      </c>
    </row>
    <row r="20055" spans="2:18" x14ac:dyDescent="0.2">
      <c r="B20055" s="25">
        <v>19825</v>
      </c>
      <c r="C20055" s="193"/>
      <c r="D20055" s="19">
        <v>1.2326604419923253</v>
      </c>
      <c r="E20055" s="19"/>
      <c r="F20055" s="19">
        <v>0.1751884197144892</v>
      </c>
      <c r="G20055" s="19"/>
      <c r="H20055" s="19">
        <v>2.1113341741084461</v>
      </c>
      <c r="I20055" s="19"/>
      <c r="J20055" s="19">
        <v>0.90965305350594972</v>
      </c>
      <c r="K20055" s="19"/>
      <c r="L20055" s="19">
        <v>0.88158496173520118</v>
      </c>
      <c r="M20055" s="19"/>
      <c r="N20055" s="19">
        <v>1.3128311855490908</v>
      </c>
      <c r="O20055" s="19"/>
      <c r="P20055" s="50">
        <v>2.0212300346286836</v>
      </c>
      <c r="R20055" s="9" t="s">
        <v>0</v>
      </c>
    </row>
    <row r="20056" spans="2:18" x14ac:dyDescent="0.2">
      <c r="B20056" s="25">
        <v>19826</v>
      </c>
      <c r="C20056" s="193">
        <v>2.1276498867549343</v>
      </c>
      <c r="D20056" s="19"/>
      <c r="E20056" s="19">
        <v>1.3130480862586451</v>
      </c>
      <c r="F20056" s="19"/>
      <c r="G20056" s="19">
        <v>2.358227331105414</v>
      </c>
      <c r="H20056" s="19"/>
      <c r="I20056" s="19">
        <v>2.7005359966876989</v>
      </c>
      <c r="J20056" s="19"/>
      <c r="K20056" s="19">
        <v>1.8619824994189365</v>
      </c>
      <c r="L20056" s="19"/>
      <c r="M20056" s="19">
        <v>2.7551668910486113</v>
      </c>
      <c r="N20056" s="19"/>
      <c r="O20056" s="19">
        <v>3.0499429722908888</v>
      </c>
      <c r="P20056" s="50"/>
      <c r="R20056" s="9" t="s">
        <v>0</v>
      </c>
    </row>
    <row r="20057" spans="2:18" x14ac:dyDescent="0.2">
      <c r="B20057" s="25">
        <v>19827</v>
      </c>
      <c r="C20057" s="193"/>
      <c r="D20057" s="19">
        <v>2.9452328472106268</v>
      </c>
      <c r="E20057" s="19"/>
      <c r="F20057" s="19">
        <v>2.5236030414763655</v>
      </c>
      <c r="G20057" s="19"/>
      <c r="H20057" s="19">
        <v>2.1117141704836171</v>
      </c>
      <c r="I20057" s="19"/>
      <c r="J20057" s="19">
        <v>2.2357857713211713</v>
      </c>
      <c r="K20057" s="19"/>
      <c r="L20057" s="19">
        <v>2.2254991954880441</v>
      </c>
      <c r="M20057" s="19"/>
      <c r="N20057" s="19">
        <v>1.4800450339277798</v>
      </c>
      <c r="O20057" s="19"/>
      <c r="P20057" s="50">
        <v>3.0885372649711984</v>
      </c>
      <c r="R20057" s="9" t="s">
        <v>0</v>
      </c>
    </row>
    <row r="20058" spans="2:18" x14ac:dyDescent="0.2">
      <c r="B20058" s="25">
        <v>19828</v>
      </c>
      <c r="C20058" s="193">
        <v>0.53574259356592879</v>
      </c>
      <c r="D20058" s="19"/>
      <c r="E20058" s="19">
        <v>0.50861458409167182</v>
      </c>
      <c r="F20058" s="19"/>
      <c r="G20058" s="19">
        <v>8.524408533419181E-2</v>
      </c>
      <c r="H20058" s="19"/>
      <c r="I20058" s="19">
        <v>1.1272551678333878</v>
      </c>
      <c r="J20058" s="19"/>
      <c r="K20058" s="19">
        <v>0.56180322678976302</v>
      </c>
      <c r="L20058" s="19"/>
      <c r="M20058" s="19">
        <v>0.76464227769972548</v>
      </c>
      <c r="N20058" s="19"/>
      <c r="O20058" s="19">
        <v>0.42607709963714185</v>
      </c>
      <c r="P20058" s="50"/>
      <c r="R20058" s="9" t="s">
        <v>0</v>
      </c>
    </row>
    <row r="20059" spans="2:18" x14ac:dyDescent="0.2">
      <c r="B20059" s="25">
        <v>19829</v>
      </c>
      <c r="C20059" s="193"/>
      <c r="D20059" s="19">
        <v>1.7505790000934576</v>
      </c>
      <c r="E20059" s="19"/>
      <c r="F20059" s="19">
        <v>2.0224310855284675</v>
      </c>
      <c r="G20059" s="19"/>
      <c r="H20059" s="19">
        <v>1.8355111048650186</v>
      </c>
      <c r="I20059" s="19"/>
      <c r="J20059" s="19">
        <v>2.0817482439086383</v>
      </c>
      <c r="K20059" s="19"/>
      <c r="L20059" s="19">
        <v>2.7079086780023003</v>
      </c>
      <c r="M20059" s="19"/>
      <c r="N20059" s="19">
        <v>2.6626066744510788</v>
      </c>
      <c r="O20059" s="19"/>
      <c r="P20059" s="50">
        <v>1.8720483822067611</v>
      </c>
      <c r="R20059" s="9" t="s">
        <v>0</v>
      </c>
    </row>
    <row r="20060" spans="2:18" x14ac:dyDescent="0.2">
      <c r="B20060" s="25">
        <v>19830</v>
      </c>
      <c r="C20060" s="193">
        <v>0.89209960817451295</v>
      </c>
      <c r="D20060" s="19"/>
      <c r="E20060" s="19">
        <v>1.0007295935920792</v>
      </c>
      <c r="F20060" s="19"/>
      <c r="G20060" s="19">
        <v>0.55157697439078357</v>
      </c>
      <c r="H20060" s="19"/>
      <c r="I20060" s="19">
        <v>1.2095899761563258</v>
      </c>
      <c r="J20060" s="19"/>
      <c r="K20060" s="19">
        <v>1.6509531916898847</v>
      </c>
      <c r="L20060" s="19"/>
      <c r="M20060" s="19">
        <v>1.3643485361518848</v>
      </c>
      <c r="N20060" s="19"/>
      <c r="O20060" s="19">
        <v>1.1209109439975244</v>
      </c>
      <c r="P20060" s="50"/>
      <c r="R20060" s="9" t="s">
        <v>0</v>
      </c>
    </row>
    <row r="20061" spans="2:18" x14ac:dyDescent="0.2">
      <c r="B20061" s="25">
        <v>19831</v>
      </c>
      <c r="C20061" s="193"/>
      <c r="D20061" s="19">
        <v>0.24152894764069843</v>
      </c>
      <c r="E20061" s="19">
        <v>0.68642133554255191</v>
      </c>
      <c r="F20061" s="19"/>
      <c r="G20061" s="19">
        <v>0.56689203706696056</v>
      </c>
      <c r="H20061" s="19"/>
      <c r="I20061" s="19">
        <v>0.56141909256472344</v>
      </c>
      <c r="J20061" s="19"/>
      <c r="K20061" s="19">
        <v>0.76102810377308672</v>
      </c>
      <c r="L20061" s="19"/>
      <c r="M20061" s="19">
        <v>0.40887522471260085</v>
      </c>
      <c r="N20061" s="19"/>
      <c r="O20061" s="19"/>
      <c r="P20061" s="50">
        <v>0.35641538795018846</v>
      </c>
      <c r="R20061" s="9" t="s">
        <v>0</v>
      </c>
    </row>
    <row r="20062" spans="2:18" x14ac:dyDescent="0.2">
      <c r="B20062" s="25">
        <v>19832</v>
      </c>
      <c r="C20062" s="193">
        <v>0.65617205989663419</v>
      </c>
      <c r="D20062" s="19"/>
      <c r="E20062" s="19"/>
      <c r="F20062" s="19">
        <v>0.60379935256161843</v>
      </c>
      <c r="G20062" s="19"/>
      <c r="H20062" s="19">
        <v>0.30248245500985693</v>
      </c>
      <c r="I20062" s="19">
        <v>0.4774785642674067</v>
      </c>
      <c r="J20062" s="19"/>
      <c r="K20062" s="19">
        <v>0.72948049366672096</v>
      </c>
      <c r="L20062" s="19"/>
      <c r="M20062" s="19">
        <v>7.0400208605657058E-2</v>
      </c>
      <c r="N20062" s="19"/>
      <c r="O20062" s="19"/>
      <c r="P20062" s="50">
        <v>0.26562161925407951</v>
      </c>
      <c r="R20062" s="9" t="s">
        <v>0</v>
      </c>
    </row>
    <row r="20063" spans="2:18" x14ac:dyDescent="0.2">
      <c r="B20063" s="25">
        <v>19833</v>
      </c>
      <c r="C20063" s="193">
        <v>0.55062284963500341</v>
      </c>
      <c r="D20063" s="19"/>
      <c r="E20063" s="19">
        <v>0.33069440376745246</v>
      </c>
      <c r="F20063" s="19"/>
      <c r="G20063" s="19">
        <v>0.36948538463533309</v>
      </c>
      <c r="H20063" s="19"/>
      <c r="I20063" s="19"/>
      <c r="J20063" s="19">
        <v>0.27204666522787241</v>
      </c>
      <c r="K20063" s="19"/>
      <c r="L20063" s="19">
        <v>8.0955846294421305E-2</v>
      </c>
      <c r="M20063" s="19"/>
      <c r="N20063" s="19">
        <v>0.72446483438954334</v>
      </c>
      <c r="O20063" s="19"/>
      <c r="P20063" s="50">
        <v>0.78343217008910959</v>
      </c>
      <c r="R20063" s="9" t="s">
        <v>0</v>
      </c>
    </row>
    <row r="20064" spans="2:18" x14ac:dyDescent="0.2">
      <c r="B20064" s="25">
        <v>19834</v>
      </c>
      <c r="C20064" s="193"/>
      <c r="D20064" s="19">
        <v>1.204866833630845</v>
      </c>
      <c r="E20064" s="19"/>
      <c r="F20064" s="19">
        <v>0.49765609365849073</v>
      </c>
      <c r="G20064" s="19"/>
      <c r="H20064" s="19">
        <v>0.34936360657868271</v>
      </c>
      <c r="I20064" s="19"/>
      <c r="J20064" s="19">
        <v>0.81052912129531096</v>
      </c>
      <c r="K20064" s="19"/>
      <c r="L20064" s="19">
        <v>0.71455651842215073</v>
      </c>
      <c r="M20064" s="19"/>
      <c r="N20064" s="19">
        <v>1.8053032445826744</v>
      </c>
      <c r="O20064" s="19"/>
      <c r="P20064" s="50">
        <v>0.64916151033611769</v>
      </c>
      <c r="R20064" s="9" t="s">
        <v>0</v>
      </c>
    </row>
    <row r="20065" spans="2:18" x14ac:dyDescent="0.2">
      <c r="B20065" s="25">
        <v>19835</v>
      </c>
      <c r="C20065" s="193"/>
      <c r="D20065" s="19">
        <v>0.18002660208953836</v>
      </c>
      <c r="E20065" s="19"/>
      <c r="F20065" s="19">
        <v>2.3009266451922175</v>
      </c>
      <c r="G20065" s="19">
        <v>6.1014199078169911E-3</v>
      </c>
      <c r="H20065" s="19"/>
      <c r="I20065" s="19"/>
      <c r="J20065" s="19">
        <v>0.42626995597484391</v>
      </c>
      <c r="K20065" s="19">
        <v>0.43375737385923374</v>
      </c>
      <c r="L20065" s="19"/>
      <c r="M20065" s="19"/>
      <c r="N20065" s="19">
        <v>9.4851917520364148E-2</v>
      </c>
      <c r="O20065" s="19">
        <v>0.53556327311789276</v>
      </c>
      <c r="P20065" s="50"/>
      <c r="R20065" s="9" t="s">
        <v>0</v>
      </c>
    </row>
    <row r="20066" spans="2:18" x14ac:dyDescent="0.2">
      <c r="B20066" s="25">
        <v>19836</v>
      </c>
      <c r="C20066" s="193">
        <v>0.31916163165349054</v>
      </c>
      <c r="D20066" s="19"/>
      <c r="E20066" s="19"/>
      <c r="F20066" s="19">
        <v>9.0276597971793479E-2</v>
      </c>
      <c r="G20066" s="19">
        <v>0.13869227928182948</v>
      </c>
      <c r="H20066" s="19"/>
      <c r="I20066" s="19"/>
      <c r="J20066" s="19">
        <v>0.59503523067227093</v>
      </c>
      <c r="K20066" s="19"/>
      <c r="L20066" s="19">
        <v>8.0737629097863195E-2</v>
      </c>
      <c r="M20066" s="19"/>
      <c r="N20066" s="19">
        <v>0.39457248488406743</v>
      </c>
      <c r="O20066" s="19">
        <v>0.34670194268166155</v>
      </c>
      <c r="P20066" s="50"/>
      <c r="R20066" s="9" t="s">
        <v>0</v>
      </c>
    </row>
    <row r="20067" spans="2:18" x14ac:dyDescent="0.2">
      <c r="B20067" s="25">
        <v>19837</v>
      </c>
      <c r="C20067" s="193"/>
      <c r="D20067" s="19">
        <v>0.17148007151432629</v>
      </c>
      <c r="E20067" s="19"/>
      <c r="F20067" s="19">
        <v>1.1201270941343486</v>
      </c>
      <c r="G20067" s="19"/>
      <c r="H20067" s="19">
        <v>0.43128238722011686</v>
      </c>
      <c r="I20067" s="19"/>
      <c r="J20067" s="19">
        <v>0.56456481445587026</v>
      </c>
      <c r="K20067" s="19"/>
      <c r="L20067" s="19">
        <v>2.2574018059637053</v>
      </c>
      <c r="M20067" s="19"/>
      <c r="N20067" s="19">
        <v>1.5262705335160018</v>
      </c>
      <c r="O20067" s="19"/>
      <c r="P20067" s="50">
        <v>0.94855280989137591</v>
      </c>
      <c r="R20067" s="9" t="s">
        <v>0</v>
      </c>
    </row>
    <row r="20068" spans="2:18" x14ac:dyDescent="0.2">
      <c r="B20068" s="25">
        <v>19838</v>
      </c>
      <c r="C20068" s="193">
        <v>0.97102609062476841</v>
      </c>
      <c r="D20068" s="19"/>
      <c r="E20068" s="19">
        <v>0.76843116750844598</v>
      </c>
      <c r="F20068" s="19"/>
      <c r="G20068" s="19"/>
      <c r="H20068" s="19">
        <v>0.23430034495302865</v>
      </c>
      <c r="I20068" s="19">
        <v>0.27416182317779586</v>
      </c>
      <c r="J20068" s="19"/>
      <c r="K20068" s="19">
        <v>0.72599796773815461</v>
      </c>
      <c r="L20068" s="19"/>
      <c r="M20068" s="19">
        <v>0.55526810144353067</v>
      </c>
      <c r="N20068" s="19"/>
      <c r="O20068" s="19"/>
      <c r="P20068" s="50">
        <v>0.53831474306380012</v>
      </c>
      <c r="R20068" s="9" t="s">
        <v>0</v>
      </c>
    </row>
    <row r="20069" spans="2:18" x14ac:dyDescent="0.2">
      <c r="B20069" s="25">
        <v>19839</v>
      </c>
      <c r="C20069" s="193"/>
      <c r="D20069" s="19">
        <v>0.12106541940553031</v>
      </c>
      <c r="E20069" s="19">
        <v>0.81859768912746611</v>
      </c>
      <c r="F20069" s="19"/>
      <c r="G20069" s="19"/>
      <c r="H20069" s="19">
        <v>9.2944632128288324E-2</v>
      </c>
      <c r="I20069" s="19">
        <v>6.2792813148114163E-2</v>
      </c>
      <c r="J20069" s="19"/>
      <c r="K20069" s="19">
        <v>4.1329048957427221E-2</v>
      </c>
      <c r="L20069" s="19"/>
      <c r="M20069" s="19">
        <v>0.90300879335829076</v>
      </c>
      <c r="N20069" s="19"/>
      <c r="O20069" s="19">
        <v>0.37342386075378964</v>
      </c>
      <c r="P20069" s="50"/>
      <c r="R20069" s="9" t="s">
        <v>0</v>
      </c>
    </row>
    <row r="20070" spans="2:18" x14ac:dyDescent="0.2">
      <c r="B20070" s="25">
        <v>19840</v>
      </c>
      <c r="C20070" s="193"/>
      <c r="D20070" s="19">
        <v>6.1272705007496209E-2</v>
      </c>
      <c r="E20070" s="19">
        <v>0.75017328627143487</v>
      </c>
      <c r="F20070" s="19"/>
      <c r="G20070" s="19">
        <v>0.1647189220941789</v>
      </c>
      <c r="H20070" s="19"/>
      <c r="I20070" s="19">
        <v>0.79852054527979255</v>
      </c>
      <c r="J20070" s="19"/>
      <c r="K20070" s="19">
        <v>0.64711607014585759</v>
      </c>
      <c r="L20070" s="19"/>
      <c r="M20070" s="19">
        <v>1.1738742833778535</v>
      </c>
      <c r="N20070" s="19"/>
      <c r="O20070" s="19">
        <v>0.31404510585052098</v>
      </c>
      <c r="P20070" s="50"/>
      <c r="R20070" s="9" t="s">
        <v>0</v>
      </c>
    </row>
    <row r="20071" spans="2:18" x14ac:dyDescent="0.2">
      <c r="B20071" s="25">
        <v>19841</v>
      </c>
      <c r="C20071" s="193">
        <v>0.49001236081846944</v>
      </c>
      <c r="D20071" s="19"/>
      <c r="E20071" s="19">
        <v>0.94881424267070424</v>
      </c>
      <c r="F20071" s="19"/>
      <c r="G20071" s="19">
        <v>2.1569347035517743</v>
      </c>
      <c r="H20071" s="19"/>
      <c r="I20071" s="19">
        <v>1.3058715209809952</v>
      </c>
      <c r="J20071" s="19"/>
      <c r="K20071" s="19">
        <v>1.0957653642142724</v>
      </c>
      <c r="L20071" s="19"/>
      <c r="M20071" s="19">
        <v>2.0407352841245197</v>
      </c>
      <c r="N20071" s="19"/>
      <c r="O20071" s="19">
        <v>0.67985497594406974</v>
      </c>
      <c r="P20071" s="50"/>
      <c r="R20071" s="9" t="s">
        <v>0</v>
      </c>
    </row>
    <row r="20072" spans="2:18" x14ac:dyDescent="0.2">
      <c r="B20072" s="25">
        <v>19842</v>
      </c>
      <c r="C20072" s="193">
        <v>0.97043672395400238</v>
      </c>
      <c r="D20072" s="19"/>
      <c r="E20072" s="19">
        <v>0.54531314569631639</v>
      </c>
      <c r="F20072" s="19"/>
      <c r="G20072" s="19">
        <v>1.2795570845856588</v>
      </c>
      <c r="H20072" s="19"/>
      <c r="I20072" s="19">
        <v>1.2443559583013406</v>
      </c>
      <c r="J20072" s="19"/>
      <c r="K20072" s="19">
        <v>0.50443392372612139</v>
      </c>
      <c r="L20072" s="19"/>
      <c r="M20072" s="19"/>
      <c r="N20072" s="19">
        <v>0.1147762977762463</v>
      </c>
      <c r="O20072" s="19">
        <v>0.47508790759346753</v>
      </c>
      <c r="P20072" s="50"/>
      <c r="R20072" s="9" t="s">
        <v>0</v>
      </c>
    </row>
    <row r="20073" spans="2:18" x14ac:dyDescent="0.2">
      <c r="B20073" s="25">
        <v>19843</v>
      </c>
      <c r="C20073" s="193">
        <v>1.9707180483377457E-2</v>
      </c>
      <c r="D20073" s="19"/>
      <c r="E20073" s="19"/>
      <c r="F20073" s="19">
        <v>1.2413145465355888</v>
      </c>
      <c r="G20073" s="19"/>
      <c r="H20073" s="19">
        <v>0.24407660275451928</v>
      </c>
      <c r="I20073" s="19"/>
      <c r="J20073" s="19">
        <v>0.28321098810976691</v>
      </c>
      <c r="K20073" s="19"/>
      <c r="L20073" s="19">
        <v>0.24588594011543241</v>
      </c>
      <c r="M20073" s="19">
        <v>3.6352996867692743E-2</v>
      </c>
      <c r="N20073" s="19"/>
      <c r="O20073" s="19">
        <v>0.13743755749541145</v>
      </c>
      <c r="P20073" s="50"/>
      <c r="R20073" s="9" t="s">
        <v>0</v>
      </c>
    </row>
    <row r="20074" spans="2:18" x14ac:dyDescent="0.2">
      <c r="B20074" s="25">
        <v>19844</v>
      </c>
      <c r="C20074" s="193">
        <v>1.0525140756789986</v>
      </c>
      <c r="D20074" s="19"/>
      <c r="E20074" s="19">
        <v>1.5223025563354395</v>
      </c>
      <c r="F20074" s="19"/>
      <c r="G20074" s="19">
        <v>0.43623579878879931</v>
      </c>
      <c r="H20074" s="19"/>
      <c r="I20074" s="19">
        <v>0.74366162378589318</v>
      </c>
      <c r="J20074" s="19"/>
      <c r="K20074" s="19">
        <v>0.56841831230744488</v>
      </c>
      <c r="L20074" s="19"/>
      <c r="M20074" s="19">
        <v>1.0061521954689006</v>
      </c>
      <c r="N20074" s="19"/>
      <c r="O20074" s="19">
        <v>1.1628422322651308</v>
      </c>
      <c r="P20074" s="50"/>
      <c r="R20074" s="9" t="s">
        <v>0</v>
      </c>
    </row>
    <row r="20075" spans="2:18" x14ac:dyDescent="0.2">
      <c r="B20075" s="25">
        <v>19845</v>
      </c>
      <c r="C20075" s="193">
        <v>0.13245138677842125</v>
      </c>
      <c r="D20075" s="19"/>
      <c r="E20075" s="19">
        <v>0.5939806785305165</v>
      </c>
      <c r="F20075" s="19"/>
      <c r="G20075" s="19"/>
      <c r="H20075" s="19">
        <v>0.48174489685559824</v>
      </c>
      <c r="I20075" s="19"/>
      <c r="J20075" s="19">
        <v>0.11852344668821223</v>
      </c>
      <c r="K20075" s="19">
        <v>0.48559042995629548</v>
      </c>
      <c r="L20075" s="19"/>
      <c r="M20075" s="19">
        <v>1.298219781115316</v>
      </c>
      <c r="N20075" s="19"/>
      <c r="O20075" s="19">
        <v>1.0061703075100998</v>
      </c>
      <c r="P20075" s="50"/>
      <c r="R20075" s="9" t="s">
        <v>0</v>
      </c>
    </row>
    <row r="20076" spans="2:18" x14ac:dyDescent="0.2">
      <c r="B20076" s="25">
        <v>19846</v>
      </c>
      <c r="C20076" s="193">
        <v>0.29428682930607547</v>
      </c>
      <c r="D20076" s="19"/>
      <c r="E20076" s="19">
        <v>5.4419626652656657E-2</v>
      </c>
      <c r="F20076" s="19"/>
      <c r="G20076" s="19"/>
      <c r="H20076" s="19">
        <v>0.93887365599256223</v>
      </c>
      <c r="I20076" s="19"/>
      <c r="J20076" s="19">
        <v>0.4199119087881904</v>
      </c>
      <c r="K20076" s="19"/>
      <c r="L20076" s="19">
        <v>0.93589055896166784</v>
      </c>
      <c r="M20076" s="19">
        <v>0.31793826560042032</v>
      </c>
      <c r="N20076" s="19"/>
      <c r="O20076" s="19">
        <v>0.70301386037994884</v>
      </c>
      <c r="P20076" s="50"/>
      <c r="R20076" s="9" t="s">
        <v>0</v>
      </c>
    </row>
    <row r="20077" spans="2:18" x14ac:dyDescent="0.2">
      <c r="B20077" s="25">
        <v>19847</v>
      </c>
      <c r="C20077" s="193"/>
      <c r="D20077" s="19">
        <v>0.42113861212148618</v>
      </c>
      <c r="E20077" s="19"/>
      <c r="F20077" s="19">
        <v>0.28759165405768411</v>
      </c>
      <c r="G20077" s="19">
        <v>0.12012817840795896</v>
      </c>
      <c r="H20077" s="19"/>
      <c r="I20077" s="19">
        <v>0.74702664818793796</v>
      </c>
      <c r="J20077" s="19"/>
      <c r="K20077" s="19"/>
      <c r="L20077" s="19">
        <v>0.4108330409697401</v>
      </c>
      <c r="M20077" s="19">
        <v>0.89956237940669215</v>
      </c>
      <c r="N20077" s="19"/>
      <c r="O20077" s="19"/>
      <c r="P20077" s="50">
        <v>3.1821904448318054E-2</v>
      </c>
      <c r="R20077" s="9" t="s">
        <v>0</v>
      </c>
    </row>
    <row r="20078" spans="2:18" x14ac:dyDescent="0.2">
      <c r="B20078" s="25">
        <v>19848</v>
      </c>
      <c r="C20078" s="193">
        <v>0.87129956063853031</v>
      </c>
      <c r="D20078" s="19"/>
      <c r="E20078" s="19"/>
      <c r="F20078" s="19">
        <v>0.14821876014853563</v>
      </c>
      <c r="G20078" s="19">
        <v>1.7434889946055601</v>
      </c>
      <c r="H20078" s="19"/>
      <c r="I20078" s="19">
        <v>0.77004620327990325</v>
      </c>
      <c r="J20078" s="19"/>
      <c r="K20078" s="19">
        <v>0.49067281948315999</v>
      </c>
      <c r="L20078" s="19"/>
      <c r="M20078" s="19">
        <v>0.54839741791032737</v>
      </c>
      <c r="N20078" s="19"/>
      <c r="O20078" s="19">
        <v>0.17272522795398465</v>
      </c>
      <c r="P20078" s="50"/>
      <c r="R20078" s="9" t="s">
        <v>0</v>
      </c>
    </row>
    <row r="20079" spans="2:18" x14ac:dyDescent="0.2">
      <c r="B20079" s="25">
        <v>19849</v>
      </c>
      <c r="C20079" s="193"/>
      <c r="D20079" s="19">
        <v>1.1661049101692744</v>
      </c>
      <c r="E20079" s="19"/>
      <c r="F20079" s="19">
        <v>1.202559869197884</v>
      </c>
      <c r="G20079" s="19"/>
      <c r="H20079" s="19">
        <v>1.263636159363603</v>
      </c>
      <c r="I20079" s="19"/>
      <c r="J20079" s="19">
        <v>1.3759834377948443</v>
      </c>
      <c r="K20079" s="19"/>
      <c r="L20079" s="19">
        <v>2.2438092994208136</v>
      </c>
      <c r="M20079" s="19"/>
      <c r="N20079" s="19">
        <v>1.7961544319855889</v>
      </c>
      <c r="O20079" s="19"/>
      <c r="P20079" s="50">
        <v>0.74561116074596034</v>
      </c>
      <c r="R20079" s="9" t="s">
        <v>0</v>
      </c>
    </row>
    <row r="20080" spans="2:18" x14ac:dyDescent="0.2">
      <c r="B20080" s="25">
        <v>19850</v>
      </c>
      <c r="C20080" s="193">
        <v>1.5444889667594432</v>
      </c>
      <c r="D20080" s="19"/>
      <c r="E20080" s="19">
        <v>0.95068240897980061</v>
      </c>
      <c r="F20080" s="19"/>
      <c r="G20080" s="19">
        <v>1.0731031570195346</v>
      </c>
      <c r="H20080" s="19"/>
      <c r="I20080" s="19">
        <v>0.84327295797550905</v>
      </c>
      <c r="J20080" s="19"/>
      <c r="K20080" s="19">
        <v>1.6493537195246657</v>
      </c>
      <c r="L20080" s="19"/>
      <c r="M20080" s="19">
        <v>1.633235881677563</v>
      </c>
      <c r="N20080" s="19"/>
      <c r="O20080" s="19">
        <v>0.16895208449453006</v>
      </c>
      <c r="P20080" s="50"/>
      <c r="R20080" s="9" t="s">
        <v>0</v>
      </c>
    </row>
    <row r="20081" spans="2:18" x14ac:dyDescent="0.2">
      <c r="B20081" s="25">
        <v>19851</v>
      </c>
      <c r="C20081" s="193"/>
      <c r="D20081" s="19">
        <v>1.4799610608014553</v>
      </c>
      <c r="E20081" s="19"/>
      <c r="F20081" s="19">
        <v>0.70080723609383722</v>
      </c>
      <c r="G20081" s="19"/>
      <c r="H20081" s="19">
        <v>1.1062442976421536</v>
      </c>
      <c r="I20081" s="19"/>
      <c r="J20081" s="19">
        <v>1.7979204821004497</v>
      </c>
      <c r="K20081" s="19"/>
      <c r="L20081" s="19">
        <v>2.3434474412784838</v>
      </c>
      <c r="M20081" s="19"/>
      <c r="N20081" s="19">
        <v>2.8211780229597707</v>
      </c>
      <c r="O20081" s="19"/>
      <c r="P20081" s="50">
        <v>2.0507892643718066</v>
      </c>
      <c r="R20081" s="9" t="s">
        <v>0</v>
      </c>
    </row>
    <row r="20082" spans="2:18" x14ac:dyDescent="0.2">
      <c r="B20082" s="25">
        <v>19852</v>
      </c>
      <c r="C20082" s="193">
        <v>0.80514513521490871</v>
      </c>
      <c r="D20082" s="19"/>
      <c r="E20082" s="19">
        <v>1.1840543053923422</v>
      </c>
      <c r="F20082" s="19"/>
      <c r="G20082" s="19">
        <v>1.1900395715798058</v>
      </c>
      <c r="H20082" s="19"/>
      <c r="I20082" s="19">
        <v>0.51692783092276728</v>
      </c>
      <c r="J20082" s="19"/>
      <c r="K20082" s="19">
        <v>1.3766901726236027</v>
      </c>
      <c r="L20082" s="19"/>
      <c r="M20082" s="19">
        <v>0.89570357807267476</v>
      </c>
      <c r="N20082" s="19"/>
      <c r="O20082" s="19">
        <v>0.62174445542634649</v>
      </c>
      <c r="P20082" s="50"/>
      <c r="R20082" s="9" t="s">
        <v>0</v>
      </c>
    </row>
    <row r="20083" spans="2:18" x14ac:dyDescent="0.2">
      <c r="B20083" s="25">
        <v>19853</v>
      </c>
      <c r="C20083" s="193"/>
      <c r="D20083" s="19">
        <v>1.4288201130901483</v>
      </c>
      <c r="E20083" s="19"/>
      <c r="F20083" s="19">
        <v>1.0751326081006305</v>
      </c>
      <c r="G20083" s="19"/>
      <c r="H20083" s="19">
        <v>1.1678595719559848</v>
      </c>
      <c r="I20083" s="19"/>
      <c r="J20083" s="19">
        <v>1.1662638084923271</v>
      </c>
      <c r="K20083" s="19"/>
      <c r="L20083" s="19">
        <v>0.82033127794357741</v>
      </c>
      <c r="M20083" s="19"/>
      <c r="N20083" s="19">
        <v>1.4277450846469557</v>
      </c>
      <c r="O20083" s="19"/>
      <c r="P20083" s="50">
        <v>1.5902237140946667</v>
      </c>
      <c r="R20083" s="9" t="s">
        <v>0</v>
      </c>
    </row>
    <row r="20084" spans="2:18" x14ac:dyDescent="0.2">
      <c r="B20084" s="25">
        <v>19854</v>
      </c>
      <c r="C20084" s="193"/>
      <c r="D20084" s="19">
        <v>0.11589822416549224</v>
      </c>
      <c r="E20084" s="19">
        <v>0.60082308032197507</v>
      </c>
      <c r="F20084" s="19"/>
      <c r="G20084" s="19"/>
      <c r="H20084" s="19">
        <v>0.21179217834396966</v>
      </c>
      <c r="I20084" s="19"/>
      <c r="J20084" s="19">
        <v>0.1751306132449453</v>
      </c>
      <c r="K20084" s="19"/>
      <c r="L20084" s="19">
        <v>0.54258645952580886</v>
      </c>
      <c r="M20084" s="19"/>
      <c r="N20084" s="19">
        <v>9.092298905106351E-2</v>
      </c>
      <c r="O20084" s="19"/>
      <c r="P20084" s="50">
        <v>0.40212810856407522</v>
      </c>
      <c r="R20084" s="9" t="s">
        <v>0</v>
      </c>
    </row>
    <row r="20085" spans="2:18" x14ac:dyDescent="0.2">
      <c r="B20085" s="25">
        <v>19855</v>
      </c>
      <c r="C20085" s="193">
        <v>0.94143676805197241</v>
      </c>
      <c r="D20085" s="19"/>
      <c r="E20085" s="19">
        <v>1.3573101163370322</v>
      </c>
      <c r="F20085" s="19"/>
      <c r="G20085" s="19">
        <v>1.1424339950464624</v>
      </c>
      <c r="H20085" s="19"/>
      <c r="I20085" s="19">
        <v>1.0856672871568354</v>
      </c>
      <c r="J20085" s="19"/>
      <c r="K20085" s="19">
        <v>1.7276601127977702</v>
      </c>
      <c r="L20085" s="19"/>
      <c r="M20085" s="19">
        <v>1.9715814060627104</v>
      </c>
      <c r="N20085" s="19"/>
      <c r="O20085" s="19">
        <v>1.5443721694826251</v>
      </c>
      <c r="P20085" s="50"/>
      <c r="R20085" s="9" t="s">
        <v>0</v>
      </c>
    </row>
    <row r="20086" spans="2:18" x14ac:dyDescent="0.2">
      <c r="B20086" s="25">
        <v>19856</v>
      </c>
      <c r="C20086" s="193">
        <v>0.67581683152874916</v>
      </c>
      <c r="D20086" s="19"/>
      <c r="E20086" s="19">
        <v>0.94396355870897886</v>
      </c>
      <c r="F20086" s="19"/>
      <c r="G20086" s="19">
        <v>0.88207873557272909</v>
      </c>
      <c r="H20086" s="19"/>
      <c r="I20086" s="19">
        <v>1.3971440317086037</v>
      </c>
      <c r="J20086" s="19"/>
      <c r="K20086" s="19">
        <v>0.33127265922260718</v>
      </c>
      <c r="L20086" s="19"/>
      <c r="M20086" s="19">
        <v>0.88397037505724663</v>
      </c>
      <c r="N20086" s="19"/>
      <c r="O20086" s="19">
        <v>0.51037730086490629</v>
      </c>
      <c r="P20086" s="50"/>
      <c r="R20086" s="9" t="s">
        <v>0</v>
      </c>
    </row>
    <row r="20087" spans="2:18" x14ac:dyDescent="0.2">
      <c r="B20087" s="25">
        <v>19857</v>
      </c>
      <c r="C20087" s="193"/>
      <c r="D20087" s="19">
        <v>0.50937627494544424</v>
      </c>
      <c r="E20087" s="19"/>
      <c r="F20087" s="19">
        <v>9.1693326264650113E-2</v>
      </c>
      <c r="G20087" s="19">
        <v>0.49745479278923521</v>
      </c>
      <c r="H20087" s="19"/>
      <c r="I20087" s="19"/>
      <c r="J20087" s="19">
        <v>0.50960172203609166</v>
      </c>
      <c r="K20087" s="19"/>
      <c r="L20087" s="19">
        <v>8.5106080563378372E-2</v>
      </c>
      <c r="M20087" s="19"/>
      <c r="N20087" s="19">
        <v>0.52287602661788979</v>
      </c>
      <c r="O20087" s="19"/>
      <c r="P20087" s="50">
        <v>0.32904658936751269</v>
      </c>
      <c r="R20087" s="9" t="s">
        <v>0</v>
      </c>
    </row>
    <row r="20088" spans="2:18" x14ac:dyDescent="0.2">
      <c r="B20088" s="25">
        <v>19858</v>
      </c>
      <c r="C20088" s="193"/>
      <c r="D20088" s="19">
        <v>6.6438044050481579E-2</v>
      </c>
      <c r="E20088" s="19">
        <v>0.14333725614362466</v>
      </c>
      <c r="F20088" s="19"/>
      <c r="G20088" s="19"/>
      <c r="H20088" s="19">
        <v>0.63767018859750046</v>
      </c>
      <c r="I20088" s="19">
        <v>0.37064458821299417</v>
      </c>
      <c r="J20088" s="19"/>
      <c r="K20088" s="19"/>
      <c r="L20088" s="19">
        <v>2.3240967135938883E-2</v>
      </c>
      <c r="M20088" s="19">
        <v>0.28143794180914805</v>
      </c>
      <c r="N20088" s="19"/>
      <c r="O20088" s="19">
        <v>0.27047853291266449</v>
      </c>
      <c r="P20088" s="50"/>
      <c r="R20088" s="9" t="s">
        <v>0</v>
      </c>
    </row>
    <row r="20089" spans="2:18" x14ac:dyDescent="0.2">
      <c r="B20089" s="25">
        <v>19859</v>
      </c>
      <c r="C20089" s="193"/>
      <c r="D20089" s="19">
        <v>0.44812729053434458</v>
      </c>
      <c r="E20089" s="19"/>
      <c r="F20089" s="19">
        <v>0.33426970650651361</v>
      </c>
      <c r="G20089" s="19"/>
      <c r="H20089" s="19">
        <v>0.52417483897061745</v>
      </c>
      <c r="I20089" s="19"/>
      <c r="J20089" s="19">
        <v>0.81768759663208135</v>
      </c>
      <c r="K20089" s="19"/>
      <c r="L20089" s="19">
        <v>0.27796766581993521</v>
      </c>
      <c r="M20089" s="19">
        <v>0.49705060114074179</v>
      </c>
      <c r="N20089" s="19"/>
      <c r="O20089" s="19"/>
      <c r="P20089" s="50">
        <v>1.7300571870149273</v>
      </c>
      <c r="R20089" s="9" t="s">
        <v>0</v>
      </c>
    </row>
    <row r="20090" spans="2:18" x14ac:dyDescent="0.2">
      <c r="B20090" s="25">
        <v>19860</v>
      </c>
      <c r="C20090" s="193"/>
      <c r="D20090" s="19">
        <v>0.32198293039919046</v>
      </c>
      <c r="E20090" s="19"/>
      <c r="F20090" s="19">
        <v>0.75414797950417423</v>
      </c>
      <c r="G20090" s="19">
        <v>1.1957980621700597E-4</v>
      </c>
      <c r="H20090" s="19"/>
      <c r="I20090" s="19"/>
      <c r="J20090" s="19">
        <v>1.1289939746971371</v>
      </c>
      <c r="K20090" s="19"/>
      <c r="L20090" s="19">
        <v>0.93913667019800884</v>
      </c>
      <c r="M20090" s="19"/>
      <c r="N20090" s="19">
        <v>1.0541257812899545</v>
      </c>
      <c r="O20090" s="19"/>
      <c r="P20090" s="50">
        <v>1.2129807684189255</v>
      </c>
      <c r="R20090" s="9" t="s">
        <v>0</v>
      </c>
    </row>
    <row r="20091" spans="2:18" x14ac:dyDescent="0.2">
      <c r="B20091" s="25">
        <v>19861</v>
      </c>
      <c r="C20091" s="193">
        <v>0.25170043513821083</v>
      </c>
      <c r="D20091" s="19"/>
      <c r="E20091" s="19">
        <v>0.97312066030223388</v>
      </c>
      <c r="F20091" s="19"/>
      <c r="G20091" s="19"/>
      <c r="H20091" s="19">
        <v>0.40753375802940978</v>
      </c>
      <c r="I20091" s="19"/>
      <c r="J20091" s="19">
        <v>0.30418411789829747</v>
      </c>
      <c r="K20091" s="19">
        <v>0.63513767376326535</v>
      </c>
      <c r="L20091" s="19"/>
      <c r="M20091" s="19">
        <v>0.50481362665321294</v>
      </c>
      <c r="N20091" s="19"/>
      <c r="O20091" s="19"/>
      <c r="P20091" s="50">
        <v>0.95426743300219197</v>
      </c>
      <c r="R20091" s="9" t="s">
        <v>0</v>
      </c>
    </row>
    <row r="20092" spans="2:18" x14ac:dyDescent="0.2">
      <c r="B20092" s="25">
        <v>19862</v>
      </c>
      <c r="C20092" s="193"/>
      <c r="D20092" s="19">
        <v>2.262581926328556</v>
      </c>
      <c r="E20092" s="19"/>
      <c r="F20092" s="19">
        <v>1.4735345046037256</v>
      </c>
      <c r="G20092" s="19"/>
      <c r="H20092" s="19">
        <v>2.2009668874836734</v>
      </c>
      <c r="I20092" s="19"/>
      <c r="J20092" s="19">
        <v>1.2306795519950628</v>
      </c>
      <c r="K20092" s="19"/>
      <c r="L20092" s="19">
        <v>2.3958273775443719</v>
      </c>
      <c r="M20092" s="19"/>
      <c r="N20092" s="19">
        <v>0.79071778658964131</v>
      </c>
      <c r="O20092" s="19"/>
      <c r="P20092" s="50">
        <v>1.4252136893594536</v>
      </c>
      <c r="R20092" s="9" t="s">
        <v>0</v>
      </c>
    </row>
    <row r="20093" spans="2:18" x14ac:dyDescent="0.2">
      <c r="B20093" s="25">
        <v>19863</v>
      </c>
      <c r="C20093" s="193">
        <v>8.0994330939051964E-2</v>
      </c>
      <c r="D20093" s="19"/>
      <c r="E20093" s="19">
        <v>0.93586906961522398</v>
      </c>
      <c r="F20093" s="19"/>
      <c r="G20093" s="19">
        <v>3.8895635198561464E-2</v>
      </c>
      <c r="H20093" s="19"/>
      <c r="I20093" s="19">
        <v>0.25479971075119107</v>
      </c>
      <c r="J20093" s="19"/>
      <c r="K20093" s="19">
        <v>1.5878126401532304</v>
      </c>
      <c r="L20093" s="19"/>
      <c r="M20093" s="19">
        <v>1.5386758848156268</v>
      </c>
      <c r="N20093" s="19"/>
      <c r="O20093" s="19">
        <v>1.0503150245979296</v>
      </c>
      <c r="P20093" s="50"/>
      <c r="R20093" s="9" t="s">
        <v>0</v>
      </c>
    </row>
    <row r="20094" spans="2:18" x14ac:dyDescent="0.2">
      <c r="B20094" s="25">
        <v>19864</v>
      </c>
      <c r="C20094" s="193">
        <v>0.18523151404546109</v>
      </c>
      <c r="D20094" s="19"/>
      <c r="E20094" s="19">
        <v>0.26908963921497259</v>
      </c>
      <c r="F20094" s="19"/>
      <c r="G20094" s="19">
        <v>0.17234049137452556</v>
      </c>
      <c r="H20094" s="19"/>
      <c r="I20094" s="19"/>
      <c r="J20094" s="19">
        <v>0.48228991237675689</v>
      </c>
      <c r="K20094" s="19">
        <v>0.23517854950073278</v>
      </c>
      <c r="L20094" s="19"/>
      <c r="M20094" s="19">
        <v>0.64654936917766059</v>
      </c>
      <c r="N20094" s="19"/>
      <c r="O20094" s="19">
        <v>0.70890138322786012</v>
      </c>
      <c r="P20094" s="50"/>
      <c r="R20094" s="9" t="s">
        <v>0</v>
      </c>
    </row>
    <row r="20095" spans="2:18" x14ac:dyDescent="0.2">
      <c r="B20095" s="25">
        <v>19865</v>
      </c>
      <c r="C20095" s="193">
        <v>0.32221004716684049</v>
      </c>
      <c r="D20095" s="19"/>
      <c r="E20095" s="19"/>
      <c r="F20095" s="19">
        <v>0.1421571928886366</v>
      </c>
      <c r="G20095" s="19">
        <v>0.66704443530373625</v>
      </c>
      <c r="H20095" s="19"/>
      <c r="I20095" s="19">
        <v>0.32955903501047007</v>
      </c>
      <c r="J20095" s="19"/>
      <c r="K20095" s="19">
        <v>0.16318540035321799</v>
      </c>
      <c r="L20095" s="19"/>
      <c r="M20095" s="19">
        <v>0.36935153133398207</v>
      </c>
      <c r="N20095" s="19"/>
      <c r="O20095" s="19"/>
      <c r="P20095" s="50">
        <v>1.2541523713483096E-2</v>
      </c>
      <c r="R20095" s="9" t="s">
        <v>0</v>
      </c>
    </row>
    <row r="20096" spans="2:18" x14ac:dyDescent="0.2">
      <c r="B20096" s="25">
        <v>19866</v>
      </c>
      <c r="C20096" s="193"/>
      <c r="D20096" s="19">
        <v>0.77517589150867894</v>
      </c>
      <c r="E20096" s="19"/>
      <c r="F20096" s="19">
        <v>1.1072920208440609</v>
      </c>
      <c r="G20096" s="19"/>
      <c r="H20096" s="19">
        <v>1.2318818984984279</v>
      </c>
      <c r="I20096" s="19">
        <v>0.45484304083315658</v>
      </c>
      <c r="J20096" s="19"/>
      <c r="K20096" s="19"/>
      <c r="L20096" s="19">
        <v>0.63616544496718619</v>
      </c>
      <c r="M20096" s="19"/>
      <c r="N20096" s="19">
        <v>1.4973356665385389</v>
      </c>
      <c r="O20096" s="19"/>
      <c r="P20096" s="50">
        <v>0.74411533689077947</v>
      </c>
      <c r="R20096" s="9" t="s">
        <v>0</v>
      </c>
    </row>
    <row r="20097" spans="2:18" x14ac:dyDescent="0.2">
      <c r="B20097" s="25">
        <v>19867</v>
      </c>
      <c r="C20097" s="193">
        <v>1.0617055847147154</v>
      </c>
      <c r="D20097" s="19"/>
      <c r="E20097" s="19"/>
      <c r="F20097" s="19">
        <v>0.59497911363754608</v>
      </c>
      <c r="G20097" s="19">
        <v>0.64015869270944203</v>
      </c>
      <c r="H20097" s="19"/>
      <c r="I20097" s="19"/>
      <c r="J20097" s="19">
        <v>0.48895779031695097</v>
      </c>
      <c r="K20097" s="19">
        <v>0.22567545058592131</v>
      </c>
      <c r="L20097" s="19"/>
      <c r="M20097" s="19">
        <v>0.1649772731762186</v>
      </c>
      <c r="N20097" s="19"/>
      <c r="O20097" s="19">
        <v>0.44669121632365127</v>
      </c>
      <c r="P20097" s="50"/>
      <c r="R20097" s="9" t="s">
        <v>0</v>
      </c>
    </row>
    <row r="20098" spans="2:18" x14ac:dyDescent="0.2">
      <c r="B20098" s="25">
        <v>19868</v>
      </c>
      <c r="C20098" s="193">
        <v>1.0946073183447143</v>
      </c>
      <c r="D20098" s="19"/>
      <c r="E20098" s="19">
        <v>0.54347932617093897</v>
      </c>
      <c r="F20098" s="19"/>
      <c r="G20098" s="19">
        <v>2.4983191049863236</v>
      </c>
      <c r="H20098" s="19"/>
      <c r="I20098" s="19">
        <v>1.3960133199924918</v>
      </c>
      <c r="J20098" s="19"/>
      <c r="K20098" s="19">
        <v>0.8505034825336768</v>
      </c>
      <c r="L20098" s="19"/>
      <c r="M20098" s="19">
        <v>1.4733483634255096</v>
      </c>
      <c r="N20098" s="19"/>
      <c r="O20098" s="19">
        <v>1.1054714129839769</v>
      </c>
      <c r="P20098" s="50"/>
      <c r="R20098" s="9" t="s">
        <v>0</v>
      </c>
    </row>
    <row r="20099" spans="2:18" x14ac:dyDescent="0.2">
      <c r="B20099" s="25">
        <v>19869</v>
      </c>
      <c r="C20099" s="193">
        <v>0.52249867283719331</v>
      </c>
      <c r="D20099" s="19"/>
      <c r="E20099" s="19">
        <v>0.27226278249946867</v>
      </c>
      <c r="F20099" s="19"/>
      <c r="G20099" s="19">
        <v>1.3446356843699843</v>
      </c>
      <c r="H20099" s="19"/>
      <c r="I20099" s="19">
        <v>0.39660647839756441</v>
      </c>
      <c r="J20099" s="19"/>
      <c r="K20099" s="19">
        <v>0.91253061235525812</v>
      </c>
      <c r="L20099" s="19"/>
      <c r="M20099" s="19">
        <v>0.22278078520132019</v>
      </c>
      <c r="N20099" s="19"/>
      <c r="O20099" s="19">
        <v>0.67650973427810335</v>
      </c>
      <c r="P20099" s="50"/>
      <c r="R20099" s="9" t="s">
        <v>0</v>
      </c>
    </row>
    <row r="20100" spans="2:18" x14ac:dyDescent="0.2">
      <c r="B20100" s="25">
        <v>19870</v>
      </c>
      <c r="C20100" s="193"/>
      <c r="D20100" s="19">
        <v>1.3676960741693185</v>
      </c>
      <c r="E20100" s="19"/>
      <c r="F20100" s="19">
        <v>7.4604729950755053E-2</v>
      </c>
      <c r="G20100" s="19"/>
      <c r="H20100" s="19">
        <v>1.3180851614807454</v>
      </c>
      <c r="I20100" s="19"/>
      <c r="J20100" s="19">
        <v>1.0146398730054635</v>
      </c>
      <c r="K20100" s="19"/>
      <c r="L20100" s="19">
        <v>1.4030257896904159</v>
      </c>
      <c r="M20100" s="19"/>
      <c r="N20100" s="19">
        <v>0.7941642600688732</v>
      </c>
      <c r="O20100" s="19"/>
      <c r="P20100" s="50">
        <v>0.18430779459224422</v>
      </c>
      <c r="R20100" s="9" t="s">
        <v>0</v>
      </c>
    </row>
    <row r="20101" spans="2:18" x14ac:dyDescent="0.2">
      <c r="B20101" s="25">
        <v>19871</v>
      </c>
      <c r="C20101" s="193">
        <v>0.35341114935900259</v>
      </c>
      <c r="D20101" s="19"/>
      <c r="E20101" s="19"/>
      <c r="F20101" s="19">
        <v>1.7227476272402886</v>
      </c>
      <c r="G20101" s="19"/>
      <c r="H20101" s="19">
        <v>0.10860723488177863</v>
      </c>
      <c r="I20101" s="19"/>
      <c r="J20101" s="19">
        <v>1.693453750529893</v>
      </c>
      <c r="K20101" s="19"/>
      <c r="L20101" s="19">
        <v>0.19005970739415512</v>
      </c>
      <c r="M20101" s="19"/>
      <c r="N20101" s="19">
        <v>1.0194201769718696</v>
      </c>
      <c r="O20101" s="19"/>
      <c r="P20101" s="50">
        <v>0.77663219839483244</v>
      </c>
      <c r="R20101" s="9" t="s">
        <v>0</v>
      </c>
    </row>
    <row r="20102" spans="2:18" x14ac:dyDescent="0.2">
      <c r="B20102" s="25">
        <v>19872</v>
      </c>
      <c r="C20102" s="193">
        <v>0.20894861487629726</v>
      </c>
      <c r="D20102" s="19"/>
      <c r="E20102" s="19">
        <v>0.36488632800678605</v>
      </c>
      <c r="F20102" s="19"/>
      <c r="G20102" s="19">
        <v>6.6319600542147472E-2</v>
      </c>
      <c r="H20102" s="19"/>
      <c r="I20102" s="19"/>
      <c r="J20102" s="19">
        <v>1.0902910132204413</v>
      </c>
      <c r="K20102" s="19"/>
      <c r="L20102" s="19">
        <v>0.29091993843923913</v>
      </c>
      <c r="M20102" s="19"/>
      <c r="N20102" s="19">
        <v>2.5374763090211715E-2</v>
      </c>
      <c r="O20102" s="19"/>
      <c r="P20102" s="50">
        <v>1.1187561200380538</v>
      </c>
      <c r="R20102" s="9" t="s">
        <v>0</v>
      </c>
    </row>
    <row r="20103" spans="2:18" x14ac:dyDescent="0.2">
      <c r="B20103" s="25">
        <v>19873</v>
      </c>
      <c r="C20103" s="193"/>
      <c r="D20103" s="19">
        <v>0.37181749930251645</v>
      </c>
      <c r="E20103" s="19"/>
      <c r="F20103" s="19">
        <v>0.94622429798036023</v>
      </c>
      <c r="G20103" s="19"/>
      <c r="H20103" s="19">
        <v>0.96818712958667752</v>
      </c>
      <c r="I20103" s="19"/>
      <c r="J20103" s="19">
        <v>2.2626894362765078</v>
      </c>
      <c r="K20103" s="19"/>
      <c r="L20103" s="19">
        <v>1.7109048133617735</v>
      </c>
      <c r="M20103" s="19"/>
      <c r="N20103" s="19">
        <v>0.55546958998189322</v>
      </c>
      <c r="O20103" s="19"/>
      <c r="P20103" s="50">
        <v>0.86994330005385767</v>
      </c>
      <c r="R20103" s="9" t="s">
        <v>0</v>
      </c>
    </row>
    <row r="20104" spans="2:18" x14ac:dyDescent="0.2">
      <c r="B20104" s="25">
        <v>19874</v>
      </c>
      <c r="C20104" s="193">
        <v>1.0118962703814744</v>
      </c>
      <c r="D20104" s="19"/>
      <c r="E20104" s="19">
        <v>0.25548232293785061</v>
      </c>
      <c r="F20104" s="19"/>
      <c r="G20104" s="19">
        <v>8.970813518406448E-2</v>
      </c>
      <c r="H20104" s="19"/>
      <c r="I20104" s="19"/>
      <c r="J20104" s="19">
        <v>0.34926331065120081</v>
      </c>
      <c r="K20104" s="19">
        <v>0.87410410038508357</v>
      </c>
      <c r="L20104" s="19"/>
      <c r="M20104" s="19">
        <v>6.292670164088035E-2</v>
      </c>
      <c r="N20104" s="19"/>
      <c r="O20104" s="19"/>
      <c r="P20104" s="50">
        <v>0.10323161860904559</v>
      </c>
      <c r="R20104" s="9" t="s">
        <v>0</v>
      </c>
    </row>
    <row r="20105" spans="2:18" x14ac:dyDescent="0.2">
      <c r="B20105" s="25">
        <v>19875</v>
      </c>
      <c r="C20105" s="193">
        <v>0.48927126901062618</v>
      </c>
      <c r="D20105" s="19"/>
      <c r="E20105" s="19"/>
      <c r="F20105" s="19">
        <v>0.34899593418302011</v>
      </c>
      <c r="G20105" s="19"/>
      <c r="H20105" s="19">
        <v>0.13377700694682765</v>
      </c>
      <c r="I20105" s="19">
        <v>0.33842153608727105</v>
      </c>
      <c r="J20105" s="19"/>
      <c r="K20105" s="19">
        <v>0.27263463327414833</v>
      </c>
      <c r="L20105" s="19"/>
      <c r="M20105" s="19">
        <v>2.5758867530937139E-2</v>
      </c>
      <c r="N20105" s="19"/>
      <c r="O20105" s="19">
        <v>0.10140086758626682</v>
      </c>
      <c r="P20105" s="50"/>
      <c r="R20105" s="9" t="s">
        <v>0</v>
      </c>
    </row>
    <row r="20106" spans="2:18" x14ac:dyDescent="0.2">
      <c r="B20106" s="25">
        <v>19876</v>
      </c>
      <c r="C20106" s="193"/>
      <c r="D20106" s="19">
        <v>0.21584183583302979</v>
      </c>
      <c r="E20106" s="19"/>
      <c r="F20106" s="19">
        <v>0.48923489218651955</v>
      </c>
      <c r="G20106" s="19"/>
      <c r="H20106" s="19">
        <v>0.23510344960471966</v>
      </c>
      <c r="I20106" s="19">
        <v>0.38896948913417728</v>
      </c>
      <c r="J20106" s="19"/>
      <c r="K20106" s="19">
        <v>0.33571953633080387</v>
      </c>
      <c r="L20106" s="19"/>
      <c r="M20106" s="19"/>
      <c r="N20106" s="19">
        <v>0.22288952400757039</v>
      </c>
      <c r="O20106" s="19"/>
      <c r="P20106" s="50">
        <v>2.9934904836289532E-2</v>
      </c>
      <c r="R20106" s="9" t="s">
        <v>0</v>
      </c>
    </row>
    <row r="20107" spans="2:18" x14ac:dyDescent="0.2">
      <c r="B20107" s="25">
        <v>19877</v>
      </c>
      <c r="C20107" s="193">
        <v>0.347355004710307</v>
      </c>
      <c r="D20107" s="19"/>
      <c r="E20107" s="19"/>
      <c r="F20107" s="19">
        <v>9.0294215176788262E-3</v>
      </c>
      <c r="G20107" s="19">
        <v>0.47035972337534965</v>
      </c>
      <c r="H20107" s="19"/>
      <c r="I20107" s="19">
        <v>0.39591975314982697</v>
      </c>
      <c r="J20107" s="19"/>
      <c r="K20107" s="19">
        <v>6.3351426594925125E-2</v>
      </c>
      <c r="L20107" s="19"/>
      <c r="M20107" s="19"/>
      <c r="N20107" s="19">
        <v>1.3154671982986683</v>
      </c>
      <c r="O20107" s="19"/>
      <c r="P20107" s="50">
        <v>0.94974099233414533</v>
      </c>
      <c r="R20107" s="9" t="s">
        <v>0</v>
      </c>
    </row>
    <row r="20108" spans="2:18" x14ac:dyDescent="0.2">
      <c r="B20108" s="25">
        <v>19878</v>
      </c>
      <c r="C20108" s="193"/>
      <c r="D20108" s="19">
        <v>5.7723574012036438E-3</v>
      </c>
      <c r="E20108" s="19"/>
      <c r="F20108" s="19">
        <v>1.9347678730472228E-2</v>
      </c>
      <c r="G20108" s="19">
        <v>0.62748516132910093</v>
      </c>
      <c r="H20108" s="19"/>
      <c r="I20108" s="19"/>
      <c r="J20108" s="19">
        <v>0.81320568046789388</v>
      </c>
      <c r="K20108" s="19">
        <v>0.32352892785659093</v>
      </c>
      <c r="L20108" s="19"/>
      <c r="M20108" s="19">
        <v>0.16356088904025848</v>
      </c>
      <c r="N20108" s="19"/>
      <c r="O20108" s="19">
        <v>0.11875679284856168</v>
      </c>
      <c r="P20108" s="50"/>
      <c r="R20108" s="9" t="s">
        <v>0</v>
      </c>
    </row>
    <row r="20109" spans="2:18" x14ac:dyDescent="0.2">
      <c r="B20109" s="25">
        <v>19879</v>
      </c>
      <c r="C20109" s="193"/>
      <c r="D20109" s="19">
        <v>2.0343334228394556</v>
      </c>
      <c r="E20109" s="19"/>
      <c r="F20109" s="19">
        <v>1.0279706241961464</v>
      </c>
      <c r="G20109" s="19"/>
      <c r="H20109" s="19">
        <v>1.9902399099914063</v>
      </c>
      <c r="I20109" s="19"/>
      <c r="J20109" s="19">
        <v>1.7808184050898699</v>
      </c>
      <c r="K20109" s="19"/>
      <c r="L20109" s="19">
        <v>2.1523119012271956</v>
      </c>
      <c r="M20109" s="19"/>
      <c r="N20109" s="19">
        <v>0.47450051215318406</v>
      </c>
      <c r="O20109" s="19"/>
      <c r="P20109" s="50">
        <v>1.4465875280929257</v>
      </c>
      <c r="R20109" s="9" t="s">
        <v>0</v>
      </c>
    </row>
    <row r="20110" spans="2:18" x14ac:dyDescent="0.2">
      <c r="B20110" s="25">
        <v>19880</v>
      </c>
      <c r="C20110" s="193"/>
      <c r="D20110" s="19">
        <v>0.36937567143758204</v>
      </c>
      <c r="E20110" s="19"/>
      <c r="F20110" s="19">
        <v>1.1945962066943274</v>
      </c>
      <c r="G20110" s="19"/>
      <c r="H20110" s="19">
        <v>0.54596196008197462</v>
      </c>
      <c r="I20110" s="19">
        <v>0.43020664754706972</v>
      </c>
      <c r="J20110" s="19"/>
      <c r="K20110" s="19"/>
      <c r="L20110" s="19">
        <v>1.1584924553132914</v>
      </c>
      <c r="M20110" s="19"/>
      <c r="N20110" s="19">
        <v>0.17629614390545476</v>
      </c>
      <c r="O20110" s="19"/>
      <c r="P20110" s="50">
        <v>0.28726892617791083</v>
      </c>
      <c r="R20110" s="9" t="s">
        <v>0</v>
      </c>
    </row>
    <row r="20111" spans="2:18" x14ac:dyDescent="0.2">
      <c r="B20111" s="25">
        <v>19881</v>
      </c>
      <c r="C20111" s="193">
        <v>1.0136772697807279</v>
      </c>
      <c r="D20111" s="19"/>
      <c r="E20111" s="19">
        <v>1.5628704289611082</v>
      </c>
      <c r="F20111" s="19"/>
      <c r="G20111" s="19">
        <v>0.38708801850756214</v>
      </c>
      <c r="H20111" s="19"/>
      <c r="I20111" s="19">
        <v>2.0245005209491773</v>
      </c>
      <c r="J20111" s="19"/>
      <c r="K20111" s="19">
        <v>1.6879539315649061E-2</v>
      </c>
      <c r="L20111" s="19"/>
      <c r="M20111" s="19">
        <v>1.2058914080454368</v>
      </c>
      <c r="N20111" s="19"/>
      <c r="O20111" s="19">
        <v>0.69719188161671264</v>
      </c>
      <c r="P20111" s="50"/>
      <c r="R20111" s="9" t="s">
        <v>0</v>
      </c>
    </row>
    <row r="20112" spans="2:18" x14ac:dyDescent="0.2">
      <c r="B20112" s="25">
        <v>19882</v>
      </c>
      <c r="C20112" s="193"/>
      <c r="D20112" s="19">
        <v>0.23579631235807036</v>
      </c>
      <c r="E20112" s="19">
        <v>0.54537339787336381</v>
      </c>
      <c r="F20112" s="19"/>
      <c r="G20112" s="19"/>
      <c r="H20112" s="19">
        <v>0.66006191630946309</v>
      </c>
      <c r="I20112" s="19"/>
      <c r="J20112" s="19">
        <v>0.17980234671302811</v>
      </c>
      <c r="K20112" s="19"/>
      <c r="L20112" s="19">
        <v>1.2552241177675873E-2</v>
      </c>
      <c r="M20112" s="19">
        <v>0.23904657851024996</v>
      </c>
      <c r="N20112" s="19"/>
      <c r="O20112" s="19">
        <v>0.73086026149420591</v>
      </c>
      <c r="P20112" s="50"/>
      <c r="R20112" s="9" t="s">
        <v>0</v>
      </c>
    </row>
    <row r="20113" spans="2:18" x14ac:dyDescent="0.2">
      <c r="B20113" s="25">
        <v>19883</v>
      </c>
      <c r="C20113" s="193">
        <v>1.1566787897686084</v>
      </c>
      <c r="D20113" s="19"/>
      <c r="E20113" s="19">
        <v>1.7046830350875375</v>
      </c>
      <c r="F20113" s="19"/>
      <c r="G20113" s="19">
        <v>0.98771424515385553</v>
      </c>
      <c r="H20113" s="19"/>
      <c r="I20113" s="19">
        <v>0.97460601426516114</v>
      </c>
      <c r="J20113" s="19"/>
      <c r="K20113" s="19">
        <v>1.3533705852082394</v>
      </c>
      <c r="L20113" s="19"/>
      <c r="M20113" s="19">
        <v>0.71337810275296087</v>
      </c>
      <c r="N20113" s="19"/>
      <c r="O20113" s="19">
        <v>1.2407451347415275</v>
      </c>
      <c r="P20113" s="50"/>
      <c r="R20113" s="9" t="s">
        <v>0</v>
      </c>
    </row>
    <row r="20114" spans="2:18" x14ac:dyDescent="0.2">
      <c r="B20114" s="25">
        <v>19884</v>
      </c>
      <c r="C20114" s="193"/>
      <c r="D20114" s="19">
        <v>0.62642876592891228</v>
      </c>
      <c r="E20114" s="19"/>
      <c r="F20114" s="19">
        <v>2.6236204418883045E-2</v>
      </c>
      <c r="G20114" s="19"/>
      <c r="H20114" s="19">
        <v>0.25859079668639928</v>
      </c>
      <c r="I20114" s="19"/>
      <c r="J20114" s="19">
        <v>0.80601379697336895</v>
      </c>
      <c r="K20114" s="19"/>
      <c r="L20114" s="19">
        <v>0.34137959902489151</v>
      </c>
      <c r="M20114" s="19"/>
      <c r="N20114" s="19">
        <v>1.4589891089061671</v>
      </c>
      <c r="O20114" s="19"/>
      <c r="P20114" s="50">
        <v>0.78587976310844143</v>
      </c>
      <c r="R20114" s="9" t="s">
        <v>0</v>
      </c>
    </row>
    <row r="20115" spans="2:18" x14ac:dyDescent="0.2">
      <c r="B20115" s="25">
        <v>19885</v>
      </c>
      <c r="C20115" s="193"/>
      <c r="D20115" s="19">
        <v>2.0591839944271948</v>
      </c>
      <c r="E20115" s="19"/>
      <c r="F20115" s="19">
        <v>1.6913721079340334</v>
      </c>
      <c r="G20115" s="19"/>
      <c r="H20115" s="19">
        <v>0.70378048157602624</v>
      </c>
      <c r="I20115" s="19"/>
      <c r="J20115" s="19">
        <v>1.8559098359093971</v>
      </c>
      <c r="K20115" s="19"/>
      <c r="L20115" s="19">
        <v>1.1213067189306072</v>
      </c>
      <c r="M20115" s="19"/>
      <c r="N20115" s="19">
        <v>1.6786062267879771</v>
      </c>
      <c r="O20115" s="19"/>
      <c r="P20115" s="50">
        <v>1.3566832192870772</v>
      </c>
      <c r="R20115" s="9" t="s">
        <v>0</v>
      </c>
    </row>
    <row r="20116" spans="2:18" x14ac:dyDescent="0.2">
      <c r="B20116" s="25">
        <v>19886</v>
      </c>
      <c r="C20116" s="193"/>
      <c r="D20116" s="19">
        <v>1.4447218175908698</v>
      </c>
      <c r="E20116" s="19">
        <v>0.2685967520858708</v>
      </c>
      <c r="F20116" s="19"/>
      <c r="G20116" s="19"/>
      <c r="H20116" s="19">
        <v>1.7674291384241254</v>
      </c>
      <c r="I20116" s="19"/>
      <c r="J20116" s="19">
        <v>0.9058205908240079</v>
      </c>
      <c r="K20116" s="19"/>
      <c r="L20116" s="19">
        <v>0.69454007270590357</v>
      </c>
      <c r="M20116" s="19"/>
      <c r="N20116" s="19">
        <v>0.38397971470031311</v>
      </c>
      <c r="O20116" s="19"/>
      <c r="P20116" s="50">
        <v>0.42332830013219563</v>
      </c>
      <c r="R20116" s="9" t="s">
        <v>0</v>
      </c>
    </row>
    <row r="20117" spans="2:18" x14ac:dyDescent="0.2">
      <c r="B20117" s="25">
        <v>19887</v>
      </c>
      <c r="C20117" s="193">
        <v>1.0082131889024084</v>
      </c>
      <c r="D20117" s="19"/>
      <c r="E20117" s="19">
        <v>0.55273021664999467</v>
      </c>
      <c r="F20117" s="19"/>
      <c r="G20117" s="19">
        <v>0.93512111895961958</v>
      </c>
      <c r="H20117" s="19"/>
      <c r="I20117" s="19">
        <v>1.1132740918459259</v>
      </c>
      <c r="J20117" s="19"/>
      <c r="K20117" s="19">
        <v>0.90985009842188258</v>
      </c>
      <c r="L20117" s="19"/>
      <c r="M20117" s="19">
        <v>0.3795481422417033</v>
      </c>
      <c r="N20117" s="19"/>
      <c r="O20117" s="19">
        <v>0.57938549373862946</v>
      </c>
      <c r="P20117" s="50"/>
      <c r="R20117" s="9" t="s">
        <v>0</v>
      </c>
    </row>
    <row r="20118" spans="2:18" x14ac:dyDescent="0.2">
      <c r="B20118" s="25">
        <v>19888</v>
      </c>
      <c r="C20118" s="193"/>
      <c r="D20118" s="19">
        <v>2.4619770605918885</v>
      </c>
      <c r="E20118" s="19"/>
      <c r="F20118" s="19">
        <v>1.6625423505417958</v>
      </c>
      <c r="G20118" s="19"/>
      <c r="H20118" s="19">
        <v>1.9314534228079352</v>
      </c>
      <c r="I20118" s="19"/>
      <c r="J20118" s="19">
        <v>1.1580292146629521</v>
      </c>
      <c r="K20118" s="19"/>
      <c r="L20118" s="19">
        <v>1.6814715307476751</v>
      </c>
      <c r="M20118" s="19"/>
      <c r="N20118" s="19">
        <v>2.0660621394141057</v>
      </c>
      <c r="O20118" s="19"/>
      <c r="P20118" s="50">
        <v>1.2502471123594159</v>
      </c>
      <c r="R20118" s="9" t="s">
        <v>0</v>
      </c>
    </row>
    <row r="20119" spans="2:18" x14ac:dyDescent="0.2">
      <c r="B20119" s="25">
        <v>19889</v>
      </c>
      <c r="C20119" s="193">
        <v>0.93327011292807183</v>
      </c>
      <c r="D20119" s="19"/>
      <c r="E20119" s="19"/>
      <c r="F20119" s="19">
        <v>0.23939928883754871</v>
      </c>
      <c r="G20119" s="19">
        <v>0.27921722070208882</v>
      </c>
      <c r="H20119" s="19"/>
      <c r="I20119" s="19">
        <v>0.79617521435863303</v>
      </c>
      <c r="J20119" s="19"/>
      <c r="K20119" s="19">
        <v>3.0803137782970148E-2</v>
      </c>
      <c r="L20119" s="19"/>
      <c r="M20119" s="19">
        <v>0.36396146737184887</v>
      </c>
      <c r="N20119" s="19"/>
      <c r="O20119" s="19">
        <v>0.4952174870941598</v>
      </c>
      <c r="P20119" s="50"/>
      <c r="R20119" s="9" t="s">
        <v>0</v>
      </c>
    </row>
    <row r="20120" spans="2:18" x14ac:dyDescent="0.2">
      <c r="B20120" s="25">
        <v>19890</v>
      </c>
      <c r="C20120" s="193"/>
      <c r="D20120" s="19">
        <v>1.7587147652803088</v>
      </c>
      <c r="E20120" s="19"/>
      <c r="F20120" s="19">
        <v>0.51664990281826251</v>
      </c>
      <c r="G20120" s="19"/>
      <c r="H20120" s="19">
        <v>1.6718081124868527</v>
      </c>
      <c r="I20120" s="19"/>
      <c r="J20120" s="19">
        <v>1.5360927468515744</v>
      </c>
      <c r="K20120" s="19"/>
      <c r="L20120" s="19">
        <v>0.84526958340524505</v>
      </c>
      <c r="M20120" s="19"/>
      <c r="N20120" s="19">
        <v>0.94807262520440083</v>
      </c>
      <c r="O20120" s="19"/>
      <c r="P20120" s="50">
        <v>0.49102916516067024</v>
      </c>
      <c r="R20120" s="9" t="s">
        <v>0</v>
      </c>
    </row>
    <row r="20121" spans="2:18" x14ac:dyDescent="0.2">
      <c r="B20121" s="25">
        <v>19891</v>
      </c>
      <c r="C20121" s="193">
        <v>0.65594491804780952</v>
      </c>
      <c r="D20121" s="19"/>
      <c r="E20121" s="19">
        <v>0.65521971808309243</v>
      </c>
      <c r="F20121" s="19"/>
      <c r="G20121" s="19"/>
      <c r="H20121" s="19">
        <v>0.2998220819896576</v>
      </c>
      <c r="I20121" s="19"/>
      <c r="J20121" s="19">
        <v>0.17775067563306407</v>
      </c>
      <c r="K20121" s="19">
        <v>7.5103598674135562E-3</v>
      </c>
      <c r="L20121" s="19"/>
      <c r="M20121" s="19"/>
      <c r="N20121" s="19">
        <v>0.16709944165342536</v>
      </c>
      <c r="O20121" s="19">
        <v>0.18378273141564747</v>
      </c>
      <c r="P20121" s="50"/>
      <c r="R20121" s="9" t="s">
        <v>0</v>
      </c>
    </row>
    <row r="20122" spans="2:18" x14ac:dyDescent="0.2">
      <c r="B20122" s="25">
        <v>19892</v>
      </c>
      <c r="C20122" s="193"/>
      <c r="D20122" s="19">
        <v>1.5846105111581885</v>
      </c>
      <c r="E20122" s="19"/>
      <c r="F20122" s="19">
        <v>1.0628540245897147</v>
      </c>
      <c r="G20122" s="19"/>
      <c r="H20122" s="19">
        <v>0.40938593516048977</v>
      </c>
      <c r="I20122" s="19"/>
      <c r="J20122" s="19">
        <v>0.99934344388167162</v>
      </c>
      <c r="K20122" s="19"/>
      <c r="L20122" s="19">
        <v>1.3839219948888573</v>
      </c>
      <c r="M20122" s="19"/>
      <c r="N20122" s="19">
        <v>1.4651163327788419</v>
      </c>
      <c r="O20122" s="19"/>
      <c r="P20122" s="50">
        <v>0.75654066287310884</v>
      </c>
      <c r="R20122" s="9" t="s">
        <v>0</v>
      </c>
    </row>
    <row r="20123" spans="2:18" x14ac:dyDescent="0.2">
      <c r="B20123" s="25">
        <v>19893</v>
      </c>
      <c r="C20123" s="193"/>
      <c r="D20123" s="19">
        <v>0.19722403833248184</v>
      </c>
      <c r="E20123" s="19"/>
      <c r="F20123" s="19">
        <v>1.68976642998797</v>
      </c>
      <c r="G20123" s="19"/>
      <c r="H20123" s="19">
        <v>1.1560552117570777</v>
      </c>
      <c r="I20123" s="19"/>
      <c r="J20123" s="19">
        <v>2.0715237285164614</v>
      </c>
      <c r="K20123" s="19"/>
      <c r="L20123" s="19">
        <v>1.1935364249675597</v>
      </c>
      <c r="M20123" s="19"/>
      <c r="N20123" s="19">
        <v>1.2258254589098951</v>
      </c>
      <c r="O20123" s="19"/>
      <c r="P20123" s="50">
        <v>0.49685128856109523</v>
      </c>
      <c r="R20123" s="9" t="s">
        <v>0</v>
      </c>
    </row>
    <row r="20124" spans="2:18" x14ac:dyDescent="0.2">
      <c r="B20124" s="25">
        <v>19894</v>
      </c>
      <c r="C20124" s="193">
        <v>1.6956034818725989</v>
      </c>
      <c r="D20124" s="19"/>
      <c r="E20124" s="19">
        <v>2.9645263327880134</v>
      </c>
      <c r="F20124" s="19"/>
      <c r="G20124" s="19">
        <v>2.3456925343535162</v>
      </c>
      <c r="H20124" s="19"/>
      <c r="I20124" s="19">
        <v>1.6384719662225489</v>
      </c>
      <c r="J20124" s="19"/>
      <c r="K20124" s="19">
        <v>2.6587386376603503</v>
      </c>
      <c r="L20124" s="19"/>
      <c r="M20124" s="19">
        <v>1.031707602114089</v>
      </c>
      <c r="N20124" s="19"/>
      <c r="O20124" s="19">
        <v>0.9447412284143516</v>
      </c>
      <c r="P20124" s="50"/>
      <c r="R20124" s="9" t="s">
        <v>0</v>
      </c>
    </row>
    <row r="20125" spans="2:18" x14ac:dyDescent="0.2">
      <c r="B20125" s="25">
        <v>19895</v>
      </c>
      <c r="C20125" s="193"/>
      <c r="D20125" s="19">
        <v>1.1393316839466856</v>
      </c>
      <c r="E20125" s="19"/>
      <c r="F20125" s="19">
        <v>0.79231280312837071</v>
      </c>
      <c r="G20125" s="19"/>
      <c r="H20125" s="19">
        <v>0.16180959181679719</v>
      </c>
      <c r="I20125" s="19"/>
      <c r="J20125" s="19">
        <v>0.62934453965487303</v>
      </c>
      <c r="K20125" s="19"/>
      <c r="L20125" s="19">
        <v>1.2403519608385554</v>
      </c>
      <c r="M20125" s="19"/>
      <c r="N20125" s="19">
        <v>0.91220383837622865</v>
      </c>
      <c r="O20125" s="19"/>
      <c r="P20125" s="50">
        <v>2.2589891473992738</v>
      </c>
      <c r="R20125" s="9" t="s">
        <v>0</v>
      </c>
    </row>
    <row r="20126" spans="2:18" x14ac:dyDescent="0.2">
      <c r="B20126" s="25">
        <v>19896</v>
      </c>
      <c r="C20126" s="193"/>
      <c r="D20126" s="19">
        <v>1.9225964475154318</v>
      </c>
      <c r="E20126" s="19"/>
      <c r="F20126" s="19">
        <v>1.5438991600386449</v>
      </c>
      <c r="G20126" s="19"/>
      <c r="H20126" s="19">
        <v>2.3939144526881528</v>
      </c>
      <c r="I20126" s="19"/>
      <c r="J20126" s="19">
        <v>1.3257227387188144</v>
      </c>
      <c r="K20126" s="19"/>
      <c r="L20126" s="19">
        <v>1.5380871348143745</v>
      </c>
      <c r="M20126" s="19"/>
      <c r="N20126" s="19">
        <v>0.9942236255650363</v>
      </c>
      <c r="O20126" s="19"/>
      <c r="P20126" s="50">
        <v>1.9272422939925768</v>
      </c>
      <c r="R20126" s="9" t="s">
        <v>0</v>
      </c>
    </row>
    <row r="20127" spans="2:18" x14ac:dyDescent="0.2">
      <c r="B20127" s="25">
        <v>19897</v>
      </c>
      <c r="C20127" s="193"/>
      <c r="D20127" s="19">
        <v>0.70885676437329814</v>
      </c>
      <c r="E20127" s="19">
        <v>5.2970415113264419E-2</v>
      </c>
      <c r="F20127" s="19"/>
      <c r="G20127" s="19"/>
      <c r="H20127" s="19">
        <v>0.26704746918344868</v>
      </c>
      <c r="I20127" s="19"/>
      <c r="J20127" s="19">
        <v>0.48790224459350734</v>
      </c>
      <c r="K20127" s="19">
        <v>0.61423498508760022</v>
      </c>
      <c r="L20127" s="19"/>
      <c r="M20127" s="19"/>
      <c r="N20127" s="19">
        <v>1.1771660713737142</v>
      </c>
      <c r="O20127" s="19">
        <v>6.9729038976306404E-2</v>
      </c>
      <c r="P20127" s="50"/>
      <c r="R20127" s="9" t="s">
        <v>0</v>
      </c>
    </row>
    <row r="20128" spans="2:18" x14ac:dyDescent="0.2">
      <c r="B20128" s="25">
        <v>19898</v>
      </c>
      <c r="C20128" s="193">
        <v>0.3335640778229676</v>
      </c>
      <c r="D20128" s="19"/>
      <c r="E20128" s="19"/>
      <c r="F20128" s="19">
        <v>0.31658232863433894</v>
      </c>
      <c r="G20128" s="19"/>
      <c r="H20128" s="19">
        <v>1.8710287027980218E-2</v>
      </c>
      <c r="I20128" s="19"/>
      <c r="J20128" s="19">
        <v>0.19119160807612054</v>
      </c>
      <c r="K20128" s="19"/>
      <c r="L20128" s="19">
        <v>0.49727271480149599</v>
      </c>
      <c r="M20128" s="19">
        <v>0.11925344858272514</v>
      </c>
      <c r="N20128" s="19"/>
      <c r="O20128" s="19"/>
      <c r="P20128" s="50">
        <v>0.44498408300024939</v>
      </c>
      <c r="R20128" s="9" t="s">
        <v>0</v>
      </c>
    </row>
    <row r="20129" spans="2:18" x14ac:dyDescent="0.2">
      <c r="B20129" s="25">
        <v>19899</v>
      </c>
      <c r="C20129" s="193">
        <v>1.1781205326856314</v>
      </c>
      <c r="D20129" s="19"/>
      <c r="E20129" s="19">
        <v>1.2881889408414049</v>
      </c>
      <c r="F20129" s="19"/>
      <c r="G20129" s="19">
        <v>1.513918586005375</v>
      </c>
      <c r="H20129" s="19"/>
      <c r="I20129" s="19">
        <v>0.87336871956631523</v>
      </c>
      <c r="J20129" s="19"/>
      <c r="K20129" s="19">
        <v>0.99478528049175607</v>
      </c>
      <c r="L20129" s="19"/>
      <c r="M20129" s="19">
        <v>2.1091319400663049</v>
      </c>
      <c r="N20129" s="19"/>
      <c r="O20129" s="19">
        <v>0.59944304458906361</v>
      </c>
      <c r="P20129" s="50"/>
      <c r="R20129" s="9" t="s">
        <v>0</v>
      </c>
    </row>
    <row r="20130" spans="2:18" x14ac:dyDescent="0.2">
      <c r="B20130" s="25">
        <v>19900</v>
      </c>
      <c r="C20130" s="193">
        <v>0.43256098400862991</v>
      </c>
      <c r="D20130" s="19"/>
      <c r="E20130" s="19">
        <v>1.6185900413994601</v>
      </c>
      <c r="F20130" s="19"/>
      <c r="G20130" s="19">
        <v>1.3643882167850025</v>
      </c>
      <c r="H20130" s="19"/>
      <c r="I20130" s="19">
        <v>1.8565907649205857</v>
      </c>
      <c r="J20130" s="19"/>
      <c r="K20130" s="19">
        <v>1.2355755666394606</v>
      </c>
      <c r="L20130" s="19"/>
      <c r="M20130" s="19">
        <v>0.78167894764005441</v>
      </c>
      <c r="N20130" s="19"/>
      <c r="O20130" s="19">
        <v>0.61049377141203731</v>
      </c>
      <c r="P20130" s="50"/>
      <c r="R20130" s="9" t="s">
        <v>0</v>
      </c>
    </row>
    <row r="20131" spans="2:18" x14ac:dyDescent="0.2">
      <c r="B20131" s="25">
        <v>19901</v>
      </c>
      <c r="C20131" s="193"/>
      <c r="D20131" s="19">
        <v>0.11752033440543387</v>
      </c>
      <c r="E20131" s="19"/>
      <c r="F20131" s="19">
        <v>0.36844887272539079</v>
      </c>
      <c r="G20131" s="19"/>
      <c r="H20131" s="19">
        <v>6.3846917015649998E-2</v>
      </c>
      <c r="I20131" s="19">
        <v>0.15082960815484639</v>
      </c>
      <c r="J20131" s="19"/>
      <c r="K20131" s="19"/>
      <c r="L20131" s="19">
        <v>0.37520780094866751</v>
      </c>
      <c r="M20131" s="19"/>
      <c r="N20131" s="19">
        <v>0.24581945538015565</v>
      </c>
      <c r="O20131" s="19"/>
      <c r="P20131" s="50">
        <v>0.25307317500845683</v>
      </c>
      <c r="R20131" s="9" t="s">
        <v>0</v>
      </c>
    </row>
    <row r="20132" spans="2:18" x14ac:dyDescent="0.2">
      <c r="B20132" s="25">
        <v>19902</v>
      </c>
      <c r="C20132" s="193">
        <v>0.32480473704109641</v>
      </c>
      <c r="D20132" s="19"/>
      <c r="E20132" s="19"/>
      <c r="F20132" s="19">
        <v>6.3284422271993768E-2</v>
      </c>
      <c r="G20132" s="19"/>
      <c r="H20132" s="19">
        <v>0.49917499195773352</v>
      </c>
      <c r="I20132" s="19">
        <v>4.6772505365158933E-3</v>
      </c>
      <c r="J20132" s="19"/>
      <c r="K20132" s="19"/>
      <c r="L20132" s="19">
        <v>0.26555980845117266</v>
      </c>
      <c r="M20132" s="19"/>
      <c r="N20132" s="19">
        <v>0.10125130993813916</v>
      </c>
      <c r="O20132" s="19">
        <v>0.25725175647115278</v>
      </c>
      <c r="P20132" s="50"/>
      <c r="R20132" s="9" t="s">
        <v>0</v>
      </c>
    </row>
    <row r="20133" spans="2:18" x14ac:dyDescent="0.2">
      <c r="B20133" s="25">
        <v>19903</v>
      </c>
      <c r="C20133" s="193"/>
      <c r="D20133" s="19">
        <v>2.0143071344690981</v>
      </c>
      <c r="E20133" s="19"/>
      <c r="F20133" s="19">
        <v>1.8393134227614691</v>
      </c>
      <c r="G20133" s="19"/>
      <c r="H20133" s="19">
        <v>1.6585629366829726</v>
      </c>
      <c r="I20133" s="19"/>
      <c r="J20133" s="19">
        <v>2.8737453578954701</v>
      </c>
      <c r="K20133" s="19"/>
      <c r="L20133" s="19">
        <v>2.0225052804082719</v>
      </c>
      <c r="M20133" s="19"/>
      <c r="N20133" s="19">
        <v>1.3039211047250903</v>
      </c>
      <c r="O20133" s="19"/>
      <c r="P20133" s="50">
        <v>1.3564045307399186</v>
      </c>
      <c r="R20133" s="9" t="s">
        <v>0</v>
      </c>
    </row>
    <row r="20134" spans="2:18" x14ac:dyDescent="0.2">
      <c r="B20134" s="25">
        <v>19904</v>
      </c>
      <c r="C20134" s="193">
        <v>0.66601278091920957</v>
      </c>
      <c r="D20134" s="19"/>
      <c r="E20134" s="19">
        <v>0.26043182880136434</v>
      </c>
      <c r="F20134" s="19"/>
      <c r="G20134" s="19">
        <v>0.24617893216564551</v>
      </c>
      <c r="H20134" s="19"/>
      <c r="I20134" s="19"/>
      <c r="J20134" s="19">
        <v>5.3378634596972722E-2</v>
      </c>
      <c r="K20134" s="19"/>
      <c r="L20134" s="19">
        <v>0.84830092991072759</v>
      </c>
      <c r="M20134" s="19"/>
      <c r="N20134" s="19">
        <v>0.58455124415700066</v>
      </c>
      <c r="O20134" s="19"/>
      <c r="P20134" s="50">
        <v>0.26311384571321472</v>
      </c>
      <c r="R20134" s="9" t="s">
        <v>0</v>
      </c>
    </row>
    <row r="20135" spans="2:18" x14ac:dyDescent="0.2">
      <c r="B20135" s="25">
        <v>19905</v>
      </c>
      <c r="C20135" s="193">
        <v>0.51209049186249933</v>
      </c>
      <c r="D20135" s="19"/>
      <c r="E20135" s="19"/>
      <c r="F20135" s="19">
        <v>0.27474564587130562</v>
      </c>
      <c r="G20135" s="19">
        <v>0.29528566414525459</v>
      </c>
      <c r="H20135" s="19"/>
      <c r="I20135" s="19"/>
      <c r="J20135" s="19">
        <v>0.10915533859520622</v>
      </c>
      <c r="K20135" s="19">
        <v>0.61378818427891546</v>
      </c>
      <c r="L20135" s="19"/>
      <c r="M20135" s="19">
        <v>0.79837076058497114</v>
      </c>
      <c r="N20135" s="19"/>
      <c r="O20135" s="19"/>
      <c r="P20135" s="50">
        <v>4.1818098709620062E-2</v>
      </c>
      <c r="R20135" s="9" t="s">
        <v>0</v>
      </c>
    </row>
    <row r="20136" spans="2:18" x14ac:dyDescent="0.2">
      <c r="B20136" s="25">
        <v>19906</v>
      </c>
      <c r="C20136" s="193">
        <v>0.2511616042216443</v>
      </c>
      <c r="D20136" s="19"/>
      <c r="E20136" s="19">
        <v>0.38648437264549157</v>
      </c>
      <c r="F20136" s="19"/>
      <c r="G20136" s="19"/>
      <c r="H20136" s="19">
        <v>2.4458317058901221E-2</v>
      </c>
      <c r="I20136" s="19">
        <v>0.22388354738720534</v>
      </c>
      <c r="J20136" s="19"/>
      <c r="K20136" s="19">
        <v>1.1130062054668208</v>
      </c>
      <c r="L20136" s="19"/>
      <c r="M20136" s="19">
        <v>0.72072462874753296</v>
      </c>
      <c r="N20136" s="19"/>
      <c r="O20136" s="19">
        <v>0.94392110343677749</v>
      </c>
      <c r="P20136" s="50"/>
      <c r="R20136" s="9" t="s">
        <v>0</v>
      </c>
    </row>
    <row r="20137" spans="2:18" x14ac:dyDescent="0.2">
      <c r="B20137" s="25">
        <v>19907</v>
      </c>
      <c r="C20137" s="193">
        <v>1.3437776203548368</v>
      </c>
      <c r="D20137" s="19"/>
      <c r="E20137" s="19">
        <v>0.51420349101924878</v>
      </c>
      <c r="F20137" s="19"/>
      <c r="G20137" s="19">
        <v>0.26414475355564282</v>
      </c>
      <c r="H20137" s="19"/>
      <c r="I20137" s="19"/>
      <c r="J20137" s="19">
        <v>5.5631824955658772E-3</v>
      </c>
      <c r="K20137" s="19">
        <v>0.5290772755740315</v>
      </c>
      <c r="L20137" s="19"/>
      <c r="M20137" s="19">
        <v>0.72740819842931159</v>
      </c>
      <c r="N20137" s="19"/>
      <c r="O20137" s="19">
        <v>6.0826587994264984E-3</v>
      </c>
      <c r="P20137" s="50"/>
      <c r="R20137" s="9" t="s">
        <v>0</v>
      </c>
    </row>
    <row r="20138" spans="2:18" x14ac:dyDescent="0.2">
      <c r="B20138" s="25">
        <v>19908</v>
      </c>
      <c r="C20138" s="193"/>
      <c r="D20138" s="19">
        <v>1.1127239844614731</v>
      </c>
      <c r="E20138" s="19"/>
      <c r="F20138" s="19">
        <v>1.2664583940502958</v>
      </c>
      <c r="G20138" s="19"/>
      <c r="H20138" s="19">
        <v>1.7997885426994726</v>
      </c>
      <c r="I20138" s="19"/>
      <c r="J20138" s="19">
        <v>1.6623193207376099</v>
      </c>
      <c r="K20138" s="19"/>
      <c r="L20138" s="19">
        <v>0.90165468012503336</v>
      </c>
      <c r="M20138" s="19"/>
      <c r="N20138" s="19">
        <v>0.51513192699454335</v>
      </c>
      <c r="O20138" s="19"/>
      <c r="P20138" s="50">
        <v>1.0120419408321657</v>
      </c>
      <c r="R20138" s="9" t="s">
        <v>0</v>
      </c>
    </row>
    <row r="20139" spans="2:18" x14ac:dyDescent="0.2">
      <c r="B20139" s="25">
        <v>19909</v>
      </c>
      <c r="C20139" s="193"/>
      <c r="D20139" s="19">
        <v>0.56285164978203428</v>
      </c>
      <c r="E20139" s="19"/>
      <c r="F20139" s="19">
        <v>0.26482158484798213</v>
      </c>
      <c r="G20139" s="19"/>
      <c r="H20139" s="19">
        <v>6.4296547653394084E-2</v>
      </c>
      <c r="I20139" s="19">
        <v>0.22454348851792205</v>
      </c>
      <c r="J20139" s="19"/>
      <c r="K20139" s="19"/>
      <c r="L20139" s="19">
        <v>0.63504505046738202</v>
      </c>
      <c r="M20139" s="19"/>
      <c r="N20139" s="19">
        <v>0.79115505836755162</v>
      </c>
      <c r="O20139" s="19"/>
      <c r="P20139" s="50">
        <v>0.47964561137625478</v>
      </c>
      <c r="R20139" s="9" t="s">
        <v>0</v>
      </c>
    </row>
    <row r="20140" spans="2:18" x14ac:dyDescent="0.2">
      <c r="B20140" s="25">
        <v>19910</v>
      </c>
      <c r="C20140" s="193">
        <v>1.0913115196221084</v>
      </c>
      <c r="D20140" s="19"/>
      <c r="E20140" s="19"/>
      <c r="F20140" s="19">
        <v>0.39652616049646638</v>
      </c>
      <c r="G20140" s="19">
        <v>0.17384631205150369</v>
      </c>
      <c r="H20140" s="19"/>
      <c r="I20140" s="19">
        <v>0.69839740807108031</v>
      </c>
      <c r="J20140" s="19"/>
      <c r="K20140" s="19">
        <v>1.2953689143995968</v>
      </c>
      <c r="L20140" s="19"/>
      <c r="M20140" s="19"/>
      <c r="N20140" s="19">
        <v>9.6293745432319153E-2</v>
      </c>
      <c r="O20140" s="19">
        <v>7.214912811412548E-2</v>
      </c>
      <c r="P20140" s="50"/>
      <c r="R20140" s="9" t="s">
        <v>0</v>
      </c>
    </row>
    <row r="20141" spans="2:18" x14ac:dyDescent="0.2">
      <c r="B20141" s="25">
        <v>19911</v>
      </c>
      <c r="C20141" s="193">
        <v>0.64803432305436237</v>
      </c>
      <c r="D20141" s="19"/>
      <c r="E20141" s="19">
        <v>0.48559221572907962</v>
      </c>
      <c r="F20141" s="19"/>
      <c r="G20141" s="19"/>
      <c r="H20141" s="19">
        <v>7.8934348304402366E-2</v>
      </c>
      <c r="I20141" s="19"/>
      <c r="J20141" s="19">
        <v>0.31960376802194362</v>
      </c>
      <c r="K20141" s="19">
        <v>0.88283025351156552</v>
      </c>
      <c r="L20141" s="19"/>
      <c r="M20141" s="19"/>
      <c r="N20141" s="19">
        <v>0.31385199058782365</v>
      </c>
      <c r="O20141" s="19">
        <v>0.36734352179017671</v>
      </c>
      <c r="P20141" s="50"/>
      <c r="R20141" s="9" t="s">
        <v>0</v>
      </c>
    </row>
    <row r="20142" spans="2:18" x14ac:dyDescent="0.2">
      <c r="B20142" s="25">
        <v>19912</v>
      </c>
      <c r="C20142" s="193"/>
      <c r="D20142" s="19">
        <v>0.20985385213153893</v>
      </c>
      <c r="E20142" s="19"/>
      <c r="F20142" s="19">
        <v>1.1802585508131915</v>
      </c>
      <c r="G20142" s="19"/>
      <c r="H20142" s="19">
        <v>0.23406496195544796</v>
      </c>
      <c r="I20142" s="19">
        <v>0.20336469703789184</v>
      </c>
      <c r="J20142" s="19"/>
      <c r="K20142" s="19"/>
      <c r="L20142" s="19">
        <v>0.81067049198430152</v>
      </c>
      <c r="M20142" s="19">
        <v>0.35474673507800475</v>
      </c>
      <c r="N20142" s="19"/>
      <c r="O20142" s="19"/>
      <c r="P20142" s="50">
        <v>0.26396459802972427</v>
      </c>
      <c r="R20142" s="9" t="s">
        <v>0</v>
      </c>
    </row>
    <row r="20143" spans="2:18" x14ac:dyDescent="0.2">
      <c r="B20143" s="25">
        <v>19913</v>
      </c>
      <c r="C20143" s="193"/>
      <c r="D20143" s="19">
        <v>1.2730831210551654</v>
      </c>
      <c r="E20143" s="19"/>
      <c r="F20143" s="19">
        <v>0.71571822398088092</v>
      </c>
      <c r="G20143" s="19"/>
      <c r="H20143" s="19">
        <v>0.44062458315438541</v>
      </c>
      <c r="I20143" s="19"/>
      <c r="J20143" s="19">
        <v>0.14951092878055669</v>
      </c>
      <c r="K20143" s="19"/>
      <c r="L20143" s="19">
        <v>0.46614171879584304</v>
      </c>
      <c r="M20143" s="19"/>
      <c r="N20143" s="19">
        <v>0.29709443732706975</v>
      </c>
      <c r="O20143" s="19"/>
      <c r="P20143" s="50">
        <v>0.81783996628134803</v>
      </c>
      <c r="R20143" s="9" t="s">
        <v>0</v>
      </c>
    </row>
    <row r="20144" spans="2:18" x14ac:dyDescent="0.2">
      <c r="B20144" s="25">
        <v>19914</v>
      </c>
      <c r="C20144" s="193">
        <v>0.72333399654158703</v>
      </c>
      <c r="D20144" s="19"/>
      <c r="E20144" s="19">
        <v>1.8584527461705636</v>
      </c>
      <c r="F20144" s="19"/>
      <c r="G20144" s="19">
        <v>0.68087091560634394</v>
      </c>
      <c r="H20144" s="19"/>
      <c r="I20144" s="19">
        <v>0.57243701002867842</v>
      </c>
      <c r="J20144" s="19"/>
      <c r="K20144" s="19">
        <v>1.416050268005514</v>
      </c>
      <c r="L20144" s="19"/>
      <c r="M20144" s="19">
        <v>0.22865487519438862</v>
      </c>
      <c r="N20144" s="19"/>
      <c r="O20144" s="19">
        <v>0.89409764940557102</v>
      </c>
      <c r="P20144" s="50"/>
      <c r="R20144" s="9" t="s">
        <v>0</v>
      </c>
    </row>
    <row r="20145" spans="2:18" x14ac:dyDescent="0.2">
      <c r="B20145" s="25">
        <v>19915</v>
      </c>
      <c r="C20145" s="193">
        <v>0.23371053995212202</v>
      </c>
      <c r="D20145" s="19"/>
      <c r="E20145" s="19"/>
      <c r="F20145" s="19">
        <v>0.21232574815843619</v>
      </c>
      <c r="G20145" s="19">
        <v>0.713160920857005</v>
      </c>
      <c r="H20145" s="19"/>
      <c r="I20145" s="19"/>
      <c r="J20145" s="19">
        <v>0.24162198226887627</v>
      </c>
      <c r="K20145" s="19">
        <v>0.97236307091036778</v>
      </c>
      <c r="L20145" s="19"/>
      <c r="M20145" s="19">
        <v>0.50685526289912952</v>
      </c>
      <c r="N20145" s="19"/>
      <c r="O20145" s="19">
        <v>1.1173426647505078</v>
      </c>
      <c r="P20145" s="50"/>
      <c r="R20145" s="9" t="s">
        <v>0</v>
      </c>
    </row>
    <row r="20146" spans="2:18" x14ac:dyDescent="0.2">
      <c r="B20146" s="25">
        <v>19916</v>
      </c>
      <c r="C20146" s="193"/>
      <c r="D20146" s="19">
        <v>1.1352226150436242</v>
      </c>
      <c r="E20146" s="19"/>
      <c r="F20146" s="19">
        <v>0.86284027930894514</v>
      </c>
      <c r="G20146" s="19">
        <v>0.68006280330612801</v>
      </c>
      <c r="H20146" s="19"/>
      <c r="I20146" s="19"/>
      <c r="J20146" s="19">
        <v>0.54488554595357319</v>
      </c>
      <c r="K20146" s="19"/>
      <c r="L20146" s="19">
        <v>0.19463190730818941</v>
      </c>
      <c r="M20146" s="19">
        <v>0.17957696930148212</v>
      </c>
      <c r="N20146" s="19"/>
      <c r="O20146" s="19"/>
      <c r="P20146" s="50">
        <v>0.53127066726190475</v>
      </c>
      <c r="R20146" s="9" t="s">
        <v>0</v>
      </c>
    </row>
    <row r="20147" spans="2:18" x14ac:dyDescent="0.2">
      <c r="B20147" s="25">
        <v>19917</v>
      </c>
      <c r="C20147" s="193"/>
      <c r="D20147" s="19">
        <v>1.5371949939422858</v>
      </c>
      <c r="E20147" s="19">
        <v>0.52060759052951944</v>
      </c>
      <c r="F20147" s="19"/>
      <c r="G20147" s="19"/>
      <c r="H20147" s="19">
        <v>0.18370715433784066</v>
      </c>
      <c r="I20147" s="19"/>
      <c r="J20147" s="19">
        <v>0.85538325253048231</v>
      </c>
      <c r="K20147" s="19"/>
      <c r="L20147" s="19">
        <v>0.43010791347630156</v>
      </c>
      <c r="M20147" s="19"/>
      <c r="N20147" s="19">
        <v>1.6050877705076905</v>
      </c>
      <c r="O20147" s="19"/>
      <c r="P20147" s="50">
        <v>0.36726577897512969</v>
      </c>
      <c r="R20147" s="9" t="s">
        <v>0</v>
      </c>
    </row>
    <row r="20148" spans="2:18" x14ac:dyDescent="0.2">
      <c r="B20148" s="25">
        <v>19918</v>
      </c>
      <c r="C20148" s="193"/>
      <c r="D20148" s="19">
        <v>4.7633394402716037E-2</v>
      </c>
      <c r="E20148" s="19">
        <v>0.67697421950195347</v>
      </c>
      <c r="F20148" s="19"/>
      <c r="G20148" s="19">
        <v>1.0153983708969894</v>
      </c>
      <c r="H20148" s="19"/>
      <c r="I20148" s="19">
        <v>0.62815665792579722</v>
      </c>
      <c r="J20148" s="19"/>
      <c r="K20148" s="19">
        <v>4.7062912017616691E-2</v>
      </c>
      <c r="L20148" s="19"/>
      <c r="M20148" s="19">
        <v>0.24957273175980715</v>
      </c>
      <c r="N20148" s="19"/>
      <c r="O20148" s="19"/>
      <c r="P20148" s="50">
        <v>1.9269878931280283E-2</v>
      </c>
      <c r="R20148" s="9" t="s">
        <v>0</v>
      </c>
    </row>
    <row r="20149" spans="2:18" x14ac:dyDescent="0.2">
      <c r="B20149" s="25">
        <v>19919</v>
      </c>
      <c r="C20149" s="193">
        <v>1.7701121368580921</v>
      </c>
      <c r="D20149" s="19"/>
      <c r="E20149" s="19">
        <v>1.7173696151970295</v>
      </c>
      <c r="F20149" s="19"/>
      <c r="G20149" s="19">
        <v>3.2088637890588769</v>
      </c>
      <c r="H20149" s="19"/>
      <c r="I20149" s="19">
        <v>2.0883259027496792</v>
      </c>
      <c r="J20149" s="19"/>
      <c r="K20149" s="19">
        <v>0.97525187441870687</v>
      </c>
      <c r="L20149" s="19"/>
      <c r="M20149" s="19">
        <v>2.3936835736335937</v>
      </c>
      <c r="N20149" s="19"/>
      <c r="O20149" s="19">
        <v>3.1917875289126592</v>
      </c>
      <c r="P20149" s="50"/>
      <c r="R20149" s="9" t="s">
        <v>0</v>
      </c>
    </row>
    <row r="20150" spans="2:18" x14ac:dyDescent="0.2">
      <c r="B20150" s="25">
        <v>19920</v>
      </c>
      <c r="C20150" s="193"/>
      <c r="D20150" s="19">
        <v>0.77081794266759862</v>
      </c>
      <c r="E20150" s="19"/>
      <c r="F20150" s="19">
        <v>1.3052595321569329</v>
      </c>
      <c r="G20150" s="19"/>
      <c r="H20150" s="19">
        <v>0.75124770855793532</v>
      </c>
      <c r="I20150" s="19"/>
      <c r="J20150" s="19">
        <v>1.1307424284381837</v>
      </c>
      <c r="K20150" s="19"/>
      <c r="L20150" s="19">
        <v>0.35868003065673132</v>
      </c>
      <c r="M20150" s="19"/>
      <c r="N20150" s="19">
        <v>0.32562634156121306</v>
      </c>
      <c r="O20150" s="19"/>
      <c r="P20150" s="50">
        <v>1.1748209502176803</v>
      </c>
      <c r="R20150" s="9" t="s">
        <v>0</v>
      </c>
    </row>
    <row r="20151" spans="2:18" x14ac:dyDescent="0.2">
      <c r="B20151" s="25">
        <v>19921</v>
      </c>
      <c r="C20151" s="193">
        <v>0.44033775347571191</v>
      </c>
      <c r="D20151" s="19"/>
      <c r="E20151" s="19">
        <v>1.0983461495706459</v>
      </c>
      <c r="F20151" s="19"/>
      <c r="G20151" s="19">
        <v>8.2792355150761693E-2</v>
      </c>
      <c r="H20151" s="19"/>
      <c r="I20151" s="19">
        <v>0.95191057879638463</v>
      </c>
      <c r="J20151" s="19"/>
      <c r="K20151" s="19">
        <v>1.8101391090144519</v>
      </c>
      <c r="L20151" s="19"/>
      <c r="M20151" s="19">
        <v>0.92217625915870505</v>
      </c>
      <c r="N20151" s="19"/>
      <c r="O20151" s="19">
        <v>0.62757133675394705</v>
      </c>
      <c r="P20151" s="50"/>
      <c r="R20151" s="9" t="s">
        <v>0</v>
      </c>
    </row>
    <row r="20152" spans="2:18" x14ac:dyDescent="0.2">
      <c r="B20152" s="25">
        <v>19922</v>
      </c>
      <c r="C20152" s="193">
        <v>0.23270008355327004</v>
      </c>
      <c r="D20152" s="19"/>
      <c r="E20152" s="19">
        <v>0.39633741281006268</v>
      </c>
      <c r="F20152" s="19"/>
      <c r="G20152" s="19">
        <v>0.3731115108090991</v>
      </c>
      <c r="H20152" s="19"/>
      <c r="I20152" s="19">
        <v>0.69040799953443011</v>
      </c>
      <c r="J20152" s="19"/>
      <c r="K20152" s="19">
        <v>1.2430314780950262</v>
      </c>
      <c r="L20152" s="19"/>
      <c r="M20152" s="19">
        <v>0.25632047449265727</v>
      </c>
      <c r="N20152" s="19"/>
      <c r="O20152" s="19"/>
      <c r="P20152" s="50">
        <v>7.6907433743508641E-2</v>
      </c>
      <c r="R20152" s="9" t="s">
        <v>0</v>
      </c>
    </row>
    <row r="20153" spans="2:18" x14ac:dyDescent="0.2">
      <c r="B20153" s="25">
        <v>19923</v>
      </c>
      <c r="C20153" s="193">
        <v>0.63851637380018345</v>
      </c>
      <c r="D20153" s="19"/>
      <c r="E20153" s="19">
        <v>0.52737158261550399</v>
      </c>
      <c r="F20153" s="19"/>
      <c r="G20153" s="19">
        <v>0.1552158230517541</v>
      </c>
      <c r="H20153" s="19"/>
      <c r="I20153" s="19">
        <v>0.38588967751350389</v>
      </c>
      <c r="J20153" s="19"/>
      <c r="K20153" s="19">
        <v>0.98605486276146115</v>
      </c>
      <c r="L20153" s="19"/>
      <c r="M20153" s="19"/>
      <c r="N20153" s="19">
        <v>1.4086096297800175</v>
      </c>
      <c r="O20153" s="19">
        <v>0.71207975979084004</v>
      </c>
      <c r="P20153" s="50"/>
      <c r="R20153" s="9" t="s">
        <v>0</v>
      </c>
    </row>
    <row r="20154" spans="2:18" x14ac:dyDescent="0.2">
      <c r="B20154" s="25">
        <v>19924</v>
      </c>
      <c r="C20154" s="193">
        <v>7.9739210271093069E-2</v>
      </c>
      <c r="D20154" s="19"/>
      <c r="E20154" s="19">
        <v>5.4932363294393237E-2</v>
      </c>
      <c r="F20154" s="19"/>
      <c r="G20154" s="19"/>
      <c r="H20154" s="19">
        <v>0.22930902192780603</v>
      </c>
      <c r="I20154" s="19">
        <v>0.55657008588853196</v>
      </c>
      <c r="J20154" s="19"/>
      <c r="K20154" s="19">
        <v>0.35369166833296234</v>
      </c>
      <c r="L20154" s="19"/>
      <c r="M20154" s="19">
        <v>0.8092167226560939</v>
      </c>
      <c r="N20154" s="19"/>
      <c r="O20154" s="19">
        <v>0.53566408391211051</v>
      </c>
      <c r="P20154" s="50"/>
      <c r="R20154" s="9" t="s">
        <v>0</v>
      </c>
    </row>
    <row r="20155" spans="2:18" x14ac:dyDescent="0.2">
      <c r="B20155" s="25">
        <v>19925</v>
      </c>
      <c r="C20155" s="193"/>
      <c r="D20155" s="19">
        <v>0.91156828326137296</v>
      </c>
      <c r="E20155" s="19"/>
      <c r="F20155" s="19">
        <v>0.6117218448752102</v>
      </c>
      <c r="G20155" s="19"/>
      <c r="H20155" s="19">
        <v>1.2631630868952104</v>
      </c>
      <c r="I20155" s="19"/>
      <c r="J20155" s="19">
        <v>0.9318895929638209</v>
      </c>
      <c r="K20155" s="19"/>
      <c r="L20155" s="19">
        <v>0.53754258547722134</v>
      </c>
      <c r="M20155" s="19"/>
      <c r="N20155" s="19">
        <v>0.72896487013121958</v>
      </c>
      <c r="O20155" s="19"/>
      <c r="P20155" s="50">
        <v>0.80173149586010539</v>
      </c>
      <c r="R20155" s="9" t="s">
        <v>0</v>
      </c>
    </row>
    <row r="20156" spans="2:18" x14ac:dyDescent="0.2">
      <c r="B20156" s="25">
        <v>19926</v>
      </c>
      <c r="C20156" s="193"/>
      <c r="D20156" s="19">
        <v>0.92285019204306107</v>
      </c>
      <c r="E20156" s="19"/>
      <c r="F20156" s="19">
        <v>0.83867242740036441</v>
      </c>
      <c r="G20156" s="19"/>
      <c r="H20156" s="19">
        <v>0.35304300864929822</v>
      </c>
      <c r="I20156" s="19">
        <v>0.35203853464900459</v>
      </c>
      <c r="J20156" s="19"/>
      <c r="K20156" s="19"/>
      <c r="L20156" s="19">
        <v>0.43084044353920686</v>
      </c>
      <c r="M20156" s="19"/>
      <c r="N20156" s="19">
        <v>0.62138768462246374</v>
      </c>
      <c r="O20156" s="19"/>
      <c r="P20156" s="50">
        <v>0.72458195007674697</v>
      </c>
      <c r="R20156" s="9" t="s">
        <v>0</v>
      </c>
    </row>
    <row r="20157" spans="2:18" x14ac:dyDescent="0.2">
      <c r="B20157" s="25">
        <v>19927</v>
      </c>
      <c r="C20157" s="193">
        <v>1.7719171967072498</v>
      </c>
      <c r="D20157" s="19"/>
      <c r="E20157" s="19">
        <v>0.84658811587760063</v>
      </c>
      <c r="F20157" s="19"/>
      <c r="G20157" s="19">
        <v>0.32703394081005255</v>
      </c>
      <c r="H20157" s="19"/>
      <c r="I20157" s="19">
        <v>0.51093146864263894</v>
      </c>
      <c r="J20157" s="19"/>
      <c r="K20157" s="19">
        <v>1.2634930638257214</v>
      </c>
      <c r="L20157" s="19"/>
      <c r="M20157" s="19">
        <v>1.5370038826953967</v>
      </c>
      <c r="N20157" s="19"/>
      <c r="O20157" s="19">
        <v>0.86979034849956183</v>
      </c>
      <c r="P20157" s="50"/>
      <c r="R20157" s="9" t="s">
        <v>0</v>
      </c>
    </row>
    <row r="20158" spans="2:18" x14ac:dyDescent="0.2">
      <c r="B20158" s="25">
        <v>19928</v>
      </c>
      <c r="C20158" s="193"/>
      <c r="D20158" s="19">
        <v>1.0572703256328562</v>
      </c>
      <c r="E20158" s="19"/>
      <c r="F20158" s="19">
        <v>1.5587965771218943</v>
      </c>
      <c r="G20158" s="19"/>
      <c r="H20158" s="19">
        <v>1.8050347394030448</v>
      </c>
      <c r="I20158" s="19"/>
      <c r="J20158" s="19">
        <v>2.3311844768918752</v>
      </c>
      <c r="K20158" s="19"/>
      <c r="L20158" s="19">
        <v>2.0628954026020119</v>
      </c>
      <c r="M20158" s="19"/>
      <c r="N20158" s="19">
        <v>1.3566840800915583</v>
      </c>
      <c r="O20158" s="19"/>
      <c r="P20158" s="50">
        <v>2.6205425595865695</v>
      </c>
      <c r="R20158" s="9" t="s">
        <v>0</v>
      </c>
    </row>
    <row r="20159" spans="2:18" x14ac:dyDescent="0.2">
      <c r="B20159" s="25">
        <v>19929</v>
      </c>
      <c r="C20159" s="193"/>
      <c r="D20159" s="19">
        <v>0.9967207615057847</v>
      </c>
      <c r="E20159" s="19"/>
      <c r="F20159" s="19">
        <v>0.16879486940271554</v>
      </c>
      <c r="G20159" s="19"/>
      <c r="H20159" s="19">
        <v>0.93774590694033078</v>
      </c>
      <c r="I20159" s="19"/>
      <c r="J20159" s="19">
        <v>0.53079855965895906</v>
      </c>
      <c r="K20159" s="19"/>
      <c r="L20159" s="19">
        <v>0.61287551112828964</v>
      </c>
      <c r="M20159" s="19"/>
      <c r="N20159" s="19">
        <v>0.6536647161893786</v>
      </c>
      <c r="O20159" s="19"/>
      <c r="P20159" s="50">
        <v>1.4973418534966028</v>
      </c>
      <c r="R20159" s="9" t="s">
        <v>0</v>
      </c>
    </row>
    <row r="20160" spans="2:18" x14ac:dyDescent="0.2">
      <c r="B20160" s="25">
        <v>19930</v>
      </c>
      <c r="C20160" s="193">
        <v>1.0083825469679999</v>
      </c>
      <c r="D20160" s="19"/>
      <c r="E20160" s="19"/>
      <c r="F20160" s="19">
        <v>3.734406141172706E-2</v>
      </c>
      <c r="G20160" s="19"/>
      <c r="H20160" s="19">
        <v>4.2271484399292313E-2</v>
      </c>
      <c r="I20160" s="19"/>
      <c r="J20160" s="19">
        <v>6.0824253003529234E-2</v>
      </c>
      <c r="K20160" s="19"/>
      <c r="L20160" s="19">
        <v>0.14747063197854998</v>
      </c>
      <c r="M20160" s="19">
        <v>0.24113748774036187</v>
      </c>
      <c r="N20160" s="19"/>
      <c r="O20160" s="19"/>
      <c r="P20160" s="50">
        <v>0.44210628318829931</v>
      </c>
      <c r="R20160" s="9" t="s">
        <v>0</v>
      </c>
    </row>
    <row r="20161" spans="2:18" x14ac:dyDescent="0.2">
      <c r="B20161" s="25">
        <v>19931</v>
      </c>
      <c r="C20161" s="193"/>
      <c r="D20161" s="19">
        <v>1.2262214447763862</v>
      </c>
      <c r="E20161" s="19"/>
      <c r="F20161" s="19">
        <v>1.8259410218957366</v>
      </c>
      <c r="G20161" s="19"/>
      <c r="H20161" s="19">
        <v>1.6489006646401809</v>
      </c>
      <c r="I20161" s="19"/>
      <c r="J20161" s="19">
        <v>1.7006582901047222</v>
      </c>
      <c r="K20161" s="19"/>
      <c r="L20161" s="19">
        <v>0.58876924467530645</v>
      </c>
      <c r="M20161" s="19"/>
      <c r="N20161" s="19">
        <v>0.60338662531795417</v>
      </c>
      <c r="O20161" s="19"/>
      <c r="P20161" s="50">
        <v>2.3411390266336425</v>
      </c>
      <c r="R20161" s="9" t="s">
        <v>0</v>
      </c>
    </row>
    <row r="20162" spans="2:18" x14ac:dyDescent="0.2">
      <c r="B20162" s="25">
        <v>19932</v>
      </c>
      <c r="C20162" s="193"/>
      <c r="D20162" s="19">
        <v>1.80914781302145</v>
      </c>
      <c r="E20162" s="19"/>
      <c r="F20162" s="19">
        <v>1.1977615462996183</v>
      </c>
      <c r="G20162" s="19"/>
      <c r="H20162" s="19">
        <v>1.4293415019533489</v>
      </c>
      <c r="I20162" s="19"/>
      <c r="J20162" s="19">
        <v>1.0077564324126858</v>
      </c>
      <c r="K20162" s="19"/>
      <c r="L20162" s="19">
        <v>1.8934892108334906</v>
      </c>
      <c r="M20162" s="19"/>
      <c r="N20162" s="19">
        <v>1.229103980799265</v>
      </c>
      <c r="O20162" s="19"/>
      <c r="P20162" s="50">
        <v>1.2128757149925968</v>
      </c>
      <c r="R20162" s="9" t="s">
        <v>0</v>
      </c>
    </row>
    <row r="20163" spans="2:18" x14ac:dyDescent="0.2">
      <c r="B20163" s="25">
        <v>19933</v>
      </c>
      <c r="C20163" s="193"/>
      <c r="D20163" s="19">
        <v>0.11183179495866262</v>
      </c>
      <c r="E20163" s="19"/>
      <c r="F20163" s="19">
        <v>0.54618119694342837</v>
      </c>
      <c r="G20163" s="19"/>
      <c r="H20163" s="19">
        <v>0.36193954698479924</v>
      </c>
      <c r="I20163" s="19"/>
      <c r="J20163" s="19">
        <v>0.43372530007778048</v>
      </c>
      <c r="K20163" s="19"/>
      <c r="L20163" s="19">
        <v>0.69745575440428442</v>
      </c>
      <c r="M20163" s="19">
        <v>0.21530965096867069</v>
      </c>
      <c r="N20163" s="19"/>
      <c r="O20163" s="19"/>
      <c r="P20163" s="50">
        <v>0.53083829907440583</v>
      </c>
      <c r="R20163" s="9" t="s">
        <v>0</v>
      </c>
    </row>
    <row r="20164" spans="2:18" x14ac:dyDescent="0.2">
      <c r="B20164" s="25">
        <v>19934</v>
      </c>
      <c r="C20164" s="193"/>
      <c r="D20164" s="19">
        <v>1.1774411313304531</v>
      </c>
      <c r="E20164" s="19">
        <v>2.9885914737996858E-2</v>
      </c>
      <c r="F20164" s="19"/>
      <c r="G20164" s="19"/>
      <c r="H20164" s="19">
        <v>6.0843712410826964E-2</v>
      </c>
      <c r="I20164" s="19">
        <v>0.36389624984764085</v>
      </c>
      <c r="J20164" s="19"/>
      <c r="K20164" s="19"/>
      <c r="L20164" s="19">
        <v>0.53686214707111246</v>
      </c>
      <c r="M20164" s="19">
        <v>0.47137576467398323</v>
      </c>
      <c r="N20164" s="19"/>
      <c r="O20164" s="19"/>
      <c r="P20164" s="50">
        <v>0.31349259509400607</v>
      </c>
      <c r="R20164" s="9" t="s">
        <v>0</v>
      </c>
    </row>
    <row r="20165" spans="2:18" x14ac:dyDescent="0.2">
      <c r="B20165" s="25">
        <v>19935</v>
      </c>
      <c r="C20165" s="193">
        <v>1.5865218644919568</v>
      </c>
      <c r="D20165" s="19"/>
      <c r="E20165" s="19">
        <v>1.4844110169878506</v>
      </c>
      <c r="F20165" s="19"/>
      <c r="G20165" s="19">
        <v>0.79362373625272753</v>
      </c>
      <c r="H20165" s="19"/>
      <c r="I20165" s="19">
        <v>1.0935546307151944</v>
      </c>
      <c r="J20165" s="19"/>
      <c r="K20165" s="19">
        <v>1.2519655907909959</v>
      </c>
      <c r="L20165" s="19"/>
      <c r="M20165" s="19">
        <v>0.10947784128248686</v>
      </c>
      <c r="N20165" s="19"/>
      <c r="O20165" s="19">
        <v>1.1747499853204353</v>
      </c>
      <c r="P20165" s="50"/>
      <c r="R20165" s="9" t="s">
        <v>0</v>
      </c>
    </row>
    <row r="20166" spans="2:18" x14ac:dyDescent="0.2">
      <c r="B20166" s="25">
        <v>19936</v>
      </c>
      <c r="C20166" s="193">
        <v>0.83315688899769136</v>
      </c>
      <c r="D20166" s="19"/>
      <c r="E20166" s="19">
        <v>0.66518068901542282</v>
      </c>
      <c r="F20166" s="19"/>
      <c r="G20166" s="19"/>
      <c r="H20166" s="19">
        <v>0.50753059251638888</v>
      </c>
      <c r="I20166" s="19">
        <v>1.0849380606789885</v>
      </c>
      <c r="J20166" s="19"/>
      <c r="K20166" s="19">
        <v>1.1574799281525086</v>
      </c>
      <c r="L20166" s="19"/>
      <c r="M20166" s="19">
        <v>1.3150245844396125</v>
      </c>
      <c r="N20166" s="19"/>
      <c r="O20166" s="19">
        <v>0.84518079761308884</v>
      </c>
      <c r="P20166" s="50"/>
      <c r="R20166" s="9" t="s">
        <v>0</v>
      </c>
    </row>
    <row r="20167" spans="2:18" x14ac:dyDescent="0.2">
      <c r="B20167" s="25">
        <v>19937</v>
      </c>
      <c r="C20167" s="193">
        <v>0.91780381231355279</v>
      </c>
      <c r="D20167" s="19"/>
      <c r="E20167" s="19">
        <v>1.0964369439003918</v>
      </c>
      <c r="F20167" s="19"/>
      <c r="G20167" s="19">
        <v>1.634881625457363</v>
      </c>
      <c r="H20167" s="19"/>
      <c r="I20167" s="19">
        <v>0.86668734346457554</v>
      </c>
      <c r="J20167" s="19"/>
      <c r="K20167" s="19">
        <v>0.87800475821339852</v>
      </c>
      <c r="L20167" s="19"/>
      <c r="M20167" s="19"/>
      <c r="N20167" s="19">
        <v>7.9165529426479697E-2</v>
      </c>
      <c r="O20167" s="19">
        <v>0.30427777794106364</v>
      </c>
      <c r="P20167" s="50"/>
      <c r="R20167" s="9" t="s">
        <v>0</v>
      </c>
    </row>
    <row r="20168" spans="2:18" x14ac:dyDescent="0.2">
      <c r="B20168" s="25">
        <v>19938</v>
      </c>
      <c r="C20168" s="193"/>
      <c r="D20168" s="19">
        <v>0.20023836289365982</v>
      </c>
      <c r="E20168" s="19"/>
      <c r="F20168" s="19">
        <v>0.34110109431945007</v>
      </c>
      <c r="G20168" s="19">
        <v>0.69948521422886645</v>
      </c>
      <c r="H20168" s="19"/>
      <c r="I20168" s="19">
        <v>0.21071277075523448</v>
      </c>
      <c r="J20168" s="19"/>
      <c r="K20168" s="19"/>
      <c r="L20168" s="19">
        <v>1.4209599351038351E-3</v>
      </c>
      <c r="M20168" s="19"/>
      <c r="N20168" s="19">
        <v>0.55756493592745926</v>
      </c>
      <c r="O20168" s="19"/>
      <c r="P20168" s="50">
        <v>0.1450695108656615</v>
      </c>
      <c r="R20168" s="9" t="s">
        <v>0</v>
      </c>
    </row>
    <row r="20169" spans="2:18" x14ac:dyDescent="0.2">
      <c r="B20169" s="25">
        <v>19939</v>
      </c>
      <c r="C20169" s="193">
        <v>0.36574547509069194</v>
      </c>
      <c r="D20169" s="19"/>
      <c r="E20169" s="19">
        <v>1.3122117274729892</v>
      </c>
      <c r="F20169" s="19"/>
      <c r="G20169" s="19"/>
      <c r="H20169" s="19">
        <v>3.6636316630500057E-2</v>
      </c>
      <c r="I20169" s="19">
        <v>0.45656029826471567</v>
      </c>
      <c r="J20169" s="19"/>
      <c r="K20169" s="19">
        <v>1.1145935513821157</v>
      </c>
      <c r="L20169" s="19"/>
      <c r="M20169" s="19">
        <v>1.5549891241728804</v>
      </c>
      <c r="N20169" s="19"/>
      <c r="O20169" s="19">
        <v>0.9402864665298043</v>
      </c>
      <c r="P20169" s="50"/>
      <c r="R20169" s="9" t="s">
        <v>0</v>
      </c>
    </row>
    <row r="20170" spans="2:18" x14ac:dyDescent="0.2">
      <c r="B20170" s="25">
        <v>19940</v>
      </c>
      <c r="C20170" s="193"/>
      <c r="D20170" s="19">
        <v>7.0779306504078418E-2</v>
      </c>
      <c r="E20170" s="19">
        <v>0.2370134388129865</v>
      </c>
      <c r="F20170" s="19"/>
      <c r="G20170" s="19"/>
      <c r="H20170" s="19">
        <v>0.61156758752052154</v>
      </c>
      <c r="I20170" s="19"/>
      <c r="J20170" s="19">
        <v>0.64686458274092651</v>
      </c>
      <c r="K20170" s="19"/>
      <c r="L20170" s="19">
        <v>1.5416082825961142</v>
      </c>
      <c r="M20170" s="19"/>
      <c r="N20170" s="19">
        <v>0.19755965919831467</v>
      </c>
      <c r="O20170" s="19"/>
      <c r="P20170" s="50">
        <v>0.72014190726106508</v>
      </c>
      <c r="R20170" s="9" t="s">
        <v>0</v>
      </c>
    </row>
    <row r="20171" spans="2:18" x14ac:dyDescent="0.2">
      <c r="B20171" s="25">
        <v>19941</v>
      </c>
      <c r="C20171" s="193">
        <v>0.22846008076794888</v>
      </c>
      <c r="D20171" s="19"/>
      <c r="E20171" s="19">
        <v>0.21283728163273177</v>
      </c>
      <c r="F20171" s="19"/>
      <c r="G20171" s="19">
        <v>1.0314258475820262</v>
      </c>
      <c r="H20171" s="19"/>
      <c r="I20171" s="19">
        <v>1.631698865315631</v>
      </c>
      <c r="J20171" s="19"/>
      <c r="K20171" s="19">
        <v>1.2652154165020637</v>
      </c>
      <c r="L20171" s="19"/>
      <c r="M20171" s="19">
        <v>1.3884519052201216</v>
      </c>
      <c r="N20171" s="19"/>
      <c r="O20171" s="19">
        <v>0.32654507502441332</v>
      </c>
      <c r="P20171" s="50"/>
      <c r="R20171" s="9" t="s">
        <v>0</v>
      </c>
    </row>
    <row r="20172" spans="2:18" x14ac:dyDescent="0.2">
      <c r="B20172" s="25">
        <v>19942</v>
      </c>
      <c r="C20172" s="193">
        <v>2.0959034482418417</v>
      </c>
      <c r="D20172" s="19"/>
      <c r="E20172" s="19">
        <v>1.3125241612422589</v>
      </c>
      <c r="F20172" s="19"/>
      <c r="G20172" s="19">
        <v>1.4667992764682192</v>
      </c>
      <c r="H20172" s="19"/>
      <c r="I20172" s="19">
        <v>1.775169953172961</v>
      </c>
      <c r="J20172" s="19"/>
      <c r="K20172" s="19">
        <v>1.4215198367492157</v>
      </c>
      <c r="L20172" s="19"/>
      <c r="M20172" s="19">
        <v>1.2433385415287286</v>
      </c>
      <c r="N20172" s="19"/>
      <c r="O20172" s="19">
        <v>1.6045509490408909</v>
      </c>
      <c r="P20172" s="50"/>
      <c r="R20172" s="9" t="s">
        <v>0</v>
      </c>
    </row>
    <row r="20173" spans="2:18" x14ac:dyDescent="0.2">
      <c r="B20173" s="25">
        <v>19943</v>
      </c>
      <c r="C20173" s="193"/>
      <c r="D20173" s="19">
        <v>1.135339782426567</v>
      </c>
      <c r="E20173" s="19">
        <v>0.3815356929889448</v>
      </c>
      <c r="F20173" s="19"/>
      <c r="G20173" s="19"/>
      <c r="H20173" s="19">
        <v>1.4501481007109247</v>
      </c>
      <c r="I20173" s="19"/>
      <c r="J20173" s="19">
        <v>0.37517957306583988</v>
      </c>
      <c r="K20173" s="19"/>
      <c r="L20173" s="19">
        <v>0.26784163581010401</v>
      </c>
      <c r="M20173" s="19"/>
      <c r="N20173" s="19">
        <v>0.49753494145028915</v>
      </c>
      <c r="O20173" s="19"/>
      <c r="P20173" s="50">
        <v>0.14745088482547636</v>
      </c>
      <c r="R20173" s="9" t="s">
        <v>0</v>
      </c>
    </row>
    <row r="20174" spans="2:18" x14ac:dyDescent="0.2">
      <c r="B20174" s="25">
        <v>19944</v>
      </c>
      <c r="C20174" s="193">
        <v>0.53863495842227294</v>
      </c>
      <c r="D20174" s="19"/>
      <c r="E20174" s="19">
        <v>0.13969689545602321</v>
      </c>
      <c r="F20174" s="19"/>
      <c r="G20174" s="19">
        <v>1.3996244015845099E-2</v>
      </c>
      <c r="H20174" s="19"/>
      <c r="I20174" s="19">
        <v>0.53395563962078352</v>
      </c>
      <c r="J20174" s="19"/>
      <c r="K20174" s="19"/>
      <c r="L20174" s="19">
        <v>0.71363030797406024</v>
      </c>
      <c r="M20174" s="19"/>
      <c r="N20174" s="19">
        <v>3.6967520141543454E-2</v>
      </c>
      <c r="O20174" s="19">
        <v>0.15065123073343314</v>
      </c>
      <c r="P20174" s="50"/>
      <c r="R20174" s="9" t="s">
        <v>0</v>
      </c>
    </row>
    <row r="20175" spans="2:18" x14ac:dyDescent="0.2">
      <c r="B20175" s="25">
        <v>19945</v>
      </c>
      <c r="C20175" s="193">
        <v>1.1828036644493964</v>
      </c>
      <c r="D20175" s="19"/>
      <c r="E20175" s="19">
        <v>2.7356844146931976</v>
      </c>
      <c r="F20175" s="19"/>
      <c r="G20175" s="19">
        <v>2.5260192803250345</v>
      </c>
      <c r="H20175" s="19"/>
      <c r="I20175" s="19">
        <v>2.4341897059978646</v>
      </c>
      <c r="J20175" s="19"/>
      <c r="K20175" s="19">
        <v>2.6345017985849775</v>
      </c>
      <c r="L20175" s="19"/>
      <c r="M20175" s="19">
        <v>2.7161374017348674</v>
      </c>
      <c r="N20175" s="19"/>
      <c r="O20175" s="19">
        <v>2.6071453930820709</v>
      </c>
      <c r="P20175" s="50"/>
      <c r="R20175" s="9" t="s">
        <v>0</v>
      </c>
    </row>
    <row r="20176" spans="2:18" x14ac:dyDescent="0.2">
      <c r="B20176" s="25">
        <v>19946</v>
      </c>
      <c r="C20176" s="193"/>
      <c r="D20176" s="19">
        <v>1.3814678657135384</v>
      </c>
      <c r="E20176" s="19"/>
      <c r="F20176" s="19">
        <v>0.74987156171040092</v>
      </c>
      <c r="G20176" s="19"/>
      <c r="H20176" s="19">
        <v>0.51444116706096477</v>
      </c>
      <c r="I20176" s="19"/>
      <c r="J20176" s="19">
        <v>0.26245791160396048</v>
      </c>
      <c r="K20176" s="19"/>
      <c r="L20176" s="19">
        <v>1.1429361150571891</v>
      </c>
      <c r="M20176" s="19">
        <v>4.152180211339293E-2</v>
      </c>
      <c r="N20176" s="19"/>
      <c r="O20176" s="19">
        <v>0.30406296387478965</v>
      </c>
      <c r="P20176" s="50"/>
      <c r="R20176" s="9" t="s">
        <v>0</v>
      </c>
    </row>
    <row r="20177" spans="2:18" x14ac:dyDescent="0.2">
      <c r="B20177" s="25">
        <v>19947</v>
      </c>
      <c r="C20177" s="193">
        <v>0.53747642921480243</v>
      </c>
      <c r="D20177" s="19"/>
      <c r="E20177" s="19"/>
      <c r="F20177" s="19">
        <v>9.1527432688813474E-3</v>
      </c>
      <c r="G20177" s="19">
        <v>1.2066411650911006</v>
      </c>
      <c r="H20177" s="19"/>
      <c r="I20177" s="19"/>
      <c r="J20177" s="19">
        <v>0.20667205901972333</v>
      </c>
      <c r="K20177" s="19">
        <v>0.66632182813390994</v>
      </c>
      <c r="L20177" s="19"/>
      <c r="M20177" s="19"/>
      <c r="N20177" s="19">
        <v>0.78069642459623878</v>
      </c>
      <c r="O20177" s="19"/>
      <c r="P20177" s="50">
        <v>0.12668522457088569</v>
      </c>
      <c r="R20177" s="9" t="s">
        <v>0</v>
      </c>
    </row>
    <row r="20178" spans="2:18" x14ac:dyDescent="0.2">
      <c r="B20178" s="25">
        <v>19948</v>
      </c>
      <c r="C20178" s="193">
        <v>0.48965143998465904</v>
      </c>
      <c r="D20178" s="19"/>
      <c r="E20178" s="19">
        <v>0.74861816084951938</v>
      </c>
      <c r="F20178" s="19"/>
      <c r="G20178" s="19">
        <v>0.93275479155010899</v>
      </c>
      <c r="H20178" s="19"/>
      <c r="I20178" s="19">
        <v>1.0043304709011982</v>
      </c>
      <c r="J20178" s="19"/>
      <c r="K20178" s="19">
        <v>1.4232194595586203</v>
      </c>
      <c r="L20178" s="19"/>
      <c r="M20178" s="19">
        <v>1.6648349762973866</v>
      </c>
      <c r="N20178" s="19"/>
      <c r="O20178" s="19">
        <v>1.3287291055066299</v>
      </c>
      <c r="P20178" s="50"/>
      <c r="R20178" s="9" t="s">
        <v>0</v>
      </c>
    </row>
    <row r="20179" spans="2:18" x14ac:dyDescent="0.2">
      <c r="B20179" s="25">
        <v>19949</v>
      </c>
      <c r="C20179" s="193">
        <v>0.1040168372396711</v>
      </c>
      <c r="D20179" s="19"/>
      <c r="E20179" s="19">
        <v>0.7618930228886357</v>
      </c>
      <c r="F20179" s="19"/>
      <c r="G20179" s="19"/>
      <c r="H20179" s="19">
        <v>1.1833810258904855</v>
      </c>
      <c r="I20179" s="19"/>
      <c r="J20179" s="19">
        <v>0.17324829555050056</v>
      </c>
      <c r="K20179" s="19">
        <v>9.0366245623611438E-2</v>
      </c>
      <c r="L20179" s="19"/>
      <c r="M20179" s="19">
        <v>0.57741382351562298</v>
      </c>
      <c r="N20179" s="19"/>
      <c r="O20179" s="19">
        <v>0.28409509832962371</v>
      </c>
      <c r="P20179" s="50"/>
      <c r="R20179" s="9" t="s">
        <v>0</v>
      </c>
    </row>
    <row r="20180" spans="2:18" x14ac:dyDescent="0.2">
      <c r="B20180" s="25">
        <v>19950</v>
      </c>
      <c r="C20180" s="193">
        <v>2.3779050952051466</v>
      </c>
      <c r="D20180" s="19"/>
      <c r="E20180" s="19">
        <v>1.885369605516884</v>
      </c>
      <c r="F20180" s="19"/>
      <c r="G20180" s="19">
        <v>2.4258082698541932</v>
      </c>
      <c r="H20180" s="19"/>
      <c r="I20180" s="19">
        <v>2.0539382144920677</v>
      </c>
      <c r="J20180" s="19"/>
      <c r="K20180" s="19">
        <v>0.71326913509148937</v>
      </c>
      <c r="L20180" s="19"/>
      <c r="M20180" s="19">
        <v>2.5463256331534572</v>
      </c>
      <c r="N20180" s="19"/>
      <c r="O20180" s="19">
        <v>1.6973025251399967</v>
      </c>
      <c r="P20180" s="50"/>
      <c r="R20180" s="9" t="s">
        <v>0</v>
      </c>
    </row>
    <row r="20181" spans="2:18" x14ac:dyDescent="0.2">
      <c r="B20181" s="25">
        <v>19951</v>
      </c>
      <c r="C20181" s="193">
        <v>1.3961890819989566</v>
      </c>
      <c r="D20181" s="19"/>
      <c r="E20181" s="19">
        <v>1.7934828736982558</v>
      </c>
      <c r="F20181" s="19"/>
      <c r="G20181" s="19">
        <v>1.8631393282613324</v>
      </c>
      <c r="H20181" s="19"/>
      <c r="I20181" s="19">
        <v>1.6361838937033775</v>
      </c>
      <c r="J20181" s="19"/>
      <c r="K20181" s="19">
        <v>1.3713639058823268</v>
      </c>
      <c r="L20181" s="19"/>
      <c r="M20181" s="19">
        <v>2.5899354813178399</v>
      </c>
      <c r="N20181" s="19"/>
      <c r="O20181" s="19">
        <v>1.934308305146534</v>
      </c>
      <c r="P20181" s="50"/>
      <c r="R20181" s="9" t="s">
        <v>0</v>
      </c>
    </row>
    <row r="20182" spans="2:18" x14ac:dyDescent="0.2">
      <c r="B20182" s="25">
        <v>19952</v>
      </c>
      <c r="C20182" s="193"/>
      <c r="D20182" s="19">
        <v>0.3086178931885511</v>
      </c>
      <c r="E20182" s="19"/>
      <c r="F20182" s="19">
        <v>0.17309822651476248</v>
      </c>
      <c r="G20182" s="19"/>
      <c r="H20182" s="19">
        <v>1.1953546926127918</v>
      </c>
      <c r="I20182" s="19"/>
      <c r="J20182" s="19">
        <v>7.0237076318121594E-2</v>
      </c>
      <c r="K20182" s="19"/>
      <c r="L20182" s="19">
        <v>1.3218451598009828</v>
      </c>
      <c r="M20182" s="19"/>
      <c r="N20182" s="19">
        <v>1.2270142032673803</v>
      </c>
      <c r="O20182" s="19"/>
      <c r="P20182" s="50">
        <v>0.82624960883410703</v>
      </c>
      <c r="R20182" s="9" t="s">
        <v>0</v>
      </c>
    </row>
    <row r="20183" spans="2:18" x14ac:dyDescent="0.2">
      <c r="B20183" s="25">
        <v>19953</v>
      </c>
      <c r="C20183" s="193"/>
      <c r="D20183" s="19">
        <v>0.1082908467383364</v>
      </c>
      <c r="E20183" s="19">
        <v>0.27959743904832263</v>
      </c>
      <c r="F20183" s="19"/>
      <c r="G20183" s="19"/>
      <c r="H20183" s="19">
        <v>0.86651206443460815</v>
      </c>
      <c r="I20183" s="19"/>
      <c r="J20183" s="19">
        <v>0.37804780988773179</v>
      </c>
      <c r="K20183" s="19"/>
      <c r="L20183" s="19">
        <v>0.78800323307554987</v>
      </c>
      <c r="M20183" s="19"/>
      <c r="N20183" s="19">
        <v>7.0642105452128998E-2</v>
      </c>
      <c r="O20183" s="19"/>
      <c r="P20183" s="50">
        <v>0.29678122049495115</v>
      </c>
      <c r="R20183" s="9" t="s">
        <v>0</v>
      </c>
    </row>
    <row r="20184" spans="2:18" x14ac:dyDescent="0.2">
      <c r="B20184" s="25">
        <v>19954</v>
      </c>
      <c r="C20184" s="193">
        <v>0.86107392265106952</v>
      </c>
      <c r="D20184" s="19"/>
      <c r="E20184" s="19">
        <v>1.5143750874189383</v>
      </c>
      <c r="F20184" s="19"/>
      <c r="G20184" s="19">
        <v>0.21501092806167971</v>
      </c>
      <c r="H20184" s="19"/>
      <c r="I20184" s="19">
        <v>0.77193265616744822</v>
      </c>
      <c r="J20184" s="19"/>
      <c r="K20184" s="19">
        <v>7.3064874988180026E-2</v>
      </c>
      <c r="L20184" s="19"/>
      <c r="M20184" s="19">
        <v>0.67002118413136036</v>
      </c>
      <c r="N20184" s="19"/>
      <c r="O20184" s="19">
        <v>0.74301098336896199</v>
      </c>
      <c r="P20184" s="50"/>
      <c r="R20184" s="9" t="s">
        <v>0</v>
      </c>
    </row>
    <row r="20185" spans="2:18" x14ac:dyDescent="0.2">
      <c r="B20185" s="25">
        <v>19955</v>
      </c>
      <c r="C20185" s="193"/>
      <c r="D20185" s="19">
        <v>0.54386747859557083</v>
      </c>
      <c r="E20185" s="19"/>
      <c r="F20185" s="19">
        <v>1.3687717537246187</v>
      </c>
      <c r="G20185" s="19"/>
      <c r="H20185" s="19">
        <v>1.0514914613784205</v>
      </c>
      <c r="I20185" s="19"/>
      <c r="J20185" s="19">
        <v>1.1151295928873821</v>
      </c>
      <c r="K20185" s="19"/>
      <c r="L20185" s="19">
        <v>0.82417485727233719</v>
      </c>
      <c r="M20185" s="19"/>
      <c r="N20185" s="19">
        <v>1.239194057152631</v>
      </c>
      <c r="O20185" s="19"/>
      <c r="P20185" s="50">
        <v>1.5974579331681216</v>
      </c>
      <c r="R20185" s="9" t="s">
        <v>0</v>
      </c>
    </row>
    <row r="20186" spans="2:18" x14ac:dyDescent="0.2">
      <c r="B20186" s="25">
        <v>19956</v>
      </c>
      <c r="C20186" s="193">
        <v>0.86201823480573303</v>
      </c>
      <c r="D20186" s="19"/>
      <c r="E20186" s="19">
        <v>0.441022964445003</v>
      </c>
      <c r="F20186" s="19"/>
      <c r="G20186" s="19"/>
      <c r="H20186" s="19">
        <v>7.8282973417382634E-2</v>
      </c>
      <c r="I20186" s="19">
        <v>1.6589750319485265E-2</v>
      </c>
      <c r="J20186" s="19"/>
      <c r="K20186" s="19"/>
      <c r="L20186" s="19">
        <v>0.25216538338454209</v>
      </c>
      <c r="M20186" s="19"/>
      <c r="N20186" s="19">
        <v>0.37612430019638715</v>
      </c>
      <c r="O20186" s="19"/>
      <c r="P20186" s="50">
        <v>9.8005209668528784E-2</v>
      </c>
      <c r="R20186" s="9" t="s">
        <v>0</v>
      </c>
    </row>
    <row r="20187" spans="2:18" x14ac:dyDescent="0.2">
      <c r="B20187" s="25">
        <v>19957</v>
      </c>
      <c r="C20187" s="193">
        <v>0.58456055771043025</v>
      </c>
      <c r="D20187" s="19"/>
      <c r="E20187" s="19">
        <v>0.51780577643620673</v>
      </c>
      <c r="F20187" s="19"/>
      <c r="G20187" s="19">
        <v>0.27842155864753654</v>
      </c>
      <c r="H20187" s="19"/>
      <c r="I20187" s="19">
        <v>0.14086492447516044</v>
      </c>
      <c r="J20187" s="19"/>
      <c r="K20187" s="19"/>
      <c r="L20187" s="19">
        <v>8.5021689403111528E-2</v>
      </c>
      <c r="M20187" s="19"/>
      <c r="N20187" s="19">
        <v>0.15181409129094195</v>
      </c>
      <c r="O20187" s="19">
        <v>0.43161880293408272</v>
      </c>
      <c r="P20187" s="50"/>
      <c r="R20187" s="9" t="s">
        <v>0</v>
      </c>
    </row>
    <row r="20188" spans="2:18" x14ac:dyDescent="0.2">
      <c r="B20188" s="25">
        <v>19958</v>
      </c>
      <c r="C20188" s="193"/>
      <c r="D20188" s="19">
        <v>0.4012847242857201</v>
      </c>
      <c r="E20188" s="19">
        <v>0.41618760005849714</v>
      </c>
      <c r="F20188" s="19"/>
      <c r="G20188" s="19"/>
      <c r="H20188" s="19">
        <v>0.95325318310975993</v>
      </c>
      <c r="I20188" s="19"/>
      <c r="J20188" s="19">
        <v>1.1849037872277488</v>
      </c>
      <c r="K20188" s="19">
        <v>9.3778171042704569E-2</v>
      </c>
      <c r="L20188" s="19"/>
      <c r="M20188" s="19">
        <v>7.8589820876476438E-2</v>
      </c>
      <c r="N20188" s="19"/>
      <c r="O20188" s="19"/>
      <c r="P20188" s="50">
        <v>0.12862215375705738</v>
      </c>
      <c r="R20188" s="9" t="s">
        <v>0</v>
      </c>
    </row>
    <row r="20189" spans="2:18" x14ac:dyDescent="0.2">
      <c r="B20189" s="25">
        <v>19959</v>
      </c>
      <c r="C20189" s="193">
        <v>0.87029534374070561</v>
      </c>
      <c r="D20189" s="19"/>
      <c r="E20189" s="19">
        <v>1.2272023285178675</v>
      </c>
      <c r="F20189" s="19"/>
      <c r="G20189" s="19">
        <v>1.4039547537645045</v>
      </c>
      <c r="H20189" s="19"/>
      <c r="I20189" s="19">
        <v>0.65003819711071797</v>
      </c>
      <c r="J20189" s="19"/>
      <c r="K20189" s="19">
        <v>1.0627725056474695</v>
      </c>
      <c r="L20189" s="19"/>
      <c r="M20189" s="19">
        <v>1.1987680669550353</v>
      </c>
      <c r="N20189" s="19"/>
      <c r="O20189" s="19">
        <v>1.2800422870741324</v>
      </c>
      <c r="P20189" s="50"/>
      <c r="R20189" s="9" t="s">
        <v>0</v>
      </c>
    </row>
    <row r="20190" spans="2:18" x14ac:dyDescent="0.2">
      <c r="B20190" s="25">
        <v>19960</v>
      </c>
      <c r="C20190" s="193">
        <v>0.18648852883679518</v>
      </c>
      <c r="D20190" s="19"/>
      <c r="E20190" s="19">
        <v>1.276608430171144</v>
      </c>
      <c r="F20190" s="19"/>
      <c r="G20190" s="19">
        <v>0.91497739305363279</v>
      </c>
      <c r="H20190" s="19"/>
      <c r="I20190" s="19">
        <v>1.7252324180048892</v>
      </c>
      <c r="J20190" s="19"/>
      <c r="K20190" s="19">
        <v>0.71611975915203274</v>
      </c>
      <c r="L20190" s="19"/>
      <c r="M20190" s="19">
        <v>0.91461362521121714</v>
      </c>
      <c r="N20190" s="19"/>
      <c r="O20190" s="19">
        <v>0.45933895755661164</v>
      </c>
      <c r="P20190" s="50"/>
      <c r="R20190" s="9" t="s">
        <v>0</v>
      </c>
    </row>
    <row r="20191" spans="2:18" x14ac:dyDescent="0.2">
      <c r="B20191" s="25">
        <v>19961</v>
      </c>
      <c r="C20191" s="193">
        <v>0.55376059138010481</v>
      </c>
      <c r="D20191" s="19"/>
      <c r="E20191" s="19">
        <v>1.1087443371850563</v>
      </c>
      <c r="F20191" s="19"/>
      <c r="G20191" s="19">
        <v>0.31853107422450266</v>
      </c>
      <c r="H20191" s="19"/>
      <c r="I20191" s="19">
        <v>0.24801582090650157</v>
      </c>
      <c r="J20191" s="19"/>
      <c r="K20191" s="19"/>
      <c r="L20191" s="19">
        <v>0.15973206380373917</v>
      </c>
      <c r="M20191" s="19"/>
      <c r="N20191" s="19">
        <v>0.1634242899572263</v>
      </c>
      <c r="O20191" s="19"/>
      <c r="P20191" s="50">
        <v>0.1787824959791863</v>
      </c>
      <c r="R20191" s="9" t="s">
        <v>0</v>
      </c>
    </row>
    <row r="20192" spans="2:18" x14ac:dyDescent="0.2">
      <c r="B20192" s="25">
        <v>19962</v>
      </c>
      <c r="C20192" s="193">
        <v>1.1662699154983909</v>
      </c>
      <c r="D20192" s="19"/>
      <c r="E20192" s="19">
        <v>1.2380031347811882</v>
      </c>
      <c r="F20192" s="19"/>
      <c r="G20192" s="19"/>
      <c r="H20192" s="19">
        <v>0.44518967085997424</v>
      </c>
      <c r="I20192" s="19">
        <v>0.45153360454632985</v>
      </c>
      <c r="J20192" s="19"/>
      <c r="K20192" s="19"/>
      <c r="L20192" s="19">
        <v>4.9892075746857618E-2</v>
      </c>
      <c r="M20192" s="19">
        <v>0.85001310774078265</v>
      </c>
      <c r="N20192" s="19"/>
      <c r="O20192" s="19">
        <v>0.35343246481719481</v>
      </c>
      <c r="P20192" s="50"/>
      <c r="R20192" s="9" t="s">
        <v>0</v>
      </c>
    </row>
    <row r="20193" spans="2:18" x14ac:dyDescent="0.2">
      <c r="B20193" s="25">
        <v>19963</v>
      </c>
      <c r="C20193" s="193"/>
      <c r="D20193" s="19">
        <v>1.0238841248780439</v>
      </c>
      <c r="E20193" s="19"/>
      <c r="F20193" s="19">
        <v>0.99861413388682696</v>
      </c>
      <c r="G20193" s="19"/>
      <c r="H20193" s="19">
        <v>1.3714593287523544</v>
      </c>
      <c r="I20193" s="19"/>
      <c r="J20193" s="19">
        <v>0.97688128979710809</v>
      </c>
      <c r="K20193" s="19"/>
      <c r="L20193" s="19">
        <v>1.2226923234437226</v>
      </c>
      <c r="M20193" s="19"/>
      <c r="N20193" s="19">
        <v>1.1105454838936875</v>
      </c>
      <c r="O20193" s="19"/>
      <c r="P20193" s="50">
        <v>1.2008024753565216</v>
      </c>
      <c r="R20193" s="9" t="s">
        <v>0</v>
      </c>
    </row>
    <row r="20194" spans="2:18" x14ac:dyDescent="0.2">
      <c r="B20194" s="25">
        <v>19964</v>
      </c>
      <c r="C20194" s="193">
        <v>1.5619708837723649</v>
      </c>
      <c r="D20194" s="19"/>
      <c r="E20194" s="19">
        <v>1.398169975091432</v>
      </c>
      <c r="F20194" s="19"/>
      <c r="G20194" s="19">
        <v>0.92792245936705775</v>
      </c>
      <c r="H20194" s="19"/>
      <c r="I20194" s="19">
        <v>0.77382409838336152</v>
      </c>
      <c r="J20194" s="19"/>
      <c r="K20194" s="19">
        <v>1.7483528405603403</v>
      </c>
      <c r="L20194" s="19"/>
      <c r="M20194" s="19">
        <v>2.0176245419785785</v>
      </c>
      <c r="N20194" s="19"/>
      <c r="O20194" s="19">
        <v>2.1132615650553817</v>
      </c>
      <c r="P20194" s="50"/>
      <c r="R20194" s="9" t="s">
        <v>0</v>
      </c>
    </row>
    <row r="20195" spans="2:18" x14ac:dyDescent="0.2">
      <c r="B20195" s="25">
        <v>19965</v>
      </c>
      <c r="C20195" s="193"/>
      <c r="D20195" s="19">
        <v>8.5882707210867756E-2</v>
      </c>
      <c r="E20195" s="19">
        <v>0.34035086823584848</v>
      </c>
      <c r="F20195" s="19"/>
      <c r="G20195" s="19">
        <v>0.15687198907141428</v>
      </c>
      <c r="H20195" s="19"/>
      <c r="I20195" s="19"/>
      <c r="J20195" s="19">
        <v>0.37360779107977476</v>
      </c>
      <c r="K20195" s="19">
        <v>0.4016272422458923</v>
      </c>
      <c r="L20195" s="19"/>
      <c r="M20195" s="19">
        <v>0.19944096530961058</v>
      </c>
      <c r="N20195" s="19"/>
      <c r="O20195" s="19"/>
      <c r="P20195" s="50">
        <v>0.25484266012508344</v>
      </c>
      <c r="R20195" s="9" t="s">
        <v>0</v>
      </c>
    </row>
    <row r="20196" spans="2:18" x14ac:dyDescent="0.2">
      <c r="B20196" s="25">
        <v>19966</v>
      </c>
      <c r="C20196" s="193"/>
      <c r="D20196" s="19">
        <v>0.90727315990422019</v>
      </c>
      <c r="E20196" s="19"/>
      <c r="F20196" s="19">
        <v>0.84498971363396991</v>
      </c>
      <c r="G20196" s="19"/>
      <c r="H20196" s="19">
        <v>1.1092645877212264</v>
      </c>
      <c r="I20196" s="19"/>
      <c r="J20196" s="19">
        <v>0.65546783016428189</v>
      </c>
      <c r="K20196" s="19"/>
      <c r="L20196" s="19">
        <v>0.96712082683921208</v>
      </c>
      <c r="M20196" s="19"/>
      <c r="N20196" s="19">
        <v>1.0997605886875492</v>
      </c>
      <c r="O20196" s="19"/>
      <c r="P20196" s="50">
        <v>0.80980168724738244</v>
      </c>
      <c r="R20196" s="9" t="s">
        <v>0</v>
      </c>
    </row>
    <row r="20197" spans="2:18" x14ac:dyDescent="0.2">
      <c r="B20197" s="25">
        <v>19967</v>
      </c>
      <c r="C20197" s="193"/>
      <c r="D20197" s="19">
        <v>5.9059370544400976E-2</v>
      </c>
      <c r="E20197" s="19"/>
      <c r="F20197" s="19">
        <v>0.59727471302946766</v>
      </c>
      <c r="G20197" s="19">
        <v>2.1895898870912416E-2</v>
      </c>
      <c r="H20197" s="19"/>
      <c r="I20197" s="19">
        <v>0.41027064056782703</v>
      </c>
      <c r="J20197" s="19"/>
      <c r="K20197" s="19"/>
      <c r="L20197" s="19">
        <v>0.96286854345808393</v>
      </c>
      <c r="M20197" s="19"/>
      <c r="N20197" s="19">
        <v>1.0858992781040824</v>
      </c>
      <c r="O20197" s="19"/>
      <c r="P20197" s="50">
        <v>0.46352224817712251</v>
      </c>
      <c r="R20197" s="9" t="s">
        <v>0</v>
      </c>
    </row>
    <row r="20198" spans="2:18" x14ac:dyDescent="0.2">
      <c r="B20198" s="25">
        <v>19968</v>
      </c>
      <c r="C20198" s="193"/>
      <c r="D20198" s="19">
        <v>1.3262906628757596</v>
      </c>
      <c r="E20198" s="19"/>
      <c r="F20198" s="19">
        <v>1.3263879148539319</v>
      </c>
      <c r="G20198" s="19"/>
      <c r="H20198" s="19">
        <v>1.8158863074019422</v>
      </c>
      <c r="I20198" s="19"/>
      <c r="J20198" s="19">
        <v>2.0712874342019947</v>
      </c>
      <c r="K20198" s="19"/>
      <c r="L20198" s="19">
        <v>1.4183453234955252</v>
      </c>
      <c r="M20198" s="19"/>
      <c r="N20198" s="19">
        <v>1.2922678672609273</v>
      </c>
      <c r="O20198" s="19"/>
      <c r="P20198" s="50">
        <v>1.2358805706782476</v>
      </c>
      <c r="R20198" s="9" t="s">
        <v>0</v>
      </c>
    </row>
    <row r="20199" spans="2:18" x14ac:dyDescent="0.2">
      <c r="B20199" s="25">
        <v>19969</v>
      </c>
      <c r="C20199" s="193">
        <v>0.9146224225420525</v>
      </c>
      <c r="D20199" s="19"/>
      <c r="E20199" s="19">
        <v>0.57408944083158664</v>
      </c>
      <c r="F20199" s="19"/>
      <c r="G20199" s="19">
        <v>0.7090782976592005</v>
      </c>
      <c r="H20199" s="19"/>
      <c r="I20199" s="19">
        <v>0.56584850271375198</v>
      </c>
      <c r="J20199" s="19"/>
      <c r="K20199" s="19">
        <v>4.89282239932275E-3</v>
      </c>
      <c r="L20199" s="19"/>
      <c r="M20199" s="19">
        <v>0.21372607391275758</v>
      </c>
      <c r="N20199" s="19"/>
      <c r="O20199" s="19">
        <v>0.55783982153532441</v>
      </c>
      <c r="P20199" s="50"/>
      <c r="R20199" s="9" t="s">
        <v>0</v>
      </c>
    </row>
    <row r="20200" spans="2:18" x14ac:dyDescent="0.2">
      <c r="B20200" s="25">
        <v>19970</v>
      </c>
      <c r="C20200" s="193"/>
      <c r="D20200" s="19">
        <v>0.9114607225370478</v>
      </c>
      <c r="E20200" s="19"/>
      <c r="F20200" s="19">
        <v>0.29884560773935293</v>
      </c>
      <c r="G20200" s="19"/>
      <c r="H20200" s="19">
        <v>1.1630432506765302</v>
      </c>
      <c r="I20200" s="19"/>
      <c r="J20200" s="19">
        <v>1.4426711135623671</v>
      </c>
      <c r="K20200" s="19"/>
      <c r="L20200" s="19">
        <v>0.31766179289019619</v>
      </c>
      <c r="M20200" s="19"/>
      <c r="N20200" s="19">
        <v>0.67223502410508307</v>
      </c>
      <c r="O20200" s="19"/>
      <c r="P20200" s="50">
        <v>1.3983991462904399</v>
      </c>
      <c r="R20200" s="9" t="s">
        <v>0</v>
      </c>
    </row>
    <row r="20201" spans="2:18" x14ac:dyDescent="0.2">
      <c r="B20201" s="25">
        <v>19971</v>
      </c>
      <c r="C20201" s="193"/>
      <c r="D20201" s="19">
        <v>1.6814447312389837</v>
      </c>
      <c r="E20201" s="19"/>
      <c r="F20201" s="19">
        <v>0.61054346040789564</v>
      </c>
      <c r="G20201" s="19"/>
      <c r="H20201" s="19">
        <v>1.3133054128361188</v>
      </c>
      <c r="I20201" s="19"/>
      <c r="J20201" s="19">
        <v>1.7800632169333401</v>
      </c>
      <c r="K20201" s="19"/>
      <c r="L20201" s="19">
        <v>2.3061795878164717</v>
      </c>
      <c r="M20201" s="19"/>
      <c r="N20201" s="19">
        <v>0.92329645574595154</v>
      </c>
      <c r="O20201" s="19"/>
      <c r="P20201" s="50">
        <v>0.46465064137025563</v>
      </c>
      <c r="R20201" s="9" t="s">
        <v>0</v>
      </c>
    </row>
    <row r="20202" spans="2:18" x14ac:dyDescent="0.2">
      <c r="B20202" s="25">
        <v>19972</v>
      </c>
      <c r="C20202" s="193"/>
      <c r="D20202" s="19">
        <v>0.92875549685481973</v>
      </c>
      <c r="E20202" s="19"/>
      <c r="F20202" s="19">
        <v>0.1340779243553244</v>
      </c>
      <c r="G20202" s="19"/>
      <c r="H20202" s="19">
        <v>0.59785591406735128</v>
      </c>
      <c r="I20202" s="19"/>
      <c r="J20202" s="19">
        <v>0.78281433650709675</v>
      </c>
      <c r="K20202" s="19"/>
      <c r="L20202" s="19">
        <v>0.82582767115607492</v>
      </c>
      <c r="M20202" s="19"/>
      <c r="N20202" s="19">
        <v>0.72740615987618606</v>
      </c>
      <c r="O20202" s="19"/>
      <c r="P20202" s="50">
        <v>0.59439440204291305</v>
      </c>
      <c r="R20202" s="9" t="s">
        <v>0</v>
      </c>
    </row>
    <row r="20203" spans="2:18" x14ac:dyDescent="0.2">
      <c r="B20203" s="25">
        <v>19973</v>
      </c>
      <c r="C20203" s="193">
        <v>0.38309978739913259</v>
      </c>
      <c r="D20203" s="19"/>
      <c r="E20203" s="19">
        <v>1.6259822192368918</v>
      </c>
      <c r="F20203" s="19"/>
      <c r="G20203" s="19">
        <v>0.12831832148467492</v>
      </c>
      <c r="H20203" s="19"/>
      <c r="I20203" s="19">
        <v>1.8457292625740345</v>
      </c>
      <c r="J20203" s="19"/>
      <c r="K20203" s="19">
        <v>0.89565613951660461</v>
      </c>
      <c r="L20203" s="19"/>
      <c r="M20203" s="19">
        <v>1.4855346484528025</v>
      </c>
      <c r="N20203" s="19"/>
      <c r="O20203" s="19">
        <v>5.3178533011281427E-2</v>
      </c>
      <c r="P20203" s="50"/>
      <c r="R20203" s="9" t="s">
        <v>0</v>
      </c>
    </row>
    <row r="20204" spans="2:18" x14ac:dyDescent="0.2">
      <c r="B20204" s="25">
        <v>19974</v>
      </c>
      <c r="C20204" s="193">
        <v>1.9468789691599402</v>
      </c>
      <c r="D20204" s="19"/>
      <c r="E20204" s="19">
        <v>0.9867109634228356</v>
      </c>
      <c r="F20204" s="19"/>
      <c r="G20204" s="19">
        <v>1.1863623219187163</v>
      </c>
      <c r="H20204" s="19"/>
      <c r="I20204" s="19">
        <v>1.3289422329198559</v>
      </c>
      <c r="J20204" s="19"/>
      <c r="K20204" s="19">
        <v>2.0566030219022839</v>
      </c>
      <c r="L20204" s="19"/>
      <c r="M20204" s="19">
        <v>1.5727860673487557</v>
      </c>
      <c r="N20204" s="19"/>
      <c r="O20204" s="19">
        <v>1.8509203530510989</v>
      </c>
      <c r="P20204" s="50"/>
      <c r="R20204" s="9" t="s">
        <v>0</v>
      </c>
    </row>
    <row r="20205" spans="2:18" x14ac:dyDescent="0.2">
      <c r="B20205" s="25">
        <v>19975</v>
      </c>
      <c r="C20205" s="193">
        <v>0.63716924233165129</v>
      </c>
      <c r="D20205" s="19"/>
      <c r="E20205" s="19">
        <v>0.19681184910307761</v>
      </c>
      <c r="F20205" s="19"/>
      <c r="G20205" s="19"/>
      <c r="H20205" s="19">
        <v>1.1193247202507888</v>
      </c>
      <c r="I20205" s="19"/>
      <c r="J20205" s="19">
        <v>0.31448113922575122</v>
      </c>
      <c r="K20205" s="19"/>
      <c r="L20205" s="19">
        <v>0.59429159086594663</v>
      </c>
      <c r="M20205" s="19">
        <v>0.15402926491029012</v>
      </c>
      <c r="N20205" s="19"/>
      <c r="O20205" s="19">
        <v>0.24602661035742415</v>
      </c>
      <c r="P20205" s="50"/>
      <c r="R20205" s="9" t="s">
        <v>0</v>
      </c>
    </row>
    <row r="20206" spans="2:18" x14ac:dyDescent="0.2">
      <c r="B20206" s="25">
        <v>19976</v>
      </c>
      <c r="C20206" s="193">
        <v>0.20402933028334258</v>
      </c>
      <c r="D20206" s="19"/>
      <c r="E20206" s="19">
        <v>1.0751423136049316</v>
      </c>
      <c r="F20206" s="19"/>
      <c r="G20206" s="19">
        <v>0.22476979841887768</v>
      </c>
      <c r="H20206" s="19"/>
      <c r="I20206" s="19"/>
      <c r="J20206" s="19">
        <v>0.3374174425416569</v>
      </c>
      <c r="K20206" s="19"/>
      <c r="L20206" s="19">
        <v>1.1176067663700291</v>
      </c>
      <c r="M20206" s="19"/>
      <c r="N20206" s="19">
        <v>6.3664801811978575E-2</v>
      </c>
      <c r="O20206" s="19"/>
      <c r="P20206" s="50">
        <v>0.22672598826281698</v>
      </c>
      <c r="R20206" s="9" t="s">
        <v>0</v>
      </c>
    </row>
    <row r="20207" spans="2:18" x14ac:dyDescent="0.2">
      <c r="B20207" s="25">
        <v>19977</v>
      </c>
      <c r="C20207" s="193">
        <v>0.54340372240897983</v>
      </c>
      <c r="D20207" s="19"/>
      <c r="E20207" s="19">
        <v>1.7475942121045638</v>
      </c>
      <c r="F20207" s="19"/>
      <c r="G20207" s="19">
        <v>0.81937295227140761</v>
      </c>
      <c r="H20207" s="19"/>
      <c r="I20207" s="19">
        <v>0.47499327749542808</v>
      </c>
      <c r="J20207" s="19"/>
      <c r="K20207" s="19">
        <v>1.2929863122289218</v>
      </c>
      <c r="L20207" s="19"/>
      <c r="M20207" s="19">
        <v>1.2358040399937533</v>
      </c>
      <c r="N20207" s="19"/>
      <c r="O20207" s="19">
        <v>0.94693042341297406</v>
      </c>
      <c r="P20207" s="50"/>
      <c r="R20207" s="9" t="s">
        <v>0</v>
      </c>
    </row>
    <row r="20208" spans="2:18" x14ac:dyDescent="0.2">
      <c r="B20208" s="25">
        <v>19978</v>
      </c>
      <c r="C20208" s="193"/>
      <c r="D20208" s="19">
        <v>0.85388848884090796</v>
      </c>
      <c r="E20208" s="19">
        <v>0.1758519313349354</v>
      </c>
      <c r="F20208" s="19"/>
      <c r="G20208" s="19"/>
      <c r="H20208" s="19">
        <v>0.51746560202286462</v>
      </c>
      <c r="I20208" s="19"/>
      <c r="J20208" s="19">
        <v>0.14282388495780221</v>
      </c>
      <c r="K20208" s="19"/>
      <c r="L20208" s="19">
        <v>0.61904927176697122</v>
      </c>
      <c r="M20208" s="19"/>
      <c r="N20208" s="19">
        <v>0.78694050393160941</v>
      </c>
      <c r="O20208" s="19"/>
      <c r="P20208" s="50">
        <v>1.7283217552191859</v>
      </c>
      <c r="R20208" s="9" t="s">
        <v>0</v>
      </c>
    </row>
    <row r="20209" spans="2:18" x14ac:dyDescent="0.2">
      <c r="B20209" s="25">
        <v>19979</v>
      </c>
      <c r="C20209" s="193"/>
      <c r="D20209" s="19">
        <v>1.1678061817404124</v>
      </c>
      <c r="E20209" s="19"/>
      <c r="F20209" s="19">
        <v>1.5975657156625189</v>
      </c>
      <c r="G20209" s="19"/>
      <c r="H20209" s="19">
        <v>1.2369759595020611</v>
      </c>
      <c r="I20209" s="19"/>
      <c r="J20209" s="19">
        <v>2.253818134619018</v>
      </c>
      <c r="K20209" s="19"/>
      <c r="L20209" s="19">
        <v>1.6135929232928166</v>
      </c>
      <c r="M20209" s="19"/>
      <c r="N20209" s="19">
        <v>2.1041369934550915</v>
      </c>
      <c r="O20209" s="19"/>
      <c r="P20209" s="50">
        <v>1.6260587956001658</v>
      </c>
      <c r="R20209" s="9" t="s">
        <v>0</v>
      </c>
    </row>
    <row r="20210" spans="2:18" x14ac:dyDescent="0.2">
      <c r="B20210" s="25">
        <v>19980</v>
      </c>
      <c r="C20210" s="193">
        <v>0.11892437356949287</v>
      </c>
      <c r="D20210" s="19"/>
      <c r="E20210" s="19"/>
      <c r="F20210" s="19">
        <v>0.78848335241509904</v>
      </c>
      <c r="G20210" s="19">
        <v>0.32293484901424441</v>
      </c>
      <c r="H20210" s="19"/>
      <c r="I20210" s="19">
        <v>0.20012187349533841</v>
      </c>
      <c r="J20210" s="19"/>
      <c r="K20210" s="19">
        <v>0.48882204378335781</v>
      </c>
      <c r="L20210" s="19"/>
      <c r="M20210" s="19">
        <v>0.12346166089285934</v>
      </c>
      <c r="N20210" s="19"/>
      <c r="O20210" s="19">
        <v>0.54811517584921088</v>
      </c>
      <c r="P20210" s="50"/>
      <c r="R20210" s="9" t="s">
        <v>0</v>
      </c>
    </row>
    <row r="20211" spans="2:18" x14ac:dyDescent="0.2">
      <c r="B20211" s="25">
        <v>19981</v>
      </c>
      <c r="C20211" s="193"/>
      <c r="D20211" s="19">
        <v>7.9341622378842874E-2</v>
      </c>
      <c r="E20211" s="19"/>
      <c r="F20211" s="19">
        <v>0.51994758935439744</v>
      </c>
      <c r="G20211" s="19"/>
      <c r="H20211" s="19">
        <v>0.39267654408436037</v>
      </c>
      <c r="I20211" s="19"/>
      <c r="J20211" s="19">
        <v>1.7334586342357945</v>
      </c>
      <c r="K20211" s="19"/>
      <c r="L20211" s="19">
        <v>1.1872643263410336</v>
      </c>
      <c r="M20211" s="19"/>
      <c r="N20211" s="19">
        <v>0.89755124162906519</v>
      </c>
      <c r="O20211" s="19"/>
      <c r="P20211" s="50">
        <v>0.43192107509571953</v>
      </c>
      <c r="R20211" s="9" t="s">
        <v>0</v>
      </c>
    </row>
    <row r="20212" spans="2:18" x14ac:dyDescent="0.2">
      <c r="B20212" s="25">
        <v>19982</v>
      </c>
      <c r="C20212" s="193"/>
      <c r="D20212" s="19">
        <v>0.89744417533004617</v>
      </c>
      <c r="E20212" s="19"/>
      <c r="F20212" s="19">
        <v>1.6529698454534896</v>
      </c>
      <c r="G20212" s="19"/>
      <c r="H20212" s="19">
        <v>0.48848147277283205</v>
      </c>
      <c r="I20212" s="19"/>
      <c r="J20212" s="19">
        <v>1.1846848137831172</v>
      </c>
      <c r="K20212" s="19"/>
      <c r="L20212" s="19">
        <v>0.53923814520682867</v>
      </c>
      <c r="M20212" s="19"/>
      <c r="N20212" s="19">
        <v>1.4460620209821284</v>
      </c>
      <c r="O20212" s="19"/>
      <c r="P20212" s="50">
        <v>0.94593688845425961</v>
      </c>
      <c r="R20212" s="9" t="s">
        <v>0</v>
      </c>
    </row>
    <row r="20213" spans="2:18" x14ac:dyDescent="0.2">
      <c r="B20213" s="25">
        <v>19983</v>
      </c>
      <c r="C20213" s="193"/>
      <c r="D20213" s="19">
        <v>1.0370462849163453</v>
      </c>
      <c r="E20213" s="19"/>
      <c r="F20213" s="19">
        <v>0.57681636265339864</v>
      </c>
      <c r="G20213" s="19"/>
      <c r="H20213" s="19">
        <v>0.88679467120799682</v>
      </c>
      <c r="I20213" s="19">
        <v>5.7125540000003581E-3</v>
      </c>
      <c r="J20213" s="19"/>
      <c r="K20213" s="19"/>
      <c r="L20213" s="19">
        <v>1.2791348709441834</v>
      </c>
      <c r="M20213" s="19"/>
      <c r="N20213" s="19">
        <v>1.0949208807229855</v>
      </c>
      <c r="O20213" s="19"/>
      <c r="P20213" s="50">
        <v>0.41867751102778517</v>
      </c>
      <c r="R20213" s="9" t="s">
        <v>0</v>
      </c>
    </row>
    <row r="20214" spans="2:18" x14ac:dyDescent="0.2">
      <c r="B20214" s="25">
        <v>19984</v>
      </c>
      <c r="C20214" s="193"/>
      <c r="D20214" s="19">
        <v>0.2295122681171711</v>
      </c>
      <c r="E20214" s="19">
        <v>0.81714219780628072</v>
      </c>
      <c r="F20214" s="19"/>
      <c r="G20214" s="19">
        <v>0.40110767626125676</v>
      </c>
      <c r="H20214" s="19"/>
      <c r="I20214" s="19">
        <v>0.33681233527675269</v>
      </c>
      <c r="J20214" s="19"/>
      <c r="K20214" s="19">
        <v>6.3960267471184121E-2</v>
      </c>
      <c r="L20214" s="19"/>
      <c r="M20214" s="19">
        <v>0.54912472045893557</v>
      </c>
      <c r="N20214" s="19"/>
      <c r="O20214" s="19"/>
      <c r="P20214" s="50">
        <v>0.75521440141682816</v>
      </c>
      <c r="R20214" s="9" t="s">
        <v>0</v>
      </c>
    </row>
    <row r="20215" spans="2:18" x14ac:dyDescent="0.2">
      <c r="B20215" s="25">
        <v>19985</v>
      </c>
      <c r="C20215" s="193">
        <v>0.48674767170648292</v>
      </c>
      <c r="D20215" s="19"/>
      <c r="E20215" s="19">
        <v>0.10352152867695082</v>
      </c>
      <c r="F20215" s="19"/>
      <c r="G20215" s="19">
        <v>0.35007670578403588</v>
      </c>
      <c r="H20215" s="19"/>
      <c r="I20215" s="19"/>
      <c r="J20215" s="19">
        <v>6.6151863313325218E-2</v>
      </c>
      <c r="K20215" s="19">
        <v>0.34620706285585123</v>
      </c>
      <c r="L20215" s="19"/>
      <c r="M20215" s="19">
        <v>0.82743182133114357</v>
      </c>
      <c r="N20215" s="19"/>
      <c r="O20215" s="19">
        <v>0.59916919688605885</v>
      </c>
      <c r="P20215" s="50"/>
      <c r="R20215" s="9" t="s">
        <v>0</v>
      </c>
    </row>
    <row r="20216" spans="2:18" x14ac:dyDescent="0.2">
      <c r="B20216" s="25">
        <v>19986</v>
      </c>
      <c r="C20216" s="193"/>
      <c r="D20216" s="19">
        <v>0.56589378403922408</v>
      </c>
      <c r="E20216" s="19">
        <v>8.8587786660447254E-2</v>
      </c>
      <c r="F20216" s="19"/>
      <c r="G20216" s="19"/>
      <c r="H20216" s="19">
        <v>6.0825870489887975E-2</v>
      </c>
      <c r="I20216" s="19"/>
      <c r="J20216" s="19">
        <v>0.1607029420210927</v>
      </c>
      <c r="K20216" s="19">
        <v>2.3343561084941355E-2</v>
      </c>
      <c r="L20216" s="19"/>
      <c r="M20216" s="19"/>
      <c r="N20216" s="19">
        <v>0.28039287193378598</v>
      </c>
      <c r="O20216" s="19">
        <v>0.60706901253653467</v>
      </c>
      <c r="P20216" s="50"/>
      <c r="R20216" s="9" t="s">
        <v>0</v>
      </c>
    </row>
    <row r="20217" spans="2:18" x14ac:dyDescent="0.2">
      <c r="B20217" s="25">
        <v>19987</v>
      </c>
      <c r="C20217" s="193"/>
      <c r="D20217" s="19">
        <v>0.42123574746161074</v>
      </c>
      <c r="E20217" s="19">
        <v>0.67923974592449821</v>
      </c>
      <c r="F20217" s="19"/>
      <c r="G20217" s="19"/>
      <c r="H20217" s="19">
        <v>0.58188510640736457</v>
      </c>
      <c r="I20217" s="19">
        <v>0.39773022532145452</v>
      </c>
      <c r="J20217" s="19"/>
      <c r="K20217" s="19"/>
      <c r="L20217" s="19">
        <v>0.46663463491194762</v>
      </c>
      <c r="M20217" s="19"/>
      <c r="N20217" s="19">
        <v>0.25022437112030516</v>
      </c>
      <c r="O20217" s="19"/>
      <c r="P20217" s="50">
        <v>0.55746299343335215</v>
      </c>
      <c r="R20217" s="9" t="s">
        <v>0</v>
      </c>
    </row>
    <row r="20218" spans="2:18" x14ac:dyDescent="0.2">
      <c r="B20218" s="25">
        <v>19988</v>
      </c>
      <c r="C20218" s="193">
        <v>0.45856859485213947</v>
      </c>
      <c r="D20218" s="19"/>
      <c r="E20218" s="19">
        <v>1.3686755996068296E-2</v>
      </c>
      <c r="F20218" s="19"/>
      <c r="G20218" s="19">
        <v>0.6827385774122412</v>
      </c>
      <c r="H20218" s="19"/>
      <c r="I20218" s="19"/>
      <c r="J20218" s="19">
        <v>0.46414313836843385</v>
      </c>
      <c r="K20218" s="19"/>
      <c r="L20218" s="19">
        <v>0.14220155738935561</v>
      </c>
      <c r="M20218" s="19"/>
      <c r="N20218" s="19">
        <v>0.24416807531693654</v>
      </c>
      <c r="O20218" s="19">
        <v>0.4744890243507448</v>
      </c>
      <c r="P20218" s="50"/>
      <c r="R20218" s="9" t="s">
        <v>0</v>
      </c>
    </row>
    <row r="20219" spans="2:18" x14ac:dyDescent="0.2">
      <c r="B20219" s="25">
        <v>19989</v>
      </c>
      <c r="C20219" s="193">
        <v>0.38201836903227204</v>
      </c>
      <c r="D20219" s="19"/>
      <c r="E20219" s="19">
        <v>1.4044467660508899</v>
      </c>
      <c r="F20219" s="19"/>
      <c r="G20219" s="19">
        <v>0.97359264988030192</v>
      </c>
      <c r="H20219" s="19"/>
      <c r="I20219" s="19">
        <v>1.5578557107681246E-2</v>
      </c>
      <c r="J20219" s="19"/>
      <c r="K20219" s="19">
        <v>0.85725495931693163</v>
      </c>
      <c r="L20219" s="19"/>
      <c r="M20219" s="19">
        <v>0.98626924401572824</v>
      </c>
      <c r="N20219" s="19"/>
      <c r="O20219" s="19"/>
      <c r="P20219" s="50">
        <v>8.0008673746742295E-2</v>
      </c>
      <c r="R20219" s="9" t="s">
        <v>0</v>
      </c>
    </row>
    <row r="20220" spans="2:18" x14ac:dyDescent="0.2">
      <c r="B20220" s="25">
        <v>19990</v>
      </c>
      <c r="C20220" s="193"/>
      <c r="D20220" s="19">
        <v>3.0214210006803084E-2</v>
      </c>
      <c r="E20220" s="19"/>
      <c r="F20220" s="19">
        <v>0.56645825235941338</v>
      </c>
      <c r="G20220" s="19">
        <v>9.7653810637554711E-2</v>
      </c>
      <c r="H20220" s="19"/>
      <c r="I20220" s="19">
        <v>0.8660515933372579</v>
      </c>
      <c r="J20220" s="19"/>
      <c r="K20220" s="19">
        <v>1.0124044142130975</v>
      </c>
      <c r="L20220" s="19"/>
      <c r="M20220" s="19">
        <v>0.13741079850067991</v>
      </c>
      <c r="N20220" s="19"/>
      <c r="O20220" s="19">
        <v>1.3444929917898343</v>
      </c>
      <c r="P20220" s="50"/>
      <c r="R20220" s="9" t="s">
        <v>0</v>
      </c>
    </row>
    <row r="20221" spans="2:18" x14ac:dyDescent="0.2">
      <c r="B20221" s="25">
        <v>19991</v>
      </c>
      <c r="C20221" s="193"/>
      <c r="D20221" s="19">
        <v>0.85700639576209825</v>
      </c>
      <c r="E20221" s="19"/>
      <c r="F20221" s="19">
        <v>0.60263761008505623</v>
      </c>
      <c r="G20221" s="19"/>
      <c r="H20221" s="19">
        <v>1.0212932890653881</v>
      </c>
      <c r="I20221" s="19"/>
      <c r="J20221" s="19">
        <v>0.33180651360389019</v>
      </c>
      <c r="K20221" s="19"/>
      <c r="L20221" s="19">
        <v>0.35529615063597914</v>
      </c>
      <c r="M20221" s="19"/>
      <c r="N20221" s="19">
        <v>0.4736134525468198</v>
      </c>
      <c r="O20221" s="19"/>
      <c r="P20221" s="50">
        <v>1.2050736290441295</v>
      </c>
      <c r="R20221" s="9" t="s">
        <v>0</v>
      </c>
    </row>
    <row r="20222" spans="2:18" x14ac:dyDescent="0.2">
      <c r="B20222" s="25">
        <v>19992</v>
      </c>
      <c r="C20222" s="193">
        <v>0.72447953531636711</v>
      </c>
      <c r="D20222" s="19"/>
      <c r="E20222" s="19">
        <v>1.3074766480988758</v>
      </c>
      <c r="F20222" s="19"/>
      <c r="G20222" s="19">
        <v>0.90023350982041783</v>
      </c>
      <c r="H20222" s="19"/>
      <c r="I20222" s="19">
        <v>0.82828526226455235</v>
      </c>
      <c r="J20222" s="19"/>
      <c r="K20222" s="19">
        <v>0.81381465996789748</v>
      </c>
      <c r="L20222" s="19"/>
      <c r="M20222" s="19">
        <v>1.5061069347100788</v>
      </c>
      <c r="N20222" s="19"/>
      <c r="O20222" s="19">
        <v>1.3909496689012451</v>
      </c>
      <c r="P20222" s="50"/>
      <c r="R20222" s="9" t="s">
        <v>0</v>
      </c>
    </row>
    <row r="20223" spans="2:18" x14ac:dyDescent="0.2">
      <c r="B20223" s="25">
        <v>19993</v>
      </c>
      <c r="C20223" s="193"/>
      <c r="D20223" s="19">
        <v>0.6277722915744206</v>
      </c>
      <c r="E20223" s="19">
        <v>3.7459068709511413E-2</v>
      </c>
      <c r="F20223" s="19"/>
      <c r="G20223" s="19"/>
      <c r="H20223" s="19">
        <v>0.86579449194098657</v>
      </c>
      <c r="I20223" s="19"/>
      <c r="J20223" s="19">
        <v>1.0312186928479843</v>
      </c>
      <c r="K20223" s="19"/>
      <c r="L20223" s="19">
        <v>0.74922543879503956</v>
      </c>
      <c r="M20223" s="19"/>
      <c r="N20223" s="19">
        <v>0.5568670459921059</v>
      </c>
      <c r="O20223" s="19"/>
      <c r="P20223" s="50">
        <v>1.0207317280808508</v>
      </c>
      <c r="R20223" s="9" t="s">
        <v>0</v>
      </c>
    </row>
    <row r="20224" spans="2:18" x14ac:dyDescent="0.2">
      <c r="B20224" s="25">
        <v>19994</v>
      </c>
      <c r="C20224" s="193">
        <v>1.2104402807252779</v>
      </c>
      <c r="D20224" s="19"/>
      <c r="E20224" s="19">
        <v>0.40330624779320035</v>
      </c>
      <c r="F20224" s="19"/>
      <c r="G20224" s="19">
        <v>0.57374339048753897</v>
      </c>
      <c r="H20224" s="19"/>
      <c r="I20224" s="19"/>
      <c r="J20224" s="19">
        <v>0.4627702446855575</v>
      </c>
      <c r="K20224" s="19">
        <v>0.99100928624839446</v>
      </c>
      <c r="L20224" s="19"/>
      <c r="M20224" s="19"/>
      <c r="N20224" s="19">
        <v>0.43127300860983453</v>
      </c>
      <c r="O20224" s="19"/>
      <c r="P20224" s="50">
        <v>0.10547068203721453</v>
      </c>
      <c r="R20224" s="9" t="s">
        <v>0</v>
      </c>
    </row>
    <row r="20225" spans="1:18" x14ac:dyDescent="0.2">
      <c r="B20225" s="25">
        <v>19995</v>
      </c>
      <c r="C20225" s="193"/>
      <c r="D20225" s="19">
        <v>0.8407010011704078</v>
      </c>
      <c r="E20225" s="19"/>
      <c r="F20225" s="19">
        <v>1.1764001909006379</v>
      </c>
      <c r="G20225" s="19"/>
      <c r="H20225" s="19">
        <v>0.90839597211374745</v>
      </c>
      <c r="I20225" s="19"/>
      <c r="J20225" s="19">
        <v>1.5541200115269007</v>
      </c>
      <c r="K20225" s="19"/>
      <c r="L20225" s="19">
        <v>1.4821075557723065</v>
      </c>
      <c r="M20225" s="19"/>
      <c r="N20225" s="19">
        <v>1.0203606987893707</v>
      </c>
      <c r="O20225" s="19"/>
      <c r="P20225" s="50">
        <v>0.14412405354066249</v>
      </c>
      <c r="R20225" s="9" t="s">
        <v>0</v>
      </c>
    </row>
    <row r="20226" spans="1:18" x14ac:dyDescent="0.2">
      <c r="B20226" s="25">
        <v>19996</v>
      </c>
      <c r="C20226" s="193"/>
      <c r="D20226" s="19">
        <v>0.68999016306325112</v>
      </c>
      <c r="E20226" s="19"/>
      <c r="F20226" s="19">
        <v>1.208044162451084</v>
      </c>
      <c r="G20226" s="19"/>
      <c r="H20226" s="19">
        <v>0.39729885875408938</v>
      </c>
      <c r="I20226" s="19"/>
      <c r="J20226" s="19">
        <v>1.6806464822954614</v>
      </c>
      <c r="K20226" s="19"/>
      <c r="L20226" s="19">
        <v>8.1588981587673887E-2</v>
      </c>
      <c r="M20226" s="19"/>
      <c r="N20226" s="19">
        <v>1.1314150659618785</v>
      </c>
      <c r="O20226" s="19"/>
      <c r="P20226" s="50">
        <v>1.0098491288287654</v>
      </c>
      <c r="R20226" s="9" t="s">
        <v>0</v>
      </c>
    </row>
    <row r="20227" spans="1:18" x14ac:dyDescent="0.2">
      <c r="B20227" s="25">
        <v>19997</v>
      </c>
      <c r="C20227" s="193"/>
      <c r="D20227" s="19">
        <v>0.65187824576734055</v>
      </c>
      <c r="E20227" s="19"/>
      <c r="F20227" s="19">
        <v>0.87855268258283659</v>
      </c>
      <c r="G20227" s="19"/>
      <c r="H20227" s="19">
        <v>1.2725683570496476E-2</v>
      </c>
      <c r="I20227" s="19"/>
      <c r="J20227" s="19">
        <v>0.82804159653158671</v>
      </c>
      <c r="K20227" s="19"/>
      <c r="L20227" s="19">
        <v>0.72294048424424595</v>
      </c>
      <c r="M20227" s="19"/>
      <c r="N20227" s="19">
        <v>7.313234885975942E-3</v>
      </c>
      <c r="O20227" s="19"/>
      <c r="P20227" s="50">
        <v>0.54864622962891241</v>
      </c>
      <c r="R20227" s="9" t="s">
        <v>0</v>
      </c>
    </row>
    <row r="20228" spans="1:18" x14ac:dyDescent="0.2">
      <c r="B20228" s="25">
        <v>19998</v>
      </c>
      <c r="C20228" s="193">
        <v>0.76532766491777071</v>
      </c>
      <c r="D20228" s="19"/>
      <c r="E20228" s="19">
        <v>0.32042516997456982</v>
      </c>
      <c r="F20228" s="19"/>
      <c r="G20228" s="19">
        <v>0.6665113563157008</v>
      </c>
      <c r="H20228" s="19"/>
      <c r="I20228" s="19">
        <v>0.99207808745247039</v>
      </c>
      <c r="J20228" s="19"/>
      <c r="K20228" s="19">
        <v>1.3836426614669968</v>
      </c>
      <c r="L20228" s="19"/>
      <c r="M20228" s="19">
        <v>1.3025591356985886</v>
      </c>
      <c r="N20228" s="19"/>
      <c r="O20228" s="19">
        <v>0.99029137834635184</v>
      </c>
      <c r="P20228" s="50"/>
      <c r="R20228" s="9" t="s">
        <v>0</v>
      </c>
    </row>
    <row r="20229" spans="1:18" x14ac:dyDescent="0.2">
      <c r="B20229" s="25">
        <v>19999</v>
      </c>
      <c r="C20229" s="193"/>
      <c r="D20229" s="19">
        <v>0.46957725068140227</v>
      </c>
      <c r="E20229" s="19"/>
      <c r="F20229" s="19">
        <v>0.8254939802302621</v>
      </c>
      <c r="G20229" s="19"/>
      <c r="H20229" s="19">
        <v>1.0222825176468486</v>
      </c>
      <c r="I20229" s="19"/>
      <c r="J20229" s="19">
        <v>0.49146052258541773</v>
      </c>
      <c r="K20229" s="19"/>
      <c r="L20229" s="19">
        <v>0.39242978723759669</v>
      </c>
      <c r="M20229" s="19"/>
      <c r="N20229" s="19">
        <v>0.4120054174214981</v>
      </c>
      <c r="O20229" s="19"/>
      <c r="P20229" s="50">
        <v>0.54822868871349628</v>
      </c>
      <c r="R20229" s="9" t="s">
        <v>0</v>
      </c>
    </row>
    <row r="20230" spans="1:18" x14ac:dyDescent="0.2">
      <c r="B20230" s="25">
        <v>20000</v>
      </c>
      <c r="C20230" s="192">
        <v>0.2774381413454507</v>
      </c>
      <c r="D20230" s="195"/>
      <c r="E20230" s="195">
        <v>0.15697148515645726</v>
      </c>
      <c r="F20230" s="195"/>
      <c r="G20230" s="195">
        <v>0.45671212419051449</v>
      </c>
      <c r="H20230" s="195"/>
      <c r="I20230" s="195">
        <v>0.51443116858027838</v>
      </c>
      <c r="J20230" s="195"/>
      <c r="K20230" s="195"/>
      <c r="L20230" s="195">
        <v>0.15983458739826165</v>
      </c>
      <c r="M20230" s="195">
        <v>0.14319529494156602</v>
      </c>
      <c r="N20230" s="195"/>
      <c r="O20230" s="195">
        <v>9.0544755873766231E-2</v>
      </c>
      <c r="P20230" s="170"/>
      <c r="R20230" s="9" t="s">
        <v>0</v>
      </c>
    </row>
    <row r="20231" spans="1:18" x14ac:dyDescent="0.2">
      <c r="R20231" s="9" t="s">
        <v>0</v>
      </c>
    </row>
    <row r="20232" spans="1:18" x14ac:dyDescent="0.2">
      <c r="A20232" s="9" t="s">
        <v>0</v>
      </c>
      <c r="B20232" s="9" t="s">
        <v>0</v>
      </c>
      <c r="C20232" s="9" t="s">
        <v>0</v>
      </c>
      <c r="D20232" s="9" t="s">
        <v>0</v>
      </c>
      <c r="E20232" s="9" t="s">
        <v>0</v>
      </c>
      <c r="F20232" s="9" t="s">
        <v>0</v>
      </c>
      <c r="G20232" s="9" t="s">
        <v>0</v>
      </c>
      <c r="H20232" s="9" t="s">
        <v>0</v>
      </c>
      <c r="I20232" s="9" t="s">
        <v>0</v>
      </c>
      <c r="J20232" s="9" t="s">
        <v>0</v>
      </c>
      <c r="K20232" s="9" t="s">
        <v>0</v>
      </c>
      <c r="L20232" s="9" t="s">
        <v>0</v>
      </c>
      <c r="M20232" s="9" t="s">
        <v>0</v>
      </c>
      <c r="N20232" s="9" t="s">
        <v>0</v>
      </c>
      <c r="O20232" s="9" t="s">
        <v>0</v>
      </c>
      <c r="P20232" s="9" t="s">
        <v>0</v>
      </c>
      <c r="Q20232" s="9" t="s">
        <v>0</v>
      </c>
      <c r="R20232" s="9" t="s">
        <v>0</v>
      </c>
    </row>
  </sheetData>
  <sheetProtection sheet="1" objects="1" scenarios="1" formatCells="0" formatColumns="0" formatRows="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F63B8-FCAF-494F-B8D0-E94381F9F15B}">
  <sheetPr codeName="Sheet2">
    <tabColor rgb="FF28AAE1"/>
  </sheetPr>
  <dimension ref="A1:I28"/>
  <sheetViews>
    <sheetView workbookViewId="0"/>
  </sheetViews>
  <sheetFormatPr defaultRowHeight="12.75" x14ac:dyDescent="0.2"/>
  <cols>
    <col min="1" max="1" width="74.140625" customWidth="1"/>
    <col min="2" max="2" width="4.28515625" customWidth="1"/>
    <col min="3" max="3" width="27.42578125" customWidth="1"/>
    <col min="4" max="7" width="17.7109375" customWidth="1"/>
    <col min="8" max="8" width="2.85546875" customWidth="1"/>
    <col min="9" max="9" width="2" customWidth="1"/>
  </cols>
  <sheetData>
    <row r="1" spans="1:9" x14ac:dyDescent="0.2">
      <c r="A1" s="28" t="str">
        <f>IF(OR(ISBLANK(C6),C6="-"),"&lt;IAIG's Name&gt;",C6)</f>
        <v>&lt;IAIG's Name&gt;</v>
      </c>
      <c r="B1" s="29"/>
      <c r="C1" s="29"/>
      <c r="D1" s="29"/>
      <c r="E1" s="29"/>
      <c r="F1" s="29"/>
      <c r="G1" s="137" t="str">
        <f ca="1">HYPERLINK("#"&amp;CELL("address",Version),Version)</f>
        <v>IAIS ICS Monitoring Period Project reporting template</v>
      </c>
      <c r="I1" s="9" t="s">
        <v>0</v>
      </c>
    </row>
    <row r="2" spans="1:9" ht="15" x14ac:dyDescent="0.25">
      <c r="A2" s="37" t="str">
        <f>IF(ISBLANK(C14),"&lt;Currency&gt;",C14)&amp;" - ("&amp;IF(ISBLANK(C16),"&lt;Unit&gt;",C16)&amp;")"</f>
        <v>&lt;Currency&gt; - (&lt;Unit&gt;)</v>
      </c>
      <c r="B2" s="72"/>
      <c r="C2" s="100" t="s">
        <v>17</v>
      </c>
      <c r="D2" s="72"/>
      <c r="E2" s="72"/>
      <c r="F2" s="72"/>
      <c r="G2" s="75" t="str">
        <f>IF(ISBLANK(C12),"&lt;Reporting Date&gt;","Year "&amp;YEAR(C12))&amp;IF(SUM(C13)&gt;1," - v"&amp;C13,"")</f>
        <v>Year 2023</v>
      </c>
      <c r="I2" s="9" t="s">
        <v>0</v>
      </c>
    </row>
    <row r="3" spans="1:9" x14ac:dyDescent="0.2">
      <c r="I3" s="9" t="s">
        <v>0</v>
      </c>
    </row>
    <row r="4" spans="1:9" ht="15" x14ac:dyDescent="0.25">
      <c r="A4" s="99" t="s">
        <v>26</v>
      </c>
      <c r="B4" s="29"/>
      <c r="C4" s="29"/>
      <c r="D4" s="30"/>
      <c r="I4" s="9" t="s">
        <v>0</v>
      </c>
    </row>
    <row r="5" spans="1:9" x14ac:dyDescent="0.2">
      <c r="A5" s="31"/>
      <c r="B5" s="24">
        <v>1</v>
      </c>
      <c r="C5" s="17">
        <v>1</v>
      </c>
      <c r="D5" s="32">
        <v>2</v>
      </c>
      <c r="I5" s="9" t="s">
        <v>0</v>
      </c>
    </row>
    <row r="6" spans="1:9" x14ac:dyDescent="0.2">
      <c r="A6" s="73" t="s">
        <v>27</v>
      </c>
      <c r="B6" s="25">
        <v>1</v>
      </c>
      <c r="C6" s="500" t="s">
        <v>28</v>
      </c>
      <c r="D6" s="501"/>
      <c r="I6" s="9" t="s">
        <v>0</v>
      </c>
    </row>
    <row r="7" spans="1:9" x14ac:dyDescent="0.2">
      <c r="A7" s="74" t="s">
        <v>29</v>
      </c>
      <c r="B7" s="25">
        <v>2</v>
      </c>
      <c r="C7" s="502" t="s">
        <v>28</v>
      </c>
      <c r="D7" s="503"/>
      <c r="I7" s="9" t="s">
        <v>0</v>
      </c>
    </row>
    <row r="8" spans="1:9" x14ac:dyDescent="0.2">
      <c r="A8" s="74" t="s">
        <v>31</v>
      </c>
      <c r="B8" s="25">
        <v>3</v>
      </c>
      <c r="C8" s="134" t="s">
        <v>28</v>
      </c>
      <c r="D8" s="130" t="b">
        <f>C8="Yes"</f>
        <v>0</v>
      </c>
      <c r="I8" s="9" t="s">
        <v>0</v>
      </c>
    </row>
    <row r="9" spans="1:9" x14ac:dyDescent="0.2">
      <c r="A9" s="74" t="s">
        <v>30</v>
      </c>
      <c r="B9" s="25">
        <v>4</v>
      </c>
      <c r="C9" s="504" t="s">
        <v>28</v>
      </c>
      <c r="D9" s="505"/>
      <c r="I9" s="9" t="s">
        <v>0</v>
      </c>
    </row>
    <row r="10" spans="1:9" x14ac:dyDescent="0.2">
      <c r="A10" s="74" t="s">
        <v>38</v>
      </c>
      <c r="B10" s="25">
        <v>5</v>
      </c>
      <c r="C10" s="504" t="s">
        <v>28</v>
      </c>
      <c r="D10" s="505"/>
      <c r="I10" s="9" t="s">
        <v>0</v>
      </c>
    </row>
    <row r="11" spans="1:9" x14ac:dyDescent="0.2">
      <c r="A11" s="74" t="s">
        <v>39</v>
      </c>
      <c r="B11" s="25">
        <v>6</v>
      </c>
      <c r="C11" s="496" t="s">
        <v>28</v>
      </c>
      <c r="D11" s="506"/>
      <c r="I11" s="9" t="s">
        <v>0</v>
      </c>
    </row>
    <row r="12" spans="1:9" x14ac:dyDescent="0.2">
      <c r="A12" s="74" t="s">
        <v>32</v>
      </c>
      <c r="B12" s="25">
        <v>7</v>
      </c>
      <c r="C12" s="368">
        <v>45291</v>
      </c>
      <c r="D12" s="129">
        <f>IFERROR(MATCH($C12,'ICS Param'!$C$3:$C$4,0),0)</f>
        <v>1</v>
      </c>
      <c r="I12" s="9" t="s">
        <v>0</v>
      </c>
    </row>
    <row r="13" spans="1:9" x14ac:dyDescent="0.2">
      <c r="A13" s="74" t="s">
        <v>33</v>
      </c>
      <c r="B13" s="25">
        <v>8</v>
      </c>
      <c r="C13" s="135">
        <v>1</v>
      </c>
      <c r="D13" s="49"/>
      <c r="I13" s="9" t="s">
        <v>0</v>
      </c>
    </row>
    <row r="14" spans="1:9" x14ac:dyDescent="0.2">
      <c r="A14" s="74" t="s">
        <v>34</v>
      </c>
      <c r="B14" s="25">
        <v>9</v>
      </c>
      <c r="C14" s="134"/>
      <c r="D14" s="132">
        <f>IFERROR(MATCH($C14,'ICS Param'!$C$66:$C$100,0),0)</f>
        <v>0</v>
      </c>
      <c r="I14" s="9" t="s">
        <v>0</v>
      </c>
    </row>
    <row r="15" spans="1:9" x14ac:dyDescent="0.2">
      <c r="A15" s="74" t="s">
        <v>35</v>
      </c>
      <c r="B15" s="25">
        <v>10</v>
      </c>
      <c r="C15" s="134"/>
      <c r="D15" s="132">
        <f>IFERROR(MATCH($C15,'ICS Param'!$C$66:$C$100,0),D14)</f>
        <v>0</v>
      </c>
      <c r="I15" s="9" t="s">
        <v>0</v>
      </c>
    </row>
    <row r="16" spans="1:9" x14ac:dyDescent="0.2">
      <c r="A16" s="74" t="s">
        <v>1565</v>
      </c>
      <c r="B16" s="25">
        <v>11</v>
      </c>
      <c r="C16" s="136"/>
      <c r="D16" s="49"/>
      <c r="I16" s="9" t="s">
        <v>0</v>
      </c>
    </row>
    <row r="17" spans="1:9" x14ac:dyDescent="0.2">
      <c r="A17" s="74" t="s">
        <v>36</v>
      </c>
      <c r="B17" s="25">
        <v>12</v>
      </c>
      <c r="C17" s="134" t="s">
        <v>28</v>
      </c>
      <c r="D17" s="488" t="b">
        <f>C17="Yes"</f>
        <v>0</v>
      </c>
      <c r="I17" s="9" t="s">
        <v>0</v>
      </c>
    </row>
    <row r="18" spans="1:9" x14ac:dyDescent="0.2">
      <c r="A18" s="74" t="s">
        <v>1566</v>
      </c>
      <c r="B18" s="25">
        <v>13</v>
      </c>
      <c r="C18" s="134" t="s">
        <v>28</v>
      </c>
      <c r="D18" s="488" t="b">
        <f>C18="Yes"</f>
        <v>0</v>
      </c>
      <c r="I18" s="9"/>
    </row>
    <row r="19" spans="1:9" x14ac:dyDescent="0.2">
      <c r="A19" s="74" t="s">
        <v>37</v>
      </c>
      <c r="B19" s="25">
        <v>14</v>
      </c>
      <c r="C19" s="134" t="s">
        <v>28</v>
      </c>
      <c r="D19" s="488" t="b">
        <f>C19="Yes"</f>
        <v>0</v>
      </c>
      <c r="I19" s="9" t="s">
        <v>0</v>
      </c>
    </row>
    <row r="20" spans="1:9" x14ac:dyDescent="0.2">
      <c r="A20" s="358" t="s">
        <v>1575</v>
      </c>
      <c r="B20" s="25">
        <v>15</v>
      </c>
      <c r="C20" s="134" t="s">
        <v>28</v>
      </c>
      <c r="D20" s="132">
        <f>IFERROR(MATCH($C20,'ICS Param'!$C$12:$C$15,0),0)</f>
        <v>0</v>
      </c>
      <c r="I20" s="9" t="s">
        <v>0</v>
      </c>
    </row>
    <row r="21" spans="1:9" x14ac:dyDescent="0.2">
      <c r="A21" s="358" t="s">
        <v>1623</v>
      </c>
      <c r="B21" s="25">
        <v>16</v>
      </c>
      <c r="C21" s="487" t="s">
        <v>454</v>
      </c>
      <c r="D21" s="488" t="b">
        <f>AND(C20&lt;&gt;"-", C20&lt;&gt;"No", C21="Yes")</f>
        <v>0</v>
      </c>
      <c r="I21" s="9"/>
    </row>
    <row r="22" spans="1:9" x14ac:dyDescent="0.2">
      <c r="A22" s="73" t="s">
        <v>40</v>
      </c>
      <c r="B22" s="25">
        <v>19</v>
      </c>
      <c r="C22" s="500" t="s">
        <v>28</v>
      </c>
      <c r="D22" s="501"/>
      <c r="I22" s="9" t="s">
        <v>0</v>
      </c>
    </row>
    <row r="23" spans="1:9" x14ac:dyDescent="0.2">
      <c r="A23" s="74" t="s">
        <v>41</v>
      </c>
      <c r="B23" s="25">
        <v>20</v>
      </c>
      <c r="C23" s="496" t="s">
        <v>28</v>
      </c>
      <c r="D23" s="497"/>
      <c r="I23" s="9" t="s">
        <v>0</v>
      </c>
    </row>
    <row r="24" spans="1:9" x14ac:dyDescent="0.2">
      <c r="A24" s="74" t="s">
        <v>42</v>
      </c>
      <c r="B24" s="25">
        <v>21</v>
      </c>
      <c r="C24" s="496" t="s">
        <v>28</v>
      </c>
      <c r="D24" s="497"/>
      <c r="I24" s="9" t="s">
        <v>0</v>
      </c>
    </row>
    <row r="25" spans="1:9" x14ac:dyDescent="0.2">
      <c r="A25" s="74" t="s">
        <v>43</v>
      </c>
      <c r="B25" s="25">
        <v>22</v>
      </c>
      <c r="C25" s="496" t="s">
        <v>28</v>
      </c>
      <c r="D25" s="497"/>
      <c r="I25" s="9" t="s">
        <v>0</v>
      </c>
    </row>
    <row r="26" spans="1:9" x14ac:dyDescent="0.2">
      <c r="A26" s="13" t="s">
        <v>44</v>
      </c>
      <c r="B26" s="38">
        <v>23</v>
      </c>
      <c r="C26" s="498" t="s">
        <v>28</v>
      </c>
      <c r="D26" s="499"/>
      <c r="I26" s="9" t="s">
        <v>0</v>
      </c>
    </row>
    <row r="27" spans="1:9" x14ac:dyDescent="0.2">
      <c r="I27" s="9" t="s">
        <v>0</v>
      </c>
    </row>
    <row r="28" spans="1:9" x14ac:dyDescent="0.2">
      <c r="A28" s="9" t="s">
        <v>0</v>
      </c>
      <c r="B28" s="9" t="s">
        <v>0</v>
      </c>
      <c r="C28" s="9" t="s">
        <v>0</v>
      </c>
      <c r="D28" s="9" t="s">
        <v>0</v>
      </c>
      <c r="E28" s="9" t="s">
        <v>0</v>
      </c>
      <c r="F28" s="9" t="s">
        <v>0</v>
      </c>
      <c r="G28" s="9" t="s">
        <v>0</v>
      </c>
      <c r="H28" s="9" t="s">
        <v>0</v>
      </c>
      <c r="I28" s="9" t="s">
        <v>0</v>
      </c>
    </row>
  </sheetData>
  <sheetProtection sheet="1" objects="1" scenarios="1" formatCells="0" formatColumns="0" formatRows="0"/>
  <mergeCells count="10">
    <mergeCell ref="C24:D24"/>
    <mergeCell ref="C25:D25"/>
    <mergeCell ref="C26:D26"/>
    <mergeCell ref="C6:D6"/>
    <mergeCell ref="C7:D7"/>
    <mergeCell ref="C10:D10"/>
    <mergeCell ref="C11:D11"/>
    <mergeCell ref="C22:D22"/>
    <mergeCell ref="C23:D23"/>
    <mergeCell ref="C9:D9"/>
  </mergeCells>
  <dataValidations count="1">
    <dataValidation type="list" allowBlank="1" showInputMessage="1" showErrorMessage="1" sqref="C8 C17:C19 C21" xr:uid="{D78F0455-C1A3-4C2B-9E70-D59ECB831AE8}">
      <formula1>"-,Yes,No"</formula1>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xr:uid="{89E66AD9-B016-4EC4-A817-06DEC03F79BE}">
          <x14:formula1>
            <xm:f>'ICS Param'!$C$66:$C$100</xm:f>
          </x14:formula1>
          <xm:sqref>C14:C15</xm:sqref>
        </x14:dataValidation>
        <x14:dataValidation type="list" allowBlank="1" showInputMessage="1" showErrorMessage="1" xr:uid="{906E0F15-9E38-4D75-9804-0C5241BAF904}">
          <x14:formula1>
            <xm:f>'ICS Param'!$C$3:$C$4</xm:f>
          </x14:formula1>
          <xm:sqref>C12</xm:sqref>
        </x14:dataValidation>
        <x14:dataValidation type="list" allowBlank="1" showInputMessage="1" showErrorMessage="1" xr:uid="{D2FB3970-91AD-4571-A5D0-7F4F168F6F19}">
          <x14:formula1>
            <xm:f>'ICS Param'!$C$6:$C$9</xm:f>
          </x14:formula1>
          <xm:sqref>C16</xm:sqref>
        </x14:dataValidation>
        <x14:dataValidation type="list" allowBlank="1" showInputMessage="1" showErrorMessage="1" xr:uid="{744A5F2B-C566-49F1-91F8-C0DE4B215F48}">
          <x14:formula1>
            <xm:f>'ICS Param'!$C$11:$C$15</xm:f>
          </x14:formula1>
          <xm:sqref>C20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630C1-E0DC-42BD-981D-5D8C70472DF7}">
  <sheetPr codeName="Sheet3">
    <tabColor rgb="FF28AAE1"/>
  </sheetPr>
  <dimension ref="A1:M112"/>
  <sheetViews>
    <sheetView zoomScaleNormal="100" workbookViewId="0">
      <selection activeCell="G31" sqref="G31"/>
    </sheetView>
  </sheetViews>
  <sheetFormatPr defaultRowHeight="12.75" x14ac:dyDescent="0.2"/>
  <cols>
    <col min="1" max="1" width="71.5703125" customWidth="1"/>
    <col min="2" max="2" width="5" customWidth="1"/>
    <col min="3" max="3" width="11.7109375" customWidth="1"/>
    <col min="4" max="4" width="13.140625" customWidth="1"/>
    <col min="5" max="5" width="14" customWidth="1"/>
    <col min="6" max="6" width="2" customWidth="1"/>
    <col min="7" max="7" width="11.7109375" customWidth="1"/>
    <col min="8" max="8" width="13.140625" customWidth="1"/>
    <col min="9" max="9" width="14" customWidth="1"/>
    <col min="10" max="10" width="2" bestFit="1" customWidth="1"/>
    <col min="11" max="11" width="14.140625" customWidth="1"/>
    <col min="12" max="12" width="3.140625" customWidth="1"/>
    <col min="13" max="13" width="2" customWidth="1"/>
  </cols>
  <sheetData>
    <row r="1" spans="1:13" x14ac:dyDescent="0.2">
      <c r="A1" s="28" t="str">
        <f>Participant!$A$1</f>
        <v>&lt;IAIG's Name&gt;</v>
      </c>
      <c r="B1" s="29"/>
      <c r="C1" s="29"/>
      <c r="D1" s="29"/>
      <c r="E1" s="29"/>
      <c r="F1" s="29"/>
      <c r="G1" s="29"/>
      <c r="H1" s="29"/>
      <c r="I1" s="29"/>
      <c r="J1" s="29"/>
      <c r="K1" s="137" t="str">
        <f ca="1">HYPERLINK("#"&amp;CELL("address",Version),Version)</f>
        <v>IAIS ICS Monitoring Period Project reporting template</v>
      </c>
      <c r="M1" s="9" t="s">
        <v>0</v>
      </c>
    </row>
    <row r="2" spans="1:13" ht="15" x14ac:dyDescent="0.25">
      <c r="A2" s="37" t="str">
        <f>Participant!$A$2</f>
        <v>&lt;Currency&gt; - (&lt;Unit&gt;)</v>
      </c>
      <c r="B2" s="72"/>
      <c r="C2" s="100" t="s">
        <v>18</v>
      </c>
      <c r="D2" s="72"/>
      <c r="E2" s="72"/>
      <c r="F2" s="72"/>
      <c r="G2" s="72"/>
      <c r="H2" s="72"/>
      <c r="I2" s="72"/>
      <c r="J2" s="72"/>
      <c r="K2" s="75" t="str">
        <f>Participant!$G$2</f>
        <v>Year 2023</v>
      </c>
      <c r="M2" s="9" t="s">
        <v>0</v>
      </c>
    </row>
    <row r="3" spans="1:13" x14ac:dyDescent="0.2">
      <c r="M3" s="9" t="s">
        <v>0</v>
      </c>
    </row>
    <row r="4" spans="1:13" ht="40.5" x14ac:dyDescent="0.2">
      <c r="A4" s="311" t="s">
        <v>50</v>
      </c>
      <c r="B4" s="29"/>
      <c r="C4" s="310" t="s">
        <v>1595</v>
      </c>
      <c r="D4" s="211"/>
      <c r="E4" s="71" t="s">
        <v>51</v>
      </c>
      <c r="G4" s="310" t="s">
        <v>1594</v>
      </c>
      <c r="H4" s="211"/>
      <c r="I4" s="71" t="s">
        <v>51</v>
      </c>
      <c r="M4" s="9" t="s">
        <v>0</v>
      </c>
    </row>
    <row r="5" spans="1:13" x14ac:dyDescent="0.2">
      <c r="A5" s="31"/>
      <c r="B5" s="24">
        <v>2</v>
      </c>
      <c r="C5" s="17"/>
      <c r="D5" s="17"/>
      <c r="E5" s="32">
        <v>3</v>
      </c>
      <c r="G5" s="55"/>
      <c r="H5" s="17"/>
      <c r="I5" s="32">
        <v>13</v>
      </c>
      <c r="M5" s="9" t="s">
        <v>0</v>
      </c>
    </row>
    <row r="6" spans="1:13" x14ac:dyDescent="0.2">
      <c r="A6" s="108" t="s">
        <v>52</v>
      </c>
      <c r="B6" s="25">
        <v>1</v>
      </c>
      <c r="C6" s="18"/>
      <c r="D6" s="18"/>
      <c r="E6" s="43" t="str">
        <f>IFERROR(IF(Participant!$D$17,$E$12,$E$13)/$E$73,"-")</f>
        <v>-</v>
      </c>
      <c r="G6" s="57"/>
      <c r="H6" s="18"/>
      <c r="I6" s="43" t="str">
        <f>IFERROR(IF(Participant!$D$17,$I$12,$I$13)/$I$73,"-")</f>
        <v>-</v>
      </c>
      <c r="M6" s="9" t="s">
        <v>0</v>
      </c>
    </row>
    <row r="7" spans="1:13" x14ac:dyDescent="0.2">
      <c r="A7" s="13" t="s">
        <v>53</v>
      </c>
      <c r="B7" s="38">
        <v>2</v>
      </c>
      <c r="C7" s="44"/>
      <c r="D7" s="44"/>
      <c r="E7" s="105" t="str">
        <f>IF(Participant!$D$17,IFERROR($E$13/$E$73,"-"),"n/a")</f>
        <v>n/a</v>
      </c>
      <c r="G7" s="106"/>
      <c r="H7" s="44"/>
      <c r="I7" s="105" t="str">
        <f>IF(Participant!$D$17,IFERROR($I$13/$I$73,"-"),"n/a")</f>
        <v>n/a</v>
      </c>
      <c r="M7" s="9" t="s">
        <v>0</v>
      </c>
    </row>
    <row r="8" spans="1:13" x14ac:dyDescent="0.2">
      <c r="M8" s="9" t="s">
        <v>0</v>
      </c>
    </row>
    <row r="9" spans="1:13" ht="15" x14ac:dyDescent="0.25">
      <c r="A9" s="99" t="s">
        <v>54</v>
      </c>
      <c r="B9" s="29"/>
      <c r="C9" s="71" t="s">
        <v>55</v>
      </c>
      <c r="D9" s="29"/>
      <c r="E9" s="71" t="s">
        <v>56</v>
      </c>
      <c r="G9" s="71" t="s">
        <v>55</v>
      </c>
      <c r="H9" s="29"/>
      <c r="I9" s="71" t="s">
        <v>56</v>
      </c>
      <c r="M9" s="9" t="s">
        <v>0</v>
      </c>
    </row>
    <row r="10" spans="1:13" x14ac:dyDescent="0.2">
      <c r="A10" s="31"/>
      <c r="B10" s="24">
        <v>3</v>
      </c>
      <c r="C10" s="17">
        <v>1</v>
      </c>
      <c r="D10" s="17">
        <v>2</v>
      </c>
      <c r="E10" s="32">
        <v>3</v>
      </c>
      <c r="G10" s="55">
        <v>11</v>
      </c>
      <c r="H10" s="17">
        <v>12</v>
      </c>
      <c r="I10" s="32">
        <v>13</v>
      </c>
      <c r="M10" s="9" t="s">
        <v>0</v>
      </c>
    </row>
    <row r="11" spans="1:13" x14ac:dyDescent="0.2">
      <c r="A11" s="73" t="s">
        <v>57</v>
      </c>
      <c r="B11" s="25">
        <v>1</v>
      </c>
      <c r="C11" s="77"/>
      <c r="D11" s="78"/>
      <c r="E11" s="80"/>
      <c r="G11" s="77"/>
      <c r="H11" s="78"/>
      <c r="I11" s="80"/>
      <c r="M11" s="9" t="s">
        <v>0</v>
      </c>
    </row>
    <row r="12" spans="1:13" x14ac:dyDescent="0.2">
      <c r="A12" s="86" t="s">
        <v>58</v>
      </c>
      <c r="B12" s="25">
        <v>2</v>
      </c>
      <c r="C12" s="57"/>
      <c r="D12" s="18"/>
      <c r="E12" s="305">
        <f>SUM(E14,E40)</f>
        <v>0</v>
      </c>
      <c r="G12" s="57"/>
      <c r="H12" s="18"/>
      <c r="I12" s="305">
        <f>IF(SUM(I73), SUM(I14,I40), 0 )</f>
        <v>0</v>
      </c>
      <c r="M12" s="9" t="s">
        <v>0</v>
      </c>
    </row>
    <row r="13" spans="1:13" x14ac:dyDescent="0.2">
      <c r="A13" s="86" t="s">
        <v>59</v>
      </c>
      <c r="B13" s="25">
        <v>3</v>
      </c>
      <c r="C13" s="106"/>
      <c r="D13" s="44"/>
      <c r="E13" s="133">
        <f>SUM(E14,E41)</f>
        <v>0</v>
      </c>
      <c r="G13" s="106"/>
      <c r="H13" s="44"/>
      <c r="I13" s="133">
        <f>IF(SUM(I73), SUM(I14,I41), 0 )</f>
        <v>0</v>
      </c>
      <c r="M13" s="9" t="s">
        <v>0</v>
      </c>
    </row>
    <row r="14" spans="1:13" x14ac:dyDescent="0.2">
      <c r="A14" s="101" t="s">
        <v>60</v>
      </c>
      <c r="B14" s="25">
        <v>4</v>
      </c>
      <c r="C14" s="57"/>
      <c r="D14" s="18"/>
      <c r="E14" s="36">
        <f>SUM(D15:D18)-SUM(D26)</f>
        <v>0</v>
      </c>
      <c r="G14" s="57"/>
      <c r="H14" s="18"/>
      <c r="I14" s="36">
        <f>IF(SUM(I73), SUM(H15:H18)-SUM(H26), 0)</f>
        <v>0</v>
      </c>
      <c r="M14" s="9" t="s">
        <v>0</v>
      </c>
    </row>
    <row r="15" spans="1:13" x14ac:dyDescent="0.2">
      <c r="A15" s="89" t="s">
        <v>61</v>
      </c>
      <c r="B15" s="25">
        <v>5</v>
      </c>
      <c r="C15" s="83">
        <f>SUMIFS('Financial Instruments'!$H$22:$H$121,'Financial Instruments'!$C$22:$C$121,'Financial Instruments'!$C$6,'Financial Instruments'!$AE$22:$AE$121,"&lt;&gt;Y")</f>
        <v>0</v>
      </c>
      <c r="D15" s="26">
        <f>C15</f>
        <v>0</v>
      </c>
      <c r="E15" s="34"/>
      <c r="G15" s="97">
        <f>$C15</f>
        <v>0</v>
      </c>
      <c r="H15" s="26">
        <f>G15</f>
        <v>0</v>
      </c>
      <c r="I15" s="34"/>
      <c r="M15" s="9" t="s">
        <v>0</v>
      </c>
    </row>
    <row r="16" spans="1:13" x14ac:dyDescent="0.2">
      <c r="A16" s="89" t="s">
        <v>62</v>
      </c>
      <c r="B16" s="25">
        <v>6</v>
      </c>
      <c r="C16" s="83">
        <f>SUMIFS('Financial Instruments'!$H$22:$H$121,'Financial Instruments'!$C$22:$C$121,'Financial Instruments'!$C$7)-C17</f>
        <v>0</v>
      </c>
      <c r="D16" s="26">
        <f>MIN(SUM(C16,C17-D17),SUM(D64))</f>
        <v>0</v>
      </c>
      <c r="E16" s="34"/>
      <c r="G16" s="97">
        <f t="shared" ref="G16:G23" si="0">$C16</f>
        <v>0</v>
      </c>
      <c r="H16" s="26">
        <f>MIN(SUM(G16,G17-H17),SUM(H64))</f>
        <v>0</v>
      </c>
      <c r="I16" s="34"/>
      <c r="M16" s="9" t="s">
        <v>0</v>
      </c>
    </row>
    <row r="17" spans="1:13" x14ac:dyDescent="0.2">
      <c r="A17" s="89" t="s">
        <v>63</v>
      </c>
      <c r="B17" s="25">
        <v>7</v>
      </c>
      <c r="C17" s="83">
        <f>SUMIFS('Financial Instruments'!$H$22:$H$121,'Financial Instruments'!$C$22:$C$121,'Financial Instruments'!$C$7,'Financial Instruments'!$V$22:$V$121,"Y")</f>
        <v>0</v>
      </c>
      <c r="D17" s="26">
        <f>MIN(C17,SUM(D65))</f>
        <v>0</v>
      </c>
      <c r="E17" s="34"/>
      <c r="G17" s="97">
        <f t="shared" si="0"/>
        <v>0</v>
      </c>
      <c r="H17" s="26">
        <f>MIN(G17,SUM(H65))</f>
        <v>0</v>
      </c>
      <c r="I17" s="34"/>
      <c r="M17" s="9" t="s">
        <v>0</v>
      </c>
    </row>
    <row r="18" spans="1:13" x14ac:dyDescent="0.2">
      <c r="A18" s="89" t="s">
        <v>64</v>
      </c>
      <c r="B18" s="25">
        <v>8</v>
      </c>
      <c r="C18" s="57"/>
      <c r="D18" s="26">
        <f>SUM(C19:C25)</f>
        <v>0</v>
      </c>
      <c r="E18" s="34"/>
      <c r="G18" s="57"/>
      <c r="H18" s="26">
        <f>SUM(G19:G25)</f>
        <v>0</v>
      </c>
      <c r="I18" s="34"/>
      <c r="M18" s="9" t="s">
        <v>0</v>
      </c>
    </row>
    <row r="19" spans="1:13" x14ac:dyDescent="0.2">
      <c r="A19" s="91" t="s">
        <v>65</v>
      </c>
      <c r="B19" s="25">
        <v>9</v>
      </c>
      <c r="C19" s="83">
        <f>SUM('GAAP and ICS Balance Sheets'!$H$103,'GAAP and ICS Balance Sheets'!$H$104,'GAAP and ICS Balance Sheets'!$H$107)</f>
        <v>0</v>
      </c>
      <c r="D19" s="18"/>
      <c r="E19" s="34"/>
      <c r="G19" s="97">
        <f t="shared" si="0"/>
        <v>0</v>
      </c>
      <c r="H19" s="18"/>
      <c r="I19" s="34"/>
      <c r="M19" s="9" t="s">
        <v>0</v>
      </c>
    </row>
    <row r="20" spans="1:13" x14ac:dyDescent="0.2">
      <c r="A20" s="91" t="s">
        <v>66</v>
      </c>
      <c r="B20" s="25">
        <v>10</v>
      </c>
      <c r="C20" s="83">
        <f>'GAAP and ICS Balance Sheets'!$H$97+SUMIFS('Financial Instruments'!$Y$22:$Y$121,'Financial Instruments'!$C$22:$C$121,'Financial Instruments'!$C$7)</f>
        <v>0</v>
      </c>
      <c r="D20" s="18"/>
      <c r="E20" s="34"/>
      <c r="G20" s="97">
        <f t="shared" si="0"/>
        <v>0</v>
      </c>
      <c r="H20" s="18"/>
      <c r="I20" s="34"/>
      <c r="M20" s="9" t="s">
        <v>0</v>
      </c>
    </row>
    <row r="21" spans="1:13" x14ac:dyDescent="0.2">
      <c r="A21" s="91" t="s">
        <v>67</v>
      </c>
      <c r="B21" s="25">
        <v>11</v>
      </c>
      <c r="C21" s="83">
        <f>'GAAP and ICS Balance Sheets'!$H$86</f>
        <v>0</v>
      </c>
      <c r="D21" s="18"/>
      <c r="E21" s="34"/>
      <c r="G21" s="97">
        <f t="shared" si="0"/>
        <v>0</v>
      </c>
      <c r="H21" s="18"/>
      <c r="I21" s="34"/>
      <c r="M21" s="9" t="s">
        <v>0</v>
      </c>
    </row>
    <row r="22" spans="1:13" x14ac:dyDescent="0.2">
      <c r="A22" s="91" t="s">
        <v>68</v>
      </c>
      <c r="B22" s="25">
        <v>12</v>
      </c>
      <c r="C22" s="83">
        <f>'GAAP and ICS Balance Sheets'!$H$102</f>
        <v>0</v>
      </c>
      <c r="D22" s="18"/>
      <c r="E22" s="34"/>
      <c r="G22" s="97">
        <f t="shared" si="0"/>
        <v>0</v>
      </c>
      <c r="H22" s="18"/>
      <c r="I22" s="34"/>
      <c r="M22" s="9" t="s">
        <v>0</v>
      </c>
    </row>
    <row r="23" spans="1:13" x14ac:dyDescent="0.2">
      <c r="A23" s="91" t="s">
        <v>69</v>
      </c>
      <c r="B23" s="25">
        <v>13</v>
      </c>
      <c r="C23" s="83">
        <f>'GAAP and ICS Balance Sheets'!$H$105</f>
        <v>0</v>
      </c>
      <c r="D23" s="18"/>
      <c r="E23" s="34"/>
      <c r="G23" s="97">
        <f t="shared" si="0"/>
        <v>0</v>
      </c>
      <c r="H23" s="18"/>
      <c r="I23" s="34"/>
      <c r="M23" s="9" t="s">
        <v>0</v>
      </c>
    </row>
    <row r="24" spans="1:13" x14ac:dyDescent="0.2">
      <c r="A24" s="91" t="s">
        <v>70</v>
      </c>
      <c r="B24" s="25">
        <v>14</v>
      </c>
      <c r="C24" s="83">
        <f>SUM('GAAP and ICS Balance Sheets'!$G$109)</f>
        <v>0</v>
      </c>
      <c r="D24" s="18"/>
      <c r="E24" s="34"/>
      <c r="G24" s="83">
        <f>SUM('GAAP and ICS Balance Sheets'!$I$109)</f>
        <v>0</v>
      </c>
      <c r="H24" s="18"/>
      <c r="I24" s="34"/>
      <c r="M24" s="9" t="s">
        <v>0</v>
      </c>
    </row>
    <row r="25" spans="1:13" x14ac:dyDescent="0.2">
      <c r="A25" s="91"/>
      <c r="B25" s="25"/>
      <c r="C25" s="57"/>
      <c r="D25" s="18"/>
      <c r="E25" s="34"/>
      <c r="G25" s="57"/>
      <c r="H25" s="18"/>
      <c r="I25" s="34"/>
      <c r="M25" s="9" t="s">
        <v>0</v>
      </c>
    </row>
    <row r="26" spans="1:13" x14ac:dyDescent="0.2">
      <c r="A26" s="89" t="s">
        <v>71</v>
      </c>
      <c r="B26" s="25">
        <v>16</v>
      </c>
      <c r="C26" s="57"/>
      <c r="D26" s="26">
        <f>SUM(C27:C38)</f>
        <v>0</v>
      </c>
      <c r="E26" s="34"/>
      <c r="G26" s="57"/>
      <c r="H26" s="26">
        <f>SUM(G27:G38)</f>
        <v>0</v>
      </c>
      <c r="I26" s="34"/>
      <c r="M26" s="9" t="s">
        <v>0</v>
      </c>
    </row>
    <row r="27" spans="1:13" x14ac:dyDescent="0.2">
      <c r="A27" s="91" t="s">
        <v>72</v>
      </c>
      <c r="B27" s="25">
        <v>17</v>
      </c>
      <c r="C27" s="83">
        <f>SUM('GAAP and ICS Balance Sheets'!$E$130)</f>
        <v>0</v>
      </c>
      <c r="D27" s="18"/>
      <c r="E27" s="34"/>
      <c r="G27" s="97">
        <f t="shared" ref="G27:G29" si="1">$C27</f>
        <v>0</v>
      </c>
      <c r="H27" s="18"/>
      <c r="I27" s="34"/>
      <c r="M27" s="9" t="s">
        <v>0</v>
      </c>
    </row>
    <row r="28" spans="1:13" x14ac:dyDescent="0.2">
      <c r="A28" s="91" t="s">
        <v>73</v>
      </c>
      <c r="B28" s="25">
        <v>18</v>
      </c>
      <c r="C28" s="83">
        <f>SUM('GAAP and ICS Balance Sheets'!$E$133)</f>
        <v>0</v>
      </c>
      <c r="D28" s="18"/>
      <c r="E28" s="34"/>
      <c r="G28" s="97">
        <f t="shared" si="1"/>
        <v>0</v>
      </c>
      <c r="H28" s="18"/>
      <c r="I28" s="34"/>
      <c r="M28" s="9" t="s">
        <v>0</v>
      </c>
    </row>
    <row r="29" spans="1:13" x14ac:dyDescent="0.2">
      <c r="A29" s="91" t="s">
        <v>74</v>
      </c>
      <c r="B29" s="25">
        <v>19</v>
      </c>
      <c r="C29" s="83">
        <f>SUM('GAAP and ICS Balance Sheets'!$E$134)</f>
        <v>0</v>
      </c>
      <c r="D29" s="18"/>
      <c r="E29" s="34"/>
      <c r="G29" s="97">
        <f t="shared" si="1"/>
        <v>0</v>
      </c>
      <c r="H29" s="18"/>
      <c r="I29" s="34"/>
      <c r="M29" s="9" t="s">
        <v>0</v>
      </c>
    </row>
    <row r="30" spans="1:13" x14ac:dyDescent="0.2">
      <c r="A30" s="91" t="s">
        <v>75</v>
      </c>
      <c r="B30" s="25">
        <v>20</v>
      </c>
      <c r="C30" s="83">
        <f>SUM('GAAP and ICS Balance Sheets'!$H$39)</f>
        <v>0</v>
      </c>
      <c r="D30" s="18"/>
      <c r="E30" s="34"/>
      <c r="G30" s="83">
        <f>SUM('GAAP and ICS Balance Sheets'!$J$39)</f>
        <v>0</v>
      </c>
      <c r="H30" s="18"/>
      <c r="I30" s="34"/>
      <c r="M30" s="9" t="s">
        <v>0</v>
      </c>
    </row>
    <row r="31" spans="1:13" x14ac:dyDescent="0.2">
      <c r="A31" s="371" t="s">
        <v>1493</v>
      </c>
      <c r="B31" s="25">
        <v>21</v>
      </c>
      <c r="C31" s="83">
        <f>'Non-controlling interests'!G13</f>
        <v>0</v>
      </c>
      <c r="D31" s="18"/>
      <c r="E31" s="34"/>
      <c r="G31" s="83">
        <f>'Non-controlling interests'!H13</f>
        <v>0</v>
      </c>
      <c r="H31" s="18"/>
      <c r="I31" s="34"/>
      <c r="M31" s="9" t="s">
        <v>0</v>
      </c>
    </row>
    <row r="32" spans="1:13" x14ac:dyDescent="0.2">
      <c r="A32" s="91"/>
      <c r="B32" s="25"/>
      <c r="C32" s="57"/>
      <c r="D32" s="18"/>
      <c r="E32" s="34"/>
      <c r="G32" s="57"/>
      <c r="H32" s="18"/>
      <c r="I32" s="34"/>
      <c r="M32" s="9" t="s">
        <v>0</v>
      </c>
    </row>
    <row r="33" spans="1:13" x14ac:dyDescent="0.2">
      <c r="A33" s="91"/>
      <c r="B33" s="25"/>
      <c r="C33" s="57"/>
      <c r="D33" s="18"/>
      <c r="E33" s="34"/>
      <c r="G33" s="57"/>
      <c r="H33" s="18"/>
      <c r="I33" s="34"/>
      <c r="M33" s="9" t="s">
        <v>0</v>
      </c>
    </row>
    <row r="34" spans="1:13" x14ac:dyDescent="0.2">
      <c r="A34" s="91" t="s">
        <v>76</v>
      </c>
      <c r="B34" s="25">
        <v>24</v>
      </c>
      <c r="C34" s="83">
        <f>SUM('GAAP and ICS Balance Sheets'!$E$131)</f>
        <v>0</v>
      </c>
      <c r="D34" s="18"/>
      <c r="E34" s="34"/>
      <c r="G34" s="97">
        <f t="shared" ref="G34:G37" si="2">$C34</f>
        <v>0</v>
      </c>
      <c r="H34" s="18"/>
      <c r="I34" s="34"/>
      <c r="M34" s="9" t="s">
        <v>0</v>
      </c>
    </row>
    <row r="35" spans="1:13" x14ac:dyDescent="0.2">
      <c r="A35" s="91" t="s">
        <v>77</v>
      </c>
      <c r="B35" s="25">
        <v>25</v>
      </c>
      <c r="C35" s="83">
        <f>SUM('GAAP and ICS Balance Sheets'!$E$135)</f>
        <v>0</v>
      </c>
      <c r="D35" s="18"/>
      <c r="E35" s="34"/>
      <c r="G35" s="97">
        <f t="shared" si="2"/>
        <v>0</v>
      </c>
      <c r="H35" s="18"/>
      <c r="I35" s="34"/>
      <c r="M35" s="9" t="s">
        <v>0</v>
      </c>
    </row>
    <row r="36" spans="1:13" x14ac:dyDescent="0.2">
      <c r="A36" s="91" t="s">
        <v>78</v>
      </c>
      <c r="B36" s="25">
        <v>26</v>
      </c>
      <c r="C36" s="83">
        <f>'GAAP and ICS Balance Sheets'!E139</f>
        <v>0</v>
      </c>
      <c r="D36" s="18"/>
      <c r="E36" s="34"/>
      <c r="G36" s="97">
        <f t="shared" si="2"/>
        <v>0</v>
      </c>
      <c r="H36" s="18"/>
      <c r="I36" s="34"/>
      <c r="M36" s="9" t="s">
        <v>0</v>
      </c>
    </row>
    <row r="37" spans="1:13" x14ac:dyDescent="0.2">
      <c r="A37" s="91" t="s">
        <v>79</v>
      </c>
      <c r="B37" s="25">
        <v>27</v>
      </c>
      <c r="C37" s="83">
        <f>SUM('GAAP and ICS Balance Sheets'!E137)</f>
        <v>0</v>
      </c>
      <c r="D37" s="18"/>
      <c r="E37" s="34"/>
      <c r="G37" s="97">
        <f t="shared" si="2"/>
        <v>0</v>
      </c>
      <c r="H37" s="18"/>
      <c r="I37" s="34"/>
      <c r="M37" s="9" t="s">
        <v>0</v>
      </c>
    </row>
    <row r="38" spans="1:13" x14ac:dyDescent="0.2">
      <c r="A38" s="91" t="s">
        <v>80</v>
      </c>
      <c r="B38" s="25">
        <v>28</v>
      </c>
      <c r="C38" s="56">
        <f>SUM(D103)</f>
        <v>0</v>
      </c>
      <c r="D38" s="18"/>
      <c r="E38" s="34"/>
      <c r="G38" s="21" t="s">
        <v>28</v>
      </c>
      <c r="H38" s="18"/>
      <c r="I38" s="34"/>
      <c r="M38" s="9" t="s">
        <v>0</v>
      </c>
    </row>
    <row r="39" spans="1:13" x14ac:dyDescent="0.2">
      <c r="A39" s="103"/>
      <c r="B39" s="25">
        <v>29</v>
      </c>
      <c r="C39" s="106"/>
      <c r="D39" s="18"/>
      <c r="E39" s="34"/>
      <c r="G39" s="106"/>
      <c r="H39" s="18"/>
      <c r="I39" s="34"/>
      <c r="M39" s="9" t="s">
        <v>0</v>
      </c>
    </row>
    <row r="40" spans="1:13" x14ac:dyDescent="0.2">
      <c r="A40" s="101" t="s">
        <v>81</v>
      </c>
      <c r="B40" s="25">
        <v>30</v>
      </c>
      <c r="C40" s="77"/>
      <c r="D40" s="79">
        <f>MAX(0,SUM(D42,C45,C49,D47,D52)-D56)</f>
        <v>0</v>
      </c>
      <c r="E40" s="82">
        <f>MAX(0,IF("-"=$D$66,IF("-"=$D$67,D40,MIN(D40,$D$67-SUM(D16:D17))),MIN(D40,$D$66)))</f>
        <v>0</v>
      </c>
      <c r="G40" s="77"/>
      <c r="H40" s="79">
        <f>MAX(0,SUM(H42,G45,G49,H47,H52)-H56)</f>
        <v>0</v>
      </c>
      <c r="I40" s="82">
        <f>MAX(0,IF("-"=$H$66,IF("-"=$H$67,H40,MIN(H40,$H$67-SUM(H16:H17))),MIN(H40,$H$66)))</f>
        <v>0</v>
      </c>
      <c r="M40" s="9" t="s">
        <v>0</v>
      </c>
    </row>
    <row r="41" spans="1:13" x14ac:dyDescent="0.2">
      <c r="A41" s="102" t="s">
        <v>82</v>
      </c>
      <c r="B41" s="25">
        <v>31</v>
      </c>
      <c r="C41" s="57"/>
      <c r="D41" s="26">
        <f>MAX(0,SUM(D42,D47,D52)-(D56-SUM(C59)))</f>
        <v>0</v>
      </c>
      <c r="E41" s="36">
        <f>MAX(0,IF("-"=$D$66,IF("-"=$D$67,D41,MIN(D41,$D$67-SUM(D16:D17))),MIN(D41,$D$66)))</f>
        <v>0</v>
      </c>
      <c r="G41" s="57"/>
      <c r="H41" s="26">
        <f>MAX(0,SUM(H42,H47,H52)-(H56-SUM(G59)))</f>
        <v>0</v>
      </c>
      <c r="I41" s="36">
        <f>MAX(0,IF("-"=$H$66,IF("-"=$H$67,H41,MIN(H41,$H$67-SUM(H16:H17))),MIN(H41,$H$66)))</f>
        <v>0</v>
      </c>
      <c r="M41" s="9" t="s">
        <v>0</v>
      </c>
    </row>
    <row r="42" spans="1:13" x14ac:dyDescent="0.2">
      <c r="A42" s="89" t="s">
        <v>83</v>
      </c>
      <c r="B42" s="25">
        <v>32</v>
      </c>
      <c r="C42" s="57"/>
      <c r="D42" s="26">
        <f>SUM(C43,C44,D46)</f>
        <v>0</v>
      </c>
      <c r="E42" s="34"/>
      <c r="G42" s="57"/>
      <c r="H42" s="26">
        <f>SUM(G43,G44,H46)</f>
        <v>0</v>
      </c>
      <c r="I42" s="34"/>
      <c r="M42" s="9" t="s">
        <v>0</v>
      </c>
    </row>
    <row r="43" spans="1:13" x14ac:dyDescent="0.2">
      <c r="A43" s="91" t="s">
        <v>84</v>
      </c>
      <c r="B43" s="25">
        <v>33</v>
      </c>
      <c r="C43" s="56">
        <f>MAX(0,SUM(C16,C17-D17)-D16)</f>
        <v>0</v>
      </c>
      <c r="D43" s="18"/>
      <c r="E43" s="34"/>
      <c r="G43" s="56">
        <f>MAX(0,SUM(G16,G17-H17)-H16)</f>
        <v>0</v>
      </c>
      <c r="H43" s="18"/>
      <c r="I43" s="34"/>
      <c r="M43" s="9" t="s">
        <v>0</v>
      </c>
    </row>
    <row r="44" spans="1:13" x14ac:dyDescent="0.2">
      <c r="A44" s="91" t="s">
        <v>85</v>
      </c>
      <c r="B44" s="25">
        <v>34</v>
      </c>
      <c r="C44" s="83">
        <f>SUMIFS('Financial Instruments'!$H$22:$H$121,'Financial Instruments'!$C$22:$C$121,'Financial Instruments'!$C$8)</f>
        <v>0</v>
      </c>
      <c r="D44" s="18"/>
      <c r="E44" s="34"/>
      <c r="G44" s="97">
        <f t="shared" ref="G44:G46" si="3">$C44</f>
        <v>0</v>
      </c>
      <c r="H44" s="18"/>
      <c r="I44" s="34"/>
      <c r="M44" s="9" t="s">
        <v>0</v>
      </c>
    </row>
    <row r="45" spans="1:13" x14ac:dyDescent="0.2">
      <c r="A45" s="91" t="s">
        <v>86</v>
      </c>
      <c r="B45" s="25">
        <v>35</v>
      </c>
      <c r="C45" s="83">
        <f>SUMIFS('Financial Instruments'!$H$22:$H$121,'Financial Instruments'!$C$22:$C$121,'Financial Instruments'!$C$9)</f>
        <v>0</v>
      </c>
      <c r="D45" s="18"/>
      <c r="E45" s="34"/>
      <c r="G45" s="97">
        <f t="shared" si="3"/>
        <v>0</v>
      </c>
      <c r="H45" s="18"/>
      <c r="I45" s="34"/>
      <c r="M45" s="9" t="s">
        <v>0</v>
      </c>
    </row>
    <row r="46" spans="1:13" x14ac:dyDescent="0.2">
      <c r="A46" s="91" t="s">
        <v>87</v>
      </c>
      <c r="B46" s="25">
        <v>36</v>
      </c>
      <c r="C46" s="83">
        <f>SUMIFS('Tier 2 Non-Paid-Up'!$N$20:$N$119,'Tier 2 Non-Paid-Up'!V20:V119,"Pass")</f>
        <v>0</v>
      </c>
      <c r="D46" s="26">
        <f>MIN(C46,D69)</f>
        <v>0</v>
      </c>
      <c r="E46" s="34"/>
      <c r="G46" s="97">
        <f t="shared" si="3"/>
        <v>0</v>
      </c>
      <c r="H46" s="26">
        <f>MIN(G46,H69)</f>
        <v>0</v>
      </c>
      <c r="I46" s="34"/>
      <c r="M46" s="9" t="s">
        <v>0</v>
      </c>
    </row>
    <row r="47" spans="1:13" x14ac:dyDescent="0.2">
      <c r="A47" s="89" t="s">
        <v>88</v>
      </c>
      <c r="B47" s="25">
        <v>37</v>
      </c>
      <c r="C47" s="57"/>
      <c r="D47" s="26">
        <f>SUM(C50,C51)</f>
        <v>0</v>
      </c>
      <c r="E47" s="34"/>
      <c r="G47" s="57"/>
      <c r="H47" s="26">
        <f>SUM(G50,G51)</f>
        <v>0</v>
      </c>
      <c r="I47" s="34"/>
      <c r="M47" s="9" t="s">
        <v>0</v>
      </c>
    </row>
    <row r="48" spans="1:13" x14ac:dyDescent="0.2">
      <c r="A48" s="91" t="s">
        <v>66</v>
      </c>
      <c r="B48" s="25">
        <v>38</v>
      </c>
      <c r="C48" s="57"/>
      <c r="D48" s="18"/>
      <c r="E48" s="34"/>
      <c r="G48" s="57"/>
      <c r="H48" s="18"/>
      <c r="I48" s="34"/>
      <c r="M48" s="9" t="s">
        <v>0</v>
      </c>
    </row>
    <row r="49" spans="1:13" x14ac:dyDescent="0.2">
      <c r="A49" s="107" t="s">
        <v>89</v>
      </c>
      <c r="B49" s="25">
        <v>39</v>
      </c>
      <c r="C49" s="83">
        <f>SUMIFS('Financial Instruments'!$Y$22:$Y$121,'Financial Instruments'!$C$22:$C$121,'Financial Instruments'!$C$9)</f>
        <v>0</v>
      </c>
      <c r="D49" s="18"/>
      <c r="E49" s="34"/>
      <c r="G49" s="97">
        <f t="shared" ref="G49:G50" si="4">$C49</f>
        <v>0</v>
      </c>
      <c r="H49" s="18"/>
      <c r="I49" s="34"/>
      <c r="M49" s="9" t="s">
        <v>0</v>
      </c>
    </row>
    <row r="50" spans="1:13" x14ac:dyDescent="0.2">
      <c r="A50" s="107" t="s">
        <v>90</v>
      </c>
      <c r="B50" s="25">
        <v>40</v>
      </c>
      <c r="C50" s="83">
        <f>SUMIFS('Financial Instruments'!$Y$22:$Y$121,'Financial Instruments'!$C$22:$C$121,'Financial Instruments'!$C$8)</f>
        <v>0</v>
      </c>
      <c r="D50" s="18"/>
      <c r="E50" s="34"/>
      <c r="G50" s="97">
        <f t="shared" si="4"/>
        <v>0</v>
      </c>
      <c r="H50" s="18"/>
      <c r="I50" s="34"/>
      <c r="M50" s="9" t="s">
        <v>0</v>
      </c>
    </row>
    <row r="51" spans="1:13" x14ac:dyDescent="0.2">
      <c r="A51" s="91" t="s">
        <v>91</v>
      </c>
      <c r="B51" s="25">
        <v>41</v>
      </c>
      <c r="C51" s="56">
        <f>C38</f>
        <v>0</v>
      </c>
      <c r="D51" s="18"/>
      <c r="E51" s="34"/>
      <c r="G51" s="56">
        <f>SUM(G38)</f>
        <v>0</v>
      </c>
      <c r="H51" s="18"/>
      <c r="I51" s="34"/>
      <c r="M51" s="9" t="s">
        <v>0</v>
      </c>
    </row>
    <row r="52" spans="1:13" x14ac:dyDescent="0.2">
      <c r="A52" s="91" t="s">
        <v>92</v>
      </c>
      <c r="B52" s="25">
        <v>42</v>
      </c>
      <c r="C52" s="57"/>
      <c r="D52" s="26">
        <f>MIN(SUM(C53:C55),D68)</f>
        <v>0</v>
      </c>
      <c r="E52" s="34"/>
      <c r="G52" s="57"/>
      <c r="H52" s="26">
        <f>MIN(SUM(G53:G55),H68)</f>
        <v>0</v>
      </c>
      <c r="I52" s="34"/>
      <c r="K52" s="301" t="s">
        <v>1483</v>
      </c>
      <c r="M52" s="9" t="s">
        <v>0</v>
      </c>
    </row>
    <row r="53" spans="1:13" x14ac:dyDescent="0.2">
      <c r="A53" s="107" t="s">
        <v>93</v>
      </c>
      <c r="B53" s="25">
        <v>43</v>
      </c>
      <c r="C53" s="56">
        <f>$C$34*$K$53</f>
        <v>0</v>
      </c>
      <c r="D53" s="18"/>
      <c r="E53" s="34"/>
      <c r="G53" s="56">
        <f>G34*$K$53</f>
        <v>0</v>
      </c>
      <c r="H53" s="18"/>
      <c r="I53" s="34"/>
      <c r="K53" s="139">
        <v>0.5</v>
      </c>
      <c r="M53" s="9" t="s">
        <v>0</v>
      </c>
    </row>
    <row r="54" spans="1:13" x14ac:dyDescent="0.2">
      <c r="A54" s="107" t="s">
        <v>94</v>
      </c>
      <c r="B54" s="25">
        <v>44</v>
      </c>
      <c r="C54" s="56">
        <f>C30</f>
        <v>0</v>
      </c>
      <c r="D54" s="18"/>
      <c r="E54" s="34"/>
      <c r="G54" s="56">
        <f>G30</f>
        <v>0</v>
      </c>
      <c r="H54" s="18"/>
      <c r="I54" s="34"/>
      <c r="K54" s="49"/>
      <c r="M54" s="9" t="s">
        <v>0</v>
      </c>
    </row>
    <row r="55" spans="1:13" x14ac:dyDescent="0.2">
      <c r="A55" s="107" t="s">
        <v>95</v>
      </c>
      <c r="B55" s="25">
        <v>45</v>
      </c>
      <c r="C55" s="56">
        <f>$C$29*$K$55</f>
        <v>0</v>
      </c>
      <c r="D55" s="18"/>
      <c r="E55" s="34"/>
      <c r="G55" s="56">
        <f>G29*$K$55</f>
        <v>0</v>
      </c>
      <c r="H55" s="18"/>
      <c r="I55" s="34"/>
      <c r="K55" s="104">
        <v>0.1</v>
      </c>
      <c r="M55" s="9" t="s">
        <v>0</v>
      </c>
    </row>
    <row r="56" spans="1:13" x14ac:dyDescent="0.2">
      <c r="A56" s="89" t="s">
        <v>96</v>
      </c>
      <c r="B56" s="25">
        <v>46</v>
      </c>
      <c r="C56" s="57"/>
      <c r="D56" s="26">
        <f>SUM(C57:C59)</f>
        <v>0</v>
      </c>
      <c r="E56" s="34"/>
      <c r="G56" s="57"/>
      <c r="H56" s="26">
        <f>SUM(G57:G59)</f>
        <v>0</v>
      </c>
      <c r="I56" s="34"/>
      <c r="M56" s="9" t="s">
        <v>0</v>
      </c>
    </row>
    <row r="57" spans="1:13" x14ac:dyDescent="0.2">
      <c r="A57" s="91" t="s">
        <v>97</v>
      </c>
      <c r="B57" s="25">
        <v>47</v>
      </c>
      <c r="C57" s="83">
        <f>SUM('GAAP and ICS Balance Sheets'!$E$136)</f>
        <v>0</v>
      </c>
      <c r="D57" s="18"/>
      <c r="E57" s="34"/>
      <c r="G57" s="97">
        <f>$C57</f>
        <v>0</v>
      </c>
      <c r="H57" s="18"/>
      <c r="I57" s="34"/>
      <c r="M57" s="9" t="s">
        <v>0</v>
      </c>
    </row>
    <row r="58" spans="1:13" x14ac:dyDescent="0.2">
      <c r="A58" s="91" t="s">
        <v>98</v>
      </c>
      <c r="B58" s="25">
        <v>48</v>
      </c>
      <c r="C58" s="21" t="s">
        <v>28</v>
      </c>
      <c r="D58" s="18"/>
      <c r="E58" s="34"/>
      <c r="G58" s="97" t="str">
        <f t="shared" ref="G58:G59" si="5">$C58</f>
        <v>-</v>
      </c>
      <c r="H58" s="18"/>
      <c r="I58" s="34"/>
      <c r="M58" s="9" t="s">
        <v>0</v>
      </c>
    </row>
    <row r="59" spans="1:13" x14ac:dyDescent="0.2">
      <c r="A59" s="103" t="s">
        <v>99</v>
      </c>
      <c r="B59" s="38">
        <v>49</v>
      </c>
      <c r="C59" s="111" t="s">
        <v>28</v>
      </c>
      <c r="D59" s="44"/>
      <c r="E59" s="42"/>
      <c r="G59" s="382" t="str">
        <f t="shared" si="5"/>
        <v>-</v>
      </c>
      <c r="H59" s="44"/>
      <c r="I59" s="42"/>
      <c r="M59" s="9" t="s">
        <v>0</v>
      </c>
    </row>
    <row r="60" spans="1:13" x14ac:dyDescent="0.2">
      <c r="M60" s="9" t="s">
        <v>0</v>
      </c>
    </row>
    <row r="61" spans="1:13" ht="15" x14ac:dyDescent="0.25">
      <c r="A61" s="99" t="s">
        <v>100</v>
      </c>
      <c r="B61" s="29"/>
      <c r="C61" s="241"/>
      <c r="D61" s="71" t="s">
        <v>101</v>
      </c>
      <c r="E61" s="12"/>
      <c r="G61" s="241"/>
      <c r="H61" s="71" t="s">
        <v>101</v>
      </c>
      <c r="I61" s="12"/>
      <c r="K61" s="71" t="s">
        <v>1248</v>
      </c>
      <c r="M61" s="9" t="s">
        <v>0</v>
      </c>
    </row>
    <row r="62" spans="1:13" x14ac:dyDescent="0.2">
      <c r="A62" s="31"/>
      <c r="B62" s="24">
        <v>4</v>
      </c>
      <c r="C62" s="17"/>
      <c r="D62" s="17">
        <v>2</v>
      </c>
      <c r="E62" s="17"/>
      <c r="G62" s="17"/>
      <c r="H62" s="17">
        <v>12</v>
      </c>
      <c r="I62" s="17"/>
      <c r="K62" s="32">
        <v>4</v>
      </c>
      <c r="M62" s="9" t="s">
        <v>0</v>
      </c>
    </row>
    <row r="63" spans="1:13" x14ac:dyDescent="0.2">
      <c r="A63" s="309" t="s">
        <v>103</v>
      </c>
      <c r="B63" s="274">
        <v>1</v>
      </c>
      <c r="C63" s="77"/>
      <c r="D63" s="76"/>
      <c r="E63" s="76"/>
      <c r="G63" s="77"/>
      <c r="H63" s="76"/>
      <c r="I63" s="76"/>
      <c r="K63" s="390" t="b">
        <f>Participant!$D$8</f>
        <v>0</v>
      </c>
      <c r="M63" s="9" t="s">
        <v>0</v>
      </c>
    </row>
    <row r="64" spans="1:13" x14ac:dyDescent="0.2">
      <c r="A64" s="73" t="s">
        <v>104</v>
      </c>
      <c r="B64" s="274">
        <v>2</v>
      </c>
      <c r="C64" s="57"/>
      <c r="D64" s="131">
        <f t="shared" ref="D64:D69" si="6">IFERROR( $K64 * E$73, "-" )</f>
        <v>0</v>
      </c>
      <c r="E64" s="49"/>
      <c r="G64" s="57"/>
      <c r="H64" s="131">
        <f t="shared" ref="H64:H69" si="7">IFERROR( $K64 * I$73, "-" )</f>
        <v>0</v>
      </c>
      <c r="I64" s="49"/>
      <c r="K64" s="139">
        <f>IF(K$63, 'ICS Param'!D40, 'ICS Param'!E40)</f>
        <v>0.1</v>
      </c>
      <c r="M64" s="9" t="s">
        <v>0</v>
      </c>
    </row>
    <row r="65" spans="1:13" x14ac:dyDescent="0.2">
      <c r="A65" s="74" t="s">
        <v>105</v>
      </c>
      <c r="B65" s="274">
        <v>3</v>
      </c>
      <c r="C65" s="57"/>
      <c r="D65" s="131">
        <f t="shared" si="6"/>
        <v>0</v>
      </c>
      <c r="E65" s="49"/>
      <c r="G65" s="57"/>
      <c r="H65" s="131">
        <f t="shared" si="7"/>
        <v>0</v>
      </c>
      <c r="I65" s="49"/>
      <c r="K65" s="139">
        <f>IF(K$63, 'ICS Param'!D41, 'ICS Param'!E41)</f>
        <v>0.05</v>
      </c>
      <c r="M65" s="9" t="s">
        <v>0</v>
      </c>
    </row>
    <row r="66" spans="1:13" x14ac:dyDescent="0.2">
      <c r="A66" s="74" t="s">
        <v>106</v>
      </c>
      <c r="B66" s="274">
        <v>4</v>
      </c>
      <c r="C66" s="57"/>
      <c r="D66" s="131">
        <f t="shared" si="6"/>
        <v>0</v>
      </c>
      <c r="E66" s="49"/>
      <c r="G66" s="57"/>
      <c r="H66" s="131">
        <f t="shared" si="7"/>
        <v>0</v>
      </c>
      <c r="I66" s="49"/>
      <c r="K66" s="139">
        <f>IF(K$63, 'ICS Param'!D42, 'ICS Param'!E42)</f>
        <v>0.5</v>
      </c>
      <c r="M66" s="9" t="s">
        <v>0</v>
      </c>
    </row>
    <row r="67" spans="1:13" x14ac:dyDescent="0.2">
      <c r="A67" s="74" t="s">
        <v>107</v>
      </c>
      <c r="B67" s="274">
        <v>5</v>
      </c>
      <c r="C67" s="57"/>
      <c r="D67" s="131" t="str">
        <f t="shared" si="6"/>
        <v>-</v>
      </c>
      <c r="E67" s="49"/>
      <c r="G67" s="57"/>
      <c r="H67" s="131" t="str">
        <f t="shared" si="7"/>
        <v>-</v>
      </c>
      <c r="I67" s="49"/>
      <c r="K67" s="139" t="str">
        <f>IF(K$63, 'ICS Param'!D43, 'ICS Param'!E43)</f>
        <v>-</v>
      </c>
      <c r="M67" s="9" t="s">
        <v>0</v>
      </c>
    </row>
    <row r="68" spans="1:13" x14ac:dyDescent="0.2">
      <c r="A68" s="74" t="s">
        <v>92</v>
      </c>
      <c r="B68" s="274">
        <v>6</v>
      </c>
      <c r="C68" s="57"/>
      <c r="D68" s="131">
        <f t="shared" si="6"/>
        <v>0</v>
      </c>
      <c r="E68" s="49"/>
      <c r="G68" s="57"/>
      <c r="H68" s="131">
        <f t="shared" si="7"/>
        <v>0</v>
      </c>
      <c r="I68" s="49"/>
      <c r="K68" s="139">
        <f>IF(K$63, 'ICS Param'!D44, 'ICS Param'!E44)</f>
        <v>0.15</v>
      </c>
      <c r="M68" s="9" t="s">
        <v>0</v>
      </c>
    </row>
    <row r="69" spans="1:13" x14ac:dyDescent="0.2">
      <c r="A69" s="13" t="s">
        <v>108</v>
      </c>
      <c r="B69" s="306">
        <v>7</v>
      </c>
      <c r="C69" s="106"/>
      <c r="D69" s="133">
        <f t="shared" si="6"/>
        <v>0</v>
      </c>
      <c r="E69" s="124"/>
      <c r="G69" s="106"/>
      <c r="H69" s="133">
        <f t="shared" si="7"/>
        <v>0</v>
      </c>
      <c r="I69" s="124"/>
      <c r="K69" s="104">
        <f>IF(K$63, 'ICS Param'!D45, 'ICS Param'!E45)</f>
        <v>0</v>
      </c>
      <c r="M69" s="9" t="s">
        <v>0</v>
      </c>
    </row>
    <row r="70" spans="1:13" x14ac:dyDescent="0.2">
      <c r="M70" s="9" t="s">
        <v>0</v>
      </c>
    </row>
    <row r="71" spans="1:13" ht="25.5" x14ac:dyDescent="0.25">
      <c r="A71" s="99" t="s">
        <v>109</v>
      </c>
      <c r="B71" s="29"/>
      <c r="C71" s="71" t="s">
        <v>110</v>
      </c>
      <c r="D71" s="71" t="s">
        <v>111</v>
      </c>
      <c r="E71" s="71" t="s">
        <v>112</v>
      </c>
      <c r="G71" s="71"/>
      <c r="H71" s="71"/>
      <c r="I71" s="71" t="s">
        <v>112</v>
      </c>
      <c r="K71" s="71" t="s">
        <v>1482</v>
      </c>
      <c r="M71" s="9" t="s">
        <v>0</v>
      </c>
    </row>
    <row r="72" spans="1:13" x14ac:dyDescent="0.2">
      <c r="A72" s="31"/>
      <c r="B72" s="24">
        <v>5</v>
      </c>
      <c r="C72" s="17">
        <v>1</v>
      </c>
      <c r="D72" s="17">
        <v>2</v>
      </c>
      <c r="E72" s="17">
        <v>3</v>
      </c>
      <c r="G72" s="17"/>
      <c r="H72" s="17"/>
      <c r="I72" s="17">
        <v>13</v>
      </c>
      <c r="K72" s="375">
        <v>4</v>
      </c>
      <c r="M72" s="9" t="s">
        <v>0</v>
      </c>
    </row>
    <row r="73" spans="1:13" x14ac:dyDescent="0.2">
      <c r="A73" s="73" t="s">
        <v>109</v>
      </c>
      <c r="B73" s="25">
        <v>1</v>
      </c>
      <c r="C73" s="77"/>
      <c r="D73" s="78"/>
      <c r="E73" s="82">
        <f>SUM(E74,E75)</f>
        <v>0</v>
      </c>
      <c r="G73" s="77"/>
      <c r="H73" s="78"/>
      <c r="I73" s="486">
        <f>'ICS Capital requirement | IM'!E41</f>
        <v>0</v>
      </c>
      <c r="K73" s="76"/>
      <c r="M73" s="9" t="s">
        <v>0</v>
      </c>
    </row>
    <row r="74" spans="1:13" x14ac:dyDescent="0.2">
      <c r="A74" s="86" t="s">
        <v>113</v>
      </c>
      <c r="B74" s="25">
        <v>2</v>
      </c>
      <c r="C74" s="57"/>
      <c r="D74" s="18"/>
      <c r="E74" s="126">
        <f>'ICS &gt; Non-Insurance &amp; Baseline'!$D$7</f>
        <v>0</v>
      </c>
      <c r="G74" s="57"/>
      <c r="H74" s="18"/>
      <c r="I74" s="126">
        <f>'ICS Capital requirement | IM'!E42</f>
        <v>0</v>
      </c>
      <c r="K74" s="49"/>
      <c r="M74" s="9" t="s">
        <v>0</v>
      </c>
    </row>
    <row r="75" spans="1:13" x14ac:dyDescent="0.2">
      <c r="A75" s="86" t="s">
        <v>114</v>
      </c>
      <c r="B75" s="25">
        <v>3</v>
      </c>
      <c r="C75" s="57"/>
      <c r="D75" s="18"/>
      <c r="E75" s="36">
        <f>MAX(0, C77-E76)</f>
        <v>0</v>
      </c>
      <c r="G75" s="57"/>
      <c r="H75" s="18"/>
      <c r="I75" s="36">
        <f>G90-I76</f>
        <v>0</v>
      </c>
      <c r="K75" s="49"/>
      <c r="M75" s="9" t="s">
        <v>0</v>
      </c>
    </row>
    <row r="76" spans="1:13" x14ac:dyDescent="0.2">
      <c r="A76" s="89" t="s">
        <v>115</v>
      </c>
      <c r="B76" s="25">
        <v>4</v>
      </c>
      <c r="C76" s="57"/>
      <c r="D76" s="18"/>
      <c r="E76" s="36">
        <f>MAX(0, IF(C78, MIN(D78,$K76*D77), $K76*D77))</f>
        <v>0</v>
      </c>
      <c r="G76" s="106"/>
      <c r="H76" s="44"/>
      <c r="I76" s="485">
        <f>SUM('ICS Capital requirement | IM'!$E$44)</f>
        <v>0</v>
      </c>
      <c r="K76" s="139">
        <v>0.8</v>
      </c>
      <c r="M76" s="9" t="s">
        <v>0</v>
      </c>
    </row>
    <row r="77" spans="1:13" x14ac:dyDescent="0.2">
      <c r="A77" s="91" t="s">
        <v>1484</v>
      </c>
      <c r="B77" s="25">
        <v>5</v>
      </c>
      <c r="C77" s="58">
        <f>C90</f>
        <v>0</v>
      </c>
      <c r="D77" s="41">
        <f>$K77*C77</f>
        <v>0</v>
      </c>
      <c r="E77" s="42"/>
      <c r="K77" s="308">
        <f>SUM('GAAP and ICS Balance Sheets'!$C$146)</f>
        <v>0</v>
      </c>
      <c r="M77" s="9" t="s">
        <v>0</v>
      </c>
    </row>
    <row r="78" spans="1:13" x14ac:dyDescent="0.2">
      <c r="A78" s="381" t="s">
        <v>1523</v>
      </c>
      <c r="B78" s="25">
        <v>6</v>
      </c>
      <c r="C78" s="384" t="b">
        <f>Participant!$D$18</f>
        <v>0</v>
      </c>
      <c r="D78" s="26">
        <f>SUM(D79, D80, D83) -SUM(D84)</f>
        <v>0</v>
      </c>
      <c r="E78" s="34"/>
      <c r="K78" s="76"/>
      <c r="M78" s="9" t="s">
        <v>0</v>
      </c>
    </row>
    <row r="79" spans="1:13" x14ac:dyDescent="0.2">
      <c r="A79" s="91" t="s">
        <v>116</v>
      </c>
      <c r="B79" s="25">
        <v>7</v>
      </c>
      <c r="C79" s="21" t="s">
        <v>28</v>
      </c>
      <c r="D79" s="26" t="str">
        <f>IF(C78, $K79*SUM($C79), "-")</f>
        <v>-</v>
      </c>
      <c r="E79" s="34"/>
      <c r="K79" s="139">
        <v>0.85</v>
      </c>
      <c r="M79" s="9" t="s">
        <v>0</v>
      </c>
    </row>
    <row r="80" spans="1:13" x14ac:dyDescent="0.2">
      <c r="A80" s="91" t="s">
        <v>117</v>
      </c>
      <c r="B80" s="25">
        <v>8</v>
      </c>
      <c r="C80" s="57"/>
      <c r="D80" s="26" t="str">
        <f>IF(C78, MAX(0,$K80*SUM(C81:C82)*$K77), "-")</f>
        <v>-</v>
      </c>
      <c r="E80" s="34"/>
      <c r="K80" s="139">
        <v>0.5</v>
      </c>
      <c r="M80" s="9" t="s">
        <v>0</v>
      </c>
    </row>
    <row r="81" spans="1:13" x14ac:dyDescent="0.2">
      <c r="A81" s="107" t="s">
        <v>118</v>
      </c>
      <c r="B81" s="25">
        <v>9</v>
      </c>
      <c r="C81" s="21" t="s">
        <v>28</v>
      </c>
      <c r="D81" s="18"/>
      <c r="E81" s="34"/>
      <c r="K81" s="49"/>
      <c r="M81" s="9" t="s">
        <v>0</v>
      </c>
    </row>
    <row r="82" spans="1:13" x14ac:dyDescent="0.2">
      <c r="A82" s="107" t="s">
        <v>119</v>
      </c>
      <c r="B82" s="25">
        <v>10</v>
      </c>
      <c r="C82" s="21" t="s">
        <v>28</v>
      </c>
      <c r="D82" s="18"/>
      <c r="E82" s="34"/>
      <c r="K82" s="49"/>
      <c r="M82" s="9" t="s">
        <v>0</v>
      </c>
    </row>
    <row r="83" spans="1:13" x14ac:dyDescent="0.2">
      <c r="A83" s="91" t="s">
        <v>120</v>
      </c>
      <c r="B83" s="25">
        <v>11</v>
      </c>
      <c r="C83" s="57"/>
      <c r="D83" s="26">
        <f>MAX(0,-D85)</f>
        <v>0</v>
      </c>
      <c r="E83" s="34"/>
      <c r="K83" s="49"/>
      <c r="M83" s="9" t="s">
        <v>0</v>
      </c>
    </row>
    <row r="84" spans="1:13" x14ac:dyDescent="0.2">
      <c r="A84" s="91" t="s">
        <v>121</v>
      </c>
      <c r="B84" s="25">
        <v>12</v>
      </c>
      <c r="C84" s="57"/>
      <c r="D84" s="26">
        <f>MAX(0,MIN($K84*C77, D85))</f>
        <v>0</v>
      </c>
      <c r="E84" s="34"/>
      <c r="K84" s="139">
        <v>0.15</v>
      </c>
      <c r="M84" s="9" t="s">
        <v>0</v>
      </c>
    </row>
    <row r="85" spans="1:13" x14ac:dyDescent="0.2">
      <c r="A85" s="393" t="s">
        <v>1560</v>
      </c>
      <c r="B85" s="38">
        <v>13</v>
      </c>
      <c r="C85" s="106"/>
      <c r="D85" s="464">
        <f>'GAAP and ICS Balance Sheets'!$H$150</f>
        <v>0</v>
      </c>
      <c r="E85" s="42"/>
      <c r="K85" s="104"/>
      <c r="M85" s="9" t="s">
        <v>0</v>
      </c>
    </row>
    <row r="86" spans="1:13" x14ac:dyDescent="0.2">
      <c r="M86" s="9" t="s">
        <v>0</v>
      </c>
    </row>
    <row r="87" spans="1:13" x14ac:dyDescent="0.2">
      <c r="M87" s="9" t="s">
        <v>0</v>
      </c>
    </row>
    <row r="88" spans="1:13" ht="38.25" x14ac:dyDescent="0.25">
      <c r="A88" s="99" t="s">
        <v>122</v>
      </c>
      <c r="B88" s="29"/>
      <c r="C88" s="71" t="s">
        <v>123</v>
      </c>
      <c r="D88" s="71" t="s">
        <v>124</v>
      </c>
      <c r="E88" s="71" t="s">
        <v>125</v>
      </c>
      <c r="G88" s="71" t="s">
        <v>123</v>
      </c>
      <c r="K88" s="71" t="s">
        <v>126</v>
      </c>
      <c r="M88" s="9" t="s">
        <v>0</v>
      </c>
    </row>
    <row r="89" spans="1:13" x14ac:dyDescent="0.2">
      <c r="A89" s="31"/>
      <c r="B89" s="24">
        <v>6</v>
      </c>
      <c r="C89" s="17">
        <v>1</v>
      </c>
      <c r="D89" s="17">
        <v>2</v>
      </c>
      <c r="E89" s="17">
        <v>3</v>
      </c>
      <c r="G89" s="17">
        <v>11</v>
      </c>
      <c r="K89" s="32"/>
      <c r="M89" s="9" t="s">
        <v>0</v>
      </c>
    </row>
    <row r="90" spans="1:13" x14ac:dyDescent="0.2">
      <c r="A90" s="73" t="s">
        <v>127</v>
      </c>
      <c r="B90" s="25">
        <v>1</v>
      </c>
      <c r="C90" s="93">
        <f>'ICS Capital requirement'!E7</f>
        <v>0</v>
      </c>
      <c r="D90" s="78"/>
      <c r="E90" s="305">
        <f>SUM(E93:E94,0)</f>
        <v>0</v>
      </c>
      <c r="G90" s="470">
        <f>'ICS Capital requirement | IM'!$E$45</f>
        <v>0</v>
      </c>
      <c r="K90" s="76"/>
      <c r="M90" s="9" t="s">
        <v>0</v>
      </c>
    </row>
    <row r="91" spans="1:13" x14ac:dyDescent="0.2">
      <c r="A91" s="86" t="s">
        <v>128</v>
      </c>
      <c r="B91" s="25">
        <v>2</v>
      </c>
      <c r="C91" s="83">
        <f>'ICS Capital requirement'!E8</f>
        <v>0</v>
      </c>
      <c r="D91" s="18"/>
      <c r="E91" s="49"/>
      <c r="K91" s="49"/>
      <c r="M91" s="9" t="s">
        <v>0</v>
      </c>
    </row>
    <row r="92" spans="1:13" x14ac:dyDescent="0.2">
      <c r="A92" s="86" t="s">
        <v>129</v>
      </c>
      <c r="B92" s="25">
        <v>3</v>
      </c>
      <c r="C92" s="83">
        <f>'ICS Capital requirement'!E10</f>
        <v>0</v>
      </c>
      <c r="D92" s="18"/>
      <c r="E92" s="49"/>
      <c r="K92" s="49"/>
      <c r="M92" s="9" t="s">
        <v>0</v>
      </c>
    </row>
    <row r="93" spans="1:13" x14ac:dyDescent="0.2">
      <c r="A93" s="89" t="s">
        <v>130</v>
      </c>
      <c r="B93" s="25">
        <v>4</v>
      </c>
      <c r="C93" s="83">
        <f>'ICS Capital requirement'!E12</f>
        <v>0</v>
      </c>
      <c r="D93" s="26">
        <f>IFERROR(C93*SUMPRODUCT(C$93:C$97,INDEX('ICS Param'!$D$50:$H$54,,1))/(C$92-C$98),0)</f>
        <v>0</v>
      </c>
      <c r="E93" s="131">
        <f>$C$93*_xlfn.NORM.S.INV($K$93)/_xlfn.NORM.S.INV(99.5%)</f>
        <v>0</v>
      </c>
      <c r="K93" s="138">
        <v>0.85</v>
      </c>
      <c r="M93" s="9" t="s">
        <v>0</v>
      </c>
    </row>
    <row r="94" spans="1:13" x14ac:dyDescent="0.2">
      <c r="A94" s="89" t="s">
        <v>131</v>
      </c>
      <c r="B94" s="25">
        <v>5</v>
      </c>
      <c r="C94" s="83">
        <f>'ICS Capital requirement'!E13</f>
        <v>0</v>
      </c>
      <c r="D94" s="26">
        <f>IFERROR(C94*SUMPRODUCT(C$93:C$97,INDEX('ICS Param'!$D$50:$H$54,,2))/(C$92-C$98),0)</f>
        <v>0</v>
      </c>
      <c r="E94" s="131">
        <f>$C$94*_xlfn.NORM.S.INV($K$94)/_xlfn.NORM.S.INV(99.5%)</f>
        <v>0</v>
      </c>
      <c r="K94" s="104">
        <v>0.65</v>
      </c>
      <c r="M94" s="9" t="s">
        <v>0</v>
      </c>
    </row>
    <row r="95" spans="1:13" x14ac:dyDescent="0.2">
      <c r="A95" s="89" t="s">
        <v>132</v>
      </c>
      <c r="B95" s="25">
        <v>6</v>
      </c>
      <c r="C95" s="83">
        <f>'ICS Capital requirement'!E14</f>
        <v>0</v>
      </c>
      <c r="D95" s="26">
        <f>IFERROR(C95*SUMPRODUCT(C$93:C$97,INDEX('ICS Param'!$D$50:$H$54,,3))/(C$92-C$98),0)</f>
        <v>0</v>
      </c>
      <c r="E95" s="49"/>
      <c r="K95" s="49"/>
      <c r="M95" s="9" t="s">
        <v>0</v>
      </c>
    </row>
    <row r="96" spans="1:13" x14ac:dyDescent="0.2">
      <c r="A96" s="89" t="s">
        <v>133</v>
      </c>
      <c r="B96" s="25">
        <v>7</v>
      </c>
      <c r="C96" s="83">
        <f>'ICS Capital requirement'!E15</f>
        <v>0</v>
      </c>
      <c r="D96" s="26">
        <f>IFERROR(C96*SUMPRODUCT(C$93:C$97,INDEX('ICS Param'!$D$50:$H$54,,4))/(C$92-C$98),0)</f>
        <v>0</v>
      </c>
      <c r="E96" s="49"/>
      <c r="K96" s="49"/>
      <c r="M96" s="9" t="s">
        <v>0</v>
      </c>
    </row>
    <row r="97" spans="1:13" x14ac:dyDescent="0.2">
      <c r="A97" s="89" t="s">
        <v>134</v>
      </c>
      <c r="B97" s="25">
        <v>8</v>
      </c>
      <c r="C97" s="83">
        <f>'ICS Capital requirement'!E16</f>
        <v>0</v>
      </c>
      <c r="D97" s="26">
        <f>IFERROR(C97*SUMPRODUCT(C$93:C$97,INDEX('ICS Param'!$D$50:$H$54,,5))/(C$92-C$98),0)</f>
        <v>0</v>
      </c>
      <c r="E97" s="49"/>
      <c r="K97" s="49"/>
      <c r="M97" s="9" t="s">
        <v>0</v>
      </c>
    </row>
    <row r="98" spans="1:13" x14ac:dyDescent="0.2">
      <c r="A98" s="89" t="s">
        <v>135</v>
      </c>
      <c r="B98" s="25">
        <v>9</v>
      </c>
      <c r="C98" s="83">
        <f>'ICS Capital requirement'!E17</f>
        <v>0</v>
      </c>
      <c r="D98" s="26">
        <f>C98</f>
        <v>0</v>
      </c>
      <c r="E98" s="49"/>
      <c r="K98" s="49"/>
      <c r="M98" s="9" t="s">
        <v>0</v>
      </c>
    </row>
    <row r="99" spans="1:13" x14ac:dyDescent="0.2">
      <c r="A99" s="90" t="s">
        <v>1481</v>
      </c>
      <c r="B99" s="38">
        <v>10</v>
      </c>
      <c r="C99" s="106"/>
      <c r="D99" s="44"/>
      <c r="E99" s="124"/>
      <c r="K99" s="124"/>
      <c r="M99" s="9" t="s">
        <v>0</v>
      </c>
    </row>
    <row r="100" spans="1:13" x14ac:dyDescent="0.2">
      <c r="M100" s="9" t="s">
        <v>0</v>
      </c>
    </row>
    <row r="101" spans="1:13" ht="63.75" x14ac:dyDescent="0.25">
      <c r="A101" s="99" t="s">
        <v>136</v>
      </c>
      <c r="B101" s="29"/>
      <c r="C101" s="71" t="s">
        <v>137</v>
      </c>
      <c r="D101" s="71" t="s">
        <v>138</v>
      </c>
      <c r="E101" s="71" t="s">
        <v>139</v>
      </c>
      <c r="M101" s="9" t="s">
        <v>0</v>
      </c>
    </row>
    <row r="102" spans="1:13" x14ac:dyDescent="0.2">
      <c r="A102" s="31"/>
      <c r="B102" s="24">
        <v>7</v>
      </c>
      <c r="C102" s="17">
        <v>1</v>
      </c>
      <c r="D102" s="17">
        <v>2</v>
      </c>
      <c r="E102" s="32">
        <v>3</v>
      </c>
      <c r="M102" s="9" t="s">
        <v>0</v>
      </c>
    </row>
    <row r="103" spans="1:13" x14ac:dyDescent="0.2">
      <c r="A103" s="73" t="s">
        <v>140</v>
      </c>
      <c r="B103" s="25">
        <v>1</v>
      </c>
      <c r="C103" s="77"/>
      <c r="D103" s="79">
        <f>MAX(0,D104 - SUM(E104:E109))</f>
        <v>0</v>
      </c>
      <c r="E103" s="80"/>
      <c r="M103" s="9" t="s">
        <v>0</v>
      </c>
    </row>
    <row r="104" spans="1:13" x14ac:dyDescent="0.2">
      <c r="A104" s="74" t="s">
        <v>141</v>
      </c>
      <c r="B104" s="25">
        <v>2</v>
      </c>
      <c r="C104" s="83">
        <f>C105-SUM('GAAP and ICS Balance Sheets'!$G$54)</f>
        <v>0</v>
      </c>
      <c r="D104" s="26">
        <f>SUM(D105)-SUM(D107,D110)</f>
        <v>0</v>
      </c>
      <c r="E104" s="36">
        <f>IFERROR(SUM(D104)/C104,0)*SUM(D96)</f>
        <v>0</v>
      </c>
      <c r="M104" s="9" t="s">
        <v>0</v>
      </c>
    </row>
    <row r="105" spans="1:13" x14ac:dyDescent="0.2">
      <c r="A105" s="86" t="s">
        <v>142</v>
      </c>
      <c r="B105" s="25">
        <v>3</v>
      </c>
      <c r="C105" s="83">
        <f>'GAAP and ICS Balance Sheets'!$G$7</f>
        <v>0</v>
      </c>
      <c r="D105" s="22" t="s">
        <v>28</v>
      </c>
      <c r="E105" s="36">
        <f>IFERROR(SUM(D105)/C105,0)*SUM(D97)</f>
        <v>0</v>
      </c>
      <c r="M105" s="9" t="s">
        <v>0</v>
      </c>
    </row>
    <row r="106" spans="1:13" x14ac:dyDescent="0.2">
      <c r="A106" s="86" t="s">
        <v>143</v>
      </c>
      <c r="B106" s="25"/>
      <c r="C106" s="57"/>
      <c r="D106" s="18"/>
      <c r="E106" s="34"/>
      <c r="M106" s="9" t="s">
        <v>0</v>
      </c>
    </row>
    <row r="107" spans="1:13" x14ac:dyDescent="0.2">
      <c r="A107" s="89" t="s">
        <v>144</v>
      </c>
      <c r="B107" s="25">
        <v>4</v>
      </c>
      <c r="C107" s="56">
        <f>SUM(C108:C109)</f>
        <v>0</v>
      </c>
      <c r="D107" s="26">
        <f>SUM(D108:D109)</f>
        <v>0</v>
      </c>
      <c r="E107" s="36">
        <f>IFERROR(SUM(D107)/C107,0)*SUM(D95)</f>
        <v>0</v>
      </c>
      <c r="M107" s="9" t="s">
        <v>0</v>
      </c>
    </row>
    <row r="108" spans="1:13" x14ac:dyDescent="0.2">
      <c r="A108" s="91" t="s">
        <v>145</v>
      </c>
      <c r="B108" s="25">
        <v>5</v>
      </c>
      <c r="C108" s="83">
        <f>SUM('GAAP and ICS Balance Sheets'!E165,'GAAP and ICS Balance Sheets'!H165)</f>
        <v>0</v>
      </c>
      <c r="D108" s="22" t="s">
        <v>28</v>
      </c>
      <c r="E108" s="36">
        <f>IFERROR(SUM(D108)/C108,0)*SUM(D94)</f>
        <v>0</v>
      </c>
      <c r="M108" s="9" t="s">
        <v>0</v>
      </c>
    </row>
    <row r="109" spans="1:13" x14ac:dyDescent="0.2">
      <c r="A109" s="91" t="s">
        <v>146</v>
      </c>
      <c r="B109" s="25">
        <v>6</v>
      </c>
      <c r="C109" s="83">
        <f>'GAAP and ICS Balance Sheets'!K165</f>
        <v>0</v>
      </c>
      <c r="D109" s="22" t="s">
        <v>28</v>
      </c>
      <c r="E109" s="36">
        <f>IFERROR(SUM(D109)/C109,0)*SUM(D93)</f>
        <v>0</v>
      </c>
      <c r="M109" s="9" t="s">
        <v>0</v>
      </c>
    </row>
    <row r="110" spans="1:13" x14ac:dyDescent="0.2">
      <c r="A110" s="90" t="s">
        <v>147</v>
      </c>
      <c r="B110" s="38">
        <v>7</v>
      </c>
      <c r="C110" s="106"/>
      <c r="D110" s="47" t="s">
        <v>28</v>
      </c>
      <c r="E110" s="42"/>
      <c r="M110" s="9" t="s">
        <v>0</v>
      </c>
    </row>
    <row r="111" spans="1:13" x14ac:dyDescent="0.2">
      <c r="M111" s="9" t="s">
        <v>0</v>
      </c>
    </row>
    <row r="112" spans="1:13" x14ac:dyDescent="0.2">
      <c r="A112" s="9" t="s">
        <v>0</v>
      </c>
      <c r="B112" s="9" t="s">
        <v>0</v>
      </c>
      <c r="C112" s="9" t="s">
        <v>0</v>
      </c>
      <c r="D112" s="9" t="s">
        <v>0</v>
      </c>
      <c r="E112" s="9" t="s">
        <v>0</v>
      </c>
      <c r="F112" s="9" t="s">
        <v>0</v>
      </c>
      <c r="G112" s="9" t="s">
        <v>0</v>
      </c>
      <c r="H112" s="9" t="s">
        <v>0</v>
      </c>
      <c r="I112" s="9" t="s">
        <v>0</v>
      </c>
      <c r="J112" s="9" t="s">
        <v>0</v>
      </c>
      <c r="K112" s="9" t="s">
        <v>0</v>
      </c>
      <c r="L112" s="9" t="s">
        <v>0</v>
      </c>
      <c r="M112" s="9" t="s">
        <v>0</v>
      </c>
    </row>
  </sheetData>
  <sheetProtection sheet="1" objects="1" scenarios="1" formatCells="0" formatColumns="0" formatRow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FD2C-371C-49E7-8152-D3BB3E85DFA3}">
  <sheetPr codeName="Sheet4">
    <tabColor rgb="FF28AAE1"/>
  </sheetPr>
  <dimension ref="A1:AC409"/>
  <sheetViews>
    <sheetView topLeftCell="A93" zoomScaleNormal="100" workbookViewId="0">
      <selection activeCell="I113" sqref="I113"/>
    </sheetView>
  </sheetViews>
  <sheetFormatPr defaultRowHeight="12.75" x14ac:dyDescent="0.2"/>
  <cols>
    <col min="1" max="1" width="65.7109375" customWidth="1"/>
    <col min="2" max="2" width="4.5703125" customWidth="1"/>
    <col min="3" max="8" width="12.7109375" customWidth="1"/>
    <col min="9" max="9" width="12.85546875" customWidth="1"/>
    <col min="10" max="10" width="11.42578125" customWidth="1"/>
    <col min="11" max="11" width="11.85546875" customWidth="1"/>
    <col min="12" max="12" width="12.85546875" customWidth="1"/>
    <col min="13" max="13" width="12.7109375" customWidth="1"/>
    <col min="14" max="14" width="11.7109375" customWidth="1"/>
    <col min="15" max="16" width="13.42578125" customWidth="1"/>
    <col min="17" max="17" width="15" customWidth="1"/>
    <col min="18" max="18" width="12.42578125" customWidth="1"/>
    <col min="23" max="23" width="11.42578125" customWidth="1"/>
    <col min="24" max="27" width="18.42578125" customWidth="1"/>
    <col min="28" max="29" width="2" bestFit="1" customWidth="1"/>
  </cols>
  <sheetData>
    <row r="1" spans="1:29" x14ac:dyDescent="0.2">
      <c r="A1" s="28" t="str">
        <f>Participant!$A$1</f>
        <v>&lt;IAIG's Name&gt;</v>
      </c>
      <c r="B1" s="29"/>
      <c r="C1" s="29"/>
      <c r="D1" s="29"/>
      <c r="E1" s="29"/>
      <c r="F1" s="29"/>
      <c r="G1" s="29"/>
      <c r="H1" s="29"/>
      <c r="I1" s="29"/>
      <c r="J1" s="29"/>
      <c r="K1" s="29"/>
      <c r="L1" s="29"/>
      <c r="M1" s="29"/>
      <c r="N1" s="29"/>
      <c r="O1" s="29"/>
      <c r="P1" s="137" t="str">
        <f ca="1">HYPERLINK("#"&amp;CELL("address",Version),Version)</f>
        <v>IAIS ICS Monitoring Period Project reporting template</v>
      </c>
      <c r="AC1" s="9" t="s">
        <v>0</v>
      </c>
    </row>
    <row r="2" spans="1:29" ht="15" x14ac:dyDescent="0.25">
      <c r="A2" s="37" t="str">
        <f>Participant!$A$2</f>
        <v>&lt;Currency&gt; - (&lt;Unit&gt;)</v>
      </c>
      <c r="B2" s="72"/>
      <c r="C2" s="100" t="s">
        <v>148</v>
      </c>
      <c r="D2" s="72"/>
      <c r="E2" s="72"/>
      <c r="F2" s="72"/>
      <c r="G2" s="72"/>
      <c r="H2" s="72"/>
      <c r="I2" s="72"/>
      <c r="J2" s="72"/>
      <c r="K2" s="72"/>
      <c r="L2" s="72"/>
      <c r="M2" s="72"/>
      <c r="N2" s="72"/>
      <c r="O2" s="72"/>
      <c r="P2" s="75" t="str">
        <f>Participant!$G$2</f>
        <v>Year 2023</v>
      </c>
      <c r="AC2" s="9" t="s">
        <v>0</v>
      </c>
    </row>
    <row r="3" spans="1:29" x14ac:dyDescent="0.2">
      <c r="AC3" s="9" t="s">
        <v>0</v>
      </c>
    </row>
    <row r="4" spans="1:29" x14ac:dyDescent="0.2">
      <c r="A4" s="28"/>
      <c r="B4" s="29"/>
      <c r="C4" s="14" t="s">
        <v>149</v>
      </c>
      <c r="D4" s="15"/>
      <c r="E4" s="16"/>
      <c r="F4" s="14" t="s">
        <v>1618</v>
      </c>
      <c r="G4" s="15"/>
      <c r="H4" s="16"/>
      <c r="I4" s="14" t="s">
        <v>1619</v>
      </c>
      <c r="J4" s="16"/>
      <c r="AC4" s="9" t="s">
        <v>0</v>
      </c>
    </row>
    <row r="5" spans="1:29" ht="99.95" customHeight="1" x14ac:dyDescent="0.25">
      <c r="A5" s="109" t="s">
        <v>150</v>
      </c>
      <c r="B5" s="10"/>
      <c r="C5" s="71" t="s">
        <v>151</v>
      </c>
      <c r="D5" s="71" t="s">
        <v>152</v>
      </c>
      <c r="E5" s="71" t="s">
        <v>153</v>
      </c>
      <c r="F5" s="71" t="s">
        <v>154</v>
      </c>
      <c r="G5" s="71" t="s">
        <v>153</v>
      </c>
      <c r="H5" s="71" t="s">
        <v>1349</v>
      </c>
      <c r="I5" s="71" t="s">
        <v>153</v>
      </c>
      <c r="J5" s="71" t="s">
        <v>1349</v>
      </c>
      <c r="AC5" s="9" t="s">
        <v>0</v>
      </c>
    </row>
    <row r="6" spans="1:29" x14ac:dyDescent="0.2">
      <c r="A6" s="31"/>
      <c r="B6" s="24">
        <v>8</v>
      </c>
      <c r="C6" s="17">
        <v>1</v>
      </c>
      <c r="D6" s="17" t="s">
        <v>155</v>
      </c>
      <c r="E6" s="17">
        <v>3</v>
      </c>
      <c r="F6" s="17">
        <v>4</v>
      </c>
      <c r="G6" s="17">
        <v>5</v>
      </c>
      <c r="H6" s="17" t="s">
        <v>156</v>
      </c>
      <c r="I6" s="17">
        <v>7</v>
      </c>
      <c r="J6" s="32" t="s">
        <v>1485</v>
      </c>
      <c r="AC6" s="9" t="s">
        <v>0</v>
      </c>
    </row>
    <row r="7" spans="1:29" ht="15" x14ac:dyDescent="0.25">
      <c r="A7" s="110" t="s">
        <v>157</v>
      </c>
      <c r="B7" s="25">
        <v>1</v>
      </c>
      <c r="C7" s="26">
        <f>SUM(C8,C34,C35,C37:C41,C44,C46:C48,C51:C52)</f>
        <v>0</v>
      </c>
      <c r="D7" s="26">
        <f t="shared" ref="D7:D34" si="0">SUM(C7)-SUM(E7)</f>
        <v>0</v>
      </c>
      <c r="E7" s="26">
        <f>SUM(E8,E34,E35,E37:E41,E44,E46:E48,E51:E52)</f>
        <v>0</v>
      </c>
      <c r="F7" s="81">
        <f>SUM(F8,F34,F35,F37:F41,F44,F46:F48,F51:F52)</f>
        <v>0</v>
      </c>
      <c r="G7" s="79">
        <f>SUM(G8,G34,G35,G37:G41,G44,G46:G48,G51:G52)</f>
        <v>0</v>
      </c>
      <c r="H7" s="82">
        <f>SUM(H8,H34,H35,H37:H41,H44,H46:H48,H51:H52)</f>
        <v>0</v>
      </c>
      <c r="I7" s="26">
        <f>SUM(I8,I34,I35,I37:I41,I44,I46:I48,I51:I52)</f>
        <v>0</v>
      </c>
      <c r="J7" s="36">
        <f t="shared" ref="J7:J35" si="1">SUM(I7,$D7)</f>
        <v>0</v>
      </c>
      <c r="AC7" s="9" t="s">
        <v>0</v>
      </c>
    </row>
    <row r="8" spans="1:29" x14ac:dyDescent="0.2">
      <c r="A8" s="86" t="s">
        <v>158</v>
      </c>
      <c r="B8" s="25">
        <v>2</v>
      </c>
      <c r="C8" s="26">
        <f>SUM(C9:C30,C33)</f>
        <v>0</v>
      </c>
      <c r="D8" s="26">
        <f t="shared" si="0"/>
        <v>0</v>
      </c>
      <c r="E8" s="26">
        <f>SUM(E9:E30,E33)</f>
        <v>0</v>
      </c>
      <c r="F8" s="56">
        <f>SUM(F9:F30,F33)</f>
        <v>0</v>
      </c>
      <c r="G8" s="26">
        <f>SUM(G9:G30,G33)</f>
        <v>0</v>
      </c>
      <c r="H8" s="36">
        <f t="shared" ref="H8:H35" si="2">SUM(G8,D8)</f>
        <v>0</v>
      </c>
      <c r="I8" s="26">
        <f>SUM(I9:I30,I33)</f>
        <v>0</v>
      </c>
      <c r="J8" s="36">
        <f t="shared" si="1"/>
        <v>0</v>
      </c>
      <c r="AC8" s="9" t="s">
        <v>0</v>
      </c>
    </row>
    <row r="9" spans="1:29" x14ac:dyDescent="0.2">
      <c r="A9" s="89" t="s">
        <v>159</v>
      </c>
      <c r="B9" s="25">
        <v>3</v>
      </c>
      <c r="C9" s="22" t="s">
        <v>28</v>
      </c>
      <c r="D9" s="26">
        <f t="shared" si="0"/>
        <v>0</v>
      </c>
      <c r="E9" s="22" t="s">
        <v>28</v>
      </c>
      <c r="F9" s="21" t="s">
        <v>28</v>
      </c>
      <c r="G9" s="22" t="s">
        <v>28</v>
      </c>
      <c r="H9" s="36">
        <f t="shared" si="2"/>
        <v>0</v>
      </c>
      <c r="I9" s="26" t="str">
        <f t="shared" ref="I9:I29" si="3">G9</f>
        <v>-</v>
      </c>
      <c r="J9" s="36">
        <f t="shared" si="1"/>
        <v>0</v>
      </c>
      <c r="AC9" s="9" t="s">
        <v>0</v>
      </c>
    </row>
    <row r="10" spans="1:29" x14ac:dyDescent="0.2">
      <c r="A10" s="89" t="s">
        <v>160</v>
      </c>
      <c r="B10" s="25">
        <v>4</v>
      </c>
      <c r="C10" s="22" t="s">
        <v>28</v>
      </c>
      <c r="D10" s="26">
        <f t="shared" si="0"/>
        <v>0</v>
      </c>
      <c r="E10" s="22" t="s">
        <v>28</v>
      </c>
      <c r="F10" s="21" t="s">
        <v>28</v>
      </c>
      <c r="G10" s="22" t="s">
        <v>28</v>
      </c>
      <c r="H10" s="36">
        <f t="shared" si="2"/>
        <v>0</v>
      </c>
      <c r="I10" s="26" t="str">
        <f t="shared" si="3"/>
        <v>-</v>
      </c>
      <c r="J10" s="36">
        <f t="shared" si="1"/>
        <v>0</v>
      </c>
      <c r="AC10" s="9" t="s">
        <v>0</v>
      </c>
    </row>
    <row r="11" spans="1:29" x14ac:dyDescent="0.2">
      <c r="A11" s="89" t="s">
        <v>161</v>
      </c>
      <c r="B11" s="25">
        <v>5</v>
      </c>
      <c r="C11" s="22" t="s">
        <v>28</v>
      </c>
      <c r="D11" s="26">
        <f t="shared" si="0"/>
        <v>0</v>
      </c>
      <c r="E11" s="22" t="s">
        <v>28</v>
      </c>
      <c r="F11" s="21" t="s">
        <v>28</v>
      </c>
      <c r="G11" s="22" t="s">
        <v>28</v>
      </c>
      <c r="H11" s="36">
        <f t="shared" si="2"/>
        <v>0</v>
      </c>
      <c r="I11" s="26" t="str">
        <f t="shared" si="3"/>
        <v>-</v>
      </c>
      <c r="J11" s="36">
        <f t="shared" si="1"/>
        <v>0</v>
      </c>
      <c r="AC11" s="9" t="s">
        <v>0</v>
      </c>
    </row>
    <row r="12" spans="1:29" x14ac:dyDescent="0.2">
      <c r="A12" s="89" t="s">
        <v>162</v>
      </c>
      <c r="B12" s="25">
        <v>6</v>
      </c>
      <c r="C12" s="22" t="s">
        <v>28</v>
      </c>
      <c r="D12" s="26">
        <f t="shared" si="0"/>
        <v>0</v>
      </c>
      <c r="E12" s="22" t="s">
        <v>28</v>
      </c>
      <c r="F12" s="21" t="s">
        <v>28</v>
      </c>
      <c r="G12" s="22" t="s">
        <v>28</v>
      </c>
      <c r="H12" s="36">
        <f t="shared" si="2"/>
        <v>0</v>
      </c>
      <c r="I12" s="26" t="str">
        <f t="shared" si="3"/>
        <v>-</v>
      </c>
      <c r="J12" s="36">
        <f t="shared" si="1"/>
        <v>0</v>
      </c>
      <c r="AC12" s="9" t="s">
        <v>0</v>
      </c>
    </row>
    <row r="13" spans="1:29" x14ac:dyDescent="0.2">
      <c r="A13" s="89" t="s">
        <v>163</v>
      </c>
      <c r="B13" s="25">
        <v>7</v>
      </c>
      <c r="C13" s="22" t="s">
        <v>28</v>
      </c>
      <c r="D13" s="26">
        <f t="shared" si="0"/>
        <v>0</v>
      </c>
      <c r="E13" s="22" t="s">
        <v>28</v>
      </c>
      <c r="F13" s="21" t="s">
        <v>28</v>
      </c>
      <c r="G13" s="22" t="s">
        <v>28</v>
      </c>
      <c r="H13" s="36">
        <f t="shared" si="2"/>
        <v>0</v>
      </c>
      <c r="I13" s="26" t="str">
        <f t="shared" si="3"/>
        <v>-</v>
      </c>
      <c r="J13" s="36">
        <f t="shared" si="1"/>
        <v>0</v>
      </c>
      <c r="AC13" s="9" t="s">
        <v>0</v>
      </c>
    </row>
    <row r="14" spans="1:29" x14ac:dyDescent="0.2">
      <c r="A14" s="89" t="s">
        <v>164</v>
      </c>
      <c r="B14" s="25">
        <v>8</v>
      </c>
      <c r="C14" s="22" t="s">
        <v>28</v>
      </c>
      <c r="D14" s="26">
        <f t="shared" si="0"/>
        <v>0</v>
      </c>
      <c r="E14" s="22" t="s">
        <v>28</v>
      </c>
      <c r="F14" s="21" t="s">
        <v>28</v>
      </c>
      <c r="G14" s="22" t="s">
        <v>28</v>
      </c>
      <c r="H14" s="36">
        <f t="shared" si="2"/>
        <v>0</v>
      </c>
      <c r="I14" s="26" t="str">
        <f t="shared" si="3"/>
        <v>-</v>
      </c>
      <c r="J14" s="36">
        <f t="shared" si="1"/>
        <v>0</v>
      </c>
      <c r="AC14" s="9" t="s">
        <v>0</v>
      </c>
    </row>
    <row r="15" spans="1:29" x14ac:dyDescent="0.2">
      <c r="A15" s="89" t="s">
        <v>165</v>
      </c>
      <c r="B15" s="25">
        <v>9</v>
      </c>
      <c r="C15" s="22" t="s">
        <v>28</v>
      </c>
      <c r="D15" s="26">
        <f t="shared" si="0"/>
        <v>0</v>
      </c>
      <c r="E15" s="22" t="s">
        <v>28</v>
      </c>
      <c r="F15" s="21" t="s">
        <v>28</v>
      </c>
      <c r="G15" s="22" t="s">
        <v>28</v>
      </c>
      <c r="H15" s="36">
        <f t="shared" si="2"/>
        <v>0</v>
      </c>
      <c r="I15" s="26" t="str">
        <f t="shared" si="3"/>
        <v>-</v>
      </c>
      <c r="J15" s="36">
        <f t="shared" si="1"/>
        <v>0</v>
      </c>
      <c r="AC15" s="9" t="s">
        <v>0</v>
      </c>
    </row>
    <row r="16" spans="1:29" x14ac:dyDescent="0.2">
      <c r="A16" s="89" t="s">
        <v>166</v>
      </c>
      <c r="B16" s="25">
        <v>10</v>
      </c>
      <c r="C16" s="22" t="s">
        <v>28</v>
      </c>
      <c r="D16" s="26">
        <f t="shared" si="0"/>
        <v>0</v>
      </c>
      <c r="E16" s="22" t="s">
        <v>28</v>
      </c>
      <c r="F16" s="21" t="s">
        <v>28</v>
      </c>
      <c r="G16" s="22" t="s">
        <v>28</v>
      </c>
      <c r="H16" s="36">
        <f t="shared" si="2"/>
        <v>0</v>
      </c>
      <c r="I16" s="26" t="str">
        <f t="shared" si="3"/>
        <v>-</v>
      </c>
      <c r="J16" s="36">
        <f t="shared" si="1"/>
        <v>0</v>
      </c>
      <c r="AC16" s="9" t="s">
        <v>0</v>
      </c>
    </row>
    <row r="17" spans="1:29" x14ac:dyDescent="0.2">
      <c r="A17" s="89" t="s">
        <v>167</v>
      </c>
      <c r="B17" s="25">
        <v>11</v>
      </c>
      <c r="C17" s="22" t="s">
        <v>28</v>
      </c>
      <c r="D17" s="26">
        <f t="shared" si="0"/>
        <v>0</v>
      </c>
      <c r="E17" s="22" t="s">
        <v>28</v>
      </c>
      <c r="F17" s="21" t="s">
        <v>28</v>
      </c>
      <c r="G17" s="22" t="s">
        <v>28</v>
      </c>
      <c r="H17" s="36">
        <f t="shared" si="2"/>
        <v>0</v>
      </c>
      <c r="I17" s="26" t="str">
        <f t="shared" si="3"/>
        <v>-</v>
      </c>
      <c r="J17" s="36">
        <f t="shared" si="1"/>
        <v>0</v>
      </c>
      <c r="AC17" s="9" t="s">
        <v>0</v>
      </c>
    </row>
    <row r="18" spans="1:29" x14ac:dyDescent="0.2">
      <c r="A18" s="89" t="s">
        <v>168</v>
      </c>
      <c r="B18" s="25">
        <v>12</v>
      </c>
      <c r="C18" s="22" t="s">
        <v>28</v>
      </c>
      <c r="D18" s="26">
        <f t="shared" si="0"/>
        <v>0</v>
      </c>
      <c r="E18" s="22" t="s">
        <v>28</v>
      </c>
      <c r="F18" s="21" t="s">
        <v>28</v>
      </c>
      <c r="G18" s="22" t="s">
        <v>28</v>
      </c>
      <c r="H18" s="36">
        <f t="shared" si="2"/>
        <v>0</v>
      </c>
      <c r="I18" s="26" t="str">
        <f t="shared" si="3"/>
        <v>-</v>
      </c>
      <c r="J18" s="36">
        <f t="shared" si="1"/>
        <v>0</v>
      </c>
      <c r="AC18" s="9" t="s">
        <v>0</v>
      </c>
    </row>
    <row r="19" spans="1:29" x14ac:dyDescent="0.2">
      <c r="A19" s="89" t="s">
        <v>169</v>
      </c>
      <c r="B19" s="25">
        <v>13</v>
      </c>
      <c r="C19" s="22" t="s">
        <v>28</v>
      </c>
      <c r="D19" s="26">
        <f t="shared" si="0"/>
        <v>0</v>
      </c>
      <c r="E19" s="22" t="s">
        <v>28</v>
      </c>
      <c r="F19" s="21" t="s">
        <v>28</v>
      </c>
      <c r="G19" s="22" t="s">
        <v>28</v>
      </c>
      <c r="H19" s="36">
        <f t="shared" si="2"/>
        <v>0</v>
      </c>
      <c r="I19" s="26" t="str">
        <f t="shared" si="3"/>
        <v>-</v>
      </c>
      <c r="J19" s="36">
        <f t="shared" si="1"/>
        <v>0</v>
      </c>
      <c r="AC19" s="9" t="s">
        <v>0</v>
      </c>
    </row>
    <row r="20" spans="1:29" x14ac:dyDescent="0.2">
      <c r="A20" s="89" t="s">
        <v>170</v>
      </c>
      <c r="B20" s="25">
        <v>14</v>
      </c>
      <c r="C20" s="22" t="s">
        <v>28</v>
      </c>
      <c r="D20" s="26">
        <f t="shared" si="0"/>
        <v>0</v>
      </c>
      <c r="E20" s="22" t="s">
        <v>28</v>
      </c>
      <c r="F20" s="21" t="s">
        <v>28</v>
      </c>
      <c r="G20" s="22" t="s">
        <v>28</v>
      </c>
      <c r="H20" s="36">
        <f t="shared" si="2"/>
        <v>0</v>
      </c>
      <c r="I20" s="26" t="str">
        <f t="shared" si="3"/>
        <v>-</v>
      </c>
      <c r="J20" s="36">
        <f t="shared" si="1"/>
        <v>0</v>
      </c>
      <c r="AC20" s="9" t="s">
        <v>0</v>
      </c>
    </row>
    <row r="21" spans="1:29" x14ac:dyDescent="0.2">
      <c r="A21" s="89" t="s">
        <v>171</v>
      </c>
      <c r="B21" s="25">
        <v>15</v>
      </c>
      <c r="C21" s="22" t="s">
        <v>28</v>
      </c>
      <c r="D21" s="26">
        <f t="shared" si="0"/>
        <v>0</v>
      </c>
      <c r="E21" s="22" t="s">
        <v>28</v>
      </c>
      <c r="F21" s="21" t="s">
        <v>28</v>
      </c>
      <c r="G21" s="22" t="s">
        <v>28</v>
      </c>
      <c r="H21" s="36">
        <f t="shared" si="2"/>
        <v>0</v>
      </c>
      <c r="I21" s="26" t="str">
        <f t="shared" si="3"/>
        <v>-</v>
      </c>
      <c r="J21" s="36">
        <f t="shared" si="1"/>
        <v>0</v>
      </c>
      <c r="AC21" s="9" t="s">
        <v>0</v>
      </c>
    </row>
    <row r="22" spans="1:29" x14ac:dyDescent="0.2">
      <c r="A22" s="89" t="s">
        <v>172</v>
      </c>
      <c r="B22" s="25">
        <v>16</v>
      </c>
      <c r="C22" s="22" t="s">
        <v>28</v>
      </c>
      <c r="D22" s="26">
        <f t="shared" si="0"/>
        <v>0</v>
      </c>
      <c r="E22" s="22" t="s">
        <v>28</v>
      </c>
      <c r="F22" s="21" t="s">
        <v>28</v>
      </c>
      <c r="G22" s="22" t="s">
        <v>28</v>
      </c>
      <c r="H22" s="36">
        <f t="shared" si="2"/>
        <v>0</v>
      </c>
      <c r="I22" s="26" t="str">
        <f t="shared" si="3"/>
        <v>-</v>
      </c>
      <c r="J22" s="36">
        <f t="shared" si="1"/>
        <v>0</v>
      </c>
      <c r="AC22" s="9" t="s">
        <v>0</v>
      </c>
    </row>
    <row r="23" spans="1:29" x14ac:dyDescent="0.2">
      <c r="A23" s="89" t="s">
        <v>173</v>
      </c>
      <c r="B23" s="25">
        <v>17</v>
      </c>
      <c r="C23" s="22" t="s">
        <v>28</v>
      </c>
      <c r="D23" s="26">
        <f t="shared" si="0"/>
        <v>0</v>
      </c>
      <c r="E23" s="22" t="s">
        <v>28</v>
      </c>
      <c r="F23" s="21" t="s">
        <v>28</v>
      </c>
      <c r="G23" s="22" t="s">
        <v>28</v>
      </c>
      <c r="H23" s="36">
        <f t="shared" si="2"/>
        <v>0</v>
      </c>
      <c r="I23" s="26" t="str">
        <f t="shared" si="3"/>
        <v>-</v>
      </c>
      <c r="J23" s="36">
        <f t="shared" si="1"/>
        <v>0</v>
      </c>
      <c r="AC23" s="9" t="s">
        <v>0</v>
      </c>
    </row>
    <row r="24" spans="1:29" x14ac:dyDescent="0.2">
      <c r="A24" s="89" t="s">
        <v>174</v>
      </c>
      <c r="B24" s="25">
        <v>18</v>
      </c>
      <c r="C24" s="22" t="s">
        <v>28</v>
      </c>
      <c r="D24" s="26">
        <f t="shared" si="0"/>
        <v>0</v>
      </c>
      <c r="E24" s="22" t="s">
        <v>28</v>
      </c>
      <c r="F24" s="21" t="s">
        <v>28</v>
      </c>
      <c r="G24" s="22" t="s">
        <v>28</v>
      </c>
      <c r="H24" s="36">
        <f t="shared" si="2"/>
        <v>0</v>
      </c>
      <c r="I24" s="26" t="str">
        <f t="shared" si="3"/>
        <v>-</v>
      </c>
      <c r="J24" s="36">
        <f t="shared" si="1"/>
        <v>0</v>
      </c>
      <c r="AC24" s="9" t="s">
        <v>0</v>
      </c>
    </row>
    <row r="25" spans="1:29" x14ac:dyDescent="0.2">
      <c r="A25" s="89" t="s">
        <v>175</v>
      </c>
      <c r="B25" s="25">
        <v>19</v>
      </c>
      <c r="C25" s="22" t="s">
        <v>28</v>
      </c>
      <c r="D25" s="26">
        <f t="shared" si="0"/>
        <v>0</v>
      </c>
      <c r="E25" s="22" t="s">
        <v>28</v>
      </c>
      <c r="F25" s="21" t="s">
        <v>28</v>
      </c>
      <c r="G25" s="22" t="s">
        <v>28</v>
      </c>
      <c r="H25" s="36">
        <f t="shared" si="2"/>
        <v>0</v>
      </c>
      <c r="I25" s="26" t="str">
        <f t="shared" si="3"/>
        <v>-</v>
      </c>
      <c r="J25" s="36">
        <f t="shared" si="1"/>
        <v>0</v>
      </c>
      <c r="AC25" s="9" t="s">
        <v>0</v>
      </c>
    </row>
    <row r="26" spans="1:29" x14ac:dyDescent="0.2">
      <c r="A26" s="89" t="s">
        <v>176</v>
      </c>
      <c r="B26" s="25">
        <v>20</v>
      </c>
      <c r="C26" s="22" t="s">
        <v>28</v>
      </c>
      <c r="D26" s="26">
        <f t="shared" si="0"/>
        <v>0</v>
      </c>
      <c r="E26" s="22" t="s">
        <v>28</v>
      </c>
      <c r="F26" s="21" t="s">
        <v>28</v>
      </c>
      <c r="G26" s="22" t="s">
        <v>28</v>
      </c>
      <c r="H26" s="36">
        <f t="shared" si="2"/>
        <v>0</v>
      </c>
      <c r="I26" s="26" t="str">
        <f t="shared" si="3"/>
        <v>-</v>
      </c>
      <c r="J26" s="36">
        <f t="shared" si="1"/>
        <v>0</v>
      </c>
      <c r="AC26" s="9" t="s">
        <v>0</v>
      </c>
    </row>
    <row r="27" spans="1:29" x14ac:dyDescent="0.2">
      <c r="A27" s="89" t="s">
        <v>177</v>
      </c>
      <c r="B27" s="25">
        <v>21</v>
      </c>
      <c r="C27" s="22" t="s">
        <v>28</v>
      </c>
      <c r="D27" s="26">
        <f t="shared" si="0"/>
        <v>0</v>
      </c>
      <c r="E27" s="22" t="s">
        <v>28</v>
      </c>
      <c r="F27" s="21" t="s">
        <v>28</v>
      </c>
      <c r="G27" s="22" t="s">
        <v>28</v>
      </c>
      <c r="H27" s="36">
        <f t="shared" si="2"/>
        <v>0</v>
      </c>
      <c r="I27" s="26" t="str">
        <f t="shared" si="3"/>
        <v>-</v>
      </c>
      <c r="J27" s="36">
        <f t="shared" si="1"/>
        <v>0</v>
      </c>
      <c r="AC27" s="9" t="s">
        <v>0</v>
      </c>
    </row>
    <row r="28" spans="1:29" x14ac:dyDescent="0.2">
      <c r="A28" s="89" t="s">
        <v>178</v>
      </c>
      <c r="B28" s="25">
        <v>22</v>
      </c>
      <c r="C28" s="22" t="s">
        <v>28</v>
      </c>
      <c r="D28" s="26">
        <f t="shared" si="0"/>
        <v>0</v>
      </c>
      <c r="E28" s="22" t="s">
        <v>28</v>
      </c>
      <c r="F28" s="21" t="s">
        <v>28</v>
      </c>
      <c r="G28" s="22" t="s">
        <v>28</v>
      </c>
      <c r="H28" s="36">
        <f t="shared" si="2"/>
        <v>0</v>
      </c>
      <c r="I28" s="26" t="str">
        <f t="shared" si="3"/>
        <v>-</v>
      </c>
      <c r="J28" s="36">
        <f t="shared" si="1"/>
        <v>0</v>
      </c>
      <c r="AC28" s="9" t="s">
        <v>0</v>
      </c>
    </row>
    <row r="29" spans="1:29" x14ac:dyDescent="0.2">
      <c r="A29" s="89" t="s">
        <v>179</v>
      </c>
      <c r="B29" s="25">
        <v>23</v>
      </c>
      <c r="C29" s="22" t="s">
        <v>28</v>
      </c>
      <c r="D29" s="26">
        <f t="shared" si="0"/>
        <v>0</v>
      </c>
      <c r="E29" s="22" t="s">
        <v>28</v>
      </c>
      <c r="F29" s="21" t="s">
        <v>28</v>
      </c>
      <c r="G29" s="22" t="s">
        <v>28</v>
      </c>
      <c r="H29" s="36">
        <f t="shared" si="2"/>
        <v>0</v>
      </c>
      <c r="I29" s="26" t="str">
        <f t="shared" si="3"/>
        <v>-</v>
      </c>
      <c r="J29" s="36">
        <f t="shared" si="1"/>
        <v>0</v>
      </c>
      <c r="AC29" s="9" t="s">
        <v>0</v>
      </c>
    </row>
    <row r="30" spans="1:29" x14ac:dyDescent="0.2">
      <c r="A30" s="89" t="s">
        <v>180</v>
      </c>
      <c r="B30" s="25">
        <v>24</v>
      </c>
      <c r="C30" s="26">
        <f>SUM(C31:C32)</f>
        <v>0</v>
      </c>
      <c r="D30" s="26">
        <f t="shared" si="0"/>
        <v>0</v>
      </c>
      <c r="E30" s="26">
        <f>SUM(E31:E32)</f>
        <v>0</v>
      </c>
      <c r="F30" s="56">
        <f>SUM(F31:F32)</f>
        <v>0</v>
      </c>
      <c r="G30" s="26">
        <f>SUM(G31:G32)</f>
        <v>0</v>
      </c>
      <c r="H30" s="36">
        <f t="shared" si="2"/>
        <v>0</v>
      </c>
      <c r="I30" s="26">
        <f>SUM(I31:I32)</f>
        <v>0</v>
      </c>
      <c r="J30" s="36">
        <f t="shared" si="1"/>
        <v>0</v>
      </c>
      <c r="AC30" s="9" t="s">
        <v>0</v>
      </c>
    </row>
    <row r="31" spans="1:29" x14ac:dyDescent="0.2">
      <c r="A31" s="91" t="s">
        <v>181</v>
      </c>
      <c r="B31" s="25">
        <v>25</v>
      </c>
      <c r="C31" s="22" t="s">
        <v>28</v>
      </c>
      <c r="D31" s="26">
        <f t="shared" si="0"/>
        <v>0</v>
      </c>
      <c r="E31" s="22" t="s">
        <v>28</v>
      </c>
      <c r="F31" s="21" t="s">
        <v>28</v>
      </c>
      <c r="G31" s="22" t="s">
        <v>28</v>
      </c>
      <c r="H31" s="36">
        <f t="shared" si="2"/>
        <v>0</v>
      </c>
      <c r="I31" s="26" t="str">
        <f>G31</f>
        <v>-</v>
      </c>
      <c r="J31" s="36">
        <f t="shared" si="1"/>
        <v>0</v>
      </c>
      <c r="AC31" s="9" t="s">
        <v>0</v>
      </c>
    </row>
    <row r="32" spans="1:29" x14ac:dyDescent="0.2">
      <c r="A32" s="91" t="s">
        <v>182</v>
      </c>
      <c r="B32" s="25">
        <v>26</v>
      </c>
      <c r="C32" s="22" t="s">
        <v>28</v>
      </c>
      <c r="D32" s="26">
        <f t="shared" si="0"/>
        <v>0</v>
      </c>
      <c r="E32" s="22" t="s">
        <v>28</v>
      </c>
      <c r="F32" s="21" t="s">
        <v>28</v>
      </c>
      <c r="G32" s="22" t="s">
        <v>28</v>
      </c>
      <c r="H32" s="36">
        <f t="shared" si="2"/>
        <v>0</v>
      </c>
      <c r="I32" s="26" t="str">
        <f>G32</f>
        <v>-</v>
      </c>
      <c r="J32" s="36">
        <f t="shared" si="1"/>
        <v>0</v>
      </c>
      <c r="AC32" s="9" t="s">
        <v>0</v>
      </c>
    </row>
    <row r="33" spans="1:29" x14ac:dyDescent="0.2">
      <c r="A33" s="89" t="s">
        <v>183</v>
      </c>
      <c r="B33" s="25">
        <v>27</v>
      </c>
      <c r="C33" s="22" t="s">
        <v>28</v>
      </c>
      <c r="D33" s="26">
        <f t="shared" si="0"/>
        <v>0</v>
      </c>
      <c r="E33" s="22" t="s">
        <v>28</v>
      </c>
      <c r="F33" s="21" t="s">
        <v>28</v>
      </c>
      <c r="G33" s="22" t="s">
        <v>28</v>
      </c>
      <c r="H33" s="36">
        <f t="shared" si="2"/>
        <v>0</v>
      </c>
      <c r="I33" s="26" t="str">
        <f>G33</f>
        <v>-</v>
      </c>
      <c r="J33" s="36">
        <f t="shared" si="1"/>
        <v>0</v>
      </c>
      <c r="AC33" s="9" t="s">
        <v>0</v>
      </c>
    </row>
    <row r="34" spans="1:29" x14ac:dyDescent="0.2">
      <c r="A34" s="86" t="s">
        <v>184</v>
      </c>
      <c r="B34" s="25">
        <v>28</v>
      </c>
      <c r="C34" s="22" t="s">
        <v>28</v>
      </c>
      <c r="D34" s="26">
        <f t="shared" si="0"/>
        <v>0</v>
      </c>
      <c r="E34" s="22" t="s">
        <v>28</v>
      </c>
      <c r="F34" s="21" t="s">
        <v>28</v>
      </c>
      <c r="G34" s="22" t="s">
        <v>28</v>
      </c>
      <c r="H34" s="36">
        <f t="shared" si="2"/>
        <v>0</v>
      </c>
      <c r="I34" s="26" t="str">
        <f>G34</f>
        <v>-</v>
      </c>
      <c r="J34" s="36">
        <f t="shared" si="1"/>
        <v>0</v>
      </c>
      <c r="AC34" s="9" t="s">
        <v>0</v>
      </c>
    </row>
    <row r="35" spans="1:29" x14ac:dyDescent="0.2">
      <c r="A35" s="86" t="s">
        <v>185</v>
      </c>
      <c r="B35" s="25">
        <v>29</v>
      </c>
      <c r="C35" s="22" t="s">
        <v>28</v>
      </c>
      <c r="D35" s="18"/>
      <c r="E35" s="22" t="s">
        <v>28</v>
      </c>
      <c r="F35" s="21" t="s">
        <v>28</v>
      </c>
      <c r="G35" s="22" t="s">
        <v>28</v>
      </c>
      <c r="H35" s="36">
        <f t="shared" si="2"/>
        <v>0</v>
      </c>
      <c r="I35" s="26" t="str">
        <f>G35</f>
        <v>-</v>
      </c>
      <c r="J35" s="36">
        <f t="shared" si="1"/>
        <v>0</v>
      </c>
      <c r="AC35" s="9" t="s">
        <v>0</v>
      </c>
    </row>
    <row r="36" spans="1:29" x14ac:dyDescent="0.2">
      <c r="A36" s="89" t="s">
        <v>186</v>
      </c>
      <c r="B36" s="25">
        <v>30</v>
      </c>
      <c r="C36" s="22" t="s">
        <v>28</v>
      </c>
      <c r="D36" s="18"/>
      <c r="E36" s="22" t="s">
        <v>28</v>
      </c>
      <c r="F36" s="57"/>
      <c r="G36" s="18"/>
      <c r="H36" s="34"/>
      <c r="I36" s="18"/>
      <c r="J36" s="34"/>
      <c r="AC36" s="9" t="s">
        <v>0</v>
      </c>
    </row>
    <row r="37" spans="1:29" x14ac:dyDescent="0.2">
      <c r="A37" s="86" t="s">
        <v>187</v>
      </c>
      <c r="B37" s="25">
        <v>31</v>
      </c>
      <c r="C37" s="22" t="s">
        <v>28</v>
      </c>
      <c r="D37" s="26">
        <f t="shared" ref="D37:D52" si="4">SUM(C37)-SUM(E37)</f>
        <v>0</v>
      </c>
      <c r="E37" s="22" t="s">
        <v>28</v>
      </c>
      <c r="F37" s="21" t="s">
        <v>28</v>
      </c>
      <c r="G37" s="22" t="s">
        <v>28</v>
      </c>
      <c r="H37" s="36">
        <f t="shared" ref="H37:H44" si="5">SUM(G37,D37)</f>
        <v>0</v>
      </c>
      <c r="I37" s="26" t="str">
        <f>G37</f>
        <v>-</v>
      </c>
      <c r="J37" s="36">
        <f t="shared" ref="J37:J44" si="6">SUM(I37,$D37)</f>
        <v>0</v>
      </c>
      <c r="AC37" s="9" t="s">
        <v>0</v>
      </c>
    </row>
    <row r="38" spans="1:29" x14ac:dyDescent="0.2">
      <c r="A38" s="86" t="s">
        <v>188</v>
      </c>
      <c r="B38" s="25">
        <v>32</v>
      </c>
      <c r="C38" s="22" t="s">
        <v>28</v>
      </c>
      <c r="D38" s="26">
        <f t="shared" si="4"/>
        <v>0</v>
      </c>
      <c r="E38" s="22" t="s">
        <v>28</v>
      </c>
      <c r="F38" s="21" t="s">
        <v>28</v>
      </c>
      <c r="G38" s="22" t="s">
        <v>28</v>
      </c>
      <c r="H38" s="36">
        <f t="shared" si="5"/>
        <v>0</v>
      </c>
      <c r="I38" s="26" t="str">
        <f>G38</f>
        <v>-</v>
      </c>
      <c r="J38" s="36">
        <f t="shared" si="6"/>
        <v>0</v>
      </c>
      <c r="AC38" s="9" t="s">
        <v>0</v>
      </c>
    </row>
    <row r="39" spans="1:29" x14ac:dyDescent="0.2">
      <c r="A39" s="86" t="s">
        <v>189</v>
      </c>
      <c r="B39" s="25">
        <v>33</v>
      </c>
      <c r="C39" s="22" t="s">
        <v>28</v>
      </c>
      <c r="D39" s="26">
        <f t="shared" si="4"/>
        <v>0</v>
      </c>
      <c r="E39" s="22" t="s">
        <v>28</v>
      </c>
      <c r="F39" s="57"/>
      <c r="G39" s="26">
        <f>F149</f>
        <v>0</v>
      </c>
      <c r="H39" s="36">
        <f t="shared" si="5"/>
        <v>0</v>
      </c>
      <c r="I39" s="26">
        <f>I149</f>
        <v>0</v>
      </c>
      <c r="J39" s="36">
        <f t="shared" si="6"/>
        <v>0</v>
      </c>
      <c r="AC39" s="9" t="s">
        <v>0</v>
      </c>
    </row>
    <row r="40" spans="1:29" x14ac:dyDescent="0.2">
      <c r="A40" s="86" t="s">
        <v>190</v>
      </c>
      <c r="B40" s="25">
        <v>34</v>
      </c>
      <c r="C40" s="22" t="s">
        <v>28</v>
      </c>
      <c r="D40" s="26">
        <f t="shared" si="4"/>
        <v>0</v>
      </c>
      <c r="E40" s="22" t="s">
        <v>28</v>
      </c>
      <c r="F40" s="21" t="s">
        <v>28</v>
      </c>
      <c r="G40" s="22" t="s">
        <v>28</v>
      </c>
      <c r="H40" s="36">
        <f t="shared" si="5"/>
        <v>0</v>
      </c>
      <c r="I40" s="26" t="str">
        <f>G40</f>
        <v>-</v>
      </c>
      <c r="J40" s="36">
        <f t="shared" si="6"/>
        <v>0</v>
      </c>
      <c r="AC40" s="9" t="s">
        <v>0</v>
      </c>
    </row>
    <row r="41" spans="1:29" x14ac:dyDescent="0.2">
      <c r="A41" s="86" t="s">
        <v>191</v>
      </c>
      <c r="B41" s="25">
        <v>35</v>
      </c>
      <c r="C41" s="26">
        <f>SUM(C42:C43)</f>
        <v>0</v>
      </c>
      <c r="D41" s="26">
        <f t="shared" si="4"/>
        <v>0</v>
      </c>
      <c r="E41" s="26">
        <f>SUM(E42:E43)</f>
        <v>0</v>
      </c>
      <c r="F41" s="56">
        <f>SUM(F42:F43)</f>
        <v>0</v>
      </c>
      <c r="G41" s="18"/>
      <c r="H41" s="36">
        <f t="shared" si="5"/>
        <v>0</v>
      </c>
      <c r="I41" s="26">
        <f>SUM(I42:I43)</f>
        <v>0</v>
      </c>
      <c r="J41" s="36">
        <f t="shared" si="6"/>
        <v>0</v>
      </c>
      <c r="AC41" s="9" t="s">
        <v>0</v>
      </c>
    </row>
    <row r="42" spans="1:29" x14ac:dyDescent="0.2">
      <c r="A42" s="89" t="s">
        <v>192</v>
      </c>
      <c r="B42" s="25">
        <v>36</v>
      </c>
      <c r="C42" s="22" t="s">
        <v>28</v>
      </c>
      <c r="D42" s="26">
        <f t="shared" si="4"/>
        <v>0</v>
      </c>
      <c r="E42" s="22" t="s">
        <v>28</v>
      </c>
      <c r="F42" s="21" t="s">
        <v>28</v>
      </c>
      <c r="G42" s="18"/>
      <c r="H42" s="36">
        <f t="shared" si="5"/>
        <v>0</v>
      </c>
      <c r="I42" s="18"/>
      <c r="J42" s="36">
        <f t="shared" si="6"/>
        <v>0</v>
      </c>
      <c r="AC42" s="9" t="s">
        <v>0</v>
      </c>
    </row>
    <row r="43" spans="1:29" x14ac:dyDescent="0.2">
      <c r="A43" s="89" t="s">
        <v>193</v>
      </c>
      <c r="B43" s="25">
        <v>37</v>
      </c>
      <c r="C43" s="22" t="s">
        <v>28</v>
      </c>
      <c r="D43" s="26">
        <f t="shared" si="4"/>
        <v>0</v>
      </c>
      <c r="E43" s="22" t="s">
        <v>28</v>
      </c>
      <c r="F43" s="21" t="s">
        <v>28</v>
      </c>
      <c r="G43" s="18"/>
      <c r="H43" s="36">
        <f t="shared" si="5"/>
        <v>0</v>
      </c>
      <c r="I43" s="18"/>
      <c r="J43" s="36">
        <f t="shared" si="6"/>
        <v>0</v>
      </c>
      <c r="AC43" s="9" t="s">
        <v>0</v>
      </c>
    </row>
    <row r="44" spans="1:29" x14ac:dyDescent="0.2">
      <c r="A44" s="86" t="s">
        <v>194</v>
      </c>
      <c r="B44" s="25">
        <v>38</v>
      </c>
      <c r="C44" s="22" t="s">
        <v>28</v>
      </c>
      <c r="D44" s="26">
        <f t="shared" si="4"/>
        <v>0</v>
      </c>
      <c r="E44" s="22" t="s">
        <v>28</v>
      </c>
      <c r="F44" s="21" t="s">
        <v>28</v>
      </c>
      <c r="G44" s="22" t="s">
        <v>28</v>
      </c>
      <c r="H44" s="36">
        <f t="shared" si="5"/>
        <v>0</v>
      </c>
      <c r="I44" s="26" t="str">
        <f>G44</f>
        <v>-</v>
      </c>
      <c r="J44" s="36">
        <f t="shared" si="6"/>
        <v>0</v>
      </c>
      <c r="AC44" s="9" t="s">
        <v>0</v>
      </c>
    </row>
    <row r="45" spans="1:29" x14ac:dyDescent="0.2">
      <c r="A45" s="89" t="s">
        <v>195</v>
      </c>
      <c r="B45" s="25">
        <v>39</v>
      </c>
      <c r="C45" s="22" t="s">
        <v>28</v>
      </c>
      <c r="D45" s="26">
        <f t="shared" si="4"/>
        <v>0</v>
      </c>
      <c r="E45" s="22" t="s">
        <v>28</v>
      </c>
      <c r="F45" s="57"/>
      <c r="G45" s="18"/>
      <c r="H45" s="34"/>
      <c r="I45" s="18"/>
      <c r="J45" s="34"/>
      <c r="AC45" s="9" t="s">
        <v>0</v>
      </c>
    </row>
    <row r="46" spans="1:29" x14ac:dyDescent="0.2">
      <c r="A46" s="86" t="s">
        <v>196</v>
      </c>
      <c r="B46" s="25">
        <v>40</v>
      </c>
      <c r="C46" s="22" t="s">
        <v>28</v>
      </c>
      <c r="D46" s="26">
        <f t="shared" si="4"/>
        <v>0</v>
      </c>
      <c r="E46" s="22" t="s">
        <v>28</v>
      </c>
      <c r="F46" s="21" t="s">
        <v>28</v>
      </c>
      <c r="G46" s="22" t="s">
        <v>28</v>
      </c>
      <c r="H46" s="36">
        <f t="shared" ref="H46:H52" si="7">SUM(G46,D46)</f>
        <v>0</v>
      </c>
      <c r="I46" s="26" t="str">
        <f>G46</f>
        <v>-</v>
      </c>
      <c r="J46" s="36">
        <f t="shared" ref="J46:J52" si="8">SUM(I46,$D46)</f>
        <v>0</v>
      </c>
      <c r="AC46" s="9" t="s">
        <v>0</v>
      </c>
    </row>
    <row r="47" spans="1:29" x14ac:dyDescent="0.2">
      <c r="A47" s="86" t="s">
        <v>197</v>
      </c>
      <c r="B47" s="25">
        <v>41</v>
      </c>
      <c r="C47" s="22" t="s">
        <v>28</v>
      </c>
      <c r="D47" s="26">
        <f t="shared" si="4"/>
        <v>0</v>
      </c>
      <c r="E47" s="22" t="s">
        <v>28</v>
      </c>
      <c r="F47" s="21" t="s">
        <v>28</v>
      </c>
      <c r="G47" s="22" t="s">
        <v>28</v>
      </c>
      <c r="H47" s="36">
        <f t="shared" si="7"/>
        <v>0</v>
      </c>
      <c r="I47" s="26" t="str">
        <f>G47</f>
        <v>-</v>
      </c>
      <c r="J47" s="36">
        <f t="shared" si="8"/>
        <v>0</v>
      </c>
      <c r="AC47" s="9" t="s">
        <v>0</v>
      </c>
    </row>
    <row r="48" spans="1:29" x14ac:dyDescent="0.2">
      <c r="A48" s="86" t="s">
        <v>198</v>
      </c>
      <c r="B48" s="25">
        <v>42</v>
      </c>
      <c r="C48" s="26">
        <f>SUM(C49:C50)</f>
        <v>0</v>
      </c>
      <c r="D48" s="26">
        <f t="shared" si="4"/>
        <v>0</v>
      </c>
      <c r="E48" s="26">
        <f>SUM(E49:E50)</f>
        <v>0</v>
      </c>
      <c r="F48" s="56">
        <f>SUM(F49:F50)</f>
        <v>0</v>
      </c>
      <c r="G48" s="26">
        <f>SUM(G49:G50)</f>
        <v>0</v>
      </c>
      <c r="H48" s="36">
        <f t="shared" si="7"/>
        <v>0</v>
      </c>
      <c r="I48" s="26">
        <f>SUM(I49:I50)</f>
        <v>0</v>
      </c>
      <c r="J48" s="36">
        <f t="shared" si="8"/>
        <v>0</v>
      </c>
      <c r="AC48" s="9" t="s">
        <v>0</v>
      </c>
    </row>
    <row r="49" spans="1:29" x14ac:dyDescent="0.2">
      <c r="A49" s="89" t="s">
        <v>199</v>
      </c>
      <c r="B49" s="25">
        <v>43</v>
      </c>
      <c r="C49" s="22" t="s">
        <v>28</v>
      </c>
      <c r="D49" s="26">
        <f t="shared" si="4"/>
        <v>0</v>
      </c>
      <c r="E49" s="22" t="s">
        <v>28</v>
      </c>
      <c r="F49" s="21" t="s">
        <v>28</v>
      </c>
      <c r="G49" s="22" t="s">
        <v>28</v>
      </c>
      <c r="H49" s="36">
        <f t="shared" si="7"/>
        <v>0</v>
      </c>
      <c r="I49" s="26" t="str">
        <f>G49</f>
        <v>-</v>
      </c>
      <c r="J49" s="36">
        <f t="shared" si="8"/>
        <v>0</v>
      </c>
      <c r="AC49" s="9" t="s">
        <v>0</v>
      </c>
    </row>
    <row r="50" spans="1:29" x14ac:dyDescent="0.2">
      <c r="A50" s="89" t="s">
        <v>200</v>
      </c>
      <c r="B50" s="25">
        <v>44</v>
      </c>
      <c r="C50" s="22" t="s">
        <v>28</v>
      </c>
      <c r="D50" s="26">
        <f t="shared" si="4"/>
        <v>0</v>
      </c>
      <c r="E50" s="22" t="s">
        <v>28</v>
      </c>
      <c r="F50" s="21" t="s">
        <v>28</v>
      </c>
      <c r="G50" s="22" t="s">
        <v>28</v>
      </c>
      <c r="H50" s="36">
        <f t="shared" si="7"/>
        <v>0</v>
      </c>
      <c r="I50" s="26" t="str">
        <f>G50</f>
        <v>-</v>
      </c>
      <c r="J50" s="36">
        <f t="shared" si="8"/>
        <v>0</v>
      </c>
      <c r="AC50" s="9" t="s">
        <v>0</v>
      </c>
    </row>
    <row r="51" spans="1:29" x14ac:dyDescent="0.2">
      <c r="A51" s="86" t="s">
        <v>201</v>
      </c>
      <c r="B51" s="25">
        <v>45</v>
      </c>
      <c r="C51" s="22" t="s">
        <v>28</v>
      </c>
      <c r="D51" s="26">
        <f t="shared" si="4"/>
        <v>0</v>
      </c>
      <c r="E51" s="22" t="s">
        <v>28</v>
      </c>
      <c r="F51" s="21" t="s">
        <v>28</v>
      </c>
      <c r="G51" s="22" t="s">
        <v>28</v>
      </c>
      <c r="H51" s="36">
        <f t="shared" si="7"/>
        <v>0</v>
      </c>
      <c r="I51" s="26" t="str">
        <f>G51</f>
        <v>-</v>
      </c>
      <c r="J51" s="36">
        <f t="shared" si="8"/>
        <v>0</v>
      </c>
      <c r="AC51" s="9" t="s">
        <v>0</v>
      </c>
    </row>
    <row r="52" spans="1:29" x14ac:dyDescent="0.2">
      <c r="A52" s="88" t="s">
        <v>202</v>
      </c>
      <c r="B52" s="38">
        <v>46</v>
      </c>
      <c r="C52" s="47" t="s">
        <v>28</v>
      </c>
      <c r="D52" s="41">
        <f t="shared" si="4"/>
        <v>0</v>
      </c>
      <c r="E52" s="47" t="s">
        <v>28</v>
      </c>
      <c r="F52" s="111" t="s">
        <v>28</v>
      </c>
      <c r="G52" s="47" t="s">
        <v>28</v>
      </c>
      <c r="H52" s="59">
        <f t="shared" si="7"/>
        <v>0</v>
      </c>
      <c r="I52" s="41" t="str">
        <f>G52</f>
        <v>-</v>
      </c>
      <c r="J52" s="59">
        <f t="shared" si="8"/>
        <v>0</v>
      </c>
      <c r="AC52" s="9" t="s">
        <v>0</v>
      </c>
    </row>
    <row r="53" spans="1:29" x14ac:dyDescent="0.2">
      <c r="A53" s="53"/>
      <c r="AC53" s="9" t="s">
        <v>0</v>
      </c>
    </row>
    <row r="54" spans="1:29" ht="15" x14ac:dyDescent="0.25">
      <c r="A54" s="99" t="s">
        <v>203</v>
      </c>
      <c r="B54" s="112">
        <v>47</v>
      </c>
      <c r="C54" s="113" t="s">
        <v>28</v>
      </c>
      <c r="D54" s="78"/>
      <c r="E54" s="79">
        <f>SUM(C54)</f>
        <v>0</v>
      </c>
      <c r="F54" s="77"/>
      <c r="G54" s="79">
        <f>SUM(G63:G68)</f>
        <v>0</v>
      </c>
      <c r="H54" s="82">
        <f>SUM(G54)</f>
        <v>0</v>
      </c>
      <c r="I54" s="81">
        <f>SUM(I63:I68)</f>
        <v>0</v>
      </c>
      <c r="J54" s="82">
        <f>SUM(I54,F54)</f>
        <v>0</v>
      </c>
      <c r="AC54" s="9" t="s">
        <v>0</v>
      </c>
    </row>
    <row r="55" spans="1:29" x14ac:dyDescent="0.2">
      <c r="A55" s="117" t="s">
        <v>204</v>
      </c>
      <c r="B55" s="25">
        <v>48</v>
      </c>
      <c r="C55" s="18"/>
      <c r="D55" s="18"/>
      <c r="E55" s="22" t="s">
        <v>28</v>
      </c>
      <c r="F55" s="57"/>
      <c r="G55" s="22" t="s">
        <v>28</v>
      </c>
      <c r="H55" s="36">
        <f>SUM(G55)</f>
        <v>0</v>
      </c>
      <c r="I55" s="58" t="str">
        <f>G55</f>
        <v>-</v>
      </c>
      <c r="J55" s="59">
        <f>SUM(I55,F55)</f>
        <v>0</v>
      </c>
      <c r="AC55" s="9" t="s">
        <v>0</v>
      </c>
    </row>
    <row r="56" spans="1:29" x14ac:dyDescent="0.2">
      <c r="A56" s="87" t="s">
        <v>205</v>
      </c>
      <c r="B56" s="25"/>
      <c r="C56" s="77"/>
      <c r="D56" s="78"/>
      <c r="E56" s="78"/>
      <c r="F56" s="77"/>
      <c r="G56" s="78"/>
      <c r="H56" s="80"/>
      <c r="I56" s="18"/>
      <c r="J56" s="34"/>
      <c r="AC56" s="9" t="s">
        <v>0</v>
      </c>
    </row>
    <row r="57" spans="1:29" x14ac:dyDescent="0.2">
      <c r="A57" s="89" t="s">
        <v>206</v>
      </c>
      <c r="B57" s="25">
        <v>49</v>
      </c>
      <c r="C57" s="57"/>
      <c r="D57" s="18"/>
      <c r="E57" s="22" t="s">
        <v>28</v>
      </c>
      <c r="F57" s="57"/>
      <c r="G57" s="18"/>
      <c r="H57" s="34"/>
      <c r="I57" s="18"/>
      <c r="J57" s="34"/>
      <c r="AC57" s="9" t="s">
        <v>0</v>
      </c>
    </row>
    <row r="58" spans="1:29" x14ac:dyDescent="0.2">
      <c r="A58" s="89" t="s">
        <v>207</v>
      </c>
      <c r="B58" s="25">
        <v>50</v>
      </c>
      <c r="C58" s="57"/>
      <c r="D58" s="18"/>
      <c r="E58" s="22" t="s">
        <v>28</v>
      </c>
      <c r="F58" s="57"/>
      <c r="G58" s="18"/>
      <c r="H58" s="34"/>
      <c r="I58" s="18"/>
      <c r="J58" s="34"/>
      <c r="AC58" s="9" t="s">
        <v>0</v>
      </c>
    </row>
    <row r="59" spans="1:29" x14ac:dyDescent="0.2">
      <c r="A59" s="91" t="s">
        <v>208</v>
      </c>
      <c r="B59" s="25">
        <v>51</v>
      </c>
      <c r="C59" s="57"/>
      <c r="D59" s="18"/>
      <c r="E59" s="22" t="s">
        <v>28</v>
      </c>
      <c r="F59" s="57"/>
      <c r="G59" s="18"/>
      <c r="H59" s="34"/>
      <c r="I59" s="18"/>
      <c r="J59" s="34"/>
      <c r="AC59" s="9" t="s">
        <v>0</v>
      </c>
    </row>
    <row r="60" spans="1:29" x14ac:dyDescent="0.2">
      <c r="A60" s="91" t="s">
        <v>209</v>
      </c>
      <c r="B60" s="25">
        <v>52</v>
      </c>
      <c r="C60" s="57"/>
      <c r="D60" s="18"/>
      <c r="E60" s="22" t="s">
        <v>28</v>
      </c>
      <c r="F60" s="57"/>
      <c r="G60" s="18"/>
      <c r="H60" s="34"/>
      <c r="I60" s="18"/>
      <c r="J60" s="34"/>
      <c r="AC60" s="9" t="s">
        <v>0</v>
      </c>
    </row>
    <row r="61" spans="1:29" x14ac:dyDescent="0.2">
      <c r="A61" s="103" t="s">
        <v>210</v>
      </c>
      <c r="B61" s="25">
        <v>53</v>
      </c>
      <c r="C61" s="106"/>
      <c r="D61" s="44"/>
      <c r="E61" s="41">
        <f>SUM(E58)-SUM(E59:E60)</f>
        <v>0</v>
      </c>
      <c r="F61" s="106"/>
      <c r="G61" s="44"/>
      <c r="H61" s="42"/>
      <c r="I61" s="18"/>
      <c r="J61" s="34"/>
      <c r="AC61" s="9" t="s">
        <v>0</v>
      </c>
    </row>
    <row r="62" spans="1:29" x14ac:dyDescent="0.2">
      <c r="A62" s="479" t="s">
        <v>211</v>
      </c>
      <c r="B62" s="25"/>
      <c r="C62" s="18"/>
      <c r="D62" s="18"/>
      <c r="E62" s="18"/>
      <c r="F62" s="57"/>
      <c r="G62" s="18"/>
      <c r="H62" s="34"/>
      <c r="I62" s="77"/>
      <c r="J62" s="80"/>
      <c r="AC62" s="9" t="s">
        <v>0</v>
      </c>
    </row>
    <row r="63" spans="1:29" x14ac:dyDescent="0.2">
      <c r="A63" s="480" t="s">
        <v>212</v>
      </c>
      <c r="B63" s="25">
        <v>54</v>
      </c>
      <c r="C63" s="18"/>
      <c r="D63" s="18"/>
      <c r="E63" s="18"/>
      <c r="F63" s="21" t="s">
        <v>28</v>
      </c>
      <c r="G63" s="22" t="s">
        <v>28</v>
      </c>
      <c r="H63" s="36">
        <f>SUM(G63)</f>
        <v>0</v>
      </c>
      <c r="I63" s="26" t="str">
        <f>G63</f>
        <v>-</v>
      </c>
      <c r="J63" s="36">
        <f>SUM(I63)</f>
        <v>0</v>
      </c>
      <c r="AC63" s="9" t="s">
        <v>0</v>
      </c>
    </row>
    <row r="64" spans="1:29" x14ac:dyDescent="0.2">
      <c r="A64" s="480" t="s">
        <v>213</v>
      </c>
      <c r="B64" s="25">
        <v>55</v>
      </c>
      <c r="C64" s="18"/>
      <c r="D64" s="18"/>
      <c r="E64" s="18"/>
      <c r="F64" s="21" t="s">
        <v>28</v>
      </c>
      <c r="G64" s="22" t="s">
        <v>28</v>
      </c>
      <c r="H64" s="36">
        <f>SUM(G64)</f>
        <v>0</v>
      </c>
      <c r="I64" s="26" t="str">
        <f>G64</f>
        <v>-</v>
      </c>
      <c r="J64" s="36">
        <f>SUM(I64)</f>
        <v>0</v>
      </c>
      <c r="AC64" s="9" t="s">
        <v>0</v>
      </c>
    </row>
    <row r="65" spans="1:29" x14ac:dyDescent="0.2">
      <c r="A65" s="480" t="s">
        <v>214</v>
      </c>
      <c r="B65" s="25">
        <v>56</v>
      </c>
      <c r="C65" s="18"/>
      <c r="D65" s="18"/>
      <c r="E65" s="18"/>
      <c r="F65" s="21" t="s">
        <v>28</v>
      </c>
      <c r="G65" s="22" t="s">
        <v>28</v>
      </c>
      <c r="H65" s="36">
        <f>SUM(G65)</f>
        <v>0</v>
      </c>
      <c r="I65" s="26" t="str">
        <f>G65</f>
        <v>-</v>
      </c>
      <c r="J65" s="36">
        <f>SUM(I65)</f>
        <v>0</v>
      </c>
      <c r="AC65" s="9" t="s">
        <v>0</v>
      </c>
    </row>
    <row r="66" spans="1:29" x14ac:dyDescent="0.2">
      <c r="A66" s="480" t="s">
        <v>215</v>
      </c>
      <c r="B66" s="25">
        <v>57</v>
      </c>
      <c r="C66" s="18"/>
      <c r="D66" s="18"/>
      <c r="E66" s="18"/>
      <c r="F66" s="21" t="s">
        <v>28</v>
      </c>
      <c r="G66" s="22" t="s">
        <v>28</v>
      </c>
      <c r="H66" s="36">
        <f>SUM(G66)</f>
        <v>0</v>
      </c>
      <c r="I66" s="26" t="str">
        <f>G66</f>
        <v>-</v>
      </c>
      <c r="J66" s="36">
        <f>SUM(I66)</f>
        <v>0</v>
      </c>
      <c r="AC66" s="9" t="s">
        <v>0</v>
      </c>
    </row>
    <row r="67" spans="1:29" x14ac:dyDescent="0.2">
      <c r="A67" s="480"/>
      <c r="B67" s="25"/>
      <c r="C67" s="18"/>
      <c r="D67" s="18"/>
      <c r="E67" s="18"/>
      <c r="F67" s="57"/>
      <c r="G67" s="18"/>
      <c r="H67" s="34"/>
      <c r="I67" s="57"/>
      <c r="J67" s="34"/>
      <c r="AC67" s="9" t="s">
        <v>0</v>
      </c>
    </row>
    <row r="68" spans="1:29" x14ac:dyDescent="0.2">
      <c r="A68" s="478" t="s">
        <v>216</v>
      </c>
      <c r="B68" s="38">
        <v>59</v>
      </c>
      <c r="C68" s="44"/>
      <c r="D68" s="44"/>
      <c r="E68" s="44"/>
      <c r="F68" s="106"/>
      <c r="G68" s="51">
        <f>SUM('ICS Summary'!$E$90)</f>
        <v>0</v>
      </c>
      <c r="H68" s="59">
        <f>SUM(G68)</f>
        <v>0</v>
      </c>
      <c r="I68" s="47" t="s">
        <v>28</v>
      </c>
      <c r="J68" s="59" t="str">
        <f>I68</f>
        <v>-</v>
      </c>
      <c r="AC68" s="9" t="s">
        <v>0</v>
      </c>
    </row>
    <row r="69" spans="1:29" x14ac:dyDescent="0.2">
      <c r="A69" s="53"/>
      <c r="AC69" s="9" t="s">
        <v>0</v>
      </c>
    </row>
    <row r="70" spans="1:29" ht="15" x14ac:dyDescent="0.25">
      <c r="A70" s="99" t="s">
        <v>217</v>
      </c>
      <c r="B70" s="112">
        <v>61</v>
      </c>
      <c r="C70" s="79">
        <f>SUM(C71:C82)</f>
        <v>0</v>
      </c>
      <c r="D70" s="79">
        <f t="shared" ref="D70:D82" si="9">SUM(C70)-SUM(E70)</f>
        <v>0</v>
      </c>
      <c r="E70" s="79">
        <f>SUM(E71:E82)</f>
        <v>0</v>
      </c>
      <c r="F70" s="81">
        <f>SUM(F71:F82)</f>
        <v>0</v>
      </c>
      <c r="G70" s="79">
        <f>SUM(G71:G82)</f>
        <v>0</v>
      </c>
      <c r="H70" s="82">
        <f t="shared" ref="H70:H82" si="10">SUM(G70,D70)</f>
        <v>0</v>
      </c>
      <c r="I70" s="79">
        <f>SUM(I71:I82)</f>
        <v>0</v>
      </c>
      <c r="J70" s="82">
        <f t="shared" ref="J70:J82" si="11">SUM(I70,$D70)</f>
        <v>0</v>
      </c>
      <c r="AC70" s="9" t="s">
        <v>0</v>
      </c>
    </row>
    <row r="71" spans="1:29" x14ac:dyDescent="0.2">
      <c r="A71" s="479" t="s">
        <v>218</v>
      </c>
      <c r="B71" s="25">
        <v>62</v>
      </c>
      <c r="C71" s="22" t="s">
        <v>28</v>
      </c>
      <c r="D71" s="26">
        <f t="shared" si="9"/>
        <v>0</v>
      </c>
      <c r="E71" s="22" t="s">
        <v>28</v>
      </c>
      <c r="F71" s="21" t="s">
        <v>28</v>
      </c>
      <c r="G71" s="22" t="s">
        <v>28</v>
      </c>
      <c r="H71" s="36">
        <f t="shared" si="10"/>
        <v>0</v>
      </c>
      <c r="I71" s="26" t="str">
        <f>G71</f>
        <v>-</v>
      </c>
      <c r="J71" s="36">
        <f t="shared" si="11"/>
        <v>0</v>
      </c>
      <c r="AC71" s="9" t="s">
        <v>0</v>
      </c>
    </row>
    <row r="72" spans="1:29" x14ac:dyDescent="0.2">
      <c r="A72" s="479" t="s">
        <v>219</v>
      </c>
      <c r="B72" s="25">
        <v>63</v>
      </c>
      <c r="C72" s="22" t="s">
        <v>28</v>
      </c>
      <c r="D72" s="26">
        <f t="shared" si="9"/>
        <v>0</v>
      </c>
      <c r="E72" s="22" t="s">
        <v>28</v>
      </c>
      <c r="F72" s="21" t="s">
        <v>28</v>
      </c>
      <c r="G72" s="22" t="s">
        <v>28</v>
      </c>
      <c r="H72" s="36">
        <f t="shared" si="10"/>
        <v>0</v>
      </c>
      <c r="I72" s="26" t="str">
        <f>G72</f>
        <v>-</v>
      </c>
      <c r="J72" s="36">
        <f t="shared" si="11"/>
        <v>0</v>
      </c>
      <c r="AC72" s="9" t="s">
        <v>0</v>
      </c>
    </row>
    <row r="73" spans="1:29" x14ac:dyDescent="0.2">
      <c r="A73" s="479" t="s">
        <v>220</v>
      </c>
      <c r="B73" s="25">
        <v>64</v>
      </c>
      <c r="C73" s="22" t="s">
        <v>28</v>
      </c>
      <c r="D73" s="26">
        <f t="shared" si="9"/>
        <v>0</v>
      </c>
      <c r="E73" s="22" t="s">
        <v>28</v>
      </c>
      <c r="F73" s="21" t="s">
        <v>28</v>
      </c>
      <c r="G73" s="22" t="s">
        <v>28</v>
      </c>
      <c r="H73" s="36">
        <f t="shared" si="10"/>
        <v>0</v>
      </c>
      <c r="I73" s="26" t="str">
        <f>G73</f>
        <v>-</v>
      </c>
      <c r="J73" s="36">
        <f t="shared" si="11"/>
        <v>0</v>
      </c>
      <c r="AC73" s="9" t="s">
        <v>0</v>
      </c>
    </row>
    <row r="74" spans="1:29" x14ac:dyDescent="0.2">
      <c r="A74" s="479" t="s">
        <v>221</v>
      </c>
      <c r="B74" s="25">
        <v>65</v>
      </c>
      <c r="C74" s="22" t="s">
        <v>28</v>
      </c>
      <c r="D74" s="26">
        <f t="shared" si="9"/>
        <v>0</v>
      </c>
      <c r="E74" s="22" t="s">
        <v>28</v>
      </c>
      <c r="F74" s="21" t="s">
        <v>28</v>
      </c>
      <c r="G74" s="22" t="s">
        <v>28</v>
      </c>
      <c r="H74" s="36">
        <f t="shared" si="10"/>
        <v>0</v>
      </c>
      <c r="I74" s="26" t="str">
        <f>G74</f>
        <v>-</v>
      </c>
      <c r="J74" s="36">
        <f t="shared" si="11"/>
        <v>0</v>
      </c>
      <c r="AC74" s="9" t="s">
        <v>0</v>
      </c>
    </row>
    <row r="75" spans="1:29" x14ac:dyDescent="0.2">
      <c r="A75" s="479" t="s">
        <v>222</v>
      </c>
      <c r="B75" s="25">
        <v>66</v>
      </c>
      <c r="C75" s="22" t="s">
        <v>28</v>
      </c>
      <c r="D75" s="26">
        <f t="shared" si="9"/>
        <v>0</v>
      </c>
      <c r="E75" s="22" t="s">
        <v>28</v>
      </c>
      <c r="F75" s="21" t="s">
        <v>28</v>
      </c>
      <c r="G75" s="26">
        <f>G149</f>
        <v>0</v>
      </c>
      <c r="H75" s="36">
        <f t="shared" si="10"/>
        <v>0</v>
      </c>
      <c r="I75" s="26">
        <f>J149</f>
        <v>0</v>
      </c>
      <c r="J75" s="36">
        <f t="shared" si="11"/>
        <v>0</v>
      </c>
      <c r="AC75" s="9" t="s">
        <v>0</v>
      </c>
    </row>
    <row r="76" spans="1:29" x14ac:dyDescent="0.2">
      <c r="A76" s="479" t="s">
        <v>223</v>
      </c>
      <c r="B76" s="25">
        <v>67</v>
      </c>
      <c r="C76" s="22" t="s">
        <v>28</v>
      </c>
      <c r="D76" s="26">
        <f t="shared" si="9"/>
        <v>0</v>
      </c>
      <c r="E76" s="22" t="s">
        <v>28</v>
      </c>
      <c r="F76" s="21" t="s">
        <v>28</v>
      </c>
      <c r="G76" s="22" t="s">
        <v>28</v>
      </c>
      <c r="H76" s="36">
        <f t="shared" si="10"/>
        <v>0</v>
      </c>
      <c r="I76" s="26">
        <f>G75</f>
        <v>0</v>
      </c>
      <c r="J76" s="36">
        <f t="shared" si="11"/>
        <v>0</v>
      </c>
      <c r="AC76" s="9" t="s">
        <v>0</v>
      </c>
    </row>
    <row r="77" spans="1:29" x14ac:dyDescent="0.2">
      <c r="A77" s="479" t="s">
        <v>201</v>
      </c>
      <c r="B77" s="25">
        <v>68</v>
      </c>
      <c r="C77" s="22" t="s">
        <v>28</v>
      </c>
      <c r="D77" s="26">
        <f t="shared" si="9"/>
        <v>0</v>
      </c>
      <c r="E77" s="22" t="s">
        <v>28</v>
      </c>
      <c r="F77" s="21" t="s">
        <v>28</v>
      </c>
      <c r="G77" s="22" t="s">
        <v>28</v>
      </c>
      <c r="H77" s="36">
        <f t="shared" si="10"/>
        <v>0</v>
      </c>
      <c r="I77" s="26" t="str">
        <f t="shared" ref="I77:I82" si="12">G77</f>
        <v>-</v>
      </c>
      <c r="J77" s="36">
        <f t="shared" si="11"/>
        <v>0</v>
      </c>
      <c r="AC77" s="9" t="s">
        <v>0</v>
      </c>
    </row>
    <row r="78" spans="1:29" x14ac:dyDescent="0.2">
      <c r="A78" s="479" t="s">
        <v>202</v>
      </c>
      <c r="B78" s="25">
        <v>69</v>
      </c>
      <c r="C78" s="22" t="s">
        <v>28</v>
      </c>
      <c r="D78" s="26">
        <f t="shared" si="9"/>
        <v>0</v>
      </c>
      <c r="E78" s="22" t="s">
        <v>28</v>
      </c>
      <c r="F78" s="21" t="s">
        <v>28</v>
      </c>
      <c r="G78" s="22" t="s">
        <v>28</v>
      </c>
      <c r="H78" s="36">
        <f t="shared" si="10"/>
        <v>0</v>
      </c>
      <c r="I78" s="26" t="str">
        <f t="shared" si="12"/>
        <v>-</v>
      </c>
      <c r="J78" s="36">
        <f t="shared" si="11"/>
        <v>0</v>
      </c>
      <c r="AC78" s="9" t="s">
        <v>0</v>
      </c>
    </row>
    <row r="79" spans="1:29" x14ac:dyDescent="0.2">
      <c r="A79" s="479" t="s">
        <v>224</v>
      </c>
      <c r="B79" s="25">
        <v>70</v>
      </c>
      <c r="C79" s="22" t="s">
        <v>28</v>
      </c>
      <c r="D79" s="26">
        <f t="shared" si="9"/>
        <v>0</v>
      </c>
      <c r="E79" s="22" t="s">
        <v>28</v>
      </c>
      <c r="F79" s="21" t="s">
        <v>28</v>
      </c>
      <c r="G79" s="22" t="s">
        <v>28</v>
      </c>
      <c r="H79" s="36">
        <f t="shared" si="10"/>
        <v>0</v>
      </c>
      <c r="I79" s="26" t="str">
        <f t="shared" si="12"/>
        <v>-</v>
      </c>
      <c r="J79" s="36">
        <f t="shared" si="11"/>
        <v>0</v>
      </c>
      <c r="AC79" s="9" t="s">
        <v>0</v>
      </c>
    </row>
    <row r="80" spans="1:29" x14ac:dyDescent="0.2">
      <c r="A80" s="479" t="s">
        <v>225</v>
      </c>
      <c r="B80" s="25">
        <v>71</v>
      </c>
      <c r="C80" s="22" t="s">
        <v>28</v>
      </c>
      <c r="D80" s="26">
        <f t="shared" si="9"/>
        <v>0</v>
      </c>
      <c r="E80" s="22" t="s">
        <v>28</v>
      </c>
      <c r="F80" s="21" t="s">
        <v>28</v>
      </c>
      <c r="G80" s="22" t="s">
        <v>28</v>
      </c>
      <c r="H80" s="36">
        <f t="shared" si="10"/>
        <v>0</v>
      </c>
      <c r="I80" s="26" t="str">
        <f t="shared" si="12"/>
        <v>-</v>
      </c>
      <c r="J80" s="36">
        <f t="shared" si="11"/>
        <v>0</v>
      </c>
      <c r="AC80" s="9" t="s">
        <v>0</v>
      </c>
    </row>
    <row r="81" spans="1:29" x14ac:dyDescent="0.2">
      <c r="A81" s="479" t="s">
        <v>226</v>
      </c>
      <c r="B81" s="25">
        <v>72</v>
      </c>
      <c r="C81" s="22" t="s">
        <v>28</v>
      </c>
      <c r="D81" s="26">
        <f t="shared" si="9"/>
        <v>0</v>
      </c>
      <c r="E81" s="22" t="s">
        <v>28</v>
      </c>
      <c r="F81" s="21" t="s">
        <v>28</v>
      </c>
      <c r="G81" s="22" t="s">
        <v>28</v>
      </c>
      <c r="H81" s="36">
        <f t="shared" si="10"/>
        <v>0</v>
      </c>
      <c r="I81" s="26" t="str">
        <f t="shared" si="12"/>
        <v>-</v>
      </c>
      <c r="J81" s="36">
        <f t="shared" si="11"/>
        <v>0</v>
      </c>
      <c r="AC81" s="9" t="s">
        <v>0</v>
      </c>
    </row>
    <row r="82" spans="1:29" x14ac:dyDescent="0.2">
      <c r="A82" s="118" t="s">
        <v>227</v>
      </c>
      <c r="B82" s="38">
        <v>73</v>
      </c>
      <c r="C82" s="47" t="s">
        <v>28</v>
      </c>
      <c r="D82" s="41">
        <f t="shared" si="9"/>
        <v>0</v>
      </c>
      <c r="E82" s="47" t="s">
        <v>28</v>
      </c>
      <c r="F82" s="111" t="s">
        <v>28</v>
      </c>
      <c r="G82" s="47" t="s">
        <v>28</v>
      </c>
      <c r="H82" s="59">
        <f t="shared" si="10"/>
        <v>0</v>
      </c>
      <c r="I82" s="41" t="str">
        <f t="shared" si="12"/>
        <v>-</v>
      </c>
      <c r="J82" s="59">
        <f t="shared" si="11"/>
        <v>0</v>
      </c>
      <c r="AC82" s="9" t="s">
        <v>0</v>
      </c>
    </row>
    <row r="83" spans="1:29" x14ac:dyDescent="0.2">
      <c r="A83" s="53"/>
      <c r="AC83" s="9" t="s">
        <v>0</v>
      </c>
    </row>
    <row r="84" spans="1:29" ht="15" x14ac:dyDescent="0.25">
      <c r="A84" s="99" t="s">
        <v>228</v>
      </c>
      <c r="B84" s="112">
        <v>74</v>
      </c>
      <c r="C84" s="79">
        <f>SUM(C85,C105,C107:C108)</f>
        <v>0</v>
      </c>
      <c r="D84" s="79">
        <f t="shared" ref="D84:D100" si="13">SUM(C84)-SUM(E84)</f>
        <v>0</v>
      </c>
      <c r="E84" s="79">
        <f>SUM(E85,E105,E107:E108)</f>
        <v>0</v>
      </c>
      <c r="F84" s="81">
        <f>SUM(F85,F105,F107:F108)</f>
        <v>0</v>
      </c>
      <c r="G84" s="79">
        <f>SUM(G85,G105,G107:G108,G109)</f>
        <v>0</v>
      </c>
      <c r="H84" s="82">
        <f t="shared" ref="H84:H100" si="14">SUM(G84,D84)</f>
        <v>0</v>
      </c>
      <c r="I84" s="79">
        <f>SUM(I85,I105,I107:I108,I109)</f>
        <v>0</v>
      </c>
      <c r="J84" s="82">
        <f t="shared" ref="J84:J100" si="15">SUM(I84,$D84)</f>
        <v>0</v>
      </c>
      <c r="AC84" s="9" t="s">
        <v>0</v>
      </c>
    </row>
    <row r="85" spans="1:29" x14ac:dyDescent="0.2">
      <c r="A85" s="479" t="s">
        <v>229</v>
      </c>
      <c r="B85" s="25">
        <v>75</v>
      </c>
      <c r="C85" s="26">
        <f>SUM(C86,C97,C98,C100,C101,C102,C103,C104)-SUM(C99)</f>
        <v>0</v>
      </c>
      <c r="D85" s="26">
        <f t="shared" si="13"/>
        <v>0</v>
      </c>
      <c r="E85" s="26">
        <f>SUM(E86,E97,E98,E100,E101,E102,E103,E104)-SUM(E99)</f>
        <v>0</v>
      </c>
      <c r="F85" s="56">
        <f>SUM(F86,F97,F98,F100,F101,F102,F103,F104)-SUM(F99)</f>
        <v>0</v>
      </c>
      <c r="G85" s="26">
        <f>SUM(G86,G97,G98,G100,G101,G102,G103,G104)-SUM(G99)</f>
        <v>0</v>
      </c>
      <c r="H85" s="36">
        <f t="shared" si="14"/>
        <v>0</v>
      </c>
      <c r="I85" s="26">
        <f>SUM(I86,I97,I98,I100,I101,I102,I103,I104)-SUM(I99)</f>
        <v>0</v>
      </c>
      <c r="J85" s="36">
        <f t="shared" si="15"/>
        <v>0</v>
      </c>
      <c r="AC85" s="9" t="s">
        <v>0</v>
      </c>
    </row>
    <row r="86" spans="1:29" x14ac:dyDescent="0.2">
      <c r="A86" s="480" t="s">
        <v>67</v>
      </c>
      <c r="B86" s="25">
        <v>76</v>
      </c>
      <c r="C86" s="26">
        <f>SUM(C87:C96)</f>
        <v>0</v>
      </c>
      <c r="D86" s="26">
        <f t="shared" si="13"/>
        <v>0</v>
      </c>
      <c r="E86" s="26">
        <f>SUM(E87:E96)</f>
        <v>0</v>
      </c>
      <c r="F86" s="56">
        <f>SUM(F87:F96)</f>
        <v>0</v>
      </c>
      <c r="G86" s="26">
        <f>SUM(G87:G96)</f>
        <v>0</v>
      </c>
      <c r="H86" s="36">
        <f t="shared" si="14"/>
        <v>0</v>
      </c>
      <c r="I86" s="26">
        <f>SUM(I87:I96)</f>
        <v>0</v>
      </c>
      <c r="J86" s="36">
        <f t="shared" si="15"/>
        <v>0</v>
      </c>
      <c r="AC86" s="9" t="s">
        <v>0</v>
      </c>
    </row>
    <row r="87" spans="1:29" x14ac:dyDescent="0.2">
      <c r="A87" s="119" t="s">
        <v>230</v>
      </c>
      <c r="B87" s="25">
        <v>77</v>
      </c>
      <c r="C87" s="22" t="s">
        <v>28</v>
      </c>
      <c r="D87" s="26">
        <f t="shared" si="13"/>
        <v>0</v>
      </c>
      <c r="E87" s="22" t="s">
        <v>28</v>
      </c>
      <c r="F87" s="21" t="s">
        <v>28</v>
      </c>
      <c r="G87" s="22" t="s">
        <v>28</v>
      </c>
      <c r="H87" s="36">
        <f t="shared" si="14"/>
        <v>0</v>
      </c>
      <c r="I87" s="26" t="str">
        <f t="shared" ref="I87:I100" si="16">G87</f>
        <v>-</v>
      </c>
      <c r="J87" s="36">
        <f t="shared" si="15"/>
        <v>0</v>
      </c>
      <c r="AC87" s="9" t="s">
        <v>0</v>
      </c>
    </row>
    <row r="88" spans="1:29" x14ac:dyDescent="0.2">
      <c r="A88" s="119" t="s">
        <v>231</v>
      </c>
      <c r="B88" s="25">
        <v>78</v>
      </c>
      <c r="C88" s="22" t="s">
        <v>28</v>
      </c>
      <c r="D88" s="26">
        <f t="shared" si="13"/>
        <v>0</v>
      </c>
      <c r="E88" s="22" t="s">
        <v>28</v>
      </c>
      <c r="F88" s="21" t="s">
        <v>28</v>
      </c>
      <c r="G88" s="22" t="s">
        <v>28</v>
      </c>
      <c r="H88" s="36">
        <f t="shared" si="14"/>
        <v>0</v>
      </c>
      <c r="I88" s="26" t="str">
        <f t="shared" si="16"/>
        <v>-</v>
      </c>
      <c r="J88" s="36">
        <f t="shared" si="15"/>
        <v>0</v>
      </c>
      <c r="AC88" s="9" t="s">
        <v>0</v>
      </c>
    </row>
    <row r="89" spans="1:29" x14ac:dyDescent="0.2">
      <c r="A89" s="119" t="s">
        <v>232</v>
      </c>
      <c r="B89" s="25">
        <v>79</v>
      </c>
      <c r="C89" s="22" t="s">
        <v>28</v>
      </c>
      <c r="D89" s="26">
        <f t="shared" si="13"/>
        <v>0</v>
      </c>
      <c r="E89" s="22" t="s">
        <v>28</v>
      </c>
      <c r="F89" s="21" t="s">
        <v>28</v>
      </c>
      <c r="G89" s="22" t="s">
        <v>28</v>
      </c>
      <c r="H89" s="36">
        <f t="shared" si="14"/>
        <v>0</v>
      </c>
      <c r="I89" s="26" t="str">
        <f t="shared" si="16"/>
        <v>-</v>
      </c>
      <c r="J89" s="36">
        <f t="shared" si="15"/>
        <v>0</v>
      </c>
      <c r="AC89" s="9" t="s">
        <v>0</v>
      </c>
    </row>
    <row r="90" spans="1:29" x14ac:dyDescent="0.2">
      <c r="A90" s="119" t="s">
        <v>233</v>
      </c>
      <c r="B90" s="25">
        <v>80</v>
      </c>
      <c r="C90" s="22" t="s">
        <v>28</v>
      </c>
      <c r="D90" s="26">
        <f t="shared" si="13"/>
        <v>0</v>
      </c>
      <c r="E90" s="22" t="s">
        <v>28</v>
      </c>
      <c r="F90" s="21" t="s">
        <v>28</v>
      </c>
      <c r="G90" s="22" t="s">
        <v>28</v>
      </c>
      <c r="H90" s="36">
        <f t="shared" si="14"/>
        <v>0</v>
      </c>
      <c r="I90" s="26" t="str">
        <f t="shared" si="16"/>
        <v>-</v>
      </c>
      <c r="J90" s="36">
        <f t="shared" si="15"/>
        <v>0</v>
      </c>
      <c r="AC90" s="9" t="s">
        <v>0</v>
      </c>
    </row>
    <row r="91" spans="1:29" x14ac:dyDescent="0.2">
      <c r="A91" s="119" t="s">
        <v>234</v>
      </c>
      <c r="B91" s="25">
        <v>81</v>
      </c>
      <c r="C91" s="22" t="s">
        <v>28</v>
      </c>
      <c r="D91" s="26">
        <f t="shared" si="13"/>
        <v>0</v>
      </c>
      <c r="E91" s="22" t="s">
        <v>28</v>
      </c>
      <c r="F91" s="21" t="s">
        <v>28</v>
      </c>
      <c r="G91" s="22" t="s">
        <v>28</v>
      </c>
      <c r="H91" s="36">
        <f t="shared" si="14"/>
        <v>0</v>
      </c>
      <c r="I91" s="26" t="str">
        <f t="shared" si="16"/>
        <v>-</v>
      </c>
      <c r="J91" s="36">
        <f t="shared" si="15"/>
        <v>0</v>
      </c>
      <c r="AC91" s="9" t="s">
        <v>0</v>
      </c>
    </row>
    <row r="92" spans="1:29" x14ac:dyDescent="0.2">
      <c r="A92" s="119" t="s">
        <v>235</v>
      </c>
      <c r="B92" s="25">
        <v>82</v>
      </c>
      <c r="C92" s="22" t="s">
        <v>28</v>
      </c>
      <c r="D92" s="26">
        <f t="shared" si="13"/>
        <v>0</v>
      </c>
      <c r="E92" s="22" t="s">
        <v>28</v>
      </c>
      <c r="F92" s="21" t="s">
        <v>28</v>
      </c>
      <c r="G92" s="22" t="s">
        <v>28</v>
      </c>
      <c r="H92" s="36">
        <f t="shared" si="14"/>
        <v>0</v>
      </c>
      <c r="I92" s="26" t="str">
        <f t="shared" si="16"/>
        <v>-</v>
      </c>
      <c r="J92" s="36">
        <f t="shared" si="15"/>
        <v>0</v>
      </c>
      <c r="AC92" s="9" t="s">
        <v>0</v>
      </c>
    </row>
    <row r="93" spans="1:29" x14ac:dyDescent="0.2">
      <c r="A93" s="119" t="s">
        <v>236</v>
      </c>
      <c r="B93" s="25">
        <v>83</v>
      </c>
      <c r="C93" s="22" t="s">
        <v>28</v>
      </c>
      <c r="D93" s="26">
        <f t="shared" si="13"/>
        <v>0</v>
      </c>
      <c r="E93" s="22" t="s">
        <v>28</v>
      </c>
      <c r="F93" s="21" t="s">
        <v>28</v>
      </c>
      <c r="G93" s="22" t="s">
        <v>28</v>
      </c>
      <c r="H93" s="36">
        <f t="shared" si="14"/>
        <v>0</v>
      </c>
      <c r="I93" s="26" t="str">
        <f t="shared" si="16"/>
        <v>-</v>
      </c>
      <c r="J93" s="36">
        <f t="shared" si="15"/>
        <v>0</v>
      </c>
      <c r="AC93" s="9" t="s">
        <v>0</v>
      </c>
    </row>
    <row r="94" spans="1:29" x14ac:dyDescent="0.2">
      <c r="A94" s="119" t="s">
        <v>237</v>
      </c>
      <c r="B94" s="25">
        <v>84</v>
      </c>
      <c r="C94" s="22" t="s">
        <v>28</v>
      </c>
      <c r="D94" s="26">
        <f t="shared" si="13"/>
        <v>0</v>
      </c>
      <c r="E94" s="22" t="s">
        <v>28</v>
      </c>
      <c r="F94" s="21" t="s">
        <v>28</v>
      </c>
      <c r="G94" s="22" t="s">
        <v>28</v>
      </c>
      <c r="H94" s="36">
        <f t="shared" si="14"/>
        <v>0</v>
      </c>
      <c r="I94" s="26" t="str">
        <f t="shared" si="16"/>
        <v>-</v>
      </c>
      <c r="J94" s="36">
        <f t="shared" si="15"/>
        <v>0</v>
      </c>
      <c r="AC94" s="9" t="s">
        <v>0</v>
      </c>
    </row>
    <row r="95" spans="1:29" x14ac:dyDescent="0.2">
      <c r="A95" s="120" t="s">
        <v>238</v>
      </c>
      <c r="B95" s="25">
        <v>85</v>
      </c>
      <c r="C95" s="22" t="s">
        <v>28</v>
      </c>
      <c r="D95" s="26">
        <f t="shared" si="13"/>
        <v>0</v>
      </c>
      <c r="E95" s="22" t="s">
        <v>28</v>
      </c>
      <c r="F95" s="21" t="s">
        <v>28</v>
      </c>
      <c r="G95" s="22" t="s">
        <v>28</v>
      </c>
      <c r="H95" s="36">
        <f t="shared" si="14"/>
        <v>0</v>
      </c>
      <c r="I95" s="26" t="str">
        <f t="shared" si="16"/>
        <v>-</v>
      </c>
      <c r="J95" s="36">
        <f t="shared" si="15"/>
        <v>0</v>
      </c>
      <c r="AC95" s="9" t="s">
        <v>0</v>
      </c>
    </row>
    <row r="96" spans="1:29" x14ac:dyDescent="0.2">
      <c r="A96" s="120" t="s">
        <v>239</v>
      </c>
      <c r="B96" s="25">
        <v>86</v>
      </c>
      <c r="C96" s="22" t="s">
        <v>28</v>
      </c>
      <c r="D96" s="26">
        <f t="shared" si="13"/>
        <v>0</v>
      </c>
      <c r="E96" s="22" t="s">
        <v>28</v>
      </c>
      <c r="F96" s="21" t="s">
        <v>28</v>
      </c>
      <c r="G96" s="22" t="s">
        <v>28</v>
      </c>
      <c r="H96" s="36">
        <f t="shared" si="14"/>
        <v>0</v>
      </c>
      <c r="I96" s="26" t="str">
        <f t="shared" si="16"/>
        <v>-</v>
      </c>
      <c r="J96" s="36">
        <f t="shared" si="15"/>
        <v>0</v>
      </c>
      <c r="AC96" s="9" t="s">
        <v>0</v>
      </c>
    </row>
    <row r="97" spans="1:29" x14ac:dyDescent="0.2">
      <c r="A97" s="480" t="s">
        <v>66</v>
      </c>
      <c r="B97" s="25">
        <v>87</v>
      </c>
      <c r="C97" s="22" t="s">
        <v>28</v>
      </c>
      <c r="D97" s="26">
        <f t="shared" si="13"/>
        <v>0</v>
      </c>
      <c r="E97" s="22" t="s">
        <v>28</v>
      </c>
      <c r="F97" s="21" t="s">
        <v>28</v>
      </c>
      <c r="G97" s="22" t="s">
        <v>28</v>
      </c>
      <c r="H97" s="36">
        <f t="shared" si="14"/>
        <v>0</v>
      </c>
      <c r="I97" s="26" t="str">
        <f t="shared" si="16"/>
        <v>-</v>
      </c>
      <c r="J97" s="36">
        <f t="shared" si="15"/>
        <v>0</v>
      </c>
      <c r="AC97" s="9" t="s">
        <v>0</v>
      </c>
    </row>
    <row r="98" spans="1:29" x14ac:dyDescent="0.2">
      <c r="A98" s="480" t="s">
        <v>240</v>
      </c>
      <c r="B98" s="25">
        <v>88</v>
      </c>
      <c r="C98" s="22" t="s">
        <v>28</v>
      </c>
      <c r="D98" s="26">
        <f t="shared" si="13"/>
        <v>0</v>
      </c>
      <c r="E98" s="22" t="s">
        <v>28</v>
      </c>
      <c r="F98" s="21" t="s">
        <v>28</v>
      </c>
      <c r="G98" s="22" t="s">
        <v>28</v>
      </c>
      <c r="H98" s="36">
        <f t="shared" si="14"/>
        <v>0</v>
      </c>
      <c r="I98" s="26" t="str">
        <f t="shared" si="16"/>
        <v>-</v>
      </c>
      <c r="J98" s="36">
        <f t="shared" si="15"/>
        <v>0</v>
      </c>
      <c r="AC98" s="9" t="s">
        <v>0</v>
      </c>
    </row>
    <row r="99" spans="1:29" x14ac:dyDescent="0.2">
      <c r="A99" s="119" t="s">
        <v>241</v>
      </c>
      <c r="B99" s="25">
        <v>90</v>
      </c>
      <c r="C99" s="22" t="s">
        <v>28</v>
      </c>
      <c r="D99" s="26">
        <f t="shared" si="13"/>
        <v>0</v>
      </c>
      <c r="E99" s="22" t="s">
        <v>28</v>
      </c>
      <c r="F99" s="21" t="s">
        <v>28</v>
      </c>
      <c r="G99" s="22" t="s">
        <v>28</v>
      </c>
      <c r="H99" s="36">
        <f t="shared" si="14"/>
        <v>0</v>
      </c>
      <c r="I99" s="26" t="str">
        <f t="shared" si="16"/>
        <v>-</v>
      </c>
      <c r="J99" s="36">
        <f t="shared" si="15"/>
        <v>0</v>
      </c>
      <c r="AC99" s="9" t="s">
        <v>0</v>
      </c>
    </row>
    <row r="100" spans="1:29" x14ac:dyDescent="0.2">
      <c r="A100" s="480" t="s">
        <v>242</v>
      </c>
      <c r="B100" s="25">
        <v>91</v>
      </c>
      <c r="C100" s="22" t="s">
        <v>28</v>
      </c>
      <c r="D100" s="26">
        <f t="shared" si="13"/>
        <v>0</v>
      </c>
      <c r="E100" s="22" t="s">
        <v>28</v>
      </c>
      <c r="F100" s="21" t="s">
        <v>28</v>
      </c>
      <c r="G100" s="22" t="s">
        <v>28</v>
      </c>
      <c r="H100" s="36">
        <f t="shared" si="14"/>
        <v>0</v>
      </c>
      <c r="I100" s="26" t="str">
        <f t="shared" si="16"/>
        <v>-</v>
      </c>
      <c r="J100" s="36">
        <f t="shared" si="15"/>
        <v>0</v>
      </c>
      <c r="AC100" s="9" t="s">
        <v>0</v>
      </c>
    </row>
    <row r="101" spans="1:29" x14ac:dyDescent="0.2">
      <c r="A101" s="480"/>
      <c r="B101" s="25">
        <v>91</v>
      </c>
      <c r="C101" s="18"/>
      <c r="D101" s="18"/>
      <c r="E101" s="18"/>
      <c r="F101" s="57"/>
      <c r="G101" s="18"/>
      <c r="H101" s="34"/>
      <c r="I101" s="18"/>
      <c r="J101" s="34"/>
      <c r="AC101" s="9" t="s">
        <v>0</v>
      </c>
    </row>
    <row r="102" spans="1:29" x14ac:dyDescent="0.2">
      <c r="A102" s="480" t="s">
        <v>243</v>
      </c>
      <c r="B102" s="25">
        <v>92</v>
      </c>
      <c r="C102" s="22" t="s">
        <v>28</v>
      </c>
      <c r="D102" s="26">
        <f t="shared" ref="D102:D108" si="17">SUM(C102)-SUM(E102)</f>
        <v>0</v>
      </c>
      <c r="E102" s="22" t="s">
        <v>28</v>
      </c>
      <c r="F102" s="21" t="s">
        <v>28</v>
      </c>
      <c r="G102" s="22" t="s">
        <v>28</v>
      </c>
      <c r="H102" s="36">
        <f t="shared" ref="H102:H108" si="18">SUM(G102,D102)</f>
        <v>0</v>
      </c>
      <c r="I102" s="26" t="str">
        <f>G102</f>
        <v>-</v>
      </c>
      <c r="J102" s="36">
        <f t="shared" ref="J102:J108" si="19">SUM(I102,$D102)</f>
        <v>0</v>
      </c>
      <c r="AC102" s="9" t="s">
        <v>0</v>
      </c>
    </row>
    <row r="103" spans="1:29" x14ac:dyDescent="0.2">
      <c r="A103" s="480" t="s">
        <v>244</v>
      </c>
      <c r="B103" s="25">
        <v>93</v>
      </c>
      <c r="C103" s="22" t="s">
        <v>28</v>
      </c>
      <c r="D103" s="26">
        <f t="shared" si="17"/>
        <v>0</v>
      </c>
      <c r="E103" s="22" t="s">
        <v>28</v>
      </c>
      <c r="F103" s="21" t="s">
        <v>28</v>
      </c>
      <c r="G103" s="22" t="s">
        <v>28</v>
      </c>
      <c r="H103" s="36">
        <f t="shared" si="18"/>
        <v>0</v>
      </c>
      <c r="I103" s="26" t="str">
        <f>G103</f>
        <v>-</v>
      </c>
      <c r="J103" s="36">
        <f t="shared" si="19"/>
        <v>0</v>
      </c>
      <c r="AC103" s="9" t="s">
        <v>0</v>
      </c>
    </row>
    <row r="104" spans="1:29" x14ac:dyDescent="0.2">
      <c r="A104" s="480" t="s">
        <v>245</v>
      </c>
      <c r="B104" s="25">
        <v>94</v>
      </c>
      <c r="C104" s="22" t="s">
        <v>28</v>
      </c>
      <c r="D104" s="26">
        <f t="shared" si="17"/>
        <v>0</v>
      </c>
      <c r="E104" s="22" t="s">
        <v>28</v>
      </c>
      <c r="F104" s="21" t="s">
        <v>28</v>
      </c>
      <c r="G104" s="22" t="s">
        <v>28</v>
      </c>
      <c r="H104" s="36">
        <f t="shared" si="18"/>
        <v>0</v>
      </c>
      <c r="I104" s="26" t="str">
        <f>G104</f>
        <v>-</v>
      </c>
      <c r="J104" s="36">
        <f t="shared" si="19"/>
        <v>0</v>
      </c>
      <c r="AC104" s="9" t="s">
        <v>0</v>
      </c>
    </row>
    <row r="105" spans="1:29" x14ac:dyDescent="0.2">
      <c r="A105" s="479" t="s">
        <v>246</v>
      </c>
      <c r="B105" s="25">
        <v>95</v>
      </c>
      <c r="C105" s="22" t="s">
        <v>28</v>
      </c>
      <c r="D105" s="26">
        <f t="shared" si="17"/>
        <v>0</v>
      </c>
      <c r="E105" s="22" t="s">
        <v>28</v>
      </c>
      <c r="F105" s="21" t="s">
        <v>28</v>
      </c>
      <c r="G105" s="22" t="s">
        <v>28</v>
      </c>
      <c r="H105" s="36">
        <f t="shared" si="18"/>
        <v>0</v>
      </c>
      <c r="I105" s="26" t="str">
        <f>G105</f>
        <v>-</v>
      </c>
      <c r="J105" s="36">
        <f t="shared" si="19"/>
        <v>0</v>
      </c>
      <c r="AC105" s="9" t="s">
        <v>0</v>
      </c>
    </row>
    <row r="106" spans="1:29" x14ac:dyDescent="0.2">
      <c r="A106" s="480" t="s">
        <v>247</v>
      </c>
      <c r="B106" s="25">
        <v>96</v>
      </c>
      <c r="C106" s="22" t="s">
        <v>28</v>
      </c>
      <c r="D106" s="26">
        <f t="shared" si="17"/>
        <v>0</v>
      </c>
      <c r="E106" s="22" t="s">
        <v>28</v>
      </c>
      <c r="F106" s="21" t="s">
        <v>28</v>
      </c>
      <c r="G106" s="22" t="s">
        <v>28</v>
      </c>
      <c r="H106" s="36">
        <f t="shared" si="18"/>
        <v>0</v>
      </c>
      <c r="I106" s="26" t="str">
        <f>G106</f>
        <v>-</v>
      </c>
      <c r="J106" s="36">
        <f t="shared" si="19"/>
        <v>0</v>
      </c>
      <c r="AC106" s="9" t="s">
        <v>0</v>
      </c>
    </row>
    <row r="107" spans="1:29" x14ac:dyDescent="0.2">
      <c r="A107" s="479" t="s">
        <v>248</v>
      </c>
      <c r="B107" s="25">
        <v>97</v>
      </c>
      <c r="C107" s="22" t="s">
        <v>28</v>
      </c>
      <c r="D107" s="26">
        <f t="shared" si="17"/>
        <v>0</v>
      </c>
      <c r="E107" s="22" t="s">
        <v>28</v>
      </c>
      <c r="F107" s="21" t="s">
        <v>28</v>
      </c>
      <c r="G107" s="22" t="s">
        <v>28</v>
      </c>
      <c r="H107" s="36">
        <f t="shared" si="18"/>
        <v>0</v>
      </c>
      <c r="I107" s="22" t="s">
        <v>28</v>
      </c>
      <c r="J107" s="36">
        <f t="shared" si="19"/>
        <v>0</v>
      </c>
      <c r="AC107" s="9" t="s">
        <v>0</v>
      </c>
    </row>
    <row r="108" spans="1:29" x14ac:dyDescent="0.2">
      <c r="A108" s="479" t="s">
        <v>249</v>
      </c>
      <c r="B108" s="25">
        <v>98</v>
      </c>
      <c r="C108" s="22" t="s">
        <v>28</v>
      </c>
      <c r="D108" s="26">
        <f t="shared" si="17"/>
        <v>0</v>
      </c>
      <c r="E108" s="22" t="s">
        <v>28</v>
      </c>
      <c r="F108" s="21" t="s">
        <v>28</v>
      </c>
      <c r="G108" s="22" t="s">
        <v>28</v>
      </c>
      <c r="H108" s="36">
        <f t="shared" si="18"/>
        <v>0</v>
      </c>
      <c r="I108" s="26" t="str">
        <f>G108</f>
        <v>-</v>
      </c>
      <c r="J108" s="36">
        <f t="shared" si="19"/>
        <v>0</v>
      </c>
      <c r="AC108" s="9" t="s">
        <v>0</v>
      </c>
    </row>
    <row r="109" spans="1:29" x14ac:dyDescent="0.2">
      <c r="A109" s="87" t="s">
        <v>250</v>
      </c>
      <c r="B109" s="25">
        <v>99</v>
      </c>
      <c r="C109" s="18"/>
      <c r="D109" s="18"/>
      <c r="E109" s="18"/>
      <c r="F109" s="57"/>
      <c r="G109" s="26">
        <f>SUM(G110:G114)-SUM(G115)</f>
        <v>0</v>
      </c>
      <c r="H109" s="34"/>
      <c r="I109" s="26">
        <f>SUM(I110:I114) - SUM(I115)</f>
        <v>0</v>
      </c>
      <c r="J109" s="34"/>
      <c r="AC109" s="9" t="s">
        <v>0</v>
      </c>
    </row>
    <row r="110" spans="1:29" x14ac:dyDescent="0.2">
      <c r="A110" s="89" t="s">
        <v>251</v>
      </c>
      <c r="B110" s="25">
        <v>100</v>
      </c>
      <c r="C110" s="18"/>
      <c r="D110" s="18"/>
      <c r="E110" s="18"/>
      <c r="F110" s="57"/>
      <c r="G110" s="26">
        <f>(SUM(G8)-SUM($E8))-(SUM(G21)-SUM($E21))</f>
        <v>0</v>
      </c>
      <c r="H110" s="34"/>
      <c r="I110" s="26">
        <f>(SUM(I8)-SUM($E8))-(SUM(I21)-SUM($E21))</f>
        <v>0</v>
      </c>
      <c r="J110" s="34"/>
      <c r="AC110" s="9" t="s">
        <v>0</v>
      </c>
    </row>
    <row r="111" spans="1:29" x14ac:dyDescent="0.2">
      <c r="A111" s="89" t="s">
        <v>252</v>
      </c>
      <c r="B111" s="25">
        <v>101</v>
      </c>
      <c r="C111" s="18"/>
      <c r="D111" s="18"/>
      <c r="E111" s="18"/>
      <c r="F111" s="57"/>
      <c r="G111" s="26">
        <f>SUM(G34,G37, G40:G41, G44, G46:G48, G51:G52) - SUM($E34, $E37, $E40:$E41, $E44, $E46:$E48, $E51:$E52)</f>
        <v>0</v>
      </c>
      <c r="H111" s="34"/>
      <c r="I111" s="26">
        <f>SUM(I34,I37, I40:I41, I44, I46:I48, I51:I52) - SUM($E34, $E37, $E40:$E41, $E44, $E46:$E48, $E51:$E52)</f>
        <v>0</v>
      </c>
      <c r="J111" s="34"/>
      <c r="AC111" s="9" t="s">
        <v>0</v>
      </c>
    </row>
    <row r="112" spans="1:29" x14ac:dyDescent="0.2">
      <c r="A112" s="89" t="s">
        <v>253</v>
      </c>
      <c r="B112" s="25">
        <v>102</v>
      </c>
      <c r="C112" s="18"/>
      <c r="D112" s="18"/>
      <c r="E112" s="18"/>
      <c r="F112" s="57"/>
      <c r="G112" s="26">
        <f>(SUM(G38:G39)-SUM(G74:G75))-(SUM($E38:$E39)-SUM($E74:$E75))</f>
        <v>0</v>
      </c>
      <c r="H112" s="34"/>
      <c r="I112" s="26">
        <f>(SUM(I38:I39)-SUM(I74:I75))-(SUM($E38:$E39)-SUM($E74:$E75))</f>
        <v>0</v>
      </c>
      <c r="J112" s="34"/>
      <c r="AC112" s="9" t="s">
        <v>0</v>
      </c>
    </row>
    <row r="113" spans="1:29" x14ac:dyDescent="0.2">
      <c r="A113" s="89" t="s">
        <v>254</v>
      </c>
      <c r="B113" s="25">
        <v>103</v>
      </c>
      <c r="C113" s="18"/>
      <c r="D113" s="18"/>
      <c r="E113" s="18"/>
      <c r="F113" s="57"/>
      <c r="G113" s="26">
        <f>-( SUM(G71:G73, G76:G82) - SUM($E71:$E73, $E76:$E82) )</f>
        <v>0</v>
      </c>
      <c r="H113" s="34"/>
      <c r="I113" s="26">
        <f>-( SUM(I71:I73, I76:I82) - SUM($E71:$E73, $E76:$E82) )</f>
        <v>0</v>
      </c>
      <c r="J113" s="34"/>
      <c r="AC113" s="9" t="s">
        <v>0</v>
      </c>
    </row>
    <row r="114" spans="1:29" x14ac:dyDescent="0.2">
      <c r="A114" s="89" t="s">
        <v>255</v>
      </c>
      <c r="B114" s="25">
        <v>104</v>
      </c>
      <c r="C114" s="18"/>
      <c r="D114" s="18"/>
      <c r="E114" s="18"/>
      <c r="F114" s="57"/>
      <c r="G114" s="26">
        <f>(SUM(G21,G35)-SUM(G54))-(SUM($E21,$E35)-SUM($E54))</f>
        <v>0</v>
      </c>
      <c r="H114" s="34"/>
      <c r="I114" s="26">
        <f>(SUM(I21,I35)-SUM(I54))-(SUM($E21,$E35)-SUM($E54))</f>
        <v>0</v>
      </c>
      <c r="J114" s="34"/>
      <c r="AC114" s="9" t="s">
        <v>0</v>
      </c>
    </row>
    <row r="115" spans="1:29" x14ac:dyDescent="0.2">
      <c r="A115" s="90" t="s">
        <v>256</v>
      </c>
      <c r="B115" s="25">
        <v>105</v>
      </c>
      <c r="C115" s="18"/>
      <c r="D115" s="18"/>
      <c r="E115" s="18"/>
      <c r="F115" s="57"/>
      <c r="G115" s="22" t="s">
        <v>28</v>
      </c>
      <c r="H115" s="34"/>
      <c r="I115" s="22" t="s">
        <v>28</v>
      </c>
      <c r="J115" s="34"/>
      <c r="AC115" s="9" t="s">
        <v>0</v>
      </c>
    </row>
    <row r="116" spans="1:29" x14ac:dyDescent="0.2">
      <c r="A116" s="116" t="s">
        <v>257</v>
      </c>
      <c r="B116" s="38">
        <v>999</v>
      </c>
      <c r="C116" s="489">
        <f>ROUND(C7-SUM(C54,C70,C84),0)</f>
        <v>0</v>
      </c>
      <c r="D116" s="445">
        <f>ROUND(D7-SUM(D54,D70,D84),0)</f>
        <v>0</v>
      </c>
      <c r="E116" s="447">
        <f>ROUND(E7-SUM(E54,E70,E84),0)</f>
        <v>0</v>
      </c>
      <c r="F116" s="448"/>
      <c r="G116" s="445">
        <f>ROUND(G7-SUM(G54,G70,G84),0)</f>
        <v>0</v>
      </c>
      <c r="H116" s="446">
        <f>ROUND(H7-SUM(H54,H70,H84),0)</f>
        <v>0</v>
      </c>
      <c r="I116" s="445">
        <f>ROUND(I7-SUM(I54,I70,I84),0)</f>
        <v>0</v>
      </c>
      <c r="J116" s="446">
        <f>ROUND(J7-SUM(J54,J70,J84),0)</f>
        <v>0</v>
      </c>
      <c r="AC116" s="9" t="s">
        <v>0</v>
      </c>
    </row>
    <row r="117" spans="1:29" x14ac:dyDescent="0.2">
      <c r="AC117" s="9" t="s">
        <v>0</v>
      </c>
    </row>
    <row r="118" spans="1:29" ht="15" x14ac:dyDescent="0.25">
      <c r="A118" s="99" t="s">
        <v>258</v>
      </c>
      <c r="B118" s="24">
        <v>9</v>
      </c>
      <c r="C118" s="17"/>
      <c r="D118" s="17">
        <v>2</v>
      </c>
      <c r="E118" s="32"/>
      <c r="AC118" s="9" t="s">
        <v>0</v>
      </c>
    </row>
    <row r="119" spans="1:29" x14ac:dyDescent="0.2">
      <c r="A119" s="31" t="s">
        <v>259</v>
      </c>
      <c r="B119" s="25">
        <v>1</v>
      </c>
      <c r="C119" s="18"/>
      <c r="D119" s="26">
        <f>D7</f>
        <v>0</v>
      </c>
      <c r="E119" s="34"/>
      <c r="AC119" s="9" t="s">
        <v>0</v>
      </c>
    </row>
    <row r="120" spans="1:29" x14ac:dyDescent="0.2">
      <c r="A120" s="117" t="s">
        <v>260</v>
      </c>
      <c r="B120" s="25"/>
      <c r="C120" s="18"/>
      <c r="D120" s="18"/>
      <c r="E120" s="34"/>
      <c r="AC120" s="9" t="s">
        <v>0</v>
      </c>
    </row>
    <row r="121" spans="1:29" x14ac:dyDescent="0.2">
      <c r="A121" s="480" t="s">
        <v>261</v>
      </c>
      <c r="B121" s="25">
        <v>2</v>
      </c>
      <c r="C121" s="18"/>
      <c r="D121" s="22" t="s">
        <v>28</v>
      </c>
      <c r="E121" s="34"/>
      <c r="AC121" s="9" t="s">
        <v>0</v>
      </c>
    </row>
    <row r="122" spans="1:29" x14ac:dyDescent="0.2">
      <c r="A122" s="480" t="s">
        <v>262</v>
      </c>
      <c r="B122" s="25">
        <v>3</v>
      </c>
      <c r="C122" s="18"/>
      <c r="D122" s="22" t="s">
        <v>28</v>
      </c>
      <c r="E122" s="34"/>
      <c r="AC122" s="9" t="s">
        <v>0</v>
      </c>
    </row>
    <row r="123" spans="1:29" x14ac:dyDescent="0.2">
      <c r="A123" s="480" t="s">
        <v>263</v>
      </c>
      <c r="B123" s="25">
        <v>4</v>
      </c>
      <c r="C123" s="18"/>
      <c r="D123" s="22" t="s">
        <v>28</v>
      </c>
      <c r="E123" s="34"/>
      <c r="AC123" s="9" t="s">
        <v>0</v>
      </c>
    </row>
    <row r="124" spans="1:29" x14ac:dyDescent="0.2">
      <c r="A124" s="480" t="s">
        <v>264</v>
      </c>
      <c r="B124" s="25">
        <v>5</v>
      </c>
      <c r="C124" s="18"/>
      <c r="D124" s="22" t="s">
        <v>28</v>
      </c>
      <c r="E124" s="34"/>
      <c r="AC124" s="9" t="s">
        <v>0</v>
      </c>
    </row>
    <row r="125" spans="1:29" x14ac:dyDescent="0.2">
      <c r="A125" s="118" t="s">
        <v>265</v>
      </c>
      <c r="B125" s="38">
        <v>6</v>
      </c>
      <c r="C125" s="44"/>
      <c r="D125" s="41">
        <f>D119-SUM(D121:D124)</f>
        <v>0</v>
      </c>
      <c r="E125" s="42"/>
      <c r="AC125" s="9" t="s">
        <v>0</v>
      </c>
    </row>
    <row r="126" spans="1:29" x14ac:dyDescent="0.2">
      <c r="AC126" s="9" t="s">
        <v>0</v>
      </c>
    </row>
    <row r="127" spans="1:29" ht="24.95" customHeight="1" x14ac:dyDescent="0.2">
      <c r="A127" s="28"/>
      <c r="B127" s="29"/>
      <c r="C127" s="71" t="s">
        <v>266</v>
      </c>
      <c r="D127" s="71"/>
      <c r="E127" s="71"/>
      <c r="F127" s="71" t="s">
        <v>267</v>
      </c>
      <c r="G127" s="71"/>
      <c r="H127" s="71"/>
      <c r="AC127" s="9" t="s">
        <v>0</v>
      </c>
    </row>
    <row r="128" spans="1:29" ht="30" x14ac:dyDescent="0.2">
      <c r="A128" s="122" t="s">
        <v>268</v>
      </c>
      <c r="B128" s="10"/>
      <c r="C128" s="71" t="s">
        <v>269</v>
      </c>
      <c r="D128" s="71" t="s">
        <v>270</v>
      </c>
      <c r="E128" s="71" t="s">
        <v>271</v>
      </c>
      <c r="F128" s="71" t="s">
        <v>269</v>
      </c>
      <c r="G128" s="71" t="s">
        <v>270</v>
      </c>
      <c r="H128" s="71" t="s">
        <v>271</v>
      </c>
      <c r="AC128" s="9" t="s">
        <v>0</v>
      </c>
    </row>
    <row r="129" spans="1:29" x14ac:dyDescent="0.2">
      <c r="A129" s="31"/>
      <c r="B129" s="24">
        <v>11</v>
      </c>
      <c r="C129" s="17">
        <v>1</v>
      </c>
      <c r="D129" s="17">
        <v>2</v>
      </c>
      <c r="E129" s="17">
        <v>3</v>
      </c>
      <c r="F129" s="17">
        <v>4</v>
      </c>
      <c r="G129" s="17">
        <v>5</v>
      </c>
      <c r="H129" s="32">
        <v>6</v>
      </c>
      <c r="AC129" s="9" t="s">
        <v>0</v>
      </c>
    </row>
    <row r="130" spans="1:29" x14ac:dyDescent="0.2">
      <c r="A130" s="73" t="s">
        <v>197</v>
      </c>
      <c r="B130" s="25">
        <v>1</v>
      </c>
      <c r="C130" s="26">
        <f>SUM($H$47)</f>
        <v>0</v>
      </c>
      <c r="D130" s="22" t="s">
        <v>28</v>
      </c>
      <c r="E130" s="26">
        <f>SUM(C130)-SUM(D130)</f>
        <v>0</v>
      </c>
      <c r="F130" s="81">
        <f>SUM($G$47)</f>
        <v>0</v>
      </c>
      <c r="G130" s="113" t="s">
        <v>28</v>
      </c>
      <c r="H130" s="82">
        <f>SUM(F130)-SUM(G130)</f>
        <v>0</v>
      </c>
      <c r="AC130" s="9" t="s">
        <v>0</v>
      </c>
    </row>
    <row r="131" spans="1:29" x14ac:dyDescent="0.2">
      <c r="A131" s="74" t="s">
        <v>76</v>
      </c>
      <c r="B131" s="25">
        <v>2</v>
      </c>
      <c r="C131" s="22"/>
      <c r="D131" s="22" t="s">
        <v>28</v>
      </c>
      <c r="E131" s="26">
        <f>SUM(C131)-SUM(D131)</f>
        <v>0</v>
      </c>
      <c r="F131" s="21"/>
      <c r="G131" s="22" t="s">
        <v>28</v>
      </c>
      <c r="H131" s="36">
        <f>SUM(F131)-SUM(G131)</f>
        <v>0</v>
      </c>
      <c r="AC131" s="9" t="s">
        <v>0</v>
      </c>
    </row>
    <row r="132" spans="1:29" x14ac:dyDescent="0.2">
      <c r="A132" s="74" t="s">
        <v>198</v>
      </c>
      <c r="B132" s="25">
        <v>3</v>
      </c>
      <c r="C132" s="26">
        <f>H48</f>
        <v>0</v>
      </c>
      <c r="D132" s="26">
        <f>SUM(D133:D134)</f>
        <v>0</v>
      </c>
      <c r="E132" s="26">
        <f>SUM(C132)-SUM(D132)</f>
        <v>0</v>
      </c>
      <c r="F132" s="56">
        <f>SUM(G48)</f>
        <v>0</v>
      </c>
      <c r="G132" s="26">
        <f>SUM(G133:G134)</f>
        <v>0</v>
      </c>
      <c r="H132" s="36">
        <f>SUM(F132)-SUM(G132)</f>
        <v>0</v>
      </c>
      <c r="AC132" s="9" t="s">
        <v>0</v>
      </c>
    </row>
    <row r="133" spans="1:29" x14ac:dyDescent="0.2">
      <c r="A133" s="86" t="s">
        <v>199</v>
      </c>
      <c r="B133" s="25">
        <v>4</v>
      </c>
      <c r="C133" s="26">
        <f>H49</f>
        <v>0</v>
      </c>
      <c r="D133" s="22" t="s">
        <v>28</v>
      </c>
      <c r="E133" s="26">
        <f>SUM(C133)-SUM(D133)</f>
        <v>0</v>
      </c>
      <c r="F133" s="56">
        <f>SUM(G49)</f>
        <v>0</v>
      </c>
      <c r="G133" s="22" t="s">
        <v>28</v>
      </c>
      <c r="H133" s="36">
        <f>SUM(F133)-SUM(G133)</f>
        <v>0</v>
      </c>
      <c r="AC133" s="9" t="s">
        <v>0</v>
      </c>
    </row>
    <row r="134" spans="1:29" x14ac:dyDescent="0.2">
      <c r="A134" s="86" t="s">
        <v>200</v>
      </c>
      <c r="B134" s="25">
        <v>5</v>
      </c>
      <c r="C134" s="26">
        <f>H50</f>
        <v>0</v>
      </c>
      <c r="D134" s="22" t="s">
        <v>28</v>
      </c>
      <c r="E134" s="26">
        <f>SUM(C134)-SUM(D134)</f>
        <v>0</v>
      </c>
      <c r="F134" s="56">
        <f>SUM(G50)</f>
        <v>0</v>
      </c>
      <c r="G134" s="22" t="s">
        <v>28</v>
      </c>
      <c r="H134" s="36">
        <f>SUM(F134)-SUM(G134)</f>
        <v>0</v>
      </c>
      <c r="AC134" s="9" t="s">
        <v>0</v>
      </c>
    </row>
    <row r="135" spans="1:29" x14ac:dyDescent="0.2">
      <c r="A135" s="74" t="s">
        <v>1562</v>
      </c>
      <c r="B135" s="25">
        <v>6</v>
      </c>
      <c r="C135" s="18"/>
      <c r="D135" s="18"/>
      <c r="E135" s="22" t="s">
        <v>28</v>
      </c>
      <c r="F135" s="57"/>
      <c r="G135" s="18"/>
      <c r="H135" s="34"/>
      <c r="AC135" s="9" t="s">
        <v>0</v>
      </c>
    </row>
    <row r="136" spans="1:29" x14ac:dyDescent="0.2">
      <c r="A136" s="74" t="s">
        <v>272</v>
      </c>
      <c r="B136" s="25">
        <v>7</v>
      </c>
      <c r="C136" s="18"/>
      <c r="D136" s="18"/>
      <c r="E136" s="22" t="s">
        <v>28</v>
      </c>
      <c r="F136" s="57"/>
      <c r="G136" s="18"/>
      <c r="H136" s="34"/>
      <c r="AC136" s="9" t="s">
        <v>0</v>
      </c>
    </row>
    <row r="137" spans="1:29" x14ac:dyDescent="0.2">
      <c r="A137" s="74" t="s">
        <v>79</v>
      </c>
      <c r="B137" s="25">
        <v>8</v>
      </c>
      <c r="C137" s="18"/>
      <c r="D137" s="18"/>
      <c r="E137" s="22" t="s">
        <v>28</v>
      </c>
      <c r="F137" s="57"/>
      <c r="G137" s="18"/>
      <c r="H137" s="34"/>
      <c r="AC137" s="9" t="s">
        <v>0</v>
      </c>
    </row>
    <row r="138" spans="1:29" x14ac:dyDescent="0.2">
      <c r="A138" s="74"/>
      <c r="B138" s="25">
        <v>9</v>
      </c>
      <c r="C138" s="18"/>
      <c r="D138" s="18"/>
      <c r="E138" s="18"/>
      <c r="F138" s="57"/>
      <c r="G138" s="18"/>
      <c r="H138" s="34"/>
      <c r="AC138" s="9" t="s">
        <v>0</v>
      </c>
    </row>
    <row r="139" spans="1:29" x14ac:dyDescent="0.2">
      <c r="A139" s="74" t="s">
        <v>78</v>
      </c>
      <c r="B139" s="25">
        <v>10</v>
      </c>
      <c r="C139" s="18"/>
      <c r="D139" s="18"/>
      <c r="E139" s="26">
        <f>SUM(E140,E141)</f>
        <v>0</v>
      </c>
      <c r="F139" s="57"/>
      <c r="G139" s="18"/>
      <c r="H139" s="34"/>
      <c r="AC139" s="9" t="s">
        <v>0</v>
      </c>
    </row>
    <row r="140" spans="1:29" x14ac:dyDescent="0.2">
      <c r="A140" s="86" t="s">
        <v>273</v>
      </c>
      <c r="B140" s="25">
        <v>11</v>
      </c>
      <c r="C140" s="18"/>
      <c r="D140" s="18"/>
      <c r="E140" s="26">
        <f>H99</f>
        <v>0</v>
      </c>
      <c r="F140" s="57"/>
      <c r="G140" s="18"/>
      <c r="H140" s="34"/>
      <c r="AC140" s="9" t="s">
        <v>0</v>
      </c>
    </row>
    <row r="141" spans="1:29" x14ac:dyDescent="0.2">
      <c r="A141" s="88" t="s">
        <v>274</v>
      </c>
      <c r="B141" s="38">
        <v>12</v>
      </c>
      <c r="C141" s="44"/>
      <c r="D141" s="44"/>
      <c r="E141" s="47" t="s">
        <v>28</v>
      </c>
      <c r="F141" s="106"/>
      <c r="G141" s="44"/>
      <c r="H141" s="42"/>
      <c r="AC141" s="9" t="s">
        <v>0</v>
      </c>
    </row>
    <row r="142" spans="1:29" x14ac:dyDescent="0.2">
      <c r="AC142" s="9" t="s">
        <v>0</v>
      </c>
    </row>
    <row r="143" spans="1:29" x14ac:dyDescent="0.2">
      <c r="C143" s="14" t="s">
        <v>149</v>
      </c>
      <c r="D143" s="15"/>
      <c r="E143" s="16"/>
      <c r="F143" s="14" t="s">
        <v>1618</v>
      </c>
      <c r="G143" s="15"/>
      <c r="H143" s="16"/>
      <c r="I143" s="14" t="s">
        <v>1619</v>
      </c>
      <c r="J143" s="15"/>
      <c r="K143" s="16"/>
      <c r="AC143" s="9" t="s">
        <v>0</v>
      </c>
    </row>
    <row r="144" spans="1:29" ht="24.95" customHeight="1" x14ac:dyDescent="0.2">
      <c r="A144" s="123" t="s">
        <v>275</v>
      </c>
      <c r="B144" s="29"/>
      <c r="C144" s="71" t="s">
        <v>276</v>
      </c>
      <c r="D144" s="71" t="s">
        <v>277</v>
      </c>
      <c r="E144" s="71" t="s">
        <v>278</v>
      </c>
      <c r="F144" s="71" t="s">
        <v>276</v>
      </c>
      <c r="G144" s="71" t="s">
        <v>277</v>
      </c>
      <c r="H144" s="71" t="s">
        <v>278</v>
      </c>
      <c r="I144" s="71" t="s">
        <v>276</v>
      </c>
      <c r="J144" s="71" t="s">
        <v>277</v>
      </c>
      <c r="K144" s="71" t="s">
        <v>278</v>
      </c>
      <c r="AC144" s="9" t="s">
        <v>0</v>
      </c>
    </row>
    <row r="145" spans="1:29" x14ac:dyDescent="0.2">
      <c r="A145" s="31"/>
      <c r="B145" s="24">
        <v>12</v>
      </c>
      <c r="C145" s="17">
        <v>1</v>
      </c>
      <c r="D145" s="17">
        <v>2</v>
      </c>
      <c r="E145" s="17">
        <v>3</v>
      </c>
      <c r="F145" s="17">
        <v>4</v>
      </c>
      <c r="G145" s="17">
        <v>5</v>
      </c>
      <c r="H145" s="17">
        <v>6</v>
      </c>
      <c r="I145" s="17">
        <v>7</v>
      </c>
      <c r="J145" s="17">
        <v>8</v>
      </c>
      <c r="K145" s="32">
        <v>9</v>
      </c>
      <c r="AC145" s="9" t="s">
        <v>0</v>
      </c>
    </row>
    <row r="146" spans="1:29" x14ac:dyDescent="0.2">
      <c r="A146" s="12" t="s">
        <v>1569</v>
      </c>
      <c r="B146" s="25">
        <v>1</v>
      </c>
      <c r="C146" s="507" t="s">
        <v>281</v>
      </c>
      <c r="D146" s="508"/>
      <c r="E146" s="44"/>
      <c r="F146" s="44"/>
      <c r="G146" s="44"/>
      <c r="H146" s="44"/>
      <c r="I146" s="44"/>
      <c r="J146" s="44"/>
      <c r="K146" s="42"/>
      <c r="AC146" s="9" t="s">
        <v>0</v>
      </c>
    </row>
    <row r="147" spans="1:29" x14ac:dyDescent="0.2">
      <c r="A147" s="73" t="s">
        <v>993</v>
      </c>
      <c r="B147" s="25">
        <v>2</v>
      </c>
      <c r="C147" s="81">
        <f>SUM(C148:C149)</f>
        <v>0</v>
      </c>
      <c r="D147" s="79">
        <f>SUM(D148:D149)</f>
        <v>0</v>
      </c>
      <c r="E147" s="82">
        <f t="shared" ref="E147:E149" si="20">SUM(C147)-SUM(D147)</f>
        <v>0</v>
      </c>
      <c r="F147" s="81">
        <f>SUM(F148,F149)</f>
        <v>0</v>
      </c>
      <c r="G147" s="79">
        <f>SUM(G148,G149)</f>
        <v>0</v>
      </c>
      <c r="H147" s="82">
        <f>SUM(F147)-SUM(G147)</f>
        <v>0</v>
      </c>
      <c r="I147" s="77"/>
      <c r="J147" s="18"/>
      <c r="K147" s="80"/>
      <c r="AC147" s="9" t="s">
        <v>0</v>
      </c>
    </row>
    <row r="148" spans="1:29" x14ac:dyDescent="0.2">
      <c r="A148" s="86" t="s">
        <v>287</v>
      </c>
      <c r="B148" s="25">
        <v>3</v>
      </c>
      <c r="C148" s="56">
        <f>SUM(D39)</f>
        <v>0</v>
      </c>
      <c r="D148" s="26">
        <f>SUM(D75)</f>
        <v>0</v>
      </c>
      <c r="E148" s="36">
        <f t="shared" si="20"/>
        <v>0</v>
      </c>
      <c r="F148" s="56">
        <f>C148</f>
        <v>0</v>
      </c>
      <c r="G148" s="26">
        <f>D148</f>
        <v>0</v>
      </c>
      <c r="H148" s="36">
        <f>SUM(F148)-SUM(G148)</f>
        <v>0</v>
      </c>
      <c r="I148" s="57"/>
      <c r="J148" s="18"/>
      <c r="K148" s="34"/>
      <c r="AC148" s="9" t="s">
        <v>0</v>
      </c>
    </row>
    <row r="149" spans="1:29" x14ac:dyDescent="0.2">
      <c r="A149" s="86" t="s">
        <v>279</v>
      </c>
      <c r="B149" s="25">
        <v>4</v>
      </c>
      <c r="C149" s="56">
        <f>SUM(E39)</f>
        <v>0</v>
      </c>
      <c r="D149" s="26">
        <f>SUM(E75)</f>
        <v>0</v>
      </c>
      <c r="E149" s="36">
        <f t="shared" si="20"/>
        <v>0</v>
      </c>
      <c r="F149" s="56">
        <f>SUM(C149,F157)</f>
        <v>0</v>
      </c>
      <c r="G149" s="26">
        <f>SUM(D149,G157)</f>
        <v>0</v>
      </c>
      <c r="H149" s="36">
        <f>SUM(F149)-SUM(G149)</f>
        <v>0</v>
      </c>
      <c r="I149" s="56">
        <f>SUM($F149, SUM(I153)-$F153, MAX(0, SUM($C146) *  ($G114 + $G68 - I114 - (Participant!$D$20 &lt;&gt; 1) * SUM(I68))))</f>
        <v>0</v>
      </c>
      <c r="J149" s="26">
        <f>SUM($G149, MAX(0, -SUM($C146) *  ($G114 + $G68 - I114 - (Participant!$D$20 &lt;&gt; 1) * SUM(I68)) ))</f>
        <v>0</v>
      </c>
      <c r="K149" s="36">
        <f>SUM(I149)-SUM(J149)</f>
        <v>0</v>
      </c>
      <c r="AC149" s="9" t="s">
        <v>0</v>
      </c>
    </row>
    <row r="150" spans="1:29" x14ac:dyDescent="0.2">
      <c r="A150" s="89" t="s">
        <v>1568</v>
      </c>
      <c r="B150" s="25">
        <v>5</v>
      </c>
      <c r="C150" s="106"/>
      <c r="D150" s="44"/>
      <c r="E150" s="42"/>
      <c r="F150" s="106"/>
      <c r="G150" s="44"/>
      <c r="H150" s="59">
        <f>H149+SUM($G130:$G132)</f>
        <v>0</v>
      </c>
      <c r="I150" s="106"/>
      <c r="J150" s="44"/>
      <c r="K150" s="59">
        <f>K149+SUM($G130:$G132)</f>
        <v>0</v>
      </c>
      <c r="AC150" s="9" t="s">
        <v>0</v>
      </c>
    </row>
    <row r="151" spans="1:29" x14ac:dyDescent="0.2">
      <c r="A151" s="73" t="s">
        <v>280</v>
      </c>
      <c r="B151" s="25">
        <v>6</v>
      </c>
      <c r="C151" s="57"/>
      <c r="D151" s="18"/>
      <c r="E151" s="34"/>
      <c r="F151" s="81">
        <f>SUM(F152:F153)</f>
        <v>0</v>
      </c>
      <c r="G151" s="79">
        <f>SUM(G152:G153)</f>
        <v>0</v>
      </c>
      <c r="H151" s="82">
        <f>SUM(F151)-SUM(G151)</f>
        <v>0</v>
      </c>
      <c r="I151" s="57"/>
      <c r="J151" s="18"/>
      <c r="K151" s="34"/>
      <c r="AC151" s="9" t="s">
        <v>0</v>
      </c>
    </row>
    <row r="152" spans="1:29" x14ac:dyDescent="0.2">
      <c r="A152" s="86" t="s">
        <v>282</v>
      </c>
      <c r="B152" s="25">
        <v>7</v>
      </c>
      <c r="C152" s="57"/>
      <c r="D152" s="18"/>
      <c r="E152" s="34"/>
      <c r="F152" s="21" t="s">
        <v>28</v>
      </c>
      <c r="G152" s="22" t="s">
        <v>28</v>
      </c>
      <c r="H152" s="36">
        <f>SUM(F152)-SUM(G152)</f>
        <v>0</v>
      </c>
      <c r="I152" s="57"/>
      <c r="J152" s="18"/>
      <c r="K152" s="34"/>
      <c r="AC152" s="9" t="s">
        <v>0</v>
      </c>
    </row>
    <row r="153" spans="1:29" x14ac:dyDescent="0.2">
      <c r="A153" s="86" t="s">
        <v>283</v>
      </c>
      <c r="B153" s="25">
        <v>8</v>
      </c>
      <c r="C153" s="57"/>
      <c r="D153" s="18"/>
      <c r="E153" s="34"/>
      <c r="F153" s="26">
        <f>G68*SUM($C146)</f>
        <v>0</v>
      </c>
      <c r="G153" s="18"/>
      <c r="H153" s="36">
        <f>SUM(F153)-SUM(G153)</f>
        <v>0</v>
      </c>
      <c r="I153" s="26">
        <f>(Participant!$D$20 &lt;&gt; 1) * SUM(I68)*SUM($C146)</f>
        <v>0</v>
      </c>
      <c r="J153" s="18"/>
      <c r="K153" s="34"/>
      <c r="AC153" s="9" t="s">
        <v>0</v>
      </c>
    </row>
    <row r="154" spans="1:29" x14ac:dyDescent="0.2">
      <c r="A154" s="74" t="s">
        <v>284</v>
      </c>
      <c r="B154" s="25">
        <v>9</v>
      </c>
      <c r="C154" s="57"/>
      <c r="D154" s="18"/>
      <c r="E154" s="34"/>
      <c r="F154" s="57"/>
      <c r="G154" s="26">
        <f>SUM(D130:D132)</f>
        <v>0</v>
      </c>
      <c r="H154" s="34"/>
      <c r="I154" s="57"/>
      <c r="J154" s="18"/>
      <c r="K154" s="34"/>
      <c r="AC154" s="9" t="s">
        <v>0</v>
      </c>
    </row>
    <row r="155" spans="1:29" x14ac:dyDescent="0.2">
      <c r="A155" s="86" t="s">
        <v>285</v>
      </c>
      <c r="B155" s="25">
        <v>10</v>
      </c>
      <c r="C155" s="57"/>
      <c r="D155" s="18"/>
      <c r="E155" s="34"/>
      <c r="F155" s="56">
        <f>MAX(0,D147-G154-C147)</f>
        <v>0</v>
      </c>
      <c r="G155" s="18"/>
      <c r="H155" s="34"/>
      <c r="I155" s="57"/>
      <c r="J155" s="18"/>
      <c r="K155" s="34"/>
      <c r="AC155" s="9" t="s">
        <v>0</v>
      </c>
    </row>
    <row r="156" spans="1:29" x14ac:dyDescent="0.2">
      <c r="A156" s="86" t="s">
        <v>286</v>
      </c>
      <c r="B156" s="25">
        <v>11</v>
      </c>
      <c r="C156" s="57"/>
      <c r="D156" s="18"/>
      <c r="E156" s="34"/>
      <c r="F156" s="56">
        <f>MIN(0,F155-H151)</f>
        <v>0</v>
      </c>
      <c r="G156" s="18"/>
      <c r="H156" s="34"/>
      <c r="I156" s="57"/>
      <c r="J156" s="18"/>
      <c r="K156" s="34"/>
      <c r="AC156" s="9" t="s">
        <v>0</v>
      </c>
    </row>
    <row r="157" spans="1:29" x14ac:dyDescent="0.2">
      <c r="A157" s="13" t="s">
        <v>1570</v>
      </c>
      <c r="B157" s="38">
        <v>12</v>
      </c>
      <c r="C157" s="106"/>
      <c r="D157" s="44"/>
      <c r="E157" s="42"/>
      <c r="F157" s="58">
        <f>MAX(H157,0)</f>
        <v>0</v>
      </c>
      <c r="G157" s="41">
        <f>MAX(-H157,0)</f>
        <v>0</v>
      </c>
      <c r="H157" s="59">
        <f>IF(H151&lt;0,H151,MIN(H151,MAX(0,D147-G154-C147)))</f>
        <v>0</v>
      </c>
      <c r="I157" s="106"/>
      <c r="J157" s="44"/>
      <c r="K157" s="42"/>
      <c r="AC157" s="9" t="s">
        <v>0</v>
      </c>
    </row>
    <row r="158" spans="1:29" x14ac:dyDescent="0.2">
      <c r="AC158" s="9" t="s">
        <v>0</v>
      </c>
    </row>
    <row r="159" spans="1:29" ht="15" x14ac:dyDescent="0.25">
      <c r="A159" s="141" t="s">
        <v>288</v>
      </c>
      <c r="B159" s="142"/>
      <c r="C159" s="142"/>
      <c r="D159" s="142"/>
      <c r="E159" s="142"/>
      <c r="F159" s="142"/>
      <c r="G159" s="142"/>
      <c r="H159" s="142"/>
      <c r="I159" s="142"/>
      <c r="J159" s="142"/>
      <c r="K159" s="142"/>
      <c r="L159" s="142"/>
      <c r="M159" s="142"/>
      <c r="N159" s="142"/>
      <c r="O159" s="142"/>
      <c r="P159" s="143"/>
      <c r="AC159" s="9" t="s">
        <v>0</v>
      </c>
    </row>
    <row r="160" spans="1:29" x14ac:dyDescent="0.2">
      <c r="AC160" s="9" t="s">
        <v>0</v>
      </c>
    </row>
    <row r="161" spans="1:29" ht="12.6" customHeight="1" x14ac:dyDescent="0.2">
      <c r="A161" s="28"/>
      <c r="B161" s="29"/>
      <c r="C161" s="14" t="s">
        <v>289</v>
      </c>
      <c r="D161" s="15"/>
      <c r="E161" s="16"/>
      <c r="F161" s="14" t="s">
        <v>290</v>
      </c>
      <c r="G161" s="15"/>
      <c r="H161" s="16"/>
      <c r="I161" s="14" t="s">
        <v>291</v>
      </c>
      <c r="J161" s="15"/>
      <c r="K161" s="16"/>
      <c r="L161" s="14" t="s">
        <v>137</v>
      </c>
      <c r="M161" s="15"/>
      <c r="N161" s="16"/>
      <c r="O161" s="512" t="s">
        <v>292</v>
      </c>
      <c r="AC161" s="9" t="s">
        <v>0</v>
      </c>
    </row>
    <row r="162" spans="1:29" ht="15" x14ac:dyDescent="0.25">
      <c r="A162" s="109" t="s">
        <v>293</v>
      </c>
      <c r="B162" s="10"/>
      <c r="C162" s="71" t="s">
        <v>294</v>
      </c>
      <c r="D162" s="71" t="s">
        <v>295</v>
      </c>
      <c r="E162" s="71" t="s">
        <v>296</v>
      </c>
      <c r="F162" s="71" t="s">
        <v>294</v>
      </c>
      <c r="G162" s="71" t="s">
        <v>295</v>
      </c>
      <c r="H162" s="71" t="s">
        <v>296</v>
      </c>
      <c r="I162" s="71" t="s">
        <v>294</v>
      </c>
      <c r="J162" s="71" t="s">
        <v>295</v>
      </c>
      <c r="K162" s="71" t="s">
        <v>296</v>
      </c>
      <c r="L162" s="71" t="s">
        <v>294</v>
      </c>
      <c r="M162" s="71" t="s">
        <v>295</v>
      </c>
      <c r="N162" s="71" t="s">
        <v>296</v>
      </c>
      <c r="O162" s="512"/>
      <c r="AC162" s="9" t="s">
        <v>0</v>
      </c>
    </row>
    <row r="163" spans="1:29" x14ac:dyDescent="0.2">
      <c r="A163" s="31"/>
      <c r="B163" s="24">
        <v>13</v>
      </c>
      <c r="C163" s="17">
        <v>1</v>
      </c>
      <c r="D163" s="17">
        <v>2</v>
      </c>
      <c r="E163" s="17" t="s">
        <v>297</v>
      </c>
      <c r="F163" s="17">
        <v>4</v>
      </c>
      <c r="G163" s="17">
        <v>5</v>
      </c>
      <c r="H163" s="17" t="s">
        <v>298</v>
      </c>
      <c r="I163" s="17">
        <v>7</v>
      </c>
      <c r="J163" s="17">
        <v>8</v>
      </c>
      <c r="K163" s="17" t="s">
        <v>299</v>
      </c>
      <c r="L163" s="17">
        <v>10</v>
      </c>
      <c r="M163" s="17">
        <v>11</v>
      </c>
      <c r="N163" s="17" t="s">
        <v>300</v>
      </c>
      <c r="O163" s="32">
        <v>13</v>
      </c>
      <c r="AC163" s="9" t="s">
        <v>0</v>
      </c>
    </row>
    <row r="164" spans="1:29" x14ac:dyDescent="0.2">
      <c r="A164" s="73" t="s">
        <v>301</v>
      </c>
      <c r="B164" s="25">
        <v>1</v>
      </c>
      <c r="C164" s="22" t="s">
        <v>28</v>
      </c>
      <c r="D164" s="22" t="s">
        <v>28</v>
      </c>
      <c r="E164" s="26">
        <f t="shared" ref="E164" si="21">SUM(C164)-SUM(D164)</f>
        <v>0</v>
      </c>
      <c r="F164" s="22" t="s">
        <v>28</v>
      </c>
      <c r="G164" s="22" t="s">
        <v>28</v>
      </c>
      <c r="H164" s="26">
        <f t="shared" ref="H164" si="22">SUM(F164)-SUM(G164)</f>
        <v>0</v>
      </c>
      <c r="I164" s="22" t="s">
        <v>28</v>
      </c>
      <c r="J164" s="22" t="s">
        <v>28</v>
      </c>
      <c r="K164" s="26">
        <f t="shared" ref="K164" si="23">SUM(I164)-SUM(J164)</f>
        <v>0</v>
      </c>
      <c r="L164" s="26">
        <f t="shared" ref="L164:N170" si="24">SUM(C164,F164,I164)</f>
        <v>0</v>
      </c>
      <c r="M164" s="26">
        <f t="shared" si="24"/>
        <v>0</v>
      </c>
      <c r="N164" s="26">
        <f t="shared" si="24"/>
        <v>0</v>
      </c>
      <c r="O164" s="34"/>
      <c r="AC164" s="9" t="s">
        <v>0</v>
      </c>
    </row>
    <row r="165" spans="1:29" x14ac:dyDescent="0.2">
      <c r="A165" s="74" t="s">
        <v>1622</v>
      </c>
      <c r="B165" s="25">
        <v>11</v>
      </c>
      <c r="C165" s="26">
        <f>SUM(C167:C170)</f>
        <v>0</v>
      </c>
      <c r="D165" s="26">
        <f>SUM(D167:D170)</f>
        <v>0</v>
      </c>
      <c r="E165" s="26">
        <f t="shared" ref="E165:E170" si="25">SUM(C165)-SUM(D165)</f>
        <v>0</v>
      </c>
      <c r="F165" s="26">
        <f>SUM(F167:F170)</f>
        <v>0</v>
      </c>
      <c r="G165" s="26">
        <f>SUM(G167:G170)</f>
        <v>0</v>
      </c>
      <c r="H165" s="26">
        <f t="shared" ref="H165:H170" si="26">SUM(F165)-SUM(G165)</f>
        <v>0</v>
      </c>
      <c r="I165" s="26">
        <f>SUM(I167:I170)</f>
        <v>0</v>
      </c>
      <c r="J165" s="26">
        <f>SUM(J167:J170)</f>
        <v>0</v>
      </c>
      <c r="K165" s="26">
        <f t="shared" ref="K165:K170" si="27">SUM(I165)-SUM(J165)</f>
        <v>0</v>
      </c>
      <c r="L165" s="26">
        <f t="shared" si="24"/>
        <v>0</v>
      </c>
      <c r="M165" s="26">
        <f t="shared" si="24"/>
        <v>0</v>
      </c>
      <c r="N165" s="26">
        <f t="shared" si="24"/>
        <v>0</v>
      </c>
      <c r="O165" s="440">
        <f>ROUND(N165-SUM($F$200:$F$239),0)</f>
        <v>0</v>
      </c>
      <c r="AC165" s="9" t="s">
        <v>0</v>
      </c>
    </row>
    <row r="166" spans="1:29" x14ac:dyDescent="0.2">
      <c r="A166" s="92" t="s">
        <v>204</v>
      </c>
      <c r="B166" s="25">
        <v>12</v>
      </c>
      <c r="C166" s="22" t="s">
        <v>28</v>
      </c>
      <c r="D166" s="22" t="s">
        <v>28</v>
      </c>
      <c r="E166" s="26">
        <f t="shared" si="25"/>
        <v>0</v>
      </c>
      <c r="F166" s="22" t="s">
        <v>28</v>
      </c>
      <c r="G166" s="22" t="s">
        <v>28</v>
      </c>
      <c r="H166" s="26">
        <f t="shared" si="26"/>
        <v>0</v>
      </c>
      <c r="I166" s="22" t="s">
        <v>28</v>
      </c>
      <c r="J166" s="22" t="s">
        <v>28</v>
      </c>
      <c r="K166" s="26">
        <f t="shared" si="27"/>
        <v>0</v>
      </c>
      <c r="L166" s="26">
        <f t="shared" si="24"/>
        <v>0</v>
      </c>
      <c r="M166" s="26">
        <f t="shared" si="24"/>
        <v>0</v>
      </c>
      <c r="N166" s="26">
        <f t="shared" si="24"/>
        <v>0</v>
      </c>
      <c r="O166" s="442"/>
      <c r="AC166" s="9" t="s">
        <v>0</v>
      </c>
    </row>
    <row r="167" spans="1:29" x14ac:dyDescent="0.2">
      <c r="A167" s="479" t="s">
        <v>212</v>
      </c>
      <c r="B167" s="25">
        <v>13</v>
      </c>
      <c r="C167" s="22" t="s">
        <v>28</v>
      </c>
      <c r="D167" s="22" t="s">
        <v>28</v>
      </c>
      <c r="E167" s="26">
        <f t="shared" si="25"/>
        <v>0</v>
      </c>
      <c r="F167" s="22" t="s">
        <v>28</v>
      </c>
      <c r="G167" s="22" t="s">
        <v>28</v>
      </c>
      <c r="H167" s="26">
        <f t="shared" si="26"/>
        <v>0</v>
      </c>
      <c r="I167" s="22" t="s">
        <v>28</v>
      </c>
      <c r="J167" s="22" t="s">
        <v>28</v>
      </c>
      <c r="K167" s="26">
        <f t="shared" si="27"/>
        <v>0</v>
      </c>
      <c r="L167" s="26">
        <f t="shared" si="24"/>
        <v>0</v>
      </c>
      <c r="M167" s="26">
        <f t="shared" si="24"/>
        <v>0</v>
      </c>
      <c r="N167" s="26">
        <f t="shared" si="24"/>
        <v>0</v>
      </c>
      <c r="O167" s="440">
        <f>ROUND(N167-SUMIFS($F$200:$F$239,$D$200:$D$239,'ICS Param'!$C$33),0)</f>
        <v>0</v>
      </c>
      <c r="AC167" s="9" t="s">
        <v>0</v>
      </c>
    </row>
    <row r="168" spans="1:29" x14ac:dyDescent="0.2">
      <c r="A168" s="479" t="s">
        <v>213</v>
      </c>
      <c r="B168" s="25">
        <v>14</v>
      </c>
      <c r="C168" s="22" t="s">
        <v>28</v>
      </c>
      <c r="D168" s="22" t="s">
        <v>28</v>
      </c>
      <c r="E168" s="26">
        <f t="shared" si="25"/>
        <v>0</v>
      </c>
      <c r="F168" s="22" t="s">
        <v>28</v>
      </c>
      <c r="G168" s="22" t="s">
        <v>28</v>
      </c>
      <c r="H168" s="26">
        <f t="shared" si="26"/>
        <v>0</v>
      </c>
      <c r="I168" s="22" t="s">
        <v>28</v>
      </c>
      <c r="J168" s="22" t="s">
        <v>28</v>
      </c>
      <c r="K168" s="26">
        <f t="shared" si="27"/>
        <v>0</v>
      </c>
      <c r="L168" s="26">
        <f t="shared" si="24"/>
        <v>0</v>
      </c>
      <c r="M168" s="26">
        <f t="shared" si="24"/>
        <v>0</v>
      </c>
      <c r="N168" s="26">
        <f t="shared" si="24"/>
        <v>0</v>
      </c>
      <c r="O168" s="440">
        <f>ROUND(N168-SUMIFS($F$200:$F$239,$D$200:$D$239,'ICS Param'!$C$34),0)</f>
        <v>0</v>
      </c>
      <c r="AC168" s="9" t="s">
        <v>0</v>
      </c>
    </row>
    <row r="169" spans="1:29" x14ac:dyDescent="0.2">
      <c r="A169" s="479" t="s">
        <v>302</v>
      </c>
      <c r="B169" s="25">
        <v>15</v>
      </c>
      <c r="C169" s="22" t="s">
        <v>28</v>
      </c>
      <c r="D169" s="22" t="s">
        <v>28</v>
      </c>
      <c r="E169" s="26">
        <f t="shared" si="25"/>
        <v>0</v>
      </c>
      <c r="F169" s="22" t="s">
        <v>28</v>
      </c>
      <c r="G169" s="22" t="s">
        <v>28</v>
      </c>
      <c r="H169" s="26">
        <f t="shared" si="26"/>
        <v>0</v>
      </c>
      <c r="I169" s="22" t="s">
        <v>28</v>
      </c>
      <c r="J169" s="22" t="s">
        <v>28</v>
      </c>
      <c r="K169" s="26">
        <f t="shared" si="27"/>
        <v>0</v>
      </c>
      <c r="L169" s="26">
        <f t="shared" si="24"/>
        <v>0</v>
      </c>
      <c r="M169" s="26">
        <f t="shared" si="24"/>
        <v>0</v>
      </c>
      <c r="N169" s="26">
        <f t="shared" si="24"/>
        <v>0</v>
      </c>
      <c r="O169" s="440">
        <f>ROUND(N169-SUMIFS($F$200:$F$239,$D$200:$D$239,'ICS Param'!$C$35),0)</f>
        <v>0</v>
      </c>
      <c r="AC169" s="9" t="s">
        <v>0</v>
      </c>
    </row>
    <row r="170" spans="1:29" x14ac:dyDescent="0.2">
      <c r="A170" s="118" t="s">
        <v>303</v>
      </c>
      <c r="B170" s="38">
        <v>16</v>
      </c>
      <c r="C170" s="47" t="s">
        <v>28</v>
      </c>
      <c r="D170" s="47" t="s">
        <v>28</v>
      </c>
      <c r="E170" s="41">
        <f t="shared" si="25"/>
        <v>0</v>
      </c>
      <c r="F170" s="47" t="s">
        <v>28</v>
      </c>
      <c r="G170" s="47" t="s">
        <v>28</v>
      </c>
      <c r="H170" s="41">
        <f t="shared" si="26"/>
        <v>0</v>
      </c>
      <c r="I170" s="47" t="s">
        <v>28</v>
      </c>
      <c r="J170" s="47" t="s">
        <v>28</v>
      </c>
      <c r="K170" s="41">
        <f t="shared" si="27"/>
        <v>0</v>
      </c>
      <c r="L170" s="41">
        <f t="shared" si="24"/>
        <v>0</v>
      </c>
      <c r="M170" s="41">
        <f t="shared" si="24"/>
        <v>0</v>
      </c>
      <c r="N170" s="41">
        <f t="shared" si="24"/>
        <v>0</v>
      </c>
      <c r="O170" s="441">
        <f>ROUND(N170-SUMIFS($F$200:$F$239,$D$200:$D$239,'ICS Param'!$C$36),0)</f>
        <v>0</v>
      </c>
      <c r="AC170" s="9" t="s">
        <v>0</v>
      </c>
    </row>
    <row r="171" spans="1:29" x14ac:dyDescent="0.2">
      <c r="AC171" s="9" t="s">
        <v>0</v>
      </c>
    </row>
    <row r="172" spans="1:29" ht="112.5" customHeight="1" x14ac:dyDescent="0.2">
      <c r="A172" s="123" t="s">
        <v>304</v>
      </c>
      <c r="B172" s="29"/>
      <c r="C172" s="71" t="s">
        <v>305</v>
      </c>
      <c r="D172" s="71" t="s">
        <v>306</v>
      </c>
      <c r="E172" s="71" t="s">
        <v>307</v>
      </c>
      <c r="F172" s="71" t="s">
        <v>308</v>
      </c>
      <c r="G172" s="71" t="s">
        <v>309</v>
      </c>
      <c r="H172" s="71" t="s">
        <v>310</v>
      </c>
      <c r="I172" s="71" t="s">
        <v>311</v>
      </c>
      <c r="J172" s="71" t="s">
        <v>312</v>
      </c>
      <c r="K172" s="71" t="s">
        <v>249</v>
      </c>
      <c r="L172" s="71" t="s">
        <v>24</v>
      </c>
      <c r="M172" s="71" t="s">
        <v>313</v>
      </c>
      <c r="AC172" s="9" t="s">
        <v>0</v>
      </c>
    </row>
    <row r="173" spans="1:29" x14ac:dyDescent="0.2">
      <c r="A173" s="31"/>
      <c r="B173" s="24">
        <v>14</v>
      </c>
      <c r="C173" s="17">
        <v>1</v>
      </c>
      <c r="D173" s="17">
        <v>2</v>
      </c>
      <c r="E173" s="17">
        <v>3</v>
      </c>
      <c r="F173" s="17">
        <v>4</v>
      </c>
      <c r="G173" s="17">
        <v>5</v>
      </c>
      <c r="H173" s="17">
        <v>6</v>
      </c>
      <c r="I173" s="17">
        <v>7</v>
      </c>
      <c r="J173" s="17">
        <v>8</v>
      </c>
      <c r="K173" s="17">
        <v>9</v>
      </c>
      <c r="L173" s="17">
        <v>10</v>
      </c>
      <c r="M173" s="32">
        <v>11</v>
      </c>
      <c r="AC173" s="9" t="s">
        <v>0</v>
      </c>
    </row>
    <row r="174" spans="1:29" x14ac:dyDescent="0.2">
      <c r="A174" s="73" t="s">
        <v>314</v>
      </c>
      <c r="B174" s="25"/>
      <c r="C174" s="18"/>
      <c r="D174" s="18"/>
      <c r="E174" s="18"/>
      <c r="F174" s="18"/>
      <c r="G174" s="18"/>
      <c r="H174" s="18"/>
      <c r="I174" s="18"/>
      <c r="J174" s="18"/>
      <c r="K174" s="18"/>
      <c r="L174" s="18"/>
      <c r="M174" s="34"/>
      <c r="AC174" s="9" t="s">
        <v>0</v>
      </c>
    </row>
    <row r="175" spans="1:29" x14ac:dyDescent="0.2">
      <c r="A175" s="86" t="s">
        <v>315</v>
      </c>
      <c r="B175" s="25">
        <v>1</v>
      </c>
      <c r="C175" s="26">
        <f>SUM(C164)</f>
        <v>0</v>
      </c>
      <c r="D175" s="22" t="s">
        <v>28</v>
      </c>
      <c r="E175" s="22" t="s">
        <v>28</v>
      </c>
      <c r="F175" s="22" t="s">
        <v>28</v>
      </c>
      <c r="G175" s="22" t="s">
        <v>28</v>
      </c>
      <c r="H175" s="22" t="s">
        <v>28</v>
      </c>
      <c r="I175" s="22" t="s">
        <v>28</v>
      </c>
      <c r="J175" s="22" t="s">
        <v>28</v>
      </c>
      <c r="K175" s="22" t="s">
        <v>28</v>
      </c>
      <c r="L175" s="26">
        <f>C165</f>
        <v>0</v>
      </c>
      <c r="M175" s="440">
        <f>ROUND(SUM(L175)-SUM(C175:K175),0)</f>
        <v>0</v>
      </c>
      <c r="AC175" s="9" t="s">
        <v>0</v>
      </c>
    </row>
    <row r="176" spans="1:29" x14ac:dyDescent="0.2">
      <c r="A176" s="86" t="s">
        <v>316</v>
      </c>
      <c r="B176" s="25">
        <v>2</v>
      </c>
      <c r="C176" s="26">
        <f>SUM(D164)</f>
        <v>0</v>
      </c>
      <c r="D176" s="22" t="s">
        <v>28</v>
      </c>
      <c r="E176" s="22" t="s">
        <v>28</v>
      </c>
      <c r="F176" s="22" t="s">
        <v>28</v>
      </c>
      <c r="G176" s="22" t="s">
        <v>28</v>
      </c>
      <c r="H176" s="22" t="s">
        <v>28</v>
      </c>
      <c r="I176" s="22" t="s">
        <v>28</v>
      </c>
      <c r="J176" s="22" t="s">
        <v>28</v>
      </c>
      <c r="K176" s="22" t="s">
        <v>28</v>
      </c>
      <c r="L176" s="26">
        <f>D165</f>
        <v>0</v>
      </c>
      <c r="M176" s="440">
        <f>ROUND(SUM(L176)-SUM(C176:K176),0)</f>
        <v>0</v>
      </c>
      <c r="AC176" s="9" t="s">
        <v>0</v>
      </c>
    </row>
    <row r="177" spans="1:29" x14ac:dyDescent="0.2">
      <c r="A177" s="73" t="s">
        <v>317</v>
      </c>
      <c r="B177" s="25"/>
      <c r="C177" s="77"/>
      <c r="D177" s="78"/>
      <c r="E177" s="78"/>
      <c r="F177" s="78"/>
      <c r="G177" s="78"/>
      <c r="H177" s="78"/>
      <c r="I177" s="78"/>
      <c r="J177" s="78"/>
      <c r="K177" s="78"/>
      <c r="L177" s="78"/>
      <c r="M177" s="449"/>
      <c r="AC177" s="9" t="s">
        <v>0</v>
      </c>
    </row>
    <row r="178" spans="1:29" x14ac:dyDescent="0.2">
      <c r="A178" s="86" t="s">
        <v>315</v>
      </c>
      <c r="B178" s="25">
        <v>3</v>
      </c>
      <c r="C178" s="56">
        <f>SUM(F164)</f>
        <v>0</v>
      </c>
      <c r="D178" s="18"/>
      <c r="E178" s="18"/>
      <c r="F178" s="18"/>
      <c r="G178" s="18"/>
      <c r="H178" s="22" t="s">
        <v>28</v>
      </c>
      <c r="I178" s="18"/>
      <c r="J178" s="18"/>
      <c r="K178" s="22" t="s">
        <v>28</v>
      </c>
      <c r="L178" s="26">
        <f>F165</f>
        <v>0</v>
      </c>
      <c r="M178" s="440">
        <f>ROUND(SUM(L178)-SUM(C178:K178),0)</f>
        <v>0</v>
      </c>
      <c r="AC178" s="9" t="s">
        <v>0</v>
      </c>
    </row>
    <row r="179" spans="1:29" x14ac:dyDescent="0.2">
      <c r="A179" s="88" t="s">
        <v>316</v>
      </c>
      <c r="B179" s="38">
        <v>4</v>
      </c>
      <c r="C179" s="58">
        <f>SUM(G164)</f>
        <v>0</v>
      </c>
      <c r="D179" s="44"/>
      <c r="E179" s="44"/>
      <c r="F179" s="44"/>
      <c r="G179" s="44"/>
      <c r="H179" s="47" t="s">
        <v>28</v>
      </c>
      <c r="I179" s="44"/>
      <c r="J179" s="44"/>
      <c r="K179" s="47" t="s">
        <v>28</v>
      </c>
      <c r="L179" s="41">
        <f>G165</f>
        <v>0</v>
      </c>
      <c r="M179" s="441">
        <f>ROUND(SUM(L179)-SUM(C179:K179),0)</f>
        <v>0</v>
      </c>
      <c r="AC179" s="9" t="s">
        <v>0</v>
      </c>
    </row>
    <row r="180" spans="1:29" x14ac:dyDescent="0.2">
      <c r="AC180" s="9" t="s">
        <v>0</v>
      </c>
    </row>
    <row r="181" spans="1:29" ht="15" x14ac:dyDescent="0.25">
      <c r="A181" s="99" t="s">
        <v>318</v>
      </c>
      <c r="B181" s="29"/>
      <c r="C181" s="29" t="s">
        <v>294</v>
      </c>
      <c r="D181" s="29" t="s">
        <v>295</v>
      </c>
      <c r="E181" s="30" t="s">
        <v>296</v>
      </c>
      <c r="AC181" s="9" t="s">
        <v>0</v>
      </c>
    </row>
    <row r="182" spans="1:29" x14ac:dyDescent="0.2">
      <c r="A182" s="31"/>
      <c r="B182" s="24">
        <v>15</v>
      </c>
      <c r="C182" s="17">
        <v>1</v>
      </c>
      <c r="D182" s="17">
        <v>2</v>
      </c>
      <c r="E182" s="32">
        <v>3</v>
      </c>
      <c r="AC182" s="9" t="s">
        <v>0</v>
      </c>
    </row>
    <row r="183" spans="1:29" x14ac:dyDescent="0.2">
      <c r="A183" s="73" t="s">
        <v>319</v>
      </c>
      <c r="B183" s="25"/>
      <c r="C183" s="18"/>
      <c r="D183" s="18"/>
      <c r="E183" s="34"/>
      <c r="AC183" s="9" t="s">
        <v>0</v>
      </c>
    </row>
    <row r="184" spans="1:29" x14ac:dyDescent="0.2">
      <c r="A184" s="86" t="s">
        <v>320</v>
      </c>
      <c r="B184" s="25">
        <v>1</v>
      </c>
      <c r="C184" s="22" t="s">
        <v>28</v>
      </c>
      <c r="D184" s="22" t="s">
        <v>28</v>
      </c>
      <c r="E184" s="36">
        <f>SUM(C184)-SUM(D184)</f>
        <v>0</v>
      </c>
      <c r="AC184" s="9" t="s">
        <v>0</v>
      </c>
    </row>
    <row r="185" spans="1:29" x14ac:dyDescent="0.2">
      <c r="A185" s="86" t="s">
        <v>321</v>
      </c>
      <c r="B185" s="25">
        <v>2</v>
      </c>
      <c r="C185" s="22" t="s">
        <v>28</v>
      </c>
      <c r="D185" s="22" t="s">
        <v>28</v>
      </c>
      <c r="E185" s="36">
        <f>SUM(C185)-SUM(D185)</f>
        <v>0</v>
      </c>
      <c r="AC185" s="9" t="s">
        <v>0</v>
      </c>
    </row>
    <row r="186" spans="1:29" x14ac:dyDescent="0.2">
      <c r="A186" s="86" t="s">
        <v>322</v>
      </c>
      <c r="B186" s="25">
        <v>3</v>
      </c>
      <c r="C186" s="60" t="s">
        <v>281</v>
      </c>
      <c r="D186" s="60" t="s">
        <v>281</v>
      </c>
      <c r="E186" s="34"/>
      <c r="AC186" s="9" t="s">
        <v>0</v>
      </c>
    </row>
    <row r="187" spans="1:29" x14ac:dyDescent="0.2">
      <c r="A187" s="86" t="s">
        <v>323</v>
      </c>
      <c r="B187" s="25">
        <v>4</v>
      </c>
      <c r="C187" s="60" t="s">
        <v>281</v>
      </c>
      <c r="D187" s="60" t="s">
        <v>281</v>
      </c>
      <c r="E187" s="34"/>
      <c r="AC187" s="9" t="s">
        <v>0</v>
      </c>
    </row>
    <row r="188" spans="1:29" x14ac:dyDescent="0.2">
      <c r="A188" s="74" t="s">
        <v>324</v>
      </c>
      <c r="B188" s="25">
        <v>5</v>
      </c>
      <c r="C188" s="26">
        <f>SUM(C184)*(SUM(C186)-SUM(C187))+(SUM(C186)-1)*SUM(C185)</f>
        <v>0</v>
      </c>
      <c r="D188" s="26">
        <f>SUM(D184)*(SUM(D186)-SUM(D187))+(SUM(D186)-1)*SUM(D185)</f>
        <v>0</v>
      </c>
      <c r="E188" s="36">
        <f>SUM(C188)-SUM(D188)</f>
        <v>0</v>
      </c>
      <c r="AC188" s="9" t="s">
        <v>0</v>
      </c>
    </row>
    <row r="189" spans="1:29" x14ac:dyDescent="0.2">
      <c r="A189" s="74" t="s">
        <v>325</v>
      </c>
      <c r="B189" s="25">
        <v>6</v>
      </c>
      <c r="C189" s="26">
        <f>SUM(C184)</f>
        <v>0</v>
      </c>
      <c r="D189" s="26">
        <f>SUM(D184)</f>
        <v>0</v>
      </c>
      <c r="E189" s="36">
        <f>SUM(C189)-SUM(D189)</f>
        <v>0</v>
      </c>
      <c r="AC189" s="9" t="s">
        <v>0</v>
      </c>
    </row>
    <row r="190" spans="1:29" x14ac:dyDescent="0.2">
      <c r="A190" s="73" t="s">
        <v>326</v>
      </c>
      <c r="B190" s="25">
        <v>7</v>
      </c>
      <c r="C190" s="114" t="s">
        <v>28</v>
      </c>
      <c r="D190" s="113" t="s">
        <v>28</v>
      </c>
      <c r="E190" s="82">
        <f>SUM(C190)-SUM(D190)</f>
        <v>0</v>
      </c>
      <c r="AC190" s="9" t="s">
        <v>0</v>
      </c>
    </row>
    <row r="191" spans="1:29" x14ac:dyDescent="0.2">
      <c r="A191" s="125" t="s">
        <v>327</v>
      </c>
      <c r="B191" s="25">
        <v>8</v>
      </c>
      <c r="C191" s="509" t="s">
        <v>28</v>
      </c>
      <c r="D191" s="510"/>
      <c r="E191" s="511"/>
      <c r="AC191" s="9" t="s">
        <v>0</v>
      </c>
    </row>
    <row r="192" spans="1:29" x14ac:dyDescent="0.2">
      <c r="A192" s="13" t="s">
        <v>328</v>
      </c>
      <c r="B192" s="38">
        <v>9</v>
      </c>
      <c r="C192" s="58" t="str">
        <f>CHOOSE(IFERROR(MATCH($C$191,'ICS Param'!$C$28:$C$31,0),1),"-",C190,C188,C189)</f>
        <v>-</v>
      </c>
      <c r="D192" s="41" t="str">
        <f>CHOOSE(IFERROR(MATCH($C$191,'ICS Param'!$C$28:$C$31,0),1),"-",D190,D188,D189)</f>
        <v>-</v>
      </c>
      <c r="E192" s="59" t="str">
        <f>CHOOSE(IFERROR(MATCH($C$191,'ICS Param'!$C$28:$C$31,0),1),"-",E190,E188,E189)</f>
        <v>-</v>
      </c>
      <c r="AC192" s="9" t="s">
        <v>0</v>
      </c>
    </row>
    <row r="193" spans="1:29" x14ac:dyDescent="0.2">
      <c r="AC193" s="9" t="s">
        <v>0</v>
      </c>
    </row>
    <row r="194" spans="1:29" ht="15" x14ac:dyDescent="0.25">
      <c r="A194" s="141" t="s">
        <v>329</v>
      </c>
      <c r="B194" s="142"/>
      <c r="C194" s="142"/>
      <c r="D194" s="142"/>
      <c r="E194" s="142"/>
      <c r="F194" s="142"/>
      <c r="G194" s="142"/>
      <c r="H194" s="142"/>
      <c r="I194" s="142"/>
      <c r="J194" s="142"/>
      <c r="K194" s="142"/>
      <c r="L194" s="142"/>
      <c r="M194" s="142"/>
      <c r="N194" s="142"/>
      <c r="O194" s="142"/>
      <c r="P194" s="143"/>
      <c r="AC194" s="9" t="s">
        <v>0</v>
      </c>
    </row>
    <row r="195" spans="1:29" x14ac:dyDescent="0.2">
      <c r="AC195" s="9" t="s">
        <v>0</v>
      </c>
    </row>
    <row r="196" spans="1:29" x14ac:dyDescent="0.2">
      <c r="O196" s="14" t="s">
        <v>330</v>
      </c>
      <c r="P196" s="15"/>
      <c r="Q196" s="15"/>
      <c r="R196" s="15"/>
      <c r="S196" s="15"/>
      <c r="T196" s="15"/>
      <c r="U196" s="15"/>
      <c r="V196" s="15"/>
      <c r="W196" s="15"/>
      <c r="X196" s="16"/>
      <c r="Y196" s="16"/>
      <c r="Z196" s="16"/>
      <c r="AA196" s="16"/>
      <c r="AC196" s="9" t="s">
        <v>0</v>
      </c>
    </row>
    <row r="197" spans="1:29" ht="24.95" customHeight="1" x14ac:dyDescent="0.2">
      <c r="I197" s="205" t="s">
        <v>1625</v>
      </c>
      <c r="J197" s="16"/>
      <c r="K197" s="16"/>
      <c r="L197" s="16"/>
      <c r="M197" s="16"/>
      <c r="N197" s="16"/>
      <c r="O197" s="205" t="s">
        <v>1555</v>
      </c>
      <c r="P197" s="16"/>
      <c r="Q197" s="16"/>
      <c r="R197" s="205" t="s">
        <v>331</v>
      </c>
      <c r="S197" s="15"/>
      <c r="T197" s="15"/>
      <c r="U197" s="16"/>
      <c r="V197" s="388" t="s">
        <v>332</v>
      </c>
      <c r="W197" s="389"/>
      <c r="X197" s="454" t="s">
        <v>1517</v>
      </c>
      <c r="Y197" s="205" t="s">
        <v>1629</v>
      </c>
      <c r="Z197" s="15"/>
      <c r="AA197" s="16"/>
      <c r="AC197" s="9" t="s">
        <v>0</v>
      </c>
    </row>
    <row r="198" spans="1:29" ht="112.5" customHeight="1" x14ac:dyDescent="0.2">
      <c r="A198" s="121" t="s">
        <v>1634</v>
      </c>
      <c r="B198" s="71" t="s">
        <v>0</v>
      </c>
      <c r="C198" s="71" t="s">
        <v>333</v>
      </c>
      <c r="D198" s="71" t="s">
        <v>334</v>
      </c>
      <c r="E198" s="71" t="s">
        <v>142</v>
      </c>
      <c r="F198" s="71" t="s">
        <v>1635</v>
      </c>
      <c r="G198" s="71" t="s">
        <v>1510</v>
      </c>
      <c r="H198" s="477" t="s">
        <v>1511</v>
      </c>
      <c r="I198" s="477" t="s">
        <v>386</v>
      </c>
      <c r="J198" s="477" t="s">
        <v>1171</v>
      </c>
      <c r="K198" s="477" t="s">
        <v>1172</v>
      </c>
      <c r="L198" s="477" t="s">
        <v>1173</v>
      </c>
      <c r="M198" s="477" t="s">
        <v>1174</v>
      </c>
      <c r="N198" s="477" t="s">
        <v>1624</v>
      </c>
      <c r="O198" s="71" t="s">
        <v>340</v>
      </c>
      <c r="P198" s="71" t="s">
        <v>339</v>
      </c>
      <c r="Q198" s="477" t="s">
        <v>1456</v>
      </c>
      <c r="R198" s="71" t="s">
        <v>335</v>
      </c>
      <c r="S198" s="71" t="s">
        <v>336</v>
      </c>
      <c r="T198" s="71" t="s">
        <v>337</v>
      </c>
      <c r="U198" s="71" t="s">
        <v>338</v>
      </c>
      <c r="V198" s="71" t="s">
        <v>341</v>
      </c>
      <c r="W198" s="71" t="s">
        <v>342</v>
      </c>
      <c r="X198" s="292" t="s">
        <v>1480</v>
      </c>
      <c r="Y198" s="292" t="s">
        <v>1628</v>
      </c>
      <c r="Z198" s="292" t="s">
        <v>1626</v>
      </c>
      <c r="AA198" s="292" t="s">
        <v>1627</v>
      </c>
      <c r="AC198" s="9" t="s">
        <v>0</v>
      </c>
    </row>
    <row r="199" spans="1:29" x14ac:dyDescent="0.2">
      <c r="A199" s="55">
        <v>1</v>
      </c>
      <c r="B199" s="144">
        <v>16</v>
      </c>
      <c r="C199" s="17">
        <v>2</v>
      </c>
      <c r="D199" s="17">
        <v>3</v>
      </c>
      <c r="E199" s="17">
        <v>4</v>
      </c>
      <c r="F199" s="17">
        <v>5</v>
      </c>
      <c r="G199" s="17">
        <v>6</v>
      </c>
      <c r="H199" s="17">
        <v>7</v>
      </c>
      <c r="I199" s="17">
        <v>8</v>
      </c>
      <c r="J199" s="17">
        <v>9</v>
      </c>
      <c r="K199" s="17">
        <v>10</v>
      </c>
      <c r="L199" s="17">
        <v>11</v>
      </c>
      <c r="M199" s="17">
        <v>12</v>
      </c>
      <c r="N199" s="17">
        <v>13</v>
      </c>
      <c r="O199" s="17">
        <v>14</v>
      </c>
      <c r="P199" s="17">
        <v>15</v>
      </c>
      <c r="Q199" s="17">
        <v>16</v>
      </c>
      <c r="R199" s="17">
        <v>17</v>
      </c>
      <c r="S199" s="17">
        <v>18</v>
      </c>
      <c r="T199" s="17">
        <v>19</v>
      </c>
      <c r="U199" s="17">
        <v>20</v>
      </c>
      <c r="V199" s="17">
        <v>21</v>
      </c>
      <c r="W199" s="17">
        <v>22</v>
      </c>
      <c r="X199" s="17">
        <v>23</v>
      </c>
      <c r="Y199" s="17">
        <v>24</v>
      </c>
      <c r="Z199" s="17">
        <v>25</v>
      </c>
      <c r="AA199" s="32">
        <v>26</v>
      </c>
      <c r="AC199" s="9" t="s">
        <v>0</v>
      </c>
    </row>
    <row r="200" spans="1:29" x14ac:dyDescent="0.2">
      <c r="A200" s="54" t="s">
        <v>343</v>
      </c>
      <c r="B200" s="25">
        <v>1</v>
      </c>
      <c r="C200" s="35" t="s">
        <v>28</v>
      </c>
      <c r="D200" s="35" t="s">
        <v>28</v>
      </c>
      <c r="E200" s="22" t="s">
        <v>28</v>
      </c>
      <c r="F200" s="22" t="s">
        <v>28</v>
      </c>
      <c r="G200" s="22" t="s">
        <v>28</v>
      </c>
      <c r="H200" s="325" t="s">
        <v>281</v>
      </c>
      <c r="I200" s="325" t="s">
        <v>281</v>
      </c>
      <c r="J200" s="256" t="s">
        <v>281</v>
      </c>
      <c r="K200" s="256" t="s">
        <v>281</v>
      </c>
      <c r="L200" s="256" t="s">
        <v>281</v>
      </c>
      <c r="M200" s="256" t="s">
        <v>281</v>
      </c>
      <c r="N200" s="326" t="s">
        <v>281</v>
      </c>
      <c r="O200" s="114" t="s">
        <v>28</v>
      </c>
      <c r="P200" s="113" t="s">
        <v>28</v>
      </c>
      <c r="Q200" s="95" t="s">
        <v>281</v>
      </c>
      <c r="R200" s="155" t="s">
        <v>281</v>
      </c>
      <c r="S200" s="149" t="s">
        <v>28</v>
      </c>
      <c r="T200" s="149" t="s">
        <v>28</v>
      </c>
      <c r="U200" s="150" t="s">
        <v>28</v>
      </c>
      <c r="V200" s="155" t="s">
        <v>281</v>
      </c>
      <c r="W200" s="158" t="s">
        <v>281</v>
      </c>
      <c r="X200" s="451" t="s">
        <v>28</v>
      </c>
      <c r="Y200" s="35" t="s">
        <v>28</v>
      </c>
      <c r="Z200" s="256" t="s">
        <v>281</v>
      </c>
      <c r="AA200" s="326" t="s">
        <v>281</v>
      </c>
      <c r="AC200" s="9" t="s">
        <v>0</v>
      </c>
    </row>
    <row r="201" spans="1:29" x14ac:dyDescent="0.2">
      <c r="A201" s="54" t="s">
        <v>344</v>
      </c>
      <c r="B201" s="25">
        <v>2</v>
      </c>
      <c r="C201" s="35" t="s">
        <v>28</v>
      </c>
      <c r="D201" s="35" t="s">
        <v>28</v>
      </c>
      <c r="E201" s="22" t="s">
        <v>28</v>
      </c>
      <c r="F201" s="22" t="s">
        <v>28</v>
      </c>
      <c r="G201" s="22" t="s">
        <v>28</v>
      </c>
      <c r="H201" s="327" t="s">
        <v>281</v>
      </c>
      <c r="I201" s="327" t="s">
        <v>281</v>
      </c>
      <c r="J201" s="60" t="s">
        <v>281</v>
      </c>
      <c r="K201" s="60" t="s">
        <v>281</v>
      </c>
      <c r="L201" s="60" t="s">
        <v>281</v>
      </c>
      <c r="M201" s="60" t="s">
        <v>281</v>
      </c>
      <c r="N201" s="140" t="s">
        <v>281</v>
      </c>
      <c r="O201" s="21" t="s">
        <v>28</v>
      </c>
      <c r="P201" s="22" t="s">
        <v>28</v>
      </c>
      <c r="Q201" s="96" t="s">
        <v>281</v>
      </c>
      <c r="R201" s="156" t="s">
        <v>281</v>
      </c>
      <c r="S201" s="151" t="s">
        <v>28</v>
      </c>
      <c r="T201" s="151" t="s">
        <v>28</v>
      </c>
      <c r="U201" s="152" t="s">
        <v>28</v>
      </c>
      <c r="V201" s="156" t="s">
        <v>281</v>
      </c>
      <c r="W201" s="159" t="s">
        <v>281</v>
      </c>
      <c r="X201" s="452" t="s">
        <v>28</v>
      </c>
      <c r="Y201" s="35" t="s">
        <v>28</v>
      </c>
      <c r="Z201" s="60" t="s">
        <v>281</v>
      </c>
      <c r="AA201" s="140" t="s">
        <v>281</v>
      </c>
      <c r="AC201" s="9" t="s">
        <v>0</v>
      </c>
    </row>
    <row r="202" spans="1:29" x14ac:dyDescent="0.2">
      <c r="A202" s="54" t="s">
        <v>345</v>
      </c>
      <c r="B202" s="25">
        <v>3</v>
      </c>
      <c r="C202" s="35" t="s">
        <v>28</v>
      </c>
      <c r="D202" s="35" t="s">
        <v>28</v>
      </c>
      <c r="E202" s="22" t="s">
        <v>28</v>
      </c>
      <c r="F202" s="22" t="s">
        <v>28</v>
      </c>
      <c r="G202" s="22" t="s">
        <v>28</v>
      </c>
      <c r="H202" s="327" t="s">
        <v>281</v>
      </c>
      <c r="I202" s="327" t="s">
        <v>281</v>
      </c>
      <c r="J202" s="60" t="s">
        <v>281</v>
      </c>
      <c r="K202" s="60" t="s">
        <v>281</v>
      </c>
      <c r="L202" s="60" t="s">
        <v>281</v>
      </c>
      <c r="M202" s="60" t="s">
        <v>281</v>
      </c>
      <c r="N202" s="140" t="s">
        <v>281</v>
      </c>
      <c r="O202" s="21" t="s">
        <v>28</v>
      </c>
      <c r="P202" s="22" t="s">
        <v>28</v>
      </c>
      <c r="Q202" s="96" t="s">
        <v>281</v>
      </c>
      <c r="R202" s="156" t="s">
        <v>281</v>
      </c>
      <c r="S202" s="151" t="s">
        <v>28</v>
      </c>
      <c r="T202" s="151" t="s">
        <v>28</v>
      </c>
      <c r="U202" s="152" t="s">
        <v>28</v>
      </c>
      <c r="V202" s="156" t="s">
        <v>281</v>
      </c>
      <c r="W202" s="159" t="s">
        <v>281</v>
      </c>
      <c r="X202" s="452" t="s">
        <v>28</v>
      </c>
      <c r="Y202" s="35" t="s">
        <v>28</v>
      </c>
      <c r="Z202" s="60" t="s">
        <v>281</v>
      </c>
      <c r="AA202" s="140" t="s">
        <v>281</v>
      </c>
      <c r="AC202" s="9" t="s">
        <v>0</v>
      </c>
    </row>
    <row r="203" spans="1:29" x14ac:dyDescent="0.2">
      <c r="A203" s="54" t="s">
        <v>346</v>
      </c>
      <c r="B203" s="25">
        <v>4</v>
      </c>
      <c r="C203" s="35" t="s">
        <v>28</v>
      </c>
      <c r="D203" s="35" t="s">
        <v>28</v>
      </c>
      <c r="E203" s="22" t="s">
        <v>28</v>
      </c>
      <c r="F203" s="22" t="s">
        <v>28</v>
      </c>
      <c r="G203" s="22" t="s">
        <v>28</v>
      </c>
      <c r="H203" s="327" t="s">
        <v>281</v>
      </c>
      <c r="I203" s="327" t="s">
        <v>281</v>
      </c>
      <c r="J203" s="60" t="s">
        <v>281</v>
      </c>
      <c r="K203" s="60" t="s">
        <v>281</v>
      </c>
      <c r="L203" s="60" t="s">
        <v>281</v>
      </c>
      <c r="M203" s="60" t="s">
        <v>281</v>
      </c>
      <c r="N203" s="140" t="s">
        <v>281</v>
      </c>
      <c r="O203" s="21" t="s">
        <v>28</v>
      </c>
      <c r="P203" s="22" t="s">
        <v>28</v>
      </c>
      <c r="Q203" s="96" t="s">
        <v>281</v>
      </c>
      <c r="R203" s="156" t="s">
        <v>281</v>
      </c>
      <c r="S203" s="151" t="s">
        <v>28</v>
      </c>
      <c r="T203" s="151" t="s">
        <v>28</v>
      </c>
      <c r="U203" s="152" t="s">
        <v>28</v>
      </c>
      <c r="V203" s="156" t="s">
        <v>281</v>
      </c>
      <c r="W203" s="159" t="s">
        <v>281</v>
      </c>
      <c r="X203" s="452" t="s">
        <v>28</v>
      </c>
      <c r="Y203" s="35" t="s">
        <v>28</v>
      </c>
      <c r="Z203" s="60" t="s">
        <v>281</v>
      </c>
      <c r="AA203" s="140" t="s">
        <v>281</v>
      </c>
      <c r="AC203" s="9" t="s">
        <v>0</v>
      </c>
    </row>
    <row r="204" spans="1:29" x14ac:dyDescent="0.2">
      <c r="A204" s="54" t="s">
        <v>347</v>
      </c>
      <c r="B204" s="25">
        <v>5</v>
      </c>
      <c r="C204" s="35" t="s">
        <v>28</v>
      </c>
      <c r="D204" s="35" t="s">
        <v>28</v>
      </c>
      <c r="E204" s="22" t="s">
        <v>28</v>
      </c>
      <c r="F204" s="22" t="s">
        <v>28</v>
      </c>
      <c r="G204" s="22" t="s">
        <v>28</v>
      </c>
      <c r="H204" s="327" t="s">
        <v>281</v>
      </c>
      <c r="I204" s="327" t="s">
        <v>281</v>
      </c>
      <c r="J204" s="60" t="s">
        <v>281</v>
      </c>
      <c r="K204" s="60" t="s">
        <v>281</v>
      </c>
      <c r="L204" s="60" t="s">
        <v>281</v>
      </c>
      <c r="M204" s="60" t="s">
        <v>281</v>
      </c>
      <c r="N204" s="140" t="s">
        <v>281</v>
      </c>
      <c r="O204" s="21" t="s">
        <v>28</v>
      </c>
      <c r="P204" s="22" t="s">
        <v>28</v>
      </c>
      <c r="Q204" s="96" t="s">
        <v>281</v>
      </c>
      <c r="R204" s="156" t="s">
        <v>281</v>
      </c>
      <c r="S204" s="151" t="s">
        <v>28</v>
      </c>
      <c r="T204" s="151" t="s">
        <v>28</v>
      </c>
      <c r="U204" s="152" t="s">
        <v>28</v>
      </c>
      <c r="V204" s="156" t="s">
        <v>281</v>
      </c>
      <c r="W204" s="159" t="s">
        <v>281</v>
      </c>
      <c r="X204" s="452" t="s">
        <v>28</v>
      </c>
      <c r="Y204" s="35" t="s">
        <v>28</v>
      </c>
      <c r="Z204" s="60" t="s">
        <v>281</v>
      </c>
      <c r="AA204" s="140" t="s">
        <v>281</v>
      </c>
      <c r="AC204" s="9" t="s">
        <v>0</v>
      </c>
    </row>
    <row r="205" spans="1:29" x14ac:dyDescent="0.2">
      <c r="A205" s="54" t="s">
        <v>348</v>
      </c>
      <c r="B205" s="25">
        <v>6</v>
      </c>
      <c r="C205" s="35" t="s">
        <v>28</v>
      </c>
      <c r="D205" s="35" t="s">
        <v>28</v>
      </c>
      <c r="E205" s="22" t="s">
        <v>28</v>
      </c>
      <c r="F205" s="22" t="s">
        <v>28</v>
      </c>
      <c r="G205" s="22" t="s">
        <v>28</v>
      </c>
      <c r="H205" s="327" t="s">
        <v>281</v>
      </c>
      <c r="I205" s="327" t="s">
        <v>281</v>
      </c>
      <c r="J205" s="60" t="s">
        <v>281</v>
      </c>
      <c r="K205" s="60" t="s">
        <v>281</v>
      </c>
      <c r="L205" s="60" t="s">
        <v>281</v>
      </c>
      <c r="M205" s="60" t="s">
        <v>281</v>
      </c>
      <c r="N205" s="140" t="s">
        <v>281</v>
      </c>
      <c r="O205" s="21" t="s">
        <v>28</v>
      </c>
      <c r="P205" s="22" t="s">
        <v>28</v>
      </c>
      <c r="Q205" s="96" t="s">
        <v>281</v>
      </c>
      <c r="R205" s="156" t="s">
        <v>281</v>
      </c>
      <c r="S205" s="151" t="s">
        <v>28</v>
      </c>
      <c r="T205" s="151" t="s">
        <v>28</v>
      </c>
      <c r="U205" s="152" t="s">
        <v>28</v>
      </c>
      <c r="V205" s="156" t="s">
        <v>281</v>
      </c>
      <c r="W205" s="159" t="s">
        <v>281</v>
      </c>
      <c r="X205" s="452" t="s">
        <v>28</v>
      </c>
      <c r="Y205" s="35" t="s">
        <v>28</v>
      </c>
      <c r="Z205" s="60" t="s">
        <v>281</v>
      </c>
      <c r="AA205" s="140" t="s">
        <v>281</v>
      </c>
      <c r="AC205" s="9" t="s">
        <v>0</v>
      </c>
    </row>
    <row r="206" spans="1:29" x14ac:dyDescent="0.2">
      <c r="A206" s="54" t="s">
        <v>349</v>
      </c>
      <c r="B206" s="25">
        <v>7</v>
      </c>
      <c r="C206" s="35" t="s">
        <v>28</v>
      </c>
      <c r="D206" s="35" t="s">
        <v>28</v>
      </c>
      <c r="E206" s="22" t="s">
        <v>28</v>
      </c>
      <c r="F206" s="22" t="s">
        <v>28</v>
      </c>
      <c r="G206" s="22" t="s">
        <v>28</v>
      </c>
      <c r="H206" s="327" t="s">
        <v>281</v>
      </c>
      <c r="I206" s="327" t="s">
        <v>281</v>
      </c>
      <c r="J206" s="60" t="s">
        <v>281</v>
      </c>
      <c r="K206" s="60" t="s">
        <v>281</v>
      </c>
      <c r="L206" s="60" t="s">
        <v>281</v>
      </c>
      <c r="M206" s="60" t="s">
        <v>281</v>
      </c>
      <c r="N206" s="140" t="s">
        <v>281</v>
      </c>
      <c r="O206" s="21" t="s">
        <v>28</v>
      </c>
      <c r="P206" s="22" t="s">
        <v>28</v>
      </c>
      <c r="Q206" s="96" t="s">
        <v>281</v>
      </c>
      <c r="R206" s="156" t="s">
        <v>281</v>
      </c>
      <c r="S206" s="151" t="s">
        <v>28</v>
      </c>
      <c r="T206" s="151" t="s">
        <v>28</v>
      </c>
      <c r="U206" s="152" t="s">
        <v>28</v>
      </c>
      <c r="V206" s="156" t="s">
        <v>281</v>
      </c>
      <c r="W206" s="159" t="s">
        <v>281</v>
      </c>
      <c r="X206" s="452" t="s">
        <v>28</v>
      </c>
      <c r="Y206" s="35" t="s">
        <v>28</v>
      </c>
      <c r="Z206" s="60" t="s">
        <v>281</v>
      </c>
      <c r="AA206" s="140" t="s">
        <v>281</v>
      </c>
      <c r="AC206" s="9" t="s">
        <v>0</v>
      </c>
    </row>
    <row r="207" spans="1:29" x14ac:dyDescent="0.2">
      <c r="A207" s="54" t="s">
        <v>350</v>
      </c>
      <c r="B207" s="25">
        <v>8</v>
      </c>
      <c r="C207" s="35" t="s">
        <v>28</v>
      </c>
      <c r="D207" s="35" t="s">
        <v>28</v>
      </c>
      <c r="E207" s="22" t="s">
        <v>28</v>
      </c>
      <c r="F207" s="22" t="s">
        <v>28</v>
      </c>
      <c r="G207" s="22" t="s">
        <v>28</v>
      </c>
      <c r="H207" s="327" t="s">
        <v>281</v>
      </c>
      <c r="I207" s="327" t="s">
        <v>281</v>
      </c>
      <c r="J207" s="60" t="s">
        <v>281</v>
      </c>
      <c r="K207" s="60" t="s">
        <v>281</v>
      </c>
      <c r="L207" s="60" t="s">
        <v>281</v>
      </c>
      <c r="M207" s="60" t="s">
        <v>281</v>
      </c>
      <c r="N207" s="140" t="s">
        <v>281</v>
      </c>
      <c r="O207" s="21" t="s">
        <v>28</v>
      </c>
      <c r="P207" s="22" t="s">
        <v>28</v>
      </c>
      <c r="Q207" s="96" t="s">
        <v>281</v>
      </c>
      <c r="R207" s="156" t="s">
        <v>281</v>
      </c>
      <c r="S207" s="151" t="s">
        <v>28</v>
      </c>
      <c r="T207" s="151" t="s">
        <v>28</v>
      </c>
      <c r="U207" s="152" t="s">
        <v>28</v>
      </c>
      <c r="V207" s="156" t="s">
        <v>281</v>
      </c>
      <c r="W207" s="159" t="s">
        <v>281</v>
      </c>
      <c r="X207" s="452" t="s">
        <v>28</v>
      </c>
      <c r="Y207" s="35" t="s">
        <v>28</v>
      </c>
      <c r="Z207" s="60" t="s">
        <v>281</v>
      </c>
      <c r="AA207" s="140" t="s">
        <v>281</v>
      </c>
      <c r="AC207" s="9" t="s">
        <v>0</v>
      </c>
    </row>
    <row r="208" spans="1:29" x14ac:dyDescent="0.2">
      <c r="A208" s="54" t="s">
        <v>351</v>
      </c>
      <c r="B208" s="25">
        <v>9</v>
      </c>
      <c r="C208" s="35" t="s">
        <v>28</v>
      </c>
      <c r="D208" s="35" t="s">
        <v>28</v>
      </c>
      <c r="E208" s="22" t="s">
        <v>28</v>
      </c>
      <c r="F208" s="22" t="s">
        <v>28</v>
      </c>
      <c r="G208" s="22" t="s">
        <v>28</v>
      </c>
      <c r="H208" s="327" t="s">
        <v>281</v>
      </c>
      <c r="I208" s="327" t="s">
        <v>281</v>
      </c>
      <c r="J208" s="60" t="s">
        <v>281</v>
      </c>
      <c r="K208" s="60" t="s">
        <v>281</v>
      </c>
      <c r="L208" s="60" t="s">
        <v>281</v>
      </c>
      <c r="M208" s="60" t="s">
        <v>281</v>
      </c>
      <c r="N208" s="140" t="s">
        <v>281</v>
      </c>
      <c r="O208" s="21" t="s">
        <v>28</v>
      </c>
      <c r="P208" s="22" t="s">
        <v>28</v>
      </c>
      <c r="Q208" s="96" t="s">
        <v>281</v>
      </c>
      <c r="R208" s="156" t="s">
        <v>281</v>
      </c>
      <c r="S208" s="151" t="s">
        <v>28</v>
      </c>
      <c r="T208" s="151" t="s">
        <v>28</v>
      </c>
      <c r="U208" s="152" t="s">
        <v>28</v>
      </c>
      <c r="V208" s="156" t="s">
        <v>281</v>
      </c>
      <c r="W208" s="159" t="s">
        <v>281</v>
      </c>
      <c r="X208" s="452" t="s">
        <v>28</v>
      </c>
      <c r="Y208" s="35" t="s">
        <v>28</v>
      </c>
      <c r="Z208" s="60" t="s">
        <v>281</v>
      </c>
      <c r="AA208" s="140" t="s">
        <v>281</v>
      </c>
      <c r="AC208" s="9" t="s">
        <v>0</v>
      </c>
    </row>
    <row r="209" spans="1:29" x14ac:dyDescent="0.2">
      <c r="A209" s="54" t="s">
        <v>352</v>
      </c>
      <c r="B209" s="25">
        <v>10</v>
      </c>
      <c r="C209" s="35" t="s">
        <v>28</v>
      </c>
      <c r="D209" s="35" t="s">
        <v>28</v>
      </c>
      <c r="E209" s="22" t="s">
        <v>28</v>
      </c>
      <c r="F209" s="22" t="s">
        <v>28</v>
      </c>
      <c r="G209" s="22" t="s">
        <v>28</v>
      </c>
      <c r="H209" s="327" t="s">
        <v>281</v>
      </c>
      <c r="I209" s="327" t="s">
        <v>281</v>
      </c>
      <c r="J209" s="60" t="s">
        <v>281</v>
      </c>
      <c r="K209" s="60" t="s">
        <v>281</v>
      </c>
      <c r="L209" s="60" t="s">
        <v>281</v>
      </c>
      <c r="M209" s="60" t="s">
        <v>281</v>
      </c>
      <c r="N209" s="140" t="s">
        <v>281</v>
      </c>
      <c r="O209" s="21" t="s">
        <v>28</v>
      </c>
      <c r="P209" s="22" t="s">
        <v>28</v>
      </c>
      <c r="Q209" s="96" t="s">
        <v>281</v>
      </c>
      <c r="R209" s="156" t="s">
        <v>281</v>
      </c>
      <c r="S209" s="151" t="s">
        <v>28</v>
      </c>
      <c r="T209" s="151" t="s">
        <v>28</v>
      </c>
      <c r="U209" s="152" t="s">
        <v>28</v>
      </c>
      <c r="V209" s="156" t="s">
        <v>281</v>
      </c>
      <c r="W209" s="159" t="s">
        <v>281</v>
      </c>
      <c r="X209" s="452" t="s">
        <v>28</v>
      </c>
      <c r="Y209" s="35" t="s">
        <v>28</v>
      </c>
      <c r="Z209" s="60" t="s">
        <v>281</v>
      </c>
      <c r="AA209" s="140" t="s">
        <v>281</v>
      </c>
      <c r="AC209" s="9" t="s">
        <v>0</v>
      </c>
    </row>
    <row r="210" spans="1:29" x14ac:dyDescent="0.2">
      <c r="A210" s="54" t="s">
        <v>353</v>
      </c>
      <c r="B210" s="25">
        <v>11</v>
      </c>
      <c r="C210" s="35" t="s">
        <v>28</v>
      </c>
      <c r="D210" s="35" t="s">
        <v>28</v>
      </c>
      <c r="E210" s="22" t="s">
        <v>28</v>
      </c>
      <c r="F210" s="22" t="s">
        <v>28</v>
      </c>
      <c r="G210" s="22" t="s">
        <v>28</v>
      </c>
      <c r="H210" s="327" t="s">
        <v>281</v>
      </c>
      <c r="I210" s="327" t="s">
        <v>281</v>
      </c>
      <c r="J210" s="60" t="s">
        <v>281</v>
      </c>
      <c r="K210" s="60" t="s">
        <v>281</v>
      </c>
      <c r="L210" s="60" t="s">
        <v>281</v>
      </c>
      <c r="M210" s="60" t="s">
        <v>281</v>
      </c>
      <c r="N210" s="140" t="s">
        <v>281</v>
      </c>
      <c r="O210" s="21" t="s">
        <v>28</v>
      </c>
      <c r="P210" s="22" t="s">
        <v>28</v>
      </c>
      <c r="Q210" s="96" t="s">
        <v>281</v>
      </c>
      <c r="R210" s="156" t="s">
        <v>281</v>
      </c>
      <c r="S210" s="151" t="s">
        <v>28</v>
      </c>
      <c r="T210" s="151" t="s">
        <v>28</v>
      </c>
      <c r="U210" s="152" t="s">
        <v>28</v>
      </c>
      <c r="V210" s="156" t="s">
        <v>281</v>
      </c>
      <c r="W210" s="159" t="s">
        <v>281</v>
      </c>
      <c r="X210" s="452" t="s">
        <v>28</v>
      </c>
      <c r="Y210" s="35" t="s">
        <v>28</v>
      </c>
      <c r="Z210" s="60" t="s">
        <v>281</v>
      </c>
      <c r="AA210" s="140" t="s">
        <v>281</v>
      </c>
      <c r="AC210" s="9" t="s">
        <v>0</v>
      </c>
    </row>
    <row r="211" spans="1:29" x14ac:dyDescent="0.2">
      <c r="A211" s="54" t="s">
        <v>354</v>
      </c>
      <c r="B211" s="25">
        <v>12</v>
      </c>
      <c r="C211" s="35" t="s">
        <v>28</v>
      </c>
      <c r="D211" s="35" t="s">
        <v>28</v>
      </c>
      <c r="E211" s="22" t="s">
        <v>28</v>
      </c>
      <c r="F211" s="22" t="s">
        <v>28</v>
      </c>
      <c r="G211" s="22" t="s">
        <v>28</v>
      </c>
      <c r="H211" s="327" t="s">
        <v>281</v>
      </c>
      <c r="I211" s="327" t="s">
        <v>281</v>
      </c>
      <c r="J211" s="60" t="s">
        <v>281</v>
      </c>
      <c r="K211" s="60" t="s">
        <v>281</v>
      </c>
      <c r="L211" s="60" t="s">
        <v>281</v>
      </c>
      <c r="M211" s="60" t="s">
        <v>281</v>
      </c>
      <c r="N211" s="140" t="s">
        <v>281</v>
      </c>
      <c r="O211" s="21" t="s">
        <v>28</v>
      </c>
      <c r="P211" s="22" t="s">
        <v>28</v>
      </c>
      <c r="Q211" s="96" t="s">
        <v>281</v>
      </c>
      <c r="R211" s="156" t="s">
        <v>281</v>
      </c>
      <c r="S211" s="151" t="s">
        <v>28</v>
      </c>
      <c r="T211" s="151" t="s">
        <v>28</v>
      </c>
      <c r="U211" s="152" t="s">
        <v>28</v>
      </c>
      <c r="V211" s="156" t="s">
        <v>281</v>
      </c>
      <c r="W211" s="159" t="s">
        <v>281</v>
      </c>
      <c r="X211" s="452" t="s">
        <v>28</v>
      </c>
      <c r="Y211" s="35" t="s">
        <v>28</v>
      </c>
      <c r="Z211" s="60" t="s">
        <v>281</v>
      </c>
      <c r="AA211" s="140" t="s">
        <v>281</v>
      </c>
      <c r="AC211" s="9" t="s">
        <v>0</v>
      </c>
    </row>
    <row r="212" spans="1:29" x14ac:dyDescent="0.2">
      <c r="A212" s="54" t="s">
        <v>355</v>
      </c>
      <c r="B212" s="25">
        <v>13</v>
      </c>
      <c r="C212" s="35" t="s">
        <v>28</v>
      </c>
      <c r="D212" s="35" t="s">
        <v>28</v>
      </c>
      <c r="E212" s="22" t="s">
        <v>28</v>
      </c>
      <c r="F212" s="22" t="s">
        <v>28</v>
      </c>
      <c r="G212" s="22" t="s">
        <v>28</v>
      </c>
      <c r="H212" s="327" t="s">
        <v>281</v>
      </c>
      <c r="I212" s="327" t="s">
        <v>281</v>
      </c>
      <c r="J212" s="60" t="s">
        <v>281</v>
      </c>
      <c r="K212" s="60" t="s">
        <v>281</v>
      </c>
      <c r="L212" s="60" t="s">
        <v>281</v>
      </c>
      <c r="M212" s="60" t="s">
        <v>281</v>
      </c>
      <c r="N212" s="140" t="s">
        <v>281</v>
      </c>
      <c r="O212" s="21" t="s">
        <v>28</v>
      </c>
      <c r="P212" s="22" t="s">
        <v>28</v>
      </c>
      <c r="Q212" s="96" t="s">
        <v>281</v>
      </c>
      <c r="R212" s="156" t="s">
        <v>281</v>
      </c>
      <c r="S212" s="151" t="s">
        <v>28</v>
      </c>
      <c r="T212" s="151" t="s">
        <v>28</v>
      </c>
      <c r="U212" s="152" t="s">
        <v>28</v>
      </c>
      <c r="V212" s="156" t="s">
        <v>281</v>
      </c>
      <c r="W212" s="159" t="s">
        <v>281</v>
      </c>
      <c r="X212" s="452" t="s">
        <v>28</v>
      </c>
      <c r="Y212" s="35" t="s">
        <v>28</v>
      </c>
      <c r="Z212" s="60" t="s">
        <v>281</v>
      </c>
      <c r="AA212" s="140" t="s">
        <v>281</v>
      </c>
      <c r="AC212" s="9" t="s">
        <v>0</v>
      </c>
    </row>
    <row r="213" spans="1:29" x14ac:dyDescent="0.2">
      <c r="A213" s="54" t="s">
        <v>356</v>
      </c>
      <c r="B213" s="25">
        <v>14</v>
      </c>
      <c r="C213" s="35" t="s">
        <v>28</v>
      </c>
      <c r="D213" s="35" t="s">
        <v>28</v>
      </c>
      <c r="E213" s="22" t="s">
        <v>28</v>
      </c>
      <c r="F213" s="22" t="s">
        <v>28</v>
      </c>
      <c r="G213" s="22" t="s">
        <v>28</v>
      </c>
      <c r="H213" s="327" t="s">
        <v>281</v>
      </c>
      <c r="I213" s="327" t="s">
        <v>281</v>
      </c>
      <c r="J213" s="60" t="s">
        <v>281</v>
      </c>
      <c r="K213" s="60" t="s">
        <v>281</v>
      </c>
      <c r="L213" s="60" t="s">
        <v>281</v>
      </c>
      <c r="M213" s="60" t="s">
        <v>281</v>
      </c>
      <c r="N213" s="140" t="s">
        <v>281</v>
      </c>
      <c r="O213" s="21" t="s">
        <v>28</v>
      </c>
      <c r="P213" s="22" t="s">
        <v>28</v>
      </c>
      <c r="Q213" s="96" t="s">
        <v>281</v>
      </c>
      <c r="R213" s="156" t="s">
        <v>281</v>
      </c>
      <c r="S213" s="151" t="s">
        <v>28</v>
      </c>
      <c r="T213" s="151" t="s">
        <v>28</v>
      </c>
      <c r="U213" s="152" t="s">
        <v>28</v>
      </c>
      <c r="V213" s="156" t="s">
        <v>281</v>
      </c>
      <c r="W213" s="159" t="s">
        <v>281</v>
      </c>
      <c r="X213" s="452" t="s">
        <v>28</v>
      </c>
      <c r="Y213" s="35" t="s">
        <v>28</v>
      </c>
      <c r="Z213" s="60" t="s">
        <v>281</v>
      </c>
      <c r="AA213" s="140" t="s">
        <v>281</v>
      </c>
      <c r="AC213" s="9" t="s">
        <v>0</v>
      </c>
    </row>
    <row r="214" spans="1:29" x14ac:dyDescent="0.2">
      <c r="A214" s="54" t="s">
        <v>357</v>
      </c>
      <c r="B214" s="25">
        <v>15</v>
      </c>
      <c r="C214" s="35" t="s">
        <v>28</v>
      </c>
      <c r="D214" s="35" t="s">
        <v>28</v>
      </c>
      <c r="E214" s="22" t="s">
        <v>28</v>
      </c>
      <c r="F214" s="22" t="s">
        <v>28</v>
      </c>
      <c r="G214" s="22" t="s">
        <v>28</v>
      </c>
      <c r="H214" s="327" t="s">
        <v>281</v>
      </c>
      <c r="I214" s="327" t="s">
        <v>281</v>
      </c>
      <c r="J214" s="60" t="s">
        <v>281</v>
      </c>
      <c r="K214" s="60" t="s">
        <v>281</v>
      </c>
      <c r="L214" s="60" t="s">
        <v>281</v>
      </c>
      <c r="M214" s="60" t="s">
        <v>281</v>
      </c>
      <c r="N214" s="140" t="s">
        <v>281</v>
      </c>
      <c r="O214" s="21" t="s">
        <v>28</v>
      </c>
      <c r="P214" s="22" t="s">
        <v>28</v>
      </c>
      <c r="Q214" s="96" t="s">
        <v>281</v>
      </c>
      <c r="R214" s="156" t="s">
        <v>281</v>
      </c>
      <c r="S214" s="151" t="s">
        <v>28</v>
      </c>
      <c r="T214" s="151" t="s">
        <v>28</v>
      </c>
      <c r="U214" s="152" t="s">
        <v>28</v>
      </c>
      <c r="V214" s="156" t="s">
        <v>281</v>
      </c>
      <c r="W214" s="159" t="s">
        <v>281</v>
      </c>
      <c r="X214" s="452" t="s">
        <v>28</v>
      </c>
      <c r="Y214" s="35" t="s">
        <v>28</v>
      </c>
      <c r="Z214" s="60" t="s">
        <v>281</v>
      </c>
      <c r="AA214" s="140" t="s">
        <v>281</v>
      </c>
      <c r="AC214" s="9" t="s">
        <v>0</v>
      </c>
    </row>
    <row r="215" spans="1:29" x14ac:dyDescent="0.2">
      <c r="A215" s="54" t="s">
        <v>358</v>
      </c>
      <c r="B215" s="25">
        <v>16</v>
      </c>
      <c r="C215" s="35" t="s">
        <v>28</v>
      </c>
      <c r="D215" s="35" t="s">
        <v>28</v>
      </c>
      <c r="E215" s="22" t="s">
        <v>28</v>
      </c>
      <c r="F215" s="22" t="s">
        <v>28</v>
      </c>
      <c r="G215" s="22" t="s">
        <v>28</v>
      </c>
      <c r="H215" s="327" t="s">
        <v>281</v>
      </c>
      <c r="I215" s="327" t="s">
        <v>281</v>
      </c>
      <c r="J215" s="60" t="s">
        <v>281</v>
      </c>
      <c r="K215" s="60" t="s">
        <v>281</v>
      </c>
      <c r="L215" s="60" t="s">
        <v>281</v>
      </c>
      <c r="M215" s="60" t="s">
        <v>281</v>
      </c>
      <c r="N215" s="140" t="s">
        <v>281</v>
      </c>
      <c r="O215" s="21" t="s">
        <v>28</v>
      </c>
      <c r="P215" s="22" t="s">
        <v>28</v>
      </c>
      <c r="Q215" s="96" t="s">
        <v>281</v>
      </c>
      <c r="R215" s="156" t="s">
        <v>281</v>
      </c>
      <c r="S215" s="151" t="s">
        <v>28</v>
      </c>
      <c r="T215" s="151" t="s">
        <v>28</v>
      </c>
      <c r="U215" s="152" t="s">
        <v>28</v>
      </c>
      <c r="V215" s="156" t="s">
        <v>281</v>
      </c>
      <c r="W215" s="159" t="s">
        <v>281</v>
      </c>
      <c r="X215" s="452" t="s">
        <v>28</v>
      </c>
      <c r="Y215" s="35" t="s">
        <v>28</v>
      </c>
      <c r="Z215" s="60" t="s">
        <v>281</v>
      </c>
      <c r="AA215" s="140" t="s">
        <v>281</v>
      </c>
      <c r="AC215" s="9" t="s">
        <v>0</v>
      </c>
    </row>
    <row r="216" spans="1:29" x14ac:dyDescent="0.2">
      <c r="A216" s="54" t="s">
        <v>359</v>
      </c>
      <c r="B216" s="25">
        <v>17</v>
      </c>
      <c r="C216" s="35" t="s">
        <v>28</v>
      </c>
      <c r="D216" s="35" t="s">
        <v>28</v>
      </c>
      <c r="E216" s="22" t="s">
        <v>28</v>
      </c>
      <c r="F216" s="22" t="s">
        <v>28</v>
      </c>
      <c r="G216" s="22" t="s">
        <v>28</v>
      </c>
      <c r="H216" s="327" t="s">
        <v>281</v>
      </c>
      <c r="I216" s="327" t="s">
        <v>281</v>
      </c>
      <c r="J216" s="60" t="s">
        <v>281</v>
      </c>
      <c r="K216" s="60" t="s">
        <v>281</v>
      </c>
      <c r="L216" s="60" t="s">
        <v>281</v>
      </c>
      <c r="M216" s="60" t="s">
        <v>281</v>
      </c>
      <c r="N216" s="140" t="s">
        <v>281</v>
      </c>
      <c r="O216" s="21" t="s">
        <v>28</v>
      </c>
      <c r="P216" s="22" t="s">
        <v>28</v>
      </c>
      <c r="Q216" s="96" t="s">
        <v>281</v>
      </c>
      <c r="R216" s="156" t="s">
        <v>281</v>
      </c>
      <c r="S216" s="151" t="s">
        <v>28</v>
      </c>
      <c r="T216" s="151" t="s">
        <v>28</v>
      </c>
      <c r="U216" s="152" t="s">
        <v>28</v>
      </c>
      <c r="V216" s="156" t="s">
        <v>281</v>
      </c>
      <c r="W216" s="159" t="s">
        <v>281</v>
      </c>
      <c r="X216" s="452" t="s">
        <v>28</v>
      </c>
      <c r="Y216" s="35" t="s">
        <v>28</v>
      </c>
      <c r="Z216" s="60" t="s">
        <v>281</v>
      </c>
      <c r="AA216" s="140" t="s">
        <v>281</v>
      </c>
      <c r="AC216" s="9" t="s">
        <v>0</v>
      </c>
    </row>
    <row r="217" spans="1:29" x14ac:dyDescent="0.2">
      <c r="A217" s="54" t="s">
        <v>360</v>
      </c>
      <c r="B217" s="25">
        <v>18</v>
      </c>
      <c r="C217" s="35" t="s">
        <v>28</v>
      </c>
      <c r="D217" s="35" t="s">
        <v>28</v>
      </c>
      <c r="E217" s="22" t="s">
        <v>28</v>
      </c>
      <c r="F217" s="22" t="s">
        <v>28</v>
      </c>
      <c r="G217" s="22" t="s">
        <v>28</v>
      </c>
      <c r="H217" s="327" t="s">
        <v>281</v>
      </c>
      <c r="I217" s="327" t="s">
        <v>281</v>
      </c>
      <c r="J217" s="60" t="s">
        <v>281</v>
      </c>
      <c r="K217" s="60" t="s">
        <v>281</v>
      </c>
      <c r="L217" s="60" t="s">
        <v>281</v>
      </c>
      <c r="M217" s="60" t="s">
        <v>281</v>
      </c>
      <c r="N217" s="140" t="s">
        <v>281</v>
      </c>
      <c r="O217" s="21" t="s">
        <v>28</v>
      </c>
      <c r="P217" s="22" t="s">
        <v>28</v>
      </c>
      <c r="Q217" s="96" t="s">
        <v>281</v>
      </c>
      <c r="R217" s="156" t="s">
        <v>281</v>
      </c>
      <c r="S217" s="151" t="s">
        <v>28</v>
      </c>
      <c r="T217" s="151" t="s">
        <v>28</v>
      </c>
      <c r="U217" s="152" t="s">
        <v>28</v>
      </c>
      <c r="V217" s="156" t="s">
        <v>281</v>
      </c>
      <c r="W217" s="159" t="s">
        <v>281</v>
      </c>
      <c r="X217" s="452" t="s">
        <v>28</v>
      </c>
      <c r="Y217" s="35" t="s">
        <v>28</v>
      </c>
      <c r="Z217" s="60" t="s">
        <v>281</v>
      </c>
      <c r="AA217" s="140" t="s">
        <v>281</v>
      </c>
      <c r="AC217" s="9" t="s">
        <v>0</v>
      </c>
    </row>
    <row r="218" spans="1:29" x14ac:dyDescent="0.2">
      <c r="A218" s="54" t="s">
        <v>361</v>
      </c>
      <c r="B218" s="25">
        <v>19</v>
      </c>
      <c r="C218" s="35" t="s">
        <v>28</v>
      </c>
      <c r="D218" s="35" t="s">
        <v>28</v>
      </c>
      <c r="E218" s="22" t="s">
        <v>28</v>
      </c>
      <c r="F218" s="22" t="s">
        <v>28</v>
      </c>
      <c r="G218" s="22" t="s">
        <v>28</v>
      </c>
      <c r="H218" s="327" t="s">
        <v>281</v>
      </c>
      <c r="I218" s="327" t="s">
        <v>281</v>
      </c>
      <c r="J218" s="60" t="s">
        <v>281</v>
      </c>
      <c r="K218" s="60" t="s">
        <v>281</v>
      </c>
      <c r="L218" s="60" t="s">
        <v>281</v>
      </c>
      <c r="M218" s="60" t="s">
        <v>281</v>
      </c>
      <c r="N218" s="140" t="s">
        <v>281</v>
      </c>
      <c r="O218" s="21" t="s">
        <v>28</v>
      </c>
      <c r="P218" s="22" t="s">
        <v>28</v>
      </c>
      <c r="Q218" s="96" t="s">
        <v>281</v>
      </c>
      <c r="R218" s="156" t="s">
        <v>281</v>
      </c>
      <c r="S218" s="151" t="s">
        <v>28</v>
      </c>
      <c r="T218" s="151" t="s">
        <v>28</v>
      </c>
      <c r="U218" s="152" t="s">
        <v>28</v>
      </c>
      <c r="V218" s="156" t="s">
        <v>281</v>
      </c>
      <c r="W218" s="159" t="s">
        <v>281</v>
      </c>
      <c r="X218" s="452" t="s">
        <v>28</v>
      </c>
      <c r="Y218" s="35" t="s">
        <v>28</v>
      </c>
      <c r="Z218" s="60" t="s">
        <v>281</v>
      </c>
      <c r="AA218" s="140" t="s">
        <v>281</v>
      </c>
      <c r="AC218" s="9" t="s">
        <v>0</v>
      </c>
    </row>
    <row r="219" spans="1:29" x14ac:dyDescent="0.2">
      <c r="A219" s="54" t="s">
        <v>362</v>
      </c>
      <c r="B219" s="25">
        <v>20</v>
      </c>
      <c r="C219" s="35" t="s">
        <v>28</v>
      </c>
      <c r="D219" s="35" t="s">
        <v>28</v>
      </c>
      <c r="E219" s="22" t="s">
        <v>28</v>
      </c>
      <c r="F219" s="22" t="s">
        <v>28</v>
      </c>
      <c r="G219" s="22" t="s">
        <v>28</v>
      </c>
      <c r="H219" s="327" t="s">
        <v>281</v>
      </c>
      <c r="I219" s="327" t="s">
        <v>281</v>
      </c>
      <c r="J219" s="60" t="s">
        <v>281</v>
      </c>
      <c r="K219" s="60" t="s">
        <v>281</v>
      </c>
      <c r="L219" s="60" t="s">
        <v>281</v>
      </c>
      <c r="M219" s="60" t="s">
        <v>281</v>
      </c>
      <c r="N219" s="140" t="s">
        <v>281</v>
      </c>
      <c r="O219" s="21" t="s">
        <v>28</v>
      </c>
      <c r="P219" s="22" t="s">
        <v>28</v>
      </c>
      <c r="Q219" s="96" t="s">
        <v>281</v>
      </c>
      <c r="R219" s="156" t="s">
        <v>281</v>
      </c>
      <c r="S219" s="151" t="s">
        <v>28</v>
      </c>
      <c r="T219" s="151" t="s">
        <v>28</v>
      </c>
      <c r="U219" s="152" t="s">
        <v>28</v>
      </c>
      <c r="V219" s="156" t="s">
        <v>281</v>
      </c>
      <c r="W219" s="159" t="s">
        <v>281</v>
      </c>
      <c r="X219" s="452" t="s">
        <v>28</v>
      </c>
      <c r="Y219" s="35" t="s">
        <v>28</v>
      </c>
      <c r="Z219" s="60" t="s">
        <v>281</v>
      </c>
      <c r="AA219" s="140" t="s">
        <v>281</v>
      </c>
      <c r="AC219" s="9" t="s">
        <v>0</v>
      </c>
    </row>
    <row r="220" spans="1:29" x14ac:dyDescent="0.2">
      <c r="A220" s="54" t="s">
        <v>363</v>
      </c>
      <c r="B220" s="25">
        <v>21</v>
      </c>
      <c r="C220" s="35" t="s">
        <v>28</v>
      </c>
      <c r="D220" s="35" t="s">
        <v>28</v>
      </c>
      <c r="E220" s="22" t="s">
        <v>28</v>
      </c>
      <c r="F220" s="22" t="s">
        <v>28</v>
      </c>
      <c r="G220" s="22" t="s">
        <v>28</v>
      </c>
      <c r="H220" s="327" t="s">
        <v>281</v>
      </c>
      <c r="I220" s="327" t="s">
        <v>281</v>
      </c>
      <c r="J220" s="60" t="s">
        <v>281</v>
      </c>
      <c r="K220" s="60" t="s">
        <v>281</v>
      </c>
      <c r="L220" s="60" t="s">
        <v>281</v>
      </c>
      <c r="M220" s="60" t="s">
        <v>281</v>
      </c>
      <c r="N220" s="140" t="s">
        <v>281</v>
      </c>
      <c r="O220" s="21" t="s">
        <v>28</v>
      </c>
      <c r="P220" s="22" t="s">
        <v>28</v>
      </c>
      <c r="Q220" s="96" t="s">
        <v>281</v>
      </c>
      <c r="R220" s="156" t="s">
        <v>281</v>
      </c>
      <c r="S220" s="151" t="s">
        <v>28</v>
      </c>
      <c r="T220" s="151" t="s">
        <v>28</v>
      </c>
      <c r="U220" s="152" t="s">
        <v>28</v>
      </c>
      <c r="V220" s="156" t="s">
        <v>281</v>
      </c>
      <c r="W220" s="159" t="s">
        <v>281</v>
      </c>
      <c r="X220" s="452" t="s">
        <v>28</v>
      </c>
      <c r="Y220" s="35" t="s">
        <v>28</v>
      </c>
      <c r="Z220" s="60" t="s">
        <v>281</v>
      </c>
      <c r="AA220" s="140" t="s">
        <v>281</v>
      </c>
      <c r="AC220" s="9" t="s">
        <v>0</v>
      </c>
    </row>
    <row r="221" spans="1:29" x14ac:dyDescent="0.2">
      <c r="A221" s="54" t="s">
        <v>364</v>
      </c>
      <c r="B221" s="25">
        <v>22</v>
      </c>
      <c r="C221" s="35" t="s">
        <v>28</v>
      </c>
      <c r="D221" s="35" t="s">
        <v>28</v>
      </c>
      <c r="E221" s="22" t="s">
        <v>28</v>
      </c>
      <c r="F221" s="22" t="s">
        <v>28</v>
      </c>
      <c r="G221" s="22" t="s">
        <v>28</v>
      </c>
      <c r="H221" s="327" t="s">
        <v>281</v>
      </c>
      <c r="I221" s="327" t="s">
        <v>281</v>
      </c>
      <c r="J221" s="60" t="s">
        <v>281</v>
      </c>
      <c r="K221" s="60" t="s">
        <v>281</v>
      </c>
      <c r="L221" s="60" t="s">
        <v>281</v>
      </c>
      <c r="M221" s="60" t="s">
        <v>281</v>
      </c>
      <c r="N221" s="140" t="s">
        <v>281</v>
      </c>
      <c r="O221" s="21" t="s">
        <v>28</v>
      </c>
      <c r="P221" s="22" t="s">
        <v>28</v>
      </c>
      <c r="Q221" s="96" t="s">
        <v>281</v>
      </c>
      <c r="R221" s="156" t="s">
        <v>281</v>
      </c>
      <c r="S221" s="151" t="s">
        <v>28</v>
      </c>
      <c r="T221" s="151" t="s">
        <v>28</v>
      </c>
      <c r="U221" s="152" t="s">
        <v>28</v>
      </c>
      <c r="V221" s="156" t="s">
        <v>281</v>
      </c>
      <c r="W221" s="159" t="s">
        <v>281</v>
      </c>
      <c r="X221" s="452" t="s">
        <v>28</v>
      </c>
      <c r="Y221" s="35" t="s">
        <v>28</v>
      </c>
      <c r="Z221" s="60" t="s">
        <v>281</v>
      </c>
      <c r="AA221" s="140" t="s">
        <v>281</v>
      </c>
      <c r="AC221" s="9" t="s">
        <v>0</v>
      </c>
    </row>
    <row r="222" spans="1:29" x14ac:dyDescent="0.2">
      <c r="A222" s="54" t="s">
        <v>365</v>
      </c>
      <c r="B222" s="25">
        <v>23</v>
      </c>
      <c r="C222" s="35" t="s">
        <v>28</v>
      </c>
      <c r="D222" s="35" t="s">
        <v>28</v>
      </c>
      <c r="E222" s="22" t="s">
        <v>28</v>
      </c>
      <c r="F222" s="22" t="s">
        <v>28</v>
      </c>
      <c r="G222" s="22" t="s">
        <v>28</v>
      </c>
      <c r="H222" s="327" t="s">
        <v>281</v>
      </c>
      <c r="I222" s="327" t="s">
        <v>281</v>
      </c>
      <c r="J222" s="60" t="s">
        <v>281</v>
      </c>
      <c r="K222" s="60" t="s">
        <v>281</v>
      </c>
      <c r="L222" s="60" t="s">
        <v>281</v>
      </c>
      <c r="M222" s="60" t="s">
        <v>281</v>
      </c>
      <c r="N222" s="140" t="s">
        <v>281</v>
      </c>
      <c r="O222" s="21" t="s">
        <v>28</v>
      </c>
      <c r="P222" s="22" t="s">
        <v>28</v>
      </c>
      <c r="Q222" s="96" t="s">
        <v>281</v>
      </c>
      <c r="R222" s="156" t="s">
        <v>281</v>
      </c>
      <c r="S222" s="151" t="s">
        <v>28</v>
      </c>
      <c r="T222" s="151" t="s">
        <v>28</v>
      </c>
      <c r="U222" s="152" t="s">
        <v>28</v>
      </c>
      <c r="V222" s="156" t="s">
        <v>281</v>
      </c>
      <c r="W222" s="159" t="s">
        <v>281</v>
      </c>
      <c r="X222" s="452" t="s">
        <v>28</v>
      </c>
      <c r="Y222" s="35" t="s">
        <v>28</v>
      </c>
      <c r="Z222" s="60" t="s">
        <v>281</v>
      </c>
      <c r="AA222" s="140" t="s">
        <v>281</v>
      </c>
      <c r="AC222" s="9" t="s">
        <v>0</v>
      </c>
    </row>
    <row r="223" spans="1:29" x14ac:dyDescent="0.2">
      <c r="A223" s="54" t="s">
        <v>366</v>
      </c>
      <c r="B223" s="25">
        <v>24</v>
      </c>
      <c r="C223" s="35" t="s">
        <v>28</v>
      </c>
      <c r="D223" s="35" t="s">
        <v>28</v>
      </c>
      <c r="E223" s="22" t="s">
        <v>28</v>
      </c>
      <c r="F223" s="22" t="s">
        <v>28</v>
      </c>
      <c r="G223" s="22" t="s">
        <v>28</v>
      </c>
      <c r="H223" s="327" t="s">
        <v>281</v>
      </c>
      <c r="I223" s="327" t="s">
        <v>281</v>
      </c>
      <c r="J223" s="60" t="s">
        <v>281</v>
      </c>
      <c r="K223" s="60" t="s">
        <v>281</v>
      </c>
      <c r="L223" s="60" t="s">
        <v>281</v>
      </c>
      <c r="M223" s="60" t="s">
        <v>281</v>
      </c>
      <c r="N223" s="140" t="s">
        <v>281</v>
      </c>
      <c r="O223" s="21" t="s">
        <v>28</v>
      </c>
      <c r="P223" s="22" t="s">
        <v>28</v>
      </c>
      <c r="Q223" s="96" t="s">
        <v>281</v>
      </c>
      <c r="R223" s="156" t="s">
        <v>281</v>
      </c>
      <c r="S223" s="151" t="s">
        <v>28</v>
      </c>
      <c r="T223" s="151" t="s">
        <v>28</v>
      </c>
      <c r="U223" s="152" t="s">
        <v>28</v>
      </c>
      <c r="V223" s="156" t="s">
        <v>281</v>
      </c>
      <c r="W223" s="159" t="s">
        <v>281</v>
      </c>
      <c r="X223" s="452" t="s">
        <v>28</v>
      </c>
      <c r="Y223" s="35" t="s">
        <v>28</v>
      </c>
      <c r="Z223" s="60" t="s">
        <v>281</v>
      </c>
      <c r="AA223" s="140" t="s">
        <v>281</v>
      </c>
      <c r="AC223" s="9" t="s">
        <v>0</v>
      </c>
    </row>
    <row r="224" spans="1:29" x14ac:dyDescent="0.2">
      <c r="A224" s="54" t="s">
        <v>367</v>
      </c>
      <c r="B224" s="25">
        <v>25</v>
      </c>
      <c r="C224" s="35" t="s">
        <v>28</v>
      </c>
      <c r="D224" s="35" t="s">
        <v>28</v>
      </c>
      <c r="E224" s="22" t="s">
        <v>28</v>
      </c>
      <c r="F224" s="22" t="s">
        <v>28</v>
      </c>
      <c r="G224" s="22" t="s">
        <v>28</v>
      </c>
      <c r="H224" s="327" t="s">
        <v>281</v>
      </c>
      <c r="I224" s="327" t="s">
        <v>281</v>
      </c>
      <c r="J224" s="60" t="s">
        <v>281</v>
      </c>
      <c r="K224" s="60" t="s">
        <v>281</v>
      </c>
      <c r="L224" s="60" t="s">
        <v>281</v>
      </c>
      <c r="M224" s="60" t="s">
        <v>281</v>
      </c>
      <c r="N224" s="140" t="s">
        <v>281</v>
      </c>
      <c r="O224" s="21" t="s">
        <v>28</v>
      </c>
      <c r="P224" s="22" t="s">
        <v>28</v>
      </c>
      <c r="Q224" s="96" t="s">
        <v>281</v>
      </c>
      <c r="R224" s="156" t="s">
        <v>281</v>
      </c>
      <c r="S224" s="151" t="s">
        <v>28</v>
      </c>
      <c r="T224" s="151" t="s">
        <v>28</v>
      </c>
      <c r="U224" s="152" t="s">
        <v>28</v>
      </c>
      <c r="V224" s="156" t="s">
        <v>281</v>
      </c>
      <c r="W224" s="159" t="s">
        <v>281</v>
      </c>
      <c r="X224" s="452" t="s">
        <v>28</v>
      </c>
      <c r="Y224" s="35" t="s">
        <v>28</v>
      </c>
      <c r="Z224" s="60" t="s">
        <v>281</v>
      </c>
      <c r="AA224" s="140" t="s">
        <v>281</v>
      </c>
      <c r="AC224" s="9" t="s">
        <v>0</v>
      </c>
    </row>
    <row r="225" spans="1:29" x14ac:dyDescent="0.2">
      <c r="A225" s="54" t="s">
        <v>368</v>
      </c>
      <c r="B225" s="25">
        <v>26</v>
      </c>
      <c r="C225" s="35" t="s">
        <v>28</v>
      </c>
      <c r="D225" s="35" t="s">
        <v>28</v>
      </c>
      <c r="E225" s="22" t="s">
        <v>28</v>
      </c>
      <c r="F225" s="22" t="s">
        <v>28</v>
      </c>
      <c r="G225" s="22" t="s">
        <v>28</v>
      </c>
      <c r="H225" s="327" t="s">
        <v>281</v>
      </c>
      <c r="I225" s="327" t="s">
        <v>281</v>
      </c>
      <c r="J225" s="60" t="s">
        <v>281</v>
      </c>
      <c r="K225" s="60" t="s">
        <v>281</v>
      </c>
      <c r="L225" s="60" t="s">
        <v>281</v>
      </c>
      <c r="M225" s="60" t="s">
        <v>281</v>
      </c>
      <c r="N225" s="140" t="s">
        <v>281</v>
      </c>
      <c r="O225" s="21" t="s">
        <v>28</v>
      </c>
      <c r="P225" s="22" t="s">
        <v>28</v>
      </c>
      <c r="Q225" s="96" t="s">
        <v>281</v>
      </c>
      <c r="R225" s="156" t="s">
        <v>281</v>
      </c>
      <c r="S225" s="151" t="s">
        <v>28</v>
      </c>
      <c r="T225" s="151" t="s">
        <v>28</v>
      </c>
      <c r="U225" s="152" t="s">
        <v>28</v>
      </c>
      <c r="V225" s="156" t="s">
        <v>281</v>
      </c>
      <c r="W225" s="159" t="s">
        <v>281</v>
      </c>
      <c r="X225" s="452" t="s">
        <v>28</v>
      </c>
      <c r="Y225" s="35" t="s">
        <v>28</v>
      </c>
      <c r="Z225" s="60" t="s">
        <v>281</v>
      </c>
      <c r="AA225" s="140" t="s">
        <v>281</v>
      </c>
      <c r="AC225" s="9" t="s">
        <v>0</v>
      </c>
    </row>
    <row r="226" spans="1:29" x14ac:dyDescent="0.2">
      <c r="A226" s="54" t="s">
        <v>369</v>
      </c>
      <c r="B226" s="25">
        <v>27</v>
      </c>
      <c r="C226" s="35" t="s">
        <v>28</v>
      </c>
      <c r="D226" s="35" t="s">
        <v>28</v>
      </c>
      <c r="E226" s="22" t="s">
        <v>28</v>
      </c>
      <c r="F226" s="22" t="s">
        <v>28</v>
      </c>
      <c r="G226" s="22" t="s">
        <v>28</v>
      </c>
      <c r="H226" s="327" t="s">
        <v>281</v>
      </c>
      <c r="I226" s="327" t="s">
        <v>281</v>
      </c>
      <c r="J226" s="60" t="s">
        <v>281</v>
      </c>
      <c r="K226" s="60" t="s">
        <v>281</v>
      </c>
      <c r="L226" s="60" t="s">
        <v>281</v>
      </c>
      <c r="M226" s="60" t="s">
        <v>281</v>
      </c>
      <c r="N226" s="140" t="s">
        <v>281</v>
      </c>
      <c r="O226" s="21" t="s">
        <v>28</v>
      </c>
      <c r="P226" s="22" t="s">
        <v>28</v>
      </c>
      <c r="Q226" s="96" t="s">
        <v>281</v>
      </c>
      <c r="R226" s="156" t="s">
        <v>281</v>
      </c>
      <c r="S226" s="151" t="s">
        <v>28</v>
      </c>
      <c r="T226" s="151" t="s">
        <v>28</v>
      </c>
      <c r="U226" s="152" t="s">
        <v>28</v>
      </c>
      <c r="V226" s="156" t="s">
        <v>281</v>
      </c>
      <c r="W226" s="159" t="s">
        <v>281</v>
      </c>
      <c r="X226" s="452" t="s">
        <v>28</v>
      </c>
      <c r="Y226" s="35" t="s">
        <v>28</v>
      </c>
      <c r="Z226" s="60" t="s">
        <v>281</v>
      </c>
      <c r="AA226" s="140" t="s">
        <v>281</v>
      </c>
      <c r="AC226" s="9" t="s">
        <v>0</v>
      </c>
    </row>
    <row r="227" spans="1:29" x14ac:dyDescent="0.2">
      <c r="A227" s="54" t="s">
        <v>370</v>
      </c>
      <c r="B227" s="25">
        <v>28</v>
      </c>
      <c r="C227" s="35" t="s">
        <v>28</v>
      </c>
      <c r="D227" s="35" t="s">
        <v>28</v>
      </c>
      <c r="E227" s="22" t="s">
        <v>28</v>
      </c>
      <c r="F227" s="22" t="s">
        <v>28</v>
      </c>
      <c r="G227" s="22" t="s">
        <v>28</v>
      </c>
      <c r="H227" s="327" t="s">
        <v>281</v>
      </c>
      <c r="I227" s="327" t="s">
        <v>281</v>
      </c>
      <c r="J227" s="60" t="s">
        <v>281</v>
      </c>
      <c r="K227" s="60" t="s">
        <v>281</v>
      </c>
      <c r="L227" s="60" t="s">
        <v>281</v>
      </c>
      <c r="M227" s="60" t="s">
        <v>281</v>
      </c>
      <c r="N227" s="140" t="s">
        <v>281</v>
      </c>
      <c r="O227" s="21" t="s">
        <v>28</v>
      </c>
      <c r="P227" s="22" t="s">
        <v>28</v>
      </c>
      <c r="Q227" s="96" t="s">
        <v>281</v>
      </c>
      <c r="R227" s="156" t="s">
        <v>281</v>
      </c>
      <c r="S227" s="151" t="s">
        <v>28</v>
      </c>
      <c r="T227" s="151" t="s">
        <v>28</v>
      </c>
      <c r="U227" s="152" t="s">
        <v>28</v>
      </c>
      <c r="V227" s="156" t="s">
        <v>281</v>
      </c>
      <c r="W227" s="159" t="s">
        <v>281</v>
      </c>
      <c r="X227" s="452" t="s">
        <v>28</v>
      </c>
      <c r="Y227" s="35" t="s">
        <v>28</v>
      </c>
      <c r="Z227" s="60" t="s">
        <v>281</v>
      </c>
      <c r="AA227" s="140" t="s">
        <v>281</v>
      </c>
      <c r="AC227" s="9" t="s">
        <v>0</v>
      </c>
    </row>
    <row r="228" spans="1:29" x14ac:dyDescent="0.2">
      <c r="A228" s="54" t="s">
        <v>371</v>
      </c>
      <c r="B228" s="25">
        <v>29</v>
      </c>
      <c r="C228" s="35" t="s">
        <v>28</v>
      </c>
      <c r="D228" s="35" t="s">
        <v>28</v>
      </c>
      <c r="E228" s="22" t="s">
        <v>28</v>
      </c>
      <c r="F228" s="22" t="s">
        <v>28</v>
      </c>
      <c r="G228" s="22" t="s">
        <v>28</v>
      </c>
      <c r="H228" s="327" t="s">
        <v>281</v>
      </c>
      <c r="I228" s="327" t="s">
        <v>281</v>
      </c>
      <c r="J228" s="60" t="s">
        <v>281</v>
      </c>
      <c r="K228" s="60" t="s">
        <v>281</v>
      </c>
      <c r="L228" s="60" t="s">
        <v>281</v>
      </c>
      <c r="M228" s="60" t="s">
        <v>281</v>
      </c>
      <c r="N228" s="140" t="s">
        <v>281</v>
      </c>
      <c r="O228" s="21" t="s">
        <v>28</v>
      </c>
      <c r="P228" s="22" t="s">
        <v>28</v>
      </c>
      <c r="Q228" s="96" t="s">
        <v>281</v>
      </c>
      <c r="R228" s="156" t="s">
        <v>281</v>
      </c>
      <c r="S228" s="151" t="s">
        <v>28</v>
      </c>
      <c r="T228" s="151" t="s">
        <v>28</v>
      </c>
      <c r="U228" s="152" t="s">
        <v>28</v>
      </c>
      <c r="V228" s="156" t="s">
        <v>281</v>
      </c>
      <c r="W228" s="159" t="s">
        <v>281</v>
      </c>
      <c r="X228" s="452" t="s">
        <v>28</v>
      </c>
      <c r="Y228" s="35" t="s">
        <v>28</v>
      </c>
      <c r="Z228" s="60" t="s">
        <v>281</v>
      </c>
      <c r="AA228" s="140" t="s">
        <v>281</v>
      </c>
      <c r="AC228" s="9" t="s">
        <v>0</v>
      </c>
    </row>
    <row r="229" spans="1:29" x14ac:dyDescent="0.2">
      <c r="A229" s="54" t="s">
        <v>372</v>
      </c>
      <c r="B229" s="25">
        <v>30</v>
      </c>
      <c r="C229" s="35" t="s">
        <v>28</v>
      </c>
      <c r="D229" s="35" t="s">
        <v>28</v>
      </c>
      <c r="E229" s="22" t="s">
        <v>28</v>
      </c>
      <c r="F229" s="22" t="s">
        <v>28</v>
      </c>
      <c r="G229" s="22" t="s">
        <v>28</v>
      </c>
      <c r="H229" s="327" t="s">
        <v>281</v>
      </c>
      <c r="I229" s="327" t="s">
        <v>281</v>
      </c>
      <c r="J229" s="60" t="s">
        <v>281</v>
      </c>
      <c r="K229" s="60" t="s">
        <v>281</v>
      </c>
      <c r="L229" s="60" t="s">
        <v>281</v>
      </c>
      <c r="M229" s="60" t="s">
        <v>281</v>
      </c>
      <c r="N229" s="140" t="s">
        <v>281</v>
      </c>
      <c r="O229" s="21" t="s">
        <v>28</v>
      </c>
      <c r="P229" s="22" t="s">
        <v>28</v>
      </c>
      <c r="Q229" s="96" t="s">
        <v>281</v>
      </c>
      <c r="R229" s="156" t="s">
        <v>281</v>
      </c>
      <c r="S229" s="151" t="s">
        <v>28</v>
      </c>
      <c r="T229" s="151" t="s">
        <v>28</v>
      </c>
      <c r="U229" s="152" t="s">
        <v>28</v>
      </c>
      <c r="V229" s="156" t="s">
        <v>281</v>
      </c>
      <c r="W229" s="159" t="s">
        <v>281</v>
      </c>
      <c r="X229" s="452" t="s">
        <v>28</v>
      </c>
      <c r="Y229" s="35" t="s">
        <v>28</v>
      </c>
      <c r="Z229" s="60" t="s">
        <v>281</v>
      </c>
      <c r="AA229" s="140" t="s">
        <v>281</v>
      </c>
      <c r="AC229" s="9" t="s">
        <v>0</v>
      </c>
    </row>
    <row r="230" spans="1:29" x14ac:dyDescent="0.2">
      <c r="A230" s="54" t="s">
        <v>373</v>
      </c>
      <c r="B230" s="25">
        <v>31</v>
      </c>
      <c r="C230" s="35" t="s">
        <v>28</v>
      </c>
      <c r="D230" s="35" t="s">
        <v>28</v>
      </c>
      <c r="E230" s="22" t="s">
        <v>28</v>
      </c>
      <c r="F230" s="22" t="s">
        <v>28</v>
      </c>
      <c r="G230" s="22" t="s">
        <v>28</v>
      </c>
      <c r="H230" s="327" t="s">
        <v>281</v>
      </c>
      <c r="I230" s="327" t="s">
        <v>281</v>
      </c>
      <c r="J230" s="60" t="s">
        <v>281</v>
      </c>
      <c r="K230" s="60" t="s">
        <v>281</v>
      </c>
      <c r="L230" s="60" t="s">
        <v>281</v>
      </c>
      <c r="M230" s="60" t="s">
        <v>281</v>
      </c>
      <c r="N230" s="140" t="s">
        <v>281</v>
      </c>
      <c r="O230" s="21" t="s">
        <v>28</v>
      </c>
      <c r="P230" s="22" t="s">
        <v>28</v>
      </c>
      <c r="Q230" s="96" t="s">
        <v>281</v>
      </c>
      <c r="R230" s="156" t="s">
        <v>281</v>
      </c>
      <c r="S230" s="151" t="s">
        <v>28</v>
      </c>
      <c r="T230" s="151" t="s">
        <v>28</v>
      </c>
      <c r="U230" s="152" t="s">
        <v>28</v>
      </c>
      <c r="V230" s="156" t="s">
        <v>281</v>
      </c>
      <c r="W230" s="159" t="s">
        <v>281</v>
      </c>
      <c r="X230" s="452" t="s">
        <v>28</v>
      </c>
      <c r="Y230" s="35" t="s">
        <v>28</v>
      </c>
      <c r="Z230" s="60" t="s">
        <v>281</v>
      </c>
      <c r="AA230" s="140" t="s">
        <v>281</v>
      </c>
      <c r="AC230" s="9" t="s">
        <v>0</v>
      </c>
    </row>
    <row r="231" spans="1:29" x14ac:dyDescent="0.2">
      <c r="A231" s="54" t="s">
        <v>374</v>
      </c>
      <c r="B231" s="25">
        <v>32</v>
      </c>
      <c r="C231" s="35" t="s">
        <v>28</v>
      </c>
      <c r="D231" s="35" t="s">
        <v>28</v>
      </c>
      <c r="E231" s="22" t="s">
        <v>28</v>
      </c>
      <c r="F231" s="22" t="s">
        <v>28</v>
      </c>
      <c r="G231" s="22" t="s">
        <v>28</v>
      </c>
      <c r="H231" s="327" t="s">
        <v>281</v>
      </c>
      <c r="I231" s="327" t="s">
        <v>281</v>
      </c>
      <c r="J231" s="60" t="s">
        <v>281</v>
      </c>
      <c r="K231" s="60" t="s">
        <v>281</v>
      </c>
      <c r="L231" s="60" t="s">
        <v>281</v>
      </c>
      <c r="M231" s="60" t="s">
        <v>281</v>
      </c>
      <c r="N231" s="140" t="s">
        <v>281</v>
      </c>
      <c r="O231" s="21" t="s">
        <v>28</v>
      </c>
      <c r="P231" s="22" t="s">
        <v>28</v>
      </c>
      <c r="Q231" s="96" t="s">
        <v>281</v>
      </c>
      <c r="R231" s="156" t="s">
        <v>281</v>
      </c>
      <c r="S231" s="151" t="s">
        <v>28</v>
      </c>
      <c r="T231" s="151" t="s">
        <v>28</v>
      </c>
      <c r="U231" s="152" t="s">
        <v>28</v>
      </c>
      <c r="V231" s="156" t="s">
        <v>281</v>
      </c>
      <c r="W231" s="159" t="s">
        <v>281</v>
      </c>
      <c r="X231" s="452" t="s">
        <v>28</v>
      </c>
      <c r="Y231" s="35" t="s">
        <v>28</v>
      </c>
      <c r="Z231" s="60" t="s">
        <v>281</v>
      </c>
      <c r="AA231" s="140" t="s">
        <v>281</v>
      </c>
      <c r="AC231" s="9" t="s">
        <v>0</v>
      </c>
    </row>
    <row r="232" spans="1:29" x14ac:dyDescent="0.2">
      <c r="A232" s="54" t="s">
        <v>375</v>
      </c>
      <c r="B232" s="25">
        <v>33</v>
      </c>
      <c r="C232" s="35" t="s">
        <v>28</v>
      </c>
      <c r="D232" s="35" t="s">
        <v>28</v>
      </c>
      <c r="E232" s="22" t="s">
        <v>28</v>
      </c>
      <c r="F232" s="22" t="s">
        <v>28</v>
      </c>
      <c r="G232" s="22" t="s">
        <v>28</v>
      </c>
      <c r="H232" s="327" t="s">
        <v>281</v>
      </c>
      <c r="I232" s="327" t="s">
        <v>281</v>
      </c>
      <c r="J232" s="60" t="s">
        <v>281</v>
      </c>
      <c r="K232" s="60" t="s">
        <v>281</v>
      </c>
      <c r="L232" s="60" t="s">
        <v>281</v>
      </c>
      <c r="M232" s="60" t="s">
        <v>281</v>
      </c>
      <c r="N232" s="140" t="s">
        <v>281</v>
      </c>
      <c r="O232" s="21" t="s">
        <v>28</v>
      </c>
      <c r="P232" s="22" t="s">
        <v>28</v>
      </c>
      <c r="Q232" s="96" t="s">
        <v>281</v>
      </c>
      <c r="R232" s="156" t="s">
        <v>281</v>
      </c>
      <c r="S232" s="151" t="s">
        <v>28</v>
      </c>
      <c r="T232" s="151" t="s">
        <v>28</v>
      </c>
      <c r="U232" s="152" t="s">
        <v>28</v>
      </c>
      <c r="V232" s="156" t="s">
        <v>281</v>
      </c>
      <c r="W232" s="159" t="s">
        <v>281</v>
      </c>
      <c r="X232" s="452" t="s">
        <v>28</v>
      </c>
      <c r="Y232" s="35" t="s">
        <v>28</v>
      </c>
      <c r="Z232" s="60" t="s">
        <v>281</v>
      </c>
      <c r="AA232" s="140" t="s">
        <v>281</v>
      </c>
      <c r="AC232" s="9" t="s">
        <v>0</v>
      </c>
    </row>
    <row r="233" spans="1:29" x14ac:dyDescent="0.2">
      <c r="A233" s="54" t="s">
        <v>376</v>
      </c>
      <c r="B233" s="25">
        <v>34</v>
      </c>
      <c r="C233" s="35" t="s">
        <v>28</v>
      </c>
      <c r="D233" s="35" t="s">
        <v>28</v>
      </c>
      <c r="E233" s="22" t="s">
        <v>28</v>
      </c>
      <c r="F233" s="22" t="s">
        <v>28</v>
      </c>
      <c r="G233" s="22" t="s">
        <v>28</v>
      </c>
      <c r="H233" s="327" t="s">
        <v>281</v>
      </c>
      <c r="I233" s="327" t="s">
        <v>281</v>
      </c>
      <c r="J233" s="60" t="s">
        <v>281</v>
      </c>
      <c r="K233" s="60" t="s">
        <v>281</v>
      </c>
      <c r="L233" s="60" t="s">
        <v>281</v>
      </c>
      <c r="M233" s="60" t="s">
        <v>281</v>
      </c>
      <c r="N233" s="140" t="s">
        <v>281</v>
      </c>
      <c r="O233" s="21" t="s">
        <v>28</v>
      </c>
      <c r="P233" s="22" t="s">
        <v>28</v>
      </c>
      <c r="Q233" s="96" t="s">
        <v>281</v>
      </c>
      <c r="R233" s="156" t="s">
        <v>281</v>
      </c>
      <c r="S233" s="151" t="s">
        <v>28</v>
      </c>
      <c r="T233" s="151" t="s">
        <v>28</v>
      </c>
      <c r="U233" s="152" t="s">
        <v>28</v>
      </c>
      <c r="V233" s="156" t="s">
        <v>281</v>
      </c>
      <c r="W233" s="159" t="s">
        <v>281</v>
      </c>
      <c r="X233" s="452" t="s">
        <v>28</v>
      </c>
      <c r="Y233" s="35" t="s">
        <v>28</v>
      </c>
      <c r="Z233" s="60" t="s">
        <v>281</v>
      </c>
      <c r="AA233" s="140" t="s">
        <v>281</v>
      </c>
      <c r="AC233" s="9" t="s">
        <v>0</v>
      </c>
    </row>
    <row r="234" spans="1:29" x14ac:dyDescent="0.2">
      <c r="A234" s="54" t="s">
        <v>377</v>
      </c>
      <c r="B234" s="25">
        <v>35</v>
      </c>
      <c r="C234" s="35" t="s">
        <v>28</v>
      </c>
      <c r="D234" s="35" t="s">
        <v>28</v>
      </c>
      <c r="E234" s="22" t="s">
        <v>28</v>
      </c>
      <c r="F234" s="22" t="s">
        <v>28</v>
      </c>
      <c r="G234" s="22" t="s">
        <v>28</v>
      </c>
      <c r="H234" s="327" t="s">
        <v>281</v>
      </c>
      <c r="I234" s="327" t="s">
        <v>281</v>
      </c>
      <c r="J234" s="60" t="s">
        <v>281</v>
      </c>
      <c r="K234" s="60" t="s">
        <v>281</v>
      </c>
      <c r="L234" s="60" t="s">
        <v>281</v>
      </c>
      <c r="M234" s="60" t="s">
        <v>281</v>
      </c>
      <c r="N234" s="140" t="s">
        <v>281</v>
      </c>
      <c r="O234" s="21" t="s">
        <v>28</v>
      </c>
      <c r="P234" s="22" t="s">
        <v>28</v>
      </c>
      <c r="Q234" s="96" t="s">
        <v>281</v>
      </c>
      <c r="R234" s="156" t="s">
        <v>281</v>
      </c>
      <c r="S234" s="151" t="s">
        <v>28</v>
      </c>
      <c r="T234" s="151" t="s">
        <v>28</v>
      </c>
      <c r="U234" s="152" t="s">
        <v>28</v>
      </c>
      <c r="V234" s="156" t="s">
        <v>281</v>
      </c>
      <c r="W234" s="159" t="s">
        <v>281</v>
      </c>
      <c r="X234" s="452" t="s">
        <v>28</v>
      </c>
      <c r="Y234" s="35" t="s">
        <v>28</v>
      </c>
      <c r="Z234" s="60" t="s">
        <v>281</v>
      </c>
      <c r="AA234" s="140" t="s">
        <v>281</v>
      </c>
      <c r="AC234" s="9" t="s">
        <v>0</v>
      </c>
    </row>
    <row r="235" spans="1:29" x14ac:dyDescent="0.2">
      <c r="A235" s="54" t="s">
        <v>378</v>
      </c>
      <c r="B235" s="25">
        <v>36</v>
      </c>
      <c r="C235" s="35" t="s">
        <v>28</v>
      </c>
      <c r="D235" s="35" t="s">
        <v>28</v>
      </c>
      <c r="E235" s="22" t="s">
        <v>28</v>
      </c>
      <c r="F235" s="22" t="s">
        <v>28</v>
      </c>
      <c r="G235" s="22" t="s">
        <v>28</v>
      </c>
      <c r="H235" s="327" t="s">
        <v>281</v>
      </c>
      <c r="I235" s="327" t="s">
        <v>281</v>
      </c>
      <c r="J235" s="60" t="s">
        <v>281</v>
      </c>
      <c r="K235" s="60" t="s">
        <v>281</v>
      </c>
      <c r="L235" s="60" t="s">
        <v>281</v>
      </c>
      <c r="M235" s="60" t="s">
        <v>281</v>
      </c>
      <c r="N235" s="140" t="s">
        <v>281</v>
      </c>
      <c r="O235" s="21" t="s">
        <v>28</v>
      </c>
      <c r="P235" s="22" t="s">
        <v>28</v>
      </c>
      <c r="Q235" s="96" t="s">
        <v>281</v>
      </c>
      <c r="R235" s="156" t="s">
        <v>281</v>
      </c>
      <c r="S235" s="151" t="s">
        <v>28</v>
      </c>
      <c r="T235" s="151" t="s">
        <v>28</v>
      </c>
      <c r="U235" s="152" t="s">
        <v>28</v>
      </c>
      <c r="V235" s="156" t="s">
        <v>281</v>
      </c>
      <c r="W235" s="159" t="s">
        <v>281</v>
      </c>
      <c r="X235" s="452" t="s">
        <v>28</v>
      </c>
      <c r="Y235" s="35" t="s">
        <v>28</v>
      </c>
      <c r="Z235" s="60" t="s">
        <v>281</v>
      </c>
      <c r="AA235" s="140" t="s">
        <v>281</v>
      </c>
      <c r="AC235" s="9" t="s">
        <v>0</v>
      </c>
    </row>
    <row r="236" spans="1:29" x14ac:dyDescent="0.2">
      <c r="A236" s="54" t="s">
        <v>379</v>
      </c>
      <c r="B236" s="25">
        <v>37</v>
      </c>
      <c r="C236" s="35" t="s">
        <v>28</v>
      </c>
      <c r="D236" s="35" t="s">
        <v>28</v>
      </c>
      <c r="E236" s="22" t="s">
        <v>28</v>
      </c>
      <c r="F236" s="22" t="s">
        <v>28</v>
      </c>
      <c r="G236" s="22" t="s">
        <v>28</v>
      </c>
      <c r="H236" s="327" t="s">
        <v>281</v>
      </c>
      <c r="I236" s="327" t="s">
        <v>281</v>
      </c>
      <c r="J236" s="60" t="s">
        <v>281</v>
      </c>
      <c r="K236" s="60" t="s">
        <v>281</v>
      </c>
      <c r="L236" s="60" t="s">
        <v>281</v>
      </c>
      <c r="M236" s="60" t="s">
        <v>281</v>
      </c>
      <c r="N236" s="140" t="s">
        <v>281</v>
      </c>
      <c r="O236" s="21" t="s">
        <v>28</v>
      </c>
      <c r="P236" s="22" t="s">
        <v>28</v>
      </c>
      <c r="Q236" s="96" t="s">
        <v>281</v>
      </c>
      <c r="R236" s="156" t="s">
        <v>281</v>
      </c>
      <c r="S236" s="151" t="s">
        <v>28</v>
      </c>
      <c r="T236" s="151" t="s">
        <v>28</v>
      </c>
      <c r="U236" s="152" t="s">
        <v>28</v>
      </c>
      <c r="V236" s="156" t="s">
        <v>281</v>
      </c>
      <c r="W236" s="159" t="s">
        <v>281</v>
      </c>
      <c r="X236" s="452" t="s">
        <v>28</v>
      </c>
      <c r="Y236" s="35" t="s">
        <v>28</v>
      </c>
      <c r="Z236" s="60" t="s">
        <v>281</v>
      </c>
      <c r="AA236" s="140" t="s">
        <v>281</v>
      </c>
      <c r="AC236" s="9" t="s">
        <v>0</v>
      </c>
    </row>
    <row r="237" spans="1:29" x14ac:dyDescent="0.2">
      <c r="A237" s="54" t="s">
        <v>380</v>
      </c>
      <c r="B237" s="25">
        <v>38</v>
      </c>
      <c r="C237" s="35" t="s">
        <v>28</v>
      </c>
      <c r="D237" s="35" t="s">
        <v>28</v>
      </c>
      <c r="E237" s="22" t="s">
        <v>28</v>
      </c>
      <c r="F237" s="22" t="s">
        <v>28</v>
      </c>
      <c r="G237" s="22" t="s">
        <v>28</v>
      </c>
      <c r="H237" s="327" t="s">
        <v>281</v>
      </c>
      <c r="I237" s="327" t="s">
        <v>281</v>
      </c>
      <c r="J237" s="60" t="s">
        <v>281</v>
      </c>
      <c r="K237" s="60" t="s">
        <v>281</v>
      </c>
      <c r="L237" s="60" t="s">
        <v>281</v>
      </c>
      <c r="M237" s="60" t="s">
        <v>281</v>
      </c>
      <c r="N237" s="140" t="s">
        <v>281</v>
      </c>
      <c r="O237" s="21" t="s">
        <v>28</v>
      </c>
      <c r="P237" s="22" t="s">
        <v>28</v>
      </c>
      <c r="Q237" s="96" t="s">
        <v>281</v>
      </c>
      <c r="R237" s="156" t="s">
        <v>281</v>
      </c>
      <c r="S237" s="151" t="s">
        <v>28</v>
      </c>
      <c r="T237" s="151" t="s">
        <v>28</v>
      </c>
      <c r="U237" s="152" t="s">
        <v>28</v>
      </c>
      <c r="V237" s="156" t="s">
        <v>281</v>
      </c>
      <c r="W237" s="159" t="s">
        <v>281</v>
      </c>
      <c r="X237" s="452" t="s">
        <v>28</v>
      </c>
      <c r="Y237" s="35" t="s">
        <v>28</v>
      </c>
      <c r="Z237" s="60" t="s">
        <v>281</v>
      </c>
      <c r="AA237" s="140" t="s">
        <v>281</v>
      </c>
      <c r="AC237" s="9" t="s">
        <v>0</v>
      </c>
    </row>
    <row r="238" spans="1:29" x14ac:dyDescent="0.2">
      <c r="A238" s="54" t="s">
        <v>381</v>
      </c>
      <c r="B238" s="25">
        <v>39</v>
      </c>
      <c r="C238" s="35" t="s">
        <v>28</v>
      </c>
      <c r="D238" s="35" t="s">
        <v>28</v>
      </c>
      <c r="E238" s="22" t="s">
        <v>28</v>
      </c>
      <c r="F238" s="22" t="s">
        <v>28</v>
      </c>
      <c r="G238" s="22" t="s">
        <v>28</v>
      </c>
      <c r="H238" s="327" t="s">
        <v>281</v>
      </c>
      <c r="I238" s="327" t="s">
        <v>281</v>
      </c>
      <c r="J238" s="60" t="s">
        <v>281</v>
      </c>
      <c r="K238" s="60" t="s">
        <v>281</v>
      </c>
      <c r="L238" s="60" t="s">
        <v>281</v>
      </c>
      <c r="M238" s="60" t="s">
        <v>281</v>
      </c>
      <c r="N238" s="140" t="s">
        <v>281</v>
      </c>
      <c r="O238" s="21" t="s">
        <v>28</v>
      </c>
      <c r="P238" s="22" t="s">
        <v>28</v>
      </c>
      <c r="Q238" s="96" t="s">
        <v>281</v>
      </c>
      <c r="R238" s="156" t="s">
        <v>281</v>
      </c>
      <c r="S238" s="151" t="s">
        <v>28</v>
      </c>
      <c r="T238" s="151" t="s">
        <v>28</v>
      </c>
      <c r="U238" s="152" t="s">
        <v>28</v>
      </c>
      <c r="V238" s="156" t="s">
        <v>281</v>
      </c>
      <c r="W238" s="159" t="s">
        <v>281</v>
      </c>
      <c r="X238" s="452" t="s">
        <v>28</v>
      </c>
      <c r="Y238" s="35" t="s">
        <v>28</v>
      </c>
      <c r="Z238" s="60" t="s">
        <v>281</v>
      </c>
      <c r="AA238" s="140" t="s">
        <v>281</v>
      </c>
      <c r="AC238" s="9" t="s">
        <v>0</v>
      </c>
    </row>
    <row r="239" spans="1:29" x14ac:dyDescent="0.2">
      <c r="A239" s="61" t="s">
        <v>382</v>
      </c>
      <c r="B239" s="38">
        <v>40</v>
      </c>
      <c r="C239" s="145" t="s">
        <v>28</v>
      </c>
      <c r="D239" s="145" t="s">
        <v>28</v>
      </c>
      <c r="E239" s="47" t="s">
        <v>28</v>
      </c>
      <c r="F239" s="47" t="s">
        <v>28</v>
      </c>
      <c r="G239" s="47" t="s">
        <v>28</v>
      </c>
      <c r="H239" s="328" t="s">
        <v>281</v>
      </c>
      <c r="I239" s="328" t="s">
        <v>281</v>
      </c>
      <c r="J239" s="146" t="s">
        <v>281</v>
      </c>
      <c r="K239" s="146" t="s">
        <v>281</v>
      </c>
      <c r="L239" s="146" t="s">
        <v>281</v>
      </c>
      <c r="M239" s="146" t="s">
        <v>281</v>
      </c>
      <c r="N239" s="148" t="s">
        <v>281</v>
      </c>
      <c r="O239" s="111" t="s">
        <v>28</v>
      </c>
      <c r="P239" s="47" t="s">
        <v>28</v>
      </c>
      <c r="Q239" s="45" t="s">
        <v>281</v>
      </c>
      <c r="R239" s="157" t="s">
        <v>281</v>
      </c>
      <c r="S239" s="153" t="s">
        <v>28</v>
      </c>
      <c r="T239" s="153" t="s">
        <v>28</v>
      </c>
      <c r="U239" s="154" t="s">
        <v>28</v>
      </c>
      <c r="V239" s="157" t="s">
        <v>281</v>
      </c>
      <c r="W239" s="160" t="s">
        <v>281</v>
      </c>
      <c r="X239" s="453" t="s">
        <v>28</v>
      </c>
      <c r="Y239" s="145" t="s">
        <v>28</v>
      </c>
      <c r="Z239" s="146" t="s">
        <v>281</v>
      </c>
      <c r="AA239" s="148" t="s">
        <v>281</v>
      </c>
      <c r="AC239" s="9" t="s">
        <v>0</v>
      </c>
    </row>
    <row r="240" spans="1:29" x14ac:dyDescent="0.2">
      <c r="AC240" s="9" t="s">
        <v>0</v>
      </c>
    </row>
    <row r="241" spans="1:29" ht="15" x14ac:dyDescent="0.25">
      <c r="A241" s="141" t="s">
        <v>383</v>
      </c>
      <c r="B241" s="142"/>
      <c r="C241" s="142"/>
      <c r="D241" s="142"/>
      <c r="E241" s="142"/>
      <c r="F241" s="142"/>
      <c r="G241" s="142"/>
      <c r="H241" s="142"/>
      <c r="I241" s="142"/>
      <c r="J241" s="142"/>
      <c r="K241" s="142"/>
      <c r="L241" s="142"/>
      <c r="M241" s="142"/>
      <c r="N241" s="142"/>
      <c r="O241" s="142"/>
      <c r="P241" s="143"/>
      <c r="AC241" s="9" t="s">
        <v>0</v>
      </c>
    </row>
    <row r="242" spans="1:29" x14ac:dyDescent="0.2">
      <c r="AC242" s="9" t="s">
        <v>0</v>
      </c>
    </row>
    <row r="243" spans="1:29" ht="62.45" customHeight="1" x14ac:dyDescent="0.2">
      <c r="A243" s="215" t="s">
        <v>384</v>
      </c>
      <c r="B243" s="29"/>
      <c r="C243" s="71" t="s">
        <v>385</v>
      </c>
      <c r="D243" s="71" t="s">
        <v>386</v>
      </c>
      <c r="E243" s="71" t="s">
        <v>387</v>
      </c>
      <c r="F243" s="71" t="s">
        <v>388</v>
      </c>
      <c r="G243" s="71" t="s">
        <v>389</v>
      </c>
      <c r="H243" s="71" t="s">
        <v>390</v>
      </c>
      <c r="I243" s="71" t="s">
        <v>391</v>
      </c>
      <c r="J243" s="71" t="s">
        <v>392</v>
      </c>
      <c r="K243" s="71" t="s">
        <v>393</v>
      </c>
      <c r="L243" s="71" t="s">
        <v>394</v>
      </c>
      <c r="M243" s="71" t="s">
        <v>395</v>
      </c>
      <c r="AC243" s="9" t="s">
        <v>0</v>
      </c>
    </row>
    <row r="244" spans="1:29" x14ac:dyDescent="0.2">
      <c r="A244" s="55">
        <v>1</v>
      </c>
      <c r="B244" s="144">
        <v>17</v>
      </c>
      <c r="C244" s="17">
        <v>3</v>
      </c>
      <c r="D244" s="17">
        <v>4</v>
      </c>
      <c r="E244" s="17">
        <v>5</v>
      </c>
      <c r="F244" s="17">
        <v>6</v>
      </c>
      <c r="G244" s="17">
        <v>7</v>
      </c>
      <c r="H244" s="17">
        <v>8</v>
      </c>
      <c r="I244" s="17">
        <v>9</v>
      </c>
      <c r="J244" s="17">
        <v>10</v>
      </c>
      <c r="K244" s="17">
        <v>11</v>
      </c>
      <c r="L244" s="17">
        <v>12</v>
      </c>
      <c r="M244" s="32">
        <v>13</v>
      </c>
      <c r="AC244" s="9" t="s">
        <v>0</v>
      </c>
    </row>
    <row r="245" spans="1:29" x14ac:dyDescent="0.2">
      <c r="A245" s="31" t="s">
        <v>396</v>
      </c>
      <c r="B245" s="25">
        <v>1</v>
      </c>
      <c r="C245" s="22" t="s">
        <v>28</v>
      </c>
      <c r="D245" s="22" t="s">
        <v>28</v>
      </c>
      <c r="E245" s="22" t="s">
        <v>28</v>
      </c>
      <c r="F245" s="22" t="s">
        <v>28</v>
      </c>
      <c r="G245" s="22" t="s">
        <v>28</v>
      </c>
      <c r="H245" s="22" t="s">
        <v>28</v>
      </c>
      <c r="I245" s="22" t="s">
        <v>28</v>
      </c>
      <c r="J245" s="22" t="s">
        <v>28</v>
      </c>
      <c r="K245" s="22" t="s">
        <v>28</v>
      </c>
      <c r="L245" s="22" t="s">
        <v>28</v>
      </c>
      <c r="M245" s="23" t="s">
        <v>28</v>
      </c>
      <c r="AC245" s="9" t="s">
        <v>0</v>
      </c>
    </row>
    <row r="246" spans="1:29" x14ac:dyDescent="0.2">
      <c r="A246" s="31" t="s">
        <v>397</v>
      </c>
      <c r="B246" s="25">
        <v>2</v>
      </c>
      <c r="C246" s="22" t="s">
        <v>28</v>
      </c>
      <c r="D246" s="22" t="s">
        <v>28</v>
      </c>
      <c r="E246" s="22" t="s">
        <v>28</v>
      </c>
      <c r="F246" s="22" t="s">
        <v>28</v>
      </c>
      <c r="G246" s="22" t="s">
        <v>28</v>
      </c>
      <c r="H246" s="22" t="s">
        <v>28</v>
      </c>
      <c r="I246" s="22" t="s">
        <v>28</v>
      </c>
      <c r="J246" s="22" t="s">
        <v>28</v>
      </c>
      <c r="K246" s="22" t="s">
        <v>28</v>
      </c>
      <c r="L246" s="22" t="s">
        <v>28</v>
      </c>
      <c r="M246" s="23" t="s">
        <v>28</v>
      </c>
      <c r="AC246" s="9" t="s">
        <v>0</v>
      </c>
    </row>
    <row r="247" spans="1:29" x14ac:dyDescent="0.2">
      <c r="A247" s="31" t="s">
        <v>398</v>
      </c>
      <c r="B247" s="25">
        <v>3</v>
      </c>
      <c r="C247" s="22" t="s">
        <v>28</v>
      </c>
      <c r="D247" s="22" t="s">
        <v>28</v>
      </c>
      <c r="E247" s="22" t="s">
        <v>28</v>
      </c>
      <c r="F247" s="22" t="s">
        <v>28</v>
      </c>
      <c r="G247" s="22" t="s">
        <v>28</v>
      </c>
      <c r="H247" s="22" t="s">
        <v>28</v>
      </c>
      <c r="I247" s="22" t="s">
        <v>28</v>
      </c>
      <c r="J247" s="22" t="s">
        <v>28</v>
      </c>
      <c r="K247" s="22" t="s">
        <v>28</v>
      </c>
      <c r="L247" s="22" t="s">
        <v>28</v>
      </c>
      <c r="M247" s="23" t="s">
        <v>28</v>
      </c>
      <c r="AC247" s="9" t="s">
        <v>0</v>
      </c>
    </row>
    <row r="248" spans="1:29" x14ac:dyDescent="0.2">
      <c r="A248" s="31" t="s">
        <v>399</v>
      </c>
      <c r="B248" s="25">
        <v>4</v>
      </c>
      <c r="C248" s="22" t="s">
        <v>28</v>
      </c>
      <c r="D248" s="22" t="s">
        <v>28</v>
      </c>
      <c r="E248" s="22" t="s">
        <v>28</v>
      </c>
      <c r="F248" s="22" t="s">
        <v>28</v>
      </c>
      <c r="G248" s="22" t="s">
        <v>28</v>
      </c>
      <c r="H248" s="22" t="s">
        <v>28</v>
      </c>
      <c r="I248" s="22" t="s">
        <v>28</v>
      </c>
      <c r="J248" s="22" t="s">
        <v>28</v>
      </c>
      <c r="K248" s="22" t="s">
        <v>28</v>
      </c>
      <c r="L248" s="22" t="s">
        <v>28</v>
      </c>
      <c r="M248" s="23" t="s">
        <v>28</v>
      </c>
      <c r="AC248" s="9" t="s">
        <v>0</v>
      </c>
    </row>
    <row r="249" spans="1:29" x14ac:dyDescent="0.2">
      <c r="A249" s="31" t="s">
        <v>400</v>
      </c>
      <c r="B249" s="25">
        <v>5</v>
      </c>
      <c r="C249" s="22" t="s">
        <v>28</v>
      </c>
      <c r="D249" s="22" t="s">
        <v>28</v>
      </c>
      <c r="E249" s="22" t="s">
        <v>28</v>
      </c>
      <c r="F249" s="22" t="s">
        <v>28</v>
      </c>
      <c r="G249" s="22" t="s">
        <v>28</v>
      </c>
      <c r="H249" s="22" t="s">
        <v>28</v>
      </c>
      <c r="I249" s="22" t="s">
        <v>28</v>
      </c>
      <c r="J249" s="22" t="s">
        <v>28</v>
      </c>
      <c r="K249" s="22" t="s">
        <v>28</v>
      </c>
      <c r="L249" s="22" t="s">
        <v>28</v>
      </c>
      <c r="M249" s="23" t="s">
        <v>28</v>
      </c>
      <c r="AC249" s="9" t="s">
        <v>0</v>
      </c>
    </row>
    <row r="250" spans="1:29" x14ac:dyDescent="0.2">
      <c r="A250" s="31" t="s">
        <v>401</v>
      </c>
      <c r="B250" s="25">
        <v>6</v>
      </c>
      <c r="C250" s="22" t="s">
        <v>28</v>
      </c>
      <c r="D250" s="22" t="s">
        <v>28</v>
      </c>
      <c r="E250" s="22" t="s">
        <v>28</v>
      </c>
      <c r="F250" s="22" t="s">
        <v>28</v>
      </c>
      <c r="G250" s="22" t="s">
        <v>28</v>
      </c>
      <c r="H250" s="22" t="s">
        <v>28</v>
      </c>
      <c r="I250" s="22" t="s">
        <v>28</v>
      </c>
      <c r="J250" s="22" t="s">
        <v>28</v>
      </c>
      <c r="K250" s="22" t="s">
        <v>28</v>
      </c>
      <c r="L250" s="22" t="s">
        <v>28</v>
      </c>
      <c r="M250" s="23" t="s">
        <v>28</v>
      </c>
      <c r="AC250" s="9" t="s">
        <v>0</v>
      </c>
    </row>
    <row r="251" spans="1:29" x14ac:dyDescent="0.2">
      <c r="A251" s="31" t="s">
        <v>402</v>
      </c>
      <c r="B251" s="25">
        <v>7</v>
      </c>
      <c r="C251" s="22" t="s">
        <v>28</v>
      </c>
      <c r="D251" s="22" t="s">
        <v>28</v>
      </c>
      <c r="E251" s="22" t="s">
        <v>28</v>
      </c>
      <c r="F251" s="22" t="s">
        <v>28</v>
      </c>
      <c r="G251" s="22" t="s">
        <v>28</v>
      </c>
      <c r="H251" s="22" t="s">
        <v>28</v>
      </c>
      <c r="I251" s="22" t="s">
        <v>28</v>
      </c>
      <c r="J251" s="22" t="s">
        <v>28</v>
      </c>
      <c r="K251" s="22" t="s">
        <v>28</v>
      </c>
      <c r="L251" s="22" t="s">
        <v>28</v>
      </c>
      <c r="M251" s="23" t="s">
        <v>28</v>
      </c>
      <c r="AC251" s="9" t="s">
        <v>0</v>
      </c>
    </row>
    <row r="252" spans="1:29" x14ac:dyDescent="0.2">
      <c r="A252" s="31" t="s">
        <v>403</v>
      </c>
      <c r="B252" s="25">
        <v>8</v>
      </c>
      <c r="C252" s="22" t="s">
        <v>28</v>
      </c>
      <c r="D252" s="22" t="s">
        <v>28</v>
      </c>
      <c r="E252" s="22" t="s">
        <v>28</v>
      </c>
      <c r="F252" s="22" t="s">
        <v>28</v>
      </c>
      <c r="G252" s="22" t="s">
        <v>28</v>
      </c>
      <c r="H252" s="22" t="s">
        <v>28</v>
      </c>
      <c r="I252" s="22" t="s">
        <v>28</v>
      </c>
      <c r="J252" s="22" t="s">
        <v>28</v>
      </c>
      <c r="K252" s="22" t="s">
        <v>28</v>
      </c>
      <c r="L252" s="22" t="s">
        <v>28</v>
      </c>
      <c r="M252" s="23" t="s">
        <v>28</v>
      </c>
      <c r="AC252" s="9" t="s">
        <v>0</v>
      </c>
    </row>
    <row r="253" spans="1:29" x14ac:dyDescent="0.2">
      <c r="A253" s="31" t="s">
        <v>404</v>
      </c>
      <c r="B253" s="25">
        <v>9</v>
      </c>
      <c r="C253" s="22" t="s">
        <v>28</v>
      </c>
      <c r="D253" s="22" t="s">
        <v>28</v>
      </c>
      <c r="E253" s="22" t="s">
        <v>28</v>
      </c>
      <c r="F253" s="22" t="s">
        <v>28</v>
      </c>
      <c r="G253" s="22" t="s">
        <v>28</v>
      </c>
      <c r="H253" s="22" t="s">
        <v>28</v>
      </c>
      <c r="I253" s="22" t="s">
        <v>28</v>
      </c>
      <c r="J253" s="22" t="s">
        <v>28</v>
      </c>
      <c r="K253" s="22" t="s">
        <v>28</v>
      </c>
      <c r="L253" s="22" t="s">
        <v>28</v>
      </c>
      <c r="M253" s="23" t="s">
        <v>28</v>
      </c>
      <c r="AC253" s="9" t="s">
        <v>0</v>
      </c>
    </row>
    <row r="254" spans="1:29" x14ac:dyDescent="0.2">
      <c r="A254" s="31" t="s">
        <v>405</v>
      </c>
      <c r="B254" s="25">
        <v>10</v>
      </c>
      <c r="C254" s="22" t="s">
        <v>28</v>
      </c>
      <c r="D254" s="22" t="s">
        <v>28</v>
      </c>
      <c r="E254" s="22" t="s">
        <v>28</v>
      </c>
      <c r="F254" s="22" t="s">
        <v>28</v>
      </c>
      <c r="G254" s="22" t="s">
        <v>28</v>
      </c>
      <c r="H254" s="22" t="s">
        <v>28</v>
      </c>
      <c r="I254" s="22" t="s">
        <v>28</v>
      </c>
      <c r="J254" s="22" t="s">
        <v>28</v>
      </c>
      <c r="K254" s="22" t="s">
        <v>28</v>
      </c>
      <c r="L254" s="22" t="s">
        <v>28</v>
      </c>
      <c r="M254" s="23" t="s">
        <v>28</v>
      </c>
      <c r="AC254" s="9" t="s">
        <v>0</v>
      </c>
    </row>
    <row r="255" spans="1:29" x14ac:dyDescent="0.2">
      <c r="A255" s="31" t="s">
        <v>406</v>
      </c>
      <c r="B255" s="25">
        <v>11</v>
      </c>
      <c r="C255" s="22" t="s">
        <v>28</v>
      </c>
      <c r="D255" s="22" t="s">
        <v>28</v>
      </c>
      <c r="E255" s="22" t="s">
        <v>28</v>
      </c>
      <c r="F255" s="22" t="s">
        <v>28</v>
      </c>
      <c r="G255" s="22" t="s">
        <v>28</v>
      </c>
      <c r="H255" s="22" t="s">
        <v>28</v>
      </c>
      <c r="I255" s="22" t="s">
        <v>28</v>
      </c>
      <c r="J255" s="22" t="s">
        <v>28</v>
      </c>
      <c r="K255" s="22" t="s">
        <v>28</v>
      </c>
      <c r="L255" s="22" t="s">
        <v>28</v>
      </c>
      <c r="M255" s="23" t="s">
        <v>28</v>
      </c>
      <c r="AC255" s="9" t="s">
        <v>0</v>
      </c>
    </row>
    <row r="256" spans="1:29" x14ac:dyDescent="0.2">
      <c r="A256" s="31" t="s">
        <v>407</v>
      </c>
      <c r="B256" s="25">
        <v>12</v>
      </c>
      <c r="C256" s="22" t="s">
        <v>28</v>
      </c>
      <c r="D256" s="22" t="s">
        <v>28</v>
      </c>
      <c r="E256" s="22" t="s">
        <v>28</v>
      </c>
      <c r="F256" s="22" t="s">
        <v>28</v>
      </c>
      <c r="G256" s="22" t="s">
        <v>28</v>
      </c>
      <c r="H256" s="22" t="s">
        <v>28</v>
      </c>
      <c r="I256" s="22" t="s">
        <v>28</v>
      </c>
      <c r="J256" s="22" t="s">
        <v>28</v>
      </c>
      <c r="K256" s="22" t="s">
        <v>28</v>
      </c>
      <c r="L256" s="22" t="s">
        <v>28</v>
      </c>
      <c r="M256" s="23" t="s">
        <v>28</v>
      </c>
      <c r="AC256" s="9" t="s">
        <v>0</v>
      </c>
    </row>
    <row r="257" spans="1:29" x14ac:dyDescent="0.2">
      <c r="A257" s="31" t="s">
        <v>408</v>
      </c>
      <c r="B257" s="25">
        <v>13</v>
      </c>
      <c r="C257" s="22" t="s">
        <v>28</v>
      </c>
      <c r="D257" s="22" t="s">
        <v>28</v>
      </c>
      <c r="E257" s="22" t="s">
        <v>28</v>
      </c>
      <c r="F257" s="22" t="s">
        <v>28</v>
      </c>
      <c r="G257" s="22" t="s">
        <v>28</v>
      </c>
      <c r="H257" s="22" t="s">
        <v>28</v>
      </c>
      <c r="I257" s="22" t="s">
        <v>28</v>
      </c>
      <c r="J257" s="22" t="s">
        <v>28</v>
      </c>
      <c r="K257" s="22" t="s">
        <v>28</v>
      </c>
      <c r="L257" s="22" t="s">
        <v>28</v>
      </c>
      <c r="M257" s="23" t="s">
        <v>28</v>
      </c>
      <c r="AC257" s="9" t="s">
        <v>0</v>
      </c>
    </row>
    <row r="258" spans="1:29" x14ac:dyDescent="0.2">
      <c r="A258" s="31" t="s">
        <v>409</v>
      </c>
      <c r="B258" s="25">
        <v>14</v>
      </c>
      <c r="C258" s="22" t="s">
        <v>28</v>
      </c>
      <c r="D258" s="22" t="s">
        <v>28</v>
      </c>
      <c r="E258" s="22" t="s">
        <v>28</v>
      </c>
      <c r="F258" s="22" t="s">
        <v>28</v>
      </c>
      <c r="G258" s="22" t="s">
        <v>28</v>
      </c>
      <c r="H258" s="22" t="s">
        <v>28</v>
      </c>
      <c r="I258" s="22" t="s">
        <v>28</v>
      </c>
      <c r="J258" s="22" t="s">
        <v>28</v>
      </c>
      <c r="K258" s="22" t="s">
        <v>28</v>
      </c>
      <c r="L258" s="22" t="s">
        <v>28</v>
      </c>
      <c r="M258" s="23" t="s">
        <v>28</v>
      </c>
      <c r="AC258" s="9" t="s">
        <v>0</v>
      </c>
    </row>
    <row r="259" spans="1:29" x14ac:dyDescent="0.2">
      <c r="A259" s="31" t="s">
        <v>410</v>
      </c>
      <c r="B259" s="25">
        <v>15</v>
      </c>
      <c r="C259" s="22" t="s">
        <v>28</v>
      </c>
      <c r="D259" s="22" t="s">
        <v>28</v>
      </c>
      <c r="E259" s="22" t="s">
        <v>28</v>
      </c>
      <c r="F259" s="22" t="s">
        <v>28</v>
      </c>
      <c r="G259" s="22" t="s">
        <v>28</v>
      </c>
      <c r="H259" s="22" t="s">
        <v>28</v>
      </c>
      <c r="I259" s="22" t="s">
        <v>28</v>
      </c>
      <c r="J259" s="22" t="s">
        <v>28</v>
      </c>
      <c r="K259" s="22" t="s">
        <v>28</v>
      </c>
      <c r="L259" s="22" t="s">
        <v>28</v>
      </c>
      <c r="M259" s="23" t="s">
        <v>28</v>
      </c>
      <c r="AC259" s="9" t="s">
        <v>0</v>
      </c>
    </row>
    <row r="260" spans="1:29" x14ac:dyDescent="0.2">
      <c r="A260" s="31" t="s">
        <v>411</v>
      </c>
      <c r="B260" s="25">
        <v>16</v>
      </c>
      <c r="C260" s="22" t="s">
        <v>28</v>
      </c>
      <c r="D260" s="22" t="s">
        <v>28</v>
      </c>
      <c r="E260" s="22" t="s">
        <v>28</v>
      </c>
      <c r="F260" s="22" t="s">
        <v>28</v>
      </c>
      <c r="G260" s="22" t="s">
        <v>28</v>
      </c>
      <c r="H260" s="22" t="s">
        <v>28</v>
      </c>
      <c r="I260" s="22" t="s">
        <v>28</v>
      </c>
      <c r="J260" s="22" t="s">
        <v>28</v>
      </c>
      <c r="K260" s="22" t="s">
        <v>28</v>
      </c>
      <c r="L260" s="22" t="s">
        <v>28</v>
      </c>
      <c r="M260" s="23" t="s">
        <v>28</v>
      </c>
      <c r="AC260" s="9" t="s">
        <v>0</v>
      </c>
    </row>
    <row r="261" spans="1:29" x14ac:dyDescent="0.2">
      <c r="A261" s="31" t="s">
        <v>412</v>
      </c>
      <c r="B261" s="25">
        <v>17</v>
      </c>
      <c r="C261" s="22" t="s">
        <v>28</v>
      </c>
      <c r="D261" s="22" t="s">
        <v>28</v>
      </c>
      <c r="E261" s="22" t="s">
        <v>28</v>
      </c>
      <c r="F261" s="22" t="s">
        <v>28</v>
      </c>
      <c r="G261" s="22" t="s">
        <v>28</v>
      </c>
      <c r="H261" s="22" t="s">
        <v>28</v>
      </c>
      <c r="I261" s="22" t="s">
        <v>28</v>
      </c>
      <c r="J261" s="22" t="s">
        <v>28</v>
      </c>
      <c r="K261" s="22" t="s">
        <v>28</v>
      </c>
      <c r="L261" s="22" t="s">
        <v>28</v>
      </c>
      <c r="M261" s="23" t="s">
        <v>28</v>
      </c>
      <c r="AC261" s="9" t="s">
        <v>0</v>
      </c>
    </row>
    <row r="262" spans="1:29" x14ac:dyDescent="0.2">
      <c r="A262" s="31" t="s">
        <v>413</v>
      </c>
      <c r="B262" s="25">
        <v>18</v>
      </c>
      <c r="C262" s="22" t="s">
        <v>28</v>
      </c>
      <c r="D262" s="22" t="s">
        <v>28</v>
      </c>
      <c r="E262" s="22" t="s">
        <v>28</v>
      </c>
      <c r="F262" s="22" t="s">
        <v>28</v>
      </c>
      <c r="G262" s="22" t="s">
        <v>28</v>
      </c>
      <c r="H262" s="22" t="s">
        <v>28</v>
      </c>
      <c r="I262" s="22" t="s">
        <v>28</v>
      </c>
      <c r="J262" s="22" t="s">
        <v>28</v>
      </c>
      <c r="K262" s="22" t="s">
        <v>28</v>
      </c>
      <c r="L262" s="22" t="s">
        <v>28</v>
      </c>
      <c r="M262" s="23" t="s">
        <v>28</v>
      </c>
      <c r="AC262" s="9" t="s">
        <v>0</v>
      </c>
    </row>
    <row r="263" spans="1:29" x14ac:dyDescent="0.2">
      <c r="A263" s="31" t="s">
        <v>414</v>
      </c>
      <c r="B263" s="25">
        <v>19</v>
      </c>
      <c r="C263" s="22" t="s">
        <v>28</v>
      </c>
      <c r="D263" s="22" t="s">
        <v>28</v>
      </c>
      <c r="E263" s="22" t="s">
        <v>28</v>
      </c>
      <c r="F263" s="22" t="s">
        <v>28</v>
      </c>
      <c r="G263" s="22" t="s">
        <v>28</v>
      </c>
      <c r="H263" s="22" t="s">
        <v>28</v>
      </c>
      <c r="I263" s="22" t="s">
        <v>28</v>
      </c>
      <c r="J263" s="22" t="s">
        <v>28</v>
      </c>
      <c r="K263" s="22" t="s">
        <v>28</v>
      </c>
      <c r="L263" s="22" t="s">
        <v>28</v>
      </c>
      <c r="M263" s="23" t="s">
        <v>28</v>
      </c>
      <c r="AC263" s="9" t="s">
        <v>0</v>
      </c>
    </row>
    <row r="264" spans="1:29" x14ac:dyDescent="0.2">
      <c r="A264" s="31" t="s">
        <v>415</v>
      </c>
      <c r="B264" s="25">
        <v>20</v>
      </c>
      <c r="C264" s="22" t="s">
        <v>28</v>
      </c>
      <c r="D264" s="22" t="s">
        <v>28</v>
      </c>
      <c r="E264" s="22" t="s">
        <v>28</v>
      </c>
      <c r="F264" s="22" t="s">
        <v>28</v>
      </c>
      <c r="G264" s="22" t="s">
        <v>28</v>
      </c>
      <c r="H264" s="22" t="s">
        <v>28</v>
      </c>
      <c r="I264" s="22" t="s">
        <v>28</v>
      </c>
      <c r="J264" s="22" t="s">
        <v>28</v>
      </c>
      <c r="K264" s="22" t="s">
        <v>28</v>
      </c>
      <c r="L264" s="22" t="s">
        <v>28</v>
      </c>
      <c r="M264" s="23" t="s">
        <v>28</v>
      </c>
      <c r="AC264" s="9" t="s">
        <v>0</v>
      </c>
    </row>
    <row r="265" spans="1:29" x14ac:dyDescent="0.2">
      <c r="A265" s="31" t="s">
        <v>416</v>
      </c>
      <c r="B265" s="25">
        <v>21</v>
      </c>
      <c r="C265" s="22" t="s">
        <v>28</v>
      </c>
      <c r="D265" s="22" t="s">
        <v>28</v>
      </c>
      <c r="E265" s="22" t="s">
        <v>28</v>
      </c>
      <c r="F265" s="22" t="s">
        <v>28</v>
      </c>
      <c r="G265" s="22" t="s">
        <v>28</v>
      </c>
      <c r="H265" s="22" t="s">
        <v>28</v>
      </c>
      <c r="I265" s="22" t="s">
        <v>28</v>
      </c>
      <c r="J265" s="22" t="s">
        <v>28</v>
      </c>
      <c r="K265" s="22" t="s">
        <v>28</v>
      </c>
      <c r="L265" s="22" t="s">
        <v>28</v>
      </c>
      <c r="M265" s="23" t="s">
        <v>28</v>
      </c>
      <c r="AC265" s="9" t="s">
        <v>0</v>
      </c>
    </row>
    <row r="266" spans="1:29" x14ac:dyDescent="0.2">
      <c r="A266" s="31" t="s">
        <v>417</v>
      </c>
      <c r="B266" s="25">
        <v>22</v>
      </c>
      <c r="C266" s="22" t="s">
        <v>28</v>
      </c>
      <c r="D266" s="22" t="s">
        <v>28</v>
      </c>
      <c r="E266" s="22" t="s">
        <v>28</v>
      </c>
      <c r="F266" s="22" t="s">
        <v>28</v>
      </c>
      <c r="G266" s="22" t="s">
        <v>28</v>
      </c>
      <c r="H266" s="22" t="s">
        <v>28</v>
      </c>
      <c r="I266" s="22" t="s">
        <v>28</v>
      </c>
      <c r="J266" s="22" t="s">
        <v>28</v>
      </c>
      <c r="K266" s="22" t="s">
        <v>28</v>
      </c>
      <c r="L266" s="22" t="s">
        <v>28</v>
      </c>
      <c r="M266" s="23" t="s">
        <v>28</v>
      </c>
      <c r="AC266" s="9" t="s">
        <v>0</v>
      </c>
    </row>
    <row r="267" spans="1:29" x14ac:dyDescent="0.2">
      <c r="A267" s="31" t="s">
        <v>418</v>
      </c>
      <c r="B267" s="25">
        <v>23</v>
      </c>
      <c r="C267" s="22" t="s">
        <v>28</v>
      </c>
      <c r="D267" s="22" t="s">
        <v>28</v>
      </c>
      <c r="E267" s="22" t="s">
        <v>28</v>
      </c>
      <c r="F267" s="22" t="s">
        <v>28</v>
      </c>
      <c r="G267" s="22" t="s">
        <v>28</v>
      </c>
      <c r="H267" s="22" t="s">
        <v>28</v>
      </c>
      <c r="I267" s="22" t="s">
        <v>28</v>
      </c>
      <c r="J267" s="22" t="s">
        <v>28</v>
      </c>
      <c r="K267" s="22" t="s">
        <v>28</v>
      </c>
      <c r="L267" s="22" t="s">
        <v>28</v>
      </c>
      <c r="M267" s="23" t="s">
        <v>28</v>
      </c>
      <c r="AC267" s="9" t="s">
        <v>0</v>
      </c>
    </row>
    <row r="268" spans="1:29" x14ac:dyDescent="0.2">
      <c r="A268" s="31" t="s">
        <v>419</v>
      </c>
      <c r="B268" s="25">
        <v>24</v>
      </c>
      <c r="C268" s="22" t="s">
        <v>28</v>
      </c>
      <c r="D268" s="22" t="s">
        <v>28</v>
      </c>
      <c r="E268" s="22" t="s">
        <v>28</v>
      </c>
      <c r="F268" s="22" t="s">
        <v>28</v>
      </c>
      <c r="G268" s="22" t="s">
        <v>28</v>
      </c>
      <c r="H268" s="22" t="s">
        <v>28</v>
      </c>
      <c r="I268" s="22" t="s">
        <v>28</v>
      </c>
      <c r="J268" s="22" t="s">
        <v>28</v>
      </c>
      <c r="K268" s="22" t="s">
        <v>28</v>
      </c>
      <c r="L268" s="22" t="s">
        <v>28</v>
      </c>
      <c r="M268" s="23" t="s">
        <v>28</v>
      </c>
      <c r="AC268" s="9" t="s">
        <v>0</v>
      </c>
    </row>
    <row r="269" spans="1:29" x14ac:dyDescent="0.2">
      <c r="A269" s="31" t="s">
        <v>420</v>
      </c>
      <c r="B269" s="25">
        <v>25</v>
      </c>
      <c r="C269" s="22" t="s">
        <v>28</v>
      </c>
      <c r="D269" s="22" t="s">
        <v>28</v>
      </c>
      <c r="E269" s="22" t="s">
        <v>28</v>
      </c>
      <c r="F269" s="22" t="s">
        <v>28</v>
      </c>
      <c r="G269" s="22" t="s">
        <v>28</v>
      </c>
      <c r="H269" s="22" t="s">
        <v>28</v>
      </c>
      <c r="I269" s="22" t="s">
        <v>28</v>
      </c>
      <c r="J269" s="22" t="s">
        <v>28</v>
      </c>
      <c r="K269" s="22" t="s">
        <v>28</v>
      </c>
      <c r="L269" s="22" t="s">
        <v>28</v>
      </c>
      <c r="M269" s="23" t="s">
        <v>28</v>
      </c>
      <c r="AC269" s="9" t="s">
        <v>0</v>
      </c>
    </row>
    <row r="270" spans="1:29" x14ac:dyDescent="0.2">
      <c r="A270" s="31" t="s">
        <v>421</v>
      </c>
      <c r="B270" s="25">
        <v>26</v>
      </c>
      <c r="C270" s="22" t="s">
        <v>28</v>
      </c>
      <c r="D270" s="22" t="s">
        <v>28</v>
      </c>
      <c r="E270" s="22" t="s">
        <v>28</v>
      </c>
      <c r="F270" s="22" t="s">
        <v>28</v>
      </c>
      <c r="G270" s="22" t="s">
        <v>28</v>
      </c>
      <c r="H270" s="22" t="s">
        <v>28</v>
      </c>
      <c r="I270" s="22" t="s">
        <v>28</v>
      </c>
      <c r="J270" s="22" t="s">
        <v>28</v>
      </c>
      <c r="K270" s="22" t="s">
        <v>28</v>
      </c>
      <c r="L270" s="22" t="s">
        <v>28</v>
      </c>
      <c r="M270" s="23" t="s">
        <v>28</v>
      </c>
      <c r="AC270" s="9" t="s">
        <v>0</v>
      </c>
    </row>
    <row r="271" spans="1:29" x14ac:dyDescent="0.2">
      <c r="A271" s="31" t="s">
        <v>422</v>
      </c>
      <c r="B271" s="25">
        <v>27</v>
      </c>
      <c r="C271" s="22" t="s">
        <v>28</v>
      </c>
      <c r="D271" s="22" t="s">
        <v>28</v>
      </c>
      <c r="E271" s="22" t="s">
        <v>28</v>
      </c>
      <c r="F271" s="22" t="s">
        <v>28</v>
      </c>
      <c r="G271" s="22" t="s">
        <v>28</v>
      </c>
      <c r="H271" s="22" t="s">
        <v>28</v>
      </c>
      <c r="I271" s="22" t="s">
        <v>28</v>
      </c>
      <c r="J271" s="22" t="s">
        <v>28</v>
      </c>
      <c r="K271" s="22" t="s">
        <v>28</v>
      </c>
      <c r="L271" s="22" t="s">
        <v>28</v>
      </c>
      <c r="M271" s="23" t="s">
        <v>28</v>
      </c>
      <c r="AC271" s="9" t="s">
        <v>0</v>
      </c>
    </row>
    <row r="272" spans="1:29" x14ac:dyDescent="0.2">
      <c r="A272" s="31" t="s">
        <v>423</v>
      </c>
      <c r="B272" s="25">
        <v>28</v>
      </c>
      <c r="C272" s="22" t="s">
        <v>28</v>
      </c>
      <c r="D272" s="22" t="s">
        <v>28</v>
      </c>
      <c r="E272" s="22" t="s">
        <v>28</v>
      </c>
      <c r="F272" s="22" t="s">
        <v>28</v>
      </c>
      <c r="G272" s="22" t="s">
        <v>28</v>
      </c>
      <c r="H272" s="22" t="s">
        <v>28</v>
      </c>
      <c r="I272" s="22" t="s">
        <v>28</v>
      </c>
      <c r="J272" s="22" t="s">
        <v>28</v>
      </c>
      <c r="K272" s="22" t="s">
        <v>28</v>
      </c>
      <c r="L272" s="22" t="s">
        <v>28</v>
      </c>
      <c r="M272" s="23" t="s">
        <v>28</v>
      </c>
      <c r="AC272" s="9" t="s">
        <v>0</v>
      </c>
    </row>
    <row r="273" spans="1:29" x14ac:dyDescent="0.2">
      <c r="A273" s="31" t="s">
        <v>424</v>
      </c>
      <c r="B273" s="25">
        <v>29</v>
      </c>
      <c r="C273" s="22" t="s">
        <v>28</v>
      </c>
      <c r="D273" s="22" t="s">
        <v>28</v>
      </c>
      <c r="E273" s="22" t="s">
        <v>28</v>
      </c>
      <c r="F273" s="22" t="s">
        <v>28</v>
      </c>
      <c r="G273" s="22" t="s">
        <v>28</v>
      </c>
      <c r="H273" s="22" t="s">
        <v>28</v>
      </c>
      <c r="I273" s="22" t="s">
        <v>28</v>
      </c>
      <c r="J273" s="22" t="s">
        <v>28</v>
      </c>
      <c r="K273" s="22" t="s">
        <v>28</v>
      </c>
      <c r="L273" s="22" t="s">
        <v>28</v>
      </c>
      <c r="M273" s="23" t="s">
        <v>28</v>
      </c>
      <c r="AC273" s="9" t="s">
        <v>0</v>
      </c>
    </row>
    <row r="274" spans="1:29" x14ac:dyDescent="0.2">
      <c r="A274" s="31" t="s">
        <v>425</v>
      </c>
      <c r="B274" s="25">
        <v>30</v>
      </c>
      <c r="C274" s="22" t="s">
        <v>28</v>
      </c>
      <c r="D274" s="22" t="s">
        <v>28</v>
      </c>
      <c r="E274" s="22" t="s">
        <v>28</v>
      </c>
      <c r="F274" s="22" t="s">
        <v>28</v>
      </c>
      <c r="G274" s="22" t="s">
        <v>28</v>
      </c>
      <c r="H274" s="22" t="s">
        <v>28</v>
      </c>
      <c r="I274" s="22" t="s">
        <v>28</v>
      </c>
      <c r="J274" s="22" t="s">
        <v>28</v>
      </c>
      <c r="K274" s="22" t="s">
        <v>28</v>
      </c>
      <c r="L274" s="22" t="s">
        <v>28</v>
      </c>
      <c r="M274" s="23" t="s">
        <v>28</v>
      </c>
      <c r="AC274" s="9" t="s">
        <v>0</v>
      </c>
    </row>
    <row r="275" spans="1:29" x14ac:dyDescent="0.2">
      <c r="A275" s="31" t="s">
        <v>426</v>
      </c>
      <c r="B275" s="25">
        <v>31</v>
      </c>
      <c r="C275" s="22" t="s">
        <v>28</v>
      </c>
      <c r="D275" s="22" t="s">
        <v>28</v>
      </c>
      <c r="E275" s="22" t="s">
        <v>28</v>
      </c>
      <c r="F275" s="22" t="s">
        <v>28</v>
      </c>
      <c r="G275" s="22" t="s">
        <v>28</v>
      </c>
      <c r="H275" s="22" t="s">
        <v>28</v>
      </c>
      <c r="I275" s="22" t="s">
        <v>28</v>
      </c>
      <c r="J275" s="22" t="s">
        <v>28</v>
      </c>
      <c r="K275" s="22" t="s">
        <v>28</v>
      </c>
      <c r="L275" s="22" t="s">
        <v>28</v>
      </c>
      <c r="M275" s="23" t="s">
        <v>28</v>
      </c>
      <c r="AC275" s="9" t="s">
        <v>0</v>
      </c>
    </row>
    <row r="276" spans="1:29" x14ac:dyDescent="0.2">
      <c r="A276" s="31" t="s">
        <v>427</v>
      </c>
      <c r="B276" s="25">
        <v>32</v>
      </c>
      <c r="C276" s="22" t="s">
        <v>28</v>
      </c>
      <c r="D276" s="22" t="s">
        <v>28</v>
      </c>
      <c r="E276" s="22" t="s">
        <v>28</v>
      </c>
      <c r="F276" s="22" t="s">
        <v>28</v>
      </c>
      <c r="G276" s="22" t="s">
        <v>28</v>
      </c>
      <c r="H276" s="22" t="s">
        <v>28</v>
      </c>
      <c r="I276" s="22" t="s">
        <v>28</v>
      </c>
      <c r="J276" s="22" t="s">
        <v>28</v>
      </c>
      <c r="K276" s="22" t="s">
        <v>28</v>
      </c>
      <c r="L276" s="22" t="s">
        <v>28</v>
      </c>
      <c r="M276" s="23" t="s">
        <v>28</v>
      </c>
      <c r="AC276" s="9" t="s">
        <v>0</v>
      </c>
    </row>
    <row r="277" spans="1:29" x14ac:dyDescent="0.2">
      <c r="A277" s="31" t="s">
        <v>428</v>
      </c>
      <c r="B277" s="25">
        <v>33</v>
      </c>
      <c r="C277" s="22" t="s">
        <v>28</v>
      </c>
      <c r="D277" s="22" t="s">
        <v>28</v>
      </c>
      <c r="E277" s="22" t="s">
        <v>28</v>
      </c>
      <c r="F277" s="22" t="s">
        <v>28</v>
      </c>
      <c r="G277" s="22" t="s">
        <v>28</v>
      </c>
      <c r="H277" s="22" t="s">
        <v>28</v>
      </c>
      <c r="I277" s="22" t="s">
        <v>28</v>
      </c>
      <c r="J277" s="22" t="s">
        <v>28</v>
      </c>
      <c r="K277" s="22" t="s">
        <v>28</v>
      </c>
      <c r="L277" s="22" t="s">
        <v>28</v>
      </c>
      <c r="M277" s="23" t="s">
        <v>28</v>
      </c>
      <c r="AC277" s="9" t="s">
        <v>0</v>
      </c>
    </row>
    <row r="278" spans="1:29" x14ac:dyDescent="0.2">
      <c r="A278" s="31" t="s">
        <v>429</v>
      </c>
      <c r="B278" s="25">
        <v>34</v>
      </c>
      <c r="C278" s="22" t="s">
        <v>28</v>
      </c>
      <c r="D278" s="22" t="s">
        <v>28</v>
      </c>
      <c r="E278" s="22" t="s">
        <v>28</v>
      </c>
      <c r="F278" s="22" t="s">
        <v>28</v>
      </c>
      <c r="G278" s="22" t="s">
        <v>28</v>
      </c>
      <c r="H278" s="22" t="s">
        <v>28</v>
      </c>
      <c r="I278" s="22" t="s">
        <v>28</v>
      </c>
      <c r="J278" s="22" t="s">
        <v>28</v>
      </c>
      <c r="K278" s="22" t="s">
        <v>28</v>
      </c>
      <c r="L278" s="22" t="s">
        <v>28</v>
      </c>
      <c r="M278" s="23" t="s">
        <v>28</v>
      </c>
      <c r="AC278" s="9" t="s">
        <v>0</v>
      </c>
    </row>
    <row r="279" spans="1:29" x14ac:dyDescent="0.2">
      <c r="A279" s="31" t="s">
        <v>430</v>
      </c>
      <c r="B279" s="25">
        <v>35</v>
      </c>
      <c r="C279" s="22" t="s">
        <v>28</v>
      </c>
      <c r="D279" s="22" t="s">
        <v>28</v>
      </c>
      <c r="E279" s="22" t="s">
        <v>28</v>
      </c>
      <c r="F279" s="22" t="s">
        <v>28</v>
      </c>
      <c r="G279" s="22" t="s">
        <v>28</v>
      </c>
      <c r="H279" s="22" t="s">
        <v>28</v>
      </c>
      <c r="I279" s="22" t="s">
        <v>28</v>
      </c>
      <c r="J279" s="22" t="s">
        <v>28</v>
      </c>
      <c r="K279" s="22" t="s">
        <v>28</v>
      </c>
      <c r="L279" s="22" t="s">
        <v>28</v>
      </c>
      <c r="M279" s="23" t="s">
        <v>28</v>
      </c>
      <c r="AC279" s="9" t="s">
        <v>0</v>
      </c>
    </row>
    <row r="280" spans="1:29" x14ac:dyDescent="0.2">
      <c r="A280" s="31" t="s">
        <v>431</v>
      </c>
      <c r="B280" s="25"/>
      <c r="C280" s="18"/>
      <c r="D280" s="18"/>
      <c r="E280" s="18"/>
      <c r="F280" s="18"/>
      <c r="G280" s="18"/>
      <c r="H280" s="18"/>
      <c r="I280" s="18"/>
      <c r="J280" s="18"/>
      <c r="K280" s="18"/>
      <c r="L280" s="18"/>
      <c r="M280" s="34"/>
      <c r="AC280" s="9" t="s">
        <v>0</v>
      </c>
    </row>
    <row r="281" spans="1:29" x14ac:dyDescent="0.2">
      <c r="A281" s="54"/>
      <c r="B281" s="25">
        <v>44</v>
      </c>
      <c r="C281" s="22" t="s">
        <v>28</v>
      </c>
      <c r="D281" s="22" t="s">
        <v>28</v>
      </c>
      <c r="E281" s="22" t="s">
        <v>28</v>
      </c>
      <c r="F281" s="22" t="s">
        <v>28</v>
      </c>
      <c r="G281" s="22" t="s">
        <v>28</v>
      </c>
      <c r="H281" s="22" t="s">
        <v>28</v>
      </c>
      <c r="I281" s="22" t="s">
        <v>28</v>
      </c>
      <c r="J281" s="22" t="s">
        <v>28</v>
      </c>
      <c r="K281" s="22" t="s">
        <v>28</v>
      </c>
      <c r="L281" s="22" t="s">
        <v>28</v>
      </c>
      <c r="M281" s="23" t="s">
        <v>28</v>
      </c>
      <c r="AC281" s="9" t="s">
        <v>0</v>
      </c>
    </row>
    <row r="282" spans="1:29" x14ac:dyDescent="0.2">
      <c r="A282" s="54"/>
      <c r="B282" s="25">
        <v>45</v>
      </c>
      <c r="C282" s="22" t="s">
        <v>28</v>
      </c>
      <c r="D282" s="22" t="s">
        <v>28</v>
      </c>
      <c r="E282" s="22" t="s">
        <v>28</v>
      </c>
      <c r="F282" s="22" t="s">
        <v>28</v>
      </c>
      <c r="G282" s="22" t="s">
        <v>28</v>
      </c>
      <c r="H282" s="22" t="s">
        <v>28</v>
      </c>
      <c r="I282" s="22" t="s">
        <v>28</v>
      </c>
      <c r="J282" s="22" t="s">
        <v>28</v>
      </c>
      <c r="K282" s="22" t="s">
        <v>28</v>
      </c>
      <c r="L282" s="22" t="s">
        <v>28</v>
      </c>
      <c r="M282" s="23" t="s">
        <v>28</v>
      </c>
      <c r="AC282" s="9" t="s">
        <v>0</v>
      </c>
    </row>
    <row r="283" spans="1:29" x14ac:dyDescent="0.2">
      <c r="A283" s="54"/>
      <c r="B283" s="25">
        <v>46</v>
      </c>
      <c r="C283" s="22" t="s">
        <v>28</v>
      </c>
      <c r="D283" s="22" t="s">
        <v>28</v>
      </c>
      <c r="E283" s="22" t="s">
        <v>28</v>
      </c>
      <c r="F283" s="22" t="s">
        <v>28</v>
      </c>
      <c r="G283" s="22" t="s">
        <v>28</v>
      </c>
      <c r="H283" s="22" t="s">
        <v>28</v>
      </c>
      <c r="I283" s="22" t="s">
        <v>28</v>
      </c>
      <c r="J283" s="22" t="s">
        <v>28</v>
      </c>
      <c r="K283" s="22" t="s">
        <v>28</v>
      </c>
      <c r="L283" s="22" t="s">
        <v>28</v>
      </c>
      <c r="M283" s="23" t="s">
        <v>28</v>
      </c>
      <c r="AC283" s="9" t="s">
        <v>0</v>
      </c>
    </row>
    <row r="284" spans="1:29" x14ac:dyDescent="0.2">
      <c r="A284" s="54"/>
      <c r="B284" s="25">
        <v>47</v>
      </c>
      <c r="C284" s="22" t="s">
        <v>28</v>
      </c>
      <c r="D284" s="22" t="s">
        <v>28</v>
      </c>
      <c r="E284" s="22" t="s">
        <v>28</v>
      </c>
      <c r="F284" s="22" t="s">
        <v>28</v>
      </c>
      <c r="G284" s="22" t="s">
        <v>28</v>
      </c>
      <c r="H284" s="22" t="s">
        <v>28</v>
      </c>
      <c r="I284" s="22" t="s">
        <v>28</v>
      </c>
      <c r="J284" s="22" t="s">
        <v>28</v>
      </c>
      <c r="K284" s="22" t="s">
        <v>28</v>
      </c>
      <c r="L284" s="22" t="s">
        <v>28</v>
      </c>
      <c r="M284" s="23" t="s">
        <v>28</v>
      </c>
      <c r="AC284" s="9" t="s">
        <v>0</v>
      </c>
    </row>
    <row r="285" spans="1:29" x14ac:dyDescent="0.2">
      <c r="A285" s="54"/>
      <c r="B285" s="25">
        <v>48</v>
      </c>
      <c r="C285" s="22" t="s">
        <v>28</v>
      </c>
      <c r="D285" s="22" t="s">
        <v>28</v>
      </c>
      <c r="E285" s="22" t="s">
        <v>28</v>
      </c>
      <c r="F285" s="22" t="s">
        <v>28</v>
      </c>
      <c r="G285" s="22" t="s">
        <v>28</v>
      </c>
      <c r="H285" s="22" t="s">
        <v>28</v>
      </c>
      <c r="I285" s="22" t="s">
        <v>28</v>
      </c>
      <c r="J285" s="22" t="s">
        <v>28</v>
      </c>
      <c r="K285" s="22" t="s">
        <v>28</v>
      </c>
      <c r="L285" s="22" t="s">
        <v>28</v>
      </c>
      <c r="M285" s="23" t="s">
        <v>28</v>
      </c>
      <c r="AC285" s="9" t="s">
        <v>0</v>
      </c>
    </row>
    <row r="286" spans="1:29" x14ac:dyDescent="0.2">
      <c r="A286" s="54"/>
      <c r="B286" s="25">
        <v>49</v>
      </c>
      <c r="C286" s="22" t="s">
        <v>28</v>
      </c>
      <c r="D286" s="22" t="s">
        <v>28</v>
      </c>
      <c r="E286" s="22" t="s">
        <v>28</v>
      </c>
      <c r="F286" s="22" t="s">
        <v>28</v>
      </c>
      <c r="G286" s="22" t="s">
        <v>28</v>
      </c>
      <c r="H286" s="22" t="s">
        <v>28</v>
      </c>
      <c r="I286" s="22" t="s">
        <v>28</v>
      </c>
      <c r="J286" s="22" t="s">
        <v>28</v>
      </c>
      <c r="K286" s="22" t="s">
        <v>28</v>
      </c>
      <c r="L286" s="22" t="s">
        <v>28</v>
      </c>
      <c r="M286" s="23" t="s">
        <v>28</v>
      </c>
      <c r="AC286" s="9" t="s">
        <v>0</v>
      </c>
    </row>
    <row r="287" spans="1:29" x14ac:dyDescent="0.2">
      <c r="A287" s="54"/>
      <c r="B287" s="25">
        <v>50</v>
      </c>
      <c r="C287" s="22" t="s">
        <v>28</v>
      </c>
      <c r="D287" s="22" t="s">
        <v>28</v>
      </c>
      <c r="E287" s="22" t="s">
        <v>28</v>
      </c>
      <c r="F287" s="22" t="s">
        <v>28</v>
      </c>
      <c r="G287" s="22" t="s">
        <v>28</v>
      </c>
      <c r="H287" s="22" t="s">
        <v>28</v>
      </c>
      <c r="I287" s="22" t="s">
        <v>28</v>
      </c>
      <c r="J287" s="22" t="s">
        <v>28</v>
      </c>
      <c r="K287" s="22" t="s">
        <v>28</v>
      </c>
      <c r="L287" s="22" t="s">
        <v>28</v>
      </c>
      <c r="M287" s="23" t="s">
        <v>28</v>
      </c>
      <c r="AC287" s="9" t="s">
        <v>0</v>
      </c>
    </row>
    <row r="288" spans="1:29" x14ac:dyDescent="0.2">
      <c r="A288" s="54"/>
      <c r="B288" s="25">
        <v>51</v>
      </c>
      <c r="C288" s="22" t="s">
        <v>28</v>
      </c>
      <c r="D288" s="22" t="s">
        <v>28</v>
      </c>
      <c r="E288" s="22" t="s">
        <v>28</v>
      </c>
      <c r="F288" s="22" t="s">
        <v>28</v>
      </c>
      <c r="G288" s="22" t="s">
        <v>28</v>
      </c>
      <c r="H288" s="22" t="s">
        <v>28</v>
      </c>
      <c r="I288" s="22" t="s">
        <v>28</v>
      </c>
      <c r="J288" s="22" t="s">
        <v>28</v>
      </c>
      <c r="K288" s="22" t="s">
        <v>28</v>
      </c>
      <c r="L288" s="22" t="s">
        <v>28</v>
      </c>
      <c r="M288" s="23" t="s">
        <v>28</v>
      </c>
      <c r="AC288" s="9" t="s">
        <v>0</v>
      </c>
    </row>
    <row r="289" spans="1:29" x14ac:dyDescent="0.2">
      <c r="A289" s="54"/>
      <c r="B289" s="25">
        <v>52</v>
      </c>
      <c r="C289" s="22" t="s">
        <v>28</v>
      </c>
      <c r="D289" s="22" t="s">
        <v>28</v>
      </c>
      <c r="E289" s="22" t="s">
        <v>28</v>
      </c>
      <c r="F289" s="22" t="s">
        <v>28</v>
      </c>
      <c r="G289" s="22" t="s">
        <v>28</v>
      </c>
      <c r="H289" s="22" t="s">
        <v>28</v>
      </c>
      <c r="I289" s="22" t="s">
        <v>28</v>
      </c>
      <c r="J289" s="22" t="s">
        <v>28</v>
      </c>
      <c r="K289" s="22" t="s">
        <v>28</v>
      </c>
      <c r="L289" s="22" t="s">
        <v>28</v>
      </c>
      <c r="M289" s="23" t="s">
        <v>28</v>
      </c>
      <c r="AC289" s="9" t="s">
        <v>0</v>
      </c>
    </row>
    <row r="290" spans="1:29" x14ac:dyDescent="0.2">
      <c r="A290" s="54"/>
      <c r="B290" s="25">
        <v>53</v>
      </c>
      <c r="C290" s="22" t="s">
        <v>28</v>
      </c>
      <c r="D290" s="22" t="s">
        <v>28</v>
      </c>
      <c r="E290" s="22" t="s">
        <v>28</v>
      </c>
      <c r="F290" s="22" t="s">
        <v>28</v>
      </c>
      <c r="G290" s="22" t="s">
        <v>28</v>
      </c>
      <c r="H290" s="22" t="s">
        <v>28</v>
      </c>
      <c r="I290" s="22" t="s">
        <v>28</v>
      </c>
      <c r="J290" s="22" t="s">
        <v>28</v>
      </c>
      <c r="K290" s="22" t="s">
        <v>28</v>
      </c>
      <c r="L290" s="22" t="s">
        <v>28</v>
      </c>
      <c r="M290" s="23" t="s">
        <v>28</v>
      </c>
      <c r="AC290" s="9" t="s">
        <v>0</v>
      </c>
    </row>
    <row r="291" spans="1:29" x14ac:dyDescent="0.2">
      <c r="A291" s="31" t="s">
        <v>432</v>
      </c>
      <c r="B291" s="25">
        <v>54</v>
      </c>
      <c r="C291" s="22" t="s">
        <v>28</v>
      </c>
      <c r="D291" s="22" t="s">
        <v>28</v>
      </c>
      <c r="E291" s="22" t="s">
        <v>28</v>
      </c>
      <c r="F291" s="22" t="s">
        <v>28</v>
      </c>
      <c r="G291" s="22" t="s">
        <v>28</v>
      </c>
      <c r="H291" s="22" t="s">
        <v>28</v>
      </c>
      <c r="I291" s="22" t="s">
        <v>28</v>
      </c>
      <c r="J291" s="22" t="s">
        <v>28</v>
      </c>
      <c r="K291" s="22" t="s">
        <v>28</v>
      </c>
      <c r="L291" s="22" t="s">
        <v>28</v>
      </c>
      <c r="M291" s="23" t="s">
        <v>28</v>
      </c>
      <c r="AC291" s="9" t="s">
        <v>0</v>
      </c>
    </row>
    <row r="292" spans="1:29" x14ac:dyDescent="0.2">
      <c r="A292" s="166" t="s">
        <v>433</v>
      </c>
      <c r="B292" s="25">
        <v>60</v>
      </c>
      <c r="C292" s="58">
        <f t="shared" ref="C292:M292" si="28">SUM(C245:C279,C281:C291)</f>
        <v>0</v>
      </c>
      <c r="D292" s="41">
        <f t="shared" si="28"/>
        <v>0</v>
      </c>
      <c r="E292" s="41">
        <f t="shared" si="28"/>
        <v>0</v>
      </c>
      <c r="F292" s="41">
        <f t="shared" si="28"/>
        <v>0</v>
      </c>
      <c r="G292" s="41">
        <f t="shared" si="28"/>
        <v>0</v>
      </c>
      <c r="H292" s="41">
        <f t="shared" si="28"/>
        <v>0</v>
      </c>
      <c r="I292" s="41">
        <f t="shared" si="28"/>
        <v>0</v>
      </c>
      <c r="J292" s="41">
        <f t="shared" si="28"/>
        <v>0</v>
      </c>
      <c r="K292" s="41">
        <f t="shared" si="28"/>
        <v>0</v>
      </c>
      <c r="L292" s="41">
        <f t="shared" si="28"/>
        <v>0</v>
      </c>
      <c r="M292" s="59">
        <f t="shared" si="28"/>
        <v>0</v>
      </c>
      <c r="AC292" s="9" t="s">
        <v>0</v>
      </c>
    </row>
    <row r="293" spans="1:29" x14ac:dyDescent="0.2">
      <c r="A293" s="108" t="s">
        <v>434</v>
      </c>
      <c r="B293" s="25"/>
      <c r="C293" s="18"/>
      <c r="D293" s="18"/>
      <c r="E293" s="18"/>
      <c r="F293" s="18"/>
      <c r="G293" s="18"/>
      <c r="H293" s="18"/>
      <c r="I293" s="18"/>
      <c r="J293" s="18"/>
      <c r="K293" s="18"/>
      <c r="L293" s="18"/>
      <c r="M293" s="34"/>
      <c r="AC293" s="9" t="s">
        <v>0</v>
      </c>
    </row>
    <row r="294" spans="1:29" x14ac:dyDescent="0.2">
      <c r="A294" s="74" t="s">
        <v>435</v>
      </c>
      <c r="B294" s="25">
        <v>100</v>
      </c>
      <c r="C294" s="26">
        <f t="shared" ref="C294:M294" si="29">SUM(C295:C313)</f>
        <v>0</v>
      </c>
      <c r="D294" s="26">
        <f t="shared" si="29"/>
        <v>0</v>
      </c>
      <c r="E294" s="26">
        <f t="shared" si="29"/>
        <v>0</v>
      </c>
      <c r="F294" s="26">
        <f t="shared" si="29"/>
        <v>0</v>
      </c>
      <c r="G294" s="26">
        <f t="shared" si="29"/>
        <v>0</v>
      </c>
      <c r="H294" s="26">
        <f t="shared" si="29"/>
        <v>0</v>
      </c>
      <c r="I294" s="26">
        <f t="shared" si="29"/>
        <v>0</v>
      </c>
      <c r="J294" s="26">
        <f t="shared" si="29"/>
        <v>0</v>
      </c>
      <c r="K294" s="26">
        <f t="shared" si="29"/>
        <v>0</v>
      </c>
      <c r="L294" s="26">
        <f t="shared" si="29"/>
        <v>0</v>
      </c>
      <c r="M294" s="36">
        <f t="shared" si="29"/>
        <v>0</v>
      </c>
      <c r="AC294" s="9" t="s">
        <v>0</v>
      </c>
    </row>
    <row r="295" spans="1:29" x14ac:dyDescent="0.2">
      <c r="A295" s="86" t="s">
        <v>1458</v>
      </c>
      <c r="B295" s="25">
        <v>101</v>
      </c>
      <c r="C295" s="22" t="s">
        <v>28</v>
      </c>
      <c r="D295" s="22" t="s">
        <v>28</v>
      </c>
      <c r="E295" s="22" t="s">
        <v>28</v>
      </c>
      <c r="F295" s="22" t="s">
        <v>28</v>
      </c>
      <c r="G295" s="22" t="s">
        <v>28</v>
      </c>
      <c r="H295" s="22" t="s">
        <v>28</v>
      </c>
      <c r="I295" s="22" t="s">
        <v>28</v>
      </c>
      <c r="J295" s="22" t="s">
        <v>28</v>
      </c>
      <c r="K295" s="22" t="s">
        <v>28</v>
      </c>
      <c r="L295" s="22" t="s">
        <v>28</v>
      </c>
      <c r="M295" s="23" t="s">
        <v>28</v>
      </c>
      <c r="AC295" s="9" t="s">
        <v>0</v>
      </c>
    </row>
    <row r="296" spans="1:29" x14ac:dyDescent="0.2">
      <c r="A296" s="86" t="s">
        <v>1459</v>
      </c>
      <c r="B296" s="25">
        <v>102</v>
      </c>
      <c r="C296" s="22" t="s">
        <v>28</v>
      </c>
      <c r="D296" s="22" t="s">
        <v>28</v>
      </c>
      <c r="E296" s="22" t="s">
        <v>28</v>
      </c>
      <c r="F296" s="22" t="s">
        <v>28</v>
      </c>
      <c r="G296" s="22" t="s">
        <v>28</v>
      </c>
      <c r="H296" s="22" t="s">
        <v>28</v>
      </c>
      <c r="I296" s="22" t="s">
        <v>28</v>
      </c>
      <c r="J296" s="22" t="s">
        <v>28</v>
      </c>
      <c r="K296" s="22" t="s">
        <v>28</v>
      </c>
      <c r="L296" s="22" t="s">
        <v>28</v>
      </c>
      <c r="M296" s="23" t="s">
        <v>28</v>
      </c>
      <c r="AC296" s="9" t="s">
        <v>0</v>
      </c>
    </row>
    <row r="297" spans="1:29" x14ac:dyDescent="0.2">
      <c r="A297" s="86" t="s">
        <v>1460</v>
      </c>
      <c r="B297" s="25">
        <v>103</v>
      </c>
      <c r="C297" s="22" t="s">
        <v>28</v>
      </c>
      <c r="D297" s="22" t="s">
        <v>28</v>
      </c>
      <c r="E297" s="22" t="s">
        <v>28</v>
      </c>
      <c r="F297" s="22" t="s">
        <v>28</v>
      </c>
      <c r="G297" s="22" t="s">
        <v>28</v>
      </c>
      <c r="H297" s="22" t="s">
        <v>28</v>
      </c>
      <c r="I297" s="22" t="s">
        <v>28</v>
      </c>
      <c r="J297" s="22" t="s">
        <v>28</v>
      </c>
      <c r="K297" s="22" t="s">
        <v>28</v>
      </c>
      <c r="L297" s="22" t="s">
        <v>28</v>
      </c>
      <c r="M297" s="23" t="s">
        <v>28</v>
      </c>
      <c r="AC297" s="9" t="s">
        <v>0</v>
      </c>
    </row>
    <row r="298" spans="1:29" x14ac:dyDescent="0.2">
      <c r="A298" s="86" t="s">
        <v>1461</v>
      </c>
      <c r="B298" s="25">
        <v>104</v>
      </c>
      <c r="C298" s="22" t="s">
        <v>28</v>
      </c>
      <c r="D298" s="22" t="s">
        <v>28</v>
      </c>
      <c r="E298" s="22" t="s">
        <v>28</v>
      </c>
      <c r="F298" s="22" t="s">
        <v>28</v>
      </c>
      <c r="G298" s="22" t="s">
        <v>28</v>
      </c>
      <c r="H298" s="22" t="s">
        <v>28</v>
      </c>
      <c r="I298" s="22" t="s">
        <v>28</v>
      </c>
      <c r="J298" s="22" t="s">
        <v>28</v>
      </c>
      <c r="K298" s="22" t="s">
        <v>28</v>
      </c>
      <c r="L298" s="22" t="s">
        <v>28</v>
      </c>
      <c r="M298" s="23" t="s">
        <v>28</v>
      </c>
      <c r="AC298" s="9" t="s">
        <v>0</v>
      </c>
    </row>
    <row r="299" spans="1:29" x14ac:dyDescent="0.2">
      <c r="A299" s="86" t="s">
        <v>1462</v>
      </c>
      <c r="B299" s="25">
        <v>105</v>
      </c>
      <c r="C299" s="22" t="s">
        <v>28</v>
      </c>
      <c r="D299" s="22" t="s">
        <v>28</v>
      </c>
      <c r="E299" s="22" t="s">
        <v>28</v>
      </c>
      <c r="F299" s="22" t="s">
        <v>28</v>
      </c>
      <c r="G299" s="22" t="s">
        <v>28</v>
      </c>
      <c r="H299" s="22" t="s">
        <v>28</v>
      </c>
      <c r="I299" s="22" t="s">
        <v>28</v>
      </c>
      <c r="J299" s="22" t="s">
        <v>28</v>
      </c>
      <c r="K299" s="22" t="s">
        <v>28</v>
      </c>
      <c r="L299" s="22" t="s">
        <v>28</v>
      </c>
      <c r="M299" s="23" t="s">
        <v>28</v>
      </c>
      <c r="AC299" s="9" t="s">
        <v>0</v>
      </c>
    </row>
    <row r="300" spans="1:29" x14ac:dyDescent="0.2">
      <c r="A300" s="86" t="s">
        <v>1463</v>
      </c>
      <c r="B300" s="25">
        <v>106</v>
      </c>
      <c r="C300" s="22" t="s">
        <v>28</v>
      </c>
      <c r="D300" s="22" t="s">
        <v>28</v>
      </c>
      <c r="E300" s="22" t="s">
        <v>28</v>
      </c>
      <c r="F300" s="22" t="s">
        <v>28</v>
      </c>
      <c r="G300" s="22" t="s">
        <v>28</v>
      </c>
      <c r="H300" s="22" t="s">
        <v>28</v>
      </c>
      <c r="I300" s="22" t="s">
        <v>28</v>
      </c>
      <c r="J300" s="22" t="s">
        <v>28</v>
      </c>
      <c r="K300" s="22" t="s">
        <v>28</v>
      </c>
      <c r="L300" s="22" t="s">
        <v>28</v>
      </c>
      <c r="M300" s="23" t="s">
        <v>28</v>
      </c>
      <c r="AC300" s="9" t="s">
        <v>0</v>
      </c>
    </row>
    <row r="301" spans="1:29" x14ac:dyDescent="0.2">
      <c r="A301" s="86" t="s">
        <v>1464</v>
      </c>
      <c r="B301" s="25">
        <v>107</v>
      </c>
      <c r="C301" s="22" t="s">
        <v>28</v>
      </c>
      <c r="D301" s="22" t="s">
        <v>28</v>
      </c>
      <c r="E301" s="22" t="s">
        <v>28</v>
      </c>
      <c r="F301" s="22" t="s">
        <v>28</v>
      </c>
      <c r="G301" s="22" t="s">
        <v>28</v>
      </c>
      <c r="H301" s="22" t="s">
        <v>28</v>
      </c>
      <c r="I301" s="22" t="s">
        <v>28</v>
      </c>
      <c r="J301" s="22" t="s">
        <v>28</v>
      </c>
      <c r="K301" s="22" t="s">
        <v>28</v>
      </c>
      <c r="L301" s="22" t="s">
        <v>28</v>
      </c>
      <c r="M301" s="23" t="s">
        <v>28</v>
      </c>
      <c r="AC301" s="9" t="s">
        <v>0</v>
      </c>
    </row>
    <row r="302" spans="1:29" x14ac:dyDescent="0.2">
      <c r="A302" s="86" t="s">
        <v>1465</v>
      </c>
      <c r="B302" s="25">
        <v>108</v>
      </c>
      <c r="C302" s="22" t="s">
        <v>28</v>
      </c>
      <c r="D302" s="22" t="s">
        <v>28</v>
      </c>
      <c r="E302" s="22" t="s">
        <v>28</v>
      </c>
      <c r="F302" s="22" t="s">
        <v>28</v>
      </c>
      <c r="G302" s="22" t="s">
        <v>28</v>
      </c>
      <c r="H302" s="22" t="s">
        <v>28</v>
      </c>
      <c r="I302" s="22" t="s">
        <v>28</v>
      </c>
      <c r="J302" s="22" t="s">
        <v>28</v>
      </c>
      <c r="K302" s="22" t="s">
        <v>28</v>
      </c>
      <c r="L302" s="22" t="s">
        <v>28</v>
      </c>
      <c r="M302" s="23" t="s">
        <v>28</v>
      </c>
      <c r="AC302" s="9" t="s">
        <v>0</v>
      </c>
    </row>
    <row r="303" spans="1:29" x14ac:dyDescent="0.2">
      <c r="A303" s="86" t="s">
        <v>1466</v>
      </c>
      <c r="B303" s="25">
        <v>109</v>
      </c>
      <c r="C303" s="22" t="s">
        <v>28</v>
      </c>
      <c r="D303" s="22" t="s">
        <v>28</v>
      </c>
      <c r="E303" s="22" t="s">
        <v>28</v>
      </c>
      <c r="F303" s="22" t="s">
        <v>28</v>
      </c>
      <c r="G303" s="22" t="s">
        <v>28</v>
      </c>
      <c r="H303" s="22" t="s">
        <v>28</v>
      </c>
      <c r="I303" s="22" t="s">
        <v>28</v>
      </c>
      <c r="J303" s="22" t="s">
        <v>28</v>
      </c>
      <c r="K303" s="22" t="s">
        <v>28</v>
      </c>
      <c r="L303" s="22" t="s">
        <v>28</v>
      </c>
      <c r="M303" s="23" t="s">
        <v>28</v>
      </c>
      <c r="AC303" s="9" t="s">
        <v>0</v>
      </c>
    </row>
    <row r="304" spans="1:29" x14ac:dyDescent="0.2">
      <c r="A304" s="86" t="s">
        <v>1467</v>
      </c>
      <c r="B304" s="25">
        <v>110</v>
      </c>
      <c r="C304" s="22" t="s">
        <v>28</v>
      </c>
      <c r="D304" s="22" t="s">
        <v>28</v>
      </c>
      <c r="E304" s="22" t="s">
        <v>28</v>
      </c>
      <c r="F304" s="22" t="s">
        <v>28</v>
      </c>
      <c r="G304" s="22" t="s">
        <v>28</v>
      </c>
      <c r="H304" s="22" t="s">
        <v>28</v>
      </c>
      <c r="I304" s="22" t="s">
        <v>28</v>
      </c>
      <c r="J304" s="22" t="s">
        <v>28</v>
      </c>
      <c r="K304" s="22" t="s">
        <v>28</v>
      </c>
      <c r="L304" s="22" t="s">
        <v>28</v>
      </c>
      <c r="M304" s="23" t="s">
        <v>28</v>
      </c>
      <c r="AC304" s="9" t="s">
        <v>0</v>
      </c>
    </row>
    <row r="305" spans="1:29" x14ac:dyDescent="0.2">
      <c r="A305" s="86" t="s">
        <v>1468</v>
      </c>
      <c r="B305" s="25">
        <v>111</v>
      </c>
      <c r="C305" s="22" t="s">
        <v>28</v>
      </c>
      <c r="D305" s="22" t="s">
        <v>28</v>
      </c>
      <c r="E305" s="22" t="s">
        <v>28</v>
      </c>
      <c r="F305" s="22" t="s">
        <v>28</v>
      </c>
      <c r="G305" s="22" t="s">
        <v>28</v>
      </c>
      <c r="H305" s="22" t="s">
        <v>28</v>
      </c>
      <c r="I305" s="22" t="s">
        <v>28</v>
      </c>
      <c r="J305" s="22" t="s">
        <v>28</v>
      </c>
      <c r="K305" s="22" t="s">
        <v>28</v>
      </c>
      <c r="L305" s="22" t="s">
        <v>28</v>
      </c>
      <c r="M305" s="23" t="s">
        <v>28</v>
      </c>
      <c r="AC305" s="9" t="s">
        <v>0</v>
      </c>
    </row>
    <row r="306" spans="1:29" x14ac:dyDescent="0.2">
      <c r="A306" s="86" t="s">
        <v>1469</v>
      </c>
      <c r="B306" s="25">
        <v>112</v>
      </c>
      <c r="C306" s="22" t="s">
        <v>28</v>
      </c>
      <c r="D306" s="22" t="s">
        <v>28</v>
      </c>
      <c r="E306" s="22" t="s">
        <v>28</v>
      </c>
      <c r="F306" s="22" t="s">
        <v>28</v>
      </c>
      <c r="G306" s="22" t="s">
        <v>28</v>
      </c>
      <c r="H306" s="22" t="s">
        <v>28</v>
      </c>
      <c r="I306" s="22" t="s">
        <v>28</v>
      </c>
      <c r="J306" s="22" t="s">
        <v>28</v>
      </c>
      <c r="K306" s="22" t="s">
        <v>28</v>
      </c>
      <c r="L306" s="22" t="s">
        <v>28</v>
      </c>
      <c r="M306" s="23" t="s">
        <v>28</v>
      </c>
      <c r="AC306" s="9" t="s">
        <v>0</v>
      </c>
    </row>
    <row r="307" spans="1:29" x14ac:dyDescent="0.2">
      <c r="A307" s="86" t="s">
        <v>1470</v>
      </c>
      <c r="B307" s="25">
        <v>113</v>
      </c>
      <c r="C307" s="22" t="s">
        <v>28</v>
      </c>
      <c r="D307" s="22" t="s">
        <v>28</v>
      </c>
      <c r="E307" s="22" t="s">
        <v>28</v>
      </c>
      <c r="F307" s="22" t="s">
        <v>28</v>
      </c>
      <c r="G307" s="22" t="s">
        <v>28</v>
      </c>
      <c r="H307" s="22" t="s">
        <v>28</v>
      </c>
      <c r="I307" s="22" t="s">
        <v>28</v>
      </c>
      <c r="J307" s="22" t="s">
        <v>28</v>
      </c>
      <c r="K307" s="22" t="s">
        <v>28</v>
      </c>
      <c r="L307" s="22" t="s">
        <v>28</v>
      </c>
      <c r="M307" s="23" t="s">
        <v>28</v>
      </c>
      <c r="AC307" s="9" t="s">
        <v>0</v>
      </c>
    </row>
    <row r="308" spans="1:29" x14ac:dyDescent="0.2">
      <c r="A308" s="86" t="s">
        <v>1471</v>
      </c>
      <c r="B308" s="25">
        <v>114</v>
      </c>
      <c r="C308" s="22" t="s">
        <v>28</v>
      </c>
      <c r="D308" s="22" t="s">
        <v>28</v>
      </c>
      <c r="E308" s="22" t="s">
        <v>28</v>
      </c>
      <c r="F308" s="22" t="s">
        <v>28</v>
      </c>
      <c r="G308" s="22" t="s">
        <v>28</v>
      </c>
      <c r="H308" s="22" t="s">
        <v>28</v>
      </c>
      <c r="I308" s="22" t="s">
        <v>28</v>
      </c>
      <c r="J308" s="22" t="s">
        <v>28</v>
      </c>
      <c r="K308" s="22" t="s">
        <v>28</v>
      </c>
      <c r="L308" s="22" t="s">
        <v>28</v>
      </c>
      <c r="M308" s="23" t="s">
        <v>28</v>
      </c>
      <c r="AC308" s="9" t="s">
        <v>0</v>
      </c>
    </row>
    <row r="309" spans="1:29" x14ac:dyDescent="0.2">
      <c r="A309" s="86" t="s">
        <v>1472</v>
      </c>
      <c r="B309" s="25">
        <v>115</v>
      </c>
      <c r="C309" s="22" t="s">
        <v>28</v>
      </c>
      <c r="D309" s="22" t="s">
        <v>28</v>
      </c>
      <c r="E309" s="22" t="s">
        <v>28</v>
      </c>
      <c r="F309" s="22" t="s">
        <v>28</v>
      </c>
      <c r="G309" s="22" t="s">
        <v>28</v>
      </c>
      <c r="H309" s="22" t="s">
        <v>28</v>
      </c>
      <c r="I309" s="22" t="s">
        <v>28</v>
      </c>
      <c r="J309" s="22" t="s">
        <v>28</v>
      </c>
      <c r="K309" s="22" t="s">
        <v>28</v>
      </c>
      <c r="L309" s="22" t="s">
        <v>28</v>
      </c>
      <c r="M309" s="23" t="s">
        <v>28</v>
      </c>
      <c r="AC309" s="9" t="s">
        <v>0</v>
      </c>
    </row>
    <row r="310" spans="1:29" x14ac:dyDescent="0.2">
      <c r="A310" s="86" t="s">
        <v>1457</v>
      </c>
      <c r="B310" s="25">
        <v>116</v>
      </c>
      <c r="C310" s="22" t="s">
        <v>28</v>
      </c>
      <c r="D310" s="22" t="s">
        <v>28</v>
      </c>
      <c r="E310" s="22" t="s">
        <v>28</v>
      </c>
      <c r="F310" s="22" t="s">
        <v>28</v>
      </c>
      <c r="G310" s="22" t="s">
        <v>28</v>
      </c>
      <c r="H310" s="22" t="s">
        <v>28</v>
      </c>
      <c r="I310" s="22" t="s">
        <v>28</v>
      </c>
      <c r="J310" s="22" t="s">
        <v>28</v>
      </c>
      <c r="K310" s="22" t="s">
        <v>28</v>
      </c>
      <c r="L310" s="22" t="s">
        <v>28</v>
      </c>
      <c r="M310" s="23" t="s">
        <v>28</v>
      </c>
      <c r="AC310" s="9" t="s">
        <v>0</v>
      </c>
    </row>
    <row r="311" spans="1:29" x14ac:dyDescent="0.2">
      <c r="A311" s="86" t="s">
        <v>1473</v>
      </c>
      <c r="B311" s="25">
        <v>117</v>
      </c>
      <c r="C311" s="22" t="s">
        <v>28</v>
      </c>
      <c r="D311" s="22" t="s">
        <v>28</v>
      </c>
      <c r="E311" s="22" t="s">
        <v>28</v>
      </c>
      <c r="F311" s="22" t="s">
        <v>28</v>
      </c>
      <c r="G311" s="22" t="s">
        <v>28</v>
      </c>
      <c r="H311" s="22" t="s">
        <v>28</v>
      </c>
      <c r="I311" s="22" t="s">
        <v>28</v>
      </c>
      <c r="J311" s="22" t="s">
        <v>28</v>
      </c>
      <c r="K311" s="22" t="s">
        <v>28</v>
      </c>
      <c r="L311" s="22" t="s">
        <v>28</v>
      </c>
      <c r="M311" s="23" t="s">
        <v>28</v>
      </c>
      <c r="AC311" s="9" t="s">
        <v>0</v>
      </c>
    </row>
    <row r="312" spans="1:29" x14ac:dyDescent="0.2">
      <c r="A312" s="86" t="s">
        <v>1474</v>
      </c>
      <c r="B312" s="25">
        <v>118</v>
      </c>
      <c r="C312" s="22" t="s">
        <v>28</v>
      </c>
      <c r="D312" s="22" t="s">
        <v>28</v>
      </c>
      <c r="E312" s="22" t="s">
        <v>28</v>
      </c>
      <c r="F312" s="22" t="s">
        <v>28</v>
      </c>
      <c r="G312" s="22" t="s">
        <v>28</v>
      </c>
      <c r="H312" s="22" t="s">
        <v>28</v>
      </c>
      <c r="I312" s="22" t="s">
        <v>28</v>
      </c>
      <c r="J312" s="22" t="s">
        <v>28</v>
      </c>
      <c r="K312" s="22" t="s">
        <v>28</v>
      </c>
      <c r="L312" s="22" t="s">
        <v>28</v>
      </c>
      <c r="M312" s="23" t="s">
        <v>28</v>
      </c>
      <c r="AC312" s="9" t="s">
        <v>0</v>
      </c>
    </row>
    <row r="313" spans="1:29" x14ac:dyDescent="0.2">
      <c r="A313" s="86" t="s">
        <v>1475</v>
      </c>
      <c r="B313" s="25">
        <v>119</v>
      </c>
      <c r="C313" s="22" t="s">
        <v>28</v>
      </c>
      <c r="D313" s="22" t="s">
        <v>28</v>
      </c>
      <c r="E313" s="22" t="s">
        <v>28</v>
      </c>
      <c r="F313" s="22" t="s">
        <v>28</v>
      </c>
      <c r="G313" s="22" t="s">
        <v>28</v>
      </c>
      <c r="H313" s="22" t="s">
        <v>28</v>
      </c>
      <c r="I313" s="22" t="s">
        <v>28</v>
      </c>
      <c r="J313" s="22" t="s">
        <v>28</v>
      </c>
      <c r="K313" s="22" t="s">
        <v>28</v>
      </c>
      <c r="L313" s="22" t="s">
        <v>28</v>
      </c>
      <c r="M313" s="23" t="s">
        <v>28</v>
      </c>
      <c r="AC313" s="9" t="s">
        <v>0</v>
      </c>
    </row>
    <row r="314" spans="1:29" x14ac:dyDescent="0.2">
      <c r="A314" s="167" t="s">
        <v>436</v>
      </c>
      <c r="B314" s="38">
        <v>120</v>
      </c>
      <c r="C314" s="410">
        <f t="shared" ref="C314:M314" si="30">ROUND(SUM(C254)-SUM(C294),0)</f>
        <v>0</v>
      </c>
      <c r="D314" s="411">
        <f t="shared" si="30"/>
        <v>0</v>
      </c>
      <c r="E314" s="411">
        <f t="shared" si="30"/>
        <v>0</v>
      </c>
      <c r="F314" s="411">
        <f t="shared" si="30"/>
        <v>0</v>
      </c>
      <c r="G314" s="411">
        <f t="shared" si="30"/>
        <v>0</v>
      </c>
      <c r="H314" s="411">
        <f t="shared" si="30"/>
        <v>0</v>
      </c>
      <c r="I314" s="411">
        <f t="shared" si="30"/>
        <v>0</v>
      </c>
      <c r="J314" s="411">
        <f t="shared" si="30"/>
        <v>0</v>
      </c>
      <c r="K314" s="411">
        <f t="shared" si="30"/>
        <v>0</v>
      </c>
      <c r="L314" s="411">
        <f t="shared" si="30"/>
        <v>0</v>
      </c>
      <c r="M314" s="412">
        <f t="shared" si="30"/>
        <v>0</v>
      </c>
      <c r="AC314" s="9" t="s">
        <v>0</v>
      </c>
    </row>
    <row r="315" spans="1:29" x14ac:dyDescent="0.2">
      <c r="AC315" s="9" t="s">
        <v>0</v>
      </c>
    </row>
    <row r="316" spans="1:29" ht="24.95" customHeight="1" x14ac:dyDescent="0.2">
      <c r="A316" s="28"/>
      <c r="B316" s="29"/>
      <c r="C316" s="164" t="s">
        <v>437</v>
      </c>
      <c r="D316" s="162"/>
      <c r="E316" s="163"/>
      <c r="AC316" s="9" t="s">
        <v>0</v>
      </c>
    </row>
    <row r="317" spans="1:29" ht="62.45" customHeight="1" x14ac:dyDescent="0.2">
      <c r="A317" s="165" t="s">
        <v>438</v>
      </c>
      <c r="B317" s="10"/>
      <c r="C317" s="128" t="s">
        <v>137</v>
      </c>
      <c r="D317" s="71" t="s">
        <v>439</v>
      </c>
      <c r="E317" s="71" t="s">
        <v>440</v>
      </c>
      <c r="AC317" s="9" t="s">
        <v>0</v>
      </c>
    </row>
    <row r="318" spans="1:29" x14ac:dyDescent="0.2">
      <c r="A318" s="55">
        <v>1</v>
      </c>
      <c r="B318" s="144">
        <v>18</v>
      </c>
      <c r="C318" s="17" t="s">
        <v>441</v>
      </c>
      <c r="D318" s="17">
        <v>3</v>
      </c>
      <c r="E318" s="32">
        <v>4</v>
      </c>
      <c r="AC318" s="9" t="s">
        <v>0</v>
      </c>
    </row>
    <row r="319" spans="1:29" x14ac:dyDescent="0.2">
      <c r="A319" s="31" t="s">
        <v>396</v>
      </c>
      <c r="B319" s="25">
        <v>1</v>
      </c>
      <c r="C319" s="26">
        <f t="shared" ref="C319:C353" si="31">SUM(D319:E319)</f>
        <v>0</v>
      </c>
      <c r="D319" s="22" t="s">
        <v>28</v>
      </c>
      <c r="E319" s="23" t="s">
        <v>28</v>
      </c>
      <c r="AC319" s="9" t="s">
        <v>0</v>
      </c>
    </row>
    <row r="320" spans="1:29" x14ac:dyDescent="0.2">
      <c r="A320" s="31" t="s">
        <v>397</v>
      </c>
      <c r="B320" s="25">
        <v>2</v>
      </c>
      <c r="C320" s="26">
        <f t="shared" si="31"/>
        <v>0</v>
      </c>
      <c r="D320" s="22" t="s">
        <v>28</v>
      </c>
      <c r="E320" s="23" t="s">
        <v>28</v>
      </c>
      <c r="AC320" s="9" t="s">
        <v>0</v>
      </c>
    </row>
    <row r="321" spans="1:29" x14ac:dyDescent="0.2">
      <c r="A321" s="31" t="s">
        <v>398</v>
      </c>
      <c r="B321" s="25">
        <v>3</v>
      </c>
      <c r="C321" s="26">
        <f t="shared" si="31"/>
        <v>0</v>
      </c>
      <c r="D321" s="22" t="s">
        <v>28</v>
      </c>
      <c r="E321" s="23" t="s">
        <v>28</v>
      </c>
      <c r="AC321" s="9" t="s">
        <v>0</v>
      </c>
    </row>
    <row r="322" spans="1:29" x14ac:dyDescent="0.2">
      <c r="A322" s="31" t="s">
        <v>399</v>
      </c>
      <c r="B322" s="25">
        <v>4</v>
      </c>
      <c r="C322" s="26">
        <f t="shared" si="31"/>
        <v>0</v>
      </c>
      <c r="D322" s="22" t="s">
        <v>28</v>
      </c>
      <c r="E322" s="23" t="s">
        <v>28</v>
      </c>
      <c r="AC322" s="9" t="s">
        <v>0</v>
      </c>
    </row>
    <row r="323" spans="1:29" x14ac:dyDescent="0.2">
      <c r="A323" s="31" t="s">
        <v>400</v>
      </c>
      <c r="B323" s="25">
        <v>5</v>
      </c>
      <c r="C323" s="26">
        <f t="shared" si="31"/>
        <v>0</v>
      </c>
      <c r="D323" s="22" t="s">
        <v>28</v>
      </c>
      <c r="E323" s="23" t="s">
        <v>28</v>
      </c>
      <c r="AC323" s="9" t="s">
        <v>0</v>
      </c>
    </row>
    <row r="324" spans="1:29" x14ac:dyDescent="0.2">
      <c r="A324" s="31" t="s">
        <v>401</v>
      </c>
      <c r="B324" s="25">
        <v>6</v>
      </c>
      <c r="C324" s="26">
        <f t="shared" si="31"/>
        <v>0</v>
      </c>
      <c r="D324" s="22" t="s">
        <v>28</v>
      </c>
      <c r="E324" s="23" t="s">
        <v>28</v>
      </c>
      <c r="AC324" s="9" t="s">
        <v>0</v>
      </c>
    </row>
    <row r="325" spans="1:29" x14ac:dyDescent="0.2">
      <c r="A325" s="31" t="s">
        <v>402</v>
      </c>
      <c r="B325" s="25">
        <v>7</v>
      </c>
      <c r="C325" s="26">
        <f t="shared" si="31"/>
        <v>0</v>
      </c>
      <c r="D325" s="22" t="s">
        <v>28</v>
      </c>
      <c r="E325" s="23" t="s">
        <v>28</v>
      </c>
      <c r="AC325" s="9" t="s">
        <v>0</v>
      </c>
    </row>
    <row r="326" spans="1:29" x14ac:dyDescent="0.2">
      <c r="A326" s="31" t="s">
        <v>403</v>
      </c>
      <c r="B326" s="25">
        <v>8</v>
      </c>
      <c r="C326" s="26">
        <f t="shared" si="31"/>
        <v>0</v>
      </c>
      <c r="D326" s="22" t="s">
        <v>28</v>
      </c>
      <c r="E326" s="23" t="s">
        <v>28</v>
      </c>
      <c r="AC326" s="9" t="s">
        <v>0</v>
      </c>
    </row>
    <row r="327" spans="1:29" x14ac:dyDescent="0.2">
      <c r="A327" s="31" t="s">
        <v>404</v>
      </c>
      <c r="B327" s="25">
        <v>9</v>
      </c>
      <c r="C327" s="26">
        <f t="shared" si="31"/>
        <v>0</v>
      </c>
      <c r="D327" s="22" t="s">
        <v>28</v>
      </c>
      <c r="E327" s="23" t="s">
        <v>28</v>
      </c>
      <c r="AC327" s="9" t="s">
        <v>0</v>
      </c>
    </row>
    <row r="328" spans="1:29" x14ac:dyDescent="0.2">
      <c r="A328" s="31" t="s">
        <v>405</v>
      </c>
      <c r="B328" s="25">
        <v>10</v>
      </c>
      <c r="C328" s="26">
        <f t="shared" si="31"/>
        <v>0</v>
      </c>
      <c r="D328" s="22" t="s">
        <v>28</v>
      </c>
      <c r="E328" s="23" t="s">
        <v>28</v>
      </c>
      <c r="AC328" s="9" t="s">
        <v>0</v>
      </c>
    </row>
    <row r="329" spans="1:29" x14ac:dyDescent="0.2">
      <c r="A329" s="31" t="s">
        <v>406</v>
      </c>
      <c r="B329" s="25">
        <v>11</v>
      </c>
      <c r="C329" s="26">
        <f t="shared" si="31"/>
        <v>0</v>
      </c>
      <c r="D329" s="22" t="s">
        <v>28</v>
      </c>
      <c r="E329" s="23" t="s">
        <v>28</v>
      </c>
      <c r="AC329" s="9" t="s">
        <v>0</v>
      </c>
    </row>
    <row r="330" spans="1:29" x14ac:dyDescent="0.2">
      <c r="A330" s="31" t="s">
        <v>407</v>
      </c>
      <c r="B330" s="25">
        <v>12</v>
      </c>
      <c r="C330" s="26">
        <f t="shared" si="31"/>
        <v>0</v>
      </c>
      <c r="D330" s="22" t="s">
        <v>28</v>
      </c>
      <c r="E330" s="23" t="s">
        <v>28</v>
      </c>
      <c r="AC330" s="9" t="s">
        <v>0</v>
      </c>
    </row>
    <row r="331" spans="1:29" x14ac:dyDescent="0.2">
      <c r="A331" s="31" t="s">
        <v>408</v>
      </c>
      <c r="B331" s="25">
        <v>13</v>
      </c>
      <c r="C331" s="26">
        <f t="shared" si="31"/>
        <v>0</v>
      </c>
      <c r="D331" s="22" t="s">
        <v>28</v>
      </c>
      <c r="E331" s="23" t="s">
        <v>28</v>
      </c>
      <c r="AC331" s="9" t="s">
        <v>0</v>
      </c>
    </row>
    <row r="332" spans="1:29" x14ac:dyDescent="0.2">
      <c r="A332" s="31" t="s">
        <v>409</v>
      </c>
      <c r="B332" s="25">
        <v>14</v>
      </c>
      <c r="C332" s="26">
        <f t="shared" si="31"/>
        <v>0</v>
      </c>
      <c r="D332" s="22" t="s">
        <v>28</v>
      </c>
      <c r="E332" s="23" t="s">
        <v>28</v>
      </c>
      <c r="AC332" s="9" t="s">
        <v>0</v>
      </c>
    </row>
    <row r="333" spans="1:29" x14ac:dyDescent="0.2">
      <c r="A333" s="31" t="s">
        <v>410</v>
      </c>
      <c r="B333" s="25">
        <v>15</v>
      </c>
      <c r="C333" s="26">
        <f t="shared" si="31"/>
        <v>0</v>
      </c>
      <c r="D333" s="22" t="s">
        <v>28</v>
      </c>
      <c r="E333" s="23" t="s">
        <v>28</v>
      </c>
      <c r="AC333" s="9" t="s">
        <v>0</v>
      </c>
    </row>
    <row r="334" spans="1:29" x14ac:dyDescent="0.2">
      <c r="A334" s="31" t="s">
        <v>411</v>
      </c>
      <c r="B334" s="25">
        <v>16</v>
      </c>
      <c r="C334" s="26">
        <f t="shared" si="31"/>
        <v>0</v>
      </c>
      <c r="D334" s="22" t="s">
        <v>28</v>
      </c>
      <c r="E334" s="23" t="s">
        <v>28</v>
      </c>
      <c r="AC334" s="9" t="s">
        <v>0</v>
      </c>
    </row>
    <row r="335" spans="1:29" x14ac:dyDescent="0.2">
      <c r="A335" s="31" t="s">
        <v>412</v>
      </c>
      <c r="B335" s="25">
        <v>17</v>
      </c>
      <c r="C335" s="26">
        <f t="shared" si="31"/>
        <v>0</v>
      </c>
      <c r="D335" s="22" t="s">
        <v>28</v>
      </c>
      <c r="E335" s="23" t="s">
        <v>28</v>
      </c>
      <c r="AC335" s="9" t="s">
        <v>0</v>
      </c>
    </row>
    <row r="336" spans="1:29" x14ac:dyDescent="0.2">
      <c r="A336" s="31" t="s">
        <v>413</v>
      </c>
      <c r="B336" s="25">
        <v>18</v>
      </c>
      <c r="C336" s="26">
        <f t="shared" si="31"/>
        <v>0</v>
      </c>
      <c r="D336" s="22" t="s">
        <v>28</v>
      </c>
      <c r="E336" s="23" t="s">
        <v>28</v>
      </c>
      <c r="AC336" s="9" t="s">
        <v>0</v>
      </c>
    </row>
    <row r="337" spans="1:29" x14ac:dyDescent="0.2">
      <c r="A337" s="31" t="s">
        <v>414</v>
      </c>
      <c r="B337" s="25">
        <v>19</v>
      </c>
      <c r="C337" s="26">
        <f t="shared" si="31"/>
        <v>0</v>
      </c>
      <c r="D337" s="22" t="s">
        <v>28</v>
      </c>
      <c r="E337" s="23" t="s">
        <v>28</v>
      </c>
      <c r="AC337" s="9" t="s">
        <v>0</v>
      </c>
    </row>
    <row r="338" spans="1:29" x14ac:dyDescent="0.2">
      <c r="A338" s="31" t="s">
        <v>415</v>
      </c>
      <c r="B338" s="25">
        <v>20</v>
      </c>
      <c r="C338" s="26">
        <f t="shared" si="31"/>
        <v>0</v>
      </c>
      <c r="D338" s="22" t="s">
        <v>28</v>
      </c>
      <c r="E338" s="23" t="s">
        <v>28</v>
      </c>
      <c r="AC338" s="9" t="s">
        <v>0</v>
      </c>
    </row>
    <row r="339" spans="1:29" x14ac:dyDescent="0.2">
      <c r="A339" s="31" t="s">
        <v>416</v>
      </c>
      <c r="B339" s="25">
        <v>21</v>
      </c>
      <c r="C339" s="26">
        <f t="shared" si="31"/>
        <v>0</v>
      </c>
      <c r="D339" s="22" t="s">
        <v>28</v>
      </c>
      <c r="E339" s="23" t="s">
        <v>28</v>
      </c>
      <c r="AC339" s="9" t="s">
        <v>0</v>
      </c>
    </row>
    <row r="340" spans="1:29" x14ac:dyDescent="0.2">
      <c r="A340" s="31" t="s">
        <v>417</v>
      </c>
      <c r="B340" s="25">
        <v>22</v>
      </c>
      <c r="C340" s="26">
        <f t="shared" si="31"/>
        <v>0</v>
      </c>
      <c r="D340" s="22" t="s">
        <v>28</v>
      </c>
      <c r="E340" s="23" t="s">
        <v>28</v>
      </c>
      <c r="AC340" s="9" t="s">
        <v>0</v>
      </c>
    </row>
    <row r="341" spans="1:29" x14ac:dyDescent="0.2">
      <c r="A341" s="31" t="s">
        <v>418</v>
      </c>
      <c r="B341" s="25">
        <v>23</v>
      </c>
      <c r="C341" s="26">
        <f t="shared" si="31"/>
        <v>0</v>
      </c>
      <c r="D341" s="22" t="s">
        <v>28</v>
      </c>
      <c r="E341" s="23" t="s">
        <v>28</v>
      </c>
      <c r="AC341" s="9" t="s">
        <v>0</v>
      </c>
    </row>
    <row r="342" spans="1:29" x14ac:dyDescent="0.2">
      <c r="A342" s="31" t="s">
        <v>419</v>
      </c>
      <c r="B342" s="25">
        <v>24</v>
      </c>
      <c r="C342" s="26">
        <f t="shared" si="31"/>
        <v>0</v>
      </c>
      <c r="D342" s="22" t="s">
        <v>28</v>
      </c>
      <c r="E342" s="23" t="s">
        <v>28</v>
      </c>
      <c r="AC342" s="9" t="s">
        <v>0</v>
      </c>
    </row>
    <row r="343" spans="1:29" x14ac:dyDescent="0.2">
      <c r="A343" s="31" t="s">
        <v>420</v>
      </c>
      <c r="B343" s="25">
        <v>25</v>
      </c>
      <c r="C343" s="26">
        <f t="shared" si="31"/>
        <v>0</v>
      </c>
      <c r="D343" s="22" t="s">
        <v>28</v>
      </c>
      <c r="E343" s="23" t="s">
        <v>28</v>
      </c>
      <c r="AC343" s="9" t="s">
        <v>0</v>
      </c>
    </row>
    <row r="344" spans="1:29" x14ac:dyDescent="0.2">
      <c r="A344" s="31" t="s">
        <v>421</v>
      </c>
      <c r="B344" s="25">
        <v>26</v>
      </c>
      <c r="C344" s="26">
        <f t="shared" si="31"/>
        <v>0</v>
      </c>
      <c r="D344" s="22" t="s">
        <v>28</v>
      </c>
      <c r="E344" s="23" t="s">
        <v>28</v>
      </c>
      <c r="AC344" s="9" t="s">
        <v>0</v>
      </c>
    </row>
    <row r="345" spans="1:29" x14ac:dyDescent="0.2">
      <c r="A345" s="31" t="s">
        <v>422</v>
      </c>
      <c r="B345" s="25">
        <v>27</v>
      </c>
      <c r="C345" s="26">
        <f t="shared" si="31"/>
        <v>0</v>
      </c>
      <c r="D345" s="22" t="s">
        <v>28</v>
      </c>
      <c r="E345" s="23" t="s">
        <v>28</v>
      </c>
      <c r="AC345" s="9" t="s">
        <v>0</v>
      </c>
    </row>
    <row r="346" spans="1:29" x14ac:dyDescent="0.2">
      <c r="A346" s="31" t="s">
        <v>423</v>
      </c>
      <c r="B346" s="25">
        <v>28</v>
      </c>
      <c r="C346" s="26">
        <f t="shared" si="31"/>
        <v>0</v>
      </c>
      <c r="D346" s="22" t="s">
        <v>28</v>
      </c>
      <c r="E346" s="23" t="s">
        <v>28</v>
      </c>
      <c r="AC346" s="9" t="s">
        <v>0</v>
      </c>
    </row>
    <row r="347" spans="1:29" x14ac:dyDescent="0.2">
      <c r="A347" s="31" t="s">
        <v>424</v>
      </c>
      <c r="B347" s="25">
        <v>29</v>
      </c>
      <c r="C347" s="26">
        <f t="shared" si="31"/>
        <v>0</v>
      </c>
      <c r="D347" s="22" t="s">
        <v>28</v>
      </c>
      <c r="E347" s="23" t="s">
        <v>28</v>
      </c>
      <c r="AC347" s="9" t="s">
        <v>0</v>
      </c>
    </row>
    <row r="348" spans="1:29" x14ac:dyDescent="0.2">
      <c r="A348" s="31" t="s">
        <v>425</v>
      </c>
      <c r="B348" s="25">
        <v>30</v>
      </c>
      <c r="C348" s="26">
        <f t="shared" si="31"/>
        <v>0</v>
      </c>
      <c r="D348" s="22" t="s">
        <v>28</v>
      </c>
      <c r="E348" s="23" t="s">
        <v>28</v>
      </c>
      <c r="AC348" s="9" t="s">
        <v>0</v>
      </c>
    </row>
    <row r="349" spans="1:29" x14ac:dyDescent="0.2">
      <c r="A349" s="31" t="s">
        <v>426</v>
      </c>
      <c r="B349" s="25">
        <v>31</v>
      </c>
      <c r="C349" s="26">
        <f t="shared" si="31"/>
        <v>0</v>
      </c>
      <c r="D349" s="22" t="s">
        <v>28</v>
      </c>
      <c r="E349" s="23" t="s">
        <v>28</v>
      </c>
      <c r="AC349" s="9" t="s">
        <v>0</v>
      </c>
    </row>
    <row r="350" spans="1:29" x14ac:dyDescent="0.2">
      <c r="A350" s="31" t="s">
        <v>427</v>
      </c>
      <c r="B350" s="25">
        <v>32</v>
      </c>
      <c r="C350" s="26">
        <f t="shared" si="31"/>
        <v>0</v>
      </c>
      <c r="D350" s="22" t="s">
        <v>28</v>
      </c>
      <c r="E350" s="23" t="s">
        <v>28</v>
      </c>
      <c r="AC350" s="9" t="s">
        <v>0</v>
      </c>
    </row>
    <row r="351" spans="1:29" x14ac:dyDescent="0.2">
      <c r="A351" s="31" t="s">
        <v>428</v>
      </c>
      <c r="B351" s="25">
        <v>33</v>
      </c>
      <c r="C351" s="26">
        <f t="shared" si="31"/>
        <v>0</v>
      </c>
      <c r="D351" s="22" t="s">
        <v>28</v>
      </c>
      <c r="E351" s="23" t="s">
        <v>28</v>
      </c>
      <c r="AC351" s="9" t="s">
        <v>0</v>
      </c>
    </row>
    <row r="352" spans="1:29" x14ac:dyDescent="0.2">
      <c r="A352" s="31" t="s">
        <v>429</v>
      </c>
      <c r="B352" s="25">
        <v>34</v>
      </c>
      <c r="C352" s="26">
        <f t="shared" si="31"/>
        <v>0</v>
      </c>
      <c r="D352" s="22" t="s">
        <v>28</v>
      </c>
      <c r="E352" s="23" t="s">
        <v>28</v>
      </c>
      <c r="AC352" s="9" t="s">
        <v>0</v>
      </c>
    </row>
    <row r="353" spans="1:29" x14ac:dyDescent="0.2">
      <c r="A353" s="31" t="s">
        <v>430</v>
      </c>
      <c r="B353" s="25">
        <v>35</v>
      </c>
      <c r="C353" s="26">
        <f t="shared" si="31"/>
        <v>0</v>
      </c>
      <c r="D353" s="22" t="s">
        <v>28</v>
      </c>
      <c r="E353" s="23" t="s">
        <v>28</v>
      </c>
      <c r="AC353" s="9" t="s">
        <v>0</v>
      </c>
    </row>
    <row r="354" spans="1:29" x14ac:dyDescent="0.2">
      <c r="A354" s="31" t="s">
        <v>442</v>
      </c>
      <c r="B354" s="25"/>
      <c r="C354" s="18"/>
      <c r="D354" s="18"/>
      <c r="E354" s="34"/>
      <c r="AC354" s="9" t="s">
        <v>0</v>
      </c>
    </row>
    <row r="355" spans="1:29" x14ac:dyDescent="0.2">
      <c r="A355" s="54"/>
      <c r="B355" s="25">
        <v>40</v>
      </c>
      <c r="C355" s="26">
        <f t="shared" ref="C355:C365" si="32">SUM(D355:E355)</f>
        <v>0</v>
      </c>
      <c r="D355" s="22" t="s">
        <v>28</v>
      </c>
      <c r="E355" s="23" t="s">
        <v>28</v>
      </c>
      <c r="AC355" s="9" t="s">
        <v>0</v>
      </c>
    </row>
    <row r="356" spans="1:29" x14ac:dyDescent="0.2">
      <c r="A356" s="54"/>
      <c r="B356" s="25">
        <v>41</v>
      </c>
      <c r="C356" s="26">
        <f t="shared" si="32"/>
        <v>0</v>
      </c>
      <c r="D356" s="22" t="s">
        <v>28</v>
      </c>
      <c r="E356" s="23" t="s">
        <v>28</v>
      </c>
      <c r="AC356" s="9" t="s">
        <v>0</v>
      </c>
    </row>
    <row r="357" spans="1:29" x14ac:dyDescent="0.2">
      <c r="A357" s="54"/>
      <c r="B357" s="25">
        <v>42</v>
      </c>
      <c r="C357" s="26">
        <f t="shared" si="32"/>
        <v>0</v>
      </c>
      <c r="D357" s="22" t="s">
        <v>28</v>
      </c>
      <c r="E357" s="23" t="s">
        <v>28</v>
      </c>
      <c r="AC357" s="9" t="s">
        <v>0</v>
      </c>
    </row>
    <row r="358" spans="1:29" x14ac:dyDescent="0.2">
      <c r="A358" s="54"/>
      <c r="B358" s="25">
        <v>43</v>
      </c>
      <c r="C358" s="26">
        <f t="shared" si="32"/>
        <v>0</v>
      </c>
      <c r="D358" s="22" t="s">
        <v>28</v>
      </c>
      <c r="E358" s="23" t="s">
        <v>28</v>
      </c>
      <c r="AC358" s="9" t="s">
        <v>0</v>
      </c>
    </row>
    <row r="359" spans="1:29" x14ac:dyDescent="0.2">
      <c r="A359" s="54"/>
      <c r="B359" s="25">
        <v>44</v>
      </c>
      <c r="C359" s="26">
        <f t="shared" si="32"/>
        <v>0</v>
      </c>
      <c r="D359" s="22" t="s">
        <v>28</v>
      </c>
      <c r="E359" s="23" t="s">
        <v>28</v>
      </c>
      <c r="AC359" s="9" t="s">
        <v>0</v>
      </c>
    </row>
    <row r="360" spans="1:29" x14ac:dyDescent="0.2">
      <c r="A360" s="54"/>
      <c r="B360" s="25">
        <v>45</v>
      </c>
      <c r="C360" s="26">
        <f t="shared" si="32"/>
        <v>0</v>
      </c>
      <c r="D360" s="22" t="s">
        <v>28</v>
      </c>
      <c r="E360" s="23" t="s">
        <v>28</v>
      </c>
      <c r="AC360" s="9" t="s">
        <v>0</v>
      </c>
    </row>
    <row r="361" spans="1:29" x14ac:dyDescent="0.2">
      <c r="A361" s="54"/>
      <c r="B361" s="25">
        <v>46</v>
      </c>
      <c r="C361" s="26">
        <f t="shared" si="32"/>
        <v>0</v>
      </c>
      <c r="D361" s="22" t="s">
        <v>28</v>
      </c>
      <c r="E361" s="23" t="s">
        <v>28</v>
      </c>
      <c r="AC361" s="9" t="s">
        <v>0</v>
      </c>
    </row>
    <row r="362" spans="1:29" x14ac:dyDescent="0.2">
      <c r="A362" s="54"/>
      <c r="B362" s="25">
        <v>47</v>
      </c>
      <c r="C362" s="26">
        <f t="shared" si="32"/>
        <v>0</v>
      </c>
      <c r="D362" s="22" t="s">
        <v>28</v>
      </c>
      <c r="E362" s="23" t="s">
        <v>28</v>
      </c>
      <c r="AC362" s="9" t="s">
        <v>0</v>
      </c>
    </row>
    <row r="363" spans="1:29" x14ac:dyDescent="0.2">
      <c r="A363" s="54"/>
      <c r="B363" s="25">
        <v>48</v>
      </c>
      <c r="C363" s="26">
        <f t="shared" si="32"/>
        <v>0</v>
      </c>
      <c r="D363" s="22" t="s">
        <v>28</v>
      </c>
      <c r="E363" s="23" t="s">
        <v>28</v>
      </c>
      <c r="AC363" s="9" t="s">
        <v>0</v>
      </c>
    </row>
    <row r="364" spans="1:29" x14ac:dyDescent="0.2">
      <c r="A364" s="54"/>
      <c r="B364" s="25">
        <v>49</v>
      </c>
      <c r="C364" s="26">
        <f t="shared" si="32"/>
        <v>0</v>
      </c>
      <c r="D364" s="22" t="s">
        <v>28</v>
      </c>
      <c r="E364" s="23" t="s">
        <v>28</v>
      </c>
      <c r="AC364" s="9" t="s">
        <v>0</v>
      </c>
    </row>
    <row r="365" spans="1:29" x14ac:dyDescent="0.2">
      <c r="A365" s="31" t="s">
        <v>432</v>
      </c>
      <c r="B365" s="25">
        <v>50</v>
      </c>
      <c r="C365" s="26">
        <f t="shared" si="32"/>
        <v>0</v>
      </c>
      <c r="D365" s="22" t="s">
        <v>28</v>
      </c>
      <c r="E365" s="23" t="s">
        <v>28</v>
      </c>
      <c r="AC365" s="9" t="s">
        <v>0</v>
      </c>
    </row>
    <row r="366" spans="1:29" x14ac:dyDescent="0.2">
      <c r="A366" s="166" t="s">
        <v>433</v>
      </c>
      <c r="B366" s="25">
        <v>60</v>
      </c>
      <c r="C366" s="58">
        <f>SUM(C319:C353,C355:C365)</f>
        <v>0</v>
      </c>
      <c r="D366" s="41">
        <f>SUM(D319:D353,D355:D365)</f>
        <v>0</v>
      </c>
      <c r="E366" s="59">
        <f>SUM(E319:E353,E355:E365)</f>
        <v>0</v>
      </c>
      <c r="AC366" s="9" t="s">
        <v>0</v>
      </c>
    </row>
    <row r="367" spans="1:29" x14ac:dyDescent="0.2">
      <c r="A367" s="108" t="s">
        <v>434</v>
      </c>
      <c r="B367" s="25"/>
      <c r="C367" s="18"/>
      <c r="D367" s="18"/>
      <c r="E367" s="34"/>
      <c r="AC367" s="9" t="s">
        <v>0</v>
      </c>
    </row>
    <row r="368" spans="1:29" x14ac:dyDescent="0.2">
      <c r="A368" s="74" t="s">
        <v>435</v>
      </c>
      <c r="B368" s="25">
        <v>100</v>
      </c>
      <c r="C368" s="26">
        <f>SUM(C369:C387)</f>
        <v>0</v>
      </c>
      <c r="D368" s="26">
        <f>SUM(D369:D387)</f>
        <v>0</v>
      </c>
      <c r="E368" s="36">
        <f>SUM(E369:E387)</f>
        <v>0</v>
      </c>
      <c r="AC368" s="9" t="s">
        <v>0</v>
      </c>
    </row>
    <row r="369" spans="1:29" x14ac:dyDescent="0.2">
      <c r="A369" s="86" t="s">
        <v>1458</v>
      </c>
      <c r="B369" s="25">
        <v>101</v>
      </c>
      <c r="C369" s="26">
        <f t="shared" ref="C369:C387" si="33">SUM(D369:E369)</f>
        <v>0</v>
      </c>
      <c r="D369" s="22" t="s">
        <v>28</v>
      </c>
      <c r="E369" s="23" t="s">
        <v>28</v>
      </c>
      <c r="AC369" s="9" t="s">
        <v>0</v>
      </c>
    </row>
    <row r="370" spans="1:29" x14ac:dyDescent="0.2">
      <c r="A370" s="86" t="s">
        <v>1459</v>
      </c>
      <c r="B370" s="25">
        <v>102</v>
      </c>
      <c r="C370" s="26">
        <f t="shared" si="33"/>
        <v>0</v>
      </c>
      <c r="D370" s="22" t="s">
        <v>28</v>
      </c>
      <c r="E370" s="23" t="s">
        <v>28</v>
      </c>
      <c r="AC370" s="9" t="s">
        <v>0</v>
      </c>
    </row>
    <row r="371" spans="1:29" x14ac:dyDescent="0.2">
      <c r="A371" s="86" t="s">
        <v>1460</v>
      </c>
      <c r="B371" s="25">
        <v>103</v>
      </c>
      <c r="C371" s="26">
        <f t="shared" si="33"/>
        <v>0</v>
      </c>
      <c r="D371" s="22" t="s">
        <v>28</v>
      </c>
      <c r="E371" s="23" t="s">
        <v>28</v>
      </c>
      <c r="AC371" s="9" t="s">
        <v>0</v>
      </c>
    </row>
    <row r="372" spans="1:29" x14ac:dyDescent="0.2">
      <c r="A372" s="86" t="s">
        <v>1461</v>
      </c>
      <c r="B372" s="25">
        <v>104</v>
      </c>
      <c r="C372" s="26">
        <f t="shared" si="33"/>
        <v>0</v>
      </c>
      <c r="D372" s="22" t="s">
        <v>28</v>
      </c>
      <c r="E372" s="23" t="s">
        <v>28</v>
      </c>
      <c r="AC372" s="9" t="s">
        <v>0</v>
      </c>
    </row>
    <row r="373" spans="1:29" x14ac:dyDescent="0.2">
      <c r="A373" s="86" t="s">
        <v>1462</v>
      </c>
      <c r="B373" s="25">
        <v>105</v>
      </c>
      <c r="C373" s="26">
        <f t="shared" si="33"/>
        <v>0</v>
      </c>
      <c r="D373" s="22" t="s">
        <v>28</v>
      </c>
      <c r="E373" s="23" t="s">
        <v>28</v>
      </c>
      <c r="AC373" s="9" t="s">
        <v>0</v>
      </c>
    </row>
    <row r="374" spans="1:29" x14ac:dyDescent="0.2">
      <c r="A374" s="86" t="s">
        <v>1463</v>
      </c>
      <c r="B374" s="25">
        <v>106</v>
      </c>
      <c r="C374" s="26">
        <f t="shared" si="33"/>
        <v>0</v>
      </c>
      <c r="D374" s="22" t="s">
        <v>28</v>
      </c>
      <c r="E374" s="23" t="s">
        <v>28</v>
      </c>
      <c r="AC374" s="9" t="s">
        <v>0</v>
      </c>
    </row>
    <row r="375" spans="1:29" x14ac:dyDescent="0.2">
      <c r="A375" s="86" t="s">
        <v>1464</v>
      </c>
      <c r="B375" s="25">
        <v>107</v>
      </c>
      <c r="C375" s="26">
        <f t="shared" si="33"/>
        <v>0</v>
      </c>
      <c r="D375" s="22" t="s">
        <v>28</v>
      </c>
      <c r="E375" s="23" t="s">
        <v>28</v>
      </c>
      <c r="AC375" s="9" t="s">
        <v>0</v>
      </c>
    </row>
    <row r="376" spans="1:29" x14ac:dyDescent="0.2">
      <c r="A376" s="86" t="s">
        <v>1465</v>
      </c>
      <c r="B376" s="25">
        <v>108</v>
      </c>
      <c r="C376" s="26">
        <f t="shared" si="33"/>
        <v>0</v>
      </c>
      <c r="D376" s="22" t="s">
        <v>28</v>
      </c>
      <c r="E376" s="23" t="s">
        <v>28</v>
      </c>
      <c r="AC376" s="9" t="s">
        <v>0</v>
      </c>
    </row>
    <row r="377" spans="1:29" x14ac:dyDescent="0.2">
      <c r="A377" s="86" t="s">
        <v>1466</v>
      </c>
      <c r="B377" s="25">
        <v>109</v>
      </c>
      <c r="C377" s="26">
        <f t="shared" si="33"/>
        <v>0</v>
      </c>
      <c r="D377" s="22" t="s">
        <v>28</v>
      </c>
      <c r="E377" s="23" t="s">
        <v>28</v>
      </c>
      <c r="AC377" s="9" t="s">
        <v>0</v>
      </c>
    </row>
    <row r="378" spans="1:29" x14ac:dyDescent="0.2">
      <c r="A378" s="86" t="s">
        <v>1467</v>
      </c>
      <c r="B378" s="25">
        <v>110</v>
      </c>
      <c r="C378" s="26">
        <f t="shared" si="33"/>
        <v>0</v>
      </c>
      <c r="D378" s="22" t="s">
        <v>28</v>
      </c>
      <c r="E378" s="23" t="s">
        <v>28</v>
      </c>
      <c r="AC378" s="9" t="s">
        <v>0</v>
      </c>
    </row>
    <row r="379" spans="1:29" x14ac:dyDescent="0.2">
      <c r="A379" s="86" t="s">
        <v>1468</v>
      </c>
      <c r="B379" s="25">
        <v>111</v>
      </c>
      <c r="C379" s="26">
        <f t="shared" si="33"/>
        <v>0</v>
      </c>
      <c r="D379" s="22" t="s">
        <v>28</v>
      </c>
      <c r="E379" s="23" t="s">
        <v>28</v>
      </c>
      <c r="AC379" s="9" t="s">
        <v>0</v>
      </c>
    </row>
    <row r="380" spans="1:29" x14ac:dyDescent="0.2">
      <c r="A380" s="86" t="s">
        <v>1469</v>
      </c>
      <c r="B380" s="25">
        <v>112</v>
      </c>
      <c r="C380" s="26">
        <f t="shared" si="33"/>
        <v>0</v>
      </c>
      <c r="D380" s="22" t="s">
        <v>28</v>
      </c>
      <c r="E380" s="23" t="s">
        <v>28</v>
      </c>
      <c r="AC380" s="9" t="s">
        <v>0</v>
      </c>
    </row>
    <row r="381" spans="1:29" x14ac:dyDescent="0.2">
      <c r="A381" s="86" t="s">
        <v>1470</v>
      </c>
      <c r="B381" s="25">
        <v>113</v>
      </c>
      <c r="C381" s="26">
        <f t="shared" si="33"/>
        <v>0</v>
      </c>
      <c r="D381" s="22" t="s">
        <v>28</v>
      </c>
      <c r="E381" s="23" t="s">
        <v>28</v>
      </c>
      <c r="AC381" s="9" t="s">
        <v>0</v>
      </c>
    </row>
    <row r="382" spans="1:29" x14ac:dyDescent="0.2">
      <c r="A382" s="86" t="s">
        <v>1471</v>
      </c>
      <c r="B382" s="25">
        <v>114</v>
      </c>
      <c r="C382" s="26">
        <f t="shared" si="33"/>
        <v>0</v>
      </c>
      <c r="D382" s="22" t="s">
        <v>28</v>
      </c>
      <c r="E382" s="23" t="s">
        <v>28</v>
      </c>
      <c r="AC382" s="9" t="s">
        <v>0</v>
      </c>
    </row>
    <row r="383" spans="1:29" x14ac:dyDescent="0.2">
      <c r="A383" s="86" t="s">
        <v>1472</v>
      </c>
      <c r="B383" s="25">
        <v>115</v>
      </c>
      <c r="C383" s="26">
        <f t="shared" si="33"/>
        <v>0</v>
      </c>
      <c r="D383" s="22" t="s">
        <v>28</v>
      </c>
      <c r="E383" s="23" t="s">
        <v>28</v>
      </c>
      <c r="AC383" s="9" t="s">
        <v>0</v>
      </c>
    </row>
    <row r="384" spans="1:29" x14ac:dyDescent="0.2">
      <c r="A384" s="86" t="s">
        <v>1457</v>
      </c>
      <c r="B384" s="25">
        <v>116</v>
      </c>
      <c r="C384" s="26">
        <f t="shared" si="33"/>
        <v>0</v>
      </c>
      <c r="D384" s="22" t="s">
        <v>28</v>
      </c>
      <c r="E384" s="23" t="s">
        <v>28</v>
      </c>
      <c r="AC384" s="9" t="s">
        <v>0</v>
      </c>
    </row>
    <row r="385" spans="1:29" x14ac:dyDescent="0.2">
      <c r="A385" s="86" t="s">
        <v>1473</v>
      </c>
      <c r="B385" s="25">
        <v>117</v>
      </c>
      <c r="C385" s="26">
        <f t="shared" si="33"/>
        <v>0</v>
      </c>
      <c r="D385" s="22" t="s">
        <v>28</v>
      </c>
      <c r="E385" s="23" t="s">
        <v>28</v>
      </c>
      <c r="AC385" s="9" t="s">
        <v>0</v>
      </c>
    </row>
    <row r="386" spans="1:29" x14ac:dyDescent="0.2">
      <c r="A386" s="86" t="s">
        <v>1474</v>
      </c>
      <c r="B386" s="25">
        <v>118</v>
      </c>
      <c r="C386" s="26">
        <f t="shared" si="33"/>
        <v>0</v>
      </c>
      <c r="D386" s="22" t="s">
        <v>28</v>
      </c>
      <c r="E386" s="23" t="s">
        <v>28</v>
      </c>
      <c r="AC386" s="9" t="s">
        <v>0</v>
      </c>
    </row>
    <row r="387" spans="1:29" x14ac:dyDescent="0.2">
      <c r="A387" s="86" t="s">
        <v>1475</v>
      </c>
      <c r="B387" s="25">
        <v>119</v>
      </c>
      <c r="C387" s="26">
        <f t="shared" si="33"/>
        <v>0</v>
      </c>
      <c r="D387" s="22" t="s">
        <v>28</v>
      </c>
      <c r="E387" s="23" t="s">
        <v>28</v>
      </c>
      <c r="AC387" s="9" t="s">
        <v>0</v>
      </c>
    </row>
    <row r="388" spans="1:29" x14ac:dyDescent="0.2">
      <c r="A388" s="167" t="s">
        <v>436</v>
      </c>
      <c r="B388" s="38">
        <v>120</v>
      </c>
      <c r="C388" s="410">
        <f>ROUND(SUM(C328)-SUM(C368),0)</f>
        <v>0</v>
      </c>
      <c r="D388" s="411">
        <f>ROUND(SUM(D328)-SUM(D368),0)</f>
        <v>0</v>
      </c>
      <c r="E388" s="412">
        <f>ROUND(SUM(E328)-SUM(E368),0)</f>
        <v>0</v>
      </c>
      <c r="AC388" s="9" t="s">
        <v>0</v>
      </c>
    </row>
    <row r="389" spans="1:29" x14ac:dyDescent="0.2">
      <c r="AC389" s="9" t="s">
        <v>0</v>
      </c>
    </row>
    <row r="390" spans="1:29" ht="15" x14ac:dyDescent="0.25">
      <c r="A390" s="99" t="s">
        <v>443</v>
      </c>
      <c r="B390" s="29"/>
      <c r="C390" s="30"/>
      <c r="AC390" s="9" t="s">
        <v>0</v>
      </c>
    </row>
    <row r="391" spans="1:29" ht="24.95" customHeight="1" x14ac:dyDescent="0.2">
      <c r="A391" s="71" t="s">
        <v>444</v>
      </c>
      <c r="B391" s="10"/>
      <c r="C391" s="71" t="s">
        <v>445</v>
      </c>
      <c r="AC391" s="9" t="s">
        <v>0</v>
      </c>
    </row>
    <row r="392" spans="1:29" x14ac:dyDescent="0.2">
      <c r="A392" s="55">
        <v>1</v>
      </c>
      <c r="B392" s="144">
        <v>19</v>
      </c>
      <c r="C392" s="32">
        <v>4</v>
      </c>
      <c r="AC392" s="9" t="s">
        <v>0</v>
      </c>
    </row>
    <row r="393" spans="1:29" x14ac:dyDescent="0.2">
      <c r="A393" s="54" t="s">
        <v>28</v>
      </c>
      <c r="B393" s="25">
        <v>1</v>
      </c>
      <c r="C393" s="23" t="s">
        <v>28</v>
      </c>
      <c r="AC393" s="9" t="s">
        <v>0</v>
      </c>
    </row>
    <row r="394" spans="1:29" x14ac:dyDescent="0.2">
      <c r="A394" s="54" t="s">
        <v>28</v>
      </c>
      <c r="B394" s="25">
        <v>2</v>
      </c>
      <c r="C394" s="23" t="s">
        <v>28</v>
      </c>
      <c r="AC394" s="9" t="s">
        <v>0</v>
      </c>
    </row>
    <row r="395" spans="1:29" x14ac:dyDescent="0.2">
      <c r="A395" s="54" t="s">
        <v>28</v>
      </c>
      <c r="B395" s="25">
        <v>3</v>
      </c>
      <c r="C395" s="23" t="s">
        <v>28</v>
      </c>
      <c r="AC395" s="9" t="s">
        <v>0</v>
      </c>
    </row>
    <row r="396" spans="1:29" x14ac:dyDescent="0.2">
      <c r="A396" s="54" t="s">
        <v>28</v>
      </c>
      <c r="B396" s="25">
        <v>4</v>
      </c>
      <c r="C396" s="23" t="s">
        <v>28</v>
      </c>
      <c r="AC396" s="9" t="s">
        <v>0</v>
      </c>
    </row>
    <row r="397" spans="1:29" x14ac:dyDescent="0.2">
      <c r="A397" s="54" t="s">
        <v>28</v>
      </c>
      <c r="B397" s="25">
        <v>5</v>
      </c>
      <c r="C397" s="23" t="s">
        <v>28</v>
      </c>
      <c r="AC397" s="9" t="s">
        <v>0</v>
      </c>
    </row>
    <row r="398" spans="1:29" x14ac:dyDescent="0.2">
      <c r="A398" s="54" t="s">
        <v>28</v>
      </c>
      <c r="B398" s="25">
        <v>6</v>
      </c>
      <c r="C398" s="23" t="s">
        <v>28</v>
      </c>
      <c r="AC398" s="9" t="s">
        <v>0</v>
      </c>
    </row>
    <row r="399" spans="1:29" x14ac:dyDescent="0.2">
      <c r="A399" s="54" t="s">
        <v>28</v>
      </c>
      <c r="B399" s="25">
        <v>7</v>
      </c>
      <c r="C399" s="23" t="s">
        <v>28</v>
      </c>
      <c r="AC399" s="9" t="s">
        <v>0</v>
      </c>
    </row>
    <row r="400" spans="1:29" x14ac:dyDescent="0.2">
      <c r="A400" s="54" t="s">
        <v>28</v>
      </c>
      <c r="B400" s="25">
        <v>8</v>
      </c>
      <c r="C400" s="23" t="s">
        <v>28</v>
      </c>
      <c r="AC400" s="9" t="s">
        <v>0</v>
      </c>
    </row>
    <row r="401" spans="1:29" x14ac:dyDescent="0.2">
      <c r="A401" s="54" t="s">
        <v>28</v>
      </c>
      <c r="B401" s="25">
        <v>9</v>
      </c>
      <c r="C401" s="23" t="s">
        <v>28</v>
      </c>
      <c r="AC401" s="9" t="s">
        <v>0</v>
      </c>
    </row>
    <row r="402" spans="1:29" x14ac:dyDescent="0.2">
      <c r="A402" s="54" t="s">
        <v>28</v>
      </c>
      <c r="B402" s="25">
        <v>10</v>
      </c>
      <c r="C402" s="23" t="s">
        <v>28</v>
      </c>
      <c r="AC402" s="9" t="s">
        <v>0</v>
      </c>
    </row>
    <row r="403" spans="1:29" x14ac:dyDescent="0.2">
      <c r="A403" s="54" t="s">
        <v>28</v>
      </c>
      <c r="B403" s="25">
        <v>11</v>
      </c>
      <c r="C403" s="23" t="s">
        <v>28</v>
      </c>
      <c r="AC403" s="9" t="s">
        <v>0</v>
      </c>
    </row>
    <row r="404" spans="1:29" x14ac:dyDescent="0.2">
      <c r="A404" s="54" t="s">
        <v>28</v>
      </c>
      <c r="B404" s="25">
        <v>12</v>
      </c>
      <c r="C404" s="23" t="s">
        <v>28</v>
      </c>
      <c r="AC404" s="9" t="s">
        <v>0</v>
      </c>
    </row>
    <row r="405" spans="1:29" x14ac:dyDescent="0.2">
      <c r="A405" s="54" t="s">
        <v>28</v>
      </c>
      <c r="B405" s="25">
        <v>13</v>
      </c>
      <c r="C405" s="23" t="s">
        <v>28</v>
      </c>
      <c r="AC405" s="9" t="s">
        <v>0</v>
      </c>
    </row>
    <row r="406" spans="1:29" x14ac:dyDescent="0.2">
      <c r="A406" s="54" t="s">
        <v>28</v>
      </c>
      <c r="B406" s="25">
        <v>14</v>
      </c>
      <c r="C406" s="23" t="s">
        <v>28</v>
      </c>
      <c r="AC406" s="9" t="s">
        <v>0</v>
      </c>
    </row>
    <row r="407" spans="1:29" x14ac:dyDescent="0.2">
      <c r="A407" s="61" t="s">
        <v>28</v>
      </c>
      <c r="B407" s="38">
        <v>15</v>
      </c>
      <c r="C407" s="62" t="s">
        <v>28</v>
      </c>
      <c r="AC407" s="9" t="s">
        <v>0</v>
      </c>
    </row>
    <row r="408" spans="1:29" x14ac:dyDescent="0.2">
      <c r="AC408" s="9" t="s">
        <v>0</v>
      </c>
    </row>
    <row r="409" spans="1:29" x14ac:dyDescent="0.2">
      <c r="A409" s="9" t="s">
        <v>0</v>
      </c>
      <c r="B409" s="9" t="s">
        <v>0</v>
      </c>
      <c r="C409" s="9" t="s">
        <v>0</v>
      </c>
      <c r="D409" s="9" t="s">
        <v>0</v>
      </c>
      <c r="E409" s="9" t="s">
        <v>0</v>
      </c>
      <c r="F409" s="9" t="s">
        <v>0</v>
      </c>
      <c r="G409" s="9" t="s">
        <v>0</v>
      </c>
      <c r="H409" s="9" t="s">
        <v>0</v>
      </c>
      <c r="I409" s="9" t="s">
        <v>0</v>
      </c>
      <c r="J409" s="9" t="s">
        <v>0</v>
      </c>
      <c r="K409" s="9" t="s">
        <v>0</v>
      </c>
      <c r="L409" s="9" t="s">
        <v>0</v>
      </c>
      <c r="M409" s="9" t="s">
        <v>0</v>
      </c>
      <c r="N409" s="9" t="s">
        <v>0</v>
      </c>
      <c r="O409" s="9" t="s">
        <v>0</v>
      </c>
      <c r="P409" s="9" t="s">
        <v>0</v>
      </c>
      <c r="Q409" s="9" t="s">
        <v>0</v>
      </c>
      <c r="R409" s="9" t="s">
        <v>0</v>
      </c>
      <c r="S409" s="9" t="s">
        <v>0</v>
      </c>
      <c r="T409" s="9" t="s">
        <v>0</v>
      </c>
      <c r="U409" s="9" t="s">
        <v>0</v>
      </c>
      <c r="V409" s="9" t="s">
        <v>0</v>
      </c>
      <c r="W409" s="9" t="s">
        <v>0</v>
      </c>
      <c r="X409" s="9" t="s">
        <v>0</v>
      </c>
      <c r="Y409" s="9" t="s">
        <v>0</v>
      </c>
      <c r="Z409" s="9" t="s">
        <v>0</v>
      </c>
      <c r="AA409" s="9" t="s">
        <v>0</v>
      </c>
      <c r="AB409" s="9" t="s">
        <v>0</v>
      </c>
      <c r="AC409" s="9" t="s">
        <v>0</v>
      </c>
    </row>
  </sheetData>
  <sheetProtection sheet="1" objects="1" scenarios="1" formatCells="0" formatColumns="0" formatRows="0"/>
  <mergeCells count="3">
    <mergeCell ref="C146:D146"/>
    <mergeCell ref="C191:E191"/>
    <mergeCell ref="O161:O162"/>
  </mergeCells>
  <dataValidations count="2">
    <dataValidation type="list" allowBlank="1" showInputMessage="1" showErrorMessage="1" sqref="C191:E191" xr:uid="{06843808-CAB6-405E-921A-B77F1CFB09C6}">
      <formula1>"-,No proxy, Proxy 1, Proxy 2"</formula1>
    </dataValidation>
    <dataValidation type="list" allowBlank="1" showInputMessage="1" showErrorMessage="1" sqref="Y200:Y239 C200:C239" xr:uid="{2580BC59-22EE-4EC0-977C-F9F084DC0DAA}">
      <formula1>MP23.SpecificCurrencies</formula1>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73A05A8F-6DC7-45AD-A067-6FE3772920A9}">
          <x14:formula1>
            <xm:f>'ICS Param'!$C$33:$C$36</xm:f>
          </x14:formula1>
          <xm:sqref>D200:D239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E20C4-F937-4A8B-A0DC-7AF7BFE85A20}">
  <sheetPr codeName="Sheet9">
    <tabColor theme="4"/>
  </sheetPr>
  <dimension ref="A1:CU122"/>
  <sheetViews>
    <sheetView topLeftCell="A20" zoomScaleNormal="100" workbookViewId="0">
      <selection activeCell="H23" sqref="H23"/>
    </sheetView>
  </sheetViews>
  <sheetFormatPr defaultColWidth="9.140625" defaultRowHeight="12.75" x14ac:dyDescent="0.2"/>
  <cols>
    <col min="1" max="1" width="7.5703125" customWidth="1"/>
    <col min="2" max="2" width="4.28515625" customWidth="1"/>
    <col min="3" max="3" width="33.5703125" bestFit="1" customWidth="1"/>
    <col min="4" max="4" width="33.5703125" customWidth="1"/>
    <col min="5" max="5" width="17.85546875" customWidth="1"/>
    <col min="6" max="6" width="17.5703125" customWidth="1"/>
    <col min="7" max="7" width="13.85546875" customWidth="1"/>
    <col min="8" max="8" width="16.7109375" customWidth="1"/>
    <col min="9" max="9" width="4.28515625" customWidth="1"/>
    <col min="10" max="10" width="4.42578125" customWidth="1"/>
    <col min="11" max="11" width="30.42578125" customWidth="1"/>
    <col min="12" max="12" width="32.85546875" customWidth="1"/>
    <col min="13" max="13" width="14.7109375" customWidth="1"/>
    <col min="14" max="14" width="34.85546875" bestFit="1" customWidth="1"/>
    <col min="15" max="15" width="11.42578125" customWidth="1"/>
    <col min="16" max="16" width="54" customWidth="1"/>
    <col min="17" max="17" width="18.140625" customWidth="1"/>
    <col min="18" max="18" width="18.7109375" customWidth="1"/>
    <col min="19" max="20" width="18.140625" bestFit="1" customWidth="1"/>
    <col min="21" max="21" width="18.140625" customWidth="1"/>
    <col min="22" max="22" width="22.140625" customWidth="1"/>
    <col min="23" max="23" width="15.85546875" customWidth="1"/>
    <col min="24" max="25" width="20.28515625" customWidth="1"/>
    <col min="26" max="26" width="25.140625" customWidth="1"/>
    <col min="27" max="29" width="20.28515625" customWidth="1"/>
    <col min="30" max="30" width="14.42578125" customWidth="1"/>
    <col min="31" max="31" width="13.7109375" customWidth="1"/>
    <col min="33" max="33" width="4" bestFit="1" customWidth="1"/>
    <col min="34" max="38" width="16.7109375" customWidth="1"/>
    <col min="39" max="49" width="24.7109375" customWidth="1"/>
    <col min="50" max="50" width="12.5703125" customWidth="1"/>
    <col min="51" max="54" width="24.7109375" customWidth="1"/>
    <col min="55" max="55" width="48.140625" customWidth="1"/>
    <col min="56" max="64" width="24.7109375" customWidth="1"/>
    <col min="65" max="65" width="36.28515625" customWidth="1"/>
    <col min="66" max="66" width="13.42578125" customWidth="1"/>
    <col min="67" max="70" width="24.7109375" customWidth="1"/>
    <col min="71" max="71" width="43.7109375" customWidth="1"/>
    <col min="72" max="72" width="42.28515625" customWidth="1"/>
    <col min="73" max="73" width="24.7109375" style="379" customWidth="1"/>
    <col min="74" max="77" width="24.7109375" customWidth="1"/>
    <col min="78" max="78" width="35.28515625" customWidth="1"/>
    <col min="79" max="85" width="24.7109375" customWidth="1"/>
    <col min="86" max="87" width="39" customWidth="1"/>
    <col min="88" max="92" width="24.7109375" customWidth="1"/>
    <col min="93" max="96" width="35.28515625" customWidth="1"/>
    <col min="97" max="100" width="24.7109375" customWidth="1"/>
  </cols>
  <sheetData>
    <row r="1" spans="1:98" x14ac:dyDescent="0.2">
      <c r="A1" s="28" t="str">
        <f>Participant!$A$1</f>
        <v>&lt;IAIG's Name&gt;</v>
      </c>
      <c r="B1" s="29"/>
      <c r="C1" s="29"/>
      <c r="D1" s="29"/>
      <c r="E1" s="29"/>
      <c r="F1" s="29"/>
      <c r="G1" s="29"/>
      <c r="H1" s="29"/>
      <c r="I1" s="29"/>
      <c r="J1" s="29"/>
      <c r="K1" s="29"/>
      <c r="L1" s="137" t="str">
        <f ca="1">HYPERLINK("#"&amp;CELL("address",Version),Version)</f>
        <v>IAIS ICS Monitoring Period Project reporting template</v>
      </c>
      <c r="BU1"/>
    </row>
    <row r="2" spans="1:98" ht="15" x14ac:dyDescent="0.25">
      <c r="A2" s="37" t="str">
        <f>Participant!$A$2</f>
        <v>&lt;Currency&gt; - (&lt;Unit&gt;)</v>
      </c>
      <c r="B2" s="72"/>
      <c r="C2" s="72"/>
      <c r="D2" s="72"/>
      <c r="E2" s="72"/>
      <c r="F2" s="100" t="s">
        <v>21</v>
      </c>
      <c r="G2" s="72"/>
      <c r="H2" s="72"/>
      <c r="I2" s="72"/>
      <c r="J2" s="72"/>
      <c r="K2" s="72"/>
      <c r="L2" s="75" t="str">
        <f>Participant!$G$2</f>
        <v>Year 2023</v>
      </c>
    </row>
    <row r="3" spans="1:98" x14ac:dyDescent="0.2">
      <c r="BT3" s="379"/>
      <c r="BU3"/>
    </row>
    <row r="4" spans="1:98" x14ac:dyDescent="0.2">
      <c r="B4" s="475" t="s">
        <v>0</v>
      </c>
      <c r="C4" s="175" t="s">
        <v>446</v>
      </c>
      <c r="E4" s="173" t="s">
        <v>447</v>
      </c>
      <c r="L4" s="173" t="s">
        <v>448</v>
      </c>
      <c r="N4" s="173" t="s">
        <v>448</v>
      </c>
      <c r="O4" s="173" t="s">
        <v>448</v>
      </c>
      <c r="P4" s="173" t="s">
        <v>448</v>
      </c>
      <c r="Q4" s="173" t="s">
        <v>448</v>
      </c>
      <c r="R4" s="173" t="s">
        <v>448</v>
      </c>
      <c r="S4" s="173" t="s">
        <v>448</v>
      </c>
      <c r="T4" s="173" t="s">
        <v>448</v>
      </c>
      <c r="U4" s="173"/>
      <c r="V4" s="173" t="s">
        <v>448</v>
      </c>
      <c r="W4" s="173" t="s">
        <v>448</v>
      </c>
      <c r="AC4" s="173" t="s">
        <v>448</v>
      </c>
      <c r="AD4" s="173" t="s">
        <v>448</v>
      </c>
      <c r="AE4" s="173" t="s">
        <v>448</v>
      </c>
      <c r="AM4" s="173" t="s">
        <v>448</v>
      </c>
      <c r="AN4" s="173" t="s">
        <v>448</v>
      </c>
      <c r="AO4" s="173" t="s">
        <v>448</v>
      </c>
      <c r="AP4" s="173" t="s">
        <v>448</v>
      </c>
      <c r="AQ4" s="173" t="s">
        <v>448</v>
      </c>
      <c r="AR4" s="173" t="s">
        <v>448</v>
      </c>
      <c r="AS4" s="173" t="s">
        <v>448</v>
      </c>
      <c r="AT4" s="173" t="s">
        <v>448</v>
      </c>
      <c r="AU4" s="173" t="s">
        <v>448</v>
      </c>
      <c r="AV4" s="173" t="s">
        <v>448</v>
      </c>
      <c r="AW4" s="173" t="s">
        <v>448</v>
      </c>
      <c r="AY4" s="173" t="s">
        <v>448</v>
      </c>
      <c r="AZ4" s="173" t="s">
        <v>448</v>
      </c>
      <c r="BA4" s="173" t="s">
        <v>448</v>
      </c>
      <c r="BB4" s="173" t="s">
        <v>448</v>
      </c>
      <c r="BC4" s="173" t="s">
        <v>448</v>
      </c>
      <c r="BD4" s="173" t="s">
        <v>448</v>
      </c>
      <c r="BE4" s="173" t="s">
        <v>448</v>
      </c>
      <c r="BF4" s="173" t="s">
        <v>448</v>
      </c>
      <c r="BG4" s="173" t="s">
        <v>448</v>
      </c>
      <c r="BH4" s="173" t="s">
        <v>448</v>
      </c>
      <c r="BI4" s="173" t="s">
        <v>448</v>
      </c>
      <c r="BJ4" s="173" t="s">
        <v>448</v>
      </c>
      <c r="BK4" s="173" t="s">
        <v>448</v>
      </c>
      <c r="BL4" s="173" t="s">
        <v>448</v>
      </c>
      <c r="BM4" s="173" t="s">
        <v>448</v>
      </c>
      <c r="BO4" s="173" t="s">
        <v>448</v>
      </c>
      <c r="BP4" s="173" t="s">
        <v>448</v>
      </c>
      <c r="BQ4" s="173" t="s">
        <v>448</v>
      </c>
      <c r="BR4" s="173" t="s">
        <v>448</v>
      </c>
      <c r="BS4" s="173" t="s">
        <v>448</v>
      </c>
      <c r="BT4" s="173" t="s">
        <v>448</v>
      </c>
      <c r="BU4" s="173" t="s">
        <v>448</v>
      </c>
      <c r="BV4" s="173" t="s">
        <v>448</v>
      </c>
      <c r="BW4" s="173" t="s">
        <v>448</v>
      </c>
      <c r="BX4" s="173" t="s">
        <v>448</v>
      </c>
      <c r="BY4" s="173" t="s">
        <v>448</v>
      </c>
      <c r="BZ4" s="173" t="s">
        <v>448</v>
      </c>
      <c r="CB4" s="173" t="s">
        <v>448</v>
      </c>
      <c r="CD4" s="173" t="s">
        <v>448</v>
      </c>
      <c r="CE4" s="173" t="s">
        <v>448</v>
      </c>
      <c r="CF4" s="173" t="s">
        <v>448</v>
      </c>
      <c r="CG4" s="173" t="s">
        <v>448</v>
      </c>
      <c r="CH4" s="173" t="s">
        <v>448</v>
      </c>
      <c r="CI4" s="173" t="s">
        <v>448</v>
      </c>
      <c r="CJ4" s="173" t="s">
        <v>448</v>
      </c>
      <c r="CK4" s="173" t="s">
        <v>448</v>
      </c>
      <c r="CL4" s="173" t="s">
        <v>448</v>
      </c>
      <c r="CM4" s="173" t="s">
        <v>448</v>
      </c>
      <c r="CN4" s="173" t="s">
        <v>448</v>
      </c>
      <c r="CO4" s="173" t="s">
        <v>448</v>
      </c>
      <c r="CP4" s="173" t="s">
        <v>448</v>
      </c>
      <c r="CQ4" s="173" t="s">
        <v>448</v>
      </c>
      <c r="CR4" s="173" t="s">
        <v>448</v>
      </c>
      <c r="CT4" s="173" t="s">
        <v>448</v>
      </c>
    </row>
    <row r="5" spans="1:98" x14ac:dyDescent="0.2">
      <c r="B5" s="25">
        <v>1</v>
      </c>
      <c r="C5" s="50" t="s">
        <v>28</v>
      </c>
      <c r="E5" s="171" t="str">
        <f>$C$5</f>
        <v>-</v>
      </c>
      <c r="L5" s="48" t="s">
        <v>449</v>
      </c>
      <c r="N5" s="48" t="s">
        <v>450</v>
      </c>
      <c r="O5" s="168" t="s">
        <v>451</v>
      </c>
      <c r="P5" s="48" t="s">
        <v>452</v>
      </c>
      <c r="Q5" s="48" t="s">
        <v>453</v>
      </c>
      <c r="R5" s="168" t="str">
        <f>$C$5</f>
        <v>-</v>
      </c>
      <c r="S5" s="48" t="str">
        <f>$C$5</f>
        <v>-</v>
      </c>
      <c r="T5" s="168" t="str">
        <f>$C$5</f>
        <v>-</v>
      </c>
      <c r="U5" s="168"/>
      <c r="V5" s="48" t="s">
        <v>451</v>
      </c>
      <c r="W5" s="48" t="s">
        <v>456</v>
      </c>
      <c r="AC5" s="48" t="s">
        <v>451</v>
      </c>
      <c r="AD5" s="48" t="s">
        <v>451</v>
      </c>
      <c r="AE5" s="48" t="s">
        <v>451</v>
      </c>
      <c r="AM5" s="48" t="s">
        <v>479</v>
      </c>
      <c r="AN5" s="48" t="s">
        <v>479</v>
      </c>
      <c r="AO5" s="48" t="s">
        <v>479</v>
      </c>
      <c r="AP5" s="48" t="s">
        <v>479</v>
      </c>
      <c r="AQ5" s="48" t="s">
        <v>479</v>
      </c>
      <c r="AR5" s="48" t="s">
        <v>479</v>
      </c>
      <c r="AS5" s="48" t="s">
        <v>479</v>
      </c>
      <c r="AT5" s="48" t="s">
        <v>479</v>
      </c>
      <c r="AU5" s="48" t="s">
        <v>479</v>
      </c>
      <c r="AV5" s="48" t="s">
        <v>479</v>
      </c>
      <c r="AW5" s="48" t="s">
        <v>479</v>
      </c>
      <c r="AY5" s="48" t="s">
        <v>479</v>
      </c>
      <c r="AZ5" s="48" t="s">
        <v>479</v>
      </c>
      <c r="BA5" s="48" t="s">
        <v>479</v>
      </c>
      <c r="BB5" s="48" t="s">
        <v>479</v>
      </c>
      <c r="BC5" s="48" t="s">
        <v>479</v>
      </c>
      <c r="BD5" s="48" t="s">
        <v>479</v>
      </c>
      <c r="BE5" s="48" t="s">
        <v>479</v>
      </c>
      <c r="BF5" s="48" t="s">
        <v>479</v>
      </c>
      <c r="BG5" s="48" t="s">
        <v>479</v>
      </c>
      <c r="BH5" s="48" t="s">
        <v>479</v>
      </c>
      <c r="BI5" s="48" t="s">
        <v>479</v>
      </c>
      <c r="BJ5" s="48" t="s">
        <v>479</v>
      </c>
      <c r="BK5" s="48" t="s">
        <v>479</v>
      </c>
      <c r="BL5" s="48" t="s">
        <v>479</v>
      </c>
      <c r="BM5" s="48" t="s">
        <v>479</v>
      </c>
      <c r="BO5" s="48" t="s">
        <v>479</v>
      </c>
      <c r="BP5" s="48" t="s">
        <v>479</v>
      </c>
      <c r="BQ5" s="48" t="s">
        <v>479</v>
      </c>
      <c r="BR5" s="48" t="s">
        <v>479</v>
      </c>
      <c r="BS5" s="48" t="s">
        <v>479</v>
      </c>
      <c r="BT5" s="48" t="s">
        <v>479</v>
      </c>
      <c r="BU5" s="48" t="s">
        <v>479</v>
      </c>
      <c r="BV5" s="48" t="s">
        <v>479</v>
      </c>
      <c r="BW5" s="48" t="s">
        <v>479</v>
      </c>
      <c r="BX5" s="48" t="s">
        <v>479</v>
      </c>
      <c r="BY5" s="48" t="s">
        <v>479</v>
      </c>
      <c r="BZ5" s="48" t="s">
        <v>479</v>
      </c>
      <c r="CB5" s="48" t="s">
        <v>479</v>
      </c>
      <c r="CD5" s="48" t="s">
        <v>479</v>
      </c>
      <c r="CE5" s="48" t="s">
        <v>479</v>
      </c>
      <c r="CF5" s="48" t="s">
        <v>479</v>
      </c>
      <c r="CG5" s="48" t="s">
        <v>479</v>
      </c>
      <c r="CH5" s="48" t="s">
        <v>479</v>
      </c>
      <c r="CI5" s="48" t="s">
        <v>479</v>
      </c>
      <c r="CJ5" s="48" t="s">
        <v>479</v>
      </c>
      <c r="CK5" s="48" t="s">
        <v>479</v>
      </c>
      <c r="CL5" s="48" t="s">
        <v>479</v>
      </c>
      <c r="CM5" s="48" t="s">
        <v>479</v>
      </c>
      <c r="CN5" s="48" t="s">
        <v>479</v>
      </c>
      <c r="CO5" s="48" t="s">
        <v>479</v>
      </c>
      <c r="CP5" s="48" t="s">
        <v>479</v>
      </c>
      <c r="CQ5" s="48" t="s">
        <v>479</v>
      </c>
      <c r="CR5" s="48" t="s">
        <v>479</v>
      </c>
      <c r="CT5" s="48" t="s">
        <v>479</v>
      </c>
    </row>
    <row r="6" spans="1:98" x14ac:dyDescent="0.2">
      <c r="B6" s="25">
        <v>2</v>
      </c>
      <c r="C6" s="50" t="s">
        <v>458</v>
      </c>
      <c r="E6" s="171" t="s">
        <v>457</v>
      </c>
      <c r="L6" s="171" t="s">
        <v>459</v>
      </c>
      <c r="N6" s="171" t="s">
        <v>460</v>
      </c>
      <c r="O6" s="192" t="s">
        <v>455</v>
      </c>
      <c r="P6" s="171" t="s">
        <v>461</v>
      </c>
      <c r="Q6" s="172" t="s">
        <v>462</v>
      </c>
      <c r="R6" s="192" t="s">
        <v>464</v>
      </c>
      <c r="S6" s="171" t="s">
        <v>465</v>
      </c>
      <c r="T6" s="192" t="s">
        <v>464</v>
      </c>
      <c r="U6" s="192"/>
      <c r="V6" s="172" t="s">
        <v>455</v>
      </c>
      <c r="W6" s="171" t="s">
        <v>466</v>
      </c>
      <c r="AC6" s="172" t="s">
        <v>455</v>
      </c>
      <c r="AD6" s="172" t="s">
        <v>455</v>
      </c>
      <c r="AE6" s="172" t="s">
        <v>455</v>
      </c>
      <c r="AM6" s="172" t="s">
        <v>474</v>
      </c>
      <c r="AN6" s="172" t="s">
        <v>474</v>
      </c>
      <c r="AO6" s="172" t="s">
        <v>474</v>
      </c>
      <c r="AP6" s="172" t="s">
        <v>474</v>
      </c>
      <c r="AQ6" s="172" t="s">
        <v>474</v>
      </c>
      <c r="AR6" s="172" t="s">
        <v>474</v>
      </c>
      <c r="AS6" s="172" t="s">
        <v>474</v>
      </c>
      <c r="AT6" s="172" t="s">
        <v>474</v>
      </c>
      <c r="AU6" s="172" t="s">
        <v>474</v>
      </c>
      <c r="AV6" s="172" t="s">
        <v>474</v>
      </c>
      <c r="AW6" s="172" t="s">
        <v>474</v>
      </c>
      <c r="AY6" s="172" t="s">
        <v>474</v>
      </c>
      <c r="AZ6" s="172" t="s">
        <v>474</v>
      </c>
      <c r="BA6" s="172" t="s">
        <v>474</v>
      </c>
      <c r="BB6" s="172" t="s">
        <v>474</v>
      </c>
      <c r="BC6" s="172" t="s">
        <v>474</v>
      </c>
      <c r="BD6" s="172" t="s">
        <v>474</v>
      </c>
      <c r="BE6" s="172" t="s">
        <v>474</v>
      </c>
      <c r="BF6" s="172" t="s">
        <v>474</v>
      </c>
      <c r="BG6" s="172" t="s">
        <v>474</v>
      </c>
      <c r="BH6" s="172" t="s">
        <v>474</v>
      </c>
      <c r="BI6" s="172" t="s">
        <v>474</v>
      </c>
      <c r="BJ6" s="172" t="s">
        <v>474</v>
      </c>
      <c r="BK6" s="172" t="s">
        <v>474</v>
      </c>
      <c r="BL6" s="172" t="s">
        <v>474</v>
      </c>
      <c r="BM6" s="171" t="s">
        <v>474</v>
      </c>
      <c r="BO6" s="172" t="s">
        <v>474</v>
      </c>
      <c r="BP6" s="172" t="s">
        <v>474</v>
      </c>
      <c r="BQ6" s="172" t="s">
        <v>474</v>
      </c>
      <c r="BR6" s="171" t="s">
        <v>474</v>
      </c>
      <c r="BS6" s="171" t="s">
        <v>474</v>
      </c>
      <c r="BT6" s="171" t="s">
        <v>474</v>
      </c>
      <c r="BU6" s="172" t="s">
        <v>474</v>
      </c>
      <c r="BV6" s="172" t="s">
        <v>474</v>
      </c>
      <c r="BW6" s="172" t="s">
        <v>474</v>
      </c>
      <c r="BX6" s="172" t="s">
        <v>474</v>
      </c>
      <c r="BY6" s="172" t="s">
        <v>474</v>
      </c>
      <c r="BZ6" s="171" t="s">
        <v>474</v>
      </c>
      <c r="CB6" s="172" t="s">
        <v>474</v>
      </c>
      <c r="CD6" s="172" t="s">
        <v>474</v>
      </c>
      <c r="CE6" s="172" t="s">
        <v>474</v>
      </c>
      <c r="CF6" s="172" t="s">
        <v>474</v>
      </c>
      <c r="CG6" s="171" t="s">
        <v>474</v>
      </c>
      <c r="CH6" s="171" t="s">
        <v>474</v>
      </c>
      <c r="CI6" s="171" t="s">
        <v>474</v>
      </c>
      <c r="CJ6" s="172" t="s">
        <v>474</v>
      </c>
      <c r="CK6" s="172" t="s">
        <v>474</v>
      </c>
      <c r="CL6" s="172" t="s">
        <v>474</v>
      </c>
      <c r="CM6" s="172" t="s">
        <v>474</v>
      </c>
      <c r="CN6" s="172" t="s">
        <v>474</v>
      </c>
      <c r="CO6" s="171" t="s">
        <v>474</v>
      </c>
      <c r="CP6" s="172" t="s">
        <v>474</v>
      </c>
      <c r="CQ6" s="172" t="s">
        <v>474</v>
      </c>
      <c r="CR6" s="172" t="s">
        <v>474</v>
      </c>
      <c r="CT6" s="172" t="s">
        <v>474</v>
      </c>
    </row>
    <row r="7" spans="1:98" x14ac:dyDescent="0.2">
      <c r="B7" s="25">
        <v>3</v>
      </c>
      <c r="C7" s="50" t="s">
        <v>467</v>
      </c>
      <c r="E7" s="171" t="s">
        <v>468</v>
      </c>
      <c r="L7" s="171" t="s">
        <v>469</v>
      </c>
      <c r="N7" s="171" t="s">
        <v>470</v>
      </c>
      <c r="P7" s="171" t="s">
        <v>472</v>
      </c>
      <c r="S7" s="172" t="s">
        <v>464</v>
      </c>
      <c r="W7" s="171" t="s">
        <v>249</v>
      </c>
      <c r="BM7" s="172" t="s">
        <v>473</v>
      </c>
      <c r="BR7" s="172" t="s">
        <v>473</v>
      </c>
      <c r="BS7" s="172" t="s">
        <v>473</v>
      </c>
      <c r="BT7" s="172" t="s">
        <v>473</v>
      </c>
      <c r="BU7"/>
      <c r="BZ7" s="172" t="s">
        <v>473</v>
      </c>
      <c r="CG7" s="172" t="s">
        <v>473</v>
      </c>
      <c r="CH7" s="172" t="s">
        <v>473</v>
      </c>
      <c r="CI7" s="172" t="s">
        <v>473</v>
      </c>
      <c r="CO7" s="172" t="s">
        <v>473</v>
      </c>
    </row>
    <row r="8" spans="1:98" x14ac:dyDescent="0.2">
      <c r="B8" s="25">
        <v>4</v>
      </c>
      <c r="C8" s="50" t="s">
        <v>475</v>
      </c>
      <c r="E8" s="171" t="s">
        <v>473</v>
      </c>
      <c r="L8" s="171" t="s">
        <v>476</v>
      </c>
      <c r="N8" s="171" t="s">
        <v>1561</v>
      </c>
      <c r="P8" s="171" t="s">
        <v>477</v>
      </c>
      <c r="W8" s="172" t="s">
        <v>478</v>
      </c>
      <c r="BT8" s="379"/>
      <c r="BU8"/>
    </row>
    <row r="9" spans="1:98" x14ac:dyDescent="0.2">
      <c r="B9" s="25">
        <v>5</v>
      </c>
      <c r="C9" s="50" t="s">
        <v>480</v>
      </c>
      <c r="E9" s="171" t="s">
        <v>465</v>
      </c>
      <c r="L9" s="171" t="s">
        <v>481</v>
      </c>
      <c r="N9" s="171" t="s">
        <v>482</v>
      </c>
      <c r="P9" s="172" t="s">
        <v>483</v>
      </c>
      <c r="BT9" s="379"/>
      <c r="BU9"/>
    </row>
    <row r="10" spans="1:98" x14ac:dyDescent="0.2">
      <c r="B10" s="38">
        <v>6</v>
      </c>
      <c r="C10" s="170" t="s">
        <v>484</v>
      </c>
      <c r="E10" s="173" t="s">
        <v>465</v>
      </c>
      <c r="L10" s="172" t="s">
        <v>249</v>
      </c>
      <c r="N10" s="171" t="s">
        <v>485</v>
      </c>
      <c r="BT10" s="379"/>
      <c r="BU10"/>
    </row>
    <row r="11" spans="1:98" x14ac:dyDescent="0.2">
      <c r="K11" s="513" t="s">
        <v>486</v>
      </c>
      <c r="L11" s="48" t="s">
        <v>487</v>
      </c>
      <c r="N11" s="172" t="s">
        <v>488</v>
      </c>
      <c r="BT11" s="379"/>
      <c r="BU11"/>
    </row>
    <row r="12" spans="1:98" x14ac:dyDescent="0.2">
      <c r="K12" s="514"/>
      <c r="L12" s="171" t="s">
        <v>489</v>
      </c>
      <c r="BT12" s="379"/>
      <c r="BU12"/>
    </row>
    <row r="13" spans="1:98" x14ac:dyDescent="0.2">
      <c r="K13" s="514"/>
      <c r="L13" s="171" t="s">
        <v>490</v>
      </c>
      <c r="BT13" s="379"/>
      <c r="BU13"/>
    </row>
    <row r="14" spans="1:98" x14ac:dyDescent="0.2">
      <c r="K14" s="514"/>
      <c r="L14" s="171" t="s">
        <v>491</v>
      </c>
      <c r="BT14" s="379"/>
      <c r="BU14"/>
    </row>
    <row r="15" spans="1:98" x14ac:dyDescent="0.2">
      <c r="K15" s="514"/>
      <c r="L15" s="171" t="s">
        <v>492</v>
      </c>
      <c r="BT15" s="379"/>
      <c r="BU15"/>
    </row>
    <row r="16" spans="1:98" x14ac:dyDescent="0.2">
      <c r="K16" s="515"/>
      <c r="L16" s="172" t="s">
        <v>493</v>
      </c>
      <c r="BT16" s="379"/>
      <c r="BU16"/>
    </row>
    <row r="17" spans="1:99" x14ac:dyDescent="0.2">
      <c r="BT17" s="379"/>
      <c r="BU17"/>
    </row>
    <row r="18" spans="1:99" x14ac:dyDescent="0.2">
      <c r="BS18" s="379"/>
      <c r="BU18"/>
    </row>
    <row r="19" spans="1:99" ht="51" x14ac:dyDescent="0.2">
      <c r="C19" s="200" t="s">
        <v>494</v>
      </c>
      <c r="D19" s="71" t="s">
        <v>495</v>
      </c>
      <c r="E19" s="369">
        <f>IF(SUM(Participant!$C$12),Participant!$C$12,"-")</f>
        <v>45291</v>
      </c>
      <c r="F19" s="71" t="s">
        <v>496</v>
      </c>
      <c r="G19" s="178">
        <v>5</v>
      </c>
      <c r="K19" s="200" t="s">
        <v>497</v>
      </c>
      <c r="P19" s="201" t="s">
        <v>498</v>
      </c>
      <c r="Q19" s="202"/>
      <c r="R19" s="205" t="s">
        <v>499</v>
      </c>
      <c r="S19" s="206"/>
      <c r="T19" s="207"/>
      <c r="U19" s="207"/>
      <c r="V19" s="292" t="s">
        <v>500</v>
      </c>
      <c r="W19" s="292" t="s">
        <v>501</v>
      </c>
      <c r="Z19" s="208" t="s">
        <v>503</v>
      </c>
      <c r="AA19" s="205" t="s">
        <v>502</v>
      </c>
      <c r="AB19" s="207"/>
      <c r="AC19" s="206" t="s">
        <v>504</v>
      </c>
      <c r="AD19" s="210" t="s">
        <v>505</v>
      </c>
      <c r="AE19" s="211"/>
      <c r="AF19" s="204"/>
      <c r="AG19" s="204"/>
      <c r="AH19" s="212" t="s">
        <v>506</v>
      </c>
      <c r="AI19" s="209"/>
      <c r="AJ19" s="209"/>
      <c r="AK19" s="209"/>
      <c r="AL19" s="209"/>
      <c r="AM19" s="212" t="s">
        <v>507</v>
      </c>
      <c r="AN19" s="209"/>
      <c r="AO19" s="209"/>
      <c r="AP19" s="209"/>
      <c r="AQ19" s="209"/>
      <c r="AR19" s="209"/>
      <c r="AS19" s="209"/>
      <c r="AT19" s="209"/>
      <c r="AU19" s="209"/>
      <c r="AV19" s="209"/>
      <c r="AW19" s="209"/>
      <c r="AX19" s="214" t="s">
        <v>508</v>
      </c>
      <c r="AY19" s="215" t="s">
        <v>509</v>
      </c>
      <c r="AZ19" s="216"/>
      <c r="BA19" s="216"/>
      <c r="BB19" s="216"/>
      <c r="BC19" s="455" t="s">
        <v>1614</v>
      </c>
      <c r="BD19" s="216"/>
      <c r="BE19" s="216"/>
      <c r="BF19" s="216"/>
      <c r="BG19" s="216"/>
      <c r="BH19" s="216"/>
      <c r="BI19" s="216"/>
      <c r="BJ19" s="216"/>
      <c r="BK19" s="216"/>
      <c r="BL19" s="216"/>
      <c r="BM19" s="216"/>
      <c r="BN19" s="457" t="s">
        <v>510</v>
      </c>
      <c r="BO19" s="217" t="s">
        <v>511</v>
      </c>
      <c r="BP19" s="216"/>
      <c r="BQ19" s="216"/>
      <c r="BR19" s="216"/>
      <c r="BS19" s="455" t="s">
        <v>1609</v>
      </c>
      <c r="BT19" s="455" t="s">
        <v>1610</v>
      </c>
      <c r="BU19" s="216"/>
      <c r="BV19" s="216"/>
      <c r="BW19" s="216"/>
      <c r="BX19" s="216"/>
      <c r="BY19" s="216"/>
      <c r="BZ19" s="216"/>
      <c r="CA19" s="457" t="s">
        <v>512</v>
      </c>
      <c r="CB19" s="217" t="s">
        <v>513</v>
      </c>
      <c r="CC19" s="457"/>
      <c r="CD19" s="217" t="s">
        <v>514</v>
      </c>
      <c r="CE19" s="216"/>
      <c r="CF19" s="216"/>
      <c r="CG19" s="216"/>
      <c r="CH19" s="455" t="s">
        <v>1609</v>
      </c>
      <c r="CI19" s="455" t="s">
        <v>1610</v>
      </c>
      <c r="CJ19" s="216"/>
      <c r="CK19" s="216"/>
      <c r="CL19" s="216"/>
      <c r="CM19" s="216"/>
      <c r="CN19" s="216"/>
      <c r="CO19" s="216"/>
      <c r="CP19" s="216"/>
      <c r="CQ19" s="216"/>
      <c r="CR19" s="216"/>
      <c r="CS19" s="457" t="s">
        <v>512</v>
      </c>
      <c r="CT19" s="217" t="s">
        <v>513</v>
      </c>
      <c r="CU19" s="457"/>
    </row>
    <row r="20" spans="1:99" ht="409.5" x14ac:dyDescent="0.2">
      <c r="A20" s="71" t="s">
        <v>515</v>
      </c>
      <c r="C20" s="121" t="s">
        <v>1605</v>
      </c>
      <c r="D20" s="71" t="s">
        <v>516</v>
      </c>
      <c r="E20" s="71" t="s">
        <v>517</v>
      </c>
      <c r="F20" s="71" t="s">
        <v>518</v>
      </c>
      <c r="G20" s="71" t="s">
        <v>1606</v>
      </c>
      <c r="H20" s="71" t="s">
        <v>1607</v>
      </c>
      <c r="K20" s="71" t="s">
        <v>519</v>
      </c>
      <c r="L20" s="71" t="s">
        <v>520</v>
      </c>
      <c r="M20" s="71" t="s">
        <v>1608</v>
      </c>
      <c r="N20" s="71" t="s">
        <v>521</v>
      </c>
      <c r="O20" s="71" t="s">
        <v>522</v>
      </c>
      <c r="P20" s="71" t="s">
        <v>523</v>
      </c>
      <c r="Q20" s="71" t="s">
        <v>524</v>
      </c>
      <c r="R20" s="71" t="s">
        <v>525</v>
      </c>
      <c r="S20" s="71" t="s">
        <v>526</v>
      </c>
      <c r="T20" s="71" t="s">
        <v>527</v>
      </c>
      <c r="U20" s="71" t="s">
        <v>1563</v>
      </c>
      <c r="V20" s="71" t="s">
        <v>528</v>
      </c>
      <c r="W20" s="71" t="s">
        <v>529</v>
      </c>
      <c r="X20" s="71" t="s">
        <v>530</v>
      </c>
      <c r="Y20" s="71" t="s">
        <v>531</v>
      </c>
      <c r="Z20" s="71" t="s">
        <v>1548</v>
      </c>
      <c r="AA20" s="71" t="s">
        <v>149</v>
      </c>
      <c r="AB20" s="71" t="s">
        <v>532</v>
      </c>
      <c r="AC20" s="71" t="s">
        <v>533</v>
      </c>
      <c r="AD20" s="71" t="s">
        <v>534</v>
      </c>
      <c r="AE20" s="71" t="s">
        <v>535</v>
      </c>
      <c r="AH20" s="196" t="s">
        <v>1636</v>
      </c>
      <c r="AI20" s="196" t="s">
        <v>1637</v>
      </c>
      <c r="AJ20" s="196" t="s">
        <v>1638</v>
      </c>
      <c r="AK20" s="196" t="s">
        <v>1639</v>
      </c>
      <c r="AL20" s="196" t="s">
        <v>1640</v>
      </c>
      <c r="AM20" s="196" t="s">
        <v>536</v>
      </c>
      <c r="AN20" s="196" t="s">
        <v>537</v>
      </c>
      <c r="AO20" s="196" t="s">
        <v>538</v>
      </c>
      <c r="AP20" s="196" t="s">
        <v>539</v>
      </c>
      <c r="AQ20" s="196" t="s">
        <v>540</v>
      </c>
      <c r="AR20" s="196" t="s">
        <v>541</v>
      </c>
      <c r="AS20" s="196" t="s">
        <v>542</v>
      </c>
      <c r="AT20" s="196" t="s">
        <v>543</v>
      </c>
      <c r="AU20" s="196" t="s">
        <v>544</v>
      </c>
      <c r="AV20" s="196" t="s">
        <v>545</v>
      </c>
      <c r="AW20" s="196" t="s">
        <v>546</v>
      </c>
      <c r="AX20" s="213" t="s">
        <v>547</v>
      </c>
      <c r="AY20" s="196" t="s">
        <v>536</v>
      </c>
      <c r="AZ20" s="196" t="s">
        <v>548</v>
      </c>
      <c r="BA20" s="196" t="s">
        <v>549</v>
      </c>
      <c r="BB20" s="196" t="s">
        <v>550</v>
      </c>
      <c r="BC20" s="377" t="s">
        <v>1549</v>
      </c>
      <c r="BD20" s="196" t="s">
        <v>551</v>
      </c>
      <c r="BE20" s="196" t="s">
        <v>552</v>
      </c>
      <c r="BF20" s="196" t="s">
        <v>553</v>
      </c>
      <c r="BG20" s="196" t="s">
        <v>554</v>
      </c>
      <c r="BH20" s="196" t="s">
        <v>555</v>
      </c>
      <c r="BI20" s="196" t="s">
        <v>556</v>
      </c>
      <c r="BJ20" s="196" t="s">
        <v>557</v>
      </c>
      <c r="BK20" s="196" t="s">
        <v>558</v>
      </c>
      <c r="BL20" s="196" t="s">
        <v>559</v>
      </c>
      <c r="BM20" s="196" t="s">
        <v>560</v>
      </c>
      <c r="BN20" s="456" t="s">
        <v>1613</v>
      </c>
      <c r="BO20" s="196" t="s">
        <v>536</v>
      </c>
      <c r="BP20" s="196" t="s">
        <v>561</v>
      </c>
      <c r="BQ20" s="196" t="s">
        <v>562</v>
      </c>
      <c r="BR20" s="196" t="s">
        <v>563</v>
      </c>
      <c r="BS20" s="378" t="s">
        <v>1550</v>
      </c>
      <c r="BT20" s="378" t="s">
        <v>1551</v>
      </c>
      <c r="BU20" s="196" t="s">
        <v>551</v>
      </c>
      <c r="BV20" s="196" t="s">
        <v>564</v>
      </c>
      <c r="BW20" s="196" t="s">
        <v>565</v>
      </c>
      <c r="BX20" s="196" t="s">
        <v>566</v>
      </c>
      <c r="BY20" s="196" t="s">
        <v>567</v>
      </c>
      <c r="BZ20" s="196" t="s">
        <v>568</v>
      </c>
      <c r="CA20" s="456" t="s">
        <v>1612</v>
      </c>
      <c r="CB20" s="196" t="s">
        <v>569</v>
      </c>
      <c r="CC20" s="456" t="s">
        <v>1611</v>
      </c>
      <c r="CD20" s="196" t="s">
        <v>536</v>
      </c>
      <c r="CE20" s="196" t="s">
        <v>570</v>
      </c>
      <c r="CF20" s="196" t="s">
        <v>562</v>
      </c>
      <c r="CG20" s="196" t="s">
        <v>563</v>
      </c>
      <c r="CH20" s="378" t="s">
        <v>1550</v>
      </c>
      <c r="CI20" s="378" t="s">
        <v>1551</v>
      </c>
      <c r="CJ20" s="196" t="s">
        <v>571</v>
      </c>
      <c r="CK20" s="196" t="s">
        <v>564</v>
      </c>
      <c r="CL20" s="196" t="s">
        <v>565</v>
      </c>
      <c r="CM20" s="196" t="s">
        <v>566</v>
      </c>
      <c r="CN20" s="196" t="s">
        <v>567</v>
      </c>
      <c r="CO20" s="196" t="s">
        <v>568</v>
      </c>
      <c r="CP20" s="196" t="s">
        <v>572</v>
      </c>
      <c r="CQ20" s="196" t="s">
        <v>573</v>
      </c>
      <c r="CR20" s="196" t="s">
        <v>574</v>
      </c>
      <c r="CS20" s="456" t="s">
        <v>1641</v>
      </c>
      <c r="CT20" s="196" t="s">
        <v>569</v>
      </c>
      <c r="CU20" s="456" t="s">
        <v>1642</v>
      </c>
    </row>
    <row r="21" spans="1:99" x14ac:dyDescent="0.2">
      <c r="A21" s="17">
        <v>1</v>
      </c>
      <c r="B21" s="144">
        <v>20</v>
      </c>
      <c r="C21" s="17">
        <v>2</v>
      </c>
      <c r="D21" s="17">
        <v>4</v>
      </c>
      <c r="E21" s="17">
        <v>5</v>
      </c>
      <c r="F21" s="17">
        <v>6</v>
      </c>
      <c r="G21" s="17">
        <v>7</v>
      </c>
      <c r="H21" s="32">
        <v>8</v>
      </c>
      <c r="J21" s="24">
        <v>21</v>
      </c>
      <c r="K21" s="17">
        <v>1</v>
      </c>
      <c r="L21" s="17">
        <v>2</v>
      </c>
      <c r="M21" s="17">
        <v>3</v>
      </c>
      <c r="N21" s="17">
        <v>4</v>
      </c>
      <c r="O21" s="17">
        <v>5</v>
      </c>
      <c r="P21" s="17">
        <v>6</v>
      </c>
      <c r="Q21" s="17">
        <v>7</v>
      </c>
      <c r="R21" s="17">
        <v>8</v>
      </c>
      <c r="S21" s="17">
        <v>9</v>
      </c>
      <c r="T21" s="17">
        <v>10</v>
      </c>
      <c r="U21" s="17">
        <v>11</v>
      </c>
      <c r="V21" s="17">
        <v>12</v>
      </c>
      <c r="W21" s="17">
        <v>13</v>
      </c>
      <c r="X21" s="17">
        <v>14</v>
      </c>
      <c r="Y21" s="17">
        <v>15</v>
      </c>
      <c r="Z21" s="17">
        <v>16</v>
      </c>
      <c r="AA21" s="17">
        <v>17</v>
      </c>
      <c r="AB21" s="17">
        <v>18</v>
      </c>
      <c r="AC21" s="17">
        <v>19</v>
      </c>
      <c r="AD21" s="17">
        <v>20</v>
      </c>
      <c r="AE21" s="32">
        <v>21</v>
      </c>
      <c r="AG21" s="24">
        <v>22</v>
      </c>
      <c r="AH21" s="17">
        <v>1</v>
      </c>
      <c r="AI21" s="17">
        <v>2</v>
      </c>
      <c r="AJ21" s="17">
        <v>3</v>
      </c>
      <c r="AK21" s="17">
        <v>4</v>
      </c>
      <c r="AL21" s="17">
        <v>5</v>
      </c>
      <c r="AM21" s="17">
        <v>6</v>
      </c>
      <c r="AN21" s="17">
        <v>7</v>
      </c>
      <c r="AO21" s="17">
        <v>8</v>
      </c>
      <c r="AP21" s="17">
        <v>9</v>
      </c>
      <c r="AQ21" s="17">
        <v>10</v>
      </c>
      <c r="AR21" s="17">
        <v>11</v>
      </c>
      <c r="AS21" s="17">
        <v>12</v>
      </c>
      <c r="AT21" s="17">
        <v>13</v>
      </c>
      <c r="AU21" s="17">
        <v>14</v>
      </c>
      <c r="AV21" s="17">
        <v>15</v>
      </c>
      <c r="AW21" s="17">
        <v>16</v>
      </c>
      <c r="AX21" s="17">
        <v>17</v>
      </c>
      <c r="AY21" s="17">
        <v>18</v>
      </c>
      <c r="AZ21" s="17">
        <v>19</v>
      </c>
      <c r="BA21" s="17">
        <v>20</v>
      </c>
      <c r="BB21" s="17">
        <v>21</v>
      </c>
      <c r="BC21" s="17">
        <v>22</v>
      </c>
      <c r="BD21" s="17">
        <v>23</v>
      </c>
      <c r="BE21" s="17">
        <v>24</v>
      </c>
      <c r="BF21" s="17">
        <v>25</v>
      </c>
      <c r="BG21" s="17">
        <v>26</v>
      </c>
      <c r="BH21" s="17">
        <v>27</v>
      </c>
      <c r="BI21" s="17">
        <v>28</v>
      </c>
      <c r="BJ21" s="17">
        <v>29</v>
      </c>
      <c r="BK21" s="17">
        <v>30</v>
      </c>
      <c r="BL21" s="17">
        <v>31</v>
      </c>
      <c r="BM21" s="17">
        <v>32</v>
      </c>
      <c r="BN21" s="17">
        <v>33</v>
      </c>
      <c r="BO21" s="17">
        <v>34</v>
      </c>
      <c r="BP21" s="17">
        <v>35</v>
      </c>
      <c r="BQ21" s="17">
        <v>36</v>
      </c>
      <c r="BR21" s="17">
        <v>37</v>
      </c>
      <c r="BS21" s="17">
        <v>38</v>
      </c>
      <c r="BT21" s="17">
        <v>39</v>
      </c>
      <c r="BU21" s="17">
        <v>40</v>
      </c>
      <c r="BV21" s="17">
        <v>41</v>
      </c>
      <c r="BW21" s="17">
        <v>42</v>
      </c>
      <c r="BX21" s="17">
        <v>43</v>
      </c>
      <c r="BY21" s="17">
        <v>44</v>
      </c>
      <c r="BZ21" s="17">
        <v>45</v>
      </c>
      <c r="CA21" s="17">
        <v>46</v>
      </c>
      <c r="CB21" s="17">
        <v>47</v>
      </c>
      <c r="CC21" s="17">
        <v>48</v>
      </c>
      <c r="CD21" s="17">
        <v>49</v>
      </c>
      <c r="CE21" s="17">
        <v>50</v>
      </c>
      <c r="CF21" s="17">
        <v>51</v>
      </c>
      <c r="CG21" s="17">
        <v>52</v>
      </c>
      <c r="CH21" s="17">
        <v>53</v>
      </c>
      <c r="CI21" s="17">
        <v>54</v>
      </c>
      <c r="CJ21" s="17">
        <v>55</v>
      </c>
      <c r="CK21" s="17">
        <v>56</v>
      </c>
      <c r="CL21" s="17">
        <v>57</v>
      </c>
      <c r="CM21" s="17">
        <v>58</v>
      </c>
      <c r="CN21" s="17">
        <v>59</v>
      </c>
      <c r="CO21" s="17">
        <v>60</v>
      </c>
      <c r="CP21" s="17">
        <v>61</v>
      </c>
      <c r="CQ21" s="17">
        <v>62</v>
      </c>
      <c r="CR21" s="17">
        <v>63</v>
      </c>
      <c r="CS21" s="17">
        <v>64</v>
      </c>
      <c r="CT21" s="17">
        <v>65</v>
      </c>
      <c r="CU21" s="32">
        <v>66</v>
      </c>
    </row>
    <row r="22" spans="1:99" x14ac:dyDescent="0.2">
      <c r="A22" s="26" t="b">
        <f t="shared" ref="A22:A85" si="0">LEN(K22)&gt;0</f>
        <v>0</v>
      </c>
      <c r="B22" s="25">
        <v>1</v>
      </c>
      <c r="C22" s="414" t="str">
        <f t="shared" ref="C22:C53" si="1">INDEX($C$5:$C$10,1+$A22*(IFERROR(MATCH("Pass",AH22:AK22,0),5)))</f>
        <v>-</v>
      </c>
      <c r="D22" s="414" t="str">
        <f t="shared" ref="D22:D53" si="2">IF($A22,IF(ISNA(MATCH(L22,$L$11:$L$16,0)),SUM(X22),SUM(AB22)),$C$5)</f>
        <v>-</v>
      </c>
      <c r="E22" s="415" t="str">
        <f t="shared" ref="E22:E53" si="3">IF($A22, IF( ISNUMBER(U22), U22, IF(ISNA(MATCH(PROPER(S22),$E$5:$E$9,0)), S22, "Perpetual" ) ), "-")</f>
        <v>-</v>
      </c>
      <c r="F22" s="416" t="str">
        <f t="shared" ref="F22:F53" si="4">IF($A22, IF(E22 = "Perpetual", "Perpetual", IFERROR( MAX(0, ROUND(DAYS360($E$19,E22,TRUE)/360,2)), "-") ), "-" )</f>
        <v>-</v>
      </c>
      <c r="G22" s="417" t="str">
        <f t="shared" ref="G22:G53" si="5">IF($A22, IF(C22 = $C$10, 0, IF( OR(E22 = "Perpetual", W22=$W$6), 1, MIN($G$19,SUM(F22))/$G$19)), "-" )</f>
        <v>-</v>
      </c>
      <c r="H22" s="418" t="str">
        <f>IF($A22,IF(CS22="Pass",SUM(Z22),SUM(D22))*SUM(G22),$C$5)</f>
        <v>-</v>
      </c>
      <c r="J22" s="25">
        <v>1</v>
      </c>
      <c r="K22" s="427"/>
      <c r="L22" s="428"/>
      <c r="M22" s="427"/>
      <c r="N22" s="428"/>
      <c r="O22" s="428"/>
      <c r="P22" s="428"/>
      <c r="Q22" s="428"/>
      <c r="R22" s="429"/>
      <c r="S22" s="429"/>
      <c r="T22" s="429"/>
      <c r="U22" s="429"/>
      <c r="V22" s="428"/>
      <c r="W22" s="428"/>
      <c r="X22" s="430"/>
      <c r="Y22" s="430"/>
      <c r="Z22" s="430"/>
      <c r="AA22" s="430"/>
      <c r="AB22" s="430"/>
      <c r="AC22" s="428"/>
      <c r="AD22" s="428"/>
      <c r="AE22" s="428"/>
      <c r="AG22" s="25">
        <v>1</v>
      </c>
      <c r="AH22" s="416" t="str">
        <f>AX22</f>
        <v/>
      </c>
      <c r="AI22" s="416" t="str">
        <f>BN22</f>
        <v/>
      </c>
      <c r="AJ22" s="416" t="str">
        <f t="shared" ref="AJ22:AJ53" si="6">IF($AK22 = "Pass", IF($CB22 = "Fail", $CT22, $CB22), $AK22)</f>
        <v/>
      </c>
      <c r="AK22" s="416" t="str">
        <f t="shared" ref="AK22:AK53" si="7">IF(CA22 = "Fail", CS22, CA22)</f>
        <v/>
      </c>
      <c r="AL22" s="416" t="str">
        <f>IF($A22, IF(COUNTIF(AH22:AK22, "Pass"),"N/A","Pass"), "")</f>
        <v/>
      </c>
      <c r="AM22" s="428"/>
      <c r="AN22" s="428"/>
      <c r="AO22" s="428"/>
      <c r="AP22" s="428"/>
      <c r="AQ22" s="428"/>
      <c r="AR22" s="428"/>
      <c r="AS22" s="428"/>
      <c r="AT22" s="428"/>
      <c r="AU22" s="428"/>
      <c r="AV22" s="428"/>
      <c r="AW22" s="428"/>
      <c r="AX22" s="416" t="str">
        <f t="shared" ref="AX22" si="8">IF($A22, IF( (COUNTIF(AM22:AW22,"Pass") + COUNTIF(AM22:AW22,"N/A")) = COLUMNS(AM22:AW22), "Pass", "Fail"), "")</f>
        <v/>
      </c>
      <c r="AY22" s="437" t="str">
        <f t="shared" ref="AY22" si="9">"" &amp; $AM22</f>
        <v/>
      </c>
      <c r="AZ22" s="428"/>
      <c r="BA22" s="428"/>
      <c r="BB22" s="428"/>
      <c r="BC22" s="428"/>
      <c r="BD22" s="428"/>
      <c r="BE22" s="428"/>
      <c r="BF22" s="428"/>
      <c r="BG22" s="437" t="str">
        <f t="shared" ref="BG22" si="10">"" &amp; $AT22</f>
        <v/>
      </c>
      <c r="BH22" s="428"/>
      <c r="BI22" s="437" t="str">
        <f t="shared" ref="BI22" si="11">"" &amp; $AU22</f>
        <v/>
      </c>
      <c r="BJ22" s="437" t="str">
        <f>"" &amp; $AV22</f>
        <v/>
      </c>
      <c r="BK22" s="437" t="str">
        <f t="shared" ref="BK22" si="12">"" &amp; $AW22</f>
        <v/>
      </c>
      <c r="BL22" s="428"/>
      <c r="BM22" s="428"/>
      <c r="BN22" s="416" t="str">
        <f>IF($A22, IF( $AH22 = "Pass", "N/A", IF( (COUNTIF(AY22:BM22,"Pass") + COUNTIF(AY22:BM22,"N/A")  ) = COLUMNS(AY22:BM22), "Pass", "Fail") ), "")</f>
        <v/>
      </c>
      <c r="BO22" s="437" t="str">
        <f t="shared" ref="BO22" si="13">"" &amp; $AM22</f>
        <v/>
      </c>
      <c r="BP22" s="428"/>
      <c r="BQ22" s="428"/>
      <c r="BR22" s="428"/>
      <c r="BS22" s="428"/>
      <c r="BT22" s="428"/>
      <c r="BU22" s="428"/>
      <c r="BV22" s="428"/>
      <c r="BW22" s="428"/>
      <c r="BX22" s="428"/>
      <c r="BY22" s="428"/>
      <c r="BZ22" s="428"/>
      <c r="CA22" s="416" t="str">
        <f>IF($A22, IF(OR($AH22="Pass",$AI22="Pass"),"N/A", IF( (COUNTIF(BO22:BZ22, "Pass") + COUNTIF(BO22:BZ22, "N/A") +1 * (BT22 &lt;&gt; "Pass") * (BT22 &lt;&gt; "N/A") ) = COLUMNS(BO22:BZ22), "Pass", "Fail")), "")</f>
        <v/>
      </c>
      <c r="CB22" s="428"/>
      <c r="CC22" s="416" t="str">
        <f>IF($CA22 = "Pass", "" &amp; $CB22, $CA22)</f>
        <v/>
      </c>
      <c r="CD22" s="437" t="str">
        <f t="shared" ref="CD22" si="14">"" &amp; $AM22</f>
        <v/>
      </c>
      <c r="CE22" s="428"/>
      <c r="CF22" s="428"/>
      <c r="CG22" s="428"/>
      <c r="CH22" s="428"/>
      <c r="CI22" s="428"/>
      <c r="CJ22" s="428"/>
      <c r="CK22" s="428"/>
      <c r="CL22" s="428"/>
      <c r="CM22" s="428"/>
      <c r="CN22" s="428"/>
      <c r="CO22" s="428"/>
      <c r="CP22" s="428"/>
      <c r="CQ22" s="428"/>
      <c r="CR22" s="428"/>
      <c r="CS22" s="437" t="str">
        <f>IF($A22, IF( OR($AH22="Pass", $AI22="Pass", $CA22="Pass"), "N/A", IF( (COUNTIF(CD22:CR22, "Pass") + COUNTIF(CD22:CR22, "N/A") + 1 * (CI22 &lt;&gt; "Pass") * (CI22 &lt;&gt; "N/A") ) = COLUMNS( CD22:CR22),"Pass","Fail")),"")</f>
        <v/>
      </c>
      <c r="CT22" s="428"/>
      <c r="CU22" s="416" t="str">
        <f>IF($CS22 = "Pass", $CT22, $CS22)</f>
        <v/>
      </c>
    </row>
    <row r="23" spans="1:99" x14ac:dyDescent="0.2">
      <c r="A23" s="26" t="b">
        <f t="shared" si="0"/>
        <v>0</v>
      </c>
      <c r="B23" s="25">
        <v>2</v>
      </c>
      <c r="C23" s="419" t="str">
        <f t="shared" si="1"/>
        <v>-</v>
      </c>
      <c r="D23" s="419" t="str">
        <f t="shared" si="2"/>
        <v>-</v>
      </c>
      <c r="E23" s="420" t="str">
        <f t="shared" si="3"/>
        <v>-</v>
      </c>
      <c r="F23" s="421" t="str">
        <f t="shared" si="4"/>
        <v>-</v>
      </c>
      <c r="G23" s="422" t="str">
        <f t="shared" si="5"/>
        <v>-</v>
      </c>
      <c r="H23" s="419" t="str">
        <f t="shared" ref="H23:H86" si="15">IF($A23,IF(CS23="Pass",SUM(Z23),SUM(D23))*SUM(G23),$C$5)</f>
        <v>-</v>
      </c>
      <c r="J23" s="25">
        <v>2</v>
      </c>
      <c r="K23" s="431"/>
      <c r="L23" s="134"/>
      <c r="M23" s="431"/>
      <c r="N23" s="134"/>
      <c r="O23" s="134"/>
      <c r="P23" s="134"/>
      <c r="Q23" s="134"/>
      <c r="R23" s="432"/>
      <c r="S23" s="432"/>
      <c r="T23" s="432"/>
      <c r="U23" s="432"/>
      <c r="V23" s="134"/>
      <c r="W23" s="134"/>
      <c r="X23" s="433"/>
      <c r="Y23" s="433"/>
      <c r="Z23" s="433"/>
      <c r="AA23" s="433"/>
      <c r="AB23" s="433"/>
      <c r="AC23" s="134"/>
      <c r="AD23" s="134"/>
      <c r="AE23" s="134"/>
      <c r="AG23" s="25">
        <v>2</v>
      </c>
      <c r="AH23" s="421" t="str">
        <f t="shared" ref="AH23:AH86" si="16">AX23</f>
        <v/>
      </c>
      <c r="AI23" s="421" t="str">
        <f t="shared" ref="AI23:AI86" si="17">BN23</f>
        <v/>
      </c>
      <c r="AJ23" s="421" t="str">
        <f t="shared" si="6"/>
        <v/>
      </c>
      <c r="AK23" s="421" t="str">
        <f t="shared" si="7"/>
        <v/>
      </c>
      <c r="AL23" s="421" t="str">
        <f t="shared" ref="AL23:AL86" si="18">IF($A23, IF(COUNTIF(AH23:AK23, "Pass"),"N/A","Pass"), "")</f>
        <v/>
      </c>
      <c r="AM23" s="134"/>
      <c r="AN23" s="134"/>
      <c r="AO23" s="134"/>
      <c r="AP23" s="134"/>
      <c r="AQ23" s="134"/>
      <c r="AR23" s="134"/>
      <c r="AS23" s="134"/>
      <c r="AT23" s="134"/>
      <c r="AU23" s="134"/>
      <c r="AV23" s="134"/>
      <c r="AW23" s="134"/>
      <c r="AX23" s="421" t="str">
        <f>IF($A23, IF( (COUNTIF(AM23:AW23,"Pass") + COUNTIF(AM23:AW23,"N/A")) = COLUMNS(AM23:AW23), "Pass", "Fail"), "")</f>
        <v/>
      </c>
      <c r="AY23" s="438" t="str">
        <f>"" &amp; $AM23</f>
        <v/>
      </c>
      <c r="AZ23" s="134"/>
      <c r="BA23" s="134"/>
      <c r="BB23" s="134"/>
      <c r="BC23" s="134"/>
      <c r="BD23" s="134"/>
      <c r="BE23" s="134"/>
      <c r="BF23" s="134"/>
      <c r="BG23" s="438" t="str">
        <f>"" &amp; $AT23</f>
        <v/>
      </c>
      <c r="BH23" s="134"/>
      <c r="BI23" s="438" t="str">
        <f>"" &amp; $AU23</f>
        <v/>
      </c>
      <c r="BJ23" s="438" t="str">
        <f>"" &amp; $AV23</f>
        <v/>
      </c>
      <c r="BK23" s="438" t="str">
        <f>"" &amp; $AW23</f>
        <v/>
      </c>
      <c r="BL23" s="134"/>
      <c r="BM23" s="134"/>
      <c r="BN23" s="421" t="str">
        <f t="shared" ref="BN23:BN86" si="19">IF($A23, IF( $AH23 = "Pass", "N/A", IF( (COUNTIF(AY23:BM23,"Pass") + COUNTIF(AY23:BM23,"N/A")  ) = COLUMNS(AY23:BM23), "Pass", "Fail") ), "")</f>
        <v/>
      </c>
      <c r="BO23" s="438" t="str">
        <f>"" &amp; $AM23</f>
        <v/>
      </c>
      <c r="BP23" s="134"/>
      <c r="BQ23" s="134"/>
      <c r="BR23" s="134"/>
      <c r="BS23" s="134"/>
      <c r="BT23" s="134"/>
      <c r="BU23" s="134"/>
      <c r="BV23" s="134"/>
      <c r="BW23" s="134"/>
      <c r="BX23" s="134"/>
      <c r="BY23" s="134"/>
      <c r="BZ23" s="134"/>
      <c r="CA23" s="421" t="str">
        <f t="shared" ref="CA23:CA86" si="20">IF($A23, IF(OR($AH23="Pass",$AI23="Pass"),"N/A", IF( (COUNTIF(BO23:BZ23, "Pass") + COUNTIF(BO23:BZ23, "N/A") +1 * (BT23 &lt;&gt; "Pass") * (BT23 &lt;&gt; "N/A") ) = COLUMNS(BO23:BZ23), "Pass", "Fail")), "")</f>
        <v/>
      </c>
      <c r="CB23" s="134"/>
      <c r="CC23" s="421" t="str">
        <f t="shared" ref="CC23:CC86" si="21">IF($CA23 = "Pass", "" &amp; $CB23, $CA23)</f>
        <v/>
      </c>
      <c r="CD23" s="438" t="str">
        <f>"" &amp; $AM23</f>
        <v/>
      </c>
      <c r="CE23" s="134"/>
      <c r="CF23" s="134"/>
      <c r="CG23" s="134"/>
      <c r="CH23" s="134"/>
      <c r="CI23" s="134"/>
      <c r="CJ23" s="134"/>
      <c r="CK23" s="134"/>
      <c r="CL23" s="134"/>
      <c r="CM23" s="134"/>
      <c r="CN23" s="134"/>
      <c r="CO23" s="134"/>
      <c r="CP23" s="134"/>
      <c r="CQ23" s="134"/>
      <c r="CR23" s="134"/>
      <c r="CS23" s="438" t="str">
        <f t="shared" ref="CS23:CS86" si="22">IF($A23, IF( OR($AH23="Pass", $AI23="Pass", $CA23="Pass"), "N/A", IF( (COUNTIF(CD23:CR23, "Pass") + COUNTIF(CD23:CR23, "N/A") + 1 * (CI23 &lt;&gt; "Pass") * (CI23 &lt;&gt; "N/A") ) = COLUMNS( CD23:CR23),"Pass","Fail")),"")</f>
        <v/>
      </c>
      <c r="CT23" s="134"/>
      <c r="CU23" s="421" t="str">
        <f t="shared" ref="CU23:CU86" si="23">IF($CS23 = "Pass", $CT23, $CS23)</f>
        <v/>
      </c>
    </row>
    <row r="24" spans="1:99" x14ac:dyDescent="0.2">
      <c r="A24" s="26" t="b">
        <f t="shared" si="0"/>
        <v>0</v>
      </c>
      <c r="B24" s="25">
        <v>3</v>
      </c>
      <c r="C24" s="419" t="str">
        <f t="shared" si="1"/>
        <v>-</v>
      </c>
      <c r="D24" s="419" t="str">
        <f t="shared" si="2"/>
        <v>-</v>
      </c>
      <c r="E24" s="420" t="str">
        <f t="shared" si="3"/>
        <v>-</v>
      </c>
      <c r="F24" s="421" t="str">
        <f t="shared" si="4"/>
        <v>-</v>
      </c>
      <c r="G24" s="422" t="str">
        <f t="shared" si="5"/>
        <v>-</v>
      </c>
      <c r="H24" s="419" t="str">
        <f t="shared" si="15"/>
        <v>-</v>
      </c>
      <c r="J24" s="25">
        <v>3</v>
      </c>
      <c r="K24" s="431"/>
      <c r="L24" s="134"/>
      <c r="M24" s="431"/>
      <c r="N24" s="134"/>
      <c r="O24" s="134"/>
      <c r="P24" s="134"/>
      <c r="Q24" s="134"/>
      <c r="R24" s="432"/>
      <c r="S24" s="432"/>
      <c r="T24" s="432"/>
      <c r="U24" s="432"/>
      <c r="V24" s="134"/>
      <c r="W24" s="134"/>
      <c r="X24" s="433"/>
      <c r="Y24" s="433"/>
      <c r="Z24" s="433"/>
      <c r="AA24" s="433"/>
      <c r="AB24" s="433"/>
      <c r="AC24" s="134"/>
      <c r="AD24" s="134"/>
      <c r="AE24" s="134"/>
      <c r="AG24" s="25">
        <v>3</v>
      </c>
      <c r="AH24" s="421" t="str">
        <f t="shared" si="16"/>
        <v/>
      </c>
      <c r="AI24" s="421" t="str">
        <f t="shared" si="17"/>
        <v/>
      </c>
      <c r="AJ24" s="421" t="str">
        <f t="shared" si="6"/>
        <v/>
      </c>
      <c r="AK24" s="421" t="str">
        <f t="shared" si="7"/>
        <v/>
      </c>
      <c r="AL24" s="421" t="str">
        <f t="shared" si="18"/>
        <v/>
      </c>
      <c r="AM24" s="134"/>
      <c r="AN24" s="134"/>
      <c r="AO24" s="134"/>
      <c r="AP24" s="134"/>
      <c r="AQ24" s="134"/>
      <c r="AR24" s="134"/>
      <c r="AS24" s="134"/>
      <c r="AT24" s="134"/>
      <c r="AU24" s="134"/>
      <c r="AV24" s="134"/>
      <c r="AW24" s="134"/>
      <c r="AX24" s="421" t="str">
        <f t="shared" ref="AX24:AX87" si="24">IF($A24, IF( (COUNTIF(AM24:AW24,"Pass") + COUNTIF(AM24:AW24,"N/A")) = COLUMNS(AM24:AW24), "Pass", "Fail"), "")</f>
        <v/>
      </c>
      <c r="AY24" s="438" t="str">
        <f t="shared" ref="AY24:AY87" si="25">"" &amp; $AM24</f>
        <v/>
      </c>
      <c r="AZ24" s="134"/>
      <c r="BA24" s="134"/>
      <c r="BB24" s="134"/>
      <c r="BC24" s="134"/>
      <c r="BD24" s="134"/>
      <c r="BE24" s="134"/>
      <c r="BF24" s="134"/>
      <c r="BG24" s="438" t="str">
        <f t="shared" ref="BG24:BG87" si="26">"" &amp; $AT24</f>
        <v/>
      </c>
      <c r="BH24" s="134"/>
      <c r="BI24" s="438" t="str">
        <f t="shared" ref="BI24:BI87" si="27">"" &amp; $AU24</f>
        <v/>
      </c>
      <c r="BJ24" s="438" t="str">
        <f t="shared" ref="BJ24:BJ87" si="28">"" &amp; $AV24</f>
        <v/>
      </c>
      <c r="BK24" s="438" t="str">
        <f t="shared" ref="BK24:BK87" si="29">"" &amp; $AW24</f>
        <v/>
      </c>
      <c r="BL24" s="134"/>
      <c r="BM24" s="134"/>
      <c r="BN24" s="421" t="str">
        <f t="shared" si="19"/>
        <v/>
      </c>
      <c r="BO24" s="438" t="str">
        <f t="shared" ref="BO24:BO87" si="30">"" &amp; $AM24</f>
        <v/>
      </c>
      <c r="BP24" s="134"/>
      <c r="BQ24" s="134"/>
      <c r="BR24" s="134"/>
      <c r="BS24" s="134"/>
      <c r="BT24" s="134"/>
      <c r="BU24" s="134"/>
      <c r="BV24" s="134"/>
      <c r="BW24" s="134"/>
      <c r="BX24" s="134"/>
      <c r="BY24" s="134"/>
      <c r="BZ24" s="134"/>
      <c r="CA24" s="421" t="str">
        <f t="shared" si="20"/>
        <v/>
      </c>
      <c r="CB24" s="134"/>
      <c r="CC24" s="421" t="str">
        <f t="shared" si="21"/>
        <v/>
      </c>
      <c r="CD24" s="438" t="str">
        <f t="shared" ref="CD24:CD87" si="31">"" &amp; $AM24</f>
        <v/>
      </c>
      <c r="CE24" s="134"/>
      <c r="CF24" s="134"/>
      <c r="CG24" s="134"/>
      <c r="CH24" s="134"/>
      <c r="CI24" s="134"/>
      <c r="CJ24" s="134"/>
      <c r="CK24" s="134"/>
      <c r="CL24" s="134"/>
      <c r="CM24" s="134"/>
      <c r="CN24" s="134"/>
      <c r="CO24" s="134"/>
      <c r="CP24" s="134"/>
      <c r="CQ24" s="134"/>
      <c r="CR24" s="134"/>
      <c r="CS24" s="438" t="str">
        <f t="shared" si="22"/>
        <v/>
      </c>
      <c r="CT24" s="134"/>
      <c r="CU24" s="421" t="str">
        <f t="shared" si="23"/>
        <v/>
      </c>
    </row>
    <row r="25" spans="1:99" x14ac:dyDescent="0.2">
      <c r="A25" s="26" t="b">
        <f t="shared" si="0"/>
        <v>0</v>
      </c>
      <c r="B25" s="25">
        <v>4</v>
      </c>
      <c r="C25" s="419" t="str">
        <f t="shared" si="1"/>
        <v>-</v>
      </c>
      <c r="D25" s="419" t="str">
        <f t="shared" si="2"/>
        <v>-</v>
      </c>
      <c r="E25" s="420" t="str">
        <f t="shared" si="3"/>
        <v>-</v>
      </c>
      <c r="F25" s="421" t="str">
        <f t="shared" si="4"/>
        <v>-</v>
      </c>
      <c r="G25" s="422" t="str">
        <f t="shared" si="5"/>
        <v>-</v>
      </c>
      <c r="H25" s="419" t="str">
        <f t="shared" si="15"/>
        <v>-</v>
      </c>
      <c r="J25" s="25">
        <v>4</v>
      </c>
      <c r="K25" s="431"/>
      <c r="L25" s="134"/>
      <c r="M25" s="431"/>
      <c r="N25" s="134"/>
      <c r="O25" s="134"/>
      <c r="P25" s="134"/>
      <c r="Q25" s="134"/>
      <c r="R25" s="432"/>
      <c r="S25" s="432"/>
      <c r="T25" s="432"/>
      <c r="U25" s="432"/>
      <c r="V25" s="134"/>
      <c r="W25" s="134"/>
      <c r="X25" s="433"/>
      <c r="Y25" s="433"/>
      <c r="Z25" s="433"/>
      <c r="AA25" s="433"/>
      <c r="AB25" s="433"/>
      <c r="AC25" s="134"/>
      <c r="AD25" s="134"/>
      <c r="AE25" s="134"/>
      <c r="AG25" s="25">
        <v>4</v>
      </c>
      <c r="AH25" s="421" t="str">
        <f t="shared" si="16"/>
        <v/>
      </c>
      <c r="AI25" s="421" t="str">
        <f t="shared" si="17"/>
        <v/>
      </c>
      <c r="AJ25" s="421" t="str">
        <f t="shared" si="6"/>
        <v/>
      </c>
      <c r="AK25" s="421" t="str">
        <f t="shared" si="7"/>
        <v/>
      </c>
      <c r="AL25" s="421" t="str">
        <f t="shared" si="18"/>
        <v/>
      </c>
      <c r="AM25" s="134"/>
      <c r="AN25" s="134"/>
      <c r="AO25" s="134"/>
      <c r="AP25" s="134"/>
      <c r="AQ25" s="134"/>
      <c r="AR25" s="134"/>
      <c r="AS25" s="134"/>
      <c r="AT25" s="134"/>
      <c r="AU25" s="134"/>
      <c r="AV25" s="134"/>
      <c r="AW25" s="134"/>
      <c r="AX25" s="421" t="str">
        <f t="shared" si="24"/>
        <v/>
      </c>
      <c r="AY25" s="438" t="str">
        <f t="shared" si="25"/>
        <v/>
      </c>
      <c r="AZ25" s="134"/>
      <c r="BA25" s="134"/>
      <c r="BB25" s="134"/>
      <c r="BC25" s="134"/>
      <c r="BD25" s="134"/>
      <c r="BE25" s="134"/>
      <c r="BF25" s="134"/>
      <c r="BG25" s="438" t="str">
        <f t="shared" si="26"/>
        <v/>
      </c>
      <c r="BH25" s="134"/>
      <c r="BI25" s="438" t="str">
        <f t="shared" si="27"/>
        <v/>
      </c>
      <c r="BJ25" s="438" t="str">
        <f t="shared" si="28"/>
        <v/>
      </c>
      <c r="BK25" s="438" t="str">
        <f t="shared" si="29"/>
        <v/>
      </c>
      <c r="BL25" s="134"/>
      <c r="BM25" s="134"/>
      <c r="BN25" s="421" t="str">
        <f t="shared" si="19"/>
        <v/>
      </c>
      <c r="BO25" s="438" t="str">
        <f t="shared" si="30"/>
        <v/>
      </c>
      <c r="BP25" s="134"/>
      <c r="BQ25" s="134"/>
      <c r="BR25" s="134"/>
      <c r="BS25" s="134"/>
      <c r="BT25" s="134"/>
      <c r="BU25" s="134"/>
      <c r="BV25" s="134"/>
      <c r="BW25" s="134"/>
      <c r="BX25" s="134"/>
      <c r="BY25" s="134"/>
      <c r="BZ25" s="134"/>
      <c r="CA25" s="421" t="str">
        <f t="shared" si="20"/>
        <v/>
      </c>
      <c r="CB25" s="134"/>
      <c r="CC25" s="421" t="str">
        <f t="shared" si="21"/>
        <v/>
      </c>
      <c r="CD25" s="438" t="str">
        <f t="shared" si="31"/>
        <v/>
      </c>
      <c r="CE25" s="134"/>
      <c r="CF25" s="134"/>
      <c r="CG25" s="134"/>
      <c r="CH25" s="134"/>
      <c r="CI25" s="134"/>
      <c r="CJ25" s="134"/>
      <c r="CK25" s="134"/>
      <c r="CL25" s="134"/>
      <c r="CM25" s="134"/>
      <c r="CN25" s="134"/>
      <c r="CO25" s="134"/>
      <c r="CP25" s="134"/>
      <c r="CQ25" s="134"/>
      <c r="CR25" s="134"/>
      <c r="CS25" s="438" t="str">
        <f t="shared" si="22"/>
        <v/>
      </c>
      <c r="CT25" s="134"/>
      <c r="CU25" s="421" t="str">
        <f t="shared" si="23"/>
        <v/>
      </c>
    </row>
    <row r="26" spans="1:99" x14ac:dyDescent="0.2">
      <c r="A26" s="26" t="b">
        <f t="shared" si="0"/>
        <v>0</v>
      </c>
      <c r="B26" s="25">
        <v>5</v>
      </c>
      <c r="C26" s="419" t="str">
        <f t="shared" si="1"/>
        <v>-</v>
      </c>
      <c r="D26" s="419" t="str">
        <f t="shared" si="2"/>
        <v>-</v>
      </c>
      <c r="E26" s="420" t="str">
        <f t="shared" si="3"/>
        <v>-</v>
      </c>
      <c r="F26" s="421" t="str">
        <f t="shared" si="4"/>
        <v>-</v>
      </c>
      <c r="G26" s="422" t="str">
        <f t="shared" si="5"/>
        <v>-</v>
      </c>
      <c r="H26" s="419" t="str">
        <f t="shared" si="15"/>
        <v>-</v>
      </c>
      <c r="J26" s="25">
        <v>5</v>
      </c>
      <c r="K26" s="431"/>
      <c r="L26" s="134"/>
      <c r="M26" s="431"/>
      <c r="N26" s="134"/>
      <c r="O26" s="134"/>
      <c r="P26" s="134"/>
      <c r="Q26" s="134"/>
      <c r="R26" s="432"/>
      <c r="S26" s="432"/>
      <c r="T26" s="432"/>
      <c r="U26" s="432"/>
      <c r="V26" s="134"/>
      <c r="W26" s="134"/>
      <c r="X26" s="433"/>
      <c r="Y26" s="433"/>
      <c r="Z26" s="433"/>
      <c r="AA26" s="433"/>
      <c r="AB26" s="433"/>
      <c r="AC26" s="134"/>
      <c r="AD26" s="134"/>
      <c r="AE26" s="134"/>
      <c r="AG26" s="25">
        <v>5</v>
      </c>
      <c r="AH26" s="421" t="str">
        <f t="shared" si="16"/>
        <v/>
      </c>
      <c r="AI26" s="421" t="str">
        <f t="shared" si="17"/>
        <v/>
      </c>
      <c r="AJ26" s="421" t="str">
        <f t="shared" si="6"/>
        <v/>
      </c>
      <c r="AK26" s="421" t="str">
        <f t="shared" si="7"/>
        <v/>
      </c>
      <c r="AL26" s="421" t="str">
        <f t="shared" si="18"/>
        <v/>
      </c>
      <c r="AM26" s="134"/>
      <c r="AN26" s="134"/>
      <c r="AO26" s="134"/>
      <c r="AP26" s="134"/>
      <c r="AQ26" s="134"/>
      <c r="AR26" s="134"/>
      <c r="AS26" s="134"/>
      <c r="AT26" s="134"/>
      <c r="AU26" s="134"/>
      <c r="AV26" s="134"/>
      <c r="AW26" s="134"/>
      <c r="AX26" s="421" t="str">
        <f t="shared" si="24"/>
        <v/>
      </c>
      <c r="AY26" s="438" t="str">
        <f t="shared" si="25"/>
        <v/>
      </c>
      <c r="AZ26" s="134"/>
      <c r="BA26" s="134"/>
      <c r="BB26" s="134"/>
      <c r="BC26" s="134"/>
      <c r="BD26" s="134"/>
      <c r="BE26" s="134"/>
      <c r="BF26" s="134"/>
      <c r="BG26" s="438" t="str">
        <f t="shared" si="26"/>
        <v/>
      </c>
      <c r="BH26" s="134"/>
      <c r="BI26" s="438" t="str">
        <f t="shared" si="27"/>
        <v/>
      </c>
      <c r="BJ26" s="438" t="str">
        <f t="shared" si="28"/>
        <v/>
      </c>
      <c r="BK26" s="438" t="str">
        <f t="shared" si="29"/>
        <v/>
      </c>
      <c r="BL26" s="134"/>
      <c r="BM26" s="134"/>
      <c r="BN26" s="421" t="str">
        <f t="shared" si="19"/>
        <v/>
      </c>
      <c r="BO26" s="438" t="str">
        <f t="shared" si="30"/>
        <v/>
      </c>
      <c r="BP26" s="134"/>
      <c r="BQ26" s="134"/>
      <c r="BR26" s="134"/>
      <c r="BS26" s="134"/>
      <c r="BT26" s="134"/>
      <c r="BU26" s="134"/>
      <c r="BV26" s="134"/>
      <c r="BW26" s="134"/>
      <c r="BX26" s="134"/>
      <c r="BY26" s="134"/>
      <c r="BZ26" s="134"/>
      <c r="CA26" s="421" t="str">
        <f t="shared" si="20"/>
        <v/>
      </c>
      <c r="CB26" s="134"/>
      <c r="CC26" s="421" t="str">
        <f t="shared" si="21"/>
        <v/>
      </c>
      <c r="CD26" s="438" t="str">
        <f t="shared" si="31"/>
        <v/>
      </c>
      <c r="CE26" s="134"/>
      <c r="CF26" s="134"/>
      <c r="CG26" s="134"/>
      <c r="CH26" s="134"/>
      <c r="CI26" s="134"/>
      <c r="CJ26" s="134"/>
      <c r="CK26" s="134"/>
      <c r="CL26" s="134"/>
      <c r="CM26" s="134"/>
      <c r="CN26" s="134"/>
      <c r="CO26" s="134"/>
      <c r="CP26" s="134"/>
      <c r="CQ26" s="134"/>
      <c r="CR26" s="134"/>
      <c r="CS26" s="438" t="str">
        <f t="shared" si="22"/>
        <v/>
      </c>
      <c r="CT26" s="134"/>
      <c r="CU26" s="421" t="str">
        <f t="shared" si="23"/>
        <v/>
      </c>
    </row>
    <row r="27" spans="1:99" x14ac:dyDescent="0.2">
      <c r="A27" s="26" t="b">
        <f t="shared" si="0"/>
        <v>0</v>
      </c>
      <c r="B27" s="25">
        <v>6</v>
      </c>
      <c r="C27" s="419" t="str">
        <f t="shared" si="1"/>
        <v>-</v>
      </c>
      <c r="D27" s="419" t="str">
        <f t="shared" si="2"/>
        <v>-</v>
      </c>
      <c r="E27" s="420" t="str">
        <f t="shared" si="3"/>
        <v>-</v>
      </c>
      <c r="F27" s="421" t="str">
        <f t="shared" si="4"/>
        <v>-</v>
      </c>
      <c r="G27" s="422" t="str">
        <f t="shared" si="5"/>
        <v>-</v>
      </c>
      <c r="H27" s="419" t="str">
        <f t="shared" si="15"/>
        <v>-</v>
      </c>
      <c r="J27" s="25">
        <v>6</v>
      </c>
      <c r="K27" s="431"/>
      <c r="L27" s="134"/>
      <c r="M27" s="431"/>
      <c r="N27" s="134"/>
      <c r="O27" s="134"/>
      <c r="P27" s="134"/>
      <c r="Q27" s="134"/>
      <c r="R27" s="432"/>
      <c r="S27" s="432"/>
      <c r="T27" s="432"/>
      <c r="U27" s="432"/>
      <c r="V27" s="134"/>
      <c r="W27" s="134"/>
      <c r="X27" s="433"/>
      <c r="Y27" s="433"/>
      <c r="Z27" s="433"/>
      <c r="AA27" s="433"/>
      <c r="AB27" s="433"/>
      <c r="AC27" s="134"/>
      <c r="AD27" s="134"/>
      <c r="AE27" s="134"/>
      <c r="AG27" s="25">
        <v>6</v>
      </c>
      <c r="AH27" s="421" t="str">
        <f t="shared" si="16"/>
        <v/>
      </c>
      <c r="AI27" s="421" t="str">
        <f t="shared" si="17"/>
        <v/>
      </c>
      <c r="AJ27" s="421" t="str">
        <f t="shared" si="6"/>
        <v/>
      </c>
      <c r="AK27" s="421" t="str">
        <f t="shared" si="7"/>
        <v/>
      </c>
      <c r="AL27" s="421" t="str">
        <f t="shared" si="18"/>
        <v/>
      </c>
      <c r="AM27" s="134"/>
      <c r="AN27" s="134"/>
      <c r="AO27" s="134"/>
      <c r="AP27" s="134"/>
      <c r="AQ27" s="134"/>
      <c r="AR27" s="134"/>
      <c r="AS27" s="134"/>
      <c r="AT27" s="134"/>
      <c r="AU27" s="134"/>
      <c r="AV27" s="134"/>
      <c r="AW27" s="134"/>
      <c r="AX27" s="421" t="str">
        <f t="shared" si="24"/>
        <v/>
      </c>
      <c r="AY27" s="438" t="str">
        <f t="shared" si="25"/>
        <v/>
      </c>
      <c r="AZ27" s="134"/>
      <c r="BA27" s="134"/>
      <c r="BB27" s="134"/>
      <c r="BC27" s="134"/>
      <c r="BD27" s="134"/>
      <c r="BE27" s="134"/>
      <c r="BF27" s="134"/>
      <c r="BG27" s="438" t="str">
        <f t="shared" si="26"/>
        <v/>
      </c>
      <c r="BH27" s="134"/>
      <c r="BI27" s="438" t="str">
        <f t="shared" si="27"/>
        <v/>
      </c>
      <c r="BJ27" s="438" t="str">
        <f t="shared" si="28"/>
        <v/>
      </c>
      <c r="BK27" s="438" t="str">
        <f t="shared" si="29"/>
        <v/>
      </c>
      <c r="BL27" s="134"/>
      <c r="BM27" s="134"/>
      <c r="BN27" s="421" t="str">
        <f t="shared" si="19"/>
        <v/>
      </c>
      <c r="BO27" s="438" t="str">
        <f t="shared" si="30"/>
        <v/>
      </c>
      <c r="BP27" s="134"/>
      <c r="BQ27" s="134"/>
      <c r="BR27" s="134"/>
      <c r="BS27" s="134"/>
      <c r="BT27" s="134"/>
      <c r="BU27" s="134"/>
      <c r="BV27" s="134"/>
      <c r="BW27" s="134"/>
      <c r="BX27" s="134"/>
      <c r="BY27" s="134"/>
      <c r="BZ27" s="134"/>
      <c r="CA27" s="421" t="str">
        <f t="shared" si="20"/>
        <v/>
      </c>
      <c r="CB27" s="134"/>
      <c r="CC27" s="421" t="str">
        <f t="shared" si="21"/>
        <v/>
      </c>
      <c r="CD27" s="438" t="str">
        <f t="shared" si="31"/>
        <v/>
      </c>
      <c r="CE27" s="134"/>
      <c r="CF27" s="134"/>
      <c r="CG27" s="134"/>
      <c r="CH27" s="134"/>
      <c r="CI27" s="134"/>
      <c r="CJ27" s="134"/>
      <c r="CK27" s="134"/>
      <c r="CL27" s="134"/>
      <c r="CM27" s="134"/>
      <c r="CN27" s="134"/>
      <c r="CO27" s="134"/>
      <c r="CP27" s="134"/>
      <c r="CQ27" s="134"/>
      <c r="CR27" s="134"/>
      <c r="CS27" s="438" t="str">
        <f t="shared" si="22"/>
        <v/>
      </c>
      <c r="CT27" s="134"/>
      <c r="CU27" s="421" t="str">
        <f t="shared" si="23"/>
        <v/>
      </c>
    </row>
    <row r="28" spans="1:99" x14ac:dyDescent="0.2">
      <c r="A28" s="26" t="b">
        <f t="shared" si="0"/>
        <v>0</v>
      </c>
      <c r="B28" s="25">
        <v>7</v>
      </c>
      <c r="C28" s="419" t="str">
        <f t="shared" si="1"/>
        <v>-</v>
      </c>
      <c r="D28" s="419" t="str">
        <f t="shared" si="2"/>
        <v>-</v>
      </c>
      <c r="E28" s="420" t="str">
        <f t="shared" si="3"/>
        <v>-</v>
      </c>
      <c r="F28" s="421" t="str">
        <f t="shared" si="4"/>
        <v>-</v>
      </c>
      <c r="G28" s="422" t="str">
        <f t="shared" si="5"/>
        <v>-</v>
      </c>
      <c r="H28" s="419" t="str">
        <f t="shared" si="15"/>
        <v>-</v>
      </c>
      <c r="J28" s="25">
        <v>7</v>
      </c>
      <c r="K28" s="431"/>
      <c r="L28" s="134"/>
      <c r="M28" s="431"/>
      <c r="N28" s="134"/>
      <c r="O28" s="134"/>
      <c r="P28" s="134"/>
      <c r="Q28" s="134"/>
      <c r="R28" s="432"/>
      <c r="S28" s="432"/>
      <c r="T28" s="432"/>
      <c r="U28" s="432"/>
      <c r="V28" s="134"/>
      <c r="W28" s="134"/>
      <c r="X28" s="433"/>
      <c r="Y28" s="433"/>
      <c r="Z28" s="433"/>
      <c r="AA28" s="433"/>
      <c r="AB28" s="433"/>
      <c r="AC28" s="134"/>
      <c r="AD28" s="134"/>
      <c r="AE28" s="134"/>
      <c r="AG28" s="25">
        <v>7</v>
      </c>
      <c r="AH28" s="421" t="str">
        <f t="shared" si="16"/>
        <v/>
      </c>
      <c r="AI28" s="421" t="str">
        <f t="shared" si="17"/>
        <v/>
      </c>
      <c r="AJ28" s="421" t="str">
        <f t="shared" si="6"/>
        <v/>
      </c>
      <c r="AK28" s="421" t="str">
        <f t="shared" si="7"/>
        <v/>
      </c>
      <c r="AL28" s="421" t="str">
        <f t="shared" si="18"/>
        <v/>
      </c>
      <c r="AM28" s="134"/>
      <c r="AN28" s="134"/>
      <c r="AO28" s="134"/>
      <c r="AP28" s="134"/>
      <c r="AQ28" s="134"/>
      <c r="AR28" s="134"/>
      <c r="AS28" s="134"/>
      <c r="AT28" s="134"/>
      <c r="AU28" s="134"/>
      <c r="AV28" s="134"/>
      <c r="AW28" s="134"/>
      <c r="AX28" s="421" t="str">
        <f t="shared" si="24"/>
        <v/>
      </c>
      <c r="AY28" s="438" t="str">
        <f t="shared" si="25"/>
        <v/>
      </c>
      <c r="AZ28" s="134"/>
      <c r="BA28" s="134"/>
      <c r="BB28" s="134"/>
      <c r="BC28" s="134"/>
      <c r="BD28" s="134"/>
      <c r="BE28" s="134"/>
      <c r="BF28" s="134"/>
      <c r="BG28" s="438" t="str">
        <f t="shared" si="26"/>
        <v/>
      </c>
      <c r="BH28" s="134"/>
      <c r="BI28" s="438" t="str">
        <f t="shared" si="27"/>
        <v/>
      </c>
      <c r="BJ28" s="438" t="str">
        <f t="shared" si="28"/>
        <v/>
      </c>
      <c r="BK28" s="438" t="str">
        <f t="shared" si="29"/>
        <v/>
      </c>
      <c r="BL28" s="134"/>
      <c r="BM28" s="134"/>
      <c r="BN28" s="421" t="str">
        <f t="shared" si="19"/>
        <v/>
      </c>
      <c r="BO28" s="438" t="str">
        <f t="shared" si="30"/>
        <v/>
      </c>
      <c r="BP28" s="134"/>
      <c r="BQ28" s="134"/>
      <c r="BR28" s="134"/>
      <c r="BS28" s="134"/>
      <c r="BT28" s="134"/>
      <c r="BU28" s="134"/>
      <c r="BV28" s="134"/>
      <c r="BW28" s="134"/>
      <c r="BX28" s="134"/>
      <c r="BY28" s="134"/>
      <c r="BZ28" s="134"/>
      <c r="CA28" s="421" t="str">
        <f t="shared" si="20"/>
        <v/>
      </c>
      <c r="CB28" s="134"/>
      <c r="CC28" s="421" t="str">
        <f t="shared" si="21"/>
        <v/>
      </c>
      <c r="CD28" s="438" t="str">
        <f t="shared" si="31"/>
        <v/>
      </c>
      <c r="CE28" s="134"/>
      <c r="CF28" s="134"/>
      <c r="CG28" s="134"/>
      <c r="CH28" s="134"/>
      <c r="CI28" s="134"/>
      <c r="CJ28" s="134"/>
      <c r="CK28" s="134"/>
      <c r="CL28" s="134"/>
      <c r="CM28" s="134"/>
      <c r="CN28" s="134"/>
      <c r="CO28" s="134"/>
      <c r="CP28" s="134"/>
      <c r="CQ28" s="134"/>
      <c r="CR28" s="134"/>
      <c r="CS28" s="438" t="str">
        <f t="shared" si="22"/>
        <v/>
      </c>
      <c r="CT28" s="134"/>
      <c r="CU28" s="421" t="str">
        <f t="shared" si="23"/>
        <v/>
      </c>
    </row>
    <row r="29" spans="1:99" x14ac:dyDescent="0.2">
      <c r="A29" s="26" t="b">
        <f t="shared" si="0"/>
        <v>0</v>
      </c>
      <c r="B29" s="25">
        <v>8</v>
      </c>
      <c r="C29" s="419" t="str">
        <f t="shared" si="1"/>
        <v>-</v>
      </c>
      <c r="D29" s="419" t="str">
        <f t="shared" si="2"/>
        <v>-</v>
      </c>
      <c r="E29" s="420" t="str">
        <f t="shared" si="3"/>
        <v>-</v>
      </c>
      <c r="F29" s="421" t="str">
        <f t="shared" si="4"/>
        <v>-</v>
      </c>
      <c r="G29" s="422" t="str">
        <f t="shared" si="5"/>
        <v>-</v>
      </c>
      <c r="H29" s="419" t="str">
        <f t="shared" si="15"/>
        <v>-</v>
      </c>
      <c r="J29" s="25">
        <v>8</v>
      </c>
      <c r="K29" s="431"/>
      <c r="L29" s="134"/>
      <c r="M29" s="431"/>
      <c r="N29" s="134"/>
      <c r="O29" s="134"/>
      <c r="P29" s="134"/>
      <c r="Q29" s="134"/>
      <c r="R29" s="432"/>
      <c r="S29" s="432"/>
      <c r="T29" s="432"/>
      <c r="U29" s="432"/>
      <c r="V29" s="134"/>
      <c r="W29" s="134"/>
      <c r="X29" s="433"/>
      <c r="Y29" s="433"/>
      <c r="Z29" s="433"/>
      <c r="AA29" s="433"/>
      <c r="AB29" s="433"/>
      <c r="AC29" s="134"/>
      <c r="AD29" s="134"/>
      <c r="AE29" s="134"/>
      <c r="AG29" s="25">
        <v>8</v>
      </c>
      <c r="AH29" s="421" t="str">
        <f t="shared" si="16"/>
        <v/>
      </c>
      <c r="AI29" s="421" t="str">
        <f t="shared" si="17"/>
        <v/>
      </c>
      <c r="AJ29" s="421" t="str">
        <f t="shared" si="6"/>
        <v/>
      </c>
      <c r="AK29" s="421" t="str">
        <f t="shared" si="7"/>
        <v/>
      </c>
      <c r="AL29" s="421" t="str">
        <f t="shared" si="18"/>
        <v/>
      </c>
      <c r="AM29" s="134"/>
      <c r="AN29" s="134"/>
      <c r="AO29" s="134"/>
      <c r="AP29" s="134"/>
      <c r="AQ29" s="134"/>
      <c r="AR29" s="134"/>
      <c r="AS29" s="134"/>
      <c r="AT29" s="134"/>
      <c r="AU29" s="134"/>
      <c r="AV29" s="134"/>
      <c r="AW29" s="134"/>
      <c r="AX29" s="421" t="str">
        <f t="shared" si="24"/>
        <v/>
      </c>
      <c r="AY29" s="438" t="str">
        <f t="shared" si="25"/>
        <v/>
      </c>
      <c r="AZ29" s="134"/>
      <c r="BA29" s="134"/>
      <c r="BB29" s="134"/>
      <c r="BC29" s="134"/>
      <c r="BD29" s="134"/>
      <c r="BE29" s="134"/>
      <c r="BF29" s="134"/>
      <c r="BG29" s="438" t="str">
        <f t="shared" si="26"/>
        <v/>
      </c>
      <c r="BH29" s="134"/>
      <c r="BI29" s="438" t="str">
        <f t="shared" si="27"/>
        <v/>
      </c>
      <c r="BJ29" s="438" t="str">
        <f t="shared" si="28"/>
        <v/>
      </c>
      <c r="BK29" s="438" t="str">
        <f t="shared" si="29"/>
        <v/>
      </c>
      <c r="BL29" s="134"/>
      <c r="BM29" s="134"/>
      <c r="BN29" s="421" t="str">
        <f t="shared" si="19"/>
        <v/>
      </c>
      <c r="BO29" s="438" t="str">
        <f t="shared" si="30"/>
        <v/>
      </c>
      <c r="BP29" s="134"/>
      <c r="BQ29" s="134"/>
      <c r="BR29" s="134"/>
      <c r="BS29" s="134"/>
      <c r="BT29" s="134"/>
      <c r="BU29" s="134"/>
      <c r="BV29" s="134"/>
      <c r="BW29" s="134"/>
      <c r="BX29" s="134"/>
      <c r="BY29" s="134"/>
      <c r="BZ29" s="134"/>
      <c r="CA29" s="421" t="str">
        <f t="shared" si="20"/>
        <v/>
      </c>
      <c r="CB29" s="134"/>
      <c r="CC29" s="421" t="str">
        <f t="shared" si="21"/>
        <v/>
      </c>
      <c r="CD29" s="438" t="str">
        <f t="shared" si="31"/>
        <v/>
      </c>
      <c r="CE29" s="134"/>
      <c r="CF29" s="134"/>
      <c r="CG29" s="134"/>
      <c r="CH29" s="134"/>
      <c r="CI29" s="134"/>
      <c r="CJ29" s="134"/>
      <c r="CK29" s="134"/>
      <c r="CL29" s="134"/>
      <c r="CM29" s="134"/>
      <c r="CN29" s="134"/>
      <c r="CO29" s="134"/>
      <c r="CP29" s="134"/>
      <c r="CQ29" s="134"/>
      <c r="CR29" s="134"/>
      <c r="CS29" s="438" t="str">
        <f t="shared" si="22"/>
        <v/>
      </c>
      <c r="CT29" s="134"/>
      <c r="CU29" s="421" t="str">
        <f t="shared" si="23"/>
        <v/>
      </c>
    </row>
    <row r="30" spans="1:99" x14ac:dyDescent="0.2">
      <c r="A30" s="26" t="b">
        <f t="shared" si="0"/>
        <v>0</v>
      </c>
      <c r="B30" s="25">
        <v>9</v>
      </c>
      <c r="C30" s="419" t="str">
        <f t="shared" si="1"/>
        <v>-</v>
      </c>
      <c r="D30" s="419" t="str">
        <f t="shared" si="2"/>
        <v>-</v>
      </c>
      <c r="E30" s="420" t="str">
        <f t="shared" si="3"/>
        <v>-</v>
      </c>
      <c r="F30" s="421" t="str">
        <f t="shared" si="4"/>
        <v>-</v>
      </c>
      <c r="G30" s="422" t="str">
        <f t="shared" si="5"/>
        <v>-</v>
      </c>
      <c r="H30" s="419" t="str">
        <f t="shared" si="15"/>
        <v>-</v>
      </c>
      <c r="J30" s="25">
        <v>9</v>
      </c>
      <c r="K30" s="431"/>
      <c r="L30" s="134"/>
      <c r="M30" s="431"/>
      <c r="N30" s="134"/>
      <c r="O30" s="134"/>
      <c r="P30" s="134"/>
      <c r="Q30" s="134"/>
      <c r="R30" s="432"/>
      <c r="S30" s="432"/>
      <c r="T30" s="432"/>
      <c r="U30" s="432"/>
      <c r="V30" s="134"/>
      <c r="W30" s="134"/>
      <c r="X30" s="433"/>
      <c r="Y30" s="433"/>
      <c r="Z30" s="433"/>
      <c r="AA30" s="433"/>
      <c r="AB30" s="433"/>
      <c r="AC30" s="134"/>
      <c r="AD30" s="134"/>
      <c r="AE30" s="134"/>
      <c r="AG30" s="25">
        <v>9</v>
      </c>
      <c r="AH30" s="421" t="str">
        <f t="shared" si="16"/>
        <v/>
      </c>
      <c r="AI30" s="421" t="str">
        <f t="shared" si="17"/>
        <v/>
      </c>
      <c r="AJ30" s="421" t="str">
        <f t="shared" si="6"/>
        <v/>
      </c>
      <c r="AK30" s="421" t="str">
        <f t="shared" si="7"/>
        <v/>
      </c>
      <c r="AL30" s="421" t="str">
        <f t="shared" si="18"/>
        <v/>
      </c>
      <c r="AM30" s="134"/>
      <c r="AN30" s="134"/>
      <c r="AO30" s="134"/>
      <c r="AP30" s="134"/>
      <c r="AQ30" s="134"/>
      <c r="AR30" s="134"/>
      <c r="AS30" s="134"/>
      <c r="AT30" s="134"/>
      <c r="AU30" s="134"/>
      <c r="AV30" s="134"/>
      <c r="AW30" s="134"/>
      <c r="AX30" s="421" t="str">
        <f t="shared" si="24"/>
        <v/>
      </c>
      <c r="AY30" s="438" t="str">
        <f t="shared" si="25"/>
        <v/>
      </c>
      <c r="AZ30" s="134"/>
      <c r="BA30" s="134"/>
      <c r="BB30" s="134"/>
      <c r="BC30" s="134"/>
      <c r="BD30" s="134"/>
      <c r="BE30" s="134"/>
      <c r="BF30" s="134"/>
      <c r="BG30" s="438" t="str">
        <f t="shared" si="26"/>
        <v/>
      </c>
      <c r="BH30" s="134"/>
      <c r="BI30" s="438" t="str">
        <f t="shared" si="27"/>
        <v/>
      </c>
      <c r="BJ30" s="438" t="str">
        <f t="shared" si="28"/>
        <v/>
      </c>
      <c r="BK30" s="438" t="str">
        <f t="shared" si="29"/>
        <v/>
      </c>
      <c r="BL30" s="134"/>
      <c r="BM30" s="134"/>
      <c r="BN30" s="421" t="str">
        <f t="shared" si="19"/>
        <v/>
      </c>
      <c r="BO30" s="438" t="str">
        <f t="shared" si="30"/>
        <v/>
      </c>
      <c r="BP30" s="134"/>
      <c r="BQ30" s="134"/>
      <c r="BR30" s="134"/>
      <c r="BS30" s="134"/>
      <c r="BT30" s="134"/>
      <c r="BU30" s="134"/>
      <c r="BV30" s="134"/>
      <c r="BW30" s="134"/>
      <c r="BX30" s="134"/>
      <c r="BY30" s="134"/>
      <c r="BZ30" s="134"/>
      <c r="CA30" s="421" t="str">
        <f t="shared" si="20"/>
        <v/>
      </c>
      <c r="CB30" s="134"/>
      <c r="CC30" s="421" t="str">
        <f t="shared" si="21"/>
        <v/>
      </c>
      <c r="CD30" s="438" t="str">
        <f t="shared" si="31"/>
        <v/>
      </c>
      <c r="CE30" s="134"/>
      <c r="CF30" s="134"/>
      <c r="CG30" s="134"/>
      <c r="CH30" s="134"/>
      <c r="CI30" s="134"/>
      <c r="CJ30" s="134"/>
      <c r="CK30" s="134"/>
      <c r="CL30" s="134"/>
      <c r="CM30" s="134"/>
      <c r="CN30" s="134"/>
      <c r="CO30" s="134"/>
      <c r="CP30" s="134"/>
      <c r="CQ30" s="134"/>
      <c r="CR30" s="134"/>
      <c r="CS30" s="438" t="str">
        <f t="shared" si="22"/>
        <v/>
      </c>
      <c r="CT30" s="134"/>
      <c r="CU30" s="421" t="str">
        <f t="shared" si="23"/>
        <v/>
      </c>
    </row>
    <row r="31" spans="1:99" x14ac:dyDescent="0.2">
      <c r="A31" s="26" t="b">
        <f t="shared" si="0"/>
        <v>0</v>
      </c>
      <c r="B31" s="25">
        <v>10</v>
      </c>
      <c r="C31" s="419" t="str">
        <f t="shared" si="1"/>
        <v>-</v>
      </c>
      <c r="D31" s="419" t="str">
        <f t="shared" si="2"/>
        <v>-</v>
      </c>
      <c r="E31" s="420" t="str">
        <f t="shared" si="3"/>
        <v>-</v>
      </c>
      <c r="F31" s="421" t="str">
        <f t="shared" si="4"/>
        <v>-</v>
      </c>
      <c r="G31" s="422" t="str">
        <f t="shared" si="5"/>
        <v>-</v>
      </c>
      <c r="H31" s="419" t="str">
        <f>IF($A31,IF(CS31="Pass",SUM(Z31),SUM(D31))*SUM(G31),$C$5)</f>
        <v>-</v>
      </c>
      <c r="J31" s="25">
        <v>10</v>
      </c>
      <c r="K31" s="431"/>
      <c r="L31" s="134"/>
      <c r="M31" s="431"/>
      <c r="N31" s="134"/>
      <c r="O31" s="134"/>
      <c r="P31" s="134"/>
      <c r="Q31" s="134"/>
      <c r="R31" s="432"/>
      <c r="S31" s="432"/>
      <c r="T31" s="432"/>
      <c r="U31" s="432"/>
      <c r="V31" s="134"/>
      <c r="W31" s="134"/>
      <c r="X31" s="433"/>
      <c r="Y31" s="433"/>
      <c r="Z31" s="433"/>
      <c r="AA31" s="433"/>
      <c r="AB31" s="433"/>
      <c r="AC31" s="134"/>
      <c r="AD31" s="134"/>
      <c r="AE31" s="134"/>
      <c r="AG31" s="25">
        <v>10</v>
      </c>
      <c r="AH31" s="421" t="str">
        <f t="shared" si="16"/>
        <v/>
      </c>
      <c r="AI31" s="421" t="str">
        <f t="shared" si="17"/>
        <v/>
      </c>
      <c r="AJ31" s="421" t="str">
        <f t="shared" si="6"/>
        <v/>
      </c>
      <c r="AK31" s="421" t="str">
        <f t="shared" si="7"/>
        <v/>
      </c>
      <c r="AL31" s="421" t="str">
        <f t="shared" si="18"/>
        <v/>
      </c>
      <c r="AM31" s="134"/>
      <c r="AN31" s="134"/>
      <c r="AO31" s="134"/>
      <c r="AP31" s="134"/>
      <c r="AQ31" s="134"/>
      <c r="AR31" s="134"/>
      <c r="AS31" s="134"/>
      <c r="AT31" s="134"/>
      <c r="AU31" s="134"/>
      <c r="AV31" s="134"/>
      <c r="AW31" s="134"/>
      <c r="AX31" s="421" t="str">
        <f t="shared" si="24"/>
        <v/>
      </c>
      <c r="AY31" s="438" t="str">
        <f t="shared" si="25"/>
        <v/>
      </c>
      <c r="AZ31" s="134"/>
      <c r="BA31" s="134"/>
      <c r="BB31" s="134"/>
      <c r="BC31" s="134"/>
      <c r="BD31" s="134"/>
      <c r="BE31" s="134"/>
      <c r="BF31" s="134"/>
      <c r="BG31" s="438" t="str">
        <f t="shared" si="26"/>
        <v/>
      </c>
      <c r="BH31" s="134"/>
      <c r="BI31" s="438" t="str">
        <f t="shared" si="27"/>
        <v/>
      </c>
      <c r="BJ31" s="438" t="str">
        <f t="shared" si="28"/>
        <v/>
      </c>
      <c r="BK31" s="438" t="str">
        <f t="shared" si="29"/>
        <v/>
      </c>
      <c r="BL31" s="134"/>
      <c r="BM31" s="134"/>
      <c r="BN31" s="421" t="str">
        <f t="shared" si="19"/>
        <v/>
      </c>
      <c r="BO31" s="438" t="str">
        <f t="shared" si="30"/>
        <v/>
      </c>
      <c r="BP31" s="134"/>
      <c r="BQ31" s="134"/>
      <c r="BR31" s="134"/>
      <c r="BS31" s="134"/>
      <c r="BT31" s="134"/>
      <c r="BU31" s="134"/>
      <c r="BV31" s="134"/>
      <c r="BW31" s="134"/>
      <c r="BX31" s="134"/>
      <c r="BY31" s="134"/>
      <c r="BZ31" s="134"/>
      <c r="CA31" s="421" t="str">
        <f t="shared" si="20"/>
        <v/>
      </c>
      <c r="CB31" s="134"/>
      <c r="CC31" s="421" t="str">
        <f t="shared" si="21"/>
        <v/>
      </c>
      <c r="CD31" s="438" t="str">
        <f t="shared" si="31"/>
        <v/>
      </c>
      <c r="CE31" s="134"/>
      <c r="CF31" s="134"/>
      <c r="CG31" s="134"/>
      <c r="CH31" s="134"/>
      <c r="CI31" s="134"/>
      <c r="CJ31" s="134"/>
      <c r="CK31" s="134"/>
      <c r="CL31" s="134"/>
      <c r="CM31" s="134"/>
      <c r="CN31" s="134"/>
      <c r="CO31" s="134"/>
      <c r="CP31" s="134"/>
      <c r="CQ31" s="134"/>
      <c r="CR31" s="134"/>
      <c r="CS31" s="438" t="str">
        <f t="shared" si="22"/>
        <v/>
      </c>
      <c r="CT31" s="134"/>
      <c r="CU31" s="421" t="str">
        <f t="shared" si="23"/>
        <v/>
      </c>
    </row>
    <row r="32" spans="1:99" x14ac:dyDescent="0.2">
      <c r="A32" s="26" t="b">
        <f t="shared" si="0"/>
        <v>0</v>
      </c>
      <c r="B32" s="25">
        <v>11</v>
      </c>
      <c r="C32" s="419" t="str">
        <f t="shared" si="1"/>
        <v>-</v>
      </c>
      <c r="D32" s="419" t="str">
        <f t="shared" si="2"/>
        <v>-</v>
      </c>
      <c r="E32" s="420" t="str">
        <f t="shared" si="3"/>
        <v>-</v>
      </c>
      <c r="F32" s="421" t="str">
        <f t="shared" si="4"/>
        <v>-</v>
      </c>
      <c r="G32" s="422" t="str">
        <f t="shared" si="5"/>
        <v>-</v>
      </c>
      <c r="H32" s="419" t="str">
        <f t="shared" si="15"/>
        <v>-</v>
      </c>
      <c r="J32" s="25">
        <v>11</v>
      </c>
      <c r="K32" s="431"/>
      <c r="L32" s="134"/>
      <c r="M32" s="431"/>
      <c r="N32" s="134"/>
      <c r="O32" s="134"/>
      <c r="P32" s="134"/>
      <c r="Q32" s="134"/>
      <c r="R32" s="432"/>
      <c r="S32" s="432"/>
      <c r="T32" s="432"/>
      <c r="U32" s="432"/>
      <c r="V32" s="134"/>
      <c r="W32" s="134"/>
      <c r="X32" s="433"/>
      <c r="Y32" s="433"/>
      <c r="Z32" s="433"/>
      <c r="AA32" s="433"/>
      <c r="AB32" s="433"/>
      <c r="AC32" s="134"/>
      <c r="AD32" s="134"/>
      <c r="AE32" s="134"/>
      <c r="AG32" s="25">
        <v>11</v>
      </c>
      <c r="AH32" s="421" t="str">
        <f t="shared" si="16"/>
        <v/>
      </c>
      <c r="AI32" s="421" t="str">
        <f t="shared" si="17"/>
        <v/>
      </c>
      <c r="AJ32" s="421" t="str">
        <f t="shared" si="6"/>
        <v/>
      </c>
      <c r="AK32" s="421" t="str">
        <f t="shared" si="7"/>
        <v/>
      </c>
      <c r="AL32" s="421" t="str">
        <f t="shared" si="18"/>
        <v/>
      </c>
      <c r="AM32" s="134"/>
      <c r="AN32" s="134"/>
      <c r="AO32" s="134"/>
      <c r="AP32" s="134"/>
      <c r="AQ32" s="134"/>
      <c r="AR32" s="134"/>
      <c r="AS32" s="134"/>
      <c r="AT32" s="134"/>
      <c r="AU32" s="134"/>
      <c r="AV32" s="134"/>
      <c r="AW32" s="134"/>
      <c r="AX32" s="421" t="str">
        <f t="shared" si="24"/>
        <v/>
      </c>
      <c r="AY32" s="438" t="str">
        <f t="shared" si="25"/>
        <v/>
      </c>
      <c r="AZ32" s="134"/>
      <c r="BA32" s="134"/>
      <c r="BB32" s="134"/>
      <c r="BC32" s="134"/>
      <c r="BD32" s="134"/>
      <c r="BE32" s="134"/>
      <c r="BF32" s="134"/>
      <c r="BG32" s="438" t="str">
        <f t="shared" si="26"/>
        <v/>
      </c>
      <c r="BH32" s="134"/>
      <c r="BI32" s="438" t="str">
        <f t="shared" si="27"/>
        <v/>
      </c>
      <c r="BJ32" s="438" t="str">
        <f t="shared" si="28"/>
        <v/>
      </c>
      <c r="BK32" s="438" t="str">
        <f t="shared" si="29"/>
        <v/>
      </c>
      <c r="BL32" s="134"/>
      <c r="BM32" s="134"/>
      <c r="BN32" s="421" t="str">
        <f t="shared" si="19"/>
        <v/>
      </c>
      <c r="BO32" s="438" t="str">
        <f t="shared" si="30"/>
        <v/>
      </c>
      <c r="BP32" s="134"/>
      <c r="BQ32" s="134"/>
      <c r="BR32" s="134"/>
      <c r="BS32" s="134"/>
      <c r="BT32" s="134"/>
      <c r="BU32" s="134"/>
      <c r="BV32" s="134"/>
      <c r="BW32" s="134"/>
      <c r="BX32" s="134"/>
      <c r="BY32" s="134"/>
      <c r="BZ32" s="134"/>
      <c r="CA32" s="421" t="str">
        <f t="shared" si="20"/>
        <v/>
      </c>
      <c r="CB32" s="134"/>
      <c r="CC32" s="421" t="str">
        <f t="shared" si="21"/>
        <v/>
      </c>
      <c r="CD32" s="438" t="str">
        <f t="shared" si="31"/>
        <v/>
      </c>
      <c r="CE32" s="134"/>
      <c r="CF32" s="134"/>
      <c r="CG32" s="134"/>
      <c r="CH32" s="134"/>
      <c r="CI32" s="134"/>
      <c r="CJ32" s="134"/>
      <c r="CK32" s="134"/>
      <c r="CL32" s="134"/>
      <c r="CM32" s="134"/>
      <c r="CN32" s="134"/>
      <c r="CO32" s="134"/>
      <c r="CP32" s="134"/>
      <c r="CQ32" s="134"/>
      <c r="CR32" s="134"/>
      <c r="CS32" s="438" t="str">
        <f t="shared" si="22"/>
        <v/>
      </c>
      <c r="CT32" s="134"/>
      <c r="CU32" s="421" t="str">
        <f t="shared" si="23"/>
        <v/>
      </c>
    </row>
    <row r="33" spans="1:99" x14ac:dyDescent="0.2">
      <c r="A33" s="26" t="b">
        <f t="shared" si="0"/>
        <v>0</v>
      </c>
      <c r="B33" s="25">
        <v>12</v>
      </c>
      <c r="C33" s="419" t="str">
        <f t="shared" si="1"/>
        <v>-</v>
      </c>
      <c r="D33" s="419" t="str">
        <f t="shared" si="2"/>
        <v>-</v>
      </c>
      <c r="E33" s="420" t="str">
        <f t="shared" si="3"/>
        <v>-</v>
      </c>
      <c r="F33" s="421" t="str">
        <f t="shared" si="4"/>
        <v>-</v>
      </c>
      <c r="G33" s="422" t="str">
        <f t="shared" si="5"/>
        <v>-</v>
      </c>
      <c r="H33" s="419" t="str">
        <f t="shared" si="15"/>
        <v>-</v>
      </c>
      <c r="J33" s="25">
        <v>12</v>
      </c>
      <c r="K33" s="431"/>
      <c r="L33" s="134"/>
      <c r="M33" s="431"/>
      <c r="N33" s="134"/>
      <c r="O33" s="134"/>
      <c r="P33" s="134"/>
      <c r="Q33" s="134"/>
      <c r="R33" s="432"/>
      <c r="S33" s="432"/>
      <c r="T33" s="432"/>
      <c r="U33" s="432"/>
      <c r="V33" s="134"/>
      <c r="W33" s="134"/>
      <c r="X33" s="433"/>
      <c r="Y33" s="433"/>
      <c r="Z33" s="433"/>
      <c r="AA33" s="433"/>
      <c r="AB33" s="433"/>
      <c r="AC33" s="134"/>
      <c r="AD33" s="134"/>
      <c r="AE33" s="134"/>
      <c r="AG33" s="25">
        <v>12</v>
      </c>
      <c r="AH33" s="421" t="str">
        <f t="shared" si="16"/>
        <v/>
      </c>
      <c r="AI33" s="421" t="str">
        <f t="shared" si="17"/>
        <v/>
      </c>
      <c r="AJ33" s="421" t="str">
        <f t="shared" si="6"/>
        <v/>
      </c>
      <c r="AK33" s="421" t="str">
        <f t="shared" si="7"/>
        <v/>
      </c>
      <c r="AL33" s="421" t="str">
        <f t="shared" si="18"/>
        <v/>
      </c>
      <c r="AM33" s="134"/>
      <c r="AN33" s="134"/>
      <c r="AO33" s="134"/>
      <c r="AP33" s="134"/>
      <c r="AQ33" s="134"/>
      <c r="AR33" s="134"/>
      <c r="AS33" s="134"/>
      <c r="AT33" s="134"/>
      <c r="AU33" s="134"/>
      <c r="AV33" s="134"/>
      <c r="AW33" s="134"/>
      <c r="AX33" s="421" t="str">
        <f t="shared" si="24"/>
        <v/>
      </c>
      <c r="AY33" s="438" t="str">
        <f t="shared" si="25"/>
        <v/>
      </c>
      <c r="AZ33" s="134"/>
      <c r="BA33" s="134"/>
      <c r="BB33" s="134"/>
      <c r="BC33" s="134"/>
      <c r="BD33" s="134"/>
      <c r="BE33" s="134"/>
      <c r="BF33" s="134"/>
      <c r="BG33" s="438" t="str">
        <f t="shared" si="26"/>
        <v/>
      </c>
      <c r="BH33" s="134"/>
      <c r="BI33" s="438" t="str">
        <f t="shared" si="27"/>
        <v/>
      </c>
      <c r="BJ33" s="438" t="str">
        <f t="shared" si="28"/>
        <v/>
      </c>
      <c r="BK33" s="438" t="str">
        <f t="shared" si="29"/>
        <v/>
      </c>
      <c r="BL33" s="134"/>
      <c r="BM33" s="134"/>
      <c r="BN33" s="421" t="str">
        <f t="shared" si="19"/>
        <v/>
      </c>
      <c r="BO33" s="438" t="str">
        <f t="shared" si="30"/>
        <v/>
      </c>
      <c r="BP33" s="134"/>
      <c r="BQ33" s="134"/>
      <c r="BR33" s="134"/>
      <c r="BS33" s="134"/>
      <c r="BT33" s="134"/>
      <c r="BU33" s="134"/>
      <c r="BV33" s="134"/>
      <c r="BW33" s="134"/>
      <c r="BX33" s="134"/>
      <c r="BY33" s="134"/>
      <c r="BZ33" s="134"/>
      <c r="CA33" s="421" t="str">
        <f t="shared" si="20"/>
        <v/>
      </c>
      <c r="CB33" s="134"/>
      <c r="CC33" s="421" t="str">
        <f t="shared" si="21"/>
        <v/>
      </c>
      <c r="CD33" s="438" t="str">
        <f t="shared" si="31"/>
        <v/>
      </c>
      <c r="CE33" s="134"/>
      <c r="CF33" s="134"/>
      <c r="CG33" s="134"/>
      <c r="CH33" s="134"/>
      <c r="CI33" s="134"/>
      <c r="CJ33" s="134"/>
      <c r="CK33" s="134"/>
      <c r="CL33" s="134"/>
      <c r="CM33" s="134"/>
      <c r="CN33" s="134"/>
      <c r="CO33" s="134"/>
      <c r="CP33" s="134"/>
      <c r="CQ33" s="134"/>
      <c r="CR33" s="134"/>
      <c r="CS33" s="438" t="str">
        <f t="shared" si="22"/>
        <v/>
      </c>
      <c r="CT33" s="134"/>
      <c r="CU33" s="421" t="str">
        <f t="shared" si="23"/>
        <v/>
      </c>
    </row>
    <row r="34" spans="1:99" x14ac:dyDescent="0.2">
      <c r="A34" s="26" t="b">
        <f t="shared" si="0"/>
        <v>0</v>
      </c>
      <c r="B34" s="25">
        <v>13</v>
      </c>
      <c r="C34" s="419" t="str">
        <f t="shared" si="1"/>
        <v>-</v>
      </c>
      <c r="D34" s="419" t="str">
        <f t="shared" si="2"/>
        <v>-</v>
      </c>
      <c r="E34" s="420" t="str">
        <f t="shared" si="3"/>
        <v>-</v>
      </c>
      <c r="F34" s="421" t="str">
        <f t="shared" si="4"/>
        <v>-</v>
      </c>
      <c r="G34" s="422" t="str">
        <f t="shared" si="5"/>
        <v>-</v>
      </c>
      <c r="H34" s="419" t="str">
        <f t="shared" si="15"/>
        <v>-</v>
      </c>
      <c r="J34" s="25">
        <v>13</v>
      </c>
      <c r="K34" s="431"/>
      <c r="L34" s="134"/>
      <c r="M34" s="431"/>
      <c r="N34" s="134"/>
      <c r="O34" s="134"/>
      <c r="P34" s="134"/>
      <c r="Q34" s="134"/>
      <c r="R34" s="432"/>
      <c r="S34" s="432"/>
      <c r="T34" s="432"/>
      <c r="U34" s="432"/>
      <c r="V34" s="134"/>
      <c r="W34" s="134"/>
      <c r="X34" s="433"/>
      <c r="Y34" s="433"/>
      <c r="Z34" s="433"/>
      <c r="AA34" s="433"/>
      <c r="AB34" s="433"/>
      <c r="AC34" s="134"/>
      <c r="AD34" s="134"/>
      <c r="AE34" s="134"/>
      <c r="AG34" s="25">
        <v>13</v>
      </c>
      <c r="AH34" s="421" t="str">
        <f t="shared" si="16"/>
        <v/>
      </c>
      <c r="AI34" s="421" t="str">
        <f t="shared" si="17"/>
        <v/>
      </c>
      <c r="AJ34" s="421" t="str">
        <f t="shared" si="6"/>
        <v/>
      </c>
      <c r="AK34" s="421" t="str">
        <f t="shared" si="7"/>
        <v/>
      </c>
      <c r="AL34" s="421" t="str">
        <f t="shared" si="18"/>
        <v/>
      </c>
      <c r="AM34" s="134"/>
      <c r="AN34" s="134"/>
      <c r="AO34" s="134"/>
      <c r="AP34" s="134"/>
      <c r="AQ34" s="134"/>
      <c r="AR34" s="134"/>
      <c r="AS34" s="134"/>
      <c r="AT34" s="134"/>
      <c r="AU34" s="134"/>
      <c r="AV34" s="134"/>
      <c r="AW34" s="134"/>
      <c r="AX34" s="421" t="str">
        <f t="shared" si="24"/>
        <v/>
      </c>
      <c r="AY34" s="438" t="str">
        <f t="shared" si="25"/>
        <v/>
      </c>
      <c r="AZ34" s="134"/>
      <c r="BA34" s="134"/>
      <c r="BB34" s="134"/>
      <c r="BC34" s="134"/>
      <c r="BD34" s="134"/>
      <c r="BE34" s="134"/>
      <c r="BF34" s="134"/>
      <c r="BG34" s="438" t="str">
        <f t="shared" si="26"/>
        <v/>
      </c>
      <c r="BH34" s="134"/>
      <c r="BI34" s="438" t="str">
        <f t="shared" si="27"/>
        <v/>
      </c>
      <c r="BJ34" s="438" t="str">
        <f t="shared" si="28"/>
        <v/>
      </c>
      <c r="BK34" s="438" t="str">
        <f t="shared" si="29"/>
        <v/>
      </c>
      <c r="BL34" s="134"/>
      <c r="BM34" s="134"/>
      <c r="BN34" s="421" t="str">
        <f t="shared" si="19"/>
        <v/>
      </c>
      <c r="BO34" s="438" t="str">
        <f t="shared" si="30"/>
        <v/>
      </c>
      <c r="BP34" s="134"/>
      <c r="BQ34" s="134"/>
      <c r="BR34" s="134"/>
      <c r="BS34" s="134"/>
      <c r="BT34" s="134"/>
      <c r="BU34" s="134"/>
      <c r="BV34" s="134"/>
      <c r="BW34" s="134"/>
      <c r="BX34" s="134"/>
      <c r="BY34" s="134"/>
      <c r="BZ34" s="134"/>
      <c r="CA34" s="421" t="str">
        <f t="shared" si="20"/>
        <v/>
      </c>
      <c r="CB34" s="134"/>
      <c r="CC34" s="421" t="str">
        <f t="shared" si="21"/>
        <v/>
      </c>
      <c r="CD34" s="438" t="str">
        <f t="shared" si="31"/>
        <v/>
      </c>
      <c r="CE34" s="134"/>
      <c r="CF34" s="134"/>
      <c r="CG34" s="134"/>
      <c r="CH34" s="134"/>
      <c r="CI34" s="134"/>
      <c r="CJ34" s="134"/>
      <c r="CK34" s="134"/>
      <c r="CL34" s="134"/>
      <c r="CM34" s="134"/>
      <c r="CN34" s="134"/>
      <c r="CO34" s="134"/>
      <c r="CP34" s="134"/>
      <c r="CQ34" s="134"/>
      <c r="CR34" s="134"/>
      <c r="CS34" s="438" t="str">
        <f t="shared" si="22"/>
        <v/>
      </c>
      <c r="CT34" s="134"/>
      <c r="CU34" s="421" t="str">
        <f t="shared" si="23"/>
        <v/>
      </c>
    </row>
    <row r="35" spans="1:99" x14ac:dyDescent="0.2">
      <c r="A35" s="26" t="b">
        <f t="shared" si="0"/>
        <v>0</v>
      </c>
      <c r="B35" s="25">
        <v>14</v>
      </c>
      <c r="C35" s="419" t="str">
        <f t="shared" si="1"/>
        <v>-</v>
      </c>
      <c r="D35" s="419" t="str">
        <f t="shared" si="2"/>
        <v>-</v>
      </c>
      <c r="E35" s="420" t="str">
        <f t="shared" si="3"/>
        <v>-</v>
      </c>
      <c r="F35" s="421" t="str">
        <f t="shared" si="4"/>
        <v>-</v>
      </c>
      <c r="G35" s="422" t="str">
        <f t="shared" si="5"/>
        <v>-</v>
      </c>
      <c r="H35" s="419" t="str">
        <f t="shared" si="15"/>
        <v>-</v>
      </c>
      <c r="J35" s="25">
        <v>14</v>
      </c>
      <c r="K35" s="431"/>
      <c r="L35" s="134"/>
      <c r="M35" s="431"/>
      <c r="N35" s="134"/>
      <c r="O35" s="134"/>
      <c r="P35" s="134"/>
      <c r="Q35" s="134"/>
      <c r="R35" s="432"/>
      <c r="S35" s="432"/>
      <c r="T35" s="432"/>
      <c r="U35" s="432"/>
      <c r="V35" s="134"/>
      <c r="W35" s="134"/>
      <c r="X35" s="433"/>
      <c r="Y35" s="433"/>
      <c r="Z35" s="433"/>
      <c r="AA35" s="433"/>
      <c r="AB35" s="433"/>
      <c r="AC35" s="134"/>
      <c r="AD35" s="134"/>
      <c r="AE35" s="134"/>
      <c r="AG35" s="25">
        <v>14</v>
      </c>
      <c r="AH35" s="421" t="str">
        <f t="shared" si="16"/>
        <v/>
      </c>
      <c r="AI35" s="421" t="str">
        <f t="shared" si="17"/>
        <v/>
      </c>
      <c r="AJ35" s="421" t="str">
        <f t="shared" si="6"/>
        <v/>
      </c>
      <c r="AK35" s="421" t="str">
        <f t="shared" si="7"/>
        <v/>
      </c>
      <c r="AL35" s="421" t="str">
        <f t="shared" si="18"/>
        <v/>
      </c>
      <c r="AM35" s="134"/>
      <c r="AN35" s="134"/>
      <c r="AO35" s="134"/>
      <c r="AP35" s="134"/>
      <c r="AQ35" s="134"/>
      <c r="AR35" s="134"/>
      <c r="AS35" s="134"/>
      <c r="AT35" s="134"/>
      <c r="AU35" s="134"/>
      <c r="AV35" s="134"/>
      <c r="AW35" s="134"/>
      <c r="AX35" s="421" t="str">
        <f t="shared" si="24"/>
        <v/>
      </c>
      <c r="AY35" s="438" t="str">
        <f t="shared" si="25"/>
        <v/>
      </c>
      <c r="AZ35" s="134"/>
      <c r="BA35" s="134"/>
      <c r="BB35" s="134"/>
      <c r="BC35" s="134"/>
      <c r="BD35" s="134"/>
      <c r="BE35" s="134"/>
      <c r="BF35" s="134"/>
      <c r="BG35" s="438" t="str">
        <f t="shared" si="26"/>
        <v/>
      </c>
      <c r="BH35" s="134"/>
      <c r="BI35" s="438" t="str">
        <f t="shared" si="27"/>
        <v/>
      </c>
      <c r="BJ35" s="438" t="str">
        <f t="shared" si="28"/>
        <v/>
      </c>
      <c r="BK35" s="438" t="str">
        <f t="shared" si="29"/>
        <v/>
      </c>
      <c r="BL35" s="134"/>
      <c r="BM35" s="134"/>
      <c r="BN35" s="421" t="str">
        <f t="shared" si="19"/>
        <v/>
      </c>
      <c r="BO35" s="438" t="str">
        <f t="shared" si="30"/>
        <v/>
      </c>
      <c r="BP35" s="134"/>
      <c r="BQ35" s="134"/>
      <c r="BR35" s="134"/>
      <c r="BS35" s="134"/>
      <c r="BT35" s="134"/>
      <c r="BU35" s="134"/>
      <c r="BV35" s="134"/>
      <c r="BW35" s="134"/>
      <c r="BX35" s="134"/>
      <c r="BY35" s="134"/>
      <c r="BZ35" s="134"/>
      <c r="CA35" s="421" t="str">
        <f t="shared" si="20"/>
        <v/>
      </c>
      <c r="CB35" s="134"/>
      <c r="CC35" s="421" t="str">
        <f t="shared" si="21"/>
        <v/>
      </c>
      <c r="CD35" s="438" t="str">
        <f t="shared" si="31"/>
        <v/>
      </c>
      <c r="CE35" s="134"/>
      <c r="CF35" s="134"/>
      <c r="CG35" s="134"/>
      <c r="CH35" s="134"/>
      <c r="CI35" s="134"/>
      <c r="CJ35" s="134"/>
      <c r="CK35" s="134"/>
      <c r="CL35" s="134"/>
      <c r="CM35" s="134"/>
      <c r="CN35" s="134"/>
      <c r="CO35" s="134"/>
      <c r="CP35" s="134"/>
      <c r="CQ35" s="134"/>
      <c r="CR35" s="134"/>
      <c r="CS35" s="438" t="str">
        <f t="shared" si="22"/>
        <v/>
      </c>
      <c r="CT35" s="134"/>
      <c r="CU35" s="421" t="str">
        <f t="shared" si="23"/>
        <v/>
      </c>
    </row>
    <row r="36" spans="1:99" x14ac:dyDescent="0.2">
      <c r="A36" s="26" t="b">
        <f t="shared" si="0"/>
        <v>0</v>
      </c>
      <c r="B36" s="25">
        <v>15</v>
      </c>
      <c r="C36" s="419" t="str">
        <f t="shared" si="1"/>
        <v>-</v>
      </c>
      <c r="D36" s="419" t="str">
        <f t="shared" si="2"/>
        <v>-</v>
      </c>
      <c r="E36" s="420" t="str">
        <f t="shared" si="3"/>
        <v>-</v>
      </c>
      <c r="F36" s="421" t="str">
        <f t="shared" si="4"/>
        <v>-</v>
      </c>
      <c r="G36" s="422" t="str">
        <f t="shared" si="5"/>
        <v>-</v>
      </c>
      <c r="H36" s="419" t="str">
        <f t="shared" si="15"/>
        <v>-</v>
      </c>
      <c r="J36" s="25">
        <v>15</v>
      </c>
      <c r="K36" s="431"/>
      <c r="L36" s="134"/>
      <c r="M36" s="431"/>
      <c r="N36" s="134"/>
      <c r="O36" s="134"/>
      <c r="P36" s="134"/>
      <c r="Q36" s="134"/>
      <c r="R36" s="432"/>
      <c r="S36" s="432"/>
      <c r="T36" s="432"/>
      <c r="U36" s="432"/>
      <c r="V36" s="134"/>
      <c r="W36" s="134"/>
      <c r="X36" s="433"/>
      <c r="Y36" s="433"/>
      <c r="Z36" s="433"/>
      <c r="AA36" s="433"/>
      <c r="AB36" s="433"/>
      <c r="AC36" s="134"/>
      <c r="AD36" s="134"/>
      <c r="AE36" s="134"/>
      <c r="AG36" s="25">
        <v>15</v>
      </c>
      <c r="AH36" s="421" t="str">
        <f t="shared" si="16"/>
        <v/>
      </c>
      <c r="AI36" s="421" t="str">
        <f t="shared" si="17"/>
        <v/>
      </c>
      <c r="AJ36" s="421" t="str">
        <f t="shared" si="6"/>
        <v/>
      </c>
      <c r="AK36" s="421" t="str">
        <f t="shared" si="7"/>
        <v/>
      </c>
      <c r="AL36" s="421" t="str">
        <f t="shared" si="18"/>
        <v/>
      </c>
      <c r="AM36" s="134"/>
      <c r="AN36" s="134"/>
      <c r="AO36" s="134"/>
      <c r="AP36" s="134"/>
      <c r="AQ36" s="134"/>
      <c r="AR36" s="134"/>
      <c r="AS36" s="134"/>
      <c r="AT36" s="134"/>
      <c r="AU36" s="134"/>
      <c r="AV36" s="134"/>
      <c r="AW36" s="134"/>
      <c r="AX36" s="421" t="str">
        <f t="shared" si="24"/>
        <v/>
      </c>
      <c r="AY36" s="438" t="str">
        <f t="shared" si="25"/>
        <v/>
      </c>
      <c r="AZ36" s="134"/>
      <c r="BA36" s="134"/>
      <c r="BB36" s="134"/>
      <c r="BC36" s="134"/>
      <c r="BD36" s="134"/>
      <c r="BE36" s="134"/>
      <c r="BF36" s="134"/>
      <c r="BG36" s="438" t="str">
        <f t="shared" si="26"/>
        <v/>
      </c>
      <c r="BH36" s="134"/>
      <c r="BI36" s="438" t="str">
        <f t="shared" si="27"/>
        <v/>
      </c>
      <c r="BJ36" s="438" t="str">
        <f t="shared" si="28"/>
        <v/>
      </c>
      <c r="BK36" s="438" t="str">
        <f t="shared" si="29"/>
        <v/>
      </c>
      <c r="BL36" s="134"/>
      <c r="BM36" s="134"/>
      <c r="BN36" s="421" t="str">
        <f t="shared" si="19"/>
        <v/>
      </c>
      <c r="BO36" s="438" t="str">
        <f t="shared" si="30"/>
        <v/>
      </c>
      <c r="BP36" s="134"/>
      <c r="BQ36" s="134"/>
      <c r="BR36" s="134"/>
      <c r="BS36" s="134"/>
      <c r="BT36" s="134"/>
      <c r="BU36" s="134"/>
      <c r="BV36" s="134"/>
      <c r="BW36" s="134"/>
      <c r="BX36" s="134"/>
      <c r="BY36" s="134"/>
      <c r="BZ36" s="134"/>
      <c r="CA36" s="421" t="str">
        <f t="shared" si="20"/>
        <v/>
      </c>
      <c r="CB36" s="134"/>
      <c r="CC36" s="421" t="str">
        <f t="shared" si="21"/>
        <v/>
      </c>
      <c r="CD36" s="438" t="str">
        <f t="shared" si="31"/>
        <v/>
      </c>
      <c r="CE36" s="134"/>
      <c r="CF36" s="134"/>
      <c r="CG36" s="134"/>
      <c r="CH36" s="134"/>
      <c r="CI36" s="134"/>
      <c r="CJ36" s="134"/>
      <c r="CK36" s="134"/>
      <c r="CL36" s="134"/>
      <c r="CM36" s="134"/>
      <c r="CN36" s="134"/>
      <c r="CO36" s="134"/>
      <c r="CP36" s="134"/>
      <c r="CQ36" s="134"/>
      <c r="CR36" s="134"/>
      <c r="CS36" s="438" t="str">
        <f t="shared" si="22"/>
        <v/>
      </c>
      <c r="CT36" s="134"/>
      <c r="CU36" s="421" t="str">
        <f t="shared" si="23"/>
        <v/>
      </c>
    </row>
    <row r="37" spans="1:99" x14ac:dyDescent="0.2">
      <c r="A37" s="26" t="b">
        <f t="shared" si="0"/>
        <v>0</v>
      </c>
      <c r="B37" s="25">
        <v>16</v>
      </c>
      <c r="C37" s="419" t="str">
        <f t="shared" si="1"/>
        <v>-</v>
      </c>
      <c r="D37" s="419" t="str">
        <f t="shared" si="2"/>
        <v>-</v>
      </c>
      <c r="E37" s="420" t="str">
        <f t="shared" si="3"/>
        <v>-</v>
      </c>
      <c r="F37" s="421" t="str">
        <f t="shared" si="4"/>
        <v>-</v>
      </c>
      <c r="G37" s="422" t="str">
        <f t="shared" si="5"/>
        <v>-</v>
      </c>
      <c r="H37" s="419" t="str">
        <f t="shared" si="15"/>
        <v>-</v>
      </c>
      <c r="J37" s="25">
        <v>16</v>
      </c>
      <c r="K37" s="431"/>
      <c r="L37" s="134"/>
      <c r="M37" s="431"/>
      <c r="N37" s="134"/>
      <c r="O37" s="134"/>
      <c r="P37" s="134"/>
      <c r="Q37" s="134"/>
      <c r="R37" s="432"/>
      <c r="S37" s="432"/>
      <c r="T37" s="432"/>
      <c r="U37" s="432"/>
      <c r="V37" s="134"/>
      <c r="W37" s="134"/>
      <c r="X37" s="433"/>
      <c r="Y37" s="433"/>
      <c r="Z37" s="433"/>
      <c r="AA37" s="433"/>
      <c r="AB37" s="433"/>
      <c r="AC37" s="134"/>
      <c r="AD37" s="134"/>
      <c r="AE37" s="134"/>
      <c r="AG37" s="25">
        <v>16</v>
      </c>
      <c r="AH37" s="421" t="str">
        <f t="shared" si="16"/>
        <v/>
      </c>
      <c r="AI37" s="421" t="str">
        <f t="shared" si="17"/>
        <v/>
      </c>
      <c r="AJ37" s="421" t="str">
        <f t="shared" si="6"/>
        <v/>
      </c>
      <c r="AK37" s="421" t="str">
        <f t="shared" si="7"/>
        <v/>
      </c>
      <c r="AL37" s="421" t="str">
        <f t="shared" si="18"/>
        <v/>
      </c>
      <c r="AM37" s="134"/>
      <c r="AN37" s="134"/>
      <c r="AO37" s="134"/>
      <c r="AP37" s="134"/>
      <c r="AQ37" s="134"/>
      <c r="AR37" s="134"/>
      <c r="AS37" s="134"/>
      <c r="AT37" s="134"/>
      <c r="AU37" s="134"/>
      <c r="AV37" s="134"/>
      <c r="AW37" s="134"/>
      <c r="AX37" s="421" t="str">
        <f t="shared" si="24"/>
        <v/>
      </c>
      <c r="AY37" s="438" t="str">
        <f t="shared" si="25"/>
        <v/>
      </c>
      <c r="AZ37" s="134"/>
      <c r="BA37" s="134"/>
      <c r="BB37" s="134"/>
      <c r="BC37" s="134"/>
      <c r="BD37" s="134"/>
      <c r="BE37" s="134"/>
      <c r="BF37" s="134"/>
      <c r="BG37" s="438" t="str">
        <f t="shared" si="26"/>
        <v/>
      </c>
      <c r="BH37" s="134"/>
      <c r="BI37" s="438" t="str">
        <f t="shared" si="27"/>
        <v/>
      </c>
      <c r="BJ37" s="438" t="str">
        <f t="shared" si="28"/>
        <v/>
      </c>
      <c r="BK37" s="438" t="str">
        <f t="shared" si="29"/>
        <v/>
      </c>
      <c r="BL37" s="134"/>
      <c r="BM37" s="134"/>
      <c r="BN37" s="421" t="str">
        <f t="shared" si="19"/>
        <v/>
      </c>
      <c r="BO37" s="438" t="str">
        <f t="shared" si="30"/>
        <v/>
      </c>
      <c r="BP37" s="134"/>
      <c r="BQ37" s="134"/>
      <c r="BR37" s="134"/>
      <c r="BS37" s="134"/>
      <c r="BT37" s="134"/>
      <c r="BU37" s="134"/>
      <c r="BV37" s="134"/>
      <c r="BW37" s="134"/>
      <c r="BX37" s="134"/>
      <c r="BY37" s="134"/>
      <c r="BZ37" s="134"/>
      <c r="CA37" s="421" t="str">
        <f t="shared" si="20"/>
        <v/>
      </c>
      <c r="CB37" s="134"/>
      <c r="CC37" s="421" t="str">
        <f t="shared" si="21"/>
        <v/>
      </c>
      <c r="CD37" s="438" t="str">
        <f t="shared" si="31"/>
        <v/>
      </c>
      <c r="CE37" s="134"/>
      <c r="CF37" s="134"/>
      <c r="CG37" s="134"/>
      <c r="CH37" s="134"/>
      <c r="CI37" s="134"/>
      <c r="CJ37" s="134"/>
      <c r="CK37" s="134"/>
      <c r="CL37" s="134"/>
      <c r="CM37" s="134"/>
      <c r="CN37" s="134"/>
      <c r="CO37" s="134"/>
      <c r="CP37" s="134"/>
      <c r="CQ37" s="134"/>
      <c r="CR37" s="134"/>
      <c r="CS37" s="438" t="str">
        <f t="shared" si="22"/>
        <v/>
      </c>
      <c r="CT37" s="134"/>
      <c r="CU37" s="421" t="str">
        <f t="shared" si="23"/>
        <v/>
      </c>
    </row>
    <row r="38" spans="1:99" x14ac:dyDescent="0.2">
      <c r="A38" s="26" t="b">
        <f t="shared" si="0"/>
        <v>0</v>
      </c>
      <c r="B38" s="25">
        <v>17</v>
      </c>
      <c r="C38" s="419" t="str">
        <f t="shared" si="1"/>
        <v>-</v>
      </c>
      <c r="D38" s="419" t="str">
        <f t="shared" si="2"/>
        <v>-</v>
      </c>
      <c r="E38" s="420" t="str">
        <f t="shared" si="3"/>
        <v>-</v>
      </c>
      <c r="F38" s="421" t="str">
        <f t="shared" si="4"/>
        <v>-</v>
      </c>
      <c r="G38" s="422" t="str">
        <f t="shared" si="5"/>
        <v>-</v>
      </c>
      <c r="H38" s="419" t="str">
        <f t="shared" si="15"/>
        <v>-</v>
      </c>
      <c r="J38" s="25">
        <v>17</v>
      </c>
      <c r="K38" s="431"/>
      <c r="L38" s="134"/>
      <c r="M38" s="431"/>
      <c r="N38" s="134"/>
      <c r="O38" s="134"/>
      <c r="P38" s="134"/>
      <c r="Q38" s="134"/>
      <c r="R38" s="432"/>
      <c r="S38" s="432"/>
      <c r="T38" s="432"/>
      <c r="U38" s="432"/>
      <c r="V38" s="134"/>
      <c r="W38" s="134"/>
      <c r="X38" s="433"/>
      <c r="Y38" s="433"/>
      <c r="Z38" s="433"/>
      <c r="AA38" s="433"/>
      <c r="AB38" s="433"/>
      <c r="AC38" s="134"/>
      <c r="AD38" s="134"/>
      <c r="AE38" s="134"/>
      <c r="AG38" s="25">
        <v>17</v>
      </c>
      <c r="AH38" s="421" t="str">
        <f t="shared" si="16"/>
        <v/>
      </c>
      <c r="AI38" s="421" t="str">
        <f t="shared" si="17"/>
        <v/>
      </c>
      <c r="AJ38" s="421" t="str">
        <f t="shared" si="6"/>
        <v/>
      </c>
      <c r="AK38" s="421" t="str">
        <f t="shared" si="7"/>
        <v/>
      </c>
      <c r="AL38" s="421" t="str">
        <f t="shared" si="18"/>
        <v/>
      </c>
      <c r="AM38" s="134"/>
      <c r="AN38" s="134"/>
      <c r="AO38" s="134"/>
      <c r="AP38" s="134"/>
      <c r="AQ38" s="134"/>
      <c r="AR38" s="134"/>
      <c r="AS38" s="134"/>
      <c r="AT38" s="134"/>
      <c r="AU38" s="134"/>
      <c r="AV38" s="134"/>
      <c r="AW38" s="134"/>
      <c r="AX38" s="421" t="str">
        <f t="shared" si="24"/>
        <v/>
      </c>
      <c r="AY38" s="438" t="str">
        <f t="shared" si="25"/>
        <v/>
      </c>
      <c r="AZ38" s="134"/>
      <c r="BA38" s="134"/>
      <c r="BB38" s="134"/>
      <c r="BC38" s="134"/>
      <c r="BD38" s="134"/>
      <c r="BE38" s="134"/>
      <c r="BF38" s="134"/>
      <c r="BG38" s="438" t="str">
        <f t="shared" si="26"/>
        <v/>
      </c>
      <c r="BH38" s="134"/>
      <c r="BI38" s="438" t="str">
        <f t="shared" si="27"/>
        <v/>
      </c>
      <c r="BJ38" s="438" t="str">
        <f t="shared" si="28"/>
        <v/>
      </c>
      <c r="BK38" s="438" t="str">
        <f t="shared" si="29"/>
        <v/>
      </c>
      <c r="BL38" s="134"/>
      <c r="BM38" s="134"/>
      <c r="BN38" s="421" t="str">
        <f t="shared" si="19"/>
        <v/>
      </c>
      <c r="BO38" s="438" t="str">
        <f t="shared" si="30"/>
        <v/>
      </c>
      <c r="BP38" s="134"/>
      <c r="BQ38" s="134"/>
      <c r="BR38" s="134"/>
      <c r="BS38" s="134"/>
      <c r="BT38" s="134"/>
      <c r="BU38" s="134"/>
      <c r="BV38" s="134"/>
      <c r="BW38" s="134"/>
      <c r="BX38" s="134"/>
      <c r="BY38" s="134"/>
      <c r="BZ38" s="134"/>
      <c r="CA38" s="421" t="str">
        <f t="shared" si="20"/>
        <v/>
      </c>
      <c r="CB38" s="134"/>
      <c r="CC38" s="421" t="str">
        <f t="shared" si="21"/>
        <v/>
      </c>
      <c r="CD38" s="438" t="str">
        <f t="shared" si="31"/>
        <v/>
      </c>
      <c r="CE38" s="134"/>
      <c r="CF38" s="134"/>
      <c r="CG38" s="134"/>
      <c r="CH38" s="134"/>
      <c r="CI38" s="134"/>
      <c r="CJ38" s="134"/>
      <c r="CK38" s="134"/>
      <c r="CL38" s="134"/>
      <c r="CM38" s="134"/>
      <c r="CN38" s="134"/>
      <c r="CO38" s="134"/>
      <c r="CP38" s="134"/>
      <c r="CQ38" s="134"/>
      <c r="CR38" s="134"/>
      <c r="CS38" s="438" t="str">
        <f t="shared" si="22"/>
        <v/>
      </c>
      <c r="CT38" s="134"/>
      <c r="CU38" s="421" t="str">
        <f t="shared" si="23"/>
        <v/>
      </c>
    </row>
    <row r="39" spans="1:99" x14ac:dyDescent="0.2">
      <c r="A39" s="26" t="b">
        <f t="shared" si="0"/>
        <v>0</v>
      </c>
      <c r="B39" s="25">
        <v>18</v>
      </c>
      <c r="C39" s="419" t="str">
        <f t="shared" si="1"/>
        <v>-</v>
      </c>
      <c r="D39" s="419" t="str">
        <f t="shared" si="2"/>
        <v>-</v>
      </c>
      <c r="E39" s="420" t="str">
        <f t="shared" si="3"/>
        <v>-</v>
      </c>
      <c r="F39" s="421" t="str">
        <f t="shared" si="4"/>
        <v>-</v>
      </c>
      <c r="G39" s="422" t="str">
        <f t="shared" si="5"/>
        <v>-</v>
      </c>
      <c r="H39" s="419" t="str">
        <f t="shared" si="15"/>
        <v>-</v>
      </c>
      <c r="J39" s="25">
        <v>18</v>
      </c>
      <c r="K39" s="431"/>
      <c r="L39" s="134"/>
      <c r="M39" s="431"/>
      <c r="N39" s="134"/>
      <c r="O39" s="134"/>
      <c r="P39" s="134"/>
      <c r="Q39" s="134"/>
      <c r="R39" s="432"/>
      <c r="S39" s="432"/>
      <c r="T39" s="432"/>
      <c r="U39" s="432"/>
      <c r="V39" s="134"/>
      <c r="W39" s="134"/>
      <c r="X39" s="433"/>
      <c r="Y39" s="433"/>
      <c r="Z39" s="433"/>
      <c r="AA39" s="433"/>
      <c r="AB39" s="433"/>
      <c r="AC39" s="134"/>
      <c r="AD39" s="134"/>
      <c r="AE39" s="134"/>
      <c r="AG39" s="25">
        <v>18</v>
      </c>
      <c r="AH39" s="421" t="str">
        <f t="shared" si="16"/>
        <v/>
      </c>
      <c r="AI39" s="421" t="str">
        <f t="shared" si="17"/>
        <v/>
      </c>
      <c r="AJ39" s="421" t="str">
        <f t="shared" si="6"/>
        <v/>
      </c>
      <c r="AK39" s="421" t="str">
        <f t="shared" si="7"/>
        <v/>
      </c>
      <c r="AL39" s="421" t="str">
        <f t="shared" si="18"/>
        <v/>
      </c>
      <c r="AM39" s="134"/>
      <c r="AN39" s="134"/>
      <c r="AO39" s="134"/>
      <c r="AP39" s="134"/>
      <c r="AQ39" s="134"/>
      <c r="AR39" s="134"/>
      <c r="AS39" s="134"/>
      <c r="AT39" s="134"/>
      <c r="AU39" s="134"/>
      <c r="AV39" s="134"/>
      <c r="AW39" s="134"/>
      <c r="AX39" s="421" t="str">
        <f t="shared" si="24"/>
        <v/>
      </c>
      <c r="AY39" s="438" t="str">
        <f t="shared" si="25"/>
        <v/>
      </c>
      <c r="AZ39" s="134"/>
      <c r="BA39" s="134"/>
      <c r="BB39" s="134"/>
      <c r="BC39" s="134"/>
      <c r="BD39" s="134"/>
      <c r="BE39" s="134"/>
      <c r="BF39" s="134"/>
      <c r="BG39" s="438" t="str">
        <f t="shared" si="26"/>
        <v/>
      </c>
      <c r="BH39" s="134"/>
      <c r="BI39" s="438" t="str">
        <f t="shared" si="27"/>
        <v/>
      </c>
      <c r="BJ39" s="438" t="str">
        <f t="shared" si="28"/>
        <v/>
      </c>
      <c r="BK39" s="438" t="str">
        <f t="shared" si="29"/>
        <v/>
      </c>
      <c r="BL39" s="134"/>
      <c r="BM39" s="134"/>
      <c r="BN39" s="421" t="str">
        <f t="shared" si="19"/>
        <v/>
      </c>
      <c r="BO39" s="438" t="str">
        <f t="shared" si="30"/>
        <v/>
      </c>
      <c r="BP39" s="134"/>
      <c r="BQ39" s="134"/>
      <c r="BR39" s="134"/>
      <c r="BS39" s="134"/>
      <c r="BT39" s="134"/>
      <c r="BU39" s="134"/>
      <c r="BV39" s="134"/>
      <c r="BW39" s="134"/>
      <c r="BX39" s="134"/>
      <c r="BY39" s="134"/>
      <c r="BZ39" s="134"/>
      <c r="CA39" s="421" t="str">
        <f t="shared" si="20"/>
        <v/>
      </c>
      <c r="CB39" s="134"/>
      <c r="CC39" s="421" t="str">
        <f t="shared" si="21"/>
        <v/>
      </c>
      <c r="CD39" s="438" t="str">
        <f t="shared" si="31"/>
        <v/>
      </c>
      <c r="CE39" s="134"/>
      <c r="CF39" s="134"/>
      <c r="CG39" s="134"/>
      <c r="CH39" s="134"/>
      <c r="CI39" s="134"/>
      <c r="CJ39" s="134"/>
      <c r="CK39" s="134"/>
      <c r="CL39" s="134"/>
      <c r="CM39" s="134"/>
      <c r="CN39" s="134"/>
      <c r="CO39" s="134"/>
      <c r="CP39" s="134"/>
      <c r="CQ39" s="134"/>
      <c r="CR39" s="134"/>
      <c r="CS39" s="438" t="str">
        <f t="shared" si="22"/>
        <v/>
      </c>
      <c r="CT39" s="134"/>
      <c r="CU39" s="421" t="str">
        <f t="shared" si="23"/>
        <v/>
      </c>
    </row>
    <row r="40" spans="1:99" x14ac:dyDescent="0.2">
      <c r="A40" s="26" t="b">
        <f t="shared" si="0"/>
        <v>0</v>
      </c>
      <c r="B40" s="25">
        <v>19</v>
      </c>
      <c r="C40" s="419" t="str">
        <f t="shared" si="1"/>
        <v>-</v>
      </c>
      <c r="D40" s="419" t="str">
        <f t="shared" si="2"/>
        <v>-</v>
      </c>
      <c r="E40" s="420" t="str">
        <f t="shared" si="3"/>
        <v>-</v>
      </c>
      <c r="F40" s="421" t="str">
        <f t="shared" si="4"/>
        <v>-</v>
      </c>
      <c r="G40" s="422" t="str">
        <f t="shared" si="5"/>
        <v>-</v>
      </c>
      <c r="H40" s="419" t="str">
        <f t="shared" si="15"/>
        <v>-</v>
      </c>
      <c r="J40" s="25">
        <v>19</v>
      </c>
      <c r="K40" s="431"/>
      <c r="L40" s="134"/>
      <c r="M40" s="431"/>
      <c r="N40" s="134"/>
      <c r="O40" s="134"/>
      <c r="P40" s="134"/>
      <c r="Q40" s="134"/>
      <c r="R40" s="432"/>
      <c r="S40" s="432"/>
      <c r="T40" s="432"/>
      <c r="U40" s="432"/>
      <c r="V40" s="134"/>
      <c r="W40" s="134"/>
      <c r="X40" s="433"/>
      <c r="Y40" s="433"/>
      <c r="Z40" s="433"/>
      <c r="AA40" s="433"/>
      <c r="AB40" s="433"/>
      <c r="AC40" s="134"/>
      <c r="AD40" s="134"/>
      <c r="AE40" s="134"/>
      <c r="AG40" s="25">
        <v>19</v>
      </c>
      <c r="AH40" s="421" t="str">
        <f t="shared" si="16"/>
        <v/>
      </c>
      <c r="AI40" s="421" t="str">
        <f t="shared" si="17"/>
        <v/>
      </c>
      <c r="AJ40" s="421" t="str">
        <f t="shared" si="6"/>
        <v/>
      </c>
      <c r="AK40" s="421" t="str">
        <f t="shared" si="7"/>
        <v/>
      </c>
      <c r="AL40" s="421" t="str">
        <f t="shared" si="18"/>
        <v/>
      </c>
      <c r="AM40" s="134"/>
      <c r="AN40" s="134"/>
      <c r="AO40" s="134"/>
      <c r="AP40" s="134"/>
      <c r="AQ40" s="134"/>
      <c r="AR40" s="134"/>
      <c r="AS40" s="134"/>
      <c r="AT40" s="134"/>
      <c r="AU40" s="134"/>
      <c r="AV40" s="134"/>
      <c r="AW40" s="134"/>
      <c r="AX40" s="421" t="str">
        <f t="shared" si="24"/>
        <v/>
      </c>
      <c r="AY40" s="438" t="str">
        <f t="shared" si="25"/>
        <v/>
      </c>
      <c r="AZ40" s="134"/>
      <c r="BA40" s="134"/>
      <c r="BB40" s="134"/>
      <c r="BC40" s="134"/>
      <c r="BD40" s="134"/>
      <c r="BE40" s="134"/>
      <c r="BF40" s="134"/>
      <c r="BG40" s="438" t="str">
        <f t="shared" si="26"/>
        <v/>
      </c>
      <c r="BH40" s="134"/>
      <c r="BI40" s="438" t="str">
        <f t="shared" si="27"/>
        <v/>
      </c>
      <c r="BJ40" s="438" t="str">
        <f t="shared" si="28"/>
        <v/>
      </c>
      <c r="BK40" s="438" t="str">
        <f t="shared" si="29"/>
        <v/>
      </c>
      <c r="BL40" s="134"/>
      <c r="BM40" s="134"/>
      <c r="BN40" s="421" t="str">
        <f t="shared" si="19"/>
        <v/>
      </c>
      <c r="BO40" s="438" t="str">
        <f t="shared" si="30"/>
        <v/>
      </c>
      <c r="BP40" s="134"/>
      <c r="BQ40" s="134"/>
      <c r="BR40" s="134"/>
      <c r="BS40" s="134"/>
      <c r="BT40" s="134"/>
      <c r="BU40" s="134"/>
      <c r="BV40" s="134"/>
      <c r="BW40" s="134"/>
      <c r="BX40" s="134"/>
      <c r="BY40" s="134"/>
      <c r="BZ40" s="134"/>
      <c r="CA40" s="421" t="str">
        <f t="shared" si="20"/>
        <v/>
      </c>
      <c r="CB40" s="134"/>
      <c r="CC40" s="421" t="str">
        <f t="shared" si="21"/>
        <v/>
      </c>
      <c r="CD40" s="438" t="str">
        <f t="shared" si="31"/>
        <v/>
      </c>
      <c r="CE40" s="134"/>
      <c r="CF40" s="134"/>
      <c r="CG40" s="134"/>
      <c r="CH40" s="134"/>
      <c r="CI40" s="134"/>
      <c r="CJ40" s="134"/>
      <c r="CK40" s="134"/>
      <c r="CL40" s="134"/>
      <c r="CM40" s="134"/>
      <c r="CN40" s="134"/>
      <c r="CO40" s="134"/>
      <c r="CP40" s="134"/>
      <c r="CQ40" s="134"/>
      <c r="CR40" s="134"/>
      <c r="CS40" s="438" t="str">
        <f t="shared" si="22"/>
        <v/>
      </c>
      <c r="CT40" s="134"/>
      <c r="CU40" s="421" t="str">
        <f t="shared" si="23"/>
        <v/>
      </c>
    </row>
    <row r="41" spans="1:99" x14ac:dyDescent="0.2">
      <c r="A41" s="26" t="b">
        <f t="shared" si="0"/>
        <v>0</v>
      </c>
      <c r="B41" s="25">
        <v>20</v>
      </c>
      <c r="C41" s="419" t="str">
        <f t="shared" si="1"/>
        <v>-</v>
      </c>
      <c r="D41" s="419" t="str">
        <f t="shared" si="2"/>
        <v>-</v>
      </c>
      <c r="E41" s="420" t="str">
        <f t="shared" si="3"/>
        <v>-</v>
      </c>
      <c r="F41" s="421" t="str">
        <f t="shared" si="4"/>
        <v>-</v>
      </c>
      <c r="G41" s="422" t="str">
        <f t="shared" si="5"/>
        <v>-</v>
      </c>
      <c r="H41" s="419" t="str">
        <f t="shared" si="15"/>
        <v>-</v>
      </c>
      <c r="J41" s="25">
        <v>20</v>
      </c>
      <c r="K41" s="431"/>
      <c r="L41" s="134"/>
      <c r="M41" s="431"/>
      <c r="N41" s="134"/>
      <c r="O41" s="134"/>
      <c r="P41" s="134"/>
      <c r="Q41" s="134"/>
      <c r="R41" s="432"/>
      <c r="S41" s="432"/>
      <c r="T41" s="432"/>
      <c r="U41" s="432"/>
      <c r="V41" s="134"/>
      <c r="W41" s="134"/>
      <c r="X41" s="433"/>
      <c r="Y41" s="433"/>
      <c r="Z41" s="433"/>
      <c r="AA41" s="433"/>
      <c r="AB41" s="433"/>
      <c r="AC41" s="134"/>
      <c r="AD41" s="134"/>
      <c r="AE41" s="134"/>
      <c r="AG41" s="25">
        <v>20</v>
      </c>
      <c r="AH41" s="421" t="str">
        <f t="shared" si="16"/>
        <v/>
      </c>
      <c r="AI41" s="421" t="str">
        <f t="shared" si="17"/>
        <v/>
      </c>
      <c r="AJ41" s="421" t="str">
        <f t="shared" si="6"/>
        <v/>
      </c>
      <c r="AK41" s="421" t="str">
        <f t="shared" si="7"/>
        <v/>
      </c>
      <c r="AL41" s="421" t="str">
        <f t="shared" si="18"/>
        <v/>
      </c>
      <c r="AM41" s="134"/>
      <c r="AN41" s="134"/>
      <c r="AO41" s="134"/>
      <c r="AP41" s="134"/>
      <c r="AQ41" s="134"/>
      <c r="AR41" s="134"/>
      <c r="AS41" s="134"/>
      <c r="AT41" s="134"/>
      <c r="AU41" s="134"/>
      <c r="AV41" s="134"/>
      <c r="AW41" s="134"/>
      <c r="AX41" s="421" t="str">
        <f t="shared" si="24"/>
        <v/>
      </c>
      <c r="AY41" s="438" t="str">
        <f t="shared" si="25"/>
        <v/>
      </c>
      <c r="AZ41" s="134"/>
      <c r="BA41" s="134"/>
      <c r="BB41" s="134"/>
      <c r="BC41" s="134"/>
      <c r="BD41" s="134"/>
      <c r="BE41" s="134"/>
      <c r="BF41" s="134"/>
      <c r="BG41" s="438" t="str">
        <f t="shared" si="26"/>
        <v/>
      </c>
      <c r="BH41" s="134"/>
      <c r="BI41" s="438" t="str">
        <f t="shared" si="27"/>
        <v/>
      </c>
      <c r="BJ41" s="438" t="str">
        <f t="shared" si="28"/>
        <v/>
      </c>
      <c r="BK41" s="438" t="str">
        <f t="shared" si="29"/>
        <v/>
      </c>
      <c r="BL41" s="134"/>
      <c r="BM41" s="134"/>
      <c r="BN41" s="421" t="str">
        <f t="shared" si="19"/>
        <v/>
      </c>
      <c r="BO41" s="438" t="str">
        <f t="shared" si="30"/>
        <v/>
      </c>
      <c r="BP41" s="134"/>
      <c r="BQ41" s="134"/>
      <c r="BR41" s="134"/>
      <c r="BS41" s="134"/>
      <c r="BT41" s="134"/>
      <c r="BU41" s="134"/>
      <c r="BV41" s="134"/>
      <c r="BW41" s="134"/>
      <c r="BX41" s="134"/>
      <c r="BY41" s="134"/>
      <c r="BZ41" s="134"/>
      <c r="CA41" s="421" t="str">
        <f t="shared" si="20"/>
        <v/>
      </c>
      <c r="CB41" s="134"/>
      <c r="CC41" s="421" t="str">
        <f t="shared" si="21"/>
        <v/>
      </c>
      <c r="CD41" s="438" t="str">
        <f t="shared" si="31"/>
        <v/>
      </c>
      <c r="CE41" s="134"/>
      <c r="CF41" s="134"/>
      <c r="CG41" s="134"/>
      <c r="CH41" s="134"/>
      <c r="CI41" s="134"/>
      <c r="CJ41" s="134"/>
      <c r="CK41" s="134"/>
      <c r="CL41" s="134"/>
      <c r="CM41" s="134"/>
      <c r="CN41" s="134"/>
      <c r="CO41" s="134"/>
      <c r="CP41" s="134"/>
      <c r="CQ41" s="134"/>
      <c r="CR41" s="134"/>
      <c r="CS41" s="438" t="str">
        <f t="shared" si="22"/>
        <v/>
      </c>
      <c r="CT41" s="134"/>
      <c r="CU41" s="421" t="str">
        <f t="shared" si="23"/>
        <v/>
      </c>
    </row>
    <row r="42" spans="1:99" x14ac:dyDescent="0.2">
      <c r="A42" s="26" t="b">
        <f t="shared" si="0"/>
        <v>0</v>
      </c>
      <c r="B42" s="25">
        <v>21</v>
      </c>
      <c r="C42" s="419" t="str">
        <f t="shared" si="1"/>
        <v>-</v>
      </c>
      <c r="D42" s="419" t="str">
        <f t="shared" si="2"/>
        <v>-</v>
      </c>
      <c r="E42" s="420" t="str">
        <f t="shared" si="3"/>
        <v>-</v>
      </c>
      <c r="F42" s="421" t="str">
        <f t="shared" si="4"/>
        <v>-</v>
      </c>
      <c r="G42" s="422" t="str">
        <f t="shared" si="5"/>
        <v>-</v>
      </c>
      <c r="H42" s="419" t="str">
        <f t="shared" si="15"/>
        <v>-</v>
      </c>
      <c r="J42" s="25">
        <v>21</v>
      </c>
      <c r="K42" s="431"/>
      <c r="L42" s="134"/>
      <c r="M42" s="431"/>
      <c r="N42" s="134"/>
      <c r="O42" s="134"/>
      <c r="P42" s="134"/>
      <c r="Q42" s="134"/>
      <c r="R42" s="432"/>
      <c r="S42" s="432"/>
      <c r="T42" s="432"/>
      <c r="U42" s="432"/>
      <c r="V42" s="134"/>
      <c r="W42" s="134"/>
      <c r="X42" s="433"/>
      <c r="Y42" s="433"/>
      <c r="Z42" s="433"/>
      <c r="AA42" s="433"/>
      <c r="AB42" s="433"/>
      <c r="AC42" s="134"/>
      <c r="AD42" s="134"/>
      <c r="AE42" s="134"/>
      <c r="AG42" s="25">
        <v>21</v>
      </c>
      <c r="AH42" s="421" t="str">
        <f t="shared" si="16"/>
        <v/>
      </c>
      <c r="AI42" s="421" t="str">
        <f t="shared" si="17"/>
        <v/>
      </c>
      <c r="AJ42" s="421" t="str">
        <f t="shared" si="6"/>
        <v/>
      </c>
      <c r="AK42" s="421" t="str">
        <f t="shared" si="7"/>
        <v/>
      </c>
      <c r="AL42" s="421" t="str">
        <f t="shared" si="18"/>
        <v/>
      </c>
      <c r="AM42" s="134"/>
      <c r="AN42" s="134"/>
      <c r="AO42" s="134"/>
      <c r="AP42" s="134"/>
      <c r="AQ42" s="134"/>
      <c r="AR42" s="134"/>
      <c r="AS42" s="134"/>
      <c r="AT42" s="134"/>
      <c r="AU42" s="134"/>
      <c r="AV42" s="134"/>
      <c r="AW42" s="134"/>
      <c r="AX42" s="421" t="str">
        <f t="shared" si="24"/>
        <v/>
      </c>
      <c r="AY42" s="438" t="str">
        <f t="shared" si="25"/>
        <v/>
      </c>
      <c r="AZ42" s="134"/>
      <c r="BA42" s="134"/>
      <c r="BB42" s="134"/>
      <c r="BC42" s="134"/>
      <c r="BD42" s="134"/>
      <c r="BE42" s="134"/>
      <c r="BF42" s="134"/>
      <c r="BG42" s="438" t="str">
        <f t="shared" si="26"/>
        <v/>
      </c>
      <c r="BH42" s="134"/>
      <c r="BI42" s="438" t="str">
        <f t="shared" si="27"/>
        <v/>
      </c>
      <c r="BJ42" s="438" t="str">
        <f t="shared" si="28"/>
        <v/>
      </c>
      <c r="BK42" s="438" t="str">
        <f t="shared" si="29"/>
        <v/>
      </c>
      <c r="BL42" s="134"/>
      <c r="BM42" s="134"/>
      <c r="BN42" s="421" t="str">
        <f t="shared" si="19"/>
        <v/>
      </c>
      <c r="BO42" s="438" t="str">
        <f t="shared" si="30"/>
        <v/>
      </c>
      <c r="BP42" s="134"/>
      <c r="BQ42" s="134"/>
      <c r="BR42" s="134"/>
      <c r="BS42" s="134"/>
      <c r="BT42" s="134"/>
      <c r="BU42" s="134"/>
      <c r="BV42" s="134"/>
      <c r="BW42" s="134"/>
      <c r="BX42" s="134"/>
      <c r="BY42" s="134"/>
      <c r="BZ42" s="134"/>
      <c r="CA42" s="421" t="str">
        <f t="shared" si="20"/>
        <v/>
      </c>
      <c r="CB42" s="134"/>
      <c r="CC42" s="421" t="str">
        <f t="shared" si="21"/>
        <v/>
      </c>
      <c r="CD42" s="438" t="str">
        <f t="shared" si="31"/>
        <v/>
      </c>
      <c r="CE42" s="134"/>
      <c r="CF42" s="134"/>
      <c r="CG42" s="134"/>
      <c r="CH42" s="134"/>
      <c r="CI42" s="134"/>
      <c r="CJ42" s="134"/>
      <c r="CK42" s="134"/>
      <c r="CL42" s="134"/>
      <c r="CM42" s="134"/>
      <c r="CN42" s="134"/>
      <c r="CO42" s="134"/>
      <c r="CP42" s="134"/>
      <c r="CQ42" s="134"/>
      <c r="CR42" s="134"/>
      <c r="CS42" s="438" t="str">
        <f t="shared" si="22"/>
        <v/>
      </c>
      <c r="CT42" s="134"/>
      <c r="CU42" s="421" t="str">
        <f t="shared" si="23"/>
        <v/>
      </c>
    </row>
    <row r="43" spans="1:99" x14ac:dyDescent="0.2">
      <c r="A43" s="26" t="b">
        <f t="shared" si="0"/>
        <v>0</v>
      </c>
      <c r="B43" s="25">
        <v>22</v>
      </c>
      <c r="C43" s="419" t="str">
        <f t="shared" si="1"/>
        <v>-</v>
      </c>
      <c r="D43" s="419" t="str">
        <f t="shared" si="2"/>
        <v>-</v>
      </c>
      <c r="E43" s="420" t="str">
        <f t="shared" si="3"/>
        <v>-</v>
      </c>
      <c r="F43" s="421" t="str">
        <f t="shared" si="4"/>
        <v>-</v>
      </c>
      <c r="G43" s="422" t="str">
        <f t="shared" si="5"/>
        <v>-</v>
      </c>
      <c r="H43" s="419" t="str">
        <f t="shared" si="15"/>
        <v>-</v>
      </c>
      <c r="J43" s="25">
        <v>22</v>
      </c>
      <c r="K43" s="431"/>
      <c r="L43" s="134"/>
      <c r="M43" s="431"/>
      <c r="N43" s="134"/>
      <c r="O43" s="134"/>
      <c r="P43" s="134"/>
      <c r="Q43" s="134"/>
      <c r="R43" s="432"/>
      <c r="S43" s="432"/>
      <c r="T43" s="432"/>
      <c r="U43" s="432"/>
      <c r="V43" s="134"/>
      <c r="W43" s="134"/>
      <c r="X43" s="433"/>
      <c r="Y43" s="433"/>
      <c r="Z43" s="433"/>
      <c r="AA43" s="433"/>
      <c r="AB43" s="433"/>
      <c r="AC43" s="134"/>
      <c r="AD43" s="134"/>
      <c r="AE43" s="134"/>
      <c r="AG43" s="25">
        <v>22</v>
      </c>
      <c r="AH43" s="421" t="str">
        <f t="shared" si="16"/>
        <v/>
      </c>
      <c r="AI43" s="421" t="str">
        <f t="shared" si="17"/>
        <v/>
      </c>
      <c r="AJ43" s="421" t="str">
        <f t="shared" si="6"/>
        <v/>
      </c>
      <c r="AK43" s="421" t="str">
        <f t="shared" si="7"/>
        <v/>
      </c>
      <c r="AL43" s="421" t="str">
        <f t="shared" si="18"/>
        <v/>
      </c>
      <c r="AM43" s="134"/>
      <c r="AN43" s="134"/>
      <c r="AO43" s="134"/>
      <c r="AP43" s="134"/>
      <c r="AQ43" s="134"/>
      <c r="AR43" s="134"/>
      <c r="AS43" s="134"/>
      <c r="AT43" s="134"/>
      <c r="AU43" s="134"/>
      <c r="AV43" s="134"/>
      <c r="AW43" s="134"/>
      <c r="AX43" s="421" t="str">
        <f t="shared" si="24"/>
        <v/>
      </c>
      <c r="AY43" s="438" t="str">
        <f t="shared" si="25"/>
        <v/>
      </c>
      <c r="AZ43" s="134"/>
      <c r="BA43" s="134"/>
      <c r="BB43" s="134"/>
      <c r="BC43" s="134"/>
      <c r="BD43" s="134"/>
      <c r="BE43" s="134"/>
      <c r="BF43" s="134"/>
      <c r="BG43" s="438" t="str">
        <f t="shared" si="26"/>
        <v/>
      </c>
      <c r="BH43" s="134"/>
      <c r="BI43" s="438" t="str">
        <f t="shared" si="27"/>
        <v/>
      </c>
      <c r="BJ43" s="438" t="str">
        <f t="shared" si="28"/>
        <v/>
      </c>
      <c r="BK43" s="438" t="str">
        <f t="shared" si="29"/>
        <v/>
      </c>
      <c r="BL43" s="134"/>
      <c r="BM43" s="134"/>
      <c r="BN43" s="421" t="str">
        <f t="shared" si="19"/>
        <v/>
      </c>
      <c r="BO43" s="438" t="str">
        <f t="shared" si="30"/>
        <v/>
      </c>
      <c r="BP43" s="134"/>
      <c r="BQ43" s="134"/>
      <c r="BR43" s="134"/>
      <c r="BS43" s="134"/>
      <c r="BT43" s="134"/>
      <c r="BU43" s="134"/>
      <c r="BV43" s="134"/>
      <c r="BW43" s="134"/>
      <c r="BX43" s="134"/>
      <c r="BY43" s="134"/>
      <c r="BZ43" s="134"/>
      <c r="CA43" s="421" t="str">
        <f t="shared" si="20"/>
        <v/>
      </c>
      <c r="CB43" s="134"/>
      <c r="CC43" s="421" t="str">
        <f t="shared" si="21"/>
        <v/>
      </c>
      <c r="CD43" s="438" t="str">
        <f t="shared" si="31"/>
        <v/>
      </c>
      <c r="CE43" s="134"/>
      <c r="CF43" s="134"/>
      <c r="CG43" s="134"/>
      <c r="CH43" s="134"/>
      <c r="CI43" s="134"/>
      <c r="CJ43" s="134"/>
      <c r="CK43" s="134"/>
      <c r="CL43" s="134"/>
      <c r="CM43" s="134"/>
      <c r="CN43" s="134"/>
      <c r="CO43" s="134"/>
      <c r="CP43" s="134"/>
      <c r="CQ43" s="134"/>
      <c r="CR43" s="134"/>
      <c r="CS43" s="438" t="str">
        <f t="shared" si="22"/>
        <v/>
      </c>
      <c r="CT43" s="134"/>
      <c r="CU43" s="421" t="str">
        <f t="shared" si="23"/>
        <v/>
      </c>
    </row>
    <row r="44" spans="1:99" x14ac:dyDescent="0.2">
      <c r="A44" s="26" t="b">
        <f t="shared" si="0"/>
        <v>0</v>
      </c>
      <c r="B44" s="25">
        <v>23</v>
      </c>
      <c r="C44" s="419" t="str">
        <f t="shared" si="1"/>
        <v>-</v>
      </c>
      <c r="D44" s="419" t="str">
        <f t="shared" si="2"/>
        <v>-</v>
      </c>
      <c r="E44" s="420" t="str">
        <f t="shared" si="3"/>
        <v>-</v>
      </c>
      <c r="F44" s="421" t="str">
        <f t="shared" si="4"/>
        <v>-</v>
      </c>
      <c r="G44" s="422" t="str">
        <f t="shared" si="5"/>
        <v>-</v>
      </c>
      <c r="H44" s="419" t="str">
        <f t="shared" si="15"/>
        <v>-</v>
      </c>
      <c r="J44" s="25">
        <v>23</v>
      </c>
      <c r="K44" s="431"/>
      <c r="L44" s="134"/>
      <c r="M44" s="431"/>
      <c r="N44" s="134"/>
      <c r="O44" s="134"/>
      <c r="P44" s="134"/>
      <c r="Q44" s="134"/>
      <c r="R44" s="432"/>
      <c r="S44" s="432"/>
      <c r="T44" s="432"/>
      <c r="U44" s="432"/>
      <c r="V44" s="134"/>
      <c r="W44" s="134"/>
      <c r="X44" s="433"/>
      <c r="Y44" s="433"/>
      <c r="Z44" s="433"/>
      <c r="AA44" s="433"/>
      <c r="AB44" s="433"/>
      <c r="AC44" s="134"/>
      <c r="AD44" s="134"/>
      <c r="AE44" s="134"/>
      <c r="AG44" s="25">
        <v>23</v>
      </c>
      <c r="AH44" s="421" t="str">
        <f t="shared" si="16"/>
        <v/>
      </c>
      <c r="AI44" s="421" t="str">
        <f t="shared" si="17"/>
        <v/>
      </c>
      <c r="AJ44" s="421" t="str">
        <f t="shared" si="6"/>
        <v/>
      </c>
      <c r="AK44" s="421" t="str">
        <f t="shared" si="7"/>
        <v/>
      </c>
      <c r="AL44" s="421" t="str">
        <f t="shared" si="18"/>
        <v/>
      </c>
      <c r="AM44" s="134"/>
      <c r="AN44" s="134"/>
      <c r="AO44" s="134"/>
      <c r="AP44" s="134"/>
      <c r="AQ44" s="134"/>
      <c r="AR44" s="134"/>
      <c r="AS44" s="134"/>
      <c r="AT44" s="134"/>
      <c r="AU44" s="134"/>
      <c r="AV44" s="134"/>
      <c r="AW44" s="134"/>
      <c r="AX44" s="421" t="str">
        <f t="shared" si="24"/>
        <v/>
      </c>
      <c r="AY44" s="438" t="str">
        <f t="shared" si="25"/>
        <v/>
      </c>
      <c r="AZ44" s="134"/>
      <c r="BA44" s="134"/>
      <c r="BB44" s="134"/>
      <c r="BC44" s="134"/>
      <c r="BD44" s="134"/>
      <c r="BE44" s="134"/>
      <c r="BF44" s="134"/>
      <c r="BG44" s="438" t="str">
        <f t="shared" si="26"/>
        <v/>
      </c>
      <c r="BH44" s="134"/>
      <c r="BI44" s="438" t="str">
        <f t="shared" si="27"/>
        <v/>
      </c>
      <c r="BJ44" s="438" t="str">
        <f t="shared" si="28"/>
        <v/>
      </c>
      <c r="BK44" s="438" t="str">
        <f t="shared" si="29"/>
        <v/>
      </c>
      <c r="BL44" s="134"/>
      <c r="BM44" s="134"/>
      <c r="BN44" s="421" t="str">
        <f t="shared" si="19"/>
        <v/>
      </c>
      <c r="BO44" s="438" t="str">
        <f t="shared" si="30"/>
        <v/>
      </c>
      <c r="BP44" s="134"/>
      <c r="BQ44" s="134"/>
      <c r="BR44" s="134"/>
      <c r="BS44" s="134"/>
      <c r="BT44" s="134"/>
      <c r="BU44" s="134"/>
      <c r="BV44" s="134"/>
      <c r="BW44" s="134"/>
      <c r="BX44" s="134"/>
      <c r="BY44" s="134"/>
      <c r="BZ44" s="134"/>
      <c r="CA44" s="421" t="str">
        <f t="shared" si="20"/>
        <v/>
      </c>
      <c r="CB44" s="134"/>
      <c r="CC44" s="421" t="str">
        <f t="shared" si="21"/>
        <v/>
      </c>
      <c r="CD44" s="438" t="str">
        <f t="shared" si="31"/>
        <v/>
      </c>
      <c r="CE44" s="134"/>
      <c r="CF44" s="134"/>
      <c r="CG44" s="134"/>
      <c r="CH44" s="134"/>
      <c r="CI44" s="134"/>
      <c r="CJ44" s="134"/>
      <c r="CK44" s="134"/>
      <c r="CL44" s="134"/>
      <c r="CM44" s="134"/>
      <c r="CN44" s="134"/>
      <c r="CO44" s="134"/>
      <c r="CP44" s="134"/>
      <c r="CQ44" s="134"/>
      <c r="CR44" s="134"/>
      <c r="CS44" s="438" t="str">
        <f t="shared" si="22"/>
        <v/>
      </c>
      <c r="CT44" s="134"/>
      <c r="CU44" s="421" t="str">
        <f t="shared" si="23"/>
        <v/>
      </c>
    </row>
    <row r="45" spans="1:99" x14ac:dyDescent="0.2">
      <c r="A45" s="26" t="b">
        <f t="shared" si="0"/>
        <v>0</v>
      </c>
      <c r="B45" s="25">
        <v>24</v>
      </c>
      <c r="C45" s="419" t="str">
        <f t="shared" si="1"/>
        <v>-</v>
      </c>
      <c r="D45" s="419" t="str">
        <f t="shared" si="2"/>
        <v>-</v>
      </c>
      <c r="E45" s="420" t="str">
        <f t="shared" si="3"/>
        <v>-</v>
      </c>
      <c r="F45" s="421" t="str">
        <f t="shared" si="4"/>
        <v>-</v>
      </c>
      <c r="G45" s="422" t="str">
        <f t="shared" si="5"/>
        <v>-</v>
      </c>
      <c r="H45" s="419" t="str">
        <f t="shared" si="15"/>
        <v>-</v>
      </c>
      <c r="J45" s="25">
        <v>24</v>
      </c>
      <c r="K45" s="431"/>
      <c r="L45" s="134"/>
      <c r="M45" s="431"/>
      <c r="N45" s="134"/>
      <c r="O45" s="134"/>
      <c r="P45" s="134"/>
      <c r="Q45" s="134"/>
      <c r="R45" s="432"/>
      <c r="S45" s="432"/>
      <c r="T45" s="432"/>
      <c r="U45" s="432"/>
      <c r="V45" s="134"/>
      <c r="W45" s="134"/>
      <c r="X45" s="433"/>
      <c r="Y45" s="433"/>
      <c r="Z45" s="433"/>
      <c r="AA45" s="433"/>
      <c r="AB45" s="433"/>
      <c r="AC45" s="134"/>
      <c r="AD45" s="134"/>
      <c r="AE45" s="134"/>
      <c r="AG45" s="25">
        <v>24</v>
      </c>
      <c r="AH45" s="421" t="str">
        <f t="shared" si="16"/>
        <v/>
      </c>
      <c r="AI45" s="421" t="str">
        <f t="shared" si="17"/>
        <v/>
      </c>
      <c r="AJ45" s="421" t="str">
        <f t="shared" si="6"/>
        <v/>
      </c>
      <c r="AK45" s="421" t="str">
        <f t="shared" si="7"/>
        <v/>
      </c>
      <c r="AL45" s="421" t="str">
        <f t="shared" si="18"/>
        <v/>
      </c>
      <c r="AM45" s="134"/>
      <c r="AN45" s="134"/>
      <c r="AO45" s="134"/>
      <c r="AP45" s="134"/>
      <c r="AQ45" s="134"/>
      <c r="AR45" s="134"/>
      <c r="AS45" s="134"/>
      <c r="AT45" s="134"/>
      <c r="AU45" s="134"/>
      <c r="AV45" s="134"/>
      <c r="AW45" s="134"/>
      <c r="AX45" s="421" t="str">
        <f t="shared" si="24"/>
        <v/>
      </c>
      <c r="AY45" s="438" t="str">
        <f t="shared" si="25"/>
        <v/>
      </c>
      <c r="AZ45" s="134"/>
      <c r="BA45" s="134"/>
      <c r="BB45" s="134"/>
      <c r="BC45" s="134"/>
      <c r="BD45" s="134"/>
      <c r="BE45" s="134"/>
      <c r="BF45" s="134"/>
      <c r="BG45" s="438" t="str">
        <f t="shared" si="26"/>
        <v/>
      </c>
      <c r="BH45" s="134"/>
      <c r="BI45" s="438" t="str">
        <f t="shared" si="27"/>
        <v/>
      </c>
      <c r="BJ45" s="438" t="str">
        <f t="shared" si="28"/>
        <v/>
      </c>
      <c r="BK45" s="438" t="str">
        <f t="shared" si="29"/>
        <v/>
      </c>
      <c r="BL45" s="134"/>
      <c r="BM45" s="134"/>
      <c r="BN45" s="421" t="str">
        <f t="shared" si="19"/>
        <v/>
      </c>
      <c r="BO45" s="438" t="str">
        <f t="shared" si="30"/>
        <v/>
      </c>
      <c r="BP45" s="134"/>
      <c r="BQ45" s="134"/>
      <c r="BR45" s="134"/>
      <c r="BS45" s="134"/>
      <c r="BT45" s="134"/>
      <c r="BU45" s="134"/>
      <c r="BV45" s="134"/>
      <c r="BW45" s="134"/>
      <c r="BX45" s="134"/>
      <c r="BY45" s="134"/>
      <c r="BZ45" s="134"/>
      <c r="CA45" s="421" t="str">
        <f t="shared" si="20"/>
        <v/>
      </c>
      <c r="CB45" s="134"/>
      <c r="CC45" s="421" t="str">
        <f t="shared" si="21"/>
        <v/>
      </c>
      <c r="CD45" s="438" t="str">
        <f t="shared" si="31"/>
        <v/>
      </c>
      <c r="CE45" s="134"/>
      <c r="CF45" s="134"/>
      <c r="CG45" s="134"/>
      <c r="CH45" s="134"/>
      <c r="CI45" s="134"/>
      <c r="CJ45" s="134"/>
      <c r="CK45" s="134"/>
      <c r="CL45" s="134"/>
      <c r="CM45" s="134"/>
      <c r="CN45" s="134"/>
      <c r="CO45" s="134"/>
      <c r="CP45" s="134"/>
      <c r="CQ45" s="134"/>
      <c r="CR45" s="134"/>
      <c r="CS45" s="438" t="str">
        <f t="shared" si="22"/>
        <v/>
      </c>
      <c r="CT45" s="134"/>
      <c r="CU45" s="421" t="str">
        <f t="shared" si="23"/>
        <v/>
      </c>
    </row>
    <row r="46" spans="1:99" x14ac:dyDescent="0.2">
      <c r="A46" s="26" t="b">
        <f t="shared" si="0"/>
        <v>0</v>
      </c>
      <c r="B46" s="25">
        <v>25</v>
      </c>
      <c r="C46" s="419" t="str">
        <f t="shared" si="1"/>
        <v>-</v>
      </c>
      <c r="D46" s="419" t="str">
        <f t="shared" si="2"/>
        <v>-</v>
      </c>
      <c r="E46" s="420" t="str">
        <f t="shared" si="3"/>
        <v>-</v>
      </c>
      <c r="F46" s="421" t="str">
        <f t="shared" si="4"/>
        <v>-</v>
      </c>
      <c r="G46" s="422" t="str">
        <f t="shared" si="5"/>
        <v>-</v>
      </c>
      <c r="H46" s="419" t="str">
        <f t="shared" si="15"/>
        <v>-</v>
      </c>
      <c r="J46" s="25">
        <v>25</v>
      </c>
      <c r="K46" s="431"/>
      <c r="L46" s="134"/>
      <c r="M46" s="431"/>
      <c r="N46" s="134"/>
      <c r="O46" s="134"/>
      <c r="P46" s="134"/>
      <c r="Q46" s="134"/>
      <c r="R46" s="432"/>
      <c r="S46" s="432"/>
      <c r="T46" s="432"/>
      <c r="U46" s="432"/>
      <c r="V46" s="134"/>
      <c r="W46" s="134"/>
      <c r="X46" s="433"/>
      <c r="Y46" s="433"/>
      <c r="Z46" s="433"/>
      <c r="AA46" s="433"/>
      <c r="AB46" s="433"/>
      <c r="AC46" s="134"/>
      <c r="AD46" s="134"/>
      <c r="AE46" s="134"/>
      <c r="AG46" s="25">
        <v>25</v>
      </c>
      <c r="AH46" s="421" t="str">
        <f t="shared" si="16"/>
        <v/>
      </c>
      <c r="AI46" s="421" t="str">
        <f t="shared" si="17"/>
        <v/>
      </c>
      <c r="AJ46" s="421" t="str">
        <f t="shared" si="6"/>
        <v/>
      </c>
      <c r="AK46" s="421" t="str">
        <f t="shared" si="7"/>
        <v/>
      </c>
      <c r="AL46" s="421" t="str">
        <f t="shared" si="18"/>
        <v/>
      </c>
      <c r="AM46" s="134"/>
      <c r="AN46" s="134"/>
      <c r="AO46" s="134"/>
      <c r="AP46" s="134"/>
      <c r="AQ46" s="134"/>
      <c r="AR46" s="134"/>
      <c r="AS46" s="134"/>
      <c r="AT46" s="134"/>
      <c r="AU46" s="134"/>
      <c r="AV46" s="134"/>
      <c r="AW46" s="134"/>
      <c r="AX46" s="421" t="str">
        <f t="shared" si="24"/>
        <v/>
      </c>
      <c r="AY46" s="438" t="str">
        <f t="shared" si="25"/>
        <v/>
      </c>
      <c r="AZ46" s="134"/>
      <c r="BA46" s="134"/>
      <c r="BB46" s="134"/>
      <c r="BC46" s="134"/>
      <c r="BD46" s="134"/>
      <c r="BE46" s="134"/>
      <c r="BF46" s="134"/>
      <c r="BG46" s="438" t="str">
        <f t="shared" si="26"/>
        <v/>
      </c>
      <c r="BH46" s="134"/>
      <c r="BI46" s="438" t="str">
        <f t="shared" si="27"/>
        <v/>
      </c>
      <c r="BJ46" s="438" t="str">
        <f t="shared" si="28"/>
        <v/>
      </c>
      <c r="BK46" s="438" t="str">
        <f t="shared" si="29"/>
        <v/>
      </c>
      <c r="BL46" s="134"/>
      <c r="BM46" s="134"/>
      <c r="BN46" s="421" t="str">
        <f t="shared" si="19"/>
        <v/>
      </c>
      <c r="BO46" s="438" t="str">
        <f t="shared" si="30"/>
        <v/>
      </c>
      <c r="BP46" s="134"/>
      <c r="BQ46" s="134"/>
      <c r="BR46" s="134"/>
      <c r="BS46" s="134"/>
      <c r="BT46" s="134"/>
      <c r="BU46" s="134"/>
      <c r="BV46" s="134"/>
      <c r="BW46" s="134"/>
      <c r="BX46" s="134"/>
      <c r="BY46" s="134"/>
      <c r="BZ46" s="134"/>
      <c r="CA46" s="421" t="str">
        <f t="shared" si="20"/>
        <v/>
      </c>
      <c r="CB46" s="134"/>
      <c r="CC46" s="421" t="str">
        <f t="shared" si="21"/>
        <v/>
      </c>
      <c r="CD46" s="438" t="str">
        <f t="shared" si="31"/>
        <v/>
      </c>
      <c r="CE46" s="134"/>
      <c r="CF46" s="134"/>
      <c r="CG46" s="134"/>
      <c r="CH46" s="134"/>
      <c r="CI46" s="134"/>
      <c r="CJ46" s="134"/>
      <c r="CK46" s="134"/>
      <c r="CL46" s="134"/>
      <c r="CM46" s="134"/>
      <c r="CN46" s="134"/>
      <c r="CO46" s="134"/>
      <c r="CP46" s="134"/>
      <c r="CQ46" s="134"/>
      <c r="CR46" s="134"/>
      <c r="CS46" s="438" t="str">
        <f t="shared" si="22"/>
        <v/>
      </c>
      <c r="CT46" s="134"/>
      <c r="CU46" s="421" t="str">
        <f t="shared" si="23"/>
        <v/>
      </c>
    </row>
    <row r="47" spans="1:99" x14ac:dyDescent="0.2">
      <c r="A47" s="26" t="b">
        <f t="shared" si="0"/>
        <v>0</v>
      </c>
      <c r="B47" s="25">
        <v>26</v>
      </c>
      <c r="C47" s="419" t="str">
        <f t="shared" si="1"/>
        <v>-</v>
      </c>
      <c r="D47" s="419" t="str">
        <f t="shared" si="2"/>
        <v>-</v>
      </c>
      <c r="E47" s="420" t="str">
        <f t="shared" si="3"/>
        <v>-</v>
      </c>
      <c r="F47" s="421" t="str">
        <f t="shared" si="4"/>
        <v>-</v>
      </c>
      <c r="G47" s="422" t="str">
        <f t="shared" si="5"/>
        <v>-</v>
      </c>
      <c r="H47" s="419" t="str">
        <f t="shared" si="15"/>
        <v>-</v>
      </c>
      <c r="J47" s="25">
        <v>26</v>
      </c>
      <c r="K47" s="431"/>
      <c r="L47" s="134"/>
      <c r="M47" s="431"/>
      <c r="N47" s="134"/>
      <c r="O47" s="134"/>
      <c r="P47" s="134"/>
      <c r="Q47" s="134"/>
      <c r="R47" s="432"/>
      <c r="S47" s="432"/>
      <c r="T47" s="432"/>
      <c r="U47" s="432"/>
      <c r="V47" s="134"/>
      <c r="W47" s="134"/>
      <c r="X47" s="433"/>
      <c r="Y47" s="433"/>
      <c r="Z47" s="433"/>
      <c r="AA47" s="433"/>
      <c r="AB47" s="433"/>
      <c r="AC47" s="134"/>
      <c r="AD47" s="134"/>
      <c r="AE47" s="134"/>
      <c r="AG47" s="25">
        <v>26</v>
      </c>
      <c r="AH47" s="421" t="str">
        <f t="shared" si="16"/>
        <v/>
      </c>
      <c r="AI47" s="421" t="str">
        <f t="shared" si="17"/>
        <v/>
      </c>
      <c r="AJ47" s="421" t="str">
        <f t="shared" si="6"/>
        <v/>
      </c>
      <c r="AK47" s="421" t="str">
        <f t="shared" si="7"/>
        <v/>
      </c>
      <c r="AL47" s="421" t="str">
        <f t="shared" si="18"/>
        <v/>
      </c>
      <c r="AM47" s="134"/>
      <c r="AN47" s="134"/>
      <c r="AO47" s="134"/>
      <c r="AP47" s="134"/>
      <c r="AQ47" s="134"/>
      <c r="AR47" s="134"/>
      <c r="AS47" s="134"/>
      <c r="AT47" s="134"/>
      <c r="AU47" s="134"/>
      <c r="AV47" s="134"/>
      <c r="AW47" s="134"/>
      <c r="AX47" s="421" t="str">
        <f t="shared" si="24"/>
        <v/>
      </c>
      <c r="AY47" s="438" t="str">
        <f t="shared" si="25"/>
        <v/>
      </c>
      <c r="AZ47" s="134"/>
      <c r="BA47" s="134"/>
      <c r="BB47" s="134"/>
      <c r="BC47" s="134"/>
      <c r="BD47" s="134"/>
      <c r="BE47" s="134"/>
      <c r="BF47" s="134"/>
      <c r="BG47" s="438" t="str">
        <f t="shared" si="26"/>
        <v/>
      </c>
      <c r="BH47" s="134"/>
      <c r="BI47" s="438" t="str">
        <f t="shared" si="27"/>
        <v/>
      </c>
      <c r="BJ47" s="438" t="str">
        <f t="shared" si="28"/>
        <v/>
      </c>
      <c r="BK47" s="438" t="str">
        <f t="shared" si="29"/>
        <v/>
      </c>
      <c r="BL47" s="134"/>
      <c r="BM47" s="134"/>
      <c r="BN47" s="421" t="str">
        <f t="shared" si="19"/>
        <v/>
      </c>
      <c r="BO47" s="438" t="str">
        <f t="shared" si="30"/>
        <v/>
      </c>
      <c r="BP47" s="134"/>
      <c r="BQ47" s="134"/>
      <c r="BR47" s="134"/>
      <c r="BS47" s="134"/>
      <c r="BT47" s="134"/>
      <c r="BU47" s="134"/>
      <c r="BV47" s="134"/>
      <c r="BW47" s="134"/>
      <c r="BX47" s="134"/>
      <c r="BY47" s="134"/>
      <c r="BZ47" s="134"/>
      <c r="CA47" s="421" t="str">
        <f t="shared" si="20"/>
        <v/>
      </c>
      <c r="CB47" s="134"/>
      <c r="CC47" s="421" t="str">
        <f t="shared" si="21"/>
        <v/>
      </c>
      <c r="CD47" s="438" t="str">
        <f t="shared" si="31"/>
        <v/>
      </c>
      <c r="CE47" s="134"/>
      <c r="CF47" s="134"/>
      <c r="CG47" s="134"/>
      <c r="CH47" s="134"/>
      <c r="CI47" s="134"/>
      <c r="CJ47" s="134"/>
      <c r="CK47" s="134"/>
      <c r="CL47" s="134"/>
      <c r="CM47" s="134"/>
      <c r="CN47" s="134"/>
      <c r="CO47" s="134"/>
      <c r="CP47" s="134"/>
      <c r="CQ47" s="134"/>
      <c r="CR47" s="134"/>
      <c r="CS47" s="438" t="str">
        <f t="shared" si="22"/>
        <v/>
      </c>
      <c r="CT47" s="134"/>
      <c r="CU47" s="421" t="str">
        <f t="shared" si="23"/>
        <v/>
      </c>
    </row>
    <row r="48" spans="1:99" x14ac:dyDescent="0.2">
      <c r="A48" s="26" t="b">
        <f t="shared" si="0"/>
        <v>0</v>
      </c>
      <c r="B48" s="25">
        <v>27</v>
      </c>
      <c r="C48" s="419" t="str">
        <f t="shared" si="1"/>
        <v>-</v>
      </c>
      <c r="D48" s="419" t="str">
        <f t="shared" si="2"/>
        <v>-</v>
      </c>
      <c r="E48" s="420" t="str">
        <f t="shared" si="3"/>
        <v>-</v>
      </c>
      <c r="F48" s="421" t="str">
        <f t="shared" si="4"/>
        <v>-</v>
      </c>
      <c r="G48" s="422" t="str">
        <f t="shared" si="5"/>
        <v>-</v>
      </c>
      <c r="H48" s="419" t="str">
        <f t="shared" si="15"/>
        <v>-</v>
      </c>
      <c r="J48" s="25">
        <v>27</v>
      </c>
      <c r="K48" s="431"/>
      <c r="L48" s="134"/>
      <c r="M48" s="431"/>
      <c r="N48" s="134"/>
      <c r="O48" s="134"/>
      <c r="P48" s="134"/>
      <c r="Q48" s="134"/>
      <c r="R48" s="432"/>
      <c r="S48" s="432"/>
      <c r="T48" s="432"/>
      <c r="U48" s="432"/>
      <c r="V48" s="134"/>
      <c r="W48" s="134"/>
      <c r="X48" s="433"/>
      <c r="Y48" s="433"/>
      <c r="Z48" s="433"/>
      <c r="AA48" s="433"/>
      <c r="AB48" s="433"/>
      <c r="AC48" s="134"/>
      <c r="AD48" s="134"/>
      <c r="AE48" s="134"/>
      <c r="AG48" s="25">
        <v>27</v>
      </c>
      <c r="AH48" s="421" t="str">
        <f t="shared" si="16"/>
        <v/>
      </c>
      <c r="AI48" s="421" t="str">
        <f t="shared" si="17"/>
        <v/>
      </c>
      <c r="AJ48" s="421" t="str">
        <f t="shared" si="6"/>
        <v/>
      </c>
      <c r="AK48" s="421" t="str">
        <f t="shared" si="7"/>
        <v/>
      </c>
      <c r="AL48" s="421" t="str">
        <f t="shared" si="18"/>
        <v/>
      </c>
      <c r="AM48" s="134"/>
      <c r="AN48" s="134"/>
      <c r="AO48" s="134"/>
      <c r="AP48" s="134"/>
      <c r="AQ48" s="134"/>
      <c r="AR48" s="134"/>
      <c r="AS48" s="134"/>
      <c r="AT48" s="134"/>
      <c r="AU48" s="134"/>
      <c r="AV48" s="134"/>
      <c r="AW48" s="134"/>
      <c r="AX48" s="421" t="str">
        <f t="shared" si="24"/>
        <v/>
      </c>
      <c r="AY48" s="438" t="str">
        <f t="shared" si="25"/>
        <v/>
      </c>
      <c r="AZ48" s="134"/>
      <c r="BA48" s="134"/>
      <c r="BB48" s="134"/>
      <c r="BC48" s="134"/>
      <c r="BD48" s="134"/>
      <c r="BE48" s="134"/>
      <c r="BF48" s="134"/>
      <c r="BG48" s="438" t="str">
        <f t="shared" si="26"/>
        <v/>
      </c>
      <c r="BH48" s="134"/>
      <c r="BI48" s="438" t="str">
        <f t="shared" si="27"/>
        <v/>
      </c>
      <c r="BJ48" s="438" t="str">
        <f t="shared" si="28"/>
        <v/>
      </c>
      <c r="BK48" s="438" t="str">
        <f t="shared" si="29"/>
        <v/>
      </c>
      <c r="BL48" s="134"/>
      <c r="BM48" s="134"/>
      <c r="BN48" s="421" t="str">
        <f t="shared" si="19"/>
        <v/>
      </c>
      <c r="BO48" s="438" t="str">
        <f t="shared" si="30"/>
        <v/>
      </c>
      <c r="BP48" s="134"/>
      <c r="BQ48" s="134"/>
      <c r="BR48" s="134"/>
      <c r="BS48" s="134"/>
      <c r="BT48" s="134"/>
      <c r="BU48" s="134"/>
      <c r="BV48" s="134"/>
      <c r="BW48" s="134"/>
      <c r="BX48" s="134"/>
      <c r="BY48" s="134"/>
      <c r="BZ48" s="134"/>
      <c r="CA48" s="421" t="str">
        <f t="shared" si="20"/>
        <v/>
      </c>
      <c r="CB48" s="134"/>
      <c r="CC48" s="421" t="str">
        <f t="shared" si="21"/>
        <v/>
      </c>
      <c r="CD48" s="438" t="str">
        <f t="shared" si="31"/>
        <v/>
      </c>
      <c r="CE48" s="134"/>
      <c r="CF48" s="134"/>
      <c r="CG48" s="134"/>
      <c r="CH48" s="134"/>
      <c r="CI48" s="134"/>
      <c r="CJ48" s="134"/>
      <c r="CK48" s="134"/>
      <c r="CL48" s="134"/>
      <c r="CM48" s="134"/>
      <c r="CN48" s="134"/>
      <c r="CO48" s="134"/>
      <c r="CP48" s="134"/>
      <c r="CQ48" s="134"/>
      <c r="CR48" s="134"/>
      <c r="CS48" s="438" t="str">
        <f t="shared" si="22"/>
        <v/>
      </c>
      <c r="CT48" s="134"/>
      <c r="CU48" s="421" t="str">
        <f t="shared" si="23"/>
        <v/>
      </c>
    </row>
    <row r="49" spans="1:99" x14ac:dyDescent="0.2">
      <c r="A49" s="26" t="b">
        <f t="shared" si="0"/>
        <v>0</v>
      </c>
      <c r="B49" s="25">
        <v>28</v>
      </c>
      <c r="C49" s="419" t="str">
        <f t="shared" si="1"/>
        <v>-</v>
      </c>
      <c r="D49" s="419" t="str">
        <f t="shared" si="2"/>
        <v>-</v>
      </c>
      <c r="E49" s="420" t="str">
        <f t="shared" si="3"/>
        <v>-</v>
      </c>
      <c r="F49" s="421" t="str">
        <f t="shared" si="4"/>
        <v>-</v>
      </c>
      <c r="G49" s="422" t="str">
        <f t="shared" si="5"/>
        <v>-</v>
      </c>
      <c r="H49" s="419" t="str">
        <f t="shared" si="15"/>
        <v>-</v>
      </c>
      <c r="J49" s="25">
        <v>28</v>
      </c>
      <c r="K49" s="431"/>
      <c r="L49" s="134"/>
      <c r="M49" s="431"/>
      <c r="N49" s="134"/>
      <c r="O49" s="134"/>
      <c r="P49" s="134"/>
      <c r="Q49" s="134"/>
      <c r="R49" s="432"/>
      <c r="S49" s="432"/>
      <c r="T49" s="432"/>
      <c r="U49" s="432"/>
      <c r="V49" s="134"/>
      <c r="W49" s="134"/>
      <c r="X49" s="433"/>
      <c r="Y49" s="433"/>
      <c r="Z49" s="433"/>
      <c r="AA49" s="433"/>
      <c r="AB49" s="433"/>
      <c r="AC49" s="134"/>
      <c r="AD49" s="134"/>
      <c r="AE49" s="134"/>
      <c r="AG49" s="25">
        <v>28</v>
      </c>
      <c r="AH49" s="421" t="str">
        <f t="shared" si="16"/>
        <v/>
      </c>
      <c r="AI49" s="421" t="str">
        <f t="shared" si="17"/>
        <v/>
      </c>
      <c r="AJ49" s="421" t="str">
        <f t="shared" si="6"/>
        <v/>
      </c>
      <c r="AK49" s="421" t="str">
        <f t="shared" si="7"/>
        <v/>
      </c>
      <c r="AL49" s="421" t="str">
        <f t="shared" si="18"/>
        <v/>
      </c>
      <c r="AM49" s="134"/>
      <c r="AN49" s="134"/>
      <c r="AO49" s="134"/>
      <c r="AP49" s="134"/>
      <c r="AQ49" s="134"/>
      <c r="AR49" s="134"/>
      <c r="AS49" s="134"/>
      <c r="AT49" s="134"/>
      <c r="AU49" s="134"/>
      <c r="AV49" s="134"/>
      <c r="AW49" s="134"/>
      <c r="AX49" s="421" t="str">
        <f t="shared" si="24"/>
        <v/>
      </c>
      <c r="AY49" s="438" t="str">
        <f t="shared" si="25"/>
        <v/>
      </c>
      <c r="AZ49" s="134"/>
      <c r="BA49" s="134"/>
      <c r="BB49" s="134"/>
      <c r="BC49" s="134"/>
      <c r="BD49" s="134"/>
      <c r="BE49" s="134"/>
      <c r="BF49" s="134"/>
      <c r="BG49" s="438" t="str">
        <f t="shared" si="26"/>
        <v/>
      </c>
      <c r="BH49" s="134"/>
      <c r="BI49" s="438" t="str">
        <f t="shared" si="27"/>
        <v/>
      </c>
      <c r="BJ49" s="438" t="str">
        <f t="shared" si="28"/>
        <v/>
      </c>
      <c r="BK49" s="438" t="str">
        <f t="shared" si="29"/>
        <v/>
      </c>
      <c r="BL49" s="134"/>
      <c r="BM49" s="134"/>
      <c r="BN49" s="421" t="str">
        <f t="shared" si="19"/>
        <v/>
      </c>
      <c r="BO49" s="438" t="str">
        <f t="shared" si="30"/>
        <v/>
      </c>
      <c r="BP49" s="134"/>
      <c r="BQ49" s="134"/>
      <c r="BR49" s="134"/>
      <c r="BS49" s="134"/>
      <c r="BT49" s="134"/>
      <c r="BU49" s="134"/>
      <c r="BV49" s="134"/>
      <c r="BW49" s="134"/>
      <c r="BX49" s="134"/>
      <c r="BY49" s="134"/>
      <c r="BZ49" s="134"/>
      <c r="CA49" s="421" t="str">
        <f t="shared" si="20"/>
        <v/>
      </c>
      <c r="CB49" s="134"/>
      <c r="CC49" s="421" t="str">
        <f t="shared" si="21"/>
        <v/>
      </c>
      <c r="CD49" s="438" t="str">
        <f t="shared" si="31"/>
        <v/>
      </c>
      <c r="CE49" s="134"/>
      <c r="CF49" s="134"/>
      <c r="CG49" s="134"/>
      <c r="CH49" s="134"/>
      <c r="CI49" s="134"/>
      <c r="CJ49" s="134"/>
      <c r="CK49" s="134"/>
      <c r="CL49" s="134"/>
      <c r="CM49" s="134"/>
      <c r="CN49" s="134"/>
      <c r="CO49" s="134"/>
      <c r="CP49" s="134"/>
      <c r="CQ49" s="134"/>
      <c r="CR49" s="134"/>
      <c r="CS49" s="438" t="str">
        <f t="shared" si="22"/>
        <v/>
      </c>
      <c r="CT49" s="134"/>
      <c r="CU49" s="421" t="str">
        <f t="shared" si="23"/>
        <v/>
      </c>
    </row>
    <row r="50" spans="1:99" x14ac:dyDescent="0.2">
      <c r="A50" s="26" t="b">
        <f t="shared" si="0"/>
        <v>0</v>
      </c>
      <c r="B50" s="25">
        <v>29</v>
      </c>
      <c r="C50" s="419" t="str">
        <f t="shared" si="1"/>
        <v>-</v>
      </c>
      <c r="D50" s="419" t="str">
        <f t="shared" si="2"/>
        <v>-</v>
      </c>
      <c r="E50" s="420" t="str">
        <f t="shared" si="3"/>
        <v>-</v>
      </c>
      <c r="F50" s="421" t="str">
        <f t="shared" si="4"/>
        <v>-</v>
      </c>
      <c r="G50" s="422" t="str">
        <f t="shared" si="5"/>
        <v>-</v>
      </c>
      <c r="H50" s="419" t="str">
        <f t="shared" si="15"/>
        <v>-</v>
      </c>
      <c r="J50" s="25">
        <v>29</v>
      </c>
      <c r="K50" s="431"/>
      <c r="L50" s="134"/>
      <c r="M50" s="431"/>
      <c r="N50" s="134"/>
      <c r="O50" s="134"/>
      <c r="P50" s="134"/>
      <c r="Q50" s="134"/>
      <c r="R50" s="432"/>
      <c r="S50" s="432"/>
      <c r="T50" s="432"/>
      <c r="U50" s="432"/>
      <c r="V50" s="134"/>
      <c r="W50" s="134"/>
      <c r="X50" s="433"/>
      <c r="Y50" s="433"/>
      <c r="Z50" s="433"/>
      <c r="AA50" s="433"/>
      <c r="AB50" s="433"/>
      <c r="AC50" s="134"/>
      <c r="AD50" s="134"/>
      <c r="AE50" s="134"/>
      <c r="AG50" s="25">
        <v>29</v>
      </c>
      <c r="AH50" s="421" t="str">
        <f t="shared" si="16"/>
        <v/>
      </c>
      <c r="AI50" s="421" t="str">
        <f t="shared" si="17"/>
        <v/>
      </c>
      <c r="AJ50" s="421" t="str">
        <f t="shared" si="6"/>
        <v/>
      </c>
      <c r="AK50" s="421" t="str">
        <f t="shared" si="7"/>
        <v/>
      </c>
      <c r="AL50" s="421" t="str">
        <f t="shared" si="18"/>
        <v/>
      </c>
      <c r="AM50" s="134"/>
      <c r="AN50" s="134"/>
      <c r="AO50" s="134"/>
      <c r="AP50" s="134"/>
      <c r="AQ50" s="134"/>
      <c r="AR50" s="134"/>
      <c r="AS50" s="134"/>
      <c r="AT50" s="134"/>
      <c r="AU50" s="134"/>
      <c r="AV50" s="134"/>
      <c r="AW50" s="134"/>
      <c r="AX50" s="421" t="str">
        <f t="shared" si="24"/>
        <v/>
      </c>
      <c r="AY50" s="438" t="str">
        <f t="shared" si="25"/>
        <v/>
      </c>
      <c r="AZ50" s="134"/>
      <c r="BA50" s="134"/>
      <c r="BB50" s="134"/>
      <c r="BC50" s="134"/>
      <c r="BD50" s="134"/>
      <c r="BE50" s="134"/>
      <c r="BF50" s="134"/>
      <c r="BG50" s="438" t="str">
        <f t="shared" si="26"/>
        <v/>
      </c>
      <c r="BH50" s="134"/>
      <c r="BI50" s="438" t="str">
        <f t="shared" si="27"/>
        <v/>
      </c>
      <c r="BJ50" s="438" t="str">
        <f t="shared" si="28"/>
        <v/>
      </c>
      <c r="BK50" s="438" t="str">
        <f t="shared" si="29"/>
        <v/>
      </c>
      <c r="BL50" s="134"/>
      <c r="BM50" s="134"/>
      <c r="BN50" s="421" t="str">
        <f t="shared" si="19"/>
        <v/>
      </c>
      <c r="BO50" s="438" t="str">
        <f t="shared" si="30"/>
        <v/>
      </c>
      <c r="BP50" s="134"/>
      <c r="BQ50" s="134"/>
      <c r="BR50" s="134"/>
      <c r="BS50" s="134"/>
      <c r="BT50" s="134"/>
      <c r="BU50" s="134"/>
      <c r="BV50" s="134"/>
      <c r="BW50" s="134"/>
      <c r="BX50" s="134"/>
      <c r="BY50" s="134"/>
      <c r="BZ50" s="134"/>
      <c r="CA50" s="421" t="str">
        <f t="shared" si="20"/>
        <v/>
      </c>
      <c r="CB50" s="134"/>
      <c r="CC50" s="421" t="str">
        <f t="shared" si="21"/>
        <v/>
      </c>
      <c r="CD50" s="438" t="str">
        <f t="shared" si="31"/>
        <v/>
      </c>
      <c r="CE50" s="134"/>
      <c r="CF50" s="134"/>
      <c r="CG50" s="134"/>
      <c r="CH50" s="134"/>
      <c r="CI50" s="134"/>
      <c r="CJ50" s="134"/>
      <c r="CK50" s="134"/>
      <c r="CL50" s="134"/>
      <c r="CM50" s="134"/>
      <c r="CN50" s="134"/>
      <c r="CO50" s="134"/>
      <c r="CP50" s="134"/>
      <c r="CQ50" s="134"/>
      <c r="CR50" s="134"/>
      <c r="CS50" s="438" t="str">
        <f t="shared" si="22"/>
        <v/>
      </c>
      <c r="CT50" s="134"/>
      <c r="CU50" s="421" t="str">
        <f t="shared" si="23"/>
        <v/>
      </c>
    </row>
    <row r="51" spans="1:99" x14ac:dyDescent="0.2">
      <c r="A51" s="26" t="b">
        <f t="shared" si="0"/>
        <v>0</v>
      </c>
      <c r="B51" s="25">
        <v>30</v>
      </c>
      <c r="C51" s="419" t="str">
        <f t="shared" si="1"/>
        <v>-</v>
      </c>
      <c r="D51" s="419" t="str">
        <f t="shared" si="2"/>
        <v>-</v>
      </c>
      <c r="E51" s="420" t="str">
        <f t="shared" si="3"/>
        <v>-</v>
      </c>
      <c r="F51" s="421" t="str">
        <f t="shared" si="4"/>
        <v>-</v>
      </c>
      <c r="G51" s="422" t="str">
        <f t="shared" si="5"/>
        <v>-</v>
      </c>
      <c r="H51" s="419" t="str">
        <f t="shared" si="15"/>
        <v>-</v>
      </c>
      <c r="J51" s="25">
        <v>30</v>
      </c>
      <c r="K51" s="431"/>
      <c r="L51" s="134"/>
      <c r="M51" s="431"/>
      <c r="N51" s="134"/>
      <c r="O51" s="134"/>
      <c r="P51" s="134"/>
      <c r="Q51" s="134"/>
      <c r="R51" s="432"/>
      <c r="S51" s="432"/>
      <c r="T51" s="432"/>
      <c r="U51" s="432"/>
      <c r="V51" s="134"/>
      <c r="W51" s="134"/>
      <c r="X51" s="433"/>
      <c r="Y51" s="433"/>
      <c r="Z51" s="433"/>
      <c r="AA51" s="433"/>
      <c r="AB51" s="433"/>
      <c r="AC51" s="134"/>
      <c r="AD51" s="134"/>
      <c r="AE51" s="134"/>
      <c r="AG51" s="25">
        <v>30</v>
      </c>
      <c r="AH51" s="421" t="str">
        <f t="shared" si="16"/>
        <v/>
      </c>
      <c r="AI51" s="421" t="str">
        <f t="shared" si="17"/>
        <v/>
      </c>
      <c r="AJ51" s="421" t="str">
        <f t="shared" si="6"/>
        <v/>
      </c>
      <c r="AK51" s="421" t="str">
        <f t="shared" si="7"/>
        <v/>
      </c>
      <c r="AL51" s="421" t="str">
        <f t="shared" si="18"/>
        <v/>
      </c>
      <c r="AM51" s="134"/>
      <c r="AN51" s="134"/>
      <c r="AO51" s="134"/>
      <c r="AP51" s="134"/>
      <c r="AQ51" s="134"/>
      <c r="AR51" s="134"/>
      <c r="AS51" s="134"/>
      <c r="AT51" s="134"/>
      <c r="AU51" s="134"/>
      <c r="AV51" s="134"/>
      <c r="AW51" s="134"/>
      <c r="AX51" s="421" t="str">
        <f t="shared" si="24"/>
        <v/>
      </c>
      <c r="AY51" s="438" t="str">
        <f t="shared" si="25"/>
        <v/>
      </c>
      <c r="AZ51" s="134"/>
      <c r="BA51" s="134"/>
      <c r="BB51" s="134"/>
      <c r="BC51" s="134"/>
      <c r="BD51" s="134"/>
      <c r="BE51" s="134"/>
      <c r="BF51" s="134"/>
      <c r="BG51" s="438" t="str">
        <f t="shared" si="26"/>
        <v/>
      </c>
      <c r="BH51" s="134"/>
      <c r="BI51" s="438" t="str">
        <f t="shared" si="27"/>
        <v/>
      </c>
      <c r="BJ51" s="438" t="str">
        <f t="shared" si="28"/>
        <v/>
      </c>
      <c r="BK51" s="438" t="str">
        <f t="shared" si="29"/>
        <v/>
      </c>
      <c r="BL51" s="134"/>
      <c r="BM51" s="134"/>
      <c r="BN51" s="421" t="str">
        <f t="shared" si="19"/>
        <v/>
      </c>
      <c r="BO51" s="438" t="str">
        <f t="shared" si="30"/>
        <v/>
      </c>
      <c r="BP51" s="134"/>
      <c r="BQ51" s="134"/>
      <c r="BR51" s="134"/>
      <c r="BS51" s="134"/>
      <c r="BT51" s="134"/>
      <c r="BU51" s="134"/>
      <c r="BV51" s="134"/>
      <c r="BW51" s="134"/>
      <c r="BX51" s="134"/>
      <c r="BY51" s="134"/>
      <c r="BZ51" s="134"/>
      <c r="CA51" s="421" t="str">
        <f t="shared" si="20"/>
        <v/>
      </c>
      <c r="CB51" s="134"/>
      <c r="CC51" s="421" t="str">
        <f t="shared" si="21"/>
        <v/>
      </c>
      <c r="CD51" s="438" t="str">
        <f t="shared" si="31"/>
        <v/>
      </c>
      <c r="CE51" s="134"/>
      <c r="CF51" s="134"/>
      <c r="CG51" s="134"/>
      <c r="CH51" s="134"/>
      <c r="CI51" s="134"/>
      <c r="CJ51" s="134"/>
      <c r="CK51" s="134"/>
      <c r="CL51" s="134"/>
      <c r="CM51" s="134"/>
      <c r="CN51" s="134"/>
      <c r="CO51" s="134"/>
      <c r="CP51" s="134"/>
      <c r="CQ51" s="134"/>
      <c r="CR51" s="134"/>
      <c r="CS51" s="438" t="str">
        <f t="shared" si="22"/>
        <v/>
      </c>
      <c r="CT51" s="134"/>
      <c r="CU51" s="421" t="str">
        <f t="shared" si="23"/>
        <v/>
      </c>
    </row>
    <row r="52" spans="1:99" x14ac:dyDescent="0.2">
      <c r="A52" s="26" t="b">
        <f t="shared" si="0"/>
        <v>0</v>
      </c>
      <c r="B52" s="25">
        <v>31</v>
      </c>
      <c r="C52" s="419" t="str">
        <f t="shared" si="1"/>
        <v>-</v>
      </c>
      <c r="D52" s="419" t="str">
        <f t="shared" si="2"/>
        <v>-</v>
      </c>
      <c r="E52" s="420" t="str">
        <f t="shared" si="3"/>
        <v>-</v>
      </c>
      <c r="F52" s="421" t="str">
        <f t="shared" si="4"/>
        <v>-</v>
      </c>
      <c r="G52" s="422" t="str">
        <f t="shared" si="5"/>
        <v>-</v>
      </c>
      <c r="H52" s="419" t="str">
        <f t="shared" si="15"/>
        <v>-</v>
      </c>
      <c r="J52" s="25">
        <v>31</v>
      </c>
      <c r="K52" s="431"/>
      <c r="L52" s="134"/>
      <c r="M52" s="431"/>
      <c r="N52" s="134"/>
      <c r="O52" s="134"/>
      <c r="P52" s="134"/>
      <c r="Q52" s="134"/>
      <c r="R52" s="432"/>
      <c r="S52" s="432"/>
      <c r="T52" s="432"/>
      <c r="U52" s="432"/>
      <c r="V52" s="134"/>
      <c r="W52" s="134"/>
      <c r="X52" s="433"/>
      <c r="Y52" s="433"/>
      <c r="Z52" s="433"/>
      <c r="AA52" s="433"/>
      <c r="AB52" s="433"/>
      <c r="AC52" s="134"/>
      <c r="AD52" s="134"/>
      <c r="AE52" s="134"/>
      <c r="AG52" s="25">
        <v>31</v>
      </c>
      <c r="AH52" s="421" t="str">
        <f t="shared" si="16"/>
        <v/>
      </c>
      <c r="AI52" s="421" t="str">
        <f t="shared" si="17"/>
        <v/>
      </c>
      <c r="AJ52" s="421" t="str">
        <f t="shared" si="6"/>
        <v/>
      </c>
      <c r="AK52" s="421" t="str">
        <f t="shared" si="7"/>
        <v/>
      </c>
      <c r="AL52" s="421" t="str">
        <f t="shared" si="18"/>
        <v/>
      </c>
      <c r="AM52" s="134"/>
      <c r="AN52" s="134"/>
      <c r="AO52" s="134"/>
      <c r="AP52" s="134"/>
      <c r="AQ52" s="134"/>
      <c r="AR52" s="134"/>
      <c r="AS52" s="134"/>
      <c r="AT52" s="134"/>
      <c r="AU52" s="134"/>
      <c r="AV52" s="134"/>
      <c r="AW52" s="134"/>
      <c r="AX52" s="421" t="str">
        <f t="shared" si="24"/>
        <v/>
      </c>
      <c r="AY52" s="438" t="str">
        <f t="shared" si="25"/>
        <v/>
      </c>
      <c r="AZ52" s="134"/>
      <c r="BA52" s="134"/>
      <c r="BB52" s="134"/>
      <c r="BC52" s="134"/>
      <c r="BD52" s="134"/>
      <c r="BE52" s="134"/>
      <c r="BF52" s="134"/>
      <c r="BG52" s="438" t="str">
        <f t="shared" si="26"/>
        <v/>
      </c>
      <c r="BH52" s="134"/>
      <c r="BI52" s="438" t="str">
        <f t="shared" si="27"/>
        <v/>
      </c>
      <c r="BJ52" s="438" t="str">
        <f t="shared" si="28"/>
        <v/>
      </c>
      <c r="BK52" s="438" t="str">
        <f t="shared" si="29"/>
        <v/>
      </c>
      <c r="BL52" s="134"/>
      <c r="BM52" s="134"/>
      <c r="BN52" s="421" t="str">
        <f t="shared" si="19"/>
        <v/>
      </c>
      <c r="BO52" s="438" t="str">
        <f t="shared" si="30"/>
        <v/>
      </c>
      <c r="BP52" s="134"/>
      <c r="BQ52" s="134"/>
      <c r="BR52" s="134"/>
      <c r="BS52" s="134"/>
      <c r="BT52" s="134"/>
      <c r="BU52" s="134"/>
      <c r="BV52" s="134"/>
      <c r="BW52" s="134"/>
      <c r="BX52" s="134"/>
      <c r="BY52" s="134"/>
      <c r="BZ52" s="134"/>
      <c r="CA52" s="421" t="str">
        <f t="shared" si="20"/>
        <v/>
      </c>
      <c r="CB52" s="134"/>
      <c r="CC52" s="421" t="str">
        <f t="shared" si="21"/>
        <v/>
      </c>
      <c r="CD52" s="438" t="str">
        <f t="shared" si="31"/>
        <v/>
      </c>
      <c r="CE52" s="134"/>
      <c r="CF52" s="134"/>
      <c r="CG52" s="134"/>
      <c r="CH52" s="134"/>
      <c r="CI52" s="134"/>
      <c r="CJ52" s="134"/>
      <c r="CK52" s="134"/>
      <c r="CL52" s="134"/>
      <c r="CM52" s="134"/>
      <c r="CN52" s="134"/>
      <c r="CO52" s="134"/>
      <c r="CP52" s="134"/>
      <c r="CQ52" s="134"/>
      <c r="CR52" s="134"/>
      <c r="CS52" s="438" t="str">
        <f t="shared" si="22"/>
        <v/>
      </c>
      <c r="CT52" s="134"/>
      <c r="CU52" s="421" t="str">
        <f t="shared" si="23"/>
        <v/>
      </c>
    </row>
    <row r="53" spans="1:99" x14ac:dyDescent="0.2">
      <c r="A53" s="26" t="b">
        <f t="shared" si="0"/>
        <v>0</v>
      </c>
      <c r="B53" s="25">
        <v>32</v>
      </c>
      <c r="C53" s="419" t="str">
        <f t="shared" si="1"/>
        <v>-</v>
      </c>
      <c r="D53" s="419" t="str">
        <f t="shared" si="2"/>
        <v>-</v>
      </c>
      <c r="E53" s="420" t="str">
        <f t="shared" si="3"/>
        <v>-</v>
      </c>
      <c r="F53" s="421" t="str">
        <f t="shared" si="4"/>
        <v>-</v>
      </c>
      <c r="G53" s="422" t="str">
        <f t="shared" si="5"/>
        <v>-</v>
      </c>
      <c r="H53" s="419" t="str">
        <f t="shared" si="15"/>
        <v>-</v>
      </c>
      <c r="J53" s="25">
        <v>32</v>
      </c>
      <c r="K53" s="431"/>
      <c r="L53" s="134"/>
      <c r="M53" s="431"/>
      <c r="N53" s="134"/>
      <c r="O53" s="134"/>
      <c r="P53" s="134"/>
      <c r="Q53" s="134"/>
      <c r="R53" s="432"/>
      <c r="S53" s="432"/>
      <c r="T53" s="432"/>
      <c r="U53" s="432"/>
      <c r="V53" s="134"/>
      <c r="W53" s="134"/>
      <c r="X53" s="433"/>
      <c r="Y53" s="433"/>
      <c r="Z53" s="433"/>
      <c r="AA53" s="433"/>
      <c r="AB53" s="433"/>
      <c r="AC53" s="134"/>
      <c r="AD53" s="134"/>
      <c r="AE53" s="134"/>
      <c r="AG53" s="25">
        <v>32</v>
      </c>
      <c r="AH53" s="421" t="str">
        <f t="shared" si="16"/>
        <v/>
      </c>
      <c r="AI53" s="421" t="str">
        <f t="shared" si="17"/>
        <v/>
      </c>
      <c r="AJ53" s="421" t="str">
        <f t="shared" si="6"/>
        <v/>
      </c>
      <c r="AK53" s="421" t="str">
        <f t="shared" si="7"/>
        <v/>
      </c>
      <c r="AL53" s="421" t="str">
        <f t="shared" si="18"/>
        <v/>
      </c>
      <c r="AM53" s="134"/>
      <c r="AN53" s="134"/>
      <c r="AO53" s="134"/>
      <c r="AP53" s="134"/>
      <c r="AQ53" s="134"/>
      <c r="AR53" s="134"/>
      <c r="AS53" s="134"/>
      <c r="AT53" s="134"/>
      <c r="AU53" s="134"/>
      <c r="AV53" s="134"/>
      <c r="AW53" s="134"/>
      <c r="AX53" s="421" t="str">
        <f t="shared" si="24"/>
        <v/>
      </c>
      <c r="AY53" s="438" t="str">
        <f t="shared" si="25"/>
        <v/>
      </c>
      <c r="AZ53" s="134"/>
      <c r="BA53" s="134"/>
      <c r="BB53" s="134"/>
      <c r="BC53" s="134"/>
      <c r="BD53" s="134"/>
      <c r="BE53" s="134"/>
      <c r="BF53" s="134"/>
      <c r="BG53" s="438" t="str">
        <f t="shared" si="26"/>
        <v/>
      </c>
      <c r="BH53" s="134"/>
      <c r="BI53" s="438" t="str">
        <f t="shared" si="27"/>
        <v/>
      </c>
      <c r="BJ53" s="438" t="str">
        <f t="shared" si="28"/>
        <v/>
      </c>
      <c r="BK53" s="438" t="str">
        <f t="shared" si="29"/>
        <v/>
      </c>
      <c r="BL53" s="134"/>
      <c r="BM53" s="134"/>
      <c r="BN53" s="421" t="str">
        <f t="shared" si="19"/>
        <v/>
      </c>
      <c r="BO53" s="438" t="str">
        <f t="shared" si="30"/>
        <v/>
      </c>
      <c r="BP53" s="134"/>
      <c r="BQ53" s="134"/>
      <c r="BR53" s="134"/>
      <c r="BS53" s="134"/>
      <c r="BT53" s="134"/>
      <c r="BU53" s="134"/>
      <c r="BV53" s="134"/>
      <c r="BW53" s="134"/>
      <c r="BX53" s="134"/>
      <c r="BY53" s="134"/>
      <c r="BZ53" s="134"/>
      <c r="CA53" s="421" t="str">
        <f t="shared" si="20"/>
        <v/>
      </c>
      <c r="CB53" s="134"/>
      <c r="CC53" s="421" t="str">
        <f t="shared" si="21"/>
        <v/>
      </c>
      <c r="CD53" s="438" t="str">
        <f t="shared" si="31"/>
        <v/>
      </c>
      <c r="CE53" s="134"/>
      <c r="CF53" s="134"/>
      <c r="CG53" s="134"/>
      <c r="CH53" s="134"/>
      <c r="CI53" s="134"/>
      <c r="CJ53" s="134"/>
      <c r="CK53" s="134"/>
      <c r="CL53" s="134"/>
      <c r="CM53" s="134"/>
      <c r="CN53" s="134"/>
      <c r="CO53" s="134"/>
      <c r="CP53" s="134"/>
      <c r="CQ53" s="134"/>
      <c r="CR53" s="134"/>
      <c r="CS53" s="438" t="str">
        <f t="shared" si="22"/>
        <v/>
      </c>
      <c r="CT53" s="134"/>
      <c r="CU53" s="421" t="str">
        <f t="shared" si="23"/>
        <v/>
      </c>
    </row>
    <row r="54" spans="1:99" x14ac:dyDescent="0.2">
      <c r="A54" s="26" t="b">
        <f t="shared" si="0"/>
        <v>0</v>
      </c>
      <c r="B54" s="25">
        <v>33</v>
      </c>
      <c r="C54" s="419" t="str">
        <f t="shared" ref="C54:C85" si="32">INDEX($C$5:$C$10,1+$A54*(IFERROR(MATCH("Pass",AH54:AK54,0),5)))</f>
        <v>-</v>
      </c>
      <c r="D54" s="419" t="str">
        <f t="shared" ref="D54:D85" si="33">IF($A54,IF(ISNA(MATCH(L54,$L$11:$L$16,0)),SUM(X54),SUM(AB54)),$C$5)</f>
        <v>-</v>
      </c>
      <c r="E54" s="420" t="str">
        <f t="shared" ref="E54:E85" si="34">IF($A54, IF( ISNUMBER(U54), U54, IF(ISNA(MATCH(PROPER(S54),$E$5:$E$9,0)), S54, "Perpetual" ) ), "-")</f>
        <v>-</v>
      </c>
      <c r="F54" s="421" t="str">
        <f t="shared" ref="F54:F85" si="35">IF($A54, IF(E54 = "Perpetual", "Perpetual", IFERROR( MAX(0, ROUND(DAYS360($E$19,E54,TRUE)/360,2)), "-") ), "-" )</f>
        <v>-</v>
      </c>
      <c r="G54" s="422" t="str">
        <f t="shared" ref="G54:G85" si="36">IF($A54, IF(C54 = $C$10, 0, IF( OR(E54 = "Perpetual", W54=$W$6), 1, MIN($G$19,SUM(F54))/$G$19)), "-" )</f>
        <v>-</v>
      </c>
      <c r="H54" s="419" t="str">
        <f t="shared" si="15"/>
        <v>-</v>
      </c>
      <c r="J54" s="25">
        <v>33</v>
      </c>
      <c r="K54" s="431"/>
      <c r="L54" s="134"/>
      <c r="M54" s="431"/>
      <c r="N54" s="134"/>
      <c r="O54" s="134"/>
      <c r="P54" s="134"/>
      <c r="Q54" s="134"/>
      <c r="R54" s="432"/>
      <c r="S54" s="432"/>
      <c r="T54" s="432"/>
      <c r="U54" s="432"/>
      <c r="V54" s="134"/>
      <c r="W54" s="134"/>
      <c r="X54" s="433"/>
      <c r="Y54" s="433"/>
      <c r="Z54" s="433"/>
      <c r="AA54" s="433"/>
      <c r="AB54" s="433"/>
      <c r="AC54" s="134"/>
      <c r="AD54" s="134"/>
      <c r="AE54" s="134"/>
      <c r="AG54" s="25">
        <v>33</v>
      </c>
      <c r="AH54" s="421" t="str">
        <f t="shared" si="16"/>
        <v/>
      </c>
      <c r="AI54" s="421" t="str">
        <f t="shared" si="17"/>
        <v/>
      </c>
      <c r="AJ54" s="421" t="str">
        <f t="shared" ref="AJ54:AJ85" si="37">IF($AK54 = "Pass", IF($CB54 = "Fail", $CT54, $CB54), $AK54)</f>
        <v/>
      </c>
      <c r="AK54" s="421" t="str">
        <f t="shared" ref="AK54:AK85" si="38">IF(CA54 = "Fail", CS54, CA54)</f>
        <v/>
      </c>
      <c r="AL54" s="421" t="str">
        <f t="shared" si="18"/>
        <v/>
      </c>
      <c r="AM54" s="134"/>
      <c r="AN54" s="134"/>
      <c r="AO54" s="134"/>
      <c r="AP54" s="134"/>
      <c r="AQ54" s="134"/>
      <c r="AR54" s="134"/>
      <c r="AS54" s="134"/>
      <c r="AT54" s="134"/>
      <c r="AU54" s="134"/>
      <c r="AV54" s="134"/>
      <c r="AW54" s="134"/>
      <c r="AX54" s="421" t="str">
        <f t="shared" si="24"/>
        <v/>
      </c>
      <c r="AY54" s="438" t="str">
        <f t="shared" si="25"/>
        <v/>
      </c>
      <c r="AZ54" s="134"/>
      <c r="BA54" s="134"/>
      <c r="BB54" s="134"/>
      <c r="BC54" s="134"/>
      <c r="BD54" s="134"/>
      <c r="BE54" s="134"/>
      <c r="BF54" s="134"/>
      <c r="BG54" s="438" t="str">
        <f t="shared" si="26"/>
        <v/>
      </c>
      <c r="BH54" s="134"/>
      <c r="BI54" s="438" t="str">
        <f t="shared" si="27"/>
        <v/>
      </c>
      <c r="BJ54" s="438" t="str">
        <f t="shared" si="28"/>
        <v/>
      </c>
      <c r="BK54" s="438" t="str">
        <f t="shared" si="29"/>
        <v/>
      </c>
      <c r="BL54" s="134"/>
      <c r="BM54" s="134"/>
      <c r="BN54" s="421" t="str">
        <f t="shared" si="19"/>
        <v/>
      </c>
      <c r="BO54" s="438" t="str">
        <f t="shared" si="30"/>
        <v/>
      </c>
      <c r="BP54" s="134"/>
      <c r="BQ54" s="134"/>
      <c r="BR54" s="134"/>
      <c r="BS54" s="134"/>
      <c r="BT54" s="134"/>
      <c r="BU54" s="134"/>
      <c r="BV54" s="134"/>
      <c r="BW54" s="134"/>
      <c r="BX54" s="134"/>
      <c r="BY54" s="134"/>
      <c r="BZ54" s="134"/>
      <c r="CA54" s="421" t="str">
        <f t="shared" si="20"/>
        <v/>
      </c>
      <c r="CB54" s="134"/>
      <c r="CC54" s="421" t="str">
        <f t="shared" si="21"/>
        <v/>
      </c>
      <c r="CD54" s="438" t="str">
        <f t="shared" si="31"/>
        <v/>
      </c>
      <c r="CE54" s="134"/>
      <c r="CF54" s="134"/>
      <c r="CG54" s="134"/>
      <c r="CH54" s="134"/>
      <c r="CI54" s="134"/>
      <c r="CJ54" s="134"/>
      <c r="CK54" s="134"/>
      <c r="CL54" s="134"/>
      <c r="CM54" s="134"/>
      <c r="CN54" s="134"/>
      <c r="CO54" s="134"/>
      <c r="CP54" s="134"/>
      <c r="CQ54" s="134"/>
      <c r="CR54" s="134"/>
      <c r="CS54" s="438" t="str">
        <f t="shared" si="22"/>
        <v/>
      </c>
      <c r="CT54" s="134"/>
      <c r="CU54" s="421" t="str">
        <f t="shared" si="23"/>
        <v/>
      </c>
    </row>
    <row r="55" spans="1:99" x14ac:dyDescent="0.2">
      <c r="A55" s="26" t="b">
        <f t="shared" si="0"/>
        <v>0</v>
      </c>
      <c r="B55" s="25">
        <v>34</v>
      </c>
      <c r="C55" s="419" t="str">
        <f t="shared" si="32"/>
        <v>-</v>
      </c>
      <c r="D55" s="419" t="str">
        <f t="shared" si="33"/>
        <v>-</v>
      </c>
      <c r="E55" s="420" t="str">
        <f t="shared" si="34"/>
        <v>-</v>
      </c>
      <c r="F55" s="421" t="str">
        <f t="shared" si="35"/>
        <v>-</v>
      </c>
      <c r="G55" s="422" t="str">
        <f t="shared" si="36"/>
        <v>-</v>
      </c>
      <c r="H55" s="419" t="str">
        <f t="shared" si="15"/>
        <v>-</v>
      </c>
      <c r="J55" s="25">
        <v>34</v>
      </c>
      <c r="K55" s="431"/>
      <c r="L55" s="134"/>
      <c r="M55" s="431"/>
      <c r="N55" s="134"/>
      <c r="O55" s="134"/>
      <c r="P55" s="134"/>
      <c r="Q55" s="134"/>
      <c r="R55" s="432"/>
      <c r="S55" s="432"/>
      <c r="T55" s="432"/>
      <c r="U55" s="432"/>
      <c r="V55" s="134"/>
      <c r="W55" s="134"/>
      <c r="X55" s="433"/>
      <c r="Y55" s="433"/>
      <c r="Z55" s="433"/>
      <c r="AA55" s="433"/>
      <c r="AB55" s="433"/>
      <c r="AC55" s="134"/>
      <c r="AD55" s="134"/>
      <c r="AE55" s="134"/>
      <c r="AG55" s="25">
        <v>34</v>
      </c>
      <c r="AH55" s="421" t="str">
        <f t="shared" si="16"/>
        <v/>
      </c>
      <c r="AI55" s="421" t="str">
        <f t="shared" si="17"/>
        <v/>
      </c>
      <c r="AJ55" s="421" t="str">
        <f t="shared" si="37"/>
        <v/>
      </c>
      <c r="AK55" s="421" t="str">
        <f t="shared" si="38"/>
        <v/>
      </c>
      <c r="AL55" s="421" t="str">
        <f t="shared" si="18"/>
        <v/>
      </c>
      <c r="AM55" s="134"/>
      <c r="AN55" s="134"/>
      <c r="AO55" s="134"/>
      <c r="AP55" s="134"/>
      <c r="AQ55" s="134"/>
      <c r="AR55" s="134"/>
      <c r="AS55" s="134"/>
      <c r="AT55" s="134"/>
      <c r="AU55" s="134"/>
      <c r="AV55" s="134"/>
      <c r="AW55" s="134"/>
      <c r="AX55" s="421" t="str">
        <f t="shared" si="24"/>
        <v/>
      </c>
      <c r="AY55" s="438" t="str">
        <f t="shared" si="25"/>
        <v/>
      </c>
      <c r="AZ55" s="134"/>
      <c r="BA55" s="134"/>
      <c r="BB55" s="134"/>
      <c r="BC55" s="134"/>
      <c r="BD55" s="134"/>
      <c r="BE55" s="134"/>
      <c r="BF55" s="134"/>
      <c r="BG55" s="438" t="str">
        <f t="shared" si="26"/>
        <v/>
      </c>
      <c r="BH55" s="134"/>
      <c r="BI55" s="438" t="str">
        <f t="shared" si="27"/>
        <v/>
      </c>
      <c r="BJ55" s="438" t="str">
        <f t="shared" si="28"/>
        <v/>
      </c>
      <c r="BK55" s="438" t="str">
        <f t="shared" si="29"/>
        <v/>
      </c>
      <c r="BL55" s="134"/>
      <c r="BM55" s="134"/>
      <c r="BN55" s="421" t="str">
        <f t="shared" si="19"/>
        <v/>
      </c>
      <c r="BO55" s="438" t="str">
        <f t="shared" si="30"/>
        <v/>
      </c>
      <c r="BP55" s="134"/>
      <c r="BQ55" s="134"/>
      <c r="BR55" s="134"/>
      <c r="BS55" s="134"/>
      <c r="BT55" s="134"/>
      <c r="BU55" s="134"/>
      <c r="BV55" s="134"/>
      <c r="BW55" s="134"/>
      <c r="BX55" s="134"/>
      <c r="BY55" s="134"/>
      <c r="BZ55" s="134"/>
      <c r="CA55" s="421" t="str">
        <f t="shared" si="20"/>
        <v/>
      </c>
      <c r="CB55" s="134"/>
      <c r="CC55" s="421" t="str">
        <f t="shared" si="21"/>
        <v/>
      </c>
      <c r="CD55" s="438" t="str">
        <f t="shared" si="31"/>
        <v/>
      </c>
      <c r="CE55" s="134"/>
      <c r="CF55" s="134"/>
      <c r="CG55" s="134"/>
      <c r="CH55" s="134"/>
      <c r="CI55" s="134"/>
      <c r="CJ55" s="134"/>
      <c r="CK55" s="134"/>
      <c r="CL55" s="134"/>
      <c r="CM55" s="134"/>
      <c r="CN55" s="134"/>
      <c r="CO55" s="134"/>
      <c r="CP55" s="134"/>
      <c r="CQ55" s="134"/>
      <c r="CR55" s="134"/>
      <c r="CS55" s="438" t="str">
        <f t="shared" si="22"/>
        <v/>
      </c>
      <c r="CT55" s="134"/>
      <c r="CU55" s="421" t="str">
        <f t="shared" si="23"/>
        <v/>
      </c>
    </row>
    <row r="56" spans="1:99" x14ac:dyDescent="0.2">
      <c r="A56" s="26" t="b">
        <f t="shared" si="0"/>
        <v>0</v>
      </c>
      <c r="B56" s="25">
        <v>35</v>
      </c>
      <c r="C56" s="419" t="str">
        <f t="shared" si="32"/>
        <v>-</v>
      </c>
      <c r="D56" s="419" t="str">
        <f t="shared" si="33"/>
        <v>-</v>
      </c>
      <c r="E56" s="420" t="str">
        <f t="shared" si="34"/>
        <v>-</v>
      </c>
      <c r="F56" s="421" t="str">
        <f t="shared" si="35"/>
        <v>-</v>
      </c>
      <c r="G56" s="422" t="str">
        <f t="shared" si="36"/>
        <v>-</v>
      </c>
      <c r="H56" s="419" t="str">
        <f t="shared" si="15"/>
        <v>-</v>
      </c>
      <c r="J56" s="25">
        <v>35</v>
      </c>
      <c r="K56" s="431"/>
      <c r="L56" s="134"/>
      <c r="M56" s="431"/>
      <c r="N56" s="134"/>
      <c r="O56" s="134"/>
      <c r="P56" s="134"/>
      <c r="Q56" s="134"/>
      <c r="R56" s="432"/>
      <c r="S56" s="432"/>
      <c r="T56" s="432"/>
      <c r="U56" s="432"/>
      <c r="V56" s="134"/>
      <c r="W56" s="134"/>
      <c r="X56" s="433"/>
      <c r="Y56" s="433"/>
      <c r="Z56" s="433"/>
      <c r="AA56" s="433"/>
      <c r="AB56" s="433"/>
      <c r="AC56" s="134"/>
      <c r="AD56" s="134"/>
      <c r="AE56" s="134"/>
      <c r="AG56" s="25">
        <v>35</v>
      </c>
      <c r="AH56" s="421" t="str">
        <f t="shared" si="16"/>
        <v/>
      </c>
      <c r="AI56" s="421" t="str">
        <f t="shared" si="17"/>
        <v/>
      </c>
      <c r="AJ56" s="421" t="str">
        <f t="shared" si="37"/>
        <v/>
      </c>
      <c r="AK56" s="421" t="str">
        <f t="shared" si="38"/>
        <v/>
      </c>
      <c r="AL56" s="421" t="str">
        <f t="shared" si="18"/>
        <v/>
      </c>
      <c r="AM56" s="134"/>
      <c r="AN56" s="134"/>
      <c r="AO56" s="134"/>
      <c r="AP56" s="134"/>
      <c r="AQ56" s="134"/>
      <c r="AR56" s="134"/>
      <c r="AS56" s="134"/>
      <c r="AT56" s="134"/>
      <c r="AU56" s="134"/>
      <c r="AV56" s="134"/>
      <c r="AW56" s="134"/>
      <c r="AX56" s="421" t="str">
        <f t="shared" si="24"/>
        <v/>
      </c>
      <c r="AY56" s="438" t="str">
        <f t="shared" si="25"/>
        <v/>
      </c>
      <c r="AZ56" s="134"/>
      <c r="BA56" s="134"/>
      <c r="BB56" s="134"/>
      <c r="BC56" s="134"/>
      <c r="BD56" s="134"/>
      <c r="BE56" s="134"/>
      <c r="BF56" s="134"/>
      <c r="BG56" s="438" t="str">
        <f t="shared" si="26"/>
        <v/>
      </c>
      <c r="BH56" s="134"/>
      <c r="BI56" s="438" t="str">
        <f t="shared" si="27"/>
        <v/>
      </c>
      <c r="BJ56" s="438" t="str">
        <f t="shared" si="28"/>
        <v/>
      </c>
      <c r="BK56" s="438" t="str">
        <f t="shared" si="29"/>
        <v/>
      </c>
      <c r="BL56" s="134"/>
      <c r="BM56" s="134"/>
      <c r="BN56" s="421" t="str">
        <f t="shared" si="19"/>
        <v/>
      </c>
      <c r="BO56" s="438" t="str">
        <f t="shared" si="30"/>
        <v/>
      </c>
      <c r="BP56" s="134"/>
      <c r="BQ56" s="134"/>
      <c r="BR56" s="134"/>
      <c r="BS56" s="134"/>
      <c r="BT56" s="134"/>
      <c r="BU56" s="134"/>
      <c r="BV56" s="134"/>
      <c r="BW56" s="134"/>
      <c r="BX56" s="134"/>
      <c r="BY56" s="134"/>
      <c r="BZ56" s="134"/>
      <c r="CA56" s="421" t="str">
        <f t="shared" si="20"/>
        <v/>
      </c>
      <c r="CB56" s="134"/>
      <c r="CC56" s="421" t="str">
        <f t="shared" si="21"/>
        <v/>
      </c>
      <c r="CD56" s="438" t="str">
        <f t="shared" si="31"/>
        <v/>
      </c>
      <c r="CE56" s="134"/>
      <c r="CF56" s="134"/>
      <c r="CG56" s="134"/>
      <c r="CH56" s="134"/>
      <c r="CI56" s="134"/>
      <c r="CJ56" s="134"/>
      <c r="CK56" s="134"/>
      <c r="CL56" s="134"/>
      <c r="CM56" s="134"/>
      <c r="CN56" s="134"/>
      <c r="CO56" s="134"/>
      <c r="CP56" s="134"/>
      <c r="CQ56" s="134"/>
      <c r="CR56" s="134"/>
      <c r="CS56" s="438" t="str">
        <f t="shared" si="22"/>
        <v/>
      </c>
      <c r="CT56" s="134"/>
      <c r="CU56" s="421" t="str">
        <f t="shared" si="23"/>
        <v/>
      </c>
    </row>
    <row r="57" spans="1:99" x14ac:dyDescent="0.2">
      <c r="A57" s="26" t="b">
        <f t="shared" si="0"/>
        <v>0</v>
      </c>
      <c r="B57" s="25">
        <v>36</v>
      </c>
      <c r="C57" s="419" t="str">
        <f t="shared" si="32"/>
        <v>-</v>
      </c>
      <c r="D57" s="419" t="str">
        <f t="shared" si="33"/>
        <v>-</v>
      </c>
      <c r="E57" s="420" t="str">
        <f t="shared" si="34"/>
        <v>-</v>
      </c>
      <c r="F57" s="421" t="str">
        <f t="shared" si="35"/>
        <v>-</v>
      </c>
      <c r="G57" s="422" t="str">
        <f t="shared" si="36"/>
        <v>-</v>
      </c>
      <c r="H57" s="419" t="str">
        <f t="shared" si="15"/>
        <v>-</v>
      </c>
      <c r="J57" s="25">
        <v>36</v>
      </c>
      <c r="K57" s="431"/>
      <c r="L57" s="134"/>
      <c r="M57" s="431"/>
      <c r="N57" s="134"/>
      <c r="O57" s="134"/>
      <c r="P57" s="134"/>
      <c r="Q57" s="134"/>
      <c r="R57" s="432"/>
      <c r="S57" s="432"/>
      <c r="T57" s="432"/>
      <c r="U57" s="432"/>
      <c r="V57" s="134"/>
      <c r="W57" s="134"/>
      <c r="X57" s="433"/>
      <c r="Y57" s="433"/>
      <c r="Z57" s="433"/>
      <c r="AA57" s="433"/>
      <c r="AB57" s="433"/>
      <c r="AC57" s="134"/>
      <c r="AD57" s="134"/>
      <c r="AE57" s="134"/>
      <c r="AG57" s="25">
        <v>36</v>
      </c>
      <c r="AH57" s="421" t="str">
        <f t="shared" si="16"/>
        <v/>
      </c>
      <c r="AI57" s="421" t="str">
        <f t="shared" si="17"/>
        <v/>
      </c>
      <c r="AJ57" s="421" t="str">
        <f t="shared" si="37"/>
        <v/>
      </c>
      <c r="AK57" s="421" t="str">
        <f t="shared" si="38"/>
        <v/>
      </c>
      <c r="AL57" s="421" t="str">
        <f t="shared" si="18"/>
        <v/>
      </c>
      <c r="AM57" s="134"/>
      <c r="AN57" s="134"/>
      <c r="AO57" s="134"/>
      <c r="AP57" s="134"/>
      <c r="AQ57" s="134"/>
      <c r="AR57" s="134"/>
      <c r="AS57" s="134"/>
      <c r="AT57" s="134"/>
      <c r="AU57" s="134"/>
      <c r="AV57" s="134"/>
      <c r="AW57" s="134"/>
      <c r="AX57" s="421" t="str">
        <f t="shared" si="24"/>
        <v/>
      </c>
      <c r="AY57" s="438" t="str">
        <f t="shared" si="25"/>
        <v/>
      </c>
      <c r="AZ57" s="134"/>
      <c r="BA57" s="134"/>
      <c r="BB57" s="134"/>
      <c r="BC57" s="134"/>
      <c r="BD57" s="134"/>
      <c r="BE57" s="134"/>
      <c r="BF57" s="134"/>
      <c r="BG57" s="438" t="str">
        <f t="shared" si="26"/>
        <v/>
      </c>
      <c r="BH57" s="134"/>
      <c r="BI57" s="438" t="str">
        <f t="shared" si="27"/>
        <v/>
      </c>
      <c r="BJ57" s="438" t="str">
        <f t="shared" si="28"/>
        <v/>
      </c>
      <c r="BK57" s="438" t="str">
        <f t="shared" si="29"/>
        <v/>
      </c>
      <c r="BL57" s="134"/>
      <c r="BM57" s="134"/>
      <c r="BN57" s="421" t="str">
        <f t="shared" si="19"/>
        <v/>
      </c>
      <c r="BO57" s="438" t="str">
        <f t="shared" si="30"/>
        <v/>
      </c>
      <c r="BP57" s="134"/>
      <c r="BQ57" s="134"/>
      <c r="BR57" s="134"/>
      <c r="BS57" s="134"/>
      <c r="BT57" s="134"/>
      <c r="BU57" s="134"/>
      <c r="BV57" s="134"/>
      <c r="BW57" s="134"/>
      <c r="BX57" s="134"/>
      <c r="BY57" s="134"/>
      <c r="BZ57" s="134"/>
      <c r="CA57" s="421" t="str">
        <f t="shared" si="20"/>
        <v/>
      </c>
      <c r="CB57" s="134"/>
      <c r="CC57" s="421" t="str">
        <f t="shared" si="21"/>
        <v/>
      </c>
      <c r="CD57" s="438" t="str">
        <f t="shared" si="31"/>
        <v/>
      </c>
      <c r="CE57" s="134"/>
      <c r="CF57" s="134"/>
      <c r="CG57" s="134"/>
      <c r="CH57" s="134"/>
      <c r="CI57" s="134"/>
      <c r="CJ57" s="134"/>
      <c r="CK57" s="134"/>
      <c r="CL57" s="134"/>
      <c r="CM57" s="134"/>
      <c r="CN57" s="134"/>
      <c r="CO57" s="134"/>
      <c r="CP57" s="134"/>
      <c r="CQ57" s="134"/>
      <c r="CR57" s="134"/>
      <c r="CS57" s="438" t="str">
        <f t="shared" si="22"/>
        <v/>
      </c>
      <c r="CT57" s="134"/>
      <c r="CU57" s="421" t="str">
        <f t="shared" si="23"/>
        <v/>
      </c>
    </row>
    <row r="58" spans="1:99" x14ac:dyDescent="0.2">
      <c r="A58" s="26" t="b">
        <f t="shared" si="0"/>
        <v>0</v>
      </c>
      <c r="B58" s="25">
        <v>37</v>
      </c>
      <c r="C58" s="419" t="str">
        <f t="shared" si="32"/>
        <v>-</v>
      </c>
      <c r="D58" s="419" t="str">
        <f t="shared" si="33"/>
        <v>-</v>
      </c>
      <c r="E58" s="420" t="str">
        <f t="shared" si="34"/>
        <v>-</v>
      </c>
      <c r="F58" s="421" t="str">
        <f t="shared" si="35"/>
        <v>-</v>
      </c>
      <c r="G58" s="422" t="str">
        <f t="shared" si="36"/>
        <v>-</v>
      </c>
      <c r="H58" s="419" t="str">
        <f t="shared" si="15"/>
        <v>-</v>
      </c>
      <c r="J58" s="25">
        <v>37</v>
      </c>
      <c r="K58" s="431"/>
      <c r="L58" s="134"/>
      <c r="M58" s="431"/>
      <c r="N58" s="134"/>
      <c r="O58" s="134"/>
      <c r="P58" s="134"/>
      <c r="Q58" s="134"/>
      <c r="R58" s="432"/>
      <c r="S58" s="432"/>
      <c r="T58" s="432"/>
      <c r="U58" s="432"/>
      <c r="V58" s="134"/>
      <c r="W58" s="134"/>
      <c r="X58" s="433"/>
      <c r="Y58" s="433"/>
      <c r="Z58" s="433"/>
      <c r="AA58" s="433"/>
      <c r="AB58" s="433"/>
      <c r="AC58" s="134"/>
      <c r="AD58" s="134"/>
      <c r="AE58" s="134"/>
      <c r="AG58" s="25">
        <v>37</v>
      </c>
      <c r="AH58" s="421" t="str">
        <f t="shared" si="16"/>
        <v/>
      </c>
      <c r="AI58" s="421" t="str">
        <f t="shared" si="17"/>
        <v/>
      </c>
      <c r="AJ58" s="421" t="str">
        <f t="shared" si="37"/>
        <v/>
      </c>
      <c r="AK58" s="421" t="str">
        <f t="shared" si="38"/>
        <v/>
      </c>
      <c r="AL58" s="421" t="str">
        <f t="shared" si="18"/>
        <v/>
      </c>
      <c r="AM58" s="134"/>
      <c r="AN58" s="134"/>
      <c r="AO58" s="134"/>
      <c r="AP58" s="134"/>
      <c r="AQ58" s="134"/>
      <c r="AR58" s="134"/>
      <c r="AS58" s="134"/>
      <c r="AT58" s="134"/>
      <c r="AU58" s="134"/>
      <c r="AV58" s="134"/>
      <c r="AW58" s="134"/>
      <c r="AX58" s="421" t="str">
        <f t="shared" si="24"/>
        <v/>
      </c>
      <c r="AY58" s="438" t="str">
        <f t="shared" si="25"/>
        <v/>
      </c>
      <c r="AZ58" s="134"/>
      <c r="BA58" s="134"/>
      <c r="BB58" s="134"/>
      <c r="BC58" s="134"/>
      <c r="BD58" s="134"/>
      <c r="BE58" s="134"/>
      <c r="BF58" s="134"/>
      <c r="BG58" s="438" t="str">
        <f t="shared" si="26"/>
        <v/>
      </c>
      <c r="BH58" s="134"/>
      <c r="BI58" s="438" t="str">
        <f t="shared" si="27"/>
        <v/>
      </c>
      <c r="BJ58" s="438" t="str">
        <f t="shared" si="28"/>
        <v/>
      </c>
      <c r="BK58" s="438" t="str">
        <f t="shared" si="29"/>
        <v/>
      </c>
      <c r="BL58" s="134"/>
      <c r="BM58" s="134"/>
      <c r="BN58" s="421" t="str">
        <f t="shared" si="19"/>
        <v/>
      </c>
      <c r="BO58" s="438" t="str">
        <f t="shared" si="30"/>
        <v/>
      </c>
      <c r="BP58" s="134"/>
      <c r="BQ58" s="134"/>
      <c r="BR58" s="134"/>
      <c r="BS58" s="134"/>
      <c r="BT58" s="134"/>
      <c r="BU58" s="134"/>
      <c r="BV58" s="134"/>
      <c r="BW58" s="134"/>
      <c r="BX58" s="134"/>
      <c r="BY58" s="134"/>
      <c r="BZ58" s="134"/>
      <c r="CA58" s="421" t="str">
        <f t="shared" si="20"/>
        <v/>
      </c>
      <c r="CB58" s="134"/>
      <c r="CC58" s="421" t="str">
        <f t="shared" si="21"/>
        <v/>
      </c>
      <c r="CD58" s="438" t="str">
        <f t="shared" si="31"/>
        <v/>
      </c>
      <c r="CE58" s="134"/>
      <c r="CF58" s="134"/>
      <c r="CG58" s="134"/>
      <c r="CH58" s="134"/>
      <c r="CI58" s="134"/>
      <c r="CJ58" s="134"/>
      <c r="CK58" s="134"/>
      <c r="CL58" s="134"/>
      <c r="CM58" s="134"/>
      <c r="CN58" s="134"/>
      <c r="CO58" s="134"/>
      <c r="CP58" s="134"/>
      <c r="CQ58" s="134"/>
      <c r="CR58" s="134"/>
      <c r="CS58" s="438" t="str">
        <f t="shared" si="22"/>
        <v/>
      </c>
      <c r="CT58" s="134"/>
      <c r="CU58" s="421" t="str">
        <f t="shared" si="23"/>
        <v/>
      </c>
    </row>
    <row r="59" spans="1:99" x14ac:dyDescent="0.2">
      <c r="A59" s="26" t="b">
        <f t="shared" si="0"/>
        <v>0</v>
      </c>
      <c r="B59" s="25">
        <v>38</v>
      </c>
      <c r="C59" s="419" t="str">
        <f t="shared" si="32"/>
        <v>-</v>
      </c>
      <c r="D59" s="419" t="str">
        <f t="shared" si="33"/>
        <v>-</v>
      </c>
      <c r="E59" s="420" t="str">
        <f t="shared" si="34"/>
        <v>-</v>
      </c>
      <c r="F59" s="421" t="str">
        <f t="shared" si="35"/>
        <v>-</v>
      </c>
      <c r="G59" s="422" t="str">
        <f t="shared" si="36"/>
        <v>-</v>
      </c>
      <c r="H59" s="419" t="str">
        <f t="shared" si="15"/>
        <v>-</v>
      </c>
      <c r="J59" s="25">
        <v>38</v>
      </c>
      <c r="K59" s="431"/>
      <c r="L59" s="134"/>
      <c r="M59" s="431"/>
      <c r="N59" s="134"/>
      <c r="O59" s="134"/>
      <c r="P59" s="134"/>
      <c r="Q59" s="134"/>
      <c r="R59" s="432"/>
      <c r="S59" s="432"/>
      <c r="T59" s="432"/>
      <c r="U59" s="432"/>
      <c r="V59" s="134"/>
      <c r="W59" s="134"/>
      <c r="X59" s="433"/>
      <c r="Y59" s="433"/>
      <c r="Z59" s="433"/>
      <c r="AA59" s="433"/>
      <c r="AB59" s="433"/>
      <c r="AC59" s="134"/>
      <c r="AD59" s="134"/>
      <c r="AE59" s="134"/>
      <c r="AG59" s="25">
        <v>38</v>
      </c>
      <c r="AH59" s="421" t="str">
        <f t="shared" si="16"/>
        <v/>
      </c>
      <c r="AI59" s="421" t="str">
        <f t="shared" si="17"/>
        <v/>
      </c>
      <c r="AJ59" s="421" t="str">
        <f t="shared" si="37"/>
        <v/>
      </c>
      <c r="AK59" s="421" t="str">
        <f t="shared" si="38"/>
        <v/>
      </c>
      <c r="AL59" s="421" t="str">
        <f t="shared" si="18"/>
        <v/>
      </c>
      <c r="AM59" s="134"/>
      <c r="AN59" s="134"/>
      <c r="AO59" s="134"/>
      <c r="AP59" s="134"/>
      <c r="AQ59" s="134"/>
      <c r="AR59" s="134"/>
      <c r="AS59" s="134"/>
      <c r="AT59" s="134"/>
      <c r="AU59" s="134"/>
      <c r="AV59" s="134"/>
      <c r="AW59" s="134"/>
      <c r="AX59" s="421" t="str">
        <f t="shared" si="24"/>
        <v/>
      </c>
      <c r="AY59" s="438" t="str">
        <f t="shared" si="25"/>
        <v/>
      </c>
      <c r="AZ59" s="134"/>
      <c r="BA59" s="134"/>
      <c r="BB59" s="134"/>
      <c r="BC59" s="134"/>
      <c r="BD59" s="134"/>
      <c r="BE59" s="134"/>
      <c r="BF59" s="134"/>
      <c r="BG59" s="438" t="str">
        <f t="shared" si="26"/>
        <v/>
      </c>
      <c r="BH59" s="134"/>
      <c r="BI59" s="438" t="str">
        <f t="shared" si="27"/>
        <v/>
      </c>
      <c r="BJ59" s="438" t="str">
        <f t="shared" si="28"/>
        <v/>
      </c>
      <c r="BK59" s="438" t="str">
        <f t="shared" si="29"/>
        <v/>
      </c>
      <c r="BL59" s="134"/>
      <c r="BM59" s="134"/>
      <c r="BN59" s="421" t="str">
        <f t="shared" si="19"/>
        <v/>
      </c>
      <c r="BO59" s="438" t="str">
        <f t="shared" si="30"/>
        <v/>
      </c>
      <c r="BP59" s="134"/>
      <c r="BQ59" s="134"/>
      <c r="BR59" s="134"/>
      <c r="BS59" s="134"/>
      <c r="BT59" s="134"/>
      <c r="BU59" s="134"/>
      <c r="BV59" s="134"/>
      <c r="BW59" s="134"/>
      <c r="BX59" s="134"/>
      <c r="BY59" s="134"/>
      <c r="BZ59" s="134"/>
      <c r="CA59" s="421" t="str">
        <f t="shared" si="20"/>
        <v/>
      </c>
      <c r="CB59" s="134"/>
      <c r="CC59" s="421" t="str">
        <f t="shared" si="21"/>
        <v/>
      </c>
      <c r="CD59" s="438" t="str">
        <f t="shared" si="31"/>
        <v/>
      </c>
      <c r="CE59" s="134"/>
      <c r="CF59" s="134"/>
      <c r="CG59" s="134"/>
      <c r="CH59" s="134"/>
      <c r="CI59" s="134"/>
      <c r="CJ59" s="134"/>
      <c r="CK59" s="134"/>
      <c r="CL59" s="134"/>
      <c r="CM59" s="134"/>
      <c r="CN59" s="134"/>
      <c r="CO59" s="134"/>
      <c r="CP59" s="134"/>
      <c r="CQ59" s="134"/>
      <c r="CR59" s="134"/>
      <c r="CS59" s="438" t="str">
        <f t="shared" si="22"/>
        <v/>
      </c>
      <c r="CT59" s="134"/>
      <c r="CU59" s="421" t="str">
        <f t="shared" si="23"/>
        <v/>
      </c>
    </row>
    <row r="60" spans="1:99" x14ac:dyDescent="0.2">
      <c r="A60" s="26" t="b">
        <f t="shared" si="0"/>
        <v>0</v>
      </c>
      <c r="B60" s="25">
        <v>39</v>
      </c>
      <c r="C60" s="419" t="str">
        <f t="shared" si="32"/>
        <v>-</v>
      </c>
      <c r="D60" s="419" t="str">
        <f t="shared" si="33"/>
        <v>-</v>
      </c>
      <c r="E60" s="420" t="str">
        <f t="shared" si="34"/>
        <v>-</v>
      </c>
      <c r="F60" s="421" t="str">
        <f t="shared" si="35"/>
        <v>-</v>
      </c>
      <c r="G60" s="422" t="str">
        <f t="shared" si="36"/>
        <v>-</v>
      </c>
      <c r="H60" s="419" t="str">
        <f t="shared" si="15"/>
        <v>-</v>
      </c>
      <c r="J60" s="25">
        <v>39</v>
      </c>
      <c r="K60" s="431"/>
      <c r="L60" s="134"/>
      <c r="M60" s="431"/>
      <c r="N60" s="134"/>
      <c r="O60" s="134"/>
      <c r="P60" s="134"/>
      <c r="Q60" s="134"/>
      <c r="R60" s="432"/>
      <c r="S60" s="432"/>
      <c r="T60" s="432"/>
      <c r="U60" s="432"/>
      <c r="V60" s="134"/>
      <c r="W60" s="134"/>
      <c r="X60" s="433"/>
      <c r="Y60" s="433"/>
      <c r="Z60" s="433"/>
      <c r="AA60" s="433"/>
      <c r="AB60" s="433"/>
      <c r="AC60" s="134"/>
      <c r="AD60" s="134"/>
      <c r="AE60" s="134"/>
      <c r="AG60" s="25">
        <v>39</v>
      </c>
      <c r="AH60" s="421" t="str">
        <f t="shared" si="16"/>
        <v/>
      </c>
      <c r="AI60" s="421" t="str">
        <f t="shared" si="17"/>
        <v/>
      </c>
      <c r="AJ60" s="421" t="str">
        <f t="shared" si="37"/>
        <v/>
      </c>
      <c r="AK60" s="421" t="str">
        <f t="shared" si="38"/>
        <v/>
      </c>
      <c r="AL60" s="421" t="str">
        <f t="shared" si="18"/>
        <v/>
      </c>
      <c r="AM60" s="134"/>
      <c r="AN60" s="134"/>
      <c r="AO60" s="134"/>
      <c r="AP60" s="134"/>
      <c r="AQ60" s="134"/>
      <c r="AR60" s="134"/>
      <c r="AS60" s="134"/>
      <c r="AT60" s="134"/>
      <c r="AU60" s="134"/>
      <c r="AV60" s="134"/>
      <c r="AW60" s="134"/>
      <c r="AX60" s="421" t="str">
        <f t="shared" si="24"/>
        <v/>
      </c>
      <c r="AY60" s="438" t="str">
        <f t="shared" si="25"/>
        <v/>
      </c>
      <c r="AZ60" s="134"/>
      <c r="BA60" s="134"/>
      <c r="BB60" s="134"/>
      <c r="BC60" s="134"/>
      <c r="BD60" s="134"/>
      <c r="BE60" s="134"/>
      <c r="BF60" s="134"/>
      <c r="BG60" s="438" t="str">
        <f t="shared" si="26"/>
        <v/>
      </c>
      <c r="BH60" s="134"/>
      <c r="BI60" s="438" t="str">
        <f t="shared" si="27"/>
        <v/>
      </c>
      <c r="BJ60" s="438" t="str">
        <f t="shared" si="28"/>
        <v/>
      </c>
      <c r="BK60" s="438" t="str">
        <f t="shared" si="29"/>
        <v/>
      </c>
      <c r="BL60" s="134"/>
      <c r="BM60" s="134"/>
      <c r="BN60" s="421" t="str">
        <f t="shared" si="19"/>
        <v/>
      </c>
      <c r="BO60" s="438" t="str">
        <f t="shared" si="30"/>
        <v/>
      </c>
      <c r="BP60" s="134"/>
      <c r="BQ60" s="134"/>
      <c r="BR60" s="134"/>
      <c r="BS60" s="134"/>
      <c r="BT60" s="134"/>
      <c r="BU60" s="134"/>
      <c r="BV60" s="134"/>
      <c r="BW60" s="134"/>
      <c r="BX60" s="134"/>
      <c r="BY60" s="134"/>
      <c r="BZ60" s="134"/>
      <c r="CA60" s="421" t="str">
        <f t="shared" si="20"/>
        <v/>
      </c>
      <c r="CB60" s="134"/>
      <c r="CC60" s="421" t="str">
        <f t="shared" si="21"/>
        <v/>
      </c>
      <c r="CD60" s="438" t="str">
        <f t="shared" si="31"/>
        <v/>
      </c>
      <c r="CE60" s="134"/>
      <c r="CF60" s="134"/>
      <c r="CG60" s="134"/>
      <c r="CH60" s="134"/>
      <c r="CI60" s="134"/>
      <c r="CJ60" s="134"/>
      <c r="CK60" s="134"/>
      <c r="CL60" s="134"/>
      <c r="CM60" s="134"/>
      <c r="CN60" s="134"/>
      <c r="CO60" s="134"/>
      <c r="CP60" s="134"/>
      <c r="CQ60" s="134"/>
      <c r="CR60" s="134"/>
      <c r="CS60" s="438" t="str">
        <f t="shared" si="22"/>
        <v/>
      </c>
      <c r="CT60" s="134"/>
      <c r="CU60" s="421" t="str">
        <f t="shared" si="23"/>
        <v/>
      </c>
    </row>
    <row r="61" spans="1:99" x14ac:dyDescent="0.2">
      <c r="A61" s="26" t="b">
        <f t="shared" si="0"/>
        <v>0</v>
      </c>
      <c r="B61" s="25">
        <v>40</v>
      </c>
      <c r="C61" s="419" t="str">
        <f t="shared" si="32"/>
        <v>-</v>
      </c>
      <c r="D61" s="419" t="str">
        <f t="shared" si="33"/>
        <v>-</v>
      </c>
      <c r="E61" s="420" t="str">
        <f t="shared" si="34"/>
        <v>-</v>
      </c>
      <c r="F61" s="421" t="str">
        <f t="shared" si="35"/>
        <v>-</v>
      </c>
      <c r="G61" s="422" t="str">
        <f t="shared" si="36"/>
        <v>-</v>
      </c>
      <c r="H61" s="419" t="str">
        <f t="shared" si="15"/>
        <v>-</v>
      </c>
      <c r="J61" s="25">
        <v>40</v>
      </c>
      <c r="K61" s="431"/>
      <c r="L61" s="134"/>
      <c r="M61" s="431"/>
      <c r="N61" s="134"/>
      <c r="O61" s="134"/>
      <c r="P61" s="134"/>
      <c r="Q61" s="134"/>
      <c r="R61" s="432"/>
      <c r="S61" s="432"/>
      <c r="T61" s="432"/>
      <c r="U61" s="432"/>
      <c r="V61" s="134"/>
      <c r="W61" s="134"/>
      <c r="X61" s="433"/>
      <c r="Y61" s="433"/>
      <c r="Z61" s="433"/>
      <c r="AA61" s="433"/>
      <c r="AB61" s="433"/>
      <c r="AC61" s="134"/>
      <c r="AD61" s="134"/>
      <c r="AE61" s="134"/>
      <c r="AG61" s="25">
        <v>40</v>
      </c>
      <c r="AH61" s="421" t="str">
        <f t="shared" si="16"/>
        <v/>
      </c>
      <c r="AI61" s="421" t="str">
        <f t="shared" si="17"/>
        <v/>
      </c>
      <c r="AJ61" s="421" t="str">
        <f t="shared" si="37"/>
        <v/>
      </c>
      <c r="AK61" s="421" t="str">
        <f t="shared" si="38"/>
        <v/>
      </c>
      <c r="AL61" s="421" t="str">
        <f t="shared" si="18"/>
        <v/>
      </c>
      <c r="AM61" s="134"/>
      <c r="AN61" s="134"/>
      <c r="AO61" s="134"/>
      <c r="AP61" s="134"/>
      <c r="AQ61" s="134"/>
      <c r="AR61" s="134"/>
      <c r="AS61" s="134"/>
      <c r="AT61" s="134"/>
      <c r="AU61" s="134"/>
      <c r="AV61" s="134"/>
      <c r="AW61" s="134"/>
      <c r="AX61" s="421" t="str">
        <f t="shared" si="24"/>
        <v/>
      </c>
      <c r="AY61" s="438" t="str">
        <f t="shared" si="25"/>
        <v/>
      </c>
      <c r="AZ61" s="134"/>
      <c r="BA61" s="134"/>
      <c r="BB61" s="134"/>
      <c r="BC61" s="134"/>
      <c r="BD61" s="134"/>
      <c r="BE61" s="134"/>
      <c r="BF61" s="134"/>
      <c r="BG61" s="438" t="str">
        <f t="shared" si="26"/>
        <v/>
      </c>
      <c r="BH61" s="134"/>
      <c r="BI61" s="438" t="str">
        <f t="shared" si="27"/>
        <v/>
      </c>
      <c r="BJ61" s="438" t="str">
        <f t="shared" si="28"/>
        <v/>
      </c>
      <c r="BK61" s="438" t="str">
        <f t="shared" si="29"/>
        <v/>
      </c>
      <c r="BL61" s="134"/>
      <c r="BM61" s="134"/>
      <c r="BN61" s="421" t="str">
        <f t="shared" si="19"/>
        <v/>
      </c>
      <c r="BO61" s="438" t="str">
        <f t="shared" si="30"/>
        <v/>
      </c>
      <c r="BP61" s="134"/>
      <c r="BQ61" s="134"/>
      <c r="BR61" s="134"/>
      <c r="BS61" s="134"/>
      <c r="BT61" s="134"/>
      <c r="BU61" s="134"/>
      <c r="BV61" s="134"/>
      <c r="BW61" s="134"/>
      <c r="BX61" s="134"/>
      <c r="BY61" s="134"/>
      <c r="BZ61" s="134"/>
      <c r="CA61" s="421" t="str">
        <f t="shared" si="20"/>
        <v/>
      </c>
      <c r="CB61" s="134"/>
      <c r="CC61" s="421" t="str">
        <f t="shared" si="21"/>
        <v/>
      </c>
      <c r="CD61" s="438" t="str">
        <f t="shared" si="31"/>
        <v/>
      </c>
      <c r="CE61" s="134"/>
      <c r="CF61" s="134"/>
      <c r="CG61" s="134"/>
      <c r="CH61" s="134"/>
      <c r="CI61" s="134"/>
      <c r="CJ61" s="134"/>
      <c r="CK61" s="134"/>
      <c r="CL61" s="134"/>
      <c r="CM61" s="134"/>
      <c r="CN61" s="134"/>
      <c r="CO61" s="134"/>
      <c r="CP61" s="134"/>
      <c r="CQ61" s="134"/>
      <c r="CR61" s="134"/>
      <c r="CS61" s="438" t="str">
        <f t="shared" si="22"/>
        <v/>
      </c>
      <c r="CT61" s="134"/>
      <c r="CU61" s="421" t="str">
        <f t="shared" si="23"/>
        <v/>
      </c>
    </row>
    <row r="62" spans="1:99" x14ac:dyDescent="0.2">
      <c r="A62" s="26" t="b">
        <f t="shared" si="0"/>
        <v>0</v>
      </c>
      <c r="B62" s="25">
        <v>41</v>
      </c>
      <c r="C62" s="419" t="str">
        <f t="shared" si="32"/>
        <v>-</v>
      </c>
      <c r="D62" s="419" t="str">
        <f t="shared" si="33"/>
        <v>-</v>
      </c>
      <c r="E62" s="420" t="str">
        <f t="shared" si="34"/>
        <v>-</v>
      </c>
      <c r="F62" s="421" t="str">
        <f t="shared" si="35"/>
        <v>-</v>
      </c>
      <c r="G62" s="422" t="str">
        <f t="shared" si="36"/>
        <v>-</v>
      </c>
      <c r="H62" s="419" t="str">
        <f t="shared" si="15"/>
        <v>-</v>
      </c>
      <c r="J62" s="25">
        <v>41</v>
      </c>
      <c r="K62" s="431"/>
      <c r="L62" s="134"/>
      <c r="M62" s="431"/>
      <c r="N62" s="134"/>
      <c r="O62" s="134"/>
      <c r="P62" s="134"/>
      <c r="Q62" s="134"/>
      <c r="R62" s="432"/>
      <c r="S62" s="432"/>
      <c r="T62" s="432"/>
      <c r="U62" s="432"/>
      <c r="V62" s="134"/>
      <c r="W62" s="134"/>
      <c r="X62" s="433"/>
      <c r="Y62" s="433"/>
      <c r="Z62" s="433"/>
      <c r="AA62" s="433"/>
      <c r="AB62" s="433"/>
      <c r="AC62" s="134"/>
      <c r="AD62" s="134"/>
      <c r="AE62" s="134"/>
      <c r="AG62" s="25">
        <v>41</v>
      </c>
      <c r="AH62" s="421" t="str">
        <f t="shared" si="16"/>
        <v/>
      </c>
      <c r="AI62" s="421" t="str">
        <f t="shared" si="17"/>
        <v/>
      </c>
      <c r="AJ62" s="421" t="str">
        <f t="shared" si="37"/>
        <v/>
      </c>
      <c r="AK62" s="421" t="str">
        <f t="shared" si="38"/>
        <v/>
      </c>
      <c r="AL62" s="421" t="str">
        <f t="shared" si="18"/>
        <v/>
      </c>
      <c r="AM62" s="134"/>
      <c r="AN62" s="134"/>
      <c r="AO62" s="134"/>
      <c r="AP62" s="134"/>
      <c r="AQ62" s="134"/>
      <c r="AR62" s="134"/>
      <c r="AS62" s="134"/>
      <c r="AT62" s="134"/>
      <c r="AU62" s="134"/>
      <c r="AV62" s="134"/>
      <c r="AW62" s="134"/>
      <c r="AX62" s="421" t="str">
        <f t="shared" si="24"/>
        <v/>
      </c>
      <c r="AY62" s="438" t="str">
        <f t="shared" si="25"/>
        <v/>
      </c>
      <c r="AZ62" s="134"/>
      <c r="BA62" s="134"/>
      <c r="BB62" s="134"/>
      <c r="BC62" s="134"/>
      <c r="BD62" s="134"/>
      <c r="BE62" s="134"/>
      <c r="BF62" s="134"/>
      <c r="BG62" s="438" t="str">
        <f t="shared" si="26"/>
        <v/>
      </c>
      <c r="BH62" s="134"/>
      <c r="BI62" s="438" t="str">
        <f t="shared" si="27"/>
        <v/>
      </c>
      <c r="BJ62" s="438" t="str">
        <f t="shared" si="28"/>
        <v/>
      </c>
      <c r="BK62" s="438" t="str">
        <f t="shared" si="29"/>
        <v/>
      </c>
      <c r="BL62" s="134"/>
      <c r="BM62" s="134"/>
      <c r="BN62" s="421" t="str">
        <f t="shared" si="19"/>
        <v/>
      </c>
      <c r="BO62" s="438" t="str">
        <f t="shared" si="30"/>
        <v/>
      </c>
      <c r="BP62" s="134"/>
      <c r="BQ62" s="134"/>
      <c r="BR62" s="134"/>
      <c r="BS62" s="134"/>
      <c r="BT62" s="134"/>
      <c r="BU62" s="134"/>
      <c r="BV62" s="134"/>
      <c r="BW62" s="134"/>
      <c r="BX62" s="134"/>
      <c r="BY62" s="134"/>
      <c r="BZ62" s="134"/>
      <c r="CA62" s="421" t="str">
        <f t="shared" si="20"/>
        <v/>
      </c>
      <c r="CB62" s="134"/>
      <c r="CC62" s="421" t="str">
        <f t="shared" si="21"/>
        <v/>
      </c>
      <c r="CD62" s="438" t="str">
        <f t="shared" si="31"/>
        <v/>
      </c>
      <c r="CE62" s="134"/>
      <c r="CF62" s="134"/>
      <c r="CG62" s="134"/>
      <c r="CH62" s="134"/>
      <c r="CI62" s="134"/>
      <c r="CJ62" s="134"/>
      <c r="CK62" s="134"/>
      <c r="CL62" s="134"/>
      <c r="CM62" s="134"/>
      <c r="CN62" s="134"/>
      <c r="CO62" s="134"/>
      <c r="CP62" s="134"/>
      <c r="CQ62" s="134"/>
      <c r="CR62" s="134"/>
      <c r="CS62" s="438" t="str">
        <f t="shared" si="22"/>
        <v/>
      </c>
      <c r="CT62" s="134"/>
      <c r="CU62" s="421" t="str">
        <f t="shared" si="23"/>
        <v/>
      </c>
    </row>
    <row r="63" spans="1:99" x14ac:dyDescent="0.2">
      <c r="A63" s="26" t="b">
        <f t="shared" si="0"/>
        <v>0</v>
      </c>
      <c r="B63" s="25">
        <v>42</v>
      </c>
      <c r="C63" s="419" t="str">
        <f t="shared" si="32"/>
        <v>-</v>
      </c>
      <c r="D63" s="419" t="str">
        <f t="shared" si="33"/>
        <v>-</v>
      </c>
      <c r="E63" s="420" t="str">
        <f t="shared" si="34"/>
        <v>-</v>
      </c>
      <c r="F63" s="421" t="str">
        <f t="shared" si="35"/>
        <v>-</v>
      </c>
      <c r="G63" s="422" t="str">
        <f t="shared" si="36"/>
        <v>-</v>
      </c>
      <c r="H63" s="419" t="str">
        <f t="shared" si="15"/>
        <v>-</v>
      </c>
      <c r="J63" s="25">
        <v>42</v>
      </c>
      <c r="K63" s="431"/>
      <c r="L63" s="134"/>
      <c r="M63" s="431"/>
      <c r="N63" s="134"/>
      <c r="O63" s="134"/>
      <c r="P63" s="134"/>
      <c r="Q63" s="134"/>
      <c r="R63" s="432"/>
      <c r="S63" s="432"/>
      <c r="T63" s="432"/>
      <c r="U63" s="432"/>
      <c r="V63" s="134"/>
      <c r="W63" s="134"/>
      <c r="X63" s="433"/>
      <c r="Y63" s="433"/>
      <c r="Z63" s="433"/>
      <c r="AA63" s="433"/>
      <c r="AB63" s="433"/>
      <c r="AC63" s="134"/>
      <c r="AD63" s="134"/>
      <c r="AE63" s="134"/>
      <c r="AG63" s="25">
        <v>42</v>
      </c>
      <c r="AH63" s="421" t="str">
        <f t="shared" si="16"/>
        <v/>
      </c>
      <c r="AI63" s="421" t="str">
        <f t="shared" si="17"/>
        <v/>
      </c>
      <c r="AJ63" s="421" t="str">
        <f t="shared" si="37"/>
        <v/>
      </c>
      <c r="AK63" s="421" t="str">
        <f t="shared" si="38"/>
        <v/>
      </c>
      <c r="AL63" s="421" t="str">
        <f t="shared" si="18"/>
        <v/>
      </c>
      <c r="AM63" s="134"/>
      <c r="AN63" s="134"/>
      <c r="AO63" s="134"/>
      <c r="AP63" s="134"/>
      <c r="AQ63" s="134"/>
      <c r="AR63" s="134"/>
      <c r="AS63" s="134"/>
      <c r="AT63" s="134"/>
      <c r="AU63" s="134"/>
      <c r="AV63" s="134"/>
      <c r="AW63" s="134"/>
      <c r="AX63" s="421" t="str">
        <f t="shared" si="24"/>
        <v/>
      </c>
      <c r="AY63" s="438" t="str">
        <f t="shared" si="25"/>
        <v/>
      </c>
      <c r="AZ63" s="134"/>
      <c r="BA63" s="134"/>
      <c r="BB63" s="134"/>
      <c r="BC63" s="134"/>
      <c r="BD63" s="134"/>
      <c r="BE63" s="134"/>
      <c r="BF63" s="134"/>
      <c r="BG63" s="438" t="str">
        <f t="shared" si="26"/>
        <v/>
      </c>
      <c r="BH63" s="134"/>
      <c r="BI63" s="438" t="str">
        <f t="shared" si="27"/>
        <v/>
      </c>
      <c r="BJ63" s="438" t="str">
        <f t="shared" si="28"/>
        <v/>
      </c>
      <c r="BK63" s="438" t="str">
        <f t="shared" si="29"/>
        <v/>
      </c>
      <c r="BL63" s="134"/>
      <c r="BM63" s="134"/>
      <c r="BN63" s="421" t="str">
        <f t="shared" si="19"/>
        <v/>
      </c>
      <c r="BO63" s="438" t="str">
        <f t="shared" si="30"/>
        <v/>
      </c>
      <c r="BP63" s="134"/>
      <c r="BQ63" s="134"/>
      <c r="BR63" s="134"/>
      <c r="BS63" s="134"/>
      <c r="BT63" s="134"/>
      <c r="BU63" s="134"/>
      <c r="BV63" s="134"/>
      <c r="BW63" s="134"/>
      <c r="BX63" s="134"/>
      <c r="BY63" s="134"/>
      <c r="BZ63" s="134"/>
      <c r="CA63" s="421" t="str">
        <f t="shared" si="20"/>
        <v/>
      </c>
      <c r="CB63" s="134"/>
      <c r="CC63" s="421" t="str">
        <f t="shared" si="21"/>
        <v/>
      </c>
      <c r="CD63" s="438" t="str">
        <f t="shared" si="31"/>
        <v/>
      </c>
      <c r="CE63" s="134"/>
      <c r="CF63" s="134"/>
      <c r="CG63" s="134"/>
      <c r="CH63" s="134"/>
      <c r="CI63" s="134"/>
      <c r="CJ63" s="134"/>
      <c r="CK63" s="134"/>
      <c r="CL63" s="134"/>
      <c r="CM63" s="134"/>
      <c r="CN63" s="134"/>
      <c r="CO63" s="134"/>
      <c r="CP63" s="134"/>
      <c r="CQ63" s="134"/>
      <c r="CR63" s="134"/>
      <c r="CS63" s="438" t="str">
        <f t="shared" si="22"/>
        <v/>
      </c>
      <c r="CT63" s="134"/>
      <c r="CU63" s="421" t="str">
        <f t="shared" si="23"/>
        <v/>
      </c>
    </row>
    <row r="64" spans="1:99" x14ac:dyDescent="0.2">
      <c r="A64" s="26" t="b">
        <f t="shared" si="0"/>
        <v>0</v>
      </c>
      <c r="B64" s="25">
        <v>43</v>
      </c>
      <c r="C64" s="419" t="str">
        <f t="shared" si="32"/>
        <v>-</v>
      </c>
      <c r="D64" s="419" t="str">
        <f t="shared" si="33"/>
        <v>-</v>
      </c>
      <c r="E64" s="420" t="str">
        <f t="shared" si="34"/>
        <v>-</v>
      </c>
      <c r="F64" s="421" t="str">
        <f t="shared" si="35"/>
        <v>-</v>
      </c>
      <c r="G64" s="422" t="str">
        <f t="shared" si="36"/>
        <v>-</v>
      </c>
      <c r="H64" s="419" t="str">
        <f t="shared" si="15"/>
        <v>-</v>
      </c>
      <c r="J64" s="25">
        <v>43</v>
      </c>
      <c r="K64" s="431"/>
      <c r="L64" s="134"/>
      <c r="M64" s="431"/>
      <c r="N64" s="134"/>
      <c r="O64" s="134"/>
      <c r="P64" s="134"/>
      <c r="Q64" s="134"/>
      <c r="R64" s="432"/>
      <c r="S64" s="432"/>
      <c r="T64" s="432"/>
      <c r="U64" s="432"/>
      <c r="V64" s="134"/>
      <c r="W64" s="134"/>
      <c r="X64" s="433"/>
      <c r="Y64" s="433"/>
      <c r="Z64" s="433"/>
      <c r="AA64" s="433"/>
      <c r="AB64" s="433"/>
      <c r="AC64" s="134"/>
      <c r="AD64" s="134"/>
      <c r="AE64" s="134"/>
      <c r="AG64" s="25">
        <v>43</v>
      </c>
      <c r="AH64" s="421" t="str">
        <f t="shared" si="16"/>
        <v/>
      </c>
      <c r="AI64" s="421" t="str">
        <f t="shared" si="17"/>
        <v/>
      </c>
      <c r="AJ64" s="421" t="str">
        <f t="shared" si="37"/>
        <v/>
      </c>
      <c r="AK64" s="421" t="str">
        <f t="shared" si="38"/>
        <v/>
      </c>
      <c r="AL64" s="421" t="str">
        <f t="shared" si="18"/>
        <v/>
      </c>
      <c r="AM64" s="134"/>
      <c r="AN64" s="134"/>
      <c r="AO64" s="134"/>
      <c r="AP64" s="134"/>
      <c r="AQ64" s="134"/>
      <c r="AR64" s="134"/>
      <c r="AS64" s="134"/>
      <c r="AT64" s="134"/>
      <c r="AU64" s="134"/>
      <c r="AV64" s="134"/>
      <c r="AW64" s="134"/>
      <c r="AX64" s="421" t="str">
        <f t="shared" si="24"/>
        <v/>
      </c>
      <c r="AY64" s="438" t="str">
        <f t="shared" si="25"/>
        <v/>
      </c>
      <c r="AZ64" s="134"/>
      <c r="BA64" s="134"/>
      <c r="BB64" s="134"/>
      <c r="BC64" s="134"/>
      <c r="BD64" s="134"/>
      <c r="BE64" s="134"/>
      <c r="BF64" s="134"/>
      <c r="BG64" s="438" t="str">
        <f t="shared" si="26"/>
        <v/>
      </c>
      <c r="BH64" s="134"/>
      <c r="BI64" s="438" t="str">
        <f t="shared" si="27"/>
        <v/>
      </c>
      <c r="BJ64" s="438" t="str">
        <f t="shared" si="28"/>
        <v/>
      </c>
      <c r="BK64" s="438" t="str">
        <f t="shared" si="29"/>
        <v/>
      </c>
      <c r="BL64" s="134"/>
      <c r="BM64" s="134"/>
      <c r="BN64" s="421" t="str">
        <f t="shared" si="19"/>
        <v/>
      </c>
      <c r="BO64" s="438" t="str">
        <f t="shared" si="30"/>
        <v/>
      </c>
      <c r="BP64" s="134"/>
      <c r="BQ64" s="134"/>
      <c r="BR64" s="134"/>
      <c r="BS64" s="134"/>
      <c r="BT64" s="134"/>
      <c r="BU64" s="134"/>
      <c r="BV64" s="134"/>
      <c r="BW64" s="134"/>
      <c r="BX64" s="134"/>
      <c r="BY64" s="134"/>
      <c r="BZ64" s="134"/>
      <c r="CA64" s="421" t="str">
        <f t="shared" si="20"/>
        <v/>
      </c>
      <c r="CB64" s="134"/>
      <c r="CC64" s="421" t="str">
        <f t="shared" si="21"/>
        <v/>
      </c>
      <c r="CD64" s="438" t="str">
        <f t="shared" si="31"/>
        <v/>
      </c>
      <c r="CE64" s="134"/>
      <c r="CF64" s="134"/>
      <c r="CG64" s="134"/>
      <c r="CH64" s="134"/>
      <c r="CI64" s="134"/>
      <c r="CJ64" s="134"/>
      <c r="CK64" s="134"/>
      <c r="CL64" s="134"/>
      <c r="CM64" s="134"/>
      <c r="CN64" s="134"/>
      <c r="CO64" s="134"/>
      <c r="CP64" s="134"/>
      <c r="CQ64" s="134"/>
      <c r="CR64" s="134"/>
      <c r="CS64" s="438" t="str">
        <f t="shared" si="22"/>
        <v/>
      </c>
      <c r="CT64" s="134"/>
      <c r="CU64" s="421" t="str">
        <f t="shared" si="23"/>
        <v/>
      </c>
    </row>
    <row r="65" spans="1:99" x14ac:dyDescent="0.2">
      <c r="A65" s="26" t="b">
        <f t="shared" si="0"/>
        <v>0</v>
      </c>
      <c r="B65" s="25">
        <v>44</v>
      </c>
      <c r="C65" s="419" t="str">
        <f t="shared" si="32"/>
        <v>-</v>
      </c>
      <c r="D65" s="419" t="str">
        <f t="shared" si="33"/>
        <v>-</v>
      </c>
      <c r="E65" s="420" t="str">
        <f t="shared" si="34"/>
        <v>-</v>
      </c>
      <c r="F65" s="421" t="str">
        <f t="shared" si="35"/>
        <v>-</v>
      </c>
      <c r="G65" s="422" t="str">
        <f t="shared" si="36"/>
        <v>-</v>
      </c>
      <c r="H65" s="419" t="str">
        <f t="shared" si="15"/>
        <v>-</v>
      </c>
      <c r="J65" s="25">
        <v>44</v>
      </c>
      <c r="K65" s="431"/>
      <c r="L65" s="134"/>
      <c r="M65" s="431"/>
      <c r="N65" s="134"/>
      <c r="O65" s="134"/>
      <c r="P65" s="134"/>
      <c r="Q65" s="134"/>
      <c r="R65" s="432"/>
      <c r="S65" s="432"/>
      <c r="T65" s="432"/>
      <c r="U65" s="432"/>
      <c r="V65" s="134"/>
      <c r="W65" s="134"/>
      <c r="X65" s="433"/>
      <c r="Y65" s="433"/>
      <c r="Z65" s="433"/>
      <c r="AA65" s="433"/>
      <c r="AB65" s="433"/>
      <c r="AC65" s="134"/>
      <c r="AD65" s="134"/>
      <c r="AE65" s="134"/>
      <c r="AG65" s="25">
        <v>44</v>
      </c>
      <c r="AH65" s="421" t="str">
        <f t="shared" si="16"/>
        <v/>
      </c>
      <c r="AI65" s="421" t="str">
        <f t="shared" si="17"/>
        <v/>
      </c>
      <c r="AJ65" s="421" t="str">
        <f t="shared" si="37"/>
        <v/>
      </c>
      <c r="AK65" s="421" t="str">
        <f t="shared" si="38"/>
        <v/>
      </c>
      <c r="AL65" s="421" t="str">
        <f t="shared" si="18"/>
        <v/>
      </c>
      <c r="AM65" s="134"/>
      <c r="AN65" s="134"/>
      <c r="AO65" s="134"/>
      <c r="AP65" s="134"/>
      <c r="AQ65" s="134"/>
      <c r="AR65" s="134"/>
      <c r="AS65" s="134"/>
      <c r="AT65" s="134"/>
      <c r="AU65" s="134"/>
      <c r="AV65" s="134"/>
      <c r="AW65" s="134"/>
      <c r="AX65" s="421" t="str">
        <f t="shared" si="24"/>
        <v/>
      </c>
      <c r="AY65" s="438" t="str">
        <f t="shared" si="25"/>
        <v/>
      </c>
      <c r="AZ65" s="134"/>
      <c r="BA65" s="134"/>
      <c r="BB65" s="134"/>
      <c r="BC65" s="134"/>
      <c r="BD65" s="134"/>
      <c r="BE65" s="134"/>
      <c r="BF65" s="134"/>
      <c r="BG65" s="438" t="str">
        <f t="shared" si="26"/>
        <v/>
      </c>
      <c r="BH65" s="134"/>
      <c r="BI65" s="438" t="str">
        <f t="shared" si="27"/>
        <v/>
      </c>
      <c r="BJ65" s="438" t="str">
        <f t="shared" si="28"/>
        <v/>
      </c>
      <c r="BK65" s="438" t="str">
        <f t="shared" si="29"/>
        <v/>
      </c>
      <c r="BL65" s="134"/>
      <c r="BM65" s="134"/>
      <c r="BN65" s="421" t="str">
        <f t="shared" si="19"/>
        <v/>
      </c>
      <c r="BO65" s="438" t="str">
        <f t="shared" si="30"/>
        <v/>
      </c>
      <c r="BP65" s="134"/>
      <c r="BQ65" s="134"/>
      <c r="BR65" s="134"/>
      <c r="BS65" s="134"/>
      <c r="BT65" s="134"/>
      <c r="BU65" s="134"/>
      <c r="BV65" s="134"/>
      <c r="BW65" s="134"/>
      <c r="BX65" s="134"/>
      <c r="BY65" s="134"/>
      <c r="BZ65" s="134"/>
      <c r="CA65" s="421" t="str">
        <f t="shared" si="20"/>
        <v/>
      </c>
      <c r="CB65" s="134"/>
      <c r="CC65" s="421" t="str">
        <f t="shared" si="21"/>
        <v/>
      </c>
      <c r="CD65" s="438" t="str">
        <f t="shared" si="31"/>
        <v/>
      </c>
      <c r="CE65" s="134"/>
      <c r="CF65" s="134"/>
      <c r="CG65" s="134"/>
      <c r="CH65" s="134"/>
      <c r="CI65" s="134"/>
      <c r="CJ65" s="134"/>
      <c r="CK65" s="134"/>
      <c r="CL65" s="134"/>
      <c r="CM65" s="134"/>
      <c r="CN65" s="134"/>
      <c r="CO65" s="134"/>
      <c r="CP65" s="134"/>
      <c r="CQ65" s="134"/>
      <c r="CR65" s="134"/>
      <c r="CS65" s="438" t="str">
        <f t="shared" si="22"/>
        <v/>
      </c>
      <c r="CT65" s="134"/>
      <c r="CU65" s="421" t="str">
        <f t="shared" si="23"/>
        <v/>
      </c>
    </row>
    <row r="66" spans="1:99" x14ac:dyDescent="0.2">
      <c r="A66" s="26" t="b">
        <f t="shared" si="0"/>
        <v>0</v>
      </c>
      <c r="B66" s="25">
        <v>45</v>
      </c>
      <c r="C66" s="419" t="str">
        <f t="shared" si="32"/>
        <v>-</v>
      </c>
      <c r="D66" s="419" t="str">
        <f t="shared" si="33"/>
        <v>-</v>
      </c>
      <c r="E66" s="420" t="str">
        <f t="shared" si="34"/>
        <v>-</v>
      </c>
      <c r="F66" s="421" t="str">
        <f t="shared" si="35"/>
        <v>-</v>
      </c>
      <c r="G66" s="422" t="str">
        <f t="shared" si="36"/>
        <v>-</v>
      </c>
      <c r="H66" s="419" t="str">
        <f t="shared" si="15"/>
        <v>-</v>
      </c>
      <c r="J66" s="25">
        <v>45</v>
      </c>
      <c r="K66" s="431"/>
      <c r="L66" s="134"/>
      <c r="M66" s="431"/>
      <c r="N66" s="134"/>
      <c r="O66" s="134"/>
      <c r="P66" s="134"/>
      <c r="Q66" s="134"/>
      <c r="R66" s="432"/>
      <c r="S66" s="432"/>
      <c r="T66" s="432"/>
      <c r="U66" s="432"/>
      <c r="V66" s="134"/>
      <c r="W66" s="134"/>
      <c r="X66" s="433"/>
      <c r="Y66" s="433"/>
      <c r="Z66" s="433"/>
      <c r="AA66" s="433"/>
      <c r="AB66" s="433"/>
      <c r="AC66" s="134"/>
      <c r="AD66" s="134"/>
      <c r="AE66" s="134"/>
      <c r="AG66" s="25">
        <v>45</v>
      </c>
      <c r="AH66" s="421" t="str">
        <f t="shared" si="16"/>
        <v/>
      </c>
      <c r="AI66" s="421" t="str">
        <f t="shared" si="17"/>
        <v/>
      </c>
      <c r="AJ66" s="421" t="str">
        <f t="shared" si="37"/>
        <v/>
      </c>
      <c r="AK66" s="421" t="str">
        <f t="shared" si="38"/>
        <v/>
      </c>
      <c r="AL66" s="421" t="str">
        <f t="shared" si="18"/>
        <v/>
      </c>
      <c r="AM66" s="134"/>
      <c r="AN66" s="134"/>
      <c r="AO66" s="134"/>
      <c r="AP66" s="134"/>
      <c r="AQ66" s="134"/>
      <c r="AR66" s="134"/>
      <c r="AS66" s="134"/>
      <c r="AT66" s="134"/>
      <c r="AU66" s="134"/>
      <c r="AV66" s="134"/>
      <c r="AW66" s="134"/>
      <c r="AX66" s="421" t="str">
        <f t="shared" si="24"/>
        <v/>
      </c>
      <c r="AY66" s="438" t="str">
        <f t="shared" si="25"/>
        <v/>
      </c>
      <c r="AZ66" s="134"/>
      <c r="BA66" s="134"/>
      <c r="BB66" s="134"/>
      <c r="BC66" s="134"/>
      <c r="BD66" s="134"/>
      <c r="BE66" s="134"/>
      <c r="BF66" s="134"/>
      <c r="BG66" s="438" t="str">
        <f t="shared" si="26"/>
        <v/>
      </c>
      <c r="BH66" s="134"/>
      <c r="BI66" s="438" t="str">
        <f t="shared" si="27"/>
        <v/>
      </c>
      <c r="BJ66" s="438" t="str">
        <f t="shared" si="28"/>
        <v/>
      </c>
      <c r="BK66" s="438" t="str">
        <f t="shared" si="29"/>
        <v/>
      </c>
      <c r="BL66" s="134"/>
      <c r="BM66" s="134"/>
      <c r="BN66" s="421" t="str">
        <f t="shared" si="19"/>
        <v/>
      </c>
      <c r="BO66" s="438" t="str">
        <f t="shared" si="30"/>
        <v/>
      </c>
      <c r="BP66" s="134"/>
      <c r="BQ66" s="134"/>
      <c r="BR66" s="134"/>
      <c r="BS66" s="134"/>
      <c r="BT66" s="134"/>
      <c r="BU66" s="134"/>
      <c r="BV66" s="134"/>
      <c r="BW66" s="134"/>
      <c r="BX66" s="134"/>
      <c r="BY66" s="134"/>
      <c r="BZ66" s="134"/>
      <c r="CA66" s="421" t="str">
        <f t="shared" si="20"/>
        <v/>
      </c>
      <c r="CB66" s="134"/>
      <c r="CC66" s="421" t="str">
        <f t="shared" si="21"/>
        <v/>
      </c>
      <c r="CD66" s="438" t="str">
        <f t="shared" si="31"/>
        <v/>
      </c>
      <c r="CE66" s="134"/>
      <c r="CF66" s="134"/>
      <c r="CG66" s="134"/>
      <c r="CH66" s="134"/>
      <c r="CI66" s="134"/>
      <c r="CJ66" s="134"/>
      <c r="CK66" s="134"/>
      <c r="CL66" s="134"/>
      <c r="CM66" s="134"/>
      <c r="CN66" s="134"/>
      <c r="CO66" s="134"/>
      <c r="CP66" s="134"/>
      <c r="CQ66" s="134"/>
      <c r="CR66" s="134"/>
      <c r="CS66" s="438" t="str">
        <f t="shared" si="22"/>
        <v/>
      </c>
      <c r="CT66" s="134"/>
      <c r="CU66" s="421" t="str">
        <f t="shared" si="23"/>
        <v/>
      </c>
    </row>
    <row r="67" spans="1:99" x14ac:dyDescent="0.2">
      <c r="A67" s="26" t="b">
        <f t="shared" si="0"/>
        <v>0</v>
      </c>
      <c r="B67" s="25">
        <v>46</v>
      </c>
      <c r="C67" s="419" t="str">
        <f t="shared" si="32"/>
        <v>-</v>
      </c>
      <c r="D67" s="419" t="str">
        <f t="shared" si="33"/>
        <v>-</v>
      </c>
      <c r="E67" s="420" t="str">
        <f t="shared" si="34"/>
        <v>-</v>
      </c>
      <c r="F67" s="421" t="str">
        <f t="shared" si="35"/>
        <v>-</v>
      </c>
      <c r="G67" s="422" t="str">
        <f t="shared" si="36"/>
        <v>-</v>
      </c>
      <c r="H67" s="419" t="str">
        <f t="shared" si="15"/>
        <v>-</v>
      </c>
      <c r="J67" s="25">
        <v>46</v>
      </c>
      <c r="K67" s="431"/>
      <c r="L67" s="134"/>
      <c r="M67" s="431"/>
      <c r="N67" s="134"/>
      <c r="O67" s="134"/>
      <c r="P67" s="134"/>
      <c r="Q67" s="134"/>
      <c r="R67" s="432"/>
      <c r="S67" s="432"/>
      <c r="T67" s="432"/>
      <c r="U67" s="432"/>
      <c r="V67" s="134"/>
      <c r="W67" s="134"/>
      <c r="X67" s="433"/>
      <c r="Y67" s="433"/>
      <c r="Z67" s="433"/>
      <c r="AA67" s="433"/>
      <c r="AB67" s="433"/>
      <c r="AC67" s="134"/>
      <c r="AD67" s="134"/>
      <c r="AE67" s="134"/>
      <c r="AG67" s="25">
        <v>46</v>
      </c>
      <c r="AH67" s="421" t="str">
        <f t="shared" si="16"/>
        <v/>
      </c>
      <c r="AI67" s="421" t="str">
        <f t="shared" si="17"/>
        <v/>
      </c>
      <c r="AJ67" s="421" t="str">
        <f t="shared" si="37"/>
        <v/>
      </c>
      <c r="AK67" s="421" t="str">
        <f t="shared" si="38"/>
        <v/>
      </c>
      <c r="AL67" s="421" t="str">
        <f t="shared" si="18"/>
        <v/>
      </c>
      <c r="AM67" s="134"/>
      <c r="AN67" s="134"/>
      <c r="AO67" s="134"/>
      <c r="AP67" s="134"/>
      <c r="AQ67" s="134"/>
      <c r="AR67" s="134"/>
      <c r="AS67" s="134"/>
      <c r="AT67" s="134"/>
      <c r="AU67" s="134"/>
      <c r="AV67" s="134"/>
      <c r="AW67" s="134"/>
      <c r="AX67" s="421" t="str">
        <f t="shared" si="24"/>
        <v/>
      </c>
      <c r="AY67" s="438" t="str">
        <f t="shared" si="25"/>
        <v/>
      </c>
      <c r="AZ67" s="134"/>
      <c r="BA67" s="134"/>
      <c r="BB67" s="134"/>
      <c r="BC67" s="134"/>
      <c r="BD67" s="134"/>
      <c r="BE67" s="134"/>
      <c r="BF67" s="134"/>
      <c r="BG67" s="438" t="str">
        <f t="shared" si="26"/>
        <v/>
      </c>
      <c r="BH67" s="134"/>
      <c r="BI67" s="438" t="str">
        <f t="shared" si="27"/>
        <v/>
      </c>
      <c r="BJ67" s="438" t="str">
        <f t="shared" si="28"/>
        <v/>
      </c>
      <c r="BK67" s="438" t="str">
        <f t="shared" si="29"/>
        <v/>
      </c>
      <c r="BL67" s="134"/>
      <c r="BM67" s="134"/>
      <c r="BN67" s="421" t="str">
        <f t="shared" si="19"/>
        <v/>
      </c>
      <c r="BO67" s="438" t="str">
        <f t="shared" si="30"/>
        <v/>
      </c>
      <c r="BP67" s="134"/>
      <c r="BQ67" s="134"/>
      <c r="BR67" s="134"/>
      <c r="BS67" s="134"/>
      <c r="BT67" s="134"/>
      <c r="BU67" s="134"/>
      <c r="BV67" s="134"/>
      <c r="BW67" s="134"/>
      <c r="BX67" s="134"/>
      <c r="BY67" s="134"/>
      <c r="BZ67" s="134"/>
      <c r="CA67" s="421" t="str">
        <f t="shared" si="20"/>
        <v/>
      </c>
      <c r="CB67" s="134"/>
      <c r="CC67" s="421" t="str">
        <f t="shared" si="21"/>
        <v/>
      </c>
      <c r="CD67" s="438" t="str">
        <f t="shared" si="31"/>
        <v/>
      </c>
      <c r="CE67" s="134"/>
      <c r="CF67" s="134"/>
      <c r="CG67" s="134"/>
      <c r="CH67" s="134"/>
      <c r="CI67" s="134"/>
      <c r="CJ67" s="134"/>
      <c r="CK67" s="134"/>
      <c r="CL67" s="134"/>
      <c r="CM67" s="134"/>
      <c r="CN67" s="134"/>
      <c r="CO67" s="134"/>
      <c r="CP67" s="134"/>
      <c r="CQ67" s="134"/>
      <c r="CR67" s="134"/>
      <c r="CS67" s="438" t="str">
        <f t="shared" si="22"/>
        <v/>
      </c>
      <c r="CT67" s="134"/>
      <c r="CU67" s="421" t="str">
        <f t="shared" si="23"/>
        <v/>
      </c>
    </row>
    <row r="68" spans="1:99" x14ac:dyDescent="0.2">
      <c r="A68" s="26" t="b">
        <f t="shared" si="0"/>
        <v>0</v>
      </c>
      <c r="B68" s="25">
        <v>47</v>
      </c>
      <c r="C68" s="419" t="str">
        <f t="shared" si="32"/>
        <v>-</v>
      </c>
      <c r="D68" s="419" t="str">
        <f t="shared" si="33"/>
        <v>-</v>
      </c>
      <c r="E68" s="420" t="str">
        <f t="shared" si="34"/>
        <v>-</v>
      </c>
      <c r="F68" s="421" t="str">
        <f t="shared" si="35"/>
        <v>-</v>
      </c>
      <c r="G68" s="422" t="str">
        <f t="shared" si="36"/>
        <v>-</v>
      </c>
      <c r="H68" s="419" t="str">
        <f t="shared" si="15"/>
        <v>-</v>
      </c>
      <c r="J68" s="25">
        <v>47</v>
      </c>
      <c r="K68" s="431"/>
      <c r="L68" s="134"/>
      <c r="M68" s="431"/>
      <c r="N68" s="134"/>
      <c r="O68" s="134"/>
      <c r="P68" s="134"/>
      <c r="Q68" s="134"/>
      <c r="R68" s="432"/>
      <c r="S68" s="432"/>
      <c r="T68" s="432"/>
      <c r="U68" s="432"/>
      <c r="V68" s="134"/>
      <c r="W68" s="134"/>
      <c r="X68" s="433"/>
      <c r="Y68" s="433"/>
      <c r="Z68" s="433"/>
      <c r="AA68" s="433"/>
      <c r="AB68" s="433"/>
      <c r="AC68" s="134"/>
      <c r="AD68" s="134"/>
      <c r="AE68" s="134"/>
      <c r="AG68" s="25">
        <v>47</v>
      </c>
      <c r="AH68" s="421" t="str">
        <f t="shared" si="16"/>
        <v/>
      </c>
      <c r="AI68" s="421" t="str">
        <f t="shared" si="17"/>
        <v/>
      </c>
      <c r="AJ68" s="421" t="str">
        <f t="shared" si="37"/>
        <v/>
      </c>
      <c r="AK68" s="421" t="str">
        <f t="shared" si="38"/>
        <v/>
      </c>
      <c r="AL68" s="421" t="str">
        <f t="shared" si="18"/>
        <v/>
      </c>
      <c r="AM68" s="134"/>
      <c r="AN68" s="134"/>
      <c r="AO68" s="134"/>
      <c r="AP68" s="134"/>
      <c r="AQ68" s="134"/>
      <c r="AR68" s="134"/>
      <c r="AS68" s="134"/>
      <c r="AT68" s="134"/>
      <c r="AU68" s="134"/>
      <c r="AV68" s="134"/>
      <c r="AW68" s="134"/>
      <c r="AX68" s="421" t="str">
        <f t="shared" si="24"/>
        <v/>
      </c>
      <c r="AY68" s="438" t="str">
        <f t="shared" si="25"/>
        <v/>
      </c>
      <c r="AZ68" s="134"/>
      <c r="BA68" s="134"/>
      <c r="BB68" s="134"/>
      <c r="BC68" s="134"/>
      <c r="BD68" s="134"/>
      <c r="BE68" s="134"/>
      <c r="BF68" s="134"/>
      <c r="BG68" s="438" t="str">
        <f t="shared" si="26"/>
        <v/>
      </c>
      <c r="BH68" s="134"/>
      <c r="BI68" s="438" t="str">
        <f t="shared" si="27"/>
        <v/>
      </c>
      <c r="BJ68" s="438" t="str">
        <f t="shared" si="28"/>
        <v/>
      </c>
      <c r="BK68" s="438" t="str">
        <f t="shared" si="29"/>
        <v/>
      </c>
      <c r="BL68" s="134"/>
      <c r="BM68" s="134"/>
      <c r="BN68" s="421" t="str">
        <f t="shared" si="19"/>
        <v/>
      </c>
      <c r="BO68" s="438" t="str">
        <f t="shared" si="30"/>
        <v/>
      </c>
      <c r="BP68" s="134"/>
      <c r="BQ68" s="134"/>
      <c r="BR68" s="134"/>
      <c r="BS68" s="134"/>
      <c r="BT68" s="134"/>
      <c r="BU68" s="134"/>
      <c r="BV68" s="134"/>
      <c r="BW68" s="134"/>
      <c r="BX68" s="134"/>
      <c r="BY68" s="134"/>
      <c r="BZ68" s="134"/>
      <c r="CA68" s="421" t="str">
        <f t="shared" si="20"/>
        <v/>
      </c>
      <c r="CB68" s="134"/>
      <c r="CC68" s="421" t="str">
        <f t="shared" si="21"/>
        <v/>
      </c>
      <c r="CD68" s="438" t="str">
        <f t="shared" si="31"/>
        <v/>
      </c>
      <c r="CE68" s="134"/>
      <c r="CF68" s="134"/>
      <c r="CG68" s="134"/>
      <c r="CH68" s="134"/>
      <c r="CI68" s="134"/>
      <c r="CJ68" s="134"/>
      <c r="CK68" s="134"/>
      <c r="CL68" s="134"/>
      <c r="CM68" s="134"/>
      <c r="CN68" s="134"/>
      <c r="CO68" s="134"/>
      <c r="CP68" s="134"/>
      <c r="CQ68" s="134"/>
      <c r="CR68" s="134"/>
      <c r="CS68" s="438" t="str">
        <f t="shared" si="22"/>
        <v/>
      </c>
      <c r="CT68" s="134"/>
      <c r="CU68" s="421" t="str">
        <f t="shared" si="23"/>
        <v/>
      </c>
    </row>
    <row r="69" spans="1:99" x14ac:dyDescent="0.2">
      <c r="A69" s="26" t="b">
        <f t="shared" si="0"/>
        <v>0</v>
      </c>
      <c r="B69" s="25">
        <v>48</v>
      </c>
      <c r="C69" s="419" t="str">
        <f t="shared" si="32"/>
        <v>-</v>
      </c>
      <c r="D69" s="419" t="str">
        <f t="shared" si="33"/>
        <v>-</v>
      </c>
      <c r="E69" s="420" t="str">
        <f t="shared" si="34"/>
        <v>-</v>
      </c>
      <c r="F69" s="421" t="str">
        <f t="shared" si="35"/>
        <v>-</v>
      </c>
      <c r="G69" s="422" t="str">
        <f t="shared" si="36"/>
        <v>-</v>
      </c>
      <c r="H69" s="419" t="str">
        <f t="shared" si="15"/>
        <v>-</v>
      </c>
      <c r="J69" s="25">
        <v>48</v>
      </c>
      <c r="K69" s="431"/>
      <c r="L69" s="134"/>
      <c r="M69" s="431"/>
      <c r="N69" s="134"/>
      <c r="O69" s="134"/>
      <c r="P69" s="134"/>
      <c r="Q69" s="134"/>
      <c r="R69" s="432"/>
      <c r="S69" s="432"/>
      <c r="T69" s="432"/>
      <c r="U69" s="432"/>
      <c r="V69" s="134"/>
      <c r="W69" s="134"/>
      <c r="X69" s="433"/>
      <c r="Y69" s="433"/>
      <c r="Z69" s="433"/>
      <c r="AA69" s="433"/>
      <c r="AB69" s="433"/>
      <c r="AC69" s="134"/>
      <c r="AD69" s="134"/>
      <c r="AE69" s="134"/>
      <c r="AG69" s="25">
        <v>48</v>
      </c>
      <c r="AH69" s="421" t="str">
        <f t="shared" si="16"/>
        <v/>
      </c>
      <c r="AI69" s="421" t="str">
        <f t="shared" si="17"/>
        <v/>
      </c>
      <c r="AJ69" s="421" t="str">
        <f t="shared" si="37"/>
        <v/>
      </c>
      <c r="AK69" s="421" t="str">
        <f t="shared" si="38"/>
        <v/>
      </c>
      <c r="AL69" s="421" t="str">
        <f t="shared" si="18"/>
        <v/>
      </c>
      <c r="AM69" s="134"/>
      <c r="AN69" s="134"/>
      <c r="AO69" s="134"/>
      <c r="AP69" s="134"/>
      <c r="AQ69" s="134"/>
      <c r="AR69" s="134"/>
      <c r="AS69" s="134"/>
      <c r="AT69" s="134"/>
      <c r="AU69" s="134"/>
      <c r="AV69" s="134"/>
      <c r="AW69" s="134"/>
      <c r="AX69" s="421" t="str">
        <f t="shared" si="24"/>
        <v/>
      </c>
      <c r="AY69" s="438" t="str">
        <f t="shared" si="25"/>
        <v/>
      </c>
      <c r="AZ69" s="134"/>
      <c r="BA69" s="134"/>
      <c r="BB69" s="134"/>
      <c r="BC69" s="134"/>
      <c r="BD69" s="134"/>
      <c r="BE69" s="134"/>
      <c r="BF69" s="134"/>
      <c r="BG69" s="438" t="str">
        <f t="shared" si="26"/>
        <v/>
      </c>
      <c r="BH69" s="134"/>
      <c r="BI69" s="438" t="str">
        <f t="shared" si="27"/>
        <v/>
      </c>
      <c r="BJ69" s="438" t="str">
        <f t="shared" si="28"/>
        <v/>
      </c>
      <c r="BK69" s="438" t="str">
        <f t="shared" si="29"/>
        <v/>
      </c>
      <c r="BL69" s="134"/>
      <c r="BM69" s="134"/>
      <c r="BN69" s="421" t="str">
        <f t="shared" si="19"/>
        <v/>
      </c>
      <c r="BO69" s="438" t="str">
        <f t="shared" si="30"/>
        <v/>
      </c>
      <c r="BP69" s="134"/>
      <c r="BQ69" s="134"/>
      <c r="BR69" s="134"/>
      <c r="BS69" s="134"/>
      <c r="BT69" s="134"/>
      <c r="BU69" s="134"/>
      <c r="BV69" s="134"/>
      <c r="BW69" s="134"/>
      <c r="BX69" s="134"/>
      <c r="BY69" s="134"/>
      <c r="BZ69" s="134"/>
      <c r="CA69" s="421" t="str">
        <f t="shared" si="20"/>
        <v/>
      </c>
      <c r="CB69" s="134"/>
      <c r="CC69" s="421" t="str">
        <f t="shared" si="21"/>
        <v/>
      </c>
      <c r="CD69" s="438" t="str">
        <f t="shared" si="31"/>
        <v/>
      </c>
      <c r="CE69" s="134"/>
      <c r="CF69" s="134"/>
      <c r="CG69" s="134"/>
      <c r="CH69" s="134"/>
      <c r="CI69" s="134"/>
      <c r="CJ69" s="134"/>
      <c r="CK69" s="134"/>
      <c r="CL69" s="134"/>
      <c r="CM69" s="134"/>
      <c r="CN69" s="134"/>
      <c r="CO69" s="134"/>
      <c r="CP69" s="134"/>
      <c r="CQ69" s="134"/>
      <c r="CR69" s="134"/>
      <c r="CS69" s="438" t="str">
        <f t="shared" si="22"/>
        <v/>
      </c>
      <c r="CT69" s="134"/>
      <c r="CU69" s="421" t="str">
        <f t="shared" si="23"/>
        <v/>
      </c>
    </row>
    <row r="70" spans="1:99" x14ac:dyDescent="0.2">
      <c r="A70" s="26" t="b">
        <f t="shared" si="0"/>
        <v>0</v>
      </c>
      <c r="B70" s="25">
        <v>49</v>
      </c>
      <c r="C70" s="419" t="str">
        <f t="shared" si="32"/>
        <v>-</v>
      </c>
      <c r="D70" s="419" t="str">
        <f t="shared" si="33"/>
        <v>-</v>
      </c>
      <c r="E70" s="420" t="str">
        <f t="shared" si="34"/>
        <v>-</v>
      </c>
      <c r="F70" s="421" t="str">
        <f t="shared" si="35"/>
        <v>-</v>
      </c>
      <c r="G70" s="422" t="str">
        <f t="shared" si="36"/>
        <v>-</v>
      </c>
      <c r="H70" s="419" t="str">
        <f t="shared" si="15"/>
        <v>-</v>
      </c>
      <c r="J70" s="25">
        <v>49</v>
      </c>
      <c r="K70" s="431"/>
      <c r="L70" s="134"/>
      <c r="M70" s="431"/>
      <c r="N70" s="134"/>
      <c r="O70" s="134"/>
      <c r="P70" s="134"/>
      <c r="Q70" s="134"/>
      <c r="R70" s="432"/>
      <c r="S70" s="432"/>
      <c r="T70" s="432"/>
      <c r="U70" s="432"/>
      <c r="V70" s="134"/>
      <c r="W70" s="134"/>
      <c r="X70" s="433"/>
      <c r="Y70" s="433"/>
      <c r="Z70" s="433"/>
      <c r="AA70" s="433"/>
      <c r="AB70" s="433"/>
      <c r="AC70" s="134"/>
      <c r="AD70" s="134"/>
      <c r="AE70" s="134"/>
      <c r="AG70" s="25">
        <v>49</v>
      </c>
      <c r="AH70" s="421" t="str">
        <f t="shared" si="16"/>
        <v/>
      </c>
      <c r="AI70" s="421" t="str">
        <f t="shared" si="17"/>
        <v/>
      </c>
      <c r="AJ70" s="421" t="str">
        <f t="shared" si="37"/>
        <v/>
      </c>
      <c r="AK70" s="421" t="str">
        <f t="shared" si="38"/>
        <v/>
      </c>
      <c r="AL70" s="421" t="str">
        <f t="shared" si="18"/>
        <v/>
      </c>
      <c r="AM70" s="134"/>
      <c r="AN70" s="134"/>
      <c r="AO70" s="134"/>
      <c r="AP70" s="134"/>
      <c r="AQ70" s="134"/>
      <c r="AR70" s="134"/>
      <c r="AS70" s="134"/>
      <c r="AT70" s="134"/>
      <c r="AU70" s="134"/>
      <c r="AV70" s="134"/>
      <c r="AW70" s="134"/>
      <c r="AX70" s="421" t="str">
        <f t="shared" si="24"/>
        <v/>
      </c>
      <c r="AY70" s="438" t="str">
        <f t="shared" si="25"/>
        <v/>
      </c>
      <c r="AZ70" s="134"/>
      <c r="BA70" s="134"/>
      <c r="BB70" s="134"/>
      <c r="BC70" s="134"/>
      <c r="BD70" s="134"/>
      <c r="BE70" s="134"/>
      <c r="BF70" s="134"/>
      <c r="BG70" s="438" t="str">
        <f t="shared" si="26"/>
        <v/>
      </c>
      <c r="BH70" s="134"/>
      <c r="BI70" s="438" t="str">
        <f t="shared" si="27"/>
        <v/>
      </c>
      <c r="BJ70" s="438" t="str">
        <f t="shared" si="28"/>
        <v/>
      </c>
      <c r="BK70" s="438" t="str">
        <f t="shared" si="29"/>
        <v/>
      </c>
      <c r="BL70" s="134"/>
      <c r="BM70" s="134"/>
      <c r="BN70" s="421" t="str">
        <f t="shared" si="19"/>
        <v/>
      </c>
      <c r="BO70" s="438" t="str">
        <f t="shared" si="30"/>
        <v/>
      </c>
      <c r="BP70" s="134"/>
      <c r="BQ70" s="134"/>
      <c r="BR70" s="134"/>
      <c r="BS70" s="134"/>
      <c r="BT70" s="134"/>
      <c r="BU70" s="134"/>
      <c r="BV70" s="134"/>
      <c r="BW70" s="134"/>
      <c r="BX70" s="134"/>
      <c r="BY70" s="134"/>
      <c r="BZ70" s="134"/>
      <c r="CA70" s="421" t="str">
        <f t="shared" si="20"/>
        <v/>
      </c>
      <c r="CB70" s="134"/>
      <c r="CC70" s="421" t="str">
        <f t="shared" si="21"/>
        <v/>
      </c>
      <c r="CD70" s="438" t="str">
        <f t="shared" si="31"/>
        <v/>
      </c>
      <c r="CE70" s="134"/>
      <c r="CF70" s="134"/>
      <c r="CG70" s="134"/>
      <c r="CH70" s="134"/>
      <c r="CI70" s="134"/>
      <c r="CJ70" s="134"/>
      <c r="CK70" s="134"/>
      <c r="CL70" s="134"/>
      <c r="CM70" s="134"/>
      <c r="CN70" s="134"/>
      <c r="CO70" s="134"/>
      <c r="CP70" s="134"/>
      <c r="CQ70" s="134"/>
      <c r="CR70" s="134"/>
      <c r="CS70" s="438" t="str">
        <f t="shared" si="22"/>
        <v/>
      </c>
      <c r="CT70" s="134"/>
      <c r="CU70" s="421" t="str">
        <f t="shared" si="23"/>
        <v/>
      </c>
    </row>
    <row r="71" spans="1:99" x14ac:dyDescent="0.2">
      <c r="A71" s="26" t="b">
        <f t="shared" si="0"/>
        <v>0</v>
      </c>
      <c r="B71" s="25">
        <v>50</v>
      </c>
      <c r="C71" s="419" t="str">
        <f t="shared" si="32"/>
        <v>-</v>
      </c>
      <c r="D71" s="419" t="str">
        <f t="shared" si="33"/>
        <v>-</v>
      </c>
      <c r="E71" s="420" t="str">
        <f t="shared" si="34"/>
        <v>-</v>
      </c>
      <c r="F71" s="421" t="str">
        <f t="shared" si="35"/>
        <v>-</v>
      </c>
      <c r="G71" s="422" t="str">
        <f t="shared" si="36"/>
        <v>-</v>
      </c>
      <c r="H71" s="419" t="str">
        <f t="shared" si="15"/>
        <v>-</v>
      </c>
      <c r="J71" s="25">
        <v>50</v>
      </c>
      <c r="K71" s="431"/>
      <c r="L71" s="134"/>
      <c r="M71" s="431"/>
      <c r="N71" s="134"/>
      <c r="O71" s="134"/>
      <c r="P71" s="134"/>
      <c r="Q71" s="134"/>
      <c r="R71" s="432"/>
      <c r="S71" s="432"/>
      <c r="T71" s="432"/>
      <c r="U71" s="432"/>
      <c r="V71" s="134"/>
      <c r="W71" s="134"/>
      <c r="X71" s="433"/>
      <c r="Y71" s="433"/>
      <c r="Z71" s="433"/>
      <c r="AA71" s="433"/>
      <c r="AB71" s="433"/>
      <c r="AC71" s="134"/>
      <c r="AD71" s="134"/>
      <c r="AE71" s="134"/>
      <c r="AG71" s="25">
        <v>50</v>
      </c>
      <c r="AH71" s="421" t="str">
        <f t="shared" si="16"/>
        <v/>
      </c>
      <c r="AI71" s="421" t="str">
        <f t="shared" si="17"/>
        <v/>
      </c>
      <c r="AJ71" s="421" t="str">
        <f t="shared" si="37"/>
        <v/>
      </c>
      <c r="AK71" s="421" t="str">
        <f t="shared" si="38"/>
        <v/>
      </c>
      <c r="AL71" s="421" t="str">
        <f t="shared" si="18"/>
        <v/>
      </c>
      <c r="AM71" s="134"/>
      <c r="AN71" s="134"/>
      <c r="AO71" s="134"/>
      <c r="AP71" s="134"/>
      <c r="AQ71" s="134"/>
      <c r="AR71" s="134"/>
      <c r="AS71" s="134"/>
      <c r="AT71" s="134"/>
      <c r="AU71" s="134"/>
      <c r="AV71" s="134"/>
      <c r="AW71" s="134"/>
      <c r="AX71" s="421" t="str">
        <f t="shared" si="24"/>
        <v/>
      </c>
      <c r="AY71" s="438" t="str">
        <f t="shared" si="25"/>
        <v/>
      </c>
      <c r="AZ71" s="134"/>
      <c r="BA71" s="134"/>
      <c r="BB71" s="134"/>
      <c r="BC71" s="134"/>
      <c r="BD71" s="134"/>
      <c r="BE71" s="134"/>
      <c r="BF71" s="134"/>
      <c r="BG71" s="438" t="str">
        <f t="shared" si="26"/>
        <v/>
      </c>
      <c r="BH71" s="134"/>
      <c r="BI71" s="438" t="str">
        <f t="shared" si="27"/>
        <v/>
      </c>
      <c r="BJ71" s="438" t="str">
        <f t="shared" si="28"/>
        <v/>
      </c>
      <c r="BK71" s="438" t="str">
        <f t="shared" si="29"/>
        <v/>
      </c>
      <c r="BL71" s="134"/>
      <c r="BM71" s="134"/>
      <c r="BN71" s="421" t="str">
        <f t="shared" si="19"/>
        <v/>
      </c>
      <c r="BO71" s="438" t="str">
        <f t="shared" si="30"/>
        <v/>
      </c>
      <c r="BP71" s="134"/>
      <c r="BQ71" s="134"/>
      <c r="BR71" s="134"/>
      <c r="BS71" s="134"/>
      <c r="BT71" s="134"/>
      <c r="BU71" s="134"/>
      <c r="BV71" s="134"/>
      <c r="BW71" s="134"/>
      <c r="BX71" s="134"/>
      <c r="BY71" s="134"/>
      <c r="BZ71" s="134"/>
      <c r="CA71" s="421" t="str">
        <f t="shared" si="20"/>
        <v/>
      </c>
      <c r="CB71" s="134"/>
      <c r="CC71" s="421" t="str">
        <f t="shared" si="21"/>
        <v/>
      </c>
      <c r="CD71" s="438" t="str">
        <f t="shared" si="31"/>
        <v/>
      </c>
      <c r="CE71" s="134"/>
      <c r="CF71" s="134"/>
      <c r="CG71" s="134"/>
      <c r="CH71" s="134"/>
      <c r="CI71" s="134"/>
      <c r="CJ71" s="134"/>
      <c r="CK71" s="134"/>
      <c r="CL71" s="134"/>
      <c r="CM71" s="134"/>
      <c r="CN71" s="134"/>
      <c r="CO71" s="134"/>
      <c r="CP71" s="134"/>
      <c r="CQ71" s="134"/>
      <c r="CR71" s="134"/>
      <c r="CS71" s="438" t="str">
        <f t="shared" si="22"/>
        <v/>
      </c>
      <c r="CT71" s="134"/>
      <c r="CU71" s="421" t="str">
        <f t="shared" si="23"/>
        <v/>
      </c>
    </row>
    <row r="72" spans="1:99" x14ac:dyDescent="0.2">
      <c r="A72" s="26" t="b">
        <f t="shared" si="0"/>
        <v>0</v>
      </c>
      <c r="B72" s="25">
        <v>51</v>
      </c>
      <c r="C72" s="419" t="str">
        <f t="shared" si="32"/>
        <v>-</v>
      </c>
      <c r="D72" s="419" t="str">
        <f t="shared" si="33"/>
        <v>-</v>
      </c>
      <c r="E72" s="420" t="str">
        <f t="shared" si="34"/>
        <v>-</v>
      </c>
      <c r="F72" s="421" t="str">
        <f t="shared" si="35"/>
        <v>-</v>
      </c>
      <c r="G72" s="422" t="str">
        <f t="shared" si="36"/>
        <v>-</v>
      </c>
      <c r="H72" s="419" t="str">
        <f t="shared" si="15"/>
        <v>-</v>
      </c>
      <c r="J72" s="25">
        <v>51</v>
      </c>
      <c r="K72" s="431"/>
      <c r="L72" s="134"/>
      <c r="M72" s="431"/>
      <c r="N72" s="134"/>
      <c r="O72" s="134"/>
      <c r="P72" s="134"/>
      <c r="Q72" s="134"/>
      <c r="R72" s="432"/>
      <c r="S72" s="432"/>
      <c r="T72" s="432"/>
      <c r="U72" s="432"/>
      <c r="V72" s="134"/>
      <c r="W72" s="134"/>
      <c r="X72" s="433"/>
      <c r="Y72" s="433"/>
      <c r="Z72" s="433"/>
      <c r="AA72" s="433"/>
      <c r="AB72" s="433"/>
      <c r="AC72" s="134"/>
      <c r="AD72" s="134"/>
      <c r="AE72" s="134"/>
      <c r="AG72" s="25">
        <v>51</v>
      </c>
      <c r="AH72" s="421" t="str">
        <f t="shared" si="16"/>
        <v/>
      </c>
      <c r="AI72" s="421" t="str">
        <f t="shared" si="17"/>
        <v/>
      </c>
      <c r="AJ72" s="421" t="str">
        <f t="shared" si="37"/>
        <v/>
      </c>
      <c r="AK72" s="421" t="str">
        <f t="shared" si="38"/>
        <v/>
      </c>
      <c r="AL72" s="421" t="str">
        <f t="shared" si="18"/>
        <v/>
      </c>
      <c r="AM72" s="134"/>
      <c r="AN72" s="134"/>
      <c r="AO72" s="134"/>
      <c r="AP72" s="134"/>
      <c r="AQ72" s="134"/>
      <c r="AR72" s="134"/>
      <c r="AS72" s="134"/>
      <c r="AT72" s="134"/>
      <c r="AU72" s="134"/>
      <c r="AV72" s="134"/>
      <c r="AW72" s="134"/>
      <c r="AX72" s="421" t="str">
        <f t="shared" si="24"/>
        <v/>
      </c>
      <c r="AY72" s="438" t="str">
        <f t="shared" si="25"/>
        <v/>
      </c>
      <c r="AZ72" s="134"/>
      <c r="BA72" s="134"/>
      <c r="BB72" s="134"/>
      <c r="BC72" s="134"/>
      <c r="BD72" s="134"/>
      <c r="BE72" s="134"/>
      <c r="BF72" s="134"/>
      <c r="BG72" s="438" t="str">
        <f t="shared" si="26"/>
        <v/>
      </c>
      <c r="BH72" s="134"/>
      <c r="BI72" s="438" t="str">
        <f t="shared" si="27"/>
        <v/>
      </c>
      <c r="BJ72" s="438" t="str">
        <f t="shared" si="28"/>
        <v/>
      </c>
      <c r="BK72" s="438" t="str">
        <f t="shared" si="29"/>
        <v/>
      </c>
      <c r="BL72" s="134"/>
      <c r="BM72" s="134"/>
      <c r="BN72" s="421" t="str">
        <f t="shared" si="19"/>
        <v/>
      </c>
      <c r="BO72" s="438" t="str">
        <f t="shared" si="30"/>
        <v/>
      </c>
      <c r="BP72" s="134"/>
      <c r="BQ72" s="134"/>
      <c r="BR72" s="134"/>
      <c r="BS72" s="134"/>
      <c r="BT72" s="134"/>
      <c r="BU72" s="134"/>
      <c r="BV72" s="134"/>
      <c r="BW72" s="134"/>
      <c r="BX72" s="134"/>
      <c r="BY72" s="134"/>
      <c r="BZ72" s="134"/>
      <c r="CA72" s="421" t="str">
        <f t="shared" si="20"/>
        <v/>
      </c>
      <c r="CB72" s="134"/>
      <c r="CC72" s="421" t="str">
        <f t="shared" si="21"/>
        <v/>
      </c>
      <c r="CD72" s="438" t="str">
        <f t="shared" si="31"/>
        <v/>
      </c>
      <c r="CE72" s="134"/>
      <c r="CF72" s="134"/>
      <c r="CG72" s="134"/>
      <c r="CH72" s="134"/>
      <c r="CI72" s="134"/>
      <c r="CJ72" s="134"/>
      <c r="CK72" s="134"/>
      <c r="CL72" s="134"/>
      <c r="CM72" s="134"/>
      <c r="CN72" s="134"/>
      <c r="CO72" s="134"/>
      <c r="CP72" s="134"/>
      <c r="CQ72" s="134"/>
      <c r="CR72" s="134"/>
      <c r="CS72" s="438" t="str">
        <f t="shared" si="22"/>
        <v/>
      </c>
      <c r="CT72" s="134"/>
      <c r="CU72" s="421" t="str">
        <f t="shared" si="23"/>
        <v/>
      </c>
    </row>
    <row r="73" spans="1:99" x14ac:dyDescent="0.2">
      <c r="A73" s="26" t="b">
        <f t="shared" si="0"/>
        <v>0</v>
      </c>
      <c r="B73" s="25">
        <v>52</v>
      </c>
      <c r="C73" s="419" t="str">
        <f t="shared" si="32"/>
        <v>-</v>
      </c>
      <c r="D73" s="419" t="str">
        <f t="shared" si="33"/>
        <v>-</v>
      </c>
      <c r="E73" s="420" t="str">
        <f t="shared" si="34"/>
        <v>-</v>
      </c>
      <c r="F73" s="421" t="str">
        <f t="shared" si="35"/>
        <v>-</v>
      </c>
      <c r="G73" s="422" t="str">
        <f t="shared" si="36"/>
        <v>-</v>
      </c>
      <c r="H73" s="419" t="str">
        <f t="shared" si="15"/>
        <v>-</v>
      </c>
      <c r="J73" s="25">
        <v>52</v>
      </c>
      <c r="K73" s="431"/>
      <c r="L73" s="134"/>
      <c r="M73" s="431"/>
      <c r="N73" s="134"/>
      <c r="O73" s="134"/>
      <c r="P73" s="134"/>
      <c r="Q73" s="134"/>
      <c r="R73" s="432"/>
      <c r="S73" s="432"/>
      <c r="T73" s="432"/>
      <c r="U73" s="432"/>
      <c r="V73" s="134"/>
      <c r="W73" s="134"/>
      <c r="X73" s="433"/>
      <c r="Y73" s="433"/>
      <c r="Z73" s="433"/>
      <c r="AA73" s="433"/>
      <c r="AB73" s="433"/>
      <c r="AC73" s="134"/>
      <c r="AD73" s="134"/>
      <c r="AE73" s="134"/>
      <c r="AG73" s="25">
        <v>52</v>
      </c>
      <c r="AH73" s="421" t="str">
        <f t="shared" si="16"/>
        <v/>
      </c>
      <c r="AI73" s="421" t="str">
        <f t="shared" si="17"/>
        <v/>
      </c>
      <c r="AJ73" s="421" t="str">
        <f t="shared" si="37"/>
        <v/>
      </c>
      <c r="AK73" s="421" t="str">
        <f t="shared" si="38"/>
        <v/>
      </c>
      <c r="AL73" s="421" t="str">
        <f t="shared" si="18"/>
        <v/>
      </c>
      <c r="AM73" s="134"/>
      <c r="AN73" s="134"/>
      <c r="AO73" s="134"/>
      <c r="AP73" s="134"/>
      <c r="AQ73" s="134"/>
      <c r="AR73" s="134"/>
      <c r="AS73" s="134"/>
      <c r="AT73" s="134"/>
      <c r="AU73" s="134"/>
      <c r="AV73" s="134"/>
      <c r="AW73" s="134"/>
      <c r="AX73" s="421" t="str">
        <f t="shared" si="24"/>
        <v/>
      </c>
      <c r="AY73" s="438" t="str">
        <f t="shared" si="25"/>
        <v/>
      </c>
      <c r="AZ73" s="134"/>
      <c r="BA73" s="134"/>
      <c r="BB73" s="134"/>
      <c r="BC73" s="134"/>
      <c r="BD73" s="134"/>
      <c r="BE73" s="134"/>
      <c r="BF73" s="134"/>
      <c r="BG73" s="438" t="str">
        <f t="shared" si="26"/>
        <v/>
      </c>
      <c r="BH73" s="134"/>
      <c r="BI73" s="438" t="str">
        <f t="shared" si="27"/>
        <v/>
      </c>
      <c r="BJ73" s="438" t="str">
        <f t="shared" si="28"/>
        <v/>
      </c>
      <c r="BK73" s="438" t="str">
        <f t="shared" si="29"/>
        <v/>
      </c>
      <c r="BL73" s="134"/>
      <c r="BM73" s="134"/>
      <c r="BN73" s="421" t="str">
        <f t="shared" si="19"/>
        <v/>
      </c>
      <c r="BO73" s="438" t="str">
        <f t="shared" si="30"/>
        <v/>
      </c>
      <c r="BP73" s="134"/>
      <c r="BQ73" s="134"/>
      <c r="BR73" s="134"/>
      <c r="BS73" s="134"/>
      <c r="BT73" s="134"/>
      <c r="BU73" s="134"/>
      <c r="BV73" s="134"/>
      <c r="BW73" s="134"/>
      <c r="BX73" s="134"/>
      <c r="BY73" s="134"/>
      <c r="BZ73" s="134"/>
      <c r="CA73" s="421" t="str">
        <f t="shared" si="20"/>
        <v/>
      </c>
      <c r="CB73" s="134"/>
      <c r="CC73" s="421" t="str">
        <f t="shared" si="21"/>
        <v/>
      </c>
      <c r="CD73" s="438" t="str">
        <f t="shared" si="31"/>
        <v/>
      </c>
      <c r="CE73" s="134"/>
      <c r="CF73" s="134"/>
      <c r="CG73" s="134"/>
      <c r="CH73" s="134"/>
      <c r="CI73" s="134"/>
      <c r="CJ73" s="134"/>
      <c r="CK73" s="134"/>
      <c r="CL73" s="134"/>
      <c r="CM73" s="134"/>
      <c r="CN73" s="134"/>
      <c r="CO73" s="134"/>
      <c r="CP73" s="134"/>
      <c r="CQ73" s="134"/>
      <c r="CR73" s="134"/>
      <c r="CS73" s="438" t="str">
        <f t="shared" si="22"/>
        <v/>
      </c>
      <c r="CT73" s="134"/>
      <c r="CU73" s="421" t="str">
        <f t="shared" si="23"/>
        <v/>
      </c>
    </row>
    <row r="74" spans="1:99" x14ac:dyDescent="0.2">
      <c r="A74" s="26" t="b">
        <f t="shared" si="0"/>
        <v>0</v>
      </c>
      <c r="B74" s="25">
        <v>53</v>
      </c>
      <c r="C74" s="419" t="str">
        <f t="shared" si="32"/>
        <v>-</v>
      </c>
      <c r="D74" s="419" t="str">
        <f t="shared" si="33"/>
        <v>-</v>
      </c>
      <c r="E74" s="420" t="str">
        <f t="shared" si="34"/>
        <v>-</v>
      </c>
      <c r="F74" s="421" t="str">
        <f t="shared" si="35"/>
        <v>-</v>
      </c>
      <c r="G74" s="422" t="str">
        <f t="shared" si="36"/>
        <v>-</v>
      </c>
      <c r="H74" s="419" t="str">
        <f t="shared" si="15"/>
        <v>-</v>
      </c>
      <c r="J74" s="25">
        <v>53</v>
      </c>
      <c r="K74" s="431"/>
      <c r="L74" s="134"/>
      <c r="M74" s="431"/>
      <c r="N74" s="134"/>
      <c r="O74" s="134"/>
      <c r="P74" s="134"/>
      <c r="Q74" s="134"/>
      <c r="R74" s="432"/>
      <c r="S74" s="432"/>
      <c r="T74" s="432"/>
      <c r="U74" s="432"/>
      <c r="V74" s="134"/>
      <c r="W74" s="134"/>
      <c r="X74" s="433"/>
      <c r="Y74" s="433"/>
      <c r="Z74" s="433"/>
      <c r="AA74" s="433"/>
      <c r="AB74" s="433"/>
      <c r="AC74" s="134"/>
      <c r="AD74" s="134"/>
      <c r="AE74" s="134"/>
      <c r="AG74" s="25">
        <v>53</v>
      </c>
      <c r="AH74" s="421" t="str">
        <f t="shared" si="16"/>
        <v/>
      </c>
      <c r="AI74" s="421" t="str">
        <f t="shared" si="17"/>
        <v/>
      </c>
      <c r="AJ74" s="421" t="str">
        <f t="shared" si="37"/>
        <v/>
      </c>
      <c r="AK74" s="421" t="str">
        <f t="shared" si="38"/>
        <v/>
      </c>
      <c r="AL74" s="421" t="str">
        <f t="shared" si="18"/>
        <v/>
      </c>
      <c r="AM74" s="134"/>
      <c r="AN74" s="134"/>
      <c r="AO74" s="134"/>
      <c r="AP74" s="134"/>
      <c r="AQ74" s="134"/>
      <c r="AR74" s="134"/>
      <c r="AS74" s="134"/>
      <c r="AT74" s="134"/>
      <c r="AU74" s="134"/>
      <c r="AV74" s="134"/>
      <c r="AW74" s="134"/>
      <c r="AX74" s="421" t="str">
        <f t="shared" si="24"/>
        <v/>
      </c>
      <c r="AY74" s="438" t="str">
        <f t="shared" si="25"/>
        <v/>
      </c>
      <c r="AZ74" s="134"/>
      <c r="BA74" s="134"/>
      <c r="BB74" s="134"/>
      <c r="BC74" s="134"/>
      <c r="BD74" s="134"/>
      <c r="BE74" s="134"/>
      <c r="BF74" s="134"/>
      <c r="BG74" s="438" t="str">
        <f t="shared" si="26"/>
        <v/>
      </c>
      <c r="BH74" s="134"/>
      <c r="BI74" s="438" t="str">
        <f t="shared" si="27"/>
        <v/>
      </c>
      <c r="BJ74" s="438" t="str">
        <f t="shared" si="28"/>
        <v/>
      </c>
      <c r="BK74" s="438" t="str">
        <f t="shared" si="29"/>
        <v/>
      </c>
      <c r="BL74" s="134"/>
      <c r="BM74" s="134"/>
      <c r="BN74" s="421" t="str">
        <f t="shared" si="19"/>
        <v/>
      </c>
      <c r="BO74" s="438" t="str">
        <f t="shared" si="30"/>
        <v/>
      </c>
      <c r="BP74" s="134"/>
      <c r="BQ74" s="134"/>
      <c r="BR74" s="134"/>
      <c r="BS74" s="134"/>
      <c r="BT74" s="134"/>
      <c r="BU74" s="134"/>
      <c r="BV74" s="134"/>
      <c r="BW74" s="134"/>
      <c r="BX74" s="134"/>
      <c r="BY74" s="134"/>
      <c r="BZ74" s="134"/>
      <c r="CA74" s="421" t="str">
        <f t="shared" si="20"/>
        <v/>
      </c>
      <c r="CB74" s="134"/>
      <c r="CC74" s="421" t="str">
        <f t="shared" si="21"/>
        <v/>
      </c>
      <c r="CD74" s="438" t="str">
        <f t="shared" si="31"/>
        <v/>
      </c>
      <c r="CE74" s="134"/>
      <c r="CF74" s="134"/>
      <c r="CG74" s="134"/>
      <c r="CH74" s="134"/>
      <c r="CI74" s="134"/>
      <c r="CJ74" s="134"/>
      <c r="CK74" s="134"/>
      <c r="CL74" s="134"/>
      <c r="CM74" s="134"/>
      <c r="CN74" s="134"/>
      <c r="CO74" s="134"/>
      <c r="CP74" s="134"/>
      <c r="CQ74" s="134"/>
      <c r="CR74" s="134"/>
      <c r="CS74" s="438" t="str">
        <f t="shared" si="22"/>
        <v/>
      </c>
      <c r="CT74" s="134"/>
      <c r="CU74" s="421" t="str">
        <f t="shared" si="23"/>
        <v/>
      </c>
    </row>
    <row r="75" spans="1:99" x14ac:dyDescent="0.2">
      <c r="A75" s="26" t="b">
        <f t="shared" si="0"/>
        <v>0</v>
      </c>
      <c r="B75" s="25">
        <v>54</v>
      </c>
      <c r="C75" s="419" t="str">
        <f t="shared" si="32"/>
        <v>-</v>
      </c>
      <c r="D75" s="419" t="str">
        <f t="shared" si="33"/>
        <v>-</v>
      </c>
      <c r="E75" s="420" t="str">
        <f t="shared" si="34"/>
        <v>-</v>
      </c>
      <c r="F75" s="421" t="str">
        <f t="shared" si="35"/>
        <v>-</v>
      </c>
      <c r="G75" s="422" t="str">
        <f t="shared" si="36"/>
        <v>-</v>
      </c>
      <c r="H75" s="419" t="str">
        <f t="shared" si="15"/>
        <v>-</v>
      </c>
      <c r="J75" s="25">
        <v>54</v>
      </c>
      <c r="K75" s="431"/>
      <c r="L75" s="134"/>
      <c r="M75" s="431"/>
      <c r="N75" s="134"/>
      <c r="O75" s="134"/>
      <c r="P75" s="134"/>
      <c r="Q75" s="134"/>
      <c r="R75" s="432"/>
      <c r="S75" s="432"/>
      <c r="T75" s="432"/>
      <c r="U75" s="432"/>
      <c r="V75" s="134"/>
      <c r="W75" s="134"/>
      <c r="X75" s="433"/>
      <c r="Y75" s="433"/>
      <c r="Z75" s="433"/>
      <c r="AA75" s="433"/>
      <c r="AB75" s="433"/>
      <c r="AC75" s="134"/>
      <c r="AD75" s="134"/>
      <c r="AE75" s="134"/>
      <c r="AG75" s="25">
        <v>54</v>
      </c>
      <c r="AH75" s="421" t="str">
        <f t="shared" si="16"/>
        <v/>
      </c>
      <c r="AI75" s="421" t="str">
        <f t="shared" si="17"/>
        <v/>
      </c>
      <c r="AJ75" s="421" t="str">
        <f t="shared" si="37"/>
        <v/>
      </c>
      <c r="AK75" s="421" t="str">
        <f t="shared" si="38"/>
        <v/>
      </c>
      <c r="AL75" s="421" t="str">
        <f t="shared" si="18"/>
        <v/>
      </c>
      <c r="AM75" s="134"/>
      <c r="AN75" s="134"/>
      <c r="AO75" s="134"/>
      <c r="AP75" s="134"/>
      <c r="AQ75" s="134"/>
      <c r="AR75" s="134"/>
      <c r="AS75" s="134"/>
      <c r="AT75" s="134"/>
      <c r="AU75" s="134"/>
      <c r="AV75" s="134"/>
      <c r="AW75" s="134"/>
      <c r="AX75" s="421" t="str">
        <f t="shared" si="24"/>
        <v/>
      </c>
      <c r="AY75" s="438" t="str">
        <f t="shared" si="25"/>
        <v/>
      </c>
      <c r="AZ75" s="134"/>
      <c r="BA75" s="134"/>
      <c r="BB75" s="134"/>
      <c r="BC75" s="134"/>
      <c r="BD75" s="134"/>
      <c r="BE75" s="134"/>
      <c r="BF75" s="134"/>
      <c r="BG75" s="438" t="str">
        <f t="shared" si="26"/>
        <v/>
      </c>
      <c r="BH75" s="134"/>
      <c r="BI75" s="438" t="str">
        <f t="shared" si="27"/>
        <v/>
      </c>
      <c r="BJ75" s="438" t="str">
        <f t="shared" si="28"/>
        <v/>
      </c>
      <c r="BK75" s="438" t="str">
        <f t="shared" si="29"/>
        <v/>
      </c>
      <c r="BL75" s="134"/>
      <c r="BM75" s="134"/>
      <c r="BN75" s="421" t="str">
        <f t="shared" si="19"/>
        <v/>
      </c>
      <c r="BO75" s="438" t="str">
        <f t="shared" si="30"/>
        <v/>
      </c>
      <c r="BP75" s="134"/>
      <c r="BQ75" s="134"/>
      <c r="BR75" s="134"/>
      <c r="BS75" s="134"/>
      <c r="BT75" s="134"/>
      <c r="BU75" s="134"/>
      <c r="BV75" s="134"/>
      <c r="BW75" s="134"/>
      <c r="BX75" s="134"/>
      <c r="BY75" s="134"/>
      <c r="BZ75" s="134"/>
      <c r="CA75" s="421" t="str">
        <f t="shared" si="20"/>
        <v/>
      </c>
      <c r="CB75" s="134"/>
      <c r="CC75" s="421" t="str">
        <f t="shared" si="21"/>
        <v/>
      </c>
      <c r="CD75" s="438" t="str">
        <f t="shared" si="31"/>
        <v/>
      </c>
      <c r="CE75" s="134"/>
      <c r="CF75" s="134"/>
      <c r="CG75" s="134"/>
      <c r="CH75" s="134"/>
      <c r="CI75" s="134"/>
      <c r="CJ75" s="134"/>
      <c r="CK75" s="134"/>
      <c r="CL75" s="134"/>
      <c r="CM75" s="134"/>
      <c r="CN75" s="134"/>
      <c r="CO75" s="134"/>
      <c r="CP75" s="134"/>
      <c r="CQ75" s="134"/>
      <c r="CR75" s="134"/>
      <c r="CS75" s="438" t="str">
        <f t="shared" si="22"/>
        <v/>
      </c>
      <c r="CT75" s="134"/>
      <c r="CU75" s="421" t="str">
        <f t="shared" si="23"/>
        <v/>
      </c>
    </row>
    <row r="76" spans="1:99" x14ac:dyDescent="0.2">
      <c r="A76" s="26" t="b">
        <f t="shared" si="0"/>
        <v>0</v>
      </c>
      <c r="B76" s="25">
        <v>55</v>
      </c>
      <c r="C76" s="419" t="str">
        <f t="shared" si="32"/>
        <v>-</v>
      </c>
      <c r="D76" s="419" t="str">
        <f t="shared" si="33"/>
        <v>-</v>
      </c>
      <c r="E76" s="420" t="str">
        <f t="shared" si="34"/>
        <v>-</v>
      </c>
      <c r="F76" s="421" t="str">
        <f t="shared" si="35"/>
        <v>-</v>
      </c>
      <c r="G76" s="422" t="str">
        <f t="shared" si="36"/>
        <v>-</v>
      </c>
      <c r="H76" s="419" t="str">
        <f t="shared" si="15"/>
        <v>-</v>
      </c>
      <c r="J76" s="25">
        <v>55</v>
      </c>
      <c r="K76" s="431"/>
      <c r="L76" s="134"/>
      <c r="M76" s="431"/>
      <c r="N76" s="134"/>
      <c r="O76" s="134"/>
      <c r="P76" s="134"/>
      <c r="Q76" s="134"/>
      <c r="R76" s="432"/>
      <c r="S76" s="432"/>
      <c r="T76" s="432"/>
      <c r="U76" s="432"/>
      <c r="V76" s="134"/>
      <c r="W76" s="134"/>
      <c r="X76" s="433"/>
      <c r="Y76" s="433"/>
      <c r="Z76" s="433"/>
      <c r="AA76" s="433"/>
      <c r="AB76" s="433"/>
      <c r="AC76" s="134"/>
      <c r="AD76" s="134"/>
      <c r="AE76" s="134"/>
      <c r="AG76" s="25">
        <v>55</v>
      </c>
      <c r="AH76" s="421" t="str">
        <f t="shared" si="16"/>
        <v/>
      </c>
      <c r="AI76" s="421" t="str">
        <f t="shared" si="17"/>
        <v/>
      </c>
      <c r="AJ76" s="421" t="str">
        <f t="shared" si="37"/>
        <v/>
      </c>
      <c r="AK76" s="421" t="str">
        <f t="shared" si="38"/>
        <v/>
      </c>
      <c r="AL76" s="421" t="str">
        <f t="shared" si="18"/>
        <v/>
      </c>
      <c r="AM76" s="134"/>
      <c r="AN76" s="134"/>
      <c r="AO76" s="134"/>
      <c r="AP76" s="134"/>
      <c r="AQ76" s="134"/>
      <c r="AR76" s="134"/>
      <c r="AS76" s="134"/>
      <c r="AT76" s="134"/>
      <c r="AU76" s="134"/>
      <c r="AV76" s="134"/>
      <c r="AW76" s="134"/>
      <c r="AX76" s="421" t="str">
        <f t="shared" si="24"/>
        <v/>
      </c>
      <c r="AY76" s="438" t="str">
        <f t="shared" si="25"/>
        <v/>
      </c>
      <c r="AZ76" s="134"/>
      <c r="BA76" s="134"/>
      <c r="BB76" s="134"/>
      <c r="BC76" s="134"/>
      <c r="BD76" s="134"/>
      <c r="BE76" s="134"/>
      <c r="BF76" s="134"/>
      <c r="BG76" s="438" t="str">
        <f t="shared" si="26"/>
        <v/>
      </c>
      <c r="BH76" s="134"/>
      <c r="BI76" s="438" t="str">
        <f t="shared" si="27"/>
        <v/>
      </c>
      <c r="BJ76" s="438" t="str">
        <f t="shared" si="28"/>
        <v/>
      </c>
      <c r="BK76" s="438" t="str">
        <f t="shared" si="29"/>
        <v/>
      </c>
      <c r="BL76" s="134"/>
      <c r="BM76" s="134"/>
      <c r="BN76" s="421" t="str">
        <f t="shared" si="19"/>
        <v/>
      </c>
      <c r="BO76" s="438" t="str">
        <f t="shared" si="30"/>
        <v/>
      </c>
      <c r="BP76" s="134"/>
      <c r="BQ76" s="134"/>
      <c r="BR76" s="134"/>
      <c r="BS76" s="134"/>
      <c r="BT76" s="134"/>
      <c r="BU76" s="134"/>
      <c r="BV76" s="134"/>
      <c r="BW76" s="134"/>
      <c r="BX76" s="134"/>
      <c r="BY76" s="134"/>
      <c r="BZ76" s="134"/>
      <c r="CA76" s="421" t="str">
        <f t="shared" si="20"/>
        <v/>
      </c>
      <c r="CB76" s="134"/>
      <c r="CC76" s="421" t="str">
        <f t="shared" si="21"/>
        <v/>
      </c>
      <c r="CD76" s="438" t="str">
        <f t="shared" si="31"/>
        <v/>
      </c>
      <c r="CE76" s="134"/>
      <c r="CF76" s="134"/>
      <c r="CG76" s="134"/>
      <c r="CH76" s="134"/>
      <c r="CI76" s="134"/>
      <c r="CJ76" s="134"/>
      <c r="CK76" s="134"/>
      <c r="CL76" s="134"/>
      <c r="CM76" s="134"/>
      <c r="CN76" s="134"/>
      <c r="CO76" s="134"/>
      <c r="CP76" s="134"/>
      <c r="CQ76" s="134"/>
      <c r="CR76" s="134"/>
      <c r="CS76" s="438" t="str">
        <f t="shared" si="22"/>
        <v/>
      </c>
      <c r="CT76" s="134"/>
      <c r="CU76" s="421" t="str">
        <f t="shared" si="23"/>
        <v/>
      </c>
    </row>
    <row r="77" spans="1:99" x14ac:dyDescent="0.2">
      <c r="A77" s="26" t="b">
        <f t="shared" si="0"/>
        <v>0</v>
      </c>
      <c r="B77" s="25">
        <v>56</v>
      </c>
      <c r="C77" s="419" t="str">
        <f t="shared" si="32"/>
        <v>-</v>
      </c>
      <c r="D77" s="419" t="str">
        <f t="shared" si="33"/>
        <v>-</v>
      </c>
      <c r="E77" s="420" t="str">
        <f t="shared" si="34"/>
        <v>-</v>
      </c>
      <c r="F77" s="421" t="str">
        <f t="shared" si="35"/>
        <v>-</v>
      </c>
      <c r="G77" s="422" t="str">
        <f t="shared" si="36"/>
        <v>-</v>
      </c>
      <c r="H77" s="419" t="str">
        <f t="shared" si="15"/>
        <v>-</v>
      </c>
      <c r="J77" s="25">
        <v>56</v>
      </c>
      <c r="K77" s="431"/>
      <c r="L77" s="134"/>
      <c r="M77" s="431"/>
      <c r="N77" s="134"/>
      <c r="O77" s="134"/>
      <c r="P77" s="134"/>
      <c r="Q77" s="134"/>
      <c r="R77" s="432"/>
      <c r="S77" s="432"/>
      <c r="T77" s="432"/>
      <c r="U77" s="432"/>
      <c r="V77" s="134"/>
      <c r="W77" s="134"/>
      <c r="X77" s="433"/>
      <c r="Y77" s="433"/>
      <c r="Z77" s="433"/>
      <c r="AA77" s="433"/>
      <c r="AB77" s="433"/>
      <c r="AC77" s="134"/>
      <c r="AD77" s="134"/>
      <c r="AE77" s="134"/>
      <c r="AG77" s="25">
        <v>56</v>
      </c>
      <c r="AH77" s="421" t="str">
        <f t="shared" si="16"/>
        <v/>
      </c>
      <c r="AI77" s="421" t="str">
        <f t="shared" si="17"/>
        <v/>
      </c>
      <c r="AJ77" s="421" t="str">
        <f t="shared" si="37"/>
        <v/>
      </c>
      <c r="AK77" s="421" t="str">
        <f t="shared" si="38"/>
        <v/>
      </c>
      <c r="AL77" s="421" t="str">
        <f t="shared" si="18"/>
        <v/>
      </c>
      <c r="AM77" s="134"/>
      <c r="AN77" s="134"/>
      <c r="AO77" s="134"/>
      <c r="AP77" s="134"/>
      <c r="AQ77" s="134"/>
      <c r="AR77" s="134"/>
      <c r="AS77" s="134"/>
      <c r="AT77" s="134"/>
      <c r="AU77" s="134"/>
      <c r="AV77" s="134"/>
      <c r="AW77" s="134"/>
      <c r="AX77" s="421" t="str">
        <f t="shared" si="24"/>
        <v/>
      </c>
      <c r="AY77" s="438" t="str">
        <f t="shared" si="25"/>
        <v/>
      </c>
      <c r="AZ77" s="134"/>
      <c r="BA77" s="134"/>
      <c r="BB77" s="134"/>
      <c r="BC77" s="134"/>
      <c r="BD77" s="134"/>
      <c r="BE77" s="134"/>
      <c r="BF77" s="134"/>
      <c r="BG77" s="438" t="str">
        <f t="shared" si="26"/>
        <v/>
      </c>
      <c r="BH77" s="134"/>
      <c r="BI77" s="438" t="str">
        <f t="shared" si="27"/>
        <v/>
      </c>
      <c r="BJ77" s="438" t="str">
        <f t="shared" si="28"/>
        <v/>
      </c>
      <c r="BK77" s="438" t="str">
        <f t="shared" si="29"/>
        <v/>
      </c>
      <c r="BL77" s="134"/>
      <c r="BM77" s="134"/>
      <c r="BN77" s="421" t="str">
        <f t="shared" si="19"/>
        <v/>
      </c>
      <c r="BO77" s="438" t="str">
        <f t="shared" si="30"/>
        <v/>
      </c>
      <c r="BP77" s="134"/>
      <c r="BQ77" s="134"/>
      <c r="BR77" s="134"/>
      <c r="BS77" s="134"/>
      <c r="BT77" s="134"/>
      <c r="BU77" s="134"/>
      <c r="BV77" s="134"/>
      <c r="BW77" s="134"/>
      <c r="BX77" s="134"/>
      <c r="BY77" s="134"/>
      <c r="BZ77" s="134"/>
      <c r="CA77" s="421" t="str">
        <f t="shared" si="20"/>
        <v/>
      </c>
      <c r="CB77" s="134"/>
      <c r="CC77" s="421" t="str">
        <f t="shared" si="21"/>
        <v/>
      </c>
      <c r="CD77" s="438" t="str">
        <f t="shared" si="31"/>
        <v/>
      </c>
      <c r="CE77" s="134"/>
      <c r="CF77" s="134"/>
      <c r="CG77" s="134"/>
      <c r="CH77" s="134"/>
      <c r="CI77" s="134"/>
      <c r="CJ77" s="134"/>
      <c r="CK77" s="134"/>
      <c r="CL77" s="134"/>
      <c r="CM77" s="134"/>
      <c r="CN77" s="134"/>
      <c r="CO77" s="134"/>
      <c r="CP77" s="134"/>
      <c r="CQ77" s="134"/>
      <c r="CR77" s="134"/>
      <c r="CS77" s="438" t="str">
        <f t="shared" si="22"/>
        <v/>
      </c>
      <c r="CT77" s="134"/>
      <c r="CU77" s="421" t="str">
        <f t="shared" si="23"/>
        <v/>
      </c>
    </row>
    <row r="78" spans="1:99" x14ac:dyDescent="0.2">
      <c r="A78" s="26" t="b">
        <f t="shared" si="0"/>
        <v>0</v>
      </c>
      <c r="B78" s="25">
        <v>57</v>
      </c>
      <c r="C78" s="419" t="str">
        <f t="shared" si="32"/>
        <v>-</v>
      </c>
      <c r="D78" s="419" t="str">
        <f t="shared" si="33"/>
        <v>-</v>
      </c>
      <c r="E78" s="420" t="str">
        <f t="shared" si="34"/>
        <v>-</v>
      </c>
      <c r="F78" s="421" t="str">
        <f t="shared" si="35"/>
        <v>-</v>
      </c>
      <c r="G78" s="422" t="str">
        <f t="shared" si="36"/>
        <v>-</v>
      </c>
      <c r="H78" s="419" t="str">
        <f t="shared" si="15"/>
        <v>-</v>
      </c>
      <c r="J78" s="25">
        <v>57</v>
      </c>
      <c r="K78" s="431"/>
      <c r="L78" s="134"/>
      <c r="M78" s="431"/>
      <c r="N78" s="134"/>
      <c r="O78" s="134"/>
      <c r="P78" s="134"/>
      <c r="Q78" s="134"/>
      <c r="R78" s="432"/>
      <c r="S78" s="432"/>
      <c r="T78" s="432"/>
      <c r="U78" s="432"/>
      <c r="V78" s="134"/>
      <c r="W78" s="134"/>
      <c r="X78" s="433"/>
      <c r="Y78" s="433"/>
      <c r="Z78" s="433"/>
      <c r="AA78" s="433"/>
      <c r="AB78" s="433"/>
      <c r="AC78" s="134"/>
      <c r="AD78" s="134"/>
      <c r="AE78" s="134"/>
      <c r="AG78" s="25">
        <v>57</v>
      </c>
      <c r="AH78" s="421" t="str">
        <f t="shared" si="16"/>
        <v/>
      </c>
      <c r="AI78" s="421" t="str">
        <f t="shared" si="17"/>
        <v/>
      </c>
      <c r="AJ78" s="421" t="str">
        <f t="shared" si="37"/>
        <v/>
      </c>
      <c r="AK78" s="421" t="str">
        <f t="shared" si="38"/>
        <v/>
      </c>
      <c r="AL78" s="421" t="str">
        <f t="shared" si="18"/>
        <v/>
      </c>
      <c r="AM78" s="134"/>
      <c r="AN78" s="134"/>
      <c r="AO78" s="134"/>
      <c r="AP78" s="134"/>
      <c r="AQ78" s="134"/>
      <c r="AR78" s="134"/>
      <c r="AS78" s="134"/>
      <c r="AT78" s="134"/>
      <c r="AU78" s="134"/>
      <c r="AV78" s="134"/>
      <c r="AW78" s="134"/>
      <c r="AX78" s="421" t="str">
        <f t="shared" si="24"/>
        <v/>
      </c>
      <c r="AY78" s="438" t="str">
        <f t="shared" si="25"/>
        <v/>
      </c>
      <c r="AZ78" s="134"/>
      <c r="BA78" s="134"/>
      <c r="BB78" s="134"/>
      <c r="BC78" s="134"/>
      <c r="BD78" s="134"/>
      <c r="BE78" s="134"/>
      <c r="BF78" s="134"/>
      <c r="BG78" s="438" t="str">
        <f t="shared" si="26"/>
        <v/>
      </c>
      <c r="BH78" s="134"/>
      <c r="BI78" s="438" t="str">
        <f t="shared" si="27"/>
        <v/>
      </c>
      <c r="BJ78" s="438" t="str">
        <f t="shared" si="28"/>
        <v/>
      </c>
      <c r="BK78" s="438" t="str">
        <f t="shared" si="29"/>
        <v/>
      </c>
      <c r="BL78" s="134"/>
      <c r="BM78" s="134"/>
      <c r="BN78" s="421" t="str">
        <f t="shared" si="19"/>
        <v/>
      </c>
      <c r="BO78" s="438" t="str">
        <f t="shared" si="30"/>
        <v/>
      </c>
      <c r="BP78" s="134"/>
      <c r="BQ78" s="134"/>
      <c r="BR78" s="134"/>
      <c r="BS78" s="134"/>
      <c r="BT78" s="134"/>
      <c r="BU78" s="134"/>
      <c r="BV78" s="134"/>
      <c r="BW78" s="134"/>
      <c r="BX78" s="134"/>
      <c r="BY78" s="134"/>
      <c r="BZ78" s="134"/>
      <c r="CA78" s="421" t="str">
        <f t="shared" si="20"/>
        <v/>
      </c>
      <c r="CB78" s="134"/>
      <c r="CC78" s="421" t="str">
        <f t="shared" si="21"/>
        <v/>
      </c>
      <c r="CD78" s="438" t="str">
        <f t="shared" si="31"/>
        <v/>
      </c>
      <c r="CE78" s="134"/>
      <c r="CF78" s="134"/>
      <c r="CG78" s="134"/>
      <c r="CH78" s="134"/>
      <c r="CI78" s="134"/>
      <c r="CJ78" s="134"/>
      <c r="CK78" s="134"/>
      <c r="CL78" s="134"/>
      <c r="CM78" s="134"/>
      <c r="CN78" s="134"/>
      <c r="CO78" s="134"/>
      <c r="CP78" s="134"/>
      <c r="CQ78" s="134"/>
      <c r="CR78" s="134"/>
      <c r="CS78" s="438" t="str">
        <f t="shared" si="22"/>
        <v/>
      </c>
      <c r="CT78" s="134"/>
      <c r="CU78" s="421" t="str">
        <f t="shared" si="23"/>
        <v/>
      </c>
    </row>
    <row r="79" spans="1:99" x14ac:dyDescent="0.2">
      <c r="A79" s="26" t="b">
        <f t="shared" si="0"/>
        <v>0</v>
      </c>
      <c r="B79" s="25">
        <v>58</v>
      </c>
      <c r="C79" s="419" t="str">
        <f t="shared" si="32"/>
        <v>-</v>
      </c>
      <c r="D79" s="419" t="str">
        <f t="shared" si="33"/>
        <v>-</v>
      </c>
      <c r="E79" s="420" t="str">
        <f t="shared" si="34"/>
        <v>-</v>
      </c>
      <c r="F79" s="421" t="str">
        <f t="shared" si="35"/>
        <v>-</v>
      </c>
      <c r="G79" s="422" t="str">
        <f t="shared" si="36"/>
        <v>-</v>
      </c>
      <c r="H79" s="419" t="str">
        <f t="shared" si="15"/>
        <v>-</v>
      </c>
      <c r="J79" s="25">
        <v>58</v>
      </c>
      <c r="K79" s="431"/>
      <c r="L79" s="134"/>
      <c r="M79" s="431"/>
      <c r="N79" s="134"/>
      <c r="O79" s="134"/>
      <c r="P79" s="134"/>
      <c r="Q79" s="134"/>
      <c r="R79" s="432"/>
      <c r="S79" s="432"/>
      <c r="T79" s="432"/>
      <c r="U79" s="432"/>
      <c r="V79" s="134"/>
      <c r="W79" s="134"/>
      <c r="X79" s="433"/>
      <c r="Y79" s="433"/>
      <c r="Z79" s="433"/>
      <c r="AA79" s="433"/>
      <c r="AB79" s="433"/>
      <c r="AC79" s="134"/>
      <c r="AD79" s="134"/>
      <c r="AE79" s="134"/>
      <c r="AG79" s="25">
        <v>58</v>
      </c>
      <c r="AH79" s="421" t="str">
        <f t="shared" si="16"/>
        <v/>
      </c>
      <c r="AI79" s="421" t="str">
        <f t="shared" si="17"/>
        <v/>
      </c>
      <c r="AJ79" s="421" t="str">
        <f t="shared" si="37"/>
        <v/>
      </c>
      <c r="AK79" s="421" t="str">
        <f t="shared" si="38"/>
        <v/>
      </c>
      <c r="AL79" s="421" t="str">
        <f t="shared" si="18"/>
        <v/>
      </c>
      <c r="AM79" s="134"/>
      <c r="AN79" s="134"/>
      <c r="AO79" s="134"/>
      <c r="AP79" s="134"/>
      <c r="AQ79" s="134"/>
      <c r="AR79" s="134"/>
      <c r="AS79" s="134"/>
      <c r="AT79" s="134"/>
      <c r="AU79" s="134"/>
      <c r="AV79" s="134"/>
      <c r="AW79" s="134"/>
      <c r="AX79" s="421" t="str">
        <f t="shared" si="24"/>
        <v/>
      </c>
      <c r="AY79" s="438" t="str">
        <f t="shared" si="25"/>
        <v/>
      </c>
      <c r="AZ79" s="134"/>
      <c r="BA79" s="134"/>
      <c r="BB79" s="134"/>
      <c r="BC79" s="134"/>
      <c r="BD79" s="134"/>
      <c r="BE79" s="134"/>
      <c r="BF79" s="134"/>
      <c r="BG79" s="438" t="str">
        <f t="shared" si="26"/>
        <v/>
      </c>
      <c r="BH79" s="134"/>
      <c r="BI79" s="438" t="str">
        <f t="shared" si="27"/>
        <v/>
      </c>
      <c r="BJ79" s="438" t="str">
        <f t="shared" si="28"/>
        <v/>
      </c>
      <c r="BK79" s="438" t="str">
        <f t="shared" si="29"/>
        <v/>
      </c>
      <c r="BL79" s="134"/>
      <c r="BM79" s="134"/>
      <c r="BN79" s="421" t="str">
        <f t="shared" si="19"/>
        <v/>
      </c>
      <c r="BO79" s="438" t="str">
        <f t="shared" si="30"/>
        <v/>
      </c>
      <c r="BP79" s="134"/>
      <c r="BQ79" s="134"/>
      <c r="BR79" s="134"/>
      <c r="BS79" s="134"/>
      <c r="BT79" s="134"/>
      <c r="BU79" s="134"/>
      <c r="BV79" s="134"/>
      <c r="BW79" s="134"/>
      <c r="BX79" s="134"/>
      <c r="BY79" s="134"/>
      <c r="BZ79" s="134"/>
      <c r="CA79" s="421" t="str">
        <f t="shared" si="20"/>
        <v/>
      </c>
      <c r="CB79" s="134"/>
      <c r="CC79" s="421" t="str">
        <f t="shared" si="21"/>
        <v/>
      </c>
      <c r="CD79" s="438" t="str">
        <f t="shared" si="31"/>
        <v/>
      </c>
      <c r="CE79" s="134"/>
      <c r="CF79" s="134"/>
      <c r="CG79" s="134"/>
      <c r="CH79" s="134"/>
      <c r="CI79" s="134"/>
      <c r="CJ79" s="134"/>
      <c r="CK79" s="134"/>
      <c r="CL79" s="134"/>
      <c r="CM79" s="134"/>
      <c r="CN79" s="134"/>
      <c r="CO79" s="134"/>
      <c r="CP79" s="134"/>
      <c r="CQ79" s="134"/>
      <c r="CR79" s="134"/>
      <c r="CS79" s="438" t="str">
        <f t="shared" si="22"/>
        <v/>
      </c>
      <c r="CT79" s="134"/>
      <c r="CU79" s="421" t="str">
        <f t="shared" si="23"/>
        <v/>
      </c>
    </row>
    <row r="80" spans="1:99" x14ac:dyDescent="0.2">
      <c r="A80" s="26" t="b">
        <f t="shared" si="0"/>
        <v>0</v>
      </c>
      <c r="B80" s="25">
        <v>59</v>
      </c>
      <c r="C80" s="419" t="str">
        <f t="shared" si="32"/>
        <v>-</v>
      </c>
      <c r="D80" s="419" t="str">
        <f t="shared" si="33"/>
        <v>-</v>
      </c>
      <c r="E80" s="420" t="str">
        <f t="shared" si="34"/>
        <v>-</v>
      </c>
      <c r="F80" s="421" t="str">
        <f t="shared" si="35"/>
        <v>-</v>
      </c>
      <c r="G80" s="422" t="str">
        <f t="shared" si="36"/>
        <v>-</v>
      </c>
      <c r="H80" s="419" t="str">
        <f t="shared" si="15"/>
        <v>-</v>
      </c>
      <c r="J80" s="25">
        <v>59</v>
      </c>
      <c r="K80" s="431"/>
      <c r="L80" s="134"/>
      <c r="M80" s="431"/>
      <c r="N80" s="134"/>
      <c r="O80" s="134"/>
      <c r="P80" s="134"/>
      <c r="Q80" s="134"/>
      <c r="R80" s="432"/>
      <c r="S80" s="432"/>
      <c r="T80" s="432"/>
      <c r="U80" s="432"/>
      <c r="V80" s="134"/>
      <c r="W80" s="134"/>
      <c r="X80" s="433"/>
      <c r="Y80" s="433"/>
      <c r="Z80" s="433"/>
      <c r="AA80" s="433"/>
      <c r="AB80" s="433"/>
      <c r="AC80" s="134"/>
      <c r="AD80" s="134"/>
      <c r="AE80" s="134"/>
      <c r="AG80" s="25">
        <v>59</v>
      </c>
      <c r="AH80" s="421" t="str">
        <f t="shared" si="16"/>
        <v/>
      </c>
      <c r="AI80" s="421" t="str">
        <f t="shared" si="17"/>
        <v/>
      </c>
      <c r="AJ80" s="421" t="str">
        <f t="shared" si="37"/>
        <v/>
      </c>
      <c r="AK80" s="421" t="str">
        <f t="shared" si="38"/>
        <v/>
      </c>
      <c r="AL80" s="421" t="str">
        <f t="shared" si="18"/>
        <v/>
      </c>
      <c r="AM80" s="134"/>
      <c r="AN80" s="134"/>
      <c r="AO80" s="134"/>
      <c r="AP80" s="134"/>
      <c r="AQ80" s="134"/>
      <c r="AR80" s="134"/>
      <c r="AS80" s="134"/>
      <c r="AT80" s="134"/>
      <c r="AU80" s="134"/>
      <c r="AV80" s="134"/>
      <c r="AW80" s="134"/>
      <c r="AX80" s="421" t="str">
        <f t="shared" si="24"/>
        <v/>
      </c>
      <c r="AY80" s="438" t="str">
        <f t="shared" si="25"/>
        <v/>
      </c>
      <c r="AZ80" s="134"/>
      <c r="BA80" s="134"/>
      <c r="BB80" s="134"/>
      <c r="BC80" s="134"/>
      <c r="BD80" s="134"/>
      <c r="BE80" s="134"/>
      <c r="BF80" s="134"/>
      <c r="BG80" s="438" t="str">
        <f t="shared" si="26"/>
        <v/>
      </c>
      <c r="BH80" s="134"/>
      <c r="BI80" s="438" t="str">
        <f t="shared" si="27"/>
        <v/>
      </c>
      <c r="BJ80" s="438" t="str">
        <f t="shared" si="28"/>
        <v/>
      </c>
      <c r="BK80" s="438" t="str">
        <f t="shared" si="29"/>
        <v/>
      </c>
      <c r="BL80" s="134"/>
      <c r="BM80" s="134"/>
      <c r="BN80" s="421" t="str">
        <f t="shared" si="19"/>
        <v/>
      </c>
      <c r="BO80" s="438" t="str">
        <f t="shared" si="30"/>
        <v/>
      </c>
      <c r="BP80" s="134"/>
      <c r="BQ80" s="134"/>
      <c r="BR80" s="134"/>
      <c r="BS80" s="134"/>
      <c r="BT80" s="134"/>
      <c r="BU80" s="134"/>
      <c r="BV80" s="134"/>
      <c r="BW80" s="134"/>
      <c r="BX80" s="134"/>
      <c r="BY80" s="134"/>
      <c r="BZ80" s="134"/>
      <c r="CA80" s="421" t="str">
        <f t="shared" si="20"/>
        <v/>
      </c>
      <c r="CB80" s="134"/>
      <c r="CC80" s="421" t="str">
        <f t="shared" si="21"/>
        <v/>
      </c>
      <c r="CD80" s="438" t="str">
        <f t="shared" si="31"/>
        <v/>
      </c>
      <c r="CE80" s="134"/>
      <c r="CF80" s="134"/>
      <c r="CG80" s="134"/>
      <c r="CH80" s="134"/>
      <c r="CI80" s="134"/>
      <c r="CJ80" s="134"/>
      <c r="CK80" s="134"/>
      <c r="CL80" s="134"/>
      <c r="CM80" s="134"/>
      <c r="CN80" s="134"/>
      <c r="CO80" s="134"/>
      <c r="CP80" s="134"/>
      <c r="CQ80" s="134"/>
      <c r="CR80" s="134"/>
      <c r="CS80" s="438" t="str">
        <f t="shared" si="22"/>
        <v/>
      </c>
      <c r="CT80" s="134"/>
      <c r="CU80" s="421" t="str">
        <f t="shared" si="23"/>
        <v/>
      </c>
    </row>
    <row r="81" spans="1:99" x14ac:dyDescent="0.2">
      <c r="A81" s="26" t="b">
        <f t="shared" si="0"/>
        <v>0</v>
      </c>
      <c r="B81" s="25">
        <v>60</v>
      </c>
      <c r="C81" s="419" t="str">
        <f t="shared" si="32"/>
        <v>-</v>
      </c>
      <c r="D81" s="419" t="str">
        <f t="shared" si="33"/>
        <v>-</v>
      </c>
      <c r="E81" s="420" t="str">
        <f t="shared" si="34"/>
        <v>-</v>
      </c>
      <c r="F81" s="421" t="str">
        <f t="shared" si="35"/>
        <v>-</v>
      </c>
      <c r="G81" s="422" t="str">
        <f t="shared" si="36"/>
        <v>-</v>
      </c>
      <c r="H81" s="419" t="str">
        <f t="shared" si="15"/>
        <v>-</v>
      </c>
      <c r="J81" s="25">
        <v>60</v>
      </c>
      <c r="K81" s="431"/>
      <c r="L81" s="134"/>
      <c r="M81" s="431"/>
      <c r="N81" s="134"/>
      <c r="O81" s="134"/>
      <c r="P81" s="134"/>
      <c r="Q81" s="134"/>
      <c r="R81" s="432"/>
      <c r="S81" s="432"/>
      <c r="T81" s="432"/>
      <c r="U81" s="432"/>
      <c r="V81" s="134"/>
      <c r="W81" s="134"/>
      <c r="X81" s="433"/>
      <c r="Y81" s="433"/>
      <c r="Z81" s="433"/>
      <c r="AA81" s="433"/>
      <c r="AB81" s="433"/>
      <c r="AC81" s="134"/>
      <c r="AD81" s="134"/>
      <c r="AE81" s="134"/>
      <c r="AG81" s="25">
        <v>60</v>
      </c>
      <c r="AH81" s="421" t="str">
        <f t="shared" si="16"/>
        <v/>
      </c>
      <c r="AI81" s="421" t="str">
        <f t="shared" si="17"/>
        <v/>
      </c>
      <c r="AJ81" s="421" t="str">
        <f t="shared" si="37"/>
        <v/>
      </c>
      <c r="AK81" s="421" t="str">
        <f t="shared" si="38"/>
        <v/>
      </c>
      <c r="AL81" s="421" t="str">
        <f t="shared" si="18"/>
        <v/>
      </c>
      <c r="AM81" s="134"/>
      <c r="AN81" s="134"/>
      <c r="AO81" s="134"/>
      <c r="AP81" s="134"/>
      <c r="AQ81" s="134"/>
      <c r="AR81" s="134"/>
      <c r="AS81" s="134"/>
      <c r="AT81" s="134"/>
      <c r="AU81" s="134"/>
      <c r="AV81" s="134"/>
      <c r="AW81" s="134"/>
      <c r="AX81" s="421" t="str">
        <f t="shared" si="24"/>
        <v/>
      </c>
      <c r="AY81" s="438" t="str">
        <f t="shared" si="25"/>
        <v/>
      </c>
      <c r="AZ81" s="134"/>
      <c r="BA81" s="134"/>
      <c r="BB81" s="134"/>
      <c r="BC81" s="134"/>
      <c r="BD81" s="134"/>
      <c r="BE81" s="134"/>
      <c r="BF81" s="134"/>
      <c r="BG81" s="438" t="str">
        <f t="shared" si="26"/>
        <v/>
      </c>
      <c r="BH81" s="134"/>
      <c r="BI81" s="438" t="str">
        <f t="shared" si="27"/>
        <v/>
      </c>
      <c r="BJ81" s="438" t="str">
        <f t="shared" si="28"/>
        <v/>
      </c>
      <c r="BK81" s="438" t="str">
        <f t="shared" si="29"/>
        <v/>
      </c>
      <c r="BL81" s="134"/>
      <c r="BM81" s="134"/>
      <c r="BN81" s="421" t="str">
        <f t="shared" si="19"/>
        <v/>
      </c>
      <c r="BO81" s="438" t="str">
        <f t="shared" si="30"/>
        <v/>
      </c>
      <c r="BP81" s="134"/>
      <c r="BQ81" s="134"/>
      <c r="BR81" s="134"/>
      <c r="BS81" s="134"/>
      <c r="BT81" s="134"/>
      <c r="BU81" s="134"/>
      <c r="BV81" s="134"/>
      <c r="BW81" s="134"/>
      <c r="BX81" s="134"/>
      <c r="BY81" s="134"/>
      <c r="BZ81" s="134"/>
      <c r="CA81" s="421" t="str">
        <f t="shared" si="20"/>
        <v/>
      </c>
      <c r="CB81" s="134"/>
      <c r="CC81" s="421" t="str">
        <f t="shared" si="21"/>
        <v/>
      </c>
      <c r="CD81" s="438" t="str">
        <f t="shared" si="31"/>
        <v/>
      </c>
      <c r="CE81" s="134"/>
      <c r="CF81" s="134"/>
      <c r="CG81" s="134"/>
      <c r="CH81" s="134"/>
      <c r="CI81" s="134"/>
      <c r="CJ81" s="134"/>
      <c r="CK81" s="134"/>
      <c r="CL81" s="134"/>
      <c r="CM81" s="134"/>
      <c r="CN81" s="134"/>
      <c r="CO81" s="134"/>
      <c r="CP81" s="134"/>
      <c r="CQ81" s="134"/>
      <c r="CR81" s="134"/>
      <c r="CS81" s="438" t="str">
        <f t="shared" si="22"/>
        <v/>
      </c>
      <c r="CT81" s="134"/>
      <c r="CU81" s="421" t="str">
        <f t="shared" si="23"/>
        <v/>
      </c>
    </row>
    <row r="82" spans="1:99" x14ac:dyDescent="0.2">
      <c r="A82" s="26" t="b">
        <f t="shared" si="0"/>
        <v>0</v>
      </c>
      <c r="B82" s="25">
        <v>61</v>
      </c>
      <c r="C82" s="419" t="str">
        <f t="shared" si="32"/>
        <v>-</v>
      </c>
      <c r="D82" s="419" t="str">
        <f t="shared" si="33"/>
        <v>-</v>
      </c>
      <c r="E82" s="420" t="str">
        <f t="shared" si="34"/>
        <v>-</v>
      </c>
      <c r="F82" s="421" t="str">
        <f t="shared" si="35"/>
        <v>-</v>
      </c>
      <c r="G82" s="422" t="str">
        <f t="shared" si="36"/>
        <v>-</v>
      </c>
      <c r="H82" s="419" t="str">
        <f t="shared" si="15"/>
        <v>-</v>
      </c>
      <c r="J82" s="25">
        <v>61</v>
      </c>
      <c r="K82" s="431"/>
      <c r="L82" s="134"/>
      <c r="M82" s="431"/>
      <c r="N82" s="134"/>
      <c r="O82" s="134"/>
      <c r="P82" s="134"/>
      <c r="Q82" s="134"/>
      <c r="R82" s="432"/>
      <c r="S82" s="432"/>
      <c r="T82" s="432"/>
      <c r="U82" s="432"/>
      <c r="V82" s="134"/>
      <c r="W82" s="134"/>
      <c r="X82" s="433"/>
      <c r="Y82" s="433"/>
      <c r="Z82" s="433"/>
      <c r="AA82" s="433"/>
      <c r="AB82" s="433"/>
      <c r="AC82" s="134"/>
      <c r="AD82" s="134"/>
      <c r="AE82" s="134"/>
      <c r="AG82" s="25">
        <v>61</v>
      </c>
      <c r="AH82" s="421" t="str">
        <f t="shared" si="16"/>
        <v/>
      </c>
      <c r="AI82" s="421" t="str">
        <f t="shared" si="17"/>
        <v/>
      </c>
      <c r="AJ82" s="421" t="str">
        <f t="shared" si="37"/>
        <v/>
      </c>
      <c r="AK82" s="421" t="str">
        <f t="shared" si="38"/>
        <v/>
      </c>
      <c r="AL82" s="421" t="str">
        <f t="shared" si="18"/>
        <v/>
      </c>
      <c r="AM82" s="134"/>
      <c r="AN82" s="134"/>
      <c r="AO82" s="134"/>
      <c r="AP82" s="134"/>
      <c r="AQ82" s="134"/>
      <c r="AR82" s="134"/>
      <c r="AS82" s="134"/>
      <c r="AT82" s="134"/>
      <c r="AU82" s="134"/>
      <c r="AV82" s="134"/>
      <c r="AW82" s="134"/>
      <c r="AX82" s="421" t="str">
        <f t="shared" si="24"/>
        <v/>
      </c>
      <c r="AY82" s="438" t="str">
        <f t="shared" si="25"/>
        <v/>
      </c>
      <c r="AZ82" s="134"/>
      <c r="BA82" s="134"/>
      <c r="BB82" s="134"/>
      <c r="BC82" s="134"/>
      <c r="BD82" s="134"/>
      <c r="BE82" s="134"/>
      <c r="BF82" s="134"/>
      <c r="BG82" s="438" t="str">
        <f t="shared" si="26"/>
        <v/>
      </c>
      <c r="BH82" s="134"/>
      <c r="BI82" s="438" t="str">
        <f t="shared" si="27"/>
        <v/>
      </c>
      <c r="BJ82" s="438" t="str">
        <f t="shared" si="28"/>
        <v/>
      </c>
      <c r="BK82" s="438" t="str">
        <f t="shared" si="29"/>
        <v/>
      </c>
      <c r="BL82" s="134"/>
      <c r="BM82" s="134"/>
      <c r="BN82" s="421" t="str">
        <f t="shared" si="19"/>
        <v/>
      </c>
      <c r="BO82" s="438" t="str">
        <f t="shared" si="30"/>
        <v/>
      </c>
      <c r="BP82" s="134"/>
      <c r="BQ82" s="134"/>
      <c r="BR82" s="134"/>
      <c r="BS82" s="134"/>
      <c r="BT82" s="134"/>
      <c r="BU82" s="134"/>
      <c r="BV82" s="134"/>
      <c r="BW82" s="134"/>
      <c r="BX82" s="134"/>
      <c r="BY82" s="134"/>
      <c r="BZ82" s="134"/>
      <c r="CA82" s="421" t="str">
        <f t="shared" si="20"/>
        <v/>
      </c>
      <c r="CB82" s="134"/>
      <c r="CC82" s="421" t="str">
        <f t="shared" si="21"/>
        <v/>
      </c>
      <c r="CD82" s="438" t="str">
        <f t="shared" si="31"/>
        <v/>
      </c>
      <c r="CE82" s="134"/>
      <c r="CF82" s="134"/>
      <c r="CG82" s="134"/>
      <c r="CH82" s="134"/>
      <c r="CI82" s="134"/>
      <c r="CJ82" s="134"/>
      <c r="CK82" s="134"/>
      <c r="CL82" s="134"/>
      <c r="CM82" s="134"/>
      <c r="CN82" s="134"/>
      <c r="CO82" s="134"/>
      <c r="CP82" s="134"/>
      <c r="CQ82" s="134"/>
      <c r="CR82" s="134"/>
      <c r="CS82" s="438" t="str">
        <f t="shared" si="22"/>
        <v/>
      </c>
      <c r="CT82" s="134"/>
      <c r="CU82" s="421" t="str">
        <f t="shared" si="23"/>
        <v/>
      </c>
    </row>
    <row r="83" spans="1:99" x14ac:dyDescent="0.2">
      <c r="A83" s="26" t="b">
        <f t="shared" si="0"/>
        <v>0</v>
      </c>
      <c r="B83" s="25">
        <v>62</v>
      </c>
      <c r="C83" s="419" t="str">
        <f t="shared" si="32"/>
        <v>-</v>
      </c>
      <c r="D83" s="419" t="str">
        <f t="shared" si="33"/>
        <v>-</v>
      </c>
      <c r="E83" s="420" t="str">
        <f t="shared" si="34"/>
        <v>-</v>
      </c>
      <c r="F83" s="421" t="str">
        <f t="shared" si="35"/>
        <v>-</v>
      </c>
      <c r="G83" s="422" t="str">
        <f t="shared" si="36"/>
        <v>-</v>
      </c>
      <c r="H83" s="419" t="str">
        <f t="shared" si="15"/>
        <v>-</v>
      </c>
      <c r="J83" s="25">
        <v>62</v>
      </c>
      <c r="K83" s="431"/>
      <c r="L83" s="134"/>
      <c r="M83" s="431"/>
      <c r="N83" s="134"/>
      <c r="O83" s="134"/>
      <c r="P83" s="134"/>
      <c r="Q83" s="134"/>
      <c r="R83" s="432"/>
      <c r="S83" s="432"/>
      <c r="T83" s="432"/>
      <c r="U83" s="432"/>
      <c r="V83" s="134"/>
      <c r="W83" s="134"/>
      <c r="X83" s="433"/>
      <c r="Y83" s="433"/>
      <c r="Z83" s="433"/>
      <c r="AA83" s="433"/>
      <c r="AB83" s="433"/>
      <c r="AC83" s="134"/>
      <c r="AD83" s="134"/>
      <c r="AE83" s="134"/>
      <c r="AG83" s="25">
        <v>62</v>
      </c>
      <c r="AH83" s="421" t="str">
        <f t="shared" si="16"/>
        <v/>
      </c>
      <c r="AI83" s="421" t="str">
        <f t="shared" si="17"/>
        <v/>
      </c>
      <c r="AJ83" s="421" t="str">
        <f t="shared" si="37"/>
        <v/>
      </c>
      <c r="AK83" s="421" t="str">
        <f t="shared" si="38"/>
        <v/>
      </c>
      <c r="AL83" s="421" t="str">
        <f t="shared" si="18"/>
        <v/>
      </c>
      <c r="AM83" s="134"/>
      <c r="AN83" s="134"/>
      <c r="AO83" s="134"/>
      <c r="AP83" s="134"/>
      <c r="AQ83" s="134"/>
      <c r="AR83" s="134"/>
      <c r="AS83" s="134"/>
      <c r="AT83" s="134"/>
      <c r="AU83" s="134"/>
      <c r="AV83" s="134"/>
      <c r="AW83" s="134"/>
      <c r="AX83" s="421" t="str">
        <f t="shared" si="24"/>
        <v/>
      </c>
      <c r="AY83" s="438" t="str">
        <f t="shared" si="25"/>
        <v/>
      </c>
      <c r="AZ83" s="134"/>
      <c r="BA83" s="134"/>
      <c r="BB83" s="134"/>
      <c r="BC83" s="134"/>
      <c r="BD83" s="134"/>
      <c r="BE83" s="134"/>
      <c r="BF83" s="134"/>
      <c r="BG83" s="438" t="str">
        <f t="shared" si="26"/>
        <v/>
      </c>
      <c r="BH83" s="134"/>
      <c r="BI83" s="438" t="str">
        <f t="shared" si="27"/>
        <v/>
      </c>
      <c r="BJ83" s="438" t="str">
        <f t="shared" si="28"/>
        <v/>
      </c>
      <c r="BK83" s="438" t="str">
        <f t="shared" si="29"/>
        <v/>
      </c>
      <c r="BL83" s="134"/>
      <c r="BM83" s="134"/>
      <c r="BN83" s="421" t="str">
        <f t="shared" si="19"/>
        <v/>
      </c>
      <c r="BO83" s="438" t="str">
        <f t="shared" si="30"/>
        <v/>
      </c>
      <c r="BP83" s="134"/>
      <c r="BQ83" s="134"/>
      <c r="BR83" s="134"/>
      <c r="BS83" s="134"/>
      <c r="BT83" s="134"/>
      <c r="BU83" s="134"/>
      <c r="BV83" s="134"/>
      <c r="BW83" s="134"/>
      <c r="BX83" s="134"/>
      <c r="BY83" s="134"/>
      <c r="BZ83" s="134"/>
      <c r="CA83" s="421" t="str">
        <f t="shared" si="20"/>
        <v/>
      </c>
      <c r="CB83" s="134"/>
      <c r="CC83" s="421" t="str">
        <f t="shared" si="21"/>
        <v/>
      </c>
      <c r="CD83" s="438" t="str">
        <f t="shared" si="31"/>
        <v/>
      </c>
      <c r="CE83" s="134"/>
      <c r="CF83" s="134"/>
      <c r="CG83" s="134"/>
      <c r="CH83" s="134"/>
      <c r="CI83" s="134"/>
      <c r="CJ83" s="134"/>
      <c r="CK83" s="134"/>
      <c r="CL83" s="134"/>
      <c r="CM83" s="134"/>
      <c r="CN83" s="134"/>
      <c r="CO83" s="134"/>
      <c r="CP83" s="134"/>
      <c r="CQ83" s="134"/>
      <c r="CR83" s="134"/>
      <c r="CS83" s="438" t="str">
        <f t="shared" si="22"/>
        <v/>
      </c>
      <c r="CT83" s="134"/>
      <c r="CU83" s="421" t="str">
        <f t="shared" si="23"/>
        <v/>
      </c>
    </row>
    <row r="84" spans="1:99" x14ac:dyDescent="0.2">
      <c r="A84" s="26" t="b">
        <f t="shared" si="0"/>
        <v>0</v>
      </c>
      <c r="B84" s="25">
        <v>63</v>
      </c>
      <c r="C84" s="419" t="str">
        <f t="shared" si="32"/>
        <v>-</v>
      </c>
      <c r="D84" s="419" t="str">
        <f t="shared" si="33"/>
        <v>-</v>
      </c>
      <c r="E84" s="420" t="str">
        <f t="shared" si="34"/>
        <v>-</v>
      </c>
      <c r="F84" s="421" t="str">
        <f t="shared" si="35"/>
        <v>-</v>
      </c>
      <c r="G84" s="422" t="str">
        <f t="shared" si="36"/>
        <v>-</v>
      </c>
      <c r="H84" s="419" t="str">
        <f t="shared" si="15"/>
        <v>-</v>
      </c>
      <c r="J84" s="25">
        <v>63</v>
      </c>
      <c r="K84" s="431"/>
      <c r="L84" s="134"/>
      <c r="M84" s="431"/>
      <c r="N84" s="134"/>
      <c r="O84" s="134"/>
      <c r="P84" s="134"/>
      <c r="Q84" s="134"/>
      <c r="R84" s="432"/>
      <c r="S84" s="432"/>
      <c r="T84" s="432"/>
      <c r="U84" s="432"/>
      <c r="V84" s="134"/>
      <c r="W84" s="134"/>
      <c r="X84" s="433"/>
      <c r="Y84" s="433"/>
      <c r="Z84" s="433"/>
      <c r="AA84" s="433"/>
      <c r="AB84" s="433"/>
      <c r="AC84" s="134"/>
      <c r="AD84" s="134"/>
      <c r="AE84" s="134"/>
      <c r="AG84" s="25">
        <v>63</v>
      </c>
      <c r="AH84" s="421" t="str">
        <f t="shared" si="16"/>
        <v/>
      </c>
      <c r="AI84" s="421" t="str">
        <f t="shared" si="17"/>
        <v/>
      </c>
      <c r="AJ84" s="421" t="str">
        <f t="shared" si="37"/>
        <v/>
      </c>
      <c r="AK84" s="421" t="str">
        <f t="shared" si="38"/>
        <v/>
      </c>
      <c r="AL84" s="421" t="str">
        <f t="shared" si="18"/>
        <v/>
      </c>
      <c r="AM84" s="134"/>
      <c r="AN84" s="134"/>
      <c r="AO84" s="134"/>
      <c r="AP84" s="134"/>
      <c r="AQ84" s="134"/>
      <c r="AR84" s="134"/>
      <c r="AS84" s="134"/>
      <c r="AT84" s="134"/>
      <c r="AU84" s="134"/>
      <c r="AV84" s="134"/>
      <c r="AW84" s="134"/>
      <c r="AX84" s="421" t="str">
        <f t="shared" si="24"/>
        <v/>
      </c>
      <c r="AY84" s="438" t="str">
        <f t="shared" si="25"/>
        <v/>
      </c>
      <c r="AZ84" s="134"/>
      <c r="BA84" s="134"/>
      <c r="BB84" s="134"/>
      <c r="BC84" s="134"/>
      <c r="BD84" s="134"/>
      <c r="BE84" s="134"/>
      <c r="BF84" s="134"/>
      <c r="BG84" s="438" t="str">
        <f t="shared" si="26"/>
        <v/>
      </c>
      <c r="BH84" s="134"/>
      <c r="BI84" s="438" t="str">
        <f t="shared" si="27"/>
        <v/>
      </c>
      <c r="BJ84" s="438" t="str">
        <f t="shared" si="28"/>
        <v/>
      </c>
      <c r="BK84" s="438" t="str">
        <f t="shared" si="29"/>
        <v/>
      </c>
      <c r="BL84" s="134"/>
      <c r="BM84" s="134"/>
      <c r="BN84" s="421" t="str">
        <f t="shared" si="19"/>
        <v/>
      </c>
      <c r="BO84" s="438" t="str">
        <f t="shared" si="30"/>
        <v/>
      </c>
      <c r="BP84" s="134"/>
      <c r="BQ84" s="134"/>
      <c r="BR84" s="134"/>
      <c r="BS84" s="134"/>
      <c r="BT84" s="134"/>
      <c r="BU84" s="134"/>
      <c r="BV84" s="134"/>
      <c r="BW84" s="134"/>
      <c r="BX84" s="134"/>
      <c r="BY84" s="134"/>
      <c r="BZ84" s="134"/>
      <c r="CA84" s="421" t="str">
        <f t="shared" si="20"/>
        <v/>
      </c>
      <c r="CB84" s="134"/>
      <c r="CC84" s="421" t="str">
        <f t="shared" si="21"/>
        <v/>
      </c>
      <c r="CD84" s="438" t="str">
        <f t="shared" si="31"/>
        <v/>
      </c>
      <c r="CE84" s="134"/>
      <c r="CF84" s="134"/>
      <c r="CG84" s="134"/>
      <c r="CH84" s="134"/>
      <c r="CI84" s="134"/>
      <c r="CJ84" s="134"/>
      <c r="CK84" s="134"/>
      <c r="CL84" s="134"/>
      <c r="CM84" s="134"/>
      <c r="CN84" s="134"/>
      <c r="CO84" s="134"/>
      <c r="CP84" s="134"/>
      <c r="CQ84" s="134"/>
      <c r="CR84" s="134"/>
      <c r="CS84" s="438" t="str">
        <f t="shared" si="22"/>
        <v/>
      </c>
      <c r="CT84" s="134"/>
      <c r="CU84" s="421" t="str">
        <f t="shared" si="23"/>
        <v/>
      </c>
    </row>
    <row r="85" spans="1:99" x14ac:dyDescent="0.2">
      <c r="A85" s="26" t="b">
        <f t="shared" si="0"/>
        <v>0</v>
      </c>
      <c r="B85" s="25">
        <v>64</v>
      </c>
      <c r="C85" s="419" t="str">
        <f t="shared" si="32"/>
        <v>-</v>
      </c>
      <c r="D85" s="419" t="str">
        <f t="shared" si="33"/>
        <v>-</v>
      </c>
      <c r="E85" s="420" t="str">
        <f t="shared" si="34"/>
        <v>-</v>
      </c>
      <c r="F85" s="421" t="str">
        <f t="shared" si="35"/>
        <v>-</v>
      </c>
      <c r="G85" s="422" t="str">
        <f t="shared" si="36"/>
        <v>-</v>
      </c>
      <c r="H85" s="419" t="str">
        <f t="shared" si="15"/>
        <v>-</v>
      </c>
      <c r="J85" s="25">
        <v>64</v>
      </c>
      <c r="K85" s="431"/>
      <c r="L85" s="134"/>
      <c r="M85" s="431"/>
      <c r="N85" s="134"/>
      <c r="O85" s="134"/>
      <c r="P85" s="134"/>
      <c r="Q85" s="134"/>
      <c r="R85" s="432"/>
      <c r="S85" s="432"/>
      <c r="T85" s="432"/>
      <c r="U85" s="432"/>
      <c r="V85" s="134"/>
      <c r="W85" s="134"/>
      <c r="X85" s="433"/>
      <c r="Y85" s="433"/>
      <c r="Z85" s="433"/>
      <c r="AA85" s="433"/>
      <c r="AB85" s="433"/>
      <c r="AC85" s="134"/>
      <c r="AD85" s="134"/>
      <c r="AE85" s="134"/>
      <c r="AG85" s="25">
        <v>64</v>
      </c>
      <c r="AH85" s="421" t="str">
        <f t="shared" si="16"/>
        <v/>
      </c>
      <c r="AI85" s="421" t="str">
        <f t="shared" si="17"/>
        <v/>
      </c>
      <c r="AJ85" s="421" t="str">
        <f t="shared" si="37"/>
        <v/>
      </c>
      <c r="AK85" s="421" t="str">
        <f t="shared" si="38"/>
        <v/>
      </c>
      <c r="AL85" s="421" t="str">
        <f t="shared" si="18"/>
        <v/>
      </c>
      <c r="AM85" s="134"/>
      <c r="AN85" s="134"/>
      <c r="AO85" s="134"/>
      <c r="AP85" s="134"/>
      <c r="AQ85" s="134"/>
      <c r="AR85" s="134"/>
      <c r="AS85" s="134"/>
      <c r="AT85" s="134"/>
      <c r="AU85" s="134"/>
      <c r="AV85" s="134"/>
      <c r="AW85" s="134"/>
      <c r="AX85" s="421" t="str">
        <f t="shared" si="24"/>
        <v/>
      </c>
      <c r="AY85" s="438" t="str">
        <f t="shared" si="25"/>
        <v/>
      </c>
      <c r="AZ85" s="134"/>
      <c r="BA85" s="134"/>
      <c r="BB85" s="134"/>
      <c r="BC85" s="134"/>
      <c r="BD85" s="134"/>
      <c r="BE85" s="134"/>
      <c r="BF85" s="134"/>
      <c r="BG85" s="438" t="str">
        <f t="shared" si="26"/>
        <v/>
      </c>
      <c r="BH85" s="134"/>
      <c r="BI85" s="438" t="str">
        <f t="shared" si="27"/>
        <v/>
      </c>
      <c r="BJ85" s="438" t="str">
        <f t="shared" si="28"/>
        <v/>
      </c>
      <c r="BK85" s="438" t="str">
        <f t="shared" si="29"/>
        <v/>
      </c>
      <c r="BL85" s="134"/>
      <c r="BM85" s="134"/>
      <c r="BN85" s="421" t="str">
        <f t="shared" si="19"/>
        <v/>
      </c>
      <c r="BO85" s="438" t="str">
        <f t="shared" si="30"/>
        <v/>
      </c>
      <c r="BP85" s="134"/>
      <c r="BQ85" s="134"/>
      <c r="BR85" s="134"/>
      <c r="BS85" s="134"/>
      <c r="BT85" s="134"/>
      <c r="BU85" s="134"/>
      <c r="BV85" s="134"/>
      <c r="BW85" s="134"/>
      <c r="BX85" s="134"/>
      <c r="BY85" s="134"/>
      <c r="BZ85" s="134"/>
      <c r="CA85" s="421" t="str">
        <f t="shared" si="20"/>
        <v/>
      </c>
      <c r="CB85" s="134"/>
      <c r="CC85" s="421" t="str">
        <f t="shared" si="21"/>
        <v/>
      </c>
      <c r="CD85" s="438" t="str">
        <f t="shared" si="31"/>
        <v/>
      </c>
      <c r="CE85" s="134"/>
      <c r="CF85" s="134"/>
      <c r="CG85" s="134"/>
      <c r="CH85" s="134"/>
      <c r="CI85" s="134"/>
      <c r="CJ85" s="134"/>
      <c r="CK85" s="134"/>
      <c r="CL85" s="134"/>
      <c r="CM85" s="134"/>
      <c r="CN85" s="134"/>
      <c r="CO85" s="134"/>
      <c r="CP85" s="134"/>
      <c r="CQ85" s="134"/>
      <c r="CR85" s="134"/>
      <c r="CS85" s="438" t="str">
        <f t="shared" si="22"/>
        <v/>
      </c>
      <c r="CT85" s="134"/>
      <c r="CU85" s="421" t="str">
        <f t="shared" si="23"/>
        <v/>
      </c>
    </row>
    <row r="86" spans="1:99" x14ac:dyDescent="0.2">
      <c r="A86" s="26" t="b">
        <f t="shared" ref="A86:A121" si="39">LEN(K86)&gt;0</f>
        <v>0</v>
      </c>
      <c r="B86" s="25">
        <v>65</v>
      </c>
      <c r="C86" s="419" t="str">
        <f t="shared" ref="C86:C121" si="40">INDEX($C$5:$C$10,1+$A86*(IFERROR(MATCH("Pass",AH86:AK86,0),5)))</f>
        <v>-</v>
      </c>
      <c r="D86" s="419" t="str">
        <f t="shared" ref="D86:D121" si="41">IF($A86,IF(ISNA(MATCH(L86,$L$11:$L$16,0)),SUM(X86),SUM(AB86)),$C$5)</f>
        <v>-</v>
      </c>
      <c r="E86" s="420" t="str">
        <f t="shared" ref="E86:E121" si="42">IF($A86, IF( ISNUMBER(U86), U86, IF(ISNA(MATCH(PROPER(S86),$E$5:$E$9,0)), S86, "Perpetual" ) ), "-")</f>
        <v>-</v>
      </c>
      <c r="F86" s="421" t="str">
        <f t="shared" ref="F86:F117" si="43">IF($A86, IF(E86 = "Perpetual", "Perpetual", IFERROR( MAX(0, ROUND(DAYS360($E$19,E86,TRUE)/360,2)), "-") ), "-" )</f>
        <v>-</v>
      </c>
      <c r="G86" s="422" t="str">
        <f t="shared" ref="G86:G117" si="44">IF($A86, IF(C86 = $C$10, 0, IF( OR(E86 = "Perpetual", W86=$W$6), 1, MIN($G$19,SUM(F86))/$G$19)), "-" )</f>
        <v>-</v>
      </c>
      <c r="H86" s="419" t="str">
        <f t="shared" si="15"/>
        <v>-</v>
      </c>
      <c r="J86" s="25">
        <v>65</v>
      </c>
      <c r="K86" s="431"/>
      <c r="L86" s="134"/>
      <c r="M86" s="431"/>
      <c r="N86" s="134"/>
      <c r="O86" s="134"/>
      <c r="P86" s="134"/>
      <c r="Q86" s="134"/>
      <c r="R86" s="432"/>
      <c r="S86" s="432"/>
      <c r="T86" s="432"/>
      <c r="U86" s="432"/>
      <c r="V86" s="134"/>
      <c r="W86" s="134"/>
      <c r="X86" s="433"/>
      <c r="Y86" s="433"/>
      <c r="Z86" s="433"/>
      <c r="AA86" s="433"/>
      <c r="AB86" s="433"/>
      <c r="AC86" s="134"/>
      <c r="AD86" s="134"/>
      <c r="AE86" s="134"/>
      <c r="AG86" s="25">
        <v>65</v>
      </c>
      <c r="AH86" s="421" t="str">
        <f t="shared" si="16"/>
        <v/>
      </c>
      <c r="AI86" s="421" t="str">
        <f t="shared" si="17"/>
        <v/>
      </c>
      <c r="AJ86" s="421" t="str">
        <f t="shared" ref="AJ86:AJ121" si="45">IF($AK86 = "Pass", IF($CB86 = "Fail", $CT86, $CB86), $AK86)</f>
        <v/>
      </c>
      <c r="AK86" s="421" t="str">
        <f t="shared" ref="AK86:AK121" si="46">IF(CA86 = "Fail", CS86, CA86)</f>
        <v/>
      </c>
      <c r="AL86" s="421" t="str">
        <f t="shared" si="18"/>
        <v/>
      </c>
      <c r="AM86" s="134"/>
      <c r="AN86" s="134"/>
      <c r="AO86" s="134"/>
      <c r="AP86" s="134"/>
      <c r="AQ86" s="134"/>
      <c r="AR86" s="134"/>
      <c r="AS86" s="134"/>
      <c r="AT86" s="134"/>
      <c r="AU86" s="134"/>
      <c r="AV86" s="134"/>
      <c r="AW86" s="134"/>
      <c r="AX86" s="421" t="str">
        <f t="shared" si="24"/>
        <v/>
      </c>
      <c r="AY86" s="438" t="str">
        <f t="shared" si="25"/>
        <v/>
      </c>
      <c r="AZ86" s="134"/>
      <c r="BA86" s="134"/>
      <c r="BB86" s="134"/>
      <c r="BC86" s="134"/>
      <c r="BD86" s="134"/>
      <c r="BE86" s="134"/>
      <c r="BF86" s="134"/>
      <c r="BG86" s="438" t="str">
        <f t="shared" si="26"/>
        <v/>
      </c>
      <c r="BH86" s="134"/>
      <c r="BI86" s="438" t="str">
        <f t="shared" si="27"/>
        <v/>
      </c>
      <c r="BJ86" s="438" t="str">
        <f t="shared" si="28"/>
        <v/>
      </c>
      <c r="BK86" s="438" t="str">
        <f t="shared" si="29"/>
        <v/>
      </c>
      <c r="BL86" s="134"/>
      <c r="BM86" s="134"/>
      <c r="BN86" s="421" t="str">
        <f t="shared" si="19"/>
        <v/>
      </c>
      <c r="BO86" s="438" t="str">
        <f t="shared" si="30"/>
        <v/>
      </c>
      <c r="BP86" s="134"/>
      <c r="BQ86" s="134"/>
      <c r="BR86" s="134"/>
      <c r="BS86" s="134"/>
      <c r="BT86" s="134"/>
      <c r="BU86" s="134"/>
      <c r="BV86" s="134"/>
      <c r="BW86" s="134"/>
      <c r="BX86" s="134"/>
      <c r="BY86" s="134"/>
      <c r="BZ86" s="134"/>
      <c r="CA86" s="421" t="str">
        <f t="shared" si="20"/>
        <v/>
      </c>
      <c r="CB86" s="134"/>
      <c r="CC86" s="421" t="str">
        <f t="shared" si="21"/>
        <v/>
      </c>
      <c r="CD86" s="438" t="str">
        <f t="shared" si="31"/>
        <v/>
      </c>
      <c r="CE86" s="134"/>
      <c r="CF86" s="134"/>
      <c r="CG86" s="134"/>
      <c r="CH86" s="134"/>
      <c r="CI86" s="134"/>
      <c r="CJ86" s="134"/>
      <c r="CK86" s="134"/>
      <c r="CL86" s="134"/>
      <c r="CM86" s="134"/>
      <c r="CN86" s="134"/>
      <c r="CO86" s="134"/>
      <c r="CP86" s="134"/>
      <c r="CQ86" s="134"/>
      <c r="CR86" s="134"/>
      <c r="CS86" s="438" t="str">
        <f t="shared" si="22"/>
        <v/>
      </c>
      <c r="CT86" s="134"/>
      <c r="CU86" s="421" t="str">
        <f t="shared" si="23"/>
        <v/>
      </c>
    </row>
    <row r="87" spans="1:99" x14ac:dyDescent="0.2">
      <c r="A87" s="26" t="b">
        <f t="shared" si="39"/>
        <v>0</v>
      </c>
      <c r="B87" s="25">
        <v>66</v>
      </c>
      <c r="C87" s="419" t="str">
        <f t="shared" si="40"/>
        <v>-</v>
      </c>
      <c r="D87" s="419" t="str">
        <f t="shared" si="41"/>
        <v>-</v>
      </c>
      <c r="E87" s="420" t="str">
        <f t="shared" si="42"/>
        <v>-</v>
      </c>
      <c r="F87" s="421" t="str">
        <f t="shared" si="43"/>
        <v>-</v>
      </c>
      <c r="G87" s="422" t="str">
        <f t="shared" si="44"/>
        <v>-</v>
      </c>
      <c r="H87" s="419" t="str">
        <f t="shared" ref="H87:H120" si="47">IF($A87,IF(CS87="Pass",SUM(Z87),SUM(D87))*SUM(G87),$C$5)</f>
        <v>-</v>
      </c>
      <c r="J87" s="25">
        <v>66</v>
      </c>
      <c r="K87" s="431"/>
      <c r="L87" s="134"/>
      <c r="M87" s="431"/>
      <c r="N87" s="134"/>
      <c r="O87" s="134"/>
      <c r="P87" s="134"/>
      <c r="Q87" s="134"/>
      <c r="R87" s="432"/>
      <c r="S87" s="432"/>
      <c r="T87" s="432"/>
      <c r="U87" s="432"/>
      <c r="V87" s="134"/>
      <c r="W87" s="134"/>
      <c r="X87" s="433"/>
      <c r="Y87" s="433"/>
      <c r="Z87" s="433"/>
      <c r="AA87" s="433"/>
      <c r="AB87" s="433"/>
      <c r="AC87" s="134"/>
      <c r="AD87" s="134"/>
      <c r="AE87" s="134"/>
      <c r="AG87" s="25">
        <v>66</v>
      </c>
      <c r="AH87" s="421" t="str">
        <f t="shared" ref="AH87:AH121" si="48">AX87</f>
        <v/>
      </c>
      <c r="AI87" s="421" t="str">
        <f t="shared" ref="AI87:AI121" si="49">BN87</f>
        <v/>
      </c>
      <c r="AJ87" s="421" t="str">
        <f t="shared" si="45"/>
        <v/>
      </c>
      <c r="AK87" s="421" t="str">
        <f t="shared" si="46"/>
        <v/>
      </c>
      <c r="AL87" s="421" t="str">
        <f t="shared" ref="AL87:AL121" si="50">IF($A87, IF(COUNTIF(AH87:AK87, "Pass"),"N/A","Pass"), "")</f>
        <v/>
      </c>
      <c r="AM87" s="134"/>
      <c r="AN87" s="134"/>
      <c r="AO87" s="134"/>
      <c r="AP87" s="134"/>
      <c r="AQ87" s="134"/>
      <c r="AR87" s="134"/>
      <c r="AS87" s="134"/>
      <c r="AT87" s="134"/>
      <c r="AU87" s="134"/>
      <c r="AV87" s="134"/>
      <c r="AW87" s="134"/>
      <c r="AX87" s="421" t="str">
        <f t="shared" si="24"/>
        <v/>
      </c>
      <c r="AY87" s="438" t="str">
        <f t="shared" si="25"/>
        <v/>
      </c>
      <c r="AZ87" s="134"/>
      <c r="BA87" s="134"/>
      <c r="BB87" s="134"/>
      <c r="BC87" s="134"/>
      <c r="BD87" s="134"/>
      <c r="BE87" s="134"/>
      <c r="BF87" s="134"/>
      <c r="BG87" s="438" t="str">
        <f t="shared" si="26"/>
        <v/>
      </c>
      <c r="BH87" s="134"/>
      <c r="BI87" s="438" t="str">
        <f t="shared" si="27"/>
        <v/>
      </c>
      <c r="BJ87" s="438" t="str">
        <f t="shared" si="28"/>
        <v/>
      </c>
      <c r="BK87" s="438" t="str">
        <f t="shared" si="29"/>
        <v/>
      </c>
      <c r="BL87" s="134"/>
      <c r="BM87" s="134"/>
      <c r="BN87" s="421" t="str">
        <f t="shared" ref="BN87:BN121" si="51">IF($A87, IF( $AH87 = "Pass", "N/A", IF( (COUNTIF(AY87:BM87,"Pass") + COUNTIF(AY87:BM87,"N/A")  ) = COLUMNS(AY87:BM87), "Pass", "Fail") ), "")</f>
        <v/>
      </c>
      <c r="BO87" s="438" t="str">
        <f t="shared" si="30"/>
        <v/>
      </c>
      <c r="BP87" s="134"/>
      <c r="BQ87" s="134"/>
      <c r="BR87" s="134"/>
      <c r="BS87" s="134"/>
      <c r="BT87" s="134"/>
      <c r="BU87" s="134"/>
      <c r="BV87" s="134"/>
      <c r="BW87" s="134"/>
      <c r="BX87" s="134"/>
      <c r="BY87" s="134"/>
      <c r="BZ87" s="134"/>
      <c r="CA87" s="421" t="str">
        <f t="shared" ref="CA87:CA121" si="52">IF($A87, IF(OR($AH87="Pass",$AI87="Pass"),"N/A", IF( (COUNTIF(BO87:BZ87, "Pass") + COUNTIF(BO87:BZ87, "N/A") +1 * (BT87 &lt;&gt; "Pass") * (BT87 &lt;&gt; "N/A") ) = COLUMNS(BO87:BZ87), "Pass", "Fail")), "")</f>
        <v/>
      </c>
      <c r="CB87" s="134"/>
      <c r="CC87" s="421" t="str">
        <f t="shared" ref="CC87:CC121" si="53">IF($CA87 = "Pass", "" &amp; $CB87, $CA87)</f>
        <v/>
      </c>
      <c r="CD87" s="438" t="str">
        <f t="shared" si="31"/>
        <v/>
      </c>
      <c r="CE87" s="134"/>
      <c r="CF87" s="134"/>
      <c r="CG87" s="134"/>
      <c r="CH87" s="134"/>
      <c r="CI87" s="134"/>
      <c r="CJ87" s="134"/>
      <c r="CK87" s="134"/>
      <c r="CL87" s="134"/>
      <c r="CM87" s="134"/>
      <c r="CN87" s="134"/>
      <c r="CO87" s="134"/>
      <c r="CP87" s="134"/>
      <c r="CQ87" s="134"/>
      <c r="CR87" s="134"/>
      <c r="CS87" s="438" t="str">
        <f t="shared" ref="CS87:CS121" si="54">IF($A87, IF( OR($AH87="Pass", $AI87="Pass", $CA87="Pass"), "N/A", IF( (COUNTIF(CD87:CR87, "Pass") + COUNTIF(CD87:CR87, "N/A") + 1 * (CI87 &lt;&gt; "Pass") * (CI87 &lt;&gt; "N/A") ) = COLUMNS( CD87:CR87),"Pass","Fail")),"")</f>
        <v/>
      </c>
      <c r="CT87" s="134"/>
      <c r="CU87" s="421" t="str">
        <f t="shared" ref="CU87:CU121" si="55">IF($CS87 = "Pass", $CT87, $CS87)</f>
        <v/>
      </c>
    </row>
    <row r="88" spans="1:99" x14ac:dyDescent="0.2">
      <c r="A88" s="26" t="b">
        <f t="shared" si="39"/>
        <v>0</v>
      </c>
      <c r="B88" s="25">
        <v>67</v>
      </c>
      <c r="C88" s="419" t="str">
        <f t="shared" si="40"/>
        <v>-</v>
      </c>
      <c r="D88" s="419" t="str">
        <f t="shared" si="41"/>
        <v>-</v>
      </c>
      <c r="E88" s="420" t="str">
        <f t="shared" si="42"/>
        <v>-</v>
      </c>
      <c r="F88" s="421" t="str">
        <f t="shared" si="43"/>
        <v>-</v>
      </c>
      <c r="G88" s="422" t="str">
        <f t="shared" si="44"/>
        <v>-</v>
      </c>
      <c r="H88" s="419" t="str">
        <f t="shared" si="47"/>
        <v>-</v>
      </c>
      <c r="J88" s="25">
        <v>67</v>
      </c>
      <c r="K88" s="431"/>
      <c r="L88" s="134"/>
      <c r="M88" s="431"/>
      <c r="N88" s="134"/>
      <c r="O88" s="134"/>
      <c r="P88" s="134"/>
      <c r="Q88" s="134"/>
      <c r="R88" s="432"/>
      <c r="S88" s="432"/>
      <c r="T88" s="432"/>
      <c r="U88" s="432"/>
      <c r="V88" s="134"/>
      <c r="W88" s="134"/>
      <c r="X88" s="433"/>
      <c r="Y88" s="433"/>
      <c r="Z88" s="433"/>
      <c r="AA88" s="433"/>
      <c r="AB88" s="433"/>
      <c r="AC88" s="134"/>
      <c r="AD88" s="134"/>
      <c r="AE88" s="134"/>
      <c r="AG88" s="25">
        <v>67</v>
      </c>
      <c r="AH88" s="421" t="str">
        <f t="shared" si="48"/>
        <v/>
      </c>
      <c r="AI88" s="421" t="str">
        <f t="shared" si="49"/>
        <v/>
      </c>
      <c r="AJ88" s="421" t="str">
        <f t="shared" si="45"/>
        <v/>
      </c>
      <c r="AK88" s="421" t="str">
        <f t="shared" si="46"/>
        <v/>
      </c>
      <c r="AL88" s="421" t="str">
        <f t="shared" si="50"/>
        <v/>
      </c>
      <c r="AM88" s="134"/>
      <c r="AN88" s="134"/>
      <c r="AO88" s="134"/>
      <c r="AP88" s="134"/>
      <c r="AQ88" s="134"/>
      <c r="AR88" s="134"/>
      <c r="AS88" s="134"/>
      <c r="AT88" s="134"/>
      <c r="AU88" s="134"/>
      <c r="AV88" s="134"/>
      <c r="AW88" s="134"/>
      <c r="AX88" s="421" t="str">
        <f t="shared" ref="AX88:AX121" si="56">IF($A88, IF( (COUNTIF(AM88:AW88,"Pass") + COUNTIF(AM88:AW88,"N/A")) = COLUMNS(AM88:AW88), "Pass", "Fail"), "")</f>
        <v/>
      </c>
      <c r="AY88" s="438" t="str">
        <f t="shared" ref="AY88:AY121" si="57">"" &amp; $AM88</f>
        <v/>
      </c>
      <c r="AZ88" s="134"/>
      <c r="BA88" s="134"/>
      <c r="BB88" s="134"/>
      <c r="BC88" s="134"/>
      <c r="BD88" s="134"/>
      <c r="BE88" s="134"/>
      <c r="BF88" s="134"/>
      <c r="BG88" s="438" t="str">
        <f t="shared" ref="BG88:BG121" si="58">"" &amp; $AT88</f>
        <v/>
      </c>
      <c r="BH88" s="134"/>
      <c r="BI88" s="438" t="str">
        <f t="shared" ref="BI88:BI121" si="59">"" &amp; $AU88</f>
        <v/>
      </c>
      <c r="BJ88" s="438" t="str">
        <f t="shared" ref="BJ88:BJ121" si="60">"" &amp; $AV88</f>
        <v/>
      </c>
      <c r="BK88" s="438" t="str">
        <f t="shared" ref="BK88:BK121" si="61">"" &amp; $AW88</f>
        <v/>
      </c>
      <c r="BL88" s="134"/>
      <c r="BM88" s="134"/>
      <c r="BN88" s="421" t="str">
        <f t="shared" si="51"/>
        <v/>
      </c>
      <c r="BO88" s="438" t="str">
        <f t="shared" ref="BO88:BO121" si="62">"" &amp; $AM88</f>
        <v/>
      </c>
      <c r="BP88" s="134"/>
      <c r="BQ88" s="134"/>
      <c r="BR88" s="134"/>
      <c r="BS88" s="134"/>
      <c r="BT88" s="134"/>
      <c r="BU88" s="134"/>
      <c r="BV88" s="134"/>
      <c r="BW88" s="134"/>
      <c r="BX88" s="134"/>
      <c r="BY88" s="134"/>
      <c r="BZ88" s="134"/>
      <c r="CA88" s="421" t="str">
        <f t="shared" si="52"/>
        <v/>
      </c>
      <c r="CB88" s="134"/>
      <c r="CC88" s="421" t="str">
        <f t="shared" si="53"/>
        <v/>
      </c>
      <c r="CD88" s="438" t="str">
        <f t="shared" ref="CD88:CD121" si="63">"" &amp; $AM88</f>
        <v/>
      </c>
      <c r="CE88" s="134"/>
      <c r="CF88" s="134"/>
      <c r="CG88" s="134"/>
      <c r="CH88" s="134"/>
      <c r="CI88" s="134"/>
      <c r="CJ88" s="134"/>
      <c r="CK88" s="134"/>
      <c r="CL88" s="134"/>
      <c r="CM88" s="134"/>
      <c r="CN88" s="134"/>
      <c r="CO88" s="134"/>
      <c r="CP88" s="134"/>
      <c r="CQ88" s="134"/>
      <c r="CR88" s="134"/>
      <c r="CS88" s="438" t="str">
        <f t="shared" si="54"/>
        <v/>
      </c>
      <c r="CT88" s="134"/>
      <c r="CU88" s="421" t="str">
        <f t="shared" si="55"/>
        <v/>
      </c>
    </row>
    <row r="89" spans="1:99" x14ac:dyDescent="0.2">
      <c r="A89" s="26" t="b">
        <f t="shared" si="39"/>
        <v>0</v>
      </c>
      <c r="B89" s="25">
        <v>68</v>
      </c>
      <c r="C89" s="419" t="str">
        <f t="shared" si="40"/>
        <v>-</v>
      </c>
      <c r="D89" s="419" t="str">
        <f t="shared" si="41"/>
        <v>-</v>
      </c>
      <c r="E89" s="420" t="str">
        <f t="shared" si="42"/>
        <v>-</v>
      </c>
      <c r="F89" s="421" t="str">
        <f t="shared" si="43"/>
        <v>-</v>
      </c>
      <c r="G89" s="422" t="str">
        <f t="shared" si="44"/>
        <v>-</v>
      </c>
      <c r="H89" s="419" t="str">
        <f t="shared" si="47"/>
        <v>-</v>
      </c>
      <c r="J89" s="25">
        <v>68</v>
      </c>
      <c r="K89" s="431"/>
      <c r="L89" s="134"/>
      <c r="M89" s="431"/>
      <c r="N89" s="134"/>
      <c r="O89" s="134"/>
      <c r="P89" s="134"/>
      <c r="Q89" s="134"/>
      <c r="R89" s="432"/>
      <c r="S89" s="432"/>
      <c r="T89" s="432"/>
      <c r="U89" s="432"/>
      <c r="V89" s="134"/>
      <c r="W89" s="134"/>
      <c r="X89" s="433"/>
      <c r="Y89" s="433"/>
      <c r="Z89" s="433"/>
      <c r="AA89" s="433"/>
      <c r="AB89" s="433"/>
      <c r="AC89" s="134"/>
      <c r="AD89" s="134"/>
      <c r="AE89" s="134"/>
      <c r="AG89" s="25">
        <v>68</v>
      </c>
      <c r="AH89" s="421" t="str">
        <f t="shared" si="48"/>
        <v/>
      </c>
      <c r="AI89" s="421" t="str">
        <f t="shared" si="49"/>
        <v/>
      </c>
      <c r="AJ89" s="421" t="str">
        <f t="shared" si="45"/>
        <v/>
      </c>
      <c r="AK89" s="421" t="str">
        <f t="shared" si="46"/>
        <v/>
      </c>
      <c r="AL89" s="421" t="str">
        <f t="shared" si="50"/>
        <v/>
      </c>
      <c r="AM89" s="134"/>
      <c r="AN89" s="134"/>
      <c r="AO89" s="134"/>
      <c r="AP89" s="134"/>
      <c r="AQ89" s="134"/>
      <c r="AR89" s="134"/>
      <c r="AS89" s="134"/>
      <c r="AT89" s="134"/>
      <c r="AU89" s="134"/>
      <c r="AV89" s="134"/>
      <c r="AW89" s="134"/>
      <c r="AX89" s="421" t="str">
        <f t="shared" si="56"/>
        <v/>
      </c>
      <c r="AY89" s="438" t="str">
        <f t="shared" si="57"/>
        <v/>
      </c>
      <c r="AZ89" s="134"/>
      <c r="BA89" s="134"/>
      <c r="BB89" s="134"/>
      <c r="BC89" s="134"/>
      <c r="BD89" s="134"/>
      <c r="BE89" s="134"/>
      <c r="BF89" s="134"/>
      <c r="BG89" s="438" t="str">
        <f t="shared" si="58"/>
        <v/>
      </c>
      <c r="BH89" s="134"/>
      <c r="BI89" s="438" t="str">
        <f t="shared" si="59"/>
        <v/>
      </c>
      <c r="BJ89" s="438" t="str">
        <f t="shared" si="60"/>
        <v/>
      </c>
      <c r="BK89" s="438" t="str">
        <f t="shared" si="61"/>
        <v/>
      </c>
      <c r="BL89" s="134"/>
      <c r="BM89" s="134"/>
      <c r="BN89" s="421" t="str">
        <f t="shared" si="51"/>
        <v/>
      </c>
      <c r="BO89" s="438" t="str">
        <f t="shared" si="62"/>
        <v/>
      </c>
      <c r="BP89" s="134"/>
      <c r="BQ89" s="134"/>
      <c r="BR89" s="134"/>
      <c r="BS89" s="134"/>
      <c r="BT89" s="134"/>
      <c r="BU89" s="134"/>
      <c r="BV89" s="134"/>
      <c r="BW89" s="134"/>
      <c r="BX89" s="134"/>
      <c r="BY89" s="134"/>
      <c r="BZ89" s="134"/>
      <c r="CA89" s="421" t="str">
        <f t="shared" si="52"/>
        <v/>
      </c>
      <c r="CB89" s="134"/>
      <c r="CC89" s="421" t="str">
        <f t="shared" si="53"/>
        <v/>
      </c>
      <c r="CD89" s="438" t="str">
        <f t="shared" si="63"/>
        <v/>
      </c>
      <c r="CE89" s="134"/>
      <c r="CF89" s="134"/>
      <c r="CG89" s="134"/>
      <c r="CH89" s="134"/>
      <c r="CI89" s="134"/>
      <c r="CJ89" s="134"/>
      <c r="CK89" s="134"/>
      <c r="CL89" s="134"/>
      <c r="CM89" s="134"/>
      <c r="CN89" s="134"/>
      <c r="CO89" s="134"/>
      <c r="CP89" s="134"/>
      <c r="CQ89" s="134"/>
      <c r="CR89" s="134"/>
      <c r="CS89" s="438" t="str">
        <f t="shared" si="54"/>
        <v/>
      </c>
      <c r="CT89" s="134"/>
      <c r="CU89" s="421" t="str">
        <f t="shared" si="55"/>
        <v/>
      </c>
    </row>
    <row r="90" spans="1:99" x14ac:dyDescent="0.2">
      <c r="A90" s="26" t="b">
        <f t="shared" si="39"/>
        <v>0</v>
      </c>
      <c r="B90" s="25">
        <v>69</v>
      </c>
      <c r="C90" s="419" t="str">
        <f t="shared" si="40"/>
        <v>-</v>
      </c>
      <c r="D90" s="419" t="str">
        <f t="shared" si="41"/>
        <v>-</v>
      </c>
      <c r="E90" s="420" t="str">
        <f t="shared" si="42"/>
        <v>-</v>
      </c>
      <c r="F90" s="421" t="str">
        <f t="shared" si="43"/>
        <v>-</v>
      </c>
      <c r="G90" s="422" t="str">
        <f t="shared" si="44"/>
        <v>-</v>
      </c>
      <c r="H90" s="419" t="str">
        <f t="shared" si="47"/>
        <v>-</v>
      </c>
      <c r="J90" s="25">
        <v>69</v>
      </c>
      <c r="K90" s="431"/>
      <c r="L90" s="134"/>
      <c r="M90" s="431"/>
      <c r="N90" s="134"/>
      <c r="O90" s="134"/>
      <c r="P90" s="134"/>
      <c r="Q90" s="134"/>
      <c r="R90" s="432"/>
      <c r="S90" s="432"/>
      <c r="T90" s="432"/>
      <c r="U90" s="432"/>
      <c r="V90" s="134"/>
      <c r="W90" s="134"/>
      <c r="X90" s="433"/>
      <c r="Y90" s="433"/>
      <c r="Z90" s="433"/>
      <c r="AA90" s="433"/>
      <c r="AB90" s="433"/>
      <c r="AC90" s="134"/>
      <c r="AD90" s="134"/>
      <c r="AE90" s="134"/>
      <c r="AG90" s="25">
        <v>69</v>
      </c>
      <c r="AH90" s="421" t="str">
        <f t="shared" si="48"/>
        <v/>
      </c>
      <c r="AI90" s="421" t="str">
        <f t="shared" si="49"/>
        <v/>
      </c>
      <c r="AJ90" s="421" t="str">
        <f t="shared" si="45"/>
        <v/>
      </c>
      <c r="AK90" s="421" t="str">
        <f t="shared" si="46"/>
        <v/>
      </c>
      <c r="AL90" s="421" t="str">
        <f t="shared" si="50"/>
        <v/>
      </c>
      <c r="AM90" s="134"/>
      <c r="AN90" s="134"/>
      <c r="AO90" s="134"/>
      <c r="AP90" s="134"/>
      <c r="AQ90" s="134"/>
      <c r="AR90" s="134"/>
      <c r="AS90" s="134"/>
      <c r="AT90" s="134"/>
      <c r="AU90" s="134"/>
      <c r="AV90" s="134"/>
      <c r="AW90" s="134"/>
      <c r="AX90" s="421" t="str">
        <f t="shared" si="56"/>
        <v/>
      </c>
      <c r="AY90" s="438" t="str">
        <f t="shared" si="57"/>
        <v/>
      </c>
      <c r="AZ90" s="134"/>
      <c r="BA90" s="134"/>
      <c r="BB90" s="134"/>
      <c r="BC90" s="134"/>
      <c r="BD90" s="134"/>
      <c r="BE90" s="134"/>
      <c r="BF90" s="134"/>
      <c r="BG90" s="438" t="str">
        <f t="shared" si="58"/>
        <v/>
      </c>
      <c r="BH90" s="134"/>
      <c r="BI90" s="438" t="str">
        <f t="shared" si="59"/>
        <v/>
      </c>
      <c r="BJ90" s="438" t="str">
        <f t="shared" si="60"/>
        <v/>
      </c>
      <c r="BK90" s="438" t="str">
        <f t="shared" si="61"/>
        <v/>
      </c>
      <c r="BL90" s="134"/>
      <c r="BM90" s="134"/>
      <c r="BN90" s="421" t="str">
        <f t="shared" si="51"/>
        <v/>
      </c>
      <c r="BO90" s="438" t="str">
        <f t="shared" si="62"/>
        <v/>
      </c>
      <c r="BP90" s="134"/>
      <c r="BQ90" s="134"/>
      <c r="BR90" s="134"/>
      <c r="BS90" s="134"/>
      <c r="BT90" s="134"/>
      <c r="BU90" s="134"/>
      <c r="BV90" s="134"/>
      <c r="BW90" s="134"/>
      <c r="BX90" s="134"/>
      <c r="BY90" s="134"/>
      <c r="BZ90" s="134"/>
      <c r="CA90" s="421" t="str">
        <f t="shared" si="52"/>
        <v/>
      </c>
      <c r="CB90" s="134"/>
      <c r="CC90" s="421" t="str">
        <f t="shared" si="53"/>
        <v/>
      </c>
      <c r="CD90" s="438" t="str">
        <f t="shared" si="63"/>
        <v/>
      </c>
      <c r="CE90" s="134"/>
      <c r="CF90" s="134"/>
      <c r="CG90" s="134"/>
      <c r="CH90" s="134"/>
      <c r="CI90" s="134"/>
      <c r="CJ90" s="134"/>
      <c r="CK90" s="134"/>
      <c r="CL90" s="134"/>
      <c r="CM90" s="134"/>
      <c r="CN90" s="134"/>
      <c r="CO90" s="134"/>
      <c r="CP90" s="134"/>
      <c r="CQ90" s="134"/>
      <c r="CR90" s="134"/>
      <c r="CS90" s="438" t="str">
        <f t="shared" si="54"/>
        <v/>
      </c>
      <c r="CT90" s="134"/>
      <c r="CU90" s="421" t="str">
        <f t="shared" si="55"/>
        <v/>
      </c>
    </row>
    <row r="91" spans="1:99" x14ac:dyDescent="0.2">
      <c r="A91" s="26" t="b">
        <f t="shared" si="39"/>
        <v>0</v>
      </c>
      <c r="B91" s="25">
        <v>70</v>
      </c>
      <c r="C91" s="419" t="str">
        <f t="shared" si="40"/>
        <v>-</v>
      </c>
      <c r="D91" s="419" t="str">
        <f t="shared" si="41"/>
        <v>-</v>
      </c>
      <c r="E91" s="420" t="str">
        <f t="shared" si="42"/>
        <v>-</v>
      </c>
      <c r="F91" s="421" t="str">
        <f t="shared" si="43"/>
        <v>-</v>
      </c>
      <c r="G91" s="422" t="str">
        <f t="shared" si="44"/>
        <v>-</v>
      </c>
      <c r="H91" s="419" t="str">
        <f t="shared" si="47"/>
        <v>-</v>
      </c>
      <c r="J91" s="25">
        <v>70</v>
      </c>
      <c r="K91" s="431"/>
      <c r="L91" s="134"/>
      <c r="M91" s="431"/>
      <c r="N91" s="134"/>
      <c r="O91" s="134"/>
      <c r="P91" s="134"/>
      <c r="Q91" s="134"/>
      <c r="R91" s="432"/>
      <c r="S91" s="432"/>
      <c r="T91" s="432"/>
      <c r="U91" s="432"/>
      <c r="V91" s="134"/>
      <c r="W91" s="134"/>
      <c r="X91" s="433"/>
      <c r="Y91" s="433"/>
      <c r="Z91" s="433"/>
      <c r="AA91" s="433"/>
      <c r="AB91" s="433"/>
      <c r="AC91" s="134"/>
      <c r="AD91" s="134"/>
      <c r="AE91" s="134"/>
      <c r="AG91" s="25">
        <v>70</v>
      </c>
      <c r="AH91" s="421" t="str">
        <f t="shared" si="48"/>
        <v/>
      </c>
      <c r="AI91" s="421" t="str">
        <f t="shared" si="49"/>
        <v/>
      </c>
      <c r="AJ91" s="421" t="str">
        <f t="shared" si="45"/>
        <v/>
      </c>
      <c r="AK91" s="421" t="str">
        <f t="shared" si="46"/>
        <v/>
      </c>
      <c r="AL91" s="421" t="str">
        <f t="shared" si="50"/>
        <v/>
      </c>
      <c r="AM91" s="134"/>
      <c r="AN91" s="134"/>
      <c r="AO91" s="134"/>
      <c r="AP91" s="134"/>
      <c r="AQ91" s="134"/>
      <c r="AR91" s="134"/>
      <c r="AS91" s="134"/>
      <c r="AT91" s="134"/>
      <c r="AU91" s="134"/>
      <c r="AV91" s="134"/>
      <c r="AW91" s="134"/>
      <c r="AX91" s="421" t="str">
        <f t="shared" si="56"/>
        <v/>
      </c>
      <c r="AY91" s="438" t="str">
        <f t="shared" si="57"/>
        <v/>
      </c>
      <c r="AZ91" s="134"/>
      <c r="BA91" s="134"/>
      <c r="BB91" s="134"/>
      <c r="BC91" s="134"/>
      <c r="BD91" s="134"/>
      <c r="BE91" s="134"/>
      <c r="BF91" s="134"/>
      <c r="BG91" s="438" t="str">
        <f t="shared" si="58"/>
        <v/>
      </c>
      <c r="BH91" s="134"/>
      <c r="BI91" s="438" t="str">
        <f t="shared" si="59"/>
        <v/>
      </c>
      <c r="BJ91" s="438" t="str">
        <f t="shared" si="60"/>
        <v/>
      </c>
      <c r="BK91" s="438" t="str">
        <f t="shared" si="61"/>
        <v/>
      </c>
      <c r="BL91" s="134"/>
      <c r="BM91" s="134"/>
      <c r="BN91" s="421" t="str">
        <f t="shared" si="51"/>
        <v/>
      </c>
      <c r="BO91" s="438" t="str">
        <f t="shared" si="62"/>
        <v/>
      </c>
      <c r="BP91" s="134"/>
      <c r="BQ91" s="134"/>
      <c r="BR91" s="134"/>
      <c r="BS91" s="134"/>
      <c r="BT91" s="134"/>
      <c r="BU91" s="134"/>
      <c r="BV91" s="134"/>
      <c r="BW91" s="134"/>
      <c r="BX91" s="134"/>
      <c r="BY91" s="134"/>
      <c r="BZ91" s="134"/>
      <c r="CA91" s="421" t="str">
        <f t="shared" si="52"/>
        <v/>
      </c>
      <c r="CB91" s="134"/>
      <c r="CC91" s="421" t="str">
        <f t="shared" si="53"/>
        <v/>
      </c>
      <c r="CD91" s="438" t="str">
        <f t="shared" si="63"/>
        <v/>
      </c>
      <c r="CE91" s="134"/>
      <c r="CF91" s="134"/>
      <c r="CG91" s="134"/>
      <c r="CH91" s="134"/>
      <c r="CI91" s="134"/>
      <c r="CJ91" s="134"/>
      <c r="CK91" s="134"/>
      <c r="CL91" s="134"/>
      <c r="CM91" s="134"/>
      <c r="CN91" s="134"/>
      <c r="CO91" s="134"/>
      <c r="CP91" s="134"/>
      <c r="CQ91" s="134"/>
      <c r="CR91" s="134"/>
      <c r="CS91" s="438" t="str">
        <f t="shared" si="54"/>
        <v/>
      </c>
      <c r="CT91" s="134"/>
      <c r="CU91" s="421" t="str">
        <f t="shared" si="55"/>
        <v/>
      </c>
    </row>
    <row r="92" spans="1:99" x14ac:dyDescent="0.2">
      <c r="A92" s="26" t="b">
        <f t="shared" si="39"/>
        <v>0</v>
      </c>
      <c r="B92" s="25">
        <v>71</v>
      </c>
      <c r="C92" s="419" t="str">
        <f t="shared" si="40"/>
        <v>-</v>
      </c>
      <c r="D92" s="419" t="str">
        <f t="shared" si="41"/>
        <v>-</v>
      </c>
      <c r="E92" s="420" t="str">
        <f t="shared" si="42"/>
        <v>-</v>
      </c>
      <c r="F92" s="421" t="str">
        <f t="shared" si="43"/>
        <v>-</v>
      </c>
      <c r="G92" s="422" t="str">
        <f t="shared" si="44"/>
        <v>-</v>
      </c>
      <c r="H92" s="419" t="str">
        <f t="shared" si="47"/>
        <v>-</v>
      </c>
      <c r="J92" s="25">
        <v>71</v>
      </c>
      <c r="K92" s="431"/>
      <c r="L92" s="134"/>
      <c r="M92" s="431"/>
      <c r="N92" s="134"/>
      <c r="O92" s="134"/>
      <c r="P92" s="134"/>
      <c r="Q92" s="134"/>
      <c r="R92" s="432"/>
      <c r="S92" s="432"/>
      <c r="T92" s="432"/>
      <c r="U92" s="432"/>
      <c r="V92" s="134"/>
      <c r="W92" s="134"/>
      <c r="X92" s="433"/>
      <c r="Y92" s="433"/>
      <c r="Z92" s="433"/>
      <c r="AA92" s="433"/>
      <c r="AB92" s="433"/>
      <c r="AC92" s="134"/>
      <c r="AD92" s="134"/>
      <c r="AE92" s="134"/>
      <c r="AG92" s="25">
        <v>71</v>
      </c>
      <c r="AH92" s="421" t="str">
        <f t="shared" si="48"/>
        <v/>
      </c>
      <c r="AI92" s="421" t="str">
        <f t="shared" si="49"/>
        <v/>
      </c>
      <c r="AJ92" s="421" t="str">
        <f t="shared" si="45"/>
        <v/>
      </c>
      <c r="AK92" s="421" t="str">
        <f t="shared" si="46"/>
        <v/>
      </c>
      <c r="AL92" s="421" t="str">
        <f t="shared" si="50"/>
        <v/>
      </c>
      <c r="AM92" s="134"/>
      <c r="AN92" s="134"/>
      <c r="AO92" s="134"/>
      <c r="AP92" s="134"/>
      <c r="AQ92" s="134"/>
      <c r="AR92" s="134"/>
      <c r="AS92" s="134"/>
      <c r="AT92" s="134"/>
      <c r="AU92" s="134"/>
      <c r="AV92" s="134"/>
      <c r="AW92" s="134"/>
      <c r="AX92" s="421" t="str">
        <f t="shared" si="56"/>
        <v/>
      </c>
      <c r="AY92" s="438" t="str">
        <f t="shared" si="57"/>
        <v/>
      </c>
      <c r="AZ92" s="134"/>
      <c r="BA92" s="134"/>
      <c r="BB92" s="134"/>
      <c r="BC92" s="134"/>
      <c r="BD92" s="134"/>
      <c r="BE92" s="134"/>
      <c r="BF92" s="134"/>
      <c r="BG92" s="438" t="str">
        <f t="shared" si="58"/>
        <v/>
      </c>
      <c r="BH92" s="134"/>
      <c r="BI92" s="438" t="str">
        <f t="shared" si="59"/>
        <v/>
      </c>
      <c r="BJ92" s="438" t="str">
        <f t="shared" si="60"/>
        <v/>
      </c>
      <c r="BK92" s="438" t="str">
        <f t="shared" si="61"/>
        <v/>
      </c>
      <c r="BL92" s="134"/>
      <c r="BM92" s="134"/>
      <c r="BN92" s="421" t="str">
        <f t="shared" si="51"/>
        <v/>
      </c>
      <c r="BO92" s="438" t="str">
        <f t="shared" si="62"/>
        <v/>
      </c>
      <c r="BP92" s="134"/>
      <c r="BQ92" s="134"/>
      <c r="BR92" s="134"/>
      <c r="BS92" s="134"/>
      <c r="BT92" s="134"/>
      <c r="BU92" s="134"/>
      <c r="BV92" s="134"/>
      <c r="BW92" s="134"/>
      <c r="BX92" s="134"/>
      <c r="BY92" s="134"/>
      <c r="BZ92" s="134"/>
      <c r="CA92" s="421" t="str">
        <f t="shared" si="52"/>
        <v/>
      </c>
      <c r="CB92" s="134"/>
      <c r="CC92" s="421" t="str">
        <f t="shared" si="53"/>
        <v/>
      </c>
      <c r="CD92" s="438" t="str">
        <f t="shared" si="63"/>
        <v/>
      </c>
      <c r="CE92" s="134"/>
      <c r="CF92" s="134"/>
      <c r="CG92" s="134"/>
      <c r="CH92" s="134"/>
      <c r="CI92" s="134"/>
      <c r="CJ92" s="134"/>
      <c r="CK92" s="134"/>
      <c r="CL92" s="134"/>
      <c r="CM92" s="134"/>
      <c r="CN92" s="134"/>
      <c r="CO92" s="134"/>
      <c r="CP92" s="134"/>
      <c r="CQ92" s="134"/>
      <c r="CR92" s="134"/>
      <c r="CS92" s="438" t="str">
        <f t="shared" si="54"/>
        <v/>
      </c>
      <c r="CT92" s="134"/>
      <c r="CU92" s="421" t="str">
        <f t="shared" si="55"/>
        <v/>
      </c>
    </row>
    <row r="93" spans="1:99" x14ac:dyDescent="0.2">
      <c r="A93" s="26" t="b">
        <f t="shared" si="39"/>
        <v>0</v>
      </c>
      <c r="B93" s="25">
        <v>72</v>
      </c>
      <c r="C93" s="419" t="str">
        <f t="shared" si="40"/>
        <v>-</v>
      </c>
      <c r="D93" s="419" t="str">
        <f t="shared" si="41"/>
        <v>-</v>
      </c>
      <c r="E93" s="420" t="str">
        <f t="shared" si="42"/>
        <v>-</v>
      </c>
      <c r="F93" s="421" t="str">
        <f t="shared" si="43"/>
        <v>-</v>
      </c>
      <c r="G93" s="422" t="str">
        <f t="shared" si="44"/>
        <v>-</v>
      </c>
      <c r="H93" s="419" t="str">
        <f t="shared" si="47"/>
        <v>-</v>
      </c>
      <c r="J93" s="25">
        <v>72</v>
      </c>
      <c r="K93" s="431"/>
      <c r="L93" s="134"/>
      <c r="M93" s="431"/>
      <c r="N93" s="134"/>
      <c r="O93" s="134"/>
      <c r="P93" s="134"/>
      <c r="Q93" s="134"/>
      <c r="R93" s="432"/>
      <c r="S93" s="432"/>
      <c r="T93" s="432"/>
      <c r="U93" s="432"/>
      <c r="V93" s="134"/>
      <c r="W93" s="134"/>
      <c r="X93" s="433"/>
      <c r="Y93" s="433"/>
      <c r="Z93" s="433"/>
      <c r="AA93" s="433"/>
      <c r="AB93" s="433"/>
      <c r="AC93" s="134"/>
      <c r="AD93" s="134"/>
      <c r="AE93" s="134"/>
      <c r="AG93" s="25">
        <v>72</v>
      </c>
      <c r="AH93" s="421" t="str">
        <f t="shared" si="48"/>
        <v/>
      </c>
      <c r="AI93" s="421" t="str">
        <f t="shared" si="49"/>
        <v/>
      </c>
      <c r="AJ93" s="421" t="str">
        <f t="shared" si="45"/>
        <v/>
      </c>
      <c r="AK93" s="421" t="str">
        <f t="shared" si="46"/>
        <v/>
      </c>
      <c r="AL93" s="421" t="str">
        <f t="shared" si="50"/>
        <v/>
      </c>
      <c r="AM93" s="134"/>
      <c r="AN93" s="134"/>
      <c r="AO93" s="134"/>
      <c r="AP93" s="134"/>
      <c r="AQ93" s="134"/>
      <c r="AR93" s="134"/>
      <c r="AS93" s="134"/>
      <c r="AT93" s="134"/>
      <c r="AU93" s="134"/>
      <c r="AV93" s="134"/>
      <c r="AW93" s="134"/>
      <c r="AX93" s="421" t="str">
        <f t="shared" si="56"/>
        <v/>
      </c>
      <c r="AY93" s="438" t="str">
        <f t="shared" si="57"/>
        <v/>
      </c>
      <c r="AZ93" s="134"/>
      <c r="BA93" s="134"/>
      <c r="BB93" s="134"/>
      <c r="BC93" s="134"/>
      <c r="BD93" s="134"/>
      <c r="BE93" s="134"/>
      <c r="BF93" s="134"/>
      <c r="BG93" s="438" t="str">
        <f t="shared" si="58"/>
        <v/>
      </c>
      <c r="BH93" s="134"/>
      <c r="BI93" s="438" t="str">
        <f t="shared" si="59"/>
        <v/>
      </c>
      <c r="BJ93" s="438" t="str">
        <f t="shared" si="60"/>
        <v/>
      </c>
      <c r="BK93" s="438" t="str">
        <f t="shared" si="61"/>
        <v/>
      </c>
      <c r="BL93" s="134"/>
      <c r="BM93" s="134"/>
      <c r="BN93" s="421" t="str">
        <f t="shared" si="51"/>
        <v/>
      </c>
      <c r="BO93" s="438" t="str">
        <f t="shared" si="62"/>
        <v/>
      </c>
      <c r="BP93" s="134"/>
      <c r="BQ93" s="134"/>
      <c r="BR93" s="134"/>
      <c r="BS93" s="134"/>
      <c r="BT93" s="134"/>
      <c r="BU93" s="134"/>
      <c r="BV93" s="134"/>
      <c r="BW93" s="134"/>
      <c r="BX93" s="134"/>
      <c r="BY93" s="134"/>
      <c r="BZ93" s="134"/>
      <c r="CA93" s="421" t="str">
        <f t="shared" si="52"/>
        <v/>
      </c>
      <c r="CB93" s="134"/>
      <c r="CC93" s="421" t="str">
        <f t="shared" si="53"/>
        <v/>
      </c>
      <c r="CD93" s="438" t="str">
        <f t="shared" si="63"/>
        <v/>
      </c>
      <c r="CE93" s="134"/>
      <c r="CF93" s="134"/>
      <c r="CG93" s="134"/>
      <c r="CH93" s="134"/>
      <c r="CI93" s="134"/>
      <c r="CJ93" s="134"/>
      <c r="CK93" s="134"/>
      <c r="CL93" s="134"/>
      <c r="CM93" s="134"/>
      <c r="CN93" s="134"/>
      <c r="CO93" s="134"/>
      <c r="CP93" s="134"/>
      <c r="CQ93" s="134"/>
      <c r="CR93" s="134"/>
      <c r="CS93" s="438" t="str">
        <f t="shared" si="54"/>
        <v/>
      </c>
      <c r="CT93" s="134"/>
      <c r="CU93" s="421" t="str">
        <f t="shared" si="55"/>
        <v/>
      </c>
    </row>
    <row r="94" spans="1:99" x14ac:dyDescent="0.2">
      <c r="A94" s="26" t="b">
        <f t="shared" si="39"/>
        <v>0</v>
      </c>
      <c r="B94" s="25">
        <v>73</v>
      </c>
      <c r="C94" s="419" t="str">
        <f t="shared" si="40"/>
        <v>-</v>
      </c>
      <c r="D94" s="419" t="str">
        <f t="shared" si="41"/>
        <v>-</v>
      </c>
      <c r="E94" s="420" t="str">
        <f t="shared" si="42"/>
        <v>-</v>
      </c>
      <c r="F94" s="421" t="str">
        <f t="shared" si="43"/>
        <v>-</v>
      </c>
      <c r="G94" s="422" t="str">
        <f t="shared" si="44"/>
        <v>-</v>
      </c>
      <c r="H94" s="419" t="str">
        <f t="shared" si="47"/>
        <v>-</v>
      </c>
      <c r="J94" s="25">
        <v>73</v>
      </c>
      <c r="K94" s="431"/>
      <c r="L94" s="134"/>
      <c r="M94" s="431"/>
      <c r="N94" s="134"/>
      <c r="O94" s="134"/>
      <c r="P94" s="134"/>
      <c r="Q94" s="134"/>
      <c r="R94" s="432"/>
      <c r="S94" s="432"/>
      <c r="T94" s="432"/>
      <c r="U94" s="432"/>
      <c r="V94" s="134"/>
      <c r="W94" s="134"/>
      <c r="X94" s="433"/>
      <c r="Y94" s="433"/>
      <c r="Z94" s="433"/>
      <c r="AA94" s="433"/>
      <c r="AB94" s="433"/>
      <c r="AC94" s="134"/>
      <c r="AD94" s="134"/>
      <c r="AE94" s="134"/>
      <c r="AG94" s="25">
        <v>73</v>
      </c>
      <c r="AH94" s="421" t="str">
        <f t="shared" si="48"/>
        <v/>
      </c>
      <c r="AI94" s="421" t="str">
        <f t="shared" si="49"/>
        <v/>
      </c>
      <c r="AJ94" s="421" t="str">
        <f t="shared" si="45"/>
        <v/>
      </c>
      <c r="AK94" s="421" t="str">
        <f t="shared" si="46"/>
        <v/>
      </c>
      <c r="AL94" s="421" t="str">
        <f t="shared" si="50"/>
        <v/>
      </c>
      <c r="AM94" s="134"/>
      <c r="AN94" s="134"/>
      <c r="AO94" s="134"/>
      <c r="AP94" s="134"/>
      <c r="AQ94" s="134"/>
      <c r="AR94" s="134"/>
      <c r="AS94" s="134"/>
      <c r="AT94" s="134"/>
      <c r="AU94" s="134"/>
      <c r="AV94" s="134"/>
      <c r="AW94" s="134"/>
      <c r="AX94" s="421" t="str">
        <f t="shared" si="56"/>
        <v/>
      </c>
      <c r="AY94" s="438" t="str">
        <f t="shared" si="57"/>
        <v/>
      </c>
      <c r="AZ94" s="134"/>
      <c r="BA94" s="134"/>
      <c r="BB94" s="134"/>
      <c r="BC94" s="134"/>
      <c r="BD94" s="134"/>
      <c r="BE94" s="134"/>
      <c r="BF94" s="134"/>
      <c r="BG94" s="438" t="str">
        <f t="shared" si="58"/>
        <v/>
      </c>
      <c r="BH94" s="134"/>
      <c r="BI94" s="438" t="str">
        <f t="shared" si="59"/>
        <v/>
      </c>
      <c r="BJ94" s="438" t="str">
        <f t="shared" si="60"/>
        <v/>
      </c>
      <c r="BK94" s="438" t="str">
        <f t="shared" si="61"/>
        <v/>
      </c>
      <c r="BL94" s="134"/>
      <c r="BM94" s="134"/>
      <c r="BN94" s="421" t="str">
        <f t="shared" si="51"/>
        <v/>
      </c>
      <c r="BO94" s="438" t="str">
        <f t="shared" si="62"/>
        <v/>
      </c>
      <c r="BP94" s="134"/>
      <c r="BQ94" s="134"/>
      <c r="BR94" s="134"/>
      <c r="BS94" s="134"/>
      <c r="BT94" s="134"/>
      <c r="BU94" s="134"/>
      <c r="BV94" s="134"/>
      <c r="BW94" s="134"/>
      <c r="BX94" s="134"/>
      <c r="BY94" s="134"/>
      <c r="BZ94" s="134"/>
      <c r="CA94" s="421" t="str">
        <f t="shared" si="52"/>
        <v/>
      </c>
      <c r="CB94" s="134"/>
      <c r="CC94" s="421" t="str">
        <f t="shared" si="53"/>
        <v/>
      </c>
      <c r="CD94" s="438" t="str">
        <f t="shared" si="63"/>
        <v/>
      </c>
      <c r="CE94" s="134"/>
      <c r="CF94" s="134"/>
      <c r="CG94" s="134"/>
      <c r="CH94" s="134"/>
      <c r="CI94" s="134"/>
      <c r="CJ94" s="134"/>
      <c r="CK94" s="134"/>
      <c r="CL94" s="134"/>
      <c r="CM94" s="134"/>
      <c r="CN94" s="134"/>
      <c r="CO94" s="134"/>
      <c r="CP94" s="134"/>
      <c r="CQ94" s="134"/>
      <c r="CR94" s="134"/>
      <c r="CS94" s="438" t="str">
        <f t="shared" si="54"/>
        <v/>
      </c>
      <c r="CT94" s="134"/>
      <c r="CU94" s="421" t="str">
        <f t="shared" si="55"/>
        <v/>
      </c>
    </row>
    <row r="95" spans="1:99" x14ac:dyDescent="0.2">
      <c r="A95" s="26" t="b">
        <f t="shared" si="39"/>
        <v>0</v>
      </c>
      <c r="B95" s="25">
        <v>74</v>
      </c>
      <c r="C95" s="419" t="str">
        <f t="shared" si="40"/>
        <v>-</v>
      </c>
      <c r="D95" s="419" t="str">
        <f t="shared" si="41"/>
        <v>-</v>
      </c>
      <c r="E95" s="420" t="str">
        <f t="shared" si="42"/>
        <v>-</v>
      </c>
      <c r="F95" s="421" t="str">
        <f t="shared" si="43"/>
        <v>-</v>
      </c>
      <c r="G95" s="422" t="str">
        <f t="shared" si="44"/>
        <v>-</v>
      </c>
      <c r="H95" s="419" t="str">
        <f t="shared" si="47"/>
        <v>-</v>
      </c>
      <c r="J95" s="25">
        <v>74</v>
      </c>
      <c r="K95" s="431"/>
      <c r="L95" s="134"/>
      <c r="M95" s="431"/>
      <c r="N95" s="134"/>
      <c r="O95" s="134"/>
      <c r="P95" s="134"/>
      <c r="Q95" s="134"/>
      <c r="R95" s="432"/>
      <c r="S95" s="432"/>
      <c r="T95" s="432"/>
      <c r="U95" s="432"/>
      <c r="V95" s="134"/>
      <c r="W95" s="134"/>
      <c r="X95" s="433"/>
      <c r="Y95" s="433"/>
      <c r="Z95" s="433"/>
      <c r="AA95" s="433"/>
      <c r="AB95" s="433"/>
      <c r="AC95" s="134"/>
      <c r="AD95" s="134"/>
      <c r="AE95" s="134"/>
      <c r="AG95" s="25">
        <v>74</v>
      </c>
      <c r="AH95" s="421" t="str">
        <f t="shared" si="48"/>
        <v/>
      </c>
      <c r="AI95" s="421" t="str">
        <f t="shared" si="49"/>
        <v/>
      </c>
      <c r="AJ95" s="421" t="str">
        <f t="shared" si="45"/>
        <v/>
      </c>
      <c r="AK95" s="421" t="str">
        <f t="shared" si="46"/>
        <v/>
      </c>
      <c r="AL95" s="421" t="str">
        <f t="shared" si="50"/>
        <v/>
      </c>
      <c r="AM95" s="134"/>
      <c r="AN95" s="134"/>
      <c r="AO95" s="134"/>
      <c r="AP95" s="134"/>
      <c r="AQ95" s="134"/>
      <c r="AR95" s="134"/>
      <c r="AS95" s="134"/>
      <c r="AT95" s="134"/>
      <c r="AU95" s="134"/>
      <c r="AV95" s="134"/>
      <c r="AW95" s="134"/>
      <c r="AX95" s="421" t="str">
        <f t="shared" si="56"/>
        <v/>
      </c>
      <c r="AY95" s="438" t="str">
        <f t="shared" si="57"/>
        <v/>
      </c>
      <c r="AZ95" s="134"/>
      <c r="BA95" s="134"/>
      <c r="BB95" s="134"/>
      <c r="BC95" s="134"/>
      <c r="BD95" s="134"/>
      <c r="BE95" s="134"/>
      <c r="BF95" s="134"/>
      <c r="BG95" s="438" t="str">
        <f t="shared" si="58"/>
        <v/>
      </c>
      <c r="BH95" s="134"/>
      <c r="BI95" s="438" t="str">
        <f t="shared" si="59"/>
        <v/>
      </c>
      <c r="BJ95" s="438" t="str">
        <f t="shared" si="60"/>
        <v/>
      </c>
      <c r="BK95" s="438" t="str">
        <f t="shared" si="61"/>
        <v/>
      </c>
      <c r="BL95" s="134"/>
      <c r="BM95" s="134"/>
      <c r="BN95" s="421" t="str">
        <f t="shared" si="51"/>
        <v/>
      </c>
      <c r="BO95" s="438" t="str">
        <f t="shared" si="62"/>
        <v/>
      </c>
      <c r="BP95" s="134"/>
      <c r="BQ95" s="134"/>
      <c r="BR95" s="134"/>
      <c r="BS95" s="134"/>
      <c r="BT95" s="134"/>
      <c r="BU95" s="134"/>
      <c r="BV95" s="134"/>
      <c r="BW95" s="134"/>
      <c r="BX95" s="134"/>
      <c r="BY95" s="134"/>
      <c r="BZ95" s="134"/>
      <c r="CA95" s="421" t="str">
        <f t="shared" si="52"/>
        <v/>
      </c>
      <c r="CB95" s="134"/>
      <c r="CC95" s="421" t="str">
        <f t="shared" si="53"/>
        <v/>
      </c>
      <c r="CD95" s="438" t="str">
        <f t="shared" si="63"/>
        <v/>
      </c>
      <c r="CE95" s="134"/>
      <c r="CF95" s="134"/>
      <c r="CG95" s="134"/>
      <c r="CH95" s="134"/>
      <c r="CI95" s="134"/>
      <c r="CJ95" s="134"/>
      <c r="CK95" s="134"/>
      <c r="CL95" s="134"/>
      <c r="CM95" s="134"/>
      <c r="CN95" s="134"/>
      <c r="CO95" s="134"/>
      <c r="CP95" s="134"/>
      <c r="CQ95" s="134"/>
      <c r="CR95" s="134"/>
      <c r="CS95" s="438" t="str">
        <f t="shared" si="54"/>
        <v/>
      </c>
      <c r="CT95" s="134"/>
      <c r="CU95" s="421" t="str">
        <f t="shared" si="55"/>
        <v/>
      </c>
    </row>
    <row r="96" spans="1:99" x14ac:dyDescent="0.2">
      <c r="A96" s="26" t="b">
        <f t="shared" si="39"/>
        <v>0</v>
      </c>
      <c r="B96" s="25">
        <v>75</v>
      </c>
      <c r="C96" s="419" t="str">
        <f t="shared" si="40"/>
        <v>-</v>
      </c>
      <c r="D96" s="419" t="str">
        <f t="shared" si="41"/>
        <v>-</v>
      </c>
      <c r="E96" s="420" t="str">
        <f t="shared" si="42"/>
        <v>-</v>
      </c>
      <c r="F96" s="421" t="str">
        <f t="shared" si="43"/>
        <v>-</v>
      </c>
      <c r="G96" s="422" t="str">
        <f t="shared" si="44"/>
        <v>-</v>
      </c>
      <c r="H96" s="419" t="str">
        <f t="shared" si="47"/>
        <v>-</v>
      </c>
      <c r="J96" s="25">
        <v>75</v>
      </c>
      <c r="K96" s="431"/>
      <c r="L96" s="134"/>
      <c r="M96" s="431"/>
      <c r="N96" s="134"/>
      <c r="O96" s="134"/>
      <c r="P96" s="134"/>
      <c r="Q96" s="134"/>
      <c r="R96" s="432"/>
      <c r="S96" s="432"/>
      <c r="T96" s="432"/>
      <c r="U96" s="432"/>
      <c r="V96" s="134"/>
      <c r="W96" s="134"/>
      <c r="X96" s="433"/>
      <c r="Y96" s="433"/>
      <c r="Z96" s="433"/>
      <c r="AA96" s="433"/>
      <c r="AB96" s="433"/>
      <c r="AC96" s="134"/>
      <c r="AD96" s="134"/>
      <c r="AE96" s="134"/>
      <c r="AG96" s="25">
        <v>75</v>
      </c>
      <c r="AH96" s="421" t="str">
        <f t="shared" si="48"/>
        <v/>
      </c>
      <c r="AI96" s="421" t="str">
        <f t="shared" si="49"/>
        <v/>
      </c>
      <c r="AJ96" s="421" t="str">
        <f t="shared" si="45"/>
        <v/>
      </c>
      <c r="AK96" s="421" t="str">
        <f t="shared" si="46"/>
        <v/>
      </c>
      <c r="AL96" s="421" t="str">
        <f t="shared" si="50"/>
        <v/>
      </c>
      <c r="AM96" s="134"/>
      <c r="AN96" s="134"/>
      <c r="AO96" s="134"/>
      <c r="AP96" s="134"/>
      <c r="AQ96" s="134"/>
      <c r="AR96" s="134"/>
      <c r="AS96" s="134"/>
      <c r="AT96" s="134"/>
      <c r="AU96" s="134"/>
      <c r="AV96" s="134"/>
      <c r="AW96" s="134"/>
      <c r="AX96" s="421" t="str">
        <f t="shared" si="56"/>
        <v/>
      </c>
      <c r="AY96" s="438" t="str">
        <f t="shared" si="57"/>
        <v/>
      </c>
      <c r="AZ96" s="134"/>
      <c r="BA96" s="134"/>
      <c r="BB96" s="134"/>
      <c r="BC96" s="134"/>
      <c r="BD96" s="134"/>
      <c r="BE96" s="134"/>
      <c r="BF96" s="134"/>
      <c r="BG96" s="438" t="str">
        <f t="shared" si="58"/>
        <v/>
      </c>
      <c r="BH96" s="134"/>
      <c r="BI96" s="438" t="str">
        <f t="shared" si="59"/>
        <v/>
      </c>
      <c r="BJ96" s="438" t="str">
        <f t="shared" si="60"/>
        <v/>
      </c>
      <c r="BK96" s="438" t="str">
        <f t="shared" si="61"/>
        <v/>
      </c>
      <c r="BL96" s="134"/>
      <c r="BM96" s="134"/>
      <c r="BN96" s="421" t="str">
        <f t="shared" si="51"/>
        <v/>
      </c>
      <c r="BO96" s="438" t="str">
        <f t="shared" si="62"/>
        <v/>
      </c>
      <c r="BP96" s="134"/>
      <c r="BQ96" s="134"/>
      <c r="BR96" s="134"/>
      <c r="BS96" s="134"/>
      <c r="BT96" s="134"/>
      <c r="BU96" s="134"/>
      <c r="BV96" s="134"/>
      <c r="BW96" s="134"/>
      <c r="BX96" s="134"/>
      <c r="BY96" s="134"/>
      <c r="BZ96" s="134"/>
      <c r="CA96" s="421" t="str">
        <f t="shared" si="52"/>
        <v/>
      </c>
      <c r="CB96" s="134"/>
      <c r="CC96" s="421" t="str">
        <f t="shared" si="53"/>
        <v/>
      </c>
      <c r="CD96" s="438" t="str">
        <f t="shared" si="63"/>
        <v/>
      </c>
      <c r="CE96" s="134"/>
      <c r="CF96" s="134"/>
      <c r="CG96" s="134"/>
      <c r="CH96" s="134"/>
      <c r="CI96" s="134"/>
      <c r="CJ96" s="134"/>
      <c r="CK96" s="134"/>
      <c r="CL96" s="134"/>
      <c r="CM96" s="134"/>
      <c r="CN96" s="134"/>
      <c r="CO96" s="134"/>
      <c r="CP96" s="134"/>
      <c r="CQ96" s="134"/>
      <c r="CR96" s="134"/>
      <c r="CS96" s="438" t="str">
        <f t="shared" si="54"/>
        <v/>
      </c>
      <c r="CT96" s="134"/>
      <c r="CU96" s="421" t="str">
        <f t="shared" si="55"/>
        <v/>
      </c>
    </row>
    <row r="97" spans="1:99" x14ac:dyDescent="0.2">
      <c r="A97" s="26" t="b">
        <f t="shared" si="39"/>
        <v>0</v>
      </c>
      <c r="B97" s="25">
        <v>76</v>
      </c>
      <c r="C97" s="419" t="str">
        <f t="shared" si="40"/>
        <v>-</v>
      </c>
      <c r="D97" s="419" t="str">
        <f t="shared" si="41"/>
        <v>-</v>
      </c>
      <c r="E97" s="420" t="str">
        <f t="shared" si="42"/>
        <v>-</v>
      </c>
      <c r="F97" s="421" t="str">
        <f t="shared" si="43"/>
        <v>-</v>
      </c>
      <c r="G97" s="422" t="str">
        <f t="shared" si="44"/>
        <v>-</v>
      </c>
      <c r="H97" s="419" t="str">
        <f t="shared" si="47"/>
        <v>-</v>
      </c>
      <c r="J97" s="25">
        <v>76</v>
      </c>
      <c r="K97" s="431"/>
      <c r="L97" s="134"/>
      <c r="M97" s="431"/>
      <c r="N97" s="134"/>
      <c r="O97" s="134"/>
      <c r="P97" s="134"/>
      <c r="Q97" s="134"/>
      <c r="R97" s="432"/>
      <c r="S97" s="432"/>
      <c r="T97" s="432"/>
      <c r="U97" s="432"/>
      <c r="V97" s="134"/>
      <c r="W97" s="134"/>
      <c r="X97" s="433"/>
      <c r="Y97" s="433"/>
      <c r="Z97" s="433"/>
      <c r="AA97" s="433"/>
      <c r="AB97" s="433"/>
      <c r="AC97" s="134"/>
      <c r="AD97" s="134"/>
      <c r="AE97" s="134"/>
      <c r="AG97" s="25">
        <v>76</v>
      </c>
      <c r="AH97" s="421" t="str">
        <f t="shared" si="48"/>
        <v/>
      </c>
      <c r="AI97" s="421" t="str">
        <f t="shared" si="49"/>
        <v/>
      </c>
      <c r="AJ97" s="421" t="str">
        <f t="shared" si="45"/>
        <v/>
      </c>
      <c r="AK97" s="421" t="str">
        <f t="shared" si="46"/>
        <v/>
      </c>
      <c r="AL97" s="421" t="str">
        <f t="shared" si="50"/>
        <v/>
      </c>
      <c r="AM97" s="134"/>
      <c r="AN97" s="134"/>
      <c r="AO97" s="134"/>
      <c r="AP97" s="134"/>
      <c r="AQ97" s="134"/>
      <c r="AR97" s="134"/>
      <c r="AS97" s="134"/>
      <c r="AT97" s="134"/>
      <c r="AU97" s="134"/>
      <c r="AV97" s="134"/>
      <c r="AW97" s="134"/>
      <c r="AX97" s="421" t="str">
        <f t="shared" si="56"/>
        <v/>
      </c>
      <c r="AY97" s="438" t="str">
        <f t="shared" si="57"/>
        <v/>
      </c>
      <c r="AZ97" s="134"/>
      <c r="BA97" s="134"/>
      <c r="BB97" s="134"/>
      <c r="BC97" s="134"/>
      <c r="BD97" s="134"/>
      <c r="BE97" s="134"/>
      <c r="BF97" s="134"/>
      <c r="BG97" s="438" t="str">
        <f t="shared" si="58"/>
        <v/>
      </c>
      <c r="BH97" s="134"/>
      <c r="BI97" s="438" t="str">
        <f t="shared" si="59"/>
        <v/>
      </c>
      <c r="BJ97" s="438" t="str">
        <f t="shared" si="60"/>
        <v/>
      </c>
      <c r="BK97" s="438" t="str">
        <f t="shared" si="61"/>
        <v/>
      </c>
      <c r="BL97" s="134"/>
      <c r="BM97" s="134"/>
      <c r="BN97" s="421" t="str">
        <f t="shared" si="51"/>
        <v/>
      </c>
      <c r="BO97" s="438" t="str">
        <f t="shared" si="62"/>
        <v/>
      </c>
      <c r="BP97" s="134"/>
      <c r="BQ97" s="134"/>
      <c r="BR97" s="134"/>
      <c r="BS97" s="134"/>
      <c r="BT97" s="134"/>
      <c r="BU97" s="134"/>
      <c r="BV97" s="134"/>
      <c r="BW97" s="134"/>
      <c r="BX97" s="134"/>
      <c r="BY97" s="134"/>
      <c r="BZ97" s="134"/>
      <c r="CA97" s="421" t="str">
        <f t="shared" si="52"/>
        <v/>
      </c>
      <c r="CB97" s="134"/>
      <c r="CC97" s="421" t="str">
        <f t="shared" si="53"/>
        <v/>
      </c>
      <c r="CD97" s="438" t="str">
        <f t="shared" si="63"/>
        <v/>
      </c>
      <c r="CE97" s="134"/>
      <c r="CF97" s="134"/>
      <c r="CG97" s="134"/>
      <c r="CH97" s="134"/>
      <c r="CI97" s="134"/>
      <c r="CJ97" s="134"/>
      <c r="CK97" s="134"/>
      <c r="CL97" s="134"/>
      <c r="CM97" s="134"/>
      <c r="CN97" s="134"/>
      <c r="CO97" s="134"/>
      <c r="CP97" s="134"/>
      <c r="CQ97" s="134"/>
      <c r="CR97" s="134"/>
      <c r="CS97" s="438" t="str">
        <f t="shared" si="54"/>
        <v/>
      </c>
      <c r="CT97" s="134"/>
      <c r="CU97" s="421" t="str">
        <f t="shared" si="55"/>
        <v/>
      </c>
    </row>
    <row r="98" spans="1:99" x14ac:dyDescent="0.2">
      <c r="A98" s="26" t="b">
        <f t="shared" si="39"/>
        <v>0</v>
      </c>
      <c r="B98" s="25">
        <v>77</v>
      </c>
      <c r="C98" s="419" t="str">
        <f t="shared" si="40"/>
        <v>-</v>
      </c>
      <c r="D98" s="419" t="str">
        <f t="shared" si="41"/>
        <v>-</v>
      </c>
      <c r="E98" s="420" t="str">
        <f t="shared" si="42"/>
        <v>-</v>
      </c>
      <c r="F98" s="421" t="str">
        <f t="shared" si="43"/>
        <v>-</v>
      </c>
      <c r="G98" s="422" t="str">
        <f t="shared" si="44"/>
        <v>-</v>
      </c>
      <c r="H98" s="419" t="str">
        <f t="shared" si="47"/>
        <v>-</v>
      </c>
      <c r="J98" s="25">
        <v>77</v>
      </c>
      <c r="K98" s="431"/>
      <c r="L98" s="134"/>
      <c r="M98" s="431"/>
      <c r="N98" s="134"/>
      <c r="O98" s="134"/>
      <c r="P98" s="134"/>
      <c r="Q98" s="134"/>
      <c r="R98" s="432"/>
      <c r="S98" s="432"/>
      <c r="T98" s="432"/>
      <c r="U98" s="432"/>
      <c r="V98" s="134"/>
      <c r="W98" s="134"/>
      <c r="X98" s="433"/>
      <c r="Y98" s="433"/>
      <c r="Z98" s="433"/>
      <c r="AA98" s="433"/>
      <c r="AB98" s="433"/>
      <c r="AC98" s="134"/>
      <c r="AD98" s="134"/>
      <c r="AE98" s="134"/>
      <c r="AG98" s="25">
        <v>77</v>
      </c>
      <c r="AH98" s="421" t="str">
        <f t="shared" si="48"/>
        <v/>
      </c>
      <c r="AI98" s="421" t="str">
        <f t="shared" si="49"/>
        <v/>
      </c>
      <c r="AJ98" s="421" t="str">
        <f t="shared" si="45"/>
        <v/>
      </c>
      <c r="AK98" s="421" t="str">
        <f t="shared" si="46"/>
        <v/>
      </c>
      <c r="AL98" s="421" t="str">
        <f t="shared" si="50"/>
        <v/>
      </c>
      <c r="AM98" s="134"/>
      <c r="AN98" s="134"/>
      <c r="AO98" s="134"/>
      <c r="AP98" s="134"/>
      <c r="AQ98" s="134"/>
      <c r="AR98" s="134"/>
      <c r="AS98" s="134"/>
      <c r="AT98" s="134"/>
      <c r="AU98" s="134"/>
      <c r="AV98" s="134"/>
      <c r="AW98" s="134"/>
      <c r="AX98" s="421" t="str">
        <f t="shared" si="56"/>
        <v/>
      </c>
      <c r="AY98" s="438" t="str">
        <f t="shared" si="57"/>
        <v/>
      </c>
      <c r="AZ98" s="134"/>
      <c r="BA98" s="134"/>
      <c r="BB98" s="134"/>
      <c r="BC98" s="134"/>
      <c r="BD98" s="134"/>
      <c r="BE98" s="134"/>
      <c r="BF98" s="134"/>
      <c r="BG98" s="438" t="str">
        <f t="shared" si="58"/>
        <v/>
      </c>
      <c r="BH98" s="134"/>
      <c r="BI98" s="438" t="str">
        <f t="shared" si="59"/>
        <v/>
      </c>
      <c r="BJ98" s="438" t="str">
        <f t="shared" si="60"/>
        <v/>
      </c>
      <c r="BK98" s="438" t="str">
        <f t="shared" si="61"/>
        <v/>
      </c>
      <c r="BL98" s="134"/>
      <c r="BM98" s="134"/>
      <c r="BN98" s="421" t="str">
        <f t="shared" si="51"/>
        <v/>
      </c>
      <c r="BO98" s="438" t="str">
        <f t="shared" si="62"/>
        <v/>
      </c>
      <c r="BP98" s="134"/>
      <c r="BQ98" s="134"/>
      <c r="BR98" s="134"/>
      <c r="BS98" s="134"/>
      <c r="BT98" s="134"/>
      <c r="BU98" s="134"/>
      <c r="BV98" s="134"/>
      <c r="BW98" s="134"/>
      <c r="BX98" s="134"/>
      <c r="BY98" s="134"/>
      <c r="BZ98" s="134"/>
      <c r="CA98" s="421" t="str">
        <f t="shared" si="52"/>
        <v/>
      </c>
      <c r="CB98" s="134"/>
      <c r="CC98" s="421" t="str">
        <f t="shared" si="53"/>
        <v/>
      </c>
      <c r="CD98" s="438" t="str">
        <f t="shared" si="63"/>
        <v/>
      </c>
      <c r="CE98" s="134"/>
      <c r="CF98" s="134"/>
      <c r="CG98" s="134"/>
      <c r="CH98" s="134"/>
      <c r="CI98" s="134"/>
      <c r="CJ98" s="134"/>
      <c r="CK98" s="134"/>
      <c r="CL98" s="134"/>
      <c r="CM98" s="134"/>
      <c r="CN98" s="134"/>
      <c r="CO98" s="134"/>
      <c r="CP98" s="134"/>
      <c r="CQ98" s="134"/>
      <c r="CR98" s="134"/>
      <c r="CS98" s="438" t="str">
        <f t="shared" si="54"/>
        <v/>
      </c>
      <c r="CT98" s="134"/>
      <c r="CU98" s="421" t="str">
        <f t="shared" si="55"/>
        <v/>
      </c>
    </row>
    <row r="99" spans="1:99" x14ac:dyDescent="0.2">
      <c r="A99" s="26" t="b">
        <f t="shared" si="39"/>
        <v>0</v>
      </c>
      <c r="B99" s="25">
        <v>78</v>
      </c>
      <c r="C99" s="419" t="str">
        <f t="shared" si="40"/>
        <v>-</v>
      </c>
      <c r="D99" s="419" t="str">
        <f t="shared" si="41"/>
        <v>-</v>
      </c>
      <c r="E99" s="420" t="str">
        <f t="shared" si="42"/>
        <v>-</v>
      </c>
      <c r="F99" s="421" t="str">
        <f t="shared" si="43"/>
        <v>-</v>
      </c>
      <c r="G99" s="422" t="str">
        <f t="shared" si="44"/>
        <v>-</v>
      </c>
      <c r="H99" s="419" t="str">
        <f t="shared" si="47"/>
        <v>-</v>
      </c>
      <c r="J99" s="25">
        <v>78</v>
      </c>
      <c r="K99" s="431"/>
      <c r="L99" s="134"/>
      <c r="M99" s="431"/>
      <c r="N99" s="134"/>
      <c r="O99" s="134"/>
      <c r="P99" s="134"/>
      <c r="Q99" s="134"/>
      <c r="R99" s="432"/>
      <c r="S99" s="432"/>
      <c r="T99" s="432"/>
      <c r="U99" s="432"/>
      <c r="V99" s="134"/>
      <c r="W99" s="134"/>
      <c r="X99" s="433"/>
      <c r="Y99" s="433"/>
      <c r="Z99" s="433"/>
      <c r="AA99" s="433"/>
      <c r="AB99" s="433"/>
      <c r="AC99" s="134"/>
      <c r="AD99" s="134"/>
      <c r="AE99" s="134"/>
      <c r="AG99" s="25">
        <v>78</v>
      </c>
      <c r="AH99" s="421" t="str">
        <f t="shared" si="48"/>
        <v/>
      </c>
      <c r="AI99" s="421" t="str">
        <f t="shared" si="49"/>
        <v/>
      </c>
      <c r="AJ99" s="421" t="str">
        <f t="shared" si="45"/>
        <v/>
      </c>
      <c r="AK99" s="421" t="str">
        <f t="shared" si="46"/>
        <v/>
      </c>
      <c r="AL99" s="421" t="str">
        <f t="shared" si="50"/>
        <v/>
      </c>
      <c r="AM99" s="134"/>
      <c r="AN99" s="134"/>
      <c r="AO99" s="134"/>
      <c r="AP99" s="134"/>
      <c r="AQ99" s="134"/>
      <c r="AR99" s="134"/>
      <c r="AS99" s="134"/>
      <c r="AT99" s="134"/>
      <c r="AU99" s="134"/>
      <c r="AV99" s="134"/>
      <c r="AW99" s="134"/>
      <c r="AX99" s="421" t="str">
        <f t="shared" si="56"/>
        <v/>
      </c>
      <c r="AY99" s="438" t="str">
        <f t="shared" si="57"/>
        <v/>
      </c>
      <c r="AZ99" s="134"/>
      <c r="BA99" s="134"/>
      <c r="BB99" s="134"/>
      <c r="BC99" s="134"/>
      <c r="BD99" s="134"/>
      <c r="BE99" s="134"/>
      <c r="BF99" s="134"/>
      <c r="BG99" s="438" t="str">
        <f t="shared" si="58"/>
        <v/>
      </c>
      <c r="BH99" s="134"/>
      <c r="BI99" s="438" t="str">
        <f t="shared" si="59"/>
        <v/>
      </c>
      <c r="BJ99" s="438" t="str">
        <f t="shared" si="60"/>
        <v/>
      </c>
      <c r="BK99" s="438" t="str">
        <f t="shared" si="61"/>
        <v/>
      </c>
      <c r="BL99" s="134"/>
      <c r="BM99" s="134"/>
      <c r="BN99" s="421" t="str">
        <f t="shared" si="51"/>
        <v/>
      </c>
      <c r="BO99" s="438" t="str">
        <f t="shared" si="62"/>
        <v/>
      </c>
      <c r="BP99" s="134"/>
      <c r="BQ99" s="134"/>
      <c r="BR99" s="134"/>
      <c r="BS99" s="134"/>
      <c r="BT99" s="134"/>
      <c r="BU99" s="134"/>
      <c r="BV99" s="134"/>
      <c r="BW99" s="134"/>
      <c r="BX99" s="134"/>
      <c r="BY99" s="134"/>
      <c r="BZ99" s="134"/>
      <c r="CA99" s="421" t="str">
        <f t="shared" si="52"/>
        <v/>
      </c>
      <c r="CB99" s="134"/>
      <c r="CC99" s="421" t="str">
        <f t="shared" si="53"/>
        <v/>
      </c>
      <c r="CD99" s="438" t="str">
        <f t="shared" si="63"/>
        <v/>
      </c>
      <c r="CE99" s="134"/>
      <c r="CF99" s="134"/>
      <c r="CG99" s="134"/>
      <c r="CH99" s="134"/>
      <c r="CI99" s="134"/>
      <c r="CJ99" s="134"/>
      <c r="CK99" s="134"/>
      <c r="CL99" s="134"/>
      <c r="CM99" s="134"/>
      <c r="CN99" s="134"/>
      <c r="CO99" s="134"/>
      <c r="CP99" s="134"/>
      <c r="CQ99" s="134"/>
      <c r="CR99" s="134"/>
      <c r="CS99" s="438" t="str">
        <f t="shared" si="54"/>
        <v/>
      </c>
      <c r="CT99" s="134"/>
      <c r="CU99" s="421" t="str">
        <f t="shared" si="55"/>
        <v/>
      </c>
    </row>
    <row r="100" spans="1:99" x14ac:dyDescent="0.2">
      <c r="A100" s="26" t="b">
        <f t="shared" si="39"/>
        <v>0</v>
      </c>
      <c r="B100" s="25">
        <v>79</v>
      </c>
      <c r="C100" s="419" t="str">
        <f t="shared" si="40"/>
        <v>-</v>
      </c>
      <c r="D100" s="419" t="str">
        <f t="shared" si="41"/>
        <v>-</v>
      </c>
      <c r="E100" s="420" t="str">
        <f t="shared" si="42"/>
        <v>-</v>
      </c>
      <c r="F100" s="421" t="str">
        <f t="shared" si="43"/>
        <v>-</v>
      </c>
      <c r="G100" s="422" t="str">
        <f t="shared" si="44"/>
        <v>-</v>
      </c>
      <c r="H100" s="419" t="str">
        <f t="shared" si="47"/>
        <v>-</v>
      </c>
      <c r="J100" s="25">
        <v>79</v>
      </c>
      <c r="K100" s="431"/>
      <c r="L100" s="134"/>
      <c r="M100" s="431"/>
      <c r="N100" s="134"/>
      <c r="O100" s="134"/>
      <c r="P100" s="134"/>
      <c r="Q100" s="134"/>
      <c r="R100" s="432"/>
      <c r="S100" s="432"/>
      <c r="T100" s="432"/>
      <c r="U100" s="432"/>
      <c r="V100" s="134"/>
      <c r="W100" s="134"/>
      <c r="X100" s="433"/>
      <c r="Y100" s="433"/>
      <c r="Z100" s="433"/>
      <c r="AA100" s="433"/>
      <c r="AB100" s="433"/>
      <c r="AC100" s="134"/>
      <c r="AD100" s="134"/>
      <c r="AE100" s="134"/>
      <c r="AG100" s="25">
        <v>79</v>
      </c>
      <c r="AH100" s="421" t="str">
        <f t="shared" si="48"/>
        <v/>
      </c>
      <c r="AI100" s="421" t="str">
        <f t="shared" si="49"/>
        <v/>
      </c>
      <c r="AJ100" s="421" t="str">
        <f t="shared" si="45"/>
        <v/>
      </c>
      <c r="AK100" s="421" t="str">
        <f t="shared" si="46"/>
        <v/>
      </c>
      <c r="AL100" s="421" t="str">
        <f t="shared" si="50"/>
        <v/>
      </c>
      <c r="AM100" s="134"/>
      <c r="AN100" s="134"/>
      <c r="AO100" s="134"/>
      <c r="AP100" s="134"/>
      <c r="AQ100" s="134"/>
      <c r="AR100" s="134"/>
      <c r="AS100" s="134"/>
      <c r="AT100" s="134"/>
      <c r="AU100" s="134"/>
      <c r="AV100" s="134"/>
      <c r="AW100" s="134"/>
      <c r="AX100" s="421" t="str">
        <f t="shared" si="56"/>
        <v/>
      </c>
      <c r="AY100" s="438" t="str">
        <f t="shared" si="57"/>
        <v/>
      </c>
      <c r="AZ100" s="134"/>
      <c r="BA100" s="134"/>
      <c r="BB100" s="134"/>
      <c r="BC100" s="134"/>
      <c r="BD100" s="134"/>
      <c r="BE100" s="134"/>
      <c r="BF100" s="134"/>
      <c r="BG100" s="438" t="str">
        <f t="shared" si="58"/>
        <v/>
      </c>
      <c r="BH100" s="134"/>
      <c r="BI100" s="438" t="str">
        <f t="shared" si="59"/>
        <v/>
      </c>
      <c r="BJ100" s="438" t="str">
        <f t="shared" si="60"/>
        <v/>
      </c>
      <c r="BK100" s="438" t="str">
        <f t="shared" si="61"/>
        <v/>
      </c>
      <c r="BL100" s="134"/>
      <c r="BM100" s="134"/>
      <c r="BN100" s="421" t="str">
        <f t="shared" si="51"/>
        <v/>
      </c>
      <c r="BO100" s="438" t="str">
        <f t="shared" si="62"/>
        <v/>
      </c>
      <c r="BP100" s="134"/>
      <c r="BQ100" s="134"/>
      <c r="BR100" s="134"/>
      <c r="BS100" s="134"/>
      <c r="BT100" s="134"/>
      <c r="BU100" s="134"/>
      <c r="BV100" s="134"/>
      <c r="BW100" s="134"/>
      <c r="BX100" s="134"/>
      <c r="BY100" s="134"/>
      <c r="BZ100" s="134"/>
      <c r="CA100" s="421" t="str">
        <f t="shared" si="52"/>
        <v/>
      </c>
      <c r="CB100" s="134"/>
      <c r="CC100" s="421" t="str">
        <f t="shared" si="53"/>
        <v/>
      </c>
      <c r="CD100" s="438" t="str">
        <f t="shared" si="63"/>
        <v/>
      </c>
      <c r="CE100" s="134"/>
      <c r="CF100" s="134"/>
      <c r="CG100" s="134"/>
      <c r="CH100" s="134"/>
      <c r="CI100" s="134"/>
      <c r="CJ100" s="134"/>
      <c r="CK100" s="134"/>
      <c r="CL100" s="134"/>
      <c r="CM100" s="134"/>
      <c r="CN100" s="134"/>
      <c r="CO100" s="134"/>
      <c r="CP100" s="134"/>
      <c r="CQ100" s="134"/>
      <c r="CR100" s="134"/>
      <c r="CS100" s="438" t="str">
        <f t="shared" si="54"/>
        <v/>
      </c>
      <c r="CT100" s="134"/>
      <c r="CU100" s="421" t="str">
        <f t="shared" si="55"/>
        <v/>
      </c>
    </row>
    <row r="101" spans="1:99" x14ac:dyDescent="0.2">
      <c r="A101" s="26" t="b">
        <f t="shared" si="39"/>
        <v>0</v>
      </c>
      <c r="B101" s="25">
        <v>80</v>
      </c>
      <c r="C101" s="419" t="str">
        <f t="shared" si="40"/>
        <v>-</v>
      </c>
      <c r="D101" s="419" t="str">
        <f t="shared" si="41"/>
        <v>-</v>
      </c>
      <c r="E101" s="420" t="str">
        <f t="shared" si="42"/>
        <v>-</v>
      </c>
      <c r="F101" s="421" t="str">
        <f t="shared" si="43"/>
        <v>-</v>
      </c>
      <c r="G101" s="422" t="str">
        <f t="shared" si="44"/>
        <v>-</v>
      </c>
      <c r="H101" s="419" t="str">
        <f t="shared" si="47"/>
        <v>-</v>
      </c>
      <c r="J101" s="25">
        <v>80</v>
      </c>
      <c r="K101" s="431"/>
      <c r="L101" s="134"/>
      <c r="M101" s="431"/>
      <c r="N101" s="134"/>
      <c r="O101" s="134"/>
      <c r="P101" s="134"/>
      <c r="Q101" s="134"/>
      <c r="R101" s="432"/>
      <c r="S101" s="432"/>
      <c r="T101" s="432"/>
      <c r="U101" s="432"/>
      <c r="V101" s="134"/>
      <c r="W101" s="134"/>
      <c r="X101" s="433"/>
      <c r="Y101" s="433"/>
      <c r="Z101" s="433"/>
      <c r="AA101" s="433"/>
      <c r="AB101" s="433"/>
      <c r="AC101" s="134"/>
      <c r="AD101" s="134"/>
      <c r="AE101" s="134"/>
      <c r="AG101" s="25">
        <v>80</v>
      </c>
      <c r="AH101" s="421" t="str">
        <f t="shared" si="48"/>
        <v/>
      </c>
      <c r="AI101" s="421" t="str">
        <f t="shared" si="49"/>
        <v/>
      </c>
      <c r="AJ101" s="421" t="str">
        <f t="shared" si="45"/>
        <v/>
      </c>
      <c r="AK101" s="421" t="str">
        <f t="shared" si="46"/>
        <v/>
      </c>
      <c r="AL101" s="421" t="str">
        <f t="shared" si="50"/>
        <v/>
      </c>
      <c r="AM101" s="134"/>
      <c r="AN101" s="134"/>
      <c r="AO101" s="134"/>
      <c r="AP101" s="134"/>
      <c r="AQ101" s="134"/>
      <c r="AR101" s="134"/>
      <c r="AS101" s="134"/>
      <c r="AT101" s="134"/>
      <c r="AU101" s="134"/>
      <c r="AV101" s="134"/>
      <c r="AW101" s="134"/>
      <c r="AX101" s="421" t="str">
        <f t="shared" si="56"/>
        <v/>
      </c>
      <c r="AY101" s="438" t="str">
        <f t="shared" si="57"/>
        <v/>
      </c>
      <c r="AZ101" s="134"/>
      <c r="BA101" s="134"/>
      <c r="BB101" s="134"/>
      <c r="BC101" s="134"/>
      <c r="BD101" s="134"/>
      <c r="BE101" s="134"/>
      <c r="BF101" s="134"/>
      <c r="BG101" s="438" t="str">
        <f t="shared" si="58"/>
        <v/>
      </c>
      <c r="BH101" s="134"/>
      <c r="BI101" s="438" t="str">
        <f t="shared" si="59"/>
        <v/>
      </c>
      <c r="BJ101" s="438" t="str">
        <f t="shared" si="60"/>
        <v/>
      </c>
      <c r="BK101" s="438" t="str">
        <f t="shared" si="61"/>
        <v/>
      </c>
      <c r="BL101" s="134"/>
      <c r="BM101" s="134"/>
      <c r="BN101" s="421" t="str">
        <f t="shared" si="51"/>
        <v/>
      </c>
      <c r="BO101" s="438" t="str">
        <f t="shared" si="62"/>
        <v/>
      </c>
      <c r="BP101" s="134"/>
      <c r="BQ101" s="134"/>
      <c r="BR101" s="134"/>
      <c r="BS101" s="134"/>
      <c r="BT101" s="134"/>
      <c r="BU101" s="134"/>
      <c r="BV101" s="134"/>
      <c r="BW101" s="134"/>
      <c r="BX101" s="134"/>
      <c r="BY101" s="134"/>
      <c r="BZ101" s="134"/>
      <c r="CA101" s="421" t="str">
        <f t="shared" si="52"/>
        <v/>
      </c>
      <c r="CB101" s="134"/>
      <c r="CC101" s="421" t="str">
        <f t="shared" si="53"/>
        <v/>
      </c>
      <c r="CD101" s="438" t="str">
        <f t="shared" si="63"/>
        <v/>
      </c>
      <c r="CE101" s="134"/>
      <c r="CF101" s="134"/>
      <c r="CG101" s="134"/>
      <c r="CH101" s="134"/>
      <c r="CI101" s="134"/>
      <c r="CJ101" s="134"/>
      <c r="CK101" s="134"/>
      <c r="CL101" s="134"/>
      <c r="CM101" s="134"/>
      <c r="CN101" s="134"/>
      <c r="CO101" s="134"/>
      <c r="CP101" s="134"/>
      <c r="CQ101" s="134"/>
      <c r="CR101" s="134"/>
      <c r="CS101" s="438" t="str">
        <f t="shared" si="54"/>
        <v/>
      </c>
      <c r="CT101" s="134"/>
      <c r="CU101" s="421" t="str">
        <f t="shared" si="55"/>
        <v/>
      </c>
    </row>
    <row r="102" spans="1:99" x14ac:dyDescent="0.2">
      <c r="A102" s="26" t="b">
        <f t="shared" si="39"/>
        <v>0</v>
      </c>
      <c r="B102" s="25">
        <v>81</v>
      </c>
      <c r="C102" s="419" t="str">
        <f t="shared" si="40"/>
        <v>-</v>
      </c>
      <c r="D102" s="419" t="str">
        <f t="shared" si="41"/>
        <v>-</v>
      </c>
      <c r="E102" s="420" t="str">
        <f t="shared" si="42"/>
        <v>-</v>
      </c>
      <c r="F102" s="421" t="str">
        <f t="shared" si="43"/>
        <v>-</v>
      </c>
      <c r="G102" s="422" t="str">
        <f t="shared" si="44"/>
        <v>-</v>
      </c>
      <c r="H102" s="419" t="str">
        <f t="shared" si="47"/>
        <v>-</v>
      </c>
      <c r="J102" s="25">
        <v>81</v>
      </c>
      <c r="K102" s="431"/>
      <c r="L102" s="134"/>
      <c r="M102" s="431"/>
      <c r="N102" s="134"/>
      <c r="O102" s="134"/>
      <c r="P102" s="134"/>
      <c r="Q102" s="134"/>
      <c r="R102" s="432"/>
      <c r="S102" s="432"/>
      <c r="T102" s="432"/>
      <c r="U102" s="432"/>
      <c r="V102" s="134"/>
      <c r="W102" s="134"/>
      <c r="X102" s="433"/>
      <c r="Y102" s="433"/>
      <c r="Z102" s="433"/>
      <c r="AA102" s="433"/>
      <c r="AB102" s="433"/>
      <c r="AC102" s="134"/>
      <c r="AD102" s="134"/>
      <c r="AE102" s="134"/>
      <c r="AG102" s="25">
        <v>81</v>
      </c>
      <c r="AH102" s="421" t="str">
        <f t="shared" si="48"/>
        <v/>
      </c>
      <c r="AI102" s="421" t="str">
        <f t="shared" si="49"/>
        <v/>
      </c>
      <c r="AJ102" s="421" t="str">
        <f t="shared" si="45"/>
        <v/>
      </c>
      <c r="AK102" s="421" t="str">
        <f t="shared" si="46"/>
        <v/>
      </c>
      <c r="AL102" s="421" t="str">
        <f t="shared" si="50"/>
        <v/>
      </c>
      <c r="AM102" s="134"/>
      <c r="AN102" s="134"/>
      <c r="AO102" s="134"/>
      <c r="AP102" s="134"/>
      <c r="AQ102" s="134"/>
      <c r="AR102" s="134"/>
      <c r="AS102" s="134"/>
      <c r="AT102" s="134"/>
      <c r="AU102" s="134"/>
      <c r="AV102" s="134"/>
      <c r="AW102" s="134"/>
      <c r="AX102" s="421" t="str">
        <f t="shared" si="56"/>
        <v/>
      </c>
      <c r="AY102" s="438" t="str">
        <f t="shared" si="57"/>
        <v/>
      </c>
      <c r="AZ102" s="134"/>
      <c r="BA102" s="134"/>
      <c r="BB102" s="134"/>
      <c r="BC102" s="134"/>
      <c r="BD102" s="134"/>
      <c r="BE102" s="134"/>
      <c r="BF102" s="134"/>
      <c r="BG102" s="438" t="str">
        <f t="shared" si="58"/>
        <v/>
      </c>
      <c r="BH102" s="134"/>
      <c r="BI102" s="438" t="str">
        <f t="shared" si="59"/>
        <v/>
      </c>
      <c r="BJ102" s="438" t="str">
        <f t="shared" si="60"/>
        <v/>
      </c>
      <c r="BK102" s="438" t="str">
        <f t="shared" si="61"/>
        <v/>
      </c>
      <c r="BL102" s="134"/>
      <c r="BM102" s="134"/>
      <c r="BN102" s="421" t="str">
        <f t="shared" si="51"/>
        <v/>
      </c>
      <c r="BO102" s="438" t="str">
        <f t="shared" si="62"/>
        <v/>
      </c>
      <c r="BP102" s="134"/>
      <c r="BQ102" s="134"/>
      <c r="BR102" s="134"/>
      <c r="BS102" s="134"/>
      <c r="BT102" s="134"/>
      <c r="BU102" s="134"/>
      <c r="BV102" s="134"/>
      <c r="BW102" s="134"/>
      <c r="BX102" s="134"/>
      <c r="BY102" s="134"/>
      <c r="BZ102" s="134"/>
      <c r="CA102" s="421" t="str">
        <f t="shared" si="52"/>
        <v/>
      </c>
      <c r="CB102" s="134"/>
      <c r="CC102" s="421" t="str">
        <f t="shared" si="53"/>
        <v/>
      </c>
      <c r="CD102" s="438" t="str">
        <f t="shared" si="63"/>
        <v/>
      </c>
      <c r="CE102" s="134"/>
      <c r="CF102" s="134"/>
      <c r="CG102" s="134"/>
      <c r="CH102" s="134"/>
      <c r="CI102" s="134"/>
      <c r="CJ102" s="134"/>
      <c r="CK102" s="134"/>
      <c r="CL102" s="134"/>
      <c r="CM102" s="134"/>
      <c r="CN102" s="134"/>
      <c r="CO102" s="134"/>
      <c r="CP102" s="134"/>
      <c r="CQ102" s="134"/>
      <c r="CR102" s="134"/>
      <c r="CS102" s="438" t="str">
        <f t="shared" si="54"/>
        <v/>
      </c>
      <c r="CT102" s="134"/>
      <c r="CU102" s="421" t="str">
        <f t="shared" si="55"/>
        <v/>
      </c>
    </row>
    <row r="103" spans="1:99" x14ac:dyDescent="0.2">
      <c r="A103" s="26" t="b">
        <f t="shared" si="39"/>
        <v>0</v>
      </c>
      <c r="B103" s="25">
        <v>82</v>
      </c>
      <c r="C103" s="419" t="str">
        <f t="shared" si="40"/>
        <v>-</v>
      </c>
      <c r="D103" s="419" t="str">
        <f t="shared" si="41"/>
        <v>-</v>
      </c>
      <c r="E103" s="420" t="str">
        <f t="shared" si="42"/>
        <v>-</v>
      </c>
      <c r="F103" s="421" t="str">
        <f t="shared" si="43"/>
        <v>-</v>
      </c>
      <c r="G103" s="422" t="str">
        <f t="shared" si="44"/>
        <v>-</v>
      </c>
      <c r="H103" s="419" t="str">
        <f t="shared" si="47"/>
        <v>-</v>
      </c>
      <c r="J103" s="25">
        <v>82</v>
      </c>
      <c r="K103" s="431"/>
      <c r="L103" s="134"/>
      <c r="M103" s="431"/>
      <c r="N103" s="134"/>
      <c r="O103" s="134"/>
      <c r="P103" s="134"/>
      <c r="Q103" s="134"/>
      <c r="R103" s="432"/>
      <c r="S103" s="432"/>
      <c r="T103" s="432"/>
      <c r="U103" s="432"/>
      <c r="V103" s="134"/>
      <c r="W103" s="134"/>
      <c r="X103" s="433"/>
      <c r="Y103" s="433"/>
      <c r="Z103" s="433"/>
      <c r="AA103" s="433"/>
      <c r="AB103" s="433"/>
      <c r="AC103" s="134"/>
      <c r="AD103" s="134"/>
      <c r="AE103" s="134"/>
      <c r="AG103" s="25">
        <v>82</v>
      </c>
      <c r="AH103" s="421" t="str">
        <f t="shared" si="48"/>
        <v/>
      </c>
      <c r="AI103" s="421" t="str">
        <f t="shared" si="49"/>
        <v/>
      </c>
      <c r="AJ103" s="421" t="str">
        <f t="shared" si="45"/>
        <v/>
      </c>
      <c r="AK103" s="421" t="str">
        <f t="shared" si="46"/>
        <v/>
      </c>
      <c r="AL103" s="421" t="str">
        <f t="shared" si="50"/>
        <v/>
      </c>
      <c r="AM103" s="134"/>
      <c r="AN103" s="134"/>
      <c r="AO103" s="134"/>
      <c r="AP103" s="134"/>
      <c r="AQ103" s="134"/>
      <c r="AR103" s="134"/>
      <c r="AS103" s="134"/>
      <c r="AT103" s="134"/>
      <c r="AU103" s="134"/>
      <c r="AV103" s="134"/>
      <c r="AW103" s="134"/>
      <c r="AX103" s="421" t="str">
        <f t="shared" si="56"/>
        <v/>
      </c>
      <c r="AY103" s="438" t="str">
        <f t="shared" si="57"/>
        <v/>
      </c>
      <c r="AZ103" s="134"/>
      <c r="BA103" s="134"/>
      <c r="BB103" s="134"/>
      <c r="BC103" s="134"/>
      <c r="BD103" s="134"/>
      <c r="BE103" s="134"/>
      <c r="BF103" s="134"/>
      <c r="BG103" s="438" t="str">
        <f t="shared" si="58"/>
        <v/>
      </c>
      <c r="BH103" s="134"/>
      <c r="BI103" s="438" t="str">
        <f t="shared" si="59"/>
        <v/>
      </c>
      <c r="BJ103" s="438" t="str">
        <f t="shared" si="60"/>
        <v/>
      </c>
      <c r="BK103" s="438" t="str">
        <f t="shared" si="61"/>
        <v/>
      </c>
      <c r="BL103" s="134"/>
      <c r="BM103" s="134"/>
      <c r="BN103" s="421" t="str">
        <f t="shared" si="51"/>
        <v/>
      </c>
      <c r="BO103" s="438" t="str">
        <f t="shared" si="62"/>
        <v/>
      </c>
      <c r="BP103" s="134"/>
      <c r="BQ103" s="134"/>
      <c r="BR103" s="134"/>
      <c r="BS103" s="134"/>
      <c r="BT103" s="134"/>
      <c r="BU103" s="134"/>
      <c r="BV103" s="134"/>
      <c r="BW103" s="134"/>
      <c r="BX103" s="134"/>
      <c r="BY103" s="134"/>
      <c r="BZ103" s="134"/>
      <c r="CA103" s="421" t="str">
        <f t="shared" si="52"/>
        <v/>
      </c>
      <c r="CB103" s="134"/>
      <c r="CC103" s="421" t="str">
        <f t="shared" si="53"/>
        <v/>
      </c>
      <c r="CD103" s="438" t="str">
        <f t="shared" si="63"/>
        <v/>
      </c>
      <c r="CE103" s="134"/>
      <c r="CF103" s="134"/>
      <c r="CG103" s="134"/>
      <c r="CH103" s="134"/>
      <c r="CI103" s="134"/>
      <c r="CJ103" s="134"/>
      <c r="CK103" s="134"/>
      <c r="CL103" s="134"/>
      <c r="CM103" s="134"/>
      <c r="CN103" s="134"/>
      <c r="CO103" s="134"/>
      <c r="CP103" s="134"/>
      <c r="CQ103" s="134"/>
      <c r="CR103" s="134"/>
      <c r="CS103" s="438" t="str">
        <f t="shared" si="54"/>
        <v/>
      </c>
      <c r="CT103" s="134"/>
      <c r="CU103" s="421" t="str">
        <f t="shared" si="55"/>
        <v/>
      </c>
    </row>
    <row r="104" spans="1:99" x14ac:dyDescent="0.2">
      <c r="A104" s="26" t="b">
        <f t="shared" si="39"/>
        <v>0</v>
      </c>
      <c r="B104" s="25">
        <v>83</v>
      </c>
      <c r="C104" s="419" t="str">
        <f t="shared" si="40"/>
        <v>-</v>
      </c>
      <c r="D104" s="419" t="str">
        <f t="shared" si="41"/>
        <v>-</v>
      </c>
      <c r="E104" s="420" t="str">
        <f t="shared" si="42"/>
        <v>-</v>
      </c>
      <c r="F104" s="421" t="str">
        <f t="shared" si="43"/>
        <v>-</v>
      </c>
      <c r="G104" s="422" t="str">
        <f t="shared" si="44"/>
        <v>-</v>
      </c>
      <c r="H104" s="419" t="str">
        <f t="shared" si="47"/>
        <v>-</v>
      </c>
      <c r="J104" s="25">
        <v>83</v>
      </c>
      <c r="K104" s="431"/>
      <c r="L104" s="134"/>
      <c r="M104" s="431"/>
      <c r="N104" s="134"/>
      <c r="O104" s="134"/>
      <c r="P104" s="134"/>
      <c r="Q104" s="134"/>
      <c r="R104" s="432"/>
      <c r="S104" s="432"/>
      <c r="T104" s="432"/>
      <c r="U104" s="432"/>
      <c r="V104" s="134"/>
      <c r="W104" s="134"/>
      <c r="X104" s="433"/>
      <c r="Y104" s="433"/>
      <c r="Z104" s="433"/>
      <c r="AA104" s="433"/>
      <c r="AB104" s="433"/>
      <c r="AC104" s="134"/>
      <c r="AD104" s="134"/>
      <c r="AE104" s="134"/>
      <c r="AG104" s="25">
        <v>83</v>
      </c>
      <c r="AH104" s="421" t="str">
        <f t="shared" si="48"/>
        <v/>
      </c>
      <c r="AI104" s="421" t="str">
        <f t="shared" si="49"/>
        <v/>
      </c>
      <c r="AJ104" s="421" t="str">
        <f t="shared" si="45"/>
        <v/>
      </c>
      <c r="AK104" s="421" t="str">
        <f t="shared" si="46"/>
        <v/>
      </c>
      <c r="AL104" s="421" t="str">
        <f t="shared" si="50"/>
        <v/>
      </c>
      <c r="AM104" s="134"/>
      <c r="AN104" s="134"/>
      <c r="AO104" s="134"/>
      <c r="AP104" s="134"/>
      <c r="AQ104" s="134"/>
      <c r="AR104" s="134"/>
      <c r="AS104" s="134"/>
      <c r="AT104" s="134"/>
      <c r="AU104" s="134"/>
      <c r="AV104" s="134"/>
      <c r="AW104" s="134"/>
      <c r="AX104" s="421" t="str">
        <f t="shared" si="56"/>
        <v/>
      </c>
      <c r="AY104" s="438" t="str">
        <f t="shared" si="57"/>
        <v/>
      </c>
      <c r="AZ104" s="134"/>
      <c r="BA104" s="134"/>
      <c r="BB104" s="134"/>
      <c r="BC104" s="134"/>
      <c r="BD104" s="134"/>
      <c r="BE104" s="134"/>
      <c r="BF104" s="134"/>
      <c r="BG104" s="438" t="str">
        <f t="shared" si="58"/>
        <v/>
      </c>
      <c r="BH104" s="134"/>
      <c r="BI104" s="438" t="str">
        <f t="shared" si="59"/>
        <v/>
      </c>
      <c r="BJ104" s="438" t="str">
        <f t="shared" si="60"/>
        <v/>
      </c>
      <c r="BK104" s="438" t="str">
        <f t="shared" si="61"/>
        <v/>
      </c>
      <c r="BL104" s="134"/>
      <c r="BM104" s="134"/>
      <c r="BN104" s="421" t="str">
        <f t="shared" si="51"/>
        <v/>
      </c>
      <c r="BO104" s="438" t="str">
        <f t="shared" si="62"/>
        <v/>
      </c>
      <c r="BP104" s="134"/>
      <c r="BQ104" s="134"/>
      <c r="BR104" s="134"/>
      <c r="BS104" s="134"/>
      <c r="BT104" s="134"/>
      <c r="BU104" s="134"/>
      <c r="BV104" s="134"/>
      <c r="BW104" s="134"/>
      <c r="BX104" s="134"/>
      <c r="BY104" s="134"/>
      <c r="BZ104" s="134"/>
      <c r="CA104" s="421" t="str">
        <f t="shared" si="52"/>
        <v/>
      </c>
      <c r="CB104" s="134"/>
      <c r="CC104" s="421" t="str">
        <f t="shared" si="53"/>
        <v/>
      </c>
      <c r="CD104" s="438" t="str">
        <f t="shared" si="63"/>
        <v/>
      </c>
      <c r="CE104" s="134"/>
      <c r="CF104" s="134"/>
      <c r="CG104" s="134"/>
      <c r="CH104" s="134"/>
      <c r="CI104" s="134"/>
      <c r="CJ104" s="134"/>
      <c r="CK104" s="134"/>
      <c r="CL104" s="134"/>
      <c r="CM104" s="134"/>
      <c r="CN104" s="134"/>
      <c r="CO104" s="134"/>
      <c r="CP104" s="134"/>
      <c r="CQ104" s="134"/>
      <c r="CR104" s="134"/>
      <c r="CS104" s="438" t="str">
        <f t="shared" si="54"/>
        <v/>
      </c>
      <c r="CT104" s="134"/>
      <c r="CU104" s="421" t="str">
        <f t="shared" si="55"/>
        <v/>
      </c>
    </row>
    <row r="105" spans="1:99" x14ac:dyDescent="0.2">
      <c r="A105" s="26" t="b">
        <f t="shared" si="39"/>
        <v>0</v>
      </c>
      <c r="B105" s="25">
        <v>84</v>
      </c>
      <c r="C105" s="419" t="str">
        <f t="shared" si="40"/>
        <v>-</v>
      </c>
      <c r="D105" s="419" t="str">
        <f t="shared" si="41"/>
        <v>-</v>
      </c>
      <c r="E105" s="420" t="str">
        <f t="shared" si="42"/>
        <v>-</v>
      </c>
      <c r="F105" s="421" t="str">
        <f t="shared" si="43"/>
        <v>-</v>
      </c>
      <c r="G105" s="422" t="str">
        <f t="shared" si="44"/>
        <v>-</v>
      </c>
      <c r="H105" s="419" t="str">
        <f t="shared" si="47"/>
        <v>-</v>
      </c>
      <c r="J105" s="25">
        <v>84</v>
      </c>
      <c r="K105" s="431"/>
      <c r="L105" s="134"/>
      <c r="M105" s="431"/>
      <c r="N105" s="134"/>
      <c r="O105" s="134"/>
      <c r="P105" s="134"/>
      <c r="Q105" s="134"/>
      <c r="R105" s="432"/>
      <c r="S105" s="432"/>
      <c r="T105" s="432"/>
      <c r="U105" s="432"/>
      <c r="V105" s="134"/>
      <c r="W105" s="134"/>
      <c r="X105" s="433"/>
      <c r="Y105" s="433"/>
      <c r="Z105" s="433"/>
      <c r="AA105" s="433"/>
      <c r="AB105" s="433"/>
      <c r="AC105" s="134"/>
      <c r="AD105" s="134"/>
      <c r="AE105" s="134"/>
      <c r="AG105" s="25">
        <v>84</v>
      </c>
      <c r="AH105" s="421" t="str">
        <f t="shared" si="48"/>
        <v/>
      </c>
      <c r="AI105" s="421" t="str">
        <f t="shared" si="49"/>
        <v/>
      </c>
      <c r="AJ105" s="421" t="str">
        <f t="shared" si="45"/>
        <v/>
      </c>
      <c r="AK105" s="421" t="str">
        <f t="shared" si="46"/>
        <v/>
      </c>
      <c r="AL105" s="421" t="str">
        <f t="shared" si="50"/>
        <v/>
      </c>
      <c r="AM105" s="134"/>
      <c r="AN105" s="134"/>
      <c r="AO105" s="134"/>
      <c r="AP105" s="134"/>
      <c r="AQ105" s="134"/>
      <c r="AR105" s="134"/>
      <c r="AS105" s="134"/>
      <c r="AT105" s="134"/>
      <c r="AU105" s="134"/>
      <c r="AV105" s="134"/>
      <c r="AW105" s="134"/>
      <c r="AX105" s="421" t="str">
        <f t="shared" si="56"/>
        <v/>
      </c>
      <c r="AY105" s="438" t="str">
        <f t="shared" si="57"/>
        <v/>
      </c>
      <c r="AZ105" s="134"/>
      <c r="BA105" s="134"/>
      <c r="BB105" s="134"/>
      <c r="BC105" s="134"/>
      <c r="BD105" s="134"/>
      <c r="BE105" s="134"/>
      <c r="BF105" s="134"/>
      <c r="BG105" s="438" t="str">
        <f t="shared" si="58"/>
        <v/>
      </c>
      <c r="BH105" s="134"/>
      <c r="BI105" s="438" t="str">
        <f t="shared" si="59"/>
        <v/>
      </c>
      <c r="BJ105" s="438" t="str">
        <f t="shared" si="60"/>
        <v/>
      </c>
      <c r="BK105" s="438" t="str">
        <f t="shared" si="61"/>
        <v/>
      </c>
      <c r="BL105" s="134"/>
      <c r="BM105" s="134"/>
      <c r="BN105" s="421" t="str">
        <f t="shared" si="51"/>
        <v/>
      </c>
      <c r="BO105" s="438" t="str">
        <f t="shared" si="62"/>
        <v/>
      </c>
      <c r="BP105" s="134"/>
      <c r="BQ105" s="134"/>
      <c r="BR105" s="134"/>
      <c r="BS105" s="134"/>
      <c r="BT105" s="134"/>
      <c r="BU105" s="134"/>
      <c r="BV105" s="134"/>
      <c r="BW105" s="134"/>
      <c r="BX105" s="134"/>
      <c r="BY105" s="134"/>
      <c r="BZ105" s="134"/>
      <c r="CA105" s="421" t="str">
        <f t="shared" si="52"/>
        <v/>
      </c>
      <c r="CB105" s="134"/>
      <c r="CC105" s="421" t="str">
        <f t="shared" si="53"/>
        <v/>
      </c>
      <c r="CD105" s="438" t="str">
        <f t="shared" si="63"/>
        <v/>
      </c>
      <c r="CE105" s="134"/>
      <c r="CF105" s="134"/>
      <c r="CG105" s="134"/>
      <c r="CH105" s="134"/>
      <c r="CI105" s="134"/>
      <c r="CJ105" s="134"/>
      <c r="CK105" s="134"/>
      <c r="CL105" s="134"/>
      <c r="CM105" s="134"/>
      <c r="CN105" s="134"/>
      <c r="CO105" s="134"/>
      <c r="CP105" s="134"/>
      <c r="CQ105" s="134"/>
      <c r="CR105" s="134"/>
      <c r="CS105" s="438" t="str">
        <f t="shared" si="54"/>
        <v/>
      </c>
      <c r="CT105" s="134"/>
      <c r="CU105" s="421" t="str">
        <f t="shared" si="55"/>
        <v/>
      </c>
    </row>
    <row r="106" spans="1:99" x14ac:dyDescent="0.2">
      <c r="A106" s="26" t="b">
        <f t="shared" si="39"/>
        <v>0</v>
      </c>
      <c r="B106" s="25">
        <v>85</v>
      </c>
      <c r="C106" s="419" t="str">
        <f t="shared" si="40"/>
        <v>-</v>
      </c>
      <c r="D106" s="419" t="str">
        <f t="shared" si="41"/>
        <v>-</v>
      </c>
      <c r="E106" s="420" t="str">
        <f t="shared" si="42"/>
        <v>-</v>
      </c>
      <c r="F106" s="421" t="str">
        <f t="shared" si="43"/>
        <v>-</v>
      </c>
      <c r="G106" s="422" t="str">
        <f t="shared" si="44"/>
        <v>-</v>
      </c>
      <c r="H106" s="419" t="str">
        <f t="shared" si="47"/>
        <v>-</v>
      </c>
      <c r="J106" s="25">
        <v>85</v>
      </c>
      <c r="K106" s="431"/>
      <c r="L106" s="134"/>
      <c r="M106" s="431"/>
      <c r="N106" s="134"/>
      <c r="O106" s="134"/>
      <c r="P106" s="134"/>
      <c r="Q106" s="134"/>
      <c r="R106" s="432"/>
      <c r="S106" s="432"/>
      <c r="T106" s="432"/>
      <c r="U106" s="432"/>
      <c r="V106" s="134"/>
      <c r="W106" s="134"/>
      <c r="X106" s="433"/>
      <c r="Y106" s="433"/>
      <c r="Z106" s="433"/>
      <c r="AA106" s="433"/>
      <c r="AB106" s="433"/>
      <c r="AC106" s="134"/>
      <c r="AD106" s="134"/>
      <c r="AE106" s="134"/>
      <c r="AG106" s="25">
        <v>85</v>
      </c>
      <c r="AH106" s="421" t="str">
        <f t="shared" si="48"/>
        <v/>
      </c>
      <c r="AI106" s="421" t="str">
        <f t="shared" si="49"/>
        <v/>
      </c>
      <c r="AJ106" s="421" t="str">
        <f t="shared" si="45"/>
        <v/>
      </c>
      <c r="AK106" s="421" t="str">
        <f t="shared" si="46"/>
        <v/>
      </c>
      <c r="AL106" s="421" t="str">
        <f t="shared" si="50"/>
        <v/>
      </c>
      <c r="AM106" s="134"/>
      <c r="AN106" s="134"/>
      <c r="AO106" s="134"/>
      <c r="AP106" s="134"/>
      <c r="AQ106" s="134"/>
      <c r="AR106" s="134"/>
      <c r="AS106" s="134"/>
      <c r="AT106" s="134"/>
      <c r="AU106" s="134"/>
      <c r="AV106" s="134"/>
      <c r="AW106" s="134"/>
      <c r="AX106" s="421" t="str">
        <f t="shared" si="56"/>
        <v/>
      </c>
      <c r="AY106" s="438" t="str">
        <f t="shared" si="57"/>
        <v/>
      </c>
      <c r="AZ106" s="134"/>
      <c r="BA106" s="134"/>
      <c r="BB106" s="134"/>
      <c r="BC106" s="134"/>
      <c r="BD106" s="134"/>
      <c r="BE106" s="134"/>
      <c r="BF106" s="134"/>
      <c r="BG106" s="438" t="str">
        <f t="shared" si="58"/>
        <v/>
      </c>
      <c r="BH106" s="134"/>
      <c r="BI106" s="438" t="str">
        <f t="shared" si="59"/>
        <v/>
      </c>
      <c r="BJ106" s="438" t="str">
        <f t="shared" si="60"/>
        <v/>
      </c>
      <c r="BK106" s="438" t="str">
        <f t="shared" si="61"/>
        <v/>
      </c>
      <c r="BL106" s="134"/>
      <c r="BM106" s="134"/>
      <c r="BN106" s="421" t="str">
        <f t="shared" si="51"/>
        <v/>
      </c>
      <c r="BO106" s="438" t="str">
        <f t="shared" si="62"/>
        <v/>
      </c>
      <c r="BP106" s="134"/>
      <c r="BQ106" s="134"/>
      <c r="BR106" s="134"/>
      <c r="BS106" s="134"/>
      <c r="BT106" s="134"/>
      <c r="BU106" s="134"/>
      <c r="BV106" s="134"/>
      <c r="BW106" s="134"/>
      <c r="BX106" s="134"/>
      <c r="BY106" s="134"/>
      <c r="BZ106" s="134"/>
      <c r="CA106" s="421" t="str">
        <f t="shared" si="52"/>
        <v/>
      </c>
      <c r="CB106" s="134"/>
      <c r="CC106" s="421" t="str">
        <f t="shared" si="53"/>
        <v/>
      </c>
      <c r="CD106" s="438" t="str">
        <f t="shared" si="63"/>
        <v/>
      </c>
      <c r="CE106" s="134"/>
      <c r="CF106" s="134"/>
      <c r="CG106" s="134"/>
      <c r="CH106" s="134"/>
      <c r="CI106" s="134"/>
      <c r="CJ106" s="134"/>
      <c r="CK106" s="134"/>
      <c r="CL106" s="134"/>
      <c r="CM106" s="134"/>
      <c r="CN106" s="134"/>
      <c r="CO106" s="134"/>
      <c r="CP106" s="134"/>
      <c r="CQ106" s="134"/>
      <c r="CR106" s="134"/>
      <c r="CS106" s="438" t="str">
        <f t="shared" si="54"/>
        <v/>
      </c>
      <c r="CT106" s="134"/>
      <c r="CU106" s="421" t="str">
        <f t="shared" si="55"/>
        <v/>
      </c>
    </row>
    <row r="107" spans="1:99" x14ac:dyDescent="0.2">
      <c r="A107" s="26" t="b">
        <f t="shared" si="39"/>
        <v>0</v>
      </c>
      <c r="B107" s="25">
        <v>86</v>
      </c>
      <c r="C107" s="419" t="str">
        <f t="shared" si="40"/>
        <v>-</v>
      </c>
      <c r="D107" s="419" t="str">
        <f t="shared" si="41"/>
        <v>-</v>
      </c>
      <c r="E107" s="420" t="str">
        <f t="shared" si="42"/>
        <v>-</v>
      </c>
      <c r="F107" s="421" t="str">
        <f t="shared" si="43"/>
        <v>-</v>
      </c>
      <c r="G107" s="422" t="str">
        <f t="shared" si="44"/>
        <v>-</v>
      </c>
      <c r="H107" s="419" t="str">
        <f t="shared" si="47"/>
        <v>-</v>
      </c>
      <c r="J107" s="25">
        <v>86</v>
      </c>
      <c r="K107" s="431"/>
      <c r="L107" s="134"/>
      <c r="M107" s="431"/>
      <c r="N107" s="134"/>
      <c r="O107" s="134"/>
      <c r="P107" s="134"/>
      <c r="Q107" s="134"/>
      <c r="R107" s="432"/>
      <c r="S107" s="432"/>
      <c r="T107" s="432"/>
      <c r="U107" s="432"/>
      <c r="V107" s="134"/>
      <c r="W107" s="134"/>
      <c r="X107" s="433"/>
      <c r="Y107" s="433"/>
      <c r="Z107" s="433"/>
      <c r="AA107" s="433"/>
      <c r="AB107" s="433"/>
      <c r="AC107" s="134"/>
      <c r="AD107" s="134"/>
      <c r="AE107" s="134"/>
      <c r="AG107" s="25">
        <v>86</v>
      </c>
      <c r="AH107" s="421" t="str">
        <f t="shared" si="48"/>
        <v/>
      </c>
      <c r="AI107" s="421" t="str">
        <f t="shared" si="49"/>
        <v/>
      </c>
      <c r="AJ107" s="421" t="str">
        <f t="shared" si="45"/>
        <v/>
      </c>
      <c r="AK107" s="421" t="str">
        <f t="shared" si="46"/>
        <v/>
      </c>
      <c r="AL107" s="421" t="str">
        <f t="shared" si="50"/>
        <v/>
      </c>
      <c r="AM107" s="134"/>
      <c r="AN107" s="134"/>
      <c r="AO107" s="134"/>
      <c r="AP107" s="134"/>
      <c r="AQ107" s="134"/>
      <c r="AR107" s="134"/>
      <c r="AS107" s="134"/>
      <c r="AT107" s="134"/>
      <c r="AU107" s="134"/>
      <c r="AV107" s="134"/>
      <c r="AW107" s="134"/>
      <c r="AX107" s="421" t="str">
        <f t="shared" si="56"/>
        <v/>
      </c>
      <c r="AY107" s="438" t="str">
        <f t="shared" si="57"/>
        <v/>
      </c>
      <c r="AZ107" s="134"/>
      <c r="BA107" s="134"/>
      <c r="BB107" s="134"/>
      <c r="BC107" s="134"/>
      <c r="BD107" s="134"/>
      <c r="BE107" s="134"/>
      <c r="BF107" s="134"/>
      <c r="BG107" s="438" t="str">
        <f t="shared" si="58"/>
        <v/>
      </c>
      <c r="BH107" s="134"/>
      <c r="BI107" s="438" t="str">
        <f t="shared" si="59"/>
        <v/>
      </c>
      <c r="BJ107" s="438" t="str">
        <f t="shared" si="60"/>
        <v/>
      </c>
      <c r="BK107" s="438" t="str">
        <f t="shared" si="61"/>
        <v/>
      </c>
      <c r="BL107" s="134"/>
      <c r="BM107" s="134"/>
      <c r="BN107" s="421" t="str">
        <f t="shared" si="51"/>
        <v/>
      </c>
      <c r="BO107" s="438" t="str">
        <f t="shared" si="62"/>
        <v/>
      </c>
      <c r="BP107" s="134"/>
      <c r="BQ107" s="134"/>
      <c r="BR107" s="134"/>
      <c r="BS107" s="134"/>
      <c r="BT107" s="134"/>
      <c r="BU107" s="134"/>
      <c r="BV107" s="134"/>
      <c r="BW107" s="134"/>
      <c r="BX107" s="134"/>
      <c r="BY107" s="134"/>
      <c r="BZ107" s="134"/>
      <c r="CA107" s="421" t="str">
        <f t="shared" si="52"/>
        <v/>
      </c>
      <c r="CB107" s="134"/>
      <c r="CC107" s="421" t="str">
        <f t="shared" si="53"/>
        <v/>
      </c>
      <c r="CD107" s="438" t="str">
        <f t="shared" si="63"/>
        <v/>
      </c>
      <c r="CE107" s="134"/>
      <c r="CF107" s="134"/>
      <c r="CG107" s="134"/>
      <c r="CH107" s="134"/>
      <c r="CI107" s="134"/>
      <c r="CJ107" s="134"/>
      <c r="CK107" s="134"/>
      <c r="CL107" s="134"/>
      <c r="CM107" s="134"/>
      <c r="CN107" s="134"/>
      <c r="CO107" s="134"/>
      <c r="CP107" s="134"/>
      <c r="CQ107" s="134"/>
      <c r="CR107" s="134"/>
      <c r="CS107" s="438" t="str">
        <f t="shared" si="54"/>
        <v/>
      </c>
      <c r="CT107" s="134"/>
      <c r="CU107" s="421" t="str">
        <f t="shared" si="55"/>
        <v/>
      </c>
    </row>
    <row r="108" spans="1:99" x14ac:dyDescent="0.2">
      <c r="A108" s="26" t="b">
        <f t="shared" si="39"/>
        <v>0</v>
      </c>
      <c r="B108" s="25">
        <v>87</v>
      </c>
      <c r="C108" s="419" t="str">
        <f t="shared" si="40"/>
        <v>-</v>
      </c>
      <c r="D108" s="419" t="str">
        <f t="shared" si="41"/>
        <v>-</v>
      </c>
      <c r="E108" s="420" t="str">
        <f t="shared" si="42"/>
        <v>-</v>
      </c>
      <c r="F108" s="421" t="str">
        <f t="shared" si="43"/>
        <v>-</v>
      </c>
      <c r="G108" s="422" t="str">
        <f t="shared" si="44"/>
        <v>-</v>
      </c>
      <c r="H108" s="419" t="str">
        <f t="shared" si="47"/>
        <v>-</v>
      </c>
      <c r="J108" s="25">
        <v>87</v>
      </c>
      <c r="K108" s="431"/>
      <c r="L108" s="134"/>
      <c r="M108" s="431"/>
      <c r="N108" s="134"/>
      <c r="O108" s="134"/>
      <c r="P108" s="134"/>
      <c r="Q108" s="134"/>
      <c r="R108" s="432"/>
      <c r="S108" s="432"/>
      <c r="T108" s="432"/>
      <c r="U108" s="432"/>
      <c r="V108" s="134"/>
      <c r="W108" s="134"/>
      <c r="X108" s="433"/>
      <c r="Y108" s="433"/>
      <c r="Z108" s="433"/>
      <c r="AA108" s="433"/>
      <c r="AB108" s="433"/>
      <c r="AC108" s="134"/>
      <c r="AD108" s="134"/>
      <c r="AE108" s="134"/>
      <c r="AG108" s="25">
        <v>87</v>
      </c>
      <c r="AH108" s="421" t="str">
        <f t="shared" si="48"/>
        <v/>
      </c>
      <c r="AI108" s="421" t="str">
        <f t="shared" si="49"/>
        <v/>
      </c>
      <c r="AJ108" s="421" t="str">
        <f t="shared" si="45"/>
        <v/>
      </c>
      <c r="AK108" s="421" t="str">
        <f t="shared" si="46"/>
        <v/>
      </c>
      <c r="AL108" s="421" t="str">
        <f t="shared" si="50"/>
        <v/>
      </c>
      <c r="AM108" s="134"/>
      <c r="AN108" s="134"/>
      <c r="AO108" s="134"/>
      <c r="AP108" s="134"/>
      <c r="AQ108" s="134"/>
      <c r="AR108" s="134"/>
      <c r="AS108" s="134"/>
      <c r="AT108" s="134"/>
      <c r="AU108" s="134"/>
      <c r="AV108" s="134"/>
      <c r="AW108" s="134"/>
      <c r="AX108" s="421" t="str">
        <f t="shared" si="56"/>
        <v/>
      </c>
      <c r="AY108" s="438" t="str">
        <f t="shared" si="57"/>
        <v/>
      </c>
      <c r="AZ108" s="134"/>
      <c r="BA108" s="134"/>
      <c r="BB108" s="134"/>
      <c r="BC108" s="134"/>
      <c r="BD108" s="134"/>
      <c r="BE108" s="134"/>
      <c r="BF108" s="134"/>
      <c r="BG108" s="438" t="str">
        <f t="shared" si="58"/>
        <v/>
      </c>
      <c r="BH108" s="134"/>
      <c r="BI108" s="438" t="str">
        <f t="shared" si="59"/>
        <v/>
      </c>
      <c r="BJ108" s="438" t="str">
        <f t="shared" si="60"/>
        <v/>
      </c>
      <c r="BK108" s="438" t="str">
        <f t="shared" si="61"/>
        <v/>
      </c>
      <c r="BL108" s="134"/>
      <c r="BM108" s="134"/>
      <c r="BN108" s="421" t="str">
        <f t="shared" si="51"/>
        <v/>
      </c>
      <c r="BO108" s="438" t="str">
        <f t="shared" si="62"/>
        <v/>
      </c>
      <c r="BP108" s="134"/>
      <c r="BQ108" s="134"/>
      <c r="BR108" s="134"/>
      <c r="BS108" s="134"/>
      <c r="BT108" s="134"/>
      <c r="BU108" s="134"/>
      <c r="BV108" s="134"/>
      <c r="BW108" s="134"/>
      <c r="BX108" s="134"/>
      <c r="BY108" s="134"/>
      <c r="BZ108" s="134"/>
      <c r="CA108" s="421" t="str">
        <f t="shared" si="52"/>
        <v/>
      </c>
      <c r="CB108" s="134"/>
      <c r="CC108" s="421" t="str">
        <f t="shared" si="53"/>
        <v/>
      </c>
      <c r="CD108" s="438" t="str">
        <f t="shared" si="63"/>
        <v/>
      </c>
      <c r="CE108" s="134"/>
      <c r="CF108" s="134"/>
      <c r="CG108" s="134"/>
      <c r="CH108" s="134"/>
      <c r="CI108" s="134"/>
      <c r="CJ108" s="134"/>
      <c r="CK108" s="134"/>
      <c r="CL108" s="134"/>
      <c r="CM108" s="134"/>
      <c r="CN108" s="134"/>
      <c r="CO108" s="134"/>
      <c r="CP108" s="134"/>
      <c r="CQ108" s="134"/>
      <c r="CR108" s="134"/>
      <c r="CS108" s="438" t="str">
        <f t="shared" si="54"/>
        <v/>
      </c>
      <c r="CT108" s="134"/>
      <c r="CU108" s="421" t="str">
        <f t="shared" si="55"/>
        <v/>
      </c>
    </row>
    <row r="109" spans="1:99" x14ac:dyDescent="0.2">
      <c r="A109" s="26" t="b">
        <f t="shared" si="39"/>
        <v>0</v>
      </c>
      <c r="B109" s="25">
        <v>88</v>
      </c>
      <c r="C109" s="419" t="str">
        <f t="shared" si="40"/>
        <v>-</v>
      </c>
      <c r="D109" s="419" t="str">
        <f t="shared" si="41"/>
        <v>-</v>
      </c>
      <c r="E109" s="420" t="str">
        <f t="shared" si="42"/>
        <v>-</v>
      </c>
      <c r="F109" s="421" t="str">
        <f t="shared" si="43"/>
        <v>-</v>
      </c>
      <c r="G109" s="422" t="str">
        <f t="shared" si="44"/>
        <v>-</v>
      </c>
      <c r="H109" s="419" t="str">
        <f t="shared" si="47"/>
        <v>-</v>
      </c>
      <c r="J109" s="25">
        <v>88</v>
      </c>
      <c r="K109" s="431"/>
      <c r="L109" s="134"/>
      <c r="M109" s="431"/>
      <c r="N109" s="134"/>
      <c r="O109" s="134"/>
      <c r="P109" s="134"/>
      <c r="Q109" s="134"/>
      <c r="R109" s="432"/>
      <c r="S109" s="432"/>
      <c r="T109" s="432"/>
      <c r="U109" s="432"/>
      <c r="V109" s="134"/>
      <c r="W109" s="134"/>
      <c r="X109" s="433"/>
      <c r="Y109" s="433"/>
      <c r="Z109" s="433"/>
      <c r="AA109" s="433"/>
      <c r="AB109" s="433"/>
      <c r="AC109" s="134"/>
      <c r="AD109" s="134"/>
      <c r="AE109" s="134"/>
      <c r="AG109" s="25">
        <v>88</v>
      </c>
      <c r="AH109" s="421" t="str">
        <f t="shared" si="48"/>
        <v/>
      </c>
      <c r="AI109" s="421" t="str">
        <f t="shared" si="49"/>
        <v/>
      </c>
      <c r="AJ109" s="421" t="str">
        <f t="shared" si="45"/>
        <v/>
      </c>
      <c r="AK109" s="421" t="str">
        <f t="shared" si="46"/>
        <v/>
      </c>
      <c r="AL109" s="421" t="str">
        <f t="shared" si="50"/>
        <v/>
      </c>
      <c r="AM109" s="134"/>
      <c r="AN109" s="134"/>
      <c r="AO109" s="134"/>
      <c r="AP109" s="134"/>
      <c r="AQ109" s="134"/>
      <c r="AR109" s="134"/>
      <c r="AS109" s="134"/>
      <c r="AT109" s="134"/>
      <c r="AU109" s="134"/>
      <c r="AV109" s="134"/>
      <c r="AW109" s="134"/>
      <c r="AX109" s="421" t="str">
        <f t="shared" si="56"/>
        <v/>
      </c>
      <c r="AY109" s="438" t="str">
        <f t="shared" si="57"/>
        <v/>
      </c>
      <c r="AZ109" s="134"/>
      <c r="BA109" s="134"/>
      <c r="BB109" s="134"/>
      <c r="BC109" s="134"/>
      <c r="BD109" s="134"/>
      <c r="BE109" s="134"/>
      <c r="BF109" s="134"/>
      <c r="BG109" s="438" t="str">
        <f t="shared" si="58"/>
        <v/>
      </c>
      <c r="BH109" s="134"/>
      <c r="BI109" s="438" t="str">
        <f t="shared" si="59"/>
        <v/>
      </c>
      <c r="BJ109" s="438" t="str">
        <f t="shared" si="60"/>
        <v/>
      </c>
      <c r="BK109" s="438" t="str">
        <f t="shared" si="61"/>
        <v/>
      </c>
      <c r="BL109" s="134"/>
      <c r="BM109" s="134"/>
      <c r="BN109" s="421" t="str">
        <f t="shared" si="51"/>
        <v/>
      </c>
      <c r="BO109" s="438" t="str">
        <f t="shared" si="62"/>
        <v/>
      </c>
      <c r="BP109" s="134"/>
      <c r="BQ109" s="134"/>
      <c r="BR109" s="134"/>
      <c r="BS109" s="134"/>
      <c r="BT109" s="134"/>
      <c r="BU109" s="134"/>
      <c r="BV109" s="134"/>
      <c r="BW109" s="134"/>
      <c r="BX109" s="134"/>
      <c r="BY109" s="134"/>
      <c r="BZ109" s="134"/>
      <c r="CA109" s="421" t="str">
        <f t="shared" si="52"/>
        <v/>
      </c>
      <c r="CB109" s="134"/>
      <c r="CC109" s="421" t="str">
        <f t="shared" si="53"/>
        <v/>
      </c>
      <c r="CD109" s="438" t="str">
        <f t="shared" si="63"/>
        <v/>
      </c>
      <c r="CE109" s="134"/>
      <c r="CF109" s="134"/>
      <c r="CG109" s="134"/>
      <c r="CH109" s="134"/>
      <c r="CI109" s="134"/>
      <c r="CJ109" s="134"/>
      <c r="CK109" s="134"/>
      <c r="CL109" s="134"/>
      <c r="CM109" s="134"/>
      <c r="CN109" s="134"/>
      <c r="CO109" s="134"/>
      <c r="CP109" s="134"/>
      <c r="CQ109" s="134"/>
      <c r="CR109" s="134"/>
      <c r="CS109" s="438" t="str">
        <f t="shared" si="54"/>
        <v/>
      </c>
      <c r="CT109" s="134"/>
      <c r="CU109" s="421" t="str">
        <f t="shared" si="55"/>
        <v/>
      </c>
    </row>
    <row r="110" spans="1:99" x14ac:dyDescent="0.2">
      <c r="A110" s="26" t="b">
        <f t="shared" si="39"/>
        <v>0</v>
      </c>
      <c r="B110" s="25">
        <v>89</v>
      </c>
      <c r="C110" s="419" t="str">
        <f t="shared" si="40"/>
        <v>-</v>
      </c>
      <c r="D110" s="419" t="str">
        <f t="shared" si="41"/>
        <v>-</v>
      </c>
      <c r="E110" s="420" t="str">
        <f t="shared" si="42"/>
        <v>-</v>
      </c>
      <c r="F110" s="421" t="str">
        <f t="shared" si="43"/>
        <v>-</v>
      </c>
      <c r="G110" s="422" t="str">
        <f t="shared" si="44"/>
        <v>-</v>
      </c>
      <c r="H110" s="419" t="str">
        <f t="shared" si="47"/>
        <v>-</v>
      </c>
      <c r="J110" s="25">
        <v>89</v>
      </c>
      <c r="K110" s="431"/>
      <c r="L110" s="134"/>
      <c r="M110" s="431"/>
      <c r="N110" s="134"/>
      <c r="O110" s="134"/>
      <c r="P110" s="134"/>
      <c r="Q110" s="134"/>
      <c r="R110" s="432"/>
      <c r="S110" s="432"/>
      <c r="T110" s="432"/>
      <c r="U110" s="432"/>
      <c r="V110" s="134"/>
      <c r="W110" s="134"/>
      <c r="X110" s="433"/>
      <c r="Y110" s="433"/>
      <c r="Z110" s="433"/>
      <c r="AA110" s="433"/>
      <c r="AB110" s="433"/>
      <c r="AC110" s="134"/>
      <c r="AD110" s="134"/>
      <c r="AE110" s="134"/>
      <c r="AG110" s="25">
        <v>89</v>
      </c>
      <c r="AH110" s="421" t="str">
        <f t="shared" si="48"/>
        <v/>
      </c>
      <c r="AI110" s="421" t="str">
        <f t="shared" si="49"/>
        <v/>
      </c>
      <c r="AJ110" s="421" t="str">
        <f t="shared" si="45"/>
        <v/>
      </c>
      <c r="AK110" s="421" t="str">
        <f t="shared" si="46"/>
        <v/>
      </c>
      <c r="AL110" s="421" t="str">
        <f t="shared" si="50"/>
        <v/>
      </c>
      <c r="AM110" s="134"/>
      <c r="AN110" s="134"/>
      <c r="AO110" s="134"/>
      <c r="AP110" s="134"/>
      <c r="AQ110" s="134"/>
      <c r="AR110" s="134"/>
      <c r="AS110" s="134"/>
      <c r="AT110" s="134"/>
      <c r="AU110" s="134"/>
      <c r="AV110" s="134"/>
      <c r="AW110" s="134"/>
      <c r="AX110" s="421" t="str">
        <f t="shared" si="56"/>
        <v/>
      </c>
      <c r="AY110" s="438" t="str">
        <f t="shared" si="57"/>
        <v/>
      </c>
      <c r="AZ110" s="134"/>
      <c r="BA110" s="134"/>
      <c r="BB110" s="134"/>
      <c r="BC110" s="134"/>
      <c r="BD110" s="134"/>
      <c r="BE110" s="134"/>
      <c r="BF110" s="134"/>
      <c r="BG110" s="438" t="str">
        <f t="shared" si="58"/>
        <v/>
      </c>
      <c r="BH110" s="134"/>
      <c r="BI110" s="438" t="str">
        <f t="shared" si="59"/>
        <v/>
      </c>
      <c r="BJ110" s="438" t="str">
        <f t="shared" si="60"/>
        <v/>
      </c>
      <c r="BK110" s="438" t="str">
        <f t="shared" si="61"/>
        <v/>
      </c>
      <c r="BL110" s="134"/>
      <c r="BM110" s="134"/>
      <c r="BN110" s="421" t="str">
        <f t="shared" si="51"/>
        <v/>
      </c>
      <c r="BO110" s="438" t="str">
        <f t="shared" si="62"/>
        <v/>
      </c>
      <c r="BP110" s="134"/>
      <c r="BQ110" s="134"/>
      <c r="BR110" s="134"/>
      <c r="BS110" s="134"/>
      <c r="BT110" s="134"/>
      <c r="BU110" s="134"/>
      <c r="BV110" s="134"/>
      <c r="BW110" s="134"/>
      <c r="BX110" s="134"/>
      <c r="BY110" s="134"/>
      <c r="BZ110" s="134"/>
      <c r="CA110" s="421" t="str">
        <f t="shared" si="52"/>
        <v/>
      </c>
      <c r="CB110" s="134"/>
      <c r="CC110" s="421" t="str">
        <f t="shared" si="53"/>
        <v/>
      </c>
      <c r="CD110" s="438" t="str">
        <f t="shared" si="63"/>
        <v/>
      </c>
      <c r="CE110" s="134"/>
      <c r="CF110" s="134"/>
      <c r="CG110" s="134"/>
      <c r="CH110" s="134"/>
      <c r="CI110" s="134"/>
      <c r="CJ110" s="134"/>
      <c r="CK110" s="134"/>
      <c r="CL110" s="134"/>
      <c r="CM110" s="134"/>
      <c r="CN110" s="134"/>
      <c r="CO110" s="134"/>
      <c r="CP110" s="134"/>
      <c r="CQ110" s="134"/>
      <c r="CR110" s="134"/>
      <c r="CS110" s="438" t="str">
        <f t="shared" si="54"/>
        <v/>
      </c>
      <c r="CT110" s="134"/>
      <c r="CU110" s="421" t="str">
        <f t="shared" si="55"/>
        <v/>
      </c>
    </row>
    <row r="111" spans="1:99" x14ac:dyDescent="0.2">
      <c r="A111" s="26" t="b">
        <f t="shared" si="39"/>
        <v>0</v>
      </c>
      <c r="B111" s="25">
        <v>90</v>
      </c>
      <c r="C111" s="419" t="str">
        <f t="shared" si="40"/>
        <v>-</v>
      </c>
      <c r="D111" s="419" t="str">
        <f t="shared" si="41"/>
        <v>-</v>
      </c>
      <c r="E111" s="420" t="str">
        <f t="shared" si="42"/>
        <v>-</v>
      </c>
      <c r="F111" s="421" t="str">
        <f t="shared" si="43"/>
        <v>-</v>
      </c>
      <c r="G111" s="422" t="str">
        <f t="shared" si="44"/>
        <v>-</v>
      </c>
      <c r="H111" s="419" t="str">
        <f t="shared" si="47"/>
        <v>-</v>
      </c>
      <c r="J111" s="25">
        <v>90</v>
      </c>
      <c r="K111" s="431"/>
      <c r="L111" s="134"/>
      <c r="M111" s="431"/>
      <c r="N111" s="134"/>
      <c r="O111" s="134"/>
      <c r="P111" s="134"/>
      <c r="Q111" s="134"/>
      <c r="R111" s="432"/>
      <c r="S111" s="432"/>
      <c r="T111" s="432"/>
      <c r="U111" s="432"/>
      <c r="V111" s="134"/>
      <c r="W111" s="134"/>
      <c r="X111" s="433"/>
      <c r="Y111" s="433"/>
      <c r="Z111" s="433"/>
      <c r="AA111" s="433"/>
      <c r="AB111" s="433"/>
      <c r="AC111" s="134"/>
      <c r="AD111" s="134"/>
      <c r="AE111" s="134"/>
      <c r="AG111" s="25">
        <v>90</v>
      </c>
      <c r="AH111" s="421" t="str">
        <f t="shared" si="48"/>
        <v/>
      </c>
      <c r="AI111" s="421" t="str">
        <f t="shared" si="49"/>
        <v/>
      </c>
      <c r="AJ111" s="421" t="str">
        <f t="shared" si="45"/>
        <v/>
      </c>
      <c r="AK111" s="421" t="str">
        <f t="shared" si="46"/>
        <v/>
      </c>
      <c r="AL111" s="421" t="str">
        <f t="shared" si="50"/>
        <v/>
      </c>
      <c r="AM111" s="134"/>
      <c r="AN111" s="134"/>
      <c r="AO111" s="134"/>
      <c r="AP111" s="134"/>
      <c r="AQ111" s="134"/>
      <c r="AR111" s="134"/>
      <c r="AS111" s="134"/>
      <c r="AT111" s="134"/>
      <c r="AU111" s="134"/>
      <c r="AV111" s="134"/>
      <c r="AW111" s="134"/>
      <c r="AX111" s="421" t="str">
        <f t="shared" si="56"/>
        <v/>
      </c>
      <c r="AY111" s="438" t="str">
        <f t="shared" si="57"/>
        <v/>
      </c>
      <c r="AZ111" s="134"/>
      <c r="BA111" s="134"/>
      <c r="BB111" s="134"/>
      <c r="BC111" s="134"/>
      <c r="BD111" s="134"/>
      <c r="BE111" s="134"/>
      <c r="BF111" s="134"/>
      <c r="BG111" s="438" t="str">
        <f t="shared" si="58"/>
        <v/>
      </c>
      <c r="BH111" s="134"/>
      <c r="BI111" s="438" t="str">
        <f t="shared" si="59"/>
        <v/>
      </c>
      <c r="BJ111" s="438" t="str">
        <f t="shared" si="60"/>
        <v/>
      </c>
      <c r="BK111" s="438" t="str">
        <f t="shared" si="61"/>
        <v/>
      </c>
      <c r="BL111" s="134"/>
      <c r="BM111" s="134"/>
      <c r="BN111" s="421" t="str">
        <f t="shared" si="51"/>
        <v/>
      </c>
      <c r="BO111" s="438" t="str">
        <f t="shared" si="62"/>
        <v/>
      </c>
      <c r="BP111" s="134"/>
      <c r="BQ111" s="134"/>
      <c r="BR111" s="134"/>
      <c r="BS111" s="134"/>
      <c r="BT111" s="134"/>
      <c r="BU111" s="134"/>
      <c r="BV111" s="134"/>
      <c r="BW111" s="134"/>
      <c r="BX111" s="134"/>
      <c r="BY111" s="134"/>
      <c r="BZ111" s="134"/>
      <c r="CA111" s="421" t="str">
        <f t="shared" si="52"/>
        <v/>
      </c>
      <c r="CB111" s="134"/>
      <c r="CC111" s="421" t="str">
        <f t="shared" si="53"/>
        <v/>
      </c>
      <c r="CD111" s="438" t="str">
        <f t="shared" si="63"/>
        <v/>
      </c>
      <c r="CE111" s="134"/>
      <c r="CF111" s="134"/>
      <c r="CG111" s="134"/>
      <c r="CH111" s="134"/>
      <c r="CI111" s="134"/>
      <c r="CJ111" s="134"/>
      <c r="CK111" s="134"/>
      <c r="CL111" s="134"/>
      <c r="CM111" s="134"/>
      <c r="CN111" s="134"/>
      <c r="CO111" s="134"/>
      <c r="CP111" s="134"/>
      <c r="CQ111" s="134"/>
      <c r="CR111" s="134"/>
      <c r="CS111" s="438" t="str">
        <f t="shared" si="54"/>
        <v/>
      </c>
      <c r="CT111" s="134"/>
      <c r="CU111" s="421" t="str">
        <f t="shared" si="55"/>
        <v/>
      </c>
    </row>
    <row r="112" spans="1:99" x14ac:dyDescent="0.2">
      <c r="A112" s="26" t="b">
        <f t="shared" si="39"/>
        <v>0</v>
      </c>
      <c r="B112" s="25">
        <v>91</v>
      </c>
      <c r="C112" s="419" t="str">
        <f t="shared" si="40"/>
        <v>-</v>
      </c>
      <c r="D112" s="419" t="str">
        <f t="shared" si="41"/>
        <v>-</v>
      </c>
      <c r="E112" s="420" t="str">
        <f t="shared" si="42"/>
        <v>-</v>
      </c>
      <c r="F112" s="421" t="str">
        <f t="shared" si="43"/>
        <v>-</v>
      </c>
      <c r="G112" s="422" t="str">
        <f t="shared" si="44"/>
        <v>-</v>
      </c>
      <c r="H112" s="419" t="str">
        <f t="shared" si="47"/>
        <v>-</v>
      </c>
      <c r="J112" s="25">
        <v>91</v>
      </c>
      <c r="K112" s="431"/>
      <c r="L112" s="134"/>
      <c r="M112" s="431"/>
      <c r="N112" s="134"/>
      <c r="O112" s="134"/>
      <c r="P112" s="134"/>
      <c r="Q112" s="134"/>
      <c r="R112" s="432"/>
      <c r="S112" s="432"/>
      <c r="T112" s="432"/>
      <c r="U112" s="432"/>
      <c r="V112" s="134"/>
      <c r="W112" s="134"/>
      <c r="X112" s="433"/>
      <c r="Y112" s="433"/>
      <c r="Z112" s="433"/>
      <c r="AA112" s="433"/>
      <c r="AB112" s="433"/>
      <c r="AC112" s="134"/>
      <c r="AD112" s="134"/>
      <c r="AE112" s="134"/>
      <c r="AG112" s="25">
        <v>91</v>
      </c>
      <c r="AH112" s="421" t="str">
        <f t="shared" si="48"/>
        <v/>
      </c>
      <c r="AI112" s="421" t="str">
        <f t="shared" si="49"/>
        <v/>
      </c>
      <c r="AJ112" s="421" t="str">
        <f t="shared" si="45"/>
        <v/>
      </c>
      <c r="AK112" s="421" t="str">
        <f t="shared" si="46"/>
        <v/>
      </c>
      <c r="AL112" s="421" t="str">
        <f t="shared" si="50"/>
        <v/>
      </c>
      <c r="AM112" s="134"/>
      <c r="AN112" s="134"/>
      <c r="AO112" s="134"/>
      <c r="AP112" s="134"/>
      <c r="AQ112" s="134"/>
      <c r="AR112" s="134"/>
      <c r="AS112" s="134"/>
      <c r="AT112" s="134"/>
      <c r="AU112" s="134"/>
      <c r="AV112" s="134"/>
      <c r="AW112" s="134"/>
      <c r="AX112" s="421" t="str">
        <f t="shared" si="56"/>
        <v/>
      </c>
      <c r="AY112" s="438" t="str">
        <f t="shared" si="57"/>
        <v/>
      </c>
      <c r="AZ112" s="134"/>
      <c r="BA112" s="134"/>
      <c r="BB112" s="134"/>
      <c r="BC112" s="134"/>
      <c r="BD112" s="134"/>
      <c r="BE112" s="134"/>
      <c r="BF112" s="134"/>
      <c r="BG112" s="438" t="str">
        <f t="shared" si="58"/>
        <v/>
      </c>
      <c r="BH112" s="134"/>
      <c r="BI112" s="438" t="str">
        <f t="shared" si="59"/>
        <v/>
      </c>
      <c r="BJ112" s="438" t="str">
        <f t="shared" si="60"/>
        <v/>
      </c>
      <c r="BK112" s="438" t="str">
        <f t="shared" si="61"/>
        <v/>
      </c>
      <c r="BL112" s="134"/>
      <c r="BM112" s="134"/>
      <c r="BN112" s="421" t="str">
        <f t="shared" si="51"/>
        <v/>
      </c>
      <c r="BO112" s="438" t="str">
        <f t="shared" si="62"/>
        <v/>
      </c>
      <c r="BP112" s="134"/>
      <c r="BQ112" s="134"/>
      <c r="BR112" s="134"/>
      <c r="BS112" s="134"/>
      <c r="BT112" s="134"/>
      <c r="BU112" s="134"/>
      <c r="BV112" s="134"/>
      <c r="BW112" s="134"/>
      <c r="BX112" s="134"/>
      <c r="BY112" s="134"/>
      <c r="BZ112" s="134"/>
      <c r="CA112" s="421" t="str">
        <f t="shared" si="52"/>
        <v/>
      </c>
      <c r="CB112" s="134"/>
      <c r="CC112" s="421" t="str">
        <f t="shared" si="53"/>
        <v/>
      </c>
      <c r="CD112" s="438" t="str">
        <f t="shared" si="63"/>
        <v/>
      </c>
      <c r="CE112" s="134"/>
      <c r="CF112" s="134"/>
      <c r="CG112" s="134"/>
      <c r="CH112" s="134"/>
      <c r="CI112" s="134"/>
      <c r="CJ112" s="134"/>
      <c r="CK112" s="134"/>
      <c r="CL112" s="134"/>
      <c r="CM112" s="134"/>
      <c r="CN112" s="134"/>
      <c r="CO112" s="134"/>
      <c r="CP112" s="134"/>
      <c r="CQ112" s="134"/>
      <c r="CR112" s="134"/>
      <c r="CS112" s="438" t="str">
        <f t="shared" si="54"/>
        <v/>
      </c>
      <c r="CT112" s="134"/>
      <c r="CU112" s="421" t="str">
        <f t="shared" si="55"/>
        <v/>
      </c>
    </row>
    <row r="113" spans="1:99" x14ac:dyDescent="0.2">
      <c r="A113" s="26" t="b">
        <f t="shared" si="39"/>
        <v>0</v>
      </c>
      <c r="B113" s="25">
        <v>92</v>
      </c>
      <c r="C113" s="419" t="str">
        <f t="shared" si="40"/>
        <v>-</v>
      </c>
      <c r="D113" s="419" t="str">
        <f t="shared" si="41"/>
        <v>-</v>
      </c>
      <c r="E113" s="420" t="str">
        <f t="shared" si="42"/>
        <v>-</v>
      </c>
      <c r="F113" s="421" t="str">
        <f t="shared" si="43"/>
        <v>-</v>
      </c>
      <c r="G113" s="422" t="str">
        <f t="shared" si="44"/>
        <v>-</v>
      </c>
      <c r="H113" s="419" t="str">
        <f t="shared" si="47"/>
        <v>-</v>
      </c>
      <c r="J113" s="25">
        <v>92</v>
      </c>
      <c r="K113" s="431"/>
      <c r="L113" s="134"/>
      <c r="M113" s="431"/>
      <c r="N113" s="134"/>
      <c r="O113" s="134"/>
      <c r="P113" s="134"/>
      <c r="Q113" s="134"/>
      <c r="R113" s="432"/>
      <c r="S113" s="432"/>
      <c r="T113" s="432"/>
      <c r="U113" s="432"/>
      <c r="V113" s="134"/>
      <c r="W113" s="134"/>
      <c r="X113" s="433"/>
      <c r="Y113" s="433"/>
      <c r="Z113" s="433"/>
      <c r="AA113" s="433"/>
      <c r="AB113" s="433"/>
      <c r="AC113" s="134"/>
      <c r="AD113" s="134"/>
      <c r="AE113" s="134"/>
      <c r="AG113" s="25">
        <v>92</v>
      </c>
      <c r="AH113" s="421" t="str">
        <f t="shared" si="48"/>
        <v/>
      </c>
      <c r="AI113" s="421" t="str">
        <f t="shared" si="49"/>
        <v/>
      </c>
      <c r="AJ113" s="421" t="str">
        <f t="shared" si="45"/>
        <v/>
      </c>
      <c r="AK113" s="421" t="str">
        <f t="shared" si="46"/>
        <v/>
      </c>
      <c r="AL113" s="421" t="str">
        <f t="shared" si="50"/>
        <v/>
      </c>
      <c r="AM113" s="134"/>
      <c r="AN113" s="134"/>
      <c r="AO113" s="134"/>
      <c r="AP113" s="134"/>
      <c r="AQ113" s="134"/>
      <c r="AR113" s="134"/>
      <c r="AS113" s="134"/>
      <c r="AT113" s="134"/>
      <c r="AU113" s="134"/>
      <c r="AV113" s="134"/>
      <c r="AW113" s="134"/>
      <c r="AX113" s="421" t="str">
        <f t="shared" si="56"/>
        <v/>
      </c>
      <c r="AY113" s="438" t="str">
        <f t="shared" si="57"/>
        <v/>
      </c>
      <c r="AZ113" s="134"/>
      <c r="BA113" s="134"/>
      <c r="BB113" s="134"/>
      <c r="BC113" s="134"/>
      <c r="BD113" s="134"/>
      <c r="BE113" s="134"/>
      <c r="BF113" s="134"/>
      <c r="BG113" s="438" t="str">
        <f t="shared" si="58"/>
        <v/>
      </c>
      <c r="BH113" s="134"/>
      <c r="BI113" s="438" t="str">
        <f t="shared" si="59"/>
        <v/>
      </c>
      <c r="BJ113" s="438" t="str">
        <f t="shared" si="60"/>
        <v/>
      </c>
      <c r="BK113" s="438" t="str">
        <f t="shared" si="61"/>
        <v/>
      </c>
      <c r="BL113" s="134"/>
      <c r="BM113" s="134"/>
      <c r="BN113" s="421" t="str">
        <f t="shared" si="51"/>
        <v/>
      </c>
      <c r="BO113" s="438" t="str">
        <f t="shared" si="62"/>
        <v/>
      </c>
      <c r="BP113" s="134"/>
      <c r="BQ113" s="134"/>
      <c r="BR113" s="134"/>
      <c r="BS113" s="134"/>
      <c r="BT113" s="134"/>
      <c r="BU113" s="134"/>
      <c r="BV113" s="134"/>
      <c r="BW113" s="134"/>
      <c r="BX113" s="134"/>
      <c r="BY113" s="134"/>
      <c r="BZ113" s="134"/>
      <c r="CA113" s="421" t="str">
        <f t="shared" si="52"/>
        <v/>
      </c>
      <c r="CB113" s="134"/>
      <c r="CC113" s="421" t="str">
        <f t="shared" si="53"/>
        <v/>
      </c>
      <c r="CD113" s="438" t="str">
        <f t="shared" si="63"/>
        <v/>
      </c>
      <c r="CE113" s="134"/>
      <c r="CF113" s="134"/>
      <c r="CG113" s="134"/>
      <c r="CH113" s="134"/>
      <c r="CI113" s="134"/>
      <c r="CJ113" s="134"/>
      <c r="CK113" s="134"/>
      <c r="CL113" s="134"/>
      <c r="CM113" s="134"/>
      <c r="CN113" s="134"/>
      <c r="CO113" s="134"/>
      <c r="CP113" s="134"/>
      <c r="CQ113" s="134"/>
      <c r="CR113" s="134"/>
      <c r="CS113" s="438" t="str">
        <f t="shared" si="54"/>
        <v/>
      </c>
      <c r="CT113" s="134"/>
      <c r="CU113" s="421" t="str">
        <f t="shared" si="55"/>
        <v/>
      </c>
    </row>
    <row r="114" spans="1:99" x14ac:dyDescent="0.2">
      <c r="A114" s="26" t="b">
        <f t="shared" si="39"/>
        <v>0</v>
      </c>
      <c r="B114" s="25">
        <v>93</v>
      </c>
      <c r="C114" s="419" t="str">
        <f t="shared" si="40"/>
        <v>-</v>
      </c>
      <c r="D114" s="419" t="str">
        <f t="shared" si="41"/>
        <v>-</v>
      </c>
      <c r="E114" s="420" t="str">
        <f t="shared" si="42"/>
        <v>-</v>
      </c>
      <c r="F114" s="421" t="str">
        <f t="shared" si="43"/>
        <v>-</v>
      </c>
      <c r="G114" s="422" t="str">
        <f t="shared" si="44"/>
        <v>-</v>
      </c>
      <c r="H114" s="419" t="str">
        <f t="shared" si="47"/>
        <v>-</v>
      </c>
      <c r="J114" s="25">
        <v>93</v>
      </c>
      <c r="K114" s="431"/>
      <c r="L114" s="134"/>
      <c r="M114" s="431"/>
      <c r="N114" s="134"/>
      <c r="O114" s="134"/>
      <c r="P114" s="134"/>
      <c r="Q114" s="134"/>
      <c r="R114" s="432"/>
      <c r="S114" s="432"/>
      <c r="T114" s="432"/>
      <c r="U114" s="432"/>
      <c r="V114" s="134"/>
      <c r="W114" s="134"/>
      <c r="X114" s="433"/>
      <c r="Y114" s="433"/>
      <c r="Z114" s="433"/>
      <c r="AA114" s="433"/>
      <c r="AB114" s="433"/>
      <c r="AC114" s="134"/>
      <c r="AD114" s="134"/>
      <c r="AE114" s="134"/>
      <c r="AG114" s="25">
        <v>93</v>
      </c>
      <c r="AH114" s="421" t="str">
        <f t="shared" si="48"/>
        <v/>
      </c>
      <c r="AI114" s="421" t="str">
        <f t="shared" si="49"/>
        <v/>
      </c>
      <c r="AJ114" s="421" t="str">
        <f t="shared" si="45"/>
        <v/>
      </c>
      <c r="AK114" s="421" t="str">
        <f t="shared" si="46"/>
        <v/>
      </c>
      <c r="AL114" s="421" t="str">
        <f t="shared" si="50"/>
        <v/>
      </c>
      <c r="AM114" s="134"/>
      <c r="AN114" s="134"/>
      <c r="AO114" s="134"/>
      <c r="AP114" s="134"/>
      <c r="AQ114" s="134"/>
      <c r="AR114" s="134"/>
      <c r="AS114" s="134"/>
      <c r="AT114" s="134"/>
      <c r="AU114" s="134"/>
      <c r="AV114" s="134"/>
      <c r="AW114" s="134"/>
      <c r="AX114" s="421" t="str">
        <f t="shared" si="56"/>
        <v/>
      </c>
      <c r="AY114" s="438" t="str">
        <f t="shared" si="57"/>
        <v/>
      </c>
      <c r="AZ114" s="134"/>
      <c r="BA114" s="134"/>
      <c r="BB114" s="134"/>
      <c r="BC114" s="134"/>
      <c r="BD114" s="134"/>
      <c r="BE114" s="134"/>
      <c r="BF114" s="134"/>
      <c r="BG114" s="438" t="str">
        <f t="shared" si="58"/>
        <v/>
      </c>
      <c r="BH114" s="134"/>
      <c r="BI114" s="438" t="str">
        <f t="shared" si="59"/>
        <v/>
      </c>
      <c r="BJ114" s="438" t="str">
        <f t="shared" si="60"/>
        <v/>
      </c>
      <c r="BK114" s="438" t="str">
        <f t="shared" si="61"/>
        <v/>
      </c>
      <c r="BL114" s="134"/>
      <c r="BM114" s="134"/>
      <c r="BN114" s="421" t="str">
        <f t="shared" si="51"/>
        <v/>
      </c>
      <c r="BO114" s="438" t="str">
        <f t="shared" si="62"/>
        <v/>
      </c>
      <c r="BP114" s="134"/>
      <c r="BQ114" s="134"/>
      <c r="BR114" s="134"/>
      <c r="BS114" s="134"/>
      <c r="BT114" s="134"/>
      <c r="BU114" s="134"/>
      <c r="BV114" s="134"/>
      <c r="BW114" s="134"/>
      <c r="BX114" s="134"/>
      <c r="BY114" s="134"/>
      <c r="BZ114" s="134"/>
      <c r="CA114" s="421" t="str">
        <f t="shared" si="52"/>
        <v/>
      </c>
      <c r="CB114" s="134"/>
      <c r="CC114" s="421" t="str">
        <f t="shared" si="53"/>
        <v/>
      </c>
      <c r="CD114" s="438" t="str">
        <f t="shared" si="63"/>
        <v/>
      </c>
      <c r="CE114" s="134"/>
      <c r="CF114" s="134"/>
      <c r="CG114" s="134"/>
      <c r="CH114" s="134"/>
      <c r="CI114" s="134"/>
      <c r="CJ114" s="134"/>
      <c r="CK114" s="134"/>
      <c r="CL114" s="134"/>
      <c r="CM114" s="134"/>
      <c r="CN114" s="134"/>
      <c r="CO114" s="134"/>
      <c r="CP114" s="134"/>
      <c r="CQ114" s="134"/>
      <c r="CR114" s="134"/>
      <c r="CS114" s="438" t="str">
        <f t="shared" si="54"/>
        <v/>
      </c>
      <c r="CT114" s="134"/>
      <c r="CU114" s="421" t="str">
        <f t="shared" si="55"/>
        <v/>
      </c>
    </row>
    <row r="115" spans="1:99" x14ac:dyDescent="0.2">
      <c r="A115" s="26" t="b">
        <f t="shared" si="39"/>
        <v>0</v>
      </c>
      <c r="B115" s="25">
        <v>94</v>
      </c>
      <c r="C115" s="419" t="str">
        <f t="shared" si="40"/>
        <v>-</v>
      </c>
      <c r="D115" s="419" t="str">
        <f t="shared" si="41"/>
        <v>-</v>
      </c>
      <c r="E115" s="420" t="str">
        <f t="shared" si="42"/>
        <v>-</v>
      </c>
      <c r="F115" s="421" t="str">
        <f t="shared" si="43"/>
        <v>-</v>
      </c>
      <c r="G115" s="422" t="str">
        <f t="shared" si="44"/>
        <v>-</v>
      </c>
      <c r="H115" s="419" t="str">
        <f t="shared" si="47"/>
        <v>-</v>
      </c>
      <c r="J115" s="25">
        <v>94</v>
      </c>
      <c r="K115" s="431"/>
      <c r="L115" s="134"/>
      <c r="M115" s="431"/>
      <c r="N115" s="134"/>
      <c r="O115" s="134"/>
      <c r="P115" s="134"/>
      <c r="Q115" s="134"/>
      <c r="R115" s="432"/>
      <c r="S115" s="432"/>
      <c r="T115" s="432"/>
      <c r="U115" s="432"/>
      <c r="V115" s="134"/>
      <c r="W115" s="134"/>
      <c r="X115" s="433"/>
      <c r="Y115" s="433"/>
      <c r="Z115" s="433"/>
      <c r="AA115" s="433"/>
      <c r="AB115" s="433"/>
      <c r="AC115" s="134"/>
      <c r="AD115" s="134"/>
      <c r="AE115" s="134"/>
      <c r="AG115" s="25">
        <v>94</v>
      </c>
      <c r="AH115" s="421" t="str">
        <f t="shared" si="48"/>
        <v/>
      </c>
      <c r="AI115" s="421" t="str">
        <f t="shared" si="49"/>
        <v/>
      </c>
      <c r="AJ115" s="421" t="str">
        <f t="shared" si="45"/>
        <v/>
      </c>
      <c r="AK115" s="421" t="str">
        <f t="shared" si="46"/>
        <v/>
      </c>
      <c r="AL115" s="421" t="str">
        <f t="shared" si="50"/>
        <v/>
      </c>
      <c r="AM115" s="134"/>
      <c r="AN115" s="134"/>
      <c r="AO115" s="134"/>
      <c r="AP115" s="134"/>
      <c r="AQ115" s="134"/>
      <c r="AR115" s="134"/>
      <c r="AS115" s="134"/>
      <c r="AT115" s="134"/>
      <c r="AU115" s="134"/>
      <c r="AV115" s="134"/>
      <c r="AW115" s="134"/>
      <c r="AX115" s="421" t="str">
        <f t="shared" si="56"/>
        <v/>
      </c>
      <c r="AY115" s="438" t="str">
        <f t="shared" si="57"/>
        <v/>
      </c>
      <c r="AZ115" s="134"/>
      <c r="BA115" s="134"/>
      <c r="BB115" s="134"/>
      <c r="BC115" s="134"/>
      <c r="BD115" s="134"/>
      <c r="BE115" s="134"/>
      <c r="BF115" s="134"/>
      <c r="BG115" s="438" t="str">
        <f t="shared" si="58"/>
        <v/>
      </c>
      <c r="BH115" s="134"/>
      <c r="BI115" s="438" t="str">
        <f t="shared" si="59"/>
        <v/>
      </c>
      <c r="BJ115" s="438" t="str">
        <f t="shared" si="60"/>
        <v/>
      </c>
      <c r="BK115" s="438" t="str">
        <f t="shared" si="61"/>
        <v/>
      </c>
      <c r="BL115" s="134"/>
      <c r="BM115" s="134"/>
      <c r="BN115" s="421" t="str">
        <f t="shared" si="51"/>
        <v/>
      </c>
      <c r="BO115" s="438" t="str">
        <f t="shared" si="62"/>
        <v/>
      </c>
      <c r="BP115" s="134"/>
      <c r="BQ115" s="134"/>
      <c r="BR115" s="134"/>
      <c r="BS115" s="134"/>
      <c r="BT115" s="134"/>
      <c r="BU115" s="134"/>
      <c r="BV115" s="134"/>
      <c r="BW115" s="134"/>
      <c r="BX115" s="134"/>
      <c r="BY115" s="134"/>
      <c r="BZ115" s="134"/>
      <c r="CA115" s="421" t="str">
        <f t="shared" si="52"/>
        <v/>
      </c>
      <c r="CB115" s="134"/>
      <c r="CC115" s="421" t="str">
        <f t="shared" si="53"/>
        <v/>
      </c>
      <c r="CD115" s="438" t="str">
        <f t="shared" si="63"/>
        <v/>
      </c>
      <c r="CE115" s="134"/>
      <c r="CF115" s="134"/>
      <c r="CG115" s="134"/>
      <c r="CH115" s="134"/>
      <c r="CI115" s="134"/>
      <c r="CJ115" s="134"/>
      <c r="CK115" s="134"/>
      <c r="CL115" s="134"/>
      <c r="CM115" s="134"/>
      <c r="CN115" s="134"/>
      <c r="CO115" s="134"/>
      <c r="CP115" s="134"/>
      <c r="CQ115" s="134"/>
      <c r="CR115" s="134"/>
      <c r="CS115" s="438" t="str">
        <f t="shared" si="54"/>
        <v/>
      </c>
      <c r="CT115" s="134"/>
      <c r="CU115" s="421" t="str">
        <f t="shared" si="55"/>
        <v/>
      </c>
    </row>
    <row r="116" spans="1:99" x14ac:dyDescent="0.2">
      <c r="A116" s="26" t="b">
        <f t="shared" si="39"/>
        <v>0</v>
      </c>
      <c r="B116" s="25">
        <v>95</v>
      </c>
      <c r="C116" s="419" t="str">
        <f t="shared" si="40"/>
        <v>-</v>
      </c>
      <c r="D116" s="419" t="str">
        <f t="shared" si="41"/>
        <v>-</v>
      </c>
      <c r="E116" s="420" t="str">
        <f t="shared" si="42"/>
        <v>-</v>
      </c>
      <c r="F116" s="421" t="str">
        <f t="shared" si="43"/>
        <v>-</v>
      </c>
      <c r="G116" s="422" t="str">
        <f t="shared" si="44"/>
        <v>-</v>
      </c>
      <c r="H116" s="419" t="str">
        <f t="shared" si="47"/>
        <v>-</v>
      </c>
      <c r="J116" s="25">
        <v>95</v>
      </c>
      <c r="K116" s="431"/>
      <c r="L116" s="134"/>
      <c r="M116" s="431"/>
      <c r="N116" s="134"/>
      <c r="O116" s="134"/>
      <c r="P116" s="134"/>
      <c r="Q116" s="134"/>
      <c r="R116" s="432"/>
      <c r="S116" s="432"/>
      <c r="T116" s="432"/>
      <c r="U116" s="432"/>
      <c r="V116" s="134"/>
      <c r="W116" s="134"/>
      <c r="X116" s="433"/>
      <c r="Y116" s="433"/>
      <c r="Z116" s="433"/>
      <c r="AA116" s="433"/>
      <c r="AB116" s="433"/>
      <c r="AC116" s="134"/>
      <c r="AD116" s="134"/>
      <c r="AE116" s="134"/>
      <c r="AG116" s="25">
        <v>95</v>
      </c>
      <c r="AH116" s="421" t="str">
        <f t="shared" si="48"/>
        <v/>
      </c>
      <c r="AI116" s="421" t="str">
        <f t="shared" si="49"/>
        <v/>
      </c>
      <c r="AJ116" s="421" t="str">
        <f t="shared" si="45"/>
        <v/>
      </c>
      <c r="AK116" s="421" t="str">
        <f t="shared" si="46"/>
        <v/>
      </c>
      <c r="AL116" s="421" t="str">
        <f t="shared" si="50"/>
        <v/>
      </c>
      <c r="AM116" s="134"/>
      <c r="AN116" s="134"/>
      <c r="AO116" s="134"/>
      <c r="AP116" s="134"/>
      <c r="AQ116" s="134"/>
      <c r="AR116" s="134"/>
      <c r="AS116" s="134"/>
      <c r="AT116" s="134"/>
      <c r="AU116" s="134"/>
      <c r="AV116" s="134"/>
      <c r="AW116" s="134"/>
      <c r="AX116" s="421" t="str">
        <f t="shared" si="56"/>
        <v/>
      </c>
      <c r="AY116" s="438" t="str">
        <f t="shared" si="57"/>
        <v/>
      </c>
      <c r="AZ116" s="134"/>
      <c r="BA116" s="134"/>
      <c r="BB116" s="134"/>
      <c r="BC116" s="134"/>
      <c r="BD116" s="134"/>
      <c r="BE116" s="134"/>
      <c r="BF116" s="134"/>
      <c r="BG116" s="438" t="str">
        <f t="shared" si="58"/>
        <v/>
      </c>
      <c r="BH116" s="134"/>
      <c r="BI116" s="438" t="str">
        <f t="shared" si="59"/>
        <v/>
      </c>
      <c r="BJ116" s="438" t="str">
        <f t="shared" si="60"/>
        <v/>
      </c>
      <c r="BK116" s="438" t="str">
        <f t="shared" si="61"/>
        <v/>
      </c>
      <c r="BL116" s="134"/>
      <c r="BM116" s="134"/>
      <c r="BN116" s="421" t="str">
        <f t="shared" si="51"/>
        <v/>
      </c>
      <c r="BO116" s="438" t="str">
        <f t="shared" si="62"/>
        <v/>
      </c>
      <c r="BP116" s="134"/>
      <c r="BQ116" s="134"/>
      <c r="BR116" s="134"/>
      <c r="BS116" s="134"/>
      <c r="BT116" s="134"/>
      <c r="BU116" s="134"/>
      <c r="BV116" s="134"/>
      <c r="BW116" s="134"/>
      <c r="BX116" s="134"/>
      <c r="BY116" s="134"/>
      <c r="BZ116" s="134"/>
      <c r="CA116" s="421" t="str">
        <f t="shared" si="52"/>
        <v/>
      </c>
      <c r="CB116" s="134"/>
      <c r="CC116" s="421" t="str">
        <f t="shared" si="53"/>
        <v/>
      </c>
      <c r="CD116" s="438" t="str">
        <f t="shared" si="63"/>
        <v/>
      </c>
      <c r="CE116" s="134"/>
      <c r="CF116" s="134"/>
      <c r="CG116" s="134"/>
      <c r="CH116" s="134"/>
      <c r="CI116" s="134"/>
      <c r="CJ116" s="134"/>
      <c r="CK116" s="134"/>
      <c r="CL116" s="134"/>
      <c r="CM116" s="134"/>
      <c r="CN116" s="134"/>
      <c r="CO116" s="134"/>
      <c r="CP116" s="134"/>
      <c r="CQ116" s="134"/>
      <c r="CR116" s="134"/>
      <c r="CS116" s="438" t="str">
        <f t="shared" si="54"/>
        <v/>
      </c>
      <c r="CT116" s="134"/>
      <c r="CU116" s="421" t="str">
        <f t="shared" si="55"/>
        <v/>
      </c>
    </row>
    <row r="117" spans="1:99" x14ac:dyDescent="0.2">
      <c r="A117" s="26" t="b">
        <f t="shared" si="39"/>
        <v>0</v>
      </c>
      <c r="B117" s="25">
        <v>96</v>
      </c>
      <c r="C117" s="419" t="str">
        <f t="shared" si="40"/>
        <v>-</v>
      </c>
      <c r="D117" s="419" t="str">
        <f t="shared" si="41"/>
        <v>-</v>
      </c>
      <c r="E117" s="420" t="str">
        <f t="shared" si="42"/>
        <v>-</v>
      </c>
      <c r="F117" s="421" t="str">
        <f t="shared" si="43"/>
        <v>-</v>
      </c>
      <c r="G117" s="422" t="str">
        <f t="shared" si="44"/>
        <v>-</v>
      </c>
      <c r="H117" s="419" t="str">
        <f t="shared" si="47"/>
        <v>-</v>
      </c>
      <c r="J117" s="25">
        <v>96</v>
      </c>
      <c r="K117" s="431"/>
      <c r="L117" s="134"/>
      <c r="M117" s="431"/>
      <c r="N117" s="134"/>
      <c r="O117" s="134"/>
      <c r="P117" s="134"/>
      <c r="Q117" s="134"/>
      <c r="R117" s="432"/>
      <c r="S117" s="432"/>
      <c r="T117" s="432"/>
      <c r="U117" s="432"/>
      <c r="V117" s="134"/>
      <c r="W117" s="134"/>
      <c r="X117" s="433"/>
      <c r="Y117" s="433"/>
      <c r="Z117" s="433"/>
      <c r="AA117" s="433"/>
      <c r="AB117" s="433"/>
      <c r="AC117" s="134"/>
      <c r="AD117" s="134"/>
      <c r="AE117" s="134"/>
      <c r="AG117" s="25">
        <v>96</v>
      </c>
      <c r="AH117" s="421" t="str">
        <f t="shared" si="48"/>
        <v/>
      </c>
      <c r="AI117" s="421" t="str">
        <f t="shared" si="49"/>
        <v/>
      </c>
      <c r="AJ117" s="421" t="str">
        <f t="shared" si="45"/>
        <v/>
      </c>
      <c r="AK117" s="421" t="str">
        <f t="shared" si="46"/>
        <v/>
      </c>
      <c r="AL117" s="421" t="str">
        <f t="shared" si="50"/>
        <v/>
      </c>
      <c r="AM117" s="134"/>
      <c r="AN117" s="134"/>
      <c r="AO117" s="134"/>
      <c r="AP117" s="134"/>
      <c r="AQ117" s="134"/>
      <c r="AR117" s="134"/>
      <c r="AS117" s="134"/>
      <c r="AT117" s="134"/>
      <c r="AU117" s="134"/>
      <c r="AV117" s="134"/>
      <c r="AW117" s="134"/>
      <c r="AX117" s="421" t="str">
        <f t="shared" si="56"/>
        <v/>
      </c>
      <c r="AY117" s="438" t="str">
        <f t="shared" si="57"/>
        <v/>
      </c>
      <c r="AZ117" s="134"/>
      <c r="BA117" s="134"/>
      <c r="BB117" s="134"/>
      <c r="BC117" s="134"/>
      <c r="BD117" s="134"/>
      <c r="BE117" s="134"/>
      <c r="BF117" s="134"/>
      <c r="BG117" s="438" t="str">
        <f t="shared" si="58"/>
        <v/>
      </c>
      <c r="BH117" s="134"/>
      <c r="BI117" s="438" t="str">
        <f t="shared" si="59"/>
        <v/>
      </c>
      <c r="BJ117" s="438" t="str">
        <f t="shared" si="60"/>
        <v/>
      </c>
      <c r="BK117" s="438" t="str">
        <f t="shared" si="61"/>
        <v/>
      </c>
      <c r="BL117" s="134"/>
      <c r="BM117" s="134"/>
      <c r="BN117" s="421" t="str">
        <f t="shared" si="51"/>
        <v/>
      </c>
      <c r="BO117" s="438" t="str">
        <f t="shared" si="62"/>
        <v/>
      </c>
      <c r="BP117" s="134"/>
      <c r="BQ117" s="134"/>
      <c r="BR117" s="134"/>
      <c r="BS117" s="134"/>
      <c r="BT117" s="134"/>
      <c r="BU117" s="134"/>
      <c r="BV117" s="134"/>
      <c r="BW117" s="134"/>
      <c r="BX117" s="134"/>
      <c r="BY117" s="134"/>
      <c r="BZ117" s="134"/>
      <c r="CA117" s="421" t="str">
        <f t="shared" si="52"/>
        <v/>
      </c>
      <c r="CB117" s="134"/>
      <c r="CC117" s="421" t="str">
        <f t="shared" si="53"/>
        <v/>
      </c>
      <c r="CD117" s="438" t="str">
        <f t="shared" si="63"/>
        <v/>
      </c>
      <c r="CE117" s="134"/>
      <c r="CF117" s="134"/>
      <c r="CG117" s="134"/>
      <c r="CH117" s="134"/>
      <c r="CI117" s="134"/>
      <c r="CJ117" s="134"/>
      <c r="CK117" s="134"/>
      <c r="CL117" s="134"/>
      <c r="CM117" s="134"/>
      <c r="CN117" s="134"/>
      <c r="CO117" s="134"/>
      <c r="CP117" s="134"/>
      <c r="CQ117" s="134"/>
      <c r="CR117" s="134"/>
      <c r="CS117" s="438" t="str">
        <f t="shared" si="54"/>
        <v/>
      </c>
      <c r="CT117" s="134"/>
      <c r="CU117" s="421" t="str">
        <f t="shared" si="55"/>
        <v/>
      </c>
    </row>
    <row r="118" spans="1:99" x14ac:dyDescent="0.2">
      <c r="A118" s="26" t="b">
        <f t="shared" si="39"/>
        <v>0</v>
      </c>
      <c r="B118" s="25">
        <v>97</v>
      </c>
      <c r="C118" s="419" t="str">
        <f t="shared" si="40"/>
        <v>-</v>
      </c>
      <c r="D118" s="419" t="str">
        <f t="shared" si="41"/>
        <v>-</v>
      </c>
      <c r="E118" s="420" t="str">
        <f t="shared" si="42"/>
        <v>-</v>
      </c>
      <c r="F118" s="421" t="str">
        <f t="shared" ref="F118:F121" si="64">IF($A118, IF(E118 = "Perpetual", "Perpetual", IFERROR( MAX(0, ROUND(DAYS360($E$19,E118,TRUE)/360,2)), "-") ), "-" )</f>
        <v>-</v>
      </c>
      <c r="G118" s="422" t="str">
        <f t="shared" ref="G118:G121" si="65">IF($A118, IF(C118 = $C$10, 0, IF( OR(E118 = "Perpetual", W118=$W$6), 1, MIN($G$19,SUM(F118))/$G$19)), "-" )</f>
        <v>-</v>
      </c>
      <c r="H118" s="419" t="str">
        <f t="shared" si="47"/>
        <v>-</v>
      </c>
      <c r="J118" s="25">
        <v>97</v>
      </c>
      <c r="K118" s="431"/>
      <c r="L118" s="134"/>
      <c r="M118" s="431"/>
      <c r="N118" s="134"/>
      <c r="O118" s="134"/>
      <c r="P118" s="134"/>
      <c r="Q118" s="134"/>
      <c r="R118" s="432"/>
      <c r="S118" s="432"/>
      <c r="T118" s="432"/>
      <c r="U118" s="432"/>
      <c r="V118" s="134"/>
      <c r="W118" s="134"/>
      <c r="X118" s="433"/>
      <c r="Y118" s="433"/>
      <c r="Z118" s="433"/>
      <c r="AA118" s="433"/>
      <c r="AB118" s="433"/>
      <c r="AC118" s="134"/>
      <c r="AD118" s="134"/>
      <c r="AE118" s="134"/>
      <c r="AG118" s="25">
        <v>97</v>
      </c>
      <c r="AH118" s="421" t="str">
        <f t="shared" si="48"/>
        <v/>
      </c>
      <c r="AI118" s="421" t="str">
        <f t="shared" si="49"/>
        <v/>
      </c>
      <c r="AJ118" s="421" t="str">
        <f t="shared" si="45"/>
        <v/>
      </c>
      <c r="AK118" s="421" t="str">
        <f t="shared" si="46"/>
        <v/>
      </c>
      <c r="AL118" s="421" t="str">
        <f t="shared" si="50"/>
        <v/>
      </c>
      <c r="AM118" s="134"/>
      <c r="AN118" s="134"/>
      <c r="AO118" s="134"/>
      <c r="AP118" s="134"/>
      <c r="AQ118" s="134"/>
      <c r="AR118" s="134"/>
      <c r="AS118" s="134"/>
      <c r="AT118" s="134"/>
      <c r="AU118" s="134"/>
      <c r="AV118" s="134"/>
      <c r="AW118" s="134"/>
      <c r="AX118" s="421" t="str">
        <f t="shared" si="56"/>
        <v/>
      </c>
      <c r="AY118" s="438" t="str">
        <f t="shared" si="57"/>
        <v/>
      </c>
      <c r="AZ118" s="134"/>
      <c r="BA118" s="134"/>
      <c r="BB118" s="134"/>
      <c r="BC118" s="134"/>
      <c r="BD118" s="134"/>
      <c r="BE118" s="134"/>
      <c r="BF118" s="134"/>
      <c r="BG118" s="438" t="str">
        <f t="shared" si="58"/>
        <v/>
      </c>
      <c r="BH118" s="134"/>
      <c r="BI118" s="438" t="str">
        <f t="shared" si="59"/>
        <v/>
      </c>
      <c r="BJ118" s="438" t="str">
        <f t="shared" si="60"/>
        <v/>
      </c>
      <c r="BK118" s="438" t="str">
        <f t="shared" si="61"/>
        <v/>
      </c>
      <c r="BL118" s="134"/>
      <c r="BM118" s="134"/>
      <c r="BN118" s="421" t="str">
        <f t="shared" si="51"/>
        <v/>
      </c>
      <c r="BO118" s="438" t="str">
        <f t="shared" si="62"/>
        <v/>
      </c>
      <c r="BP118" s="134"/>
      <c r="BQ118" s="134"/>
      <c r="BR118" s="134"/>
      <c r="BS118" s="134"/>
      <c r="BT118" s="134"/>
      <c r="BU118" s="134"/>
      <c r="BV118" s="134"/>
      <c r="BW118" s="134"/>
      <c r="BX118" s="134"/>
      <c r="BY118" s="134"/>
      <c r="BZ118" s="134"/>
      <c r="CA118" s="421" t="str">
        <f t="shared" si="52"/>
        <v/>
      </c>
      <c r="CB118" s="134"/>
      <c r="CC118" s="421" t="str">
        <f t="shared" si="53"/>
        <v/>
      </c>
      <c r="CD118" s="438" t="str">
        <f t="shared" si="63"/>
        <v/>
      </c>
      <c r="CE118" s="134"/>
      <c r="CF118" s="134"/>
      <c r="CG118" s="134"/>
      <c r="CH118" s="134"/>
      <c r="CI118" s="134"/>
      <c r="CJ118" s="134"/>
      <c r="CK118" s="134"/>
      <c r="CL118" s="134"/>
      <c r="CM118" s="134"/>
      <c r="CN118" s="134"/>
      <c r="CO118" s="134"/>
      <c r="CP118" s="134"/>
      <c r="CQ118" s="134"/>
      <c r="CR118" s="134"/>
      <c r="CS118" s="438" t="str">
        <f t="shared" si="54"/>
        <v/>
      </c>
      <c r="CT118" s="134"/>
      <c r="CU118" s="421" t="str">
        <f t="shared" si="55"/>
        <v/>
      </c>
    </row>
    <row r="119" spans="1:99" x14ac:dyDescent="0.2">
      <c r="A119" s="26" t="b">
        <f t="shared" si="39"/>
        <v>0</v>
      </c>
      <c r="B119" s="25">
        <v>98</v>
      </c>
      <c r="C119" s="419" t="str">
        <f t="shared" si="40"/>
        <v>-</v>
      </c>
      <c r="D119" s="419" t="str">
        <f t="shared" si="41"/>
        <v>-</v>
      </c>
      <c r="E119" s="420" t="str">
        <f t="shared" si="42"/>
        <v>-</v>
      </c>
      <c r="F119" s="421" t="str">
        <f t="shared" si="64"/>
        <v>-</v>
      </c>
      <c r="G119" s="422" t="str">
        <f t="shared" si="65"/>
        <v>-</v>
      </c>
      <c r="H119" s="419" t="str">
        <f t="shared" si="47"/>
        <v>-</v>
      </c>
      <c r="J119" s="25">
        <v>98</v>
      </c>
      <c r="K119" s="431"/>
      <c r="L119" s="134"/>
      <c r="M119" s="431"/>
      <c r="N119" s="134"/>
      <c r="O119" s="134"/>
      <c r="P119" s="134"/>
      <c r="Q119" s="134"/>
      <c r="R119" s="432"/>
      <c r="S119" s="432"/>
      <c r="T119" s="432"/>
      <c r="U119" s="432"/>
      <c r="V119" s="134"/>
      <c r="W119" s="134"/>
      <c r="X119" s="433"/>
      <c r="Y119" s="433"/>
      <c r="Z119" s="433"/>
      <c r="AA119" s="433"/>
      <c r="AB119" s="433"/>
      <c r="AC119" s="134"/>
      <c r="AD119" s="134"/>
      <c r="AE119" s="134"/>
      <c r="AG119" s="25">
        <v>98</v>
      </c>
      <c r="AH119" s="421" t="str">
        <f t="shared" si="48"/>
        <v/>
      </c>
      <c r="AI119" s="421" t="str">
        <f t="shared" si="49"/>
        <v/>
      </c>
      <c r="AJ119" s="421" t="str">
        <f t="shared" si="45"/>
        <v/>
      </c>
      <c r="AK119" s="421" t="str">
        <f t="shared" si="46"/>
        <v/>
      </c>
      <c r="AL119" s="421" t="str">
        <f t="shared" si="50"/>
        <v/>
      </c>
      <c r="AM119" s="134"/>
      <c r="AN119" s="134"/>
      <c r="AO119" s="134"/>
      <c r="AP119" s="134"/>
      <c r="AQ119" s="134"/>
      <c r="AR119" s="134"/>
      <c r="AS119" s="134"/>
      <c r="AT119" s="134"/>
      <c r="AU119" s="134"/>
      <c r="AV119" s="134"/>
      <c r="AW119" s="134"/>
      <c r="AX119" s="421" t="str">
        <f t="shared" si="56"/>
        <v/>
      </c>
      <c r="AY119" s="438" t="str">
        <f t="shared" si="57"/>
        <v/>
      </c>
      <c r="AZ119" s="134"/>
      <c r="BA119" s="134"/>
      <c r="BB119" s="134"/>
      <c r="BC119" s="134"/>
      <c r="BD119" s="134"/>
      <c r="BE119" s="134"/>
      <c r="BF119" s="134"/>
      <c r="BG119" s="438" t="str">
        <f t="shared" si="58"/>
        <v/>
      </c>
      <c r="BH119" s="134"/>
      <c r="BI119" s="438" t="str">
        <f t="shared" si="59"/>
        <v/>
      </c>
      <c r="BJ119" s="438" t="str">
        <f t="shared" si="60"/>
        <v/>
      </c>
      <c r="BK119" s="438" t="str">
        <f t="shared" si="61"/>
        <v/>
      </c>
      <c r="BL119" s="134"/>
      <c r="BM119" s="134"/>
      <c r="BN119" s="421" t="str">
        <f t="shared" si="51"/>
        <v/>
      </c>
      <c r="BO119" s="438" t="str">
        <f t="shared" si="62"/>
        <v/>
      </c>
      <c r="BP119" s="134"/>
      <c r="BQ119" s="134"/>
      <c r="BR119" s="134"/>
      <c r="BS119" s="134"/>
      <c r="BT119" s="134"/>
      <c r="BU119" s="134"/>
      <c r="BV119" s="134"/>
      <c r="BW119" s="134"/>
      <c r="BX119" s="134"/>
      <c r="BY119" s="134"/>
      <c r="BZ119" s="134"/>
      <c r="CA119" s="421" t="str">
        <f t="shared" si="52"/>
        <v/>
      </c>
      <c r="CB119" s="134"/>
      <c r="CC119" s="421" t="str">
        <f t="shared" si="53"/>
        <v/>
      </c>
      <c r="CD119" s="438" t="str">
        <f t="shared" si="63"/>
        <v/>
      </c>
      <c r="CE119" s="134"/>
      <c r="CF119" s="134"/>
      <c r="CG119" s="134"/>
      <c r="CH119" s="134"/>
      <c r="CI119" s="134"/>
      <c r="CJ119" s="134"/>
      <c r="CK119" s="134"/>
      <c r="CL119" s="134"/>
      <c r="CM119" s="134"/>
      <c r="CN119" s="134"/>
      <c r="CO119" s="134"/>
      <c r="CP119" s="134"/>
      <c r="CQ119" s="134"/>
      <c r="CR119" s="134"/>
      <c r="CS119" s="438" t="str">
        <f t="shared" si="54"/>
        <v/>
      </c>
      <c r="CT119" s="134"/>
      <c r="CU119" s="421" t="str">
        <f t="shared" si="55"/>
        <v/>
      </c>
    </row>
    <row r="120" spans="1:99" x14ac:dyDescent="0.2">
      <c r="A120" s="26" t="b">
        <f t="shared" si="39"/>
        <v>0</v>
      </c>
      <c r="B120" s="25">
        <v>99</v>
      </c>
      <c r="C120" s="419" t="str">
        <f t="shared" si="40"/>
        <v>-</v>
      </c>
      <c r="D120" s="419" t="str">
        <f t="shared" si="41"/>
        <v>-</v>
      </c>
      <c r="E120" s="420" t="str">
        <f t="shared" si="42"/>
        <v>-</v>
      </c>
      <c r="F120" s="421" t="str">
        <f t="shared" si="64"/>
        <v>-</v>
      </c>
      <c r="G120" s="422" t="str">
        <f t="shared" si="65"/>
        <v>-</v>
      </c>
      <c r="H120" s="419" t="str">
        <f t="shared" si="47"/>
        <v>-</v>
      </c>
      <c r="J120" s="25">
        <v>99</v>
      </c>
      <c r="K120" s="431"/>
      <c r="L120" s="134"/>
      <c r="M120" s="431"/>
      <c r="N120" s="134"/>
      <c r="O120" s="134"/>
      <c r="P120" s="134"/>
      <c r="Q120" s="134"/>
      <c r="R120" s="432"/>
      <c r="S120" s="432"/>
      <c r="T120" s="432"/>
      <c r="U120" s="432"/>
      <c r="V120" s="134"/>
      <c r="W120" s="134"/>
      <c r="X120" s="433"/>
      <c r="Y120" s="433"/>
      <c r="Z120" s="433"/>
      <c r="AA120" s="433"/>
      <c r="AB120" s="433"/>
      <c r="AC120" s="134"/>
      <c r="AD120" s="134"/>
      <c r="AE120" s="134"/>
      <c r="AG120" s="25">
        <v>99</v>
      </c>
      <c r="AH120" s="421" t="str">
        <f t="shared" si="48"/>
        <v/>
      </c>
      <c r="AI120" s="421" t="str">
        <f t="shared" si="49"/>
        <v/>
      </c>
      <c r="AJ120" s="421" t="str">
        <f t="shared" si="45"/>
        <v/>
      </c>
      <c r="AK120" s="421" t="str">
        <f t="shared" si="46"/>
        <v/>
      </c>
      <c r="AL120" s="421" t="str">
        <f t="shared" si="50"/>
        <v/>
      </c>
      <c r="AM120" s="134"/>
      <c r="AN120" s="134"/>
      <c r="AO120" s="134"/>
      <c r="AP120" s="134"/>
      <c r="AQ120" s="134"/>
      <c r="AR120" s="134"/>
      <c r="AS120" s="134"/>
      <c r="AT120" s="134"/>
      <c r="AU120" s="134"/>
      <c r="AV120" s="134"/>
      <c r="AW120" s="134"/>
      <c r="AX120" s="421" t="str">
        <f t="shared" si="56"/>
        <v/>
      </c>
      <c r="AY120" s="438" t="str">
        <f t="shared" si="57"/>
        <v/>
      </c>
      <c r="AZ120" s="134"/>
      <c r="BA120" s="134"/>
      <c r="BB120" s="134"/>
      <c r="BC120" s="134"/>
      <c r="BD120" s="134"/>
      <c r="BE120" s="134"/>
      <c r="BF120" s="134"/>
      <c r="BG120" s="438" t="str">
        <f t="shared" si="58"/>
        <v/>
      </c>
      <c r="BH120" s="134"/>
      <c r="BI120" s="438" t="str">
        <f t="shared" si="59"/>
        <v/>
      </c>
      <c r="BJ120" s="438" t="str">
        <f t="shared" si="60"/>
        <v/>
      </c>
      <c r="BK120" s="438" t="str">
        <f t="shared" si="61"/>
        <v/>
      </c>
      <c r="BL120" s="134"/>
      <c r="BM120" s="134"/>
      <c r="BN120" s="421" t="str">
        <f t="shared" si="51"/>
        <v/>
      </c>
      <c r="BO120" s="438" t="str">
        <f t="shared" si="62"/>
        <v/>
      </c>
      <c r="BP120" s="134"/>
      <c r="BQ120" s="134"/>
      <c r="BR120" s="134"/>
      <c r="BS120" s="134"/>
      <c r="BT120" s="134"/>
      <c r="BU120" s="134"/>
      <c r="BV120" s="134"/>
      <c r="BW120" s="134"/>
      <c r="BX120" s="134"/>
      <c r="BY120" s="134"/>
      <c r="BZ120" s="134"/>
      <c r="CA120" s="421" t="str">
        <f t="shared" si="52"/>
        <v/>
      </c>
      <c r="CB120" s="134"/>
      <c r="CC120" s="421" t="str">
        <f t="shared" si="53"/>
        <v/>
      </c>
      <c r="CD120" s="438" t="str">
        <f t="shared" si="63"/>
        <v/>
      </c>
      <c r="CE120" s="134"/>
      <c r="CF120" s="134"/>
      <c r="CG120" s="134"/>
      <c r="CH120" s="134"/>
      <c r="CI120" s="134"/>
      <c r="CJ120" s="134"/>
      <c r="CK120" s="134"/>
      <c r="CL120" s="134"/>
      <c r="CM120" s="134"/>
      <c r="CN120" s="134"/>
      <c r="CO120" s="134"/>
      <c r="CP120" s="134"/>
      <c r="CQ120" s="134"/>
      <c r="CR120" s="134"/>
      <c r="CS120" s="438" t="str">
        <f t="shared" si="54"/>
        <v/>
      </c>
      <c r="CT120" s="134"/>
      <c r="CU120" s="421" t="str">
        <f t="shared" si="55"/>
        <v/>
      </c>
    </row>
    <row r="121" spans="1:99" x14ac:dyDescent="0.2">
      <c r="A121" s="26" t="b">
        <f t="shared" si="39"/>
        <v>0</v>
      </c>
      <c r="B121" s="25">
        <v>100</v>
      </c>
      <c r="C121" s="423" t="str">
        <f t="shared" si="40"/>
        <v>-</v>
      </c>
      <c r="D121" s="423" t="str">
        <f t="shared" si="41"/>
        <v>-</v>
      </c>
      <c r="E121" s="424" t="str">
        <f t="shared" si="42"/>
        <v>-</v>
      </c>
      <c r="F121" s="425" t="str">
        <f t="shared" si="64"/>
        <v>-</v>
      </c>
      <c r="G121" s="426" t="str">
        <f t="shared" si="65"/>
        <v>-</v>
      </c>
      <c r="H121" s="423" t="str">
        <f>IF($A121,IF(CS121="Pass",SUM(Z121),SUM(D121))*SUM(G121),$C$5)</f>
        <v>-</v>
      </c>
      <c r="J121" s="25">
        <v>100</v>
      </c>
      <c r="K121" s="434"/>
      <c r="L121" s="413"/>
      <c r="M121" s="434"/>
      <c r="N121" s="413"/>
      <c r="O121" s="413"/>
      <c r="P121" s="413"/>
      <c r="Q121" s="413"/>
      <c r="R121" s="435"/>
      <c r="S121" s="435"/>
      <c r="T121" s="435"/>
      <c r="U121" s="435"/>
      <c r="V121" s="413"/>
      <c r="W121" s="413"/>
      <c r="X121" s="436"/>
      <c r="Y121" s="436"/>
      <c r="Z121" s="436"/>
      <c r="AA121" s="436"/>
      <c r="AB121" s="436"/>
      <c r="AC121" s="413"/>
      <c r="AD121" s="413"/>
      <c r="AE121" s="413"/>
      <c r="AG121" s="25">
        <v>100</v>
      </c>
      <c r="AH121" s="425" t="str">
        <f t="shared" si="48"/>
        <v/>
      </c>
      <c r="AI121" s="425" t="str">
        <f t="shared" si="49"/>
        <v/>
      </c>
      <c r="AJ121" s="425" t="str">
        <f t="shared" si="45"/>
        <v/>
      </c>
      <c r="AK121" s="425" t="str">
        <f t="shared" si="46"/>
        <v/>
      </c>
      <c r="AL121" s="425" t="str">
        <f t="shared" si="50"/>
        <v/>
      </c>
      <c r="AM121" s="413"/>
      <c r="AN121" s="413"/>
      <c r="AO121" s="413"/>
      <c r="AP121" s="413"/>
      <c r="AQ121" s="413"/>
      <c r="AR121" s="413"/>
      <c r="AS121" s="413"/>
      <c r="AT121" s="413"/>
      <c r="AU121" s="413"/>
      <c r="AV121" s="413"/>
      <c r="AW121" s="413"/>
      <c r="AX121" s="425" t="str">
        <f t="shared" si="56"/>
        <v/>
      </c>
      <c r="AY121" s="439" t="str">
        <f t="shared" si="57"/>
        <v/>
      </c>
      <c r="AZ121" s="413"/>
      <c r="BA121" s="413"/>
      <c r="BB121" s="413"/>
      <c r="BC121" s="413"/>
      <c r="BD121" s="413"/>
      <c r="BE121" s="413"/>
      <c r="BF121" s="413"/>
      <c r="BG121" s="439" t="str">
        <f t="shared" si="58"/>
        <v/>
      </c>
      <c r="BH121" s="413"/>
      <c r="BI121" s="439" t="str">
        <f t="shared" si="59"/>
        <v/>
      </c>
      <c r="BJ121" s="439" t="str">
        <f t="shared" si="60"/>
        <v/>
      </c>
      <c r="BK121" s="439" t="str">
        <f t="shared" si="61"/>
        <v/>
      </c>
      <c r="BL121" s="413"/>
      <c r="BM121" s="413"/>
      <c r="BN121" s="425" t="str">
        <f t="shared" si="51"/>
        <v/>
      </c>
      <c r="BO121" s="439" t="str">
        <f t="shared" si="62"/>
        <v/>
      </c>
      <c r="BP121" s="413"/>
      <c r="BQ121" s="413"/>
      <c r="BR121" s="413"/>
      <c r="BS121" s="413"/>
      <c r="BT121" s="413"/>
      <c r="BU121" s="413"/>
      <c r="BV121" s="413"/>
      <c r="BW121" s="413"/>
      <c r="BX121" s="413"/>
      <c r="BY121" s="413"/>
      <c r="BZ121" s="413"/>
      <c r="CA121" s="425" t="str">
        <f t="shared" si="52"/>
        <v/>
      </c>
      <c r="CB121" s="413"/>
      <c r="CC121" s="425" t="str">
        <f t="shared" si="53"/>
        <v/>
      </c>
      <c r="CD121" s="439" t="str">
        <f t="shared" si="63"/>
        <v/>
      </c>
      <c r="CE121" s="413"/>
      <c r="CF121" s="413"/>
      <c r="CG121" s="413"/>
      <c r="CH121" s="413"/>
      <c r="CI121" s="413"/>
      <c r="CJ121" s="413"/>
      <c r="CK121" s="413"/>
      <c r="CL121" s="413"/>
      <c r="CM121" s="413"/>
      <c r="CN121" s="413"/>
      <c r="CO121" s="413"/>
      <c r="CP121" s="413"/>
      <c r="CQ121" s="413"/>
      <c r="CR121" s="413"/>
      <c r="CS121" s="439" t="str">
        <f t="shared" si="54"/>
        <v/>
      </c>
      <c r="CT121" s="413"/>
      <c r="CU121" s="425" t="str">
        <f t="shared" si="55"/>
        <v/>
      </c>
    </row>
    <row r="122" spans="1:99" x14ac:dyDescent="0.2">
      <c r="A122" s="9" t="s">
        <v>0</v>
      </c>
      <c r="B122" s="9" t="s">
        <v>0</v>
      </c>
      <c r="C122" s="9" t="s">
        <v>0</v>
      </c>
      <c r="D122" s="9" t="s">
        <v>0</v>
      </c>
      <c r="E122" s="9" t="s">
        <v>0</v>
      </c>
      <c r="F122" s="9" t="s">
        <v>0</v>
      </c>
      <c r="G122" s="9" t="s">
        <v>0</v>
      </c>
      <c r="H122" s="9" t="s">
        <v>0</v>
      </c>
      <c r="I122" s="9" t="s">
        <v>0</v>
      </c>
      <c r="J122" s="9" t="s">
        <v>0</v>
      </c>
      <c r="K122" s="9" t="s">
        <v>0</v>
      </c>
      <c r="L122" s="9" t="s">
        <v>0</v>
      </c>
      <c r="M122" s="9" t="s">
        <v>0</v>
      </c>
      <c r="N122" s="9" t="s">
        <v>0</v>
      </c>
      <c r="O122" s="9" t="s">
        <v>0</v>
      </c>
      <c r="P122" s="9" t="s">
        <v>0</v>
      </c>
      <c r="Q122" s="9" t="s">
        <v>0</v>
      </c>
      <c r="R122" s="9" t="s">
        <v>0</v>
      </c>
      <c r="S122" s="9" t="s">
        <v>0</v>
      </c>
      <c r="T122" s="9" t="s">
        <v>0</v>
      </c>
      <c r="U122" s="9" t="s">
        <v>0</v>
      </c>
      <c r="V122" s="9" t="s">
        <v>0</v>
      </c>
      <c r="W122" s="9" t="s">
        <v>0</v>
      </c>
      <c r="X122" s="9" t="s">
        <v>0</v>
      </c>
      <c r="Y122" s="9" t="s">
        <v>0</v>
      </c>
      <c r="Z122" s="9" t="s">
        <v>0</v>
      </c>
      <c r="AA122" s="9" t="s">
        <v>0</v>
      </c>
      <c r="AB122" s="9" t="s">
        <v>0</v>
      </c>
      <c r="AC122" s="9" t="s">
        <v>0</v>
      </c>
      <c r="AD122" s="9" t="s">
        <v>0</v>
      </c>
      <c r="AE122" s="9" t="s">
        <v>0</v>
      </c>
      <c r="AF122" s="9" t="s">
        <v>0</v>
      </c>
      <c r="AG122" s="9" t="s">
        <v>0</v>
      </c>
      <c r="AH122" s="9" t="s">
        <v>0</v>
      </c>
      <c r="AI122" s="9" t="s">
        <v>0</v>
      </c>
      <c r="AJ122" s="9" t="s">
        <v>0</v>
      </c>
      <c r="AK122" s="9" t="s">
        <v>0</v>
      </c>
      <c r="AL122" s="9" t="s">
        <v>0</v>
      </c>
      <c r="AM122" s="9" t="s">
        <v>0</v>
      </c>
      <c r="AN122" s="9" t="s">
        <v>0</v>
      </c>
      <c r="AO122" s="9" t="s">
        <v>0</v>
      </c>
      <c r="AP122" s="9" t="s">
        <v>0</v>
      </c>
      <c r="AQ122" s="9" t="s">
        <v>0</v>
      </c>
      <c r="AR122" s="9" t="s">
        <v>0</v>
      </c>
      <c r="AS122" s="9" t="s">
        <v>0</v>
      </c>
      <c r="AT122" s="9" t="s">
        <v>0</v>
      </c>
      <c r="AU122" s="9" t="s">
        <v>0</v>
      </c>
      <c r="AV122" s="9" t="s">
        <v>0</v>
      </c>
      <c r="AW122" s="9" t="s">
        <v>0</v>
      </c>
      <c r="AX122" s="9" t="s">
        <v>0</v>
      </c>
      <c r="AY122" s="9" t="s">
        <v>0</v>
      </c>
      <c r="AZ122" s="9" t="s">
        <v>0</v>
      </c>
      <c r="BA122" s="9" t="s">
        <v>0</v>
      </c>
      <c r="BB122" s="9" t="s">
        <v>0</v>
      </c>
      <c r="BC122" s="9" t="s">
        <v>0</v>
      </c>
      <c r="BD122" s="9" t="s">
        <v>0</v>
      </c>
      <c r="BE122" s="9" t="s">
        <v>0</v>
      </c>
      <c r="BF122" s="9" t="s">
        <v>0</v>
      </c>
      <c r="BG122" s="9" t="s">
        <v>0</v>
      </c>
      <c r="BH122" s="9" t="s">
        <v>0</v>
      </c>
      <c r="BI122" s="9" t="s">
        <v>0</v>
      </c>
      <c r="BJ122" s="9" t="s">
        <v>0</v>
      </c>
      <c r="BK122" s="9" t="s">
        <v>0</v>
      </c>
      <c r="BL122" s="9" t="s">
        <v>0</v>
      </c>
      <c r="BM122" s="9" t="s">
        <v>0</v>
      </c>
      <c r="BN122" s="9" t="s">
        <v>0</v>
      </c>
      <c r="BO122" s="9" t="s">
        <v>0</v>
      </c>
      <c r="BP122" s="9" t="s">
        <v>0</v>
      </c>
      <c r="BQ122" s="9" t="s">
        <v>0</v>
      </c>
      <c r="BR122" s="9" t="s">
        <v>0</v>
      </c>
      <c r="BS122" s="9" t="s">
        <v>0</v>
      </c>
      <c r="BT122" s="9" t="s">
        <v>0</v>
      </c>
      <c r="BU122" s="9" t="s">
        <v>0</v>
      </c>
      <c r="BV122" s="9" t="s">
        <v>0</v>
      </c>
      <c r="BW122" s="9" t="s">
        <v>0</v>
      </c>
      <c r="BX122" s="9" t="s">
        <v>0</v>
      </c>
      <c r="BY122" s="9" t="s">
        <v>0</v>
      </c>
      <c r="BZ122" s="9" t="s">
        <v>0</v>
      </c>
      <c r="CA122" s="9" t="s">
        <v>0</v>
      </c>
      <c r="CB122" s="9" t="s">
        <v>0</v>
      </c>
      <c r="CC122" s="9" t="s">
        <v>0</v>
      </c>
      <c r="CD122" s="9" t="s">
        <v>0</v>
      </c>
      <c r="CE122" s="9" t="s">
        <v>0</v>
      </c>
      <c r="CF122" s="9" t="s">
        <v>0</v>
      </c>
      <c r="CG122" s="9" t="s">
        <v>0</v>
      </c>
      <c r="CH122" s="9" t="s">
        <v>0</v>
      </c>
      <c r="CI122" s="9" t="s">
        <v>0</v>
      </c>
      <c r="CJ122" s="9" t="s">
        <v>0</v>
      </c>
      <c r="CK122" s="9" t="s">
        <v>0</v>
      </c>
      <c r="CL122" s="9" t="s">
        <v>0</v>
      </c>
      <c r="CM122" s="9" t="s">
        <v>0</v>
      </c>
      <c r="CN122" s="9" t="s">
        <v>0</v>
      </c>
      <c r="CO122" s="9" t="s">
        <v>0</v>
      </c>
      <c r="CP122" s="9" t="s">
        <v>0</v>
      </c>
      <c r="CQ122" s="9" t="s">
        <v>0</v>
      </c>
      <c r="CR122" s="9" t="s">
        <v>0</v>
      </c>
      <c r="CS122" s="9" t="s">
        <v>0</v>
      </c>
      <c r="CT122" s="9" t="s">
        <v>0</v>
      </c>
      <c r="CU122" s="9" t="s">
        <v>0</v>
      </c>
    </row>
  </sheetData>
  <sheetProtection sheet="1" objects="1" scenarios="1" formatCells="0" formatColumns="0" formatRows="0"/>
  <mergeCells count="1">
    <mergeCell ref="K11:K16"/>
  </mergeCells>
  <conditionalFormatting sqref="A22:A121">
    <cfRule type="cellIs" dxfId="2" priority="16" operator="equal">
      <formula>FALSE</formula>
    </cfRule>
  </conditionalFormatting>
  <conditionalFormatting sqref="AH22:CU121">
    <cfRule type="expression" dxfId="1" priority="1">
      <formula>AH22="Fail"</formula>
    </cfRule>
    <cfRule type="expression" dxfId="0" priority="2">
      <formula>OR( AH22="Pass", AH22="N/A")</formula>
    </cfRule>
  </conditionalFormatting>
  <dataValidations count="10">
    <dataValidation type="list" allowBlank="1" showInputMessage="1" showErrorMessage="1" sqref="AE22:AE121" xr:uid="{E6D7B54A-4A29-4927-93F5-684CA50612A9}">
      <formula1>$AE$5:$AE$6</formula1>
    </dataValidation>
    <dataValidation type="list" allowBlank="1" showInputMessage="1" showErrorMessage="1" sqref="W22:W121" xr:uid="{9E5CBFF8-0153-42BC-BFDB-A8C09FE209E7}">
      <formula1>$W$5:$W$8</formula1>
    </dataValidation>
    <dataValidation type="list" allowBlank="1" showInputMessage="1" showErrorMessage="1" sqref="V22:V121" xr:uid="{45F8BA61-AE99-4395-BEFC-A552C00BF83F}">
      <formula1>$V$5:$V$6</formula1>
    </dataValidation>
    <dataValidation type="list" allowBlank="1" showInputMessage="1" showErrorMessage="1" sqref="Q22:Q121" xr:uid="{B4424D04-9DDF-4D63-99D1-4692DB90C9FB}">
      <formula1>$Q$5:$Q$6</formula1>
    </dataValidation>
    <dataValidation type="list" allowBlank="1" showInputMessage="1" showErrorMessage="1" sqref="P22:P121" xr:uid="{40E004F5-AA55-41CA-8BEF-F5CAB2CC79E7}">
      <formula1>$P$5:$P$9</formula1>
    </dataValidation>
    <dataValidation type="list" allowBlank="1" showInputMessage="1" showErrorMessage="1" sqref="O22:O121" xr:uid="{AA84C891-CA02-4203-B178-D542AB5DD158}">
      <formula1>$O$5:$O$6</formula1>
    </dataValidation>
    <dataValidation type="list" allowBlank="1" showInputMessage="1" showErrorMessage="1" sqref="N22:N121" xr:uid="{A2391185-034A-4F48-B6E5-9121795698DB}">
      <formula1>$N$5:$N$11</formula1>
    </dataValidation>
    <dataValidation type="list" allowBlank="1" showInputMessage="1" showErrorMessage="1" sqref="L22:L121" xr:uid="{C09A4FCF-EDED-4521-ABED-12164233D746}">
      <formula1>$L$5:$L$16</formula1>
    </dataValidation>
    <dataValidation type="list" allowBlank="1" showInputMessage="1" showErrorMessage="1" sqref="AM22:AW121 BH22:BH121 BL22:BL121 BP22:BQ121 BU22:BY121 CB22:CB121 AC22:AD121 CE22:CF121 CJ22:CN121 CP22:CR121 CT22:CT121 AZ22:BF121" xr:uid="{D21B9E81-04A2-4136-815F-39AA27FBF38C}">
      <formula1>AC$5:AC$6</formula1>
    </dataValidation>
    <dataValidation type="list" allowBlank="1" showInputMessage="1" showErrorMessage="1" sqref="BM22:BM121 BZ22:BZ121 CO22:CO121 CG22:CI121 BR22:BT121" xr:uid="{3969549F-7587-41D0-BB46-E6CFED8A863E}">
      <formula1>BM$5:BM$7</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F921-44F6-436D-B16E-C4C45F1BF004}">
  <sheetPr codeName="Sheet14">
    <tabColor theme="4"/>
  </sheetPr>
  <dimension ref="A1:J116"/>
  <sheetViews>
    <sheetView workbookViewId="0"/>
  </sheetViews>
  <sheetFormatPr defaultRowHeight="12.75" outlineLevelRow="1" x14ac:dyDescent="0.2"/>
  <cols>
    <col min="1" max="1" width="30.85546875" customWidth="1"/>
    <col min="2" max="2" width="4" bestFit="1" customWidth="1"/>
    <col min="3" max="3" width="16.140625" customWidth="1"/>
    <col min="4" max="4" width="17.5703125" customWidth="1"/>
    <col min="5" max="5" width="16.140625" customWidth="1"/>
    <col min="6" max="6" width="19" customWidth="1"/>
    <col min="7" max="7" width="15.140625" customWidth="1"/>
    <col min="8" max="8" width="14.5703125" customWidth="1"/>
    <col min="9" max="9" width="2.5703125" customWidth="1"/>
    <col min="10" max="10" width="3.5703125" customWidth="1"/>
  </cols>
  <sheetData>
    <row r="1" spans="1:10" x14ac:dyDescent="0.2">
      <c r="A1" s="28" t="str">
        <f>Participant!$A$1</f>
        <v>&lt;IAIG's Name&gt;</v>
      </c>
      <c r="B1" s="29"/>
      <c r="C1" s="29"/>
      <c r="D1" s="29"/>
      <c r="E1" s="29"/>
      <c r="F1" s="29"/>
      <c r="G1" s="29"/>
      <c r="H1" s="137" t="str">
        <f ca="1">HYPERLINK("#"&amp;CELL("address",Version),Version)</f>
        <v>IAIS ICS Monitoring Period Project reporting template</v>
      </c>
      <c r="J1" s="9" t="s">
        <v>0</v>
      </c>
    </row>
    <row r="2" spans="1:10" ht="15" x14ac:dyDescent="0.25">
      <c r="A2" s="37" t="str">
        <f>Participant!$A$2</f>
        <v>&lt;Currency&gt; - (&lt;Unit&gt;)</v>
      </c>
      <c r="B2" s="72"/>
      <c r="C2" s="72"/>
      <c r="D2" s="100" t="s">
        <v>1512</v>
      </c>
      <c r="E2" s="72"/>
      <c r="F2" s="72"/>
      <c r="G2" s="72"/>
      <c r="H2" s="75" t="str">
        <f>Participant!$G$2</f>
        <v>Year 2023</v>
      </c>
      <c r="J2" s="9" t="s">
        <v>0</v>
      </c>
    </row>
    <row r="3" spans="1:10" x14ac:dyDescent="0.2">
      <c r="J3" s="9" t="s">
        <v>0</v>
      </c>
    </row>
    <row r="4" spans="1:10" hidden="1" outlineLevel="1" x14ac:dyDescent="0.2">
      <c r="C4" s="173" t="s">
        <v>448</v>
      </c>
      <c r="J4" s="9" t="s">
        <v>0</v>
      </c>
    </row>
    <row r="5" spans="1:10" hidden="1" outlineLevel="1" x14ac:dyDescent="0.2">
      <c r="C5" s="48" t="s">
        <v>1486</v>
      </c>
      <c r="J5" s="9" t="s">
        <v>0</v>
      </c>
    </row>
    <row r="6" spans="1:10" hidden="1" outlineLevel="1" x14ac:dyDescent="0.2">
      <c r="C6" s="171" t="s">
        <v>1487</v>
      </c>
      <c r="J6" s="9" t="s">
        <v>0</v>
      </c>
    </row>
    <row r="7" spans="1:10" hidden="1" outlineLevel="1" x14ac:dyDescent="0.2">
      <c r="C7" s="172" t="s">
        <v>1488</v>
      </c>
      <c r="J7" s="9" t="s">
        <v>0</v>
      </c>
    </row>
    <row r="8" spans="1:10" hidden="1" outlineLevel="1" x14ac:dyDescent="0.2">
      <c r="J8" s="9" t="s">
        <v>0</v>
      </c>
    </row>
    <row r="9" spans="1:10" ht="38.25" collapsed="1" x14ac:dyDescent="0.25">
      <c r="A9" s="99" t="s">
        <v>1513</v>
      </c>
      <c r="B9" s="29"/>
      <c r="C9" s="71" t="s">
        <v>1517</v>
      </c>
      <c r="D9" s="71" t="s">
        <v>1514</v>
      </c>
      <c r="E9" s="71" t="s">
        <v>1517</v>
      </c>
      <c r="F9" s="71" t="s">
        <v>1520</v>
      </c>
      <c r="G9" s="71" t="s">
        <v>1603</v>
      </c>
      <c r="H9" s="71" t="s">
        <v>1602</v>
      </c>
      <c r="J9" s="9" t="s">
        <v>0</v>
      </c>
    </row>
    <row r="10" spans="1:10" x14ac:dyDescent="0.2">
      <c r="A10" s="31"/>
      <c r="B10" s="24">
        <v>23</v>
      </c>
      <c r="C10" s="17"/>
      <c r="D10" s="17">
        <v>3</v>
      </c>
      <c r="E10" s="17"/>
      <c r="F10" s="17">
        <v>5</v>
      </c>
      <c r="G10" s="17">
        <v>6</v>
      </c>
      <c r="H10" s="32">
        <v>7</v>
      </c>
      <c r="J10" s="9" t="s">
        <v>0</v>
      </c>
    </row>
    <row r="11" spans="1:10" x14ac:dyDescent="0.2">
      <c r="A11" s="28" t="s">
        <v>1521</v>
      </c>
      <c r="B11" s="25">
        <v>1</v>
      </c>
      <c r="C11" s="77"/>
      <c r="D11" s="94">
        <f>SUM('GAAP and ICS Balance Sheets'!$C$54,'GAAP and ICS Balance Sheets'!$C$70)</f>
        <v>0</v>
      </c>
      <c r="E11" s="78"/>
      <c r="F11" s="94">
        <f>SUM('GAAP and ICS Balance Sheets'!$C$105)</f>
        <v>0</v>
      </c>
      <c r="G11" s="94">
        <f>SUM('ICS Summary'!$E$73)</f>
        <v>0</v>
      </c>
      <c r="H11" s="329">
        <f>SUM('ICS Summary'!$I$73)</f>
        <v>0</v>
      </c>
      <c r="J11" s="9" t="s">
        <v>0</v>
      </c>
    </row>
    <row r="12" spans="1:10" x14ac:dyDescent="0.2">
      <c r="A12" s="332" t="s">
        <v>1519</v>
      </c>
      <c r="B12" s="25">
        <v>2</v>
      </c>
      <c r="C12" s="57"/>
      <c r="D12" s="18"/>
      <c r="E12" s="18"/>
      <c r="F12" s="18"/>
      <c r="G12" s="330">
        <f>IFERROR(G11/$D11, 0)</f>
        <v>0</v>
      </c>
      <c r="H12" s="331">
        <f>IFERROR(H11/$D11, 0)</f>
        <v>0</v>
      </c>
      <c r="J12" s="9" t="s">
        <v>0</v>
      </c>
    </row>
    <row r="13" spans="1:10" x14ac:dyDescent="0.2">
      <c r="A13" s="333" t="s">
        <v>1492</v>
      </c>
      <c r="B13" s="38">
        <v>3</v>
      </c>
      <c r="C13" s="106"/>
      <c r="D13" s="44"/>
      <c r="E13" s="44"/>
      <c r="F13" s="44"/>
      <c r="G13" s="68" cm="1">
        <f t="array" ref="G13">SUMPRODUCT($F18:$F116, --($F18:$F116 &gt; G18:G116)) - SUMPRODUCT(G18:G116, --($F18:$F116 &gt; G18:G116))</f>
        <v>0</v>
      </c>
      <c r="H13" s="68" cm="1">
        <f t="array" ref="H13">SUMPRODUCT($F18:$F116, --($F18:$F116 &gt; H18:H116)) - SUMPRODUCT(H18:H116, --($F18:$F116 &gt; H18:H116))</f>
        <v>0</v>
      </c>
      <c r="J13" s="9" t="s">
        <v>0</v>
      </c>
    </row>
    <row r="14" spans="1:10" x14ac:dyDescent="0.2">
      <c r="J14" s="9" t="s">
        <v>0</v>
      </c>
    </row>
    <row r="15" spans="1:10" ht="76.5" x14ac:dyDescent="0.2">
      <c r="A15" s="161" t="s">
        <v>1489</v>
      </c>
      <c r="B15" s="143"/>
      <c r="C15" s="71" t="s">
        <v>1490</v>
      </c>
      <c r="D15" s="71" t="s">
        <v>1491</v>
      </c>
      <c r="E15" s="71" t="s">
        <v>1516</v>
      </c>
      <c r="F15" s="71" t="s">
        <v>1515</v>
      </c>
      <c r="G15" s="71" t="s">
        <v>1643</v>
      </c>
      <c r="H15" s="71" t="s">
        <v>1644</v>
      </c>
      <c r="J15" s="9" t="s">
        <v>0</v>
      </c>
    </row>
    <row r="16" spans="1:10" x14ac:dyDescent="0.2">
      <c r="A16" s="17">
        <v>1</v>
      </c>
      <c r="B16" s="144">
        <v>24</v>
      </c>
      <c r="C16" s="17">
        <v>2</v>
      </c>
      <c r="D16" s="17">
        <v>3</v>
      </c>
      <c r="E16" s="17">
        <v>4</v>
      </c>
      <c r="F16" s="17">
        <v>5</v>
      </c>
      <c r="G16" s="17">
        <v>6</v>
      </c>
      <c r="H16" s="32">
        <v>7</v>
      </c>
      <c r="J16" s="9" t="s">
        <v>0</v>
      </c>
    </row>
    <row r="17" spans="1:10" x14ac:dyDescent="0.2">
      <c r="A17" s="73" t="s">
        <v>1518</v>
      </c>
      <c r="B17" s="25">
        <v>1</v>
      </c>
      <c r="C17" s="57"/>
      <c r="D17" s="26">
        <f>SUM(D18:D66)</f>
        <v>0</v>
      </c>
      <c r="E17" s="26">
        <f>SUM(E18:E66)</f>
        <v>0</v>
      </c>
      <c r="F17" s="26">
        <f>SUM(F18:F66)</f>
        <v>0</v>
      </c>
      <c r="G17" s="77"/>
      <c r="H17" s="80"/>
      <c r="J17" s="9" t="s">
        <v>0</v>
      </c>
    </row>
    <row r="18" spans="1:10" x14ac:dyDescent="0.2">
      <c r="A18" s="183"/>
      <c r="B18" s="25">
        <v>2</v>
      </c>
      <c r="C18" s="184"/>
      <c r="D18" s="187"/>
      <c r="E18" s="187"/>
      <c r="F18" s="187"/>
      <c r="G18" s="26">
        <f t="shared" ref="G18:H37" si="0">IFERROR( ($F18/$E18) * G$12 * $D18, 0)</f>
        <v>0</v>
      </c>
      <c r="H18" s="36">
        <f t="shared" si="0"/>
        <v>0</v>
      </c>
      <c r="J18" s="9" t="s">
        <v>0</v>
      </c>
    </row>
    <row r="19" spans="1:10" x14ac:dyDescent="0.2">
      <c r="A19" s="183"/>
      <c r="B19" s="25">
        <v>3</v>
      </c>
      <c r="C19" s="184"/>
      <c r="D19" s="187"/>
      <c r="E19" s="187"/>
      <c r="F19" s="187"/>
      <c r="G19" s="26">
        <f t="shared" si="0"/>
        <v>0</v>
      </c>
      <c r="H19" s="36">
        <f t="shared" si="0"/>
        <v>0</v>
      </c>
      <c r="J19" s="9" t="s">
        <v>0</v>
      </c>
    </row>
    <row r="20" spans="1:10" x14ac:dyDescent="0.2">
      <c r="A20" s="183"/>
      <c r="B20" s="25">
        <v>4</v>
      </c>
      <c r="C20" s="184"/>
      <c r="D20" s="187"/>
      <c r="E20" s="187"/>
      <c r="F20" s="187"/>
      <c r="G20" s="26">
        <f t="shared" si="0"/>
        <v>0</v>
      </c>
      <c r="H20" s="36">
        <f t="shared" si="0"/>
        <v>0</v>
      </c>
      <c r="J20" s="9" t="s">
        <v>0</v>
      </c>
    </row>
    <row r="21" spans="1:10" x14ac:dyDescent="0.2">
      <c r="A21" s="183"/>
      <c r="B21" s="25">
        <v>5</v>
      </c>
      <c r="C21" s="184"/>
      <c r="D21" s="187"/>
      <c r="E21" s="187"/>
      <c r="F21" s="187"/>
      <c r="G21" s="26">
        <f t="shared" si="0"/>
        <v>0</v>
      </c>
      <c r="H21" s="36">
        <f t="shared" si="0"/>
        <v>0</v>
      </c>
      <c r="J21" s="9" t="s">
        <v>0</v>
      </c>
    </row>
    <row r="22" spans="1:10" x14ac:dyDescent="0.2">
      <c r="A22" s="183"/>
      <c r="B22" s="25">
        <v>6</v>
      </c>
      <c r="C22" s="184"/>
      <c r="D22" s="187"/>
      <c r="E22" s="187"/>
      <c r="F22" s="187"/>
      <c r="G22" s="26">
        <f t="shared" si="0"/>
        <v>0</v>
      </c>
      <c r="H22" s="36">
        <f t="shared" si="0"/>
        <v>0</v>
      </c>
      <c r="J22" s="9" t="s">
        <v>0</v>
      </c>
    </row>
    <row r="23" spans="1:10" x14ac:dyDescent="0.2">
      <c r="A23" s="183"/>
      <c r="B23" s="25">
        <v>7</v>
      </c>
      <c r="C23" s="184"/>
      <c r="D23" s="187"/>
      <c r="E23" s="187"/>
      <c r="F23" s="187"/>
      <c r="G23" s="26">
        <f t="shared" si="0"/>
        <v>0</v>
      </c>
      <c r="H23" s="36">
        <f t="shared" si="0"/>
        <v>0</v>
      </c>
      <c r="J23" s="9" t="s">
        <v>0</v>
      </c>
    </row>
    <row r="24" spans="1:10" x14ac:dyDescent="0.2">
      <c r="A24" s="183"/>
      <c r="B24" s="25">
        <v>8</v>
      </c>
      <c r="C24" s="184"/>
      <c r="D24" s="187"/>
      <c r="E24" s="187"/>
      <c r="F24" s="187"/>
      <c r="G24" s="26">
        <f t="shared" si="0"/>
        <v>0</v>
      </c>
      <c r="H24" s="36">
        <f t="shared" si="0"/>
        <v>0</v>
      </c>
      <c r="J24" s="9" t="s">
        <v>0</v>
      </c>
    </row>
    <row r="25" spans="1:10" x14ac:dyDescent="0.2">
      <c r="A25" s="183"/>
      <c r="B25" s="25">
        <v>9</v>
      </c>
      <c r="C25" s="184"/>
      <c r="D25" s="187"/>
      <c r="E25" s="187"/>
      <c r="F25" s="187"/>
      <c r="G25" s="26">
        <f t="shared" si="0"/>
        <v>0</v>
      </c>
      <c r="H25" s="36">
        <f t="shared" si="0"/>
        <v>0</v>
      </c>
      <c r="J25" s="9" t="s">
        <v>0</v>
      </c>
    </row>
    <row r="26" spans="1:10" x14ac:dyDescent="0.2">
      <c r="A26" s="183"/>
      <c r="B26" s="25">
        <v>10</v>
      </c>
      <c r="C26" s="184"/>
      <c r="D26" s="187"/>
      <c r="E26" s="187"/>
      <c r="F26" s="187"/>
      <c r="G26" s="26">
        <f t="shared" si="0"/>
        <v>0</v>
      </c>
      <c r="H26" s="36">
        <f t="shared" si="0"/>
        <v>0</v>
      </c>
      <c r="J26" s="9" t="s">
        <v>0</v>
      </c>
    </row>
    <row r="27" spans="1:10" x14ac:dyDescent="0.2">
      <c r="A27" s="183"/>
      <c r="B27" s="25">
        <v>11</v>
      </c>
      <c r="C27" s="184"/>
      <c r="D27" s="187"/>
      <c r="E27" s="187"/>
      <c r="F27" s="187"/>
      <c r="G27" s="26">
        <f t="shared" si="0"/>
        <v>0</v>
      </c>
      <c r="H27" s="36">
        <f t="shared" si="0"/>
        <v>0</v>
      </c>
      <c r="J27" s="9" t="s">
        <v>0</v>
      </c>
    </row>
    <row r="28" spans="1:10" x14ac:dyDescent="0.2">
      <c r="A28" s="183"/>
      <c r="B28" s="25">
        <v>12</v>
      </c>
      <c r="C28" s="184"/>
      <c r="D28" s="187"/>
      <c r="E28" s="187"/>
      <c r="F28" s="187"/>
      <c r="G28" s="26">
        <f t="shared" si="0"/>
        <v>0</v>
      </c>
      <c r="H28" s="36">
        <f t="shared" si="0"/>
        <v>0</v>
      </c>
      <c r="J28" s="9" t="s">
        <v>0</v>
      </c>
    </row>
    <row r="29" spans="1:10" x14ac:dyDescent="0.2">
      <c r="A29" s="183"/>
      <c r="B29" s="25">
        <v>13</v>
      </c>
      <c r="C29" s="184"/>
      <c r="D29" s="187"/>
      <c r="E29" s="187"/>
      <c r="F29" s="187"/>
      <c r="G29" s="26">
        <f t="shared" si="0"/>
        <v>0</v>
      </c>
      <c r="H29" s="36">
        <f t="shared" si="0"/>
        <v>0</v>
      </c>
      <c r="J29" s="9" t="s">
        <v>0</v>
      </c>
    </row>
    <row r="30" spans="1:10" x14ac:dyDescent="0.2">
      <c r="A30" s="183"/>
      <c r="B30" s="25">
        <v>14</v>
      </c>
      <c r="C30" s="184"/>
      <c r="D30" s="187"/>
      <c r="E30" s="187"/>
      <c r="F30" s="187"/>
      <c r="G30" s="26">
        <f t="shared" si="0"/>
        <v>0</v>
      </c>
      <c r="H30" s="36">
        <f t="shared" si="0"/>
        <v>0</v>
      </c>
      <c r="J30" s="9" t="s">
        <v>0</v>
      </c>
    </row>
    <row r="31" spans="1:10" x14ac:dyDescent="0.2">
      <c r="A31" s="183"/>
      <c r="B31" s="25">
        <v>15</v>
      </c>
      <c r="C31" s="184"/>
      <c r="D31" s="187"/>
      <c r="E31" s="187"/>
      <c r="F31" s="187"/>
      <c r="G31" s="26">
        <f t="shared" si="0"/>
        <v>0</v>
      </c>
      <c r="H31" s="36">
        <f t="shared" si="0"/>
        <v>0</v>
      </c>
      <c r="J31" s="9" t="s">
        <v>0</v>
      </c>
    </row>
    <row r="32" spans="1:10" x14ac:dyDescent="0.2">
      <c r="A32" s="183"/>
      <c r="B32" s="25">
        <v>16</v>
      </c>
      <c r="C32" s="184"/>
      <c r="D32" s="187"/>
      <c r="E32" s="187"/>
      <c r="F32" s="187"/>
      <c r="G32" s="26">
        <f t="shared" si="0"/>
        <v>0</v>
      </c>
      <c r="H32" s="36">
        <f t="shared" si="0"/>
        <v>0</v>
      </c>
      <c r="J32" s="9" t="s">
        <v>0</v>
      </c>
    </row>
    <row r="33" spans="1:10" x14ac:dyDescent="0.2">
      <c r="A33" s="183"/>
      <c r="B33" s="25">
        <v>17</v>
      </c>
      <c r="C33" s="184"/>
      <c r="D33" s="187"/>
      <c r="E33" s="187"/>
      <c r="F33" s="187"/>
      <c r="G33" s="26">
        <f t="shared" si="0"/>
        <v>0</v>
      </c>
      <c r="H33" s="36">
        <f t="shared" si="0"/>
        <v>0</v>
      </c>
      <c r="J33" s="9" t="s">
        <v>0</v>
      </c>
    </row>
    <row r="34" spans="1:10" x14ac:dyDescent="0.2">
      <c r="A34" s="183"/>
      <c r="B34" s="25">
        <v>18</v>
      </c>
      <c r="C34" s="184"/>
      <c r="D34" s="187"/>
      <c r="E34" s="187"/>
      <c r="F34" s="187"/>
      <c r="G34" s="26">
        <f t="shared" si="0"/>
        <v>0</v>
      </c>
      <c r="H34" s="36">
        <f t="shared" si="0"/>
        <v>0</v>
      </c>
      <c r="J34" s="9" t="s">
        <v>0</v>
      </c>
    </row>
    <row r="35" spans="1:10" x14ac:dyDescent="0.2">
      <c r="A35" s="183"/>
      <c r="B35" s="25">
        <v>19</v>
      </c>
      <c r="C35" s="184"/>
      <c r="D35" s="187"/>
      <c r="E35" s="187"/>
      <c r="F35" s="187"/>
      <c r="G35" s="26">
        <f t="shared" si="0"/>
        <v>0</v>
      </c>
      <c r="H35" s="36">
        <f t="shared" si="0"/>
        <v>0</v>
      </c>
      <c r="J35" s="9" t="s">
        <v>0</v>
      </c>
    </row>
    <row r="36" spans="1:10" x14ac:dyDescent="0.2">
      <c r="A36" s="183"/>
      <c r="B36" s="25">
        <v>20</v>
      </c>
      <c r="C36" s="184"/>
      <c r="D36" s="187"/>
      <c r="E36" s="187"/>
      <c r="F36" s="187"/>
      <c r="G36" s="26">
        <f t="shared" si="0"/>
        <v>0</v>
      </c>
      <c r="H36" s="36">
        <f t="shared" si="0"/>
        <v>0</v>
      </c>
      <c r="J36" s="9" t="s">
        <v>0</v>
      </c>
    </row>
    <row r="37" spans="1:10" x14ac:dyDescent="0.2">
      <c r="A37" s="183"/>
      <c r="B37" s="25">
        <v>21</v>
      </c>
      <c r="C37" s="184"/>
      <c r="D37" s="187"/>
      <c r="E37" s="187"/>
      <c r="F37" s="187"/>
      <c r="G37" s="26">
        <f t="shared" si="0"/>
        <v>0</v>
      </c>
      <c r="H37" s="36">
        <f t="shared" si="0"/>
        <v>0</v>
      </c>
      <c r="J37" s="9" t="s">
        <v>0</v>
      </c>
    </row>
    <row r="38" spans="1:10" x14ac:dyDescent="0.2">
      <c r="A38" s="183"/>
      <c r="B38" s="25">
        <v>22</v>
      </c>
      <c r="C38" s="184"/>
      <c r="D38" s="187"/>
      <c r="E38" s="187"/>
      <c r="F38" s="187"/>
      <c r="G38" s="26">
        <f t="shared" ref="G38:H57" si="1">IFERROR( ($F38/$E38) * G$12 * $D38, 0)</f>
        <v>0</v>
      </c>
      <c r="H38" s="36">
        <f t="shared" si="1"/>
        <v>0</v>
      </c>
      <c r="J38" s="9" t="s">
        <v>0</v>
      </c>
    </row>
    <row r="39" spans="1:10" x14ac:dyDescent="0.2">
      <c r="A39" s="183"/>
      <c r="B39" s="25">
        <v>23</v>
      </c>
      <c r="C39" s="184"/>
      <c r="D39" s="187"/>
      <c r="E39" s="187"/>
      <c r="F39" s="187"/>
      <c r="G39" s="26">
        <f t="shared" si="1"/>
        <v>0</v>
      </c>
      <c r="H39" s="36">
        <f t="shared" si="1"/>
        <v>0</v>
      </c>
      <c r="J39" s="9" t="s">
        <v>0</v>
      </c>
    </row>
    <row r="40" spans="1:10" x14ac:dyDescent="0.2">
      <c r="A40" s="183"/>
      <c r="B40" s="25">
        <v>24</v>
      </c>
      <c r="C40" s="184"/>
      <c r="D40" s="187"/>
      <c r="E40" s="187"/>
      <c r="F40" s="187"/>
      <c r="G40" s="26">
        <f t="shared" si="1"/>
        <v>0</v>
      </c>
      <c r="H40" s="36">
        <f t="shared" si="1"/>
        <v>0</v>
      </c>
      <c r="J40" s="9" t="s">
        <v>0</v>
      </c>
    </row>
    <row r="41" spans="1:10" x14ac:dyDescent="0.2">
      <c r="A41" s="183"/>
      <c r="B41" s="25">
        <v>25</v>
      </c>
      <c r="C41" s="184"/>
      <c r="D41" s="187"/>
      <c r="E41" s="187"/>
      <c r="F41" s="187"/>
      <c r="G41" s="26">
        <f t="shared" si="1"/>
        <v>0</v>
      </c>
      <c r="H41" s="36">
        <f t="shared" si="1"/>
        <v>0</v>
      </c>
      <c r="J41" s="9" t="s">
        <v>0</v>
      </c>
    </row>
    <row r="42" spans="1:10" x14ac:dyDescent="0.2">
      <c r="A42" s="183"/>
      <c r="B42" s="25">
        <v>26</v>
      </c>
      <c r="C42" s="184"/>
      <c r="D42" s="187"/>
      <c r="E42" s="187"/>
      <c r="F42" s="187"/>
      <c r="G42" s="26">
        <f t="shared" si="1"/>
        <v>0</v>
      </c>
      <c r="H42" s="36">
        <f t="shared" si="1"/>
        <v>0</v>
      </c>
      <c r="J42" s="9" t="s">
        <v>0</v>
      </c>
    </row>
    <row r="43" spans="1:10" x14ac:dyDescent="0.2">
      <c r="A43" s="183"/>
      <c r="B43" s="25">
        <v>27</v>
      </c>
      <c r="C43" s="184"/>
      <c r="D43" s="187"/>
      <c r="E43" s="187"/>
      <c r="F43" s="187"/>
      <c r="G43" s="26">
        <f t="shared" si="1"/>
        <v>0</v>
      </c>
      <c r="H43" s="36">
        <f t="shared" si="1"/>
        <v>0</v>
      </c>
      <c r="J43" s="9" t="s">
        <v>0</v>
      </c>
    </row>
    <row r="44" spans="1:10" x14ac:dyDescent="0.2">
      <c r="A44" s="183"/>
      <c r="B44" s="25">
        <v>28</v>
      </c>
      <c r="C44" s="184"/>
      <c r="D44" s="187"/>
      <c r="E44" s="187"/>
      <c r="F44" s="187"/>
      <c r="G44" s="26">
        <f t="shared" si="1"/>
        <v>0</v>
      </c>
      <c r="H44" s="36">
        <f t="shared" si="1"/>
        <v>0</v>
      </c>
      <c r="J44" s="9" t="s">
        <v>0</v>
      </c>
    </row>
    <row r="45" spans="1:10" x14ac:dyDescent="0.2">
      <c r="A45" s="183"/>
      <c r="B45" s="25">
        <v>29</v>
      </c>
      <c r="C45" s="184"/>
      <c r="D45" s="187"/>
      <c r="E45" s="187"/>
      <c r="F45" s="187"/>
      <c r="G45" s="26">
        <f t="shared" si="1"/>
        <v>0</v>
      </c>
      <c r="H45" s="36">
        <f t="shared" si="1"/>
        <v>0</v>
      </c>
      <c r="J45" s="9" t="s">
        <v>0</v>
      </c>
    </row>
    <row r="46" spans="1:10" x14ac:dyDescent="0.2">
      <c r="A46" s="183"/>
      <c r="B46" s="25">
        <v>30</v>
      </c>
      <c r="C46" s="184"/>
      <c r="D46" s="187"/>
      <c r="E46" s="187"/>
      <c r="F46" s="187"/>
      <c r="G46" s="26">
        <f t="shared" si="1"/>
        <v>0</v>
      </c>
      <c r="H46" s="36">
        <f t="shared" si="1"/>
        <v>0</v>
      </c>
      <c r="J46" s="9" t="s">
        <v>0</v>
      </c>
    </row>
    <row r="47" spans="1:10" x14ac:dyDescent="0.2">
      <c r="A47" s="183"/>
      <c r="B47" s="25">
        <v>31</v>
      </c>
      <c r="C47" s="184"/>
      <c r="D47" s="187"/>
      <c r="E47" s="187"/>
      <c r="F47" s="187"/>
      <c r="G47" s="26">
        <f t="shared" si="1"/>
        <v>0</v>
      </c>
      <c r="H47" s="36">
        <f t="shared" si="1"/>
        <v>0</v>
      </c>
      <c r="J47" s="9" t="s">
        <v>0</v>
      </c>
    </row>
    <row r="48" spans="1:10" x14ac:dyDescent="0.2">
      <c r="A48" s="183"/>
      <c r="B48" s="25">
        <v>32</v>
      </c>
      <c r="C48" s="184"/>
      <c r="D48" s="187"/>
      <c r="E48" s="187"/>
      <c r="F48" s="187"/>
      <c r="G48" s="26">
        <f t="shared" si="1"/>
        <v>0</v>
      </c>
      <c r="H48" s="36">
        <f t="shared" si="1"/>
        <v>0</v>
      </c>
      <c r="J48" s="9" t="s">
        <v>0</v>
      </c>
    </row>
    <row r="49" spans="1:10" x14ac:dyDescent="0.2">
      <c r="A49" s="183"/>
      <c r="B49" s="25">
        <v>33</v>
      </c>
      <c r="C49" s="184"/>
      <c r="D49" s="187"/>
      <c r="E49" s="187"/>
      <c r="F49" s="187"/>
      <c r="G49" s="26">
        <f t="shared" si="1"/>
        <v>0</v>
      </c>
      <c r="H49" s="36">
        <f t="shared" si="1"/>
        <v>0</v>
      </c>
      <c r="J49" s="9" t="s">
        <v>0</v>
      </c>
    </row>
    <row r="50" spans="1:10" x14ac:dyDescent="0.2">
      <c r="A50" s="183"/>
      <c r="B50" s="25">
        <v>34</v>
      </c>
      <c r="C50" s="184"/>
      <c r="D50" s="187"/>
      <c r="E50" s="187"/>
      <c r="F50" s="187"/>
      <c r="G50" s="26">
        <f t="shared" si="1"/>
        <v>0</v>
      </c>
      <c r="H50" s="36">
        <f t="shared" si="1"/>
        <v>0</v>
      </c>
      <c r="J50" s="9" t="s">
        <v>0</v>
      </c>
    </row>
    <row r="51" spans="1:10" x14ac:dyDescent="0.2">
      <c r="A51" s="183"/>
      <c r="B51" s="25">
        <v>35</v>
      </c>
      <c r="C51" s="184"/>
      <c r="D51" s="187"/>
      <c r="E51" s="187"/>
      <c r="F51" s="187"/>
      <c r="G51" s="26">
        <f t="shared" si="1"/>
        <v>0</v>
      </c>
      <c r="H51" s="36">
        <f t="shared" si="1"/>
        <v>0</v>
      </c>
      <c r="J51" s="9" t="s">
        <v>0</v>
      </c>
    </row>
    <row r="52" spans="1:10" x14ac:dyDescent="0.2">
      <c r="A52" s="183"/>
      <c r="B52" s="25">
        <v>36</v>
      </c>
      <c r="C52" s="184"/>
      <c r="D52" s="187"/>
      <c r="E52" s="187"/>
      <c r="F52" s="187"/>
      <c r="G52" s="26">
        <f t="shared" si="1"/>
        <v>0</v>
      </c>
      <c r="H52" s="36">
        <f t="shared" si="1"/>
        <v>0</v>
      </c>
      <c r="J52" s="9" t="s">
        <v>0</v>
      </c>
    </row>
    <row r="53" spans="1:10" x14ac:dyDescent="0.2">
      <c r="A53" s="183"/>
      <c r="B53" s="25">
        <v>37</v>
      </c>
      <c r="C53" s="184"/>
      <c r="D53" s="187"/>
      <c r="E53" s="187"/>
      <c r="F53" s="187"/>
      <c r="G53" s="26">
        <f t="shared" si="1"/>
        <v>0</v>
      </c>
      <c r="H53" s="36">
        <f t="shared" si="1"/>
        <v>0</v>
      </c>
      <c r="J53" s="9" t="s">
        <v>0</v>
      </c>
    </row>
    <row r="54" spans="1:10" x14ac:dyDescent="0.2">
      <c r="A54" s="183"/>
      <c r="B54" s="25">
        <v>38</v>
      </c>
      <c r="C54" s="184"/>
      <c r="D54" s="187"/>
      <c r="E54" s="187"/>
      <c r="F54" s="187"/>
      <c r="G54" s="26">
        <f t="shared" si="1"/>
        <v>0</v>
      </c>
      <c r="H54" s="36">
        <f t="shared" si="1"/>
        <v>0</v>
      </c>
      <c r="J54" s="9" t="s">
        <v>0</v>
      </c>
    </row>
    <row r="55" spans="1:10" x14ac:dyDescent="0.2">
      <c r="A55" s="183"/>
      <c r="B55" s="25">
        <v>39</v>
      </c>
      <c r="C55" s="184"/>
      <c r="D55" s="187"/>
      <c r="E55" s="187"/>
      <c r="F55" s="187"/>
      <c r="G55" s="26">
        <f t="shared" si="1"/>
        <v>0</v>
      </c>
      <c r="H55" s="36">
        <f t="shared" si="1"/>
        <v>0</v>
      </c>
      <c r="J55" s="9" t="s">
        <v>0</v>
      </c>
    </row>
    <row r="56" spans="1:10" x14ac:dyDescent="0.2">
      <c r="A56" s="183"/>
      <c r="B56" s="25">
        <v>40</v>
      </c>
      <c r="C56" s="184"/>
      <c r="D56" s="187"/>
      <c r="E56" s="187"/>
      <c r="F56" s="187"/>
      <c r="G56" s="26">
        <f t="shared" si="1"/>
        <v>0</v>
      </c>
      <c r="H56" s="36">
        <f t="shared" si="1"/>
        <v>0</v>
      </c>
      <c r="J56" s="9" t="s">
        <v>0</v>
      </c>
    </row>
    <row r="57" spans="1:10" x14ac:dyDescent="0.2">
      <c r="A57" s="183"/>
      <c r="B57" s="25">
        <v>41</v>
      </c>
      <c r="C57" s="184"/>
      <c r="D57" s="187"/>
      <c r="E57" s="187"/>
      <c r="F57" s="187"/>
      <c r="G57" s="26">
        <f t="shared" si="1"/>
        <v>0</v>
      </c>
      <c r="H57" s="36">
        <f t="shared" si="1"/>
        <v>0</v>
      </c>
      <c r="J57" s="9" t="s">
        <v>0</v>
      </c>
    </row>
    <row r="58" spans="1:10" x14ac:dyDescent="0.2">
      <c r="A58" s="183"/>
      <c r="B58" s="25">
        <v>42</v>
      </c>
      <c r="C58" s="184"/>
      <c r="D58" s="187"/>
      <c r="E58" s="187"/>
      <c r="F58" s="187"/>
      <c r="G58" s="26">
        <f t="shared" ref="G58:H77" si="2">IFERROR( ($F58/$E58) * G$12 * $D58, 0)</f>
        <v>0</v>
      </c>
      <c r="H58" s="36">
        <f t="shared" si="2"/>
        <v>0</v>
      </c>
      <c r="J58" s="9" t="s">
        <v>0</v>
      </c>
    </row>
    <row r="59" spans="1:10" x14ac:dyDescent="0.2">
      <c r="A59" s="183"/>
      <c r="B59" s="25">
        <v>43</v>
      </c>
      <c r="C59" s="184"/>
      <c r="D59" s="187"/>
      <c r="E59" s="187"/>
      <c r="F59" s="187"/>
      <c r="G59" s="26">
        <f t="shared" si="2"/>
        <v>0</v>
      </c>
      <c r="H59" s="36">
        <f t="shared" si="2"/>
        <v>0</v>
      </c>
      <c r="J59" s="9" t="s">
        <v>0</v>
      </c>
    </row>
    <row r="60" spans="1:10" x14ac:dyDescent="0.2">
      <c r="A60" s="183"/>
      <c r="B60" s="25">
        <v>44</v>
      </c>
      <c r="C60" s="184"/>
      <c r="D60" s="187"/>
      <c r="E60" s="187"/>
      <c r="F60" s="187"/>
      <c r="G60" s="26">
        <f t="shared" si="2"/>
        <v>0</v>
      </c>
      <c r="H60" s="36">
        <f t="shared" si="2"/>
        <v>0</v>
      </c>
      <c r="J60" s="9" t="s">
        <v>0</v>
      </c>
    </row>
    <row r="61" spans="1:10" x14ac:dyDescent="0.2">
      <c r="A61" s="183"/>
      <c r="B61" s="25">
        <v>45</v>
      </c>
      <c r="C61" s="184"/>
      <c r="D61" s="187"/>
      <c r="E61" s="187"/>
      <c r="F61" s="187"/>
      <c r="G61" s="26">
        <f t="shared" si="2"/>
        <v>0</v>
      </c>
      <c r="H61" s="36">
        <f t="shared" si="2"/>
        <v>0</v>
      </c>
      <c r="J61" s="9" t="s">
        <v>0</v>
      </c>
    </row>
    <row r="62" spans="1:10" x14ac:dyDescent="0.2">
      <c r="A62" s="183"/>
      <c r="B62" s="25">
        <v>46</v>
      </c>
      <c r="C62" s="184"/>
      <c r="D62" s="187"/>
      <c r="E62" s="187"/>
      <c r="F62" s="187"/>
      <c r="G62" s="26">
        <f t="shared" si="2"/>
        <v>0</v>
      </c>
      <c r="H62" s="36">
        <f t="shared" si="2"/>
        <v>0</v>
      </c>
      <c r="J62" s="9" t="s">
        <v>0</v>
      </c>
    </row>
    <row r="63" spans="1:10" x14ac:dyDescent="0.2">
      <c r="A63" s="183"/>
      <c r="B63" s="25">
        <v>47</v>
      </c>
      <c r="C63" s="184"/>
      <c r="D63" s="187"/>
      <c r="E63" s="187"/>
      <c r="F63" s="187"/>
      <c r="G63" s="26">
        <f t="shared" si="2"/>
        <v>0</v>
      </c>
      <c r="H63" s="36">
        <f t="shared" si="2"/>
        <v>0</v>
      </c>
      <c r="J63" s="9" t="s">
        <v>0</v>
      </c>
    </row>
    <row r="64" spans="1:10" x14ac:dyDescent="0.2">
      <c r="A64" s="183"/>
      <c r="B64" s="25">
        <v>48</v>
      </c>
      <c r="C64" s="184"/>
      <c r="D64" s="187"/>
      <c r="E64" s="187"/>
      <c r="F64" s="187"/>
      <c r="G64" s="26">
        <f t="shared" si="2"/>
        <v>0</v>
      </c>
      <c r="H64" s="36">
        <f t="shared" si="2"/>
        <v>0</v>
      </c>
      <c r="J64" s="9" t="s">
        <v>0</v>
      </c>
    </row>
    <row r="65" spans="1:10" x14ac:dyDescent="0.2">
      <c r="A65" s="183"/>
      <c r="B65" s="25">
        <v>49</v>
      </c>
      <c r="C65" s="184"/>
      <c r="D65" s="187"/>
      <c r="E65" s="187"/>
      <c r="F65" s="187"/>
      <c r="G65" s="26">
        <f t="shared" si="2"/>
        <v>0</v>
      </c>
      <c r="H65" s="36">
        <f t="shared" si="2"/>
        <v>0</v>
      </c>
      <c r="J65" s="9" t="s">
        <v>0</v>
      </c>
    </row>
    <row r="66" spans="1:10" x14ac:dyDescent="0.2">
      <c r="A66" s="183"/>
      <c r="B66" s="25">
        <v>50</v>
      </c>
      <c r="C66" s="184"/>
      <c r="D66" s="187"/>
      <c r="E66" s="187"/>
      <c r="F66" s="187"/>
      <c r="G66" s="26">
        <f t="shared" si="2"/>
        <v>0</v>
      </c>
      <c r="H66" s="36">
        <f t="shared" si="2"/>
        <v>0</v>
      </c>
      <c r="J66" s="9" t="s">
        <v>0</v>
      </c>
    </row>
    <row r="67" spans="1:10" x14ac:dyDescent="0.2">
      <c r="A67" s="183"/>
      <c r="B67" s="25">
        <v>51</v>
      </c>
      <c r="C67" s="184"/>
      <c r="D67" s="187"/>
      <c r="E67" s="187"/>
      <c r="F67" s="187"/>
      <c r="G67" s="26">
        <f t="shared" si="2"/>
        <v>0</v>
      </c>
      <c r="H67" s="36">
        <f t="shared" si="2"/>
        <v>0</v>
      </c>
      <c r="J67" s="9" t="s">
        <v>0</v>
      </c>
    </row>
    <row r="68" spans="1:10" x14ac:dyDescent="0.2">
      <c r="A68" s="183"/>
      <c r="B68" s="25">
        <v>52</v>
      </c>
      <c r="C68" s="184"/>
      <c r="D68" s="187"/>
      <c r="E68" s="187"/>
      <c r="F68" s="187"/>
      <c r="G68" s="26">
        <f t="shared" si="2"/>
        <v>0</v>
      </c>
      <c r="H68" s="36">
        <f t="shared" si="2"/>
        <v>0</v>
      </c>
      <c r="J68" s="9" t="s">
        <v>0</v>
      </c>
    </row>
    <row r="69" spans="1:10" x14ac:dyDescent="0.2">
      <c r="A69" s="183"/>
      <c r="B69" s="25">
        <v>53</v>
      </c>
      <c r="C69" s="184"/>
      <c r="D69" s="187"/>
      <c r="E69" s="187"/>
      <c r="F69" s="187"/>
      <c r="G69" s="26">
        <f t="shared" si="2"/>
        <v>0</v>
      </c>
      <c r="H69" s="36">
        <f t="shared" si="2"/>
        <v>0</v>
      </c>
      <c r="J69" s="9" t="s">
        <v>0</v>
      </c>
    </row>
    <row r="70" spans="1:10" x14ac:dyDescent="0.2">
      <c r="A70" s="183"/>
      <c r="B70" s="25">
        <v>54</v>
      </c>
      <c r="C70" s="184"/>
      <c r="D70" s="187"/>
      <c r="E70" s="187"/>
      <c r="F70" s="187"/>
      <c r="G70" s="26">
        <f t="shared" si="2"/>
        <v>0</v>
      </c>
      <c r="H70" s="36">
        <f t="shared" si="2"/>
        <v>0</v>
      </c>
      <c r="J70" s="9" t="s">
        <v>0</v>
      </c>
    </row>
    <row r="71" spans="1:10" x14ac:dyDescent="0.2">
      <c r="A71" s="183"/>
      <c r="B71" s="25">
        <v>55</v>
      </c>
      <c r="C71" s="184"/>
      <c r="D71" s="187"/>
      <c r="E71" s="187"/>
      <c r="F71" s="187"/>
      <c r="G71" s="26">
        <f t="shared" si="2"/>
        <v>0</v>
      </c>
      <c r="H71" s="36">
        <f t="shared" si="2"/>
        <v>0</v>
      </c>
      <c r="J71" s="9" t="s">
        <v>0</v>
      </c>
    </row>
    <row r="72" spans="1:10" x14ac:dyDescent="0.2">
      <c r="A72" s="183"/>
      <c r="B72" s="25">
        <v>56</v>
      </c>
      <c r="C72" s="184"/>
      <c r="D72" s="187"/>
      <c r="E72" s="187"/>
      <c r="F72" s="187"/>
      <c r="G72" s="26">
        <f t="shared" si="2"/>
        <v>0</v>
      </c>
      <c r="H72" s="36">
        <f t="shared" si="2"/>
        <v>0</v>
      </c>
      <c r="J72" s="9" t="s">
        <v>0</v>
      </c>
    </row>
    <row r="73" spans="1:10" x14ac:dyDescent="0.2">
      <c r="A73" s="183"/>
      <c r="B73" s="25">
        <v>57</v>
      </c>
      <c r="C73" s="184"/>
      <c r="D73" s="187"/>
      <c r="E73" s="187"/>
      <c r="F73" s="187"/>
      <c r="G73" s="26">
        <f t="shared" si="2"/>
        <v>0</v>
      </c>
      <c r="H73" s="36">
        <f t="shared" si="2"/>
        <v>0</v>
      </c>
      <c r="J73" s="9" t="s">
        <v>0</v>
      </c>
    </row>
    <row r="74" spans="1:10" x14ac:dyDescent="0.2">
      <c r="A74" s="183"/>
      <c r="B74" s="25">
        <v>58</v>
      </c>
      <c r="C74" s="184"/>
      <c r="D74" s="187"/>
      <c r="E74" s="187"/>
      <c r="F74" s="187"/>
      <c r="G74" s="26">
        <f t="shared" si="2"/>
        <v>0</v>
      </c>
      <c r="H74" s="36">
        <f t="shared" si="2"/>
        <v>0</v>
      </c>
      <c r="J74" s="9" t="s">
        <v>0</v>
      </c>
    </row>
    <row r="75" spans="1:10" x14ac:dyDescent="0.2">
      <c r="A75" s="183"/>
      <c r="B75" s="25">
        <v>59</v>
      </c>
      <c r="C75" s="184"/>
      <c r="D75" s="187"/>
      <c r="E75" s="187"/>
      <c r="F75" s="187"/>
      <c r="G75" s="26">
        <f t="shared" si="2"/>
        <v>0</v>
      </c>
      <c r="H75" s="36">
        <f t="shared" si="2"/>
        <v>0</v>
      </c>
      <c r="J75" s="9" t="s">
        <v>0</v>
      </c>
    </row>
    <row r="76" spans="1:10" x14ac:dyDescent="0.2">
      <c r="A76" s="183"/>
      <c r="B76" s="25">
        <v>60</v>
      </c>
      <c r="C76" s="184"/>
      <c r="D76" s="187"/>
      <c r="E76" s="187"/>
      <c r="F76" s="187"/>
      <c r="G76" s="26">
        <f t="shared" si="2"/>
        <v>0</v>
      </c>
      <c r="H76" s="36">
        <f t="shared" si="2"/>
        <v>0</v>
      </c>
      <c r="J76" s="9" t="s">
        <v>0</v>
      </c>
    </row>
    <row r="77" spans="1:10" x14ac:dyDescent="0.2">
      <c r="A77" s="183"/>
      <c r="B77" s="25">
        <v>61</v>
      </c>
      <c r="C77" s="184"/>
      <c r="D77" s="187"/>
      <c r="E77" s="187"/>
      <c r="F77" s="187"/>
      <c r="G77" s="26">
        <f t="shared" si="2"/>
        <v>0</v>
      </c>
      <c r="H77" s="36">
        <f t="shared" si="2"/>
        <v>0</v>
      </c>
      <c r="J77" s="9" t="s">
        <v>0</v>
      </c>
    </row>
    <row r="78" spans="1:10" x14ac:dyDescent="0.2">
      <c r="A78" s="183"/>
      <c r="B78" s="25">
        <v>62</v>
      </c>
      <c r="C78" s="184"/>
      <c r="D78" s="187"/>
      <c r="E78" s="187"/>
      <c r="F78" s="187"/>
      <c r="G78" s="26">
        <f t="shared" ref="G78:H97" si="3">IFERROR( ($F78/$E78) * G$12 * $D78, 0)</f>
        <v>0</v>
      </c>
      <c r="H78" s="36">
        <f t="shared" si="3"/>
        <v>0</v>
      </c>
      <c r="J78" s="9" t="s">
        <v>0</v>
      </c>
    </row>
    <row r="79" spans="1:10" x14ac:dyDescent="0.2">
      <c r="A79" s="183"/>
      <c r="B79" s="25">
        <v>63</v>
      </c>
      <c r="C79" s="184"/>
      <c r="D79" s="187"/>
      <c r="E79" s="187"/>
      <c r="F79" s="187"/>
      <c r="G79" s="26">
        <f t="shared" si="3"/>
        <v>0</v>
      </c>
      <c r="H79" s="36">
        <f t="shared" si="3"/>
        <v>0</v>
      </c>
      <c r="J79" s="9" t="s">
        <v>0</v>
      </c>
    </row>
    <row r="80" spans="1:10" x14ac:dyDescent="0.2">
      <c r="A80" s="183"/>
      <c r="B80" s="25">
        <v>64</v>
      </c>
      <c r="C80" s="184"/>
      <c r="D80" s="187"/>
      <c r="E80" s="187"/>
      <c r="F80" s="187"/>
      <c r="G80" s="26">
        <f t="shared" si="3"/>
        <v>0</v>
      </c>
      <c r="H80" s="36">
        <f t="shared" si="3"/>
        <v>0</v>
      </c>
      <c r="J80" s="9" t="s">
        <v>0</v>
      </c>
    </row>
    <row r="81" spans="1:10" x14ac:dyDescent="0.2">
      <c r="A81" s="183"/>
      <c r="B81" s="25">
        <v>65</v>
      </c>
      <c r="C81" s="184"/>
      <c r="D81" s="187"/>
      <c r="E81" s="187"/>
      <c r="F81" s="187"/>
      <c r="G81" s="26">
        <f t="shared" si="3"/>
        <v>0</v>
      </c>
      <c r="H81" s="36">
        <f t="shared" si="3"/>
        <v>0</v>
      </c>
      <c r="J81" s="9" t="s">
        <v>0</v>
      </c>
    </row>
    <row r="82" spans="1:10" x14ac:dyDescent="0.2">
      <c r="A82" s="183"/>
      <c r="B82" s="25">
        <v>66</v>
      </c>
      <c r="C82" s="184"/>
      <c r="D82" s="187"/>
      <c r="E82" s="187"/>
      <c r="F82" s="187"/>
      <c r="G82" s="26">
        <f t="shared" si="3"/>
        <v>0</v>
      </c>
      <c r="H82" s="36">
        <f t="shared" si="3"/>
        <v>0</v>
      </c>
      <c r="J82" s="9" t="s">
        <v>0</v>
      </c>
    </row>
    <row r="83" spans="1:10" x14ac:dyDescent="0.2">
      <c r="A83" s="183"/>
      <c r="B83" s="25">
        <v>67</v>
      </c>
      <c r="C83" s="184"/>
      <c r="D83" s="187"/>
      <c r="E83" s="187"/>
      <c r="F83" s="187"/>
      <c r="G83" s="26">
        <f t="shared" si="3"/>
        <v>0</v>
      </c>
      <c r="H83" s="36">
        <f t="shared" si="3"/>
        <v>0</v>
      </c>
      <c r="J83" s="9" t="s">
        <v>0</v>
      </c>
    </row>
    <row r="84" spans="1:10" x14ac:dyDescent="0.2">
      <c r="A84" s="183"/>
      <c r="B84" s="25">
        <v>68</v>
      </c>
      <c r="C84" s="184"/>
      <c r="D84" s="187"/>
      <c r="E84" s="187"/>
      <c r="F84" s="187"/>
      <c r="G84" s="26">
        <f t="shared" si="3"/>
        <v>0</v>
      </c>
      <c r="H84" s="36">
        <f t="shared" si="3"/>
        <v>0</v>
      </c>
      <c r="J84" s="9" t="s">
        <v>0</v>
      </c>
    </row>
    <row r="85" spans="1:10" x14ac:dyDescent="0.2">
      <c r="A85" s="183"/>
      <c r="B85" s="25">
        <v>69</v>
      </c>
      <c r="C85" s="184"/>
      <c r="D85" s="187"/>
      <c r="E85" s="187"/>
      <c r="F85" s="187"/>
      <c r="G85" s="26">
        <f t="shared" si="3"/>
        <v>0</v>
      </c>
      <c r="H85" s="36">
        <f t="shared" si="3"/>
        <v>0</v>
      </c>
      <c r="J85" s="9" t="s">
        <v>0</v>
      </c>
    </row>
    <row r="86" spans="1:10" x14ac:dyDescent="0.2">
      <c r="A86" s="183"/>
      <c r="B86" s="25">
        <v>70</v>
      </c>
      <c r="C86" s="184"/>
      <c r="D86" s="187"/>
      <c r="E86" s="187"/>
      <c r="F86" s="187"/>
      <c r="G86" s="26">
        <f t="shared" si="3"/>
        <v>0</v>
      </c>
      <c r="H86" s="36">
        <f t="shared" si="3"/>
        <v>0</v>
      </c>
      <c r="J86" s="9" t="s">
        <v>0</v>
      </c>
    </row>
    <row r="87" spans="1:10" x14ac:dyDescent="0.2">
      <c r="A87" s="183"/>
      <c r="B87" s="25">
        <v>71</v>
      </c>
      <c r="C87" s="184"/>
      <c r="D87" s="187"/>
      <c r="E87" s="187"/>
      <c r="F87" s="187"/>
      <c r="G87" s="26">
        <f t="shared" si="3"/>
        <v>0</v>
      </c>
      <c r="H87" s="36">
        <f t="shared" si="3"/>
        <v>0</v>
      </c>
      <c r="J87" s="9" t="s">
        <v>0</v>
      </c>
    </row>
    <row r="88" spans="1:10" x14ac:dyDescent="0.2">
      <c r="A88" s="183"/>
      <c r="B88" s="25">
        <v>72</v>
      </c>
      <c r="C88" s="184"/>
      <c r="D88" s="187"/>
      <c r="E88" s="187"/>
      <c r="F88" s="187"/>
      <c r="G88" s="26">
        <f t="shared" si="3"/>
        <v>0</v>
      </c>
      <c r="H88" s="36">
        <f t="shared" si="3"/>
        <v>0</v>
      </c>
      <c r="J88" s="9" t="s">
        <v>0</v>
      </c>
    </row>
    <row r="89" spans="1:10" x14ac:dyDescent="0.2">
      <c r="A89" s="183"/>
      <c r="B89" s="25">
        <v>73</v>
      </c>
      <c r="C89" s="184"/>
      <c r="D89" s="187"/>
      <c r="E89" s="187"/>
      <c r="F89" s="187"/>
      <c r="G89" s="26">
        <f t="shared" si="3"/>
        <v>0</v>
      </c>
      <c r="H89" s="36">
        <f t="shared" si="3"/>
        <v>0</v>
      </c>
      <c r="J89" s="9" t="s">
        <v>0</v>
      </c>
    </row>
    <row r="90" spans="1:10" x14ac:dyDescent="0.2">
      <c r="A90" s="183"/>
      <c r="B90" s="25">
        <v>74</v>
      </c>
      <c r="C90" s="184"/>
      <c r="D90" s="187"/>
      <c r="E90" s="187"/>
      <c r="F90" s="187"/>
      <c r="G90" s="26">
        <f t="shared" si="3"/>
        <v>0</v>
      </c>
      <c r="H90" s="36">
        <f t="shared" si="3"/>
        <v>0</v>
      </c>
      <c r="J90" s="9" t="s">
        <v>0</v>
      </c>
    </row>
    <row r="91" spans="1:10" x14ac:dyDescent="0.2">
      <c r="A91" s="183"/>
      <c r="B91" s="25">
        <v>75</v>
      </c>
      <c r="C91" s="184"/>
      <c r="D91" s="187"/>
      <c r="E91" s="187"/>
      <c r="F91" s="187"/>
      <c r="G91" s="26">
        <f t="shared" si="3"/>
        <v>0</v>
      </c>
      <c r="H91" s="36">
        <f t="shared" si="3"/>
        <v>0</v>
      </c>
      <c r="J91" s="9" t="s">
        <v>0</v>
      </c>
    </row>
    <row r="92" spans="1:10" x14ac:dyDescent="0.2">
      <c r="A92" s="183"/>
      <c r="B92" s="25">
        <v>76</v>
      </c>
      <c r="C92" s="184"/>
      <c r="D92" s="187"/>
      <c r="E92" s="187"/>
      <c r="F92" s="187"/>
      <c r="G92" s="26">
        <f t="shared" si="3"/>
        <v>0</v>
      </c>
      <c r="H92" s="36">
        <f t="shared" si="3"/>
        <v>0</v>
      </c>
      <c r="J92" s="9" t="s">
        <v>0</v>
      </c>
    </row>
    <row r="93" spans="1:10" x14ac:dyDescent="0.2">
      <c r="A93" s="183"/>
      <c r="B93" s="25">
        <v>77</v>
      </c>
      <c r="C93" s="184"/>
      <c r="D93" s="187"/>
      <c r="E93" s="187"/>
      <c r="F93" s="187"/>
      <c r="G93" s="26">
        <f t="shared" si="3"/>
        <v>0</v>
      </c>
      <c r="H93" s="36">
        <f t="shared" si="3"/>
        <v>0</v>
      </c>
      <c r="J93" s="9" t="s">
        <v>0</v>
      </c>
    </row>
    <row r="94" spans="1:10" x14ac:dyDescent="0.2">
      <c r="A94" s="183"/>
      <c r="B94" s="25">
        <v>78</v>
      </c>
      <c r="C94" s="184"/>
      <c r="D94" s="187"/>
      <c r="E94" s="187"/>
      <c r="F94" s="187"/>
      <c r="G94" s="26">
        <f t="shared" si="3"/>
        <v>0</v>
      </c>
      <c r="H94" s="36">
        <f t="shared" si="3"/>
        <v>0</v>
      </c>
      <c r="J94" s="9" t="s">
        <v>0</v>
      </c>
    </row>
    <row r="95" spans="1:10" x14ac:dyDescent="0.2">
      <c r="A95" s="183"/>
      <c r="B95" s="25">
        <v>79</v>
      </c>
      <c r="C95" s="184"/>
      <c r="D95" s="187"/>
      <c r="E95" s="187"/>
      <c r="F95" s="187"/>
      <c r="G95" s="26">
        <f t="shared" si="3"/>
        <v>0</v>
      </c>
      <c r="H95" s="36">
        <f t="shared" si="3"/>
        <v>0</v>
      </c>
      <c r="J95" s="9" t="s">
        <v>0</v>
      </c>
    </row>
    <row r="96" spans="1:10" x14ac:dyDescent="0.2">
      <c r="A96" s="183"/>
      <c r="B96" s="25">
        <v>80</v>
      </c>
      <c r="C96" s="184"/>
      <c r="D96" s="187"/>
      <c r="E96" s="187"/>
      <c r="F96" s="187"/>
      <c r="G96" s="26">
        <f t="shared" si="3"/>
        <v>0</v>
      </c>
      <c r="H96" s="36">
        <f t="shared" si="3"/>
        <v>0</v>
      </c>
      <c r="J96" s="9" t="s">
        <v>0</v>
      </c>
    </row>
    <row r="97" spans="1:10" x14ac:dyDescent="0.2">
      <c r="A97" s="183"/>
      <c r="B97" s="25">
        <v>81</v>
      </c>
      <c r="C97" s="184"/>
      <c r="D97" s="187"/>
      <c r="E97" s="187"/>
      <c r="F97" s="187"/>
      <c r="G97" s="26">
        <f t="shared" si="3"/>
        <v>0</v>
      </c>
      <c r="H97" s="36">
        <f t="shared" si="3"/>
        <v>0</v>
      </c>
      <c r="J97" s="9" t="s">
        <v>0</v>
      </c>
    </row>
    <row r="98" spans="1:10" x14ac:dyDescent="0.2">
      <c r="A98" s="183"/>
      <c r="B98" s="25">
        <v>82</v>
      </c>
      <c r="C98" s="184"/>
      <c r="D98" s="187"/>
      <c r="E98" s="187"/>
      <c r="F98" s="187"/>
      <c r="G98" s="26">
        <f t="shared" ref="G98:H116" si="4">IFERROR( ($F98/$E98) * G$12 * $D98, 0)</f>
        <v>0</v>
      </c>
      <c r="H98" s="36">
        <f t="shared" si="4"/>
        <v>0</v>
      </c>
      <c r="J98" s="9" t="s">
        <v>0</v>
      </c>
    </row>
    <row r="99" spans="1:10" x14ac:dyDescent="0.2">
      <c r="A99" s="183"/>
      <c r="B99" s="25">
        <v>83</v>
      </c>
      <c r="C99" s="184"/>
      <c r="D99" s="187"/>
      <c r="E99" s="187"/>
      <c r="F99" s="187"/>
      <c r="G99" s="26">
        <f t="shared" si="4"/>
        <v>0</v>
      </c>
      <c r="H99" s="36">
        <f t="shared" si="4"/>
        <v>0</v>
      </c>
      <c r="J99" s="9" t="s">
        <v>0</v>
      </c>
    </row>
    <row r="100" spans="1:10" x14ac:dyDescent="0.2">
      <c r="A100" s="183"/>
      <c r="B100" s="25">
        <v>84</v>
      </c>
      <c r="C100" s="184"/>
      <c r="D100" s="187"/>
      <c r="E100" s="187"/>
      <c r="F100" s="187"/>
      <c r="G100" s="26">
        <f t="shared" si="4"/>
        <v>0</v>
      </c>
      <c r="H100" s="36">
        <f t="shared" si="4"/>
        <v>0</v>
      </c>
      <c r="J100" s="9" t="s">
        <v>0</v>
      </c>
    </row>
    <row r="101" spans="1:10" x14ac:dyDescent="0.2">
      <c r="A101" s="183"/>
      <c r="B101" s="25">
        <v>85</v>
      </c>
      <c r="C101" s="184"/>
      <c r="D101" s="187"/>
      <c r="E101" s="187"/>
      <c r="F101" s="187"/>
      <c r="G101" s="26">
        <f t="shared" si="4"/>
        <v>0</v>
      </c>
      <c r="H101" s="36">
        <f t="shared" si="4"/>
        <v>0</v>
      </c>
      <c r="J101" s="9" t="s">
        <v>0</v>
      </c>
    </row>
    <row r="102" spans="1:10" x14ac:dyDescent="0.2">
      <c r="A102" s="183"/>
      <c r="B102" s="25">
        <v>86</v>
      </c>
      <c r="C102" s="184"/>
      <c r="D102" s="187"/>
      <c r="E102" s="187"/>
      <c r="F102" s="187"/>
      <c r="G102" s="26">
        <f t="shared" si="4"/>
        <v>0</v>
      </c>
      <c r="H102" s="36">
        <f t="shared" si="4"/>
        <v>0</v>
      </c>
      <c r="J102" s="9" t="s">
        <v>0</v>
      </c>
    </row>
    <row r="103" spans="1:10" x14ac:dyDescent="0.2">
      <c r="A103" s="183"/>
      <c r="B103" s="25">
        <v>87</v>
      </c>
      <c r="C103" s="184"/>
      <c r="D103" s="187"/>
      <c r="E103" s="187"/>
      <c r="F103" s="187"/>
      <c r="G103" s="26">
        <f t="shared" si="4"/>
        <v>0</v>
      </c>
      <c r="H103" s="36">
        <f t="shared" si="4"/>
        <v>0</v>
      </c>
      <c r="J103" s="9" t="s">
        <v>0</v>
      </c>
    </row>
    <row r="104" spans="1:10" x14ac:dyDescent="0.2">
      <c r="A104" s="183"/>
      <c r="B104" s="25">
        <v>88</v>
      </c>
      <c r="C104" s="184"/>
      <c r="D104" s="187"/>
      <c r="E104" s="187"/>
      <c r="F104" s="187"/>
      <c r="G104" s="26">
        <f t="shared" si="4"/>
        <v>0</v>
      </c>
      <c r="H104" s="36">
        <f t="shared" si="4"/>
        <v>0</v>
      </c>
      <c r="J104" s="9" t="s">
        <v>0</v>
      </c>
    </row>
    <row r="105" spans="1:10" x14ac:dyDescent="0.2">
      <c r="A105" s="183"/>
      <c r="B105" s="25">
        <v>89</v>
      </c>
      <c r="C105" s="184"/>
      <c r="D105" s="187"/>
      <c r="E105" s="187"/>
      <c r="F105" s="187"/>
      <c r="G105" s="26">
        <f t="shared" si="4"/>
        <v>0</v>
      </c>
      <c r="H105" s="36">
        <f t="shared" si="4"/>
        <v>0</v>
      </c>
      <c r="J105" s="9" t="s">
        <v>0</v>
      </c>
    </row>
    <row r="106" spans="1:10" x14ac:dyDescent="0.2">
      <c r="A106" s="183"/>
      <c r="B106" s="25">
        <v>90</v>
      </c>
      <c r="C106" s="184"/>
      <c r="D106" s="187"/>
      <c r="E106" s="187"/>
      <c r="F106" s="187"/>
      <c r="G106" s="26">
        <f t="shared" si="4"/>
        <v>0</v>
      </c>
      <c r="H106" s="36">
        <f t="shared" si="4"/>
        <v>0</v>
      </c>
      <c r="J106" s="9" t="s">
        <v>0</v>
      </c>
    </row>
    <row r="107" spans="1:10" x14ac:dyDescent="0.2">
      <c r="A107" s="183"/>
      <c r="B107" s="25">
        <v>91</v>
      </c>
      <c r="C107" s="184"/>
      <c r="D107" s="187"/>
      <c r="E107" s="187"/>
      <c r="F107" s="187"/>
      <c r="G107" s="26">
        <f t="shared" si="4"/>
        <v>0</v>
      </c>
      <c r="H107" s="36">
        <f t="shared" si="4"/>
        <v>0</v>
      </c>
      <c r="J107" s="9" t="s">
        <v>0</v>
      </c>
    </row>
    <row r="108" spans="1:10" x14ac:dyDescent="0.2">
      <c r="A108" s="183"/>
      <c r="B108" s="25">
        <v>92</v>
      </c>
      <c r="C108" s="184"/>
      <c r="D108" s="187"/>
      <c r="E108" s="187"/>
      <c r="F108" s="187"/>
      <c r="G108" s="26">
        <f t="shared" si="4"/>
        <v>0</v>
      </c>
      <c r="H108" s="36">
        <f t="shared" si="4"/>
        <v>0</v>
      </c>
      <c r="J108" s="9" t="s">
        <v>0</v>
      </c>
    </row>
    <row r="109" spans="1:10" x14ac:dyDescent="0.2">
      <c r="A109" s="183"/>
      <c r="B109" s="25">
        <v>93</v>
      </c>
      <c r="C109" s="184"/>
      <c r="D109" s="187"/>
      <c r="E109" s="187"/>
      <c r="F109" s="187"/>
      <c r="G109" s="26">
        <f t="shared" si="4"/>
        <v>0</v>
      </c>
      <c r="H109" s="36">
        <f t="shared" si="4"/>
        <v>0</v>
      </c>
      <c r="J109" s="9" t="s">
        <v>0</v>
      </c>
    </row>
    <row r="110" spans="1:10" x14ac:dyDescent="0.2">
      <c r="A110" s="183"/>
      <c r="B110" s="25">
        <v>94</v>
      </c>
      <c r="C110" s="184"/>
      <c r="D110" s="187"/>
      <c r="E110" s="187"/>
      <c r="F110" s="187"/>
      <c r="G110" s="26">
        <f t="shared" si="4"/>
        <v>0</v>
      </c>
      <c r="H110" s="36">
        <f t="shared" si="4"/>
        <v>0</v>
      </c>
      <c r="J110" s="9" t="s">
        <v>0</v>
      </c>
    </row>
    <row r="111" spans="1:10" x14ac:dyDescent="0.2">
      <c r="A111" s="183"/>
      <c r="B111" s="25">
        <v>95</v>
      </c>
      <c r="C111" s="184"/>
      <c r="D111" s="187"/>
      <c r="E111" s="187"/>
      <c r="F111" s="187"/>
      <c r="G111" s="26">
        <f t="shared" si="4"/>
        <v>0</v>
      </c>
      <c r="H111" s="36">
        <f t="shared" si="4"/>
        <v>0</v>
      </c>
      <c r="J111" s="9" t="s">
        <v>0</v>
      </c>
    </row>
    <row r="112" spans="1:10" x14ac:dyDescent="0.2">
      <c r="A112" s="183"/>
      <c r="B112" s="25">
        <v>96</v>
      </c>
      <c r="C112" s="184"/>
      <c r="D112" s="187"/>
      <c r="E112" s="187"/>
      <c r="F112" s="187"/>
      <c r="G112" s="26">
        <f t="shared" si="4"/>
        <v>0</v>
      </c>
      <c r="H112" s="36">
        <f t="shared" si="4"/>
        <v>0</v>
      </c>
      <c r="J112" s="9" t="s">
        <v>0</v>
      </c>
    </row>
    <row r="113" spans="1:10" x14ac:dyDescent="0.2">
      <c r="A113" s="183"/>
      <c r="B113" s="25">
        <v>97</v>
      </c>
      <c r="C113" s="184"/>
      <c r="D113" s="187"/>
      <c r="E113" s="187"/>
      <c r="F113" s="187"/>
      <c r="G113" s="26">
        <f t="shared" si="4"/>
        <v>0</v>
      </c>
      <c r="H113" s="36">
        <f t="shared" si="4"/>
        <v>0</v>
      </c>
      <c r="J113" s="9" t="s">
        <v>0</v>
      </c>
    </row>
    <row r="114" spans="1:10" x14ac:dyDescent="0.2">
      <c r="A114" s="183"/>
      <c r="B114" s="25">
        <v>98</v>
      </c>
      <c r="C114" s="184"/>
      <c r="D114" s="187"/>
      <c r="E114" s="187"/>
      <c r="F114" s="187"/>
      <c r="G114" s="26">
        <f t="shared" si="4"/>
        <v>0</v>
      </c>
      <c r="H114" s="36">
        <f t="shared" si="4"/>
        <v>0</v>
      </c>
      <c r="J114" s="9" t="s">
        <v>0</v>
      </c>
    </row>
    <row r="115" spans="1:10" x14ac:dyDescent="0.2">
      <c r="A115" s="183"/>
      <c r="B115" s="25">
        <v>99</v>
      </c>
      <c r="C115" s="184"/>
      <c r="D115" s="187"/>
      <c r="E115" s="187"/>
      <c r="F115" s="187"/>
      <c r="G115" s="26">
        <f t="shared" si="4"/>
        <v>0</v>
      </c>
      <c r="H115" s="36">
        <f t="shared" si="4"/>
        <v>0</v>
      </c>
      <c r="J115" s="9" t="s">
        <v>0</v>
      </c>
    </row>
    <row r="116" spans="1:10" x14ac:dyDescent="0.2">
      <c r="A116" s="183"/>
      <c r="B116" s="25">
        <v>100</v>
      </c>
      <c r="C116" s="184"/>
      <c r="D116" s="187"/>
      <c r="E116" s="187"/>
      <c r="F116" s="187"/>
      <c r="G116" s="26">
        <f t="shared" si="4"/>
        <v>0</v>
      </c>
      <c r="H116" s="36">
        <f t="shared" si="4"/>
        <v>0</v>
      </c>
      <c r="J116" s="9" t="s">
        <v>0</v>
      </c>
    </row>
  </sheetData>
  <sheetProtection sheet="1" objects="1" scenarios="1" formatCells="0" formatColumns="0" formatRows="0"/>
  <dataValidations disablePrompts="1" count="1">
    <dataValidation type="list" allowBlank="1" showInputMessage="1" showErrorMessage="1" sqref="C18:C116" xr:uid="{8DEFBDEA-9666-4ED9-9EDC-9D707ECEC1D4}">
      <formula1>$C$5:$C$7</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65BFA-D564-45E8-8A19-CE454617050C}">
  <sheetPr codeName="Sheet6">
    <tabColor rgb="FF28AAE1"/>
  </sheetPr>
  <dimension ref="A1:V120"/>
  <sheetViews>
    <sheetView workbookViewId="0"/>
  </sheetViews>
  <sheetFormatPr defaultRowHeight="12.75" x14ac:dyDescent="0.2"/>
  <cols>
    <col min="1" max="1" width="5" customWidth="1"/>
    <col min="2" max="2" width="21.140625" customWidth="1"/>
    <col min="3" max="3" width="26.42578125" customWidth="1"/>
    <col min="4" max="5" width="14.7109375" customWidth="1"/>
    <col min="6" max="6" width="17.140625" customWidth="1"/>
    <col min="7" max="7" width="18.7109375" customWidth="1"/>
    <col min="8" max="8" width="17" customWidth="1"/>
    <col min="9" max="9" width="20.28515625" customWidth="1"/>
    <col min="10" max="10" width="20.140625" customWidth="1"/>
    <col min="11" max="12" width="20" customWidth="1"/>
    <col min="13" max="13" width="21" customWidth="1"/>
    <col min="14" max="14" width="20" customWidth="1"/>
    <col min="15" max="15" width="25.28515625" customWidth="1"/>
    <col min="16" max="16" width="28" customWidth="1"/>
    <col min="17" max="17" width="30" customWidth="1"/>
    <col min="18" max="18" width="20" customWidth="1"/>
    <col min="19" max="19" width="23.7109375" customWidth="1"/>
    <col min="20" max="20" width="20" customWidth="1"/>
    <col min="21" max="21" width="25.5703125" customWidth="1"/>
    <col min="22" max="22" width="20" customWidth="1"/>
    <col min="23" max="23" width="2.7109375" customWidth="1"/>
  </cols>
  <sheetData>
    <row r="1" spans="1:21" x14ac:dyDescent="0.2">
      <c r="A1" s="28" t="str">
        <f>Participant!$A$1</f>
        <v>&lt;IAIG's Name&gt;</v>
      </c>
      <c r="B1" s="29"/>
      <c r="C1" s="29"/>
      <c r="D1" s="29"/>
      <c r="E1" s="29"/>
      <c r="F1" s="29"/>
      <c r="G1" s="29"/>
      <c r="H1" s="29"/>
      <c r="I1" s="137" t="str">
        <f ca="1">HYPERLINK("#"&amp;CELL("address",Version),Version)</f>
        <v>IAIS ICS Monitoring Period Project reporting template</v>
      </c>
    </row>
    <row r="2" spans="1:21" ht="15" x14ac:dyDescent="0.25">
      <c r="A2" s="37" t="str">
        <f>Participant!$A$2</f>
        <v>&lt;Currency&gt; - (&lt;Unit&gt;)</v>
      </c>
      <c r="B2" s="72"/>
      <c r="C2" s="72"/>
      <c r="D2" s="72"/>
      <c r="E2" s="100" t="s">
        <v>575</v>
      </c>
      <c r="F2" s="72"/>
      <c r="G2" s="72"/>
      <c r="H2" s="72"/>
      <c r="I2" s="75" t="str">
        <f>Participant!$G$2</f>
        <v>Year 2023</v>
      </c>
    </row>
    <row r="4" spans="1:21" x14ac:dyDescent="0.2">
      <c r="B4" s="173" t="s">
        <v>448</v>
      </c>
      <c r="D4" s="173" t="s">
        <v>448</v>
      </c>
      <c r="E4" s="173" t="s">
        <v>448</v>
      </c>
      <c r="H4" s="173" t="s">
        <v>448</v>
      </c>
      <c r="M4" s="173" t="s">
        <v>448</v>
      </c>
      <c r="O4" s="173" t="s">
        <v>448</v>
      </c>
      <c r="P4" s="173" t="s">
        <v>448</v>
      </c>
      <c r="Q4" s="173" t="s">
        <v>448</v>
      </c>
      <c r="R4" s="173" t="s">
        <v>448</v>
      </c>
      <c r="S4" s="173" t="s">
        <v>448</v>
      </c>
      <c r="T4" s="173" t="s">
        <v>448</v>
      </c>
      <c r="U4" s="173" t="s">
        <v>448</v>
      </c>
    </row>
    <row r="5" spans="1:21" x14ac:dyDescent="0.2">
      <c r="B5" s="171" t="s">
        <v>449</v>
      </c>
      <c r="D5" s="171" t="s">
        <v>451</v>
      </c>
      <c r="E5" s="171" t="s">
        <v>451</v>
      </c>
      <c r="H5" s="171" t="s">
        <v>449</v>
      </c>
      <c r="M5" s="171" t="s">
        <v>599</v>
      </c>
      <c r="O5" s="171" t="s">
        <v>451</v>
      </c>
      <c r="P5" s="171" t="s">
        <v>451</v>
      </c>
      <c r="Q5" s="171" t="s">
        <v>451</v>
      </c>
      <c r="R5" s="171" t="s">
        <v>451</v>
      </c>
      <c r="S5" s="171" t="s">
        <v>451</v>
      </c>
      <c r="T5" s="171" t="s">
        <v>451</v>
      </c>
      <c r="U5" s="171" t="s">
        <v>451</v>
      </c>
    </row>
    <row r="6" spans="1:21" x14ac:dyDescent="0.2">
      <c r="B6" s="171" t="s">
        <v>459</v>
      </c>
      <c r="D6" s="172" t="s">
        <v>455</v>
      </c>
      <c r="E6" s="172" t="s">
        <v>455</v>
      </c>
      <c r="H6" s="171" t="s">
        <v>459</v>
      </c>
      <c r="M6" s="171" t="s">
        <v>600</v>
      </c>
      <c r="O6" s="172" t="s">
        <v>455</v>
      </c>
      <c r="P6" s="172" t="s">
        <v>455</v>
      </c>
      <c r="Q6" s="172" t="s">
        <v>455</v>
      </c>
      <c r="R6" s="172" t="s">
        <v>455</v>
      </c>
      <c r="S6" s="172" t="s">
        <v>455</v>
      </c>
      <c r="T6" s="172" t="s">
        <v>455</v>
      </c>
      <c r="U6" s="172" t="s">
        <v>455</v>
      </c>
    </row>
    <row r="7" spans="1:21" x14ac:dyDescent="0.2">
      <c r="B7" s="171" t="s">
        <v>469</v>
      </c>
      <c r="H7" s="171" t="s">
        <v>469</v>
      </c>
      <c r="M7" s="171" t="s">
        <v>601</v>
      </c>
    </row>
    <row r="8" spans="1:21" x14ac:dyDescent="0.2">
      <c r="B8" s="171" t="s">
        <v>476</v>
      </c>
      <c r="H8" s="171" t="s">
        <v>476</v>
      </c>
      <c r="M8" s="172" t="s">
        <v>484</v>
      </c>
    </row>
    <row r="9" spans="1:21" x14ac:dyDescent="0.2">
      <c r="B9" s="171" t="s">
        <v>487</v>
      </c>
      <c r="H9" s="171" t="s">
        <v>487</v>
      </c>
    </row>
    <row r="10" spans="1:21" x14ac:dyDescent="0.2">
      <c r="B10" s="171" t="s">
        <v>490</v>
      </c>
      <c r="H10" s="171" t="s">
        <v>490</v>
      </c>
    </row>
    <row r="11" spans="1:21" x14ac:dyDescent="0.2">
      <c r="B11" s="171" t="s">
        <v>491</v>
      </c>
      <c r="H11" s="171" t="s">
        <v>491</v>
      </c>
    </row>
    <row r="12" spans="1:21" x14ac:dyDescent="0.2">
      <c r="B12" s="171" t="s">
        <v>492</v>
      </c>
      <c r="H12" s="171" t="s">
        <v>492</v>
      </c>
    </row>
    <row r="13" spans="1:21" x14ac:dyDescent="0.2">
      <c r="B13" s="171" t="s">
        <v>602</v>
      </c>
      <c r="H13" s="172" t="s">
        <v>249</v>
      </c>
    </row>
    <row r="14" spans="1:21" x14ac:dyDescent="0.2">
      <c r="B14" s="171" t="s">
        <v>603</v>
      </c>
    </row>
    <row r="15" spans="1:21" x14ac:dyDescent="0.2">
      <c r="B15" s="172" t="s">
        <v>249</v>
      </c>
    </row>
    <row r="17" spans="1:22" x14ac:dyDescent="0.2">
      <c r="O17" s="28" t="s">
        <v>576</v>
      </c>
      <c r="P17" s="29"/>
      <c r="Q17" s="29"/>
      <c r="R17" s="29"/>
      <c r="S17" s="29"/>
      <c r="T17" s="29"/>
      <c r="U17" s="29"/>
      <c r="V17" s="30" t="s">
        <v>577</v>
      </c>
    </row>
    <row r="18" spans="1:22" ht="102" x14ac:dyDescent="0.2">
      <c r="B18" s="71" t="s">
        <v>578</v>
      </c>
      <c r="C18" s="71" t="s">
        <v>579</v>
      </c>
      <c r="D18" s="71" t="s">
        <v>580</v>
      </c>
      <c r="E18" s="71" t="s">
        <v>581</v>
      </c>
      <c r="F18" s="71" t="s">
        <v>582</v>
      </c>
      <c r="G18" s="71" t="s">
        <v>583</v>
      </c>
      <c r="H18" s="71" t="s">
        <v>584</v>
      </c>
      <c r="I18" s="71" t="s">
        <v>585</v>
      </c>
      <c r="J18" s="71" t="s">
        <v>586</v>
      </c>
      <c r="K18" s="71" t="s">
        <v>587</v>
      </c>
      <c r="L18" s="71" t="s">
        <v>588</v>
      </c>
      <c r="M18" s="71" t="s">
        <v>589</v>
      </c>
      <c r="N18" s="161" t="s">
        <v>590</v>
      </c>
      <c r="O18" s="196" t="s">
        <v>591</v>
      </c>
      <c r="P18" s="196" t="s">
        <v>592</v>
      </c>
      <c r="Q18" s="196" t="s">
        <v>593</v>
      </c>
      <c r="R18" s="196" t="s">
        <v>594</v>
      </c>
      <c r="S18" s="196" t="s">
        <v>595</v>
      </c>
      <c r="T18" s="196" t="s">
        <v>596</v>
      </c>
      <c r="U18" s="196" t="s">
        <v>597</v>
      </c>
      <c r="V18" s="71" t="s">
        <v>598</v>
      </c>
    </row>
    <row r="19" spans="1:22" x14ac:dyDescent="0.2">
      <c r="A19" s="24">
        <v>25</v>
      </c>
      <c r="B19" s="17">
        <v>1</v>
      </c>
      <c r="C19" s="17">
        <v>2</v>
      </c>
      <c r="D19" s="17">
        <v>3</v>
      </c>
      <c r="E19" s="17">
        <v>4</v>
      </c>
      <c r="F19" s="17">
        <v>5</v>
      </c>
      <c r="G19" s="17">
        <v>6</v>
      </c>
      <c r="H19" s="17">
        <v>7</v>
      </c>
      <c r="I19" s="17">
        <v>8</v>
      </c>
      <c r="J19" s="17">
        <v>9</v>
      </c>
      <c r="K19" s="17">
        <v>17</v>
      </c>
      <c r="L19" s="17">
        <v>18</v>
      </c>
      <c r="M19" s="17">
        <v>19</v>
      </c>
      <c r="N19" s="17">
        <v>20</v>
      </c>
      <c r="O19" s="17">
        <v>10</v>
      </c>
      <c r="P19" s="17">
        <v>11</v>
      </c>
      <c r="Q19" s="17">
        <v>12</v>
      </c>
      <c r="R19" s="17">
        <v>13</v>
      </c>
      <c r="S19" s="17">
        <v>14</v>
      </c>
      <c r="T19" s="17">
        <v>15</v>
      </c>
      <c r="U19" s="17">
        <v>16</v>
      </c>
      <c r="V19" s="17">
        <v>21</v>
      </c>
    </row>
    <row r="20" spans="1:22" x14ac:dyDescent="0.2">
      <c r="A20" s="25">
        <v>1</v>
      </c>
      <c r="B20" s="197"/>
      <c r="C20" s="180"/>
      <c r="D20" s="179"/>
      <c r="E20" s="179"/>
      <c r="F20" s="181"/>
      <c r="G20" s="181"/>
      <c r="H20" s="179"/>
      <c r="I20" s="182"/>
      <c r="J20" s="182"/>
      <c r="K20" s="180"/>
      <c r="L20" s="180"/>
      <c r="M20" s="179"/>
      <c r="N20" s="182"/>
      <c r="O20" s="179"/>
      <c r="P20" s="179"/>
      <c r="Q20" s="179"/>
      <c r="R20" s="179"/>
      <c r="S20" s="179"/>
      <c r="T20" s="179"/>
      <c r="U20" s="179"/>
      <c r="V20" s="394" t="str">
        <f t="shared" ref="V20:V51" si="0">IF(B20="","",IF(E20="N", "Fail",IF(OR(O20="",P20="",Q20="",R20="",S20="",T20="",U20=""),"ERROR",IF(AND(O20="Y",P20="Y",Q20="Y",R20="Y",S20="Y",T20="N",U20="Y"),"Pass","Fail"))))</f>
        <v/>
      </c>
    </row>
    <row r="21" spans="1:22" x14ac:dyDescent="0.2">
      <c r="A21" s="25">
        <v>2</v>
      </c>
      <c r="B21" s="198"/>
      <c r="C21" s="185"/>
      <c r="D21" s="184"/>
      <c r="E21" s="184"/>
      <c r="F21" s="186"/>
      <c r="G21" s="186"/>
      <c r="H21" s="184"/>
      <c r="I21" s="187"/>
      <c r="J21" s="187"/>
      <c r="K21" s="185"/>
      <c r="L21" s="185"/>
      <c r="M21" s="184"/>
      <c r="N21" s="187"/>
      <c r="O21" s="184"/>
      <c r="P21" s="184"/>
      <c r="Q21" s="184"/>
      <c r="R21" s="184"/>
      <c r="S21" s="184"/>
      <c r="T21" s="184"/>
      <c r="U21" s="184"/>
      <c r="V21" s="395" t="str">
        <f t="shared" si="0"/>
        <v/>
      </c>
    </row>
    <row r="22" spans="1:22" x14ac:dyDescent="0.2">
      <c r="A22" s="25">
        <v>3</v>
      </c>
      <c r="B22" s="198"/>
      <c r="C22" s="185"/>
      <c r="D22" s="184"/>
      <c r="E22" s="184"/>
      <c r="F22" s="186"/>
      <c r="G22" s="186"/>
      <c r="H22" s="184"/>
      <c r="I22" s="187"/>
      <c r="J22" s="187"/>
      <c r="K22" s="185"/>
      <c r="L22" s="185"/>
      <c r="M22" s="184"/>
      <c r="N22" s="187"/>
      <c r="O22" s="184"/>
      <c r="P22" s="184"/>
      <c r="Q22" s="184"/>
      <c r="R22" s="184"/>
      <c r="S22" s="184"/>
      <c r="T22" s="184"/>
      <c r="U22" s="184"/>
      <c r="V22" s="395" t="str">
        <f t="shared" si="0"/>
        <v/>
      </c>
    </row>
    <row r="23" spans="1:22" x14ac:dyDescent="0.2">
      <c r="A23" s="25">
        <v>4</v>
      </c>
      <c r="B23" s="198"/>
      <c r="C23" s="185"/>
      <c r="D23" s="184"/>
      <c r="E23" s="184"/>
      <c r="F23" s="186"/>
      <c r="G23" s="186"/>
      <c r="H23" s="184"/>
      <c r="I23" s="187"/>
      <c r="J23" s="187"/>
      <c r="K23" s="185"/>
      <c r="L23" s="185"/>
      <c r="M23" s="184"/>
      <c r="N23" s="187"/>
      <c r="O23" s="184"/>
      <c r="P23" s="184"/>
      <c r="Q23" s="184"/>
      <c r="R23" s="184"/>
      <c r="S23" s="184"/>
      <c r="T23" s="184"/>
      <c r="U23" s="184"/>
      <c r="V23" s="395" t="str">
        <f t="shared" si="0"/>
        <v/>
      </c>
    </row>
    <row r="24" spans="1:22" x14ac:dyDescent="0.2">
      <c r="A24" s="25">
        <v>5</v>
      </c>
      <c r="B24" s="198"/>
      <c r="C24" s="185"/>
      <c r="D24" s="184"/>
      <c r="E24" s="184"/>
      <c r="F24" s="186"/>
      <c r="G24" s="186"/>
      <c r="H24" s="184"/>
      <c r="I24" s="187"/>
      <c r="J24" s="187"/>
      <c r="K24" s="185"/>
      <c r="L24" s="185"/>
      <c r="M24" s="184"/>
      <c r="N24" s="187"/>
      <c r="O24" s="184"/>
      <c r="P24" s="184"/>
      <c r="Q24" s="184"/>
      <c r="R24" s="184"/>
      <c r="S24" s="184"/>
      <c r="T24" s="184"/>
      <c r="U24" s="184"/>
      <c r="V24" s="395" t="str">
        <f t="shared" si="0"/>
        <v/>
      </c>
    </row>
    <row r="25" spans="1:22" x14ac:dyDescent="0.2">
      <c r="A25" s="25">
        <v>6</v>
      </c>
      <c r="B25" s="198"/>
      <c r="C25" s="185"/>
      <c r="D25" s="184"/>
      <c r="E25" s="184"/>
      <c r="F25" s="186"/>
      <c r="G25" s="186"/>
      <c r="H25" s="184"/>
      <c r="I25" s="187"/>
      <c r="J25" s="187"/>
      <c r="K25" s="185"/>
      <c r="L25" s="185"/>
      <c r="M25" s="184"/>
      <c r="N25" s="187"/>
      <c r="O25" s="184"/>
      <c r="P25" s="184"/>
      <c r="Q25" s="184"/>
      <c r="R25" s="184"/>
      <c r="S25" s="184"/>
      <c r="T25" s="184"/>
      <c r="U25" s="184"/>
      <c r="V25" s="395" t="str">
        <f t="shared" si="0"/>
        <v/>
      </c>
    </row>
    <row r="26" spans="1:22" x14ac:dyDescent="0.2">
      <c r="A26" s="25">
        <v>7</v>
      </c>
      <c r="B26" s="198"/>
      <c r="C26" s="185"/>
      <c r="D26" s="184"/>
      <c r="E26" s="184"/>
      <c r="F26" s="186"/>
      <c r="G26" s="186"/>
      <c r="H26" s="184"/>
      <c r="I26" s="187"/>
      <c r="J26" s="187"/>
      <c r="K26" s="185"/>
      <c r="L26" s="185"/>
      <c r="M26" s="184"/>
      <c r="N26" s="187"/>
      <c r="O26" s="184"/>
      <c r="P26" s="184"/>
      <c r="Q26" s="184"/>
      <c r="R26" s="184"/>
      <c r="S26" s="184"/>
      <c r="T26" s="184"/>
      <c r="U26" s="184"/>
      <c r="V26" s="395" t="str">
        <f t="shared" si="0"/>
        <v/>
      </c>
    </row>
    <row r="27" spans="1:22" x14ac:dyDescent="0.2">
      <c r="A27" s="25">
        <v>8</v>
      </c>
      <c r="B27" s="198"/>
      <c r="C27" s="185"/>
      <c r="D27" s="184"/>
      <c r="E27" s="184"/>
      <c r="F27" s="186"/>
      <c r="G27" s="186"/>
      <c r="H27" s="184"/>
      <c r="I27" s="187"/>
      <c r="J27" s="187"/>
      <c r="K27" s="185"/>
      <c r="L27" s="185"/>
      <c r="M27" s="184"/>
      <c r="N27" s="187"/>
      <c r="O27" s="184"/>
      <c r="P27" s="184"/>
      <c r="Q27" s="184"/>
      <c r="R27" s="184"/>
      <c r="S27" s="184"/>
      <c r="T27" s="184"/>
      <c r="U27" s="184"/>
      <c r="V27" s="395" t="str">
        <f t="shared" si="0"/>
        <v/>
      </c>
    </row>
    <row r="28" spans="1:22" x14ac:dyDescent="0.2">
      <c r="A28" s="25">
        <v>9</v>
      </c>
      <c r="B28" s="198"/>
      <c r="C28" s="185"/>
      <c r="D28" s="184"/>
      <c r="E28" s="184"/>
      <c r="F28" s="186"/>
      <c r="G28" s="186"/>
      <c r="H28" s="184"/>
      <c r="I28" s="187"/>
      <c r="J28" s="187"/>
      <c r="K28" s="185"/>
      <c r="L28" s="185"/>
      <c r="M28" s="184"/>
      <c r="N28" s="187"/>
      <c r="O28" s="184"/>
      <c r="P28" s="184"/>
      <c r="Q28" s="184"/>
      <c r="R28" s="184"/>
      <c r="S28" s="184"/>
      <c r="T28" s="184"/>
      <c r="U28" s="184"/>
      <c r="V28" s="395" t="str">
        <f t="shared" si="0"/>
        <v/>
      </c>
    </row>
    <row r="29" spans="1:22" x14ac:dyDescent="0.2">
      <c r="A29" s="25">
        <v>10</v>
      </c>
      <c r="B29" s="198"/>
      <c r="C29" s="185"/>
      <c r="D29" s="184"/>
      <c r="E29" s="184"/>
      <c r="F29" s="186"/>
      <c r="G29" s="186"/>
      <c r="H29" s="184"/>
      <c r="I29" s="187"/>
      <c r="J29" s="187"/>
      <c r="K29" s="185"/>
      <c r="L29" s="185"/>
      <c r="M29" s="184"/>
      <c r="N29" s="187"/>
      <c r="O29" s="184"/>
      <c r="P29" s="184"/>
      <c r="Q29" s="184"/>
      <c r="R29" s="184"/>
      <c r="S29" s="184"/>
      <c r="T29" s="184"/>
      <c r="U29" s="184"/>
      <c r="V29" s="395" t="str">
        <f t="shared" si="0"/>
        <v/>
      </c>
    </row>
    <row r="30" spans="1:22" x14ac:dyDescent="0.2">
      <c r="A30" s="25">
        <v>11</v>
      </c>
      <c r="B30" s="198"/>
      <c r="C30" s="185"/>
      <c r="D30" s="184"/>
      <c r="E30" s="184"/>
      <c r="F30" s="186"/>
      <c r="G30" s="186"/>
      <c r="H30" s="184"/>
      <c r="I30" s="187"/>
      <c r="J30" s="187"/>
      <c r="K30" s="185"/>
      <c r="L30" s="185"/>
      <c r="M30" s="184"/>
      <c r="N30" s="187"/>
      <c r="O30" s="184"/>
      <c r="P30" s="184"/>
      <c r="Q30" s="184"/>
      <c r="R30" s="184"/>
      <c r="S30" s="184"/>
      <c r="T30" s="184"/>
      <c r="U30" s="184"/>
      <c r="V30" s="395" t="str">
        <f t="shared" si="0"/>
        <v/>
      </c>
    </row>
    <row r="31" spans="1:22" x14ac:dyDescent="0.2">
      <c r="A31" s="25">
        <v>12</v>
      </c>
      <c r="B31" s="198"/>
      <c r="C31" s="185"/>
      <c r="D31" s="184"/>
      <c r="E31" s="184"/>
      <c r="F31" s="186"/>
      <c r="G31" s="186"/>
      <c r="H31" s="184"/>
      <c r="I31" s="187"/>
      <c r="J31" s="187"/>
      <c r="K31" s="185"/>
      <c r="L31" s="185"/>
      <c r="M31" s="184"/>
      <c r="N31" s="187"/>
      <c r="O31" s="184"/>
      <c r="P31" s="184"/>
      <c r="Q31" s="184"/>
      <c r="R31" s="184"/>
      <c r="S31" s="184"/>
      <c r="T31" s="184"/>
      <c r="U31" s="184"/>
      <c r="V31" s="395" t="str">
        <f t="shared" si="0"/>
        <v/>
      </c>
    </row>
    <row r="32" spans="1:22" x14ac:dyDescent="0.2">
      <c r="A32" s="25">
        <v>13</v>
      </c>
      <c r="B32" s="198"/>
      <c r="C32" s="185"/>
      <c r="D32" s="184"/>
      <c r="E32" s="184"/>
      <c r="F32" s="186"/>
      <c r="G32" s="186"/>
      <c r="H32" s="184"/>
      <c r="I32" s="187"/>
      <c r="J32" s="187"/>
      <c r="K32" s="185"/>
      <c r="L32" s="185"/>
      <c r="M32" s="184"/>
      <c r="N32" s="187"/>
      <c r="O32" s="184"/>
      <c r="P32" s="184"/>
      <c r="Q32" s="184"/>
      <c r="R32" s="184"/>
      <c r="S32" s="184"/>
      <c r="T32" s="184"/>
      <c r="U32" s="184"/>
      <c r="V32" s="395" t="str">
        <f t="shared" si="0"/>
        <v/>
      </c>
    </row>
    <row r="33" spans="1:22" x14ac:dyDescent="0.2">
      <c r="A33" s="25">
        <v>14</v>
      </c>
      <c r="B33" s="198"/>
      <c r="C33" s="185"/>
      <c r="D33" s="184"/>
      <c r="E33" s="184"/>
      <c r="F33" s="186"/>
      <c r="G33" s="186"/>
      <c r="H33" s="184"/>
      <c r="I33" s="187"/>
      <c r="J33" s="187"/>
      <c r="K33" s="185"/>
      <c r="L33" s="185"/>
      <c r="M33" s="184"/>
      <c r="N33" s="187"/>
      <c r="O33" s="184"/>
      <c r="P33" s="184"/>
      <c r="Q33" s="184"/>
      <c r="R33" s="184"/>
      <c r="S33" s="184"/>
      <c r="T33" s="184"/>
      <c r="U33" s="184"/>
      <c r="V33" s="395" t="str">
        <f t="shared" si="0"/>
        <v/>
      </c>
    </row>
    <row r="34" spans="1:22" x14ac:dyDescent="0.2">
      <c r="A34" s="25">
        <v>15</v>
      </c>
      <c r="B34" s="198"/>
      <c r="C34" s="185"/>
      <c r="D34" s="184"/>
      <c r="E34" s="184"/>
      <c r="F34" s="186"/>
      <c r="G34" s="186"/>
      <c r="H34" s="184"/>
      <c r="I34" s="187"/>
      <c r="J34" s="187"/>
      <c r="K34" s="185"/>
      <c r="L34" s="185"/>
      <c r="M34" s="184"/>
      <c r="N34" s="187"/>
      <c r="O34" s="184"/>
      <c r="P34" s="184"/>
      <c r="Q34" s="184"/>
      <c r="R34" s="184"/>
      <c r="S34" s="184"/>
      <c r="T34" s="184"/>
      <c r="U34" s="184"/>
      <c r="V34" s="395" t="str">
        <f t="shared" si="0"/>
        <v/>
      </c>
    </row>
    <row r="35" spans="1:22" x14ac:dyDescent="0.2">
      <c r="A35" s="25">
        <v>16</v>
      </c>
      <c r="B35" s="198"/>
      <c r="C35" s="185"/>
      <c r="D35" s="184"/>
      <c r="E35" s="184"/>
      <c r="F35" s="186"/>
      <c r="G35" s="186"/>
      <c r="H35" s="184"/>
      <c r="I35" s="187"/>
      <c r="J35" s="187"/>
      <c r="K35" s="185"/>
      <c r="L35" s="185"/>
      <c r="M35" s="184"/>
      <c r="N35" s="187"/>
      <c r="O35" s="184"/>
      <c r="P35" s="184"/>
      <c r="Q35" s="184"/>
      <c r="R35" s="184"/>
      <c r="S35" s="184"/>
      <c r="T35" s="184"/>
      <c r="U35" s="184"/>
      <c r="V35" s="395" t="str">
        <f t="shared" si="0"/>
        <v/>
      </c>
    </row>
    <row r="36" spans="1:22" x14ac:dyDescent="0.2">
      <c r="A36" s="25">
        <v>17</v>
      </c>
      <c r="B36" s="198"/>
      <c r="C36" s="185"/>
      <c r="D36" s="184"/>
      <c r="E36" s="184"/>
      <c r="F36" s="186"/>
      <c r="G36" s="186"/>
      <c r="H36" s="184"/>
      <c r="I36" s="187"/>
      <c r="J36" s="187"/>
      <c r="K36" s="185"/>
      <c r="L36" s="185"/>
      <c r="M36" s="184"/>
      <c r="N36" s="187"/>
      <c r="O36" s="184"/>
      <c r="P36" s="184"/>
      <c r="Q36" s="184"/>
      <c r="R36" s="184"/>
      <c r="S36" s="184"/>
      <c r="T36" s="184"/>
      <c r="U36" s="184"/>
      <c r="V36" s="395" t="str">
        <f t="shared" si="0"/>
        <v/>
      </c>
    </row>
    <row r="37" spans="1:22" x14ac:dyDescent="0.2">
      <c r="A37" s="25">
        <v>18</v>
      </c>
      <c r="B37" s="198"/>
      <c r="C37" s="185"/>
      <c r="D37" s="184"/>
      <c r="E37" s="184"/>
      <c r="F37" s="186"/>
      <c r="G37" s="186"/>
      <c r="H37" s="184"/>
      <c r="I37" s="187"/>
      <c r="J37" s="187"/>
      <c r="K37" s="185"/>
      <c r="L37" s="185"/>
      <c r="M37" s="184"/>
      <c r="N37" s="187"/>
      <c r="O37" s="184"/>
      <c r="P37" s="184"/>
      <c r="Q37" s="184"/>
      <c r="R37" s="184"/>
      <c r="S37" s="184"/>
      <c r="T37" s="184"/>
      <c r="U37" s="184"/>
      <c r="V37" s="395" t="str">
        <f t="shared" si="0"/>
        <v/>
      </c>
    </row>
    <row r="38" spans="1:22" x14ac:dyDescent="0.2">
      <c r="A38" s="25">
        <v>19</v>
      </c>
      <c r="B38" s="198"/>
      <c r="C38" s="185"/>
      <c r="D38" s="184"/>
      <c r="E38" s="184"/>
      <c r="F38" s="186"/>
      <c r="G38" s="186"/>
      <c r="H38" s="184"/>
      <c r="I38" s="187"/>
      <c r="J38" s="187"/>
      <c r="K38" s="185"/>
      <c r="L38" s="185"/>
      <c r="M38" s="184"/>
      <c r="N38" s="187"/>
      <c r="O38" s="184"/>
      <c r="P38" s="184"/>
      <c r="Q38" s="184"/>
      <c r="R38" s="184"/>
      <c r="S38" s="184"/>
      <c r="T38" s="184"/>
      <c r="U38" s="184"/>
      <c r="V38" s="395" t="str">
        <f t="shared" si="0"/>
        <v/>
      </c>
    </row>
    <row r="39" spans="1:22" x14ac:dyDescent="0.2">
      <c r="A39" s="25">
        <v>20</v>
      </c>
      <c r="B39" s="198"/>
      <c r="C39" s="185"/>
      <c r="D39" s="184"/>
      <c r="E39" s="184"/>
      <c r="F39" s="186"/>
      <c r="G39" s="186"/>
      <c r="H39" s="184"/>
      <c r="I39" s="187"/>
      <c r="J39" s="187"/>
      <c r="K39" s="185"/>
      <c r="L39" s="185"/>
      <c r="M39" s="184"/>
      <c r="N39" s="187"/>
      <c r="O39" s="184"/>
      <c r="P39" s="184"/>
      <c r="Q39" s="184"/>
      <c r="R39" s="184"/>
      <c r="S39" s="184"/>
      <c r="T39" s="184"/>
      <c r="U39" s="184"/>
      <c r="V39" s="395" t="str">
        <f t="shared" si="0"/>
        <v/>
      </c>
    </row>
    <row r="40" spans="1:22" x14ac:dyDescent="0.2">
      <c r="A40" s="25">
        <v>21</v>
      </c>
      <c r="B40" s="198"/>
      <c r="C40" s="185"/>
      <c r="D40" s="184"/>
      <c r="E40" s="184"/>
      <c r="F40" s="186"/>
      <c r="G40" s="186"/>
      <c r="H40" s="184"/>
      <c r="I40" s="187"/>
      <c r="J40" s="187"/>
      <c r="K40" s="185"/>
      <c r="L40" s="185"/>
      <c r="M40" s="184"/>
      <c r="N40" s="187"/>
      <c r="O40" s="184"/>
      <c r="P40" s="184"/>
      <c r="Q40" s="184"/>
      <c r="R40" s="184"/>
      <c r="S40" s="184"/>
      <c r="T40" s="184"/>
      <c r="U40" s="184"/>
      <c r="V40" s="395" t="str">
        <f t="shared" si="0"/>
        <v/>
      </c>
    </row>
    <row r="41" spans="1:22" x14ac:dyDescent="0.2">
      <c r="A41" s="25">
        <v>22</v>
      </c>
      <c r="B41" s="198"/>
      <c r="C41" s="185"/>
      <c r="D41" s="184"/>
      <c r="E41" s="184"/>
      <c r="F41" s="186"/>
      <c r="G41" s="186"/>
      <c r="H41" s="184"/>
      <c r="I41" s="187"/>
      <c r="J41" s="187"/>
      <c r="K41" s="185"/>
      <c r="L41" s="185"/>
      <c r="M41" s="184"/>
      <c r="N41" s="187"/>
      <c r="O41" s="184"/>
      <c r="P41" s="184"/>
      <c r="Q41" s="184"/>
      <c r="R41" s="184"/>
      <c r="S41" s="184"/>
      <c r="T41" s="184"/>
      <c r="U41" s="184"/>
      <c r="V41" s="395" t="str">
        <f t="shared" si="0"/>
        <v/>
      </c>
    </row>
    <row r="42" spans="1:22" x14ac:dyDescent="0.2">
      <c r="A42" s="25">
        <v>23</v>
      </c>
      <c r="B42" s="198"/>
      <c r="C42" s="185"/>
      <c r="D42" s="184"/>
      <c r="E42" s="184"/>
      <c r="F42" s="186"/>
      <c r="G42" s="186"/>
      <c r="H42" s="184"/>
      <c r="I42" s="187"/>
      <c r="J42" s="187"/>
      <c r="K42" s="185"/>
      <c r="L42" s="185"/>
      <c r="M42" s="184"/>
      <c r="N42" s="187"/>
      <c r="O42" s="184"/>
      <c r="P42" s="184"/>
      <c r="Q42" s="184"/>
      <c r="R42" s="184"/>
      <c r="S42" s="184"/>
      <c r="T42" s="184"/>
      <c r="U42" s="184"/>
      <c r="V42" s="395" t="str">
        <f t="shared" si="0"/>
        <v/>
      </c>
    </row>
    <row r="43" spans="1:22" x14ac:dyDescent="0.2">
      <c r="A43" s="25">
        <v>24</v>
      </c>
      <c r="B43" s="198"/>
      <c r="C43" s="185"/>
      <c r="D43" s="184"/>
      <c r="E43" s="184"/>
      <c r="F43" s="186"/>
      <c r="G43" s="186"/>
      <c r="H43" s="184"/>
      <c r="I43" s="187"/>
      <c r="J43" s="187"/>
      <c r="K43" s="185"/>
      <c r="L43" s="185"/>
      <c r="M43" s="184"/>
      <c r="N43" s="187"/>
      <c r="O43" s="184"/>
      <c r="P43" s="184"/>
      <c r="Q43" s="184"/>
      <c r="R43" s="184"/>
      <c r="S43" s="184"/>
      <c r="T43" s="184"/>
      <c r="U43" s="184"/>
      <c r="V43" s="395" t="str">
        <f t="shared" si="0"/>
        <v/>
      </c>
    </row>
    <row r="44" spans="1:22" x14ac:dyDescent="0.2">
      <c r="A44" s="25">
        <v>25</v>
      </c>
      <c r="B44" s="198"/>
      <c r="C44" s="185"/>
      <c r="D44" s="184"/>
      <c r="E44" s="184"/>
      <c r="F44" s="186"/>
      <c r="G44" s="186"/>
      <c r="H44" s="184"/>
      <c r="I44" s="187"/>
      <c r="J44" s="187"/>
      <c r="K44" s="185"/>
      <c r="L44" s="185"/>
      <c r="M44" s="184"/>
      <c r="N44" s="187"/>
      <c r="O44" s="184"/>
      <c r="P44" s="184"/>
      <c r="Q44" s="184"/>
      <c r="R44" s="184"/>
      <c r="S44" s="184"/>
      <c r="T44" s="184"/>
      <c r="U44" s="184"/>
      <c r="V44" s="395" t="str">
        <f t="shared" si="0"/>
        <v/>
      </c>
    </row>
    <row r="45" spans="1:22" x14ac:dyDescent="0.2">
      <c r="A45" s="25">
        <v>26</v>
      </c>
      <c r="B45" s="198"/>
      <c r="C45" s="185"/>
      <c r="D45" s="184"/>
      <c r="E45" s="184"/>
      <c r="F45" s="186"/>
      <c r="G45" s="186"/>
      <c r="H45" s="184"/>
      <c r="I45" s="187"/>
      <c r="J45" s="187"/>
      <c r="K45" s="185"/>
      <c r="L45" s="185"/>
      <c r="M45" s="184"/>
      <c r="N45" s="187"/>
      <c r="O45" s="184"/>
      <c r="P45" s="184"/>
      <c r="Q45" s="184"/>
      <c r="R45" s="184"/>
      <c r="S45" s="184"/>
      <c r="T45" s="184"/>
      <c r="U45" s="184"/>
      <c r="V45" s="395" t="str">
        <f t="shared" si="0"/>
        <v/>
      </c>
    </row>
    <row r="46" spans="1:22" x14ac:dyDescent="0.2">
      <c r="A46" s="25">
        <v>27</v>
      </c>
      <c r="B46" s="198"/>
      <c r="C46" s="185"/>
      <c r="D46" s="184"/>
      <c r="E46" s="184"/>
      <c r="F46" s="186"/>
      <c r="G46" s="186"/>
      <c r="H46" s="184"/>
      <c r="I46" s="187"/>
      <c r="J46" s="187"/>
      <c r="K46" s="185"/>
      <c r="L46" s="185"/>
      <c r="M46" s="184"/>
      <c r="N46" s="187"/>
      <c r="O46" s="184"/>
      <c r="P46" s="184"/>
      <c r="Q46" s="184"/>
      <c r="R46" s="184"/>
      <c r="S46" s="184"/>
      <c r="T46" s="184"/>
      <c r="U46" s="184"/>
      <c r="V46" s="395" t="str">
        <f t="shared" si="0"/>
        <v/>
      </c>
    </row>
    <row r="47" spans="1:22" x14ac:dyDescent="0.2">
      <c r="A47" s="25">
        <v>28</v>
      </c>
      <c r="B47" s="198"/>
      <c r="C47" s="185"/>
      <c r="D47" s="184"/>
      <c r="E47" s="184"/>
      <c r="F47" s="186"/>
      <c r="G47" s="186"/>
      <c r="H47" s="184"/>
      <c r="I47" s="187"/>
      <c r="J47" s="187"/>
      <c r="K47" s="185"/>
      <c r="L47" s="185"/>
      <c r="M47" s="184"/>
      <c r="N47" s="187"/>
      <c r="O47" s="184"/>
      <c r="P47" s="184"/>
      <c r="Q47" s="184"/>
      <c r="R47" s="184"/>
      <c r="S47" s="184"/>
      <c r="T47" s="184"/>
      <c r="U47" s="184"/>
      <c r="V47" s="395" t="str">
        <f t="shared" si="0"/>
        <v/>
      </c>
    </row>
    <row r="48" spans="1:22" x14ac:dyDescent="0.2">
      <c r="A48" s="25">
        <v>29</v>
      </c>
      <c r="B48" s="198"/>
      <c r="C48" s="185"/>
      <c r="D48" s="184"/>
      <c r="E48" s="184"/>
      <c r="F48" s="186"/>
      <c r="G48" s="186"/>
      <c r="H48" s="184"/>
      <c r="I48" s="187"/>
      <c r="J48" s="187"/>
      <c r="K48" s="185"/>
      <c r="L48" s="185"/>
      <c r="M48" s="184"/>
      <c r="N48" s="187"/>
      <c r="O48" s="184"/>
      <c r="P48" s="184"/>
      <c r="Q48" s="184"/>
      <c r="R48" s="184"/>
      <c r="S48" s="184"/>
      <c r="T48" s="184"/>
      <c r="U48" s="184"/>
      <c r="V48" s="395" t="str">
        <f t="shared" si="0"/>
        <v/>
      </c>
    </row>
    <row r="49" spans="1:22" x14ac:dyDescent="0.2">
      <c r="A49" s="25">
        <v>30</v>
      </c>
      <c r="B49" s="198"/>
      <c r="C49" s="185"/>
      <c r="D49" s="184"/>
      <c r="E49" s="184"/>
      <c r="F49" s="186"/>
      <c r="G49" s="186"/>
      <c r="H49" s="184"/>
      <c r="I49" s="187"/>
      <c r="J49" s="187"/>
      <c r="K49" s="185"/>
      <c r="L49" s="185"/>
      <c r="M49" s="184"/>
      <c r="N49" s="187"/>
      <c r="O49" s="184"/>
      <c r="P49" s="184"/>
      <c r="Q49" s="184"/>
      <c r="R49" s="184"/>
      <c r="S49" s="184"/>
      <c r="T49" s="184"/>
      <c r="U49" s="184"/>
      <c r="V49" s="395" t="str">
        <f t="shared" si="0"/>
        <v/>
      </c>
    </row>
    <row r="50" spans="1:22" x14ac:dyDescent="0.2">
      <c r="A50" s="25">
        <v>31</v>
      </c>
      <c r="B50" s="198"/>
      <c r="C50" s="185"/>
      <c r="D50" s="184"/>
      <c r="E50" s="184"/>
      <c r="F50" s="186"/>
      <c r="G50" s="186"/>
      <c r="H50" s="184"/>
      <c r="I50" s="187"/>
      <c r="J50" s="187"/>
      <c r="K50" s="185"/>
      <c r="L50" s="185"/>
      <c r="M50" s="184"/>
      <c r="N50" s="187"/>
      <c r="O50" s="184"/>
      <c r="P50" s="184"/>
      <c r="Q50" s="184"/>
      <c r="R50" s="184"/>
      <c r="S50" s="184"/>
      <c r="T50" s="184"/>
      <c r="U50" s="184"/>
      <c r="V50" s="395" t="str">
        <f t="shared" si="0"/>
        <v/>
      </c>
    </row>
    <row r="51" spans="1:22" x14ac:dyDescent="0.2">
      <c r="A51" s="25">
        <v>32</v>
      </c>
      <c r="B51" s="198"/>
      <c r="C51" s="185"/>
      <c r="D51" s="184"/>
      <c r="E51" s="184"/>
      <c r="F51" s="186"/>
      <c r="G51" s="186"/>
      <c r="H51" s="184"/>
      <c r="I51" s="187"/>
      <c r="J51" s="187"/>
      <c r="K51" s="185"/>
      <c r="L51" s="185"/>
      <c r="M51" s="184"/>
      <c r="N51" s="187"/>
      <c r="O51" s="184"/>
      <c r="P51" s="184"/>
      <c r="Q51" s="184"/>
      <c r="R51" s="184"/>
      <c r="S51" s="184"/>
      <c r="T51" s="184"/>
      <c r="U51" s="184"/>
      <c r="V51" s="395" t="str">
        <f t="shared" si="0"/>
        <v/>
      </c>
    </row>
    <row r="52" spans="1:22" x14ac:dyDescent="0.2">
      <c r="A52" s="25">
        <v>33</v>
      </c>
      <c r="B52" s="198"/>
      <c r="C52" s="185"/>
      <c r="D52" s="184"/>
      <c r="E52" s="184"/>
      <c r="F52" s="186"/>
      <c r="G52" s="186"/>
      <c r="H52" s="184"/>
      <c r="I52" s="187"/>
      <c r="J52" s="187"/>
      <c r="K52" s="185"/>
      <c r="L52" s="185"/>
      <c r="M52" s="184"/>
      <c r="N52" s="187"/>
      <c r="O52" s="184"/>
      <c r="P52" s="184"/>
      <c r="Q52" s="184"/>
      <c r="R52" s="184"/>
      <c r="S52" s="184"/>
      <c r="T52" s="184"/>
      <c r="U52" s="184"/>
      <c r="V52" s="395" t="str">
        <f t="shared" ref="V52:V83" si="1">IF(B52="","",IF(E52="N", "Fail",IF(OR(O52="",P52="",Q52="",R52="",S52="",T52="",U52=""),"ERROR",IF(AND(O52="Y",P52="Y",Q52="Y",R52="Y",S52="Y",T52="N",U52="Y"),"Pass","Fail"))))</f>
        <v/>
      </c>
    </row>
    <row r="53" spans="1:22" x14ac:dyDescent="0.2">
      <c r="A53" s="25">
        <v>34</v>
      </c>
      <c r="B53" s="198"/>
      <c r="C53" s="185"/>
      <c r="D53" s="184"/>
      <c r="E53" s="184"/>
      <c r="F53" s="186"/>
      <c r="G53" s="186"/>
      <c r="H53" s="184"/>
      <c r="I53" s="187"/>
      <c r="J53" s="187"/>
      <c r="K53" s="185"/>
      <c r="L53" s="185"/>
      <c r="M53" s="184"/>
      <c r="N53" s="187"/>
      <c r="O53" s="184"/>
      <c r="P53" s="184"/>
      <c r="Q53" s="184"/>
      <c r="R53" s="184"/>
      <c r="S53" s="184"/>
      <c r="T53" s="184"/>
      <c r="U53" s="184"/>
      <c r="V53" s="395" t="str">
        <f t="shared" si="1"/>
        <v/>
      </c>
    </row>
    <row r="54" spans="1:22" x14ac:dyDescent="0.2">
      <c r="A54" s="25">
        <v>35</v>
      </c>
      <c r="B54" s="198"/>
      <c r="C54" s="185"/>
      <c r="D54" s="184"/>
      <c r="E54" s="184"/>
      <c r="F54" s="186"/>
      <c r="G54" s="186"/>
      <c r="H54" s="184"/>
      <c r="I54" s="187"/>
      <c r="J54" s="187"/>
      <c r="K54" s="185"/>
      <c r="L54" s="185"/>
      <c r="M54" s="184"/>
      <c r="N54" s="187"/>
      <c r="O54" s="184"/>
      <c r="P54" s="184"/>
      <c r="Q54" s="184"/>
      <c r="R54" s="184"/>
      <c r="S54" s="184"/>
      <c r="T54" s="184"/>
      <c r="U54" s="184"/>
      <c r="V54" s="395" t="str">
        <f t="shared" si="1"/>
        <v/>
      </c>
    </row>
    <row r="55" spans="1:22" x14ac:dyDescent="0.2">
      <c r="A55" s="25">
        <v>36</v>
      </c>
      <c r="B55" s="198"/>
      <c r="C55" s="185"/>
      <c r="D55" s="184"/>
      <c r="E55" s="184"/>
      <c r="F55" s="186"/>
      <c r="G55" s="186"/>
      <c r="H55" s="184"/>
      <c r="I55" s="187"/>
      <c r="J55" s="187"/>
      <c r="K55" s="185"/>
      <c r="L55" s="185"/>
      <c r="M55" s="184"/>
      <c r="N55" s="187"/>
      <c r="O55" s="184"/>
      <c r="P55" s="184"/>
      <c r="Q55" s="184"/>
      <c r="R55" s="184"/>
      <c r="S55" s="184"/>
      <c r="T55" s="184"/>
      <c r="U55" s="184"/>
      <c r="V55" s="395" t="str">
        <f t="shared" si="1"/>
        <v/>
      </c>
    </row>
    <row r="56" spans="1:22" x14ac:dyDescent="0.2">
      <c r="A56" s="25">
        <v>37</v>
      </c>
      <c r="B56" s="198"/>
      <c r="C56" s="185"/>
      <c r="D56" s="184"/>
      <c r="E56" s="184"/>
      <c r="F56" s="186"/>
      <c r="G56" s="186"/>
      <c r="H56" s="184"/>
      <c r="I56" s="187"/>
      <c r="J56" s="187"/>
      <c r="K56" s="185"/>
      <c r="L56" s="185"/>
      <c r="M56" s="184"/>
      <c r="N56" s="187"/>
      <c r="O56" s="184"/>
      <c r="P56" s="184"/>
      <c r="Q56" s="184"/>
      <c r="R56" s="184"/>
      <c r="S56" s="184"/>
      <c r="T56" s="184"/>
      <c r="U56" s="184"/>
      <c r="V56" s="395" t="str">
        <f t="shared" si="1"/>
        <v/>
      </c>
    </row>
    <row r="57" spans="1:22" x14ac:dyDescent="0.2">
      <c r="A57" s="25">
        <v>38</v>
      </c>
      <c r="B57" s="198"/>
      <c r="C57" s="185"/>
      <c r="D57" s="184"/>
      <c r="E57" s="184"/>
      <c r="F57" s="186"/>
      <c r="G57" s="186"/>
      <c r="H57" s="184"/>
      <c r="I57" s="187"/>
      <c r="J57" s="187"/>
      <c r="K57" s="185"/>
      <c r="L57" s="185"/>
      <c r="M57" s="184"/>
      <c r="N57" s="187"/>
      <c r="O57" s="184"/>
      <c r="P57" s="184"/>
      <c r="Q57" s="184"/>
      <c r="R57" s="184"/>
      <c r="S57" s="184"/>
      <c r="T57" s="184"/>
      <c r="U57" s="184"/>
      <c r="V57" s="395" t="str">
        <f t="shared" si="1"/>
        <v/>
      </c>
    </row>
    <row r="58" spans="1:22" x14ac:dyDescent="0.2">
      <c r="A58" s="25">
        <v>39</v>
      </c>
      <c r="B58" s="198"/>
      <c r="C58" s="185"/>
      <c r="D58" s="184"/>
      <c r="E58" s="184"/>
      <c r="F58" s="186"/>
      <c r="G58" s="186"/>
      <c r="H58" s="184"/>
      <c r="I58" s="187"/>
      <c r="J58" s="187"/>
      <c r="K58" s="185"/>
      <c r="L58" s="185"/>
      <c r="M58" s="184"/>
      <c r="N58" s="187"/>
      <c r="O58" s="184"/>
      <c r="P58" s="184"/>
      <c r="Q58" s="184"/>
      <c r="R58" s="184"/>
      <c r="S58" s="184"/>
      <c r="T58" s="184"/>
      <c r="U58" s="184"/>
      <c r="V58" s="395" t="str">
        <f t="shared" si="1"/>
        <v/>
      </c>
    </row>
    <row r="59" spans="1:22" x14ac:dyDescent="0.2">
      <c r="A59" s="25">
        <v>40</v>
      </c>
      <c r="B59" s="198"/>
      <c r="C59" s="185"/>
      <c r="D59" s="184"/>
      <c r="E59" s="184"/>
      <c r="F59" s="186"/>
      <c r="G59" s="186"/>
      <c r="H59" s="184"/>
      <c r="I59" s="187"/>
      <c r="J59" s="187"/>
      <c r="K59" s="185"/>
      <c r="L59" s="185"/>
      <c r="M59" s="184"/>
      <c r="N59" s="187"/>
      <c r="O59" s="184"/>
      <c r="P59" s="184"/>
      <c r="Q59" s="184"/>
      <c r="R59" s="184"/>
      <c r="S59" s="184"/>
      <c r="T59" s="184"/>
      <c r="U59" s="184"/>
      <c r="V59" s="395" t="str">
        <f t="shared" si="1"/>
        <v/>
      </c>
    </row>
    <row r="60" spans="1:22" x14ac:dyDescent="0.2">
      <c r="A60" s="25">
        <v>41</v>
      </c>
      <c r="B60" s="198"/>
      <c r="C60" s="185"/>
      <c r="D60" s="184"/>
      <c r="E60" s="184"/>
      <c r="F60" s="186"/>
      <c r="G60" s="186"/>
      <c r="H60" s="184"/>
      <c r="I60" s="187"/>
      <c r="J60" s="187"/>
      <c r="K60" s="185"/>
      <c r="L60" s="185"/>
      <c r="M60" s="184"/>
      <c r="N60" s="187"/>
      <c r="O60" s="184"/>
      <c r="P60" s="184"/>
      <c r="Q60" s="184"/>
      <c r="R60" s="184"/>
      <c r="S60" s="184"/>
      <c r="T60" s="184"/>
      <c r="U60" s="184"/>
      <c r="V60" s="395" t="str">
        <f t="shared" si="1"/>
        <v/>
      </c>
    </row>
    <row r="61" spans="1:22" x14ac:dyDescent="0.2">
      <c r="A61" s="25">
        <v>42</v>
      </c>
      <c r="B61" s="198"/>
      <c r="C61" s="185"/>
      <c r="D61" s="184"/>
      <c r="E61" s="184"/>
      <c r="F61" s="186"/>
      <c r="G61" s="186"/>
      <c r="H61" s="184"/>
      <c r="I61" s="187"/>
      <c r="J61" s="187"/>
      <c r="K61" s="185"/>
      <c r="L61" s="185"/>
      <c r="M61" s="184"/>
      <c r="N61" s="187"/>
      <c r="O61" s="184"/>
      <c r="P61" s="184"/>
      <c r="Q61" s="184"/>
      <c r="R61" s="184"/>
      <c r="S61" s="184"/>
      <c r="T61" s="184"/>
      <c r="U61" s="184"/>
      <c r="V61" s="395" t="str">
        <f t="shared" si="1"/>
        <v/>
      </c>
    </row>
    <row r="62" spans="1:22" x14ac:dyDescent="0.2">
      <c r="A62" s="25">
        <v>43</v>
      </c>
      <c r="B62" s="198"/>
      <c r="C62" s="185"/>
      <c r="D62" s="184"/>
      <c r="E62" s="184"/>
      <c r="F62" s="186"/>
      <c r="G62" s="186"/>
      <c r="H62" s="184"/>
      <c r="I62" s="187"/>
      <c r="J62" s="187"/>
      <c r="K62" s="185"/>
      <c r="L62" s="185"/>
      <c r="M62" s="184"/>
      <c r="N62" s="187"/>
      <c r="O62" s="184"/>
      <c r="P62" s="184"/>
      <c r="Q62" s="184"/>
      <c r="R62" s="184"/>
      <c r="S62" s="184"/>
      <c r="T62" s="184"/>
      <c r="U62" s="184"/>
      <c r="V62" s="395" t="str">
        <f t="shared" si="1"/>
        <v/>
      </c>
    </row>
    <row r="63" spans="1:22" x14ac:dyDescent="0.2">
      <c r="A63" s="25">
        <v>44</v>
      </c>
      <c r="B63" s="198"/>
      <c r="C63" s="185"/>
      <c r="D63" s="184"/>
      <c r="E63" s="184"/>
      <c r="F63" s="186"/>
      <c r="G63" s="186"/>
      <c r="H63" s="184"/>
      <c r="I63" s="187"/>
      <c r="J63" s="187"/>
      <c r="K63" s="185"/>
      <c r="L63" s="185"/>
      <c r="M63" s="184"/>
      <c r="N63" s="187"/>
      <c r="O63" s="184"/>
      <c r="P63" s="184"/>
      <c r="Q63" s="184"/>
      <c r="R63" s="184"/>
      <c r="S63" s="184"/>
      <c r="T63" s="184"/>
      <c r="U63" s="184"/>
      <c r="V63" s="395" t="str">
        <f t="shared" si="1"/>
        <v/>
      </c>
    </row>
    <row r="64" spans="1:22" x14ac:dyDescent="0.2">
      <c r="A64" s="25">
        <v>45</v>
      </c>
      <c r="B64" s="198"/>
      <c r="C64" s="185"/>
      <c r="D64" s="184"/>
      <c r="E64" s="184"/>
      <c r="F64" s="186"/>
      <c r="G64" s="186"/>
      <c r="H64" s="184"/>
      <c r="I64" s="187"/>
      <c r="J64" s="187"/>
      <c r="K64" s="185"/>
      <c r="L64" s="185"/>
      <c r="M64" s="184"/>
      <c r="N64" s="187"/>
      <c r="O64" s="184"/>
      <c r="P64" s="184"/>
      <c r="Q64" s="184"/>
      <c r="R64" s="184"/>
      <c r="S64" s="184"/>
      <c r="T64" s="184"/>
      <c r="U64" s="184"/>
      <c r="V64" s="395" t="str">
        <f t="shared" si="1"/>
        <v/>
      </c>
    </row>
    <row r="65" spans="1:22" x14ac:dyDescent="0.2">
      <c r="A65" s="25">
        <v>46</v>
      </c>
      <c r="B65" s="198"/>
      <c r="C65" s="185"/>
      <c r="D65" s="184"/>
      <c r="E65" s="184"/>
      <c r="F65" s="186"/>
      <c r="G65" s="186"/>
      <c r="H65" s="184"/>
      <c r="I65" s="187"/>
      <c r="J65" s="187"/>
      <c r="K65" s="185"/>
      <c r="L65" s="185"/>
      <c r="M65" s="184"/>
      <c r="N65" s="187"/>
      <c r="O65" s="184"/>
      <c r="P65" s="184"/>
      <c r="Q65" s="184"/>
      <c r="R65" s="184"/>
      <c r="S65" s="184"/>
      <c r="T65" s="184"/>
      <c r="U65" s="184"/>
      <c r="V65" s="395" t="str">
        <f t="shared" si="1"/>
        <v/>
      </c>
    </row>
    <row r="66" spans="1:22" x14ac:dyDescent="0.2">
      <c r="A66" s="25">
        <v>47</v>
      </c>
      <c r="B66" s="198"/>
      <c r="C66" s="185"/>
      <c r="D66" s="184"/>
      <c r="E66" s="184"/>
      <c r="F66" s="186"/>
      <c r="G66" s="186"/>
      <c r="H66" s="184"/>
      <c r="I66" s="187"/>
      <c r="J66" s="187"/>
      <c r="K66" s="185"/>
      <c r="L66" s="185"/>
      <c r="M66" s="184"/>
      <c r="N66" s="187"/>
      <c r="O66" s="184"/>
      <c r="P66" s="184"/>
      <c r="Q66" s="184"/>
      <c r="R66" s="184"/>
      <c r="S66" s="184"/>
      <c r="T66" s="184"/>
      <c r="U66" s="184"/>
      <c r="V66" s="395" t="str">
        <f t="shared" si="1"/>
        <v/>
      </c>
    </row>
    <row r="67" spans="1:22" x14ac:dyDescent="0.2">
      <c r="A67" s="25">
        <v>48</v>
      </c>
      <c r="B67" s="198"/>
      <c r="C67" s="185"/>
      <c r="D67" s="184"/>
      <c r="E67" s="184"/>
      <c r="F67" s="186"/>
      <c r="G67" s="186"/>
      <c r="H67" s="184"/>
      <c r="I67" s="187"/>
      <c r="J67" s="187"/>
      <c r="K67" s="185"/>
      <c r="L67" s="185"/>
      <c r="M67" s="184"/>
      <c r="N67" s="187"/>
      <c r="O67" s="184"/>
      <c r="P67" s="184"/>
      <c r="Q67" s="184"/>
      <c r="R67" s="184"/>
      <c r="S67" s="184"/>
      <c r="T67" s="184"/>
      <c r="U67" s="184"/>
      <c r="V67" s="395" t="str">
        <f t="shared" si="1"/>
        <v/>
      </c>
    </row>
    <row r="68" spans="1:22" x14ac:dyDescent="0.2">
      <c r="A68" s="25">
        <v>49</v>
      </c>
      <c r="B68" s="198"/>
      <c r="C68" s="185"/>
      <c r="D68" s="184"/>
      <c r="E68" s="184"/>
      <c r="F68" s="186"/>
      <c r="G68" s="186"/>
      <c r="H68" s="184"/>
      <c r="I68" s="187"/>
      <c r="J68" s="187"/>
      <c r="K68" s="185"/>
      <c r="L68" s="185"/>
      <c r="M68" s="184"/>
      <c r="N68" s="187"/>
      <c r="O68" s="184"/>
      <c r="P68" s="184"/>
      <c r="Q68" s="184"/>
      <c r="R68" s="184"/>
      <c r="S68" s="184"/>
      <c r="T68" s="184"/>
      <c r="U68" s="184"/>
      <c r="V68" s="395" t="str">
        <f t="shared" si="1"/>
        <v/>
      </c>
    </row>
    <row r="69" spans="1:22" x14ac:dyDescent="0.2">
      <c r="A69" s="25">
        <v>50</v>
      </c>
      <c r="B69" s="198"/>
      <c r="C69" s="185"/>
      <c r="D69" s="184"/>
      <c r="E69" s="184"/>
      <c r="F69" s="186"/>
      <c r="G69" s="186"/>
      <c r="H69" s="184"/>
      <c r="I69" s="187"/>
      <c r="J69" s="187"/>
      <c r="K69" s="185"/>
      <c r="L69" s="185"/>
      <c r="M69" s="184"/>
      <c r="N69" s="187"/>
      <c r="O69" s="184"/>
      <c r="P69" s="184"/>
      <c r="Q69" s="184"/>
      <c r="R69" s="184"/>
      <c r="S69" s="184"/>
      <c r="T69" s="184"/>
      <c r="U69" s="184"/>
      <c r="V69" s="395" t="str">
        <f t="shared" si="1"/>
        <v/>
      </c>
    </row>
    <row r="70" spans="1:22" x14ac:dyDescent="0.2">
      <c r="A70" s="25">
        <v>51</v>
      </c>
      <c r="B70" s="198"/>
      <c r="C70" s="185"/>
      <c r="D70" s="184"/>
      <c r="E70" s="184"/>
      <c r="F70" s="186"/>
      <c r="G70" s="186"/>
      <c r="H70" s="184"/>
      <c r="I70" s="187"/>
      <c r="J70" s="187"/>
      <c r="K70" s="185"/>
      <c r="L70" s="185"/>
      <c r="M70" s="184"/>
      <c r="N70" s="187"/>
      <c r="O70" s="184"/>
      <c r="P70" s="184"/>
      <c r="Q70" s="184"/>
      <c r="R70" s="184"/>
      <c r="S70" s="184"/>
      <c r="T70" s="184"/>
      <c r="U70" s="184"/>
      <c r="V70" s="395" t="str">
        <f t="shared" si="1"/>
        <v/>
      </c>
    </row>
    <row r="71" spans="1:22" x14ac:dyDescent="0.2">
      <c r="A71" s="25">
        <v>52</v>
      </c>
      <c r="B71" s="198"/>
      <c r="C71" s="185"/>
      <c r="D71" s="184"/>
      <c r="E71" s="184"/>
      <c r="F71" s="186"/>
      <c r="G71" s="186"/>
      <c r="H71" s="184"/>
      <c r="I71" s="187"/>
      <c r="J71" s="187"/>
      <c r="K71" s="185"/>
      <c r="L71" s="185"/>
      <c r="M71" s="184"/>
      <c r="N71" s="187"/>
      <c r="O71" s="184"/>
      <c r="P71" s="184"/>
      <c r="Q71" s="184"/>
      <c r="R71" s="184"/>
      <c r="S71" s="184"/>
      <c r="T71" s="184"/>
      <c r="U71" s="184"/>
      <c r="V71" s="395" t="str">
        <f t="shared" si="1"/>
        <v/>
      </c>
    </row>
    <row r="72" spans="1:22" x14ac:dyDescent="0.2">
      <c r="A72" s="25">
        <v>53</v>
      </c>
      <c r="B72" s="198"/>
      <c r="C72" s="185"/>
      <c r="D72" s="184"/>
      <c r="E72" s="184"/>
      <c r="F72" s="186"/>
      <c r="G72" s="186"/>
      <c r="H72" s="184"/>
      <c r="I72" s="187"/>
      <c r="J72" s="187"/>
      <c r="K72" s="185"/>
      <c r="L72" s="185"/>
      <c r="M72" s="184"/>
      <c r="N72" s="187"/>
      <c r="O72" s="184"/>
      <c r="P72" s="184"/>
      <c r="Q72" s="184"/>
      <c r="R72" s="184"/>
      <c r="S72" s="184"/>
      <c r="T72" s="184"/>
      <c r="U72" s="184"/>
      <c r="V72" s="395" t="str">
        <f t="shared" si="1"/>
        <v/>
      </c>
    </row>
    <row r="73" spans="1:22" x14ac:dyDescent="0.2">
      <c r="A73" s="25">
        <v>54</v>
      </c>
      <c r="B73" s="198"/>
      <c r="C73" s="185"/>
      <c r="D73" s="184"/>
      <c r="E73" s="184"/>
      <c r="F73" s="186"/>
      <c r="G73" s="186"/>
      <c r="H73" s="184"/>
      <c r="I73" s="187"/>
      <c r="J73" s="187"/>
      <c r="K73" s="185"/>
      <c r="L73" s="185"/>
      <c r="M73" s="184"/>
      <c r="N73" s="187"/>
      <c r="O73" s="184"/>
      <c r="P73" s="184"/>
      <c r="Q73" s="184"/>
      <c r="R73" s="184"/>
      <c r="S73" s="184"/>
      <c r="T73" s="184"/>
      <c r="U73" s="184"/>
      <c r="V73" s="395" t="str">
        <f t="shared" si="1"/>
        <v/>
      </c>
    </row>
    <row r="74" spans="1:22" x14ac:dyDescent="0.2">
      <c r="A74" s="25">
        <v>55</v>
      </c>
      <c r="B74" s="198"/>
      <c r="C74" s="185"/>
      <c r="D74" s="184"/>
      <c r="E74" s="184"/>
      <c r="F74" s="186"/>
      <c r="G74" s="186"/>
      <c r="H74" s="184"/>
      <c r="I74" s="187"/>
      <c r="J74" s="187"/>
      <c r="K74" s="185"/>
      <c r="L74" s="185"/>
      <c r="M74" s="184"/>
      <c r="N74" s="187"/>
      <c r="O74" s="184"/>
      <c r="P74" s="184"/>
      <c r="Q74" s="184"/>
      <c r="R74" s="184"/>
      <c r="S74" s="184"/>
      <c r="T74" s="184"/>
      <c r="U74" s="184"/>
      <c r="V74" s="395" t="str">
        <f t="shared" si="1"/>
        <v/>
      </c>
    </row>
    <row r="75" spans="1:22" x14ac:dyDescent="0.2">
      <c r="A75" s="25">
        <v>56</v>
      </c>
      <c r="B75" s="198"/>
      <c r="C75" s="185"/>
      <c r="D75" s="184"/>
      <c r="E75" s="184"/>
      <c r="F75" s="186"/>
      <c r="G75" s="186"/>
      <c r="H75" s="184"/>
      <c r="I75" s="187"/>
      <c r="J75" s="187"/>
      <c r="K75" s="185"/>
      <c r="L75" s="185"/>
      <c r="M75" s="184"/>
      <c r="N75" s="187"/>
      <c r="O75" s="184"/>
      <c r="P75" s="184"/>
      <c r="Q75" s="184"/>
      <c r="R75" s="184"/>
      <c r="S75" s="184"/>
      <c r="T75" s="184"/>
      <c r="U75" s="184"/>
      <c r="V75" s="395" t="str">
        <f t="shared" si="1"/>
        <v/>
      </c>
    </row>
    <row r="76" spans="1:22" x14ac:dyDescent="0.2">
      <c r="A76" s="25">
        <v>57</v>
      </c>
      <c r="B76" s="198"/>
      <c r="C76" s="185"/>
      <c r="D76" s="184"/>
      <c r="E76" s="184"/>
      <c r="F76" s="186"/>
      <c r="G76" s="186"/>
      <c r="H76" s="184"/>
      <c r="I76" s="187"/>
      <c r="J76" s="187"/>
      <c r="K76" s="185"/>
      <c r="L76" s="185"/>
      <c r="M76" s="184"/>
      <c r="N76" s="187"/>
      <c r="O76" s="184"/>
      <c r="P76" s="184"/>
      <c r="Q76" s="184"/>
      <c r="R76" s="184"/>
      <c r="S76" s="184"/>
      <c r="T76" s="184"/>
      <c r="U76" s="184"/>
      <c r="V76" s="395" t="str">
        <f t="shared" si="1"/>
        <v/>
      </c>
    </row>
    <row r="77" spans="1:22" x14ac:dyDescent="0.2">
      <c r="A77" s="25">
        <v>58</v>
      </c>
      <c r="B77" s="198"/>
      <c r="C77" s="185"/>
      <c r="D77" s="184"/>
      <c r="E77" s="184"/>
      <c r="F77" s="186"/>
      <c r="G77" s="186"/>
      <c r="H77" s="184"/>
      <c r="I77" s="187"/>
      <c r="J77" s="187"/>
      <c r="K77" s="185"/>
      <c r="L77" s="185"/>
      <c r="M77" s="184"/>
      <c r="N77" s="187"/>
      <c r="O77" s="184"/>
      <c r="P77" s="184"/>
      <c r="Q77" s="184"/>
      <c r="R77" s="184"/>
      <c r="S77" s="184"/>
      <c r="T77" s="184"/>
      <c r="U77" s="184"/>
      <c r="V77" s="395" t="str">
        <f t="shared" si="1"/>
        <v/>
      </c>
    </row>
    <row r="78" spans="1:22" x14ac:dyDescent="0.2">
      <c r="A78" s="25">
        <v>59</v>
      </c>
      <c r="B78" s="198"/>
      <c r="C78" s="185"/>
      <c r="D78" s="184"/>
      <c r="E78" s="184"/>
      <c r="F78" s="186"/>
      <c r="G78" s="186"/>
      <c r="H78" s="184"/>
      <c r="I78" s="187"/>
      <c r="J78" s="187"/>
      <c r="K78" s="185"/>
      <c r="L78" s="185"/>
      <c r="M78" s="184"/>
      <c r="N78" s="187"/>
      <c r="O78" s="184"/>
      <c r="P78" s="184"/>
      <c r="Q78" s="184"/>
      <c r="R78" s="184"/>
      <c r="S78" s="184"/>
      <c r="T78" s="184"/>
      <c r="U78" s="184"/>
      <c r="V78" s="395" t="str">
        <f t="shared" si="1"/>
        <v/>
      </c>
    </row>
    <row r="79" spans="1:22" x14ac:dyDescent="0.2">
      <c r="A79" s="25">
        <v>60</v>
      </c>
      <c r="B79" s="198"/>
      <c r="C79" s="185"/>
      <c r="D79" s="184"/>
      <c r="E79" s="184"/>
      <c r="F79" s="186"/>
      <c r="G79" s="186"/>
      <c r="H79" s="184"/>
      <c r="I79" s="187"/>
      <c r="J79" s="187"/>
      <c r="K79" s="185"/>
      <c r="L79" s="185"/>
      <c r="M79" s="184"/>
      <c r="N79" s="187"/>
      <c r="O79" s="184"/>
      <c r="P79" s="184"/>
      <c r="Q79" s="184"/>
      <c r="R79" s="184"/>
      <c r="S79" s="184"/>
      <c r="T79" s="184"/>
      <c r="U79" s="184"/>
      <c r="V79" s="395" t="str">
        <f t="shared" si="1"/>
        <v/>
      </c>
    </row>
    <row r="80" spans="1:22" x14ac:dyDescent="0.2">
      <c r="A80" s="25">
        <v>61</v>
      </c>
      <c r="B80" s="198"/>
      <c r="C80" s="185"/>
      <c r="D80" s="184"/>
      <c r="E80" s="184"/>
      <c r="F80" s="186"/>
      <c r="G80" s="186"/>
      <c r="H80" s="184"/>
      <c r="I80" s="187"/>
      <c r="J80" s="187"/>
      <c r="K80" s="185"/>
      <c r="L80" s="185"/>
      <c r="M80" s="184"/>
      <c r="N80" s="187"/>
      <c r="O80" s="184"/>
      <c r="P80" s="184"/>
      <c r="Q80" s="184"/>
      <c r="R80" s="184"/>
      <c r="S80" s="184"/>
      <c r="T80" s="184"/>
      <c r="U80" s="184"/>
      <c r="V80" s="395" t="str">
        <f t="shared" si="1"/>
        <v/>
      </c>
    </row>
    <row r="81" spans="1:22" x14ac:dyDescent="0.2">
      <c r="A81" s="25">
        <v>62</v>
      </c>
      <c r="B81" s="198"/>
      <c r="C81" s="185"/>
      <c r="D81" s="184"/>
      <c r="E81" s="184"/>
      <c r="F81" s="186"/>
      <c r="G81" s="186"/>
      <c r="H81" s="184"/>
      <c r="I81" s="187"/>
      <c r="J81" s="187"/>
      <c r="K81" s="185"/>
      <c r="L81" s="185"/>
      <c r="M81" s="184"/>
      <c r="N81" s="187"/>
      <c r="O81" s="184"/>
      <c r="P81" s="184"/>
      <c r="Q81" s="184"/>
      <c r="R81" s="184"/>
      <c r="S81" s="184"/>
      <c r="T81" s="184"/>
      <c r="U81" s="184"/>
      <c r="V81" s="395" t="str">
        <f t="shared" si="1"/>
        <v/>
      </c>
    </row>
    <row r="82" spans="1:22" x14ac:dyDescent="0.2">
      <c r="A82" s="25">
        <v>63</v>
      </c>
      <c r="B82" s="198"/>
      <c r="C82" s="185"/>
      <c r="D82" s="184"/>
      <c r="E82" s="184"/>
      <c r="F82" s="186"/>
      <c r="G82" s="186"/>
      <c r="H82" s="184"/>
      <c r="I82" s="187"/>
      <c r="J82" s="187"/>
      <c r="K82" s="185"/>
      <c r="L82" s="185"/>
      <c r="M82" s="184"/>
      <c r="N82" s="187"/>
      <c r="O82" s="184"/>
      <c r="P82" s="184"/>
      <c r="Q82" s="184"/>
      <c r="R82" s="184"/>
      <c r="S82" s="184"/>
      <c r="T82" s="184"/>
      <c r="U82" s="184"/>
      <c r="V82" s="395" t="str">
        <f t="shared" si="1"/>
        <v/>
      </c>
    </row>
    <row r="83" spans="1:22" x14ac:dyDescent="0.2">
      <c r="A83" s="25">
        <v>64</v>
      </c>
      <c r="B83" s="198"/>
      <c r="C83" s="185"/>
      <c r="D83" s="184"/>
      <c r="E83" s="184"/>
      <c r="F83" s="186"/>
      <c r="G83" s="186"/>
      <c r="H83" s="184"/>
      <c r="I83" s="187"/>
      <c r="J83" s="187"/>
      <c r="K83" s="185"/>
      <c r="L83" s="185"/>
      <c r="M83" s="184"/>
      <c r="N83" s="187"/>
      <c r="O83" s="184"/>
      <c r="P83" s="184"/>
      <c r="Q83" s="184"/>
      <c r="R83" s="184"/>
      <c r="S83" s="184"/>
      <c r="T83" s="184"/>
      <c r="U83" s="184"/>
      <c r="V83" s="395" t="str">
        <f t="shared" si="1"/>
        <v/>
      </c>
    </row>
    <row r="84" spans="1:22" x14ac:dyDescent="0.2">
      <c r="A84" s="25">
        <v>65</v>
      </c>
      <c r="B84" s="198"/>
      <c r="C84" s="185"/>
      <c r="D84" s="184"/>
      <c r="E84" s="184"/>
      <c r="F84" s="186"/>
      <c r="G84" s="186"/>
      <c r="H84" s="184"/>
      <c r="I84" s="187"/>
      <c r="J84" s="187"/>
      <c r="K84" s="185"/>
      <c r="L84" s="185"/>
      <c r="M84" s="184"/>
      <c r="N84" s="187"/>
      <c r="O84" s="184"/>
      <c r="P84" s="184"/>
      <c r="Q84" s="184"/>
      <c r="R84" s="184"/>
      <c r="S84" s="184"/>
      <c r="T84" s="184"/>
      <c r="U84" s="184"/>
      <c r="V84" s="395" t="str">
        <f t="shared" ref="V84:V115" si="2">IF(B84="","",IF(E84="N", "Fail",IF(OR(O84="",P84="",Q84="",R84="",S84="",T84="",U84=""),"ERROR",IF(AND(O84="Y",P84="Y",Q84="Y",R84="Y",S84="Y",T84="N",U84="Y"),"Pass","Fail"))))</f>
        <v/>
      </c>
    </row>
    <row r="85" spans="1:22" x14ac:dyDescent="0.2">
      <c r="A85" s="25">
        <v>66</v>
      </c>
      <c r="B85" s="198"/>
      <c r="C85" s="185"/>
      <c r="D85" s="184"/>
      <c r="E85" s="184"/>
      <c r="F85" s="186"/>
      <c r="G85" s="186"/>
      <c r="H85" s="184"/>
      <c r="I85" s="187"/>
      <c r="J85" s="187"/>
      <c r="K85" s="185"/>
      <c r="L85" s="185"/>
      <c r="M85" s="184"/>
      <c r="N85" s="187"/>
      <c r="O85" s="184"/>
      <c r="P85" s="184"/>
      <c r="Q85" s="184"/>
      <c r="R85" s="184"/>
      <c r="S85" s="184"/>
      <c r="T85" s="184"/>
      <c r="U85" s="184"/>
      <c r="V85" s="395" t="str">
        <f t="shared" si="2"/>
        <v/>
      </c>
    </row>
    <row r="86" spans="1:22" x14ac:dyDescent="0.2">
      <c r="A86" s="25">
        <v>67</v>
      </c>
      <c r="B86" s="198"/>
      <c r="C86" s="185"/>
      <c r="D86" s="184"/>
      <c r="E86" s="184"/>
      <c r="F86" s="186"/>
      <c r="G86" s="186"/>
      <c r="H86" s="184"/>
      <c r="I86" s="187"/>
      <c r="J86" s="187"/>
      <c r="K86" s="185"/>
      <c r="L86" s="185"/>
      <c r="M86" s="184"/>
      <c r="N86" s="187"/>
      <c r="O86" s="184"/>
      <c r="P86" s="184"/>
      <c r="Q86" s="184"/>
      <c r="R86" s="184"/>
      <c r="S86" s="184"/>
      <c r="T86" s="184"/>
      <c r="U86" s="184"/>
      <c r="V86" s="395" t="str">
        <f t="shared" si="2"/>
        <v/>
      </c>
    </row>
    <row r="87" spans="1:22" x14ac:dyDescent="0.2">
      <c r="A87" s="25">
        <v>68</v>
      </c>
      <c r="B87" s="198"/>
      <c r="C87" s="185"/>
      <c r="D87" s="184"/>
      <c r="E87" s="184"/>
      <c r="F87" s="186"/>
      <c r="G87" s="186"/>
      <c r="H87" s="184"/>
      <c r="I87" s="187"/>
      <c r="J87" s="187"/>
      <c r="K87" s="185"/>
      <c r="L87" s="185"/>
      <c r="M87" s="184"/>
      <c r="N87" s="187"/>
      <c r="O87" s="184"/>
      <c r="P87" s="184"/>
      <c r="Q87" s="184"/>
      <c r="R87" s="184"/>
      <c r="S87" s="184"/>
      <c r="T87" s="184"/>
      <c r="U87" s="184"/>
      <c r="V87" s="395" t="str">
        <f t="shared" si="2"/>
        <v/>
      </c>
    </row>
    <row r="88" spans="1:22" x14ac:dyDescent="0.2">
      <c r="A88" s="25">
        <v>69</v>
      </c>
      <c r="B88" s="198"/>
      <c r="C88" s="185"/>
      <c r="D88" s="184"/>
      <c r="E88" s="184"/>
      <c r="F88" s="186"/>
      <c r="G88" s="186"/>
      <c r="H88" s="184"/>
      <c r="I88" s="187"/>
      <c r="J88" s="187"/>
      <c r="K88" s="185"/>
      <c r="L88" s="185"/>
      <c r="M88" s="184"/>
      <c r="N88" s="187"/>
      <c r="O88" s="184"/>
      <c r="P88" s="184"/>
      <c r="Q88" s="184"/>
      <c r="R88" s="184"/>
      <c r="S88" s="184"/>
      <c r="T88" s="184"/>
      <c r="U88" s="184"/>
      <c r="V88" s="395" t="str">
        <f t="shared" si="2"/>
        <v/>
      </c>
    </row>
    <row r="89" spans="1:22" x14ac:dyDescent="0.2">
      <c r="A89" s="25">
        <v>70</v>
      </c>
      <c r="B89" s="198"/>
      <c r="C89" s="185"/>
      <c r="D89" s="184"/>
      <c r="E89" s="184"/>
      <c r="F89" s="186"/>
      <c r="G89" s="186"/>
      <c r="H89" s="184"/>
      <c r="I89" s="187"/>
      <c r="J89" s="187"/>
      <c r="K89" s="185"/>
      <c r="L89" s="185"/>
      <c r="M89" s="184"/>
      <c r="N89" s="187"/>
      <c r="O89" s="184"/>
      <c r="P89" s="184"/>
      <c r="Q89" s="184"/>
      <c r="R89" s="184"/>
      <c r="S89" s="184"/>
      <c r="T89" s="184"/>
      <c r="U89" s="184"/>
      <c r="V89" s="395" t="str">
        <f t="shared" si="2"/>
        <v/>
      </c>
    </row>
    <row r="90" spans="1:22" x14ac:dyDescent="0.2">
      <c r="A90" s="25">
        <v>71</v>
      </c>
      <c r="B90" s="198"/>
      <c r="C90" s="185"/>
      <c r="D90" s="184"/>
      <c r="E90" s="184"/>
      <c r="F90" s="186"/>
      <c r="G90" s="186"/>
      <c r="H90" s="184"/>
      <c r="I90" s="187"/>
      <c r="J90" s="187"/>
      <c r="K90" s="185"/>
      <c r="L90" s="185"/>
      <c r="M90" s="184"/>
      <c r="N90" s="187"/>
      <c r="O90" s="184"/>
      <c r="P90" s="184"/>
      <c r="Q90" s="184"/>
      <c r="R90" s="184"/>
      <c r="S90" s="184"/>
      <c r="T90" s="184"/>
      <c r="U90" s="184"/>
      <c r="V90" s="395" t="str">
        <f t="shared" si="2"/>
        <v/>
      </c>
    </row>
    <row r="91" spans="1:22" x14ac:dyDescent="0.2">
      <c r="A91" s="25">
        <v>72</v>
      </c>
      <c r="B91" s="198"/>
      <c r="C91" s="185"/>
      <c r="D91" s="184"/>
      <c r="E91" s="184"/>
      <c r="F91" s="186"/>
      <c r="G91" s="186"/>
      <c r="H91" s="184"/>
      <c r="I91" s="187"/>
      <c r="J91" s="187"/>
      <c r="K91" s="185"/>
      <c r="L91" s="185"/>
      <c r="M91" s="184"/>
      <c r="N91" s="187"/>
      <c r="O91" s="184"/>
      <c r="P91" s="184"/>
      <c r="Q91" s="184"/>
      <c r="R91" s="184"/>
      <c r="S91" s="184"/>
      <c r="T91" s="184"/>
      <c r="U91" s="184"/>
      <c r="V91" s="395" t="str">
        <f t="shared" si="2"/>
        <v/>
      </c>
    </row>
    <row r="92" spans="1:22" x14ac:dyDescent="0.2">
      <c r="A92" s="25">
        <v>73</v>
      </c>
      <c r="B92" s="198"/>
      <c r="C92" s="185"/>
      <c r="D92" s="184"/>
      <c r="E92" s="184"/>
      <c r="F92" s="186"/>
      <c r="G92" s="186"/>
      <c r="H92" s="184"/>
      <c r="I92" s="187"/>
      <c r="J92" s="187"/>
      <c r="K92" s="185"/>
      <c r="L92" s="185"/>
      <c r="M92" s="184"/>
      <c r="N92" s="187"/>
      <c r="O92" s="184"/>
      <c r="P92" s="184"/>
      <c r="Q92" s="184"/>
      <c r="R92" s="184"/>
      <c r="S92" s="184"/>
      <c r="T92" s="184"/>
      <c r="U92" s="184"/>
      <c r="V92" s="395" t="str">
        <f t="shared" si="2"/>
        <v/>
      </c>
    </row>
    <row r="93" spans="1:22" x14ac:dyDescent="0.2">
      <c r="A93" s="25">
        <v>74</v>
      </c>
      <c r="B93" s="198"/>
      <c r="C93" s="185"/>
      <c r="D93" s="184"/>
      <c r="E93" s="184"/>
      <c r="F93" s="186"/>
      <c r="G93" s="186"/>
      <c r="H93" s="184"/>
      <c r="I93" s="187"/>
      <c r="J93" s="187"/>
      <c r="K93" s="185"/>
      <c r="L93" s="185"/>
      <c r="M93" s="184"/>
      <c r="N93" s="187"/>
      <c r="O93" s="184"/>
      <c r="P93" s="184"/>
      <c r="Q93" s="184"/>
      <c r="R93" s="184"/>
      <c r="S93" s="184"/>
      <c r="T93" s="184"/>
      <c r="U93" s="184"/>
      <c r="V93" s="395" t="str">
        <f t="shared" si="2"/>
        <v/>
      </c>
    </row>
    <row r="94" spans="1:22" x14ac:dyDescent="0.2">
      <c r="A94" s="25">
        <v>75</v>
      </c>
      <c r="B94" s="198"/>
      <c r="C94" s="185"/>
      <c r="D94" s="184"/>
      <c r="E94" s="184"/>
      <c r="F94" s="186"/>
      <c r="G94" s="186"/>
      <c r="H94" s="184"/>
      <c r="I94" s="187"/>
      <c r="J94" s="187"/>
      <c r="K94" s="185"/>
      <c r="L94" s="185"/>
      <c r="M94" s="184"/>
      <c r="N94" s="187"/>
      <c r="O94" s="184"/>
      <c r="P94" s="184"/>
      <c r="Q94" s="184"/>
      <c r="R94" s="184"/>
      <c r="S94" s="184"/>
      <c r="T94" s="184"/>
      <c r="U94" s="184"/>
      <c r="V94" s="395" t="str">
        <f t="shared" si="2"/>
        <v/>
      </c>
    </row>
    <row r="95" spans="1:22" x14ac:dyDescent="0.2">
      <c r="A95" s="25">
        <v>76</v>
      </c>
      <c r="B95" s="198"/>
      <c r="C95" s="185"/>
      <c r="D95" s="184"/>
      <c r="E95" s="184"/>
      <c r="F95" s="186"/>
      <c r="G95" s="186"/>
      <c r="H95" s="184"/>
      <c r="I95" s="187"/>
      <c r="J95" s="187"/>
      <c r="K95" s="185"/>
      <c r="L95" s="185"/>
      <c r="M95" s="184"/>
      <c r="N95" s="187"/>
      <c r="O95" s="184"/>
      <c r="P95" s="184"/>
      <c r="Q95" s="184"/>
      <c r="R95" s="184"/>
      <c r="S95" s="184"/>
      <c r="T95" s="184"/>
      <c r="U95" s="184"/>
      <c r="V95" s="395" t="str">
        <f t="shared" si="2"/>
        <v/>
      </c>
    </row>
    <row r="96" spans="1:22" x14ac:dyDescent="0.2">
      <c r="A96" s="25">
        <v>77</v>
      </c>
      <c r="B96" s="198"/>
      <c r="C96" s="185"/>
      <c r="D96" s="184"/>
      <c r="E96" s="184"/>
      <c r="F96" s="186"/>
      <c r="G96" s="186"/>
      <c r="H96" s="184"/>
      <c r="I96" s="187"/>
      <c r="J96" s="187"/>
      <c r="K96" s="185"/>
      <c r="L96" s="185"/>
      <c r="M96" s="184"/>
      <c r="N96" s="187"/>
      <c r="O96" s="184"/>
      <c r="P96" s="184"/>
      <c r="Q96" s="184"/>
      <c r="R96" s="184"/>
      <c r="S96" s="184"/>
      <c r="T96" s="184"/>
      <c r="U96" s="184"/>
      <c r="V96" s="395" t="str">
        <f t="shared" si="2"/>
        <v/>
      </c>
    </row>
    <row r="97" spans="1:22" x14ac:dyDescent="0.2">
      <c r="A97" s="25">
        <v>78</v>
      </c>
      <c r="B97" s="198"/>
      <c r="C97" s="185"/>
      <c r="D97" s="184"/>
      <c r="E97" s="184"/>
      <c r="F97" s="186"/>
      <c r="G97" s="186"/>
      <c r="H97" s="184"/>
      <c r="I97" s="187"/>
      <c r="J97" s="187"/>
      <c r="K97" s="185"/>
      <c r="L97" s="185"/>
      <c r="M97" s="184"/>
      <c r="N97" s="187"/>
      <c r="O97" s="184"/>
      <c r="P97" s="184"/>
      <c r="Q97" s="184"/>
      <c r="R97" s="184"/>
      <c r="S97" s="184"/>
      <c r="T97" s="184"/>
      <c r="U97" s="184"/>
      <c r="V97" s="395" t="str">
        <f t="shared" si="2"/>
        <v/>
      </c>
    </row>
    <row r="98" spans="1:22" x14ac:dyDescent="0.2">
      <c r="A98" s="25">
        <v>79</v>
      </c>
      <c r="B98" s="198"/>
      <c r="C98" s="185"/>
      <c r="D98" s="184"/>
      <c r="E98" s="184"/>
      <c r="F98" s="186"/>
      <c r="G98" s="186"/>
      <c r="H98" s="184"/>
      <c r="I98" s="187"/>
      <c r="J98" s="187"/>
      <c r="K98" s="185"/>
      <c r="L98" s="185"/>
      <c r="M98" s="184"/>
      <c r="N98" s="187"/>
      <c r="O98" s="184"/>
      <c r="P98" s="184"/>
      <c r="Q98" s="184"/>
      <c r="R98" s="184"/>
      <c r="S98" s="184"/>
      <c r="T98" s="184"/>
      <c r="U98" s="184"/>
      <c r="V98" s="395" t="str">
        <f t="shared" si="2"/>
        <v/>
      </c>
    </row>
    <row r="99" spans="1:22" x14ac:dyDescent="0.2">
      <c r="A99" s="25">
        <v>80</v>
      </c>
      <c r="B99" s="198"/>
      <c r="C99" s="185"/>
      <c r="D99" s="184"/>
      <c r="E99" s="184"/>
      <c r="F99" s="186"/>
      <c r="G99" s="186"/>
      <c r="H99" s="184"/>
      <c r="I99" s="187"/>
      <c r="J99" s="187"/>
      <c r="K99" s="185"/>
      <c r="L99" s="185"/>
      <c r="M99" s="184"/>
      <c r="N99" s="187"/>
      <c r="O99" s="184"/>
      <c r="P99" s="184"/>
      <c r="Q99" s="184"/>
      <c r="R99" s="184"/>
      <c r="S99" s="184"/>
      <c r="T99" s="184"/>
      <c r="U99" s="184"/>
      <c r="V99" s="395" t="str">
        <f t="shared" si="2"/>
        <v/>
      </c>
    </row>
    <row r="100" spans="1:22" x14ac:dyDescent="0.2">
      <c r="A100" s="25">
        <v>81</v>
      </c>
      <c r="B100" s="198"/>
      <c r="C100" s="185"/>
      <c r="D100" s="184"/>
      <c r="E100" s="184"/>
      <c r="F100" s="186"/>
      <c r="G100" s="186"/>
      <c r="H100" s="184"/>
      <c r="I100" s="187"/>
      <c r="J100" s="187"/>
      <c r="K100" s="185"/>
      <c r="L100" s="185"/>
      <c r="M100" s="184"/>
      <c r="N100" s="187"/>
      <c r="O100" s="184"/>
      <c r="P100" s="184"/>
      <c r="Q100" s="184"/>
      <c r="R100" s="184"/>
      <c r="S100" s="184"/>
      <c r="T100" s="184"/>
      <c r="U100" s="184"/>
      <c r="V100" s="395" t="str">
        <f t="shared" si="2"/>
        <v/>
      </c>
    </row>
    <row r="101" spans="1:22" x14ac:dyDescent="0.2">
      <c r="A101" s="25">
        <v>82</v>
      </c>
      <c r="B101" s="198"/>
      <c r="C101" s="185"/>
      <c r="D101" s="184"/>
      <c r="E101" s="184"/>
      <c r="F101" s="186"/>
      <c r="G101" s="186"/>
      <c r="H101" s="184"/>
      <c r="I101" s="187"/>
      <c r="J101" s="187"/>
      <c r="K101" s="185"/>
      <c r="L101" s="185"/>
      <c r="M101" s="184"/>
      <c r="N101" s="187"/>
      <c r="O101" s="184"/>
      <c r="P101" s="184"/>
      <c r="Q101" s="184"/>
      <c r="R101" s="184"/>
      <c r="S101" s="184"/>
      <c r="T101" s="184"/>
      <c r="U101" s="184"/>
      <c r="V101" s="395" t="str">
        <f t="shared" si="2"/>
        <v/>
      </c>
    </row>
    <row r="102" spans="1:22" x14ac:dyDescent="0.2">
      <c r="A102" s="25">
        <v>83</v>
      </c>
      <c r="B102" s="198"/>
      <c r="C102" s="185"/>
      <c r="D102" s="184"/>
      <c r="E102" s="184"/>
      <c r="F102" s="186"/>
      <c r="G102" s="186"/>
      <c r="H102" s="184"/>
      <c r="I102" s="187"/>
      <c r="J102" s="187"/>
      <c r="K102" s="185"/>
      <c r="L102" s="185"/>
      <c r="M102" s="184"/>
      <c r="N102" s="187"/>
      <c r="O102" s="184"/>
      <c r="P102" s="184"/>
      <c r="Q102" s="184"/>
      <c r="R102" s="184"/>
      <c r="S102" s="184"/>
      <c r="T102" s="184"/>
      <c r="U102" s="184"/>
      <c r="V102" s="395" t="str">
        <f t="shared" si="2"/>
        <v/>
      </c>
    </row>
    <row r="103" spans="1:22" x14ac:dyDescent="0.2">
      <c r="A103" s="25">
        <v>84</v>
      </c>
      <c r="B103" s="198"/>
      <c r="C103" s="185"/>
      <c r="D103" s="184"/>
      <c r="E103" s="184"/>
      <c r="F103" s="186"/>
      <c r="G103" s="186"/>
      <c r="H103" s="184"/>
      <c r="I103" s="187"/>
      <c r="J103" s="187"/>
      <c r="K103" s="185"/>
      <c r="L103" s="185"/>
      <c r="M103" s="184"/>
      <c r="N103" s="187"/>
      <c r="O103" s="184"/>
      <c r="P103" s="184"/>
      <c r="Q103" s="184"/>
      <c r="R103" s="184"/>
      <c r="S103" s="184"/>
      <c r="T103" s="184"/>
      <c r="U103" s="184"/>
      <c r="V103" s="395" t="str">
        <f t="shared" si="2"/>
        <v/>
      </c>
    </row>
    <row r="104" spans="1:22" x14ac:dyDescent="0.2">
      <c r="A104" s="25">
        <v>85</v>
      </c>
      <c r="B104" s="198"/>
      <c r="C104" s="185"/>
      <c r="D104" s="184"/>
      <c r="E104" s="184"/>
      <c r="F104" s="186"/>
      <c r="G104" s="186"/>
      <c r="H104" s="184"/>
      <c r="I104" s="187"/>
      <c r="J104" s="187"/>
      <c r="K104" s="185"/>
      <c r="L104" s="185"/>
      <c r="M104" s="184"/>
      <c r="N104" s="187"/>
      <c r="O104" s="184"/>
      <c r="P104" s="184"/>
      <c r="Q104" s="184"/>
      <c r="R104" s="184"/>
      <c r="S104" s="184"/>
      <c r="T104" s="184"/>
      <c r="U104" s="184"/>
      <c r="V104" s="395" t="str">
        <f t="shared" si="2"/>
        <v/>
      </c>
    </row>
    <row r="105" spans="1:22" x14ac:dyDescent="0.2">
      <c r="A105" s="25">
        <v>86</v>
      </c>
      <c r="B105" s="198"/>
      <c r="C105" s="185"/>
      <c r="D105" s="184"/>
      <c r="E105" s="184"/>
      <c r="F105" s="186"/>
      <c r="G105" s="186"/>
      <c r="H105" s="184"/>
      <c r="I105" s="187"/>
      <c r="J105" s="187"/>
      <c r="K105" s="185"/>
      <c r="L105" s="185"/>
      <c r="M105" s="184"/>
      <c r="N105" s="187"/>
      <c r="O105" s="184"/>
      <c r="P105" s="184"/>
      <c r="Q105" s="184"/>
      <c r="R105" s="184"/>
      <c r="S105" s="184"/>
      <c r="T105" s="184"/>
      <c r="U105" s="184"/>
      <c r="V105" s="395" t="str">
        <f t="shared" si="2"/>
        <v/>
      </c>
    </row>
    <row r="106" spans="1:22" x14ac:dyDescent="0.2">
      <c r="A106" s="25">
        <v>87</v>
      </c>
      <c r="B106" s="198"/>
      <c r="C106" s="185"/>
      <c r="D106" s="184"/>
      <c r="E106" s="184"/>
      <c r="F106" s="186"/>
      <c r="G106" s="186"/>
      <c r="H106" s="184"/>
      <c r="I106" s="187"/>
      <c r="J106" s="187"/>
      <c r="K106" s="185"/>
      <c r="L106" s="185"/>
      <c r="M106" s="184"/>
      <c r="N106" s="187"/>
      <c r="O106" s="184"/>
      <c r="P106" s="184"/>
      <c r="Q106" s="184"/>
      <c r="R106" s="184"/>
      <c r="S106" s="184"/>
      <c r="T106" s="184"/>
      <c r="U106" s="184"/>
      <c r="V106" s="395" t="str">
        <f t="shared" si="2"/>
        <v/>
      </c>
    </row>
    <row r="107" spans="1:22" x14ac:dyDescent="0.2">
      <c r="A107" s="25">
        <v>88</v>
      </c>
      <c r="B107" s="198"/>
      <c r="C107" s="185"/>
      <c r="D107" s="184"/>
      <c r="E107" s="184"/>
      <c r="F107" s="186"/>
      <c r="G107" s="186"/>
      <c r="H107" s="184"/>
      <c r="I107" s="187"/>
      <c r="J107" s="187"/>
      <c r="K107" s="185"/>
      <c r="L107" s="185"/>
      <c r="M107" s="184"/>
      <c r="N107" s="187"/>
      <c r="O107" s="184"/>
      <c r="P107" s="184"/>
      <c r="Q107" s="184"/>
      <c r="R107" s="184"/>
      <c r="S107" s="184"/>
      <c r="T107" s="184"/>
      <c r="U107" s="184"/>
      <c r="V107" s="395" t="str">
        <f t="shared" si="2"/>
        <v/>
      </c>
    </row>
    <row r="108" spans="1:22" x14ac:dyDescent="0.2">
      <c r="A108" s="25">
        <v>89</v>
      </c>
      <c r="B108" s="198"/>
      <c r="C108" s="185"/>
      <c r="D108" s="184"/>
      <c r="E108" s="184"/>
      <c r="F108" s="186"/>
      <c r="G108" s="186"/>
      <c r="H108" s="184"/>
      <c r="I108" s="187"/>
      <c r="J108" s="187"/>
      <c r="K108" s="185"/>
      <c r="L108" s="185"/>
      <c r="M108" s="184"/>
      <c r="N108" s="187"/>
      <c r="O108" s="184"/>
      <c r="P108" s="184"/>
      <c r="Q108" s="184"/>
      <c r="R108" s="184"/>
      <c r="S108" s="184"/>
      <c r="T108" s="184"/>
      <c r="U108" s="184"/>
      <c r="V108" s="395" t="str">
        <f t="shared" si="2"/>
        <v/>
      </c>
    </row>
    <row r="109" spans="1:22" x14ac:dyDescent="0.2">
      <c r="A109" s="25">
        <v>90</v>
      </c>
      <c r="B109" s="198"/>
      <c r="C109" s="185"/>
      <c r="D109" s="184"/>
      <c r="E109" s="184"/>
      <c r="F109" s="186"/>
      <c r="G109" s="186"/>
      <c r="H109" s="184"/>
      <c r="I109" s="187"/>
      <c r="J109" s="187"/>
      <c r="K109" s="185"/>
      <c r="L109" s="185"/>
      <c r="M109" s="184"/>
      <c r="N109" s="187"/>
      <c r="O109" s="184"/>
      <c r="P109" s="184"/>
      <c r="Q109" s="184"/>
      <c r="R109" s="184"/>
      <c r="S109" s="184"/>
      <c r="T109" s="184"/>
      <c r="U109" s="184"/>
      <c r="V109" s="395" t="str">
        <f t="shared" si="2"/>
        <v/>
      </c>
    </row>
    <row r="110" spans="1:22" x14ac:dyDescent="0.2">
      <c r="A110" s="25">
        <v>91</v>
      </c>
      <c r="B110" s="198"/>
      <c r="C110" s="185"/>
      <c r="D110" s="184"/>
      <c r="E110" s="184"/>
      <c r="F110" s="186"/>
      <c r="G110" s="186"/>
      <c r="H110" s="184"/>
      <c r="I110" s="187"/>
      <c r="J110" s="187"/>
      <c r="K110" s="185"/>
      <c r="L110" s="185"/>
      <c r="M110" s="184"/>
      <c r="N110" s="187"/>
      <c r="O110" s="184"/>
      <c r="P110" s="184"/>
      <c r="Q110" s="184"/>
      <c r="R110" s="184"/>
      <c r="S110" s="184"/>
      <c r="T110" s="184"/>
      <c r="U110" s="184"/>
      <c r="V110" s="395" t="str">
        <f t="shared" si="2"/>
        <v/>
      </c>
    </row>
    <row r="111" spans="1:22" x14ac:dyDescent="0.2">
      <c r="A111" s="25">
        <v>92</v>
      </c>
      <c r="B111" s="198"/>
      <c r="C111" s="185"/>
      <c r="D111" s="184"/>
      <c r="E111" s="184"/>
      <c r="F111" s="186"/>
      <c r="G111" s="186"/>
      <c r="H111" s="184"/>
      <c r="I111" s="187"/>
      <c r="J111" s="187"/>
      <c r="K111" s="185"/>
      <c r="L111" s="185"/>
      <c r="M111" s="184"/>
      <c r="N111" s="187"/>
      <c r="O111" s="184"/>
      <c r="P111" s="184"/>
      <c r="Q111" s="184"/>
      <c r="R111" s="184"/>
      <c r="S111" s="184"/>
      <c r="T111" s="184"/>
      <c r="U111" s="184"/>
      <c r="V111" s="395" t="str">
        <f t="shared" si="2"/>
        <v/>
      </c>
    </row>
    <row r="112" spans="1:22" x14ac:dyDescent="0.2">
      <c r="A112" s="25">
        <v>93</v>
      </c>
      <c r="B112" s="198"/>
      <c r="C112" s="185"/>
      <c r="D112" s="184"/>
      <c r="E112" s="184"/>
      <c r="F112" s="186"/>
      <c r="G112" s="186"/>
      <c r="H112" s="184"/>
      <c r="I112" s="187"/>
      <c r="J112" s="187"/>
      <c r="K112" s="185"/>
      <c r="L112" s="185"/>
      <c r="M112" s="184"/>
      <c r="N112" s="187"/>
      <c r="O112" s="184"/>
      <c r="P112" s="184"/>
      <c r="Q112" s="184"/>
      <c r="R112" s="184"/>
      <c r="S112" s="184"/>
      <c r="T112" s="184"/>
      <c r="U112" s="184"/>
      <c r="V112" s="395" t="str">
        <f t="shared" si="2"/>
        <v/>
      </c>
    </row>
    <row r="113" spans="1:22" x14ac:dyDescent="0.2">
      <c r="A113" s="25">
        <v>94</v>
      </c>
      <c r="B113" s="198"/>
      <c r="C113" s="185"/>
      <c r="D113" s="184"/>
      <c r="E113" s="184"/>
      <c r="F113" s="186"/>
      <c r="G113" s="186"/>
      <c r="H113" s="184"/>
      <c r="I113" s="187"/>
      <c r="J113" s="187"/>
      <c r="K113" s="185"/>
      <c r="L113" s="185"/>
      <c r="M113" s="184"/>
      <c r="N113" s="187"/>
      <c r="O113" s="184"/>
      <c r="P113" s="184"/>
      <c r="Q113" s="184"/>
      <c r="R113" s="184"/>
      <c r="S113" s="184"/>
      <c r="T113" s="184"/>
      <c r="U113" s="184"/>
      <c r="V113" s="395" t="str">
        <f t="shared" si="2"/>
        <v/>
      </c>
    </row>
    <row r="114" spans="1:22" x14ac:dyDescent="0.2">
      <c r="A114" s="25">
        <v>95</v>
      </c>
      <c r="B114" s="198"/>
      <c r="C114" s="185"/>
      <c r="D114" s="184"/>
      <c r="E114" s="184"/>
      <c r="F114" s="186"/>
      <c r="G114" s="186"/>
      <c r="H114" s="184"/>
      <c r="I114" s="187"/>
      <c r="J114" s="187"/>
      <c r="K114" s="185"/>
      <c r="L114" s="185"/>
      <c r="M114" s="184"/>
      <c r="N114" s="187"/>
      <c r="O114" s="184"/>
      <c r="P114" s="184"/>
      <c r="Q114" s="184"/>
      <c r="R114" s="184"/>
      <c r="S114" s="184"/>
      <c r="T114" s="184"/>
      <c r="U114" s="184"/>
      <c r="V114" s="395" t="str">
        <f t="shared" si="2"/>
        <v/>
      </c>
    </row>
    <row r="115" spans="1:22" x14ac:dyDescent="0.2">
      <c r="A115" s="25">
        <v>96</v>
      </c>
      <c r="B115" s="198"/>
      <c r="C115" s="185"/>
      <c r="D115" s="184"/>
      <c r="E115" s="184"/>
      <c r="F115" s="186"/>
      <c r="G115" s="186"/>
      <c r="H115" s="184"/>
      <c r="I115" s="187"/>
      <c r="J115" s="187"/>
      <c r="K115" s="185"/>
      <c r="L115" s="185"/>
      <c r="M115" s="184"/>
      <c r="N115" s="187"/>
      <c r="O115" s="184"/>
      <c r="P115" s="184"/>
      <c r="Q115" s="184"/>
      <c r="R115" s="184"/>
      <c r="S115" s="184"/>
      <c r="T115" s="184"/>
      <c r="U115" s="184"/>
      <c r="V115" s="395" t="str">
        <f t="shared" si="2"/>
        <v/>
      </c>
    </row>
    <row r="116" spans="1:22" x14ac:dyDescent="0.2">
      <c r="A116" s="25">
        <v>97</v>
      </c>
      <c r="B116" s="198"/>
      <c r="C116" s="185"/>
      <c r="D116" s="184"/>
      <c r="E116" s="184"/>
      <c r="F116" s="186"/>
      <c r="G116" s="186"/>
      <c r="H116" s="184"/>
      <c r="I116" s="187"/>
      <c r="J116" s="187"/>
      <c r="K116" s="185"/>
      <c r="L116" s="185"/>
      <c r="M116" s="184"/>
      <c r="N116" s="187"/>
      <c r="O116" s="184"/>
      <c r="P116" s="184"/>
      <c r="Q116" s="184"/>
      <c r="R116" s="184"/>
      <c r="S116" s="184"/>
      <c r="T116" s="184"/>
      <c r="U116" s="184"/>
      <c r="V116" s="395" t="str">
        <f>IF(B116="","",IF(E116="N", "Fail",IF(OR(O116="",P116="",Q116="",R116="",S116="",T116="",U116=""),"ERROR",IF(AND(O116="Y",P116="Y",Q116="Y",R116="Y",S116="Y",T116="N",U116="Y"),"Pass","Fail"))))</f>
        <v/>
      </c>
    </row>
    <row r="117" spans="1:22" x14ac:dyDescent="0.2">
      <c r="A117" s="25">
        <v>98</v>
      </c>
      <c r="B117" s="198"/>
      <c r="C117" s="185"/>
      <c r="D117" s="184"/>
      <c r="E117" s="184"/>
      <c r="F117" s="186"/>
      <c r="G117" s="186"/>
      <c r="H117" s="184"/>
      <c r="I117" s="187"/>
      <c r="J117" s="187"/>
      <c r="K117" s="185"/>
      <c r="L117" s="185"/>
      <c r="M117" s="184"/>
      <c r="N117" s="187"/>
      <c r="O117" s="184"/>
      <c r="P117" s="184"/>
      <c r="Q117" s="184"/>
      <c r="R117" s="184"/>
      <c r="S117" s="184"/>
      <c r="T117" s="184"/>
      <c r="U117" s="184"/>
      <c r="V117" s="395" t="str">
        <f>IF(B117="","",IF(E117="N", "Fail",IF(OR(O117="",P117="",Q117="",R117="",S117="",T117="",U117=""),"ERROR",IF(AND(O117="Y",P117="Y",Q117="Y",R117="Y",S117="Y",T117="N",U117="Y"),"Pass","Fail"))))</f>
        <v/>
      </c>
    </row>
    <row r="118" spans="1:22" x14ac:dyDescent="0.2">
      <c r="A118" s="25">
        <v>99</v>
      </c>
      <c r="B118" s="198"/>
      <c r="C118" s="185"/>
      <c r="D118" s="184"/>
      <c r="E118" s="184"/>
      <c r="F118" s="186"/>
      <c r="G118" s="186"/>
      <c r="H118" s="184"/>
      <c r="I118" s="187"/>
      <c r="J118" s="187"/>
      <c r="K118" s="185"/>
      <c r="L118" s="185"/>
      <c r="M118" s="184"/>
      <c r="N118" s="187"/>
      <c r="O118" s="184"/>
      <c r="P118" s="184"/>
      <c r="Q118" s="184"/>
      <c r="R118" s="184"/>
      <c r="S118" s="184"/>
      <c r="T118" s="184"/>
      <c r="U118" s="184"/>
      <c r="V118" s="395" t="str">
        <f>IF(B118="","",IF(E118="N", "Fail",IF(OR(O118="",P118="",Q118="",R118="",S118="",T118="",U118=""),"ERROR",IF(AND(O118="Y",P118="Y",Q118="Y",R118="Y",S118="Y",T118="N",U118="Y"),"Pass","Fail"))))</f>
        <v/>
      </c>
    </row>
    <row r="119" spans="1:22" x14ac:dyDescent="0.2">
      <c r="A119" s="25">
        <v>100</v>
      </c>
      <c r="B119" s="199"/>
      <c r="C119" s="189"/>
      <c r="D119" s="188"/>
      <c r="E119" s="188"/>
      <c r="F119" s="190"/>
      <c r="G119" s="190"/>
      <c r="H119" s="188"/>
      <c r="I119" s="191"/>
      <c r="J119" s="191"/>
      <c r="K119" s="189"/>
      <c r="L119" s="189"/>
      <c r="M119" s="188"/>
      <c r="N119" s="191"/>
      <c r="O119" s="188"/>
      <c r="P119" s="188"/>
      <c r="Q119" s="188"/>
      <c r="R119" s="188"/>
      <c r="S119" s="188"/>
      <c r="T119" s="188"/>
      <c r="U119" s="188"/>
      <c r="V119" s="396" t="str">
        <f>IF(B119="","",IF(E119="N", "Fail",IF(OR(O119="",P119="",Q119="",R119="",S119="",T119="",U119=""),"ERROR",IF(AND(O119="Y",P119="Y",Q119="Y",R119="Y",S119="Y",T119="N",U119="Y"),"Pass","Fail"))))</f>
        <v/>
      </c>
    </row>
    <row r="120" spans="1:22" x14ac:dyDescent="0.2">
      <c r="A120" s="9" t="s">
        <v>0</v>
      </c>
      <c r="B120" s="9" t="s">
        <v>0</v>
      </c>
      <c r="C120" s="9" t="s">
        <v>0</v>
      </c>
      <c r="D120" s="9" t="s">
        <v>0</v>
      </c>
      <c r="E120" s="9" t="s">
        <v>0</v>
      </c>
      <c r="F120" s="9" t="s">
        <v>0</v>
      </c>
      <c r="G120" s="9" t="s">
        <v>0</v>
      </c>
      <c r="H120" s="9" t="s">
        <v>0</v>
      </c>
      <c r="I120" s="9" t="s">
        <v>0</v>
      </c>
      <c r="J120" s="9" t="s">
        <v>0</v>
      </c>
      <c r="K120" s="9" t="s">
        <v>0</v>
      </c>
      <c r="L120" s="9" t="s">
        <v>0</v>
      </c>
      <c r="M120" s="9" t="s">
        <v>0</v>
      </c>
      <c r="N120" s="9" t="s">
        <v>0</v>
      </c>
      <c r="O120" s="9" t="s">
        <v>0</v>
      </c>
      <c r="P120" s="9" t="s">
        <v>0</v>
      </c>
      <c r="Q120" s="9" t="s">
        <v>0</v>
      </c>
      <c r="R120" s="9" t="s">
        <v>0</v>
      </c>
      <c r="S120" s="9" t="s">
        <v>0</v>
      </c>
      <c r="T120" s="9" t="s">
        <v>0</v>
      </c>
      <c r="U120" s="9" t="s">
        <v>0</v>
      </c>
      <c r="V120" s="9" t="s">
        <v>0</v>
      </c>
    </row>
  </sheetData>
  <sheetProtection sheet="1" objects="1" scenarios="1" formatCells="0" formatColumns="0" formatRows="0"/>
  <dataValidations count="12">
    <dataValidation type="list" allowBlank="1" showInputMessage="1" showErrorMessage="1" sqref="B20:B119" xr:uid="{2965B988-78F0-48C4-928F-18B29562E556}">
      <formula1>$B$5:$B$15</formula1>
    </dataValidation>
    <dataValidation type="list" allowBlank="1" showInputMessage="1" showErrorMessage="1" sqref="D20:D119" xr:uid="{3FE2F03E-934C-4841-ACE7-5CEF54DFA160}">
      <formula1>$D$5:$D$6</formula1>
    </dataValidation>
    <dataValidation type="list" allowBlank="1" showInputMessage="1" showErrorMessage="1" sqref="E20:E119" xr:uid="{EBE0510D-CE9A-48E1-845C-CABD6AE9741B}">
      <formula1>$E$5:$E$6</formula1>
    </dataValidation>
    <dataValidation type="list" allowBlank="1" showInputMessage="1" showErrorMessage="1" sqref="H20:H119" xr:uid="{11877AB6-C7F2-4861-8009-F6BE8794CC96}">
      <formula1>$H$5:$H$13</formula1>
    </dataValidation>
    <dataValidation type="list" allowBlank="1" showInputMessage="1" showErrorMessage="1" sqref="M20:M119" xr:uid="{68162C40-D702-4E87-BF80-AE28A457CA8E}">
      <formula1>$M$5:$M$8</formula1>
    </dataValidation>
    <dataValidation type="list" allowBlank="1" showInputMessage="1" showErrorMessage="1" sqref="O20:O119" xr:uid="{56F81191-E5E3-49BA-9EC8-B4C6539D9E6B}">
      <formula1>$O$5:$O$6</formula1>
    </dataValidation>
    <dataValidation type="list" allowBlank="1" showInputMessage="1" showErrorMessage="1" sqref="P20:P119" xr:uid="{2A0E7C93-1060-4AF0-9A5F-FF363722E1E6}">
      <formula1>$P$5:$P$6</formula1>
    </dataValidation>
    <dataValidation type="list" allowBlank="1" showInputMessage="1" showErrorMessage="1" sqref="Q20:Q119" xr:uid="{FDDB6871-CE77-4FF8-8429-A4178FA8A115}">
      <formula1>$Q$5:$Q$6</formula1>
    </dataValidation>
    <dataValidation type="list" allowBlank="1" showInputMessage="1" showErrorMessage="1" sqref="R20:R119" xr:uid="{0B45E92D-FFA1-4C12-9CED-0646C2E112A4}">
      <formula1>$R$5:$R$6</formula1>
    </dataValidation>
    <dataValidation type="list" allowBlank="1" showInputMessage="1" showErrorMessage="1" sqref="S20:S119" xr:uid="{CB077791-4E51-4EE4-B09A-0C906634257C}">
      <formula1>$S$5:$S$6</formula1>
    </dataValidation>
    <dataValidation type="list" allowBlank="1" showInputMessage="1" showErrorMessage="1" sqref="T20:T119" xr:uid="{663097F6-8725-4FB9-8634-09EF6C55E9DD}">
      <formula1>$T$5:$T$6</formula1>
    </dataValidation>
    <dataValidation type="list" allowBlank="1" showInputMessage="1" showErrorMessage="1" sqref="U20:U119" xr:uid="{226E3678-AAC8-4CB4-A6B1-4AD9B1EAB6E3}">
      <formula1>$U$5:$U$6</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05186-8B16-4054-BF63-5A3A92DA2570}">
  <sheetPr codeName="Sheet7">
    <tabColor theme="4"/>
  </sheetPr>
  <dimension ref="A1:X1219"/>
  <sheetViews>
    <sheetView workbookViewId="0"/>
  </sheetViews>
  <sheetFormatPr defaultRowHeight="12.75" x14ac:dyDescent="0.2"/>
  <cols>
    <col min="1" max="1" width="54.28515625" customWidth="1"/>
    <col min="2" max="2" width="5" customWidth="1"/>
    <col min="3" max="3" width="12.5703125" customWidth="1"/>
    <col min="4" max="4" width="12" customWidth="1"/>
    <col min="5" max="5" width="11.42578125" customWidth="1"/>
    <col min="6" max="6" width="12.140625" customWidth="1"/>
    <col min="7" max="7" width="12.42578125" customWidth="1"/>
    <col min="8" max="8" width="10.85546875" customWidth="1"/>
    <col min="9" max="9" width="11.85546875" customWidth="1"/>
    <col min="10" max="10" width="11.7109375" customWidth="1"/>
    <col min="11" max="11" width="12.42578125" customWidth="1"/>
    <col min="12" max="12" width="11.140625" customWidth="1"/>
    <col min="13" max="13" width="11.42578125" customWidth="1"/>
    <col min="14" max="14" width="12.42578125" customWidth="1"/>
    <col min="15" max="15" width="12" customWidth="1"/>
    <col min="16" max="16" width="11.85546875" customWidth="1"/>
    <col min="17" max="17" width="10.42578125" customWidth="1"/>
    <col min="18" max="18" width="11.28515625" customWidth="1"/>
    <col min="19" max="19" width="8.7109375" customWidth="1"/>
    <col min="20" max="20" width="9.42578125" customWidth="1"/>
    <col min="21" max="21" width="9" customWidth="1"/>
    <col min="23" max="23" width="3.5703125" customWidth="1"/>
    <col min="24" max="24" width="2.140625" bestFit="1" customWidth="1"/>
  </cols>
  <sheetData>
    <row r="1" spans="1:24" x14ac:dyDescent="0.2">
      <c r="A1" s="28" t="str">
        <f>Participant!$A$1</f>
        <v>&lt;IAIG's Name&gt;</v>
      </c>
      <c r="B1" s="29"/>
      <c r="C1" s="29"/>
      <c r="D1" s="29"/>
      <c r="E1" s="29"/>
      <c r="F1" s="29"/>
      <c r="G1" s="29"/>
      <c r="H1" s="29"/>
      <c r="I1" s="29"/>
      <c r="J1" s="29"/>
      <c r="K1" s="29"/>
      <c r="L1" s="29"/>
      <c r="M1" s="29"/>
      <c r="N1" s="29"/>
      <c r="O1" s="29"/>
      <c r="P1" s="29"/>
      <c r="Q1" s="29"/>
      <c r="R1" s="29"/>
      <c r="S1" s="29"/>
      <c r="T1" s="29"/>
      <c r="U1" s="29"/>
      <c r="V1" s="137" t="str">
        <f ca="1">HYPERLINK("#"&amp;CELL("address",Version),Version)</f>
        <v>IAIS ICS Monitoring Period Project reporting template</v>
      </c>
      <c r="X1" s="9" t="s">
        <v>0</v>
      </c>
    </row>
    <row r="2" spans="1:24" ht="15" x14ac:dyDescent="0.25">
      <c r="A2" s="37" t="str">
        <f>Participant!$A$2</f>
        <v>&lt;Currency&gt; - (&lt;Unit&gt;)</v>
      </c>
      <c r="B2" s="72"/>
      <c r="C2" s="100" t="s">
        <v>1615</v>
      </c>
      <c r="D2" s="72"/>
      <c r="E2" s="72"/>
      <c r="F2" s="72"/>
      <c r="G2" s="72"/>
      <c r="H2" s="72"/>
      <c r="I2" s="72"/>
      <c r="J2" s="72"/>
      <c r="K2" s="72"/>
      <c r="L2" s="72"/>
      <c r="M2" s="72"/>
      <c r="N2" s="72"/>
      <c r="O2" s="72"/>
      <c r="P2" s="72"/>
      <c r="Q2" s="72"/>
      <c r="R2" s="72"/>
      <c r="S2" s="72"/>
      <c r="T2" s="72"/>
      <c r="U2" s="72"/>
      <c r="V2" s="75" t="str">
        <f>Participant!$G$2</f>
        <v>Year 2023</v>
      </c>
      <c r="X2" s="9" t="s">
        <v>0</v>
      </c>
    </row>
    <row r="3" spans="1:24" x14ac:dyDescent="0.2">
      <c r="X3" s="9" t="s">
        <v>0</v>
      </c>
    </row>
    <row r="4" spans="1:24" x14ac:dyDescent="0.2">
      <c r="G4" s="14" t="s">
        <v>604</v>
      </c>
      <c r="H4" s="15"/>
      <c r="I4" s="15"/>
      <c r="J4" s="15"/>
      <c r="K4" s="16"/>
      <c r="X4" s="9" t="s">
        <v>0</v>
      </c>
    </row>
    <row r="5" spans="1:24" ht="99.95" customHeight="1" x14ac:dyDescent="0.2">
      <c r="A5" s="215" t="s">
        <v>605</v>
      </c>
      <c r="B5" s="29"/>
      <c r="C5" s="71" t="s">
        <v>606</v>
      </c>
      <c r="D5" s="71" t="s">
        <v>607</v>
      </c>
      <c r="E5" s="71" t="s">
        <v>608</v>
      </c>
      <c r="F5" s="71" t="s">
        <v>609</v>
      </c>
      <c r="G5" s="71" t="s">
        <v>291</v>
      </c>
      <c r="H5" s="71" t="s">
        <v>610</v>
      </c>
      <c r="I5" s="71" t="s">
        <v>611</v>
      </c>
      <c r="J5" s="71" t="s">
        <v>612</v>
      </c>
      <c r="K5" s="71" t="s">
        <v>613</v>
      </c>
      <c r="L5" s="71" t="s">
        <v>614</v>
      </c>
      <c r="X5" s="9" t="s">
        <v>0</v>
      </c>
    </row>
    <row r="6" spans="1:24" x14ac:dyDescent="0.2">
      <c r="A6" s="31"/>
      <c r="B6" s="24">
        <v>100</v>
      </c>
      <c r="C6" s="17">
        <v>1</v>
      </c>
      <c r="D6" s="17">
        <v>2</v>
      </c>
      <c r="E6" s="17">
        <v>3</v>
      </c>
      <c r="F6" s="17"/>
      <c r="G6" s="17"/>
      <c r="H6" s="17"/>
      <c r="I6" s="17"/>
      <c r="J6" s="17"/>
      <c r="K6" s="17"/>
      <c r="L6" s="32">
        <v>4</v>
      </c>
      <c r="X6" s="9" t="s">
        <v>0</v>
      </c>
    </row>
    <row r="7" spans="1:24" x14ac:dyDescent="0.2">
      <c r="A7" s="73" t="s">
        <v>615</v>
      </c>
      <c r="B7" s="25">
        <v>1</v>
      </c>
      <c r="C7" s="77"/>
      <c r="D7" s="80"/>
      <c r="E7" s="444">
        <f>E8+E10</f>
        <v>0</v>
      </c>
      <c r="F7" s="76"/>
      <c r="G7" s="78"/>
      <c r="H7" s="78"/>
      <c r="I7" s="78"/>
      <c r="J7" s="78"/>
      <c r="K7" s="80"/>
      <c r="L7" s="305">
        <f>L8+L10</f>
        <v>0</v>
      </c>
      <c r="X7" s="9" t="s">
        <v>0</v>
      </c>
    </row>
    <row r="8" spans="1:24" x14ac:dyDescent="0.2">
      <c r="A8" s="86" t="s">
        <v>128</v>
      </c>
      <c r="B8" s="25">
        <v>2</v>
      </c>
      <c r="C8" s="57"/>
      <c r="D8" s="34"/>
      <c r="E8" s="26">
        <f>MAX(0,$C10-E10-E9)</f>
        <v>0</v>
      </c>
      <c r="F8" s="49"/>
      <c r="G8" s="18"/>
      <c r="H8" s="18"/>
      <c r="I8" s="18"/>
      <c r="J8" s="18"/>
      <c r="K8" s="34"/>
      <c r="L8" s="131">
        <f>MAX(0,$C10-L10-L9)</f>
        <v>0</v>
      </c>
      <c r="X8" s="9" t="s">
        <v>0</v>
      </c>
    </row>
    <row r="9" spans="1:24" x14ac:dyDescent="0.2">
      <c r="A9" s="88" t="s">
        <v>616</v>
      </c>
      <c r="B9" s="25">
        <v>3</v>
      </c>
      <c r="C9" s="106"/>
      <c r="D9" s="42"/>
      <c r="E9" s="46">
        <f>SUM('GAAP and ICS Balance Sheets'!$N$166)</f>
        <v>0</v>
      </c>
      <c r="F9" s="49"/>
      <c r="G9" s="18"/>
      <c r="H9" s="18"/>
      <c r="I9" s="18"/>
      <c r="J9" s="18"/>
      <c r="K9" s="34"/>
      <c r="L9" s="131">
        <f>E9</f>
        <v>0</v>
      </c>
      <c r="X9" s="9" t="s">
        <v>0</v>
      </c>
    </row>
    <row r="10" spans="1:24" x14ac:dyDescent="0.2">
      <c r="A10" s="86" t="s">
        <v>617</v>
      </c>
      <c r="B10" s="25">
        <v>4</v>
      </c>
      <c r="C10" s="26">
        <f>SUM(SQRT(SUMPRODUCT(C12:C16,MMULT($G$12:$K$16,C12:C16))),C17)</f>
        <v>0</v>
      </c>
      <c r="D10" s="340" t="str">
        <f>IF(SUM(C10),(SUM(E10)-SUM(C10))/SUM(C10),"%")</f>
        <v>%</v>
      </c>
      <c r="E10" s="26">
        <f>SUM(SQRT(SUMPRODUCT(E12:E16,MMULT($G$12:$K$16,E12:E16))),E17)</f>
        <v>0</v>
      </c>
      <c r="F10" s="49"/>
      <c r="G10" s="18"/>
      <c r="H10" s="18"/>
      <c r="I10" s="18"/>
      <c r="J10" s="18"/>
      <c r="K10" s="34"/>
      <c r="L10" s="131">
        <f>SUM(SQRT(SUMPRODUCT(L12:L16,MMULT($G$12:$K$16,L12:L16))),L17)</f>
        <v>0</v>
      </c>
      <c r="X10" s="9" t="s">
        <v>0</v>
      </c>
    </row>
    <row r="11" spans="1:24" x14ac:dyDescent="0.2">
      <c r="A11" s="89" t="s">
        <v>618</v>
      </c>
      <c r="B11" s="25"/>
      <c r="C11" s="18"/>
      <c r="D11" s="224"/>
      <c r="E11" s="18"/>
      <c r="F11" s="49"/>
      <c r="G11" s="18"/>
      <c r="H11" s="18"/>
      <c r="I11" s="18"/>
      <c r="J11" s="18"/>
      <c r="K11" s="34"/>
      <c r="L11" s="49"/>
      <c r="X11" s="9" t="s">
        <v>0</v>
      </c>
    </row>
    <row r="12" spans="1:24" x14ac:dyDescent="0.2">
      <c r="A12" s="91" t="s">
        <v>130</v>
      </c>
      <c r="B12" s="25">
        <v>5</v>
      </c>
      <c r="C12" s="26">
        <f>$I$26</f>
        <v>0</v>
      </c>
      <c r="D12" s="340" t="str">
        <f>IF(SUM(C12),(SUM(E12)-SUM(C12))/SUM(C12),"%")</f>
        <v>%</v>
      </c>
      <c r="E12" s="26">
        <f>$P$26</f>
        <v>0</v>
      </c>
      <c r="F12" s="223" t="str">
        <f>HYPERLINK( "#" &amp; ADDRESS(ROW( 24:24 ),1), "Life")</f>
        <v>Life</v>
      </c>
      <c r="G12" s="218">
        <v>1</v>
      </c>
      <c r="H12" s="218">
        <v>0</v>
      </c>
      <c r="I12" s="218">
        <v>0.25</v>
      </c>
      <c r="J12" s="218">
        <v>0.25</v>
      </c>
      <c r="K12" s="219">
        <v>0.25</v>
      </c>
      <c r="L12" s="131">
        <f>$E12</f>
        <v>0</v>
      </c>
      <c r="X12" s="9" t="s">
        <v>0</v>
      </c>
    </row>
    <row r="13" spans="1:24" x14ac:dyDescent="0.2">
      <c r="A13" s="91" t="s">
        <v>131</v>
      </c>
      <c r="B13" s="25">
        <v>6</v>
      </c>
      <c r="C13" s="26">
        <f>$I$242</f>
        <v>0</v>
      </c>
      <c r="D13" s="224"/>
      <c r="E13" s="26">
        <f>$I$242</f>
        <v>0</v>
      </c>
      <c r="F13" s="223" t="str">
        <f>HYPERLINK( "#" &amp; ADDRESS(ROW( 224:2193 ),1), "Non-Life")</f>
        <v>Non-Life</v>
      </c>
      <c r="G13" s="391">
        <v>0</v>
      </c>
      <c r="H13" s="391">
        <v>1</v>
      </c>
      <c r="I13" s="391">
        <v>0.25</v>
      </c>
      <c r="J13" s="391">
        <v>0.25</v>
      </c>
      <c r="K13" s="220">
        <v>0.25</v>
      </c>
      <c r="L13" s="131">
        <f>$E13</f>
        <v>0</v>
      </c>
      <c r="X13" s="9" t="s">
        <v>0</v>
      </c>
    </row>
    <row r="14" spans="1:24" x14ac:dyDescent="0.2">
      <c r="A14" s="91" t="s">
        <v>132</v>
      </c>
      <c r="B14" s="25">
        <v>7</v>
      </c>
      <c r="C14" s="26">
        <f>$C$484</f>
        <v>0</v>
      </c>
      <c r="D14" s="340" t="str">
        <f>IF(SUM(C14),(SUM(E14)-SUM(C14))/SUM(C14),"%")</f>
        <v>%</v>
      </c>
      <c r="E14" s="26">
        <f>$E$484</f>
        <v>0</v>
      </c>
      <c r="F14" s="223" t="str">
        <f>HYPERLINK( "#" &amp; ADDRESS(ROW( 482:482 ),1), "Catastrophe")</f>
        <v>Catastrophe</v>
      </c>
      <c r="G14" s="391">
        <v>0.25</v>
      </c>
      <c r="H14" s="391">
        <v>0.25</v>
      </c>
      <c r="I14" s="391">
        <v>1</v>
      </c>
      <c r="J14" s="391">
        <v>0.25</v>
      </c>
      <c r="K14" s="220">
        <v>0.25</v>
      </c>
      <c r="L14" s="131">
        <f>$E14</f>
        <v>0</v>
      </c>
      <c r="X14" s="9" t="s">
        <v>0</v>
      </c>
    </row>
    <row r="15" spans="1:24" x14ac:dyDescent="0.2">
      <c r="A15" s="89" t="s">
        <v>133</v>
      </c>
      <c r="B15" s="25">
        <v>8</v>
      </c>
      <c r="C15" s="26">
        <f>$C$517</f>
        <v>0</v>
      </c>
      <c r="D15" s="340" t="str">
        <f>IF(SUM(C15),(SUM(E15)-SUM(C15))/SUM(C15),"%")</f>
        <v>%</v>
      </c>
      <c r="E15" s="26">
        <f>$E$517</f>
        <v>0</v>
      </c>
      <c r="F15" s="223" t="str">
        <f>HYPERLINK( "#" &amp; ADDRESS(ROW( 515:515 ),1), "Market")</f>
        <v>Market</v>
      </c>
      <c r="G15" s="391">
        <v>0.25</v>
      </c>
      <c r="H15" s="391">
        <v>0.25</v>
      </c>
      <c r="I15" s="391">
        <v>0.25</v>
      </c>
      <c r="J15" s="391">
        <v>1</v>
      </c>
      <c r="K15" s="220">
        <v>0.25</v>
      </c>
      <c r="L15" s="131">
        <f>$E15</f>
        <v>0</v>
      </c>
      <c r="X15" s="9" t="s">
        <v>0</v>
      </c>
    </row>
    <row r="16" spans="1:24" x14ac:dyDescent="0.2">
      <c r="A16" s="89" t="s">
        <v>134</v>
      </c>
      <c r="B16" s="25">
        <v>9</v>
      </c>
      <c r="C16" s="26">
        <f>$D$919</f>
        <v>0</v>
      </c>
      <c r="D16" s="340" t="str">
        <f>IF(SUM(C16),(SUM(E16)-SUM(C16))/SUM(C16),"%")</f>
        <v>%</v>
      </c>
      <c r="E16" s="26">
        <f>$D$917</f>
        <v>0</v>
      </c>
      <c r="F16" s="223" t="str">
        <f>HYPERLINK( "#" &amp; ADDRESS(ROW( 914:914 ),1), "Credit")</f>
        <v>Credit</v>
      </c>
      <c r="G16" s="221">
        <v>0.25</v>
      </c>
      <c r="H16" s="221">
        <v>0.25</v>
      </c>
      <c r="I16" s="221">
        <v>0.25</v>
      </c>
      <c r="J16" s="221">
        <v>0.25</v>
      </c>
      <c r="K16" s="222">
        <v>1</v>
      </c>
      <c r="L16" s="131">
        <f>SUM($C$917)</f>
        <v>0</v>
      </c>
      <c r="X16" s="9" t="s">
        <v>0</v>
      </c>
    </row>
    <row r="17" spans="1:24" x14ac:dyDescent="0.2">
      <c r="A17" s="89" t="s">
        <v>135</v>
      </c>
      <c r="B17" s="25">
        <v>10</v>
      </c>
      <c r="C17" s="26">
        <f>$K$1194</f>
        <v>0</v>
      </c>
      <c r="D17" s="224"/>
      <c r="E17" s="26">
        <f>$K$1194</f>
        <v>0</v>
      </c>
      <c r="F17" s="223" t="str">
        <f>HYPERLINK( "#" &amp; ADDRESS(ROW( 1192:1192 ),1), "Operational")</f>
        <v>Operational</v>
      </c>
      <c r="G17" s="18"/>
      <c r="H17" s="18"/>
      <c r="I17" s="18"/>
      <c r="J17" s="18"/>
      <c r="K17" s="34"/>
      <c r="L17" s="131">
        <f>$E17</f>
        <v>0</v>
      </c>
      <c r="X17" s="9" t="s">
        <v>0</v>
      </c>
    </row>
    <row r="18" spans="1:24" x14ac:dyDescent="0.2">
      <c r="A18" s="87" t="s">
        <v>619</v>
      </c>
      <c r="B18" s="25">
        <v>11</v>
      </c>
      <c r="C18" s="81">
        <f>SUM(C12:C17)</f>
        <v>0</v>
      </c>
      <c r="D18" s="341" t="str">
        <f>IF(SUM(C18),(SUM(E18)-SUM(C18))/SUM(C18),"%")</f>
        <v>%</v>
      </c>
      <c r="E18" s="82">
        <f>SUM(E12:E17)</f>
        <v>0</v>
      </c>
      <c r="F18" s="49"/>
      <c r="G18" s="18"/>
      <c r="H18" s="18"/>
      <c r="I18" s="18"/>
      <c r="J18" s="18"/>
      <c r="K18" s="34"/>
      <c r="L18" s="305">
        <f>SUM(L12:L17)</f>
        <v>0</v>
      </c>
      <c r="X18" s="9" t="s">
        <v>0</v>
      </c>
    </row>
    <row r="19" spans="1:24" x14ac:dyDescent="0.2">
      <c r="A19" s="88" t="s">
        <v>620</v>
      </c>
      <c r="B19" s="38">
        <v>12</v>
      </c>
      <c r="C19" s="41">
        <f>C10-C18</f>
        <v>0</v>
      </c>
      <c r="D19" s="44"/>
      <c r="E19" s="41">
        <f>E10-E18</f>
        <v>0</v>
      </c>
      <c r="F19" s="124"/>
      <c r="G19" s="44"/>
      <c r="H19" s="44"/>
      <c r="I19" s="44"/>
      <c r="J19" s="44"/>
      <c r="K19" s="42"/>
      <c r="L19" s="133">
        <f>L10-L18</f>
        <v>0</v>
      </c>
      <c r="X19" s="9" t="s">
        <v>0</v>
      </c>
    </row>
    <row r="20" spans="1:24" x14ac:dyDescent="0.2">
      <c r="X20" s="9" t="s">
        <v>0</v>
      </c>
    </row>
    <row r="21" spans="1:24" ht="15" x14ac:dyDescent="0.25">
      <c r="A21" s="127" t="s">
        <v>621</v>
      </c>
      <c r="B21" s="9" t="s">
        <v>0</v>
      </c>
      <c r="C21" s="9" t="s">
        <v>0</v>
      </c>
      <c r="D21" s="9" t="s">
        <v>0</v>
      </c>
      <c r="E21" s="9" t="s">
        <v>0</v>
      </c>
      <c r="F21" s="9" t="s">
        <v>0</v>
      </c>
      <c r="G21" s="9" t="s">
        <v>0</v>
      </c>
      <c r="H21" s="9" t="s">
        <v>0</v>
      </c>
      <c r="I21" s="9" t="s">
        <v>0</v>
      </c>
      <c r="J21" s="9" t="s">
        <v>0</v>
      </c>
      <c r="K21" s="9" t="s">
        <v>0</v>
      </c>
      <c r="L21" s="9" t="s">
        <v>0</v>
      </c>
      <c r="M21" s="9" t="s">
        <v>0</v>
      </c>
      <c r="N21" s="9" t="s">
        <v>0</v>
      </c>
      <c r="O21" s="9" t="s">
        <v>0</v>
      </c>
      <c r="P21" s="9" t="s">
        <v>0</v>
      </c>
      <c r="Q21" s="9" t="s">
        <v>0</v>
      </c>
      <c r="R21" s="9" t="s">
        <v>0</v>
      </c>
      <c r="S21" s="9" t="s">
        <v>0</v>
      </c>
      <c r="T21" s="9" t="s">
        <v>0</v>
      </c>
      <c r="U21" s="9" t="s">
        <v>0</v>
      </c>
      <c r="V21" s="9" t="s">
        <v>0</v>
      </c>
      <c r="W21" s="9" t="s">
        <v>0</v>
      </c>
      <c r="X21" s="9" t="s">
        <v>0</v>
      </c>
    </row>
    <row r="22" spans="1:24" x14ac:dyDescent="0.2">
      <c r="X22" s="9" t="s">
        <v>0</v>
      </c>
    </row>
    <row r="23" spans="1:24" ht="12.95" customHeight="1" x14ac:dyDescent="0.2">
      <c r="C23" s="116" t="s">
        <v>622</v>
      </c>
      <c r="D23" s="230"/>
      <c r="E23" s="230"/>
      <c r="F23" s="230"/>
      <c r="G23" s="230"/>
      <c r="H23" s="230"/>
      <c r="I23" s="231"/>
      <c r="J23" s="116" t="s">
        <v>623</v>
      </c>
      <c r="K23" s="230"/>
      <c r="L23" s="230"/>
      <c r="M23" s="230"/>
      <c r="N23" s="230"/>
      <c r="O23" s="230"/>
      <c r="P23" s="231"/>
      <c r="Q23" s="518" t="s">
        <v>624</v>
      </c>
      <c r="R23" s="14" t="s">
        <v>625</v>
      </c>
      <c r="S23" s="15"/>
      <c r="T23" s="15"/>
      <c r="U23" s="15"/>
      <c r="V23" s="16"/>
      <c r="X23" s="9" t="s">
        <v>0</v>
      </c>
    </row>
    <row r="24" spans="1:24" ht="62.45" customHeight="1" x14ac:dyDescent="0.2">
      <c r="A24" s="215" t="s">
        <v>626</v>
      </c>
      <c r="B24" s="29"/>
      <c r="C24" s="71" t="s">
        <v>627</v>
      </c>
      <c r="D24" s="71" t="s">
        <v>628</v>
      </c>
      <c r="E24" s="71" t="s">
        <v>629</v>
      </c>
      <c r="F24" s="71" t="s">
        <v>630</v>
      </c>
      <c r="G24" s="71" t="s">
        <v>631</v>
      </c>
      <c r="H24" s="71" t="s">
        <v>632</v>
      </c>
      <c r="I24" s="128" t="s">
        <v>633</v>
      </c>
      <c r="J24" s="71" t="s">
        <v>627</v>
      </c>
      <c r="K24" s="71" t="s">
        <v>628</v>
      </c>
      <c r="L24" s="71" t="s">
        <v>629</v>
      </c>
      <c r="M24" s="71" t="s">
        <v>630</v>
      </c>
      <c r="N24" s="71" t="s">
        <v>631</v>
      </c>
      <c r="O24" s="71" t="s">
        <v>632</v>
      </c>
      <c r="P24" s="128" t="s">
        <v>633</v>
      </c>
      <c r="Q24" s="519"/>
      <c r="R24" s="71" t="s">
        <v>634</v>
      </c>
      <c r="S24" s="71" t="s">
        <v>635</v>
      </c>
      <c r="T24" s="71" t="s">
        <v>636</v>
      </c>
      <c r="U24" s="71" t="s">
        <v>637</v>
      </c>
      <c r="V24" s="71" t="s">
        <v>638</v>
      </c>
      <c r="X24" s="9" t="s">
        <v>0</v>
      </c>
    </row>
    <row r="25" spans="1:24" x14ac:dyDescent="0.2">
      <c r="A25" s="31"/>
      <c r="B25" s="24">
        <v>101</v>
      </c>
      <c r="C25" s="17">
        <v>1</v>
      </c>
      <c r="D25" s="17">
        <v>2</v>
      </c>
      <c r="E25" s="17">
        <v>3</v>
      </c>
      <c r="F25" s="17">
        <v>4</v>
      </c>
      <c r="G25" s="17">
        <v>5</v>
      </c>
      <c r="H25" s="17">
        <v>6</v>
      </c>
      <c r="I25" s="17">
        <v>7</v>
      </c>
      <c r="J25" s="17">
        <v>11</v>
      </c>
      <c r="K25" s="17">
        <v>12</v>
      </c>
      <c r="L25" s="17">
        <v>13</v>
      </c>
      <c r="M25" s="17">
        <v>14</v>
      </c>
      <c r="N25" s="17">
        <v>15</v>
      </c>
      <c r="O25" s="17">
        <v>16</v>
      </c>
      <c r="P25" s="17">
        <v>17</v>
      </c>
      <c r="Q25" s="17"/>
      <c r="R25" s="17"/>
      <c r="S25" s="17"/>
      <c r="T25" s="17"/>
      <c r="U25" s="17"/>
      <c r="V25" s="32"/>
      <c r="X25" s="9" t="s">
        <v>0</v>
      </c>
    </row>
    <row r="26" spans="1:24" x14ac:dyDescent="0.2">
      <c r="A26" s="73" t="s">
        <v>130</v>
      </c>
      <c r="B26" s="25">
        <v>1</v>
      </c>
      <c r="C26" s="77"/>
      <c r="D26" s="78"/>
      <c r="E26" s="78"/>
      <c r="F26" s="78"/>
      <c r="G26" s="78"/>
      <c r="H26" s="78"/>
      <c r="I26" s="79">
        <f>IFERROR(SQRT(SUMPRODUCT(I27:I31,MMULT($R$27:$V$31,I27:I31))),0)</f>
        <v>0</v>
      </c>
      <c r="J26" s="78"/>
      <c r="K26" s="78"/>
      <c r="L26" s="78"/>
      <c r="M26" s="78"/>
      <c r="N26" s="78"/>
      <c r="O26" s="78"/>
      <c r="P26" s="82">
        <f>IFERROR(SQRT(SUMPRODUCT(P27:P31,MMULT($R$27:$V$31,P27:P31))),0)</f>
        <v>0</v>
      </c>
      <c r="Q26" s="18"/>
      <c r="R26" s="18"/>
      <c r="S26" s="18"/>
      <c r="T26" s="18"/>
      <c r="U26" s="18"/>
      <c r="V26" s="34"/>
      <c r="X26" s="9" t="s">
        <v>0</v>
      </c>
    </row>
    <row r="27" spans="1:24" x14ac:dyDescent="0.2">
      <c r="A27" s="86" t="s">
        <v>634</v>
      </c>
      <c r="B27" s="25">
        <v>2</v>
      </c>
      <c r="C27" s="56" t="str">
        <f>$E$39</f>
        <v>-</v>
      </c>
      <c r="D27" s="26" t="str">
        <f>$E$40</f>
        <v>-</v>
      </c>
      <c r="E27" s="26" t="str">
        <f>$E$41</f>
        <v>-</v>
      </c>
      <c r="F27" s="26" t="str">
        <f>$E$42</f>
        <v>-</v>
      </c>
      <c r="G27" s="26" t="str">
        <f>$E$43</f>
        <v>-</v>
      </c>
      <c r="H27" s="26" t="str">
        <f>$E$44</f>
        <v>-</v>
      </c>
      <c r="I27" s="26">
        <f>$E$38</f>
        <v>0</v>
      </c>
      <c r="J27" s="26" t="str">
        <f>$G$39</f>
        <v>-</v>
      </c>
      <c r="K27" s="26" t="str">
        <f>$G$40</f>
        <v>-</v>
      </c>
      <c r="L27" s="26" t="str">
        <f>$G$41</f>
        <v>-</v>
      </c>
      <c r="M27" s="26" t="str">
        <f>$G$42</f>
        <v>-</v>
      </c>
      <c r="N27" s="26" t="str">
        <f>$G$43</f>
        <v>-</v>
      </c>
      <c r="O27" s="26" t="str">
        <f>$G$44</f>
        <v>-</v>
      </c>
      <c r="P27" s="36">
        <f>$G$38</f>
        <v>0</v>
      </c>
      <c r="Q27" s="66" t="str">
        <f>HYPERLINK("#" &amp; ADDRESS(ROW( 36:36 ),1), SUBSTITUTE($A27," risk",""))</f>
        <v>Mortality</v>
      </c>
      <c r="R27" s="228">
        <v>1</v>
      </c>
      <c r="S27" s="218">
        <v>-0.25</v>
      </c>
      <c r="T27" s="218">
        <v>0.25</v>
      </c>
      <c r="U27" s="218">
        <v>0</v>
      </c>
      <c r="V27" s="219">
        <v>0.25</v>
      </c>
      <c r="X27" s="9" t="s">
        <v>0</v>
      </c>
    </row>
    <row r="28" spans="1:24" x14ac:dyDescent="0.2">
      <c r="A28" s="86" t="s">
        <v>635</v>
      </c>
      <c r="B28" s="25">
        <v>3</v>
      </c>
      <c r="C28" s="56" t="str">
        <f>$E$51</f>
        <v>-</v>
      </c>
      <c r="D28" s="26" t="str">
        <f>$E$52</f>
        <v>-</v>
      </c>
      <c r="E28" s="26" t="str">
        <f>$E$53</f>
        <v>-</v>
      </c>
      <c r="F28" s="26" t="str">
        <f>$E$54</f>
        <v>-</v>
      </c>
      <c r="G28" s="26" t="str">
        <f>$E$55</f>
        <v>-</v>
      </c>
      <c r="H28" s="26" t="str">
        <f>$E$56</f>
        <v>-</v>
      </c>
      <c r="I28" s="26">
        <f>$E$50</f>
        <v>0</v>
      </c>
      <c r="J28" s="26" t="str">
        <f>$G$51</f>
        <v>-</v>
      </c>
      <c r="K28" s="26" t="str">
        <f>$G$52</f>
        <v>-</v>
      </c>
      <c r="L28" s="26" t="str">
        <f>$G$53</f>
        <v>-</v>
      </c>
      <c r="M28" s="26" t="str">
        <f>$G$54</f>
        <v>-</v>
      </c>
      <c r="N28" s="26" t="str">
        <f>$G$55</f>
        <v>-</v>
      </c>
      <c r="O28" s="26" t="str">
        <f>$G$56</f>
        <v>-</v>
      </c>
      <c r="P28" s="36">
        <f>$G$50</f>
        <v>0</v>
      </c>
      <c r="Q28" s="66" t="str">
        <f>HYPERLINK("#" &amp; ADDRESS(ROW( 48:48 ),1), SUBSTITUTE($A28," risk",""))</f>
        <v>Longevity</v>
      </c>
      <c r="R28" s="458">
        <v>-0.25</v>
      </c>
      <c r="S28" s="391">
        <v>1</v>
      </c>
      <c r="T28" s="391">
        <v>0</v>
      </c>
      <c r="U28" s="391">
        <v>0.25</v>
      </c>
      <c r="V28" s="220">
        <v>0.25</v>
      </c>
      <c r="X28" s="9" t="s">
        <v>0</v>
      </c>
    </row>
    <row r="29" spans="1:24" x14ac:dyDescent="0.2">
      <c r="A29" s="86" t="s">
        <v>639</v>
      </c>
      <c r="B29" s="25">
        <v>4</v>
      </c>
      <c r="C29" s="56">
        <f>$E$79</f>
        <v>0</v>
      </c>
      <c r="D29" s="26">
        <f>$E$96</f>
        <v>0</v>
      </c>
      <c r="E29" s="26">
        <f>$E$113</f>
        <v>0</v>
      </c>
      <c r="F29" s="26">
        <f>$E$130</f>
        <v>0</v>
      </c>
      <c r="G29" s="26">
        <f>$E$147</f>
        <v>0</v>
      </c>
      <c r="H29" s="26">
        <f>$E$164</f>
        <v>0</v>
      </c>
      <c r="I29" s="26">
        <f>$E$62</f>
        <v>0</v>
      </c>
      <c r="J29" s="26">
        <f>$G$79</f>
        <v>0</v>
      </c>
      <c r="K29" s="26">
        <f>$G$96</f>
        <v>0</v>
      </c>
      <c r="L29" s="26">
        <f>$G$113</f>
        <v>0</v>
      </c>
      <c r="M29" s="26">
        <f>$G$130</f>
        <v>0</v>
      </c>
      <c r="N29" s="26">
        <f>$G$147</f>
        <v>0</v>
      </c>
      <c r="O29" s="26">
        <f>$G$164</f>
        <v>0</v>
      </c>
      <c r="P29" s="36">
        <f>$G$62</f>
        <v>0</v>
      </c>
      <c r="Q29" s="66" t="str">
        <f>HYPERLINK("#" &amp; ADDRESS(ROW( 60:60 ),1), SUBSTITUTE($A29," risk",""))</f>
        <v>Morbidity/Disability</v>
      </c>
      <c r="R29" s="458">
        <v>0.25</v>
      </c>
      <c r="S29" s="391">
        <v>0</v>
      </c>
      <c r="T29" s="391">
        <v>1</v>
      </c>
      <c r="U29" s="391">
        <v>0</v>
      </c>
      <c r="V29" s="220">
        <v>0.5</v>
      </c>
      <c r="X29" s="9" t="s">
        <v>0</v>
      </c>
    </row>
    <row r="30" spans="1:24" x14ac:dyDescent="0.2">
      <c r="A30" s="86" t="s">
        <v>637</v>
      </c>
      <c r="B30" s="25">
        <v>5</v>
      </c>
      <c r="C30" s="56">
        <f>$E$187</f>
        <v>0</v>
      </c>
      <c r="D30" s="26">
        <f>$E$188</f>
        <v>0</v>
      </c>
      <c r="E30" s="26">
        <f>$E$189</f>
        <v>0</v>
      </c>
      <c r="F30" s="26">
        <f>$E$190</f>
        <v>0</v>
      </c>
      <c r="G30" s="26">
        <f>$E$191</f>
        <v>0</v>
      </c>
      <c r="H30" s="26">
        <f>$E$192</f>
        <v>0</v>
      </c>
      <c r="I30" s="26">
        <f>$E$186</f>
        <v>0</v>
      </c>
      <c r="J30" s="26">
        <f>$G$187</f>
        <v>0</v>
      </c>
      <c r="K30" s="26">
        <f>$G$188</f>
        <v>0</v>
      </c>
      <c r="L30" s="26">
        <f>$G$189</f>
        <v>0</v>
      </c>
      <c r="M30" s="26">
        <f>$G$190</f>
        <v>0</v>
      </c>
      <c r="N30" s="26">
        <f>$G$191</f>
        <v>0</v>
      </c>
      <c r="O30" s="26">
        <f>$G$192</f>
        <v>0</v>
      </c>
      <c r="P30" s="36">
        <f>$G$186</f>
        <v>0</v>
      </c>
      <c r="Q30" s="66" t="str">
        <f>HYPERLINK("#" &amp; ADDRESS(ROW( 184:184 ),1), SUBSTITUTE($A30," risk",""))</f>
        <v>Lapse</v>
      </c>
      <c r="R30" s="458">
        <v>0</v>
      </c>
      <c r="S30" s="391">
        <v>0.25</v>
      </c>
      <c r="T30" s="391">
        <v>0</v>
      </c>
      <c r="U30" s="391">
        <v>1</v>
      </c>
      <c r="V30" s="220">
        <v>0.5</v>
      </c>
      <c r="X30" s="9" t="s">
        <v>0</v>
      </c>
    </row>
    <row r="31" spans="1:24" x14ac:dyDescent="0.2">
      <c r="A31" s="86" t="s">
        <v>638</v>
      </c>
      <c r="B31" s="25">
        <v>6</v>
      </c>
      <c r="C31" s="56" t="str">
        <f>$E$214</f>
        <v>-</v>
      </c>
      <c r="D31" s="26" t="str">
        <f>$E$215</f>
        <v>-</v>
      </c>
      <c r="E31" s="26" t="str">
        <f>$E$216</f>
        <v>-</v>
      </c>
      <c r="F31" s="26" t="str">
        <f>$E$217</f>
        <v>-</v>
      </c>
      <c r="G31" s="26" t="str">
        <f>$E$218</f>
        <v>-</v>
      </c>
      <c r="H31" s="26" t="str">
        <f>$E$219</f>
        <v>-</v>
      </c>
      <c r="I31" s="26">
        <f>$E$213</f>
        <v>0</v>
      </c>
      <c r="J31" s="26" t="str">
        <f>$G$214</f>
        <v>-</v>
      </c>
      <c r="K31" s="26" t="str">
        <f>$G$215</f>
        <v>-</v>
      </c>
      <c r="L31" s="26" t="str">
        <f>$G$216</f>
        <v>-</v>
      </c>
      <c r="M31" s="26" t="str">
        <f>$G$217</f>
        <v>-</v>
      </c>
      <c r="N31" s="26" t="str">
        <f>$G$218</f>
        <v>-</v>
      </c>
      <c r="O31" s="26" t="str">
        <f>$G$219</f>
        <v>-</v>
      </c>
      <c r="P31" s="36">
        <f>$G$213</f>
        <v>0</v>
      </c>
      <c r="Q31" s="66" t="str">
        <f>HYPERLINK("#" &amp; ADDRESS(ROW( 211:211 ),1), SUBSTITUTE($A31," risk",""))</f>
        <v>Expense</v>
      </c>
      <c r="R31" s="229">
        <v>0.25</v>
      </c>
      <c r="S31" s="221">
        <v>0.25</v>
      </c>
      <c r="T31" s="221">
        <v>0.5</v>
      </c>
      <c r="U31" s="221">
        <v>0.5</v>
      </c>
      <c r="V31" s="222">
        <v>1</v>
      </c>
      <c r="X31" s="9" t="s">
        <v>0</v>
      </c>
    </row>
    <row r="32" spans="1:24" x14ac:dyDescent="0.2">
      <c r="A32" s="232" t="s">
        <v>640</v>
      </c>
      <c r="B32" s="38">
        <v>8</v>
      </c>
      <c r="C32" s="58" t="str">
        <f t="shared" ref="C32:H32" si="0">J32</f>
        <v>-</v>
      </c>
      <c r="D32" s="41" t="str">
        <f t="shared" si="0"/>
        <v>-</v>
      </c>
      <c r="E32" s="41" t="str">
        <f t="shared" si="0"/>
        <v>-</v>
      </c>
      <c r="F32" s="41" t="str">
        <f t="shared" si="0"/>
        <v>-</v>
      </c>
      <c r="G32" s="41" t="str">
        <f t="shared" si="0"/>
        <v>-</v>
      </c>
      <c r="H32" s="41" t="str">
        <f t="shared" si="0"/>
        <v>-</v>
      </c>
      <c r="I32" s="44"/>
      <c r="J32" s="41" t="str">
        <f>IF(LEN($H$187)&gt;1,$H$187,"-")</f>
        <v>-</v>
      </c>
      <c r="K32" s="41" t="str">
        <f>IF(LEN($H$188)&gt;1,$H$188,"-")</f>
        <v>-</v>
      </c>
      <c r="L32" s="41" t="str">
        <f>IF(LEN($H$189)&gt;1,$H$189,"-")</f>
        <v>-</v>
      </c>
      <c r="M32" s="41" t="str">
        <f>IF(LEN($H$190)&gt;1,$H$190,"-")</f>
        <v>-</v>
      </c>
      <c r="N32" s="41" t="str">
        <f>IF(LEN($H$191)&gt;1,$H$191,"-")</f>
        <v>-</v>
      </c>
      <c r="O32" s="41" t="str">
        <f>IF(LEN($H$192)&gt;1,$H$192,"-")</f>
        <v>-</v>
      </c>
      <c r="P32" s="42"/>
      <c r="Q32" s="44"/>
      <c r="R32" s="44"/>
      <c r="S32" s="44"/>
      <c r="T32" s="44"/>
      <c r="U32" s="44"/>
      <c r="V32" s="42"/>
      <c r="X32" s="9" t="s">
        <v>0</v>
      </c>
    </row>
    <row r="33" spans="1:24" x14ac:dyDescent="0.2">
      <c r="X33" s="9" t="s">
        <v>0</v>
      </c>
    </row>
    <row r="34" spans="1:24" ht="15" x14ac:dyDescent="0.25">
      <c r="A34" s="127" t="s">
        <v>641</v>
      </c>
      <c r="B34" s="9" t="s">
        <v>0</v>
      </c>
      <c r="C34" s="9" t="s">
        <v>0</v>
      </c>
      <c r="D34" s="9" t="s">
        <v>0</v>
      </c>
      <c r="E34" s="9" t="s">
        <v>0</v>
      </c>
      <c r="F34" s="9" t="s">
        <v>0</v>
      </c>
      <c r="G34" s="9" t="s">
        <v>0</v>
      </c>
      <c r="H34" s="9" t="s">
        <v>0</v>
      </c>
      <c r="I34" s="9" t="s">
        <v>0</v>
      </c>
      <c r="J34" s="9" t="s">
        <v>0</v>
      </c>
      <c r="K34" s="9" t="s">
        <v>0</v>
      </c>
      <c r="L34" s="9" t="s">
        <v>0</v>
      </c>
      <c r="M34" s="9" t="s">
        <v>0</v>
      </c>
      <c r="N34" s="9" t="s">
        <v>0</v>
      </c>
      <c r="O34" s="9" t="s">
        <v>0</v>
      </c>
      <c r="P34" s="9" t="s">
        <v>0</v>
      </c>
      <c r="Q34" s="9" t="s">
        <v>0</v>
      </c>
      <c r="R34" s="9" t="s">
        <v>0</v>
      </c>
      <c r="S34" s="9" t="s">
        <v>0</v>
      </c>
      <c r="T34" s="9" t="s">
        <v>0</v>
      </c>
      <c r="U34" s="9" t="s">
        <v>0</v>
      </c>
      <c r="V34" s="9" t="s">
        <v>0</v>
      </c>
      <c r="W34" s="9" t="s">
        <v>0</v>
      </c>
      <c r="X34" s="9" t="s">
        <v>0</v>
      </c>
    </row>
    <row r="35" spans="1:24" x14ac:dyDescent="0.2">
      <c r="X35" s="9" t="s">
        <v>0</v>
      </c>
    </row>
    <row r="36" spans="1:24" ht="63.75" x14ac:dyDescent="0.2">
      <c r="A36" s="215" t="s">
        <v>634</v>
      </c>
      <c r="B36" s="29"/>
      <c r="C36" s="71" t="s">
        <v>642</v>
      </c>
      <c r="D36" s="71" t="s">
        <v>643</v>
      </c>
      <c r="E36" s="71" t="s">
        <v>606</v>
      </c>
      <c r="F36" s="71" t="s">
        <v>607</v>
      </c>
      <c r="G36" s="71" t="s">
        <v>608</v>
      </c>
      <c r="X36" s="9" t="s">
        <v>0</v>
      </c>
    </row>
    <row r="37" spans="1:24" x14ac:dyDescent="0.2">
      <c r="A37" s="31"/>
      <c r="B37" s="24">
        <v>102</v>
      </c>
      <c r="C37" s="17">
        <v>1</v>
      </c>
      <c r="D37" s="17">
        <v>2</v>
      </c>
      <c r="E37" s="17" t="s">
        <v>297</v>
      </c>
      <c r="F37" s="17">
        <v>4</v>
      </c>
      <c r="G37" s="32" t="s">
        <v>644</v>
      </c>
      <c r="X37" s="9" t="s">
        <v>0</v>
      </c>
    </row>
    <row r="38" spans="1:24" x14ac:dyDescent="0.2">
      <c r="A38" s="73" t="s">
        <v>645</v>
      </c>
      <c r="B38" s="25">
        <v>1</v>
      </c>
      <c r="C38" s="18"/>
      <c r="D38" s="18"/>
      <c r="E38" s="26">
        <f>SUM(E39:E44)</f>
        <v>0</v>
      </c>
      <c r="F38" s="26">
        <f>E38-G38</f>
        <v>0</v>
      </c>
      <c r="G38" s="36">
        <f>SUM(G39:G44)</f>
        <v>0</v>
      </c>
      <c r="X38" s="9" t="s">
        <v>0</v>
      </c>
    </row>
    <row r="39" spans="1:24" x14ac:dyDescent="0.2">
      <c r="A39" s="86" t="s">
        <v>627</v>
      </c>
      <c r="B39" s="25">
        <v>2</v>
      </c>
      <c r="C39" s="22" t="s">
        <v>28</v>
      </c>
      <c r="D39" s="22" t="s">
        <v>28</v>
      </c>
      <c r="E39" s="26" t="str">
        <f t="shared" ref="E39:E44" si="1">IF(OR(C39&lt;&gt;"-",D39&lt;&gt;"-"),MAX(0,SUM(C39)-SUM(D39)),"-")</f>
        <v>-</v>
      </c>
      <c r="F39" s="22" t="s">
        <v>28</v>
      </c>
      <c r="G39" s="36" t="str">
        <f t="shared" ref="G39:G44" si="2">IF(OR(E39&lt;&gt;"-",F39&lt;&gt;"-"),MAX(0,SUM(E39)-SUM(F39)),"-")</f>
        <v>-</v>
      </c>
      <c r="X39" s="9" t="s">
        <v>0</v>
      </c>
    </row>
    <row r="40" spans="1:24" x14ac:dyDescent="0.2">
      <c r="A40" s="86" t="s">
        <v>628</v>
      </c>
      <c r="B40" s="25">
        <v>3</v>
      </c>
      <c r="C40" s="22" t="s">
        <v>28</v>
      </c>
      <c r="D40" s="22" t="s">
        <v>28</v>
      </c>
      <c r="E40" s="26" t="str">
        <f t="shared" si="1"/>
        <v>-</v>
      </c>
      <c r="F40" s="22" t="s">
        <v>28</v>
      </c>
      <c r="G40" s="36" t="str">
        <f t="shared" si="2"/>
        <v>-</v>
      </c>
      <c r="X40" s="9" t="s">
        <v>0</v>
      </c>
    </row>
    <row r="41" spans="1:24" x14ac:dyDescent="0.2">
      <c r="A41" s="86" t="s">
        <v>629</v>
      </c>
      <c r="B41" s="25">
        <v>4</v>
      </c>
      <c r="C41" s="22" t="s">
        <v>28</v>
      </c>
      <c r="D41" s="22" t="s">
        <v>28</v>
      </c>
      <c r="E41" s="26" t="str">
        <f t="shared" si="1"/>
        <v>-</v>
      </c>
      <c r="F41" s="22" t="s">
        <v>28</v>
      </c>
      <c r="G41" s="36" t="str">
        <f t="shared" si="2"/>
        <v>-</v>
      </c>
      <c r="X41" s="9" t="s">
        <v>0</v>
      </c>
    </row>
    <row r="42" spans="1:24" x14ac:dyDescent="0.2">
      <c r="A42" s="86" t="s">
        <v>630</v>
      </c>
      <c r="B42" s="25">
        <v>5</v>
      </c>
      <c r="C42" s="22" t="s">
        <v>28</v>
      </c>
      <c r="D42" s="22" t="s">
        <v>28</v>
      </c>
      <c r="E42" s="26" t="str">
        <f t="shared" si="1"/>
        <v>-</v>
      </c>
      <c r="F42" s="22" t="s">
        <v>28</v>
      </c>
      <c r="G42" s="36" t="str">
        <f t="shared" si="2"/>
        <v>-</v>
      </c>
      <c r="X42" s="9" t="s">
        <v>0</v>
      </c>
    </row>
    <row r="43" spans="1:24" x14ac:dyDescent="0.2">
      <c r="A43" s="86" t="s">
        <v>631</v>
      </c>
      <c r="B43" s="25">
        <v>6</v>
      </c>
      <c r="C43" s="22" t="s">
        <v>28</v>
      </c>
      <c r="D43" s="22" t="s">
        <v>28</v>
      </c>
      <c r="E43" s="26" t="str">
        <f t="shared" si="1"/>
        <v>-</v>
      </c>
      <c r="F43" s="22" t="s">
        <v>28</v>
      </c>
      <c r="G43" s="36" t="str">
        <f t="shared" si="2"/>
        <v>-</v>
      </c>
      <c r="X43" s="9" t="s">
        <v>0</v>
      </c>
    </row>
    <row r="44" spans="1:24" x14ac:dyDescent="0.2">
      <c r="A44" s="88" t="s">
        <v>632</v>
      </c>
      <c r="B44" s="38">
        <v>7</v>
      </c>
      <c r="C44" s="47" t="s">
        <v>28</v>
      </c>
      <c r="D44" s="47" t="s">
        <v>28</v>
      </c>
      <c r="E44" s="41" t="str">
        <f t="shared" si="1"/>
        <v>-</v>
      </c>
      <c r="F44" s="47" t="s">
        <v>28</v>
      </c>
      <c r="G44" s="59" t="str">
        <f t="shared" si="2"/>
        <v>-</v>
      </c>
      <c r="X44" s="9" t="s">
        <v>0</v>
      </c>
    </row>
    <row r="45" spans="1:24" x14ac:dyDescent="0.2">
      <c r="X45" s="9" t="s">
        <v>0</v>
      </c>
    </row>
    <row r="46" spans="1:24" ht="15" x14ac:dyDescent="0.25">
      <c r="A46" s="127" t="s">
        <v>646</v>
      </c>
      <c r="B46" s="9" t="s">
        <v>0</v>
      </c>
      <c r="C46" s="9" t="s">
        <v>0</v>
      </c>
      <c r="D46" s="9" t="s">
        <v>0</v>
      </c>
      <c r="E46" s="9" t="s">
        <v>0</v>
      </c>
      <c r="F46" s="9" t="s">
        <v>0</v>
      </c>
      <c r="G46" s="9" t="s">
        <v>0</v>
      </c>
      <c r="H46" s="9" t="s">
        <v>0</v>
      </c>
      <c r="I46" s="9" t="s">
        <v>0</v>
      </c>
      <c r="J46" s="9" t="s">
        <v>0</v>
      </c>
      <c r="K46" s="9" t="s">
        <v>0</v>
      </c>
      <c r="L46" s="9" t="s">
        <v>0</v>
      </c>
      <c r="M46" s="9" t="s">
        <v>0</v>
      </c>
      <c r="N46" s="9" t="s">
        <v>0</v>
      </c>
      <c r="O46" s="9" t="s">
        <v>0</v>
      </c>
      <c r="P46" s="9" t="s">
        <v>0</v>
      </c>
      <c r="Q46" s="9" t="s">
        <v>0</v>
      </c>
      <c r="R46" s="9" t="s">
        <v>0</v>
      </c>
      <c r="S46" s="9" t="s">
        <v>0</v>
      </c>
      <c r="T46" s="9" t="s">
        <v>0</v>
      </c>
      <c r="U46" s="9" t="s">
        <v>0</v>
      </c>
      <c r="V46" s="9" t="s">
        <v>0</v>
      </c>
      <c r="W46" s="9" t="s">
        <v>0</v>
      </c>
      <c r="X46" s="9" t="s">
        <v>0</v>
      </c>
    </row>
    <row r="47" spans="1:24" x14ac:dyDescent="0.2">
      <c r="X47" s="9" t="s">
        <v>0</v>
      </c>
    </row>
    <row r="48" spans="1:24" ht="125.1" customHeight="1" x14ac:dyDescent="0.2">
      <c r="A48" s="215" t="s">
        <v>635</v>
      </c>
      <c r="B48" s="29"/>
      <c r="C48" s="71" t="s">
        <v>642</v>
      </c>
      <c r="D48" s="71" t="s">
        <v>643</v>
      </c>
      <c r="E48" s="71" t="s">
        <v>606</v>
      </c>
      <c r="F48" s="71" t="s">
        <v>607</v>
      </c>
      <c r="G48" s="71" t="s">
        <v>608</v>
      </c>
      <c r="X48" s="9" t="s">
        <v>0</v>
      </c>
    </row>
    <row r="49" spans="1:24" x14ac:dyDescent="0.2">
      <c r="A49" s="31"/>
      <c r="B49" s="24">
        <v>103</v>
      </c>
      <c r="C49" s="17">
        <v>1</v>
      </c>
      <c r="D49" s="17">
        <v>2</v>
      </c>
      <c r="E49" s="17" t="s">
        <v>297</v>
      </c>
      <c r="F49" s="17">
        <v>4</v>
      </c>
      <c r="G49" s="32" t="s">
        <v>644</v>
      </c>
      <c r="X49" s="9" t="s">
        <v>0</v>
      </c>
    </row>
    <row r="50" spans="1:24" x14ac:dyDescent="0.2">
      <c r="A50" s="73" t="s">
        <v>645</v>
      </c>
      <c r="B50" s="25">
        <v>1</v>
      </c>
      <c r="C50" s="18"/>
      <c r="D50" s="18"/>
      <c r="E50" s="26">
        <f>SUM(E51:E56)</f>
        <v>0</v>
      </c>
      <c r="F50" s="26">
        <f>E50-G50</f>
        <v>0</v>
      </c>
      <c r="G50" s="36">
        <f>SUM(G51:G56)</f>
        <v>0</v>
      </c>
      <c r="X50" s="9" t="s">
        <v>0</v>
      </c>
    </row>
    <row r="51" spans="1:24" x14ac:dyDescent="0.2">
      <c r="A51" s="86" t="s">
        <v>627</v>
      </c>
      <c r="B51" s="25">
        <v>2</v>
      </c>
      <c r="C51" s="22" t="s">
        <v>28</v>
      </c>
      <c r="D51" s="22" t="s">
        <v>28</v>
      </c>
      <c r="E51" s="26" t="str">
        <f t="shared" ref="E51:E56" si="3">IF(OR(C51&lt;&gt;"-",D51&lt;&gt;"-"),MAX(0,SUM(C51)-SUM(D51)),"-")</f>
        <v>-</v>
      </c>
      <c r="F51" s="22" t="s">
        <v>28</v>
      </c>
      <c r="G51" s="36" t="str">
        <f t="shared" ref="G51:G56" si="4">IF(OR(E51&lt;&gt;"-",F51&lt;&gt;"-"),MAX(0,SUM(E51)-SUM(F51)),"-")</f>
        <v>-</v>
      </c>
      <c r="X51" s="9" t="s">
        <v>0</v>
      </c>
    </row>
    <row r="52" spans="1:24" x14ac:dyDescent="0.2">
      <c r="A52" s="86" t="s">
        <v>628</v>
      </c>
      <c r="B52" s="25">
        <v>3</v>
      </c>
      <c r="C52" s="22" t="s">
        <v>28</v>
      </c>
      <c r="D52" s="22" t="s">
        <v>28</v>
      </c>
      <c r="E52" s="26" t="str">
        <f t="shared" si="3"/>
        <v>-</v>
      </c>
      <c r="F52" s="22" t="s">
        <v>28</v>
      </c>
      <c r="G52" s="36" t="str">
        <f t="shared" si="4"/>
        <v>-</v>
      </c>
      <c r="X52" s="9" t="s">
        <v>0</v>
      </c>
    </row>
    <row r="53" spans="1:24" x14ac:dyDescent="0.2">
      <c r="A53" s="86" t="s">
        <v>629</v>
      </c>
      <c r="B53" s="25">
        <v>4</v>
      </c>
      <c r="C53" s="22" t="s">
        <v>28</v>
      </c>
      <c r="D53" s="22" t="s">
        <v>28</v>
      </c>
      <c r="E53" s="26" t="str">
        <f t="shared" si="3"/>
        <v>-</v>
      </c>
      <c r="F53" s="22" t="s">
        <v>28</v>
      </c>
      <c r="G53" s="36" t="str">
        <f t="shared" si="4"/>
        <v>-</v>
      </c>
      <c r="X53" s="9" t="s">
        <v>0</v>
      </c>
    </row>
    <row r="54" spans="1:24" x14ac:dyDescent="0.2">
      <c r="A54" s="86" t="s">
        <v>630</v>
      </c>
      <c r="B54" s="25">
        <v>5</v>
      </c>
      <c r="C54" s="22" t="s">
        <v>28</v>
      </c>
      <c r="D54" s="22" t="s">
        <v>28</v>
      </c>
      <c r="E54" s="26" t="str">
        <f t="shared" si="3"/>
        <v>-</v>
      </c>
      <c r="F54" s="22" t="s">
        <v>28</v>
      </c>
      <c r="G54" s="36" t="str">
        <f t="shared" si="4"/>
        <v>-</v>
      </c>
      <c r="X54" s="9" t="s">
        <v>0</v>
      </c>
    </row>
    <row r="55" spans="1:24" x14ac:dyDescent="0.2">
      <c r="A55" s="86" t="s">
        <v>631</v>
      </c>
      <c r="B55" s="25">
        <v>6</v>
      </c>
      <c r="C55" s="22" t="s">
        <v>28</v>
      </c>
      <c r="D55" s="22" t="s">
        <v>28</v>
      </c>
      <c r="E55" s="26" t="str">
        <f t="shared" si="3"/>
        <v>-</v>
      </c>
      <c r="F55" s="22" t="s">
        <v>28</v>
      </c>
      <c r="G55" s="36" t="str">
        <f t="shared" si="4"/>
        <v>-</v>
      </c>
      <c r="X55" s="9" t="s">
        <v>0</v>
      </c>
    </row>
    <row r="56" spans="1:24" x14ac:dyDescent="0.2">
      <c r="A56" s="88" t="s">
        <v>632</v>
      </c>
      <c r="B56" s="38">
        <v>7</v>
      </c>
      <c r="C56" s="47" t="s">
        <v>28</v>
      </c>
      <c r="D56" s="47" t="s">
        <v>28</v>
      </c>
      <c r="E56" s="41" t="str">
        <f t="shared" si="3"/>
        <v>-</v>
      </c>
      <c r="F56" s="47" t="s">
        <v>28</v>
      </c>
      <c r="G56" s="59" t="str">
        <f t="shared" si="4"/>
        <v>-</v>
      </c>
      <c r="X56" s="9" t="s">
        <v>0</v>
      </c>
    </row>
    <row r="57" spans="1:24" x14ac:dyDescent="0.2">
      <c r="X57" s="9" t="s">
        <v>0</v>
      </c>
    </row>
    <row r="58" spans="1:24" ht="15" x14ac:dyDescent="0.25">
      <c r="A58" s="127" t="s">
        <v>647</v>
      </c>
      <c r="B58" s="9" t="s">
        <v>0</v>
      </c>
      <c r="C58" s="9" t="s">
        <v>0</v>
      </c>
      <c r="D58" s="9" t="s">
        <v>0</v>
      </c>
      <c r="E58" s="9" t="s">
        <v>0</v>
      </c>
      <c r="F58" s="9" t="s">
        <v>0</v>
      </c>
      <c r="G58" s="9" t="s">
        <v>0</v>
      </c>
      <c r="H58" s="9" t="s">
        <v>0</v>
      </c>
      <c r="I58" s="9" t="s">
        <v>0</v>
      </c>
      <c r="J58" s="9" t="s">
        <v>0</v>
      </c>
      <c r="K58" s="9" t="s">
        <v>0</v>
      </c>
      <c r="L58" s="9" t="s">
        <v>0</v>
      </c>
      <c r="M58" s="9" t="s">
        <v>0</v>
      </c>
      <c r="N58" s="9" t="s">
        <v>0</v>
      </c>
      <c r="O58" s="9" t="s">
        <v>0</v>
      </c>
      <c r="P58" s="9" t="s">
        <v>0</v>
      </c>
      <c r="Q58" s="9" t="s">
        <v>0</v>
      </c>
      <c r="R58" s="9" t="s">
        <v>0</v>
      </c>
      <c r="S58" s="9" t="s">
        <v>0</v>
      </c>
      <c r="T58" s="9" t="s">
        <v>0</v>
      </c>
      <c r="U58" s="9" t="s">
        <v>0</v>
      </c>
      <c r="V58" s="9" t="s">
        <v>0</v>
      </c>
      <c r="W58" s="9" t="s">
        <v>0</v>
      </c>
      <c r="X58" s="9" t="s">
        <v>0</v>
      </c>
    </row>
    <row r="59" spans="1:24" x14ac:dyDescent="0.2">
      <c r="X59" s="9" t="s">
        <v>0</v>
      </c>
    </row>
    <row r="60" spans="1:24" ht="125.1" customHeight="1" x14ac:dyDescent="0.2">
      <c r="A60" s="215" t="s">
        <v>648</v>
      </c>
      <c r="B60" s="29"/>
      <c r="C60" s="71" t="s">
        <v>642</v>
      </c>
      <c r="D60" s="71" t="s">
        <v>643</v>
      </c>
      <c r="E60" s="71" t="s">
        <v>606</v>
      </c>
      <c r="F60" s="71" t="s">
        <v>607</v>
      </c>
      <c r="G60" s="71" t="s">
        <v>608</v>
      </c>
      <c r="H60" s="71" t="s">
        <v>649</v>
      </c>
      <c r="X60" s="9" t="s">
        <v>0</v>
      </c>
    </row>
    <row r="61" spans="1:24" x14ac:dyDescent="0.2">
      <c r="A61" s="31"/>
      <c r="B61" s="24">
        <v>104</v>
      </c>
      <c r="C61" s="17">
        <v>1</v>
      </c>
      <c r="D61" s="17">
        <v>2</v>
      </c>
      <c r="E61" s="17" t="s">
        <v>297</v>
      </c>
      <c r="F61" s="17">
        <v>4</v>
      </c>
      <c r="G61" s="17" t="s">
        <v>644</v>
      </c>
      <c r="H61" s="32">
        <v>6</v>
      </c>
      <c r="X61" s="9" t="s">
        <v>0</v>
      </c>
    </row>
    <row r="62" spans="1:24" x14ac:dyDescent="0.2">
      <c r="A62" s="108" t="s">
        <v>650</v>
      </c>
      <c r="B62" s="25">
        <v>1</v>
      </c>
      <c r="C62" s="77"/>
      <c r="D62" s="78"/>
      <c r="E62" s="79">
        <f>SUM(E79, E96, E113, E130, E147, E164)</f>
        <v>0</v>
      </c>
      <c r="F62" s="26">
        <f>E62-G62</f>
        <v>0</v>
      </c>
      <c r="G62" s="79">
        <f>SUM(G79, G96, G113, G130, G147, G164)</f>
        <v>0</v>
      </c>
      <c r="H62" s="80"/>
      <c r="X62" s="9" t="s">
        <v>0</v>
      </c>
    </row>
    <row r="63" spans="1:24" x14ac:dyDescent="0.2">
      <c r="A63" s="86" t="s">
        <v>651</v>
      </c>
      <c r="B63" s="25">
        <v>2</v>
      </c>
      <c r="C63" s="57"/>
      <c r="D63" s="18"/>
      <c r="E63" s="26">
        <f t="shared" ref="E63:G78" si="5">SUM(E80,E97,E114,E131,E148,E165,)</f>
        <v>0</v>
      </c>
      <c r="F63" s="26">
        <f>E63-G63</f>
        <v>0</v>
      </c>
      <c r="G63" s="26">
        <f t="shared" si="5"/>
        <v>0</v>
      </c>
      <c r="H63" s="34"/>
      <c r="X63" s="9" t="s">
        <v>0</v>
      </c>
    </row>
    <row r="64" spans="1:24" x14ac:dyDescent="0.2">
      <c r="A64" s="89" t="s">
        <v>652</v>
      </c>
      <c r="B64" s="25">
        <v>3</v>
      </c>
      <c r="C64" s="57"/>
      <c r="D64" s="18"/>
      <c r="E64" s="26">
        <f t="shared" si="5"/>
        <v>0</v>
      </c>
      <c r="F64" s="22">
        <f t="shared" si="5"/>
        <v>0</v>
      </c>
      <c r="G64" s="26">
        <f t="shared" si="5"/>
        <v>0</v>
      </c>
      <c r="H64" s="34"/>
      <c r="X64" s="9" t="s">
        <v>0</v>
      </c>
    </row>
    <row r="65" spans="1:24" x14ac:dyDescent="0.2">
      <c r="A65" s="89" t="s">
        <v>653</v>
      </c>
      <c r="B65" s="25">
        <v>4</v>
      </c>
      <c r="C65" s="57"/>
      <c r="D65" s="18"/>
      <c r="E65" s="26">
        <f t="shared" si="5"/>
        <v>0</v>
      </c>
      <c r="F65" s="22">
        <f t="shared" si="5"/>
        <v>0</v>
      </c>
      <c r="G65" s="26">
        <f t="shared" si="5"/>
        <v>0</v>
      </c>
      <c r="H65" s="34"/>
      <c r="X65" s="9" t="s">
        <v>0</v>
      </c>
    </row>
    <row r="66" spans="1:24" x14ac:dyDescent="0.2">
      <c r="A66" s="86" t="s">
        <v>654</v>
      </c>
      <c r="B66" s="25">
        <v>5</v>
      </c>
      <c r="C66" s="57"/>
      <c r="D66" s="18"/>
      <c r="E66" s="26">
        <f t="shared" si="5"/>
        <v>0</v>
      </c>
      <c r="F66" s="26">
        <f>E66-G66</f>
        <v>0</v>
      </c>
      <c r="G66" s="26">
        <f t="shared" si="5"/>
        <v>0</v>
      </c>
      <c r="H66" s="34"/>
      <c r="X66" s="9" t="s">
        <v>0</v>
      </c>
    </row>
    <row r="67" spans="1:24" x14ac:dyDescent="0.2">
      <c r="A67" s="89" t="s">
        <v>652</v>
      </c>
      <c r="B67" s="25">
        <v>6</v>
      </c>
      <c r="C67" s="57"/>
      <c r="D67" s="18"/>
      <c r="E67" s="26">
        <f t="shared" si="5"/>
        <v>0</v>
      </c>
      <c r="F67" s="22">
        <f t="shared" si="5"/>
        <v>0</v>
      </c>
      <c r="G67" s="26">
        <f t="shared" si="5"/>
        <v>0</v>
      </c>
      <c r="H67" s="34"/>
      <c r="X67" s="9" t="s">
        <v>0</v>
      </c>
    </row>
    <row r="68" spans="1:24" x14ac:dyDescent="0.2">
      <c r="A68" s="89" t="s">
        <v>653</v>
      </c>
      <c r="B68" s="25">
        <v>7</v>
      </c>
      <c r="C68" s="57"/>
      <c r="D68" s="18"/>
      <c r="E68" s="26">
        <f t="shared" si="5"/>
        <v>0</v>
      </c>
      <c r="F68" s="22">
        <f t="shared" si="5"/>
        <v>0</v>
      </c>
      <c r="G68" s="26">
        <f t="shared" si="5"/>
        <v>0</v>
      </c>
      <c r="H68" s="34"/>
      <c r="X68" s="9" t="s">
        <v>0</v>
      </c>
    </row>
    <row r="69" spans="1:24" x14ac:dyDescent="0.2">
      <c r="A69" s="86" t="s">
        <v>655</v>
      </c>
      <c r="B69" s="25">
        <v>8</v>
      </c>
      <c r="C69" s="57"/>
      <c r="D69" s="18"/>
      <c r="E69" s="26">
        <f t="shared" si="5"/>
        <v>0</v>
      </c>
      <c r="F69" s="26">
        <f>E69-G69</f>
        <v>0</v>
      </c>
      <c r="G69" s="26">
        <f t="shared" si="5"/>
        <v>0</v>
      </c>
      <c r="H69" s="34"/>
      <c r="X69" s="9" t="s">
        <v>0</v>
      </c>
    </row>
    <row r="70" spans="1:24" x14ac:dyDescent="0.2">
      <c r="A70" s="89" t="s">
        <v>652</v>
      </c>
      <c r="B70" s="25">
        <v>9</v>
      </c>
      <c r="C70" s="57"/>
      <c r="D70" s="18"/>
      <c r="E70" s="26">
        <f t="shared" si="5"/>
        <v>0</v>
      </c>
      <c r="F70" s="22">
        <f t="shared" si="5"/>
        <v>0</v>
      </c>
      <c r="G70" s="26">
        <f t="shared" si="5"/>
        <v>0</v>
      </c>
      <c r="H70" s="34"/>
      <c r="X70" s="9" t="s">
        <v>0</v>
      </c>
    </row>
    <row r="71" spans="1:24" x14ac:dyDescent="0.2">
      <c r="A71" s="89" t="s">
        <v>653</v>
      </c>
      <c r="B71" s="25">
        <v>10</v>
      </c>
      <c r="C71" s="57"/>
      <c r="D71" s="18"/>
      <c r="E71" s="26">
        <f t="shared" si="5"/>
        <v>0</v>
      </c>
      <c r="F71" s="22">
        <f t="shared" si="5"/>
        <v>0</v>
      </c>
      <c r="G71" s="26">
        <f t="shared" si="5"/>
        <v>0</v>
      </c>
      <c r="H71" s="34"/>
      <c r="X71" s="9" t="s">
        <v>0</v>
      </c>
    </row>
    <row r="72" spans="1:24" x14ac:dyDescent="0.2">
      <c r="A72" s="86" t="s">
        <v>656</v>
      </c>
      <c r="B72" s="25">
        <v>11</v>
      </c>
      <c r="C72" s="57"/>
      <c r="D72" s="18"/>
      <c r="E72" s="26">
        <f t="shared" si="5"/>
        <v>0</v>
      </c>
      <c r="F72" s="18"/>
      <c r="G72" s="26">
        <f t="shared" si="5"/>
        <v>0</v>
      </c>
      <c r="H72" s="34"/>
      <c r="X72" s="9" t="s">
        <v>0</v>
      </c>
    </row>
    <row r="73" spans="1:24" x14ac:dyDescent="0.2">
      <c r="A73" s="89" t="s">
        <v>652</v>
      </c>
      <c r="B73" s="25">
        <v>12</v>
      </c>
      <c r="C73" s="57"/>
      <c r="D73" s="18"/>
      <c r="E73" s="26">
        <f t="shared" si="5"/>
        <v>0</v>
      </c>
      <c r="F73" s="26">
        <f>E73-G73</f>
        <v>0</v>
      </c>
      <c r="G73" s="26">
        <f t="shared" si="5"/>
        <v>0</v>
      </c>
      <c r="H73" s="34"/>
      <c r="X73" s="9" t="s">
        <v>0</v>
      </c>
    </row>
    <row r="74" spans="1:24" x14ac:dyDescent="0.2">
      <c r="A74" s="91" t="s">
        <v>657</v>
      </c>
      <c r="B74" s="25">
        <v>13</v>
      </c>
      <c r="C74" s="57"/>
      <c r="D74" s="18"/>
      <c r="E74" s="26">
        <f t="shared" si="5"/>
        <v>0</v>
      </c>
      <c r="F74" s="22">
        <f>SUM(F91,F108,F125,F142,F159,F176,)</f>
        <v>0</v>
      </c>
      <c r="G74" s="26">
        <f t="shared" si="5"/>
        <v>0</v>
      </c>
      <c r="H74" s="34"/>
      <c r="X74" s="9" t="s">
        <v>0</v>
      </c>
    </row>
    <row r="75" spans="1:24" x14ac:dyDescent="0.2">
      <c r="A75" s="91" t="s">
        <v>658</v>
      </c>
      <c r="B75" s="25">
        <v>14</v>
      </c>
      <c r="C75" s="57"/>
      <c r="D75" s="18"/>
      <c r="E75" s="26">
        <f t="shared" si="5"/>
        <v>0</v>
      </c>
      <c r="F75" s="22">
        <f>SUM(F92,F109,F126,F143,F160,F177,)</f>
        <v>0</v>
      </c>
      <c r="G75" s="26">
        <f t="shared" si="5"/>
        <v>0</v>
      </c>
      <c r="H75" s="34"/>
      <c r="X75" s="9" t="s">
        <v>0</v>
      </c>
    </row>
    <row r="76" spans="1:24" x14ac:dyDescent="0.2">
      <c r="A76" s="89" t="s">
        <v>653</v>
      </c>
      <c r="B76" s="25">
        <v>15</v>
      </c>
      <c r="C76" s="57"/>
      <c r="D76" s="18"/>
      <c r="E76" s="26">
        <f t="shared" si="5"/>
        <v>0</v>
      </c>
      <c r="F76" s="26">
        <f>E76-G76</f>
        <v>0</v>
      </c>
      <c r="G76" s="26">
        <f t="shared" si="5"/>
        <v>0</v>
      </c>
      <c r="H76" s="34"/>
      <c r="X76" s="9" t="s">
        <v>0</v>
      </c>
    </row>
    <row r="77" spans="1:24" x14ac:dyDescent="0.2">
      <c r="A77" s="91" t="s">
        <v>657</v>
      </c>
      <c r="B77" s="25">
        <v>16</v>
      </c>
      <c r="C77" s="57"/>
      <c r="D77" s="18"/>
      <c r="E77" s="26">
        <f t="shared" si="5"/>
        <v>0</v>
      </c>
      <c r="F77" s="22">
        <f>SUM(F94,F111,F128,F145,F162,F179,)</f>
        <v>0</v>
      </c>
      <c r="G77" s="26">
        <f t="shared" si="5"/>
        <v>0</v>
      </c>
      <c r="H77" s="34"/>
      <c r="X77" s="9" t="s">
        <v>0</v>
      </c>
    </row>
    <row r="78" spans="1:24" x14ac:dyDescent="0.2">
      <c r="A78" s="103" t="s">
        <v>658</v>
      </c>
      <c r="B78" s="25">
        <v>17</v>
      </c>
      <c r="C78" s="106"/>
      <c r="D78" s="44"/>
      <c r="E78" s="41">
        <f t="shared" si="5"/>
        <v>0</v>
      </c>
      <c r="F78" s="47">
        <f>SUM(F95,F112,F129,F146,F163,F180,)</f>
        <v>0</v>
      </c>
      <c r="G78" s="41">
        <f t="shared" si="5"/>
        <v>0</v>
      </c>
      <c r="H78" s="42"/>
      <c r="X78" s="9" t="s">
        <v>0</v>
      </c>
    </row>
    <row r="79" spans="1:24" x14ac:dyDescent="0.2">
      <c r="A79" s="108" t="s">
        <v>627</v>
      </c>
      <c r="B79" s="25">
        <v>18</v>
      </c>
      <c r="C79" s="18"/>
      <c r="D79" s="18"/>
      <c r="E79" s="26">
        <f>SUM(E80,E83,E86,E89)</f>
        <v>0</v>
      </c>
      <c r="F79" s="26">
        <f>E79-G79</f>
        <v>0</v>
      </c>
      <c r="G79" s="26">
        <f>SUM(G80,G83,G86,G89)</f>
        <v>0</v>
      </c>
      <c r="H79" s="34"/>
      <c r="X79" s="9" t="s">
        <v>0</v>
      </c>
    </row>
    <row r="80" spans="1:24" x14ac:dyDescent="0.2">
      <c r="A80" s="86" t="s">
        <v>651</v>
      </c>
      <c r="B80" s="25">
        <v>19</v>
      </c>
      <c r="C80" s="18"/>
      <c r="D80" s="18"/>
      <c r="E80" s="26">
        <f>SUM(E81:E82)</f>
        <v>0</v>
      </c>
      <c r="F80" s="26">
        <f>E80-G80</f>
        <v>0</v>
      </c>
      <c r="G80" s="26">
        <f>SUM(G81:G82)</f>
        <v>0</v>
      </c>
      <c r="H80" s="34"/>
      <c r="X80" s="9" t="s">
        <v>0</v>
      </c>
    </row>
    <row r="81" spans="1:24" x14ac:dyDescent="0.2">
      <c r="A81" s="89" t="s">
        <v>652</v>
      </c>
      <c r="B81" s="25">
        <v>20</v>
      </c>
      <c r="C81" s="22" t="s">
        <v>28</v>
      </c>
      <c r="D81" s="22" t="s">
        <v>28</v>
      </c>
      <c r="E81" s="26" t="str">
        <f>IF(OR(C81&lt;&gt;"-",D81&lt;&gt;"-"),MAX(0,SUM(C81)-SUM(D81)),"-")</f>
        <v>-</v>
      </c>
      <c r="F81" s="22" t="s">
        <v>28</v>
      </c>
      <c r="G81" s="26" t="str">
        <f>IF(OR(E81&lt;&gt;"-",F81&lt;&gt;"-"),MAX(0,SUM(E81)-SUM(F81)),"-")</f>
        <v>-</v>
      </c>
      <c r="H81" s="34"/>
      <c r="X81" s="9" t="s">
        <v>0</v>
      </c>
    </row>
    <row r="82" spans="1:24" x14ac:dyDescent="0.2">
      <c r="A82" s="89" t="s">
        <v>653</v>
      </c>
      <c r="B82" s="25">
        <v>21</v>
      </c>
      <c r="C82" s="22" t="s">
        <v>28</v>
      </c>
      <c r="D82" s="22" t="s">
        <v>28</v>
      </c>
      <c r="E82" s="26" t="str">
        <f>IF(OR(C82&lt;&gt;"-",D82&lt;&gt;"-"),MAX(0,SUM(C82)-SUM(D82)),"-")</f>
        <v>-</v>
      </c>
      <c r="F82" s="22" t="s">
        <v>28</v>
      </c>
      <c r="G82" s="26" t="str">
        <f>IF(OR(E82&lt;&gt;"-",F82&lt;&gt;"-"),MAX(0,SUM(E82)-SUM(F82)),"-")</f>
        <v>-</v>
      </c>
      <c r="H82" s="34"/>
      <c r="X82" s="9" t="s">
        <v>0</v>
      </c>
    </row>
    <row r="83" spans="1:24" x14ac:dyDescent="0.2">
      <c r="A83" s="86" t="s">
        <v>654</v>
      </c>
      <c r="B83" s="25">
        <v>22</v>
      </c>
      <c r="C83" s="18"/>
      <c r="D83" s="18"/>
      <c r="E83" s="26">
        <f>SUM(E84:E85)</f>
        <v>0</v>
      </c>
      <c r="F83" s="26">
        <f>E83-G83</f>
        <v>0</v>
      </c>
      <c r="G83" s="26">
        <f>SUM(G84:G85)</f>
        <v>0</v>
      </c>
      <c r="H83" s="34"/>
      <c r="X83" s="9" t="s">
        <v>0</v>
      </c>
    </row>
    <row r="84" spans="1:24" x14ac:dyDescent="0.2">
      <c r="A84" s="89" t="s">
        <v>652</v>
      </c>
      <c r="B84" s="25">
        <v>23</v>
      </c>
      <c r="C84" s="22" t="s">
        <v>28</v>
      </c>
      <c r="D84" s="22" t="s">
        <v>28</v>
      </c>
      <c r="E84" s="26" t="str">
        <f>IF(OR(C84&lt;&gt;"-",D84&lt;&gt;"-"),MAX(0,SUM(C84)-SUM(D84)),"-")</f>
        <v>-</v>
      </c>
      <c r="F84" s="22" t="s">
        <v>28</v>
      </c>
      <c r="G84" s="26" t="str">
        <f>IF(OR(E84&lt;&gt;"-",F84&lt;&gt;"-"),MAX(0,SUM(E84)-SUM(F84)),"-")</f>
        <v>-</v>
      </c>
      <c r="H84" s="34"/>
      <c r="X84" s="9" t="s">
        <v>0</v>
      </c>
    </row>
    <row r="85" spans="1:24" x14ac:dyDescent="0.2">
      <c r="A85" s="89" t="s">
        <v>653</v>
      </c>
      <c r="B85" s="25">
        <v>24</v>
      </c>
      <c r="C85" s="22" t="s">
        <v>28</v>
      </c>
      <c r="D85" s="22" t="s">
        <v>28</v>
      </c>
      <c r="E85" s="26" t="str">
        <f>IF(OR(C85&lt;&gt;"-",D85&lt;&gt;"-"),MAX(0,SUM(C85)-SUM(D85)),"-")</f>
        <v>-</v>
      </c>
      <c r="F85" s="22" t="s">
        <v>28</v>
      </c>
      <c r="G85" s="26" t="str">
        <f>IF(OR(E85&lt;&gt;"-",F85&lt;&gt;"-"),MAX(0,SUM(E85)-SUM(F85)),"-")</f>
        <v>-</v>
      </c>
      <c r="H85" s="34"/>
      <c r="X85" s="9" t="s">
        <v>0</v>
      </c>
    </row>
    <row r="86" spans="1:24" x14ac:dyDescent="0.2">
      <c r="A86" s="86" t="s">
        <v>655</v>
      </c>
      <c r="B86" s="25">
        <v>25</v>
      </c>
      <c r="C86" s="18"/>
      <c r="D86" s="18"/>
      <c r="E86" s="26">
        <f>SUM(E87:E88)</f>
        <v>0</v>
      </c>
      <c r="F86" s="26">
        <f>E86-G86</f>
        <v>0</v>
      </c>
      <c r="G86" s="26">
        <f>SUM(G87:G88)</f>
        <v>0</v>
      </c>
      <c r="H86" s="34"/>
      <c r="X86" s="9" t="s">
        <v>0</v>
      </c>
    </row>
    <row r="87" spans="1:24" x14ac:dyDescent="0.2">
      <c r="A87" s="89" t="s">
        <v>652</v>
      </c>
      <c r="B87" s="25">
        <v>26</v>
      </c>
      <c r="C87" s="22" t="s">
        <v>28</v>
      </c>
      <c r="D87" s="22" t="s">
        <v>28</v>
      </c>
      <c r="E87" s="26" t="str">
        <f>IF(OR(C87&lt;&gt;"-",D87&lt;&gt;"-"),MAX(0,SUM(C87)-SUM(D87)),"-")</f>
        <v>-</v>
      </c>
      <c r="F87" s="22" t="s">
        <v>28</v>
      </c>
      <c r="G87" s="26" t="str">
        <f>IF(OR(E87&lt;&gt;"-",F87&lt;&gt;"-"),MAX(0,SUM(E87)-SUM(F87)),"-")</f>
        <v>-</v>
      </c>
      <c r="H87" s="34"/>
      <c r="X87" s="9" t="s">
        <v>0</v>
      </c>
    </row>
    <row r="88" spans="1:24" x14ac:dyDescent="0.2">
      <c r="A88" s="89" t="s">
        <v>653</v>
      </c>
      <c r="B88" s="25">
        <v>27</v>
      </c>
      <c r="C88" s="22" t="s">
        <v>28</v>
      </c>
      <c r="D88" s="22" t="s">
        <v>28</v>
      </c>
      <c r="E88" s="26" t="str">
        <f>IF(OR(C88&lt;&gt;"-",D88&lt;&gt;"-"),MAX(0,SUM(C88)-SUM(D88)),"-")</f>
        <v>-</v>
      </c>
      <c r="F88" s="22" t="s">
        <v>28</v>
      </c>
      <c r="G88" s="26" t="str">
        <f>IF(OR(E88&lt;&gt;"-",F88&lt;&gt;"-"),MAX(0,SUM(E88)-SUM(F88)),"-")</f>
        <v>-</v>
      </c>
      <c r="H88" s="34"/>
      <c r="X88" s="9" t="s">
        <v>0</v>
      </c>
    </row>
    <row r="89" spans="1:24" x14ac:dyDescent="0.2">
      <c r="A89" s="86" t="s">
        <v>656</v>
      </c>
      <c r="B89" s="25">
        <v>28</v>
      </c>
      <c r="C89" s="18"/>
      <c r="D89" s="18"/>
      <c r="E89" s="26">
        <f>SUM(E90,E93)</f>
        <v>0</v>
      </c>
      <c r="F89" s="26">
        <f>E89-G89</f>
        <v>0</v>
      </c>
      <c r="G89" s="26">
        <f>SUM(G90,G93)</f>
        <v>0</v>
      </c>
      <c r="H89" s="34"/>
      <c r="X89" s="9" t="s">
        <v>0</v>
      </c>
    </row>
    <row r="90" spans="1:24" x14ac:dyDescent="0.2">
      <c r="A90" s="89" t="s">
        <v>652</v>
      </c>
      <c r="B90" s="25">
        <v>29</v>
      </c>
      <c r="C90" s="22" t="s">
        <v>28</v>
      </c>
      <c r="D90" s="26" t="str">
        <f>IF(OR(D91&lt;&gt;"-",D92&lt;&gt;"-"),MIN(D91,D92),"-")</f>
        <v>-</v>
      </c>
      <c r="E90" s="26">
        <f>CHOOSE(MATCH($H90,'ICS Param'!$C$187:$C$189,0),0,E91,E92)</f>
        <v>0</v>
      </c>
      <c r="F90" s="26" t="str">
        <f>IF(OR(F91&lt;&gt;"-",F92&lt;&gt;"-"),G90-E90,"-")</f>
        <v>-</v>
      </c>
      <c r="G90" s="26">
        <f>CHOOSE(MATCH($H90,'ICS Param'!$C$187:$C$189,0),0,G91,G92)</f>
        <v>0</v>
      </c>
      <c r="H90" s="36" t="str">
        <f>INDEX('ICS Param'!$C$187:$C$189,IF(OR(SUM(G91),SUM(G92)),IF(MAX(G91,G92)=G92,3,2),1))</f>
        <v>-</v>
      </c>
      <c r="X90" s="9" t="s">
        <v>0</v>
      </c>
    </row>
    <row r="91" spans="1:24" x14ac:dyDescent="0.2">
      <c r="A91" s="91" t="s">
        <v>657</v>
      </c>
      <c r="B91" s="25">
        <v>30</v>
      </c>
      <c r="C91" s="26" t="str">
        <f>C90</f>
        <v>-</v>
      </c>
      <c r="D91" s="22" t="s">
        <v>28</v>
      </c>
      <c r="E91" s="26" t="str">
        <f>IF("-"&lt;&gt;D91,MAX(0,SUM(C91)-SUM(D91)),"-")</f>
        <v>-</v>
      </c>
      <c r="F91" s="22" t="s">
        <v>28</v>
      </c>
      <c r="G91" s="26" t="str">
        <f>IF(OR(E91&lt;&gt;"-",F91&lt;&gt;"-"),MAX(0,SUM(E91)-SUM(F91)),"-")</f>
        <v>-</v>
      </c>
      <c r="H91" s="34"/>
      <c r="X91" s="9" t="s">
        <v>0</v>
      </c>
    </row>
    <row r="92" spans="1:24" x14ac:dyDescent="0.2">
      <c r="A92" s="91" t="s">
        <v>658</v>
      </c>
      <c r="B92" s="25">
        <v>31</v>
      </c>
      <c r="C92" s="26" t="str">
        <f>C90</f>
        <v>-</v>
      </c>
      <c r="D92" s="22" t="s">
        <v>28</v>
      </c>
      <c r="E92" s="26" t="str">
        <f>IF("-"&lt;&gt;D92,MAX(0,SUM(C92)-SUM(D92)),"-")</f>
        <v>-</v>
      </c>
      <c r="F92" s="22" t="s">
        <v>28</v>
      </c>
      <c r="G92" s="26" t="str">
        <f>IF(OR(E92&lt;&gt;"-",F92&lt;&gt;"-"),MAX(0,SUM(E92)-SUM(F92)),"-")</f>
        <v>-</v>
      </c>
      <c r="H92" s="34"/>
      <c r="X92" s="9" t="s">
        <v>0</v>
      </c>
    </row>
    <row r="93" spans="1:24" x14ac:dyDescent="0.2">
      <c r="A93" s="89" t="s">
        <v>653</v>
      </c>
      <c r="B93" s="25">
        <v>32</v>
      </c>
      <c r="C93" s="22" t="s">
        <v>28</v>
      </c>
      <c r="D93" s="26" t="str">
        <f>IF(OR(D94&lt;&gt;"-",D95&lt;&gt;"-"),MIN(D94,D95),"-")</f>
        <v>-</v>
      </c>
      <c r="E93" s="26">
        <f>CHOOSE(MATCH($H93,'ICS Param'!$C$187:$C$189,0),0,E94,E95)</f>
        <v>0</v>
      </c>
      <c r="F93" s="26" t="str">
        <f>IF(OR(F94&lt;&gt;"-",F95&lt;&gt;"-"),G93-E93,"-")</f>
        <v>-</v>
      </c>
      <c r="G93" s="26">
        <f>CHOOSE(MATCH($H93,'ICS Param'!$C$187:$C$189,0),0,G94,G95)</f>
        <v>0</v>
      </c>
      <c r="H93" s="36" t="str">
        <f>INDEX('ICS Param'!$C$187:$C$189,IF(OR(SUM(G94),SUM(G95)),IF(MAX(G94,G95)=G95,3,2),1))</f>
        <v>-</v>
      </c>
      <c r="X93" s="9" t="s">
        <v>0</v>
      </c>
    </row>
    <row r="94" spans="1:24" x14ac:dyDescent="0.2">
      <c r="A94" s="91" t="s">
        <v>657</v>
      </c>
      <c r="B94" s="25">
        <v>33</v>
      </c>
      <c r="C94" s="26" t="str">
        <f>C93</f>
        <v>-</v>
      </c>
      <c r="D94" s="22" t="s">
        <v>28</v>
      </c>
      <c r="E94" s="26" t="str">
        <f>IF("-"&lt;&gt;D94,MAX(0,SUM(C94)-SUM(D94)),"-")</f>
        <v>-</v>
      </c>
      <c r="F94" s="22" t="s">
        <v>28</v>
      </c>
      <c r="G94" s="26" t="str">
        <f>IF(OR(E94&lt;&gt;"-",F94&lt;&gt;"-"),MAX(0,SUM(E94)-SUM(F94)),"-")</f>
        <v>-</v>
      </c>
      <c r="H94" s="34"/>
      <c r="X94" s="9" t="s">
        <v>0</v>
      </c>
    </row>
    <row r="95" spans="1:24" x14ac:dyDescent="0.2">
      <c r="A95" s="103" t="s">
        <v>658</v>
      </c>
      <c r="B95" s="25">
        <v>34</v>
      </c>
      <c r="C95" s="26" t="str">
        <f>C93</f>
        <v>-</v>
      </c>
      <c r="D95" s="22" t="s">
        <v>28</v>
      </c>
      <c r="E95" s="26" t="str">
        <f>IF("-"&lt;&gt;D95,MAX(0,SUM(C95)-SUM(D95)),"-")</f>
        <v>-</v>
      </c>
      <c r="F95" s="22" t="s">
        <v>28</v>
      </c>
      <c r="G95" s="26" t="str">
        <f>IF(OR(E95&lt;&gt;"-",F95&lt;&gt;"-"),MAX(0,SUM(E95)-SUM(F95)),"-")</f>
        <v>-</v>
      </c>
      <c r="H95" s="34"/>
      <c r="X95" s="9" t="s">
        <v>0</v>
      </c>
    </row>
    <row r="96" spans="1:24" x14ac:dyDescent="0.2">
      <c r="A96" s="108" t="s">
        <v>628</v>
      </c>
      <c r="B96" s="25">
        <v>35</v>
      </c>
      <c r="C96" s="77"/>
      <c r="D96" s="78"/>
      <c r="E96" s="79">
        <f>SUM(E97,E100,E103,E106)</f>
        <v>0</v>
      </c>
      <c r="F96" s="79">
        <f>E96-G96</f>
        <v>0</v>
      </c>
      <c r="G96" s="79">
        <f>SUM(G97,G100,G103,G106)</f>
        <v>0</v>
      </c>
      <c r="H96" s="80"/>
      <c r="X96" s="9" t="s">
        <v>0</v>
      </c>
    </row>
    <row r="97" spans="1:24" x14ac:dyDescent="0.2">
      <c r="A97" s="86" t="s">
        <v>651</v>
      </c>
      <c r="B97" s="25">
        <v>36</v>
      </c>
      <c r="C97" s="57"/>
      <c r="D97" s="18"/>
      <c r="E97" s="26">
        <f>SUM(E98:E99)</f>
        <v>0</v>
      </c>
      <c r="F97" s="26">
        <f>SUM(F98:F99)</f>
        <v>0</v>
      </c>
      <c r="G97" s="26">
        <f>SUM(G98:G99)</f>
        <v>0</v>
      </c>
      <c r="H97" s="34"/>
      <c r="X97" s="9" t="s">
        <v>0</v>
      </c>
    </row>
    <row r="98" spans="1:24" x14ac:dyDescent="0.2">
      <c r="A98" s="89" t="s">
        <v>652</v>
      </c>
      <c r="B98" s="25">
        <v>37</v>
      </c>
      <c r="C98" s="21" t="s">
        <v>28</v>
      </c>
      <c r="D98" s="22" t="s">
        <v>28</v>
      </c>
      <c r="E98" s="26" t="str">
        <f>IF(OR(C98&lt;&gt;"-",D98&lt;&gt;"-"),MAX(0,SUM(C98)-SUM(D98)),"-")</f>
        <v>-</v>
      </c>
      <c r="F98" s="22" t="s">
        <v>28</v>
      </c>
      <c r="G98" s="26" t="str">
        <f>IF(OR(E98&lt;&gt;"-",F98&lt;&gt;"-"),MAX(0,SUM(E98)-SUM(F98)),"-")</f>
        <v>-</v>
      </c>
      <c r="H98" s="34"/>
      <c r="X98" s="9" t="s">
        <v>0</v>
      </c>
    </row>
    <row r="99" spans="1:24" x14ac:dyDescent="0.2">
      <c r="A99" s="89" t="s">
        <v>653</v>
      </c>
      <c r="B99" s="25">
        <v>38</v>
      </c>
      <c r="C99" s="21" t="s">
        <v>28</v>
      </c>
      <c r="D99" s="22" t="s">
        <v>28</v>
      </c>
      <c r="E99" s="26" t="str">
        <f>IF(OR(C99&lt;&gt;"-",D99&lt;&gt;"-"),MAX(0,SUM(C99)-SUM(D99)),"-")</f>
        <v>-</v>
      </c>
      <c r="F99" s="22" t="s">
        <v>28</v>
      </c>
      <c r="G99" s="26" t="str">
        <f>IF(OR(E99&lt;&gt;"-",F99&lt;&gt;"-"),MAX(0,SUM(E99)-SUM(F99)),"-")</f>
        <v>-</v>
      </c>
      <c r="H99" s="34"/>
      <c r="X99" s="9" t="s">
        <v>0</v>
      </c>
    </row>
    <row r="100" spans="1:24" x14ac:dyDescent="0.2">
      <c r="A100" s="86" t="s">
        <v>654</v>
      </c>
      <c r="B100" s="25">
        <v>39</v>
      </c>
      <c r="C100" s="57"/>
      <c r="D100" s="18"/>
      <c r="E100" s="26">
        <f>SUM(E101:E102)</f>
        <v>0</v>
      </c>
      <c r="F100" s="26">
        <f>SUM(F101:F102)</f>
        <v>0</v>
      </c>
      <c r="G100" s="26">
        <f>SUM(G101:G102)</f>
        <v>0</v>
      </c>
      <c r="H100" s="34"/>
      <c r="X100" s="9" t="s">
        <v>0</v>
      </c>
    </row>
    <row r="101" spans="1:24" x14ac:dyDescent="0.2">
      <c r="A101" s="89" t="s">
        <v>652</v>
      </c>
      <c r="B101" s="25">
        <v>40</v>
      </c>
      <c r="C101" s="21" t="s">
        <v>28</v>
      </c>
      <c r="D101" s="22" t="s">
        <v>28</v>
      </c>
      <c r="E101" s="26" t="str">
        <f>IF(OR(C101&lt;&gt;"-",D101&lt;&gt;"-"),MAX(0,SUM(C101)-SUM(D101)),"-")</f>
        <v>-</v>
      </c>
      <c r="F101" s="22" t="s">
        <v>28</v>
      </c>
      <c r="G101" s="26" t="str">
        <f>IF(OR(E101&lt;&gt;"-",F101&lt;&gt;"-"),MAX(0,SUM(E101)-SUM(F101)),"-")</f>
        <v>-</v>
      </c>
      <c r="H101" s="34"/>
      <c r="X101" s="9" t="s">
        <v>0</v>
      </c>
    </row>
    <row r="102" spans="1:24" x14ac:dyDescent="0.2">
      <c r="A102" s="89" t="s">
        <v>653</v>
      </c>
      <c r="B102" s="25">
        <v>41</v>
      </c>
      <c r="C102" s="21" t="s">
        <v>28</v>
      </c>
      <c r="D102" s="22" t="s">
        <v>28</v>
      </c>
      <c r="E102" s="26" t="str">
        <f>IF(OR(C102&lt;&gt;"-",D102&lt;&gt;"-"),MAX(0,SUM(C102)-SUM(D102)),"-")</f>
        <v>-</v>
      </c>
      <c r="F102" s="22" t="s">
        <v>28</v>
      </c>
      <c r="G102" s="26" t="str">
        <f>IF(OR(E102&lt;&gt;"-",F102&lt;&gt;"-"),MAX(0,SUM(E102)-SUM(F102)),"-")</f>
        <v>-</v>
      </c>
      <c r="H102" s="34"/>
      <c r="X102" s="9" t="s">
        <v>0</v>
      </c>
    </row>
    <row r="103" spans="1:24" x14ac:dyDescent="0.2">
      <c r="A103" s="86" t="s">
        <v>655</v>
      </c>
      <c r="B103" s="25">
        <v>42</v>
      </c>
      <c r="C103" s="57"/>
      <c r="D103" s="18"/>
      <c r="E103" s="26">
        <f>SUM(E104:E105)</f>
        <v>0</v>
      </c>
      <c r="F103" s="26">
        <f>SUM(F104:F105)</f>
        <v>0</v>
      </c>
      <c r="G103" s="26">
        <f>SUM(G104:G105)</f>
        <v>0</v>
      </c>
      <c r="H103" s="34"/>
      <c r="X103" s="9" t="s">
        <v>0</v>
      </c>
    </row>
    <row r="104" spans="1:24" x14ac:dyDescent="0.2">
      <c r="A104" s="89" t="s">
        <v>652</v>
      </c>
      <c r="B104" s="25">
        <v>43</v>
      </c>
      <c r="C104" s="21" t="s">
        <v>28</v>
      </c>
      <c r="D104" s="22" t="s">
        <v>28</v>
      </c>
      <c r="E104" s="26" t="str">
        <f>IF(OR(C104&lt;&gt;"-",D104&lt;&gt;"-"),MAX(0,SUM(C104)-SUM(D104)),"-")</f>
        <v>-</v>
      </c>
      <c r="F104" s="22" t="s">
        <v>28</v>
      </c>
      <c r="G104" s="26" t="str">
        <f>IF(OR(E104&lt;&gt;"-",F104&lt;&gt;"-"),MAX(0,SUM(E104)-SUM(F104)),"-")</f>
        <v>-</v>
      </c>
      <c r="H104" s="34"/>
      <c r="X104" s="9" t="s">
        <v>0</v>
      </c>
    </row>
    <row r="105" spans="1:24" x14ac:dyDescent="0.2">
      <c r="A105" s="89" t="s">
        <v>653</v>
      </c>
      <c r="B105" s="25">
        <v>44</v>
      </c>
      <c r="C105" s="21" t="s">
        <v>28</v>
      </c>
      <c r="D105" s="22" t="s">
        <v>28</v>
      </c>
      <c r="E105" s="26" t="str">
        <f>IF(OR(C105&lt;&gt;"-",D105&lt;&gt;"-"),MAX(0,SUM(C105)-SUM(D105)),"-")</f>
        <v>-</v>
      </c>
      <c r="F105" s="22" t="s">
        <v>28</v>
      </c>
      <c r="G105" s="26" t="str">
        <f>IF(OR(E105&lt;&gt;"-",F105&lt;&gt;"-"),MAX(0,SUM(E105)-SUM(F105)),"-")</f>
        <v>-</v>
      </c>
      <c r="H105" s="34"/>
      <c r="X105" s="9" t="s">
        <v>0</v>
      </c>
    </row>
    <row r="106" spans="1:24" x14ac:dyDescent="0.2">
      <c r="A106" s="86" t="s">
        <v>656</v>
      </c>
      <c r="B106" s="25">
        <v>45</v>
      </c>
      <c r="C106" s="57"/>
      <c r="D106" s="18"/>
      <c r="E106" s="26">
        <f>SUM(E107,E110)</f>
        <v>0</v>
      </c>
      <c r="F106" s="26">
        <f>E106-G106</f>
        <v>0</v>
      </c>
      <c r="G106" s="26">
        <f>SUM(G107,G110)</f>
        <v>0</v>
      </c>
      <c r="H106" s="34"/>
      <c r="X106" s="9" t="s">
        <v>0</v>
      </c>
    </row>
    <row r="107" spans="1:24" x14ac:dyDescent="0.2">
      <c r="A107" s="89" t="s">
        <v>652</v>
      </c>
      <c r="B107" s="25">
        <v>46</v>
      </c>
      <c r="C107" s="21" t="s">
        <v>28</v>
      </c>
      <c r="D107" s="26" t="str">
        <f>IF(OR(D108&lt;&gt;"-",D109&lt;&gt;"-"),MIN(D108,D109),"-")</f>
        <v>-</v>
      </c>
      <c r="E107" s="26">
        <f>CHOOSE(MATCH($H107,'ICS Param'!$C$187:$C$189,0),0,E108,E109)</f>
        <v>0</v>
      </c>
      <c r="F107" s="26" t="str">
        <f>IF(OR(F108&lt;&gt;"-",F109&lt;&gt;"-"),G107-E107,"-")</f>
        <v>-</v>
      </c>
      <c r="G107" s="26">
        <f>CHOOSE(MATCH($H107,'ICS Param'!$C$187:$C$189,0),0,G108,G109)</f>
        <v>0</v>
      </c>
      <c r="H107" s="36" t="str">
        <f>INDEX('ICS Param'!$C$187:$C$189,IF(OR(SUM(G108),SUM(G109)),IF(MAX(G108,G109)=G109,3,2),1))</f>
        <v>-</v>
      </c>
      <c r="X107" s="9" t="s">
        <v>0</v>
      </c>
    </row>
    <row r="108" spans="1:24" x14ac:dyDescent="0.2">
      <c r="A108" s="91" t="s">
        <v>657</v>
      </c>
      <c r="B108" s="25">
        <v>47</v>
      </c>
      <c r="C108" s="56" t="str">
        <f>C107</f>
        <v>-</v>
      </c>
      <c r="D108" s="22" t="s">
        <v>28</v>
      </c>
      <c r="E108" s="26" t="str">
        <f>IF("-"&lt;&gt;D108,MAX(0,SUM(C108)-SUM(D108)),"-")</f>
        <v>-</v>
      </c>
      <c r="F108" s="22" t="s">
        <v>28</v>
      </c>
      <c r="G108" s="26" t="str">
        <f>IF(OR(E108&lt;&gt;"-",F108&lt;&gt;"-"),MAX(0,SUM(E108)-SUM(F108)),"-")</f>
        <v>-</v>
      </c>
      <c r="H108" s="34"/>
      <c r="X108" s="9" t="s">
        <v>0</v>
      </c>
    </row>
    <row r="109" spans="1:24" x14ac:dyDescent="0.2">
      <c r="A109" s="91" t="s">
        <v>658</v>
      </c>
      <c r="B109" s="25">
        <v>48</v>
      </c>
      <c r="C109" s="56" t="str">
        <f>C107</f>
        <v>-</v>
      </c>
      <c r="D109" s="22" t="s">
        <v>28</v>
      </c>
      <c r="E109" s="26" t="str">
        <f>IF("-"&lt;&gt;D109,MAX(0,SUM(C109)-SUM(D109)),"-")</f>
        <v>-</v>
      </c>
      <c r="F109" s="22" t="s">
        <v>28</v>
      </c>
      <c r="G109" s="26" t="str">
        <f>IF(OR(E109&lt;&gt;"-",F109&lt;&gt;"-"),MAX(0,SUM(E109)-SUM(F109)),"-")</f>
        <v>-</v>
      </c>
      <c r="H109" s="34"/>
      <c r="X109" s="9" t="s">
        <v>0</v>
      </c>
    </row>
    <row r="110" spans="1:24" x14ac:dyDescent="0.2">
      <c r="A110" s="89" t="s">
        <v>653</v>
      </c>
      <c r="B110" s="25">
        <v>49</v>
      </c>
      <c r="C110" s="21" t="s">
        <v>28</v>
      </c>
      <c r="D110" s="26" t="str">
        <f>IF(OR(D111&lt;&gt;"-",D112&lt;&gt;"-"),MIN(D111,D112),"-")</f>
        <v>-</v>
      </c>
      <c r="E110" s="26">
        <f>CHOOSE(MATCH($H110,'ICS Param'!$C$187:$C$189,0),0,E111,E112)</f>
        <v>0</v>
      </c>
      <c r="F110" s="26" t="str">
        <f>IF(OR(F111&lt;&gt;"-",F112&lt;&gt;"-"),G110-E110,"-")</f>
        <v>-</v>
      </c>
      <c r="G110" s="26">
        <f>CHOOSE(MATCH($H110,'ICS Param'!$C$187:$C$189,0),0,G111,G112)</f>
        <v>0</v>
      </c>
      <c r="H110" s="36" t="str">
        <f>INDEX('ICS Param'!$C$187:$C$189,IF(OR(SUM(G111),SUM(G112)),IF(MAX(G111,G112)=G112,3,2),1))</f>
        <v>-</v>
      </c>
      <c r="X110" s="9" t="s">
        <v>0</v>
      </c>
    </row>
    <row r="111" spans="1:24" x14ac:dyDescent="0.2">
      <c r="A111" s="91" t="s">
        <v>657</v>
      </c>
      <c r="B111" s="25">
        <v>50</v>
      </c>
      <c r="C111" s="56" t="str">
        <f>C110</f>
        <v>-</v>
      </c>
      <c r="D111" s="22" t="s">
        <v>28</v>
      </c>
      <c r="E111" s="26" t="str">
        <f>IF("-"&lt;&gt;D111,MAX(0,SUM(C111)-SUM(D111)),"-")</f>
        <v>-</v>
      </c>
      <c r="F111" s="22" t="s">
        <v>28</v>
      </c>
      <c r="G111" s="26" t="str">
        <f>IF(OR(E111&lt;&gt;"-",F111&lt;&gt;"-"),MAX(0,SUM(E111)-SUM(F111)),"-")</f>
        <v>-</v>
      </c>
      <c r="H111" s="34"/>
      <c r="X111" s="9" t="s">
        <v>0</v>
      </c>
    </row>
    <row r="112" spans="1:24" x14ac:dyDescent="0.2">
      <c r="A112" s="103" t="s">
        <v>658</v>
      </c>
      <c r="B112" s="25">
        <v>51</v>
      </c>
      <c r="C112" s="58" t="str">
        <f>C110</f>
        <v>-</v>
      </c>
      <c r="D112" s="47" t="s">
        <v>28</v>
      </c>
      <c r="E112" s="41" t="str">
        <f>IF("-"&lt;&gt;D112,MAX(0,SUM(C112)-SUM(D112)),"-")</f>
        <v>-</v>
      </c>
      <c r="F112" s="47" t="s">
        <v>28</v>
      </c>
      <c r="G112" s="41" t="str">
        <f>IF(OR(E112&lt;&gt;"-",F112&lt;&gt;"-"),MAX(0,SUM(E112)-SUM(F112)),"-")</f>
        <v>-</v>
      </c>
      <c r="H112" s="42"/>
      <c r="X112" s="9" t="s">
        <v>0</v>
      </c>
    </row>
    <row r="113" spans="1:24" x14ac:dyDescent="0.2">
      <c r="A113" s="108" t="s">
        <v>629</v>
      </c>
      <c r="B113" s="25">
        <v>52</v>
      </c>
      <c r="C113" s="77"/>
      <c r="D113" s="78"/>
      <c r="E113" s="79">
        <f>SUM(E114,E117,E120,E123)</f>
        <v>0</v>
      </c>
      <c r="F113" s="79">
        <f>E113-G113</f>
        <v>0</v>
      </c>
      <c r="G113" s="79">
        <f>SUM(G114,G117,G120,G123)</f>
        <v>0</v>
      </c>
      <c r="H113" s="80"/>
      <c r="X113" s="9" t="s">
        <v>0</v>
      </c>
    </row>
    <row r="114" spans="1:24" x14ac:dyDescent="0.2">
      <c r="A114" s="86" t="s">
        <v>651</v>
      </c>
      <c r="B114" s="25">
        <v>53</v>
      </c>
      <c r="C114" s="57"/>
      <c r="D114" s="18"/>
      <c r="E114" s="26">
        <f>SUM(E115:E116)</f>
        <v>0</v>
      </c>
      <c r="F114" s="26">
        <f>SUM(F115:F116)</f>
        <v>0</v>
      </c>
      <c r="G114" s="26">
        <f>SUM(G115:G116)</f>
        <v>0</v>
      </c>
      <c r="H114" s="34"/>
      <c r="X114" s="9" t="s">
        <v>0</v>
      </c>
    </row>
    <row r="115" spans="1:24" x14ac:dyDescent="0.2">
      <c r="A115" s="89" t="s">
        <v>652</v>
      </c>
      <c r="B115" s="25">
        <v>54</v>
      </c>
      <c r="C115" s="21" t="s">
        <v>28</v>
      </c>
      <c r="D115" s="22" t="s">
        <v>28</v>
      </c>
      <c r="E115" s="26" t="str">
        <f>IF(OR(C115&lt;&gt;"-",D115&lt;&gt;"-"),MAX(0,SUM(C115)-SUM(D115)),"-")</f>
        <v>-</v>
      </c>
      <c r="F115" s="22" t="s">
        <v>28</v>
      </c>
      <c r="G115" s="26" t="str">
        <f>IF(OR(E115&lt;&gt;"-",F115&lt;&gt;"-"),MAX(0,SUM(E115)-SUM(F115)),"-")</f>
        <v>-</v>
      </c>
      <c r="H115" s="34"/>
      <c r="X115" s="9" t="s">
        <v>0</v>
      </c>
    </row>
    <row r="116" spans="1:24" x14ac:dyDescent="0.2">
      <c r="A116" s="89" t="s">
        <v>653</v>
      </c>
      <c r="B116" s="25">
        <v>55</v>
      </c>
      <c r="C116" s="21" t="s">
        <v>28</v>
      </c>
      <c r="D116" s="22" t="s">
        <v>28</v>
      </c>
      <c r="E116" s="26" t="str">
        <f>IF(OR(C116&lt;&gt;"-",D116&lt;&gt;"-"),MAX(0,SUM(C116)-SUM(D116)),"-")</f>
        <v>-</v>
      </c>
      <c r="F116" s="22" t="s">
        <v>28</v>
      </c>
      <c r="G116" s="26" t="str">
        <f>IF(OR(E116&lt;&gt;"-",F116&lt;&gt;"-"),MAX(0,SUM(E116)-SUM(F116)),"-")</f>
        <v>-</v>
      </c>
      <c r="H116" s="34"/>
      <c r="X116" s="9" t="s">
        <v>0</v>
      </c>
    </row>
    <row r="117" spans="1:24" x14ac:dyDescent="0.2">
      <c r="A117" s="86" t="s">
        <v>654</v>
      </c>
      <c r="B117" s="25">
        <v>56</v>
      </c>
      <c r="C117" s="57"/>
      <c r="D117" s="18"/>
      <c r="E117" s="26">
        <f>SUM(E118:E119)</f>
        <v>0</v>
      </c>
      <c r="F117" s="26">
        <f>SUM(F118:F119)</f>
        <v>0</v>
      </c>
      <c r="G117" s="26">
        <f>SUM(G118:G119)</f>
        <v>0</v>
      </c>
      <c r="H117" s="34"/>
      <c r="X117" s="9" t="s">
        <v>0</v>
      </c>
    </row>
    <row r="118" spans="1:24" x14ac:dyDescent="0.2">
      <c r="A118" s="89" t="s">
        <v>652</v>
      </c>
      <c r="B118" s="25">
        <v>57</v>
      </c>
      <c r="C118" s="21" t="s">
        <v>28</v>
      </c>
      <c r="D118" s="22" t="s">
        <v>28</v>
      </c>
      <c r="E118" s="26" t="str">
        <f>IF(OR(C118&lt;&gt;"-",D118&lt;&gt;"-"),MAX(0,SUM(C118)-SUM(D118)),"-")</f>
        <v>-</v>
      </c>
      <c r="F118" s="22" t="s">
        <v>28</v>
      </c>
      <c r="G118" s="26" t="str">
        <f>IF(OR(E118&lt;&gt;"-",F118&lt;&gt;"-"),MAX(0,SUM(E118)-SUM(F118)),"-")</f>
        <v>-</v>
      </c>
      <c r="H118" s="34"/>
      <c r="X118" s="9" t="s">
        <v>0</v>
      </c>
    </row>
    <row r="119" spans="1:24" x14ac:dyDescent="0.2">
      <c r="A119" s="89" t="s">
        <v>653</v>
      </c>
      <c r="B119" s="25">
        <v>58</v>
      </c>
      <c r="C119" s="21" t="s">
        <v>28</v>
      </c>
      <c r="D119" s="22" t="s">
        <v>28</v>
      </c>
      <c r="E119" s="26" t="str">
        <f>IF(OR(C119&lt;&gt;"-",D119&lt;&gt;"-"),MAX(0,SUM(C119)-SUM(D119)),"-")</f>
        <v>-</v>
      </c>
      <c r="F119" s="22" t="s">
        <v>28</v>
      </c>
      <c r="G119" s="26" t="str">
        <f>IF(OR(E119&lt;&gt;"-",F119&lt;&gt;"-"),MAX(0,SUM(E119)-SUM(F119)),"-")</f>
        <v>-</v>
      </c>
      <c r="H119" s="34"/>
      <c r="X119" s="9" t="s">
        <v>0</v>
      </c>
    </row>
    <row r="120" spans="1:24" x14ac:dyDescent="0.2">
      <c r="A120" s="86" t="s">
        <v>655</v>
      </c>
      <c r="B120" s="25">
        <v>59</v>
      </c>
      <c r="C120" s="57"/>
      <c r="D120" s="18"/>
      <c r="E120" s="26">
        <f>SUM(E121:E122)</f>
        <v>0</v>
      </c>
      <c r="F120" s="26">
        <f>SUM(F121:F122)</f>
        <v>0</v>
      </c>
      <c r="G120" s="26">
        <f>SUM(G121:G122)</f>
        <v>0</v>
      </c>
      <c r="H120" s="34"/>
      <c r="X120" s="9" t="s">
        <v>0</v>
      </c>
    </row>
    <row r="121" spans="1:24" x14ac:dyDescent="0.2">
      <c r="A121" s="89" t="s">
        <v>652</v>
      </c>
      <c r="B121" s="25">
        <v>60</v>
      </c>
      <c r="C121" s="21" t="s">
        <v>28</v>
      </c>
      <c r="D121" s="22" t="s">
        <v>28</v>
      </c>
      <c r="E121" s="26" t="str">
        <f>IF(OR(C121&lt;&gt;"-",D121&lt;&gt;"-"),MAX(0,SUM(C121)-SUM(D121)),"-")</f>
        <v>-</v>
      </c>
      <c r="F121" s="22" t="s">
        <v>28</v>
      </c>
      <c r="G121" s="26" t="str">
        <f>IF(OR(E121&lt;&gt;"-",F121&lt;&gt;"-"),MAX(0,SUM(E121)-SUM(F121)),"-")</f>
        <v>-</v>
      </c>
      <c r="H121" s="34"/>
      <c r="X121" s="9" t="s">
        <v>0</v>
      </c>
    </row>
    <row r="122" spans="1:24" x14ac:dyDescent="0.2">
      <c r="A122" s="89" t="s">
        <v>653</v>
      </c>
      <c r="B122" s="25">
        <v>61</v>
      </c>
      <c r="C122" s="21" t="s">
        <v>28</v>
      </c>
      <c r="D122" s="22" t="s">
        <v>28</v>
      </c>
      <c r="E122" s="26" t="str">
        <f>IF(OR(C122&lt;&gt;"-",D122&lt;&gt;"-"),MAX(0,SUM(C122)-SUM(D122)),"-")</f>
        <v>-</v>
      </c>
      <c r="F122" s="22" t="s">
        <v>28</v>
      </c>
      <c r="G122" s="26" t="str">
        <f>IF(OR(E122&lt;&gt;"-",F122&lt;&gt;"-"),MAX(0,SUM(E122)-SUM(F122)),"-")</f>
        <v>-</v>
      </c>
      <c r="H122" s="34"/>
      <c r="X122" s="9" t="s">
        <v>0</v>
      </c>
    </row>
    <row r="123" spans="1:24" x14ac:dyDescent="0.2">
      <c r="A123" s="86" t="s">
        <v>656</v>
      </c>
      <c r="B123" s="25">
        <v>62</v>
      </c>
      <c r="C123" s="57"/>
      <c r="D123" s="18"/>
      <c r="E123" s="26">
        <f>SUM(E124,E127)</f>
        <v>0</v>
      </c>
      <c r="F123" s="26">
        <f>E123-G123</f>
        <v>0</v>
      </c>
      <c r="G123" s="26">
        <f>SUM(G124,G127)</f>
        <v>0</v>
      </c>
      <c r="H123" s="34"/>
      <c r="X123" s="9" t="s">
        <v>0</v>
      </c>
    </row>
    <row r="124" spans="1:24" x14ac:dyDescent="0.2">
      <c r="A124" s="89" t="s">
        <v>652</v>
      </c>
      <c r="B124" s="25">
        <v>63</v>
      </c>
      <c r="C124" s="21" t="s">
        <v>28</v>
      </c>
      <c r="D124" s="26" t="str">
        <f>IF(OR(D125&lt;&gt;"-",D126&lt;&gt;"-"),MIN(D125,D126),"-")</f>
        <v>-</v>
      </c>
      <c r="E124" s="26">
        <f>CHOOSE(MATCH($H124,'ICS Param'!$C$187:$C$189,0),0,E125,E126)</f>
        <v>0</v>
      </c>
      <c r="F124" s="26" t="str">
        <f>IF(OR(F125&lt;&gt;"-",F126&lt;&gt;"-"),G124-E124,"-")</f>
        <v>-</v>
      </c>
      <c r="G124" s="26">
        <f>CHOOSE(MATCH($H124,'ICS Param'!$C$187:$C$189,0),0,G125,G126)</f>
        <v>0</v>
      </c>
      <c r="H124" s="36" t="str">
        <f>INDEX('ICS Param'!$C$187:$C$189,IF(OR(SUM(G125),SUM(G126)),IF(MAX(G125,G126)=G126,3,2),1))</f>
        <v>-</v>
      </c>
      <c r="X124" s="9" t="s">
        <v>0</v>
      </c>
    </row>
    <row r="125" spans="1:24" x14ac:dyDescent="0.2">
      <c r="A125" s="91" t="s">
        <v>657</v>
      </c>
      <c r="B125" s="25">
        <v>64</v>
      </c>
      <c r="C125" s="56" t="str">
        <f>C124</f>
        <v>-</v>
      </c>
      <c r="D125" s="22" t="s">
        <v>28</v>
      </c>
      <c r="E125" s="26" t="str">
        <f>IF("-"&lt;&gt;D125,MAX(0,SUM(C125)-SUM(D125)),"-")</f>
        <v>-</v>
      </c>
      <c r="F125" s="22" t="s">
        <v>28</v>
      </c>
      <c r="G125" s="26" t="str">
        <f>IF(OR(E125&lt;&gt;"-",F125&lt;&gt;"-"),MAX(0,SUM(E125)-SUM(F125)),"-")</f>
        <v>-</v>
      </c>
      <c r="H125" s="34"/>
      <c r="X125" s="9" t="s">
        <v>0</v>
      </c>
    </row>
    <row r="126" spans="1:24" x14ac:dyDescent="0.2">
      <c r="A126" s="91" t="s">
        <v>658</v>
      </c>
      <c r="B126" s="25">
        <v>65</v>
      </c>
      <c r="C126" s="56" t="str">
        <f>C124</f>
        <v>-</v>
      </c>
      <c r="D126" s="22" t="s">
        <v>28</v>
      </c>
      <c r="E126" s="26" t="str">
        <f>IF("-"&lt;&gt;D126,MAX(0,SUM(C126)-SUM(D126)),"-")</f>
        <v>-</v>
      </c>
      <c r="F126" s="22" t="s">
        <v>28</v>
      </c>
      <c r="G126" s="26" t="str">
        <f>IF(OR(E126&lt;&gt;"-",F126&lt;&gt;"-"),MAX(0,SUM(E126)-SUM(F126)),"-")</f>
        <v>-</v>
      </c>
      <c r="H126" s="34"/>
      <c r="X126" s="9" t="s">
        <v>0</v>
      </c>
    </row>
    <row r="127" spans="1:24" x14ac:dyDescent="0.2">
      <c r="A127" s="89" t="s">
        <v>653</v>
      </c>
      <c r="B127" s="25">
        <v>66</v>
      </c>
      <c r="C127" s="21" t="s">
        <v>28</v>
      </c>
      <c r="D127" s="26" t="str">
        <f>IF(OR(D128&lt;&gt;"-",D129&lt;&gt;"-"),MIN(D128,D129),"-")</f>
        <v>-</v>
      </c>
      <c r="E127" s="26">
        <f>CHOOSE(MATCH($H127,'ICS Param'!$C$187:$C$189,0),0,E128,E129)</f>
        <v>0</v>
      </c>
      <c r="F127" s="26" t="str">
        <f>IF(OR(F128&lt;&gt;"-",F129&lt;&gt;"-"),G127-E127,"-")</f>
        <v>-</v>
      </c>
      <c r="G127" s="26">
        <f>CHOOSE(MATCH($H127,'ICS Param'!$C$187:$C$189,0),0,G128,G129)</f>
        <v>0</v>
      </c>
      <c r="H127" s="36" t="str">
        <f>INDEX('ICS Param'!$C$187:$C$189,IF(OR(SUM(G128),SUM(G129)),IF(MAX(G128,G129)=G129,3,2),1))</f>
        <v>-</v>
      </c>
      <c r="X127" s="9" t="s">
        <v>0</v>
      </c>
    </row>
    <row r="128" spans="1:24" x14ac:dyDescent="0.2">
      <c r="A128" s="91" t="s">
        <v>657</v>
      </c>
      <c r="B128" s="25">
        <v>67</v>
      </c>
      <c r="C128" s="56" t="str">
        <f>C127</f>
        <v>-</v>
      </c>
      <c r="D128" s="22" t="s">
        <v>28</v>
      </c>
      <c r="E128" s="26" t="str">
        <f>IF("-"&lt;&gt;D128,MAX(0,SUM(C128)-SUM(D128)),"-")</f>
        <v>-</v>
      </c>
      <c r="F128" s="22" t="s">
        <v>28</v>
      </c>
      <c r="G128" s="26" t="str">
        <f>IF(OR(E128&lt;&gt;"-",F128&lt;&gt;"-"),MAX(0,SUM(E128)-SUM(F128)),"-")</f>
        <v>-</v>
      </c>
      <c r="H128" s="34"/>
      <c r="X128" s="9" t="s">
        <v>0</v>
      </c>
    </row>
    <row r="129" spans="1:24" x14ac:dyDescent="0.2">
      <c r="A129" s="103" t="s">
        <v>658</v>
      </c>
      <c r="B129" s="25">
        <v>68</v>
      </c>
      <c r="C129" s="58" t="str">
        <f>C127</f>
        <v>-</v>
      </c>
      <c r="D129" s="47" t="s">
        <v>28</v>
      </c>
      <c r="E129" s="41" t="str">
        <f>IF("-"&lt;&gt;D129,MAX(0,SUM(C129)-SUM(D129)),"-")</f>
        <v>-</v>
      </c>
      <c r="F129" s="47" t="s">
        <v>28</v>
      </c>
      <c r="G129" s="41" t="str">
        <f>IF(OR(E129&lt;&gt;"-",F129&lt;&gt;"-"),MAX(0,SUM(E129)-SUM(F129)),"-")</f>
        <v>-</v>
      </c>
      <c r="H129" s="42"/>
      <c r="X129" s="9" t="s">
        <v>0</v>
      </c>
    </row>
    <row r="130" spans="1:24" x14ac:dyDescent="0.2">
      <c r="A130" s="108" t="s">
        <v>630</v>
      </c>
      <c r="B130" s="25">
        <v>69</v>
      </c>
      <c r="C130" s="77"/>
      <c r="D130" s="78"/>
      <c r="E130" s="79">
        <f>SUM(E131,E134,E137,E140)</f>
        <v>0</v>
      </c>
      <c r="F130" s="79">
        <f>E130-G130</f>
        <v>0</v>
      </c>
      <c r="G130" s="79">
        <f>SUM(G131,G134,G137,G140)</f>
        <v>0</v>
      </c>
      <c r="H130" s="80"/>
      <c r="X130" s="9" t="s">
        <v>0</v>
      </c>
    </row>
    <row r="131" spans="1:24" x14ac:dyDescent="0.2">
      <c r="A131" s="86" t="s">
        <v>651</v>
      </c>
      <c r="B131" s="25">
        <v>70</v>
      </c>
      <c r="C131" s="57"/>
      <c r="D131" s="18"/>
      <c r="E131" s="26">
        <f>SUM(E132:E133)</f>
        <v>0</v>
      </c>
      <c r="F131" s="26">
        <f>SUM(F132:F133)</f>
        <v>0</v>
      </c>
      <c r="G131" s="26">
        <f>SUM(G132:G133)</f>
        <v>0</v>
      </c>
      <c r="H131" s="34"/>
      <c r="X131" s="9" t="s">
        <v>0</v>
      </c>
    </row>
    <row r="132" spans="1:24" x14ac:dyDescent="0.2">
      <c r="A132" s="89" t="s">
        <v>652</v>
      </c>
      <c r="B132" s="25">
        <v>71</v>
      </c>
      <c r="C132" s="21" t="s">
        <v>28</v>
      </c>
      <c r="D132" s="22" t="s">
        <v>28</v>
      </c>
      <c r="E132" s="26" t="str">
        <f>IF(OR(C132&lt;&gt;"-",D132&lt;&gt;"-"),MAX(0,SUM(C132)-SUM(D132)),"-")</f>
        <v>-</v>
      </c>
      <c r="F132" s="22" t="s">
        <v>28</v>
      </c>
      <c r="G132" s="26" t="str">
        <f>IF(OR(E132&lt;&gt;"-",F132&lt;&gt;"-"),MAX(0,SUM(E132)-SUM(F132)),"-")</f>
        <v>-</v>
      </c>
      <c r="H132" s="34"/>
      <c r="X132" s="9" t="s">
        <v>0</v>
      </c>
    </row>
    <row r="133" spans="1:24" x14ac:dyDescent="0.2">
      <c r="A133" s="89" t="s">
        <v>653</v>
      </c>
      <c r="B133" s="25">
        <v>72</v>
      </c>
      <c r="C133" s="21" t="s">
        <v>28</v>
      </c>
      <c r="D133" s="22" t="s">
        <v>28</v>
      </c>
      <c r="E133" s="26" t="str">
        <f>IF(OR(C133&lt;&gt;"-",D133&lt;&gt;"-"),MAX(0,SUM(C133)-SUM(D133)),"-")</f>
        <v>-</v>
      </c>
      <c r="F133" s="22" t="s">
        <v>28</v>
      </c>
      <c r="G133" s="26" t="str">
        <f>IF(OR(E133&lt;&gt;"-",F133&lt;&gt;"-"),MAX(0,SUM(E133)-SUM(F133)),"-")</f>
        <v>-</v>
      </c>
      <c r="H133" s="34"/>
      <c r="X133" s="9" t="s">
        <v>0</v>
      </c>
    </row>
    <row r="134" spans="1:24" x14ac:dyDescent="0.2">
      <c r="A134" s="86" t="s">
        <v>654</v>
      </c>
      <c r="B134" s="25">
        <v>73</v>
      </c>
      <c r="C134" s="57"/>
      <c r="D134" s="18"/>
      <c r="E134" s="26">
        <f>SUM(E135:E136)</f>
        <v>0</v>
      </c>
      <c r="F134" s="26">
        <f>SUM(F135:F136)</f>
        <v>0</v>
      </c>
      <c r="G134" s="26">
        <f>SUM(G135:G136)</f>
        <v>0</v>
      </c>
      <c r="H134" s="34"/>
      <c r="X134" s="9" t="s">
        <v>0</v>
      </c>
    </row>
    <row r="135" spans="1:24" x14ac:dyDescent="0.2">
      <c r="A135" s="89" t="s">
        <v>652</v>
      </c>
      <c r="B135" s="25">
        <v>74</v>
      </c>
      <c r="C135" s="21" t="s">
        <v>28</v>
      </c>
      <c r="D135" s="22" t="s">
        <v>28</v>
      </c>
      <c r="E135" s="26" t="str">
        <f>IF(OR(C135&lt;&gt;"-",D135&lt;&gt;"-"),MAX(0,SUM(C135)-SUM(D135)),"-")</f>
        <v>-</v>
      </c>
      <c r="F135" s="22" t="s">
        <v>28</v>
      </c>
      <c r="G135" s="26" t="str">
        <f>IF(OR(E135&lt;&gt;"-",F135&lt;&gt;"-"),MAX(0,SUM(E135)-SUM(F135)),"-")</f>
        <v>-</v>
      </c>
      <c r="H135" s="34"/>
      <c r="X135" s="9" t="s">
        <v>0</v>
      </c>
    </row>
    <row r="136" spans="1:24" x14ac:dyDescent="0.2">
      <c r="A136" s="89" t="s">
        <v>653</v>
      </c>
      <c r="B136" s="25">
        <v>75</v>
      </c>
      <c r="C136" s="21" t="s">
        <v>28</v>
      </c>
      <c r="D136" s="22" t="s">
        <v>28</v>
      </c>
      <c r="E136" s="26" t="str">
        <f>IF(OR(C136&lt;&gt;"-",D136&lt;&gt;"-"),MAX(0,SUM(C136)-SUM(D136)),"-")</f>
        <v>-</v>
      </c>
      <c r="F136" s="22" t="s">
        <v>28</v>
      </c>
      <c r="G136" s="26" t="str">
        <f>IF(OR(E136&lt;&gt;"-",F136&lt;&gt;"-"),MAX(0,SUM(E136)-SUM(F136)),"-")</f>
        <v>-</v>
      </c>
      <c r="H136" s="34"/>
      <c r="X136" s="9" t="s">
        <v>0</v>
      </c>
    </row>
    <row r="137" spans="1:24" x14ac:dyDescent="0.2">
      <c r="A137" s="86" t="s">
        <v>655</v>
      </c>
      <c r="B137" s="25">
        <v>76</v>
      </c>
      <c r="C137" s="57"/>
      <c r="D137" s="18"/>
      <c r="E137" s="26">
        <f>SUM(E138:E139)</f>
        <v>0</v>
      </c>
      <c r="F137" s="26">
        <f>SUM(F138:F139)</f>
        <v>0</v>
      </c>
      <c r="G137" s="26">
        <f>SUM(G138:G139)</f>
        <v>0</v>
      </c>
      <c r="H137" s="34"/>
      <c r="X137" s="9" t="s">
        <v>0</v>
      </c>
    </row>
    <row r="138" spans="1:24" x14ac:dyDescent="0.2">
      <c r="A138" s="89" t="s">
        <v>652</v>
      </c>
      <c r="B138" s="25">
        <v>77</v>
      </c>
      <c r="C138" s="21" t="s">
        <v>28</v>
      </c>
      <c r="D138" s="22" t="s">
        <v>28</v>
      </c>
      <c r="E138" s="26" t="str">
        <f>IF(OR(C138&lt;&gt;"-",D138&lt;&gt;"-"),MAX(0,SUM(C138)-SUM(D138)),"-")</f>
        <v>-</v>
      </c>
      <c r="F138" s="22" t="s">
        <v>28</v>
      </c>
      <c r="G138" s="26" t="str">
        <f>IF(OR(E138&lt;&gt;"-",F138&lt;&gt;"-"),MAX(0,SUM(E138)-SUM(F138)),"-")</f>
        <v>-</v>
      </c>
      <c r="H138" s="34"/>
      <c r="X138" s="9" t="s">
        <v>0</v>
      </c>
    </row>
    <row r="139" spans="1:24" x14ac:dyDescent="0.2">
      <c r="A139" s="89" t="s">
        <v>653</v>
      </c>
      <c r="B139" s="25">
        <v>78</v>
      </c>
      <c r="C139" s="21" t="s">
        <v>28</v>
      </c>
      <c r="D139" s="22" t="s">
        <v>28</v>
      </c>
      <c r="E139" s="26" t="str">
        <f>IF(OR(C139&lt;&gt;"-",D139&lt;&gt;"-"),MAX(0,SUM(C139)-SUM(D139)),"-")</f>
        <v>-</v>
      </c>
      <c r="F139" s="22" t="s">
        <v>28</v>
      </c>
      <c r="G139" s="26" t="str">
        <f>IF(OR(E139&lt;&gt;"-",F139&lt;&gt;"-"),MAX(0,SUM(E139)-SUM(F139)),"-")</f>
        <v>-</v>
      </c>
      <c r="H139" s="34"/>
      <c r="X139" s="9" t="s">
        <v>0</v>
      </c>
    </row>
    <row r="140" spans="1:24" x14ac:dyDescent="0.2">
      <c r="A140" s="86" t="s">
        <v>656</v>
      </c>
      <c r="B140" s="25">
        <v>79</v>
      </c>
      <c r="C140" s="57"/>
      <c r="D140" s="18"/>
      <c r="E140" s="26">
        <f>SUM(E141,E144)</f>
        <v>0</v>
      </c>
      <c r="F140" s="26">
        <f>E140-G140</f>
        <v>0</v>
      </c>
      <c r="G140" s="26">
        <f>SUM(G141,G144)</f>
        <v>0</v>
      </c>
      <c r="H140" s="34"/>
      <c r="X140" s="9" t="s">
        <v>0</v>
      </c>
    </row>
    <row r="141" spans="1:24" x14ac:dyDescent="0.2">
      <c r="A141" s="89" t="s">
        <v>652</v>
      </c>
      <c r="B141" s="25">
        <v>80</v>
      </c>
      <c r="C141" s="21" t="s">
        <v>28</v>
      </c>
      <c r="D141" s="26" t="str">
        <f>IF(OR(D142&lt;&gt;"-",D143&lt;&gt;"-"),MIN(D142,D143),"-")</f>
        <v>-</v>
      </c>
      <c r="E141" s="26">
        <f>CHOOSE(MATCH($H141,'ICS Param'!$C$187:$C$189,0),0,E142,E143)</f>
        <v>0</v>
      </c>
      <c r="F141" s="26" t="str">
        <f>IF(OR(F142&lt;&gt;"-",F143&lt;&gt;"-"),G141-E141,"-")</f>
        <v>-</v>
      </c>
      <c r="G141" s="26">
        <f>CHOOSE(MATCH($H141,'ICS Param'!$C$187:$C$189,0),0,G142,G143)</f>
        <v>0</v>
      </c>
      <c r="H141" s="36" t="str">
        <f>INDEX('ICS Param'!$C$187:$C$189,IF(OR(SUM(G142),SUM(G143)),IF(MAX(G142,G143)=G143,3,2),1))</f>
        <v>-</v>
      </c>
      <c r="X141" s="9" t="s">
        <v>0</v>
      </c>
    </row>
    <row r="142" spans="1:24" x14ac:dyDescent="0.2">
      <c r="A142" s="91" t="s">
        <v>657</v>
      </c>
      <c r="B142" s="25">
        <v>81</v>
      </c>
      <c r="C142" s="56" t="str">
        <f>C141</f>
        <v>-</v>
      </c>
      <c r="D142" s="22" t="s">
        <v>28</v>
      </c>
      <c r="E142" s="26" t="str">
        <f>IF("-"&lt;&gt;D142,MAX(0,SUM(C142)-SUM(D142)),"-")</f>
        <v>-</v>
      </c>
      <c r="F142" s="22" t="s">
        <v>28</v>
      </c>
      <c r="G142" s="26" t="str">
        <f>IF(OR(E142&lt;&gt;"-",F142&lt;&gt;"-"),MAX(0,SUM(E142)-SUM(F142)),"-")</f>
        <v>-</v>
      </c>
      <c r="H142" s="34"/>
      <c r="X142" s="9" t="s">
        <v>0</v>
      </c>
    </row>
    <row r="143" spans="1:24" x14ac:dyDescent="0.2">
      <c r="A143" s="91" t="s">
        <v>658</v>
      </c>
      <c r="B143" s="25">
        <v>82</v>
      </c>
      <c r="C143" s="56" t="str">
        <f>C141</f>
        <v>-</v>
      </c>
      <c r="D143" s="22" t="s">
        <v>28</v>
      </c>
      <c r="E143" s="26" t="str">
        <f>IF("-"&lt;&gt;D143,MAX(0,SUM(C143)-SUM(D143)),"-")</f>
        <v>-</v>
      </c>
      <c r="F143" s="22" t="s">
        <v>28</v>
      </c>
      <c r="G143" s="26" t="str">
        <f>IF(OR(E143&lt;&gt;"-",F143&lt;&gt;"-"),MAX(0,SUM(E143)-SUM(F143)),"-")</f>
        <v>-</v>
      </c>
      <c r="H143" s="34"/>
      <c r="X143" s="9" t="s">
        <v>0</v>
      </c>
    </row>
    <row r="144" spans="1:24" x14ac:dyDescent="0.2">
      <c r="A144" s="89" t="s">
        <v>653</v>
      </c>
      <c r="B144" s="25">
        <v>83</v>
      </c>
      <c r="C144" s="21" t="s">
        <v>28</v>
      </c>
      <c r="D144" s="26" t="str">
        <f>IF(OR(D145&lt;&gt;"-",D146&lt;&gt;"-"),MIN(D145,D146),"-")</f>
        <v>-</v>
      </c>
      <c r="E144" s="26">
        <f>CHOOSE(MATCH($H144,'ICS Param'!$C$187:$C$189,0),0,E145,E146)</f>
        <v>0</v>
      </c>
      <c r="F144" s="26" t="str">
        <f>IF(OR(F145&lt;&gt;"-",F146&lt;&gt;"-"),G144-E144,"-")</f>
        <v>-</v>
      </c>
      <c r="G144" s="26">
        <f>CHOOSE(MATCH($H144,'ICS Param'!$C$187:$C$189,0),0,G145,G146)</f>
        <v>0</v>
      </c>
      <c r="H144" s="36" t="str">
        <f>INDEX('ICS Param'!$C$187:$C$189,IF(OR(SUM(G145),SUM(G146)),IF(MAX(G145,G146)=G146,3,2),1))</f>
        <v>-</v>
      </c>
      <c r="X144" s="9" t="s">
        <v>0</v>
      </c>
    </row>
    <row r="145" spans="1:24" x14ac:dyDescent="0.2">
      <c r="A145" s="91" t="s">
        <v>657</v>
      </c>
      <c r="B145" s="25">
        <v>84</v>
      </c>
      <c r="C145" s="56" t="str">
        <f>C144</f>
        <v>-</v>
      </c>
      <c r="D145" s="22" t="s">
        <v>28</v>
      </c>
      <c r="E145" s="26" t="str">
        <f>IF("-"&lt;&gt;D145,MAX(0,SUM(C145)-SUM(D145)),"-")</f>
        <v>-</v>
      </c>
      <c r="F145" s="22" t="s">
        <v>28</v>
      </c>
      <c r="G145" s="26" t="str">
        <f>IF(OR(E145&lt;&gt;"-",F145&lt;&gt;"-"),MAX(0,SUM(E145)-SUM(F145)),"-")</f>
        <v>-</v>
      </c>
      <c r="H145" s="34"/>
      <c r="X145" s="9" t="s">
        <v>0</v>
      </c>
    </row>
    <row r="146" spans="1:24" x14ac:dyDescent="0.2">
      <c r="A146" s="103" t="s">
        <v>658</v>
      </c>
      <c r="B146" s="25">
        <v>85</v>
      </c>
      <c r="C146" s="58" t="str">
        <f>C144</f>
        <v>-</v>
      </c>
      <c r="D146" s="47" t="s">
        <v>28</v>
      </c>
      <c r="E146" s="41" t="str">
        <f>IF("-"&lt;&gt;D146,MAX(0,SUM(C146)-SUM(D146)),"-")</f>
        <v>-</v>
      </c>
      <c r="F146" s="47" t="s">
        <v>28</v>
      </c>
      <c r="G146" s="41" t="str">
        <f>IF(OR(E146&lt;&gt;"-",F146&lt;&gt;"-"),MAX(0,SUM(E146)-SUM(F146)),"-")</f>
        <v>-</v>
      </c>
      <c r="H146" s="42"/>
      <c r="X146" s="9" t="s">
        <v>0</v>
      </c>
    </row>
    <row r="147" spans="1:24" x14ac:dyDescent="0.2">
      <c r="A147" s="108" t="s">
        <v>631</v>
      </c>
      <c r="B147" s="25">
        <v>86</v>
      </c>
      <c r="C147" s="77"/>
      <c r="D147" s="78"/>
      <c r="E147" s="79">
        <f>SUM(E148,E151,E154,E157)</f>
        <v>0</v>
      </c>
      <c r="F147" s="79">
        <f>E147-G147</f>
        <v>0</v>
      </c>
      <c r="G147" s="79">
        <f>SUM(G148,G151,G154,G157)</f>
        <v>0</v>
      </c>
      <c r="H147" s="80"/>
      <c r="X147" s="9" t="s">
        <v>0</v>
      </c>
    </row>
    <row r="148" spans="1:24" x14ac:dyDescent="0.2">
      <c r="A148" s="86" t="s">
        <v>651</v>
      </c>
      <c r="B148" s="25">
        <v>87</v>
      </c>
      <c r="C148" s="57"/>
      <c r="D148" s="18"/>
      <c r="E148" s="26">
        <f>SUM(E149:E150)</f>
        <v>0</v>
      </c>
      <c r="F148" s="26">
        <f>SUM(F149:F150)</f>
        <v>0</v>
      </c>
      <c r="G148" s="26">
        <f>SUM(G149:G150)</f>
        <v>0</v>
      </c>
      <c r="H148" s="34"/>
      <c r="X148" s="9" t="s">
        <v>0</v>
      </c>
    </row>
    <row r="149" spans="1:24" x14ac:dyDescent="0.2">
      <c r="A149" s="89" t="s">
        <v>652</v>
      </c>
      <c r="B149" s="25">
        <v>88</v>
      </c>
      <c r="C149" s="21" t="s">
        <v>28</v>
      </c>
      <c r="D149" s="22" t="s">
        <v>28</v>
      </c>
      <c r="E149" s="26" t="str">
        <f>IF(OR(C149&lt;&gt;"-",D149&lt;&gt;"-"),MAX(0,SUM(C149)-SUM(D149)),"-")</f>
        <v>-</v>
      </c>
      <c r="F149" s="22" t="s">
        <v>28</v>
      </c>
      <c r="G149" s="26" t="str">
        <f>IF(OR(E149&lt;&gt;"-",F149&lt;&gt;"-"),MAX(0,SUM(E149)-SUM(F149)),"-")</f>
        <v>-</v>
      </c>
      <c r="H149" s="34"/>
      <c r="X149" s="9" t="s">
        <v>0</v>
      </c>
    </row>
    <row r="150" spans="1:24" x14ac:dyDescent="0.2">
      <c r="A150" s="89" t="s">
        <v>653</v>
      </c>
      <c r="B150" s="25">
        <v>89</v>
      </c>
      <c r="C150" s="21" t="s">
        <v>28</v>
      </c>
      <c r="D150" s="22" t="s">
        <v>28</v>
      </c>
      <c r="E150" s="26" t="str">
        <f>IF(OR(C150&lt;&gt;"-",D150&lt;&gt;"-"),MAX(0,SUM(C150)-SUM(D150)),"-")</f>
        <v>-</v>
      </c>
      <c r="F150" s="22" t="s">
        <v>28</v>
      </c>
      <c r="G150" s="26" t="str">
        <f>IF(OR(E150&lt;&gt;"-",F150&lt;&gt;"-"),MAX(0,SUM(E150)-SUM(F150)),"-")</f>
        <v>-</v>
      </c>
      <c r="H150" s="34"/>
      <c r="X150" s="9" t="s">
        <v>0</v>
      </c>
    </row>
    <row r="151" spans="1:24" x14ac:dyDescent="0.2">
      <c r="A151" s="86" t="s">
        <v>654</v>
      </c>
      <c r="B151" s="25">
        <v>90</v>
      </c>
      <c r="C151" s="57"/>
      <c r="D151" s="18"/>
      <c r="E151" s="26">
        <f>SUM(E152:E153)</f>
        <v>0</v>
      </c>
      <c r="F151" s="26">
        <f>SUM(F152:F153)</f>
        <v>0</v>
      </c>
      <c r="G151" s="26">
        <f>SUM(G152:G153)</f>
        <v>0</v>
      </c>
      <c r="H151" s="34"/>
      <c r="X151" s="9" t="s">
        <v>0</v>
      </c>
    </row>
    <row r="152" spans="1:24" x14ac:dyDescent="0.2">
      <c r="A152" s="89" t="s">
        <v>652</v>
      </c>
      <c r="B152" s="25">
        <v>91</v>
      </c>
      <c r="C152" s="21" t="s">
        <v>28</v>
      </c>
      <c r="D152" s="22" t="s">
        <v>28</v>
      </c>
      <c r="E152" s="26" t="str">
        <f>IF(OR(C152&lt;&gt;"-",D152&lt;&gt;"-"),MAX(0,SUM(C152)-SUM(D152)),"-")</f>
        <v>-</v>
      </c>
      <c r="F152" s="22" t="s">
        <v>28</v>
      </c>
      <c r="G152" s="26" t="str">
        <f>IF(OR(E152&lt;&gt;"-",F152&lt;&gt;"-"),MAX(0,SUM(E152)-SUM(F152)),"-")</f>
        <v>-</v>
      </c>
      <c r="H152" s="34"/>
      <c r="X152" s="9" t="s">
        <v>0</v>
      </c>
    </row>
    <row r="153" spans="1:24" x14ac:dyDescent="0.2">
      <c r="A153" s="89" t="s">
        <v>653</v>
      </c>
      <c r="B153" s="25">
        <v>92</v>
      </c>
      <c r="C153" s="21" t="s">
        <v>28</v>
      </c>
      <c r="D153" s="22" t="s">
        <v>28</v>
      </c>
      <c r="E153" s="26" t="str">
        <f>IF(OR(C153&lt;&gt;"-",D153&lt;&gt;"-"),MAX(0,SUM(C153)-SUM(D153)),"-")</f>
        <v>-</v>
      </c>
      <c r="F153" s="22" t="s">
        <v>28</v>
      </c>
      <c r="G153" s="26" t="str">
        <f>IF(OR(E153&lt;&gt;"-",F153&lt;&gt;"-"),MAX(0,SUM(E153)-SUM(F153)),"-")</f>
        <v>-</v>
      </c>
      <c r="H153" s="34"/>
      <c r="X153" s="9" t="s">
        <v>0</v>
      </c>
    </row>
    <row r="154" spans="1:24" x14ac:dyDescent="0.2">
      <c r="A154" s="86" t="s">
        <v>655</v>
      </c>
      <c r="B154" s="25">
        <v>93</v>
      </c>
      <c r="C154" s="57"/>
      <c r="D154" s="18"/>
      <c r="E154" s="26">
        <f>SUM(E155:E156)</f>
        <v>0</v>
      </c>
      <c r="F154" s="26">
        <f>SUM(F155:F156)</f>
        <v>0</v>
      </c>
      <c r="G154" s="26">
        <f>SUM(G155:G156)</f>
        <v>0</v>
      </c>
      <c r="H154" s="34"/>
      <c r="X154" s="9" t="s">
        <v>0</v>
      </c>
    </row>
    <row r="155" spans="1:24" x14ac:dyDescent="0.2">
      <c r="A155" s="89" t="s">
        <v>652</v>
      </c>
      <c r="B155" s="25">
        <v>94</v>
      </c>
      <c r="C155" s="21" t="s">
        <v>28</v>
      </c>
      <c r="D155" s="22" t="s">
        <v>28</v>
      </c>
      <c r="E155" s="26" t="str">
        <f>IF(OR(C155&lt;&gt;"-",D155&lt;&gt;"-"),MAX(0,SUM(C155)-SUM(D155)),"-")</f>
        <v>-</v>
      </c>
      <c r="F155" s="22" t="s">
        <v>28</v>
      </c>
      <c r="G155" s="26" t="str">
        <f>IF(OR(E155&lt;&gt;"-",F155&lt;&gt;"-"),MAX(0,SUM(E155)-SUM(F155)),"-")</f>
        <v>-</v>
      </c>
      <c r="H155" s="34"/>
      <c r="X155" s="9" t="s">
        <v>0</v>
      </c>
    </row>
    <row r="156" spans="1:24" x14ac:dyDescent="0.2">
      <c r="A156" s="89" t="s">
        <v>653</v>
      </c>
      <c r="B156" s="25">
        <v>95</v>
      </c>
      <c r="C156" s="21" t="s">
        <v>28</v>
      </c>
      <c r="D156" s="22" t="s">
        <v>28</v>
      </c>
      <c r="E156" s="26" t="str">
        <f>IF(OR(C156&lt;&gt;"-",D156&lt;&gt;"-"),MAX(0,SUM(C156)-SUM(D156)),"-")</f>
        <v>-</v>
      </c>
      <c r="F156" s="22" t="s">
        <v>28</v>
      </c>
      <c r="G156" s="26" t="str">
        <f>IF(OR(E156&lt;&gt;"-",F156&lt;&gt;"-"),MAX(0,SUM(E156)-SUM(F156)),"-")</f>
        <v>-</v>
      </c>
      <c r="H156" s="34"/>
      <c r="X156" s="9" t="s">
        <v>0</v>
      </c>
    </row>
    <row r="157" spans="1:24" x14ac:dyDescent="0.2">
      <c r="A157" s="86" t="s">
        <v>656</v>
      </c>
      <c r="B157" s="25">
        <v>96</v>
      </c>
      <c r="C157" s="57"/>
      <c r="D157" s="18"/>
      <c r="E157" s="26">
        <f>SUM(E158,E161)</f>
        <v>0</v>
      </c>
      <c r="F157" s="26">
        <f>E157-G157</f>
        <v>0</v>
      </c>
      <c r="G157" s="26">
        <f>SUM(G158,G161)</f>
        <v>0</v>
      </c>
      <c r="H157" s="34"/>
      <c r="X157" s="9" t="s">
        <v>0</v>
      </c>
    </row>
    <row r="158" spans="1:24" x14ac:dyDescent="0.2">
      <c r="A158" s="89" t="s">
        <v>652</v>
      </c>
      <c r="B158" s="25">
        <v>97</v>
      </c>
      <c r="C158" s="21" t="s">
        <v>28</v>
      </c>
      <c r="D158" s="26" t="str">
        <f>IF(OR(D159&lt;&gt;"-",D160&lt;&gt;"-"),MIN(D159,D160),"-")</f>
        <v>-</v>
      </c>
      <c r="E158" s="26">
        <f>CHOOSE(MATCH($H158,'ICS Param'!$C$187:$C$189,0),0,E159,E160)</f>
        <v>0</v>
      </c>
      <c r="F158" s="26" t="str">
        <f>IF(OR(F159&lt;&gt;"-",F160&lt;&gt;"-"),G158-E158,"-")</f>
        <v>-</v>
      </c>
      <c r="G158" s="26">
        <f>CHOOSE(MATCH($H158,'ICS Param'!$C$187:$C$189,0),0,G159,G160)</f>
        <v>0</v>
      </c>
      <c r="H158" s="36" t="str">
        <f>INDEX('ICS Param'!$C$187:$C$189,IF(OR(SUM(G159),SUM(G160)),IF(MAX(G159,G160)=G160,3,2),1))</f>
        <v>-</v>
      </c>
      <c r="X158" s="9" t="s">
        <v>0</v>
      </c>
    </row>
    <row r="159" spans="1:24" x14ac:dyDescent="0.2">
      <c r="A159" s="91" t="s">
        <v>657</v>
      </c>
      <c r="B159" s="25">
        <v>98</v>
      </c>
      <c r="C159" s="56" t="str">
        <f>C158</f>
        <v>-</v>
      </c>
      <c r="D159" s="22" t="s">
        <v>28</v>
      </c>
      <c r="E159" s="26" t="str">
        <f>IF("-"&lt;&gt;D159,MAX(0,SUM(C159)-SUM(D159)),"-")</f>
        <v>-</v>
      </c>
      <c r="F159" s="22" t="s">
        <v>28</v>
      </c>
      <c r="G159" s="26" t="str">
        <f>IF(OR(E159&lt;&gt;"-",F159&lt;&gt;"-"),MAX(0,SUM(E159)-SUM(F159)),"-")</f>
        <v>-</v>
      </c>
      <c r="H159" s="34"/>
      <c r="X159" s="9" t="s">
        <v>0</v>
      </c>
    </row>
    <row r="160" spans="1:24" x14ac:dyDescent="0.2">
      <c r="A160" s="91" t="s">
        <v>658</v>
      </c>
      <c r="B160" s="25">
        <v>99</v>
      </c>
      <c r="C160" s="56" t="str">
        <f>C158</f>
        <v>-</v>
      </c>
      <c r="D160" s="22" t="s">
        <v>28</v>
      </c>
      <c r="E160" s="26" t="str">
        <f>IF("-"&lt;&gt;D160,MAX(0,SUM(C160)-SUM(D160)),"-")</f>
        <v>-</v>
      </c>
      <c r="F160" s="22" t="s">
        <v>28</v>
      </c>
      <c r="G160" s="26" t="str">
        <f>IF(OR(E160&lt;&gt;"-",F160&lt;&gt;"-"),MAX(0,SUM(E160)-SUM(F160)),"-")</f>
        <v>-</v>
      </c>
      <c r="H160" s="34"/>
      <c r="X160" s="9" t="s">
        <v>0</v>
      </c>
    </row>
    <row r="161" spans="1:24" x14ac:dyDescent="0.2">
      <c r="A161" s="89" t="s">
        <v>653</v>
      </c>
      <c r="B161" s="25">
        <v>100</v>
      </c>
      <c r="C161" s="21" t="s">
        <v>28</v>
      </c>
      <c r="D161" s="26" t="str">
        <f>IF(OR(D162&lt;&gt;"-",D163&lt;&gt;"-"),MIN(D162,D163),"-")</f>
        <v>-</v>
      </c>
      <c r="E161" s="26">
        <f>CHOOSE(MATCH($H161,'ICS Param'!$C$187:$C$189,0),0,E162,E163)</f>
        <v>0</v>
      </c>
      <c r="F161" s="26" t="str">
        <f>IF(OR(F162&lt;&gt;"-",F163&lt;&gt;"-"),G161-E161,"-")</f>
        <v>-</v>
      </c>
      <c r="G161" s="26">
        <f>CHOOSE(MATCH($H161,'ICS Param'!$C$187:$C$189,0),0,G162,G163)</f>
        <v>0</v>
      </c>
      <c r="H161" s="36" t="str">
        <f>INDEX('ICS Param'!$C$187:$C$189,IF(OR(SUM(G162),SUM(G163)),IF(MAX(G162,G163)=G163,3,2),1))</f>
        <v>-</v>
      </c>
      <c r="X161" s="9" t="s">
        <v>0</v>
      </c>
    </row>
    <row r="162" spans="1:24" x14ac:dyDescent="0.2">
      <c r="A162" s="91" t="s">
        <v>657</v>
      </c>
      <c r="B162" s="25">
        <v>101</v>
      </c>
      <c r="C162" s="56" t="str">
        <f>C161</f>
        <v>-</v>
      </c>
      <c r="D162" s="22" t="s">
        <v>28</v>
      </c>
      <c r="E162" s="26" t="str">
        <f>IF("-"&lt;&gt;D162,MAX(0,SUM(C162)-SUM(D162)),"-")</f>
        <v>-</v>
      </c>
      <c r="F162" s="22" t="s">
        <v>28</v>
      </c>
      <c r="G162" s="26" t="str">
        <f>IF(OR(E162&lt;&gt;"-",F162&lt;&gt;"-"),MAX(0,SUM(E162)-SUM(F162)),"-")</f>
        <v>-</v>
      </c>
      <c r="H162" s="34"/>
      <c r="X162" s="9" t="s">
        <v>0</v>
      </c>
    </row>
    <row r="163" spans="1:24" x14ac:dyDescent="0.2">
      <c r="A163" s="103" t="s">
        <v>658</v>
      </c>
      <c r="B163" s="25">
        <v>102</v>
      </c>
      <c r="C163" s="58" t="str">
        <f>C161</f>
        <v>-</v>
      </c>
      <c r="D163" s="47" t="s">
        <v>28</v>
      </c>
      <c r="E163" s="41" t="str">
        <f>IF("-"&lt;&gt;D163,MAX(0,SUM(C163)-SUM(D163)),"-")</f>
        <v>-</v>
      </c>
      <c r="F163" s="47" t="s">
        <v>28</v>
      </c>
      <c r="G163" s="41" t="str">
        <f>IF(OR(E163&lt;&gt;"-",F163&lt;&gt;"-"),MAX(0,SUM(E163)-SUM(F163)),"-")</f>
        <v>-</v>
      </c>
      <c r="H163" s="42"/>
      <c r="X163" s="9" t="s">
        <v>0</v>
      </c>
    </row>
    <row r="164" spans="1:24" x14ac:dyDescent="0.2">
      <c r="A164" s="108" t="s">
        <v>632</v>
      </c>
      <c r="B164" s="25">
        <v>103</v>
      </c>
      <c r="C164" s="77"/>
      <c r="D164" s="78"/>
      <c r="E164" s="79">
        <f>SUM(E165,E168,E171,E174)</f>
        <v>0</v>
      </c>
      <c r="F164" s="79">
        <f>E164-G164</f>
        <v>0</v>
      </c>
      <c r="G164" s="79">
        <f>SUM(G165,G168,G171,G174)</f>
        <v>0</v>
      </c>
      <c r="H164" s="80"/>
      <c r="X164" s="9" t="s">
        <v>0</v>
      </c>
    </row>
    <row r="165" spans="1:24" x14ac:dyDescent="0.2">
      <c r="A165" s="86" t="s">
        <v>651</v>
      </c>
      <c r="B165" s="25">
        <v>104</v>
      </c>
      <c r="C165" s="57"/>
      <c r="D165" s="18"/>
      <c r="E165" s="26">
        <f>SUM(E166:E167)</f>
        <v>0</v>
      </c>
      <c r="F165" s="26">
        <f>SUM(F166:F167)</f>
        <v>0</v>
      </c>
      <c r="G165" s="26">
        <f>SUM(G166:G167)</f>
        <v>0</v>
      </c>
      <c r="H165" s="34"/>
      <c r="X165" s="9" t="s">
        <v>0</v>
      </c>
    </row>
    <row r="166" spans="1:24" x14ac:dyDescent="0.2">
      <c r="A166" s="89" t="s">
        <v>652</v>
      </c>
      <c r="B166" s="25">
        <v>105</v>
      </c>
      <c r="C166" s="21" t="s">
        <v>28</v>
      </c>
      <c r="D166" s="22" t="s">
        <v>28</v>
      </c>
      <c r="E166" s="26" t="str">
        <f>IF(OR(C166&lt;&gt;"-",D166&lt;&gt;"-"),MAX(0,SUM(C166)-SUM(D166)),"-")</f>
        <v>-</v>
      </c>
      <c r="F166" s="22" t="s">
        <v>28</v>
      </c>
      <c r="G166" s="26" t="str">
        <f>IF(OR(E166&lt;&gt;"-",F166&lt;&gt;"-"),MAX(0,SUM(E166)-SUM(F166)),"-")</f>
        <v>-</v>
      </c>
      <c r="H166" s="34"/>
      <c r="X166" s="9" t="s">
        <v>0</v>
      </c>
    </row>
    <row r="167" spans="1:24" x14ac:dyDescent="0.2">
      <c r="A167" s="89" t="s">
        <v>653</v>
      </c>
      <c r="B167" s="25">
        <v>106</v>
      </c>
      <c r="C167" s="21" t="s">
        <v>28</v>
      </c>
      <c r="D167" s="22" t="s">
        <v>28</v>
      </c>
      <c r="E167" s="26" t="str">
        <f>IF(OR(C167&lt;&gt;"-",D167&lt;&gt;"-"),MAX(0,SUM(C167)-SUM(D167)),"-")</f>
        <v>-</v>
      </c>
      <c r="F167" s="22" t="s">
        <v>28</v>
      </c>
      <c r="G167" s="26" t="str">
        <f>IF(OR(E167&lt;&gt;"-",F167&lt;&gt;"-"),MAX(0,SUM(E167)-SUM(F167)),"-")</f>
        <v>-</v>
      </c>
      <c r="H167" s="34"/>
      <c r="X167" s="9" t="s">
        <v>0</v>
      </c>
    </row>
    <row r="168" spans="1:24" x14ac:dyDescent="0.2">
      <c r="A168" s="86" t="s">
        <v>654</v>
      </c>
      <c r="B168" s="25">
        <v>107</v>
      </c>
      <c r="C168" s="57"/>
      <c r="D168" s="18"/>
      <c r="E168" s="26">
        <f>SUM(E169:E170)</f>
        <v>0</v>
      </c>
      <c r="F168" s="26">
        <f>SUM(F169:F170)</f>
        <v>0</v>
      </c>
      <c r="G168" s="26">
        <f>SUM(G169:G170)</f>
        <v>0</v>
      </c>
      <c r="H168" s="34"/>
      <c r="X168" s="9" t="s">
        <v>0</v>
      </c>
    </row>
    <row r="169" spans="1:24" x14ac:dyDescent="0.2">
      <c r="A169" s="89" t="s">
        <v>652</v>
      </c>
      <c r="B169" s="25">
        <v>108</v>
      </c>
      <c r="C169" s="21" t="s">
        <v>28</v>
      </c>
      <c r="D169" s="22" t="s">
        <v>28</v>
      </c>
      <c r="E169" s="26" t="str">
        <f>IF(OR(C169&lt;&gt;"-",D169&lt;&gt;"-"),MAX(0,SUM(C169)-SUM(D169)),"-")</f>
        <v>-</v>
      </c>
      <c r="F169" s="22" t="s">
        <v>28</v>
      </c>
      <c r="G169" s="26" t="str">
        <f>IF(OR(E169&lt;&gt;"-",F169&lt;&gt;"-"),MAX(0,SUM(E169)-SUM(F169)),"-")</f>
        <v>-</v>
      </c>
      <c r="H169" s="34"/>
      <c r="X169" s="9" t="s">
        <v>0</v>
      </c>
    </row>
    <row r="170" spans="1:24" x14ac:dyDescent="0.2">
      <c r="A170" s="89" t="s">
        <v>653</v>
      </c>
      <c r="B170" s="25">
        <v>109</v>
      </c>
      <c r="C170" s="21" t="s">
        <v>28</v>
      </c>
      <c r="D170" s="22" t="s">
        <v>28</v>
      </c>
      <c r="E170" s="26" t="str">
        <f>IF(OR(C170&lt;&gt;"-",D170&lt;&gt;"-"),MAX(0,SUM(C170)-SUM(D170)),"-")</f>
        <v>-</v>
      </c>
      <c r="F170" s="22" t="s">
        <v>28</v>
      </c>
      <c r="G170" s="26" t="str">
        <f>IF(OR(E170&lt;&gt;"-",F170&lt;&gt;"-"),MAX(0,SUM(E170)-SUM(F170)),"-")</f>
        <v>-</v>
      </c>
      <c r="H170" s="34"/>
      <c r="X170" s="9" t="s">
        <v>0</v>
      </c>
    </row>
    <row r="171" spans="1:24" x14ac:dyDescent="0.2">
      <c r="A171" s="86" t="s">
        <v>655</v>
      </c>
      <c r="B171" s="25">
        <v>110</v>
      </c>
      <c r="C171" s="57"/>
      <c r="D171" s="18"/>
      <c r="E171" s="26">
        <f>SUM(E172:E173)</f>
        <v>0</v>
      </c>
      <c r="F171" s="26">
        <f>SUM(F172:F173)</f>
        <v>0</v>
      </c>
      <c r="G171" s="26">
        <f>SUM(G172:G173)</f>
        <v>0</v>
      </c>
      <c r="H171" s="34"/>
      <c r="X171" s="9" t="s">
        <v>0</v>
      </c>
    </row>
    <row r="172" spans="1:24" x14ac:dyDescent="0.2">
      <c r="A172" s="89" t="s">
        <v>652</v>
      </c>
      <c r="B172" s="25">
        <v>111</v>
      </c>
      <c r="C172" s="21" t="s">
        <v>28</v>
      </c>
      <c r="D172" s="22" t="s">
        <v>28</v>
      </c>
      <c r="E172" s="26" t="str">
        <f>IF(OR(C172&lt;&gt;"-",D172&lt;&gt;"-"),MAX(0,SUM(C172)-SUM(D172)),"-")</f>
        <v>-</v>
      </c>
      <c r="F172" s="22" t="s">
        <v>28</v>
      </c>
      <c r="G172" s="26" t="str">
        <f>IF(OR(E172&lt;&gt;"-",F172&lt;&gt;"-"),MAX(0,SUM(E172)-SUM(F172)),"-")</f>
        <v>-</v>
      </c>
      <c r="H172" s="34"/>
      <c r="X172" s="9" t="s">
        <v>0</v>
      </c>
    </row>
    <row r="173" spans="1:24" x14ac:dyDescent="0.2">
      <c r="A173" s="89" t="s">
        <v>653</v>
      </c>
      <c r="B173" s="25">
        <v>112</v>
      </c>
      <c r="C173" s="21" t="s">
        <v>28</v>
      </c>
      <c r="D173" s="22" t="s">
        <v>28</v>
      </c>
      <c r="E173" s="26" t="str">
        <f>IF(OR(C173&lt;&gt;"-",D173&lt;&gt;"-"),MAX(0,SUM(C173)-SUM(D173)),"-")</f>
        <v>-</v>
      </c>
      <c r="F173" s="22" t="s">
        <v>28</v>
      </c>
      <c r="G173" s="26" t="str">
        <f>IF(OR(E173&lt;&gt;"-",F173&lt;&gt;"-"),MAX(0,SUM(E173)-SUM(F173)),"-")</f>
        <v>-</v>
      </c>
      <c r="H173" s="34"/>
      <c r="X173" s="9" t="s">
        <v>0</v>
      </c>
    </row>
    <row r="174" spans="1:24" x14ac:dyDescent="0.2">
      <c r="A174" s="86" t="s">
        <v>656</v>
      </c>
      <c r="B174" s="25">
        <v>113</v>
      </c>
      <c r="C174" s="57"/>
      <c r="D174" s="18"/>
      <c r="E174" s="26">
        <f>SUM(E175,E178)</f>
        <v>0</v>
      </c>
      <c r="F174" s="26">
        <f>E174-G174</f>
        <v>0</v>
      </c>
      <c r="G174" s="26">
        <f>SUM(G175,G178)</f>
        <v>0</v>
      </c>
      <c r="H174" s="34"/>
      <c r="X174" s="9" t="s">
        <v>0</v>
      </c>
    </row>
    <row r="175" spans="1:24" x14ac:dyDescent="0.2">
      <c r="A175" s="89" t="s">
        <v>652</v>
      </c>
      <c r="B175" s="25">
        <v>114</v>
      </c>
      <c r="C175" s="21" t="s">
        <v>28</v>
      </c>
      <c r="D175" s="26" t="str">
        <f>IF(OR(D176&lt;&gt;"-",D177&lt;&gt;"-"),MIN(D176,D177),"-")</f>
        <v>-</v>
      </c>
      <c r="E175" s="26">
        <f>CHOOSE(MATCH($H175,'ICS Param'!$C$187:$C$189,0),0,E176,E177)</f>
        <v>0</v>
      </c>
      <c r="F175" s="26" t="str">
        <f>IF(OR(F176&lt;&gt;"-",F177&lt;&gt;"-"),G175-E175,"-")</f>
        <v>-</v>
      </c>
      <c r="G175" s="26">
        <f>CHOOSE(MATCH($H175,'ICS Param'!$C$187:$C$189,0),0,G176,G177)</f>
        <v>0</v>
      </c>
      <c r="H175" s="36" t="str">
        <f>INDEX('ICS Param'!$C$187:$C$189,IF(OR(SUM(G176),SUM(G177)),IF(MAX(G176,G177)=G177,3,2),1))</f>
        <v>-</v>
      </c>
      <c r="X175" s="9" t="s">
        <v>0</v>
      </c>
    </row>
    <row r="176" spans="1:24" x14ac:dyDescent="0.2">
      <c r="A176" s="91" t="s">
        <v>657</v>
      </c>
      <c r="B176" s="25">
        <v>115</v>
      </c>
      <c r="C176" s="56" t="str">
        <f>C175</f>
        <v>-</v>
      </c>
      <c r="D176" s="22" t="s">
        <v>28</v>
      </c>
      <c r="E176" s="26" t="str">
        <f>IF("-"&lt;&gt;D176,MAX(0,SUM(C176)-SUM(D176)),"-")</f>
        <v>-</v>
      </c>
      <c r="F176" s="22" t="s">
        <v>28</v>
      </c>
      <c r="G176" s="26" t="str">
        <f>IF(OR(E176&lt;&gt;"-",F176&lt;&gt;"-"),MAX(0,SUM(E176)-SUM(F176)),"-")</f>
        <v>-</v>
      </c>
      <c r="H176" s="34"/>
      <c r="X176" s="9" t="s">
        <v>0</v>
      </c>
    </row>
    <row r="177" spans="1:24" x14ac:dyDescent="0.2">
      <c r="A177" s="91" t="s">
        <v>658</v>
      </c>
      <c r="B177" s="25">
        <v>116</v>
      </c>
      <c r="C177" s="56" t="str">
        <f>C175</f>
        <v>-</v>
      </c>
      <c r="D177" s="22" t="s">
        <v>28</v>
      </c>
      <c r="E177" s="26" t="str">
        <f>IF("-"&lt;&gt;D177,MAX(0,SUM(C177)-SUM(D177)),"-")</f>
        <v>-</v>
      </c>
      <c r="F177" s="22" t="s">
        <v>28</v>
      </c>
      <c r="G177" s="26" t="str">
        <f>IF(OR(E177&lt;&gt;"-",F177&lt;&gt;"-"),MAX(0,SUM(E177)-SUM(F177)),"-")</f>
        <v>-</v>
      </c>
      <c r="H177" s="34"/>
      <c r="X177" s="9" t="s">
        <v>0</v>
      </c>
    </row>
    <row r="178" spans="1:24" x14ac:dyDescent="0.2">
      <c r="A178" s="89" t="s">
        <v>653</v>
      </c>
      <c r="B178" s="25">
        <v>117</v>
      </c>
      <c r="C178" s="21" t="s">
        <v>28</v>
      </c>
      <c r="D178" s="26" t="str">
        <f>IF(OR(D179&lt;&gt;"-",D180&lt;&gt;"-"),MIN(D179,D180),"-")</f>
        <v>-</v>
      </c>
      <c r="E178" s="26">
        <f>CHOOSE(MATCH($H178,'ICS Param'!$C$187:$C$189,0),0,E179,E180)</f>
        <v>0</v>
      </c>
      <c r="F178" s="26" t="str">
        <f>IF(OR(F179&lt;&gt;"-",F180&lt;&gt;"-"),G178-E178,"-")</f>
        <v>-</v>
      </c>
      <c r="G178" s="26">
        <f>CHOOSE(MATCH($H178,'ICS Param'!$C$187:$C$189,0),0,G179,G180)</f>
        <v>0</v>
      </c>
      <c r="H178" s="36" t="str">
        <f>INDEX('ICS Param'!$C$187:$C$189,IF(OR(SUM(G179),SUM(G180)),IF(MAX(G179,G180)=G180,3,2),1))</f>
        <v>-</v>
      </c>
      <c r="X178" s="9" t="s">
        <v>0</v>
      </c>
    </row>
    <row r="179" spans="1:24" x14ac:dyDescent="0.2">
      <c r="A179" s="91" t="s">
        <v>657</v>
      </c>
      <c r="B179" s="25">
        <v>118</v>
      </c>
      <c r="C179" s="56" t="str">
        <f>C178</f>
        <v>-</v>
      </c>
      <c r="D179" s="22" t="s">
        <v>28</v>
      </c>
      <c r="E179" s="26" t="str">
        <f>IF("-"&lt;&gt;D179,MAX(0,SUM(C179)-SUM(D179)),"-")</f>
        <v>-</v>
      </c>
      <c r="F179" s="22" t="s">
        <v>28</v>
      </c>
      <c r="G179" s="26" t="str">
        <f>IF(OR(E179&lt;&gt;"-",F179&lt;&gt;"-"),MAX(0,SUM(E179)-SUM(F179)),"-")</f>
        <v>-</v>
      </c>
      <c r="H179" s="34"/>
      <c r="X179" s="9" t="s">
        <v>0</v>
      </c>
    </row>
    <row r="180" spans="1:24" x14ac:dyDescent="0.2">
      <c r="A180" s="103" t="s">
        <v>658</v>
      </c>
      <c r="B180" s="38">
        <v>119</v>
      </c>
      <c r="C180" s="58" t="str">
        <f>C178</f>
        <v>-</v>
      </c>
      <c r="D180" s="47" t="s">
        <v>28</v>
      </c>
      <c r="E180" s="41" t="str">
        <f>IF("-"&lt;&gt;D180,MAX(0,SUM(C180)-SUM(D180)),"-")</f>
        <v>-</v>
      </c>
      <c r="F180" s="47" t="s">
        <v>28</v>
      </c>
      <c r="G180" s="41" t="str">
        <f>IF(OR(E180&lt;&gt;"-",F180&lt;&gt;"-"),MAX(0,SUM(E180)-SUM(F180)),"-")</f>
        <v>-</v>
      </c>
      <c r="H180" s="42"/>
      <c r="X180" s="9" t="s">
        <v>0</v>
      </c>
    </row>
    <row r="181" spans="1:24" x14ac:dyDescent="0.2">
      <c r="X181" s="9" t="s">
        <v>0</v>
      </c>
    </row>
    <row r="182" spans="1:24" ht="15" x14ac:dyDescent="0.25">
      <c r="A182" s="127" t="s">
        <v>659</v>
      </c>
      <c r="B182" s="9" t="s">
        <v>0</v>
      </c>
      <c r="C182" s="9" t="s">
        <v>0</v>
      </c>
      <c r="D182" s="9" t="s">
        <v>0</v>
      </c>
      <c r="E182" s="9" t="s">
        <v>0</v>
      </c>
      <c r="F182" s="9" t="s">
        <v>0</v>
      </c>
      <c r="G182" s="9" t="s">
        <v>0</v>
      </c>
      <c r="H182" s="9" t="s">
        <v>0</v>
      </c>
      <c r="I182" s="9" t="s">
        <v>0</v>
      </c>
      <c r="J182" s="9" t="s">
        <v>0</v>
      </c>
      <c r="K182" s="9" t="s">
        <v>0</v>
      </c>
      <c r="L182" s="9" t="s">
        <v>0</v>
      </c>
      <c r="M182" s="9" t="s">
        <v>0</v>
      </c>
      <c r="N182" s="9" t="s">
        <v>0</v>
      </c>
      <c r="O182" s="9" t="s">
        <v>0</v>
      </c>
      <c r="P182" s="9" t="s">
        <v>0</v>
      </c>
      <c r="Q182" s="9" t="s">
        <v>0</v>
      </c>
      <c r="R182" s="9" t="s">
        <v>0</v>
      </c>
      <c r="S182" s="9" t="s">
        <v>0</v>
      </c>
      <c r="T182" s="9" t="s">
        <v>0</v>
      </c>
      <c r="U182" s="9" t="s">
        <v>0</v>
      </c>
      <c r="V182" s="9" t="s">
        <v>0</v>
      </c>
      <c r="W182" s="9" t="s">
        <v>0</v>
      </c>
      <c r="X182" s="9" t="s">
        <v>0</v>
      </c>
    </row>
    <row r="183" spans="1:24" x14ac:dyDescent="0.2">
      <c r="X183" s="9" t="s">
        <v>0</v>
      </c>
    </row>
    <row r="184" spans="1:24" ht="125.1" customHeight="1" x14ac:dyDescent="0.2">
      <c r="A184" s="215" t="s">
        <v>637</v>
      </c>
      <c r="B184" s="29"/>
      <c r="C184" s="71" t="s">
        <v>642</v>
      </c>
      <c r="D184" s="71" t="s">
        <v>643</v>
      </c>
      <c r="E184" s="71" t="s">
        <v>606</v>
      </c>
      <c r="F184" s="71" t="s">
        <v>607</v>
      </c>
      <c r="G184" s="71" t="s">
        <v>608</v>
      </c>
      <c r="H184" s="71" t="s">
        <v>660</v>
      </c>
      <c r="X184" s="9" t="s">
        <v>0</v>
      </c>
    </row>
    <row r="185" spans="1:24" x14ac:dyDescent="0.2">
      <c r="A185" s="31"/>
      <c r="B185" s="24">
        <v>105</v>
      </c>
      <c r="C185" s="17">
        <v>1</v>
      </c>
      <c r="D185" s="17">
        <v>2</v>
      </c>
      <c r="E185" s="17">
        <v>3</v>
      </c>
      <c r="F185" s="17">
        <v>4</v>
      </c>
      <c r="G185" s="17">
        <v>5</v>
      </c>
      <c r="H185" s="32">
        <v>6</v>
      </c>
      <c r="X185" s="9" t="s">
        <v>0</v>
      </c>
    </row>
    <row r="186" spans="1:24" x14ac:dyDescent="0.2">
      <c r="A186" s="108" t="s">
        <v>661</v>
      </c>
      <c r="B186" s="25">
        <v>1</v>
      </c>
      <c r="C186" s="18"/>
      <c r="D186" s="18"/>
      <c r="E186" s="26">
        <f>SUM(E187:E192)</f>
        <v>0</v>
      </c>
      <c r="F186" s="26">
        <f>E186-G186</f>
        <v>0</v>
      </c>
      <c r="G186" s="26">
        <f>SUM(G187:G192)</f>
        <v>0</v>
      </c>
      <c r="H186" s="34"/>
      <c r="X186" s="9" t="s">
        <v>0</v>
      </c>
    </row>
    <row r="187" spans="1:24" x14ac:dyDescent="0.2">
      <c r="A187" s="86" t="s">
        <v>627</v>
      </c>
      <c r="B187" s="25">
        <v>2</v>
      </c>
      <c r="C187" s="18"/>
      <c r="D187" s="18"/>
      <c r="E187" s="26">
        <f t="shared" ref="E187:E192" si="6">SUM(F187,G187)</f>
        <v>0</v>
      </c>
      <c r="F187" s="26">
        <f t="shared" ref="F187:F192" si="7">IF(G187=SUM(G194),SUM(E194)-SUM(G194),SUM(E201)-SUM(G201))</f>
        <v>0</v>
      </c>
      <c r="G187" s="26">
        <f t="shared" ref="G187:G192" si="8">MAX(0,G194,G201)</f>
        <v>0</v>
      </c>
      <c r="H187" s="36" t="str">
        <f>INDEX('ICS Param'!$C$198:$C$200,IF(OR(SUM(G194),SUM(G201)),IF(G201=MAX(G194,G201),3,2),1))</f>
        <v>-</v>
      </c>
      <c r="X187" s="9" t="s">
        <v>0</v>
      </c>
    </row>
    <row r="188" spans="1:24" x14ac:dyDescent="0.2">
      <c r="A188" s="86" t="s">
        <v>628</v>
      </c>
      <c r="B188" s="25">
        <v>3</v>
      </c>
      <c r="C188" s="18"/>
      <c r="D188" s="18"/>
      <c r="E188" s="26">
        <f t="shared" si="6"/>
        <v>0</v>
      </c>
      <c r="F188" s="26">
        <f t="shared" si="7"/>
        <v>0</v>
      </c>
      <c r="G188" s="26">
        <f t="shared" si="8"/>
        <v>0</v>
      </c>
      <c r="H188" s="36" t="str">
        <f>INDEX('ICS Param'!$C$198:$C$200,IF(OR(SUM(G195),SUM(G202)),IF(G202=MAX(G195,G202),3,2),1))</f>
        <v>-</v>
      </c>
      <c r="X188" s="9" t="s">
        <v>0</v>
      </c>
    </row>
    <row r="189" spans="1:24" x14ac:dyDescent="0.2">
      <c r="A189" s="86" t="s">
        <v>629</v>
      </c>
      <c r="B189" s="25">
        <v>4</v>
      </c>
      <c r="C189" s="18"/>
      <c r="D189" s="18"/>
      <c r="E189" s="26">
        <f t="shared" si="6"/>
        <v>0</v>
      </c>
      <c r="F189" s="26">
        <f t="shared" si="7"/>
        <v>0</v>
      </c>
      <c r="G189" s="26">
        <f t="shared" si="8"/>
        <v>0</v>
      </c>
      <c r="H189" s="36" t="str">
        <f>INDEX('ICS Param'!$C$198:$C$200,IF(OR(SUM(G196),SUM(G203)),IF(G203=MAX(G196,G203),3,2),1))</f>
        <v>-</v>
      </c>
      <c r="X189" s="9" t="s">
        <v>0</v>
      </c>
    </row>
    <row r="190" spans="1:24" x14ac:dyDescent="0.2">
      <c r="A190" s="86" t="s">
        <v>630</v>
      </c>
      <c r="B190" s="25">
        <v>5</v>
      </c>
      <c r="C190" s="18"/>
      <c r="D190" s="18"/>
      <c r="E190" s="26">
        <f t="shared" si="6"/>
        <v>0</v>
      </c>
      <c r="F190" s="26">
        <f t="shared" si="7"/>
        <v>0</v>
      </c>
      <c r="G190" s="26">
        <f t="shared" si="8"/>
        <v>0</v>
      </c>
      <c r="H190" s="36" t="str">
        <f>INDEX('ICS Param'!$C$198:$C$200,IF(OR(SUM(G197),SUM(G204)),IF(G204=MAX(G197,G204),3,2),1))</f>
        <v>-</v>
      </c>
      <c r="X190" s="9" t="s">
        <v>0</v>
      </c>
    </row>
    <row r="191" spans="1:24" x14ac:dyDescent="0.2">
      <c r="A191" s="86" t="s">
        <v>631</v>
      </c>
      <c r="B191" s="25">
        <v>6</v>
      </c>
      <c r="C191" s="18"/>
      <c r="D191" s="18"/>
      <c r="E191" s="26">
        <f t="shared" si="6"/>
        <v>0</v>
      </c>
      <c r="F191" s="26">
        <f t="shared" si="7"/>
        <v>0</v>
      </c>
      <c r="G191" s="26">
        <f t="shared" si="8"/>
        <v>0</v>
      </c>
      <c r="H191" s="36" t="str">
        <f>INDEX('ICS Param'!$C$198:$C$200,IF(OR(SUM(G198),SUM(G205)),IF(G205=MAX(G198,G205),3,2),1))</f>
        <v>-</v>
      </c>
      <c r="X191" s="9" t="s">
        <v>0</v>
      </c>
    </row>
    <row r="192" spans="1:24" x14ac:dyDescent="0.2">
      <c r="A192" s="88" t="s">
        <v>632</v>
      </c>
      <c r="B192" s="25">
        <v>7</v>
      </c>
      <c r="C192" s="18"/>
      <c r="D192" s="18"/>
      <c r="E192" s="26">
        <f t="shared" si="6"/>
        <v>0</v>
      </c>
      <c r="F192" s="26">
        <f t="shared" si="7"/>
        <v>0</v>
      </c>
      <c r="G192" s="26">
        <f t="shared" si="8"/>
        <v>0</v>
      </c>
      <c r="H192" s="36" t="str">
        <f>INDEX('ICS Param'!$C$198:$C$200,IF(OR(SUM(G199),SUM(G206)),IF(G206=MAX(G199,G206),3,2),1))</f>
        <v>-</v>
      </c>
      <c r="X192" s="9" t="s">
        <v>0</v>
      </c>
    </row>
    <row r="193" spans="1:24" x14ac:dyDescent="0.2">
      <c r="A193" s="108" t="s">
        <v>662</v>
      </c>
      <c r="B193" s="25">
        <v>11</v>
      </c>
      <c r="C193" s="77"/>
      <c r="D193" s="78"/>
      <c r="E193" s="79" t="str">
        <f>IF(COUNTIF(E194:E199,"-")&lt;COUNTA(E194:E199),SUM(E194:E199),"-")</f>
        <v>-</v>
      </c>
      <c r="F193" s="79" t="str">
        <f>IF(OR(E193&lt;&gt;"-",G193&lt;&gt;"-"),SUM(E193)-SUM(G193),"-")</f>
        <v>-</v>
      </c>
      <c r="G193" s="79" t="str">
        <f>IF(COUNTIF(G194:G199,"-")&lt;COUNTA(G194:G199),SUM(G194:G199),"-")</f>
        <v>-</v>
      </c>
      <c r="H193" s="80"/>
      <c r="X193" s="9" t="s">
        <v>0</v>
      </c>
    </row>
    <row r="194" spans="1:24" x14ac:dyDescent="0.2">
      <c r="A194" s="86" t="s">
        <v>627</v>
      </c>
      <c r="B194" s="25">
        <v>12</v>
      </c>
      <c r="C194" s="21" t="s">
        <v>28</v>
      </c>
      <c r="D194" s="22" t="s">
        <v>28</v>
      </c>
      <c r="E194" s="26" t="str">
        <f t="shared" ref="E194:E199" si="9">IF(OR(C194&lt;&gt;"-",D194&lt;&gt;"-"),MAX(0,SUM(C194)-SUM(D194)),"-")</f>
        <v>-</v>
      </c>
      <c r="F194" s="22" t="s">
        <v>28</v>
      </c>
      <c r="G194" s="26" t="str">
        <f t="shared" ref="G194:G199" si="10">IF(OR(E194&lt;&gt;"-",F194&lt;&gt;"-"),MAX(0,SUM(E194)-SUM(F194)),"-")</f>
        <v>-</v>
      </c>
      <c r="H194" s="34"/>
      <c r="X194" s="9" t="s">
        <v>0</v>
      </c>
    </row>
    <row r="195" spans="1:24" x14ac:dyDescent="0.2">
      <c r="A195" s="86" t="s">
        <v>628</v>
      </c>
      <c r="B195" s="25">
        <v>13</v>
      </c>
      <c r="C195" s="21" t="s">
        <v>28</v>
      </c>
      <c r="D195" s="22" t="s">
        <v>28</v>
      </c>
      <c r="E195" s="26" t="str">
        <f t="shared" si="9"/>
        <v>-</v>
      </c>
      <c r="F195" s="22" t="s">
        <v>28</v>
      </c>
      <c r="G195" s="26" t="str">
        <f t="shared" si="10"/>
        <v>-</v>
      </c>
      <c r="H195" s="34"/>
      <c r="X195" s="9" t="s">
        <v>0</v>
      </c>
    </row>
    <row r="196" spans="1:24" x14ac:dyDescent="0.2">
      <c r="A196" s="86" t="s">
        <v>629</v>
      </c>
      <c r="B196" s="25">
        <v>14</v>
      </c>
      <c r="C196" s="21" t="s">
        <v>28</v>
      </c>
      <c r="D196" s="22" t="s">
        <v>28</v>
      </c>
      <c r="E196" s="26" t="str">
        <f t="shared" si="9"/>
        <v>-</v>
      </c>
      <c r="F196" s="22" t="s">
        <v>28</v>
      </c>
      <c r="G196" s="26" t="str">
        <f t="shared" si="10"/>
        <v>-</v>
      </c>
      <c r="H196" s="34"/>
      <c r="X196" s="9" t="s">
        <v>0</v>
      </c>
    </row>
    <row r="197" spans="1:24" x14ac:dyDescent="0.2">
      <c r="A197" s="86" t="s">
        <v>630</v>
      </c>
      <c r="B197" s="25">
        <v>15</v>
      </c>
      <c r="C197" s="21" t="s">
        <v>28</v>
      </c>
      <c r="D197" s="22" t="s">
        <v>28</v>
      </c>
      <c r="E197" s="26" t="str">
        <f t="shared" si="9"/>
        <v>-</v>
      </c>
      <c r="F197" s="22" t="s">
        <v>28</v>
      </c>
      <c r="G197" s="26" t="str">
        <f t="shared" si="10"/>
        <v>-</v>
      </c>
      <c r="H197" s="34"/>
      <c r="X197" s="9" t="s">
        <v>0</v>
      </c>
    </row>
    <row r="198" spans="1:24" x14ac:dyDescent="0.2">
      <c r="A198" s="86" t="s">
        <v>631</v>
      </c>
      <c r="B198" s="25">
        <v>16</v>
      </c>
      <c r="C198" s="21" t="s">
        <v>28</v>
      </c>
      <c r="D198" s="22" t="s">
        <v>28</v>
      </c>
      <c r="E198" s="26" t="str">
        <f t="shared" si="9"/>
        <v>-</v>
      </c>
      <c r="F198" s="22" t="s">
        <v>28</v>
      </c>
      <c r="G198" s="26" t="str">
        <f t="shared" si="10"/>
        <v>-</v>
      </c>
      <c r="H198" s="34"/>
      <c r="X198" s="9" t="s">
        <v>0</v>
      </c>
    </row>
    <row r="199" spans="1:24" x14ac:dyDescent="0.2">
      <c r="A199" s="88" t="s">
        <v>632</v>
      </c>
      <c r="B199" s="25">
        <v>17</v>
      </c>
      <c r="C199" s="111" t="s">
        <v>28</v>
      </c>
      <c r="D199" s="47" t="s">
        <v>28</v>
      </c>
      <c r="E199" s="41" t="str">
        <f t="shared" si="9"/>
        <v>-</v>
      </c>
      <c r="F199" s="47" t="s">
        <v>28</v>
      </c>
      <c r="G199" s="41" t="str">
        <f t="shared" si="10"/>
        <v>-</v>
      </c>
      <c r="H199" s="42"/>
      <c r="X199" s="9" t="s">
        <v>0</v>
      </c>
    </row>
    <row r="200" spans="1:24" x14ac:dyDescent="0.2">
      <c r="A200" s="108" t="s">
        <v>663</v>
      </c>
      <c r="B200" s="25">
        <v>21</v>
      </c>
      <c r="C200" s="18"/>
      <c r="D200" s="18"/>
      <c r="E200" s="26" t="str">
        <f>IF(COUNTIF(E201:E206,"-")&lt;COUNTA(E201:E206),SUM(E201:E206),"-")</f>
        <v>-</v>
      </c>
      <c r="F200" s="26" t="str">
        <f>IF(OR(E200&lt;&gt;"-",G200&lt;&gt;"-"),SUM(E200)-SUM(G200),"-")</f>
        <v>-</v>
      </c>
      <c r="G200" s="26" t="str">
        <f>IF(COUNTIF(G201:G206,"-")&lt;COUNTA(G201:G206),SUM(G201:G206),"-")</f>
        <v>-</v>
      </c>
      <c r="H200" s="34"/>
      <c r="X200" s="9" t="s">
        <v>0</v>
      </c>
    </row>
    <row r="201" spans="1:24" x14ac:dyDescent="0.2">
      <c r="A201" s="86" t="s">
        <v>627</v>
      </c>
      <c r="B201" s="25">
        <v>22</v>
      </c>
      <c r="C201" s="22" t="s">
        <v>28</v>
      </c>
      <c r="D201" s="22" t="s">
        <v>28</v>
      </c>
      <c r="E201" s="26" t="str">
        <f t="shared" ref="E201:E206" si="11">IF(OR(C201&lt;&gt;"-",D201&lt;&gt;"-"),MAX(0,SUM(C201)-SUM(D201)),"-")</f>
        <v>-</v>
      </c>
      <c r="F201" s="22" t="s">
        <v>28</v>
      </c>
      <c r="G201" s="26" t="str">
        <f t="shared" ref="G201:G206" si="12">IF(OR(E201&lt;&gt;"-",F201&lt;&gt;"-"),MAX(0,SUM(E201)-SUM(F201)),"-")</f>
        <v>-</v>
      </c>
      <c r="H201" s="34"/>
      <c r="X201" s="9" t="s">
        <v>0</v>
      </c>
    </row>
    <row r="202" spans="1:24" x14ac:dyDescent="0.2">
      <c r="A202" s="86" t="s">
        <v>628</v>
      </c>
      <c r="B202" s="25">
        <v>23</v>
      </c>
      <c r="C202" s="22" t="s">
        <v>28</v>
      </c>
      <c r="D202" s="22" t="s">
        <v>28</v>
      </c>
      <c r="E202" s="26" t="str">
        <f t="shared" si="11"/>
        <v>-</v>
      </c>
      <c r="F202" s="22" t="s">
        <v>28</v>
      </c>
      <c r="G202" s="26" t="str">
        <f t="shared" si="12"/>
        <v>-</v>
      </c>
      <c r="H202" s="34"/>
      <c r="X202" s="9" t="s">
        <v>0</v>
      </c>
    </row>
    <row r="203" spans="1:24" x14ac:dyDescent="0.2">
      <c r="A203" s="86" t="s">
        <v>629</v>
      </c>
      <c r="B203" s="25">
        <v>24</v>
      </c>
      <c r="C203" s="22" t="s">
        <v>28</v>
      </c>
      <c r="D203" s="22" t="s">
        <v>28</v>
      </c>
      <c r="E203" s="26" t="str">
        <f t="shared" si="11"/>
        <v>-</v>
      </c>
      <c r="F203" s="22" t="s">
        <v>28</v>
      </c>
      <c r="G203" s="26" t="str">
        <f t="shared" si="12"/>
        <v>-</v>
      </c>
      <c r="H203" s="34"/>
      <c r="X203" s="9" t="s">
        <v>0</v>
      </c>
    </row>
    <row r="204" spans="1:24" x14ac:dyDescent="0.2">
      <c r="A204" s="86" t="s">
        <v>630</v>
      </c>
      <c r="B204" s="25">
        <v>25</v>
      </c>
      <c r="C204" s="22" t="s">
        <v>28</v>
      </c>
      <c r="D204" s="22" t="s">
        <v>28</v>
      </c>
      <c r="E204" s="26" t="str">
        <f t="shared" si="11"/>
        <v>-</v>
      </c>
      <c r="F204" s="22" t="s">
        <v>28</v>
      </c>
      <c r="G204" s="26" t="str">
        <f t="shared" si="12"/>
        <v>-</v>
      </c>
      <c r="H204" s="34"/>
      <c r="X204" s="9" t="s">
        <v>0</v>
      </c>
    </row>
    <row r="205" spans="1:24" x14ac:dyDescent="0.2">
      <c r="A205" s="86" t="s">
        <v>631</v>
      </c>
      <c r="B205" s="25">
        <v>26</v>
      </c>
      <c r="C205" s="22" t="s">
        <v>28</v>
      </c>
      <c r="D205" s="22" t="s">
        <v>28</v>
      </c>
      <c r="E205" s="26" t="str">
        <f t="shared" si="11"/>
        <v>-</v>
      </c>
      <c r="F205" s="22" t="s">
        <v>28</v>
      </c>
      <c r="G205" s="26" t="str">
        <f t="shared" si="12"/>
        <v>-</v>
      </c>
      <c r="H205" s="34"/>
      <c r="X205" s="9" t="s">
        <v>0</v>
      </c>
    </row>
    <row r="206" spans="1:24" x14ac:dyDescent="0.2">
      <c r="A206" s="88" t="s">
        <v>632</v>
      </c>
      <c r="B206" s="38">
        <v>27</v>
      </c>
      <c r="C206" s="47" t="s">
        <v>28</v>
      </c>
      <c r="D206" s="47" t="s">
        <v>28</v>
      </c>
      <c r="E206" s="41" t="str">
        <f t="shared" si="11"/>
        <v>-</v>
      </c>
      <c r="F206" s="47" t="s">
        <v>28</v>
      </c>
      <c r="G206" s="41" t="str">
        <f t="shared" si="12"/>
        <v>-</v>
      </c>
      <c r="H206" s="42"/>
      <c r="X206" s="9" t="s">
        <v>0</v>
      </c>
    </row>
    <row r="207" spans="1:24" x14ac:dyDescent="0.2">
      <c r="X207" s="9" t="s">
        <v>0</v>
      </c>
    </row>
    <row r="208" spans="1:24" ht="15" x14ac:dyDescent="0.25">
      <c r="A208" s="127" t="s">
        <v>664</v>
      </c>
      <c r="B208" s="9" t="s">
        <v>0</v>
      </c>
      <c r="C208" s="9" t="s">
        <v>0</v>
      </c>
      <c r="D208" s="9" t="s">
        <v>0</v>
      </c>
      <c r="E208" s="9" t="s">
        <v>0</v>
      </c>
      <c r="F208" s="9" t="s">
        <v>0</v>
      </c>
      <c r="G208" s="9" t="s">
        <v>0</v>
      </c>
      <c r="H208" s="9" t="s">
        <v>0</v>
      </c>
      <c r="I208" s="9" t="s">
        <v>0</v>
      </c>
      <c r="J208" s="9" t="s">
        <v>0</v>
      </c>
      <c r="K208" s="9" t="s">
        <v>0</v>
      </c>
      <c r="L208" s="9" t="s">
        <v>0</v>
      </c>
      <c r="M208" s="9" t="s">
        <v>0</v>
      </c>
      <c r="N208" s="9" t="s">
        <v>0</v>
      </c>
      <c r="O208" s="9" t="s">
        <v>0</v>
      </c>
      <c r="P208" s="9" t="s">
        <v>0</v>
      </c>
      <c r="Q208" s="9" t="s">
        <v>0</v>
      </c>
      <c r="R208" s="9" t="s">
        <v>0</v>
      </c>
      <c r="S208" s="9" t="s">
        <v>0</v>
      </c>
      <c r="T208" s="9" t="s">
        <v>0</v>
      </c>
      <c r="U208" s="9" t="s">
        <v>0</v>
      </c>
      <c r="V208" s="9" t="s">
        <v>0</v>
      </c>
      <c r="W208" s="9" t="s">
        <v>0</v>
      </c>
      <c r="X208" s="9" t="s">
        <v>0</v>
      </c>
    </row>
    <row r="209" spans="1:24" x14ac:dyDescent="0.2">
      <c r="X209" s="9" t="s">
        <v>0</v>
      </c>
    </row>
    <row r="210" spans="1:24" ht="50.1" customHeight="1" x14ac:dyDescent="0.2">
      <c r="H210" s="161" t="s">
        <v>665</v>
      </c>
      <c r="I210" s="163"/>
      <c r="X210" s="9" t="s">
        <v>0</v>
      </c>
    </row>
    <row r="211" spans="1:24" ht="125.1" customHeight="1" x14ac:dyDescent="0.2">
      <c r="A211" s="215" t="s">
        <v>666</v>
      </c>
      <c r="B211" s="29"/>
      <c r="C211" s="71" t="s">
        <v>642</v>
      </c>
      <c r="D211" s="71" t="s">
        <v>643</v>
      </c>
      <c r="E211" s="71" t="s">
        <v>606</v>
      </c>
      <c r="F211" s="71" t="s">
        <v>607</v>
      </c>
      <c r="G211" s="71" t="s">
        <v>608</v>
      </c>
      <c r="H211" s="71" t="s">
        <v>667</v>
      </c>
      <c r="I211" s="71" t="s">
        <v>668</v>
      </c>
      <c r="X211" s="9" t="s">
        <v>0</v>
      </c>
    </row>
    <row r="212" spans="1:24" x14ac:dyDescent="0.2">
      <c r="A212" s="31"/>
      <c r="B212" s="24">
        <v>106</v>
      </c>
      <c r="C212" s="17">
        <v>1</v>
      </c>
      <c r="D212" s="17">
        <v>2</v>
      </c>
      <c r="E212" s="17" t="s">
        <v>297</v>
      </c>
      <c r="F212" s="17">
        <v>4</v>
      </c>
      <c r="G212" s="17" t="s">
        <v>644</v>
      </c>
      <c r="H212" s="17">
        <v>6</v>
      </c>
      <c r="I212" s="32">
        <v>7</v>
      </c>
      <c r="X212" s="9" t="s">
        <v>0</v>
      </c>
    </row>
    <row r="213" spans="1:24" x14ac:dyDescent="0.2">
      <c r="A213" s="108" t="s">
        <v>645</v>
      </c>
      <c r="B213" s="25">
        <v>1</v>
      </c>
      <c r="C213" s="18"/>
      <c r="D213" s="18"/>
      <c r="E213" s="26">
        <f>SUM(E214:E219)</f>
        <v>0</v>
      </c>
      <c r="F213" s="26">
        <f>E213-G213</f>
        <v>0</v>
      </c>
      <c r="G213" s="26">
        <f>SUM(G214:G219)</f>
        <v>0</v>
      </c>
      <c r="H213" s="26" t="str">
        <f>IF(COUNTIF(H214:H219,"-")&lt;COUNTA(H214:H219),SUM(H214:H219),"-")</f>
        <v>-</v>
      </c>
      <c r="I213" s="36" t="str">
        <f>IF(COUNTIF(I214:I219,"-")&lt;COUNTA(I214:I219),SUM(I214:I219),"-")</f>
        <v>-</v>
      </c>
      <c r="X213" s="9" t="s">
        <v>0</v>
      </c>
    </row>
    <row r="214" spans="1:24" x14ac:dyDescent="0.2">
      <c r="A214" s="86" t="s">
        <v>627</v>
      </c>
      <c r="B214" s="25">
        <v>2</v>
      </c>
      <c r="C214" s="22" t="s">
        <v>28</v>
      </c>
      <c r="D214" s="22" t="s">
        <v>28</v>
      </c>
      <c r="E214" s="26" t="str">
        <f t="shared" ref="E214:E219" si="13">IF(OR(C214&lt;&gt;"-",D214&lt;&gt;"-"),MAX(0,SUM(C214)-SUM(D214)),"-")</f>
        <v>-</v>
      </c>
      <c r="F214" s="22" t="s">
        <v>28</v>
      </c>
      <c r="G214" s="26" t="str">
        <f t="shared" ref="G214:G219" si="14">IF(OR(E214&lt;&gt;"-",F214&lt;&gt;"-"),MAX(0,SUM(E214)-SUM(F214)),"-")</f>
        <v>-</v>
      </c>
      <c r="H214" s="22" t="s">
        <v>28</v>
      </c>
      <c r="I214" s="23" t="s">
        <v>28</v>
      </c>
      <c r="X214" s="9" t="s">
        <v>0</v>
      </c>
    </row>
    <row r="215" spans="1:24" x14ac:dyDescent="0.2">
      <c r="A215" s="86" t="s">
        <v>628</v>
      </c>
      <c r="B215" s="25">
        <v>3</v>
      </c>
      <c r="C215" s="22" t="s">
        <v>28</v>
      </c>
      <c r="D215" s="22" t="s">
        <v>28</v>
      </c>
      <c r="E215" s="26" t="str">
        <f t="shared" si="13"/>
        <v>-</v>
      </c>
      <c r="F215" s="22" t="s">
        <v>28</v>
      </c>
      <c r="G215" s="26" t="str">
        <f t="shared" si="14"/>
        <v>-</v>
      </c>
      <c r="H215" s="22" t="s">
        <v>28</v>
      </c>
      <c r="I215" s="23" t="s">
        <v>28</v>
      </c>
      <c r="X215" s="9" t="s">
        <v>0</v>
      </c>
    </row>
    <row r="216" spans="1:24" x14ac:dyDescent="0.2">
      <c r="A216" s="86" t="s">
        <v>629</v>
      </c>
      <c r="B216" s="25">
        <v>4</v>
      </c>
      <c r="C216" s="22" t="s">
        <v>28</v>
      </c>
      <c r="D216" s="22" t="s">
        <v>28</v>
      </c>
      <c r="E216" s="26" t="str">
        <f t="shared" si="13"/>
        <v>-</v>
      </c>
      <c r="F216" s="22" t="s">
        <v>28</v>
      </c>
      <c r="G216" s="26" t="str">
        <f t="shared" si="14"/>
        <v>-</v>
      </c>
      <c r="H216" s="22" t="s">
        <v>28</v>
      </c>
      <c r="I216" s="23" t="s">
        <v>28</v>
      </c>
      <c r="X216" s="9" t="s">
        <v>0</v>
      </c>
    </row>
    <row r="217" spans="1:24" x14ac:dyDescent="0.2">
      <c r="A217" s="86" t="s">
        <v>630</v>
      </c>
      <c r="B217" s="25">
        <v>5</v>
      </c>
      <c r="C217" s="22" t="s">
        <v>28</v>
      </c>
      <c r="D217" s="22" t="s">
        <v>28</v>
      </c>
      <c r="E217" s="26" t="str">
        <f t="shared" si="13"/>
        <v>-</v>
      </c>
      <c r="F217" s="22" t="s">
        <v>28</v>
      </c>
      <c r="G217" s="26" t="str">
        <f t="shared" si="14"/>
        <v>-</v>
      </c>
      <c r="H217" s="22" t="s">
        <v>28</v>
      </c>
      <c r="I217" s="23" t="s">
        <v>28</v>
      </c>
      <c r="X217" s="9" t="s">
        <v>0</v>
      </c>
    </row>
    <row r="218" spans="1:24" x14ac:dyDescent="0.2">
      <c r="A218" s="86" t="s">
        <v>631</v>
      </c>
      <c r="B218" s="25">
        <v>6</v>
      </c>
      <c r="C218" s="22" t="s">
        <v>28</v>
      </c>
      <c r="D218" s="22" t="s">
        <v>28</v>
      </c>
      <c r="E218" s="26" t="str">
        <f t="shared" si="13"/>
        <v>-</v>
      </c>
      <c r="F218" s="22" t="s">
        <v>28</v>
      </c>
      <c r="G218" s="26" t="str">
        <f t="shared" si="14"/>
        <v>-</v>
      </c>
      <c r="H218" s="22" t="s">
        <v>28</v>
      </c>
      <c r="I218" s="23" t="s">
        <v>28</v>
      </c>
      <c r="X218" s="9" t="s">
        <v>0</v>
      </c>
    </row>
    <row r="219" spans="1:24" x14ac:dyDescent="0.2">
      <c r="A219" s="88" t="s">
        <v>632</v>
      </c>
      <c r="B219" s="38">
        <v>7</v>
      </c>
      <c r="C219" s="47" t="s">
        <v>28</v>
      </c>
      <c r="D219" s="47" t="s">
        <v>28</v>
      </c>
      <c r="E219" s="41" t="str">
        <f t="shared" si="13"/>
        <v>-</v>
      </c>
      <c r="F219" s="47" t="s">
        <v>28</v>
      </c>
      <c r="G219" s="41" t="str">
        <f t="shared" si="14"/>
        <v>-</v>
      </c>
      <c r="H219" s="47" t="s">
        <v>28</v>
      </c>
      <c r="I219" s="62" t="s">
        <v>28</v>
      </c>
      <c r="X219" s="9" t="s">
        <v>0</v>
      </c>
    </row>
    <row r="220" spans="1:24" x14ac:dyDescent="0.2">
      <c r="X220" s="9" t="s">
        <v>0</v>
      </c>
    </row>
    <row r="221" spans="1:24" ht="15" x14ac:dyDescent="0.25">
      <c r="A221" s="127" t="s">
        <v>669</v>
      </c>
      <c r="B221" s="9" t="s">
        <v>0</v>
      </c>
      <c r="C221" s="9" t="s">
        <v>0</v>
      </c>
      <c r="D221" s="9" t="s">
        <v>0</v>
      </c>
      <c r="E221" s="9" t="s">
        <v>0</v>
      </c>
      <c r="F221" s="9" t="s">
        <v>0</v>
      </c>
      <c r="G221" s="9" t="s">
        <v>0</v>
      </c>
      <c r="H221" s="9" t="s">
        <v>0</v>
      </c>
      <c r="I221" s="9" t="s">
        <v>0</v>
      </c>
      <c r="J221" s="9" t="s">
        <v>0</v>
      </c>
      <c r="K221" s="9" t="s">
        <v>0</v>
      </c>
      <c r="L221" s="9" t="s">
        <v>0</v>
      </c>
      <c r="M221" s="9" t="s">
        <v>0</v>
      </c>
      <c r="N221" s="9" t="s">
        <v>0</v>
      </c>
      <c r="O221" s="9" t="s">
        <v>0</v>
      </c>
      <c r="P221" s="9" t="s">
        <v>0</v>
      </c>
      <c r="Q221" s="9" t="s">
        <v>0</v>
      </c>
      <c r="R221" s="9" t="s">
        <v>0</v>
      </c>
      <c r="S221" s="9" t="s">
        <v>0</v>
      </c>
      <c r="T221" s="9" t="s">
        <v>0</v>
      </c>
      <c r="U221" s="9" t="s">
        <v>0</v>
      </c>
      <c r="V221" s="9" t="s">
        <v>0</v>
      </c>
      <c r="W221" s="9" t="s">
        <v>0</v>
      </c>
      <c r="X221" s="9" t="s">
        <v>0</v>
      </c>
    </row>
    <row r="222" spans="1:24" x14ac:dyDescent="0.2">
      <c r="X222" s="9" t="s">
        <v>0</v>
      </c>
    </row>
    <row r="223" spans="1:24" x14ac:dyDescent="0.2">
      <c r="C223" s="116" t="s">
        <v>670</v>
      </c>
      <c r="D223" s="230"/>
      <c r="E223" s="230"/>
      <c r="F223" s="230"/>
      <c r="G223" s="230"/>
      <c r="H223" s="230"/>
      <c r="I223" s="231"/>
      <c r="J223" s="233" t="s">
        <v>281</v>
      </c>
      <c r="X223" s="9" t="s">
        <v>0</v>
      </c>
    </row>
    <row r="224" spans="1:24" ht="62.45" customHeight="1" x14ac:dyDescent="0.2">
      <c r="A224" s="215" t="s">
        <v>671</v>
      </c>
      <c r="B224" s="29"/>
      <c r="C224" s="71" t="s">
        <v>627</v>
      </c>
      <c r="D224" s="71" t="s">
        <v>628</v>
      </c>
      <c r="E224" s="71" t="s">
        <v>629</v>
      </c>
      <c r="F224" s="71" t="s">
        <v>630</v>
      </c>
      <c r="G224" s="71" t="s">
        <v>631</v>
      </c>
      <c r="H224" s="71" t="s">
        <v>632</v>
      </c>
      <c r="I224" s="128" t="s">
        <v>633</v>
      </c>
      <c r="J224" s="128" t="s">
        <v>633</v>
      </c>
      <c r="X224" s="9" t="s">
        <v>0</v>
      </c>
    </row>
    <row r="225" spans="1:24" x14ac:dyDescent="0.2">
      <c r="A225" s="31"/>
      <c r="B225" s="24">
        <v>107</v>
      </c>
      <c r="C225" s="17">
        <v>1</v>
      </c>
      <c r="D225" s="17">
        <v>2</v>
      </c>
      <c r="E225" s="17">
        <v>3</v>
      </c>
      <c r="F225" s="17">
        <v>4</v>
      </c>
      <c r="G225" s="17">
        <v>5</v>
      </c>
      <c r="H225" s="17">
        <v>6</v>
      </c>
      <c r="I225" s="17">
        <v>7</v>
      </c>
      <c r="J225" s="32">
        <v>8</v>
      </c>
      <c r="X225" s="9" t="s">
        <v>0</v>
      </c>
    </row>
    <row r="226" spans="1:24" x14ac:dyDescent="0.2">
      <c r="A226" s="73" t="s">
        <v>672</v>
      </c>
      <c r="B226" s="25">
        <v>1</v>
      </c>
      <c r="C226" s="81">
        <f t="shared" ref="C226:I226" si="15">SUM(C227:C228)</f>
        <v>0</v>
      </c>
      <c r="D226" s="79">
        <f t="shared" si="15"/>
        <v>0</v>
      </c>
      <c r="E226" s="79">
        <f t="shared" si="15"/>
        <v>0</v>
      </c>
      <c r="F226" s="79">
        <f t="shared" si="15"/>
        <v>0</v>
      </c>
      <c r="G226" s="79">
        <f t="shared" si="15"/>
        <v>0</v>
      </c>
      <c r="H226" s="79">
        <f t="shared" si="15"/>
        <v>0</v>
      </c>
      <c r="I226" s="79">
        <f t="shared" si="15"/>
        <v>0</v>
      </c>
      <c r="J226" s="236" t="str">
        <f t="shared" ref="J226:J242" si="16">IFERROR(I226/I$226,"%")</f>
        <v>%</v>
      </c>
      <c r="X226" s="9" t="s">
        <v>0</v>
      </c>
    </row>
    <row r="227" spans="1:24" x14ac:dyDescent="0.2">
      <c r="A227" s="86" t="s">
        <v>673</v>
      </c>
      <c r="B227" s="25">
        <v>2</v>
      </c>
      <c r="C227" s="56">
        <f t="shared" ref="C227:H227" si="17">SUMIFS($F$251:$F$478,$K$251:$K$478,C$225)</f>
        <v>0</v>
      </c>
      <c r="D227" s="26">
        <f t="shared" si="17"/>
        <v>0</v>
      </c>
      <c r="E227" s="26">
        <f t="shared" si="17"/>
        <v>0</v>
      </c>
      <c r="F227" s="26">
        <f t="shared" si="17"/>
        <v>0</v>
      </c>
      <c r="G227" s="26">
        <f t="shared" si="17"/>
        <v>0</v>
      </c>
      <c r="H227" s="26">
        <f t="shared" si="17"/>
        <v>0</v>
      </c>
      <c r="I227" s="26">
        <f t="shared" ref="I227:I240" si="18">SUM(C227:H227)</f>
        <v>0</v>
      </c>
      <c r="J227" s="237" t="str">
        <f t="shared" si="16"/>
        <v>%</v>
      </c>
      <c r="X227" s="9" t="s">
        <v>0</v>
      </c>
    </row>
    <row r="228" spans="1:24" x14ac:dyDescent="0.2">
      <c r="A228" s="86" t="s">
        <v>674</v>
      </c>
      <c r="B228" s="25">
        <v>3</v>
      </c>
      <c r="C228" s="56">
        <f t="shared" ref="C228:H228" si="19">SUMIFS($I$251:$I$478,$K$251:$K$478,C$225)</f>
        <v>0</v>
      </c>
      <c r="D228" s="26">
        <f t="shared" si="19"/>
        <v>0</v>
      </c>
      <c r="E228" s="26">
        <f t="shared" si="19"/>
        <v>0</v>
      </c>
      <c r="F228" s="26">
        <f t="shared" si="19"/>
        <v>0</v>
      </c>
      <c r="G228" s="26">
        <f t="shared" si="19"/>
        <v>0</v>
      </c>
      <c r="H228" s="26">
        <f t="shared" si="19"/>
        <v>0</v>
      </c>
      <c r="I228" s="26">
        <f t="shared" si="18"/>
        <v>0</v>
      </c>
      <c r="J228" s="237" t="str">
        <f t="shared" si="16"/>
        <v>%</v>
      </c>
      <c r="X228" s="9" t="s">
        <v>0</v>
      </c>
    </row>
    <row r="229" spans="1:24" x14ac:dyDescent="0.2">
      <c r="A229" s="239" t="s">
        <v>675</v>
      </c>
      <c r="B229" s="25">
        <v>4</v>
      </c>
      <c r="C229" s="58">
        <f t="shared" ref="C229:H229" si="20">C230-C226</f>
        <v>0</v>
      </c>
      <c r="D229" s="41">
        <f t="shared" si="20"/>
        <v>0</v>
      </c>
      <c r="E229" s="41">
        <f t="shared" si="20"/>
        <v>0</v>
      </c>
      <c r="F229" s="41">
        <f t="shared" si="20"/>
        <v>0</v>
      </c>
      <c r="G229" s="41">
        <f t="shared" si="20"/>
        <v>0</v>
      </c>
      <c r="H229" s="41">
        <f t="shared" si="20"/>
        <v>0</v>
      </c>
      <c r="I229" s="41">
        <f t="shared" si="18"/>
        <v>0</v>
      </c>
      <c r="J229" s="238" t="str">
        <f t="shared" si="16"/>
        <v>%</v>
      </c>
      <c r="K229" s="235">
        <v>0.25</v>
      </c>
      <c r="L229" s="234" t="s">
        <v>676</v>
      </c>
      <c r="M229" s="234"/>
      <c r="N229" s="175"/>
      <c r="X229" s="9" t="s">
        <v>0</v>
      </c>
    </row>
    <row r="230" spans="1:24" x14ac:dyDescent="0.2">
      <c r="A230" s="73" t="s">
        <v>677</v>
      </c>
      <c r="B230" s="25">
        <v>5</v>
      </c>
      <c r="C230" s="26">
        <f t="shared" ref="C230:H230" si="21">SUMIFS($J$251:$J$478,$K$251:$K$478,C$225)</f>
        <v>0</v>
      </c>
      <c r="D230" s="26">
        <f t="shared" si="21"/>
        <v>0</v>
      </c>
      <c r="E230" s="26">
        <f t="shared" si="21"/>
        <v>0</v>
      </c>
      <c r="F230" s="26">
        <f t="shared" si="21"/>
        <v>0</v>
      </c>
      <c r="G230" s="26">
        <f t="shared" si="21"/>
        <v>0</v>
      </c>
      <c r="H230" s="26">
        <f t="shared" si="21"/>
        <v>0</v>
      </c>
      <c r="I230" s="26">
        <f t="shared" si="18"/>
        <v>0</v>
      </c>
      <c r="J230" s="237" t="str">
        <f t="shared" si="16"/>
        <v>%</v>
      </c>
      <c r="X230" s="9" t="s">
        <v>0</v>
      </c>
    </row>
    <row r="231" spans="1:24" x14ac:dyDescent="0.2">
      <c r="A231" s="86" t="s">
        <v>678</v>
      </c>
      <c r="B231" s="25">
        <v>6</v>
      </c>
      <c r="C231" s="26">
        <f t="shared" ref="C231:H232" si="22">-SUMIFS($J$251:$J$478,$K$251:$K$478,C$225,$L$251:$L$478,$K231)</f>
        <v>0</v>
      </c>
      <c r="D231" s="26">
        <f t="shared" si="22"/>
        <v>0</v>
      </c>
      <c r="E231" s="26">
        <f t="shared" si="22"/>
        <v>0</v>
      </c>
      <c r="F231" s="26">
        <f t="shared" si="22"/>
        <v>0</v>
      </c>
      <c r="G231" s="26">
        <f t="shared" si="22"/>
        <v>0</v>
      </c>
      <c r="H231" s="26">
        <f t="shared" si="22"/>
        <v>0</v>
      </c>
      <c r="I231" s="26">
        <f t="shared" si="18"/>
        <v>0</v>
      </c>
      <c r="J231" s="237" t="str">
        <f t="shared" si="16"/>
        <v>%</v>
      </c>
      <c r="K231" s="234" t="s">
        <v>679</v>
      </c>
      <c r="L231" s="234" t="s">
        <v>680</v>
      </c>
      <c r="M231" s="234"/>
      <c r="N231" s="175"/>
      <c r="X231" s="9" t="s">
        <v>0</v>
      </c>
    </row>
    <row r="232" spans="1:24" x14ac:dyDescent="0.2">
      <c r="A232" s="88" t="s">
        <v>681</v>
      </c>
      <c r="B232" s="25">
        <v>7</v>
      </c>
      <c r="C232" s="26">
        <f t="shared" si="22"/>
        <v>0</v>
      </c>
      <c r="D232" s="26">
        <f t="shared" si="22"/>
        <v>0</v>
      </c>
      <c r="E232" s="26">
        <f t="shared" si="22"/>
        <v>0</v>
      </c>
      <c r="F232" s="26">
        <f t="shared" si="22"/>
        <v>0</v>
      </c>
      <c r="G232" s="26">
        <f t="shared" si="22"/>
        <v>0</v>
      </c>
      <c r="H232" s="26">
        <f t="shared" si="22"/>
        <v>0</v>
      </c>
      <c r="I232" s="26">
        <f t="shared" si="18"/>
        <v>0</v>
      </c>
      <c r="J232" s="237" t="str">
        <f t="shared" si="16"/>
        <v>%</v>
      </c>
      <c r="K232" s="234" t="s">
        <v>613</v>
      </c>
      <c r="L232" s="234" t="s">
        <v>680</v>
      </c>
      <c r="M232" s="234"/>
      <c r="N232" s="175"/>
      <c r="X232" s="9" t="s">
        <v>0</v>
      </c>
    </row>
    <row r="233" spans="1:24" x14ac:dyDescent="0.2">
      <c r="A233" s="73" t="s">
        <v>682</v>
      </c>
      <c r="B233" s="25">
        <v>8</v>
      </c>
      <c r="C233" s="81">
        <f t="shared" ref="C233:H233" si="23">SUM(C230:C232)</f>
        <v>0</v>
      </c>
      <c r="D233" s="79">
        <f t="shared" si="23"/>
        <v>0</v>
      </c>
      <c r="E233" s="79">
        <f t="shared" si="23"/>
        <v>0</v>
      </c>
      <c r="F233" s="79">
        <f t="shared" si="23"/>
        <v>0</v>
      </c>
      <c r="G233" s="79">
        <f t="shared" si="23"/>
        <v>0</v>
      </c>
      <c r="H233" s="79">
        <f t="shared" si="23"/>
        <v>0</v>
      </c>
      <c r="I233" s="79">
        <f t="shared" si="18"/>
        <v>0</v>
      </c>
      <c r="J233" s="95" t="str">
        <f t="shared" si="16"/>
        <v>%</v>
      </c>
      <c r="X233" s="9" t="s">
        <v>0</v>
      </c>
    </row>
    <row r="234" spans="1:24" x14ac:dyDescent="0.2">
      <c r="A234" s="86" t="s">
        <v>683</v>
      </c>
      <c r="B234" s="25">
        <v>10</v>
      </c>
      <c r="C234" s="56">
        <f t="shared" ref="C234:H237" si="24">SQRT($K234*SUMPRODUCT($J$251:$J$478,--($L$251:$L$478=$A234),--($K$251:$K$478=C$225))^2+(1-$K234)*SUMPRODUCT($J$251:$J$478,$J$251:$J$478,--($L$251:$L$478=$A234),--($K$251:$K$478=C$225)))</f>
        <v>0</v>
      </c>
      <c r="D234" s="26">
        <f t="shared" si="24"/>
        <v>0</v>
      </c>
      <c r="E234" s="26">
        <f t="shared" si="24"/>
        <v>0</v>
      </c>
      <c r="F234" s="26">
        <f t="shared" si="24"/>
        <v>0</v>
      </c>
      <c r="G234" s="26">
        <f t="shared" si="24"/>
        <v>0</v>
      </c>
      <c r="H234" s="26">
        <f t="shared" si="24"/>
        <v>0</v>
      </c>
      <c r="I234" s="26">
        <f t="shared" si="18"/>
        <v>0</v>
      </c>
      <c r="J234" s="96" t="str">
        <f t="shared" si="16"/>
        <v>%</v>
      </c>
      <c r="K234" s="235">
        <v>0.5</v>
      </c>
      <c r="L234" s="234" t="s">
        <v>684</v>
      </c>
      <c r="M234" s="234"/>
      <c r="N234" s="175"/>
      <c r="X234" s="9" t="s">
        <v>0</v>
      </c>
    </row>
    <row r="235" spans="1:24" x14ac:dyDescent="0.2">
      <c r="A235" s="86" t="s">
        <v>685</v>
      </c>
      <c r="B235" s="25">
        <v>11</v>
      </c>
      <c r="C235" s="56">
        <f t="shared" si="24"/>
        <v>0</v>
      </c>
      <c r="D235" s="26">
        <f t="shared" si="24"/>
        <v>0</v>
      </c>
      <c r="E235" s="26">
        <f t="shared" si="24"/>
        <v>0</v>
      </c>
      <c r="F235" s="26">
        <f t="shared" si="24"/>
        <v>0</v>
      </c>
      <c r="G235" s="26">
        <f t="shared" si="24"/>
        <v>0</v>
      </c>
      <c r="H235" s="26">
        <f t="shared" si="24"/>
        <v>0</v>
      </c>
      <c r="I235" s="26">
        <f t="shared" si="18"/>
        <v>0</v>
      </c>
      <c r="J235" s="96" t="str">
        <f t="shared" si="16"/>
        <v>%</v>
      </c>
      <c r="K235" s="235">
        <v>0.75</v>
      </c>
      <c r="L235" s="234" t="s">
        <v>686</v>
      </c>
      <c r="M235" s="234"/>
      <c r="N235" s="175"/>
      <c r="X235" s="9" t="s">
        <v>0</v>
      </c>
    </row>
    <row r="236" spans="1:24" x14ac:dyDescent="0.2">
      <c r="A236" s="86" t="s">
        <v>687</v>
      </c>
      <c r="B236" s="25">
        <v>9</v>
      </c>
      <c r="C236" s="56">
        <f t="shared" si="24"/>
        <v>0</v>
      </c>
      <c r="D236" s="26">
        <f t="shared" si="24"/>
        <v>0</v>
      </c>
      <c r="E236" s="26">
        <f t="shared" si="24"/>
        <v>0</v>
      </c>
      <c r="F236" s="26">
        <f t="shared" si="24"/>
        <v>0</v>
      </c>
      <c r="G236" s="26">
        <f t="shared" si="24"/>
        <v>0</v>
      </c>
      <c r="H236" s="26">
        <f t="shared" si="24"/>
        <v>0</v>
      </c>
      <c r="I236" s="26">
        <f t="shared" si="18"/>
        <v>0</v>
      </c>
      <c r="J236" s="96" t="str">
        <f t="shared" si="16"/>
        <v>%</v>
      </c>
      <c r="K236" s="235">
        <v>0.5</v>
      </c>
      <c r="L236" s="234" t="s">
        <v>688</v>
      </c>
      <c r="M236" s="234"/>
      <c r="N236" s="175"/>
      <c r="X236" s="9" t="s">
        <v>0</v>
      </c>
    </row>
    <row r="237" spans="1:24" x14ac:dyDescent="0.2">
      <c r="A237" s="86" t="s">
        <v>249</v>
      </c>
      <c r="B237" s="25">
        <v>12</v>
      </c>
      <c r="C237" s="56">
        <f t="shared" si="24"/>
        <v>0</v>
      </c>
      <c r="D237" s="26">
        <f t="shared" si="24"/>
        <v>0</v>
      </c>
      <c r="E237" s="26">
        <f t="shared" si="24"/>
        <v>0</v>
      </c>
      <c r="F237" s="26">
        <f t="shared" si="24"/>
        <v>0</v>
      </c>
      <c r="G237" s="26">
        <f t="shared" si="24"/>
        <v>0</v>
      </c>
      <c r="H237" s="26">
        <f t="shared" si="24"/>
        <v>0</v>
      </c>
      <c r="I237" s="26">
        <f t="shared" si="18"/>
        <v>0</v>
      </c>
      <c r="J237" s="96" t="str">
        <f t="shared" si="16"/>
        <v>%</v>
      </c>
      <c r="K237" s="235">
        <v>0.25</v>
      </c>
      <c r="L237" s="234" t="s">
        <v>689</v>
      </c>
      <c r="M237" s="234"/>
      <c r="N237" s="175"/>
      <c r="X237" s="9" t="s">
        <v>0</v>
      </c>
    </row>
    <row r="238" spans="1:24" x14ac:dyDescent="0.2">
      <c r="A238" s="92" t="s">
        <v>690</v>
      </c>
      <c r="B238" s="25">
        <v>13</v>
      </c>
      <c r="C238" s="56">
        <f t="shared" ref="C238:H238" si="25">SUM(C234:C237)-C233</f>
        <v>0</v>
      </c>
      <c r="D238" s="26">
        <f t="shared" si="25"/>
        <v>0</v>
      </c>
      <c r="E238" s="26">
        <f t="shared" si="25"/>
        <v>0</v>
      </c>
      <c r="F238" s="26">
        <f t="shared" si="25"/>
        <v>0</v>
      </c>
      <c r="G238" s="26">
        <f t="shared" si="25"/>
        <v>0</v>
      </c>
      <c r="H238" s="26">
        <f t="shared" si="25"/>
        <v>0</v>
      </c>
      <c r="I238" s="26">
        <f t="shared" si="18"/>
        <v>0</v>
      </c>
      <c r="J238" s="96" t="str">
        <f t="shared" si="16"/>
        <v>%</v>
      </c>
      <c r="X238" s="9" t="s">
        <v>0</v>
      </c>
    </row>
    <row r="239" spans="1:24" x14ac:dyDescent="0.2">
      <c r="A239" s="239" t="s">
        <v>691</v>
      </c>
      <c r="B239" s="25">
        <v>14</v>
      </c>
      <c r="C239" s="58">
        <f t="shared" ref="C239:H239" si="26">C240-SUM(C234:C237)</f>
        <v>0</v>
      </c>
      <c r="D239" s="41">
        <f t="shared" si="26"/>
        <v>0</v>
      </c>
      <c r="E239" s="41">
        <f t="shared" si="26"/>
        <v>0</v>
      </c>
      <c r="F239" s="41">
        <f t="shared" si="26"/>
        <v>0</v>
      </c>
      <c r="G239" s="41">
        <f t="shared" si="26"/>
        <v>0</v>
      </c>
      <c r="H239" s="41">
        <f t="shared" si="26"/>
        <v>0</v>
      </c>
      <c r="I239" s="41">
        <f t="shared" si="18"/>
        <v>0</v>
      </c>
      <c r="J239" s="45" t="str">
        <f t="shared" si="16"/>
        <v>%</v>
      </c>
      <c r="K239" s="235">
        <v>0.5</v>
      </c>
      <c r="L239" s="234" t="s">
        <v>692</v>
      </c>
      <c r="M239" s="234"/>
      <c r="N239" s="175"/>
      <c r="X239" s="9" t="s">
        <v>0</v>
      </c>
    </row>
    <row r="240" spans="1:24" x14ac:dyDescent="0.2">
      <c r="A240" s="73" t="s">
        <v>693</v>
      </c>
      <c r="B240" s="25">
        <v>15</v>
      </c>
      <c r="C240" s="81">
        <f t="shared" ref="C240:H240" si="27">SQRT($K$239*SUM(C234:C237)^2+(1-$K$239)*SUMSQ(C234:C237))</f>
        <v>0</v>
      </c>
      <c r="D240" s="79">
        <f t="shared" si="27"/>
        <v>0</v>
      </c>
      <c r="E240" s="79">
        <f t="shared" si="27"/>
        <v>0</v>
      </c>
      <c r="F240" s="79">
        <f t="shared" si="27"/>
        <v>0</v>
      </c>
      <c r="G240" s="79">
        <f t="shared" si="27"/>
        <v>0</v>
      </c>
      <c r="H240" s="79">
        <f t="shared" si="27"/>
        <v>0</v>
      </c>
      <c r="I240" s="79">
        <f t="shared" si="18"/>
        <v>0</v>
      </c>
      <c r="J240" s="95" t="str">
        <f t="shared" si="16"/>
        <v>%</v>
      </c>
      <c r="X240" s="9" t="s">
        <v>0</v>
      </c>
    </row>
    <row r="241" spans="1:24" x14ac:dyDescent="0.2">
      <c r="A241" s="239" t="s">
        <v>694</v>
      </c>
      <c r="B241" s="25">
        <v>16</v>
      </c>
      <c r="C241" s="58">
        <f t="shared" ref="C241:H241" si="28">C242-C240</f>
        <v>0</v>
      </c>
      <c r="D241" s="41">
        <f t="shared" si="28"/>
        <v>0</v>
      </c>
      <c r="E241" s="41">
        <f t="shared" si="28"/>
        <v>0</v>
      </c>
      <c r="F241" s="41">
        <f t="shared" si="28"/>
        <v>0</v>
      </c>
      <c r="G241" s="41">
        <f t="shared" si="28"/>
        <v>0</v>
      </c>
      <c r="H241" s="41">
        <f t="shared" si="28"/>
        <v>0</v>
      </c>
      <c r="I241" s="41">
        <f>I242-SUM(C240:H240)</f>
        <v>0</v>
      </c>
      <c r="J241" s="45" t="str">
        <f t="shared" si="16"/>
        <v>%</v>
      </c>
      <c r="K241" s="235">
        <v>0.25</v>
      </c>
      <c r="L241" s="234" t="s">
        <v>695</v>
      </c>
      <c r="M241" s="234"/>
      <c r="N241" s="175"/>
      <c r="X241" s="9" t="s">
        <v>0</v>
      </c>
    </row>
    <row r="242" spans="1:24" x14ac:dyDescent="0.2">
      <c r="A242" s="74" t="s">
        <v>696</v>
      </c>
      <c r="B242" s="25">
        <v>17</v>
      </c>
      <c r="C242" s="26">
        <f t="shared" ref="C242:H242" si="29">IFERROR(C$240*($K$241*$I$240+(1-$K$241)*C$240)/$I$242,0)</f>
        <v>0</v>
      </c>
      <c r="D242" s="26">
        <f t="shared" si="29"/>
        <v>0</v>
      </c>
      <c r="E242" s="26">
        <f t="shared" si="29"/>
        <v>0</v>
      </c>
      <c r="F242" s="26">
        <f t="shared" si="29"/>
        <v>0</v>
      </c>
      <c r="G242" s="26">
        <f t="shared" si="29"/>
        <v>0</v>
      </c>
      <c r="H242" s="26">
        <f t="shared" si="29"/>
        <v>0</v>
      </c>
      <c r="I242" s="450">
        <f>SQRT($K$241*SUM(C240:H240)^2+(1-$K$241)*SUMSQ(C240:H240))</f>
        <v>0</v>
      </c>
      <c r="J242" s="237" t="str">
        <f t="shared" si="16"/>
        <v>%</v>
      </c>
      <c r="X242" s="9" t="s">
        <v>0</v>
      </c>
    </row>
    <row r="243" spans="1:24" x14ac:dyDescent="0.2">
      <c r="A243" s="240" t="s">
        <v>697</v>
      </c>
      <c r="B243" s="25">
        <v>18</v>
      </c>
      <c r="C243" s="81">
        <f t="shared" ref="C243:H243" si="30">SUM(C244:C245)</f>
        <v>0</v>
      </c>
      <c r="D243" s="79">
        <f t="shared" si="30"/>
        <v>0</v>
      </c>
      <c r="E243" s="79">
        <f t="shared" si="30"/>
        <v>0</v>
      </c>
      <c r="F243" s="79">
        <f t="shared" si="30"/>
        <v>0</v>
      </c>
      <c r="G243" s="79">
        <f t="shared" si="30"/>
        <v>0</v>
      </c>
      <c r="H243" s="79">
        <f t="shared" si="30"/>
        <v>0</v>
      </c>
      <c r="I243" s="79">
        <f>SUM(C243:H243)</f>
        <v>0</v>
      </c>
      <c r="J243" s="95" t="str">
        <f>IFERROR(I243/I$243,"%")</f>
        <v>%</v>
      </c>
      <c r="X243" s="9" t="s">
        <v>0</v>
      </c>
    </row>
    <row r="244" spans="1:24" x14ac:dyDescent="0.2">
      <c r="A244" s="92" t="s">
        <v>314</v>
      </c>
      <c r="B244" s="25">
        <v>19</v>
      </c>
      <c r="C244" s="56">
        <f t="shared" ref="C244:H244" si="31">SUMIFS($G$251:$G$478,$K$251:$K$478,C$225)</f>
        <v>0</v>
      </c>
      <c r="D244" s="26">
        <f t="shared" si="31"/>
        <v>0</v>
      </c>
      <c r="E244" s="26">
        <f t="shared" si="31"/>
        <v>0</v>
      </c>
      <c r="F244" s="26">
        <f t="shared" si="31"/>
        <v>0</v>
      </c>
      <c r="G244" s="26">
        <f t="shared" si="31"/>
        <v>0</v>
      </c>
      <c r="H244" s="26">
        <f t="shared" si="31"/>
        <v>0</v>
      </c>
      <c r="I244" s="26">
        <f>SUM(C244:H244)</f>
        <v>0</v>
      </c>
      <c r="J244" s="96" t="str">
        <f>IFERROR(I244/I$243,"%")</f>
        <v>%</v>
      </c>
      <c r="X244" s="9" t="s">
        <v>0</v>
      </c>
    </row>
    <row r="245" spans="1:24" x14ac:dyDescent="0.2">
      <c r="A245" s="239" t="s">
        <v>698</v>
      </c>
      <c r="B245" s="38">
        <v>20</v>
      </c>
      <c r="C245" s="58">
        <f t="shared" ref="C245:H245" si="32">SUMIFS($H$251:$H$478,$K$251:$K$478,C$225)</f>
        <v>0</v>
      </c>
      <c r="D245" s="41">
        <f t="shared" si="32"/>
        <v>0</v>
      </c>
      <c r="E245" s="41">
        <f t="shared" si="32"/>
        <v>0</v>
      </c>
      <c r="F245" s="41">
        <f t="shared" si="32"/>
        <v>0</v>
      </c>
      <c r="G245" s="41">
        <f t="shared" si="32"/>
        <v>0</v>
      </c>
      <c r="H245" s="41">
        <f t="shared" si="32"/>
        <v>0</v>
      </c>
      <c r="I245" s="41">
        <f>SUM(C245:H245)</f>
        <v>0</v>
      </c>
      <c r="J245" s="45" t="str">
        <f>IFERROR(I245/I$243,"%")</f>
        <v>%</v>
      </c>
      <c r="X245" s="9" t="s">
        <v>0</v>
      </c>
    </row>
    <row r="246" spans="1:24" x14ac:dyDescent="0.2">
      <c r="X246" s="9" t="s">
        <v>0</v>
      </c>
    </row>
    <row r="247" spans="1:24" ht="12.6" customHeight="1" x14ac:dyDescent="0.2">
      <c r="A247" s="28"/>
      <c r="B247" s="29"/>
      <c r="C247" s="14" t="s">
        <v>699</v>
      </c>
      <c r="D247" s="15"/>
      <c r="E247" s="16"/>
      <c r="F247" s="520" t="s">
        <v>700</v>
      </c>
      <c r="G247" s="14" t="s">
        <v>144</v>
      </c>
      <c r="H247" s="16"/>
      <c r="I247" s="520" t="s">
        <v>701</v>
      </c>
      <c r="J247" s="520" t="s">
        <v>702</v>
      </c>
      <c r="K247" s="14" t="s">
        <v>703</v>
      </c>
      <c r="L247" s="15"/>
      <c r="M247" s="15"/>
      <c r="N247" s="16"/>
      <c r="X247" s="9" t="s">
        <v>0</v>
      </c>
    </row>
    <row r="248" spans="1:24" ht="50.1" customHeight="1" x14ac:dyDescent="0.2">
      <c r="A248" s="165" t="s">
        <v>1556</v>
      </c>
      <c r="B248" s="10"/>
      <c r="C248" s="71" t="s">
        <v>704</v>
      </c>
      <c r="D248" s="71" t="s">
        <v>705</v>
      </c>
      <c r="E248" s="71" t="s">
        <v>706</v>
      </c>
      <c r="F248" s="521"/>
      <c r="G248" s="163" t="s">
        <v>314</v>
      </c>
      <c r="H248" s="71" t="s">
        <v>698</v>
      </c>
      <c r="I248" s="521"/>
      <c r="J248" s="521"/>
      <c r="K248" s="71" t="s">
        <v>707</v>
      </c>
      <c r="L248" s="71" t="s">
        <v>708</v>
      </c>
      <c r="M248" s="71" t="s">
        <v>709</v>
      </c>
      <c r="N248" s="71" t="s">
        <v>710</v>
      </c>
      <c r="X248" s="9" t="s">
        <v>0</v>
      </c>
    </row>
    <row r="249" spans="1:24" x14ac:dyDescent="0.2">
      <c r="A249" s="31"/>
      <c r="B249" s="24">
        <v>108</v>
      </c>
      <c r="C249" s="17">
        <v>1</v>
      </c>
      <c r="D249" s="17">
        <v>2</v>
      </c>
      <c r="E249" s="17">
        <v>3</v>
      </c>
      <c r="F249" s="17" t="s">
        <v>711</v>
      </c>
      <c r="G249" s="17">
        <v>5</v>
      </c>
      <c r="H249" s="17">
        <v>6</v>
      </c>
      <c r="I249" s="17" t="s">
        <v>712</v>
      </c>
      <c r="J249" s="17" t="s">
        <v>713</v>
      </c>
      <c r="K249" s="17"/>
      <c r="L249" s="17"/>
      <c r="M249" s="17"/>
      <c r="N249" s="32"/>
      <c r="X249" s="9" t="s">
        <v>0</v>
      </c>
    </row>
    <row r="250" spans="1:24" x14ac:dyDescent="0.2">
      <c r="A250" s="108" t="s">
        <v>627</v>
      </c>
      <c r="B250" s="25"/>
      <c r="C250" s="77"/>
      <c r="D250" s="78"/>
      <c r="E250" s="78"/>
      <c r="F250" s="78"/>
      <c r="G250" s="78"/>
      <c r="H250" s="78"/>
      <c r="I250" s="78"/>
      <c r="J250" s="78"/>
      <c r="K250" s="78"/>
      <c r="L250" s="78"/>
      <c r="M250" s="78"/>
      <c r="N250" s="80"/>
      <c r="X250" s="9" t="s">
        <v>0</v>
      </c>
    </row>
    <row r="251" spans="1:24" x14ac:dyDescent="0.2">
      <c r="A251" s="86" t="s">
        <v>714</v>
      </c>
      <c r="B251" s="25">
        <v>1</v>
      </c>
      <c r="C251" s="114" t="s">
        <v>28</v>
      </c>
      <c r="D251" s="113" t="s">
        <v>28</v>
      </c>
      <c r="E251" s="113" t="s">
        <v>28</v>
      </c>
      <c r="F251" s="79">
        <f t="shared" ref="F251:F266" si="33">MAX(0,IF(OR(SUM(C251),SUM(D251)),MAX(SUM(C251),SUM(D251)),SUM(E251))*$M251)</f>
        <v>0</v>
      </c>
      <c r="G251" s="113" t="s">
        <v>28</v>
      </c>
      <c r="H251" s="113" t="s">
        <v>28</v>
      </c>
      <c r="I251" s="79">
        <f t="shared" ref="I251:I266" si="34">MAX(0,SUM(H251))*$N251</f>
        <v>0</v>
      </c>
      <c r="J251" s="79">
        <f t="shared" ref="J251:J266" si="35">SQRT(SUMSQ($F251,$I251)+2*$K$229*PRODUCT($F251,$I251))</f>
        <v>0</v>
      </c>
      <c r="K251" s="244">
        <v>1</v>
      </c>
      <c r="L251" s="194" t="s">
        <v>249</v>
      </c>
      <c r="M251" s="248">
        <v>0.15</v>
      </c>
      <c r="N251" s="249">
        <v>0.1</v>
      </c>
      <c r="X251" s="9" t="s">
        <v>0</v>
      </c>
    </row>
    <row r="252" spans="1:24" x14ac:dyDescent="0.2">
      <c r="A252" s="86" t="s">
        <v>715</v>
      </c>
      <c r="B252" s="25">
        <v>2</v>
      </c>
      <c r="C252" s="21" t="s">
        <v>28</v>
      </c>
      <c r="D252" s="22" t="s">
        <v>28</v>
      </c>
      <c r="E252" s="22" t="s">
        <v>28</v>
      </c>
      <c r="F252" s="26">
        <f t="shared" si="33"/>
        <v>0</v>
      </c>
      <c r="G252" s="22" t="s">
        <v>28</v>
      </c>
      <c r="H252" s="22" t="s">
        <v>28</v>
      </c>
      <c r="I252" s="26">
        <f t="shared" si="34"/>
        <v>0</v>
      </c>
      <c r="J252" s="26">
        <f t="shared" si="35"/>
        <v>0</v>
      </c>
      <c r="K252" s="245">
        <v>1</v>
      </c>
      <c r="L252" s="19" t="s">
        <v>249</v>
      </c>
      <c r="M252" s="250">
        <v>0.25</v>
      </c>
      <c r="N252" s="251">
        <v>0.35</v>
      </c>
      <c r="X252" s="9" t="s">
        <v>0</v>
      </c>
    </row>
    <row r="253" spans="1:24" x14ac:dyDescent="0.2">
      <c r="A253" s="86" t="s">
        <v>716</v>
      </c>
      <c r="B253" s="25">
        <v>3</v>
      </c>
      <c r="C253" s="21" t="s">
        <v>28</v>
      </c>
      <c r="D253" s="22" t="s">
        <v>28</v>
      </c>
      <c r="E253" s="22" t="s">
        <v>28</v>
      </c>
      <c r="F253" s="26">
        <f t="shared" si="33"/>
        <v>0</v>
      </c>
      <c r="G253" s="22" t="s">
        <v>28</v>
      </c>
      <c r="H253" s="22" t="s">
        <v>28</v>
      </c>
      <c r="I253" s="26">
        <f t="shared" si="34"/>
        <v>0</v>
      </c>
      <c r="J253" s="26">
        <f t="shared" si="35"/>
        <v>0</v>
      </c>
      <c r="K253" s="245">
        <v>1</v>
      </c>
      <c r="L253" s="19" t="s">
        <v>683</v>
      </c>
      <c r="M253" s="250">
        <v>0.25</v>
      </c>
      <c r="N253" s="251">
        <v>0.27</v>
      </c>
      <c r="X253" s="9" t="s">
        <v>0</v>
      </c>
    </row>
    <row r="254" spans="1:24" x14ac:dyDescent="0.2">
      <c r="A254" s="86" t="s">
        <v>717</v>
      </c>
      <c r="B254" s="25">
        <v>4</v>
      </c>
      <c r="C254" s="21" t="s">
        <v>28</v>
      </c>
      <c r="D254" s="22" t="s">
        <v>28</v>
      </c>
      <c r="E254" s="22" t="s">
        <v>28</v>
      </c>
      <c r="F254" s="26">
        <f t="shared" si="33"/>
        <v>0</v>
      </c>
      <c r="G254" s="22" t="s">
        <v>28</v>
      </c>
      <c r="H254" s="22" t="s">
        <v>28</v>
      </c>
      <c r="I254" s="26">
        <f t="shared" si="34"/>
        <v>0</v>
      </c>
      <c r="J254" s="26">
        <f t="shared" si="35"/>
        <v>0</v>
      </c>
      <c r="K254" s="245">
        <v>1</v>
      </c>
      <c r="L254" s="19" t="s">
        <v>718</v>
      </c>
      <c r="M254" s="250">
        <v>0.2</v>
      </c>
      <c r="N254" s="251">
        <v>0.15</v>
      </c>
      <c r="X254" s="9" t="s">
        <v>0</v>
      </c>
    </row>
    <row r="255" spans="1:24" x14ac:dyDescent="0.2">
      <c r="A255" s="86" t="s">
        <v>719</v>
      </c>
      <c r="B255" s="25">
        <v>5</v>
      </c>
      <c r="C255" s="21" t="s">
        <v>28</v>
      </c>
      <c r="D255" s="22" t="s">
        <v>28</v>
      </c>
      <c r="E255" s="22" t="s">
        <v>28</v>
      </c>
      <c r="F255" s="26">
        <f t="shared" si="33"/>
        <v>0</v>
      </c>
      <c r="G255" s="22" t="s">
        <v>28</v>
      </c>
      <c r="H255" s="22" t="s">
        <v>28</v>
      </c>
      <c r="I255" s="26">
        <f t="shared" si="34"/>
        <v>0</v>
      </c>
      <c r="J255" s="26">
        <f t="shared" si="35"/>
        <v>0</v>
      </c>
      <c r="K255" s="245">
        <v>1</v>
      </c>
      <c r="L255" s="19" t="s">
        <v>718</v>
      </c>
      <c r="M255" s="250">
        <v>0.2</v>
      </c>
      <c r="N255" s="251">
        <v>0.15</v>
      </c>
      <c r="X255" s="9" t="s">
        <v>0</v>
      </c>
    </row>
    <row r="256" spans="1:24" x14ac:dyDescent="0.2">
      <c r="A256" s="86" t="s">
        <v>720</v>
      </c>
      <c r="B256" s="25">
        <v>6</v>
      </c>
      <c r="C256" s="21" t="s">
        <v>28</v>
      </c>
      <c r="D256" s="22" t="s">
        <v>28</v>
      </c>
      <c r="E256" s="22" t="s">
        <v>28</v>
      </c>
      <c r="F256" s="26">
        <f t="shared" si="33"/>
        <v>0</v>
      </c>
      <c r="G256" s="22" t="s">
        <v>28</v>
      </c>
      <c r="H256" s="22" t="s">
        <v>28</v>
      </c>
      <c r="I256" s="26">
        <f t="shared" si="34"/>
        <v>0</v>
      </c>
      <c r="J256" s="26">
        <f t="shared" si="35"/>
        <v>0</v>
      </c>
      <c r="K256" s="245">
        <v>1</v>
      </c>
      <c r="L256" s="19" t="s">
        <v>687</v>
      </c>
      <c r="M256" s="250">
        <v>0.35</v>
      </c>
      <c r="N256" s="251">
        <v>0.25</v>
      </c>
      <c r="X256" s="9" t="s">
        <v>0</v>
      </c>
    </row>
    <row r="257" spans="1:24" x14ac:dyDescent="0.2">
      <c r="A257" s="86" t="s">
        <v>721</v>
      </c>
      <c r="B257" s="25">
        <v>7</v>
      </c>
      <c r="C257" s="21" t="s">
        <v>28</v>
      </c>
      <c r="D257" s="22" t="s">
        <v>28</v>
      </c>
      <c r="E257" s="22" t="s">
        <v>28</v>
      </c>
      <c r="F257" s="26">
        <f t="shared" si="33"/>
        <v>0</v>
      </c>
      <c r="G257" s="22" t="s">
        <v>28</v>
      </c>
      <c r="H257" s="22" t="s">
        <v>28</v>
      </c>
      <c r="I257" s="26">
        <f t="shared" si="34"/>
        <v>0</v>
      </c>
      <c r="J257" s="26">
        <f t="shared" si="35"/>
        <v>0</v>
      </c>
      <c r="K257" s="245">
        <v>1</v>
      </c>
      <c r="L257" s="19" t="s">
        <v>687</v>
      </c>
      <c r="M257" s="250">
        <v>0.17499999999999999</v>
      </c>
      <c r="N257" s="251">
        <v>0.17499999999999999</v>
      </c>
      <c r="X257" s="9" t="s">
        <v>0</v>
      </c>
    </row>
    <row r="258" spans="1:24" x14ac:dyDescent="0.2">
      <c r="A258" s="86" t="s">
        <v>722</v>
      </c>
      <c r="B258" s="25">
        <v>8</v>
      </c>
      <c r="C258" s="21" t="s">
        <v>28</v>
      </c>
      <c r="D258" s="22" t="s">
        <v>28</v>
      </c>
      <c r="E258" s="22" t="s">
        <v>28</v>
      </c>
      <c r="F258" s="26">
        <f t="shared" si="33"/>
        <v>0</v>
      </c>
      <c r="G258" s="22" t="s">
        <v>28</v>
      </c>
      <c r="H258" s="22" t="s">
        <v>28</v>
      </c>
      <c r="I258" s="26">
        <f t="shared" si="34"/>
        <v>0</v>
      </c>
      <c r="J258" s="26">
        <f t="shared" si="35"/>
        <v>0</v>
      </c>
      <c r="K258" s="245">
        <v>1</v>
      </c>
      <c r="L258" s="19" t="s">
        <v>683</v>
      </c>
      <c r="M258" s="250">
        <v>0.35</v>
      </c>
      <c r="N258" s="251">
        <v>0.27</v>
      </c>
      <c r="X258" s="9" t="s">
        <v>0</v>
      </c>
    </row>
    <row r="259" spans="1:24" x14ac:dyDescent="0.2">
      <c r="A259" s="86" t="s">
        <v>723</v>
      </c>
      <c r="B259" s="25">
        <v>9</v>
      </c>
      <c r="C259" s="21" t="s">
        <v>28</v>
      </c>
      <c r="D259" s="22" t="s">
        <v>28</v>
      </c>
      <c r="E259" s="22" t="s">
        <v>28</v>
      </c>
      <c r="F259" s="26">
        <f t="shared" si="33"/>
        <v>0</v>
      </c>
      <c r="G259" s="22" t="s">
        <v>28</v>
      </c>
      <c r="H259" s="22" t="s">
        <v>28</v>
      </c>
      <c r="I259" s="26">
        <f t="shared" si="34"/>
        <v>0</v>
      </c>
      <c r="J259" s="26">
        <f t="shared" si="35"/>
        <v>0</v>
      </c>
      <c r="K259" s="245">
        <v>1</v>
      </c>
      <c r="L259" s="19" t="s">
        <v>613</v>
      </c>
      <c r="M259" s="250">
        <v>0.35</v>
      </c>
      <c r="N259" s="251">
        <v>0.5</v>
      </c>
      <c r="X259" s="9" t="s">
        <v>0</v>
      </c>
    </row>
    <row r="260" spans="1:24" x14ac:dyDescent="0.2">
      <c r="A260" s="86" t="s">
        <v>724</v>
      </c>
      <c r="B260" s="25">
        <v>10</v>
      </c>
      <c r="C260" s="21" t="s">
        <v>28</v>
      </c>
      <c r="D260" s="22" t="s">
        <v>28</v>
      </c>
      <c r="E260" s="22" t="s">
        <v>28</v>
      </c>
      <c r="F260" s="26">
        <f t="shared" si="33"/>
        <v>0</v>
      </c>
      <c r="G260" s="22" t="s">
        <v>28</v>
      </c>
      <c r="H260" s="22" t="s">
        <v>28</v>
      </c>
      <c r="I260" s="26">
        <f t="shared" si="34"/>
        <v>0</v>
      </c>
      <c r="J260" s="26">
        <f t="shared" si="35"/>
        <v>0</v>
      </c>
      <c r="K260" s="245">
        <v>1</v>
      </c>
      <c r="L260" s="19" t="s">
        <v>249</v>
      </c>
      <c r="M260" s="250">
        <v>0.15</v>
      </c>
      <c r="N260" s="251">
        <v>0.4</v>
      </c>
      <c r="X260" s="9" t="s">
        <v>0</v>
      </c>
    </row>
    <row r="261" spans="1:24" x14ac:dyDescent="0.2">
      <c r="A261" s="86" t="s">
        <v>725</v>
      </c>
      <c r="B261" s="25">
        <v>11</v>
      </c>
      <c r="C261" s="21" t="s">
        <v>28</v>
      </c>
      <c r="D261" s="22" t="s">
        <v>28</v>
      </c>
      <c r="E261" s="22" t="s">
        <v>28</v>
      </c>
      <c r="F261" s="26">
        <f t="shared" si="33"/>
        <v>0</v>
      </c>
      <c r="G261" s="22" t="s">
        <v>28</v>
      </c>
      <c r="H261" s="22" t="s">
        <v>28</v>
      </c>
      <c r="I261" s="26">
        <f t="shared" si="34"/>
        <v>0</v>
      </c>
      <c r="J261" s="26">
        <f t="shared" si="35"/>
        <v>0</v>
      </c>
      <c r="K261" s="245">
        <v>1</v>
      </c>
      <c r="L261" s="19" t="s">
        <v>249</v>
      </c>
      <c r="M261" s="250">
        <v>0.15</v>
      </c>
      <c r="N261" s="251">
        <v>0.5</v>
      </c>
      <c r="X261" s="9" t="s">
        <v>0</v>
      </c>
    </row>
    <row r="262" spans="1:24" x14ac:dyDescent="0.2">
      <c r="A262" s="86" t="s">
        <v>726</v>
      </c>
      <c r="B262" s="25">
        <v>12</v>
      </c>
      <c r="C262" s="21" t="s">
        <v>28</v>
      </c>
      <c r="D262" s="22" t="s">
        <v>28</v>
      </c>
      <c r="E262" s="22" t="s">
        <v>28</v>
      </c>
      <c r="F262" s="26">
        <f t="shared" si="33"/>
        <v>0</v>
      </c>
      <c r="G262" s="22" t="s">
        <v>28</v>
      </c>
      <c r="H262" s="22" t="s">
        <v>28</v>
      </c>
      <c r="I262" s="26">
        <f t="shared" si="34"/>
        <v>0</v>
      </c>
      <c r="J262" s="26">
        <f t="shared" si="35"/>
        <v>0</v>
      </c>
      <c r="K262" s="245">
        <v>1</v>
      </c>
      <c r="L262" s="19" t="s">
        <v>249</v>
      </c>
      <c r="M262" s="250">
        <v>0.3</v>
      </c>
      <c r="N262" s="251">
        <v>0.35</v>
      </c>
      <c r="X262" s="9" t="s">
        <v>0</v>
      </c>
    </row>
    <row r="263" spans="1:24" x14ac:dyDescent="0.2">
      <c r="A263" s="86" t="s">
        <v>727</v>
      </c>
      <c r="B263" s="25">
        <v>13</v>
      </c>
      <c r="C263" s="21" t="s">
        <v>28</v>
      </c>
      <c r="D263" s="22" t="s">
        <v>28</v>
      </c>
      <c r="E263" s="22" t="s">
        <v>28</v>
      </c>
      <c r="F263" s="26">
        <f t="shared" si="33"/>
        <v>0</v>
      </c>
      <c r="G263" s="22" t="s">
        <v>28</v>
      </c>
      <c r="H263" s="22" t="s">
        <v>28</v>
      </c>
      <c r="I263" s="26">
        <f t="shared" si="34"/>
        <v>0</v>
      </c>
      <c r="J263" s="26">
        <f t="shared" si="35"/>
        <v>0</v>
      </c>
      <c r="K263" s="245">
        <v>1</v>
      </c>
      <c r="L263" s="19" t="s">
        <v>249</v>
      </c>
      <c r="M263" s="250">
        <v>0.5</v>
      </c>
      <c r="N263" s="251">
        <v>0.45</v>
      </c>
      <c r="X263" s="9" t="s">
        <v>0</v>
      </c>
    </row>
    <row r="264" spans="1:24" x14ac:dyDescent="0.2">
      <c r="A264" s="86" t="s">
        <v>728</v>
      </c>
      <c r="B264" s="25">
        <v>14</v>
      </c>
      <c r="C264" s="21" t="s">
        <v>28</v>
      </c>
      <c r="D264" s="22" t="s">
        <v>28</v>
      </c>
      <c r="E264" s="22" t="s">
        <v>28</v>
      </c>
      <c r="F264" s="26">
        <f t="shared" si="33"/>
        <v>0</v>
      </c>
      <c r="G264" s="22" t="s">
        <v>28</v>
      </c>
      <c r="H264" s="22" t="s">
        <v>28</v>
      </c>
      <c r="I264" s="26">
        <f t="shared" si="34"/>
        <v>0</v>
      </c>
      <c r="J264" s="26">
        <f t="shared" si="35"/>
        <v>0</v>
      </c>
      <c r="K264" s="245">
        <v>1</v>
      </c>
      <c r="L264" s="19" t="s">
        <v>683</v>
      </c>
      <c r="M264" s="250">
        <v>0.55000000000000004</v>
      </c>
      <c r="N264" s="251">
        <v>0.45</v>
      </c>
      <c r="X264" s="9" t="s">
        <v>0</v>
      </c>
    </row>
    <row r="265" spans="1:24" x14ac:dyDescent="0.2">
      <c r="A265" s="86" t="s">
        <v>729</v>
      </c>
      <c r="B265" s="25">
        <v>15</v>
      </c>
      <c r="C265" s="21" t="s">
        <v>28</v>
      </c>
      <c r="D265" s="22" t="s">
        <v>28</v>
      </c>
      <c r="E265" s="22" t="s">
        <v>28</v>
      </c>
      <c r="F265" s="26">
        <f t="shared" si="33"/>
        <v>0</v>
      </c>
      <c r="G265" s="22" t="s">
        <v>28</v>
      </c>
      <c r="H265" s="22" t="s">
        <v>28</v>
      </c>
      <c r="I265" s="26">
        <f t="shared" si="34"/>
        <v>0</v>
      </c>
      <c r="J265" s="26">
        <f t="shared" si="35"/>
        <v>0</v>
      </c>
      <c r="K265" s="245">
        <v>1</v>
      </c>
      <c r="L265" s="19" t="s">
        <v>687</v>
      </c>
      <c r="M265" s="250">
        <v>0.55000000000000004</v>
      </c>
      <c r="N265" s="251">
        <v>0.4</v>
      </c>
      <c r="X265" s="9" t="s">
        <v>0</v>
      </c>
    </row>
    <row r="266" spans="1:24" x14ac:dyDescent="0.2">
      <c r="A266" s="88" t="s">
        <v>730</v>
      </c>
      <c r="B266" s="25">
        <v>16</v>
      </c>
      <c r="C266" s="111" t="s">
        <v>28</v>
      </c>
      <c r="D266" s="47" t="s">
        <v>28</v>
      </c>
      <c r="E266" s="47" t="s">
        <v>28</v>
      </c>
      <c r="F266" s="41">
        <f t="shared" si="33"/>
        <v>0</v>
      </c>
      <c r="G266" s="47" t="s">
        <v>28</v>
      </c>
      <c r="H266" s="47" t="s">
        <v>28</v>
      </c>
      <c r="I266" s="41">
        <f t="shared" si="34"/>
        <v>0</v>
      </c>
      <c r="J266" s="41">
        <f t="shared" si="35"/>
        <v>0</v>
      </c>
      <c r="K266" s="246">
        <v>1</v>
      </c>
      <c r="L266" s="195" t="s">
        <v>687</v>
      </c>
      <c r="M266" s="252">
        <v>0.45</v>
      </c>
      <c r="N266" s="253">
        <v>0.4</v>
      </c>
      <c r="X266" s="9" t="s">
        <v>0</v>
      </c>
    </row>
    <row r="267" spans="1:24" x14ac:dyDescent="0.2">
      <c r="A267" s="108" t="s">
        <v>628</v>
      </c>
      <c r="B267" s="25"/>
      <c r="C267" s="18"/>
      <c r="D267" s="18"/>
      <c r="E267" s="18"/>
      <c r="F267" s="18"/>
      <c r="G267" s="18"/>
      <c r="H267" s="18"/>
      <c r="I267" s="18"/>
      <c r="J267" s="18"/>
      <c r="K267" s="18"/>
      <c r="L267" s="18"/>
      <c r="M267" s="254"/>
      <c r="N267" s="255"/>
      <c r="X267" s="9" t="s">
        <v>0</v>
      </c>
    </row>
    <row r="268" spans="1:24" x14ac:dyDescent="0.2">
      <c r="A268" s="243" t="s">
        <v>731</v>
      </c>
      <c r="B268" s="25"/>
      <c r="C268" s="18"/>
      <c r="D268" s="18"/>
      <c r="E268" s="18"/>
      <c r="F268" s="18"/>
      <c r="G268" s="18"/>
      <c r="H268" s="18"/>
      <c r="I268" s="18"/>
      <c r="J268" s="18"/>
      <c r="K268" s="18"/>
      <c r="L268" s="18"/>
      <c r="M268" s="254"/>
      <c r="N268" s="255"/>
      <c r="X268" s="9" t="s">
        <v>0</v>
      </c>
    </row>
    <row r="269" spans="1:24" x14ac:dyDescent="0.2">
      <c r="A269" s="89" t="s">
        <v>732</v>
      </c>
      <c r="B269" s="25">
        <v>17</v>
      </c>
      <c r="C269" s="114" t="s">
        <v>28</v>
      </c>
      <c r="D269" s="113" t="s">
        <v>28</v>
      </c>
      <c r="E269" s="113" t="s">
        <v>28</v>
      </c>
      <c r="F269" s="79">
        <f t="shared" ref="F269:F289" si="36">MAX(0,IF(OR(SUM(C269),SUM(D269)),MAX(SUM(C269),SUM(D269)),SUM(E269))*$M269)</f>
        <v>0</v>
      </c>
      <c r="G269" s="113" t="s">
        <v>28</v>
      </c>
      <c r="H269" s="113" t="s">
        <v>28</v>
      </c>
      <c r="I269" s="79">
        <f t="shared" ref="I269:I289" si="37">MAX(0,SUM(H269))*$N269</f>
        <v>0</v>
      </c>
      <c r="J269" s="79">
        <f t="shared" ref="J269:J289" si="38">SQRT(SUMSQ($F269,$I269)+2*$K$229*PRODUCT($F269,$I269))</f>
        <v>0</v>
      </c>
      <c r="K269" s="244">
        <v>2</v>
      </c>
      <c r="L269" s="194" t="s">
        <v>687</v>
      </c>
      <c r="M269" s="248">
        <v>0.35</v>
      </c>
      <c r="N269" s="249">
        <v>0.25</v>
      </c>
      <c r="X269" s="9" t="s">
        <v>0</v>
      </c>
    </row>
    <row r="270" spans="1:24" x14ac:dyDescent="0.2">
      <c r="A270" s="89" t="s">
        <v>733</v>
      </c>
      <c r="B270" s="25">
        <v>18</v>
      </c>
      <c r="C270" s="21" t="s">
        <v>28</v>
      </c>
      <c r="D270" s="22" t="s">
        <v>28</v>
      </c>
      <c r="E270" s="22" t="s">
        <v>28</v>
      </c>
      <c r="F270" s="26">
        <f t="shared" si="36"/>
        <v>0</v>
      </c>
      <c r="G270" s="22" t="s">
        <v>28</v>
      </c>
      <c r="H270" s="22" t="s">
        <v>28</v>
      </c>
      <c r="I270" s="26">
        <f t="shared" si="37"/>
        <v>0</v>
      </c>
      <c r="J270" s="26">
        <f t="shared" si="38"/>
        <v>0</v>
      </c>
      <c r="K270" s="245">
        <v>2</v>
      </c>
      <c r="L270" s="19" t="s">
        <v>687</v>
      </c>
      <c r="M270" s="250">
        <v>0.3</v>
      </c>
      <c r="N270" s="251">
        <v>0.25</v>
      </c>
      <c r="X270" s="9" t="s">
        <v>0</v>
      </c>
    </row>
    <row r="271" spans="1:24" x14ac:dyDescent="0.2">
      <c r="A271" s="89" t="s">
        <v>734</v>
      </c>
      <c r="B271" s="25">
        <v>19</v>
      </c>
      <c r="C271" s="21" t="s">
        <v>28</v>
      </c>
      <c r="D271" s="22" t="s">
        <v>28</v>
      </c>
      <c r="E271" s="22" t="s">
        <v>28</v>
      </c>
      <c r="F271" s="26">
        <f t="shared" si="36"/>
        <v>0</v>
      </c>
      <c r="G271" s="22" t="s">
        <v>28</v>
      </c>
      <c r="H271" s="22" t="s">
        <v>28</v>
      </c>
      <c r="I271" s="26">
        <f t="shared" si="37"/>
        <v>0</v>
      </c>
      <c r="J271" s="26">
        <f t="shared" si="38"/>
        <v>0</v>
      </c>
      <c r="K271" s="245">
        <v>2</v>
      </c>
      <c r="L271" s="19" t="s">
        <v>687</v>
      </c>
      <c r="M271" s="250">
        <v>0.3</v>
      </c>
      <c r="N271" s="251">
        <v>0.25</v>
      </c>
      <c r="X271" s="9" t="s">
        <v>0</v>
      </c>
    </row>
    <row r="272" spans="1:24" x14ac:dyDescent="0.2">
      <c r="A272" s="89" t="s">
        <v>735</v>
      </c>
      <c r="B272" s="25">
        <v>20</v>
      </c>
      <c r="C272" s="21" t="s">
        <v>28</v>
      </c>
      <c r="D272" s="22" t="s">
        <v>28</v>
      </c>
      <c r="E272" s="22" t="s">
        <v>28</v>
      </c>
      <c r="F272" s="26">
        <f t="shared" si="36"/>
        <v>0</v>
      </c>
      <c r="G272" s="22" t="s">
        <v>28</v>
      </c>
      <c r="H272" s="22" t="s">
        <v>28</v>
      </c>
      <c r="I272" s="26">
        <f t="shared" si="37"/>
        <v>0</v>
      </c>
      <c r="J272" s="26">
        <f t="shared" si="38"/>
        <v>0</v>
      </c>
      <c r="K272" s="245">
        <v>2</v>
      </c>
      <c r="L272" s="19" t="s">
        <v>687</v>
      </c>
      <c r="M272" s="250">
        <v>0.3</v>
      </c>
      <c r="N272" s="251">
        <v>0.3</v>
      </c>
      <c r="X272" s="9" t="s">
        <v>0</v>
      </c>
    </row>
    <row r="273" spans="1:24" x14ac:dyDescent="0.2">
      <c r="A273" s="89" t="s">
        <v>736</v>
      </c>
      <c r="B273" s="25">
        <v>21</v>
      </c>
      <c r="C273" s="21" t="s">
        <v>28</v>
      </c>
      <c r="D273" s="22" t="s">
        <v>28</v>
      </c>
      <c r="E273" s="22" t="s">
        <v>28</v>
      </c>
      <c r="F273" s="26">
        <f t="shared" si="36"/>
        <v>0</v>
      </c>
      <c r="G273" s="22" t="s">
        <v>28</v>
      </c>
      <c r="H273" s="22" t="s">
        <v>28</v>
      </c>
      <c r="I273" s="26">
        <f t="shared" si="37"/>
        <v>0</v>
      </c>
      <c r="J273" s="26">
        <f t="shared" si="38"/>
        <v>0</v>
      </c>
      <c r="K273" s="245">
        <v>2</v>
      </c>
      <c r="L273" s="19" t="s">
        <v>687</v>
      </c>
      <c r="M273" s="250">
        <v>0.45</v>
      </c>
      <c r="N273" s="251">
        <v>0.35</v>
      </c>
      <c r="X273" s="9" t="s">
        <v>0</v>
      </c>
    </row>
    <row r="274" spans="1:24" x14ac:dyDescent="0.2">
      <c r="A274" s="89" t="s">
        <v>737</v>
      </c>
      <c r="B274" s="25">
        <v>22</v>
      </c>
      <c r="C274" s="21" t="s">
        <v>28</v>
      </c>
      <c r="D274" s="22" t="s">
        <v>28</v>
      </c>
      <c r="E274" s="22" t="s">
        <v>28</v>
      </c>
      <c r="F274" s="26">
        <f t="shared" si="36"/>
        <v>0</v>
      </c>
      <c r="G274" s="22" t="s">
        <v>28</v>
      </c>
      <c r="H274" s="22" t="s">
        <v>28</v>
      </c>
      <c r="I274" s="26">
        <f t="shared" si="37"/>
        <v>0</v>
      </c>
      <c r="J274" s="26">
        <f t="shared" si="38"/>
        <v>0</v>
      </c>
      <c r="K274" s="245">
        <v>2</v>
      </c>
      <c r="L274" s="19" t="s">
        <v>718</v>
      </c>
      <c r="M274" s="250">
        <v>0.35</v>
      </c>
      <c r="N274" s="251">
        <v>0.2</v>
      </c>
      <c r="X274" s="9" t="s">
        <v>0</v>
      </c>
    </row>
    <row r="275" spans="1:24" x14ac:dyDescent="0.2">
      <c r="A275" s="89" t="s">
        <v>738</v>
      </c>
      <c r="B275" s="25">
        <v>23</v>
      </c>
      <c r="C275" s="21" t="s">
        <v>28</v>
      </c>
      <c r="D275" s="22" t="s">
        <v>28</v>
      </c>
      <c r="E275" s="22" t="s">
        <v>28</v>
      </c>
      <c r="F275" s="26">
        <f t="shared" si="36"/>
        <v>0</v>
      </c>
      <c r="G275" s="22" t="s">
        <v>28</v>
      </c>
      <c r="H275" s="22" t="s">
        <v>28</v>
      </c>
      <c r="I275" s="26">
        <f t="shared" si="37"/>
        <v>0</v>
      </c>
      <c r="J275" s="26">
        <f t="shared" si="38"/>
        <v>0</v>
      </c>
      <c r="K275" s="245">
        <v>2</v>
      </c>
      <c r="L275" s="19" t="s">
        <v>718</v>
      </c>
      <c r="M275" s="250">
        <v>0.35</v>
      </c>
      <c r="N275" s="251">
        <v>0.2</v>
      </c>
      <c r="X275" s="9" t="s">
        <v>0</v>
      </c>
    </row>
    <row r="276" spans="1:24" x14ac:dyDescent="0.2">
      <c r="A276" s="89" t="s">
        <v>739</v>
      </c>
      <c r="B276" s="25">
        <v>24</v>
      </c>
      <c r="C276" s="21" t="s">
        <v>28</v>
      </c>
      <c r="D276" s="22" t="s">
        <v>28</v>
      </c>
      <c r="E276" s="22" t="s">
        <v>28</v>
      </c>
      <c r="F276" s="26">
        <f t="shared" si="36"/>
        <v>0</v>
      </c>
      <c r="G276" s="22" t="s">
        <v>28</v>
      </c>
      <c r="H276" s="22" t="s">
        <v>28</v>
      </c>
      <c r="I276" s="26">
        <f t="shared" si="37"/>
        <v>0</v>
      </c>
      <c r="J276" s="26">
        <f t="shared" si="38"/>
        <v>0</v>
      </c>
      <c r="K276" s="245">
        <v>2</v>
      </c>
      <c r="L276" s="19" t="s">
        <v>687</v>
      </c>
      <c r="M276" s="250">
        <v>0.3</v>
      </c>
      <c r="N276" s="251">
        <v>0.25</v>
      </c>
      <c r="X276" s="9" t="s">
        <v>0</v>
      </c>
    </row>
    <row r="277" spans="1:24" x14ac:dyDescent="0.2">
      <c r="A277" s="89" t="s">
        <v>740</v>
      </c>
      <c r="B277" s="25">
        <v>25</v>
      </c>
      <c r="C277" s="21" t="s">
        <v>28</v>
      </c>
      <c r="D277" s="22" t="s">
        <v>28</v>
      </c>
      <c r="E277" s="22" t="s">
        <v>28</v>
      </c>
      <c r="F277" s="26">
        <f t="shared" si="36"/>
        <v>0</v>
      </c>
      <c r="G277" s="22" t="s">
        <v>28</v>
      </c>
      <c r="H277" s="22" t="s">
        <v>28</v>
      </c>
      <c r="I277" s="26">
        <f t="shared" si="37"/>
        <v>0</v>
      </c>
      <c r="J277" s="26">
        <f t="shared" si="38"/>
        <v>0</v>
      </c>
      <c r="K277" s="245">
        <v>2</v>
      </c>
      <c r="L277" s="19" t="s">
        <v>687</v>
      </c>
      <c r="M277" s="250">
        <v>0.3</v>
      </c>
      <c r="N277" s="251">
        <v>0.25</v>
      </c>
      <c r="X277" s="9" t="s">
        <v>0</v>
      </c>
    </row>
    <row r="278" spans="1:24" x14ac:dyDescent="0.2">
      <c r="A278" s="89" t="s">
        <v>741</v>
      </c>
      <c r="B278" s="25">
        <v>26</v>
      </c>
      <c r="C278" s="21" t="s">
        <v>28</v>
      </c>
      <c r="D278" s="22" t="s">
        <v>28</v>
      </c>
      <c r="E278" s="22" t="s">
        <v>28</v>
      </c>
      <c r="F278" s="26">
        <f t="shared" si="36"/>
        <v>0</v>
      </c>
      <c r="G278" s="22" t="s">
        <v>28</v>
      </c>
      <c r="H278" s="22" t="s">
        <v>28</v>
      </c>
      <c r="I278" s="26">
        <f t="shared" si="37"/>
        <v>0</v>
      </c>
      <c r="J278" s="26">
        <f t="shared" si="38"/>
        <v>0</v>
      </c>
      <c r="K278" s="245">
        <v>2</v>
      </c>
      <c r="L278" s="19" t="s">
        <v>613</v>
      </c>
      <c r="M278" s="250">
        <v>0.45</v>
      </c>
      <c r="N278" s="251">
        <v>0.3</v>
      </c>
      <c r="X278" s="9" t="s">
        <v>0</v>
      </c>
    </row>
    <row r="279" spans="1:24" x14ac:dyDescent="0.2">
      <c r="A279" s="89" t="s">
        <v>742</v>
      </c>
      <c r="B279" s="25">
        <v>27</v>
      </c>
      <c r="C279" s="21" t="s">
        <v>28</v>
      </c>
      <c r="D279" s="22" t="s">
        <v>28</v>
      </c>
      <c r="E279" s="22" t="s">
        <v>28</v>
      </c>
      <c r="F279" s="26">
        <f t="shared" si="36"/>
        <v>0</v>
      </c>
      <c r="G279" s="22" t="s">
        <v>28</v>
      </c>
      <c r="H279" s="22" t="s">
        <v>28</v>
      </c>
      <c r="I279" s="26">
        <f t="shared" si="37"/>
        <v>0</v>
      </c>
      <c r="J279" s="26">
        <f t="shared" si="38"/>
        <v>0</v>
      </c>
      <c r="K279" s="245">
        <v>2</v>
      </c>
      <c r="L279" s="19" t="s">
        <v>613</v>
      </c>
      <c r="M279" s="250">
        <v>0.45</v>
      </c>
      <c r="N279" s="251">
        <v>0.3</v>
      </c>
      <c r="X279" s="9" t="s">
        <v>0</v>
      </c>
    </row>
    <row r="280" spans="1:24" x14ac:dyDescent="0.2">
      <c r="A280" s="89" t="s">
        <v>743</v>
      </c>
      <c r="B280" s="25">
        <v>28</v>
      </c>
      <c r="C280" s="21" t="s">
        <v>28</v>
      </c>
      <c r="D280" s="22" t="s">
        <v>28</v>
      </c>
      <c r="E280" s="22" t="s">
        <v>28</v>
      </c>
      <c r="F280" s="26">
        <f t="shared" si="36"/>
        <v>0</v>
      </c>
      <c r="G280" s="22" t="s">
        <v>28</v>
      </c>
      <c r="H280" s="22" t="s">
        <v>28</v>
      </c>
      <c r="I280" s="26">
        <f t="shared" si="37"/>
        <v>0</v>
      </c>
      <c r="J280" s="26">
        <f t="shared" si="38"/>
        <v>0</v>
      </c>
      <c r="K280" s="245">
        <v>2</v>
      </c>
      <c r="L280" s="19" t="s">
        <v>249</v>
      </c>
      <c r="M280" s="250">
        <v>0.45</v>
      </c>
      <c r="N280" s="251">
        <v>0.3</v>
      </c>
      <c r="X280" s="9" t="s">
        <v>0</v>
      </c>
    </row>
    <row r="281" spans="1:24" x14ac:dyDescent="0.2">
      <c r="A281" s="89" t="s">
        <v>744</v>
      </c>
      <c r="B281" s="25">
        <v>29</v>
      </c>
      <c r="C281" s="21" t="s">
        <v>28</v>
      </c>
      <c r="D281" s="22" t="s">
        <v>28</v>
      </c>
      <c r="E281" s="22" t="s">
        <v>28</v>
      </c>
      <c r="F281" s="26">
        <f t="shared" si="36"/>
        <v>0</v>
      </c>
      <c r="G281" s="22" t="s">
        <v>28</v>
      </c>
      <c r="H281" s="22" t="s">
        <v>28</v>
      </c>
      <c r="I281" s="26">
        <f t="shared" si="37"/>
        <v>0</v>
      </c>
      <c r="J281" s="26">
        <f t="shared" si="38"/>
        <v>0</v>
      </c>
      <c r="K281" s="245">
        <v>2</v>
      </c>
      <c r="L281" s="19" t="s">
        <v>687</v>
      </c>
      <c r="M281" s="250">
        <v>0.35</v>
      </c>
      <c r="N281" s="251">
        <v>0.3</v>
      </c>
      <c r="X281" s="9" t="s">
        <v>0</v>
      </c>
    </row>
    <row r="282" spans="1:24" x14ac:dyDescent="0.2">
      <c r="A282" s="89" t="s">
        <v>745</v>
      </c>
      <c r="B282" s="25">
        <v>30</v>
      </c>
      <c r="C282" s="21" t="s">
        <v>28</v>
      </c>
      <c r="D282" s="22" t="s">
        <v>28</v>
      </c>
      <c r="E282" s="22" t="s">
        <v>28</v>
      </c>
      <c r="F282" s="26">
        <f t="shared" si="36"/>
        <v>0</v>
      </c>
      <c r="G282" s="22" t="s">
        <v>28</v>
      </c>
      <c r="H282" s="22" t="s">
        <v>28</v>
      </c>
      <c r="I282" s="26">
        <f t="shared" si="37"/>
        <v>0</v>
      </c>
      <c r="J282" s="26">
        <f t="shared" si="38"/>
        <v>0</v>
      </c>
      <c r="K282" s="245">
        <v>2</v>
      </c>
      <c r="L282" s="19" t="s">
        <v>249</v>
      </c>
      <c r="M282" s="250">
        <v>0.45</v>
      </c>
      <c r="N282" s="251">
        <v>0.4</v>
      </c>
      <c r="X282" s="9" t="s">
        <v>0</v>
      </c>
    </row>
    <row r="283" spans="1:24" x14ac:dyDescent="0.2">
      <c r="A283" s="89" t="s">
        <v>746</v>
      </c>
      <c r="B283" s="25">
        <v>31</v>
      </c>
      <c r="C283" s="21" t="s">
        <v>28</v>
      </c>
      <c r="D283" s="22" t="s">
        <v>28</v>
      </c>
      <c r="E283" s="22" t="s">
        <v>28</v>
      </c>
      <c r="F283" s="26">
        <f t="shared" si="36"/>
        <v>0</v>
      </c>
      <c r="G283" s="22" t="s">
        <v>28</v>
      </c>
      <c r="H283" s="22" t="s">
        <v>28</v>
      </c>
      <c r="I283" s="26">
        <f t="shared" si="37"/>
        <v>0</v>
      </c>
      <c r="J283" s="26">
        <f t="shared" si="38"/>
        <v>0</v>
      </c>
      <c r="K283" s="245">
        <v>2</v>
      </c>
      <c r="L283" s="19" t="s">
        <v>683</v>
      </c>
      <c r="M283" s="250">
        <v>0.5</v>
      </c>
      <c r="N283" s="251">
        <v>0.38</v>
      </c>
      <c r="X283" s="9" t="s">
        <v>0</v>
      </c>
    </row>
    <row r="284" spans="1:24" x14ac:dyDescent="0.2">
      <c r="A284" s="89" t="s">
        <v>747</v>
      </c>
      <c r="B284" s="25">
        <v>32</v>
      </c>
      <c r="C284" s="21" t="s">
        <v>28</v>
      </c>
      <c r="D284" s="22" t="s">
        <v>28</v>
      </c>
      <c r="E284" s="22" t="s">
        <v>28</v>
      </c>
      <c r="F284" s="26">
        <f t="shared" si="36"/>
        <v>0</v>
      </c>
      <c r="G284" s="22" t="s">
        <v>28</v>
      </c>
      <c r="H284" s="22" t="s">
        <v>28</v>
      </c>
      <c r="I284" s="26">
        <f t="shared" si="37"/>
        <v>0</v>
      </c>
      <c r="J284" s="26">
        <f t="shared" si="38"/>
        <v>0</v>
      </c>
      <c r="K284" s="245">
        <v>2</v>
      </c>
      <c r="L284" s="19" t="s">
        <v>679</v>
      </c>
      <c r="M284" s="250">
        <v>0.45</v>
      </c>
      <c r="N284" s="251">
        <v>0.3</v>
      </c>
      <c r="X284" s="9" t="s">
        <v>0</v>
      </c>
    </row>
    <row r="285" spans="1:24" x14ac:dyDescent="0.2">
      <c r="A285" s="89" t="s">
        <v>748</v>
      </c>
      <c r="B285" s="25">
        <v>33</v>
      </c>
      <c r="C285" s="21" t="s">
        <v>28</v>
      </c>
      <c r="D285" s="22" t="s">
        <v>28</v>
      </c>
      <c r="E285" s="22" t="s">
        <v>28</v>
      </c>
      <c r="F285" s="26">
        <f t="shared" si="36"/>
        <v>0</v>
      </c>
      <c r="G285" s="22" t="s">
        <v>28</v>
      </c>
      <c r="H285" s="22" t="s">
        <v>28</v>
      </c>
      <c r="I285" s="26">
        <f t="shared" si="37"/>
        <v>0</v>
      </c>
      <c r="J285" s="26">
        <f t="shared" si="38"/>
        <v>0</v>
      </c>
      <c r="K285" s="245">
        <v>2</v>
      </c>
      <c r="L285" s="19" t="s">
        <v>613</v>
      </c>
      <c r="M285" s="250">
        <v>0.45</v>
      </c>
      <c r="N285" s="251">
        <v>0.3</v>
      </c>
      <c r="X285" s="9" t="s">
        <v>0</v>
      </c>
    </row>
    <row r="286" spans="1:24" x14ac:dyDescent="0.2">
      <c r="A286" s="89" t="s">
        <v>749</v>
      </c>
      <c r="B286" s="25">
        <v>34</v>
      </c>
      <c r="C286" s="21" t="s">
        <v>28</v>
      </c>
      <c r="D286" s="22" t="s">
        <v>28</v>
      </c>
      <c r="E286" s="22" t="s">
        <v>28</v>
      </c>
      <c r="F286" s="26">
        <f t="shared" si="36"/>
        <v>0</v>
      </c>
      <c r="G286" s="22" t="s">
        <v>28</v>
      </c>
      <c r="H286" s="22" t="s">
        <v>28</v>
      </c>
      <c r="I286" s="26">
        <f t="shared" si="37"/>
        <v>0</v>
      </c>
      <c r="J286" s="26">
        <f t="shared" si="38"/>
        <v>0</v>
      </c>
      <c r="K286" s="245">
        <v>2</v>
      </c>
      <c r="L286" s="19" t="s">
        <v>683</v>
      </c>
      <c r="M286" s="250">
        <v>0.35</v>
      </c>
      <c r="N286" s="251">
        <v>0.3</v>
      </c>
      <c r="X286" s="9" t="s">
        <v>0</v>
      </c>
    </row>
    <row r="287" spans="1:24" x14ac:dyDescent="0.2">
      <c r="A287" s="89" t="s">
        <v>750</v>
      </c>
      <c r="B287" s="25">
        <v>35</v>
      </c>
      <c r="C287" s="21" t="s">
        <v>28</v>
      </c>
      <c r="D287" s="22" t="s">
        <v>28</v>
      </c>
      <c r="E287" s="22" t="s">
        <v>28</v>
      </c>
      <c r="F287" s="26">
        <f t="shared" si="36"/>
        <v>0</v>
      </c>
      <c r="G287" s="22" t="s">
        <v>28</v>
      </c>
      <c r="H287" s="22" t="s">
        <v>28</v>
      </c>
      <c r="I287" s="26">
        <f t="shared" si="37"/>
        <v>0</v>
      </c>
      <c r="J287" s="26">
        <f t="shared" si="38"/>
        <v>0</v>
      </c>
      <c r="K287" s="245">
        <v>2</v>
      </c>
      <c r="L287" s="19" t="s">
        <v>687</v>
      </c>
      <c r="M287" s="250">
        <v>0.45</v>
      </c>
      <c r="N287" s="251">
        <v>0.35</v>
      </c>
      <c r="X287" s="9" t="s">
        <v>0</v>
      </c>
    </row>
    <row r="288" spans="1:24" x14ac:dyDescent="0.2">
      <c r="A288" s="89" t="s">
        <v>751</v>
      </c>
      <c r="B288" s="25">
        <v>36</v>
      </c>
      <c r="C288" s="21" t="s">
        <v>28</v>
      </c>
      <c r="D288" s="22" t="s">
        <v>28</v>
      </c>
      <c r="E288" s="22" t="s">
        <v>28</v>
      </c>
      <c r="F288" s="26">
        <f t="shared" si="36"/>
        <v>0</v>
      </c>
      <c r="G288" s="22" t="s">
        <v>28</v>
      </c>
      <c r="H288" s="22" t="s">
        <v>28</v>
      </c>
      <c r="I288" s="26">
        <f t="shared" si="37"/>
        <v>0</v>
      </c>
      <c r="J288" s="26">
        <f t="shared" si="38"/>
        <v>0</v>
      </c>
      <c r="K288" s="245">
        <v>2</v>
      </c>
      <c r="L288" s="19" t="s">
        <v>249</v>
      </c>
      <c r="M288" s="250">
        <v>0.45</v>
      </c>
      <c r="N288" s="251">
        <v>0.3</v>
      </c>
      <c r="X288" s="9" t="s">
        <v>0</v>
      </c>
    </row>
    <row r="289" spans="1:24" x14ac:dyDescent="0.2">
      <c r="A289" s="89" t="s">
        <v>752</v>
      </c>
      <c r="B289" s="25">
        <v>37</v>
      </c>
      <c r="C289" s="111" t="s">
        <v>28</v>
      </c>
      <c r="D289" s="47" t="s">
        <v>28</v>
      </c>
      <c r="E289" s="47" t="s">
        <v>28</v>
      </c>
      <c r="F289" s="41">
        <f t="shared" si="36"/>
        <v>0</v>
      </c>
      <c r="G289" s="47" t="s">
        <v>28</v>
      </c>
      <c r="H289" s="47" t="s">
        <v>28</v>
      </c>
      <c r="I289" s="41">
        <f t="shared" si="37"/>
        <v>0</v>
      </c>
      <c r="J289" s="41">
        <f t="shared" si="38"/>
        <v>0</v>
      </c>
      <c r="K289" s="246">
        <v>2</v>
      </c>
      <c r="L289" s="195" t="s">
        <v>249</v>
      </c>
      <c r="M289" s="252">
        <v>0.45</v>
      </c>
      <c r="N289" s="253">
        <v>0.35</v>
      </c>
      <c r="X289" s="9" t="s">
        <v>0</v>
      </c>
    </row>
    <row r="290" spans="1:24" x14ac:dyDescent="0.2">
      <c r="A290" s="243" t="s">
        <v>753</v>
      </c>
      <c r="B290" s="25"/>
      <c r="C290" s="18"/>
      <c r="D290" s="18"/>
      <c r="E290" s="18"/>
      <c r="F290" s="18"/>
      <c r="G290" s="18"/>
      <c r="H290" s="18"/>
      <c r="I290" s="18"/>
      <c r="J290" s="18"/>
      <c r="K290" s="18"/>
      <c r="L290" s="18"/>
      <c r="M290" s="254"/>
      <c r="N290" s="255"/>
      <c r="X290" s="9" t="s">
        <v>0</v>
      </c>
    </row>
    <row r="291" spans="1:24" x14ac:dyDescent="0.2">
      <c r="A291" s="89" t="s">
        <v>754</v>
      </c>
      <c r="B291" s="25">
        <v>38</v>
      </c>
      <c r="C291" s="114" t="s">
        <v>28</v>
      </c>
      <c r="D291" s="113" t="s">
        <v>28</v>
      </c>
      <c r="E291" s="113" t="s">
        <v>28</v>
      </c>
      <c r="F291" s="79">
        <f t="shared" ref="F291:F310" si="39">MAX(0,IF(OR(SUM(C291),SUM(D291)),MAX(SUM(C291),SUM(D291)),SUM(E291))*$M291)</f>
        <v>0</v>
      </c>
      <c r="G291" s="113" t="s">
        <v>28</v>
      </c>
      <c r="H291" s="113" t="s">
        <v>28</v>
      </c>
      <c r="I291" s="79">
        <f t="shared" ref="I291:I310" si="40">MAX(0,SUM(H291))*$N291</f>
        <v>0</v>
      </c>
      <c r="J291" s="79">
        <f t="shared" ref="J291:J310" si="41">SQRT(SUMSQ($F291,$I291)+2*$K$229*PRODUCT($F291,$I291))</f>
        <v>0</v>
      </c>
      <c r="K291" s="244">
        <v>2</v>
      </c>
      <c r="L291" s="194" t="s">
        <v>718</v>
      </c>
      <c r="M291" s="248">
        <v>0.125</v>
      </c>
      <c r="N291" s="249">
        <v>0.1</v>
      </c>
      <c r="X291" s="9" t="s">
        <v>0</v>
      </c>
    </row>
    <row r="292" spans="1:24" x14ac:dyDescent="0.2">
      <c r="A292" s="89" t="s">
        <v>755</v>
      </c>
      <c r="B292" s="25">
        <v>39</v>
      </c>
      <c r="C292" s="21" t="s">
        <v>28</v>
      </c>
      <c r="D292" s="22" t="s">
        <v>28</v>
      </c>
      <c r="E292" s="22" t="s">
        <v>28</v>
      </c>
      <c r="F292" s="26">
        <f t="shared" si="39"/>
        <v>0</v>
      </c>
      <c r="G292" s="22" t="s">
        <v>28</v>
      </c>
      <c r="H292" s="22" t="s">
        <v>28</v>
      </c>
      <c r="I292" s="26">
        <f t="shared" si="40"/>
        <v>0</v>
      </c>
      <c r="J292" s="26">
        <f t="shared" si="41"/>
        <v>0</v>
      </c>
      <c r="K292" s="245">
        <v>2</v>
      </c>
      <c r="L292" s="19" t="s">
        <v>687</v>
      </c>
      <c r="M292" s="250">
        <v>0.3</v>
      </c>
      <c r="N292" s="251">
        <v>0.15</v>
      </c>
      <c r="X292" s="9" t="s">
        <v>0</v>
      </c>
    </row>
    <row r="293" spans="1:24" x14ac:dyDescent="0.2">
      <c r="A293" s="89" t="s">
        <v>756</v>
      </c>
      <c r="B293" s="25">
        <v>40</v>
      </c>
      <c r="C293" s="21" t="s">
        <v>28</v>
      </c>
      <c r="D293" s="22" t="s">
        <v>28</v>
      </c>
      <c r="E293" s="22" t="s">
        <v>28</v>
      </c>
      <c r="F293" s="26">
        <f t="shared" si="39"/>
        <v>0</v>
      </c>
      <c r="G293" s="22" t="s">
        <v>28</v>
      </c>
      <c r="H293" s="22" t="s">
        <v>28</v>
      </c>
      <c r="I293" s="26">
        <f t="shared" si="40"/>
        <v>0</v>
      </c>
      <c r="J293" s="26">
        <f t="shared" si="41"/>
        <v>0</v>
      </c>
      <c r="K293" s="245">
        <v>2</v>
      </c>
      <c r="L293" s="19" t="s">
        <v>687</v>
      </c>
      <c r="M293" s="250">
        <v>0.25</v>
      </c>
      <c r="N293" s="251">
        <v>0.17499999999999999</v>
      </c>
      <c r="X293" s="9" t="s">
        <v>0</v>
      </c>
    </row>
    <row r="294" spans="1:24" x14ac:dyDescent="0.2">
      <c r="A294" s="89" t="s">
        <v>757</v>
      </c>
      <c r="B294" s="25">
        <v>41</v>
      </c>
      <c r="C294" s="21" t="s">
        <v>28</v>
      </c>
      <c r="D294" s="22" t="s">
        <v>28</v>
      </c>
      <c r="E294" s="22" t="s">
        <v>28</v>
      </c>
      <c r="F294" s="26">
        <f t="shared" si="39"/>
        <v>0</v>
      </c>
      <c r="G294" s="22" t="s">
        <v>28</v>
      </c>
      <c r="H294" s="22" t="s">
        <v>28</v>
      </c>
      <c r="I294" s="26">
        <f t="shared" si="40"/>
        <v>0</v>
      </c>
      <c r="J294" s="26">
        <f t="shared" si="41"/>
        <v>0</v>
      </c>
      <c r="K294" s="245">
        <v>2</v>
      </c>
      <c r="L294" s="19" t="s">
        <v>718</v>
      </c>
      <c r="M294" s="250">
        <v>0.15</v>
      </c>
      <c r="N294" s="251">
        <v>0.15</v>
      </c>
      <c r="X294" s="9" t="s">
        <v>0</v>
      </c>
    </row>
    <row r="295" spans="1:24" x14ac:dyDescent="0.2">
      <c r="A295" s="89" t="s">
        <v>758</v>
      </c>
      <c r="B295" s="25">
        <v>42</v>
      </c>
      <c r="C295" s="21" t="s">
        <v>28</v>
      </c>
      <c r="D295" s="22" t="s">
        <v>28</v>
      </c>
      <c r="E295" s="22" t="s">
        <v>28</v>
      </c>
      <c r="F295" s="26">
        <f t="shared" si="39"/>
        <v>0</v>
      </c>
      <c r="G295" s="22" t="s">
        <v>28</v>
      </c>
      <c r="H295" s="22" t="s">
        <v>28</v>
      </c>
      <c r="I295" s="26">
        <f t="shared" si="40"/>
        <v>0</v>
      </c>
      <c r="J295" s="26">
        <f t="shared" si="41"/>
        <v>0</v>
      </c>
      <c r="K295" s="245">
        <v>2</v>
      </c>
      <c r="L295" s="19" t="s">
        <v>718</v>
      </c>
      <c r="M295" s="250">
        <v>0.15</v>
      </c>
      <c r="N295" s="251">
        <v>0.15</v>
      </c>
      <c r="X295" s="9" t="s">
        <v>0</v>
      </c>
    </row>
    <row r="296" spans="1:24" x14ac:dyDescent="0.2">
      <c r="A296" s="89" t="s">
        <v>759</v>
      </c>
      <c r="B296" s="25">
        <v>43</v>
      </c>
      <c r="C296" s="21" t="s">
        <v>28</v>
      </c>
      <c r="D296" s="22" t="s">
        <v>28</v>
      </c>
      <c r="E296" s="22" t="s">
        <v>28</v>
      </c>
      <c r="F296" s="26">
        <f t="shared" si="39"/>
        <v>0</v>
      </c>
      <c r="G296" s="22" t="s">
        <v>28</v>
      </c>
      <c r="H296" s="22" t="s">
        <v>28</v>
      </c>
      <c r="I296" s="26">
        <f t="shared" si="40"/>
        <v>0</v>
      </c>
      <c r="J296" s="26">
        <f t="shared" si="41"/>
        <v>0</v>
      </c>
      <c r="K296" s="245">
        <v>2</v>
      </c>
      <c r="L296" s="19" t="s">
        <v>683</v>
      </c>
      <c r="M296" s="250">
        <v>0.15</v>
      </c>
      <c r="N296" s="251">
        <v>0.16</v>
      </c>
      <c r="X296" s="9" t="s">
        <v>0</v>
      </c>
    </row>
    <row r="297" spans="1:24" x14ac:dyDescent="0.2">
      <c r="A297" s="89" t="s">
        <v>760</v>
      </c>
      <c r="B297" s="25">
        <v>44</v>
      </c>
      <c r="C297" s="21" t="s">
        <v>28</v>
      </c>
      <c r="D297" s="22" t="s">
        <v>28</v>
      </c>
      <c r="E297" s="22" t="s">
        <v>28</v>
      </c>
      <c r="F297" s="26">
        <f t="shared" si="39"/>
        <v>0</v>
      </c>
      <c r="G297" s="22" t="s">
        <v>28</v>
      </c>
      <c r="H297" s="22" t="s">
        <v>28</v>
      </c>
      <c r="I297" s="26">
        <f t="shared" si="40"/>
        <v>0</v>
      </c>
      <c r="J297" s="26">
        <f t="shared" si="41"/>
        <v>0</v>
      </c>
      <c r="K297" s="245">
        <v>2</v>
      </c>
      <c r="L297" s="19" t="s">
        <v>683</v>
      </c>
      <c r="M297" s="250">
        <v>0.3</v>
      </c>
      <c r="N297" s="251">
        <v>0.26</v>
      </c>
      <c r="X297" s="9" t="s">
        <v>0</v>
      </c>
    </row>
    <row r="298" spans="1:24" x14ac:dyDescent="0.2">
      <c r="A298" s="89" t="s">
        <v>761</v>
      </c>
      <c r="B298" s="25">
        <v>45</v>
      </c>
      <c r="C298" s="21" t="s">
        <v>28</v>
      </c>
      <c r="D298" s="22" t="s">
        <v>28</v>
      </c>
      <c r="E298" s="22" t="s">
        <v>28</v>
      </c>
      <c r="F298" s="26">
        <f t="shared" si="39"/>
        <v>0</v>
      </c>
      <c r="G298" s="22" t="s">
        <v>28</v>
      </c>
      <c r="H298" s="22" t="s">
        <v>28</v>
      </c>
      <c r="I298" s="26">
        <f t="shared" si="40"/>
        <v>0</v>
      </c>
      <c r="J298" s="26">
        <f t="shared" si="41"/>
        <v>0</v>
      </c>
      <c r="K298" s="245">
        <v>2</v>
      </c>
      <c r="L298" s="19" t="s">
        <v>683</v>
      </c>
      <c r="M298" s="250">
        <v>0.4</v>
      </c>
      <c r="N298" s="251">
        <v>0.45</v>
      </c>
      <c r="X298" s="9" t="s">
        <v>0</v>
      </c>
    </row>
    <row r="299" spans="1:24" x14ac:dyDescent="0.2">
      <c r="A299" s="89" t="s">
        <v>762</v>
      </c>
      <c r="B299" s="25">
        <v>46</v>
      </c>
      <c r="C299" s="21" t="s">
        <v>28</v>
      </c>
      <c r="D299" s="22" t="s">
        <v>28</v>
      </c>
      <c r="E299" s="22" t="s">
        <v>28</v>
      </c>
      <c r="F299" s="26">
        <f t="shared" si="39"/>
        <v>0</v>
      </c>
      <c r="G299" s="22" t="s">
        <v>28</v>
      </c>
      <c r="H299" s="22" t="s">
        <v>28</v>
      </c>
      <c r="I299" s="26">
        <f t="shared" si="40"/>
        <v>0</v>
      </c>
      <c r="J299" s="26">
        <f t="shared" si="41"/>
        <v>0</v>
      </c>
      <c r="K299" s="245">
        <v>2</v>
      </c>
      <c r="L299" s="19" t="s">
        <v>683</v>
      </c>
      <c r="M299" s="250">
        <v>0.3</v>
      </c>
      <c r="N299" s="251">
        <v>0.35</v>
      </c>
      <c r="X299" s="9" t="s">
        <v>0</v>
      </c>
    </row>
    <row r="300" spans="1:24" x14ac:dyDescent="0.2">
      <c r="A300" s="89" t="s">
        <v>763</v>
      </c>
      <c r="B300" s="25">
        <v>47</v>
      </c>
      <c r="C300" s="21" t="s">
        <v>28</v>
      </c>
      <c r="D300" s="22" t="s">
        <v>28</v>
      </c>
      <c r="E300" s="22" t="s">
        <v>28</v>
      </c>
      <c r="F300" s="26">
        <f t="shared" si="39"/>
        <v>0</v>
      </c>
      <c r="G300" s="22" t="s">
        <v>28</v>
      </c>
      <c r="H300" s="22" t="s">
        <v>28</v>
      </c>
      <c r="I300" s="26">
        <f t="shared" si="40"/>
        <v>0</v>
      </c>
      <c r="J300" s="26">
        <f t="shared" si="41"/>
        <v>0</v>
      </c>
      <c r="K300" s="245">
        <v>2</v>
      </c>
      <c r="L300" s="19" t="s">
        <v>683</v>
      </c>
      <c r="M300" s="250">
        <v>0.17499999999999999</v>
      </c>
      <c r="N300" s="251">
        <v>0.28000000000000003</v>
      </c>
      <c r="X300" s="9" t="s">
        <v>0</v>
      </c>
    </row>
    <row r="301" spans="1:24" x14ac:dyDescent="0.2">
      <c r="A301" s="89" t="s">
        <v>764</v>
      </c>
      <c r="B301" s="25">
        <v>48</v>
      </c>
      <c r="C301" s="21" t="s">
        <v>28</v>
      </c>
      <c r="D301" s="22" t="s">
        <v>28</v>
      </c>
      <c r="E301" s="22" t="s">
        <v>28</v>
      </c>
      <c r="F301" s="26">
        <f t="shared" si="39"/>
        <v>0</v>
      </c>
      <c r="G301" s="22" t="s">
        <v>28</v>
      </c>
      <c r="H301" s="22" t="s">
        <v>28</v>
      </c>
      <c r="I301" s="26">
        <f t="shared" si="40"/>
        <v>0</v>
      </c>
      <c r="J301" s="26">
        <f t="shared" si="41"/>
        <v>0</v>
      </c>
      <c r="K301" s="245">
        <v>2</v>
      </c>
      <c r="L301" s="19" t="s">
        <v>683</v>
      </c>
      <c r="M301" s="250">
        <v>0.15</v>
      </c>
      <c r="N301" s="251">
        <v>0.2</v>
      </c>
      <c r="X301" s="9" t="s">
        <v>0</v>
      </c>
    </row>
    <row r="302" spans="1:24" x14ac:dyDescent="0.2">
      <c r="A302" s="89" t="s">
        <v>765</v>
      </c>
      <c r="B302" s="25">
        <v>49</v>
      </c>
      <c r="C302" s="21" t="s">
        <v>28</v>
      </c>
      <c r="D302" s="22" t="s">
        <v>28</v>
      </c>
      <c r="E302" s="22" t="s">
        <v>28</v>
      </c>
      <c r="F302" s="26">
        <f t="shared" si="39"/>
        <v>0</v>
      </c>
      <c r="G302" s="22" t="s">
        <v>28</v>
      </c>
      <c r="H302" s="22" t="s">
        <v>28</v>
      </c>
      <c r="I302" s="26">
        <f t="shared" si="40"/>
        <v>0</v>
      </c>
      <c r="J302" s="26">
        <f t="shared" si="41"/>
        <v>0</v>
      </c>
      <c r="K302" s="245">
        <v>2</v>
      </c>
      <c r="L302" s="19" t="s">
        <v>683</v>
      </c>
      <c r="M302" s="250">
        <v>0.45</v>
      </c>
      <c r="N302" s="251">
        <v>0.47000000000000003</v>
      </c>
      <c r="X302" s="9" t="s">
        <v>0</v>
      </c>
    </row>
    <row r="303" spans="1:24" x14ac:dyDescent="0.2">
      <c r="A303" s="89" t="s">
        <v>766</v>
      </c>
      <c r="B303" s="25">
        <v>50</v>
      </c>
      <c r="C303" s="21" t="s">
        <v>28</v>
      </c>
      <c r="D303" s="22" t="s">
        <v>28</v>
      </c>
      <c r="E303" s="22" t="s">
        <v>28</v>
      </c>
      <c r="F303" s="26">
        <f t="shared" si="39"/>
        <v>0</v>
      </c>
      <c r="G303" s="22" t="s">
        <v>28</v>
      </c>
      <c r="H303" s="22" t="s">
        <v>28</v>
      </c>
      <c r="I303" s="26">
        <f t="shared" si="40"/>
        <v>0</v>
      </c>
      <c r="J303" s="26">
        <f t="shared" si="41"/>
        <v>0</v>
      </c>
      <c r="K303" s="245">
        <v>2</v>
      </c>
      <c r="L303" s="19" t="s">
        <v>687</v>
      </c>
      <c r="M303" s="250">
        <v>0.35</v>
      </c>
      <c r="N303" s="251">
        <v>0.25</v>
      </c>
      <c r="X303" s="9" t="s">
        <v>0</v>
      </c>
    </row>
    <row r="304" spans="1:24" x14ac:dyDescent="0.2">
      <c r="A304" s="89" t="s">
        <v>767</v>
      </c>
      <c r="B304" s="25">
        <v>51</v>
      </c>
      <c r="C304" s="21" t="s">
        <v>28</v>
      </c>
      <c r="D304" s="22" t="s">
        <v>28</v>
      </c>
      <c r="E304" s="22" t="s">
        <v>28</v>
      </c>
      <c r="F304" s="26">
        <f t="shared" si="39"/>
        <v>0</v>
      </c>
      <c r="G304" s="22" t="s">
        <v>28</v>
      </c>
      <c r="H304" s="22" t="s">
        <v>28</v>
      </c>
      <c r="I304" s="26">
        <f t="shared" si="40"/>
        <v>0</v>
      </c>
      <c r="J304" s="26">
        <f t="shared" si="41"/>
        <v>0</v>
      </c>
      <c r="K304" s="245">
        <v>2</v>
      </c>
      <c r="L304" s="19" t="s">
        <v>683</v>
      </c>
      <c r="M304" s="250">
        <v>0.45</v>
      </c>
      <c r="N304" s="251">
        <v>0.39</v>
      </c>
      <c r="X304" s="9" t="s">
        <v>0</v>
      </c>
    </row>
    <row r="305" spans="1:24" x14ac:dyDescent="0.2">
      <c r="A305" s="89" t="s">
        <v>768</v>
      </c>
      <c r="B305" s="25">
        <v>52</v>
      </c>
      <c r="C305" s="21" t="s">
        <v>28</v>
      </c>
      <c r="D305" s="22" t="s">
        <v>28</v>
      </c>
      <c r="E305" s="22" t="s">
        <v>28</v>
      </c>
      <c r="F305" s="26">
        <f t="shared" si="39"/>
        <v>0</v>
      </c>
      <c r="G305" s="22" t="s">
        <v>28</v>
      </c>
      <c r="H305" s="22" t="s">
        <v>28</v>
      </c>
      <c r="I305" s="26">
        <f t="shared" si="40"/>
        <v>0</v>
      </c>
      <c r="J305" s="26">
        <f t="shared" si="41"/>
        <v>0</v>
      </c>
      <c r="K305" s="245">
        <v>2</v>
      </c>
      <c r="L305" s="19" t="s">
        <v>683</v>
      </c>
      <c r="M305" s="250">
        <v>0.3</v>
      </c>
      <c r="N305" s="251">
        <v>0.25</v>
      </c>
      <c r="X305" s="9" t="s">
        <v>0</v>
      </c>
    </row>
    <row r="306" spans="1:24" x14ac:dyDescent="0.2">
      <c r="A306" s="89" t="s">
        <v>769</v>
      </c>
      <c r="B306" s="25">
        <v>53</v>
      </c>
      <c r="C306" s="21" t="s">
        <v>28</v>
      </c>
      <c r="D306" s="22" t="s">
        <v>28</v>
      </c>
      <c r="E306" s="22" t="s">
        <v>28</v>
      </c>
      <c r="F306" s="26">
        <f t="shared" si="39"/>
        <v>0</v>
      </c>
      <c r="G306" s="22" t="s">
        <v>28</v>
      </c>
      <c r="H306" s="22" t="s">
        <v>28</v>
      </c>
      <c r="I306" s="26">
        <f t="shared" si="40"/>
        <v>0</v>
      </c>
      <c r="J306" s="26">
        <f t="shared" si="41"/>
        <v>0</v>
      </c>
      <c r="K306" s="245">
        <v>2</v>
      </c>
      <c r="L306" s="19" t="s">
        <v>679</v>
      </c>
      <c r="M306" s="250">
        <v>0.45</v>
      </c>
      <c r="N306" s="251">
        <v>0.3</v>
      </c>
      <c r="X306" s="9" t="s">
        <v>0</v>
      </c>
    </row>
    <row r="307" spans="1:24" x14ac:dyDescent="0.2">
      <c r="A307" s="89" t="s">
        <v>770</v>
      </c>
      <c r="B307" s="25">
        <v>54</v>
      </c>
      <c r="C307" s="21" t="s">
        <v>28</v>
      </c>
      <c r="D307" s="22" t="s">
        <v>28</v>
      </c>
      <c r="E307" s="22" t="s">
        <v>28</v>
      </c>
      <c r="F307" s="26">
        <f t="shared" si="39"/>
        <v>0</v>
      </c>
      <c r="G307" s="22" t="s">
        <v>28</v>
      </c>
      <c r="H307" s="22" t="s">
        <v>28</v>
      </c>
      <c r="I307" s="26">
        <f t="shared" si="40"/>
        <v>0</v>
      </c>
      <c r="J307" s="26">
        <f t="shared" si="41"/>
        <v>0</v>
      </c>
      <c r="K307" s="245">
        <v>2</v>
      </c>
      <c r="L307" s="19" t="s">
        <v>613</v>
      </c>
      <c r="M307" s="250">
        <v>0.35</v>
      </c>
      <c r="N307" s="251">
        <v>0.4</v>
      </c>
      <c r="X307" s="9" t="s">
        <v>0</v>
      </c>
    </row>
    <row r="308" spans="1:24" x14ac:dyDescent="0.2">
      <c r="A308" s="89" t="s">
        <v>771</v>
      </c>
      <c r="B308" s="25">
        <v>55</v>
      </c>
      <c r="C308" s="21" t="s">
        <v>28</v>
      </c>
      <c r="D308" s="22" t="s">
        <v>28</v>
      </c>
      <c r="E308" s="22" t="s">
        <v>28</v>
      </c>
      <c r="F308" s="26">
        <f t="shared" si="39"/>
        <v>0</v>
      </c>
      <c r="G308" s="22" t="s">
        <v>28</v>
      </c>
      <c r="H308" s="22" t="s">
        <v>28</v>
      </c>
      <c r="I308" s="26">
        <f t="shared" si="40"/>
        <v>0</v>
      </c>
      <c r="J308" s="26">
        <f t="shared" si="41"/>
        <v>0</v>
      </c>
      <c r="K308" s="245">
        <v>2</v>
      </c>
      <c r="L308" s="19" t="s">
        <v>613</v>
      </c>
      <c r="M308" s="250">
        <v>0.45</v>
      </c>
      <c r="N308" s="251">
        <v>0.25</v>
      </c>
      <c r="X308" s="9" t="s">
        <v>0</v>
      </c>
    </row>
    <row r="309" spans="1:24" x14ac:dyDescent="0.2">
      <c r="A309" s="89" t="s">
        <v>772</v>
      </c>
      <c r="B309" s="25">
        <v>56</v>
      </c>
      <c r="C309" s="21" t="s">
        <v>28</v>
      </c>
      <c r="D309" s="22" t="s">
        <v>28</v>
      </c>
      <c r="E309" s="22" t="s">
        <v>28</v>
      </c>
      <c r="F309" s="26">
        <f t="shared" si="39"/>
        <v>0</v>
      </c>
      <c r="G309" s="22" t="s">
        <v>28</v>
      </c>
      <c r="H309" s="22" t="s">
        <v>28</v>
      </c>
      <c r="I309" s="26">
        <f t="shared" si="40"/>
        <v>0</v>
      </c>
      <c r="J309" s="26">
        <f t="shared" si="41"/>
        <v>0</v>
      </c>
      <c r="K309" s="245">
        <v>2</v>
      </c>
      <c r="L309" s="19" t="s">
        <v>249</v>
      </c>
      <c r="M309" s="250">
        <v>0.25</v>
      </c>
      <c r="N309" s="251">
        <v>0.35</v>
      </c>
      <c r="X309" s="9" t="s">
        <v>0</v>
      </c>
    </row>
    <row r="310" spans="1:24" x14ac:dyDescent="0.2">
      <c r="A310" s="90" t="s">
        <v>773</v>
      </c>
      <c r="B310" s="25">
        <v>57</v>
      </c>
      <c r="C310" s="111" t="s">
        <v>28</v>
      </c>
      <c r="D310" s="47" t="s">
        <v>28</v>
      </c>
      <c r="E310" s="47" t="s">
        <v>28</v>
      </c>
      <c r="F310" s="41">
        <f t="shared" si="39"/>
        <v>0</v>
      </c>
      <c r="G310" s="47" t="s">
        <v>28</v>
      </c>
      <c r="H310" s="47" t="s">
        <v>28</v>
      </c>
      <c r="I310" s="41">
        <f t="shared" si="40"/>
        <v>0</v>
      </c>
      <c r="J310" s="41">
        <f t="shared" si="41"/>
        <v>0</v>
      </c>
      <c r="K310" s="246">
        <v>2</v>
      </c>
      <c r="L310" s="195" t="s">
        <v>249</v>
      </c>
      <c r="M310" s="252">
        <v>0.45</v>
      </c>
      <c r="N310" s="253">
        <v>0.2</v>
      </c>
      <c r="X310" s="9" t="s">
        <v>0</v>
      </c>
    </row>
    <row r="311" spans="1:24" x14ac:dyDescent="0.2">
      <c r="A311" s="108" t="s">
        <v>629</v>
      </c>
      <c r="B311" s="25"/>
      <c r="C311" s="18"/>
      <c r="D311" s="18"/>
      <c r="E311" s="18"/>
      <c r="F311" s="18"/>
      <c r="G311" s="18"/>
      <c r="H311" s="18"/>
      <c r="I311" s="18"/>
      <c r="J311" s="18"/>
      <c r="K311" s="18"/>
      <c r="L311" s="18"/>
      <c r="M311" s="254"/>
      <c r="N311" s="255"/>
      <c r="X311" s="9" t="s">
        <v>0</v>
      </c>
    </row>
    <row r="312" spans="1:24" x14ac:dyDescent="0.2">
      <c r="A312" s="86" t="s">
        <v>774</v>
      </c>
      <c r="B312" s="25">
        <v>58</v>
      </c>
      <c r="C312" s="114" t="s">
        <v>28</v>
      </c>
      <c r="D312" s="113" t="s">
        <v>28</v>
      </c>
      <c r="E312" s="113" t="s">
        <v>28</v>
      </c>
      <c r="F312" s="79">
        <f t="shared" ref="F312:F321" si="42">MAX(0,IF(OR(SUM(C312),SUM(D312)),MAX(SUM(C312),SUM(D312)),SUM(E312))*$M312)</f>
        <v>0</v>
      </c>
      <c r="G312" s="113" t="s">
        <v>28</v>
      </c>
      <c r="H312" s="113" t="s">
        <v>28</v>
      </c>
      <c r="I312" s="79">
        <f t="shared" ref="I312:I321" si="43">MAX(0,SUM(H312))*$N312</f>
        <v>0</v>
      </c>
      <c r="J312" s="79">
        <f t="shared" ref="J312:J321" si="44">SQRT(SUMSQ($F312,$I312)+2*$K$229*PRODUCT($F312,$I312))</f>
        <v>0</v>
      </c>
      <c r="K312" s="244">
        <v>3</v>
      </c>
      <c r="L312" s="194" t="s">
        <v>718</v>
      </c>
      <c r="M312" s="248">
        <v>0.1</v>
      </c>
      <c r="N312" s="249">
        <v>0.2</v>
      </c>
      <c r="X312" s="9" t="s">
        <v>0</v>
      </c>
    </row>
    <row r="313" spans="1:24" x14ac:dyDescent="0.2">
      <c r="A313" s="86" t="s">
        <v>775</v>
      </c>
      <c r="B313" s="25">
        <v>59</v>
      </c>
      <c r="C313" s="21" t="s">
        <v>28</v>
      </c>
      <c r="D313" s="22" t="s">
        <v>28</v>
      </c>
      <c r="E313" s="22" t="s">
        <v>28</v>
      </c>
      <c r="F313" s="26">
        <f t="shared" si="42"/>
        <v>0</v>
      </c>
      <c r="G313" s="22" t="s">
        <v>28</v>
      </c>
      <c r="H313" s="22" t="s">
        <v>28</v>
      </c>
      <c r="I313" s="26">
        <f t="shared" si="43"/>
        <v>0</v>
      </c>
      <c r="J313" s="26">
        <f t="shared" si="44"/>
        <v>0</v>
      </c>
      <c r="K313" s="245">
        <v>3</v>
      </c>
      <c r="L313" s="19" t="s">
        <v>687</v>
      </c>
      <c r="M313" s="250">
        <v>0.3</v>
      </c>
      <c r="N313" s="251">
        <v>0.45</v>
      </c>
      <c r="X313" s="9" t="s">
        <v>0</v>
      </c>
    </row>
    <row r="314" spans="1:24" x14ac:dyDescent="0.2">
      <c r="A314" s="86" t="s">
        <v>776</v>
      </c>
      <c r="B314" s="25">
        <v>60</v>
      </c>
      <c r="C314" s="21" t="s">
        <v>28</v>
      </c>
      <c r="D314" s="22" t="s">
        <v>28</v>
      </c>
      <c r="E314" s="22" t="s">
        <v>28</v>
      </c>
      <c r="F314" s="26">
        <f t="shared" si="42"/>
        <v>0</v>
      </c>
      <c r="G314" s="22" t="s">
        <v>28</v>
      </c>
      <c r="H314" s="22" t="s">
        <v>28</v>
      </c>
      <c r="I314" s="26">
        <f t="shared" si="43"/>
        <v>0</v>
      </c>
      <c r="J314" s="26">
        <f t="shared" si="44"/>
        <v>0</v>
      </c>
      <c r="K314" s="245">
        <v>3</v>
      </c>
      <c r="L314" s="19" t="s">
        <v>687</v>
      </c>
      <c r="M314" s="250">
        <v>0.25</v>
      </c>
      <c r="N314" s="251">
        <v>0.45</v>
      </c>
      <c r="X314" s="9" t="s">
        <v>0</v>
      </c>
    </row>
    <row r="315" spans="1:24" x14ac:dyDescent="0.2">
      <c r="A315" s="86" t="s">
        <v>777</v>
      </c>
      <c r="B315" s="25">
        <v>61</v>
      </c>
      <c r="C315" s="21" t="s">
        <v>28</v>
      </c>
      <c r="D315" s="22" t="s">
        <v>28</v>
      </c>
      <c r="E315" s="22" t="s">
        <v>28</v>
      </c>
      <c r="F315" s="26">
        <f t="shared" si="42"/>
        <v>0</v>
      </c>
      <c r="G315" s="22" t="s">
        <v>28</v>
      </c>
      <c r="H315" s="22" t="s">
        <v>28</v>
      </c>
      <c r="I315" s="26">
        <f t="shared" si="43"/>
        <v>0</v>
      </c>
      <c r="J315" s="26">
        <f t="shared" si="44"/>
        <v>0</v>
      </c>
      <c r="K315" s="245">
        <v>3</v>
      </c>
      <c r="L315" s="19" t="s">
        <v>683</v>
      </c>
      <c r="M315" s="250">
        <v>0.1</v>
      </c>
      <c r="N315" s="251">
        <v>0.36</v>
      </c>
      <c r="X315" s="9" t="s">
        <v>0</v>
      </c>
    </row>
    <row r="316" spans="1:24" x14ac:dyDescent="0.2">
      <c r="A316" s="86" t="s">
        <v>778</v>
      </c>
      <c r="B316" s="25">
        <v>62</v>
      </c>
      <c r="C316" s="21" t="s">
        <v>28</v>
      </c>
      <c r="D316" s="22" t="s">
        <v>28</v>
      </c>
      <c r="E316" s="22" t="s">
        <v>28</v>
      </c>
      <c r="F316" s="26">
        <f t="shared" si="42"/>
        <v>0</v>
      </c>
      <c r="G316" s="22" t="s">
        <v>28</v>
      </c>
      <c r="H316" s="22" t="s">
        <v>28</v>
      </c>
      <c r="I316" s="26">
        <f t="shared" si="43"/>
        <v>0</v>
      </c>
      <c r="J316" s="26">
        <f t="shared" si="44"/>
        <v>0</v>
      </c>
      <c r="K316" s="245">
        <v>3</v>
      </c>
      <c r="L316" s="19" t="s">
        <v>687</v>
      </c>
      <c r="M316" s="250">
        <v>0.25</v>
      </c>
      <c r="N316" s="251">
        <v>0.35</v>
      </c>
      <c r="X316" s="9" t="s">
        <v>0</v>
      </c>
    </row>
    <row r="317" spans="1:24" x14ac:dyDescent="0.2">
      <c r="A317" s="86" t="s">
        <v>779</v>
      </c>
      <c r="B317" s="25">
        <v>63</v>
      </c>
      <c r="C317" s="21" t="s">
        <v>28</v>
      </c>
      <c r="D317" s="22" t="s">
        <v>28</v>
      </c>
      <c r="E317" s="22" t="s">
        <v>28</v>
      </c>
      <c r="F317" s="26">
        <f t="shared" si="42"/>
        <v>0</v>
      </c>
      <c r="G317" s="22" t="s">
        <v>28</v>
      </c>
      <c r="H317" s="22" t="s">
        <v>28</v>
      </c>
      <c r="I317" s="26">
        <f t="shared" si="43"/>
        <v>0</v>
      </c>
      <c r="J317" s="26">
        <f t="shared" si="44"/>
        <v>0</v>
      </c>
      <c r="K317" s="245">
        <v>3</v>
      </c>
      <c r="L317" s="19" t="s">
        <v>613</v>
      </c>
      <c r="M317" s="250">
        <v>0.45</v>
      </c>
      <c r="N317" s="251">
        <v>0.35</v>
      </c>
      <c r="X317" s="9" t="s">
        <v>0</v>
      </c>
    </row>
    <row r="318" spans="1:24" x14ac:dyDescent="0.2">
      <c r="A318" s="86" t="s">
        <v>780</v>
      </c>
      <c r="B318" s="25">
        <v>64</v>
      </c>
      <c r="C318" s="21" t="s">
        <v>28</v>
      </c>
      <c r="D318" s="22" t="s">
        <v>28</v>
      </c>
      <c r="E318" s="22" t="s">
        <v>28</v>
      </c>
      <c r="F318" s="26">
        <f t="shared" si="42"/>
        <v>0</v>
      </c>
      <c r="G318" s="22" t="s">
        <v>28</v>
      </c>
      <c r="H318" s="22" t="s">
        <v>28</v>
      </c>
      <c r="I318" s="26">
        <f t="shared" si="43"/>
        <v>0</v>
      </c>
      <c r="J318" s="26">
        <f t="shared" si="44"/>
        <v>0</v>
      </c>
      <c r="K318" s="245">
        <v>3</v>
      </c>
      <c r="L318" s="19" t="s">
        <v>249</v>
      </c>
      <c r="M318" s="250">
        <v>0.1</v>
      </c>
      <c r="N318" s="251">
        <v>0.1</v>
      </c>
      <c r="X318" s="9" t="s">
        <v>0</v>
      </c>
    </row>
    <row r="319" spans="1:24" x14ac:dyDescent="0.2">
      <c r="A319" s="86" t="s">
        <v>781</v>
      </c>
      <c r="B319" s="25">
        <v>65</v>
      </c>
      <c r="C319" s="21" t="s">
        <v>28</v>
      </c>
      <c r="D319" s="22" t="s">
        <v>28</v>
      </c>
      <c r="E319" s="22" t="s">
        <v>28</v>
      </c>
      <c r="F319" s="26">
        <f t="shared" si="42"/>
        <v>0</v>
      </c>
      <c r="G319" s="22" t="s">
        <v>28</v>
      </c>
      <c r="H319" s="22" t="s">
        <v>28</v>
      </c>
      <c r="I319" s="26">
        <f t="shared" si="43"/>
        <v>0</v>
      </c>
      <c r="J319" s="26">
        <f t="shared" si="44"/>
        <v>0</v>
      </c>
      <c r="K319" s="245">
        <v>3</v>
      </c>
      <c r="L319" s="19" t="s">
        <v>249</v>
      </c>
      <c r="M319" s="250">
        <v>0.1</v>
      </c>
      <c r="N319" s="251">
        <v>0.1</v>
      </c>
      <c r="X319" s="9" t="s">
        <v>0</v>
      </c>
    </row>
    <row r="320" spans="1:24" x14ac:dyDescent="0.2">
      <c r="A320" s="86" t="s">
        <v>782</v>
      </c>
      <c r="B320" s="25">
        <v>66</v>
      </c>
      <c r="C320" s="21" t="s">
        <v>28</v>
      </c>
      <c r="D320" s="22" t="s">
        <v>28</v>
      </c>
      <c r="E320" s="22" t="s">
        <v>28</v>
      </c>
      <c r="F320" s="26">
        <f t="shared" si="42"/>
        <v>0</v>
      </c>
      <c r="G320" s="22" t="s">
        <v>28</v>
      </c>
      <c r="H320" s="22" t="s">
        <v>28</v>
      </c>
      <c r="I320" s="26">
        <f t="shared" si="43"/>
        <v>0</v>
      </c>
      <c r="J320" s="26">
        <f t="shared" si="44"/>
        <v>0</v>
      </c>
      <c r="K320" s="245">
        <v>3</v>
      </c>
      <c r="L320" s="19" t="s">
        <v>249</v>
      </c>
      <c r="M320" s="250">
        <v>0.1</v>
      </c>
      <c r="N320" s="251">
        <v>0.2</v>
      </c>
      <c r="X320" s="9" t="s">
        <v>0</v>
      </c>
    </row>
    <row r="321" spans="1:24" x14ac:dyDescent="0.2">
      <c r="A321" s="88" t="s">
        <v>783</v>
      </c>
      <c r="B321" s="25">
        <v>67</v>
      </c>
      <c r="C321" s="111" t="s">
        <v>28</v>
      </c>
      <c r="D321" s="47" t="s">
        <v>28</v>
      </c>
      <c r="E321" s="47" t="s">
        <v>28</v>
      </c>
      <c r="F321" s="41">
        <f t="shared" si="42"/>
        <v>0</v>
      </c>
      <c r="G321" s="47" t="s">
        <v>28</v>
      </c>
      <c r="H321" s="47" t="s">
        <v>28</v>
      </c>
      <c r="I321" s="41">
        <f t="shared" si="43"/>
        <v>0</v>
      </c>
      <c r="J321" s="41">
        <f t="shared" si="44"/>
        <v>0</v>
      </c>
      <c r="K321" s="246">
        <v>3</v>
      </c>
      <c r="L321" s="195" t="s">
        <v>249</v>
      </c>
      <c r="M321" s="252">
        <v>0.35</v>
      </c>
      <c r="N321" s="253">
        <v>0.2</v>
      </c>
      <c r="X321" s="9" t="s">
        <v>0</v>
      </c>
    </row>
    <row r="322" spans="1:24" x14ac:dyDescent="0.2">
      <c r="A322" s="108" t="s">
        <v>630</v>
      </c>
      <c r="B322" s="25"/>
      <c r="C322" s="18"/>
      <c r="D322" s="18"/>
      <c r="E322" s="18"/>
      <c r="F322" s="18"/>
      <c r="G322" s="18"/>
      <c r="H322" s="18"/>
      <c r="I322" s="18"/>
      <c r="J322" s="18"/>
      <c r="K322" s="18"/>
      <c r="L322" s="18"/>
      <c r="M322" s="254"/>
      <c r="N322" s="255"/>
      <c r="X322" s="9" t="s">
        <v>0</v>
      </c>
    </row>
    <row r="323" spans="1:24" x14ac:dyDescent="0.2">
      <c r="A323" s="86" t="s">
        <v>784</v>
      </c>
      <c r="B323" s="25">
        <v>68</v>
      </c>
      <c r="C323" s="114" t="s">
        <v>28</v>
      </c>
      <c r="D323" s="113" t="s">
        <v>28</v>
      </c>
      <c r="E323" s="113" t="s">
        <v>28</v>
      </c>
      <c r="F323" s="79">
        <f t="shared" ref="F323:F338" si="45">MAX(0,IF(OR(SUM(C323),SUM(D323)),MAX(SUM(C323),SUM(D323)),SUM(E323))*$M323)</f>
        <v>0</v>
      </c>
      <c r="G323" s="113" t="s">
        <v>28</v>
      </c>
      <c r="H323" s="113" t="s">
        <v>28</v>
      </c>
      <c r="I323" s="79">
        <f t="shared" ref="I323:I338" si="46">MAX(0,SUM(H323))*$N323</f>
        <v>0</v>
      </c>
      <c r="J323" s="79">
        <f t="shared" ref="J323:J338" si="47">SQRT(SUMSQ($F323,$I323)+2*$K$229*PRODUCT($F323,$I323))</f>
        <v>0</v>
      </c>
      <c r="K323" s="244">
        <v>4</v>
      </c>
      <c r="L323" s="194" t="s">
        <v>687</v>
      </c>
      <c r="M323" s="248">
        <v>0.2</v>
      </c>
      <c r="N323" s="249">
        <v>0.35</v>
      </c>
      <c r="X323" s="9" t="s">
        <v>0</v>
      </c>
    </row>
    <row r="324" spans="1:24" x14ac:dyDescent="0.2">
      <c r="A324" s="86" t="s">
        <v>785</v>
      </c>
      <c r="B324" s="25">
        <v>69</v>
      </c>
      <c r="C324" s="21" t="s">
        <v>28</v>
      </c>
      <c r="D324" s="22" t="s">
        <v>28</v>
      </c>
      <c r="E324" s="22" t="s">
        <v>28</v>
      </c>
      <c r="F324" s="26">
        <f t="shared" si="45"/>
        <v>0</v>
      </c>
      <c r="G324" s="22" t="s">
        <v>28</v>
      </c>
      <c r="H324" s="22" t="s">
        <v>28</v>
      </c>
      <c r="I324" s="26">
        <f t="shared" si="46"/>
        <v>0</v>
      </c>
      <c r="J324" s="26">
        <f t="shared" si="47"/>
        <v>0</v>
      </c>
      <c r="K324" s="245">
        <v>4</v>
      </c>
      <c r="L324" s="19" t="s">
        <v>687</v>
      </c>
      <c r="M324" s="250">
        <v>0.4</v>
      </c>
      <c r="N324" s="251">
        <v>0.35</v>
      </c>
      <c r="X324" s="9" t="s">
        <v>0</v>
      </c>
    </row>
    <row r="325" spans="1:24" x14ac:dyDescent="0.2">
      <c r="A325" s="86" t="s">
        <v>786</v>
      </c>
      <c r="B325" s="25">
        <v>70</v>
      </c>
      <c r="C325" s="21" t="s">
        <v>28</v>
      </c>
      <c r="D325" s="22" t="s">
        <v>28</v>
      </c>
      <c r="E325" s="22" t="s">
        <v>28</v>
      </c>
      <c r="F325" s="26">
        <f t="shared" si="45"/>
        <v>0</v>
      </c>
      <c r="G325" s="22" t="s">
        <v>28</v>
      </c>
      <c r="H325" s="22" t="s">
        <v>28</v>
      </c>
      <c r="I325" s="26">
        <f t="shared" si="46"/>
        <v>0</v>
      </c>
      <c r="J325" s="26">
        <f t="shared" si="47"/>
        <v>0</v>
      </c>
      <c r="K325" s="245">
        <v>4</v>
      </c>
      <c r="L325" s="19" t="s">
        <v>687</v>
      </c>
      <c r="M325" s="250">
        <v>0.35</v>
      </c>
      <c r="N325" s="251">
        <v>0.4</v>
      </c>
      <c r="X325" s="9" t="s">
        <v>0</v>
      </c>
    </row>
    <row r="326" spans="1:24" x14ac:dyDescent="0.2">
      <c r="A326" s="86" t="s">
        <v>787</v>
      </c>
      <c r="B326" s="25">
        <v>71</v>
      </c>
      <c r="C326" s="21" t="s">
        <v>28</v>
      </c>
      <c r="D326" s="22" t="s">
        <v>28</v>
      </c>
      <c r="E326" s="22" t="s">
        <v>28</v>
      </c>
      <c r="F326" s="26">
        <f t="shared" si="45"/>
        <v>0</v>
      </c>
      <c r="G326" s="22" t="s">
        <v>28</v>
      </c>
      <c r="H326" s="22" t="s">
        <v>28</v>
      </c>
      <c r="I326" s="26">
        <f t="shared" si="46"/>
        <v>0</v>
      </c>
      <c r="J326" s="26">
        <f t="shared" si="47"/>
        <v>0</v>
      </c>
      <c r="K326" s="245">
        <v>4</v>
      </c>
      <c r="L326" s="19" t="s">
        <v>687</v>
      </c>
      <c r="M326" s="250">
        <v>0.4</v>
      </c>
      <c r="N326" s="251">
        <v>0.35</v>
      </c>
      <c r="X326" s="9" t="s">
        <v>0</v>
      </c>
    </row>
    <row r="327" spans="1:24" x14ac:dyDescent="0.2">
      <c r="A327" s="86" t="s">
        <v>788</v>
      </c>
      <c r="B327" s="25">
        <v>72</v>
      </c>
      <c r="C327" s="21" t="s">
        <v>28</v>
      </c>
      <c r="D327" s="22" t="s">
        <v>28</v>
      </c>
      <c r="E327" s="22" t="s">
        <v>28</v>
      </c>
      <c r="F327" s="26">
        <f t="shared" si="45"/>
        <v>0</v>
      </c>
      <c r="G327" s="22" t="s">
        <v>28</v>
      </c>
      <c r="H327" s="22" t="s">
        <v>28</v>
      </c>
      <c r="I327" s="26">
        <f t="shared" si="46"/>
        <v>0</v>
      </c>
      <c r="J327" s="26">
        <f t="shared" si="47"/>
        <v>0</v>
      </c>
      <c r="K327" s="245">
        <v>4</v>
      </c>
      <c r="L327" s="19" t="s">
        <v>249</v>
      </c>
      <c r="M327" s="250">
        <v>0.1</v>
      </c>
      <c r="N327" s="251">
        <v>0.15</v>
      </c>
      <c r="X327" s="9" t="s">
        <v>0</v>
      </c>
    </row>
    <row r="328" spans="1:24" x14ac:dyDescent="0.2">
      <c r="A328" s="86" t="s">
        <v>789</v>
      </c>
      <c r="B328" s="25">
        <v>73</v>
      </c>
      <c r="C328" s="21" t="s">
        <v>28</v>
      </c>
      <c r="D328" s="22" t="s">
        <v>28</v>
      </c>
      <c r="E328" s="22" t="s">
        <v>28</v>
      </c>
      <c r="F328" s="26">
        <f t="shared" si="45"/>
        <v>0</v>
      </c>
      <c r="G328" s="22" t="s">
        <v>28</v>
      </c>
      <c r="H328" s="22" t="s">
        <v>28</v>
      </c>
      <c r="I328" s="26">
        <f t="shared" si="46"/>
        <v>0</v>
      </c>
      <c r="J328" s="26">
        <f t="shared" si="47"/>
        <v>0</v>
      </c>
      <c r="K328" s="245">
        <v>4</v>
      </c>
      <c r="L328" s="19" t="s">
        <v>718</v>
      </c>
      <c r="M328" s="250">
        <v>7.4999999999999997E-2</v>
      </c>
      <c r="N328" s="251">
        <v>0.1</v>
      </c>
      <c r="X328" s="9" t="s">
        <v>0</v>
      </c>
    </row>
    <row r="329" spans="1:24" x14ac:dyDescent="0.2">
      <c r="A329" s="86" t="s">
        <v>790</v>
      </c>
      <c r="B329" s="25">
        <v>74</v>
      </c>
      <c r="C329" s="21" t="s">
        <v>28</v>
      </c>
      <c r="D329" s="22" t="s">
        <v>28</v>
      </c>
      <c r="E329" s="22" t="s">
        <v>28</v>
      </c>
      <c r="F329" s="26">
        <f t="shared" si="45"/>
        <v>0</v>
      </c>
      <c r="G329" s="22" t="s">
        <v>28</v>
      </c>
      <c r="H329" s="22" t="s">
        <v>28</v>
      </c>
      <c r="I329" s="26">
        <f t="shared" si="46"/>
        <v>0</v>
      </c>
      <c r="J329" s="26">
        <f t="shared" si="47"/>
        <v>0</v>
      </c>
      <c r="K329" s="245">
        <v>4</v>
      </c>
      <c r="L329" s="19" t="s">
        <v>687</v>
      </c>
      <c r="M329" s="250">
        <v>0.5</v>
      </c>
      <c r="N329" s="251">
        <v>0.45</v>
      </c>
      <c r="X329" s="9" t="s">
        <v>0</v>
      </c>
    </row>
    <row r="330" spans="1:24" x14ac:dyDescent="0.2">
      <c r="A330" s="86" t="s">
        <v>791</v>
      </c>
      <c r="B330" s="25">
        <v>75</v>
      </c>
      <c r="C330" s="21" t="s">
        <v>28</v>
      </c>
      <c r="D330" s="22" t="s">
        <v>28</v>
      </c>
      <c r="E330" s="22" t="s">
        <v>28</v>
      </c>
      <c r="F330" s="26">
        <f t="shared" si="45"/>
        <v>0</v>
      </c>
      <c r="G330" s="22" t="s">
        <v>28</v>
      </c>
      <c r="H330" s="22" t="s">
        <v>28</v>
      </c>
      <c r="I330" s="26">
        <f t="shared" si="46"/>
        <v>0</v>
      </c>
      <c r="J330" s="26">
        <f t="shared" si="47"/>
        <v>0</v>
      </c>
      <c r="K330" s="245">
        <v>4</v>
      </c>
      <c r="L330" s="19" t="s">
        <v>613</v>
      </c>
      <c r="M330" s="250">
        <v>0.35</v>
      </c>
      <c r="N330" s="251">
        <v>0.4</v>
      </c>
      <c r="X330" s="9" t="s">
        <v>0</v>
      </c>
    </row>
    <row r="331" spans="1:24" x14ac:dyDescent="0.2">
      <c r="A331" s="86" t="s">
        <v>792</v>
      </c>
      <c r="B331" s="25">
        <v>76</v>
      </c>
      <c r="C331" s="21" t="s">
        <v>28</v>
      </c>
      <c r="D331" s="22" t="s">
        <v>28</v>
      </c>
      <c r="E331" s="22" t="s">
        <v>28</v>
      </c>
      <c r="F331" s="26">
        <f t="shared" si="45"/>
        <v>0</v>
      </c>
      <c r="G331" s="22" t="s">
        <v>28</v>
      </c>
      <c r="H331" s="22" t="s">
        <v>28</v>
      </c>
      <c r="I331" s="26">
        <f t="shared" si="46"/>
        <v>0</v>
      </c>
      <c r="J331" s="26">
        <f t="shared" si="47"/>
        <v>0</v>
      </c>
      <c r="K331" s="245">
        <v>4</v>
      </c>
      <c r="L331" s="19" t="s">
        <v>687</v>
      </c>
      <c r="M331" s="250">
        <v>0.35</v>
      </c>
      <c r="N331" s="251">
        <v>0.4</v>
      </c>
      <c r="X331" s="9" t="s">
        <v>0</v>
      </c>
    </row>
    <row r="332" spans="1:24" x14ac:dyDescent="0.2">
      <c r="A332" s="86" t="s">
        <v>793</v>
      </c>
      <c r="B332" s="25">
        <v>77</v>
      </c>
      <c r="C332" s="21" t="s">
        <v>28</v>
      </c>
      <c r="D332" s="22" t="s">
        <v>28</v>
      </c>
      <c r="E332" s="22" t="s">
        <v>28</v>
      </c>
      <c r="F332" s="26">
        <f t="shared" si="45"/>
        <v>0</v>
      </c>
      <c r="G332" s="22" t="s">
        <v>28</v>
      </c>
      <c r="H332" s="22" t="s">
        <v>28</v>
      </c>
      <c r="I332" s="26">
        <f t="shared" si="46"/>
        <v>0</v>
      </c>
      <c r="J332" s="26">
        <f t="shared" si="47"/>
        <v>0</v>
      </c>
      <c r="K332" s="245">
        <v>4</v>
      </c>
      <c r="L332" s="19" t="s">
        <v>683</v>
      </c>
      <c r="M332" s="250">
        <v>0.17499999999999999</v>
      </c>
      <c r="N332" s="251">
        <v>0.27</v>
      </c>
      <c r="X332" s="9" t="s">
        <v>0</v>
      </c>
    </row>
    <row r="333" spans="1:24" x14ac:dyDescent="0.2">
      <c r="A333" s="86" t="s">
        <v>794</v>
      </c>
      <c r="B333" s="25">
        <v>78</v>
      </c>
      <c r="C333" s="21" t="s">
        <v>28</v>
      </c>
      <c r="D333" s="22" t="s">
        <v>28</v>
      </c>
      <c r="E333" s="22" t="s">
        <v>28</v>
      </c>
      <c r="F333" s="26">
        <f t="shared" si="45"/>
        <v>0</v>
      </c>
      <c r="G333" s="22" t="s">
        <v>28</v>
      </c>
      <c r="H333" s="22" t="s">
        <v>28</v>
      </c>
      <c r="I333" s="26">
        <f t="shared" si="46"/>
        <v>0</v>
      </c>
      <c r="J333" s="26">
        <f t="shared" si="47"/>
        <v>0</v>
      </c>
      <c r="K333" s="245">
        <v>4</v>
      </c>
      <c r="L333" s="19" t="s">
        <v>687</v>
      </c>
      <c r="M333" s="250">
        <v>0.35</v>
      </c>
      <c r="N333" s="251">
        <v>0.4</v>
      </c>
      <c r="X333" s="9" t="s">
        <v>0</v>
      </c>
    </row>
    <row r="334" spans="1:24" x14ac:dyDescent="0.2">
      <c r="A334" s="86" t="s">
        <v>795</v>
      </c>
      <c r="B334" s="25">
        <v>79</v>
      </c>
      <c r="C334" s="21" t="s">
        <v>28</v>
      </c>
      <c r="D334" s="22" t="s">
        <v>28</v>
      </c>
      <c r="E334" s="22" t="s">
        <v>28</v>
      </c>
      <c r="F334" s="26">
        <f t="shared" si="45"/>
        <v>0</v>
      </c>
      <c r="G334" s="22" t="s">
        <v>28</v>
      </c>
      <c r="H334" s="22" t="s">
        <v>28</v>
      </c>
      <c r="I334" s="26">
        <f t="shared" si="46"/>
        <v>0</v>
      </c>
      <c r="J334" s="26">
        <f t="shared" si="47"/>
        <v>0</v>
      </c>
      <c r="K334" s="245">
        <v>4</v>
      </c>
      <c r="L334" s="19" t="s">
        <v>687</v>
      </c>
      <c r="M334" s="250">
        <v>0.17499999999999999</v>
      </c>
      <c r="N334" s="251">
        <v>0.25</v>
      </c>
      <c r="X334" s="9" t="s">
        <v>0</v>
      </c>
    </row>
    <row r="335" spans="1:24" x14ac:dyDescent="0.2">
      <c r="A335" s="86" t="s">
        <v>796</v>
      </c>
      <c r="B335" s="25">
        <v>80</v>
      </c>
      <c r="C335" s="21" t="s">
        <v>28</v>
      </c>
      <c r="D335" s="22" t="s">
        <v>28</v>
      </c>
      <c r="E335" s="22" t="s">
        <v>28</v>
      </c>
      <c r="F335" s="26">
        <f t="shared" si="45"/>
        <v>0</v>
      </c>
      <c r="G335" s="22" t="s">
        <v>28</v>
      </c>
      <c r="H335" s="22" t="s">
        <v>28</v>
      </c>
      <c r="I335" s="26">
        <f t="shared" si="46"/>
        <v>0</v>
      </c>
      <c r="J335" s="26">
        <f t="shared" si="47"/>
        <v>0</v>
      </c>
      <c r="K335" s="245">
        <v>4</v>
      </c>
      <c r="L335" s="19" t="s">
        <v>683</v>
      </c>
      <c r="M335" s="250">
        <v>0.35</v>
      </c>
      <c r="N335" s="251">
        <v>0.22</v>
      </c>
      <c r="X335" s="9" t="s">
        <v>0</v>
      </c>
    </row>
    <row r="336" spans="1:24" x14ac:dyDescent="0.2">
      <c r="A336" s="86" t="s">
        <v>797</v>
      </c>
      <c r="B336" s="25">
        <v>81</v>
      </c>
      <c r="C336" s="21" t="s">
        <v>28</v>
      </c>
      <c r="D336" s="22" t="s">
        <v>28</v>
      </c>
      <c r="E336" s="22" t="s">
        <v>28</v>
      </c>
      <c r="F336" s="26">
        <f t="shared" si="45"/>
        <v>0</v>
      </c>
      <c r="G336" s="22" t="s">
        <v>28</v>
      </c>
      <c r="H336" s="22" t="s">
        <v>28</v>
      </c>
      <c r="I336" s="26">
        <f t="shared" si="46"/>
        <v>0</v>
      </c>
      <c r="J336" s="26">
        <f t="shared" si="47"/>
        <v>0</v>
      </c>
      <c r="K336" s="245">
        <v>4</v>
      </c>
      <c r="L336" s="19" t="s">
        <v>249</v>
      </c>
      <c r="M336" s="250">
        <v>0.35</v>
      </c>
      <c r="N336" s="251">
        <v>0.45</v>
      </c>
      <c r="X336" s="9" t="s">
        <v>0</v>
      </c>
    </row>
    <row r="337" spans="1:24" x14ac:dyDescent="0.2">
      <c r="A337" s="86" t="s">
        <v>798</v>
      </c>
      <c r="B337" s="25">
        <v>82</v>
      </c>
      <c r="C337" s="21" t="s">
        <v>28</v>
      </c>
      <c r="D337" s="22" t="s">
        <v>28</v>
      </c>
      <c r="E337" s="22" t="s">
        <v>28</v>
      </c>
      <c r="F337" s="26">
        <f t="shared" si="45"/>
        <v>0</v>
      </c>
      <c r="G337" s="22" t="s">
        <v>28</v>
      </c>
      <c r="H337" s="22" t="s">
        <v>28</v>
      </c>
      <c r="I337" s="26">
        <f t="shared" si="46"/>
        <v>0</v>
      </c>
      <c r="J337" s="26">
        <f t="shared" si="47"/>
        <v>0</v>
      </c>
      <c r="K337" s="245">
        <v>4</v>
      </c>
      <c r="L337" s="19" t="s">
        <v>249</v>
      </c>
      <c r="M337" s="250">
        <v>0.35</v>
      </c>
      <c r="N337" s="251">
        <v>0.45</v>
      </c>
      <c r="X337" s="9" t="s">
        <v>0</v>
      </c>
    </row>
    <row r="338" spans="1:24" x14ac:dyDescent="0.2">
      <c r="A338" s="88" t="s">
        <v>799</v>
      </c>
      <c r="B338" s="25">
        <v>83</v>
      </c>
      <c r="C338" s="111" t="s">
        <v>28</v>
      </c>
      <c r="D338" s="47" t="s">
        <v>28</v>
      </c>
      <c r="E338" s="47" t="s">
        <v>28</v>
      </c>
      <c r="F338" s="41">
        <f t="shared" si="45"/>
        <v>0</v>
      </c>
      <c r="G338" s="47" t="s">
        <v>28</v>
      </c>
      <c r="H338" s="47" t="s">
        <v>28</v>
      </c>
      <c r="I338" s="41">
        <f t="shared" si="46"/>
        <v>0</v>
      </c>
      <c r="J338" s="41">
        <f t="shared" si="47"/>
        <v>0</v>
      </c>
      <c r="K338" s="246">
        <v>4</v>
      </c>
      <c r="L338" s="195" t="s">
        <v>249</v>
      </c>
      <c r="M338" s="252">
        <v>0.35</v>
      </c>
      <c r="N338" s="253">
        <v>0.4</v>
      </c>
      <c r="X338" s="9" t="s">
        <v>0</v>
      </c>
    </row>
    <row r="339" spans="1:24" x14ac:dyDescent="0.2">
      <c r="A339" s="242" t="s">
        <v>631</v>
      </c>
      <c r="B339" s="25"/>
      <c r="C339" s="18"/>
      <c r="D339" s="18"/>
      <c r="E339" s="18"/>
      <c r="F339" s="18"/>
      <c r="G339" s="18"/>
      <c r="H339" s="18"/>
      <c r="I339" s="18"/>
      <c r="J339" s="18"/>
      <c r="K339" s="18"/>
      <c r="L339" s="18"/>
      <c r="M339" s="254"/>
      <c r="N339" s="255"/>
      <c r="X339" s="9" t="s">
        <v>0</v>
      </c>
    </row>
    <row r="340" spans="1:24" x14ac:dyDescent="0.2">
      <c r="A340" s="247" t="s">
        <v>800</v>
      </c>
      <c r="B340" s="25"/>
      <c r="C340" s="18"/>
      <c r="D340" s="18"/>
      <c r="E340" s="18"/>
      <c r="F340" s="18"/>
      <c r="G340" s="18"/>
      <c r="H340" s="18"/>
      <c r="I340" s="18"/>
      <c r="J340" s="18"/>
      <c r="K340" s="18"/>
      <c r="L340" s="18"/>
      <c r="M340" s="254"/>
      <c r="N340" s="255"/>
      <c r="X340" s="9" t="s">
        <v>0</v>
      </c>
    </row>
    <row r="341" spans="1:24" x14ac:dyDescent="0.2">
      <c r="A341" s="89" t="s">
        <v>801</v>
      </c>
      <c r="B341" s="25">
        <v>84</v>
      </c>
      <c r="C341" s="114" t="s">
        <v>28</v>
      </c>
      <c r="D341" s="113" t="s">
        <v>28</v>
      </c>
      <c r="E341" s="113" t="s">
        <v>28</v>
      </c>
      <c r="F341" s="79">
        <f t="shared" ref="F341:F373" si="48">MAX(0,IF(OR(SUM(C341),SUM(D341)),MAX(SUM(C341),SUM(D341)),SUM(E341))*$M341)</f>
        <v>0</v>
      </c>
      <c r="G341" s="113" t="s">
        <v>28</v>
      </c>
      <c r="H341" s="113" t="s">
        <v>28</v>
      </c>
      <c r="I341" s="79">
        <f t="shared" ref="I341:I373" si="49">MAX(0,SUM(H341))*$N341</f>
        <v>0</v>
      </c>
      <c r="J341" s="79">
        <f t="shared" ref="J341:J373" si="50">SQRT(SUMSQ($F341,$I341)+2*$K$229*PRODUCT($F341,$I341))</f>
        <v>0</v>
      </c>
      <c r="K341" s="244">
        <v>5</v>
      </c>
      <c r="L341" s="194" t="s">
        <v>687</v>
      </c>
      <c r="M341" s="248">
        <v>0.3</v>
      </c>
      <c r="N341" s="249">
        <v>0.2</v>
      </c>
      <c r="X341" s="9" t="s">
        <v>0</v>
      </c>
    </row>
    <row r="342" spans="1:24" x14ac:dyDescent="0.2">
      <c r="A342" s="89" t="s">
        <v>802</v>
      </c>
      <c r="B342" s="25">
        <v>85</v>
      </c>
      <c r="C342" s="21" t="s">
        <v>28</v>
      </c>
      <c r="D342" s="22" t="s">
        <v>28</v>
      </c>
      <c r="E342" s="22" t="s">
        <v>28</v>
      </c>
      <c r="F342" s="26">
        <f t="shared" si="48"/>
        <v>0</v>
      </c>
      <c r="G342" s="22" t="s">
        <v>28</v>
      </c>
      <c r="H342" s="22" t="s">
        <v>28</v>
      </c>
      <c r="I342" s="26">
        <f t="shared" si="49"/>
        <v>0</v>
      </c>
      <c r="J342" s="26">
        <f t="shared" si="50"/>
        <v>0</v>
      </c>
      <c r="K342" s="245">
        <v>5</v>
      </c>
      <c r="L342" s="19" t="s">
        <v>718</v>
      </c>
      <c r="M342" s="250">
        <v>0.25</v>
      </c>
      <c r="N342" s="251">
        <v>0.2</v>
      </c>
      <c r="X342" s="9" t="s">
        <v>0</v>
      </c>
    </row>
    <row r="343" spans="1:24" x14ac:dyDescent="0.2">
      <c r="A343" s="89" t="s">
        <v>803</v>
      </c>
      <c r="B343" s="25">
        <v>86</v>
      </c>
      <c r="C343" s="21" t="s">
        <v>28</v>
      </c>
      <c r="D343" s="22" t="s">
        <v>28</v>
      </c>
      <c r="E343" s="22" t="s">
        <v>28</v>
      </c>
      <c r="F343" s="26">
        <f t="shared" si="48"/>
        <v>0</v>
      </c>
      <c r="G343" s="22" t="s">
        <v>28</v>
      </c>
      <c r="H343" s="22" t="s">
        <v>28</v>
      </c>
      <c r="I343" s="26">
        <f t="shared" si="49"/>
        <v>0</v>
      </c>
      <c r="J343" s="26">
        <f t="shared" si="50"/>
        <v>0</v>
      </c>
      <c r="K343" s="245">
        <v>5</v>
      </c>
      <c r="L343" s="19" t="s">
        <v>718</v>
      </c>
      <c r="M343" s="250">
        <v>0.25</v>
      </c>
      <c r="N343" s="251">
        <v>0.2</v>
      </c>
      <c r="X343" s="9" t="s">
        <v>0</v>
      </c>
    </row>
    <row r="344" spans="1:24" x14ac:dyDescent="0.2">
      <c r="A344" s="89" t="s">
        <v>804</v>
      </c>
      <c r="B344" s="25">
        <v>87</v>
      </c>
      <c r="C344" s="21" t="s">
        <v>28</v>
      </c>
      <c r="D344" s="22" t="s">
        <v>28</v>
      </c>
      <c r="E344" s="22" t="s">
        <v>28</v>
      </c>
      <c r="F344" s="26">
        <f t="shared" si="48"/>
        <v>0</v>
      </c>
      <c r="G344" s="22" t="s">
        <v>28</v>
      </c>
      <c r="H344" s="22" t="s">
        <v>28</v>
      </c>
      <c r="I344" s="26">
        <f t="shared" si="49"/>
        <v>0</v>
      </c>
      <c r="J344" s="26">
        <f t="shared" si="50"/>
        <v>0</v>
      </c>
      <c r="K344" s="245">
        <v>5</v>
      </c>
      <c r="L344" s="19" t="s">
        <v>249</v>
      </c>
      <c r="M344" s="250">
        <v>0.25</v>
      </c>
      <c r="N344" s="251">
        <v>0.2</v>
      </c>
      <c r="X344" s="9" t="s">
        <v>0</v>
      </c>
    </row>
    <row r="345" spans="1:24" x14ac:dyDescent="0.2">
      <c r="A345" s="89" t="s">
        <v>805</v>
      </c>
      <c r="B345" s="25">
        <v>88</v>
      </c>
      <c r="C345" s="21" t="s">
        <v>28</v>
      </c>
      <c r="D345" s="22" t="s">
        <v>28</v>
      </c>
      <c r="E345" s="22" t="s">
        <v>28</v>
      </c>
      <c r="F345" s="26">
        <f t="shared" si="48"/>
        <v>0</v>
      </c>
      <c r="G345" s="22" t="s">
        <v>28</v>
      </c>
      <c r="H345" s="22" t="s">
        <v>28</v>
      </c>
      <c r="I345" s="26">
        <f t="shared" si="49"/>
        <v>0</v>
      </c>
      <c r="J345" s="26">
        <f t="shared" si="50"/>
        <v>0</v>
      </c>
      <c r="K345" s="245">
        <v>5</v>
      </c>
      <c r="L345" s="19" t="s">
        <v>249</v>
      </c>
      <c r="M345" s="250">
        <v>0.35</v>
      </c>
      <c r="N345" s="251">
        <v>0.25</v>
      </c>
      <c r="X345" s="9" t="s">
        <v>0</v>
      </c>
    </row>
    <row r="346" spans="1:24" x14ac:dyDescent="0.2">
      <c r="A346" s="89" t="s">
        <v>806</v>
      </c>
      <c r="B346" s="25">
        <v>89</v>
      </c>
      <c r="C346" s="21" t="s">
        <v>28</v>
      </c>
      <c r="D346" s="22" t="s">
        <v>28</v>
      </c>
      <c r="E346" s="22" t="s">
        <v>28</v>
      </c>
      <c r="F346" s="26">
        <f t="shared" si="48"/>
        <v>0</v>
      </c>
      <c r="G346" s="22" t="s">
        <v>28</v>
      </c>
      <c r="H346" s="22" t="s">
        <v>28</v>
      </c>
      <c r="I346" s="26">
        <f t="shared" si="49"/>
        <v>0</v>
      </c>
      <c r="J346" s="26">
        <f t="shared" si="50"/>
        <v>0</v>
      </c>
      <c r="K346" s="245">
        <v>5</v>
      </c>
      <c r="L346" s="19" t="s">
        <v>687</v>
      </c>
      <c r="M346" s="250">
        <v>0.3</v>
      </c>
      <c r="N346" s="251">
        <v>0.25</v>
      </c>
      <c r="X346" s="9" t="s">
        <v>0</v>
      </c>
    </row>
    <row r="347" spans="1:24" x14ac:dyDescent="0.2">
      <c r="A347" s="89" t="s">
        <v>807</v>
      </c>
      <c r="B347" s="25">
        <v>90</v>
      </c>
      <c r="C347" s="21" t="s">
        <v>28</v>
      </c>
      <c r="D347" s="22" t="s">
        <v>28</v>
      </c>
      <c r="E347" s="22" t="s">
        <v>28</v>
      </c>
      <c r="F347" s="26">
        <f t="shared" si="48"/>
        <v>0</v>
      </c>
      <c r="G347" s="22" t="s">
        <v>28</v>
      </c>
      <c r="H347" s="22" t="s">
        <v>28</v>
      </c>
      <c r="I347" s="26">
        <f t="shared" si="49"/>
        <v>0</v>
      </c>
      <c r="J347" s="26">
        <f t="shared" si="50"/>
        <v>0</v>
      </c>
      <c r="K347" s="245">
        <v>5</v>
      </c>
      <c r="L347" s="19" t="s">
        <v>687</v>
      </c>
      <c r="M347" s="250">
        <v>0.35</v>
      </c>
      <c r="N347" s="251">
        <v>0.25</v>
      </c>
      <c r="X347" s="9" t="s">
        <v>0</v>
      </c>
    </row>
    <row r="348" spans="1:24" x14ac:dyDescent="0.2">
      <c r="A348" s="89" t="s">
        <v>808</v>
      </c>
      <c r="B348" s="25">
        <v>91</v>
      </c>
      <c r="C348" s="21" t="s">
        <v>28</v>
      </c>
      <c r="D348" s="22" t="s">
        <v>28</v>
      </c>
      <c r="E348" s="22" t="s">
        <v>28</v>
      </c>
      <c r="F348" s="26">
        <f t="shared" si="48"/>
        <v>0</v>
      </c>
      <c r="G348" s="22" t="s">
        <v>28</v>
      </c>
      <c r="H348" s="22" t="s">
        <v>28</v>
      </c>
      <c r="I348" s="26">
        <f t="shared" si="49"/>
        <v>0</v>
      </c>
      <c r="J348" s="26">
        <f t="shared" si="50"/>
        <v>0</v>
      </c>
      <c r="K348" s="245">
        <v>5</v>
      </c>
      <c r="L348" s="19" t="s">
        <v>613</v>
      </c>
      <c r="M348" s="250">
        <v>0.35</v>
      </c>
      <c r="N348" s="251">
        <v>0.15</v>
      </c>
      <c r="X348" s="9" t="s">
        <v>0</v>
      </c>
    </row>
    <row r="349" spans="1:24" x14ac:dyDescent="0.2">
      <c r="A349" s="89" t="s">
        <v>809</v>
      </c>
      <c r="B349" s="25">
        <v>92</v>
      </c>
      <c r="C349" s="21" t="s">
        <v>28</v>
      </c>
      <c r="D349" s="22" t="s">
        <v>28</v>
      </c>
      <c r="E349" s="22" t="s">
        <v>28</v>
      </c>
      <c r="F349" s="26">
        <f t="shared" si="48"/>
        <v>0</v>
      </c>
      <c r="G349" s="22" t="s">
        <v>28</v>
      </c>
      <c r="H349" s="22" t="s">
        <v>28</v>
      </c>
      <c r="I349" s="26">
        <f t="shared" si="49"/>
        <v>0</v>
      </c>
      <c r="J349" s="26">
        <f t="shared" si="50"/>
        <v>0</v>
      </c>
      <c r="K349" s="245">
        <v>5</v>
      </c>
      <c r="L349" s="19" t="s">
        <v>249</v>
      </c>
      <c r="M349" s="250">
        <v>0.35</v>
      </c>
      <c r="N349" s="251">
        <v>0.25</v>
      </c>
      <c r="X349" s="9" t="s">
        <v>0</v>
      </c>
    </row>
    <row r="350" spans="1:24" x14ac:dyDescent="0.2">
      <c r="A350" s="89" t="s">
        <v>810</v>
      </c>
      <c r="B350" s="25">
        <v>93</v>
      </c>
      <c r="C350" s="21" t="s">
        <v>28</v>
      </c>
      <c r="D350" s="22" t="s">
        <v>28</v>
      </c>
      <c r="E350" s="22" t="s">
        <v>28</v>
      </c>
      <c r="F350" s="26">
        <f t="shared" si="48"/>
        <v>0</v>
      </c>
      <c r="G350" s="22" t="s">
        <v>28</v>
      </c>
      <c r="H350" s="22" t="s">
        <v>28</v>
      </c>
      <c r="I350" s="26">
        <f t="shared" si="49"/>
        <v>0</v>
      </c>
      <c r="J350" s="26">
        <f t="shared" si="50"/>
        <v>0</v>
      </c>
      <c r="K350" s="245">
        <v>5</v>
      </c>
      <c r="L350" s="19" t="s">
        <v>249</v>
      </c>
      <c r="M350" s="250">
        <v>0.35</v>
      </c>
      <c r="N350" s="251">
        <v>0.35</v>
      </c>
      <c r="X350" s="9" t="s">
        <v>0</v>
      </c>
    </row>
    <row r="351" spans="1:24" x14ac:dyDescent="0.2">
      <c r="A351" s="89" t="s">
        <v>811</v>
      </c>
      <c r="B351" s="25">
        <v>94</v>
      </c>
      <c r="C351" s="21" t="s">
        <v>28</v>
      </c>
      <c r="D351" s="22" t="s">
        <v>28</v>
      </c>
      <c r="E351" s="22" t="s">
        <v>28</v>
      </c>
      <c r="F351" s="26">
        <f t="shared" si="48"/>
        <v>0</v>
      </c>
      <c r="G351" s="22" t="s">
        <v>28</v>
      </c>
      <c r="H351" s="22" t="s">
        <v>28</v>
      </c>
      <c r="I351" s="26">
        <f t="shared" si="49"/>
        <v>0</v>
      </c>
      <c r="J351" s="26">
        <f t="shared" si="50"/>
        <v>0</v>
      </c>
      <c r="K351" s="245">
        <v>5</v>
      </c>
      <c r="L351" s="19" t="s">
        <v>679</v>
      </c>
      <c r="M351" s="250">
        <v>0.45</v>
      </c>
      <c r="N351" s="251">
        <v>0.3</v>
      </c>
      <c r="X351" s="9" t="s">
        <v>0</v>
      </c>
    </row>
    <row r="352" spans="1:24" x14ac:dyDescent="0.2">
      <c r="A352" s="89" t="s">
        <v>812</v>
      </c>
      <c r="B352" s="25">
        <v>95</v>
      </c>
      <c r="C352" s="21" t="s">
        <v>28</v>
      </c>
      <c r="D352" s="22" t="s">
        <v>28</v>
      </c>
      <c r="E352" s="22" t="s">
        <v>28</v>
      </c>
      <c r="F352" s="26">
        <f t="shared" si="48"/>
        <v>0</v>
      </c>
      <c r="G352" s="22" t="s">
        <v>28</v>
      </c>
      <c r="H352" s="22" t="s">
        <v>28</v>
      </c>
      <c r="I352" s="26">
        <f t="shared" si="49"/>
        <v>0</v>
      </c>
      <c r="J352" s="26">
        <f t="shared" si="50"/>
        <v>0</v>
      </c>
      <c r="K352" s="245">
        <v>5</v>
      </c>
      <c r="L352" s="19" t="s">
        <v>718</v>
      </c>
      <c r="M352" s="250">
        <v>0.45</v>
      </c>
      <c r="N352" s="251">
        <v>0.35</v>
      </c>
      <c r="X352" s="9" t="s">
        <v>0</v>
      </c>
    </row>
    <row r="353" spans="1:24" x14ac:dyDescent="0.2">
      <c r="A353" s="89" t="s">
        <v>813</v>
      </c>
      <c r="B353" s="25">
        <v>96</v>
      </c>
      <c r="C353" s="21" t="s">
        <v>28</v>
      </c>
      <c r="D353" s="22" t="s">
        <v>28</v>
      </c>
      <c r="E353" s="22" t="s">
        <v>28</v>
      </c>
      <c r="F353" s="26">
        <f t="shared" si="48"/>
        <v>0</v>
      </c>
      <c r="G353" s="22" t="s">
        <v>28</v>
      </c>
      <c r="H353" s="22" t="s">
        <v>28</v>
      </c>
      <c r="I353" s="26">
        <f t="shared" si="49"/>
        <v>0</v>
      </c>
      <c r="J353" s="26">
        <f t="shared" si="50"/>
        <v>0</v>
      </c>
      <c r="K353" s="245">
        <v>5</v>
      </c>
      <c r="L353" s="19" t="s">
        <v>683</v>
      </c>
      <c r="M353" s="250">
        <v>0.45</v>
      </c>
      <c r="N353" s="251">
        <v>0.31</v>
      </c>
      <c r="X353" s="9" t="s">
        <v>0</v>
      </c>
    </row>
    <row r="354" spans="1:24" x14ac:dyDescent="0.2">
      <c r="A354" s="89" t="s">
        <v>814</v>
      </c>
      <c r="B354" s="25">
        <v>97</v>
      </c>
      <c r="C354" s="21" t="s">
        <v>28</v>
      </c>
      <c r="D354" s="22" t="s">
        <v>28</v>
      </c>
      <c r="E354" s="22" t="s">
        <v>28</v>
      </c>
      <c r="F354" s="26">
        <f t="shared" si="48"/>
        <v>0</v>
      </c>
      <c r="G354" s="22" t="s">
        <v>28</v>
      </c>
      <c r="H354" s="22" t="s">
        <v>28</v>
      </c>
      <c r="I354" s="26">
        <f t="shared" si="49"/>
        <v>0</v>
      </c>
      <c r="J354" s="26">
        <f t="shared" si="50"/>
        <v>0</v>
      </c>
      <c r="K354" s="245">
        <v>5</v>
      </c>
      <c r="L354" s="19" t="s">
        <v>683</v>
      </c>
      <c r="M354" s="250">
        <v>0.45</v>
      </c>
      <c r="N354" s="251">
        <v>0.35</v>
      </c>
      <c r="X354" s="9" t="s">
        <v>0</v>
      </c>
    </row>
    <row r="355" spans="1:24" x14ac:dyDescent="0.2">
      <c r="A355" s="89" t="s">
        <v>815</v>
      </c>
      <c r="B355" s="25">
        <v>98</v>
      </c>
      <c r="C355" s="21" t="s">
        <v>28</v>
      </c>
      <c r="D355" s="22" t="s">
        <v>28</v>
      </c>
      <c r="E355" s="22" t="s">
        <v>28</v>
      </c>
      <c r="F355" s="26">
        <f t="shared" si="48"/>
        <v>0</v>
      </c>
      <c r="G355" s="22" t="s">
        <v>28</v>
      </c>
      <c r="H355" s="22" t="s">
        <v>28</v>
      </c>
      <c r="I355" s="26">
        <f t="shared" si="49"/>
        <v>0</v>
      </c>
      <c r="J355" s="26">
        <f t="shared" si="50"/>
        <v>0</v>
      </c>
      <c r="K355" s="245">
        <v>5</v>
      </c>
      <c r="L355" s="19" t="s">
        <v>683</v>
      </c>
      <c r="M355" s="250">
        <v>0.45</v>
      </c>
      <c r="N355" s="251">
        <v>0.36</v>
      </c>
      <c r="X355" s="9" t="s">
        <v>0</v>
      </c>
    </row>
    <row r="356" spans="1:24" x14ac:dyDescent="0.2">
      <c r="A356" s="89" t="s">
        <v>816</v>
      </c>
      <c r="B356" s="25">
        <v>99</v>
      </c>
      <c r="C356" s="21" t="s">
        <v>28</v>
      </c>
      <c r="D356" s="22" t="s">
        <v>28</v>
      </c>
      <c r="E356" s="22" t="s">
        <v>28</v>
      </c>
      <c r="F356" s="26">
        <f t="shared" si="48"/>
        <v>0</v>
      </c>
      <c r="G356" s="22" t="s">
        <v>28</v>
      </c>
      <c r="H356" s="22" t="s">
        <v>28</v>
      </c>
      <c r="I356" s="26">
        <f t="shared" si="49"/>
        <v>0</v>
      </c>
      <c r="J356" s="26">
        <f t="shared" si="50"/>
        <v>0</v>
      </c>
      <c r="K356" s="245">
        <v>5</v>
      </c>
      <c r="L356" s="19" t="s">
        <v>249</v>
      </c>
      <c r="M356" s="250">
        <v>0.15</v>
      </c>
      <c r="N356" s="251">
        <v>0.25</v>
      </c>
      <c r="X356" s="9" t="s">
        <v>0</v>
      </c>
    </row>
    <row r="357" spans="1:24" x14ac:dyDescent="0.2">
      <c r="A357" s="89" t="s">
        <v>817</v>
      </c>
      <c r="B357" s="25">
        <v>100</v>
      </c>
      <c r="C357" s="21" t="s">
        <v>28</v>
      </c>
      <c r="D357" s="22" t="s">
        <v>28</v>
      </c>
      <c r="E357" s="22" t="s">
        <v>28</v>
      </c>
      <c r="F357" s="26">
        <f t="shared" si="48"/>
        <v>0</v>
      </c>
      <c r="G357" s="22" t="s">
        <v>28</v>
      </c>
      <c r="H357" s="22" t="s">
        <v>28</v>
      </c>
      <c r="I357" s="26">
        <f t="shared" si="49"/>
        <v>0</v>
      </c>
      <c r="J357" s="26">
        <f t="shared" si="50"/>
        <v>0</v>
      </c>
      <c r="K357" s="245">
        <v>5</v>
      </c>
      <c r="L357" s="19" t="s">
        <v>249</v>
      </c>
      <c r="M357" s="250">
        <v>0.45</v>
      </c>
      <c r="N357" s="251">
        <v>0.35</v>
      </c>
      <c r="X357" s="9" t="s">
        <v>0</v>
      </c>
    </row>
    <row r="358" spans="1:24" x14ac:dyDescent="0.2">
      <c r="A358" s="89" t="s">
        <v>818</v>
      </c>
      <c r="B358" s="25">
        <v>101</v>
      </c>
      <c r="C358" s="21" t="s">
        <v>28</v>
      </c>
      <c r="D358" s="22" t="s">
        <v>28</v>
      </c>
      <c r="E358" s="22" t="s">
        <v>28</v>
      </c>
      <c r="F358" s="26">
        <f t="shared" si="48"/>
        <v>0</v>
      </c>
      <c r="G358" s="22" t="s">
        <v>28</v>
      </c>
      <c r="H358" s="22" t="s">
        <v>28</v>
      </c>
      <c r="I358" s="26">
        <f t="shared" si="49"/>
        <v>0</v>
      </c>
      <c r="J358" s="26">
        <f t="shared" si="50"/>
        <v>0</v>
      </c>
      <c r="K358" s="245">
        <v>5</v>
      </c>
      <c r="L358" s="19" t="s">
        <v>687</v>
      </c>
      <c r="M358" s="250">
        <v>0.45</v>
      </c>
      <c r="N358" s="251">
        <v>0.3</v>
      </c>
      <c r="X358" s="9" t="s">
        <v>0</v>
      </c>
    </row>
    <row r="359" spans="1:24" x14ac:dyDescent="0.2">
      <c r="A359" s="89" t="s">
        <v>819</v>
      </c>
      <c r="B359" s="25">
        <v>102</v>
      </c>
      <c r="C359" s="21" t="s">
        <v>28</v>
      </c>
      <c r="D359" s="22" t="s">
        <v>28</v>
      </c>
      <c r="E359" s="22" t="s">
        <v>28</v>
      </c>
      <c r="F359" s="26">
        <f t="shared" si="48"/>
        <v>0</v>
      </c>
      <c r="G359" s="22" t="s">
        <v>28</v>
      </c>
      <c r="H359" s="22" t="s">
        <v>28</v>
      </c>
      <c r="I359" s="26">
        <f t="shared" si="49"/>
        <v>0</v>
      </c>
      <c r="J359" s="26">
        <f t="shared" si="50"/>
        <v>0</v>
      </c>
      <c r="K359" s="245">
        <v>5</v>
      </c>
      <c r="L359" s="19" t="s">
        <v>685</v>
      </c>
      <c r="M359" s="250">
        <v>0.45</v>
      </c>
      <c r="N359" s="251">
        <v>0.3</v>
      </c>
      <c r="X359" s="9" t="s">
        <v>0</v>
      </c>
    </row>
    <row r="360" spans="1:24" x14ac:dyDescent="0.2">
      <c r="A360" s="89" t="s">
        <v>820</v>
      </c>
      <c r="B360" s="25">
        <v>103</v>
      </c>
      <c r="C360" s="21" t="s">
        <v>28</v>
      </c>
      <c r="D360" s="22" t="s">
        <v>28</v>
      </c>
      <c r="E360" s="22" t="s">
        <v>28</v>
      </c>
      <c r="F360" s="26">
        <f t="shared" si="48"/>
        <v>0</v>
      </c>
      <c r="G360" s="22" t="s">
        <v>28</v>
      </c>
      <c r="H360" s="22" t="s">
        <v>28</v>
      </c>
      <c r="I360" s="26">
        <f t="shared" si="49"/>
        <v>0</v>
      </c>
      <c r="J360" s="26">
        <f t="shared" si="50"/>
        <v>0</v>
      </c>
      <c r="K360" s="245">
        <v>5</v>
      </c>
      <c r="L360" s="19" t="s">
        <v>685</v>
      </c>
      <c r="M360" s="250">
        <v>0.45</v>
      </c>
      <c r="N360" s="251">
        <v>0.3</v>
      </c>
      <c r="X360" s="9" t="s">
        <v>0</v>
      </c>
    </row>
    <row r="361" spans="1:24" x14ac:dyDescent="0.2">
      <c r="A361" s="89" t="s">
        <v>821</v>
      </c>
      <c r="B361" s="25">
        <v>104</v>
      </c>
      <c r="C361" s="21" t="s">
        <v>28</v>
      </c>
      <c r="D361" s="22" t="s">
        <v>28</v>
      </c>
      <c r="E361" s="22" t="s">
        <v>28</v>
      </c>
      <c r="F361" s="26">
        <f t="shared" si="48"/>
        <v>0</v>
      </c>
      <c r="G361" s="22" t="s">
        <v>28</v>
      </c>
      <c r="H361" s="22" t="s">
        <v>28</v>
      </c>
      <c r="I361" s="26">
        <f t="shared" si="49"/>
        <v>0</v>
      </c>
      <c r="J361" s="26">
        <f t="shared" si="50"/>
        <v>0</v>
      </c>
      <c r="K361" s="245">
        <v>5</v>
      </c>
      <c r="L361" s="19" t="s">
        <v>249</v>
      </c>
      <c r="M361" s="250">
        <v>0.45</v>
      </c>
      <c r="N361" s="251">
        <v>0.3</v>
      </c>
      <c r="X361" s="9" t="s">
        <v>0</v>
      </c>
    </row>
    <row r="362" spans="1:24" x14ac:dyDescent="0.2">
      <c r="A362" s="89" t="s">
        <v>822</v>
      </c>
      <c r="B362" s="25">
        <v>105</v>
      </c>
      <c r="C362" s="21" t="s">
        <v>28</v>
      </c>
      <c r="D362" s="22" t="s">
        <v>28</v>
      </c>
      <c r="E362" s="22" t="s">
        <v>28</v>
      </c>
      <c r="F362" s="26">
        <f t="shared" si="48"/>
        <v>0</v>
      </c>
      <c r="G362" s="22" t="s">
        <v>28</v>
      </c>
      <c r="H362" s="22" t="s">
        <v>28</v>
      </c>
      <c r="I362" s="26">
        <f t="shared" si="49"/>
        <v>0</v>
      </c>
      <c r="J362" s="26">
        <f t="shared" si="50"/>
        <v>0</v>
      </c>
      <c r="K362" s="245">
        <v>5</v>
      </c>
      <c r="L362" s="19" t="s">
        <v>249</v>
      </c>
      <c r="M362" s="250">
        <v>0.45</v>
      </c>
      <c r="N362" s="251">
        <v>0.35</v>
      </c>
      <c r="X362" s="9" t="s">
        <v>0</v>
      </c>
    </row>
    <row r="363" spans="1:24" x14ac:dyDescent="0.2">
      <c r="A363" s="89" t="s">
        <v>823</v>
      </c>
      <c r="B363" s="25">
        <v>106</v>
      </c>
      <c r="C363" s="21" t="s">
        <v>28</v>
      </c>
      <c r="D363" s="22" t="s">
        <v>28</v>
      </c>
      <c r="E363" s="22" t="s">
        <v>28</v>
      </c>
      <c r="F363" s="26">
        <f t="shared" si="48"/>
        <v>0</v>
      </c>
      <c r="G363" s="22" t="s">
        <v>28</v>
      </c>
      <c r="H363" s="22" t="s">
        <v>28</v>
      </c>
      <c r="I363" s="26">
        <f t="shared" si="49"/>
        <v>0</v>
      </c>
      <c r="J363" s="26">
        <f t="shared" si="50"/>
        <v>0</v>
      </c>
      <c r="K363" s="245">
        <v>5</v>
      </c>
      <c r="L363" s="19" t="s">
        <v>687</v>
      </c>
      <c r="M363" s="250">
        <v>0.55000000000000004</v>
      </c>
      <c r="N363" s="251">
        <v>0.4</v>
      </c>
      <c r="X363" s="9" t="s">
        <v>0</v>
      </c>
    </row>
    <row r="364" spans="1:24" x14ac:dyDescent="0.2">
      <c r="A364" s="89" t="s">
        <v>824</v>
      </c>
      <c r="B364" s="25">
        <v>107</v>
      </c>
      <c r="C364" s="21" t="s">
        <v>28</v>
      </c>
      <c r="D364" s="22" t="s">
        <v>28</v>
      </c>
      <c r="E364" s="22" t="s">
        <v>28</v>
      </c>
      <c r="F364" s="26">
        <f t="shared" si="48"/>
        <v>0</v>
      </c>
      <c r="G364" s="22" t="s">
        <v>28</v>
      </c>
      <c r="H364" s="22" t="s">
        <v>28</v>
      </c>
      <c r="I364" s="26">
        <f t="shared" si="49"/>
        <v>0</v>
      </c>
      <c r="J364" s="26">
        <f t="shared" si="50"/>
        <v>0</v>
      </c>
      <c r="K364" s="245">
        <v>5</v>
      </c>
      <c r="L364" s="19" t="s">
        <v>687</v>
      </c>
      <c r="M364" s="250">
        <v>0.55000000000000004</v>
      </c>
      <c r="N364" s="251">
        <v>0.4</v>
      </c>
      <c r="X364" s="9" t="s">
        <v>0</v>
      </c>
    </row>
    <row r="365" spans="1:24" x14ac:dyDescent="0.2">
      <c r="A365" s="89" t="s">
        <v>825</v>
      </c>
      <c r="B365" s="25">
        <v>108</v>
      </c>
      <c r="C365" s="21" t="s">
        <v>28</v>
      </c>
      <c r="D365" s="22" t="s">
        <v>28</v>
      </c>
      <c r="E365" s="22" t="s">
        <v>28</v>
      </c>
      <c r="F365" s="26">
        <f t="shared" si="48"/>
        <v>0</v>
      </c>
      <c r="G365" s="22" t="s">
        <v>28</v>
      </c>
      <c r="H365" s="22" t="s">
        <v>28</v>
      </c>
      <c r="I365" s="26">
        <f t="shared" si="49"/>
        <v>0</v>
      </c>
      <c r="J365" s="26">
        <f t="shared" si="50"/>
        <v>0</v>
      </c>
      <c r="K365" s="245">
        <v>5</v>
      </c>
      <c r="L365" s="19" t="s">
        <v>613</v>
      </c>
      <c r="M365" s="250">
        <v>0.55000000000000004</v>
      </c>
      <c r="N365" s="251">
        <v>0.4</v>
      </c>
      <c r="X365" s="9" t="s">
        <v>0</v>
      </c>
    </row>
    <row r="366" spans="1:24" x14ac:dyDescent="0.2">
      <c r="A366" s="89" t="s">
        <v>826</v>
      </c>
      <c r="B366" s="25">
        <v>109</v>
      </c>
      <c r="C366" s="21" t="s">
        <v>28</v>
      </c>
      <c r="D366" s="22" t="s">
        <v>28</v>
      </c>
      <c r="E366" s="22" t="s">
        <v>28</v>
      </c>
      <c r="F366" s="26">
        <f t="shared" si="48"/>
        <v>0</v>
      </c>
      <c r="G366" s="22" t="s">
        <v>28</v>
      </c>
      <c r="H366" s="22" t="s">
        <v>28</v>
      </c>
      <c r="I366" s="26">
        <f t="shared" si="49"/>
        <v>0</v>
      </c>
      <c r="J366" s="26">
        <f t="shared" si="50"/>
        <v>0</v>
      </c>
      <c r="K366" s="245">
        <v>5</v>
      </c>
      <c r="L366" s="19" t="s">
        <v>249</v>
      </c>
      <c r="M366" s="250">
        <v>0.55000000000000004</v>
      </c>
      <c r="N366" s="251">
        <v>0.4</v>
      </c>
      <c r="X366" s="9" t="s">
        <v>0</v>
      </c>
    </row>
    <row r="367" spans="1:24" x14ac:dyDescent="0.2">
      <c r="A367" s="89" t="s">
        <v>827</v>
      </c>
      <c r="B367" s="25">
        <v>110</v>
      </c>
      <c r="C367" s="21" t="s">
        <v>28</v>
      </c>
      <c r="D367" s="22" t="s">
        <v>28</v>
      </c>
      <c r="E367" s="22" t="s">
        <v>28</v>
      </c>
      <c r="F367" s="26">
        <f t="shared" si="48"/>
        <v>0</v>
      </c>
      <c r="G367" s="22" t="s">
        <v>28</v>
      </c>
      <c r="H367" s="22" t="s">
        <v>28</v>
      </c>
      <c r="I367" s="26">
        <f t="shared" si="49"/>
        <v>0</v>
      </c>
      <c r="J367" s="26">
        <f t="shared" si="50"/>
        <v>0</v>
      </c>
      <c r="K367" s="245">
        <v>5</v>
      </c>
      <c r="L367" s="19" t="s">
        <v>249</v>
      </c>
      <c r="M367" s="250">
        <v>0.55000000000000004</v>
      </c>
      <c r="N367" s="251">
        <v>0.35</v>
      </c>
      <c r="X367" s="9" t="s">
        <v>0</v>
      </c>
    </row>
    <row r="368" spans="1:24" x14ac:dyDescent="0.2">
      <c r="A368" s="89" t="s">
        <v>828</v>
      </c>
      <c r="B368" s="25">
        <v>111</v>
      </c>
      <c r="C368" s="21" t="s">
        <v>28</v>
      </c>
      <c r="D368" s="22" t="s">
        <v>28</v>
      </c>
      <c r="E368" s="22" t="s">
        <v>28</v>
      </c>
      <c r="F368" s="26">
        <f t="shared" si="48"/>
        <v>0</v>
      </c>
      <c r="G368" s="22" t="s">
        <v>28</v>
      </c>
      <c r="H368" s="22" t="s">
        <v>28</v>
      </c>
      <c r="I368" s="26">
        <f t="shared" si="49"/>
        <v>0</v>
      </c>
      <c r="J368" s="26">
        <f t="shared" si="50"/>
        <v>0</v>
      </c>
      <c r="K368" s="245">
        <v>5</v>
      </c>
      <c r="L368" s="19" t="s">
        <v>679</v>
      </c>
      <c r="M368" s="250">
        <v>0.5</v>
      </c>
      <c r="N368" s="251">
        <v>0.35</v>
      </c>
      <c r="X368" s="9" t="s">
        <v>0</v>
      </c>
    </row>
    <row r="369" spans="1:24" x14ac:dyDescent="0.2">
      <c r="A369" s="89" t="s">
        <v>829</v>
      </c>
      <c r="B369" s="25">
        <v>112</v>
      </c>
      <c r="C369" s="21" t="s">
        <v>28</v>
      </c>
      <c r="D369" s="22" t="s">
        <v>28</v>
      </c>
      <c r="E369" s="22" t="s">
        <v>28</v>
      </c>
      <c r="F369" s="26">
        <f t="shared" si="48"/>
        <v>0</v>
      </c>
      <c r="G369" s="22" t="s">
        <v>28</v>
      </c>
      <c r="H369" s="22" t="s">
        <v>28</v>
      </c>
      <c r="I369" s="26">
        <f t="shared" si="49"/>
        <v>0</v>
      </c>
      <c r="J369" s="26">
        <f t="shared" si="50"/>
        <v>0</v>
      </c>
      <c r="K369" s="245">
        <v>5</v>
      </c>
      <c r="L369" s="19" t="s">
        <v>718</v>
      </c>
      <c r="M369" s="250">
        <v>0.55000000000000004</v>
      </c>
      <c r="N369" s="251">
        <v>0.4</v>
      </c>
      <c r="X369" s="9" t="s">
        <v>0</v>
      </c>
    </row>
    <row r="370" spans="1:24" x14ac:dyDescent="0.2">
      <c r="A370" s="89" t="s">
        <v>830</v>
      </c>
      <c r="B370" s="25">
        <v>113</v>
      </c>
      <c r="C370" s="21" t="s">
        <v>28</v>
      </c>
      <c r="D370" s="22" t="s">
        <v>28</v>
      </c>
      <c r="E370" s="22" t="s">
        <v>28</v>
      </c>
      <c r="F370" s="26">
        <f t="shared" si="48"/>
        <v>0</v>
      </c>
      <c r="G370" s="22" t="s">
        <v>28</v>
      </c>
      <c r="H370" s="22" t="s">
        <v>28</v>
      </c>
      <c r="I370" s="26">
        <f t="shared" si="49"/>
        <v>0</v>
      </c>
      <c r="J370" s="26">
        <f t="shared" si="50"/>
        <v>0</v>
      </c>
      <c r="K370" s="245">
        <v>5</v>
      </c>
      <c r="L370" s="19" t="s">
        <v>683</v>
      </c>
      <c r="M370" s="250">
        <v>0.55000000000000004</v>
      </c>
      <c r="N370" s="251">
        <v>0.43000000000000005</v>
      </c>
      <c r="X370" s="9" t="s">
        <v>0</v>
      </c>
    </row>
    <row r="371" spans="1:24" x14ac:dyDescent="0.2">
      <c r="A371" s="89" t="s">
        <v>831</v>
      </c>
      <c r="B371" s="25">
        <v>114</v>
      </c>
      <c r="C371" s="21" t="s">
        <v>28</v>
      </c>
      <c r="D371" s="22" t="s">
        <v>28</v>
      </c>
      <c r="E371" s="22" t="s">
        <v>28</v>
      </c>
      <c r="F371" s="26">
        <f t="shared" si="48"/>
        <v>0</v>
      </c>
      <c r="G371" s="22" t="s">
        <v>28</v>
      </c>
      <c r="H371" s="22" t="s">
        <v>28</v>
      </c>
      <c r="I371" s="26">
        <f t="shared" si="49"/>
        <v>0</v>
      </c>
      <c r="J371" s="26">
        <f t="shared" si="50"/>
        <v>0</v>
      </c>
      <c r="K371" s="245">
        <v>5</v>
      </c>
      <c r="L371" s="19" t="s">
        <v>683</v>
      </c>
      <c r="M371" s="250">
        <v>0.55000000000000004</v>
      </c>
      <c r="N371" s="251">
        <v>0.4</v>
      </c>
      <c r="X371" s="9" t="s">
        <v>0</v>
      </c>
    </row>
    <row r="372" spans="1:24" x14ac:dyDescent="0.2">
      <c r="A372" s="89" t="s">
        <v>832</v>
      </c>
      <c r="B372" s="25">
        <v>115</v>
      </c>
      <c r="C372" s="21" t="s">
        <v>28</v>
      </c>
      <c r="D372" s="22" t="s">
        <v>28</v>
      </c>
      <c r="E372" s="22" t="s">
        <v>28</v>
      </c>
      <c r="F372" s="26">
        <f t="shared" si="48"/>
        <v>0</v>
      </c>
      <c r="G372" s="22" t="s">
        <v>28</v>
      </c>
      <c r="H372" s="22" t="s">
        <v>28</v>
      </c>
      <c r="I372" s="26">
        <f t="shared" si="49"/>
        <v>0</v>
      </c>
      <c r="J372" s="26">
        <f t="shared" si="50"/>
        <v>0</v>
      </c>
      <c r="K372" s="245">
        <v>5</v>
      </c>
      <c r="L372" s="19" t="s">
        <v>683</v>
      </c>
      <c r="M372" s="250">
        <v>0.55000000000000004</v>
      </c>
      <c r="N372" s="251">
        <v>0.43000000000000005</v>
      </c>
      <c r="X372" s="9" t="s">
        <v>0</v>
      </c>
    </row>
    <row r="373" spans="1:24" x14ac:dyDescent="0.2">
      <c r="A373" s="90" t="s">
        <v>833</v>
      </c>
      <c r="B373" s="25">
        <v>116</v>
      </c>
      <c r="C373" s="111" t="s">
        <v>28</v>
      </c>
      <c r="D373" s="47" t="s">
        <v>28</v>
      </c>
      <c r="E373" s="47" t="s">
        <v>28</v>
      </c>
      <c r="F373" s="41">
        <f t="shared" si="48"/>
        <v>0</v>
      </c>
      <c r="G373" s="47" t="s">
        <v>28</v>
      </c>
      <c r="H373" s="47" t="s">
        <v>28</v>
      </c>
      <c r="I373" s="41">
        <f t="shared" si="49"/>
        <v>0</v>
      </c>
      <c r="J373" s="41">
        <f t="shared" si="50"/>
        <v>0</v>
      </c>
      <c r="K373" s="246">
        <v>5</v>
      </c>
      <c r="L373" s="195" t="s">
        <v>249</v>
      </c>
      <c r="M373" s="252">
        <v>0.55000000000000004</v>
      </c>
      <c r="N373" s="253">
        <v>0.4</v>
      </c>
      <c r="X373" s="9" t="s">
        <v>0</v>
      </c>
    </row>
    <row r="374" spans="1:24" x14ac:dyDescent="0.2">
      <c r="A374" s="247" t="s">
        <v>834</v>
      </c>
      <c r="B374" s="25"/>
      <c r="C374" s="18"/>
      <c r="D374" s="18"/>
      <c r="E374" s="18"/>
      <c r="F374" s="18"/>
      <c r="G374" s="18"/>
      <c r="H374" s="18"/>
      <c r="I374" s="18"/>
      <c r="J374" s="18"/>
      <c r="K374" s="18"/>
      <c r="L374" s="18"/>
      <c r="M374" s="254"/>
      <c r="N374" s="255"/>
      <c r="X374" s="9" t="s">
        <v>0</v>
      </c>
    </row>
    <row r="375" spans="1:24" x14ac:dyDescent="0.2">
      <c r="A375" s="89" t="s">
        <v>835</v>
      </c>
      <c r="B375" s="25">
        <v>117</v>
      </c>
      <c r="C375" s="114" t="s">
        <v>28</v>
      </c>
      <c r="D375" s="113" t="s">
        <v>28</v>
      </c>
      <c r="E375" s="113" t="s">
        <v>28</v>
      </c>
      <c r="F375" s="79">
        <f t="shared" ref="F375:F384" si="51">MAX(0,IF(OR(SUM(C375),SUM(D375)),MAX(SUM(C375),SUM(D375)),SUM(E375))*$M375)</f>
        <v>0</v>
      </c>
      <c r="G375" s="113" t="s">
        <v>28</v>
      </c>
      <c r="H375" s="113" t="s">
        <v>28</v>
      </c>
      <c r="I375" s="79">
        <f t="shared" ref="I375:I384" si="52">MAX(0,SUM(H375))*$N375</f>
        <v>0</v>
      </c>
      <c r="J375" s="79">
        <f t="shared" ref="J375:J384" si="53">SQRT(SUMSQ($F375,$I375)+2*$K$229*PRODUCT($F375,$I375))</f>
        <v>0</v>
      </c>
      <c r="K375" s="244">
        <v>5</v>
      </c>
      <c r="L375" s="194" t="s">
        <v>249</v>
      </c>
      <c r="M375" s="248">
        <v>0.1</v>
      </c>
      <c r="N375" s="249">
        <v>0.25</v>
      </c>
      <c r="X375" s="9" t="s">
        <v>0</v>
      </c>
    </row>
    <row r="376" spans="1:24" x14ac:dyDescent="0.2">
      <c r="A376" s="89" t="s">
        <v>836</v>
      </c>
      <c r="B376" s="25">
        <v>118</v>
      </c>
      <c r="C376" s="21" t="s">
        <v>28</v>
      </c>
      <c r="D376" s="22" t="s">
        <v>28</v>
      </c>
      <c r="E376" s="22" t="s">
        <v>28</v>
      </c>
      <c r="F376" s="26">
        <f t="shared" si="51"/>
        <v>0</v>
      </c>
      <c r="G376" s="22" t="s">
        <v>28</v>
      </c>
      <c r="H376" s="22" t="s">
        <v>28</v>
      </c>
      <c r="I376" s="26">
        <f t="shared" si="52"/>
        <v>0</v>
      </c>
      <c r="J376" s="26">
        <f t="shared" si="53"/>
        <v>0</v>
      </c>
      <c r="K376" s="245">
        <v>5</v>
      </c>
      <c r="L376" s="19" t="s">
        <v>718</v>
      </c>
      <c r="M376" s="250">
        <v>0.25</v>
      </c>
      <c r="N376" s="251">
        <v>0.15</v>
      </c>
      <c r="X376" s="9" t="s">
        <v>0</v>
      </c>
    </row>
    <row r="377" spans="1:24" x14ac:dyDescent="0.2">
      <c r="A377" s="89" t="s">
        <v>837</v>
      </c>
      <c r="B377" s="25">
        <v>119</v>
      </c>
      <c r="C377" s="21" t="s">
        <v>28</v>
      </c>
      <c r="D377" s="22" t="s">
        <v>28</v>
      </c>
      <c r="E377" s="22" t="s">
        <v>28</v>
      </c>
      <c r="F377" s="26">
        <f t="shared" si="51"/>
        <v>0</v>
      </c>
      <c r="G377" s="22" t="s">
        <v>28</v>
      </c>
      <c r="H377" s="22" t="s">
        <v>28</v>
      </c>
      <c r="I377" s="26">
        <f t="shared" si="52"/>
        <v>0</v>
      </c>
      <c r="J377" s="26">
        <f t="shared" si="53"/>
        <v>0</v>
      </c>
      <c r="K377" s="245">
        <v>5</v>
      </c>
      <c r="L377" s="19" t="s">
        <v>687</v>
      </c>
      <c r="M377" s="250">
        <v>0.45</v>
      </c>
      <c r="N377" s="251">
        <v>0.4</v>
      </c>
      <c r="X377" s="9" t="s">
        <v>0</v>
      </c>
    </row>
    <row r="378" spans="1:24" x14ac:dyDescent="0.2">
      <c r="A378" s="89" t="s">
        <v>838</v>
      </c>
      <c r="B378" s="25">
        <v>120</v>
      </c>
      <c r="C378" s="21" t="s">
        <v>28</v>
      </c>
      <c r="D378" s="22" t="s">
        <v>28</v>
      </c>
      <c r="E378" s="22" t="s">
        <v>28</v>
      </c>
      <c r="F378" s="26">
        <f t="shared" si="51"/>
        <v>0</v>
      </c>
      <c r="G378" s="22" t="s">
        <v>28</v>
      </c>
      <c r="H378" s="22" t="s">
        <v>28</v>
      </c>
      <c r="I378" s="26">
        <f t="shared" si="52"/>
        <v>0</v>
      </c>
      <c r="J378" s="26">
        <f t="shared" si="53"/>
        <v>0</v>
      </c>
      <c r="K378" s="245">
        <v>5</v>
      </c>
      <c r="L378" s="19" t="s">
        <v>687</v>
      </c>
      <c r="M378" s="250">
        <v>0.45</v>
      </c>
      <c r="N378" s="251">
        <v>0.4</v>
      </c>
      <c r="X378" s="9" t="s">
        <v>0</v>
      </c>
    </row>
    <row r="379" spans="1:24" x14ac:dyDescent="0.2">
      <c r="A379" s="89" t="s">
        <v>839</v>
      </c>
      <c r="B379" s="25">
        <v>121</v>
      </c>
      <c r="C379" s="21" t="s">
        <v>28</v>
      </c>
      <c r="D379" s="22" t="s">
        <v>28</v>
      </c>
      <c r="E379" s="22" t="s">
        <v>28</v>
      </c>
      <c r="F379" s="26">
        <f t="shared" si="51"/>
        <v>0</v>
      </c>
      <c r="G379" s="22" t="s">
        <v>28</v>
      </c>
      <c r="H379" s="22" t="s">
        <v>28</v>
      </c>
      <c r="I379" s="26">
        <f t="shared" si="52"/>
        <v>0</v>
      </c>
      <c r="J379" s="26">
        <f t="shared" si="53"/>
        <v>0</v>
      </c>
      <c r="K379" s="245">
        <v>5</v>
      </c>
      <c r="L379" s="19" t="s">
        <v>687</v>
      </c>
      <c r="M379" s="250">
        <v>0.45</v>
      </c>
      <c r="N379" s="251">
        <v>0.5</v>
      </c>
      <c r="X379" s="9" t="s">
        <v>0</v>
      </c>
    </row>
    <row r="380" spans="1:24" x14ac:dyDescent="0.2">
      <c r="A380" s="89" t="s">
        <v>840</v>
      </c>
      <c r="B380" s="25">
        <v>122</v>
      </c>
      <c r="C380" s="21" t="s">
        <v>28</v>
      </c>
      <c r="D380" s="22" t="s">
        <v>28</v>
      </c>
      <c r="E380" s="22" t="s">
        <v>28</v>
      </c>
      <c r="F380" s="26">
        <f t="shared" si="51"/>
        <v>0</v>
      </c>
      <c r="G380" s="22" t="s">
        <v>28</v>
      </c>
      <c r="H380" s="22" t="s">
        <v>28</v>
      </c>
      <c r="I380" s="26">
        <f t="shared" si="52"/>
        <v>0</v>
      </c>
      <c r="J380" s="26">
        <f t="shared" si="53"/>
        <v>0</v>
      </c>
      <c r="K380" s="245">
        <v>5</v>
      </c>
      <c r="L380" s="19" t="s">
        <v>687</v>
      </c>
      <c r="M380" s="250">
        <v>0.35</v>
      </c>
      <c r="N380" s="251">
        <v>0.2</v>
      </c>
      <c r="X380" s="9" t="s">
        <v>0</v>
      </c>
    </row>
    <row r="381" spans="1:24" x14ac:dyDescent="0.2">
      <c r="A381" s="89" t="s">
        <v>841</v>
      </c>
      <c r="B381" s="25">
        <v>123</v>
      </c>
      <c r="C381" s="21" t="s">
        <v>28</v>
      </c>
      <c r="D381" s="22" t="s">
        <v>28</v>
      </c>
      <c r="E381" s="22" t="s">
        <v>28</v>
      </c>
      <c r="F381" s="26">
        <f t="shared" si="51"/>
        <v>0</v>
      </c>
      <c r="G381" s="22" t="s">
        <v>28</v>
      </c>
      <c r="H381" s="22" t="s">
        <v>28</v>
      </c>
      <c r="I381" s="26">
        <f t="shared" si="52"/>
        <v>0</v>
      </c>
      <c r="J381" s="26">
        <f t="shared" si="53"/>
        <v>0</v>
      </c>
      <c r="K381" s="245">
        <v>5</v>
      </c>
      <c r="L381" s="19" t="s">
        <v>683</v>
      </c>
      <c r="M381" s="250">
        <v>0.45</v>
      </c>
      <c r="N381" s="251">
        <v>0.26</v>
      </c>
      <c r="X381" s="9" t="s">
        <v>0</v>
      </c>
    </row>
    <row r="382" spans="1:24" x14ac:dyDescent="0.2">
      <c r="A382" s="89" t="s">
        <v>842</v>
      </c>
      <c r="B382" s="25">
        <v>124</v>
      </c>
      <c r="C382" s="21" t="s">
        <v>28</v>
      </c>
      <c r="D382" s="22" t="s">
        <v>28</v>
      </c>
      <c r="E382" s="22" t="s">
        <v>28</v>
      </c>
      <c r="F382" s="26">
        <f t="shared" si="51"/>
        <v>0</v>
      </c>
      <c r="G382" s="22" t="s">
        <v>28</v>
      </c>
      <c r="H382" s="22" t="s">
        <v>28</v>
      </c>
      <c r="I382" s="26">
        <f t="shared" si="52"/>
        <v>0</v>
      </c>
      <c r="J382" s="26">
        <f t="shared" si="53"/>
        <v>0</v>
      </c>
      <c r="K382" s="245">
        <v>5</v>
      </c>
      <c r="L382" s="19" t="s">
        <v>249</v>
      </c>
      <c r="M382" s="250">
        <v>0.45</v>
      </c>
      <c r="N382" s="251">
        <v>0.35</v>
      </c>
      <c r="X382" s="9" t="s">
        <v>0</v>
      </c>
    </row>
    <row r="383" spans="1:24" x14ac:dyDescent="0.2">
      <c r="A383" s="89" t="s">
        <v>843</v>
      </c>
      <c r="B383" s="25">
        <v>125</v>
      </c>
      <c r="C383" s="21" t="s">
        <v>28</v>
      </c>
      <c r="D383" s="22" t="s">
        <v>28</v>
      </c>
      <c r="E383" s="22" t="s">
        <v>28</v>
      </c>
      <c r="F383" s="26">
        <f t="shared" si="51"/>
        <v>0</v>
      </c>
      <c r="G383" s="22" t="s">
        <v>28</v>
      </c>
      <c r="H383" s="22" t="s">
        <v>28</v>
      </c>
      <c r="I383" s="26">
        <f t="shared" si="52"/>
        <v>0</v>
      </c>
      <c r="J383" s="26">
        <f t="shared" si="53"/>
        <v>0</v>
      </c>
      <c r="K383" s="245">
        <v>5</v>
      </c>
      <c r="L383" s="19" t="s">
        <v>687</v>
      </c>
      <c r="M383" s="250">
        <v>0.45</v>
      </c>
      <c r="N383" s="251">
        <v>0.25</v>
      </c>
      <c r="X383" s="9" t="s">
        <v>0</v>
      </c>
    </row>
    <row r="384" spans="1:24" x14ac:dyDescent="0.2">
      <c r="A384" s="90" t="s">
        <v>844</v>
      </c>
      <c r="B384" s="25">
        <v>126</v>
      </c>
      <c r="C384" s="111" t="s">
        <v>28</v>
      </c>
      <c r="D384" s="47" t="s">
        <v>28</v>
      </c>
      <c r="E384" s="47" t="s">
        <v>28</v>
      </c>
      <c r="F384" s="41">
        <f t="shared" si="51"/>
        <v>0</v>
      </c>
      <c r="G384" s="47" t="s">
        <v>28</v>
      </c>
      <c r="H384" s="47" t="s">
        <v>28</v>
      </c>
      <c r="I384" s="41">
        <f t="shared" si="52"/>
        <v>0</v>
      </c>
      <c r="J384" s="41">
        <f t="shared" si="53"/>
        <v>0</v>
      </c>
      <c r="K384" s="246">
        <v>5</v>
      </c>
      <c r="L384" s="195" t="s">
        <v>687</v>
      </c>
      <c r="M384" s="252">
        <v>0.35</v>
      </c>
      <c r="N384" s="253">
        <v>0.35</v>
      </c>
      <c r="X384" s="9" t="s">
        <v>0</v>
      </c>
    </row>
    <row r="385" spans="1:24" x14ac:dyDescent="0.2">
      <c r="A385" s="247" t="s">
        <v>845</v>
      </c>
      <c r="B385" s="25"/>
      <c r="C385" s="18"/>
      <c r="D385" s="18"/>
      <c r="E385" s="18"/>
      <c r="F385" s="18"/>
      <c r="G385" s="18"/>
      <c r="H385" s="18"/>
      <c r="I385" s="18"/>
      <c r="J385" s="18"/>
      <c r="K385" s="18"/>
      <c r="L385" s="18"/>
      <c r="M385" s="254"/>
      <c r="N385" s="255"/>
      <c r="X385" s="9" t="s">
        <v>0</v>
      </c>
    </row>
    <row r="386" spans="1:24" x14ac:dyDescent="0.2">
      <c r="A386" s="89" t="s">
        <v>846</v>
      </c>
      <c r="B386" s="25">
        <v>127</v>
      </c>
      <c r="C386" s="114" t="s">
        <v>28</v>
      </c>
      <c r="D386" s="113" t="s">
        <v>28</v>
      </c>
      <c r="E386" s="113" t="s">
        <v>28</v>
      </c>
      <c r="F386" s="79">
        <f t="shared" ref="F386:F398" si="54">MAX(0,IF(OR(SUM(C386),SUM(D386)),MAX(SUM(C386),SUM(D386)),SUM(E386))*$M386)</f>
        <v>0</v>
      </c>
      <c r="G386" s="113" t="s">
        <v>28</v>
      </c>
      <c r="H386" s="113" t="s">
        <v>28</v>
      </c>
      <c r="I386" s="79">
        <f t="shared" ref="I386:I398" si="55">MAX(0,SUM(H386))*$N386</f>
        <v>0</v>
      </c>
      <c r="J386" s="79">
        <f t="shared" ref="J386:J398" si="56">SQRT(SUMSQ($F386,$I386)+2*$K$229*PRODUCT($F386,$I386))</f>
        <v>0</v>
      </c>
      <c r="K386" s="244">
        <v>5</v>
      </c>
      <c r="L386" s="194" t="s">
        <v>687</v>
      </c>
      <c r="M386" s="248">
        <v>0.25</v>
      </c>
      <c r="N386" s="249">
        <v>0.3</v>
      </c>
      <c r="X386" s="9" t="s">
        <v>0</v>
      </c>
    </row>
    <row r="387" spans="1:24" x14ac:dyDescent="0.2">
      <c r="A387" s="89" t="s">
        <v>847</v>
      </c>
      <c r="B387" s="25">
        <v>128</v>
      </c>
      <c r="C387" s="21" t="s">
        <v>28</v>
      </c>
      <c r="D387" s="22" t="s">
        <v>28</v>
      </c>
      <c r="E387" s="22" t="s">
        <v>28</v>
      </c>
      <c r="F387" s="26">
        <f t="shared" si="54"/>
        <v>0</v>
      </c>
      <c r="G387" s="22" t="s">
        <v>28</v>
      </c>
      <c r="H387" s="22" t="s">
        <v>28</v>
      </c>
      <c r="I387" s="26">
        <f t="shared" si="55"/>
        <v>0</v>
      </c>
      <c r="J387" s="26">
        <f t="shared" si="56"/>
        <v>0</v>
      </c>
      <c r="K387" s="245">
        <v>5</v>
      </c>
      <c r="L387" s="19" t="s">
        <v>687</v>
      </c>
      <c r="M387" s="250">
        <v>0.35</v>
      </c>
      <c r="N387" s="251">
        <v>0.5</v>
      </c>
      <c r="X387" s="9" t="s">
        <v>0</v>
      </c>
    </row>
    <row r="388" spans="1:24" x14ac:dyDescent="0.2">
      <c r="A388" s="89" t="s">
        <v>848</v>
      </c>
      <c r="B388" s="25">
        <v>129</v>
      </c>
      <c r="C388" s="21" t="s">
        <v>28</v>
      </c>
      <c r="D388" s="22" t="s">
        <v>28</v>
      </c>
      <c r="E388" s="22" t="s">
        <v>28</v>
      </c>
      <c r="F388" s="26">
        <f t="shared" si="54"/>
        <v>0</v>
      </c>
      <c r="G388" s="22" t="s">
        <v>28</v>
      </c>
      <c r="H388" s="22" t="s">
        <v>28</v>
      </c>
      <c r="I388" s="26">
        <f t="shared" si="55"/>
        <v>0</v>
      </c>
      <c r="J388" s="26">
        <f t="shared" si="56"/>
        <v>0</v>
      </c>
      <c r="K388" s="245">
        <v>5</v>
      </c>
      <c r="L388" s="19" t="s">
        <v>687</v>
      </c>
      <c r="M388" s="250">
        <v>0.45</v>
      </c>
      <c r="N388" s="251">
        <v>0.45</v>
      </c>
      <c r="X388" s="9" t="s">
        <v>0</v>
      </c>
    </row>
    <row r="389" spans="1:24" x14ac:dyDescent="0.2">
      <c r="A389" s="89" t="s">
        <v>849</v>
      </c>
      <c r="B389" s="25">
        <v>130</v>
      </c>
      <c r="C389" s="21" t="s">
        <v>28</v>
      </c>
      <c r="D389" s="22" t="s">
        <v>28</v>
      </c>
      <c r="E389" s="22" t="s">
        <v>28</v>
      </c>
      <c r="F389" s="26">
        <f t="shared" si="54"/>
        <v>0</v>
      </c>
      <c r="G389" s="22" t="s">
        <v>28</v>
      </c>
      <c r="H389" s="22" t="s">
        <v>28</v>
      </c>
      <c r="I389" s="26">
        <f t="shared" si="55"/>
        <v>0</v>
      </c>
      <c r="J389" s="26">
        <f t="shared" si="56"/>
        <v>0</v>
      </c>
      <c r="K389" s="245">
        <v>5</v>
      </c>
      <c r="L389" s="19" t="s">
        <v>249</v>
      </c>
      <c r="M389" s="250">
        <v>0.35</v>
      </c>
      <c r="N389" s="251">
        <v>0.5</v>
      </c>
      <c r="X389" s="9" t="s">
        <v>0</v>
      </c>
    </row>
    <row r="390" spans="1:24" x14ac:dyDescent="0.2">
      <c r="A390" s="89" t="s">
        <v>850</v>
      </c>
      <c r="B390" s="25">
        <v>131</v>
      </c>
      <c r="C390" s="21" t="s">
        <v>28</v>
      </c>
      <c r="D390" s="22" t="s">
        <v>28</v>
      </c>
      <c r="E390" s="22" t="s">
        <v>28</v>
      </c>
      <c r="F390" s="26">
        <f t="shared" si="54"/>
        <v>0</v>
      </c>
      <c r="G390" s="22" t="s">
        <v>28</v>
      </c>
      <c r="H390" s="22" t="s">
        <v>28</v>
      </c>
      <c r="I390" s="26">
        <f t="shared" si="55"/>
        <v>0</v>
      </c>
      <c r="J390" s="26">
        <f t="shared" si="56"/>
        <v>0</v>
      </c>
      <c r="K390" s="245">
        <v>5</v>
      </c>
      <c r="L390" s="19" t="s">
        <v>683</v>
      </c>
      <c r="M390" s="250">
        <v>0.125</v>
      </c>
      <c r="N390" s="251">
        <v>0.31</v>
      </c>
      <c r="X390" s="9" t="s">
        <v>0</v>
      </c>
    </row>
    <row r="391" spans="1:24" x14ac:dyDescent="0.2">
      <c r="A391" s="89" t="s">
        <v>851</v>
      </c>
      <c r="B391" s="25">
        <v>132</v>
      </c>
      <c r="C391" s="21" t="s">
        <v>28</v>
      </c>
      <c r="D391" s="22" t="s">
        <v>28</v>
      </c>
      <c r="E391" s="22" t="s">
        <v>28</v>
      </c>
      <c r="F391" s="26">
        <f t="shared" si="54"/>
        <v>0</v>
      </c>
      <c r="G391" s="22" t="s">
        <v>28</v>
      </c>
      <c r="H391" s="22" t="s">
        <v>28</v>
      </c>
      <c r="I391" s="26">
        <f t="shared" si="55"/>
        <v>0</v>
      </c>
      <c r="J391" s="26">
        <f t="shared" si="56"/>
        <v>0</v>
      </c>
      <c r="K391" s="245">
        <v>5</v>
      </c>
      <c r="L391" s="19" t="s">
        <v>249</v>
      </c>
      <c r="M391" s="250">
        <v>0.15</v>
      </c>
      <c r="N391" s="251">
        <v>0.1</v>
      </c>
      <c r="X391" s="9" t="s">
        <v>0</v>
      </c>
    </row>
    <row r="392" spans="1:24" x14ac:dyDescent="0.2">
      <c r="A392" s="89" t="s">
        <v>852</v>
      </c>
      <c r="B392" s="25">
        <v>133</v>
      </c>
      <c r="C392" s="21" t="s">
        <v>28</v>
      </c>
      <c r="D392" s="22" t="s">
        <v>28</v>
      </c>
      <c r="E392" s="22" t="s">
        <v>28</v>
      </c>
      <c r="F392" s="26">
        <f t="shared" si="54"/>
        <v>0</v>
      </c>
      <c r="G392" s="22" t="s">
        <v>28</v>
      </c>
      <c r="H392" s="22" t="s">
        <v>28</v>
      </c>
      <c r="I392" s="26">
        <f t="shared" si="55"/>
        <v>0</v>
      </c>
      <c r="J392" s="26">
        <f t="shared" si="56"/>
        <v>0</v>
      </c>
      <c r="K392" s="245">
        <v>5</v>
      </c>
      <c r="L392" s="19" t="s">
        <v>613</v>
      </c>
      <c r="M392" s="250">
        <v>0.5</v>
      </c>
      <c r="N392" s="251">
        <v>0.5</v>
      </c>
      <c r="X392" s="9" t="s">
        <v>0</v>
      </c>
    </row>
    <row r="393" spans="1:24" x14ac:dyDescent="0.2">
      <c r="A393" s="89" t="s">
        <v>853</v>
      </c>
      <c r="B393" s="25">
        <v>134</v>
      </c>
      <c r="C393" s="21" t="s">
        <v>28</v>
      </c>
      <c r="D393" s="22" t="s">
        <v>28</v>
      </c>
      <c r="E393" s="22" t="s">
        <v>28</v>
      </c>
      <c r="F393" s="26">
        <f t="shared" si="54"/>
        <v>0</v>
      </c>
      <c r="G393" s="22" t="s">
        <v>28</v>
      </c>
      <c r="H393" s="22" t="s">
        <v>28</v>
      </c>
      <c r="I393" s="26">
        <f t="shared" si="55"/>
        <v>0</v>
      </c>
      <c r="J393" s="26">
        <f t="shared" si="56"/>
        <v>0</v>
      </c>
      <c r="K393" s="245">
        <v>5</v>
      </c>
      <c r="L393" s="19" t="s">
        <v>249</v>
      </c>
      <c r="M393" s="250">
        <v>0.45</v>
      </c>
      <c r="N393" s="251">
        <v>0.5</v>
      </c>
      <c r="X393" s="9" t="s">
        <v>0</v>
      </c>
    </row>
    <row r="394" spans="1:24" x14ac:dyDescent="0.2">
      <c r="A394" s="89" t="s">
        <v>854</v>
      </c>
      <c r="B394" s="25">
        <v>135</v>
      </c>
      <c r="C394" s="21" t="s">
        <v>28</v>
      </c>
      <c r="D394" s="22" t="s">
        <v>28</v>
      </c>
      <c r="E394" s="22" t="s">
        <v>28</v>
      </c>
      <c r="F394" s="26">
        <f t="shared" si="54"/>
        <v>0</v>
      </c>
      <c r="G394" s="22" t="s">
        <v>28</v>
      </c>
      <c r="H394" s="22" t="s">
        <v>28</v>
      </c>
      <c r="I394" s="26">
        <f t="shared" si="55"/>
        <v>0</v>
      </c>
      <c r="J394" s="26">
        <f t="shared" si="56"/>
        <v>0</v>
      </c>
      <c r="K394" s="245">
        <v>5</v>
      </c>
      <c r="L394" s="19" t="s">
        <v>718</v>
      </c>
      <c r="M394" s="250">
        <v>0.15</v>
      </c>
      <c r="N394" s="251">
        <v>0.3</v>
      </c>
      <c r="X394" s="9" t="s">
        <v>0</v>
      </c>
    </row>
    <row r="395" spans="1:24" x14ac:dyDescent="0.2">
      <c r="A395" s="89" t="s">
        <v>855</v>
      </c>
      <c r="B395" s="25">
        <v>136</v>
      </c>
      <c r="C395" s="21" t="s">
        <v>28</v>
      </c>
      <c r="D395" s="22" t="s">
        <v>28</v>
      </c>
      <c r="E395" s="22" t="s">
        <v>28</v>
      </c>
      <c r="F395" s="26">
        <f t="shared" si="54"/>
        <v>0</v>
      </c>
      <c r="G395" s="22" t="s">
        <v>28</v>
      </c>
      <c r="H395" s="22" t="s">
        <v>28</v>
      </c>
      <c r="I395" s="26">
        <f t="shared" si="55"/>
        <v>0</v>
      </c>
      <c r="J395" s="26">
        <f t="shared" si="56"/>
        <v>0</v>
      </c>
      <c r="K395" s="245">
        <v>5</v>
      </c>
      <c r="L395" s="19" t="s">
        <v>718</v>
      </c>
      <c r="M395" s="250">
        <v>0.25</v>
      </c>
      <c r="N395" s="251">
        <v>0.35</v>
      </c>
      <c r="X395" s="9" t="s">
        <v>0</v>
      </c>
    </row>
    <row r="396" spans="1:24" x14ac:dyDescent="0.2">
      <c r="A396" s="89" t="s">
        <v>856</v>
      </c>
      <c r="B396" s="25">
        <v>137</v>
      </c>
      <c r="C396" s="21" t="s">
        <v>28</v>
      </c>
      <c r="D396" s="22" t="s">
        <v>28</v>
      </c>
      <c r="E396" s="22" t="s">
        <v>28</v>
      </c>
      <c r="F396" s="26">
        <f t="shared" si="54"/>
        <v>0</v>
      </c>
      <c r="G396" s="22" t="s">
        <v>28</v>
      </c>
      <c r="H396" s="22" t="s">
        <v>28</v>
      </c>
      <c r="I396" s="26">
        <f t="shared" si="55"/>
        <v>0</v>
      </c>
      <c r="J396" s="26">
        <f t="shared" si="56"/>
        <v>0</v>
      </c>
      <c r="K396" s="245">
        <v>5</v>
      </c>
      <c r="L396" s="19" t="s">
        <v>718</v>
      </c>
      <c r="M396" s="250">
        <v>0.25</v>
      </c>
      <c r="N396" s="251">
        <v>0.2</v>
      </c>
      <c r="X396" s="9" t="s">
        <v>0</v>
      </c>
    </row>
    <row r="397" spans="1:24" x14ac:dyDescent="0.2">
      <c r="A397" s="90" t="s">
        <v>857</v>
      </c>
      <c r="B397" s="25">
        <v>138</v>
      </c>
      <c r="C397" s="21" t="s">
        <v>28</v>
      </c>
      <c r="D397" s="22" t="s">
        <v>28</v>
      </c>
      <c r="E397" s="22" t="s">
        <v>28</v>
      </c>
      <c r="F397" s="26">
        <f t="shared" si="54"/>
        <v>0</v>
      </c>
      <c r="G397" s="22" t="s">
        <v>28</v>
      </c>
      <c r="H397" s="22" t="s">
        <v>28</v>
      </c>
      <c r="I397" s="26">
        <f t="shared" si="55"/>
        <v>0</v>
      </c>
      <c r="J397" s="26">
        <f t="shared" si="56"/>
        <v>0</v>
      </c>
      <c r="K397" s="245">
        <v>5</v>
      </c>
      <c r="L397" s="19" t="s">
        <v>718</v>
      </c>
      <c r="M397" s="250">
        <v>0.25</v>
      </c>
      <c r="N397" s="251">
        <v>0.2</v>
      </c>
      <c r="X397" s="9" t="s">
        <v>0</v>
      </c>
    </row>
    <row r="398" spans="1:24" x14ac:dyDescent="0.2">
      <c r="A398" s="89" t="s">
        <v>858</v>
      </c>
      <c r="B398" s="25">
        <v>139</v>
      </c>
      <c r="C398" s="111" t="s">
        <v>28</v>
      </c>
      <c r="D398" s="47" t="s">
        <v>28</v>
      </c>
      <c r="E398" s="47" t="s">
        <v>28</v>
      </c>
      <c r="F398" s="41">
        <f t="shared" si="54"/>
        <v>0</v>
      </c>
      <c r="G398" s="47" t="s">
        <v>28</v>
      </c>
      <c r="H398" s="47" t="s">
        <v>28</v>
      </c>
      <c r="I398" s="41">
        <f t="shared" si="55"/>
        <v>0</v>
      </c>
      <c r="J398" s="41">
        <f t="shared" si="56"/>
        <v>0</v>
      </c>
      <c r="K398" s="246">
        <v>5</v>
      </c>
      <c r="L398" s="195" t="s">
        <v>718</v>
      </c>
      <c r="M398" s="252">
        <v>0.15</v>
      </c>
      <c r="N398" s="253">
        <v>0.2</v>
      </c>
      <c r="X398" s="9" t="s">
        <v>0</v>
      </c>
    </row>
    <row r="399" spans="1:24" x14ac:dyDescent="0.2">
      <c r="A399" s="247" t="s">
        <v>859</v>
      </c>
      <c r="B399" s="25"/>
      <c r="C399" s="18"/>
      <c r="D399" s="18"/>
      <c r="E399" s="18"/>
      <c r="F399" s="18"/>
      <c r="G399" s="18"/>
      <c r="H399" s="18"/>
      <c r="I399" s="18"/>
      <c r="J399" s="18"/>
      <c r="K399" s="18"/>
      <c r="L399" s="18"/>
      <c r="M399" s="254"/>
      <c r="N399" s="255"/>
      <c r="X399" s="9" t="s">
        <v>0</v>
      </c>
    </row>
    <row r="400" spans="1:24" x14ac:dyDescent="0.2">
      <c r="A400" s="89" t="s">
        <v>860</v>
      </c>
      <c r="B400" s="25">
        <v>140</v>
      </c>
      <c r="C400" s="114" t="s">
        <v>28</v>
      </c>
      <c r="D400" s="113" t="s">
        <v>28</v>
      </c>
      <c r="E400" s="113" t="s">
        <v>28</v>
      </c>
      <c r="F400" s="79">
        <f t="shared" ref="F400:F414" si="57">MAX(0,IF(OR(SUM(C400),SUM(D400)),MAX(SUM(C400),SUM(D400)),SUM(E400))*$M400)</f>
        <v>0</v>
      </c>
      <c r="G400" s="113" t="s">
        <v>28</v>
      </c>
      <c r="H400" s="113" t="s">
        <v>28</v>
      </c>
      <c r="I400" s="79">
        <f t="shared" ref="I400:I414" si="58">MAX(0,SUM(H400))*$N400</f>
        <v>0</v>
      </c>
      <c r="J400" s="79">
        <f t="shared" ref="J400:J414" si="59">SQRT(SUMSQ($F400,$I400)+2*$K$229*PRODUCT($F400,$I400))</f>
        <v>0</v>
      </c>
      <c r="K400" s="244">
        <v>5</v>
      </c>
      <c r="L400" s="194" t="s">
        <v>249</v>
      </c>
      <c r="M400" s="248">
        <v>0.3</v>
      </c>
      <c r="N400" s="249">
        <v>0.25</v>
      </c>
      <c r="X400" s="9" t="s">
        <v>0</v>
      </c>
    </row>
    <row r="401" spans="1:24" x14ac:dyDescent="0.2">
      <c r="A401" s="89" t="s">
        <v>861</v>
      </c>
      <c r="B401" s="25">
        <v>141</v>
      </c>
      <c r="C401" s="21" t="s">
        <v>28</v>
      </c>
      <c r="D401" s="22" t="s">
        <v>28</v>
      </c>
      <c r="E401" s="22" t="s">
        <v>28</v>
      </c>
      <c r="F401" s="26">
        <f t="shared" si="57"/>
        <v>0</v>
      </c>
      <c r="G401" s="22" t="s">
        <v>28</v>
      </c>
      <c r="H401" s="22" t="s">
        <v>28</v>
      </c>
      <c r="I401" s="26">
        <f t="shared" si="58"/>
        <v>0</v>
      </c>
      <c r="J401" s="26">
        <f t="shared" si="59"/>
        <v>0</v>
      </c>
      <c r="K401" s="245">
        <v>5</v>
      </c>
      <c r="L401" s="19" t="s">
        <v>249</v>
      </c>
      <c r="M401" s="250">
        <v>0.25</v>
      </c>
      <c r="N401" s="251">
        <v>0.2</v>
      </c>
      <c r="X401" s="9" t="s">
        <v>0</v>
      </c>
    </row>
    <row r="402" spans="1:24" x14ac:dyDescent="0.2">
      <c r="A402" s="89" t="s">
        <v>862</v>
      </c>
      <c r="B402" s="25">
        <v>142</v>
      </c>
      <c r="C402" s="21" t="s">
        <v>28</v>
      </c>
      <c r="D402" s="22" t="s">
        <v>28</v>
      </c>
      <c r="E402" s="22" t="s">
        <v>28</v>
      </c>
      <c r="F402" s="26">
        <f t="shared" si="57"/>
        <v>0</v>
      </c>
      <c r="G402" s="22" t="s">
        <v>28</v>
      </c>
      <c r="H402" s="22" t="s">
        <v>28</v>
      </c>
      <c r="I402" s="26">
        <f t="shared" si="58"/>
        <v>0</v>
      </c>
      <c r="J402" s="26">
        <f t="shared" si="59"/>
        <v>0</v>
      </c>
      <c r="K402" s="245">
        <v>5</v>
      </c>
      <c r="L402" s="19" t="s">
        <v>687</v>
      </c>
      <c r="M402" s="250">
        <v>0.3</v>
      </c>
      <c r="N402" s="251">
        <v>0.25</v>
      </c>
      <c r="X402" s="9" t="s">
        <v>0</v>
      </c>
    </row>
    <row r="403" spans="1:24" x14ac:dyDescent="0.2">
      <c r="A403" s="89" t="s">
        <v>863</v>
      </c>
      <c r="B403" s="25">
        <v>143</v>
      </c>
      <c r="C403" s="21" t="s">
        <v>28</v>
      </c>
      <c r="D403" s="22" t="s">
        <v>28</v>
      </c>
      <c r="E403" s="22" t="s">
        <v>28</v>
      </c>
      <c r="F403" s="26">
        <f t="shared" si="57"/>
        <v>0</v>
      </c>
      <c r="G403" s="22" t="s">
        <v>28</v>
      </c>
      <c r="H403" s="22" t="s">
        <v>28</v>
      </c>
      <c r="I403" s="26">
        <f t="shared" si="58"/>
        <v>0</v>
      </c>
      <c r="J403" s="26">
        <f t="shared" si="59"/>
        <v>0</v>
      </c>
      <c r="K403" s="245">
        <v>5</v>
      </c>
      <c r="L403" s="19" t="s">
        <v>687</v>
      </c>
      <c r="M403" s="250">
        <v>0.35</v>
      </c>
      <c r="N403" s="251">
        <v>0.3</v>
      </c>
      <c r="X403" s="9" t="s">
        <v>0</v>
      </c>
    </row>
    <row r="404" spans="1:24" x14ac:dyDescent="0.2">
      <c r="A404" s="89" t="s">
        <v>864</v>
      </c>
      <c r="B404" s="25">
        <v>144</v>
      </c>
      <c r="C404" s="21" t="s">
        <v>28</v>
      </c>
      <c r="D404" s="22" t="s">
        <v>28</v>
      </c>
      <c r="E404" s="22" t="s">
        <v>28</v>
      </c>
      <c r="F404" s="26">
        <f t="shared" si="57"/>
        <v>0</v>
      </c>
      <c r="G404" s="22" t="s">
        <v>28</v>
      </c>
      <c r="H404" s="22" t="s">
        <v>28</v>
      </c>
      <c r="I404" s="26">
        <f t="shared" si="58"/>
        <v>0</v>
      </c>
      <c r="J404" s="26">
        <f t="shared" si="59"/>
        <v>0</v>
      </c>
      <c r="K404" s="245">
        <v>5</v>
      </c>
      <c r="L404" s="19" t="s">
        <v>718</v>
      </c>
      <c r="M404" s="250">
        <v>0.3</v>
      </c>
      <c r="N404" s="251">
        <v>0.25</v>
      </c>
      <c r="X404" s="9" t="s">
        <v>0</v>
      </c>
    </row>
    <row r="405" spans="1:24" x14ac:dyDescent="0.2">
      <c r="A405" s="89" t="s">
        <v>865</v>
      </c>
      <c r="B405" s="25">
        <v>145</v>
      </c>
      <c r="C405" s="21" t="s">
        <v>28</v>
      </c>
      <c r="D405" s="22" t="s">
        <v>28</v>
      </c>
      <c r="E405" s="22" t="s">
        <v>28</v>
      </c>
      <c r="F405" s="26">
        <f t="shared" si="57"/>
        <v>0</v>
      </c>
      <c r="G405" s="22" t="s">
        <v>28</v>
      </c>
      <c r="H405" s="22" t="s">
        <v>28</v>
      </c>
      <c r="I405" s="26">
        <f t="shared" si="58"/>
        <v>0</v>
      </c>
      <c r="J405" s="26">
        <f t="shared" si="59"/>
        <v>0</v>
      </c>
      <c r="K405" s="245">
        <v>5</v>
      </c>
      <c r="L405" s="19" t="s">
        <v>683</v>
      </c>
      <c r="M405" s="250">
        <v>0.35</v>
      </c>
      <c r="N405" s="251">
        <v>0.31</v>
      </c>
      <c r="X405" s="9" t="s">
        <v>0</v>
      </c>
    </row>
    <row r="406" spans="1:24" x14ac:dyDescent="0.2">
      <c r="A406" s="89" t="s">
        <v>866</v>
      </c>
      <c r="B406" s="25">
        <v>146</v>
      </c>
      <c r="C406" s="21" t="s">
        <v>28</v>
      </c>
      <c r="D406" s="22" t="s">
        <v>28</v>
      </c>
      <c r="E406" s="22" t="s">
        <v>28</v>
      </c>
      <c r="F406" s="26">
        <f t="shared" si="57"/>
        <v>0</v>
      </c>
      <c r="G406" s="22" t="s">
        <v>28</v>
      </c>
      <c r="H406" s="22" t="s">
        <v>28</v>
      </c>
      <c r="I406" s="26">
        <f t="shared" si="58"/>
        <v>0</v>
      </c>
      <c r="J406" s="26">
        <f t="shared" si="59"/>
        <v>0</v>
      </c>
      <c r="K406" s="245">
        <v>5</v>
      </c>
      <c r="L406" s="19" t="s">
        <v>613</v>
      </c>
      <c r="M406" s="250">
        <v>0.35</v>
      </c>
      <c r="N406" s="251">
        <v>0.3</v>
      </c>
      <c r="X406" s="9" t="s">
        <v>0</v>
      </c>
    </row>
    <row r="407" spans="1:24" x14ac:dyDescent="0.2">
      <c r="A407" s="89" t="s">
        <v>867</v>
      </c>
      <c r="B407" s="25">
        <v>147</v>
      </c>
      <c r="C407" s="21" t="s">
        <v>28</v>
      </c>
      <c r="D407" s="22" t="s">
        <v>28</v>
      </c>
      <c r="E407" s="22" t="s">
        <v>28</v>
      </c>
      <c r="F407" s="26">
        <f t="shared" si="57"/>
        <v>0</v>
      </c>
      <c r="G407" s="22" t="s">
        <v>28</v>
      </c>
      <c r="H407" s="22" t="s">
        <v>28</v>
      </c>
      <c r="I407" s="26">
        <f t="shared" si="58"/>
        <v>0</v>
      </c>
      <c r="J407" s="26">
        <f t="shared" si="59"/>
        <v>0</v>
      </c>
      <c r="K407" s="245">
        <v>5</v>
      </c>
      <c r="L407" s="19" t="s">
        <v>687</v>
      </c>
      <c r="M407" s="250">
        <v>0.35</v>
      </c>
      <c r="N407" s="251">
        <v>0.3</v>
      </c>
      <c r="X407" s="9" t="s">
        <v>0</v>
      </c>
    </row>
    <row r="408" spans="1:24" x14ac:dyDescent="0.2">
      <c r="A408" s="89" t="s">
        <v>868</v>
      </c>
      <c r="B408" s="25">
        <v>148</v>
      </c>
      <c r="C408" s="21" t="s">
        <v>28</v>
      </c>
      <c r="D408" s="22" t="s">
        <v>28</v>
      </c>
      <c r="E408" s="22" t="s">
        <v>28</v>
      </c>
      <c r="F408" s="26">
        <f t="shared" si="57"/>
        <v>0</v>
      </c>
      <c r="G408" s="22" t="s">
        <v>28</v>
      </c>
      <c r="H408" s="22" t="s">
        <v>28</v>
      </c>
      <c r="I408" s="26">
        <f t="shared" si="58"/>
        <v>0</v>
      </c>
      <c r="J408" s="26">
        <f t="shared" si="59"/>
        <v>0</v>
      </c>
      <c r="K408" s="245">
        <v>5</v>
      </c>
      <c r="L408" s="19" t="s">
        <v>613</v>
      </c>
      <c r="M408" s="250">
        <v>0.35</v>
      </c>
      <c r="N408" s="251">
        <v>0.3</v>
      </c>
      <c r="X408" s="9" t="s">
        <v>0</v>
      </c>
    </row>
    <row r="409" spans="1:24" x14ac:dyDescent="0.2">
      <c r="A409" s="89" t="s">
        <v>869</v>
      </c>
      <c r="B409" s="25">
        <v>149</v>
      </c>
      <c r="C409" s="21" t="s">
        <v>28</v>
      </c>
      <c r="D409" s="22" t="s">
        <v>28</v>
      </c>
      <c r="E409" s="22" t="s">
        <v>28</v>
      </c>
      <c r="F409" s="26">
        <f t="shared" si="57"/>
        <v>0</v>
      </c>
      <c r="G409" s="22" t="s">
        <v>28</v>
      </c>
      <c r="H409" s="22" t="s">
        <v>28</v>
      </c>
      <c r="I409" s="26">
        <f t="shared" si="58"/>
        <v>0</v>
      </c>
      <c r="J409" s="26">
        <f t="shared" si="59"/>
        <v>0</v>
      </c>
      <c r="K409" s="245">
        <v>5</v>
      </c>
      <c r="L409" s="19" t="s">
        <v>679</v>
      </c>
      <c r="M409" s="250">
        <v>0.35</v>
      </c>
      <c r="N409" s="251">
        <v>0.3</v>
      </c>
      <c r="X409" s="9" t="s">
        <v>0</v>
      </c>
    </row>
    <row r="410" spans="1:24" x14ac:dyDescent="0.2">
      <c r="A410" s="89" t="s">
        <v>870</v>
      </c>
      <c r="B410" s="25">
        <v>150</v>
      </c>
      <c r="C410" s="21" t="s">
        <v>28</v>
      </c>
      <c r="D410" s="22" t="s">
        <v>28</v>
      </c>
      <c r="E410" s="22" t="s">
        <v>28</v>
      </c>
      <c r="F410" s="26">
        <f t="shared" si="57"/>
        <v>0</v>
      </c>
      <c r="G410" s="22" t="s">
        <v>28</v>
      </c>
      <c r="H410" s="22" t="s">
        <v>28</v>
      </c>
      <c r="I410" s="26">
        <f t="shared" si="58"/>
        <v>0</v>
      </c>
      <c r="J410" s="26">
        <f t="shared" si="59"/>
        <v>0</v>
      </c>
      <c r="K410" s="245">
        <v>5</v>
      </c>
      <c r="L410" s="19" t="s">
        <v>249</v>
      </c>
      <c r="M410" s="250">
        <v>0.35</v>
      </c>
      <c r="N410" s="251">
        <v>0.3</v>
      </c>
      <c r="X410" s="9" t="s">
        <v>0</v>
      </c>
    </row>
    <row r="411" spans="1:24" x14ac:dyDescent="0.2">
      <c r="A411" s="89" t="s">
        <v>871</v>
      </c>
      <c r="B411" s="25">
        <v>151</v>
      </c>
      <c r="C411" s="21" t="s">
        <v>28</v>
      </c>
      <c r="D411" s="22" t="s">
        <v>28</v>
      </c>
      <c r="E411" s="22" t="s">
        <v>28</v>
      </c>
      <c r="F411" s="26">
        <f t="shared" si="57"/>
        <v>0</v>
      </c>
      <c r="G411" s="22" t="s">
        <v>28</v>
      </c>
      <c r="H411" s="22" t="s">
        <v>28</v>
      </c>
      <c r="I411" s="26">
        <f t="shared" si="58"/>
        <v>0</v>
      </c>
      <c r="J411" s="26">
        <f t="shared" si="59"/>
        <v>0</v>
      </c>
      <c r="K411" s="245">
        <v>5</v>
      </c>
      <c r="L411" s="19" t="s">
        <v>687</v>
      </c>
      <c r="M411" s="250">
        <v>0.45</v>
      </c>
      <c r="N411" s="251">
        <v>0.35</v>
      </c>
      <c r="X411" s="9" t="s">
        <v>0</v>
      </c>
    </row>
    <row r="412" spans="1:24" x14ac:dyDescent="0.2">
      <c r="A412" s="89" t="s">
        <v>872</v>
      </c>
      <c r="B412" s="25">
        <v>152</v>
      </c>
      <c r="C412" s="21" t="s">
        <v>28</v>
      </c>
      <c r="D412" s="22" t="s">
        <v>28</v>
      </c>
      <c r="E412" s="22" t="s">
        <v>28</v>
      </c>
      <c r="F412" s="26">
        <f t="shared" si="57"/>
        <v>0</v>
      </c>
      <c r="G412" s="22" t="s">
        <v>28</v>
      </c>
      <c r="H412" s="22" t="s">
        <v>28</v>
      </c>
      <c r="I412" s="26">
        <f t="shared" si="58"/>
        <v>0</v>
      </c>
      <c r="J412" s="26">
        <f t="shared" si="59"/>
        <v>0</v>
      </c>
      <c r="K412" s="245">
        <v>5</v>
      </c>
      <c r="L412" s="19" t="s">
        <v>683</v>
      </c>
      <c r="M412" s="250">
        <v>0.35</v>
      </c>
      <c r="N412" s="251">
        <v>0.35</v>
      </c>
      <c r="X412" s="9" t="s">
        <v>0</v>
      </c>
    </row>
    <row r="413" spans="1:24" x14ac:dyDescent="0.2">
      <c r="A413" s="89" t="s">
        <v>873</v>
      </c>
      <c r="B413" s="25">
        <v>153</v>
      </c>
      <c r="C413" s="21" t="s">
        <v>28</v>
      </c>
      <c r="D413" s="22" t="s">
        <v>28</v>
      </c>
      <c r="E413" s="22" t="s">
        <v>28</v>
      </c>
      <c r="F413" s="26">
        <f t="shared" si="57"/>
        <v>0</v>
      </c>
      <c r="G413" s="22" t="s">
        <v>28</v>
      </c>
      <c r="H413" s="22" t="s">
        <v>28</v>
      </c>
      <c r="I413" s="26">
        <f t="shared" si="58"/>
        <v>0</v>
      </c>
      <c r="J413" s="26">
        <f t="shared" si="59"/>
        <v>0</v>
      </c>
      <c r="K413" s="245">
        <v>5</v>
      </c>
      <c r="L413" s="19" t="s">
        <v>683</v>
      </c>
      <c r="M413" s="250">
        <v>0.35</v>
      </c>
      <c r="N413" s="251">
        <v>0.31</v>
      </c>
      <c r="X413" s="9" t="s">
        <v>0</v>
      </c>
    </row>
    <row r="414" spans="1:24" x14ac:dyDescent="0.2">
      <c r="A414" s="90" t="s">
        <v>874</v>
      </c>
      <c r="B414" s="25">
        <v>154</v>
      </c>
      <c r="C414" s="111" t="s">
        <v>28</v>
      </c>
      <c r="D414" s="47" t="s">
        <v>28</v>
      </c>
      <c r="E414" s="47" t="s">
        <v>28</v>
      </c>
      <c r="F414" s="41">
        <f t="shared" si="57"/>
        <v>0</v>
      </c>
      <c r="G414" s="47" t="s">
        <v>28</v>
      </c>
      <c r="H414" s="47" t="s">
        <v>28</v>
      </c>
      <c r="I414" s="41">
        <f t="shared" si="58"/>
        <v>0</v>
      </c>
      <c r="J414" s="41">
        <f t="shared" si="59"/>
        <v>0</v>
      </c>
      <c r="K414" s="246">
        <v>5</v>
      </c>
      <c r="L414" s="195" t="s">
        <v>683</v>
      </c>
      <c r="M414" s="252">
        <v>0.35</v>
      </c>
      <c r="N414" s="253">
        <v>0.31</v>
      </c>
      <c r="X414" s="9" t="s">
        <v>0</v>
      </c>
    </row>
    <row r="415" spans="1:24" x14ac:dyDescent="0.2">
      <c r="A415" s="247" t="s">
        <v>875</v>
      </c>
      <c r="B415" s="25"/>
      <c r="C415" s="18"/>
      <c r="D415" s="18"/>
      <c r="E415" s="18"/>
      <c r="F415" s="18"/>
      <c r="G415" s="18"/>
      <c r="H415" s="18"/>
      <c r="I415" s="18"/>
      <c r="J415" s="18"/>
      <c r="K415" s="18"/>
      <c r="L415" s="18"/>
      <c r="M415" s="254"/>
      <c r="N415" s="255"/>
      <c r="X415" s="9" t="s">
        <v>0</v>
      </c>
    </row>
    <row r="416" spans="1:24" x14ac:dyDescent="0.2">
      <c r="A416" s="89" t="s">
        <v>876</v>
      </c>
      <c r="B416" s="25">
        <v>155</v>
      </c>
      <c r="C416" s="114" t="s">
        <v>28</v>
      </c>
      <c r="D416" s="113" t="s">
        <v>28</v>
      </c>
      <c r="E416" s="113" t="s">
        <v>28</v>
      </c>
      <c r="F416" s="79">
        <f t="shared" ref="F416:F440" si="60">MAX(0,IF(OR(SUM(C416),SUM(D416)),MAX(SUM(C416),SUM(D416)),SUM(E416))*$M416)</f>
        <v>0</v>
      </c>
      <c r="G416" s="113" t="s">
        <v>28</v>
      </c>
      <c r="H416" s="113" t="s">
        <v>28</v>
      </c>
      <c r="I416" s="79">
        <f t="shared" ref="I416:I440" si="61">MAX(0,SUM(H416))*$N416</f>
        <v>0</v>
      </c>
      <c r="J416" s="79">
        <f t="shared" ref="J416:J440" si="62">SQRT(SUMSQ($F416,$I416)+2*$K$229*PRODUCT($F416,$I416))</f>
        <v>0</v>
      </c>
      <c r="K416" s="244">
        <v>5</v>
      </c>
      <c r="L416" s="194" t="s">
        <v>687</v>
      </c>
      <c r="M416" s="248">
        <v>0.25</v>
      </c>
      <c r="N416" s="249">
        <v>0.4</v>
      </c>
      <c r="X416" s="9" t="s">
        <v>0</v>
      </c>
    </row>
    <row r="417" spans="1:24" x14ac:dyDescent="0.2">
      <c r="A417" s="89" t="s">
        <v>877</v>
      </c>
      <c r="B417" s="25">
        <v>156</v>
      </c>
      <c r="C417" s="21" t="s">
        <v>28</v>
      </c>
      <c r="D417" s="22" t="s">
        <v>28</v>
      </c>
      <c r="E417" s="22" t="s">
        <v>28</v>
      </c>
      <c r="F417" s="26">
        <f t="shared" si="60"/>
        <v>0</v>
      </c>
      <c r="G417" s="22" t="s">
        <v>28</v>
      </c>
      <c r="H417" s="22" t="s">
        <v>28</v>
      </c>
      <c r="I417" s="26">
        <f t="shared" si="61"/>
        <v>0</v>
      </c>
      <c r="J417" s="26">
        <f t="shared" si="62"/>
        <v>0</v>
      </c>
      <c r="K417" s="245">
        <v>5</v>
      </c>
      <c r="L417" s="19" t="s">
        <v>687</v>
      </c>
      <c r="M417" s="250">
        <v>0.55000000000000004</v>
      </c>
      <c r="N417" s="251">
        <v>0.45</v>
      </c>
      <c r="X417" s="9" t="s">
        <v>0</v>
      </c>
    </row>
    <row r="418" spans="1:24" x14ac:dyDescent="0.2">
      <c r="A418" s="89" t="s">
        <v>878</v>
      </c>
      <c r="B418" s="25">
        <v>157</v>
      </c>
      <c r="C418" s="21" t="s">
        <v>28</v>
      </c>
      <c r="D418" s="22" t="s">
        <v>28</v>
      </c>
      <c r="E418" s="22" t="s">
        <v>28</v>
      </c>
      <c r="F418" s="26">
        <f t="shared" si="60"/>
        <v>0</v>
      </c>
      <c r="G418" s="22" t="s">
        <v>28</v>
      </c>
      <c r="H418" s="22" t="s">
        <v>28</v>
      </c>
      <c r="I418" s="26">
        <f t="shared" si="61"/>
        <v>0</v>
      </c>
      <c r="J418" s="26">
        <f t="shared" si="62"/>
        <v>0</v>
      </c>
      <c r="K418" s="245">
        <v>5</v>
      </c>
      <c r="L418" s="19" t="s">
        <v>687</v>
      </c>
      <c r="M418" s="250">
        <v>0.3</v>
      </c>
      <c r="N418" s="251">
        <v>0.25</v>
      </c>
      <c r="X418" s="9" t="s">
        <v>0</v>
      </c>
    </row>
    <row r="419" spans="1:24" x14ac:dyDescent="0.2">
      <c r="A419" s="89" t="s">
        <v>879</v>
      </c>
      <c r="B419" s="25">
        <v>158</v>
      </c>
      <c r="C419" s="21" t="s">
        <v>28</v>
      </c>
      <c r="D419" s="22" t="s">
        <v>28</v>
      </c>
      <c r="E419" s="22" t="s">
        <v>28</v>
      </c>
      <c r="F419" s="26">
        <f t="shared" si="60"/>
        <v>0</v>
      </c>
      <c r="G419" s="22" t="s">
        <v>28</v>
      </c>
      <c r="H419" s="22" t="s">
        <v>28</v>
      </c>
      <c r="I419" s="26">
        <f t="shared" si="61"/>
        <v>0</v>
      </c>
      <c r="J419" s="26">
        <f t="shared" si="62"/>
        <v>0</v>
      </c>
      <c r="K419" s="245">
        <v>5</v>
      </c>
      <c r="L419" s="19" t="s">
        <v>687</v>
      </c>
      <c r="M419" s="250">
        <v>0.3</v>
      </c>
      <c r="N419" s="251">
        <v>0.25</v>
      </c>
      <c r="X419" s="9" t="s">
        <v>0</v>
      </c>
    </row>
    <row r="420" spans="1:24" x14ac:dyDescent="0.2">
      <c r="A420" s="89" t="s">
        <v>880</v>
      </c>
      <c r="B420" s="25">
        <v>159</v>
      </c>
      <c r="C420" s="21" t="s">
        <v>28</v>
      </c>
      <c r="D420" s="22" t="s">
        <v>28</v>
      </c>
      <c r="E420" s="22" t="s">
        <v>28</v>
      </c>
      <c r="F420" s="26">
        <f t="shared" si="60"/>
        <v>0</v>
      </c>
      <c r="G420" s="22" t="s">
        <v>28</v>
      </c>
      <c r="H420" s="22" t="s">
        <v>28</v>
      </c>
      <c r="I420" s="26">
        <f t="shared" si="61"/>
        <v>0</v>
      </c>
      <c r="J420" s="26">
        <f t="shared" si="62"/>
        <v>0</v>
      </c>
      <c r="K420" s="245">
        <v>5</v>
      </c>
      <c r="L420" s="19" t="s">
        <v>687</v>
      </c>
      <c r="M420" s="250">
        <v>0.55000000000000004</v>
      </c>
      <c r="N420" s="251">
        <v>0.45</v>
      </c>
      <c r="X420" s="9" t="s">
        <v>0</v>
      </c>
    </row>
    <row r="421" spans="1:24" x14ac:dyDescent="0.2">
      <c r="A421" s="89" t="s">
        <v>881</v>
      </c>
      <c r="B421" s="25">
        <v>160</v>
      </c>
      <c r="C421" s="21" t="s">
        <v>28</v>
      </c>
      <c r="D421" s="22" t="s">
        <v>28</v>
      </c>
      <c r="E421" s="22" t="s">
        <v>28</v>
      </c>
      <c r="F421" s="26">
        <f t="shared" si="60"/>
        <v>0</v>
      </c>
      <c r="G421" s="22" t="s">
        <v>28</v>
      </c>
      <c r="H421" s="22" t="s">
        <v>28</v>
      </c>
      <c r="I421" s="26">
        <f t="shared" si="61"/>
        <v>0</v>
      </c>
      <c r="J421" s="26">
        <f t="shared" si="62"/>
        <v>0</v>
      </c>
      <c r="K421" s="245">
        <v>5</v>
      </c>
      <c r="L421" s="19" t="s">
        <v>687</v>
      </c>
      <c r="M421" s="250">
        <v>0.45</v>
      </c>
      <c r="N421" s="251">
        <v>0.45</v>
      </c>
      <c r="X421" s="9" t="s">
        <v>0</v>
      </c>
    </row>
    <row r="422" spans="1:24" x14ac:dyDescent="0.2">
      <c r="A422" s="89" t="s">
        <v>882</v>
      </c>
      <c r="B422" s="25">
        <v>161</v>
      </c>
      <c r="C422" s="21" t="s">
        <v>28</v>
      </c>
      <c r="D422" s="22" t="s">
        <v>28</v>
      </c>
      <c r="E422" s="22" t="s">
        <v>28</v>
      </c>
      <c r="F422" s="26">
        <f t="shared" si="60"/>
        <v>0</v>
      </c>
      <c r="G422" s="22" t="s">
        <v>28</v>
      </c>
      <c r="H422" s="22" t="s">
        <v>28</v>
      </c>
      <c r="I422" s="26">
        <f t="shared" si="61"/>
        <v>0</v>
      </c>
      <c r="J422" s="26">
        <f t="shared" si="62"/>
        <v>0</v>
      </c>
      <c r="K422" s="245">
        <v>5</v>
      </c>
      <c r="L422" s="19" t="s">
        <v>687</v>
      </c>
      <c r="M422" s="250">
        <v>0.55000000000000004</v>
      </c>
      <c r="N422" s="251">
        <v>0.45</v>
      </c>
      <c r="X422" s="9" t="s">
        <v>0</v>
      </c>
    </row>
    <row r="423" spans="1:24" x14ac:dyDescent="0.2">
      <c r="A423" s="89" t="s">
        <v>883</v>
      </c>
      <c r="B423" s="25">
        <v>162</v>
      </c>
      <c r="C423" s="21" t="s">
        <v>28</v>
      </c>
      <c r="D423" s="22" t="s">
        <v>28</v>
      </c>
      <c r="E423" s="22" t="s">
        <v>28</v>
      </c>
      <c r="F423" s="26">
        <f t="shared" si="60"/>
        <v>0</v>
      </c>
      <c r="G423" s="22" t="s">
        <v>28</v>
      </c>
      <c r="H423" s="22" t="s">
        <v>28</v>
      </c>
      <c r="I423" s="26">
        <f t="shared" si="61"/>
        <v>0</v>
      </c>
      <c r="J423" s="26">
        <f t="shared" si="62"/>
        <v>0</v>
      </c>
      <c r="K423" s="245">
        <v>5</v>
      </c>
      <c r="L423" s="19" t="s">
        <v>718</v>
      </c>
      <c r="M423" s="250">
        <v>0.25</v>
      </c>
      <c r="N423" s="251">
        <v>0.25</v>
      </c>
      <c r="X423" s="9" t="s">
        <v>0</v>
      </c>
    </row>
    <row r="424" spans="1:24" x14ac:dyDescent="0.2">
      <c r="A424" s="89" t="s">
        <v>884</v>
      </c>
      <c r="B424" s="25">
        <v>163</v>
      </c>
      <c r="C424" s="21" t="s">
        <v>28</v>
      </c>
      <c r="D424" s="22" t="s">
        <v>28</v>
      </c>
      <c r="E424" s="22" t="s">
        <v>28</v>
      </c>
      <c r="F424" s="26">
        <f t="shared" si="60"/>
        <v>0</v>
      </c>
      <c r="G424" s="22" t="s">
        <v>28</v>
      </c>
      <c r="H424" s="22" t="s">
        <v>28</v>
      </c>
      <c r="I424" s="26">
        <f t="shared" si="61"/>
        <v>0</v>
      </c>
      <c r="J424" s="26">
        <f t="shared" si="62"/>
        <v>0</v>
      </c>
      <c r="K424" s="245">
        <v>5</v>
      </c>
      <c r="L424" s="19" t="s">
        <v>718</v>
      </c>
      <c r="M424" s="250">
        <v>0.25</v>
      </c>
      <c r="N424" s="251">
        <v>0.25</v>
      </c>
      <c r="X424" s="9" t="s">
        <v>0</v>
      </c>
    </row>
    <row r="425" spans="1:24" x14ac:dyDescent="0.2">
      <c r="A425" s="89" t="s">
        <v>885</v>
      </c>
      <c r="B425" s="25">
        <v>164</v>
      </c>
      <c r="C425" s="21" t="s">
        <v>28</v>
      </c>
      <c r="D425" s="22" t="s">
        <v>28</v>
      </c>
      <c r="E425" s="22" t="s">
        <v>28</v>
      </c>
      <c r="F425" s="26">
        <f t="shared" si="60"/>
        <v>0</v>
      </c>
      <c r="G425" s="22" t="s">
        <v>28</v>
      </c>
      <c r="H425" s="22" t="s">
        <v>28</v>
      </c>
      <c r="I425" s="26">
        <f t="shared" si="61"/>
        <v>0</v>
      </c>
      <c r="J425" s="26">
        <f t="shared" si="62"/>
        <v>0</v>
      </c>
      <c r="K425" s="245">
        <v>5</v>
      </c>
      <c r="L425" s="19" t="s">
        <v>718</v>
      </c>
      <c r="M425" s="250">
        <v>0.25</v>
      </c>
      <c r="N425" s="251">
        <v>0.25</v>
      </c>
      <c r="X425" s="9" t="s">
        <v>0</v>
      </c>
    </row>
    <row r="426" spans="1:24" x14ac:dyDescent="0.2">
      <c r="A426" s="89" t="s">
        <v>886</v>
      </c>
      <c r="B426" s="25">
        <v>165</v>
      </c>
      <c r="C426" s="21" t="s">
        <v>28</v>
      </c>
      <c r="D426" s="22" t="s">
        <v>28</v>
      </c>
      <c r="E426" s="22" t="s">
        <v>28</v>
      </c>
      <c r="F426" s="26">
        <f t="shared" si="60"/>
        <v>0</v>
      </c>
      <c r="G426" s="22" t="s">
        <v>28</v>
      </c>
      <c r="H426" s="22" t="s">
        <v>28</v>
      </c>
      <c r="I426" s="26">
        <f t="shared" si="61"/>
        <v>0</v>
      </c>
      <c r="J426" s="26">
        <f t="shared" si="62"/>
        <v>0</v>
      </c>
      <c r="K426" s="245">
        <v>5</v>
      </c>
      <c r="L426" s="19" t="s">
        <v>718</v>
      </c>
      <c r="M426" s="250">
        <v>0.25</v>
      </c>
      <c r="N426" s="251">
        <v>0.25</v>
      </c>
      <c r="X426" s="9" t="s">
        <v>0</v>
      </c>
    </row>
    <row r="427" spans="1:24" x14ac:dyDescent="0.2">
      <c r="A427" s="89" t="s">
        <v>887</v>
      </c>
      <c r="B427" s="25">
        <v>166</v>
      </c>
      <c r="C427" s="21" t="s">
        <v>28</v>
      </c>
      <c r="D427" s="22" t="s">
        <v>28</v>
      </c>
      <c r="E427" s="22" t="s">
        <v>28</v>
      </c>
      <c r="F427" s="26">
        <f t="shared" si="60"/>
        <v>0</v>
      </c>
      <c r="G427" s="22" t="s">
        <v>28</v>
      </c>
      <c r="H427" s="22" t="s">
        <v>28</v>
      </c>
      <c r="I427" s="26">
        <f t="shared" si="61"/>
        <v>0</v>
      </c>
      <c r="J427" s="26">
        <f t="shared" si="62"/>
        <v>0</v>
      </c>
      <c r="K427" s="245">
        <v>5</v>
      </c>
      <c r="L427" s="19" t="s">
        <v>683</v>
      </c>
      <c r="M427" s="250">
        <v>0.35</v>
      </c>
      <c r="N427" s="251">
        <v>0.36</v>
      </c>
      <c r="X427" s="9" t="s">
        <v>0</v>
      </c>
    </row>
    <row r="428" spans="1:24" x14ac:dyDescent="0.2">
      <c r="A428" s="89" t="s">
        <v>888</v>
      </c>
      <c r="B428" s="25">
        <v>167</v>
      </c>
      <c r="C428" s="21" t="s">
        <v>28</v>
      </c>
      <c r="D428" s="22" t="s">
        <v>28</v>
      </c>
      <c r="E428" s="22" t="s">
        <v>28</v>
      </c>
      <c r="F428" s="26">
        <f t="shared" si="60"/>
        <v>0</v>
      </c>
      <c r="G428" s="22" t="s">
        <v>28</v>
      </c>
      <c r="H428" s="22" t="s">
        <v>28</v>
      </c>
      <c r="I428" s="26">
        <f t="shared" si="61"/>
        <v>0</v>
      </c>
      <c r="J428" s="26">
        <f t="shared" si="62"/>
        <v>0</v>
      </c>
      <c r="K428" s="245">
        <v>5</v>
      </c>
      <c r="L428" s="19" t="s">
        <v>683</v>
      </c>
      <c r="M428" s="250">
        <v>0.35</v>
      </c>
      <c r="N428" s="251">
        <v>0.35</v>
      </c>
      <c r="X428" s="9" t="s">
        <v>0</v>
      </c>
    </row>
    <row r="429" spans="1:24" x14ac:dyDescent="0.2">
      <c r="A429" s="89" t="s">
        <v>889</v>
      </c>
      <c r="B429" s="25">
        <v>168</v>
      </c>
      <c r="C429" s="21" t="s">
        <v>28</v>
      </c>
      <c r="D429" s="22" t="s">
        <v>28</v>
      </c>
      <c r="E429" s="22" t="s">
        <v>28</v>
      </c>
      <c r="F429" s="26">
        <f t="shared" si="60"/>
        <v>0</v>
      </c>
      <c r="G429" s="22" t="s">
        <v>28</v>
      </c>
      <c r="H429" s="22" t="s">
        <v>28</v>
      </c>
      <c r="I429" s="26">
        <f t="shared" si="61"/>
        <v>0</v>
      </c>
      <c r="J429" s="26">
        <f t="shared" si="62"/>
        <v>0</v>
      </c>
      <c r="K429" s="245">
        <v>5</v>
      </c>
      <c r="L429" s="19" t="s">
        <v>687</v>
      </c>
      <c r="M429" s="250">
        <v>0.55000000000000004</v>
      </c>
      <c r="N429" s="251">
        <v>0.45</v>
      </c>
      <c r="X429" s="9" t="s">
        <v>0</v>
      </c>
    </row>
    <row r="430" spans="1:24" x14ac:dyDescent="0.2">
      <c r="A430" s="89" t="s">
        <v>890</v>
      </c>
      <c r="B430" s="25">
        <v>169</v>
      </c>
      <c r="C430" s="21" t="s">
        <v>28</v>
      </c>
      <c r="D430" s="22" t="s">
        <v>28</v>
      </c>
      <c r="E430" s="22" t="s">
        <v>28</v>
      </c>
      <c r="F430" s="26">
        <f t="shared" si="60"/>
        <v>0</v>
      </c>
      <c r="G430" s="22" t="s">
        <v>28</v>
      </c>
      <c r="H430" s="22" t="s">
        <v>28</v>
      </c>
      <c r="I430" s="26">
        <f t="shared" si="61"/>
        <v>0</v>
      </c>
      <c r="J430" s="26">
        <f t="shared" si="62"/>
        <v>0</v>
      </c>
      <c r="K430" s="245">
        <v>5</v>
      </c>
      <c r="L430" s="19" t="s">
        <v>687</v>
      </c>
      <c r="M430" s="250">
        <v>0.55000000000000004</v>
      </c>
      <c r="N430" s="251">
        <v>0.45</v>
      </c>
      <c r="X430" s="9" t="s">
        <v>0</v>
      </c>
    </row>
    <row r="431" spans="1:24" x14ac:dyDescent="0.2">
      <c r="A431" s="89" t="s">
        <v>891</v>
      </c>
      <c r="B431" s="25">
        <v>170</v>
      </c>
      <c r="C431" s="21" t="s">
        <v>28</v>
      </c>
      <c r="D431" s="22" t="s">
        <v>28</v>
      </c>
      <c r="E431" s="22" t="s">
        <v>28</v>
      </c>
      <c r="F431" s="26">
        <f t="shared" si="60"/>
        <v>0</v>
      </c>
      <c r="G431" s="22" t="s">
        <v>28</v>
      </c>
      <c r="H431" s="22" t="s">
        <v>28</v>
      </c>
      <c r="I431" s="26">
        <f t="shared" si="61"/>
        <v>0</v>
      </c>
      <c r="J431" s="26">
        <f t="shared" si="62"/>
        <v>0</v>
      </c>
      <c r="K431" s="245">
        <v>5</v>
      </c>
      <c r="L431" s="19" t="s">
        <v>613</v>
      </c>
      <c r="M431" s="250">
        <v>0.55000000000000004</v>
      </c>
      <c r="N431" s="251">
        <v>0.45</v>
      </c>
      <c r="X431" s="9" t="s">
        <v>0</v>
      </c>
    </row>
    <row r="432" spans="1:24" x14ac:dyDescent="0.2">
      <c r="A432" s="89" t="s">
        <v>892</v>
      </c>
      <c r="B432" s="25">
        <v>171</v>
      </c>
      <c r="C432" s="21" t="s">
        <v>28</v>
      </c>
      <c r="D432" s="22" t="s">
        <v>28</v>
      </c>
      <c r="E432" s="22" t="s">
        <v>28</v>
      </c>
      <c r="F432" s="26">
        <f t="shared" si="60"/>
        <v>0</v>
      </c>
      <c r="G432" s="22" t="s">
        <v>28</v>
      </c>
      <c r="H432" s="22" t="s">
        <v>28</v>
      </c>
      <c r="I432" s="26">
        <f t="shared" si="61"/>
        <v>0</v>
      </c>
      <c r="J432" s="26">
        <f t="shared" si="62"/>
        <v>0</v>
      </c>
      <c r="K432" s="245">
        <v>5</v>
      </c>
      <c r="L432" s="19" t="s">
        <v>613</v>
      </c>
      <c r="M432" s="250">
        <v>0.55000000000000004</v>
      </c>
      <c r="N432" s="251">
        <v>0.45</v>
      </c>
      <c r="X432" s="9" t="s">
        <v>0</v>
      </c>
    </row>
    <row r="433" spans="1:24" x14ac:dyDescent="0.2">
      <c r="A433" s="89" t="s">
        <v>893</v>
      </c>
      <c r="B433" s="25">
        <v>172</v>
      </c>
      <c r="C433" s="21" t="s">
        <v>28</v>
      </c>
      <c r="D433" s="22" t="s">
        <v>28</v>
      </c>
      <c r="E433" s="22" t="s">
        <v>28</v>
      </c>
      <c r="F433" s="26">
        <f t="shared" si="60"/>
        <v>0</v>
      </c>
      <c r="G433" s="22" t="s">
        <v>28</v>
      </c>
      <c r="H433" s="22" t="s">
        <v>28</v>
      </c>
      <c r="I433" s="26">
        <f t="shared" si="61"/>
        <v>0</v>
      </c>
      <c r="J433" s="26">
        <f t="shared" si="62"/>
        <v>0</v>
      </c>
      <c r="K433" s="245">
        <v>5</v>
      </c>
      <c r="L433" s="19" t="s">
        <v>687</v>
      </c>
      <c r="M433" s="250">
        <v>0.35</v>
      </c>
      <c r="N433" s="251">
        <v>0.4</v>
      </c>
      <c r="X433" s="9" t="s">
        <v>0</v>
      </c>
    </row>
    <row r="434" spans="1:24" x14ac:dyDescent="0.2">
      <c r="A434" s="89" t="s">
        <v>894</v>
      </c>
      <c r="B434" s="25">
        <v>173</v>
      </c>
      <c r="C434" s="21" t="s">
        <v>28</v>
      </c>
      <c r="D434" s="22" t="s">
        <v>28</v>
      </c>
      <c r="E434" s="22" t="s">
        <v>28</v>
      </c>
      <c r="F434" s="26">
        <f t="shared" si="60"/>
        <v>0</v>
      </c>
      <c r="G434" s="22" t="s">
        <v>28</v>
      </c>
      <c r="H434" s="22" t="s">
        <v>28</v>
      </c>
      <c r="I434" s="26">
        <f t="shared" si="61"/>
        <v>0</v>
      </c>
      <c r="J434" s="26">
        <f t="shared" si="62"/>
        <v>0</v>
      </c>
      <c r="K434" s="245">
        <v>5</v>
      </c>
      <c r="L434" s="19" t="s">
        <v>249</v>
      </c>
      <c r="M434" s="250">
        <v>0.15</v>
      </c>
      <c r="N434" s="251">
        <v>0.1</v>
      </c>
      <c r="X434" s="9" t="s">
        <v>0</v>
      </c>
    </row>
    <row r="435" spans="1:24" x14ac:dyDescent="0.2">
      <c r="A435" s="89" t="s">
        <v>895</v>
      </c>
      <c r="B435" s="25">
        <v>174</v>
      </c>
      <c r="C435" s="21" t="s">
        <v>28</v>
      </c>
      <c r="D435" s="22" t="s">
        <v>28</v>
      </c>
      <c r="E435" s="22" t="s">
        <v>28</v>
      </c>
      <c r="F435" s="26">
        <f t="shared" si="60"/>
        <v>0</v>
      </c>
      <c r="G435" s="22" t="s">
        <v>28</v>
      </c>
      <c r="H435" s="22" t="s">
        <v>28</v>
      </c>
      <c r="I435" s="26">
        <f t="shared" si="61"/>
        <v>0</v>
      </c>
      <c r="J435" s="26">
        <f t="shared" si="62"/>
        <v>0</v>
      </c>
      <c r="K435" s="245">
        <v>5</v>
      </c>
      <c r="L435" s="19" t="s">
        <v>687</v>
      </c>
      <c r="M435" s="250">
        <v>0.45</v>
      </c>
      <c r="N435" s="251">
        <v>0.35</v>
      </c>
      <c r="X435" s="9" t="s">
        <v>0</v>
      </c>
    </row>
    <row r="436" spans="1:24" x14ac:dyDescent="0.2">
      <c r="A436" s="89" t="s">
        <v>896</v>
      </c>
      <c r="B436" s="25">
        <v>175</v>
      </c>
      <c r="C436" s="21" t="s">
        <v>28</v>
      </c>
      <c r="D436" s="22" t="s">
        <v>28</v>
      </c>
      <c r="E436" s="22" t="s">
        <v>28</v>
      </c>
      <c r="F436" s="26">
        <f t="shared" si="60"/>
        <v>0</v>
      </c>
      <c r="G436" s="22" t="s">
        <v>28</v>
      </c>
      <c r="H436" s="22" t="s">
        <v>28</v>
      </c>
      <c r="I436" s="26">
        <f t="shared" si="61"/>
        <v>0</v>
      </c>
      <c r="J436" s="26">
        <f t="shared" si="62"/>
        <v>0</v>
      </c>
      <c r="K436" s="245">
        <v>5</v>
      </c>
      <c r="L436" s="19" t="s">
        <v>687</v>
      </c>
      <c r="M436" s="250">
        <v>0.45</v>
      </c>
      <c r="N436" s="251">
        <v>0.45</v>
      </c>
      <c r="X436" s="9" t="s">
        <v>0</v>
      </c>
    </row>
    <row r="437" spans="1:24" x14ac:dyDescent="0.2">
      <c r="A437" s="89" t="s">
        <v>897</v>
      </c>
      <c r="B437" s="25">
        <v>176</v>
      </c>
      <c r="C437" s="21" t="s">
        <v>28</v>
      </c>
      <c r="D437" s="22" t="s">
        <v>28</v>
      </c>
      <c r="E437" s="22" t="s">
        <v>28</v>
      </c>
      <c r="F437" s="26">
        <f t="shared" si="60"/>
        <v>0</v>
      </c>
      <c r="G437" s="22" t="s">
        <v>28</v>
      </c>
      <c r="H437" s="22" t="s">
        <v>28</v>
      </c>
      <c r="I437" s="26">
        <f t="shared" si="61"/>
        <v>0</v>
      </c>
      <c r="J437" s="26">
        <f t="shared" si="62"/>
        <v>0</v>
      </c>
      <c r="K437" s="245">
        <v>5</v>
      </c>
      <c r="L437" s="19" t="s">
        <v>687</v>
      </c>
      <c r="M437" s="250">
        <v>0.45</v>
      </c>
      <c r="N437" s="251">
        <v>0.45</v>
      </c>
      <c r="X437" s="9" t="s">
        <v>0</v>
      </c>
    </row>
    <row r="438" spans="1:24" x14ac:dyDescent="0.2">
      <c r="A438" s="89" t="s">
        <v>898</v>
      </c>
      <c r="B438" s="25">
        <v>177</v>
      </c>
      <c r="C438" s="21" t="s">
        <v>28</v>
      </c>
      <c r="D438" s="22" t="s">
        <v>28</v>
      </c>
      <c r="E438" s="22" t="s">
        <v>28</v>
      </c>
      <c r="F438" s="26">
        <f t="shared" si="60"/>
        <v>0</v>
      </c>
      <c r="G438" s="22" t="s">
        <v>28</v>
      </c>
      <c r="H438" s="22" t="s">
        <v>28</v>
      </c>
      <c r="I438" s="26">
        <f t="shared" si="61"/>
        <v>0</v>
      </c>
      <c r="J438" s="26">
        <f t="shared" si="62"/>
        <v>0</v>
      </c>
      <c r="K438" s="245">
        <v>5</v>
      </c>
      <c r="L438" s="19" t="s">
        <v>687</v>
      </c>
      <c r="M438" s="250">
        <v>0.55000000000000004</v>
      </c>
      <c r="N438" s="251">
        <v>0.45</v>
      </c>
      <c r="X438" s="9" t="s">
        <v>0</v>
      </c>
    </row>
    <row r="439" spans="1:24" x14ac:dyDescent="0.2">
      <c r="A439" s="89" t="s">
        <v>899</v>
      </c>
      <c r="B439" s="25">
        <v>178</v>
      </c>
      <c r="C439" s="21" t="s">
        <v>28</v>
      </c>
      <c r="D439" s="22" t="s">
        <v>28</v>
      </c>
      <c r="E439" s="22" t="s">
        <v>28</v>
      </c>
      <c r="F439" s="26">
        <f t="shared" si="60"/>
        <v>0</v>
      </c>
      <c r="G439" s="22" t="s">
        <v>28</v>
      </c>
      <c r="H439" s="22" t="s">
        <v>28</v>
      </c>
      <c r="I439" s="26">
        <f t="shared" si="61"/>
        <v>0</v>
      </c>
      <c r="J439" s="26">
        <f t="shared" si="62"/>
        <v>0</v>
      </c>
      <c r="K439" s="245">
        <v>5</v>
      </c>
      <c r="L439" s="19" t="s">
        <v>687</v>
      </c>
      <c r="M439" s="250">
        <v>0.55000000000000004</v>
      </c>
      <c r="N439" s="251">
        <v>0.45</v>
      </c>
      <c r="X439" s="9" t="s">
        <v>0</v>
      </c>
    </row>
    <row r="440" spans="1:24" x14ac:dyDescent="0.2">
      <c r="A440" s="90" t="s">
        <v>900</v>
      </c>
      <c r="B440" s="25">
        <v>179</v>
      </c>
      <c r="C440" s="111" t="s">
        <v>28</v>
      </c>
      <c r="D440" s="47" t="s">
        <v>28</v>
      </c>
      <c r="E440" s="47" t="s">
        <v>28</v>
      </c>
      <c r="F440" s="41">
        <f t="shared" si="60"/>
        <v>0</v>
      </c>
      <c r="G440" s="47" t="s">
        <v>28</v>
      </c>
      <c r="H440" s="47" t="s">
        <v>28</v>
      </c>
      <c r="I440" s="41">
        <f t="shared" si="61"/>
        <v>0</v>
      </c>
      <c r="J440" s="41">
        <f t="shared" si="62"/>
        <v>0</v>
      </c>
      <c r="K440" s="246">
        <v>5</v>
      </c>
      <c r="L440" s="195" t="s">
        <v>249</v>
      </c>
      <c r="M440" s="252">
        <v>0.15</v>
      </c>
      <c r="N440" s="253">
        <v>0.1</v>
      </c>
      <c r="X440" s="9" t="s">
        <v>0</v>
      </c>
    </row>
    <row r="441" spans="1:24" x14ac:dyDescent="0.2">
      <c r="A441" s="247" t="s">
        <v>631</v>
      </c>
      <c r="B441" s="25"/>
      <c r="C441" s="18"/>
      <c r="D441" s="18"/>
      <c r="E441" s="18"/>
      <c r="F441" s="18"/>
      <c r="G441" s="18"/>
      <c r="H441" s="18"/>
      <c r="I441" s="18"/>
      <c r="J441" s="18"/>
      <c r="K441" s="18"/>
      <c r="L441" s="18"/>
      <c r="M441" s="254"/>
      <c r="N441" s="255"/>
      <c r="X441" s="9" t="s">
        <v>0</v>
      </c>
    </row>
    <row r="442" spans="1:24" x14ac:dyDescent="0.2">
      <c r="A442" s="89" t="s">
        <v>901</v>
      </c>
      <c r="B442" s="25">
        <v>180</v>
      </c>
      <c r="C442" s="114" t="s">
        <v>28</v>
      </c>
      <c r="D442" s="113" t="s">
        <v>28</v>
      </c>
      <c r="E442" s="113" t="s">
        <v>28</v>
      </c>
      <c r="F442" s="79">
        <f t="shared" ref="F442:F459" si="63">MAX(0,IF(OR(SUM(C442),SUM(D442)),MAX(SUM(C442),SUM(D442)),SUM(E442))*$M442)</f>
        <v>0</v>
      </c>
      <c r="G442" s="113" t="s">
        <v>28</v>
      </c>
      <c r="H442" s="113" t="s">
        <v>28</v>
      </c>
      <c r="I442" s="79">
        <f t="shared" ref="I442:I459" si="64">MAX(0,SUM(H442))*$N442</f>
        <v>0</v>
      </c>
      <c r="J442" s="79">
        <f t="shared" ref="J442:J459" si="65">SQRT(SUMSQ($F442,$I442)+2*$K$229*PRODUCT($F442,$I442))</f>
        <v>0</v>
      </c>
      <c r="K442" s="244">
        <v>5</v>
      </c>
      <c r="L442" s="194" t="s">
        <v>718</v>
      </c>
      <c r="M442" s="248">
        <v>0.3</v>
      </c>
      <c r="N442" s="249">
        <v>0.2</v>
      </c>
      <c r="X442" s="9" t="s">
        <v>0</v>
      </c>
    </row>
    <row r="443" spans="1:24" x14ac:dyDescent="0.2">
      <c r="A443" s="89" t="s">
        <v>902</v>
      </c>
      <c r="B443" s="25">
        <v>181</v>
      </c>
      <c r="C443" s="21" t="s">
        <v>28</v>
      </c>
      <c r="D443" s="22" t="s">
        <v>28</v>
      </c>
      <c r="E443" s="22" t="s">
        <v>28</v>
      </c>
      <c r="F443" s="26">
        <f t="shared" si="63"/>
        <v>0</v>
      </c>
      <c r="G443" s="22" t="s">
        <v>28</v>
      </c>
      <c r="H443" s="22" t="s">
        <v>28</v>
      </c>
      <c r="I443" s="26">
        <f t="shared" si="64"/>
        <v>0</v>
      </c>
      <c r="J443" s="26">
        <f t="shared" si="65"/>
        <v>0</v>
      </c>
      <c r="K443" s="245">
        <v>5</v>
      </c>
      <c r="L443" s="19" t="s">
        <v>687</v>
      </c>
      <c r="M443" s="250">
        <v>0.3</v>
      </c>
      <c r="N443" s="251">
        <v>0.25</v>
      </c>
      <c r="X443" s="9" t="s">
        <v>0</v>
      </c>
    </row>
    <row r="444" spans="1:24" x14ac:dyDescent="0.2">
      <c r="A444" s="89" t="s">
        <v>903</v>
      </c>
      <c r="B444" s="25">
        <v>182</v>
      </c>
      <c r="C444" s="21" t="s">
        <v>28</v>
      </c>
      <c r="D444" s="22" t="s">
        <v>28</v>
      </c>
      <c r="E444" s="22" t="s">
        <v>28</v>
      </c>
      <c r="F444" s="26">
        <f t="shared" si="63"/>
        <v>0</v>
      </c>
      <c r="G444" s="22" t="s">
        <v>28</v>
      </c>
      <c r="H444" s="22" t="s">
        <v>28</v>
      </c>
      <c r="I444" s="26">
        <f t="shared" si="64"/>
        <v>0</v>
      </c>
      <c r="J444" s="26">
        <f t="shared" si="65"/>
        <v>0</v>
      </c>
      <c r="K444" s="245">
        <v>5</v>
      </c>
      <c r="L444" s="19" t="s">
        <v>249</v>
      </c>
      <c r="M444" s="250">
        <v>0.35</v>
      </c>
      <c r="N444" s="251">
        <v>0.3</v>
      </c>
      <c r="X444" s="9" t="s">
        <v>0</v>
      </c>
    </row>
    <row r="445" spans="1:24" x14ac:dyDescent="0.2">
      <c r="A445" s="89" t="s">
        <v>904</v>
      </c>
      <c r="B445" s="25">
        <v>183</v>
      </c>
      <c r="C445" s="21" t="s">
        <v>28</v>
      </c>
      <c r="D445" s="22" t="s">
        <v>28</v>
      </c>
      <c r="E445" s="22" t="s">
        <v>28</v>
      </c>
      <c r="F445" s="26">
        <f t="shared" si="63"/>
        <v>0</v>
      </c>
      <c r="G445" s="22" t="s">
        <v>28</v>
      </c>
      <c r="H445" s="22" t="s">
        <v>28</v>
      </c>
      <c r="I445" s="26">
        <f t="shared" si="64"/>
        <v>0</v>
      </c>
      <c r="J445" s="26">
        <f t="shared" si="65"/>
        <v>0</v>
      </c>
      <c r="K445" s="245">
        <v>5</v>
      </c>
      <c r="L445" s="19" t="s">
        <v>249</v>
      </c>
      <c r="M445" s="250">
        <v>0.35</v>
      </c>
      <c r="N445" s="251">
        <v>0.25</v>
      </c>
      <c r="X445" s="9" t="s">
        <v>0</v>
      </c>
    </row>
    <row r="446" spans="1:24" x14ac:dyDescent="0.2">
      <c r="A446" s="89" t="s">
        <v>905</v>
      </c>
      <c r="B446" s="25">
        <v>184</v>
      </c>
      <c r="C446" s="21" t="s">
        <v>28</v>
      </c>
      <c r="D446" s="22" t="s">
        <v>28</v>
      </c>
      <c r="E446" s="22" t="s">
        <v>28</v>
      </c>
      <c r="F446" s="26">
        <f t="shared" si="63"/>
        <v>0</v>
      </c>
      <c r="G446" s="22" t="s">
        <v>28</v>
      </c>
      <c r="H446" s="22" t="s">
        <v>28</v>
      </c>
      <c r="I446" s="26">
        <f t="shared" si="64"/>
        <v>0</v>
      </c>
      <c r="J446" s="26">
        <f t="shared" si="65"/>
        <v>0</v>
      </c>
      <c r="K446" s="245">
        <v>5</v>
      </c>
      <c r="L446" s="19" t="s">
        <v>249</v>
      </c>
      <c r="M446" s="250">
        <v>0.35</v>
      </c>
      <c r="N446" s="251">
        <v>0.3</v>
      </c>
      <c r="X446" s="9" t="s">
        <v>0</v>
      </c>
    </row>
    <row r="447" spans="1:24" x14ac:dyDescent="0.2">
      <c r="A447" s="89" t="s">
        <v>906</v>
      </c>
      <c r="B447" s="25">
        <v>185</v>
      </c>
      <c r="C447" s="21" t="s">
        <v>28</v>
      </c>
      <c r="D447" s="22" t="s">
        <v>28</v>
      </c>
      <c r="E447" s="22" t="s">
        <v>28</v>
      </c>
      <c r="F447" s="26">
        <f t="shared" si="63"/>
        <v>0</v>
      </c>
      <c r="G447" s="22" t="s">
        <v>28</v>
      </c>
      <c r="H447" s="22" t="s">
        <v>28</v>
      </c>
      <c r="I447" s="26">
        <f t="shared" si="64"/>
        <v>0</v>
      </c>
      <c r="J447" s="26">
        <f t="shared" si="65"/>
        <v>0</v>
      </c>
      <c r="K447" s="245">
        <v>5</v>
      </c>
      <c r="L447" s="19" t="s">
        <v>687</v>
      </c>
      <c r="M447" s="250">
        <v>0.35</v>
      </c>
      <c r="N447" s="251">
        <v>0.35</v>
      </c>
      <c r="X447" s="9" t="s">
        <v>0</v>
      </c>
    </row>
    <row r="448" spans="1:24" x14ac:dyDescent="0.2">
      <c r="A448" s="89" t="s">
        <v>907</v>
      </c>
      <c r="B448" s="25">
        <v>186</v>
      </c>
      <c r="C448" s="21" t="s">
        <v>28</v>
      </c>
      <c r="D448" s="22" t="s">
        <v>28</v>
      </c>
      <c r="E448" s="22" t="s">
        <v>28</v>
      </c>
      <c r="F448" s="26">
        <f t="shared" si="63"/>
        <v>0</v>
      </c>
      <c r="G448" s="22" t="s">
        <v>28</v>
      </c>
      <c r="H448" s="22" t="s">
        <v>28</v>
      </c>
      <c r="I448" s="26">
        <f t="shared" si="64"/>
        <v>0</v>
      </c>
      <c r="J448" s="26">
        <f t="shared" si="65"/>
        <v>0</v>
      </c>
      <c r="K448" s="245">
        <v>5</v>
      </c>
      <c r="L448" s="19" t="s">
        <v>683</v>
      </c>
      <c r="M448" s="250">
        <v>0.35</v>
      </c>
      <c r="N448" s="251">
        <v>0.36</v>
      </c>
      <c r="X448" s="9" t="s">
        <v>0</v>
      </c>
    </row>
    <row r="449" spans="1:24" x14ac:dyDescent="0.2">
      <c r="A449" s="89" t="s">
        <v>908</v>
      </c>
      <c r="B449" s="25">
        <v>187</v>
      </c>
      <c r="C449" s="21" t="s">
        <v>28</v>
      </c>
      <c r="D449" s="22" t="s">
        <v>28</v>
      </c>
      <c r="E449" s="22" t="s">
        <v>28</v>
      </c>
      <c r="F449" s="26">
        <f t="shared" si="63"/>
        <v>0</v>
      </c>
      <c r="G449" s="22" t="s">
        <v>28</v>
      </c>
      <c r="H449" s="22" t="s">
        <v>28</v>
      </c>
      <c r="I449" s="26">
        <f t="shared" si="64"/>
        <v>0</v>
      </c>
      <c r="J449" s="26">
        <f t="shared" si="65"/>
        <v>0</v>
      </c>
      <c r="K449" s="245">
        <v>5</v>
      </c>
      <c r="L449" s="19" t="s">
        <v>683</v>
      </c>
      <c r="M449" s="250">
        <v>0.35</v>
      </c>
      <c r="N449" s="251">
        <v>0.31</v>
      </c>
      <c r="X449" s="9" t="s">
        <v>0</v>
      </c>
    </row>
    <row r="450" spans="1:24" x14ac:dyDescent="0.2">
      <c r="A450" s="89" t="s">
        <v>909</v>
      </c>
      <c r="B450" s="25">
        <v>188</v>
      </c>
      <c r="C450" s="21" t="s">
        <v>28</v>
      </c>
      <c r="D450" s="22" t="s">
        <v>28</v>
      </c>
      <c r="E450" s="22" t="s">
        <v>28</v>
      </c>
      <c r="F450" s="26">
        <f t="shared" si="63"/>
        <v>0</v>
      </c>
      <c r="G450" s="22" t="s">
        <v>28</v>
      </c>
      <c r="H450" s="22" t="s">
        <v>28</v>
      </c>
      <c r="I450" s="26">
        <f t="shared" si="64"/>
        <v>0</v>
      </c>
      <c r="J450" s="26">
        <f t="shared" si="65"/>
        <v>0</v>
      </c>
      <c r="K450" s="245">
        <v>5</v>
      </c>
      <c r="L450" s="19" t="s">
        <v>683</v>
      </c>
      <c r="M450" s="250">
        <v>0.35</v>
      </c>
      <c r="N450" s="251">
        <v>0.43</v>
      </c>
      <c r="X450" s="9" t="s">
        <v>0</v>
      </c>
    </row>
    <row r="451" spans="1:24" x14ac:dyDescent="0.2">
      <c r="A451" s="89" t="s">
        <v>910</v>
      </c>
      <c r="B451" s="25">
        <v>189</v>
      </c>
      <c r="C451" s="21" t="s">
        <v>28</v>
      </c>
      <c r="D451" s="22" t="s">
        <v>28</v>
      </c>
      <c r="E451" s="22" t="s">
        <v>28</v>
      </c>
      <c r="F451" s="26">
        <f t="shared" si="63"/>
        <v>0</v>
      </c>
      <c r="G451" s="22" t="s">
        <v>28</v>
      </c>
      <c r="H451" s="22" t="s">
        <v>28</v>
      </c>
      <c r="I451" s="26">
        <f t="shared" si="64"/>
        <v>0</v>
      </c>
      <c r="J451" s="26">
        <f t="shared" si="65"/>
        <v>0</v>
      </c>
      <c r="K451" s="245">
        <v>5</v>
      </c>
      <c r="L451" s="19" t="s">
        <v>683</v>
      </c>
      <c r="M451" s="250">
        <v>0.35</v>
      </c>
      <c r="N451" s="251">
        <v>0.35</v>
      </c>
      <c r="X451" s="9" t="s">
        <v>0</v>
      </c>
    </row>
    <row r="452" spans="1:24" x14ac:dyDescent="0.2">
      <c r="A452" s="89" t="s">
        <v>911</v>
      </c>
      <c r="B452" s="25">
        <v>190</v>
      </c>
      <c r="C452" s="21" t="s">
        <v>28</v>
      </c>
      <c r="D452" s="22" t="s">
        <v>28</v>
      </c>
      <c r="E452" s="22" t="s">
        <v>28</v>
      </c>
      <c r="F452" s="26">
        <f t="shared" si="63"/>
        <v>0</v>
      </c>
      <c r="G452" s="22" t="s">
        <v>28</v>
      </c>
      <c r="H452" s="22" t="s">
        <v>28</v>
      </c>
      <c r="I452" s="26">
        <f t="shared" si="64"/>
        <v>0</v>
      </c>
      <c r="J452" s="26">
        <f t="shared" si="65"/>
        <v>0</v>
      </c>
      <c r="K452" s="245">
        <v>5</v>
      </c>
      <c r="L452" s="19" t="s">
        <v>683</v>
      </c>
      <c r="M452" s="250">
        <v>0.35</v>
      </c>
      <c r="N452" s="251">
        <v>0.36</v>
      </c>
      <c r="X452" s="9" t="s">
        <v>0</v>
      </c>
    </row>
    <row r="453" spans="1:24" x14ac:dyDescent="0.2">
      <c r="A453" s="89" t="s">
        <v>912</v>
      </c>
      <c r="B453" s="25">
        <v>191</v>
      </c>
      <c r="C453" s="21" t="s">
        <v>28</v>
      </c>
      <c r="D453" s="22" t="s">
        <v>28</v>
      </c>
      <c r="E453" s="22" t="s">
        <v>28</v>
      </c>
      <c r="F453" s="26">
        <f t="shared" si="63"/>
        <v>0</v>
      </c>
      <c r="G453" s="22" t="s">
        <v>28</v>
      </c>
      <c r="H453" s="22" t="s">
        <v>28</v>
      </c>
      <c r="I453" s="26">
        <f t="shared" si="64"/>
        <v>0</v>
      </c>
      <c r="J453" s="26">
        <f t="shared" si="65"/>
        <v>0</v>
      </c>
      <c r="K453" s="245">
        <v>5</v>
      </c>
      <c r="L453" s="19" t="s">
        <v>687</v>
      </c>
      <c r="M453" s="250">
        <v>0.5</v>
      </c>
      <c r="N453" s="251">
        <v>0.4</v>
      </c>
      <c r="X453" s="9" t="s">
        <v>0</v>
      </c>
    </row>
    <row r="454" spans="1:24" x14ac:dyDescent="0.2">
      <c r="A454" s="89" t="s">
        <v>913</v>
      </c>
      <c r="B454" s="25">
        <v>192</v>
      </c>
      <c r="C454" s="21" t="s">
        <v>28</v>
      </c>
      <c r="D454" s="22" t="s">
        <v>28</v>
      </c>
      <c r="E454" s="22" t="s">
        <v>28</v>
      </c>
      <c r="F454" s="26">
        <f t="shared" si="63"/>
        <v>0</v>
      </c>
      <c r="G454" s="22" t="s">
        <v>28</v>
      </c>
      <c r="H454" s="22" t="s">
        <v>28</v>
      </c>
      <c r="I454" s="26">
        <f t="shared" si="64"/>
        <v>0</v>
      </c>
      <c r="J454" s="26">
        <f t="shared" si="65"/>
        <v>0</v>
      </c>
      <c r="K454" s="245">
        <v>5</v>
      </c>
      <c r="L454" s="19" t="s">
        <v>687</v>
      </c>
      <c r="M454" s="250">
        <v>0.5</v>
      </c>
      <c r="N454" s="251">
        <v>0.4</v>
      </c>
      <c r="X454" s="9" t="s">
        <v>0</v>
      </c>
    </row>
    <row r="455" spans="1:24" x14ac:dyDescent="0.2">
      <c r="A455" s="89" t="s">
        <v>914</v>
      </c>
      <c r="B455" s="25">
        <v>193</v>
      </c>
      <c r="C455" s="21" t="s">
        <v>28</v>
      </c>
      <c r="D455" s="22" t="s">
        <v>28</v>
      </c>
      <c r="E455" s="22" t="s">
        <v>28</v>
      </c>
      <c r="F455" s="26">
        <f t="shared" si="63"/>
        <v>0</v>
      </c>
      <c r="G455" s="22" t="s">
        <v>28</v>
      </c>
      <c r="H455" s="22" t="s">
        <v>28</v>
      </c>
      <c r="I455" s="26">
        <f t="shared" si="64"/>
        <v>0</v>
      </c>
      <c r="J455" s="26">
        <f t="shared" si="65"/>
        <v>0</v>
      </c>
      <c r="K455" s="245">
        <v>5</v>
      </c>
      <c r="L455" s="19" t="s">
        <v>683</v>
      </c>
      <c r="M455" s="250">
        <v>0.5</v>
      </c>
      <c r="N455" s="251">
        <v>0.44</v>
      </c>
      <c r="X455" s="9" t="s">
        <v>0</v>
      </c>
    </row>
    <row r="456" spans="1:24" x14ac:dyDescent="0.2">
      <c r="A456" s="89" t="s">
        <v>915</v>
      </c>
      <c r="B456" s="25">
        <v>194</v>
      </c>
      <c r="C456" s="21" t="s">
        <v>28</v>
      </c>
      <c r="D456" s="22" t="s">
        <v>28</v>
      </c>
      <c r="E456" s="22" t="s">
        <v>28</v>
      </c>
      <c r="F456" s="26">
        <f t="shared" si="63"/>
        <v>0</v>
      </c>
      <c r="G456" s="22" t="s">
        <v>28</v>
      </c>
      <c r="H456" s="22" t="s">
        <v>28</v>
      </c>
      <c r="I456" s="26">
        <f t="shared" si="64"/>
        <v>0</v>
      </c>
      <c r="J456" s="26">
        <f t="shared" si="65"/>
        <v>0</v>
      </c>
      <c r="K456" s="245">
        <v>5</v>
      </c>
      <c r="L456" s="19" t="s">
        <v>683</v>
      </c>
      <c r="M456" s="250">
        <v>0.5</v>
      </c>
      <c r="N456" s="251">
        <v>0.4</v>
      </c>
      <c r="X456" s="9" t="s">
        <v>0</v>
      </c>
    </row>
    <row r="457" spans="1:24" x14ac:dyDescent="0.2">
      <c r="A457" s="89" t="s">
        <v>916</v>
      </c>
      <c r="B457" s="25">
        <v>195</v>
      </c>
      <c r="C457" s="21" t="s">
        <v>28</v>
      </c>
      <c r="D457" s="22" t="s">
        <v>28</v>
      </c>
      <c r="E457" s="22" t="s">
        <v>28</v>
      </c>
      <c r="F457" s="26">
        <f t="shared" si="63"/>
        <v>0</v>
      </c>
      <c r="G457" s="22" t="s">
        <v>28</v>
      </c>
      <c r="H457" s="22" t="s">
        <v>28</v>
      </c>
      <c r="I457" s="26">
        <f t="shared" si="64"/>
        <v>0</v>
      </c>
      <c r="J457" s="26">
        <f t="shared" si="65"/>
        <v>0</v>
      </c>
      <c r="K457" s="245">
        <v>5</v>
      </c>
      <c r="L457" s="19" t="s">
        <v>679</v>
      </c>
      <c r="M457" s="250">
        <v>0.45</v>
      </c>
      <c r="N457" s="251">
        <v>0.35</v>
      </c>
      <c r="X457" s="9" t="s">
        <v>0</v>
      </c>
    </row>
    <row r="458" spans="1:24" x14ac:dyDescent="0.2">
      <c r="A458" s="89" t="s">
        <v>917</v>
      </c>
      <c r="B458" s="25">
        <v>196</v>
      </c>
      <c r="C458" s="21" t="s">
        <v>28</v>
      </c>
      <c r="D458" s="22" t="s">
        <v>28</v>
      </c>
      <c r="E458" s="22" t="s">
        <v>28</v>
      </c>
      <c r="F458" s="26">
        <f t="shared" si="63"/>
        <v>0</v>
      </c>
      <c r="G458" s="22" t="s">
        <v>28</v>
      </c>
      <c r="H458" s="22" t="s">
        <v>28</v>
      </c>
      <c r="I458" s="26">
        <f t="shared" si="64"/>
        <v>0</v>
      </c>
      <c r="J458" s="26">
        <f t="shared" si="65"/>
        <v>0</v>
      </c>
      <c r="K458" s="245">
        <v>5</v>
      </c>
      <c r="L458" s="19" t="s">
        <v>613</v>
      </c>
      <c r="M458" s="250">
        <v>0.45</v>
      </c>
      <c r="N458" s="251">
        <v>0.35</v>
      </c>
      <c r="X458" s="9" t="s">
        <v>0</v>
      </c>
    </row>
    <row r="459" spans="1:24" x14ac:dyDescent="0.2">
      <c r="A459" s="90" t="s">
        <v>918</v>
      </c>
      <c r="B459" s="25">
        <v>197</v>
      </c>
      <c r="C459" s="111" t="s">
        <v>28</v>
      </c>
      <c r="D459" s="47" t="s">
        <v>28</v>
      </c>
      <c r="E459" s="47" t="s">
        <v>28</v>
      </c>
      <c r="F459" s="41">
        <f t="shared" si="63"/>
        <v>0</v>
      </c>
      <c r="G459" s="47" t="s">
        <v>28</v>
      </c>
      <c r="H459" s="47" t="s">
        <v>28</v>
      </c>
      <c r="I459" s="41">
        <f t="shared" si="64"/>
        <v>0</v>
      </c>
      <c r="J459" s="41">
        <f t="shared" si="65"/>
        <v>0</v>
      </c>
      <c r="K459" s="246">
        <v>5</v>
      </c>
      <c r="L459" s="195" t="s">
        <v>249</v>
      </c>
      <c r="M459" s="252">
        <v>0.5</v>
      </c>
      <c r="N459" s="253">
        <v>0.4</v>
      </c>
      <c r="X459" s="9" t="s">
        <v>0</v>
      </c>
    </row>
    <row r="460" spans="1:24" x14ac:dyDescent="0.2">
      <c r="A460" s="108" t="s">
        <v>632</v>
      </c>
      <c r="B460" s="25"/>
      <c r="C460" s="18"/>
      <c r="D460" s="18"/>
      <c r="E460" s="18"/>
      <c r="F460" s="18"/>
      <c r="G460" s="18"/>
      <c r="H460" s="18"/>
      <c r="I460" s="18"/>
      <c r="J460" s="18"/>
      <c r="K460" s="18"/>
      <c r="L460" s="18"/>
      <c r="M460" s="254"/>
      <c r="N460" s="255"/>
      <c r="X460" s="9" t="s">
        <v>0</v>
      </c>
    </row>
    <row r="461" spans="1:24" x14ac:dyDescent="0.2">
      <c r="A461" s="86" t="s">
        <v>919</v>
      </c>
      <c r="B461" s="25">
        <v>198</v>
      </c>
      <c r="C461" s="114" t="s">
        <v>28</v>
      </c>
      <c r="D461" s="113" t="s">
        <v>28</v>
      </c>
      <c r="E461" s="113" t="s">
        <v>28</v>
      </c>
      <c r="F461" s="79">
        <f t="shared" ref="F461:F478" si="66">MAX(0,IF(OR(SUM(C461),SUM(D461)),MAX(SUM(C461),SUM(D461)),SUM(E461))*$M461)</f>
        <v>0</v>
      </c>
      <c r="G461" s="113" t="s">
        <v>28</v>
      </c>
      <c r="H461" s="113" t="s">
        <v>28</v>
      </c>
      <c r="I461" s="79">
        <f t="shared" ref="I461:I478" si="67">MAX(0,SUM(H461))*$N461</f>
        <v>0</v>
      </c>
      <c r="J461" s="79">
        <f t="shared" ref="J461:J478" si="68">SQRT(SUMSQ($F461,$I461)+2*$K$229*PRODUCT($F461,$I461))</f>
        <v>0</v>
      </c>
      <c r="K461" s="244">
        <v>6</v>
      </c>
      <c r="L461" s="194" t="s">
        <v>718</v>
      </c>
      <c r="M461" s="248">
        <v>0.35</v>
      </c>
      <c r="N461" s="249">
        <v>0.25</v>
      </c>
      <c r="X461" s="9" t="s">
        <v>0</v>
      </c>
    </row>
    <row r="462" spans="1:24" x14ac:dyDescent="0.2">
      <c r="A462" s="86" t="s">
        <v>920</v>
      </c>
      <c r="B462" s="25">
        <v>199</v>
      </c>
      <c r="C462" s="21" t="s">
        <v>28</v>
      </c>
      <c r="D462" s="22" t="s">
        <v>28</v>
      </c>
      <c r="E462" s="22" t="s">
        <v>28</v>
      </c>
      <c r="F462" s="26">
        <f t="shared" si="66"/>
        <v>0</v>
      </c>
      <c r="G462" s="22" t="s">
        <v>28</v>
      </c>
      <c r="H462" s="22" t="s">
        <v>28</v>
      </c>
      <c r="I462" s="26">
        <f t="shared" si="67"/>
        <v>0</v>
      </c>
      <c r="J462" s="26">
        <f t="shared" si="68"/>
        <v>0</v>
      </c>
      <c r="K462" s="245">
        <v>6</v>
      </c>
      <c r="L462" s="19" t="s">
        <v>687</v>
      </c>
      <c r="M462" s="250">
        <v>0.35</v>
      </c>
      <c r="N462" s="251">
        <v>0.3</v>
      </c>
      <c r="X462" s="9" t="s">
        <v>0</v>
      </c>
    </row>
    <row r="463" spans="1:24" x14ac:dyDescent="0.2">
      <c r="A463" s="86" t="s">
        <v>921</v>
      </c>
      <c r="B463" s="25">
        <v>200</v>
      </c>
      <c r="C463" s="21" t="s">
        <v>28</v>
      </c>
      <c r="D463" s="22" t="s">
        <v>28</v>
      </c>
      <c r="E463" s="22" t="s">
        <v>28</v>
      </c>
      <c r="F463" s="26">
        <f t="shared" si="66"/>
        <v>0</v>
      </c>
      <c r="G463" s="22" t="s">
        <v>28</v>
      </c>
      <c r="H463" s="22" t="s">
        <v>28</v>
      </c>
      <c r="I463" s="26">
        <f t="shared" si="67"/>
        <v>0</v>
      </c>
      <c r="J463" s="26">
        <f t="shared" si="68"/>
        <v>0</v>
      </c>
      <c r="K463" s="245">
        <v>6</v>
      </c>
      <c r="L463" s="19" t="s">
        <v>249</v>
      </c>
      <c r="M463" s="250">
        <v>0.35</v>
      </c>
      <c r="N463" s="251">
        <v>0.3</v>
      </c>
      <c r="X463" s="9" t="s">
        <v>0</v>
      </c>
    </row>
    <row r="464" spans="1:24" x14ac:dyDescent="0.2">
      <c r="A464" s="86" t="s">
        <v>922</v>
      </c>
      <c r="B464" s="25">
        <v>201</v>
      </c>
      <c r="C464" s="21" t="s">
        <v>28</v>
      </c>
      <c r="D464" s="22" t="s">
        <v>28</v>
      </c>
      <c r="E464" s="22" t="s">
        <v>28</v>
      </c>
      <c r="F464" s="26">
        <f t="shared" si="66"/>
        <v>0</v>
      </c>
      <c r="G464" s="22" t="s">
        <v>28</v>
      </c>
      <c r="H464" s="22" t="s">
        <v>28</v>
      </c>
      <c r="I464" s="26">
        <f t="shared" si="67"/>
        <v>0</v>
      </c>
      <c r="J464" s="26">
        <f t="shared" si="68"/>
        <v>0</v>
      </c>
      <c r="K464" s="245">
        <v>6</v>
      </c>
      <c r="L464" s="19" t="s">
        <v>249</v>
      </c>
      <c r="M464" s="250">
        <v>0.35</v>
      </c>
      <c r="N464" s="251">
        <v>0.25</v>
      </c>
      <c r="X464" s="9" t="s">
        <v>0</v>
      </c>
    </row>
    <row r="465" spans="1:24" x14ac:dyDescent="0.2">
      <c r="A465" s="86" t="s">
        <v>923</v>
      </c>
      <c r="B465" s="25">
        <v>202</v>
      </c>
      <c r="C465" s="21" t="s">
        <v>28</v>
      </c>
      <c r="D465" s="22" t="s">
        <v>28</v>
      </c>
      <c r="E465" s="22" t="s">
        <v>28</v>
      </c>
      <c r="F465" s="26">
        <f t="shared" si="66"/>
        <v>0</v>
      </c>
      <c r="G465" s="22" t="s">
        <v>28</v>
      </c>
      <c r="H465" s="22" t="s">
        <v>28</v>
      </c>
      <c r="I465" s="26">
        <f t="shared" si="67"/>
        <v>0</v>
      </c>
      <c r="J465" s="26">
        <f t="shared" si="68"/>
        <v>0</v>
      </c>
      <c r="K465" s="245">
        <v>6</v>
      </c>
      <c r="L465" s="19" t="s">
        <v>249</v>
      </c>
      <c r="M465" s="250">
        <v>0.35</v>
      </c>
      <c r="N465" s="251">
        <v>0.3</v>
      </c>
      <c r="X465" s="9" t="s">
        <v>0</v>
      </c>
    </row>
    <row r="466" spans="1:24" x14ac:dyDescent="0.2">
      <c r="A466" s="86" t="s">
        <v>924</v>
      </c>
      <c r="B466" s="25">
        <v>203</v>
      </c>
      <c r="C466" s="21" t="s">
        <v>28</v>
      </c>
      <c r="D466" s="22" t="s">
        <v>28</v>
      </c>
      <c r="E466" s="22" t="s">
        <v>28</v>
      </c>
      <c r="F466" s="26">
        <f t="shared" si="66"/>
        <v>0</v>
      </c>
      <c r="G466" s="22" t="s">
        <v>28</v>
      </c>
      <c r="H466" s="22" t="s">
        <v>28</v>
      </c>
      <c r="I466" s="26">
        <f t="shared" si="67"/>
        <v>0</v>
      </c>
      <c r="J466" s="26">
        <f t="shared" si="68"/>
        <v>0</v>
      </c>
      <c r="K466" s="245">
        <v>6</v>
      </c>
      <c r="L466" s="19" t="s">
        <v>687</v>
      </c>
      <c r="M466" s="250">
        <v>0.35</v>
      </c>
      <c r="N466" s="251">
        <v>0.35</v>
      </c>
      <c r="X466" s="9" t="s">
        <v>0</v>
      </c>
    </row>
    <row r="467" spans="1:24" x14ac:dyDescent="0.2">
      <c r="A467" s="86" t="s">
        <v>925</v>
      </c>
      <c r="B467" s="25">
        <v>204</v>
      </c>
      <c r="C467" s="21" t="s">
        <v>28</v>
      </c>
      <c r="D467" s="22" t="s">
        <v>28</v>
      </c>
      <c r="E467" s="22" t="s">
        <v>28</v>
      </c>
      <c r="F467" s="26">
        <f t="shared" si="66"/>
        <v>0</v>
      </c>
      <c r="G467" s="22" t="s">
        <v>28</v>
      </c>
      <c r="H467" s="22" t="s">
        <v>28</v>
      </c>
      <c r="I467" s="26">
        <f t="shared" si="67"/>
        <v>0</v>
      </c>
      <c r="J467" s="26">
        <f t="shared" si="68"/>
        <v>0</v>
      </c>
      <c r="K467" s="245">
        <v>6</v>
      </c>
      <c r="L467" s="19" t="s">
        <v>683</v>
      </c>
      <c r="M467" s="250">
        <v>0.45</v>
      </c>
      <c r="N467" s="251">
        <v>0.36</v>
      </c>
      <c r="X467" s="9" t="s">
        <v>0</v>
      </c>
    </row>
    <row r="468" spans="1:24" x14ac:dyDescent="0.2">
      <c r="A468" s="86" t="s">
        <v>926</v>
      </c>
      <c r="B468" s="25">
        <v>205</v>
      </c>
      <c r="C468" s="21" t="s">
        <v>28</v>
      </c>
      <c r="D468" s="22" t="s">
        <v>28</v>
      </c>
      <c r="E468" s="22" t="s">
        <v>28</v>
      </c>
      <c r="F468" s="26">
        <f t="shared" si="66"/>
        <v>0</v>
      </c>
      <c r="G468" s="22" t="s">
        <v>28</v>
      </c>
      <c r="H468" s="22" t="s">
        <v>28</v>
      </c>
      <c r="I468" s="26">
        <f t="shared" si="67"/>
        <v>0</v>
      </c>
      <c r="J468" s="26">
        <f t="shared" si="68"/>
        <v>0</v>
      </c>
      <c r="K468" s="245">
        <v>6</v>
      </c>
      <c r="L468" s="19" t="s">
        <v>683</v>
      </c>
      <c r="M468" s="250">
        <v>0.45</v>
      </c>
      <c r="N468" s="251">
        <v>0.36</v>
      </c>
      <c r="X468" s="9" t="s">
        <v>0</v>
      </c>
    </row>
    <row r="469" spans="1:24" x14ac:dyDescent="0.2">
      <c r="A469" s="86" t="s">
        <v>927</v>
      </c>
      <c r="B469" s="25">
        <v>206</v>
      </c>
      <c r="C469" s="21" t="s">
        <v>28</v>
      </c>
      <c r="D469" s="22" t="s">
        <v>28</v>
      </c>
      <c r="E469" s="22" t="s">
        <v>28</v>
      </c>
      <c r="F469" s="26">
        <f t="shared" si="66"/>
        <v>0</v>
      </c>
      <c r="G469" s="22" t="s">
        <v>28</v>
      </c>
      <c r="H469" s="22" t="s">
        <v>28</v>
      </c>
      <c r="I469" s="26">
        <f t="shared" si="67"/>
        <v>0</v>
      </c>
      <c r="J469" s="26">
        <f t="shared" si="68"/>
        <v>0</v>
      </c>
      <c r="K469" s="245">
        <v>6</v>
      </c>
      <c r="L469" s="19" t="s">
        <v>683</v>
      </c>
      <c r="M469" s="250">
        <v>0.45</v>
      </c>
      <c r="N469" s="251">
        <v>0.47</v>
      </c>
      <c r="X469" s="9" t="s">
        <v>0</v>
      </c>
    </row>
    <row r="470" spans="1:24" x14ac:dyDescent="0.2">
      <c r="A470" s="86" t="s">
        <v>928</v>
      </c>
      <c r="B470" s="25">
        <v>207</v>
      </c>
      <c r="C470" s="21" t="s">
        <v>28</v>
      </c>
      <c r="D470" s="22" t="s">
        <v>28</v>
      </c>
      <c r="E470" s="22" t="s">
        <v>28</v>
      </c>
      <c r="F470" s="26">
        <f t="shared" si="66"/>
        <v>0</v>
      </c>
      <c r="G470" s="22" t="s">
        <v>28</v>
      </c>
      <c r="H470" s="22" t="s">
        <v>28</v>
      </c>
      <c r="I470" s="26">
        <f t="shared" si="67"/>
        <v>0</v>
      </c>
      <c r="J470" s="26">
        <f t="shared" si="68"/>
        <v>0</v>
      </c>
      <c r="K470" s="245">
        <v>6</v>
      </c>
      <c r="L470" s="19" t="s">
        <v>683</v>
      </c>
      <c r="M470" s="250">
        <v>0.45</v>
      </c>
      <c r="N470" s="251">
        <v>0.35</v>
      </c>
      <c r="X470" s="9" t="s">
        <v>0</v>
      </c>
    </row>
    <row r="471" spans="1:24" x14ac:dyDescent="0.2">
      <c r="A471" s="86" t="s">
        <v>929</v>
      </c>
      <c r="B471" s="25">
        <v>208</v>
      </c>
      <c r="C471" s="21" t="s">
        <v>28</v>
      </c>
      <c r="D471" s="22" t="s">
        <v>28</v>
      </c>
      <c r="E471" s="22" t="s">
        <v>28</v>
      </c>
      <c r="F471" s="26">
        <f t="shared" si="66"/>
        <v>0</v>
      </c>
      <c r="G471" s="22" t="s">
        <v>28</v>
      </c>
      <c r="H471" s="22" t="s">
        <v>28</v>
      </c>
      <c r="I471" s="26">
        <f t="shared" si="67"/>
        <v>0</v>
      </c>
      <c r="J471" s="26">
        <f t="shared" si="68"/>
        <v>0</v>
      </c>
      <c r="K471" s="245">
        <v>6</v>
      </c>
      <c r="L471" s="19" t="s">
        <v>683</v>
      </c>
      <c r="M471" s="250">
        <v>0.45</v>
      </c>
      <c r="N471" s="251">
        <v>0.36</v>
      </c>
      <c r="X471" s="9" t="s">
        <v>0</v>
      </c>
    </row>
    <row r="472" spans="1:24" x14ac:dyDescent="0.2">
      <c r="A472" s="86" t="s">
        <v>930</v>
      </c>
      <c r="B472" s="25">
        <v>209</v>
      </c>
      <c r="C472" s="21" t="s">
        <v>28</v>
      </c>
      <c r="D472" s="22" t="s">
        <v>28</v>
      </c>
      <c r="E472" s="22" t="s">
        <v>28</v>
      </c>
      <c r="F472" s="26">
        <f t="shared" si="66"/>
        <v>0</v>
      </c>
      <c r="G472" s="22" t="s">
        <v>28</v>
      </c>
      <c r="H472" s="22" t="s">
        <v>28</v>
      </c>
      <c r="I472" s="26">
        <f t="shared" si="67"/>
        <v>0</v>
      </c>
      <c r="J472" s="26">
        <f t="shared" si="68"/>
        <v>0</v>
      </c>
      <c r="K472" s="245">
        <v>6</v>
      </c>
      <c r="L472" s="19" t="s">
        <v>687</v>
      </c>
      <c r="M472" s="250">
        <v>0.5</v>
      </c>
      <c r="N472" s="251">
        <v>0.45</v>
      </c>
      <c r="X472" s="9" t="s">
        <v>0</v>
      </c>
    </row>
    <row r="473" spans="1:24" x14ac:dyDescent="0.2">
      <c r="A473" s="86" t="s">
        <v>931</v>
      </c>
      <c r="B473" s="25">
        <v>210</v>
      </c>
      <c r="C473" s="21" t="s">
        <v>28</v>
      </c>
      <c r="D473" s="22" t="s">
        <v>28</v>
      </c>
      <c r="E473" s="22" t="s">
        <v>28</v>
      </c>
      <c r="F473" s="26">
        <f t="shared" si="66"/>
        <v>0</v>
      </c>
      <c r="G473" s="22" t="s">
        <v>28</v>
      </c>
      <c r="H473" s="22" t="s">
        <v>28</v>
      </c>
      <c r="I473" s="26">
        <f t="shared" si="67"/>
        <v>0</v>
      </c>
      <c r="J473" s="26">
        <f t="shared" si="68"/>
        <v>0</v>
      </c>
      <c r="K473" s="245">
        <v>6</v>
      </c>
      <c r="L473" s="19" t="s">
        <v>687</v>
      </c>
      <c r="M473" s="250">
        <v>0.5</v>
      </c>
      <c r="N473" s="251">
        <v>0.45</v>
      </c>
      <c r="X473" s="9" t="s">
        <v>0</v>
      </c>
    </row>
    <row r="474" spans="1:24" x14ac:dyDescent="0.2">
      <c r="A474" s="86" t="s">
        <v>932</v>
      </c>
      <c r="B474" s="25">
        <v>211</v>
      </c>
      <c r="C474" s="21" t="s">
        <v>28</v>
      </c>
      <c r="D474" s="22" t="s">
        <v>28</v>
      </c>
      <c r="E474" s="22" t="s">
        <v>28</v>
      </c>
      <c r="F474" s="26">
        <f t="shared" si="66"/>
        <v>0</v>
      </c>
      <c r="G474" s="22" t="s">
        <v>28</v>
      </c>
      <c r="H474" s="22" t="s">
        <v>28</v>
      </c>
      <c r="I474" s="26">
        <f t="shared" si="67"/>
        <v>0</v>
      </c>
      <c r="J474" s="26">
        <f t="shared" si="68"/>
        <v>0</v>
      </c>
      <c r="K474" s="245">
        <v>6</v>
      </c>
      <c r="L474" s="19" t="s">
        <v>683</v>
      </c>
      <c r="M474" s="250">
        <v>0.5</v>
      </c>
      <c r="N474" s="251">
        <v>0.48</v>
      </c>
      <c r="X474" s="9" t="s">
        <v>0</v>
      </c>
    </row>
    <row r="475" spans="1:24" x14ac:dyDescent="0.2">
      <c r="A475" s="86" t="s">
        <v>933</v>
      </c>
      <c r="B475" s="25">
        <v>212</v>
      </c>
      <c r="C475" s="21" t="s">
        <v>28</v>
      </c>
      <c r="D475" s="22" t="s">
        <v>28</v>
      </c>
      <c r="E475" s="22" t="s">
        <v>28</v>
      </c>
      <c r="F475" s="26">
        <f t="shared" si="66"/>
        <v>0</v>
      </c>
      <c r="G475" s="22" t="s">
        <v>28</v>
      </c>
      <c r="H475" s="22" t="s">
        <v>28</v>
      </c>
      <c r="I475" s="26">
        <f t="shared" si="67"/>
        <v>0</v>
      </c>
      <c r="J475" s="26">
        <f t="shared" si="68"/>
        <v>0</v>
      </c>
      <c r="K475" s="245">
        <v>6</v>
      </c>
      <c r="L475" s="19" t="s">
        <v>683</v>
      </c>
      <c r="M475" s="250">
        <v>0.5</v>
      </c>
      <c r="N475" s="251">
        <v>0.45</v>
      </c>
      <c r="X475" s="9" t="s">
        <v>0</v>
      </c>
    </row>
    <row r="476" spans="1:24" x14ac:dyDescent="0.2">
      <c r="A476" s="86" t="s">
        <v>934</v>
      </c>
      <c r="B476" s="25">
        <v>213</v>
      </c>
      <c r="C476" s="21" t="s">
        <v>28</v>
      </c>
      <c r="D476" s="22" t="s">
        <v>28</v>
      </c>
      <c r="E476" s="22" t="s">
        <v>28</v>
      </c>
      <c r="F476" s="26">
        <f t="shared" si="66"/>
        <v>0</v>
      </c>
      <c r="G476" s="22" t="s">
        <v>28</v>
      </c>
      <c r="H476" s="22" t="s">
        <v>28</v>
      </c>
      <c r="I476" s="26">
        <f t="shared" si="67"/>
        <v>0</v>
      </c>
      <c r="J476" s="26">
        <f t="shared" si="68"/>
        <v>0</v>
      </c>
      <c r="K476" s="245">
        <v>6</v>
      </c>
      <c r="L476" s="19" t="s">
        <v>679</v>
      </c>
      <c r="M476" s="250">
        <v>0.5</v>
      </c>
      <c r="N476" s="251">
        <v>0.4</v>
      </c>
      <c r="X476" s="9" t="s">
        <v>0</v>
      </c>
    </row>
    <row r="477" spans="1:24" x14ac:dyDescent="0.2">
      <c r="A477" s="86" t="s">
        <v>935</v>
      </c>
      <c r="B477" s="25">
        <v>214</v>
      </c>
      <c r="C477" s="21" t="s">
        <v>28</v>
      </c>
      <c r="D477" s="22" t="s">
        <v>28</v>
      </c>
      <c r="E477" s="22" t="s">
        <v>28</v>
      </c>
      <c r="F477" s="26">
        <f t="shared" si="66"/>
        <v>0</v>
      </c>
      <c r="G477" s="22" t="s">
        <v>28</v>
      </c>
      <c r="H477" s="22" t="s">
        <v>28</v>
      </c>
      <c r="I477" s="26">
        <f t="shared" si="67"/>
        <v>0</v>
      </c>
      <c r="J477" s="26">
        <f t="shared" si="68"/>
        <v>0</v>
      </c>
      <c r="K477" s="245">
        <v>6</v>
      </c>
      <c r="L477" s="19" t="s">
        <v>613</v>
      </c>
      <c r="M477" s="250">
        <v>0.5</v>
      </c>
      <c r="N477" s="251">
        <v>0.4</v>
      </c>
      <c r="X477" s="9" t="s">
        <v>0</v>
      </c>
    </row>
    <row r="478" spans="1:24" x14ac:dyDescent="0.2">
      <c r="A478" s="13" t="s">
        <v>936</v>
      </c>
      <c r="B478" s="38">
        <v>215</v>
      </c>
      <c r="C478" s="111" t="s">
        <v>28</v>
      </c>
      <c r="D478" s="47" t="s">
        <v>28</v>
      </c>
      <c r="E478" s="47" t="s">
        <v>28</v>
      </c>
      <c r="F478" s="41">
        <f t="shared" si="66"/>
        <v>0</v>
      </c>
      <c r="G478" s="47" t="s">
        <v>28</v>
      </c>
      <c r="H478" s="47" t="s">
        <v>28</v>
      </c>
      <c r="I478" s="41">
        <f t="shared" si="67"/>
        <v>0</v>
      </c>
      <c r="J478" s="41">
        <f t="shared" si="68"/>
        <v>0</v>
      </c>
      <c r="K478" s="246">
        <v>6</v>
      </c>
      <c r="L478" s="195" t="s">
        <v>249</v>
      </c>
      <c r="M478" s="252">
        <v>0.55000000000000004</v>
      </c>
      <c r="N478" s="253">
        <v>0.4</v>
      </c>
      <c r="X478" s="9" t="s">
        <v>0</v>
      </c>
    </row>
    <row r="479" spans="1:24" x14ac:dyDescent="0.2">
      <c r="X479" s="9" t="s">
        <v>0</v>
      </c>
    </row>
    <row r="480" spans="1:24" ht="15" x14ac:dyDescent="0.25">
      <c r="A480" s="127" t="s">
        <v>937</v>
      </c>
      <c r="B480" s="9" t="s">
        <v>0</v>
      </c>
      <c r="C480" s="9" t="s">
        <v>0</v>
      </c>
      <c r="D480" s="9" t="s">
        <v>0</v>
      </c>
      <c r="E480" s="9" t="s">
        <v>0</v>
      </c>
      <c r="F480" s="9" t="s">
        <v>0</v>
      </c>
      <c r="G480" s="9" t="s">
        <v>0</v>
      </c>
      <c r="H480" s="9" t="s">
        <v>0</v>
      </c>
      <c r="I480" s="9" t="s">
        <v>0</v>
      </c>
      <c r="J480" s="9" t="s">
        <v>0</v>
      </c>
      <c r="K480" s="9" t="s">
        <v>0</v>
      </c>
      <c r="L480" s="9" t="s">
        <v>0</v>
      </c>
      <c r="M480" s="9" t="s">
        <v>0</v>
      </c>
      <c r="N480" s="9" t="s">
        <v>0</v>
      </c>
      <c r="O480" s="9" t="s">
        <v>0</v>
      </c>
      <c r="P480" s="9" t="s">
        <v>0</v>
      </c>
      <c r="Q480" s="9" t="s">
        <v>0</v>
      </c>
      <c r="R480" s="9" t="s">
        <v>0</v>
      </c>
      <c r="S480" s="9" t="s">
        <v>0</v>
      </c>
      <c r="T480" s="9" t="s">
        <v>0</v>
      </c>
      <c r="U480" s="9" t="s">
        <v>0</v>
      </c>
      <c r="V480" s="9" t="s">
        <v>0</v>
      </c>
      <c r="W480" s="9" t="s">
        <v>0</v>
      </c>
      <c r="X480" s="9" t="s">
        <v>0</v>
      </c>
    </row>
    <row r="481" spans="1:24" x14ac:dyDescent="0.2">
      <c r="X481" s="9" t="s">
        <v>0</v>
      </c>
    </row>
    <row r="482" spans="1:24" ht="75" customHeight="1" x14ac:dyDescent="0.2">
      <c r="A482" s="215" t="s">
        <v>938</v>
      </c>
      <c r="B482" s="29"/>
      <c r="C482" s="71" t="s">
        <v>939</v>
      </c>
      <c r="D482" s="71" t="s">
        <v>940</v>
      </c>
      <c r="E482" s="71" t="s">
        <v>941</v>
      </c>
      <c r="X482" s="9" t="s">
        <v>0</v>
      </c>
    </row>
    <row r="483" spans="1:24" x14ac:dyDescent="0.2">
      <c r="A483" s="31"/>
      <c r="B483" s="24">
        <v>109</v>
      </c>
      <c r="C483" s="17">
        <v>2</v>
      </c>
      <c r="D483" s="17">
        <v>3</v>
      </c>
      <c r="E483" s="32">
        <v>4</v>
      </c>
      <c r="X483" s="9" t="s">
        <v>0</v>
      </c>
    </row>
    <row r="484" spans="1:24" x14ac:dyDescent="0.2">
      <c r="A484" s="12" t="s">
        <v>132</v>
      </c>
      <c r="B484" s="38">
        <v>1</v>
      </c>
      <c r="C484" s="41">
        <f>SQRT(SUMSQ(MAX(0,SUM(S492)-SUM(S491)), D496, D500,D507))</f>
        <v>0</v>
      </c>
      <c r="D484" s="41">
        <f>C484-E484</f>
        <v>0</v>
      </c>
      <c r="E484" s="59">
        <f>SQRT(SUMSQ(MAX(0,SUM(S492)-SUM(S491)), D496, F500,D507))</f>
        <v>0</v>
      </c>
      <c r="X484" s="9" t="s">
        <v>0</v>
      </c>
    </row>
    <row r="485" spans="1:24" x14ac:dyDescent="0.2">
      <c r="X485" s="9" t="s">
        <v>0</v>
      </c>
    </row>
    <row r="486" spans="1:24" ht="24.75" x14ac:dyDescent="0.25">
      <c r="A486" s="99" t="s">
        <v>942</v>
      </c>
      <c r="B486" s="257" t="s">
        <v>943</v>
      </c>
      <c r="C486" s="205" t="s">
        <v>944</v>
      </c>
      <c r="D486" s="206"/>
      <c r="E486" s="206"/>
      <c r="F486" s="259"/>
      <c r="G486" s="205" t="s">
        <v>945</v>
      </c>
      <c r="H486" s="206"/>
      <c r="I486" s="259"/>
      <c r="J486" s="205" t="s">
        <v>946</v>
      </c>
      <c r="K486" s="206"/>
      <c r="L486" s="206"/>
      <c r="M486" s="206"/>
      <c r="N486" s="259"/>
      <c r="O486" s="205" t="s">
        <v>947</v>
      </c>
      <c r="P486" s="206"/>
      <c r="Q486" s="206"/>
      <c r="R486" s="259"/>
      <c r="S486" s="258" t="s">
        <v>948</v>
      </c>
      <c r="X486" s="9" t="s">
        <v>0</v>
      </c>
    </row>
    <row r="487" spans="1:24" ht="50.1" customHeight="1" x14ac:dyDescent="0.2">
      <c r="A487" s="260" t="s">
        <v>949</v>
      </c>
      <c r="B487" s="257" t="s">
        <v>1476</v>
      </c>
      <c r="C487" s="163" t="s">
        <v>950</v>
      </c>
      <c r="D487" s="71" t="s">
        <v>630</v>
      </c>
      <c r="E487" s="71" t="s">
        <v>249</v>
      </c>
      <c r="F487" s="128" t="s">
        <v>137</v>
      </c>
      <c r="G487" s="71" t="s">
        <v>951</v>
      </c>
      <c r="H487" s="71" t="s">
        <v>249</v>
      </c>
      <c r="I487" s="128" t="s">
        <v>137</v>
      </c>
      <c r="J487" s="71" t="s">
        <v>952</v>
      </c>
      <c r="K487" s="71" t="s">
        <v>630</v>
      </c>
      <c r="L487" s="71" t="s">
        <v>951</v>
      </c>
      <c r="M487" s="71" t="s">
        <v>249</v>
      </c>
      <c r="N487" s="128" t="s">
        <v>137</v>
      </c>
      <c r="O487" s="71" t="s">
        <v>953</v>
      </c>
      <c r="P487" s="71" t="s">
        <v>954</v>
      </c>
      <c r="Q487" s="71" t="s">
        <v>249</v>
      </c>
      <c r="R487" s="128" t="s">
        <v>137</v>
      </c>
      <c r="S487" s="71" t="s">
        <v>955</v>
      </c>
      <c r="X487" s="9" t="s">
        <v>0</v>
      </c>
    </row>
    <row r="488" spans="1:24" x14ac:dyDescent="0.2">
      <c r="A488" s="37"/>
      <c r="B488" s="24">
        <v>110</v>
      </c>
      <c r="C488" s="17">
        <v>1</v>
      </c>
      <c r="D488" s="17">
        <v>2</v>
      </c>
      <c r="E488" s="17">
        <v>3</v>
      </c>
      <c r="F488" s="17">
        <v>4</v>
      </c>
      <c r="G488" s="17">
        <v>5</v>
      </c>
      <c r="H488" s="17">
        <v>6</v>
      </c>
      <c r="I488" s="17">
        <v>7</v>
      </c>
      <c r="J488" s="17">
        <v>8</v>
      </c>
      <c r="K488" s="17">
        <v>9</v>
      </c>
      <c r="L488" s="17">
        <v>10</v>
      </c>
      <c r="M488" s="17">
        <v>11</v>
      </c>
      <c r="N488" s="17">
        <v>12</v>
      </c>
      <c r="O488" s="17">
        <v>13</v>
      </c>
      <c r="P488" s="17">
        <v>14</v>
      </c>
      <c r="Q488" s="17">
        <v>15</v>
      </c>
      <c r="R488" s="17">
        <v>16</v>
      </c>
      <c r="S488" s="32">
        <v>17</v>
      </c>
      <c r="X488" s="9" t="s">
        <v>0</v>
      </c>
    </row>
    <row r="489" spans="1:24" x14ac:dyDescent="0.2">
      <c r="A489" s="73" t="s">
        <v>956</v>
      </c>
      <c r="B489" s="25">
        <v>1</v>
      </c>
      <c r="C489" s="114" t="s">
        <v>28</v>
      </c>
      <c r="D489" s="113" t="s">
        <v>28</v>
      </c>
      <c r="E489" s="113" t="s">
        <v>28</v>
      </c>
      <c r="F489" s="113" t="s">
        <v>28</v>
      </c>
      <c r="G489" s="113" t="s">
        <v>28</v>
      </c>
      <c r="H489" s="113" t="s">
        <v>28</v>
      </c>
      <c r="I489" s="113" t="s">
        <v>28</v>
      </c>
      <c r="J489" s="113" t="s">
        <v>28</v>
      </c>
      <c r="K489" s="113" t="s">
        <v>28</v>
      </c>
      <c r="L489" s="113" t="s">
        <v>28</v>
      </c>
      <c r="M489" s="113" t="s">
        <v>28</v>
      </c>
      <c r="N489" s="113" t="s">
        <v>28</v>
      </c>
      <c r="O489" s="113" t="s">
        <v>28</v>
      </c>
      <c r="P489" s="113" t="s">
        <v>28</v>
      </c>
      <c r="Q489" s="113" t="s">
        <v>28</v>
      </c>
      <c r="R489" s="113" t="s">
        <v>28</v>
      </c>
      <c r="S489" s="225" t="s">
        <v>28</v>
      </c>
      <c r="X489" s="9" t="s">
        <v>0</v>
      </c>
    </row>
    <row r="490" spans="1:24" x14ac:dyDescent="0.2">
      <c r="A490" s="13" t="s">
        <v>957</v>
      </c>
      <c r="B490" s="25">
        <v>2</v>
      </c>
      <c r="C490" s="111" t="s">
        <v>28</v>
      </c>
      <c r="D490" s="47" t="s">
        <v>28</v>
      </c>
      <c r="E490" s="47" t="s">
        <v>28</v>
      </c>
      <c r="F490" s="47" t="s">
        <v>28</v>
      </c>
      <c r="G490" s="47" t="s">
        <v>28</v>
      </c>
      <c r="H490" s="47" t="s">
        <v>28</v>
      </c>
      <c r="I490" s="47" t="s">
        <v>28</v>
      </c>
      <c r="J490" s="47" t="s">
        <v>28</v>
      </c>
      <c r="K490" s="47" t="s">
        <v>28</v>
      </c>
      <c r="L490" s="47" t="s">
        <v>28</v>
      </c>
      <c r="M490" s="47" t="s">
        <v>28</v>
      </c>
      <c r="N490" s="47" t="s">
        <v>28</v>
      </c>
      <c r="O490" s="47" t="s">
        <v>28</v>
      </c>
      <c r="P490" s="47" t="s">
        <v>28</v>
      </c>
      <c r="Q490" s="47" t="s">
        <v>28</v>
      </c>
      <c r="R490" s="47" t="s">
        <v>28</v>
      </c>
      <c r="S490" s="62" t="s">
        <v>28</v>
      </c>
      <c r="X490" s="9" t="s">
        <v>0</v>
      </c>
    </row>
    <row r="491" spans="1:24" x14ac:dyDescent="0.2">
      <c r="A491" s="74" t="s">
        <v>958</v>
      </c>
      <c r="B491" s="25">
        <v>3</v>
      </c>
      <c r="C491" s="114" t="s">
        <v>28</v>
      </c>
      <c r="D491" s="113" t="s">
        <v>28</v>
      </c>
      <c r="E491" s="113" t="s">
        <v>28</v>
      </c>
      <c r="F491" s="113" t="s">
        <v>28</v>
      </c>
      <c r="G491" s="113" t="s">
        <v>28</v>
      </c>
      <c r="H491" s="113" t="s">
        <v>28</v>
      </c>
      <c r="I491" s="113" t="s">
        <v>28</v>
      </c>
      <c r="J491" s="113" t="s">
        <v>28</v>
      </c>
      <c r="K491" s="113" t="s">
        <v>28</v>
      </c>
      <c r="L491" s="113" t="s">
        <v>28</v>
      </c>
      <c r="M491" s="113" t="s">
        <v>28</v>
      </c>
      <c r="N491" s="113" t="s">
        <v>28</v>
      </c>
      <c r="O491" s="113" t="s">
        <v>28</v>
      </c>
      <c r="P491" s="113" t="s">
        <v>28</v>
      </c>
      <c r="Q491" s="113" t="s">
        <v>28</v>
      </c>
      <c r="R491" s="113" t="s">
        <v>28</v>
      </c>
      <c r="S491" s="225" t="s">
        <v>28</v>
      </c>
      <c r="X491" s="9" t="s">
        <v>0</v>
      </c>
    </row>
    <row r="492" spans="1:24" x14ac:dyDescent="0.2">
      <c r="A492" s="13" t="s">
        <v>959</v>
      </c>
      <c r="B492" s="38">
        <v>4</v>
      </c>
      <c r="C492" s="111" t="s">
        <v>28</v>
      </c>
      <c r="D492" s="47" t="s">
        <v>28</v>
      </c>
      <c r="E492" s="47" t="s">
        <v>28</v>
      </c>
      <c r="F492" s="47" t="s">
        <v>28</v>
      </c>
      <c r="G492" s="47" t="s">
        <v>28</v>
      </c>
      <c r="H492" s="47" t="s">
        <v>28</v>
      </c>
      <c r="I492" s="47" t="s">
        <v>28</v>
      </c>
      <c r="J492" s="47" t="s">
        <v>28</v>
      </c>
      <c r="K492" s="47" t="s">
        <v>28</v>
      </c>
      <c r="L492" s="47" t="s">
        <v>28</v>
      </c>
      <c r="M492" s="47" t="s">
        <v>28</v>
      </c>
      <c r="N492" s="47" t="s">
        <v>28</v>
      </c>
      <c r="O492" s="47" t="s">
        <v>28</v>
      </c>
      <c r="P492" s="47" t="s">
        <v>28</v>
      </c>
      <c r="Q492" s="47" t="s">
        <v>28</v>
      </c>
      <c r="R492" s="47" t="s">
        <v>28</v>
      </c>
      <c r="S492" s="62" t="s">
        <v>28</v>
      </c>
      <c r="X492" s="9" t="s">
        <v>0</v>
      </c>
    </row>
    <row r="493" spans="1:24" x14ac:dyDescent="0.2">
      <c r="X493" s="9" t="s">
        <v>0</v>
      </c>
    </row>
    <row r="494" spans="1:24" ht="112.5" customHeight="1" x14ac:dyDescent="0.2">
      <c r="A494" s="215" t="s">
        <v>960</v>
      </c>
      <c r="B494" s="29"/>
      <c r="C494" s="71" t="s">
        <v>961</v>
      </c>
      <c r="D494" s="71" t="s">
        <v>606</v>
      </c>
      <c r="E494" s="71" t="s">
        <v>607</v>
      </c>
      <c r="F494" s="71" t="s">
        <v>608</v>
      </c>
      <c r="X494" s="9" t="s">
        <v>0</v>
      </c>
    </row>
    <row r="495" spans="1:24" x14ac:dyDescent="0.2">
      <c r="A495" s="31"/>
      <c r="B495" s="24">
        <v>111</v>
      </c>
      <c r="C495" s="17">
        <v>1</v>
      </c>
      <c r="D495" s="17">
        <v>2</v>
      </c>
      <c r="E495" s="17">
        <v>3</v>
      </c>
      <c r="F495" s="32" t="s">
        <v>962</v>
      </c>
      <c r="X495" s="9" t="s">
        <v>0</v>
      </c>
    </row>
    <row r="496" spans="1:24" x14ac:dyDescent="0.2">
      <c r="A496" s="73" t="s">
        <v>963</v>
      </c>
      <c r="B496" s="25">
        <v>1</v>
      </c>
      <c r="C496" s="26">
        <f>SUM(C497:C499)</f>
        <v>0</v>
      </c>
      <c r="D496" s="26">
        <f>SUM(D497:D499)</f>
        <v>0</v>
      </c>
      <c r="E496" s="18"/>
      <c r="F496" s="34"/>
      <c r="X496" s="9" t="s">
        <v>0</v>
      </c>
    </row>
    <row r="497" spans="1:24" x14ac:dyDescent="0.2">
      <c r="A497" s="86" t="s">
        <v>964</v>
      </c>
      <c r="B497" s="25">
        <v>2</v>
      </c>
      <c r="C497" s="22" t="s">
        <v>28</v>
      </c>
      <c r="D497" s="22" t="s">
        <v>28</v>
      </c>
      <c r="E497" s="18"/>
      <c r="F497" s="34"/>
      <c r="X497" s="9" t="s">
        <v>0</v>
      </c>
    </row>
    <row r="498" spans="1:24" x14ac:dyDescent="0.2">
      <c r="A498" s="86" t="s">
        <v>965</v>
      </c>
      <c r="B498" s="25">
        <v>4</v>
      </c>
      <c r="C498" s="22" t="s">
        <v>28</v>
      </c>
      <c r="D498" s="22" t="s">
        <v>28</v>
      </c>
      <c r="E498" s="18"/>
      <c r="F498" s="34"/>
      <c r="X498" s="9" t="s">
        <v>0</v>
      </c>
    </row>
    <row r="499" spans="1:24" x14ac:dyDescent="0.2">
      <c r="A499" s="88" t="s">
        <v>966</v>
      </c>
      <c r="B499" s="25">
        <v>3</v>
      </c>
      <c r="C499" s="22" t="s">
        <v>28</v>
      </c>
      <c r="D499" s="22" t="s">
        <v>28</v>
      </c>
      <c r="E499" s="18"/>
      <c r="F499" s="34"/>
      <c r="X499" s="9" t="s">
        <v>0</v>
      </c>
    </row>
    <row r="500" spans="1:24" x14ac:dyDescent="0.2">
      <c r="A500" s="73" t="s">
        <v>967</v>
      </c>
      <c r="B500" s="25">
        <v>12</v>
      </c>
      <c r="C500" s="26">
        <f>SUM(C501:C506)</f>
        <v>0</v>
      </c>
      <c r="D500" s="26">
        <f>SUM(D501:D506)</f>
        <v>0</v>
      </c>
      <c r="E500" s="22" t="s">
        <v>28</v>
      </c>
      <c r="F500" s="36">
        <f>D500-SUM(E500)</f>
        <v>0</v>
      </c>
      <c r="X500" s="9" t="s">
        <v>0</v>
      </c>
    </row>
    <row r="501" spans="1:24" x14ac:dyDescent="0.2">
      <c r="A501" s="86" t="s">
        <v>627</v>
      </c>
      <c r="B501" s="25">
        <v>13</v>
      </c>
      <c r="C501" s="22" t="s">
        <v>28</v>
      </c>
      <c r="D501" s="22" t="s">
        <v>28</v>
      </c>
      <c r="E501" s="18"/>
      <c r="F501" s="34"/>
      <c r="X501" s="9" t="s">
        <v>0</v>
      </c>
    </row>
    <row r="502" spans="1:24" x14ac:dyDescent="0.2">
      <c r="A502" s="86" t="s">
        <v>628</v>
      </c>
      <c r="B502" s="25">
        <v>14</v>
      </c>
      <c r="C502" s="22" t="s">
        <v>28</v>
      </c>
      <c r="D502" s="22" t="s">
        <v>28</v>
      </c>
      <c r="E502" s="18"/>
      <c r="F502" s="34"/>
      <c r="X502" s="9" t="s">
        <v>0</v>
      </c>
    </row>
    <row r="503" spans="1:24" x14ac:dyDescent="0.2">
      <c r="A503" s="86" t="s">
        <v>629</v>
      </c>
      <c r="B503" s="25">
        <v>15</v>
      </c>
      <c r="C503" s="22" t="s">
        <v>28</v>
      </c>
      <c r="D503" s="22" t="s">
        <v>28</v>
      </c>
      <c r="E503" s="18"/>
      <c r="F503" s="34"/>
      <c r="X503" s="9" t="s">
        <v>0</v>
      </c>
    </row>
    <row r="504" spans="1:24" x14ac:dyDescent="0.2">
      <c r="A504" s="86" t="s">
        <v>630</v>
      </c>
      <c r="B504" s="25">
        <v>16</v>
      </c>
      <c r="C504" s="22" t="s">
        <v>28</v>
      </c>
      <c r="D504" s="22" t="s">
        <v>28</v>
      </c>
      <c r="E504" s="18"/>
      <c r="F504" s="34"/>
      <c r="X504" s="9" t="s">
        <v>0</v>
      </c>
    </row>
    <row r="505" spans="1:24" x14ac:dyDescent="0.2">
      <c r="A505" s="86" t="s">
        <v>631</v>
      </c>
      <c r="B505" s="25">
        <v>17</v>
      </c>
      <c r="C505" s="22" t="s">
        <v>28</v>
      </c>
      <c r="D505" s="22" t="s">
        <v>28</v>
      </c>
      <c r="E505" s="18"/>
      <c r="F505" s="34"/>
      <c r="X505" s="9" t="s">
        <v>0</v>
      </c>
    </row>
    <row r="506" spans="1:24" x14ac:dyDescent="0.2">
      <c r="A506" s="88" t="s">
        <v>632</v>
      </c>
      <c r="B506" s="25">
        <v>18</v>
      </c>
      <c r="C506" s="22" t="s">
        <v>28</v>
      </c>
      <c r="D506" s="22" t="s">
        <v>28</v>
      </c>
      <c r="E506" s="18"/>
      <c r="F506" s="34"/>
      <c r="X506" s="9" t="s">
        <v>0</v>
      </c>
    </row>
    <row r="507" spans="1:24" x14ac:dyDescent="0.2">
      <c r="A507" s="73" t="s">
        <v>968</v>
      </c>
      <c r="B507" s="25">
        <v>26</v>
      </c>
      <c r="C507" s="26">
        <f>SUM(C508:C510)</f>
        <v>0</v>
      </c>
      <c r="D507" s="26">
        <f>SUM(D508:D510)</f>
        <v>0</v>
      </c>
      <c r="E507" s="18"/>
      <c r="F507" s="34"/>
      <c r="X507" s="9" t="s">
        <v>0</v>
      </c>
    </row>
    <row r="508" spans="1:24" x14ac:dyDescent="0.2">
      <c r="A508" s="86" t="s">
        <v>969</v>
      </c>
      <c r="B508" s="25">
        <v>27</v>
      </c>
      <c r="C508" s="22" t="s">
        <v>28</v>
      </c>
      <c r="D508" s="22" t="s">
        <v>28</v>
      </c>
      <c r="E508" s="18"/>
      <c r="F508" s="34"/>
      <c r="X508" s="9" t="s">
        <v>0</v>
      </c>
    </row>
    <row r="509" spans="1:24" x14ac:dyDescent="0.2">
      <c r="A509" s="86" t="s">
        <v>970</v>
      </c>
      <c r="B509" s="25">
        <v>28</v>
      </c>
      <c r="C509" s="22" t="s">
        <v>28</v>
      </c>
      <c r="D509" s="22" t="s">
        <v>28</v>
      </c>
      <c r="E509" s="18"/>
      <c r="F509" s="34"/>
      <c r="X509" s="9" t="s">
        <v>0</v>
      </c>
    </row>
    <row r="510" spans="1:24" x14ac:dyDescent="0.2">
      <c r="A510" s="88" t="s">
        <v>971</v>
      </c>
      <c r="B510" s="38">
        <v>29</v>
      </c>
      <c r="C510" s="47" t="s">
        <v>28</v>
      </c>
      <c r="D510" s="47" t="s">
        <v>28</v>
      </c>
      <c r="E510" s="44"/>
      <c r="F510" s="42"/>
      <c r="X510" s="9" t="s">
        <v>0</v>
      </c>
    </row>
    <row r="511" spans="1:24" x14ac:dyDescent="0.2">
      <c r="X511" s="9" t="s">
        <v>0</v>
      </c>
    </row>
    <row r="512" spans="1:24" ht="15" x14ac:dyDescent="0.25">
      <c r="A512" s="127" t="s">
        <v>972</v>
      </c>
      <c r="B512" s="9" t="s">
        <v>0</v>
      </c>
      <c r="C512" s="9" t="s">
        <v>0</v>
      </c>
      <c r="D512" s="9" t="s">
        <v>0</v>
      </c>
      <c r="E512" s="9" t="s">
        <v>0</v>
      </c>
      <c r="F512" s="9" t="s">
        <v>0</v>
      </c>
      <c r="G512" s="9" t="s">
        <v>0</v>
      </c>
      <c r="H512" s="9" t="s">
        <v>0</v>
      </c>
      <c r="I512" s="9" t="s">
        <v>0</v>
      </c>
      <c r="J512" s="9" t="s">
        <v>0</v>
      </c>
      <c r="K512" s="9" t="s">
        <v>0</v>
      </c>
      <c r="L512" s="9" t="s">
        <v>0</v>
      </c>
      <c r="M512" s="9" t="s">
        <v>0</v>
      </c>
      <c r="N512" s="9" t="s">
        <v>0</v>
      </c>
      <c r="O512" s="9" t="s">
        <v>0</v>
      </c>
      <c r="P512" s="9" t="s">
        <v>0</v>
      </c>
      <c r="Q512" s="9" t="s">
        <v>0</v>
      </c>
      <c r="R512" s="9" t="s">
        <v>0</v>
      </c>
      <c r="S512" s="9" t="s">
        <v>0</v>
      </c>
      <c r="T512" s="9" t="s">
        <v>0</v>
      </c>
      <c r="U512" s="9" t="s">
        <v>0</v>
      </c>
      <c r="V512" s="9" t="s">
        <v>0</v>
      </c>
      <c r="W512" s="9" t="s">
        <v>0</v>
      </c>
      <c r="X512" s="9" t="s">
        <v>0</v>
      </c>
    </row>
    <row r="513" spans="1:24" x14ac:dyDescent="0.2">
      <c r="X513" s="9" t="s">
        <v>0</v>
      </c>
    </row>
    <row r="514" spans="1:24" x14ac:dyDescent="0.2">
      <c r="G514" s="14" t="s">
        <v>973</v>
      </c>
      <c r="H514" s="15"/>
      <c r="I514" s="15"/>
      <c r="J514" s="15"/>
      <c r="K514" s="15"/>
      <c r="L514" s="15"/>
      <c r="M514" s="16"/>
      <c r="X514" s="9" t="s">
        <v>0</v>
      </c>
    </row>
    <row r="515" spans="1:24" ht="99.95" customHeight="1" x14ac:dyDescent="0.2">
      <c r="A515" s="215" t="s">
        <v>974</v>
      </c>
      <c r="B515" s="29"/>
      <c r="C515" s="71" t="s">
        <v>606</v>
      </c>
      <c r="D515" s="71" t="s">
        <v>607</v>
      </c>
      <c r="E515" s="71" t="s">
        <v>608</v>
      </c>
      <c r="F515" s="71" t="s">
        <v>609</v>
      </c>
      <c r="G515" s="71" t="s">
        <v>975</v>
      </c>
      <c r="H515" s="71" t="s">
        <v>976</v>
      </c>
      <c r="I515" s="71" t="s">
        <v>977</v>
      </c>
      <c r="J515" s="71" t="s">
        <v>393</v>
      </c>
      <c r="K515" s="71" t="s">
        <v>978</v>
      </c>
      <c r="L515" s="71" t="s">
        <v>979</v>
      </c>
      <c r="M515" s="71" t="s">
        <v>980</v>
      </c>
      <c r="X515" s="9" t="s">
        <v>0</v>
      </c>
    </row>
    <row r="516" spans="1:24" x14ac:dyDescent="0.2">
      <c r="A516" s="31"/>
      <c r="B516" s="24">
        <v>112</v>
      </c>
      <c r="C516" s="17">
        <v>1</v>
      </c>
      <c r="D516" s="17">
        <v>2</v>
      </c>
      <c r="E516" s="17">
        <v>3</v>
      </c>
      <c r="F516" s="17"/>
      <c r="G516" s="17"/>
      <c r="H516" s="17"/>
      <c r="I516" s="17"/>
      <c r="J516" s="17"/>
      <c r="K516" s="17"/>
      <c r="L516" s="17"/>
      <c r="M516" s="32"/>
      <c r="X516" s="9" t="s">
        <v>0</v>
      </c>
    </row>
    <row r="517" spans="1:24" x14ac:dyDescent="0.2">
      <c r="A517" s="73" t="s">
        <v>133</v>
      </c>
      <c r="B517" s="25">
        <v>1</v>
      </c>
      <c r="C517" s="26">
        <f>IFERROR(SQRT(SUMPRODUCT(C518:C524,MMULT($G$518:$M$524,C518:C524))),0)</f>
        <v>0</v>
      </c>
      <c r="D517" s="26">
        <f t="shared" ref="D517:D524" si="69">SUM(C517)-SUM(E517)</f>
        <v>0</v>
      </c>
      <c r="E517" s="26">
        <f>IFERROR(SQRT(SUMPRODUCT(E518:E524,MMULT($G$518:$M$524,E518:E524))),0)</f>
        <v>0</v>
      </c>
      <c r="F517" s="18"/>
      <c r="G517" s="18"/>
      <c r="H517" s="18"/>
      <c r="I517" s="18"/>
      <c r="J517" s="18"/>
      <c r="K517" s="18"/>
      <c r="L517" s="18"/>
      <c r="M517" s="34"/>
      <c r="X517" s="9" t="s">
        <v>0</v>
      </c>
    </row>
    <row r="518" spans="1:24" x14ac:dyDescent="0.2">
      <c r="A518" s="86" t="s">
        <v>981</v>
      </c>
      <c r="B518" s="25">
        <v>2</v>
      </c>
      <c r="C518" s="26">
        <f>$C$530</f>
        <v>0</v>
      </c>
      <c r="D518" s="26">
        <f t="shared" si="69"/>
        <v>0</v>
      </c>
      <c r="E518" s="26">
        <f>$E$530</f>
        <v>0</v>
      </c>
      <c r="F518" s="263" t="str">
        <f>HYPERLINK( "#" &amp; ADDRESS(ROW( 528:528 ),1), G515)</f>
        <v>Interest rate</v>
      </c>
      <c r="G518" s="228">
        <v>1</v>
      </c>
      <c r="H518" s="218">
        <v>0.25</v>
      </c>
      <c r="I518" s="218">
        <v>0.25</v>
      </c>
      <c r="J518" s="218">
        <v>0.25</v>
      </c>
      <c r="K518" s="218">
        <v>0.25</v>
      </c>
      <c r="L518" s="218">
        <v>0.25</v>
      </c>
      <c r="M518" s="219">
        <v>0</v>
      </c>
      <c r="X518" s="9" t="s">
        <v>0</v>
      </c>
    </row>
    <row r="519" spans="1:24" x14ac:dyDescent="0.2">
      <c r="A519" s="86" t="s">
        <v>982</v>
      </c>
      <c r="B519" s="25">
        <v>3</v>
      </c>
      <c r="C519" s="26">
        <f>$C$650</f>
        <v>0</v>
      </c>
      <c r="D519" s="26">
        <f t="shared" si="69"/>
        <v>0</v>
      </c>
      <c r="E519" s="26">
        <f>$E$650</f>
        <v>0</v>
      </c>
      <c r="F519" s="263" t="str">
        <f>HYPERLINK( "#" &amp; ADDRESS(ROW( 648:648 ),1), H515)</f>
        <v>NDSR Up</v>
      </c>
      <c r="G519" s="458">
        <v>0.25</v>
      </c>
      <c r="H519" s="391">
        <v>1</v>
      </c>
      <c r="I519" s="391">
        <v>1</v>
      </c>
      <c r="J519" s="391">
        <v>0.75</v>
      </c>
      <c r="K519" s="391">
        <v>0.5</v>
      </c>
      <c r="L519" s="391">
        <v>0.25</v>
      </c>
      <c r="M519" s="220">
        <v>0</v>
      </c>
      <c r="X519" s="9" t="s">
        <v>0</v>
      </c>
    </row>
    <row r="520" spans="1:24" x14ac:dyDescent="0.2">
      <c r="A520" s="86" t="s">
        <v>983</v>
      </c>
      <c r="B520" s="25">
        <v>4</v>
      </c>
      <c r="C520" s="26">
        <f>$C$651</f>
        <v>0</v>
      </c>
      <c r="D520" s="26">
        <f t="shared" si="69"/>
        <v>0</v>
      </c>
      <c r="E520" s="26">
        <f>$E$651</f>
        <v>0</v>
      </c>
      <c r="F520" s="263" t="str">
        <f>HYPERLINK( "#" &amp; ADDRESS(ROW( 648:648 ),1), I515)</f>
        <v>NDSR Down</v>
      </c>
      <c r="G520" s="458">
        <v>0.25</v>
      </c>
      <c r="H520" s="391">
        <v>1</v>
      </c>
      <c r="I520" s="391">
        <v>1</v>
      </c>
      <c r="J520" s="391">
        <v>0</v>
      </c>
      <c r="K520" s="391">
        <v>0</v>
      </c>
      <c r="L520" s="391">
        <v>0.25</v>
      </c>
      <c r="M520" s="220">
        <v>0</v>
      </c>
      <c r="X520" s="9" t="s">
        <v>0</v>
      </c>
    </row>
    <row r="521" spans="1:24" x14ac:dyDescent="0.2">
      <c r="A521" s="86" t="s">
        <v>393</v>
      </c>
      <c r="B521" s="25">
        <v>5</v>
      </c>
      <c r="C521" s="26">
        <f>$C$686</f>
        <v>0</v>
      </c>
      <c r="D521" s="26">
        <f t="shared" si="69"/>
        <v>0</v>
      </c>
      <c r="E521" s="26">
        <f>$E$686</f>
        <v>0</v>
      </c>
      <c r="F521" s="263" t="str">
        <f>HYPERLINK( "#" &amp; ADDRESS(ROW( 684:684 ),1), J515)</f>
        <v>Equity</v>
      </c>
      <c r="G521" s="458">
        <v>0.25</v>
      </c>
      <c r="H521" s="391">
        <v>0.75</v>
      </c>
      <c r="I521" s="391">
        <v>0</v>
      </c>
      <c r="J521" s="391">
        <v>1</v>
      </c>
      <c r="K521" s="391">
        <v>0.5</v>
      </c>
      <c r="L521" s="391">
        <v>0.25</v>
      </c>
      <c r="M521" s="220">
        <v>0</v>
      </c>
      <c r="X521" s="9" t="s">
        <v>0</v>
      </c>
    </row>
    <row r="522" spans="1:24" x14ac:dyDescent="0.2">
      <c r="A522" s="86" t="s">
        <v>978</v>
      </c>
      <c r="B522" s="25">
        <v>6</v>
      </c>
      <c r="C522" s="26">
        <f>$E$727</f>
        <v>0</v>
      </c>
      <c r="D522" s="26">
        <f t="shared" si="69"/>
        <v>0</v>
      </c>
      <c r="E522" s="26">
        <f>$G$727</f>
        <v>0</v>
      </c>
      <c r="F522" s="263" t="str">
        <f>HYPERLINK( "#" &amp; ADDRESS(ROW( 725:725 ),1), K515)</f>
        <v>Real estate</v>
      </c>
      <c r="G522" s="458">
        <v>0.25</v>
      </c>
      <c r="H522" s="391">
        <v>0.5</v>
      </c>
      <c r="I522" s="391">
        <v>0</v>
      </c>
      <c r="J522" s="391">
        <v>0.5</v>
      </c>
      <c r="K522" s="391">
        <v>1</v>
      </c>
      <c r="L522" s="391">
        <v>0.25</v>
      </c>
      <c r="M522" s="220">
        <v>0</v>
      </c>
      <c r="X522" s="9" t="s">
        <v>0</v>
      </c>
    </row>
    <row r="523" spans="1:24" x14ac:dyDescent="0.2">
      <c r="A523" s="86" t="s">
        <v>979</v>
      </c>
      <c r="B523" s="25">
        <v>7</v>
      </c>
      <c r="C523" s="26">
        <f>$C$743</f>
        <v>0</v>
      </c>
      <c r="D523" s="26">
        <f t="shared" si="69"/>
        <v>0</v>
      </c>
      <c r="E523" s="26">
        <f>$E$743</f>
        <v>0</v>
      </c>
      <c r="F523" s="263" t="str">
        <f>HYPERLINK( "#" &amp; ADDRESS(ROW( 741:741 ),1), L515)</f>
        <v>Currency</v>
      </c>
      <c r="G523" s="458">
        <v>0.25</v>
      </c>
      <c r="H523" s="391">
        <v>0.25</v>
      </c>
      <c r="I523" s="391">
        <v>0.25</v>
      </c>
      <c r="J523" s="391">
        <v>0.25</v>
      </c>
      <c r="K523" s="391">
        <v>0.25</v>
      </c>
      <c r="L523" s="391">
        <v>1</v>
      </c>
      <c r="M523" s="220">
        <v>0</v>
      </c>
      <c r="X523" s="9" t="s">
        <v>0</v>
      </c>
    </row>
    <row r="524" spans="1:24" x14ac:dyDescent="0.2">
      <c r="A524" s="88" t="s">
        <v>980</v>
      </c>
      <c r="B524" s="38">
        <v>8</v>
      </c>
      <c r="C524" s="41">
        <f>$L$806</f>
        <v>0</v>
      </c>
      <c r="D524" s="41">
        <f t="shared" si="69"/>
        <v>0</v>
      </c>
      <c r="E524" s="41">
        <f>$N$806</f>
        <v>0</v>
      </c>
      <c r="F524" s="264" t="str">
        <f>HYPERLINK( "#" &amp; ADDRESS(ROW( 804:804 ),1), M515)</f>
        <v>Asset concentration</v>
      </c>
      <c r="G524" s="229">
        <v>0</v>
      </c>
      <c r="H524" s="221">
        <v>0</v>
      </c>
      <c r="I524" s="221">
        <v>0</v>
      </c>
      <c r="J524" s="221">
        <v>0</v>
      </c>
      <c r="K524" s="221">
        <v>0</v>
      </c>
      <c r="L524" s="221">
        <v>0</v>
      </c>
      <c r="M524" s="222">
        <v>1</v>
      </c>
      <c r="X524" s="9" t="s">
        <v>0</v>
      </c>
    </row>
    <row r="525" spans="1:24" x14ac:dyDescent="0.2">
      <c r="X525" s="9" t="s">
        <v>0</v>
      </c>
    </row>
    <row r="526" spans="1:24" ht="15" x14ac:dyDescent="0.25">
      <c r="A526" s="127" t="s">
        <v>984</v>
      </c>
      <c r="B526" s="9" t="s">
        <v>0</v>
      </c>
      <c r="C526" s="9" t="s">
        <v>0</v>
      </c>
      <c r="D526" s="9" t="s">
        <v>0</v>
      </c>
      <c r="E526" s="9" t="s">
        <v>0</v>
      </c>
      <c r="F526" s="9" t="s">
        <v>0</v>
      </c>
      <c r="G526" s="9" t="s">
        <v>0</v>
      </c>
      <c r="H526" s="9" t="s">
        <v>0</v>
      </c>
      <c r="I526" s="9" t="s">
        <v>0</v>
      </c>
      <c r="J526" s="9" t="s">
        <v>0</v>
      </c>
      <c r="K526" s="9" t="s">
        <v>0</v>
      </c>
      <c r="L526" s="9" t="s">
        <v>0</v>
      </c>
      <c r="M526" s="9" t="s">
        <v>0</v>
      </c>
      <c r="N526" s="9" t="s">
        <v>0</v>
      </c>
      <c r="O526" s="9" t="s">
        <v>0</v>
      </c>
      <c r="P526" s="9" t="s">
        <v>0</v>
      </c>
      <c r="Q526" s="9" t="s">
        <v>0</v>
      </c>
      <c r="R526" s="9" t="s">
        <v>0</v>
      </c>
      <c r="S526" s="9" t="s">
        <v>0</v>
      </c>
      <c r="T526" s="9" t="s">
        <v>0</v>
      </c>
      <c r="U526" s="9" t="s">
        <v>0</v>
      </c>
      <c r="V526" s="9" t="s">
        <v>0</v>
      </c>
      <c r="W526" s="9" t="s">
        <v>0</v>
      </c>
      <c r="X526" s="9" t="s">
        <v>0</v>
      </c>
    </row>
    <row r="527" spans="1:24" x14ac:dyDescent="0.2">
      <c r="X527" s="9" t="s">
        <v>0</v>
      </c>
    </row>
    <row r="528" spans="1:24" ht="99.95" customHeight="1" x14ac:dyDescent="0.2">
      <c r="A528" s="215" t="s">
        <v>985</v>
      </c>
      <c r="B528" s="29"/>
      <c r="C528" s="71" t="s">
        <v>606</v>
      </c>
      <c r="D528" s="71" t="s">
        <v>607</v>
      </c>
      <c r="E528" s="71" t="s">
        <v>608</v>
      </c>
      <c r="X528" s="9" t="s">
        <v>0</v>
      </c>
    </row>
    <row r="529" spans="1:24" x14ac:dyDescent="0.2">
      <c r="A529" s="31"/>
      <c r="B529" s="24">
        <v>113</v>
      </c>
      <c r="C529" s="17">
        <v>1</v>
      </c>
      <c r="D529" s="17">
        <v>2</v>
      </c>
      <c r="E529" s="32" t="s">
        <v>297</v>
      </c>
      <c r="X529" s="9" t="s">
        <v>0</v>
      </c>
    </row>
    <row r="530" spans="1:24" x14ac:dyDescent="0.2">
      <c r="A530" s="73" t="s">
        <v>981</v>
      </c>
      <c r="B530" s="25">
        <v>1</v>
      </c>
      <c r="C530" s="26">
        <f>MAX(0,SUM(C531:C532))</f>
        <v>0</v>
      </c>
      <c r="D530" s="26">
        <f>SUM(C530)-SUM(E530)</f>
        <v>0</v>
      </c>
      <c r="E530" s="36">
        <f>MAX(0,SUM(E531:E532))</f>
        <v>0</v>
      </c>
      <c r="X530" s="9" t="s">
        <v>0</v>
      </c>
    </row>
    <row r="531" spans="1:24" x14ac:dyDescent="0.2">
      <c r="A531" s="86" t="s">
        <v>986</v>
      </c>
      <c r="B531" s="25">
        <v>2</v>
      </c>
      <c r="C531" s="26">
        <f>$J$542</f>
        <v>0</v>
      </c>
      <c r="D531" s="26">
        <f>SUM(C531)-SUM(E531)</f>
        <v>0</v>
      </c>
      <c r="E531" s="36">
        <f>$J$538</f>
        <v>0</v>
      </c>
      <c r="X531" s="9" t="s">
        <v>0</v>
      </c>
    </row>
    <row r="532" spans="1:24" x14ac:dyDescent="0.2">
      <c r="A532" s="88" t="s">
        <v>1617</v>
      </c>
      <c r="B532" s="38">
        <v>3</v>
      </c>
      <c r="C532" s="41">
        <f>$J$543</f>
        <v>0</v>
      </c>
      <c r="D532" s="41">
        <f>SUM(C532)-SUM(E532)</f>
        <v>0</v>
      </c>
      <c r="E532" s="59">
        <f>$J$539</f>
        <v>0</v>
      </c>
      <c r="X532" s="9" t="s">
        <v>0</v>
      </c>
    </row>
    <row r="533" spans="1:24" x14ac:dyDescent="0.2">
      <c r="X533" s="9" t="s">
        <v>0</v>
      </c>
    </row>
    <row r="534" spans="1:24" x14ac:dyDescent="0.2">
      <c r="A534" s="28"/>
      <c r="B534" s="29"/>
      <c r="C534" s="116" t="s">
        <v>987</v>
      </c>
      <c r="D534" s="230"/>
      <c r="E534" s="230"/>
      <c r="F534" s="230"/>
      <c r="G534" s="230"/>
      <c r="H534" s="230"/>
      <c r="I534" s="230"/>
      <c r="J534" s="231"/>
      <c r="X534" s="9" t="s">
        <v>0</v>
      </c>
    </row>
    <row r="535" spans="1:24" ht="15" x14ac:dyDescent="0.25">
      <c r="A535" s="109" t="s">
        <v>988</v>
      </c>
      <c r="B535" s="10"/>
      <c r="C535" s="266" t="str">
        <f t="shared" ref="C535:H535" si="70">IF(LEN(C$537)&gt;1,C$537,"")</f>
        <v/>
      </c>
      <c r="D535" s="265" t="str">
        <f t="shared" si="70"/>
        <v/>
      </c>
      <c r="E535" s="265" t="str">
        <f t="shared" si="70"/>
        <v/>
      </c>
      <c r="F535" s="265" t="str">
        <f t="shared" si="70"/>
        <v/>
      </c>
      <c r="G535" s="265" t="str">
        <f t="shared" si="70"/>
        <v/>
      </c>
      <c r="H535" s="268" t="str">
        <f t="shared" si="70"/>
        <v/>
      </c>
      <c r="I535" s="12" t="s">
        <v>989</v>
      </c>
      <c r="J535" s="267" t="s">
        <v>633</v>
      </c>
      <c r="X535" s="9" t="s">
        <v>0</v>
      </c>
    </row>
    <row r="536" spans="1:24" x14ac:dyDescent="0.2">
      <c r="A536" s="31"/>
      <c r="B536" s="24">
        <v>114</v>
      </c>
      <c r="C536" s="17">
        <v>1</v>
      </c>
      <c r="D536" s="17">
        <v>2</v>
      </c>
      <c r="E536" s="17">
        <v>3</v>
      </c>
      <c r="F536" s="17">
        <v>4</v>
      </c>
      <c r="G536" s="17">
        <v>5</v>
      </c>
      <c r="H536" s="17">
        <v>6</v>
      </c>
      <c r="I536" s="17">
        <v>7</v>
      </c>
      <c r="J536" s="32">
        <v>8</v>
      </c>
      <c r="X536" s="9" t="s">
        <v>0</v>
      </c>
    </row>
    <row r="537" spans="1:24" x14ac:dyDescent="0.2">
      <c r="A537" s="108" t="s">
        <v>979</v>
      </c>
      <c r="B537" s="25">
        <v>1</v>
      </c>
      <c r="C537" s="46" t="str">
        <f>IF(LEN(Participant!$C$15),Participant!$C$15,"")</f>
        <v/>
      </c>
      <c r="D537" s="35"/>
      <c r="E537" s="35"/>
      <c r="F537" s="35"/>
      <c r="G537" s="35"/>
      <c r="H537" s="35"/>
      <c r="I537" s="18"/>
      <c r="J537" s="34"/>
      <c r="X537" s="9" t="s">
        <v>0</v>
      </c>
    </row>
    <row r="538" spans="1:24" x14ac:dyDescent="0.2">
      <c r="A538" s="73" t="s">
        <v>990</v>
      </c>
      <c r="B538" s="25">
        <v>2</v>
      </c>
      <c r="C538" s="81">
        <f>$C$552-$C$573</f>
        <v>0</v>
      </c>
      <c r="D538" s="79">
        <f>$D$552-$D$573</f>
        <v>0</v>
      </c>
      <c r="E538" s="79">
        <f>$E$552-$E$573</f>
        <v>0</v>
      </c>
      <c r="F538" s="79">
        <f>$F$552-$F$573</f>
        <v>0</v>
      </c>
      <c r="G538" s="79">
        <f>$G$552-$G$573</f>
        <v>0</v>
      </c>
      <c r="H538" s="79">
        <f>$H$552-$H$573</f>
        <v>0</v>
      </c>
      <c r="I538" s="79">
        <f>$I$552-$I$573</f>
        <v>0</v>
      </c>
      <c r="J538" s="82">
        <f>SUM(C538:I538)</f>
        <v>0</v>
      </c>
      <c r="X538" s="9" t="s">
        <v>0</v>
      </c>
    </row>
    <row r="539" spans="1:24" x14ac:dyDescent="0.2">
      <c r="A539" s="74" t="s">
        <v>1630</v>
      </c>
      <c r="B539" s="25">
        <v>3</v>
      </c>
      <c r="C539" s="57"/>
      <c r="D539" s="18"/>
      <c r="E539" s="18"/>
      <c r="F539" s="18"/>
      <c r="G539" s="18"/>
      <c r="H539" s="18"/>
      <c r="I539" s="18"/>
      <c r="J539" s="36">
        <f>'ICS Param'!$D$212</f>
        <v>0</v>
      </c>
      <c r="X539" s="9" t="s">
        <v>0</v>
      </c>
    </row>
    <row r="540" spans="1:24" x14ac:dyDescent="0.2">
      <c r="A540" s="86" t="s">
        <v>1582</v>
      </c>
      <c r="B540" s="25">
        <v>31</v>
      </c>
      <c r="C540" s="56">
        <f>$C$552-$C$598</f>
        <v>0</v>
      </c>
      <c r="D540" s="26">
        <f>$D$552-$D$598</f>
        <v>0</v>
      </c>
      <c r="E540" s="26">
        <f>$E$552-$E$598</f>
        <v>0</v>
      </c>
      <c r="F540" s="26">
        <f>$F$552-$F$598</f>
        <v>0</v>
      </c>
      <c r="G540" s="26">
        <f>$G$552-$G$598</f>
        <v>0</v>
      </c>
      <c r="H540" s="26">
        <f>$H$552-$H$598</f>
        <v>0</v>
      </c>
      <c r="I540" s="26">
        <f>$I$552-$I$598</f>
        <v>0</v>
      </c>
      <c r="J540" s="36">
        <f>SUM(C540:I540)</f>
        <v>0</v>
      </c>
      <c r="X540" s="9" t="s">
        <v>0</v>
      </c>
    </row>
    <row r="541" spans="1:24" x14ac:dyDescent="0.2">
      <c r="A541" s="86" t="s">
        <v>1583</v>
      </c>
      <c r="B541" s="25">
        <v>32</v>
      </c>
      <c r="C541" s="56">
        <f>$C$552-$C$623</f>
        <v>0</v>
      </c>
      <c r="D541" s="26">
        <f>$D$552-$D$623</f>
        <v>0</v>
      </c>
      <c r="E541" s="26">
        <f>$E$552-$E$623</f>
        <v>0</v>
      </c>
      <c r="F541" s="26">
        <f>$F$552-$F$623</f>
        <v>0</v>
      </c>
      <c r="G541" s="26">
        <f>$G$552-$G$623</f>
        <v>0</v>
      </c>
      <c r="H541" s="26">
        <f>$H$552-$H$623</f>
        <v>0</v>
      </c>
      <c r="I541" s="26">
        <f>$I$552-$I$623</f>
        <v>0</v>
      </c>
      <c r="J541" s="36">
        <f>SUM(C541:I541)</f>
        <v>0</v>
      </c>
      <c r="X541" s="9" t="s">
        <v>0</v>
      </c>
    </row>
    <row r="542" spans="1:24" x14ac:dyDescent="0.2">
      <c r="A542" s="74" t="s">
        <v>991</v>
      </c>
      <c r="B542" s="25">
        <v>4</v>
      </c>
      <c r="C542" s="81">
        <f>$C$552-$C$574</f>
        <v>0</v>
      </c>
      <c r="D542" s="79">
        <f>$D$552-$D$574</f>
        <v>0</v>
      </c>
      <c r="E542" s="79">
        <f>$E$552-$E$574</f>
        <v>0</v>
      </c>
      <c r="F542" s="79">
        <f>$F$552-$F$574</f>
        <v>0</v>
      </c>
      <c r="G542" s="79">
        <f>$G$552-$G$574</f>
        <v>0</v>
      </c>
      <c r="H542" s="79">
        <f>$H$552-$H$574</f>
        <v>0</v>
      </c>
      <c r="I542" s="79">
        <f>$I$552-$I$574</f>
        <v>0</v>
      </c>
      <c r="J542" s="82">
        <f>SUM(C542:I542)</f>
        <v>0</v>
      </c>
      <c r="X542" s="9" t="s">
        <v>0</v>
      </c>
    </row>
    <row r="543" spans="1:24" x14ac:dyDescent="0.2">
      <c r="A543" s="74" t="s">
        <v>1631</v>
      </c>
      <c r="B543" s="25">
        <v>5</v>
      </c>
      <c r="C543" s="57"/>
      <c r="D543" s="18"/>
      <c r="E543" s="18"/>
      <c r="F543" s="18"/>
      <c r="G543" s="18"/>
      <c r="H543" s="18"/>
      <c r="I543" s="18"/>
      <c r="J543" s="36">
        <f>'ICS Param'!$C$212</f>
        <v>0</v>
      </c>
      <c r="X543" s="9" t="s">
        <v>0</v>
      </c>
    </row>
    <row r="544" spans="1:24" x14ac:dyDescent="0.2">
      <c r="A544" s="86" t="s">
        <v>1632</v>
      </c>
      <c r="B544" s="25">
        <v>51</v>
      </c>
      <c r="C544" s="56">
        <f>$C$552-$C$599</f>
        <v>0</v>
      </c>
      <c r="D544" s="26">
        <f>$D$552-$D$599</f>
        <v>0</v>
      </c>
      <c r="E544" s="26">
        <f>$E$552-$E$599</f>
        <v>0</v>
      </c>
      <c r="F544" s="26">
        <f>$F$552-$F$599</f>
        <v>0</v>
      </c>
      <c r="G544" s="26">
        <f>$G$552-$G$599</f>
        <v>0</v>
      </c>
      <c r="H544" s="26">
        <f>$H$552-$H$599</f>
        <v>0</v>
      </c>
      <c r="I544" s="26">
        <f>$I$552-$I$599</f>
        <v>0</v>
      </c>
      <c r="J544" s="36">
        <f>SUM(C544:I544)</f>
        <v>0</v>
      </c>
      <c r="X544" s="9" t="s">
        <v>0</v>
      </c>
    </row>
    <row r="545" spans="1:24" x14ac:dyDescent="0.2">
      <c r="A545" s="88" t="s">
        <v>1633</v>
      </c>
      <c r="B545" s="38">
        <v>52</v>
      </c>
      <c r="C545" s="58">
        <f>$C$552-$C$624</f>
        <v>0</v>
      </c>
      <c r="D545" s="41">
        <f>$D$552-$D$624</f>
        <v>0</v>
      </c>
      <c r="E545" s="41">
        <f>$E$552-$E$624</f>
        <v>0</v>
      </c>
      <c r="F545" s="41">
        <f>$F$552-$F$624</f>
        <v>0</v>
      </c>
      <c r="G545" s="41">
        <f>$G$552-$G$624</f>
        <v>0</v>
      </c>
      <c r="H545" s="41">
        <f>$H$552-$H$624</f>
        <v>0</v>
      </c>
      <c r="I545" s="41">
        <f>$I$552-$I$624</f>
        <v>0</v>
      </c>
      <c r="J545" s="59">
        <f>SUM(C545:I545)</f>
        <v>0</v>
      </c>
      <c r="X545" s="9" t="s">
        <v>0</v>
      </c>
    </row>
    <row r="546" spans="1:24" x14ac:dyDescent="0.2">
      <c r="X546" s="9" t="s">
        <v>0</v>
      </c>
    </row>
    <row r="547" spans="1:24" ht="15" x14ac:dyDescent="0.25">
      <c r="A547" s="127" t="s">
        <v>992</v>
      </c>
      <c r="B547" s="9" t="s">
        <v>0</v>
      </c>
      <c r="C547" s="9" t="s">
        <v>0</v>
      </c>
      <c r="D547" s="9" t="s">
        <v>0</v>
      </c>
      <c r="E547" s="9" t="s">
        <v>0</v>
      </c>
      <c r="F547" s="9" t="s">
        <v>0</v>
      </c>
      <c r="G547" s="9" t="s">
        <v>0</v>
      </c>
      <c r="H547" s="9" t="s">
        <v>0</v>
      </c>
      <c r="I547" s="9" t="s">
        <v>0</v>
      </c>
      <c r="J547" s="9" t="s">
        <v>0</v>
      </c>
      <c r="K547" s="9" t="s">
        <v>0</v>
      </c>
      <c r="L547" s="9" t="s">
        <v>0</v>
      </c>
      <c r="M547" s="9" t="s">
        <v>0</v>
      </c>
      <c r="N547" s="9" t="s">
        <v>0</v>
      </c>
      <c r="O547" s="9" t="s">
        <v>0</v>
      </c>
      <c r="P547" s="9" t="s">
        <v>0</v>
      </c>
      <c r="Q547" s="9" t="s">
        <v>0</v>
      </c>
      <c r="R547" s="9" t="s">
        <v>0</v>
      </c>
      <c r="S547" s="9" t="s">
        <v>0</v>
      </c>
      <c r="T547" s="9" t="s">
        <v>0</v>
      </c>
      <c r="U547" s="9" t="s">
        <v>0</v>
      </c>
      <c r="V547" s="9" t="s">
        <v>0</v>
      </c>
      <c r="W547" s="9" t="s">
        <v>0</v>
      </c>
      <c r="X547" s="9" t="s">
        <v>0</v>
      </c>
    </row>
    <row r="548" spans="1:24" x14ac:dyDescent="0.2">
      <c r="X548" s="9" t="s">
        <v>0</v>
      </c>
    </row>
    <row r="549" spans="1:24" ht="18.75" customHeight="1" x14ac:dyDescent="0.2">
      <c r="A549" s="28"/>
      <c r="B549" s="29"/>
      <c r="C549" s="116" t="s">
        <v>987</v>
      </c>
      <c r="D549" s="230"/>
      <c r="E549" s="230"/>
      <c r="F549" s="230"/>
      <c r="G549" s="230"/>
      <c r="H549" s="230"/>
      <c r="I549" s="230"/>
      <c r="J549" s="231"/>
      <c r="X549" s="9" t="s">
        <v>0</v>
      </c>
    </row>
    <row r="550" spans="1:24" ht="22.5" customHeight="1" x14ac:dyDescent="0.25">
      <c r="A550" s="109" t="s">
        <v>994</v>
      </c>
      <c r="B550" s="10"/>
      <c r="C550" s="266" t="str">
        <f t="shared" ref="C550:H550" si="71">IF(LEN(C$537)&gt;1,C$537,"")</f>
        <v/>
      </c>
      <c r="D550" s="265" t="str">
        <f t="shared" si="71"/>
        <v/>
      </c>
      <c r="E550" s="265" t="str">
        <f t="shared" si="71"/>
        <v/>
      </c>
      <c r="F550" s="265" t="str">
        <f t="shared" si="71"/>
        <v/>
      </c>
      <c r="G550" s="265" t="str">
        <f t="shared" si="71"/>
        <v/>
      </c>
      <c r="H550" s="268" t="str">
        <f t="shared" si="71"/>
        <v/>
      </c>
      <c r="I550" s="208" t="s">
        <v>989</v>
      </c>
      <c r="J550" s="267" t="s">
        <v>633</v>
      </c>
      <c r="X550" s="9" t="s">
        <v>0</v>
      </c>
    </row>
    <row r="551" spans="1:24" x14ac:dyDescent="0.2">
      <c r="A551" s="31"/>
      <c r="B551" s="24">
        <v>115</v>
      </c>
      <c r="C551" s="17">
        <v>1</v>
      </c>
      <c r="D551" s="17">
        <v>2</v>
      </c>
      <c r="E551" s="17">
        <v>3</v>
      </c>
      <c r="F551" s="17">
        <v>4</v>
      </c>
      <c r="G551" s="17">
        <v>5</v>
      </c>
      <c r="H551" s="17">
        <v>6</v>
      </c>
      <c r="I551" s="17">
        <v>7</v>
      </c>
      <c r="J551" s="32">
        <v>8</v>
      </c>
      <c r="X551" s="9" t="s">
        <v>0</v>
      </c>
    </row>
    <row r="552" spans="1:24" x14ac:dyDescent="0.2">
      <c r="A552" s="73" t="s">
        <v>995</v>
      </c>
      <c r="B552" s="25">
        <v>1</v>
      </c>
      <c r="C552" s="271">
        <f t="shared" ref="C552:I552" si="72">C553-SUM(C563,C568,C569)</f>
        <v>0</v>
      </c>
      <c r="D552" s="272">
        <f t="shared" si="72"/>
        <v>0</v>
      </c>
      <c r="E552" s="272">
        <f t="shared" si="72"/>
        <v>0</v>
      </c>
      <c r="F552" s="272">
        <f t="shared" si="72"/>
        <v>0</v>
      </c>
      <c r="G552" s="272">
        <f t="shared" si="72"/>
        <v>0</v>
      </c>
      <c r="H552" s="272">
        <f t="shared" si="72"/>
        <v>0</v>
      </c>
      <c r="I552" s="272">
        <f t="shared" si="72"/>
        <v>0</v>
      </c>
      <c r="J552" s="279">
        <f t="shared" ref="J552:J567" si="73">SUM(C552:I552)</f>
        <v>0</v>
      </c>
      <c r="X552" s="9" t="s">
        <v>0</v>
      </c>
    </row>
    <row r="553" spans="1:24" x14ac:dyDescent="0.2">
      <c r="A553" s="87" t="s">
        <v>142</v>
      </c>
      <c r="B553" s="25">
        <v>10</v>
      </c>
      <c r="C553" s="81">
        <f t="shared" ref="C553:I553" si="74">SUM(C554:C561)</f>
        <v>0</v>
      </c>
      <c r="D553" s="79">
        <f t="shared" si="74"/>
        <v>0</v>
      </c>
      <c r="E553" s="79">
        <f t="shared" si="74"/>
        <v>0</v>
      </c>
      <c r="F553" s="79">
        <f t="shared" si="74"/>
        <v>0</v>
      </c>
      <c r="G553" s="79">
        <f t="shared" si="74"/>
        <v>0</v>
      </c>
      <c r="H553" s="79">
        <f t="shared" si="74"/>
        <v>0</v>
      </c>
      <c r="I553" s="79">
        <f t="shared" si="74"/>
        <v>0</v>
      </c>
      <c r="J553" s="82">
        <f t="shared" si="73"/>
        <v>0</v>
      </c>
      <c r="X553" s="9" t="s">
        <v>0</v>
      </c>
    </row>
    <row r="554" spans="1:24" x14ac:dyDescent="0.2">
      <c r="A554" s="89" t="s">
        <v>996</v>
      </c>
      <c r="B554" s="25">
        <v>11</v>
      </c>
      <c r="C554" s="21" t="s">
        <v>28</v>
      </c>
      <c r="D554" s="22" t="s">
        <v>28</v>
      </c>
      <c r="E554" s="22" t="s">
        <v>28</v>
      </c>
      <c r="F554" s="22" t="s">
        <v>28</v>
      </c>
      <c r="G554" s="22" t="s">
        <v>28</v>
      </c>
      <c r="H554" s="22" t="s">
        <v>28</v>
      </c>
      <c r="I554" s="22" t="s">
        <v>28</v>
      </c>
      <c r="J554" s="36">
        <f t="shared" si="73"/>
        <v>0</v>
      </c>
      <c r="X554" s="9" t="s">
        <v>0</v>
      </c>
    </row>
    <row r="555" spans="1:24" x14ac:dyDescent="0.2">
      <c r="A555" s="89" t="s">
        <v>997</v>
      </c>
      <c r="B555" s="25">
        <v>12</v>
      </c>
      <c r="C555" s="21" t="s">
        <v>28</v>
      </c>
      <c r="D555" s="22" t="s">
        <v>28</v>
      </c>
      <c r="E555" s="22" t="s">
        <v>28</v>
      </c>
      <c r="F555" s="22" t="s">
        <v>28</v>
      </c>
      <c r="G555" s="22" t="s">
        <v>28</v>
      </c>
      <c r="H555" s="22" t="s">
        <v>28</v>
      </c>
      <c r="I555" s="22" t="s">
        <v>28</v>
      </c>
      <c r="J555" s="36">
        <f t="shared" si="73"/>
        <v>0</v>
      </c>
      <c r="X555" s="9" t="s">
        <v>0</v>
      </c>
    </row>
    <row r="556" spans="1:24" x14ac:dyDescent="0.2">
      <c r="A556" s="89" t="s">
        <v>998</v>
      </c>
      <c r="B556" s="25">
        <v>13</v>
      </c>
      <c r="C556" s="21" t="s">
        <v>28</v>
      </c>
      <c r="D556" s="22" t="s">
        <v>28</v>
      </c>
      <c r="E556" s="22" t="s">
        <v>28</v>
      </c>
      <c r="F556" s="22" t="s">
        <v>28</v>
      </c>
      <c r="G556" s="22" t="s">
        <v>28</v>
      </c>
      <c r="H556" s="22" t="s">
        <v>28</v>
      </c>
      <c r="I556" s="22" t="s">
        <v>28</v>
      </c>
      <c r="J556" s="36">
        <f t="shared" si="73"/>
        <v>0</v>
      </c>
      <c r="X556" s="9" t="s">
        <v>0</v>
      </c>
    </row>
    <row r="557" spans="1:24" x14ac:dyDescent="0.2">
      <c r="A557" s="89" t="s">
        <v>183</v>
      </c>
      <c r="B557" s="25">
        <v>14</v>
      </c>
      <c r="C557" s="21" t="s">
        <v>28</v>
      </c>
      <c r="D557" s="22" t="s">
        <v>28</v>
      </c>
      <c r="E557" s="22" t="s">
        <v>28</v>
      </c>
      <c r="F557" s="22" t="s">
        <v>28</v>
      </c>
      <c r="G557" s="22" t="s">
        <v>28</v>
      </c>
      <c r="H557" s="22" t="s">
        <v>28</v>
      </c>
      <c r="I557" s="22" t="s">
        <v>28</v>
      </c>
      <c r="J557" s="36">
        <f t="shared" si="73"/>
        <v>0</v>
      </c>
      <c r="X557" s="9" t="s">
        <v>0</v>
      </c>
    </row>
    <row r="558" spans="1:24" x14ac:dyDescent="0.2">
      <c r="A558" s="89" t="s">
        <v>395</v>
      </c>
      <c r="B558" s="25">
        <v>15</v>
      </c>
      <c r="C558" s="21" t="s">
        <v>28</v>
      </c>
      <c r="D558" s="22" t="s">
        <v>28</v>
      </c>
      <c r="E558" s="22" t="s">
        <v>28</v>
      </c>
      <c r="F558" s="22" t="s">
        <v>28</v>
      </c>
      <c r="G558" s="22" t="s">
        <v>28</v>
      </c>
      <c r="H558" s="22" t="s">
        <v>28</v>
      </c>
      <c r="I558" s="22" t="s">
        <v>28</v>
      </c>
      <c r="J558" s="36">
        <f t="shared" si="73"/>
        <v>0</v>
      </c>
      <c r="X558" s="9" t="s">
        <v>0</v>
      </c>
    </row>
    <row r="559" spans="1:24" x14ac:dyDescent="0.2">
      <c r="A559" s="89" t="s">
        <v>999</v>
      </c>
      <c r="B559" s="25">
        <v>16</v>
      </c>
      <c r="C559" s="21" t="s">
        <v>28</v>
      </c>
      <c r="D559" s="22" t="s">
        <v>28</v>
      </c>
      <c r="E559" s="22" t="s">
        <v>28</v>
      </c>
      <c r="F559" s="22" t="s">
        <v>28</v>
      </c>
      <c r="G559" s="22" t="s">
        <v>28</v>
      </c>
      <c r="H559" s="22" t="s">
        <v>28</v>
      </c>
      <c r="I559" s="22" t="s">
        <v>28</v>
      </c>
      <c r="J559" s="36">
        <f t="shared" si="73"/>
        <v>0</v>
      </c>
      <c r="X559" s="9" t="s">
        <v>0</v>
      </c>
    </row>
    <row r="560" spans="1:24" x14ac:dyDescent="0.2">
      <c r="A560" s="89" t="s">
        <v>1000</v>
      </c>
      <c r="B560" s="25">
        <v>17</v>
      </c>
      <c r="C560" s="21" t="s">
        <v>28</v>
      </c>
      <c r="D560" s="22" t="s">
        <v>28</v>
      </c>
      <c r="E560" s="22" t="s">
        <v>28</v>
      </c>
      <c r="F560" s="22" t="s">
        <v>28</v>
      </c>
      <c r="G560" s="22" t="s">
        <v>28</v>
      </c>
      <c r="H560" s="22" t="s">
        <v>28</v>
      </c>
      <c r="I560" s="22" t="s">
        <v>28</v>
      </c>
      <c r="J560" s="36">
        <f t="shared" si="73"/>
        <v>0</v>
      </c>
      <c r="X560" s="9" t="s">
        <v>0</v>
      </c>
    </row>
    <row r="561" spans="1:24" x14ac:dyDescent="0.2">
      <c r="A561" s="90" t="s">
        <v>1001</v>
      </c>
      <c r="B561" s="25">
        <v>18</v>
      </c>
      <c r="C561" s="111" t="s">
        <v>28</v>
      </c>
      <c r="D561" s="47" t="s">
        <v>28</v>
      </c>
      <c r="E561" s="47" t="s">
        <v>28</v>
      </c>
      <c r="F561" s="47" t="s">
        <v>28</v>
      </c>
      <c r="G561" s="47" t="s">
        <v>28</v>
      </c>
      <c r="H561" s="47" t="s">
        <v>28</v>
      </c>
      <c r="I561" s="47" t="s">
        <v>28</v>
      </c>
      <c r="J561" s="59">
        <f t="shared" si="73"/>
        <v>0</v>
      </c>
      <c r="X561" s="9" t="s">
        <v>0</v>
      </c>
    </row>
    <row r="562" spans="1:24" x14ac:dyDescent="0.2">
      <c r="A562" s="86" t="s">
        <v>1002</v>
      </c>
      <c r="B562" s="25">
        <v>20</v>
      </c>
      <c r="C562" s="22" t="s">
        <v>28</v>
      </c>
      <c r="D562" s="22" t="s">
        <v>28</v>
      </c>
      <c r="E562" s="22" t="s">
        <v>28</v>
      </c>
      <c r="F562" s="22" t="s">
        <v>28</v>
      </c>
      <c r="G562" s="22" t="s">
        <v>28</v>
      </c>
      <c r="H562" s="22" t="s">
        <v>28</v>
      </c>
      <c r="I562" s="22" t="s">
        <v>28</v>
      </c>
      <c r="J562" s="36">
        <f t="shared" si="73"/>
        <v>0</v>
      </c>
      <c r="X562" s="9" t="s">
        <v>0</v>
      </c>
    </row>
    <row r="563" spans="1:24" x14ac:dyDescent="0.2">
      <c r="A563" s="87" t="s">
        <v>1003</v>
      </c>
      <c r="B563" s="274">
        <v>30</v>
      </c>
      <c r="C563" s="81">
        <f t="shared" ref="C563:I563" si="75">SUM(C564:C567)</f>
        <v>0</v>
      </c>
      <c r="D563" s="79">
        <f t="shared" si="75"/>
        <v>0</v>
      </c>
      <c r="E563" s="79">
        <f t="shared" si="75"/>
        <v>0</v>
      </c>
      <c r="F563" s="79">
        <f t="shared" si="75"/>
        <v>0</v>
      </c>
      <c r="G563" s="79">
        <f t="shared" si="75"/>
        <v>0</v>
      </c>
      <c r="H563" s="79">
        <f t="shared" si="75"/>
        <v>0</v>
      </c>
      <c r="I563" s="79">
        <f t="shared" si="75"/>
        <v>0</v>
      </c>
      <c r="J563" s="82">
        <f t="shared" si="73"/>
        <v>0</v>
      </c>
      <c r="X563" s="9" t="s">
        <v>0</v>
      </c>
    </row>
    <row r="564" spans="1:24" x14ac:dyDescent="0.2">
      <c r="A564" s="89" t="s">
        <v>212</v>
      </c>
      <c r="B564" s="274">
        <v>31</v>
      </c>
      <c r="C564" s="21" t="s">
        <v>28</v>
      </c>
      <c r="D564" s="22" t="s">
        <v>28</v>
      </c>
      <c r="E564" s="22" t="s">
        <v>28</v>
      </c>
      <c r="F564" s="22" t="s">
        <v>28</v>
      </c>
      <c r="G564" s="22" t="s">
        <v>28</v>
      </c>
      <c r="H564" s="22" t="s">
        <v>28</v>
      </c>
      <c r="I564" s="22" t="s">
        <v>28</v>
      </c>
      <c r="J564" s="36">
        <f t="shared" si="73"/>
        <v>0</v>
      </c>
      <c r="X564" s="9" t="s">
        <v>0</v>
      </c>
    </row>
    <row r="565" spans="1:24" x14ac:dyDescent="0.2">
      <c r="A565" s="89" t="s">
        <v>213</v>
      </c>
      <c r="B565" s="274">
        <v>32</v>
      </c>
      <c r="C565" s="21" t="s">
        <v>28</v>
      </c>
      <c r="D565" s="22" t="s">
        <v>28</v>
      </c>
      <c r="E565" s="22" t="s">
        <v>28</v>
      </c>
      <c r="F565" s="22" t="s">
        <v>28</v>
      </c>
      <c r="G565" s="22" t="s">
        <v>28</v>
      </c>
      <c r="H565" s="22" t="s">
        <v>28</v>
      </c>
      <c r="I565" s="22" t="s">
        <v>28</v>
      </c>
      <c r="J565" s="36">
        <f t="shared" si="73"/>
        <v>0</v>
      </c>
      <c r="X565" s="9" t="s">
        <v>0</v>
      </c>
    </row>
    <row r="566" spans="1:24" x14ac:dyDescent="0.2">
      <c r="A566" s="89" t="s">
        <v>302</v>
      </c>
      <c r="B566" s="274">
        <v>33</v>
      </c>
      <c r="C566" s="21" t="s">
        <v>28</v>
      </c>
      <c r="D566" s="22" t="s">
        <v>28</v>
      </c>
      <c r="E566" s="22" t="s">
        <v>28</v>
      </c>
      <c r="F566" s="22" t="s">
        <v>28</v>
      </c>
      <c r="G566" s="22" t="s">
        <v>28</v>
      </c>
      <c r="H566" s="22" t="s">
        <v>28</v>
      </c>
      <c r="I566" s="22" t="s">
        <v>28</v>
      </c>
      <c r="J566" s="36">
        <f t="shared" si="73"/>
        <v>0</v>
      </c>
      <c r="X566" s="9" t="s">
        <v>0</v>
      </c>
    </row>
    <row r="567" spans="1:24" x14ac:dyDescent="0.2">
      <c r="A567" s="89" t="s">
        <v>303</v>
      </c>
      <c r="B567" s="25">
        <v>35</v>
      </c>
      <c r="C567" s="21" t="s">
        <v>28</v>
      </c>
      <c r="D567" s="22" t="s">
        <v>28</v>
      </c>
      <c r="E567" s="22" t="s">
        <v>28</v>
      </c>
      <c r="F567" s="22" t="s">
        <v>28</v>
      </c>
      <c r="G567" s="22" t="s">
        <v>28</v>
      </c>
      <c r="H567" s="22" t="s">
        <v>28</v>
      </c>
      <c r="I567" s="22" t="s">
        <v>28</v>
      </c>
      <c r="J567" s="36">
        <f t="shared" si="73"/>
        <v>0</v>
      </c>
      <c r="X567" s="9" t="s">
        <v>0</v>
      </c>
    </row>
    <row r="568" spans="1:24" x14ac:dyDescent="0.2">
      <c r="A568" s="88" t="s">
        <v>1004</v>
      </c>
      <c r="B568" s="25">
        <v>40</v>
      </c>
      <c r="C568" s="111" t="s">
        <v>28</v>
      </c>
      <c r="D568" s="47" t="s">
        <v>28</v>
      </c>
      <c r="E568" s="47" t="s">
        <v>28</v>
      </c>
      <c r="F568" s="47" t="s">
        <v>28</v>
      </c>
      <c r="G568" s="47" t="s">
        <v>28</v>
      </c>
      <c r="H568" s="47" t="s">
        <v>28</v>
      </c>
      <c r="I568" s="47" t="s">
        <v>28</v>
      </c>
      <c r="J568" s="59">
        <f>SUM(C568:I568)</f>
        <v>0</v>
      </c>
      <c r="X568" s="9" t="s">
        <v>0</v>
      </c>
    </row>
    <row r="569" spans="1:24" x14ac:dyDescent="0.2">
      <c r="A569" s="273" t="s">
        <v>1005</v>
      </c>
      <c r="B569" s="38">
        <v>50</v>
      </c>
      <c r="C569" s="47" t="s">
        <v>28</v>
      </c>
      <c r="D569" s="47" t="s">
        <v>28</v>
      </c>
      <c r="E569" s="47" t="s">
        <v>28</v>
      </c>
      <c r="F569" s="47" t="s">
        <v>28</v>
      </c>
      <c r="G569" s="47" t="s">
        <v>28</v>
      </c>
      <c r="H569" s="47" t="s">
        <v>28</v>
      </c>
      <c r="I569" s="47" t="s">
        <v>28</v>
      </c>
      <c r="J569" s="59">
        <f>SUM(C569:I569)</f>
        <v>0</v>
      </c>
      <c r="X569" s="9" t="s">
        <v>0</v>
      </c>
    </row>
    <row r="570" spans="1:24" x14ac:dyDescent="0.2">
      <c r="X570" s="9" t="s">
        <v>0</v>
      </c>
    </row>
    <row r="571" spans="1:24" ht="30" x14ac:dyDescent="0.2">
      <c r="A571" s="226" t="s">
        <v>1006</v>
      </c>
      <c r="B571" s="29"/>
      <c r="C571" s="266" t="str">
        <f t="shared" ref="C571:H571" si="76">IF(LEN(C$537)&gt;1,C$537,"")</f>
        <v/>
      </c>
      <c r="D571" s="265" t="str">
        <f t="shared" si="76"/>
        <v/>
      </c>
      <c r="E571" s="265" t="str">
        <f t="shared" si="76"/>
        <v/>
      </c>
      <c r="F571" s="265" t="str">
        <f t="shared" si="76"/>
        <v/>
      </c>
      <c r="G571" s="265" t="str">
        <f t="shared" si="76"/>
        <v/>
      </c>
      <c r="H571" s="265" t="str">
        <f t="shared" si="76"/>
        <v/>
      </c>
      <c r="I571" s="275" t="s">
        <v>989</v>
      </c>
      <c r="J571" s="203" t="s">
        <v>633</v>
      </c>
      <c r="X571" s="9" t="s">
        <v>0</v>
      </c>
    </row>
    <row r="572" spans="1:24" x14ac:dyDescent="0.2">
      <c r="A572" s="31"/>
      <c r="B572" s="24">
        <v>116</v>
      </c>
      <c r="C572" s="17">
        <v>1</v>
      </c>
      <c r="D572" s="17">
        <v>2</v>
      </c>
      <c r="E572" s="17">
        <v>3</v>
      </c>
      <c r="F572" s="17">
        <v>4</v>
      </c>
      <c r="G572" s="17">
        <v>5</v>
      </c>
      <c r="H572" s="17">
        <v>6</v>
      </c>
      <c r="I572" s="17">
        <v>7</v>
      </c>
      <c r="J572" s="32">
        <v>8</v>
      </c>
      <c r="X572" s="9" t="s">
        <v>0</v>
      </c>
    </row>
    <row r="573" spans="1:24" x14ac:dyDescent="0.2">
      <c r="A573" s="73" t="s">
        <v>1007</v>
      </c>
      <c r="B573" s="269">
        <v>1</v>
      </c>
      <c r="C573" s="81">
        <f t="shared" ref="C573:I573" si="77">C576-SUM(C588,C593,C594)</f>
        <v>0</v>
      </c>
      <c r="D573" s="79">
        <f t="shared" si="77"/>
        <v>0</v>
      </c>
      <c r="E573" s="79">
        <f t="shared" si="77"/>
        <v>0</v>
      </c>
      <c r="F573" s="79">
        <f t="shared" si="77"/>
        <v>0</v>
      </c>
      <c r="G573" s="79">
        <f t="shared" si="77"/>
        <v>0</v>
      </c>
      <c r="H573" s="79">
        <f t="shared" si="77"/>
        <v>0</v>
      </c>
      <c r="I573" s="82">
        <f t="shared" si="77"/>
        <v>0</v>
      </c>
      <c r="J573" s="36">
        <f>SUM(C573:I573)</f>
        <v>0</v>
      </c>
      <c r="X573" s="9" t="s">
        <v>0</v>
      </c>
    </row>
    <row r="574" spans="1:24" x14ac:dyDescent="0.2">
      <c r="A574" s="74" t="s">
        <v>1008</v>
      </c>
      <c r="B574" s="269">
        <v>2</v>
      </c>
      <c r="C574" s="56">
        <f t="shared" ref="C574:I574" si="78">C573-C575*SUM(C585)</f>
        <v>0</v>
      </c>
      <c r="D574" s="26">
        <f t="shared" si="78"/>
        <v>0</v>
      </c>
      <c r="E574" s="26">
        <f t="shared" si="78"/>
        <v>0</v>
      </c>
      <c r="F574" s="26">
        <f t="shared" si="78"/>
        <v>0</v>
      </c>
      <c r="G574" s="26">
        <f t="shared" si="78"/>
        <v>0</v>
      </c>
      <c r="H574" s="26">
        <f t="shared" si="78"/>
        <v>0</v>
      </c>
      <c r="I574" s="36">
        <f t="shared" si="78"/>
        <v>0</v>
      </c>
      <c r="J574" s="36">
        <f>SUM(C574:I574)</f>
        <v>0</v>
      </c>
      <c r="X574" s="9" t="s">
        <v>0</v>
      </c>
    </row>
    <row r="575" spans="1:24" x14ac:dyDescent="0.2">
      <c r="A575" s="13" t="s">
        <v>1009</v>
      </c>
      <c r="B575" s="269">
        <v>3</v>
      </c>
      <c r="C575" s="276">
        <f t="shared" ref="C575:J575" si="79">IF(SUM(C586),1-SUM(C587)/SUM(C586),0)</f>
        <v>0</v>
      </c>
      <c r="D575" s="20">
        <f t="shared" si="79"/>
        <v>0</v>
      </c>
      <c r="E575" s="20">
        <f t="shared" si="79"/>
        <v>0</v>
      </c>
      <c r="F575" s="20">
        <f t="shared" si="79"/>
        <v>0</v>
      </c>
      <c r="G575" s="20">
        <f t="shared" si="79"/>
        <v>0</v>
      </c>
      <c r="H575" s="20">
        <f t="shared" si="79"/>
        <v>0</v>
      </c>
      <c r="I575" s="96">
        <f t="shared" si="79"/>
        <v>0</v>
      </c>
      <c r="J575" s="96">
        <f t="shared" si="79"/>
        <v>0</v>
      </c>
      <c r="X575" s="9" t="s">
        <v>0</v>
      </c>
    </row>
    <row r="576" spans="1:24" x14ac:dyDescent="0.2">
      <c r="A576" s="86" t="s">
        <v>1010</v>
      </c>
      <c r="B576" s="269">
        <v>10</v>
      </c>
      <c r="C576" s="81">
        <f t="shared" ref="C576:I576" si="80">SUM(C577:C584)</f>
        <v>0</v>
      </c>
      <c r="D576" s="79">
        <f t="shared" si="80"/>
        <v>0</v>
      </c>
      <c r="E576" s="79">
        <f t="shared" si="80"/>
        <v>0</v>
      </c>
      <c r="F576" s="79">
        <f t="shared" si="80"/>
        <v>0</v>
      </c>
      <c r="G576" s="79">
        <f t="shared" si="80"/>
        <v>0</v>
      </c>
      <c r="H576" s="79">
        <f t="shared" si="80"/>
        <v>0</v>
      </c>
      <c r="I576" s="79">
        <f t="shared" si="80"/>
        <v>0</v>
      </c>
      <c r="J576" s="82">
        <f t="shared" ref="J576:J592" si="81">SUM(C576:I576)</f>
        <v>0</v>
      </c>
      <c r="X576" s="9" t="s">
        <v>0</v>
      </c>
    </row>
    <row r="577" spans="1:24" x14ac:dyDescent="0.2">
      <c r="A577" s="89" t="s">
        <v>996</v>
      </c>
      <c r="B577" s="269">
        <v>11</v>
      </c>
      <c r="C577" s="21" t="s">
        <v>28</v>
      </c>
      <c r="D577" s="22" t="s">
        <v>28</v>
      </c>
      <c r="E577" s="22" t="s">
        <v>28</v>
      </c>
      <c r="F577" s="22" t="s">
        <v>28</v>
      </c>
      <c r="G577" s="22" t="s">
        <v>28</v>
      </c>
      <c r="H577" s="22" t="s">
        <v>28</v>
      </c>
      <c r="I577" s="22" t="s">
        <v>28</v>
      </c>
      <c r="J577" s="36">
        <f t="shared" si="81"/>
        <v>0</v>
      </c>
      <c r="X577" s="9" t="s">
        <v>0</v>
      </c>
    </row>
    <row r="578" spans="1:24" x14ac:dyDescent="0.2">
      <c r="A578" s="89" t="s">
        <v>997</v>
      </c>
      <c r="B578" s="269">
        <v>12</v>
      </c>
      <c r="C578" s="21" t="s">
        <v>28</v>
      </c>
      <c r="D578" s="22" t="s">
        <v>28</v>
      </c>
      <c r="E578" s="22" t="s">
        <v>28</v>
      </c>
      <c r="F578" s="22" t="s">
        <v>28</v>
      </c>
      <c r="G578" s="22" t="s">
        <v>28</v>
      </c>
      <c r="H578" s="22" t="s">
        <v>28</v>
      </c>
      <c r="I578" s="22" t="s">
        <v>28</v>
      </c>
      <c r="J578" s="36">
        <f t="shared" si="81"/>
        <v>0</v>
      </c>
      <c r="X578" s="9" t="s">
        <v>0</v>
      </c>
    </row>
    <row r="579" spans="1:24" x14ac:dyDescent="0.2">
      <c r="A579" s="89" t="s">
        <v>998</v>
      </c>
      <c r="B579" s="269">
        <v>13</v>
      </c>
      <c r="C579" s="21" t="s">
        <v>28</v>
      </c>
      <c r="D579" s="22" t="s">
        <v>28</v>
      </c>
      <c r="E579" s="22" t="s">
        <v>28</v>
      </c>
      <c r="F579" s="22" t="s">
        <v>28</v>
      </c>
      <c r="G579" s="22" t="s">
        <v>28</v>
      </c>
      <c r="H579" s="22" t="s">
        <v>28</v>
      </c>
      <c r="I579" s="22" t="s">
        <v>28</v>
      </c>
      <c r="J579" s="36">
        <f t="shared" si="81"/>
        <v>0</v>
      </c>
      <c r="X579" s="9" t="s">
        <v>0</v>
      </c>
    </row>
    <row r="580" spans="1:24" x14ac:dyDescent="0.2">
      <c r="A580" s="89" t="s">
        <v>183</v>
      </c>
      <c r="B580" s="269">
        <v>14</v>
      </c>
      <c r="C580" s="21" t="s">
        <v>28</v>
      </c>
      <c r="D580" s="22" t="s">
        <v>28</v>
      </c>
      <c r="E580" s="22" t="s">
        <v>28</v>
      </c>
      <c r="F580" s="22" t="s">
        <v>28</v>
      </c>
      <c r="G580" s="22" t="s">
        <v>28</v>
      </c>
      <c r="H580" s="22" t="s">
        <v>28</v>
      </c>
      <c r="I580" s="22" t="s">
        <v>28</v>
      </c>
      <c r="J580" s="36">
        <f t="shared" si="81"/>
        <v>0</v>
      </c>
      <c r="X580" s="9" t="s">
        <v>0</v>
      </c>
    </row>
    <row r="581" spans="1:24" x14ac:dyDescent="0.2">
      <c r="A581" s="89" t="s">
        <v>395</v>
      </c>
      <c r="B581" s="269">
        <v>15</v>
      </c>
      <c r="C581" s="21" t="s">
        <v>28</v>
      </c>
      <c r="D581" s="22" t="s">
        <v>28</v>
      </c>
      <c r="E581" s="22" t="s">
        <v>28</v>
      </c>
      <c r="F581" s="22" t="s">
        <v>28</v>
      </c>
      <c r="G581" s="22" t="s">
        <v>28</v>
      </c>
      <c r="H581" s="22" t="s">
        <v>28</v>
      </c>
      <c r="I581" s="22" t="s">
        <v>28</v>
      </c>
      <c r="J581" s="36">
        <f t="shared" si="81"/>
        <v>0</v>
      </c>
      <c r="X581" s="9" t="s">
        <v>0</v>
      </c>
    </row>
    <row r="582" spans="1:24" x14ac:dyDescent="0.2">
      <c r="A582" s="89" t="s">
        <v>999</v>
      </c>
      <c r="B582" s="269">
        <v>16</v>
      </c>
      <c r="C582" s="21" t="s">
        <v>28</v>
      </c>
      <c r="D582" s="22" t="s">
        <v>28</v>
      </c>
      <c r="E582" s="22" t="s">
        <v>28</v>
      </c>
      <c r="F582" s="22" t="s">
        <v>28</v>
      </c>
      <c r="G582" s="22" t="s">
        <v>28</v>
      </c>
      <c r="H582" s="22" t="s">
        <v>28</v>
      </c>
      <c r="I582" s="22" t="s">
        <v>28</v>
      </c>
      <c r="J582" s="36">
        <f t="shared" si="81"/>
        <v>0</v>
      </c>
      <c r="X582" s="9" t="s">
        <v>0</v>
      </c>
    </row>
    <row r="583" spans="1:24" x14ac:dyDescent="0.2">
      <c r="A583" s="89" t="s">
        <v>1000</v>
      </c>
      <c r="B583" s="269">
        <v>17</v>
      </c>
      <c r="C583" s="21" t="s">
        <v>28</v>
      </c>
      <c r="D583" s="22" t="s">
        <v>28</v>
      </c>
      <c r="E583" s="22" t="s">
        <v>28</v>
      </c>
      <c r="F583" s="22" t="s">
        <v>28</v>
      </c>
      <c r="G583" s="22" t="s">
        <v>28</v>
      </c>
      <c r="H583" s="22" t="s">
        <v>28</v>
      </c>
      <c r="I583" s="22" t="s">
        <v>28</v>
      </c>
      <c r="J583" s="36">
        <f t="shared" si="81"/>
        <v>0</v>
      </c>
      <c r="X583" s="9" t="s">
        <v>0</v>
      </c>
    </row>
    <row r="584" spans="1:24" x14ac:dyDescent="0.2">
      <c r="A584" s="89" t="s">
        <v>1001</v>
      </c>
      <c r="B584" s="269">
        <v>18</v>
      </c>
      <c r="C584" s="111" t="s">
        <v>28</v>
      </c>
      <c r="D584" s="47" t="s">
        <v>28</v>
      </c>
      <c r="E584" s="47" t="s">
        <v>28</v>
      </c>
      <c r="F584" s="47" t="s">
        <v>28</v>
      </c>
      <c r="G584" s="47" t="s">
        <v>28</v>
      </c>
      <c r="H584" s="47" t="s">
        <v>28</v>
      </c>
      <c r="I584" s="47" t="s">
        <v>28</v>
      </c>
      <c r="J584" s="59">
        <f t="shared" si="81"/>
        <v>0</v>
      </c>
      <c r="X584" s="9" t="s">
        <v>0</v>
      </c>
    </row>
    <row r="585" spans="1:24" x14ac:dyDescent="0.2">
      <c r="A585" s="280" t="s">
        <v>1011</v>
      </c>
      <c r="B585" s="269">
        <v>20</v>
      </c>
      <c r="C585" s="81" t="str">
        <f t="shared" ref="C585:I585" si="82">C$562</f>
        <v>-</v>
      </c>
      <c r="D585" s="79" t="str">
        <f t="shared" si="82"/>
        <v>-</v>
      </c>
      <c r="E585" s="79" t="str">
        <f t="shared" si="82"/>
        <v>-</v>
      </c>
      <c r="F585" s="79" t="str">
        <f t="shared" si="82"/>
        <v>-</v>
      </c>
      <c r="G585" s="79" t="str">
        <f t="shared" si="82"/>
        <v>-</v>
      </c>
      <c r="H585" s="79" t="str">
        <f t="shared" si="82"/>
        <v>-</v>
      </c>
      <c r="I585" s="79" t="str">
        <f t="shared" si="82"/>
        <v>-</v>
      </c>
      <c r="J585" s="82">
        <f t="shared" si="81"/>
        <v>0</v>
      </c>
      <c r="X585" s="9" t="s">
        <v>0</v>
      </c>
    </row>
    <row r="586" spans="1:24" x14ac:dyDescent="0.2">
      <c r="A586" s="91" t="s">
        <v>1012</v>
      </c>
      <c r="B586" s="269">
        <v>21</v>
      </c>
      <c r="C586" s="21" t="s">
        <v>28</v>
      </c>
      <c r="D586" s="22" t="s">
        <v>28</v>
      </c>
      <c r="E586" s="22" t="s">
        <v>28</v>
      </c>
      <c r="F586" s="22" t="s">
        <v>28</v>
      </c>
      <c r="G586" s="22" t="s">
        <v>28</v>
      </c>
      <c r="H586" s="22" t="s">
        <v>28</v>
      </c>
      <c r="I586" s="22" t="s">
        <v>28</v>
      </c>
      <c r="J586" s="36">
        <f t="shared" si="81"/>
        <v>0</v>
      </c>
      <c r="X586" s="9" t="s">
        <v>0</v>
      </c>
    </row>
    <row r="587" spans="1:24" x14ac:dyDescent="0.2">
      <c r="A587" s="103" t="s">
        <v>1013</v>
      </c>
      <c r="B587" s="269">
        <v>22</v>
      </c>
      <c r="C587" s="111" t="s">
        <v>28</v>
      </c>
      <c r="D587" s="47" t="s">
        <v>28</v>
      </c>
      <c r="E587" s="47" t="s">
        <v>28</v>
      </c>
      <c r="F587" s="47" t="s">
        <v>28</v>
      </c>
      <c r="G587" s="47" t="s">
        <v>28</v>
      </c>
      <c r="H587" s="47" t="s">
        <v>28</v>
      </c>
      <c r="I587" s="47" t="s">
        <v>28</v>
      </c>
      <c r="J587" s="59">
        <f t="shared" si="81"/>
        <v>0</v>
      </c>
      <c r="X587" s="9" t="s">
        <v>0</v>
      </c>
    </row>
    <row r="588" spans="1:24" x14ac:dyDescent="0.2">
      <c r="A588" s="86" t="s">
        <v>1014</v>
      </c>
      <c r="B588" s="269">
        <v>30</v>
      </c>
      <c r="C588" s="26">
        <f t="shared" ref="C588:I588" si="83">SUM(C589:C592)</f>
        <v>0</v>
      </c>
      <c r="D588" s="26">
        <f t="shared" si="83"/>
        <v>0</v>
      </c>
      <c r="E588" s="26">
        <f t="shared" si="83"/>
        <v>0</v>
      </c>
      <c r="F588" s="26">
        <f t="shared" si="83"/>
        <v>0</v>
      </c>
      <c r="G588" s="26">
        <f t="shared" si="83"/>
        <v>0</v>
      </c>
      <c r="H588" s="26">
        <f t="shared" si="83"/>
        <v>0</v>
      </c>
      <c r="I588" s="26">
        <f t="shared" si="83"/>
        <v>0</v>
      </c>
      <c r="J588" s="36">
        <f t="shared" si="81"/>
        <v>0</v>
      </c>
      <c r="X588" s="9" t="s">
        <v>0</v>
      </c>
    </row>
    <row r="589" spans="1:24" x14ac:dyDescent="0.2">
      <c r="A589" s="89" t="s">
        <v>212</v>
      </c>
      <c r="B589" s="269">
        <v>31</v>
      </c>
      <c r="C589" s="22" t="s">
        <v>28</v>
      </c>
      <c r="D589" s="22" t="s">
        <v>28</v>
      </c>
      <c r="E589" s="22" t="s">
        <v>28</v>
      </c>
      <c r="F589" s="22" t="s">
        <v>28</v>
      </c>
      <c r="G589" s="22" t="s">
        <v>28</v>
      </c>
      <c r="H589" s="22" t="s">
        <v>28</v>
      </c>
      <c r="I589" s="22" t="s">
        <v>28</v>
      </c>
      <c r="J589" s="36">
        <f t="shared" si="81"/>
        <v>0</v>
      </c>
      <c r="X589" s="9" t="s">
        <v>0</v>
      </c>
    </row>
    <row r="590" spans="1:24" x14ac:dyDescent="0.2">
      <c r="A590" s="89" t="s">
        <v>213</v>
      </c>
      <c r="B590" s="269">
        <v>32</v>
      </c>
      <c r="C590" s="22" t="s">
        <v>28</v>
      </c>
      <c r="D590" s="22" t="s">
        <v>28</v>
      </c>
      <c r="E590" s="22" t="s">
        <v>28</v>
      </c>
      <c r="F590" s="22" t="s">
        <v>28</v>
      </c>
      <c r="G590" s="22" t="s">
        <v>28</v>
      </c>
      <c r="H590" s="22" t="s">
        <v>28</v>
      </c>
      <c r="I590" s="22" t="s">
        <v>28</v>
      </c>
      <c r="J590" s="36">
        <f t="shared" si="81"/>
        <v>0</v>
      </c>
      <c r="X590" s="9" t="s">
        <v>0</v>
      </c>
    </row>
    <row r="591" spans="1:24" x14ac:dyDescent="0.2">
      <c r="A591" s="89" t="s">
        <v>302</v>
      </c>
      <c r="B591" s="269">
        <v>33</v>
      </c>
      <c r="C591" s="22" t="s">
        <v>28</v>
      </c>
      <c r="D591" s="22" t="s">
        <v>28</v>
      </c>
      <c r="E591" s="22" t="s">
        <v>28</v>
      </c>
      <c r="F591" s="22" t="s">
        <v>28</v>
      </c>
      <c r="G591" s="22" t="s">
        <v>28</v>
      </c>
      <c r="H591" s="22" t="s">
        <v>28</v>
      </c>
      <c r="I591" s="22" t="s">
        <v>28</v>
      </c>
      <c r="J591" s="36">
        <f t="shared" si="81"/>
        <v>0</v>
      </c>
      <c r="X591" s="9" t="s">
        <v>0</v>
      </c>
    </row>
    <row r="592" spans="1:24" x14ac:dyDescent="0.2">
      <c r="A592" s="89" t="s">
        <v>303</v>
      </c>
      <c r="B592" s="269">
        <v>34</v>
      </c>
      <c r="C592" s="22" t="s">
        <v>28</v>
      </c>
      <c r="D592" s="22" t="s">
        <v>28</v>
      </c>
      <c r="E592" s="22" t="s">
        <v>28</v>
      </c>
      <c r="F592" s="22" t="s">
        <v>28</v>
      </c>
      <c r="G592" s="22" t="s">
        <v>28</v>
      </c>
      <c r="H592" s="22" t="s">
        <v>28</v>
      </c>
      <c r="I592" s="22" t="s">
        <v>28</v>
      </c>
      <c r="J592" s="36">
        <f t="shared" si="81"/>
        <v>0</v>
      </c>
      <c r="X592" s="9" t="s">
        <v>0</v>
      </c>
    </row>
    <row r="593" spans="1:24" x14ac:dyDescent="0.2">
      <c r="A593" s="86" t="s">
        <v>1015</v>
      </c>
      <c r="B593" s="269">
        <v>40</v>
      </c>
      <c r="C593" s="22" t="s">
        <v>28</v>
      </c>
      <c r="D593" s="22" t="s">
        <v>28</v>
      </c>
      <c r="E593" s="22" t="s">
        <v>28</v>
      </c>
      <c r="F593" s="22" t="s">
        <v>28</v>
      </c>
      <c r="G593" s="22" t="s">
        <v>28</v>
      </c>
      <c r="H593" s="22" t="s">
        <v>28</v>
      </c>
      <c r="I593" s="22" t="s">
        <v>28</v>
      </c>
      <c r="J593" s="36">
        <f>SUM(C593:I593)</f>
        <v>0</v>
      </c>
      <c r="X593" s="9" t="s">
        <v>0</v>
      </c>
    </row>
    <row r="594" spans="1:24" x14ac:dyDescent="0.2">
      <c r="A594" s="273" t="s">
        <v>1005</v>
      </c>
      <c r="B594" s="270">
        <v>50</v>
      </c>
      <c r="C594" s="277" t="s">
        <v>28</v>
      </c>
      <c r="D594" s="278" t="s">
        <v>28</v>
      </c>
      <c r="E594" s="278" t="s">
        <v>28</v>
      </c>
      <c r="F594" s="278" t="s">
        <v>28</v>
      </c>
      <c r="G594" s="278" t="s">
        <v>28</v>
      </c>
      <c r="H594" s="278" t="s">
        <v>28</v>
      </c>
      <c r="I594" s="278" t="s">
        <v>28</v>
      </c>
      <c r="J594" s="279">
        <f>SUM(C594:I594)</f>
        <v>0</v>
      </c>
      <c r="X594" s="9" t="s">
        <v>0</v>
      </c>
    </row>
    <row r="595" spans="1:24" x14ac:dyDescent="0.2">
      <c r="X595" s="9" t="s">
        <v>0</v>
      </c>
    </row>
    <row r="596" spans="1:24" ht="30" x14ac:dyDescent="0.2">
      <c r="A596" s="226" t="s">
        <v>1584</v>
      </c>
      <c r="B596" s="29"/>
      <c r="C596" s="266" t="str">
        <f t="shared" ref="C596:H596" si="84">IF(LEN(C$537)&gt;1,C$537,"")</f>
        <v/>
      </c>
      <c r="D596" s="265" t="str">
        <f t="shared" si="84"/>
        <v/>
      </c>
      <c r="E596" s="265" t="str">
        <f t="shared" si="84"/>
        <v/>
      </c>
      <c r="F596" s="265" t="str">
        <f t="shared" si="84"/>
        <v/>
      </c>
      <c r="G596" s="265" t="str">
        <f t="shared" si="84"/>
        <v/>
      </c>
      <c r="H596" s="265" t="str">
        <f t="shared" si="84"/>
        <v/>
      </c>
      <c r="I596" s="275" t="s">
        <v>989</v>
      </c>
      <c r="J596" s="203" t="s">
        <v>633</v>
      </c>
      <c r="X596" s="9" t="s">
        <v>0</v>
      </c>
    </row>
    <row r="597" spans="1:24" x14ac:dyDescent="0.2">
      <c r="A597" s="31"/>
      <c r="B597" s="24">
        <v>117</v>
      </c>
      <c r="C597" s="17">
        <v>1</v>
      </c>
      <c r="D597" s="17">
        <v>2</v>
      </c>
      <c r="E597" s="17">
        <v>3</v>
      </c>
      <c r="F597" s="17">
        <v>4</v>
      </c>
      <c r="G597" s="17">
        <v>5</v>
      </c>
      <c r="H597" s="17">
        <v>6</v>
      </c>
      <c r="I597" s="17">
        <v>7</v>
      </c>
      <c r="J597" s="32">
        <v>8</v>
      </c>
      <c r="X597" s="9" t="s">
        <v>0</v>
      </c>
    </row>
    <row r="598" spans="1:24" x14ac:dyDescent="0.2">
      <c r="A598" s="73" t="s">
        <v>1007</v>
      </c>
      <c r="B598" s="269">
        <v>1</v>
      </c>
      <c r="C598" s="81">
        <f t="shared" ref="C598:I598" si="85">C601-SUM(C613,C618,C619)</f>
        <v>0</v>
      </c>
      <c r="D598" s="79">
        <f t="shared" si="85"/>
        <v>0</v>
      </c>
      <c r="E598" s="79">
        <f t="shared" si="85"/>
        <v>0</v>
      </c>
      <c r="F598" s="79">
        <f t="shared" si="85"/>
        <v>0</v>
      </c>
      <c r="G598" s="79">
        <f t="shared" si="85"/>
        <v>0</v>
      </c>
      <c r="H598" s="79">
        <f t="shared" si="85"/>
        <v>0</v>
      </c>
      <c r="I598" s="82">
        <f t="shared" si="85"/>
        <v>0</v>
      </c>
      <c r="J598" s="36">
        <f>SUM(C598:I598)</f>
        <v>0</v>
      </c>
      <c r="X598" s="9" t="s">
        <v>0</v>
      </c>
    </row>
    <row r="599" spans="1:24" x14ac:dyDescent="0.2">
      <c r="A599" s="74" t="s">
        <v>1008</v>
      </c>
      <c r="B599" s="269">
        <v>2</v>
      </c>
      <c r="C599" s="56">
        <f t="shared" ref="C599:I599" si="86">C598-C600*SUM(C610)</f>
        <v>0</v>
      </c>
      <c r="D599" s="26">
        <f t="shared" si="86"/>
        <v>0</v>
      </c>
      <c r="E599" s="26">
        <f t="shared" si="86"/>
        <v>0</v>
      </c>
      <c r="F599" s="26">
        <f t="shared" si="86"/>
        <v>0</v>
      </c>
      <c r="G599" s="26">
        <f t="shared" si="86"/>
        <v>0</v>
      </c>
      <c r="H599" s="26">
        <f t="shared" si="86"/>
        <v>0</v>
      </c>
      <c r="I599" s="36">
        <f t="shared" si="86"/>
        <v>0</v>
      </c>
      <c r="J599" s="36">
        <f>SUM(C599:I599)</f>
        <v>0</v>
      </c>
      <c r="X599" s="9" t="s">
        <v>0</v>
      </c>
    </row>
    <row r="600" spans="1:24" x14ac:dyDescent="0.2">
      <c r="A600" s="13" t="s">
        <v>1009</v>
      </c>
      <c r="B600" s="269">
        <v>3</v>
      </c>
      <c r="C600" s="276">
        <f t="shared" ref="C600:J600" si="87">IF(SUM(C611),1-SUM(C612)/SUM(C611),0)</f>
        <v>0</v>
      </c>
      <c r="D600" s="20">
        <f t="shared" si="87"/>
        <v>0</v>
      </c>
      <c r="E600" s="20">
        <f t="shared" si="87"/>
        <v>0</v>
      </c>
      <c r="F600" s="20">
        <f t="shared" si="87"/>
        <v>0</v>
      </c>
      <c r="G600" s="20">
        <f t="shared" si="87"/>
        <v>0</v>
      </c>
      <c r="H600" s="20">
        <f t="shared" si="87"/>
        <v>0</v>
      </c>
      <c r="I600" s="96">
        <f t="shared" si="87"/>
        <v>0</v>
      </c>
      <c r="J600" s="96">
        <f t="shared" si="87"/>
        <v>0</v>
      </c>
      <c r="X600" s="9" t="s">
        <v>0</v>
      </c>
    </row>
    <row r="601" spans="1:24" x14ac:dyDescent="0.2">
      <c r="A601" s="86" t="s">
        <v>1010</v>
      </c>
      <c r="B601" s="269">
        <v>10</v>
      </c>
      <c r="C601" s="81">
        <f t="shared" ref="C601:I601" si="88">SUM(C602:C609)</f>
        <v>0</v>
      </c>
      <c r="D601" s="79">
        <f t="shared" si="88"/>
        <v>0</v>
      </c>
      <c r="E601" s="79">
        <f t="shared" si="88"/>
        <v>0</v>
      </c>
      <c r="F601" s="79">
        <f t="shared" si="88"/>
        <v>0</v>
      </c>
      <c r="G601" s="79">
        <f t="shared" si="88"/>
        <v>0</v>
      </c>
      <c r="H601" s="79">
        <f t="shared" si="88"/>
        <v>0</v>
      </c>
      <c r="I601" s="79">
        <f t="shared" si="88"/>
        <v>0</v>
      </c>
      <c r="J601" s="82">
        <f t="shared" ref="J601:J617" si="89">SUM(C601:I601)</f>
        <v>0</v>
      </c>
      <c r="X601" s="9" t="s">
        <v>0</v>
      </c>
    </row>
    <row r="602" spans="1:24" x14ac:dyDescent="0.2">
      <c r="A602" s="89" t="s">
        <v>996</v>
      </c>
      <c r="B602" s="269">
        <v>11</v>
      </c>
      <c r="C602" s="21" t="s">
        <v>28</v>
      </c>
      <c r="D602" s="22" t="s">
        <v>28</v>
      </c>
      <c r="E602" s="22" t="s">
        <v>28</v>
      </c>
      <c r="F602" s="22" t="s">
        <v>28</v>
      </c>
      <c r="G602" s="22" t="s">
        <v>28</v>
      </c>
      <c r="H602" s="22" t="s">
        <v>28</v>
      </c>
      <c r="I602" s="22" t="s">
        <v>28</v>
      </c>
      <c r="J602" s="36">
        <f t="shared" si="89"/>
        <v>0</v>
      </c>
      <c r="X602" s="9" t="s">
        <v>0</v>
      </c>
    </row>
    <row r="603" spans="1:24" x14ac:dyDescent="0.2">
      <c r="A603" s="89" t="s">
        <v>997</v>
      </c>
      <c r="B603" s="269">
        <v>12</v>
      </c>
      <c r="C603" s="21" t="s">
        <v>28</v>
      </c>
      <c r="D603" s="22" t="s">
        <v>28</v>
      </c>
      <c r="E603" s="22" t="s">
        <v>28</v>
      </c>
      <c r="F603" s="22" t="s">
        <v>28</v>
      </c>
      <c r="G603" s="22" t="s">
        <v>28</v>
      </c>
      <c r="H603" s="22" t="s">
        <v>28</v>
      </c>
      <c r="I603" s="22" t="s">
        <v>28</v>
      </c>
      <c r="J603" s="36">
        <f t="shared" si="89"/>
        <v>0</v>
      </c>
      <c r="X603" s="9" t="s">
        <v>0</v>
      </c>
    </row>
    <row r="604" spans="1:24" x14ac:dyDescent="0.2">
      <c r="A604" s="89" t="s">
        <v>998</v>
      </c>
      <c r="B604" s="269">
        <v>13</v>
      </c>
      <c r="C604" s="21" t="s">
        <v>28</v>
      </c>
      <c r="D604" s="22" t="s">
        <v>28</v>
      </c>
      <c r="E604" s="22" t="s">
        <v>28</v>
      </c>
      <c r="F604" s="22" t="s">
        <v>28</v>
      </c>
      <c r="G604" s="22" t="s">
        <v>28</v>
      </c>
      <c r="H604" s="22" t="s">
        <v>28</v>
      </c>
      <c r="I604" s="22" t="s">
        <v>28</v>
      </c>
      <c r="J604" s="36">
        <f t="shared" si="89"/>
        <v>0</v>
      </c>
      <c r="X604" s="9" t="s">
        <v>0</v>
      </c>
    </row>
    <row r="605" spans="1:24" x14ac:dyDescent="0.2">
      <c r="A605" s="89" t="s">
        <v>183</v>
      </c>
      <c r="B605" s="269">
        <v>14</v>
      </c>
      <c r="C605" s="21" t="s">
        <v>28</v>
      </c>
      <c r="D605" s="22" t="s">
        <v>28</v>
      </c>
      <c r="E605" s="22" t="s">
        <v>28</v>
      </c>
      <c r="F605" s="22" t="s">
        <v>28</v>
      </c>
      <c r="G605" s="22" t="s">
        <v>28</v>
      </c>
      <c r="H605" s="22" t="s">
        <v>28</v>
      </c>
      <c r="I605" s="22" t="s">
        <v>28</v>
      </c>
      <c r="J605" s="36">
        <f t="shared" si="89"/>
        <v>0</v>
      </c>
      <c r="X605" s="9" t="s">
        <v>0</v>
      </c>
    </row>
    <row r="606" spans="1:24" x14ac:dyDescent="0.2">
      <c r="A606" s="89" t="s">
        <v>395</v>
      </c>
      <c r="B606" s="269">
        <v>15</v>
      </c>
      <c r="C606" s="21" t="s">
        <v>28</v>
      </c>
      <c r="D606" s="22" t="s">
        <v>28</v>
      </c>
      <c r="E606" s="22" t="s">
        <v>28</v>
      </c>
      <c r="F606" s="22" t="s">
        <v>28</v>
      </c>
      <c r="G606" s="22" t="s">
        <v>28</v>
      </c>
      <c r="H606" s="22" t="s">
        <v>28</v>
      </c>
      <c r="I606" s="22" t="s">
        <v>28</v>
      </c>
      <c r="J606" s="36">
        <f t="shared" si="89"/>
        <v>0</v>
      </c>
      <c r="X606" s="9" t="s">
        <v>0</v>
      </c>
    </row>
    <row r="607" spans="1:24" x14ac:dyDescent="0.2">
      <c r="A607" s="89" t="s">
        <v>999</v>
      </c>
      <c r="B607" s="269">
        <v>16</v>
      </c>
      <c r="C607" s="21" t="s">
        <v>28</v>
      </c>
      <c r="D607" s="22" t="s">
        <v>28</v>
      </c>
      <c r="E607" s="22" t="s">
        <v>28</v>
      </c>
      <c r="F607" s="22" t="s">
        <v>28</v>
      </c>
      <c r="G607" s="22" t="s">
        <v>28</v>
      </c>
      <c r="H607" s="22" t="s">
        <v>28</v>
      </c>
      <c r="I607" s="22" t="s">
        <v>28</v>
      </c>
      <c r="J607" s="36">
        <f t="shared" si="89"/>
        <v>0</v>
      </c>
      <c r="X607" s="9" t="s">
        <v>0</v>
      </c>
    </row>
    <row r="608" spans="1:24" x14ac:dyDescent="0.2">
      <c r="A608" s="89" t="s">
        <v>1000</v>
      </c>
      <c r="B608" s="269">
        <v>17</v>
      </c>
      <c r="C608" s="21" t="s">
        <v>28</v>
      </c>
      <c r="D608" s="22" t="s">
        <v>28</v>
      </c>
      <c r="E608" s="22" t="s">
        <v>28</v>
      </c>
      <c r="F608" s="22" t="s">
        <v>28</v>
      </c>
      <c r="G608" s="22" t="s">
        <v>28</v>
      </c>
      <c r="H608" s="22" t="s">
        <v>28</v>
      </c>
      <c r="I608" s="22" t="s">
        <v>28</v>
      </c>
      <c r="J608" s="36">
        <f t="shared" si="89"/>
        <v>0</v>
      </c>
      <c r="X608" s="9" t="s">
        <v>0</v>
      </c>
    </row>
    <row r="609" spans="1:24" x14ac:dyDescent="0.2">
      <c r="A609" s="89" t="s">
        <v>1001</v>
      </c>
      <c r="B609" s="269">
        <v>18</v>
      </c>
      <c r="C609" s="111" t="s">
        <v>28</v>
      </c>
      <c r="D609" s="47" t="s">
        <v>28</v>
      </c>
      <c r="E609" s="47" t="s">
        <v>28</v>
      </c>
      <c r="F609" s="47" t="s">
        <v>28</v>
      </c>
      <c r="G609" s="47" t="s">
        <v>28</v>
      </c>
      <c r="H609" s="47" t="s">
        <v>28</v>
      </c>
      <c r="I609" s="47" t="s">
        <v>28</v>
      </c>
      <c r="J609" s="59">
        <f t="shared" si="89"/>
        <v>0</v>
      </c>
      <c r="X609" s="9" t="s">
        <v>0</v>
      </c>
    </row>
    <row r="610" spans="1:24" x14ac:dyDescent="0.2">
      <c r="A610" s="280" t="s">
        <v>1011</v>
      </c>
      <c r="B610" s="269">
        <v>20</v>
      </c>
      <c r="C610" s="81" t="str">
        <f t="shared" ref="C610:I610" si="90">C$562</f>
        <v>-</v>
      </c>
      <c r="D610" s="79" t="str">
        <f t="shared" si="90"/>
        <v>-</v>
      </c>
      <c r="E610" s="79" t="str">
        <f t="shared" si="90"/>
        <v>-</v>
      </c>
      <c r="F610" s="79" t="str">
        <f t="shared" si="90"/>
        <v>-</v>
      </c>
      <c r="G610" s="79" t="str">
        <f t="shared" si="90"/>
        <v>-</v>
      </c>
      <c r="H610" s="79" t="str">
        <f t="shared" si="90"/>
        <v>-</v>
      </c>
      <c r="I610" s="79" t="str">
        <f t="shared" si="90"/>
        <v>-</v>
      </c>
      <c r="J610" s="82">
        <f t="shared" si="89"/>
        <v>0</v>
      </c>
      <c r="X610" s="9" t="s">
        <v>0</v>
      </c>
    </row>
    <row r="611" spans="1:24" x14ac:dyDescent="0.2">
      <c r="A611" s="91" t="s">
        <v>1012</v>
      </c>
      <c r="B611" s="269">
        <v>21</v>
      </c>
      <c r="C611" s="21" t="s">
        <v>28</v>
      </c>
      <c r="D611" s="22" t="s">
        <v>28</v>
      </c>
      <c r="E611" s="22" t="s">
        <v>28</v>
      </c>
      <c r="F611" s="22" t="s">
        <v>28</v>
      </c>
      <c r="G611" s="22" t="s">
        <v>28</v>
      </c>
      <c r="H611" s="22" t="s">
        <v>28</v>
      </c>
      <c r="I611" s="22" t="s">
        <v>28</v>
      </c>
      <c r="J611" s="36">
        <f t="shared" si="89"/>
        <v>0</v>
      </c>
      <c r="X611" s="9" t="s">
        <v>0</v>
      </c>
    </row>
    <row r="612" spans="1:24" x14ac:dyDescent="0.2">
      <c r="A612" s="103" t="s">
        <v>1013</v>
      </c>
      <c r="B612" s="269">
        <v>22</v>
      </c>
      <c r="C612" s="111" t="s">
        <v>28</v>
      </c>
      <c r="D612" s="47" t="s">
        <v>28</v>
      </c>
      <c r="E612" s="47" t="s">
        <v>28</v>
      </c>
      <c r="F612" s="47" t="s">
        <v>28</v>
      </c>
      <c r="G612" s="47" t="s">
        <v>28</v>
      </c>
      <c r="H612" s="47" t="s">
        <v>28</v>
      </c>
      <c r="I612" s="47" t="s">
        <v>28</v>
      </c>
      <c r="J612" s="59">
        <f t="shared" si="89"/>
        <v>0</v>
      </c>
      <c r="X612" s="9" t="s">
        <v>0</v>
      </c>
    </row>
    <row r="613" spans="1:24" x14ac:dyDescent="0.2">
      <c r="A613" s="86" t="s">
        <v>1014</v>
      </c>
      <c r="B613" s="269">
        <v>30</v>
      </c>
      <c r="C613" s="26">
        <f t="shared" ref="C613:I613" si="91">SUM(C614:C617)</f>
        <v>0</v>
      </c>
      <c r="D613" s="26">
        <f t="shared" si="91"/>
        <v>0</v>
      </c>
      <c r="E613" s="26">
        <f t="shared" si="91"/>
        <v>0</v>
      </c>
      <c r="F613" s="26">
        <f t="shared" si="91"/>
        <v>0</v>
      </c>
      <c r="G613" s="26">
        <f t="shared" si="91"/>
        <v>0</v>
      </c>
      <c r="H613" s="26">
        <f t="shared" si="91"/>
        <v>0</v>
      </c>
      <c r="I613" s="26">
        <f t="shared" si="91"/>
        <v>0</v>
      </c>
      <c r="J613" s="36">
        <f t="shared" si="89"/>
        <v>0</v>
      </c>
      <c r="X613" s="9" t="s">
        <v>0</v>
      </c>
    </row>
    <row r="614" spans="1:24" x14ac:dyDescent="0.2">
      <c r="A614" s="89" t="s">
        <v>212</v>
      </c>
      <c r="B614" s="269">
        <v>31</v>
      </c>
      <c r="C614" s="22" t="s">
        <v>28</v>
      </c>
      <c r="D614" s="22" t="s">
        <v>28</v>
      </c>
      <c r="E614" s="22" t="s">
        <v>28</v>
      </c>
      <c r="F614" s="22" t="s">
        <v>28</v>
      </c>
      <c r="G614" s="22" t="s">
        <v>28</v>
      </c>
      <c r="H614" s="22" t="s">
        <v>28</v>
      </c>
      <c r="I614" s="22" t="s">
        <v>28</v>
      </c>
      <c r="J614" s="36">
        <f t="shared" si="89"/>
        <v>0</v>
      </c>
      <c r="X614" s="9" t="s">
        <v>0</v>
      </c>
    </row>
    <row r="615" spans="1:24" x14ac:dyDescent="0.2">
      <c r="A615" s="89" t="s">
        <v>213</v>
      </c>
      <c r="B615" s="269">
        <v>32</v>
      </c>
      <c r="C615" s="22" t="s">
        <v>28</v>
      </c>
      <c r="D615" s="22" t="s">
        <v>28</v>
      </c>
      <c r="E615" s="22" t="s">
        <v>28</v>
      </c>
      <c r="F615" s="22" t="s">
        <v>28</v>
      </c>
      <c r="G615" s="22" t="s">
        <v>28</v>
      </c>
      <c r="H615" s="22" t="s">
        <v>28</v>
      </c>
      <c r="I615" s="22" t="s">
        <v>28</v>
      </c>
      <c r="J615" s="36">
        <f t="shared" si="89"/>
        <v>0</v>
      </c>
      <c r="X615" s="9" t="s">
        <v>0</v>
      </c>
    </row>
    <row r="616" spans="1:24" x14ac:dyDescent="0.2">
      <c r="A616" s="89" t="s">
        <v>302</v>
      </c>
      <c r="B616" s="269">
        <v>33</v>
      </c>
      <c r="C616" s="22" t="s">
        <v>28</v>
      </c>
      <c r="D616" s="22" t="s">
        <v>28</v>
      </c>
      <c r="E616" s="22" t="s">
        <v>28</v>
      </c>
      <c r="F616" s="22" t="s">
        <v>28</v>
      </c>
      <c r="G616" s="22" t="s">
        <v>28</v>
      </c>
      <c r="H616" s="22" t="s">
        <v>28</v>
      </c>
      <c r="I616" s="22" t="s">
        <v>28</v>
      </c>
      <c r="J616" s="36">
        <f t="shared" si="89"/>
        <v>0</v>
      </c>
      <c r="X616" s="9" t="s">
        <v>0</v>
      </c>
    </row>
    <row r="617" spans="1:24" x14ac:dyDescent="0.2">
      <c r="A617" s="89" t="s">
        <v>303</v>
      </c>
      <c r="B617" s="269">
        <v>34</v>
      </c>
      <c r="C617" s="22" t="s">
        <v>28</v>
      </c>
      <c r="D617" s="22" t="s">
        <v>28</v>
      </c>
      <c r="E617" s="22" t="s">
        <v>28</v>
      </c>
      <c r="F617" s="22" t="s">
        <v>28</v>
      </c>
      <c r="G617" s="22" t="s">
        <v>28</v>
      </c>
      <c r="H617" s="22" t="s">
        <v>28</v>
      </c>
      <c r="I617" s="22" t="s">
        <v>28</v>
      </c>
      <c r="J617" s="36">
        <f t="shared" si="89"/>
        <v>0</v>
      </c>
      <c r="X617" s="9" t="s">
        <v>0</v>
      </c>
    </row>
    <row r="618" spans="1:24" x14ac:dyDescent="0.2">
      <c r="A618" s="86" t="s">
        <v>1015</v>
      </c>
      <c r="B618" s="269">
        <v>40</v>
      </c>
      <c r="C618" s="22" t="s">
        <v>28</v>
      </c>
      <c r="D618" s="22" t="s">
        <v>28</v>
      </c>
      <c r="E618" s="22" t="s">
        <v>28</v>
      </c>
      <c r="F618" s="22" t="s">
        <v>28</v>
      </c>
      <c r="G618" s="22" t="s">
        <v>28</v>
      </c>
      <c r="H618" s="22" t="s">
        <v>28</v>
      </c>
      <c r="I618" s="22" t="s">
        <v>28</v>
      </c>
      <c r="J618" s="36">
        <f>SUM(C618:I618)</f>
        <v>0</v>
      </c>
      <c r="X618" s="9" t="s">
        <v>0</v>
      </c>
    </row>
    <row r="619" spans="1:24" x14ac:dyDescent="0.2">
      <c r="A619" s="273" t="s">
        <v>1005</v>
      </c>
      <c r="B619" s="270">
        <v>50</v>
      </c>
      <c r="C619" s="277" t="s">
        <v>28</v>
      </c>
      <c r="D619" s="278" t="s">
        <v>28</v>
      </c>
      <c r="E619" s="278" t="s">
        <v>28</v>
      </c>
      <c r="F619" s="278" t="s">
        <v>28</v>
      </c>
      <c r="G619" s="278" t="s">
        <v>28</v>
      </c>
      <c r="H619" s="278" t="s">
        <v>28</v>
      </c>
      <c r="I619" s="278" t="s">
        <v>28</v>
      </c>
      <c r="J619" s="279">
        <f>SUM(C619:I619)</f>
        <v>0</v>
      </c>
      <c r="X619" s="9" t="s">
        <v>0</v>
      </c>
    </row>
    <row r="620" spans="1:24" x14ac:dyDescent="0.2">
      <c r="X620" s="9" t="s">
        <v>0</v>
      </c>
    </row>
    <row r="621" spans="1:24" ht="30" x14ac:dyDescent="0.2">
      <c r="A621" s="226" t="s">
        <v>1585</v>
      </c>
      <c r="B621" s="29"/>
      <c r="C621" s="266" t="str">
        <f t="shared" ref="C621:H621" si="92">IF(LEN(C$537)&gt;1,C$537,"")</f>
        <v/>
      </c>
      <c r="D621" s="265" t="str">
        <f t="shared" si="92"/>
        <v/>
      </c>
      <c r="E621" s="265" t="str">
        <f t="shared" si="92"/>
        <v/>
      </c>
      <c r="F621" s="265" t="str">
        <f t="shared" si="92"/>
        <v/>
      </c>
      <c r="G621" s="265" t="str">
        <f t="shared" si="92"/>
        <v/>
      </c>
      <c r="H621" s="265" t="str">
        <f t="shared" si="92"/>
        <v/>
      </c>
      <c r="I621" s="275" t="s">
        <v>989</v>
      </c>
      <c r="J621" s="203" t="s">
        <v>633</v>
      </c>
      <c r="X621" s="9" t="s">
        <v>0</v>
      </c>
    </row>
    <row r="622" spans="1:24" x14ac:dyDescent="0.2">
      <c r="A622" s="31"/>
      <c r="B622" s="24">
        <v>118</v>
      </c>
      <c r="C622" s="17">
        <v>1</v>
      </c>
      <c r="D622" s="17">
        <v>2</v>
      </c>
      <c r="E622" s="17">
        <v>3</v>
      </c>
      <c r="F622" s="17">
        <v>4</v>
      </c>
      <c r="G622" s="17">
        <v>5</v>
      </c>
      <c r="H622" s="17">
        <v>6</v>
      </c>
      <c r="I622" s="17">
        <v>7</v>
      </c>
      <c r="J622" s="32">
        <v>8</v>
      </c>
      <c r="X622" s="9" t="s">
        <v>0</v>
      </c>
    </row>
    <row r="623" spans="1:24" x14ac:dyDescent="0.2">
      <c r="A623" s="73" t="s">
        <v>1007</v>
      </c>
      <c r="B623" s="269">
        <v>1</v>
      </c>
      <c r="C623" s="81">
        <f t="shared" ref="C623:I623" si="93">C626-SUM(C638,C643,C644)</f>
        <v>0</v>
      </c>
      <c r="D623" s="79">
        <f t="shared" si="93"/>
        <v>0</v>
      </c>
      <c r="E623" s="79">
        <f t="shared" si="93"/>
        <v>0</v>
      </c>
      <c r="F623" s="79">
        <f t="shared" si="93"/>
        <v>0</v>
      </c>
      <c r="G623" s="79">
        <f t="shared" si="93"/>
        <v>0</v>
      </c>
      <c r="H623" s="79">
        <f t="shared" si="93"/>
        <v>0</v>
      </c>
      <c r="I623" s="82">
        <f t="shared" si="93"/>
        <v>0</v>
      </c>
      <c r="J623" s="36">
        <f>SUM(C623:I623)</f>
        <v>0</v>
      </c>
      <c r="X623" s="9" t="s">
        <v>0</v>
      </c>
    </row>
    <row r="624" spans="1:24" x14ac:dyDescent="0.2">
      <c r="A624" s="74" t="s">
        <v>1008</v>
      </c>
      <c r="B624" s="269">
        <v>2</v>
      </c>
      <c r="C624" s="56">
        <f t="shared" ref="C624:I624" si="94">C623-C625*SUM(C635)</f>
        <v>0</v>
      </c>
      <c r="D624" s="26">
        <f t="shared" si="94"/>
        <v>0</v>
      </c>
      <c r="E624" s="26">
        <f t="shared" si="94"/>
        <v>0</v>
      </c>
      <c r="F624" s="26">
        <f t="shared" si="94"/>
        <v>0</v>
      </c>
      <c r="G624" s="26">
        <f t="shared" si="94"/>
        <v>0</v>
      </c>
      <c r="H624" s="26">
        <f t="shared" si="94"/>
        <v>0</v>
      </c>
      <c r="I624" s="36">
        <f t="shared" si="94"/>
        <v>0</v>
      </c>
      <c r="J624" s="36">
        <f>SUM(C624:I624)</f>
        <v>0</v>
      </c>
      <c r="X624" s="9" t="s">
        <v>0</v>
      </c>
    </row>
    <row r="625" spans="1:24" x14ac:dyDescent="0.2">
      <c r="A625" s="13" t="s">
        <v>1009</v>
      </c>
      <c r="B625" s="269">
        <v>3</v>
      </c>
      <c r="C625" s="276">
        <f t="shared" ref="C625:J625" si="95">IF(SUM(C636),1-SUM(C637)/SUM(C636),0)</f>
        <v>0</v>
      </c>
      <c r="D625" s="20">
        <f t="shared" si="95"/>
        <v>0</v>
      </c>
      <c r="E625" s="20">
        <f t="shared" si="95"/>
        <v>0</v>
      </c>
      <c r="F625" s="20">
        <f t="shared" si="95"/>
        <v>0</v>
      </c>
      <c r="G625" s="20">
        <f t="shared" si="95"/>
        <v>0</v>
      </c>
      <c r="H625" s="20">
        <f t="shared" si="95"/>
        <v>0</v>
      </c>
      <c r="I625" s="96">
        <f t="shared" si="95"/>
        <v>0</v>
      </c>
      <c r="J625" s="96">
        <f t="shared" si="95"/>
        <v>0</v>
      </c>
      <c r="X625" s="9" t="s">
        <v>0</v>
      </c>
    </row>
    <row r="626" spans="1:24" x14ac:dyDescent="0.2">
      <c r="A626" s="86" t="s">
        <v>1010</v>
      </c>
      <c r="B626" s="269">
        <v>10</v>
      </c>
      <c r="C626" s="81">
        <f t="shared" ref="C626:I626" si="96">SUM(C627:C634)</f>
        <v>0</v>
      </c>
      <c r="D626" s="79">
        <f t="shared" si="96"/>
        <v>0</v>
      </c>
      <c r="E626" s="79">
        <f t="shared" si="96"/>
        <v>0</v>
      </c>
      <c r="F626" s="79">
        <f t="shared" si="96"/>
        <v>0</v>
      </c>
      <c r="G626" s="79">
        <f t="shared" si="96"/>
        <v>0</v>
      </c>
      <c r="H626" s="79">
        <f t="shared" si="96"/>
        <v>0</v>
      </c>
      <c r="I626" s="79">
        <f t="shared" si="96"/>
        <v>0</v>
      </c>
      <c r="J626" s="82">
        <f t="shared" ref="J626:J642" si="97">SUM(C626:I626)</f>
        <v>0</v>
      </c>
      <c r="X626" s="9" t="s">
        <v>0</v>
      </c>
    </row>
    <row r="627" spans="1:24" x14ac:dyDescent="0.2">
      <c r="A627" s="89" t="s">
        <v>996</v>
      </c>
      <c r="B627" s="269">
        <v>11</v>
      </c>
      <c r="C627" s="21" t="s">
        <v>28</v>
      </c>
      <c r="D627" s="22" t="s">
        <v>28</v>
      </c>
      <c r="E627" s="22" t="s">
        <v>28</v>
      </c>
      <c r="F627" s="22" t="s">
        <v>28</v>
      </c>
      <c r="G627" s="22" t="s">
        <v>28</v>
      </c>
      <c r="H627" s="22" t="s">
        <v>28</v>
      </c>
      <c r="I627" s="22" t="s">
        <v>28</v>
      </c>
      <c r="J627" s="36">
        <f t="shared" si="97"/>
        <v>0</v>
      </c>
      <c r="X627" s="9" t="s">
        <v>0</v>
      </c>
    </row>
    <row r="628" spans="1:24" x14ac:dyDescent="0.2">
      <c r="A628" s="89" t="s">
        <v>997</v>
      </c>
      <c r="B628" s="269">
        <v>12</v>
      </c>
      <c r="C628" s="21" t="s">
        <v>28</v>
      </c>
      <c r="D628" s="22" t="s">
        <v>28</v>
      </c>
      <c r="E628" s="22" t="s">
        <v>28</v>
      </c>
      <c r="F628" s="22" t="s">
        <v>28</v>
      </c>
      <c r="G628" s="22" t="s">
        <v>28</v>
      </c>
      <c r="H628" s="22" t="s">
        <v>28</v>
      </c>
      <c r="I628" s="22" t="s">
        <v>28</v>
      </c>
      <c r="J628" s="36">
        <f t="shared" si="97"/>
        <v>0</v>
      </c>
      <c r="X628" s="9" t="s">
        <v>0</v>
      </c>
    </row>
    <row r="629" spans="1:24" x14ac:dyDescent="0.2">
      <c r="A629" s="89" t="s">
        <v>998</v>
      </c>
      <c r="B629" s="269">
        <v>13</v>
      </c>
      <c r="C629" s="21" t="s">
        <v>28</v>
      </c>
      <c r="D629" s="22" t="s">
        <v>28</v>
      </c>
      <c r="E629" s="22" t="s">
        <v>28</v>
      </c>
      <c r="F629" s="22" t="s">
        <v>28</v>
      </c>
      <c r="G629" s="22" t="s">
        <v>28</v>
      </c>
      <c r="H629" s="22" t="s">
        <v>28</v>
      </c>
      <c r="I629" s="22" t="s">
        <v>28</v>
      </c>
      <c r="J629" s="36">
        <f t="shared" si="97"/>
        <v>0</v>
      </c>
      <c r="X629" s="9" t="s">
        <v>0</v>
      </c>
    </row>
    <row r="630" spans="1:24" x14ac:dyDescent="0.2">
      <c r="A630" s="89" t="s">
        <v>183</v>
      </c>
      <c r="B630" s="269">
        <v>14</v>
      </c>
      <c r="C630" s="21" t="s">
        <v>28</v>
      </c>
      <c r="D630" s="22" t="s">
        <v>28</v>
      </c>
      <c r="E630" s="22" t="s">
        <v>28</v>
      </c>
      <c r="F630" s="22" t="s">
        <v>28</v>
      </c>
      <c r="G630" s="22" t="s">
        <v>28</v>
      </c>
      <c r="H630" s="22" t="s">
        <v>28</v>
      </c>
      <c r="I630" s="22" t="s">
        <v>28</v>
      </c>
      <c r="J630" s="36">
        <f t="shared" si="97"/>
        <v>0</v>
      </c>
      <c r="X630" s="9" t="s">
        <v>0</v>
      </c>
    </row>
    <row r="631" spans="1:24" x14ac:dyDescent="0.2">
      <c r="A631" s="89" t="s">
        <v>395</v>
      </c>
      <c r="B631" s="269">
        <v>15</v>
      </c>
      <c r="C631" s="21" t="s">
        <v>28</v>
      </c>
      <c r="D631" s="22" t="s">
        <v>28</v>
      </c>
      <c r="E631" s="22" t="s">
        <v>28</v>
      </c>
      <c r="F631" s="22" t="s">
        <v>28</v>
      </c>
      <c r="G631" s="22" t="s">
        <v>28</v>
      </c>
      <c r="H631" s="22" t="s">
        <v>28</v>
      </c>
      <c r="I631" s="22" t="s">
        <v>28</v>
      </c>
      <c r="J631" s="36">
        <f t="shared" si="97"/>
        <v>0</v>
      </c>
      <c r="X631" s="9" t="s">
        <v>0</v>
      </c>
    </row>
    <row r="632" spans="1:24" x14ac:dyDescent="0.2">
      <c r="A632" s="89" t="s">
        <v>999</v>
      </c>
      <c r="B632" s="269">
        <v>16</v>
      </c>
      <c r="C632" s="21" t="s">
        <v>28</v>
      </c>
      <c r="D632" s="22" t="s">
        <v>28</v>
      </c>
      <c r="E632" s="22" t="s">
        <v>28</v>
      </c>
      <c r="F632" s="22" t="s">
        <v>28</v>
      </c>
      <c r="G632" s="22" t="s">
        <v>28</v>
      </c>
      <c r="H632" s="22" t="s">
        <v>28</v>
      </c>
      <c r="I632" s="22" t="s">
        <v>28</v>
      </c>
      <c r="J632" s="36">
        <f t="shared" si="97"/>
        <v>0</v>
      </c>
      <c r="X632" s="9" t="s">
        <v>0</v>
      </c>
    </row>
    <row r="633" spans="1:24" x14ac:dyDescent="0.2">
      <c r="A633" s="89" t="s">
        <v>1000</v>
      </c>
      <c r="B633" s="269">
        <v>17</v>
      </c>
      <c r="C633" s="21" t="s">
        <v>28</v>
      </c>
      <c r="D633" s="22" t="s">
        <v>28</v>
      </c>
      <c r="E633" s="22" t="s">
        <v>28</v>
      </c>
      <c r="F633" s="22" t="s">
        <v>28</v>
      </c>
      <c r="G633" s="22" t="s">
        <v>28</v>
      </c>
      <c r="H633" s="22" t="s">
        <v>28</v>
      </c>
      <c r="I633" s="22" t="s">
        <v>28</v>
      </c>
      <c r="J633" s="36">
        <f t="shared" si="97"/>
        <v>0</v>
      </c>
      <c r="X633" s="9" t="s">
        <v>0</v>
      </c>
    </row>
    <row r="634" spans="1:24" x14ac:dyDescent="0.2">
      <c r="A634" s="89" t="s">
        <v>1001</v>
      </c>
      <c r="B634" s="269">
        <v>18</v>
      </c>
      <c r="C634" s="111" t="s">
        <v>28</v>
      </c>
      <c r="D634" s="47" t="s">
        <v>28</v>
      </c>
      <c r="E634" s="47" t="s">
        <v>28</v>
      </c>
      <c r="F634" s="47" t="s">
        <v>28</v>
      </c>
      <c r="G634" s="47" t="s">
        <v>28</v>
      </c>
      <c r="H634" s="47" t="s">
        <v>28</v>
      </c>
      <c r="I634" s="47" t="s">
        <v>28</v>
      </c>
      <c r="J634" s="59">
        <f t="shared" si="97"/>
        <v>0</v>
      </c>
      <c r="X634" s="9" t="s">
        <v>0</v>
      </c>
    </row>
    <row r="635" spans="1:24" x14ac:dyDescent="0.2">
      <c r="A635" s="280" t="s">
        <v>1011</v>
      </c>
      <c r="B635" s="269">
        <v>20</v>
      </c>
      <c r="C635" s="81" t="str">
        <f t="shared" ref="C635:I635" si="98">C$562</f>
        <v>-</v>
      </c>
      <c r="D635" s="79" t="str">
        <f t="shared" si="98"/>
        <v>-</v>
      </c>
      <c r="E635" s="79" t="str">
        <f t="shared" si="98"/>
        <v>-</v>
      </c>
      <c r="F635" s="79" t="str">
        <f t="shared" si="98"/>
        <v>-</v>
      </c>
      <c r="G635" s="79" t="str">
        <f t="shared" si="98"/>
        <v>-</v>
      </c>
      <c r="H635" s="79" t="str">
        <f t="shared" si="98"/>
        <v>-</v>
      </c>
      <c r="I635" s="79" t="str">
        <f t="shared" si="98"/>
        <v>-</v>
      </c>
      <c r="J635" s="82">
        <f t="shared" si="97"/>
        <v>0</v>
      </c>
      <c r="X635" s="9" t="s">
        <v>0</v>
      </c>
    </row>
    <row r="636" spans="1:24" x14ac:dyDescent="0.2">
      <c r="A636" s="91" t="s">
        <v>1012</v>
      </c>
      <c r="B636" s="269">
        <v>21</v>
      </c>
      <c r="C636" s="21" t="s">
        <v>28</v>
      </c>
      <c r="D636" s="22" t="s">
        <v>28</v>
      </c>
      <c r="E636" s="22" t="s">
        <v>28</v>
      </c>
      <c r="F636" s="22" t="s">
        <v>28</v>
      </c>
      <c r="G636" s="22" t="s">
        <v>28</v>
      </c>
      <c r="H636" s="22" t="s">
        <v>28</v>
      </c>
      <c r="I636" s="22" t="s">
        <v>28</v>
      </c>
      <c r="J636" s="36">
        <f t="shared" si="97"/>
        <v>0</v>
      </c>
      <c r="X636" s="9" t="s">
        <v>0</v>
      </c>
    </row>
    <row r="637" spans="1:24" x14ac:dyDescent="0.2">
      <c r="A637" s="103" t="s">
        <v>1013</v>
      </c>
      <c r="B637" s="269">
        <v>22</v>
      </c>
      <c r="C637" s="111" t="s">
        <v>28</v>
      </c>
      <c r="D637" s="47" t="s">
        <v>28</v>
      </c>
      <c r="E637" s="47" t="s">
        <v>28</v>
      </c>
      <c r="F637" s="47" t="s">
        <v>28</v>
      </c>
      <c r="G637" s="47" t="s">
        <v>28</v>
      </c>
      <c r="H637" s="47" t="s">
        <v>28</v>
      </c>
      <c r="I637" s="47" t="s">
        <v>28</v>
      </c>
      <c r="J637" s="59">
        <f t="shared" si="97"/>
        <v>0</v>
      </c>
      <c r="X637" s="9" t="s">
        <v>0</v>
      </c>
    </row>
    <row r="638" spans="1:24" x14ac:dyDescent="0.2">
      <c r="A638" s="86" t="s">
        <v>1014</v>
      </c>
      <c r="B638" s="269">
        <v>30</v>
      </c>
      <c r="C638" s="26">
        <f t="shared" ref="C638:I638" si="99">SUM(C639:C642)</f>
        <v>0</v>
      </c>
      <c r="D638" s="26">
        <f t="shared" si="99"/>
        <v>0</v>
      </c>
      <c r="E638" s="26">
        <f t="shared" si="99"/>
        <v>0</v>
      </c>
      <c r="F638" s="26">
        <f t="shared" si="99"/>
        <v>0</v>
      </c>
      <c r="G638" s="26">
        <f t="shared" si="99"/>
        <v>0</v>
      </c>
      <c r="H638" s="26">
        <f t="shared" si="99"/>
        <v>0</v>
      </c>
      <c r="I638" s="26">
        <f t="shared" si="99"/>
        <v>0</v>
      </c>
      <c r="J638" s="36">
        <f t="shared" si="97"/>
        <v>0</v>
      </c>
      <c r="X638" s="9" t="s">
        <v>0</v>
      </c>
    </row>
    <row r="639" spans="1:24" x14ac:dyDescent="0.2">
      <c r="A639" s="89" t="s">
        <v>212</v>
      </c>
      <c r="B639" s="269">
        <v>31</v>
      </c>
      <c r="C639" s="22" t="s">
        <v>28</v>
      </c>
      <c r="D639" s="22" t="s">
        <v>28</v>
      </c>
      <c r="E639" s="22" t="s">
        <v>28</v>
      </c>
      <c r="F639" s="22" t="s">
        <v>28</v>
      </c>
      <c r="G639" s="22" t="s">
        <v>28</v>
      </c>
      <c r="H639" s="22" t="s">
        <v>28</v>
      </c>
      <c r="I639" s="22" t="s">
        <v>28</v>
      </c>
      <c r="J639" s="36">
        <f t="shared" si="97"/>
        <v>0</v>
      </c>
      <c r="X639" s="9" t="s">
        <v>0</v>
      </c>
    </row>
    <row r="640" spans="1:24" x14ac:dyDescent="0.2">
      <c r="A640" s="89" t="s">
        <v>213</v>
      </c>
      <c r="B640" s="269">
        <v>32</v>
      </c>
      <c r="C640" s="22" t="s">
        <v>28</v>
      </c>
      <c r="D640" s="22" t="s">
        <v>28</v>
      </c>
      <c r="E640" s="22" t="s">
        <v>28</v>
      </c>
      <c r="F640" s="22" t="s">
        <v>28</v>
      </c>
      <c r="G640" s="22" t="s">
        <v>28</v>
      </c>
      <c r="H640" s="22" t="s">
        <v>28</v>
      </c>
      <c r="I640" s="22" t="s">
        <v>28</v>
      </c>
      <c r="J640" s="36">
        <f t="shared" si="97"/>
        <v>0</v>
      </c>
      <c r="X640" s="9" t="s">
        <v>0</v>
      </c>
    </row>
    <row r="641" spans="1:24" x14ac:dyDescent="0.2">
      <c r="A641" s="89" t="s">
        <v>302</v>
      </c>
      <c r="B641" s="269">
        <v>33</v>
      </c>
      <c r="C641" s="22" t="s">
        <v>28</v>
      </c>
      <c r="D641" s="22" t="s">
        <v>28</v>
      </c>
      <c r="E641" s="22" t="s">
        <v>28</v>
      </c>
      <c r="F641" s="22" t="s">
        <v>28</v>
      </c>
      <c r="G641" s="22" t="s">
        <v>28</v>
      </c>
      <c r="H641" s="22" t="s">
        <v>28</v>
      </c>
      <c r="I641" s="22" t="s">
        <v>28</v>
      </c>
      <c r="J641" s="36">
        <f t="shared" si="97"/>
        <v>0</v>
      </c>
      <c r="X641" s="9" t="s">
        <v>0</v>
      </c>
    </row>
    <row r="642" spans="1:24" x14ac:dyDescent="0.2">
      <c r="A642" s="89" t="s">
        <v>303</v>
      </c>
      <c r="B642" s="269">
        <v>34</v>
      </c>
      <c r="C642" s="22" t="s">
        <v>28</v>
      </c>
      <c r="D642" s="22" t="s">
        <v>28</v>
      </c>
      <c r="E642" s="22" t="s">
        <v>28</v>
      </c>
      <c r="F642" s="22" t="s">
        <v>28</v>
      </c>
      <c r="G642" s="22" t="s">
        <v>28</v>
      </c>
      <c r="H642" s="22" t="s">
        <v>28</v>
      </c>
      <c r="I642" s="22" t="s">
        <v>28</v>
      </c>
      <c r="J642" s="36">
        <f t="shared" si="97"/>
        <v>0</v>
      </c>
      <c r="X642" s="9" t="s">
        <v>0</v>
      </c>
    </row>
    <row r="643" spans="1:24" x14ac:dyDescent="0.2">
      <c r="A643" s="86" t="s">
        <v>1015</v>
      </c>
      <c r="B643" s="269">
        <v>40</v>
      </c>
      <c r="C643" s="22" t="s">
        <v>28</v>
      </c>
      <c r="D643" s="22" t="s">
        <v>28</v>
      </c>
      <c r="E643" s="22" t="s">
        <v>28</v>
      </c>
      <c r="F643" s="22" t="s">
        <v>28</v>
      </c>
      <c r="G643" s="22" t="s">
        <v>28</v>
      </c>
      <c r="H643" s="22" t="s">
        <v>28</v>
      </c>
      <c r="I643" s="22" t="s">
        <v>28</v>
      </c>
      <c r="J643" s="36">
        <f>SUM(C643:I643)</f>
        <v>0</v>
      </c>
      <c r="X643" s="9" t="s">
        <v>0</v>
      </c>
    </row>
    <row r="644" spans="1:24" x14ac:dyDescent="0.2">
      <c r="A644" s="273" t="s">
        <v>1005</v>
      </c>
      <c r="B644" s="270">
        <v>50</v>
      </c>
      <c r="C644" s="277" t="s">
        <v>28</v>
      </c>
      <c r="D644" s="278" t="s">
        <v>28</v>
      </c>
      <c r="E644" s="278" t="s">
        <v>28</v>
      </c>
      <c r="F644" s="278" t="s">
        <v>28</v>
      </c>
      <c r="G644" s="278" t="s">
        <v>28</v>
      </c>
      <c r="H644" s="278" t="s">
        <v>28</v>
      </c>
      <c r="I644" s="278" t="s">
        <v>28</v>
      </c>
      <c r="J644" s="279">
        <f>SUM(C644:I644)</f>
        <v>0</v>
      </c>
      <c r="X644" s="9" t="s">
        <v>0</v>
      </c>
    </row>
    <row r="645" spans="1:24" x14ac:dyDescent="0.2">
      <c r="X645" s="9" t="s">
        <v>0</v>
      </c>
    </row>
    <row r="646" spans="1:24" ht="15" x14ac:dyDescent="0.25">
      <c r="A646" s="127" t="s">
        <v>1016</v>
      </c>
      <c r="B646" s="9" t="s">
        <v>0</v>
      </c>
      <c r="C646" s="9" t="s">
        <v>0</v>
      </c>
      <c r="D646" s="9" t="s">
        <v>0</v>
      </c>
      <c r="E646" s="9" t="s">
        <v>0</v>
      </c>
      <c r="F646" s="9" t="s">
        <v>0</v>
      </c>
      <c r="G646" s="9" t="s">
        <v>0</v>
      </c>
      <c r="H646" s="9" t="s">
        <v>0</v>
      </c>
      <c r="I646" s="9" t="s">
        <v>0</v>
      </c>
      <c r="J646" s="9" t="s">
        <v>0</v>
      </c>
      <c r="K646" s="9" t="s">
        <v>0</v>
      </c>
      <c r="L646" s="9" t="s">
        <v>0</v>
      </c>
      <c r="M646" s="9" t="s">
        <v>0</v>
      </c>
      <c r="N646" s="9" t="s">
        <v>0</v>
      </c>
      <c r="O646" s="9" t="s">
        <v>0</v>
      </c>
      <c r="P646" s="9" t="s">
        <v>0</v>
      </c>
      <c r="Q646" s="9" t="s">
        <v>0</v>
      </c>
      <c r="R646" s="9" t="s">
        <v>0</v>
      </c>
      <c r="S646" s="9" t="s">
        <v>0</v>
      </c>
      <c r="T646" s="9" t="s">
        <v>0</v>
      </c>
      <c r="U646" s="9" t="s">
        <v>0</v>
      </c>
      <c r="V646" s="9" t="s">
        <v>0</v>
      </c>
      <c r="W646" s="9" t="s">
        <v>0</v>
      </c>
      <c r="X646" s="9" t="s">
        <v>0</v>
      </c>
    </row>
    <row r="647" spans="1:24" x14ac:dyDescent="0.2">
      <c r="X647" s="9" t="s">
        <v>0</v>
      </c>
    </row>
    <row r="648" spans="1:24" ht="75" customHeight="1" x14ac:dyDescent="0.2">
      <c r="A648" s="215" t="s">
        <v>1017</v>
      </c>
      <c r="B648" s="29"/>
      <c r="C648" s="71" t="s">
        <v>939</v>
      </c>
      <c r="D648" s="71" t="s">
        <v>940</v>
      </c>
      <c r="E648" s="71" t="s">
        <v>941</v>
      </c>
      <c r="X648" s="9" t="s">
        <v>0</v>
      </c>
    </row>
    <row r="649" spans="1:24" x14ac:dyDescent="0.2">
      <c r="A649" s="31"/>
      <c r="B649" s="24">
        <v>119</v>
      </c>
      <c r="C649" s="17">
        <v>1</v>
      </c>
      <c r="D649" s="17">
        <v>2</v>
      </c>
      <c r="E649" s="32">
        <v>3</v>
      </c>
      <c r="X649" s="9" t="s">
        <v>0</v>
      </c>
    </row>
    <row r="650" spans="1:24" x14ac:dyDescent="0.2">
      <c r="A650" s="73" t="s">
        <v>982</v>
      </c>
      <c r="B650" s="25">
        <v>1</v>
      </c>
      <c r="C650" s="26">
        <f>IF("Up"=$E652,C653,0)</f>
        <v>0</v>
      </c>
      <c r="D650" s="26">
        <f>C650-E650</f>
        <v>0</v>
      </c>
      <c r="E650" s="36">
        <f>IF("Up"=$E652,E653,0)</f>
        <v>0</v>
      </c>
      <c r="X650" s="9" t="s">
        <v>0</v>
      </c>
    </row>
    <row r="651" spans="1:24" x14ac:dyDescent="0.2">
      <c r="A651" s="74" t="s">
        <v>983</v>
      </c>
      <c r="B651" s="25">
        <v>2</v>
      </c>
      <c r="C651" s="26">
        <f>IF("Down"=$E652,C654,0)</f>
        <v>0</v>
      </c>
      <c r="D651" s="26">
        <f>C651-E651</f>
        <v>0</v>
      </c>
      <c r="E651" s="36">
        <f>IF("Down"=$E652,E654,0)</f>
        <v>0</v>
      </c>
      <c r="X651" s="9" t="s">
        <v>0</v>
      </c>
    </row>
    <row r="652" spans="1:24" x14ac:dyDescent="0.2">
      <c r="A652" s="86" t="s">
        <v>1018</v>
      </c>
      <c r="B652" s="25">
        <v>3</v>
      </c>
      <c r="C652" s="18"/>
      <c r="D652" s="18"/>
      <c r="E652" s="36" t="str">
        <f>CHOOSE(2+SIGN(E654-E653),"Up","-","Down")</f>
        <v>-</v>
      </c>
      <c r="X652" s="9" t="s">
        <v>0</v>
      </c>
    </row>
    <row r="653" spans="1:24" x14ac:dyDescent="0.2">
      <c r="A653" s="86" t="s">
        <v>1019</v>
      </c>
      <c r="B653" s="25">
        <v>4</v>
      </c>
      <c r="C653" s="26">
        <f>MAX(0,C659-D659)</f>
        <v>0</v>
      </c>
      <c r="D653" s="26">
        <f>C653-E653</f>
        <v>0</v>
      </c>
      <c r="E653" s="36">
        <f>MAX(0,C658-D658)</f>
        <v>0</v>
      </c>
      <c r="X653" s="9" t="s">
        <v>0</v>
      </c>
    </row>
    <row r="654" spans="1:24" x14ac:dyDescent="0.2">
      <c r="A654" s="88" t="s">
        <v>1020</v>
      </c>
      <c r="B654" s="38">
        <v>5</v>
      </c>
      <c r="C654" s="41">
        <f>MAX(0,C659-E659)</f>
        <v>0</v>
      </c>
      <c r="D654" s="41">
        <f>C654-E654</f>
        <v>0</v>
      </c>
      <c r="E654" s="59">
        <f>MAX(0,C658-E658)</f>
        <v>0</v>
      </c>
      <c r="X654" s="9" t="s">
        <v>0</v>
      </c>
    </row>
    <row r="655" spans="1:24" x14ac:dyDescent="0.2">
      <c r="X655" s="9" t="s">
        <v>0</v>
      </c>
    </row>
    <row r="656" spans="1:24" ht="50.1" customHeight="1" x14ac:dyDescent="0.2">
      <c r="A656" s="215" t="s">
        <v>1021</v>
      </c>
      <c r="B656" s="29"/>
      <c r="C656" s="71" t="s">
        <v>1022</v>
      </c>
      <c r="D656" s="71" t="s">
        <v>1023</v>
      </c>
      <c r="E656" s="71" t="s">
        <v>1024</v>
      </c>
      <c r="X656" s="9" t="s">
        <v>0</v>
      </c>
    </row>
    <row r="657" spans="1:24" x14ac:dyDescent="0.2">
      <c r="A657" s="31"/>
      <c r="B657" s="24">
        <v>120</v>
      </c>
      <c r="C657" s="17">
        <v>1</v>
      </c>
      <c r="D657" s="17">
        <v>2</v>
      </c>
      <c r="E657" s="32">
        <v>3</v>
      </c>
      <c r="X657" s="9" t="s">
        <v>0</v>
      </c>
    </row>
    <row r="658" spans="1:24" x14ac:dyDescent="0.2">
      <c r="A658" s="73" t="s">
        <v>1007</v>
      </c>
      <c r="B658" s="269">
        <v>1</v>
      </c>
      <c r="C658" s="81">
        <f>C661-SUM(C673,C678,C679)</f>
        <v>0</v>
      </c>
      <c r="D658" s="79">
        <f>D661-SUM(D673,D678,D679)</f>
        <v>0</v>
      </c>
      <c r="E658" s="82">
        <f>E661-SUM(E673,E678,E679)</f>
        <v>0</v>
      </c>
      <c r="X658" s="9" t="s">
        <v>0</v>
      </c>
    </row>
    <row r="659" spans="1:24" x14ac:dyDescent="0.2">
      <c r="A659" s="74" t="s">
        <v>1008</v>
      </c>
      <c r="B659" s="269">
        <v>2</v>
      </c>
      <c r="C659" s="56">
        <f>C658</f>
        <v>0</v>
      </c>
      <c r="D659" s="26">
        <f>D658-D660*SUM(D670)</f>
        <v>0</v>
      </c>
      <c r="E659" s="36">
        <f>E658-E660*SUM(E670)</f>
        <v>0</v>
      </c>
      <c r="X659" s="9" t="s">
        <v>0</v>
      </c>
    </row>
    <row r="660" spans="1:24" x14ac:dyDescent="0.2">
      <c r="A660" s="13" t="s">
        <v>1009</v>
      </c>
      <c r="B660" s="269">
        <v>3</v>
      </c>
      <c r="C660" s="106"/>
      <c r="D660" s="98">
        <f>IF(SUM(D671),1-SUM(D672)/SUM(D671),0)</f>
        <v>0</v>
      </c>
      <c r="E660" s="45">
        <f>IF(SUM(E671),1-SUM(E672)/SUM(E671),0)</f>
        <v>0</v>
      </c>
      <c r="X660" s="9" t="s">
        <v>0</v>
      </c>
    </row>
    <row r="661" spans="1:24" x14ac:dyDescent="0.2">
      <c r="A661" s="74" t="s">
        <v>142</v>
      </c>
      <c r="B661" s="269">
        <v>4</v>
      </c>
      <c r="C661" s="81">
        <f>SUM(C662:C669)</f>
        <v>0</v>
      </c>
      <c r="D661" s="79">
        <f>SUM(D662:D669)</f>
        <v>0</v>
      </c>
      <c r="E661" s="82">
        <f>SUM(E662:E669)</f>
        <v>0</v>
      </c>
      <c r="X661" s="9" t="s">
        <v>0</v>
      </c>
    </row>
    <row r="662" spans="1:24" x14ac:dyDescent="0.2">
      <c r="A662" s="86" t="s">
        <v>996</v>
      </c>
      <c r="B662" s="269">
        <v>5</v>
      </c>
      <c r="C662" s="21" t="s">
        <v>28</v>
      </c>
      <c r="D662" s="22" t="s">
        <v>28</v>
      </c>
      <c r="E662" s="23" t="s">
        <v>28</v>
      </c>
      <c r="X662" s="9" t="s">
        <v>0</v>
      </c>
    </row>
    <row r="663" spans="1:24" x14ac:dyDescent="0.2">
      <c r="A663" s="86" t="s">
        <v>997</v>
      </c>
      <c r="B663" s="269">
        <v>6</v>
      </c>
      <c r="C663" s="21" t="s">
        <v>28</v>
      </c>
      <c r="D663" s="22" t="s">
        <v>28</v>
      </c>
      <c r="E663" s="23" t="s">
        <v>28</v>
      </c>
      <c r="X663" s="9" t="s">
        <v>0</v>
      </c>
    </row>
    <row r="664" spans="1:24" x14ac:dyDescent="0.2">
      <c r="A664" s="86" t="s">
        <v>998</v>
      </c>
      <c r="B664" s="269">
        <v>7</v>
      </c>
      <c r="C664" s="21" t="s">
        <v>28</v>
      </c>
      <c r="D664" s="22" t="s">
        <v>28</v>
      </c>
      <c r="E664" s="23" t="s">
        <v>28</v>
      </c>
      <c r="X664" s="9" t="s">
        <v>0</v>
      </c>
    </row>
    <row r="665" spans="1:24" x14ac:dyDescent="0.2">
      <c r="A665" s="86" t="s">
        <v>183</v>
      </c>
      <c r="B665" s="269">
        <v>8</v>
      </c>
      <c r="C665" s="21" t="s">
        <v>28</v>
      </c>
      <c r="D665" s="22" t="s">
        <v>28</v>
      </c>
      <c r="E665" s="23" t="s">
        <v>28</v>
      </c>
      <c r="X665" s="9" t="s">
        <v>0</v>
      </c>
    </row>
    <row r="666" spans="1:24" x14ac:dyDescent="0.2">
      <c r="A666" s="86" t="s">
        <v>395</v>
      </c>
      <c r="B666" s="269">
        <v>9</v>
      </c>
      <c r="C666" s="21" t="s">
        <v>28</v>
      </c>
      <c r="D666" s="22" t="s">
        <v>28</v>
      </c>
      <c r="E666" s="23" t="s">
        <v>28</v>
      </c>
      <c r="X666" s="9" t="s">
        <v>0</v>
      </c>
    </row>
    <row r="667" spans="1:24" x14ac:dyDescent="0.2">
      <c r="A667" s="86" t="s">
        <v>999</v>
      </c>
      <c r="B667" s="269">
        <v>10</v>
      </c>
      <c r="C667" s="21" t="s">
        <v>28</v>
      </c>
      <c r="D667" s="22" t="s">
        <v>28</v>
      </c>
      <c r="E667" s="23" t="s">
        <v>28</v>
      </c>
      <c r="X667" s="9" t="s">
        <v>0</v>
      </c>
    </row>
    <row r="668" spans="1:24" x14ac:dyDescent="0.2">
      <c r="A668" s="86" t="s">
        <v>1000</v>
      </c>
      <c r="B668" s="269">
        <v>11</v>
      </c>
      <c r="C668" s="21" t="s">
        <v>28</v>
      </c>
      <c r="D668" s="22" t="s">
        <v>28</v>
      </c>
      <c r="E668" s="23" t="s">
        <v>28</v>
      </c>
      <c r="X668" s="9" t="s">
        <v>0</v>
      </c>
    </row>
    <row r="669" spans="1:24" x14ac:dyDescent="0.2">
      <c r="A669" s="86" t="s">
        <v>1001</v>
      </c>
      <c r="B669" s="269">
        <v>12</v>
      </c>
      <c r="C669" s="111" t="s">
        <v>28</v>
      </c>
      <c r="D669" s="47" t="s">
        <v>28</v>
      </c>
      <c r="E669" s="62" t="s">
        <v>28</v>
      </c>
      <c r="X669" s="9" t="s">
        <v>0</v>
      </c>
    </row>
    <row r="670" spans="1:24" x14ac:dyDescent="0.2">
      <c r="A670" s="73" t="s">
        <v>1011</v>
      </c>
      <c r="B670" s="269">
        <v>20</v>
      </c>
      <c r="C670" s="22" t="s">
        <v>28</v>
      </c>
      <c r="D670" s="26">
        <f>SUM($C670)</f>
        <v>0</v>
      </c>
      <c r="E670" s="36">
        <f>SUM($C670)</f>
        <v>0</v>
      </c>
      <c r="X670" s="9" t="s">
        <v>0</v>
      </c>
    </row>
    <row r="671" spans="1:24" x14ac:dyDescent="0.2">
      <c r="A671" s="86" t="s">
        <v>1012</v>
      </c>
      <c r="B671" s="269">
        <v>21</v>
      </c>
      <c r="C671" s="18"/>
      <c r="D671" s="22" t="s">
        <v>28</v>
      </c>
      <c r="E671" s="23" t="s">
        <v>28</v>
      </c>
      <c r="X671" s="9" t="s">
        <v>0</v>
      </c>
    </row>
    <row r="672" spans="1:24" x14ac:dyDescent="0.2">
      <c r="A672" s="88" t="s">
        <v>1013</v>
      </c>
      <c r="B672" s="269">
        <v>22</v>
      </c>
      <c r="C672" s="18"/>
      <c r="D672" s="22" t="s">
        <v>28</v>
      </c>
      <c r="E672" s="23" t="s">
        <v>28</v>
      </c>
      <c r="X672" s="9" t="s">
        <v>0</v>
      </c>
    </row>
    <row r="673" spans="1:24" x14ac:dyDescent="0.2">
      <c r="A673" s="73" t="s">
        <v>1025</v>
      </c>
      <c r="B673" s="269">
        <v>30</v>
      </c>
      <c r="C673" s="81">
        <f>SUM(C674:C677)</f>
        <v>0</v>
      </c>
      <c r="D673" s="79">
        <f>SUM(D674:D677)</f>
        <v>0</v>
      </c>
      <c r="E673" s="82">
        <f>SUM(E674:E677)</f>
        <v>0</v>
      </c>
      <c r="X673" s="9" t="s">
        <v>0</v>
      </c>
    </row>
    <row r="674" spans="1:24" x14ac:dyDescent="0.2">
      <c r="A674" s="86" t="s">
        <v>212</v>
      </c>
      <c r="B674" s="269">
        <v>31</v>
      </c>
      <c r="C674" s="21" t="s">
        <v>28</v>
      </c>
      <c r="D674" s="22" t="s">
        <v>28</v>
      </c>
      <c r="E674" s="23" t="s">
        <v>28</v>
      </c>
      <c r="X674" s="9" t="s">
        <v>0</v>
      </c>
    </row>
    <row r="675" spans="1:24" x14ac:dyDescent="0.2">
      <c r="A675" s="86" t="s">
        <v>213</v>
      </c>
      <c r="B675" s="269">
        <v>32</v>
      </c>
      <c r="C675" s="22" t="s">
        <v>28</v>
      </c>
      <c r="D675" s="22" t="s">
        <v>28</v>
      </c>
      <c r="E675" s="23" t="s">
        <v>28</v>
      </c>
      <c r="X675" s="9" t="s">
        <v>0</v>
      </c>
    </row>
    <row r="676" spans="1:24" x14ac:dyDescent="0.2">
      <c r="A676" s="86" t="s">
        <v>302</v>
      </c>
      <c r="B676" s="269">
        <v>33</v>
      </c>
      <c r="C676" s="22" t="s">
        <v>28</v>
      </c>
      <c r="D676" s="22" t="s">
        <v>28</v>
      </c>
      <c r="E676" s="23" t="s">
        <v>28</v>
      </c>
      <c r="X676" s="9" t="s">
        <v>0</v>
      </c>
    </row>
    <row r="677" spans="1:24" x14ac:dyDescent="0.2">
      <c r="A677" s="86" t="s">
        <v>303</v>
      </c>
      <c r="B677" s="269">
        <v>34</v>
      </c>
      <c r="C677" s="22" t="s">
        <v>28</v>
      </c>
      <c r="D677" s="22" t="s">
        <v>28</v>
      </c>
      <c r="E677" s="23" t="s">
        <v>28</v>
      </c>
      <c r="X677" s="9" t="s">
        <v>0</v>
      </c>
    </row>
    <row r="678" spans="1:24" x14ac:dyDescent="0.2">
      <c r="A678" s="13" t="s">
        <v>1004</v>
      </c>
      <c r="B678" s="269">
        <v>40</v>
      </c>
      <c r="C678" s="111" t="s">
        <v>28</v>
      </c>
      <c r="D678" s="47" t="s">
        <v>28</v>
      </c>
      <c r="E678" s="62" t="s">
        <v>28</v>
      </c>
      <c r="X678" s="9" t="s">
        <v>0</v>
      </c>
    </row>
    <row r="679" spans="1:24" x14ac:dyDescent="0.2">
      <c r="A679" s="13" t="s">
        <v>1005</v>
      </c>
      <c r="B679" s="270">
        <v>50</v>
      </c>
      <c r="C679" s="47" t="s">
        <v>28</v>
      </c>
      <c r="D679" s="47" t="s">
        <v>28</v>
      </c>
      <c r="E679" s="62" t="s">
        <v>28</v>
      </c>
      <c r="X679" s="9" t="s">
        <v>0</v>
      </c>
    </row>
    <row r="680" spans="1:24" x14ac:dyDescent="0.2">
      <c r="X680" s="9" t="s">
        <v>0</v>
      </c>
    </row>
    <row r="681" spans="1:24" ht="15" x14ac:dyDescent="0.25">
      <c r="A681" s="127" t="s">
        <v>1026</v>
      </c>
      <c r="B681" s="9" t="s">
        <v>0</v>
      </c>
      <c r="C681" s="9" t="s">
        <v>0</v>
      </c>
      <c r="D681" s="9" t="s">
        <v>0</v>
      </c>
      <c r="E681" s="9" t="s">
        <v>0</v>
      </c>
      <c r="F681" s="9" t="s">
        <v>0</v>
      </c>
      <c r="G681" s="9" t="s">
        <v>0</v>
      </c>
      <c r="H681" s="9" t="s">
        <v>0</v>
      </c>
      <c r="I681" s="9" t="s">
        <v>0</v>
      </c>
      <c r="J681" s="9" t="s">
        <v>0</v>
      </c>
      <c r="K681" s="9" t="s">
        <v>0</v>
      </c>
      <c r="L681" s="9" t="s">
        <v>0</v>
      </c>
      <c r="M681" s="9" t="s">
        <v>0</v>
      </c>
      <c r="N681" s="9" t="s">
        <v>0</v>
      </c>
      <c r="O681" s="9" t="s">
        <v>0</v>
      </c>
      <c r="P681" s="9" t="s">
        <v>0</v>
      </c>
      <c r="Q681" s="9" t="s">
        <v>0</v>
      </c>
      <c r="R681" s="9" t="s">
        <v>0</v>
      </c>
      <c r="S681" s="9" t="s">
        <v>0</v>
      </c>
      <c r="T681" s="9" t="s">
        <v>0</v>
      </c>
      <c r="U681" s="9" t="s">
        <v>0</v>
      </c>
      <c r="V681" s="9" t="s">
        <v>0</v>
      </c>
      <c r="W681" s="9" t="s">
        <v>0</v>
      </c>
      <c r="X681" s="9" t="s">
        <v>0</v>
      </c>
    </row>
    <row r="682" spans="1:24" x14ac:dyDescent="0.2">
      <c r="X682" s="9" t="s">
        <v>0</v>
      </c>
    </row>
    <row r="683" spans="1:24" x14ac:dyDescent="0.2">
      <c r="F683" s="14" t="s">
        <v>1027</v>
      </c>
      <c r="G683" s="15"/>
      <c r="H683" s="15"/>
      <c r="I683" s="16"/>
      <c r="X683" s="9" t="s">
        <v>0</v>
      </c>
    </row>
    <row r="684" spans="1:24" ht="99.95" customHeight="1" x14ac:dyDescent="0.2">
      <c r="A684" s="215" t="s">
        <v>1028</v>
      </c>
      <c r="B684" s="29"/>
      <c r="C684" s="71" t="s">
        <v>606</v>
      </c>
      <c r="D684" s="71" t="s">
        <v>607</v>
      </c>
      <c r="E684" s="71" t="s">
        <v>608</v>
      </c>
      <c r="F684" s="71" t="s">
        <v>1029</v>
      </c>
      <c r="G684" s="71" t="s">
        <v>1030</v>
      </c>
      <c r="H684" s="71" t="s">
        <v>1031</v>
      </c>
      <c r="I684" s="71" t="s">
        <v>1032</v>
      </c>
      <c r="X684" s="9" t="s">
        <v>0</v>
      </c>
    </row>
    <row r="685" spans="1:24" x14ac:dyDescent="0.2">
      <c r="A685" s="31"/>
      <c r="B685" s="24">
        <v>121</v>
      </c>
      <c r="C685" s="17">
        <v>1</v>
      </c>
      <c r="D685" s="17">
        <v>2</v>
      </c>
      <c r="E685" s="17">
        <v>3</v>
      </c>
      <c r="F685" s="17"/>
      <c r="G685" s="17"/>
      <c r="H685" s="17"/>
      <c r="I685" s="32"/>
      <c r="X685" s="9" t="s">
        <v>0</v>
      </c>
    </row>
    <row r="686" spans="1:24" x14ac:dyDescent="0.2">
      <c r="A686" s="73" t="s">
        <v>1033</v>
      </c>
      <c r="B686" s="25">
        <v>1</v>
      </c>
      <c r="C686" s="26">
        <f>SUM(SQRT(SUMPRODUCT(C687:C690*(C687:C690&gt;0),MMULT($F$687:$I$690,C687:C690*(C687:C690&gt;0)))),C691)</f>
        <v>0</v>
      </c>
      <c r="D686" s="26">
        <f t="shared" ref="D686:D691" si="100">C686-E686</f>
        <v>0</v>
      </c>
      <c r="E686" s="26">
        <f>SUM(SQRT(SUMPRODUCT(E687:E690*(E687:E690&gt;0),MMULT($F$687:$I$690,E687:E690*(E687:E690&gt;0)))),E691)</f>
        <v>0</v>
      </c>
      <c r="F686" s="18"/>
      <c r="G686" s="18"/>
      <c r="H686" s="18"/>
      <c r="I686" s="34"/>
      <c r="X686" s="9" t="s">
        <v>0</v>
      </c>
    </row>
    <row r="687" spans="1:24" x14ac:dyDescent="0.2">
      <c r="A687" s="86" t="s">
        <v>1034</v>
      </c>
      <c r="B687" s="25">
        <v>2</v>
      </c>
      <c r="C687" s="26">
        <f>E696</f>
        <v>0</v>
      </c>
      <c r="D687" s="26">
        <f t="shared" si="100"/>
        <v>0</v>
      </c>
      <c r="E687" s="26">
        <f>H696</f>
        <v>0</v>
      </c>
      <c r="F687" s="228">
        <v>1</v>
      </c>
      <c r="G687" s="218">
        <v>0.75</v>
      </c>
      <c r="H687" s="218">
        <v>1</v>
      </c>
      <c r="I687" s="219">
        <v>0.75</v>
      </c>
      <c r="X687" s="9" t="s">
        <v>0</v>
      </c>
    </row>
    <row r="688" spans="1:24" x14ac:dyDescent="0.2">
      <c r="A688" s="86" t="s">
        <v>1035</v>
      </c>
      <c r="B688" s="25">
        <v>3</v>
      </c>
      <c r="C688" s="26">
        <f>E697</f>
        <v>0</v>
      </c>
      <c r="D688" s="26">
        <f t="shared" si="100"/>
        <v>0</v>
      </c>
      <c r="E688" s="26">
        <f>H697</f>
        <v>0</v>
      </c>
      <c r="F688" s="458">
        <v>0.75</v>
      </c>
      <c r="G688" s="391">
        <v>1</v>
      </c>
      <c r="H688" s="391">
        <v>0.75</v>
      </c>
      <c r="I688" s="220">
        <v>0.75</v>
      </c>
      <c r="X688" s="9" t="s">
        <v>0</v>
      </c>
    </row>
    <row r="689" spans="1:24" x14ac:dyDescent="0.2">
      <c r="A689" s="86" t="s">
        <v>1036</v>
      </c>
      <c r="B689" s="25">
        <v>4</v>
      </c>
      <c r="C689" s="26">
        <f>MAX(0,$C$703-$H$703)</f>
        <v>0</v>
      </c>
      <c r="D689" s="26">
        <f t="shared" si="100"/>
        <v>0</v>
      </c>
      <c r="E689" s="26">
        <f>MAX(0,$C$702-$H$702)</f>
        <v>0</v>
      </c>
      <c r="F689" s="458">
        <v>1</v>
      </c>
      <c r="G689" s="391">
        <v>0.75</v>
      </c>
      <c r="H689" s="391">
        <v>1</v>
      </c>
      <c r="I689" s="220">
        <v>0.75</v>
      </c>
      <c r="X689" s="9" t="s">
        <v>0</v>
      </c>
    </row>
    <row r="690" spans="1:24" x14ac:dyDescent="0.2">
      <c r="A690" s="86" t="s">
        <v>1037</v>
      </c>
      <c r="B690" s="25">
        <v>5</v>
      </c>
      <c r="C690" s="26">
        <f>MAX(0,$C$703-$I$703)</f>
        <v>0</v>
      </c>
      <c r="D690" s="26">
        <f t="shared" si="100"/>
        <v>0</v>
      </c>
      <c r="E690" s="26">
        <f>MAX(0,$C$702-$I$702)</f>
        <v>0</v>
      </c>
      <c r="F690" s="229">
        <v>0.75</v>
      </c>
      <c r="G690" s="221">
        <v>0.75</v>
      </c>
      <c r="H690" s="221">
        <v>0.75</v>
      </c>
      <c r="I690" s="222">
        <v>1</v>
      </c>
      <c r="X690" s="9" t="s">
        <v>0</v>
      </c>
    </row>
    <row r="691" spans="1:24" x14ac:dyDescent="0.2">
      <c r="A691" s="88" t="s">
        <v>1038</v>
      </c>
      <c r="B691" s="38">
        <v>6</v>
      </c>
      <c r="C691" s="41">
        <f>MAX(0,$C$703-$J$703)</f>
        <v>0</v>
      </c>
      <c r="D691" s="41">
        <f t="shared" si="100"/>
        <v>0</v>
      </c>
      <c r="E691" s="41">
        <f>MAX(0,$C$702-$J$702)</f>
        <v>0</v>
      </c>
      <c r="F691" s="44"/>
      <c r="G691" s="44"/>
      <c r="H691" s="44"/>
      <c r="I691" s="42"/>
      <c r="X691" s="9" t="s">
        <v>0</v>
      </c>
    </row>
    <row r="692" spans="1:24" x14ac:dyDescent="0.2">
      <c r="X692" s="9" t="s">
        <v>0</v>
      </c>
    </row>
    <row r="693" spans="1:24" ht="25.5" customHeight="1" x14ac:dyDescent="0.2">
      <c r="A693" s="28"/>
      <c r="B693" s="29"/>
      <c r="C693" s="314" t="s">
        <v>1501</v>
      </c>
      <c r="D693" s="315"/>
      <c r="E693" s="316"/>
      <c r="F693" s="314" t="s">
        <v>1502</v>
      </c>
      <c r="G693" s="315"/>
      <c r="H693" s="316"/>
      <c r="X693" s="9" t="s">
        <v>0</v>
      </c>
    </row>
    <row r="694" spans="1:24" ht="37.5" customHeight="1" x14ac:dyDescent="0.2">
      <c r="A694" s="345" t="s">
        <v>1557</v>
      </c>
      <c r="B694" s="10"/>
      <c r="C694" s="71" t="s">
        <v>1503</v>
      </c>
      <c r="D694" s="71" t="s">
        <v>180</v>
      </c>
      <c r="E694" s="71" t="s">
        <v>1504</v>
      </c>
      <c r="F694" s="71" t="s">
        <v>1503</v>
      </c>
      <c r="G694" s="71" t="s">
        <v>180</v>
      </c>
      <c r="H694" s="71" t="s">
        <v>1504</v>
      </c>
      <c r="I694" s="208" t="s">
        <v>1505</v>
      </c>
      <c r="X694" s="9" t="s">
        <v>0</v>
      </c>
    </row>
    <row r="695" spans="1:24" x14ac:dyDescent="0.2">
      <c r="A695" s="342"/>
      <c r="B695" s="24">
        <v>122</v>
      </c>
      <c r="C695" s="17">
        <v>1</v>
      </c>
      <c r="D695" s="17">
        <v>2</v>
      </c>
      <c r="E695" s="17">
        <v>3</v>
      </c>
      <c r="F695" s="17">
        <v>4</v>
      </c>
      <c r="G695" s="17">
        <v>5</v>
      </c>
      <c r="H695" s="17">
        <v>6</v>
      </c>
      <c r="I695" s="32"/>
      <c r="X695" s="9" t="s">
        <v>0</v>
      </c>
    </row>
    <row r="696" spans="1:24" x14ac:dyDescent="0.2">
      <c r="A696" s="343" t="s">
        <v>1506</v>
      </c>
      <c r="B696" s="274">
        <v>1</v>
      </c>
      <c r="C696" s="81">
        <f>MAX(0,C703-D703)</f>
        <v>0</v>
      </c>
      <c r="D696" s="79">
        <f>MAX(0,C703-E703)</f>
        <v>0</v>
      </c>
      <c r="E696" s="82">
        <f>SQRT(SUMSQ(C696,D696) + 2*$I696*C696*D696)</f>
        <v>0</v>
      </c>
      <c r="F696" s="79">
        <f>MAX(0,C702-D702)</f>
        <v>0</v>
      </c>
      <c r="G696" s="79">
        <f>MAX(0,C702-E702)</f>
        <v>0</v>
      </c>
      <c r="H696" s="82">
        <f>SQRT(SUMSQ(F696,G696) + 2*$I696*F696*G696)</f>
        <v>0</v>
      </c>
      <c r="I696" s="287">
        <v>1</v>
      </c>
      <c r="X696" s="9" t="s">
        <v>0</v>
      </c>
    </row>
    <row r="697" spans="1:24" x14ac:dyDescent="0.2">
      <c r="A697" s="344" t="s">
        <v>1507</v>
      </c>
      <c r="B697" s="306">
        <v>2</v>
      </c>
      <c r="C697" s="58">
        <f>MAX(0,C703-F703)</f>
        <v>0</v>
      </c>
      <c r="D697" s="41">
        <f>MAX(0,C703-G703)</f>
        <v>0</v>
      </c>
      <c r="E697" s="59">
        <f>SQRT(SUMSQ(C697,D697) + 2*$I697*C697*D697)</f>
        <v>0</v>
      </c>
      <c r="F697" s="41">
        <f>MAX(0,C702-F702)</f>
        <v>0</v>
      </c>
      <c r="G697" s="41">
        <f>MAX(0,C702-G702)</f>
        <v>0</v>
      </c>
      <c r="H697" s="59">
        <f>SQRT(SUMSQ(F697,G697) + 2*$I697*F697*G697)</f>
        <v>0</v>
      </c>
      <c r="I697" s="302">
        <v>0.75</v>
      </c>
      <c r="X697" s="9" t="s">
        <v>0</v>
      </c>
    </row>
    <row r="698" spans="1:24" x14ac:dyDescent="0.2">
      <c r="X698" s="9" t="s">
        <v>0</v>
      </c>
    </row>
    <row r="699" spans="1:24" ht="12.6" customHeight="1" x14ac:dyDescent="0.2">
      <c r="A699" s="28"/>
      <c r="B699" s="29"/>
      <c r="C699" s="516" t="s">
        <v>1039</v>
      </c>
      <c r="D699" s="205" t="s">
        <v>1040</v>
      </c>
      <c r="E699" s="206"/>
      <c r="F699" s="206"/>
      <c r="G699" s="206"/>
      <c r="H699" s="206"/>
      <c r="I699" s="207"/>
      <c r="J699" s="516" t="s">
        <v>1041</v>
      </c>
      <c r="X699" s="9" t="s">
        <v>0</v>
      </c>
    </row>
    <row r="700" spans="1:24" ht="50.1" customHeight="1" x14ac:dyDescent="0.2">
      <c r="A700" s="165" t="s">
        <v>1558</v>
      </c>
      <c r="B700" s="10"/>
      <c r="C700" s="517"/>
      <c r="D700" s="463" t="s">
        <v>1588</v>
      </c>
      <c r="E700" s="463" t="s">
        <v>1589</v>
      </c>
      <c r="F700" s="463" t="s">
        <v>1590</v>
      </c>
      <c r="G700" s="463" t="s">
        <v>1591</v>
      </c>
      <c r="H700" s="71" t="s">
        <v>1042</v>
      </c>
      <c r="I700" s="71" t="s">
        <v>1032</v>
      </c>
      <c r="J700" s="517"/>
      <c r="X700" s="9" t="s">
        <v>0</v>
      </c>
    </row>
    <row r="701" spans="1:24" x14ac:dyDescent="0.2">
      <c r="A701" s="31"/>
      <c r="B701" s="24">
        <v>123</v>
      </c>
      <c r="C701" s="17">
        <v>1</v>
      </c>
      <c r="D701" s="17">
        <v>2</v>
      </c>
      <c r="E701" s="17">
        <v>3</v>
      </c>
      <c r="F701" s="17">
        <v>4</v>
      </c>
      <c r="G701" s="17">
        <v>5</v>
      </c>
      <c r="H701" s="17">
        <v>6</v>
      </c>
      <c r="I701" s="17">
        <v>7</v>
      </c>
      <c r="J701" s="32">
        <v>8</v>
      </c>
      <c r="X701" s="9" t="s">
        <v>0</v>
      </c>
    </row>
    <row r="702" spans="1:24" x14ac:dyDescent="0.2">
      <c r="A702" s="73" t="s">
        <v>1007</v>
      </c>
      <c r="B702" s="261">
        <v>1</v>
      </c>
      <c r="C702" s="81">
        <f t="shared" ref="C702:J702" si="101">C705-SUM(C715,C720,C721)</f>
        <v>0</v>
      </c>
      <c r="D702" s="79">
        <f t="shared" si="101"/>
        <v>0</v>
      </c>
      <c r="E702" s="79">
        <f t="shared" si="101"/>
        <v>0</v>
      </c>
      <c r="F702" s="79">
        <f t="shared" si="101"/>
        <v>0</v>
      </c>
      <c r="G702" s="79">
        <f t="shared" si="101"/>
        <v>0</v>
      </c>
      <c r="H702" s="79">
        <f t="shared" si="101"/>
        <v>0</v>
      </c>
      <c r="I702" s="79">
        <f t="shared" si="101"/>
        <v>0</v>
      </c>
      <c r="J702" s="82">
        <f t="shared" si="101"/>
        <v>0</v>
      </c>
      <c r="X702" s="9" t="s">
        <v>0</v>
      </c>
    </row>
    <row r="703" spans="1:24" x14ac:dyDescent="0.2">
      <c r="A703" s="74" t="s">
        <v>1043</v>
      </c>
      <c r="B703" s="261">
        <v>2</v>
      </c>
      <c r="C703" s="56">
        <f>C702</f>
        <v>0</v>
      </c>
      <c r="D703" s="26">
        <f t="shared" ref="D703:J703" si="102">D702-D704*SUM($C$714)</f>
        <v>0</v>
      </c>
      <c r="E703" s="26">
        <f t="shared" si="102"/>
        <v>0</v>
      </c>
      <c r="F703" s="26">
        <f t="shared" si="102"/>
        <v>0</v>
      </c>
      <c r="G703" s="26">
        <f t="shared" si="102"/>
        <v>0</v>
      </c>
      <c r="H703" s="26">
        <f t="shared" si="102"/>
        <v>0</v>
      </c>
      <c r="I703" s="26">
        <f t="shared" si="102"/>
        <v>0</v>
      </c>
      <c r="J703" s="36">
        <f t="shared" si="102"/>
        <v>0</v>
      </c>
      <c r="X703" s="9" t="s">
        <v>0</v>
      </c>
    </row>
    <row r="704" spans="1:24" x14ac:dyDescent="0.2">
      <c r="A704" s="13" t="s">
        <v>1009</v>
      </c>
      <c r="B704" s="261">
        <v>3</v>
      </c>
      <c r="C704" s="106"/>
      <c r="D704" s="98">
        <f t="shared" ref="D704:J704" si="103">IF(SUM($C$714),1-SUM(D714)/SUM($C$714),0)</f>
        <v>0</v>
      </c>
      <c r="E704" s="98">
        <f t="shared" si="103"/>
        <v>0</v>
      </c>
      <c r="F704" s="98">
        <f t="shared" si="103"/>
        <v>0</v>
      </c>
      <c r="G704" s="98">
        <f t="shared" si="103"/>
        <v>0</v>
      </c>
      <c r="H704" s="98">
        <f t="shared" si="103"/>
        <v>0</v>
      </c>
      <c r="I704" s="98">
        <f t="shared" si="103"/>
        <v>0</v>
      </c>
      <c r="J704" s="45">
        <f t="shared" si="103"/>
        <v>0</v>
      </c>
      <c r="X704" s="9" t="s">
        <v>0</v>
      </c>
    </row>
    <row r="705" spans="1:24" x14ac:dyDescent="0.2">
      <c r="A705" s="73" t="s">
        <v>1044</v>
      </c>
      <c r="B705" s="261">
        <v>10</v>
      </c>
      <c r="C705" s="81">
        <f t="shared" ref="C705:D705" si="104">SUM(C706:C713)</f>
        <v>0</v>
      </c>
      <c r="D705" s="79">
        <f t="shared" si="104"/>
        <v>0</v>
      </c>
      <c r="E705" s="79">
        <f t="shared" ref="E705:J705" si="105">SUM(E706:E713)</f>
        <v>0</v>
      </c>
      <c r="F705" s="79">
        <f t="shared" si="105"/>
        <v>0</v>
      </c>
      <c r="G705" s="79">
        <f t="shared" si="105"/>
        <v>0</v>
      </c>
      <c r="H705" s="79">
        <f t="shared" si="105"/>
        <v>0</v>
      </c>
      <c r="I705" s="79">
        <f t="shared" si="105"/>
        <v>0</v>
      </c>
      <c r="J705" s="82">
        <f t="shared" si="105"/>
        <v>0</v>
      </c>
      <c r="X705" s="9" t="s">
        <v>0</v>
      </c>
    </row>
    <row r="706" spans="1:24" x14ac:dyDescent="0.2">
      <c r="A706" s="346" t="s">
        <v>1508</v>
      </c>
      <c r="B706" s="261">
        <v>11</v>
      </c>
      <c r="C706" s="21" t="s">
        <v>28</v>
      </c>
      <c r="D706" s="22" t="s">
        <v>28</v>
      </c>
      <c r="E706" s="22" t="s">
        <v>28</v>
      </c>
      <c r="F706" s="22" t="s">
        <v>28</v>
      </c>
      <c r="G706" s="22" t="s">
        <v>28</v>
      </c>
      <c r="H706" s="22" t="s">
        <v>28</v>
      </c>
      <c r="I706" s="22" t="s">
        <v>28</v>
      </c>
      <c r="J706" s="23" t="s">
        <v>28</v>
      </c>
      <c r="X706" s="9" t="s">
        <v>0</v>
      </c>
    </row>
    <row r="707" spans="1:24" x14ac:dyDescent="0.2">
      <c r="A707" s="346" t="s">
        <v>1592</v>
      </c>
      <c r="B707" s="261">
        <v>12</v>
      </c>
      <c r="C707" s="21" t="s">
        <v>28</v>
      </c>
      <c r="D707" s="22" t="s">
        <v>28</v>
      </c>
      <c r="E707" s="22" t="s">
        <v>28</v>
      </c>
      <c r="F707" s="22" t="s">
        <v>28</v>
      </c>
      <c r="G707" s="22" t="s">
        <v>28</v>
      </c>
      <c r="H707" s="22" t="s">
        <v>28</v>
      </c>
      <c r="I707" s="22" t="s">
        <v>28</v>
      </c>
      <c r="J707" s="23" t="s">
        <v>28</v>
      </c>
      <c r="X707" s="9" t="s">
        <v>0</v>
      </c>
    </row>
    <row r="708" spans="1:24" x14ac:dyDescent="0.2">
      <c r="A708" s="346" t="s">
        <v>1509</v>
      </c>
      <c r="B708" s="261">
        <v>13</v>
      </c>
      <c r="C708" s="21" t="s">
        <v>28</v>
      </c>
      <c r="D708" s="22" t="s">
        <v>28</v>
      </c>
      <c r="E708" s="22" t="s">
        <v>28</v>
      </c>
      <c r="F708" s="22" t="s">
        <v>28</v>
      </c>
      <c r="G708" s="22" t="s">
        <v>28</v>
      </c>
      <c r="H708" s="22" t="s">
        <v>28</v>
      </c>
      <c r="I708" s="22" t="s">
        <v>28</v>
      </c>
      <c r="J708" s="23" t="s">
        <v>28</v>
      </c>
      <c r="X708" s="9" t="s">
        <v>0</v>
      </c>
    </row>
    <row r="709" spans="1:24" x14ac:dyDescent="0.2">
      <c r="A709" s="346" t="s">
        <v>1593</v>
      </c>
      <c r="B709" s="261">
        <v>14</v>
      </c>
      <c r="C709" s="21" t="s">
        <v>28</v>
      </c>
      <c r="D709" s="22" t="s">
        <v>28</v>
      </c>
      <c r="E709" s="22" t="s">
        <v>28</v>
      </c>
      <c r="F709" s="22" t="s">
        <v>28</v>
      </c>
      <c r="G709" s="22" t="s">
        <v>28</v>
      </c>
      <c r="H709" s="22" t="s">
        <v>28</v>
      </c>
      <c r="I709" s="22" t="s">
        <v>28</v>
      </c>
      <c r="J709" s="23" t="s">
        <v>28</v>
      </c>
      <c r="X709" s="9" t="s">
        <v>0</v>
      </c>
    </row>
    <row r="710" spans="1:24" x14ac:dyDescent="0.2">
      <c r="A710" s="86" t="s">
        <v>1031</v>
      </c>
      <c r="B710" s="261">
        <v>15</v>
      </c>
      <c r="C710" s="21" t="s">
        <v>28</v>
      </c>
      <c r="D710" s="22" t="s">
        <v>28</v>
      </c>
      <c r="E710" s="22" t="s">
        <v>28</v>
      </c>
      <c r="F710" s="22" t="s">
        <v>28</v>
      </c>
      <c r="G710" s="22" t="s">
        <v>28</v>
      </c>
      <c r="H710" s="22" t="s">
        <v>28</v>
      </c>
      <c r="I710" s="22" t="s">
        <v>28</v>
      </c>
      <c r="J710" s="23" t="s">
        <v>28</v>
      </c>
      <c r="X710" s="9" t="s">
        <v>0</v>
      </c>
    </row>
    <row r="711" spans="1:24" x14ac:dyDescent="0.2">
      <c r="A711" s="86" t="s">
        <v>1032</v>
      </c>
      <c r="B711" s="261">
        <v>16</v>
      </c>
      <c r="C711" s="21" t="s">
        <v>28</v>
      </c>
      <c r="D711" s="22" t="s">
        <v>28</v>
      </c>
      <c r="E711" s="22" t="s">
        <v>28</v>
      </c>
      <c r="F711" s="22" t="s">
        <v>28</v>
      </c>
      <c r="G711" s="22" t="s">
        <v>28</v>
      </c>
      <c r="H711" s="22" t="s">
        <v>28</v>
      </c>
      <c r="I711" s="22" t="s">
        <v>28</v>
      </c>
      <c r="J711" s="23" t="s">
        <v>28</v>
      </c>
      <c r="X711" s="9" t="s">
        <v>0</v>
      </c>
    </row>
    <row r="712" spans="1:24" x14ac:dyDescent="0.2">
      <c r="A712" s="88" t="s">
        <v>1045</v>
      </c>
      <c r="B712" s="261">
        <v>17</v>
      </c>
      <c r="C712" s="111" t="s">
        <v>28</v>
      </c>
      <c r="D712" s="47" t="s">
        <v>28</v>
      </c>
      <c r="E712" s="47" t="s">
        <v>28</v>
      </c>
      <c r="F712" s="47" t="s">
        <v>28</v>
      </c>
      <c r="G712" s="47" t="s">
        <v>28</v>
      </c>
      <c r="H712" s="47" t="s">
        <v>28</v>
      </c>
      <c r="I712" s="47" t="s">
        <v>28</v>
      </c>
      <c r="J712" s="62" t="s">
        <v>28</v>
      </c>
      <c r="X712" s="9" t="s">
        <v>0</v>
      </c>
    </row>
    <row r="713" spans="1:24" x14ac:dyDescent="0.2">
      <c r="A713" s="74" t="s">
        <v>999</v>
      </c>
      <c r="B713" s="261">
        <v>18</v>
      </c>
      <c r="C713" s="21" t="s">
        <v>28</v>
      </c>
      <c r="D713" s="22" t="s">
        <v>28</v>
      </c>
      <c r="E713" s="22" t="s">
        <v>28</v>
      </c>
      <c r="F713" s="22" t="s">
        <v>28</v>
      </c>
      <c r="G713" s="22" t="s">
        <v>28</v>
      </c>
      <c r="H713" s="22" t="s">
        <v>28</v>
      </c>
      <c r="I713" s="22" t="s">
        <v>28</v>
      </c>
      <c r="J713" s="23" t="s">
        <v>28</v>
      </c>
      <c r="X713" s="9" t="s">
        <v>0</v>
      </c>
    </row>
    <row r="714" spans="1:24" ht="25.5" x14ac:dyDescent="0.2">
      <c r="A714" s="281" t="s">
        <v>1046</v>
      </c>
      <c r="B714" s="261">
        <v>22</v>
      </c>
      <c r="C714" s="277" t="s">
        <v>28</v>
      </c>
      <c r="D714" s="278" t="s">
        <v>28</v>
      </c>
      <c r="E714" s="278" t="s">
        <v>28</v>
      </c>
      <c r="F714" s="278" t="s">
        <v>28</v>
      </c>
      <c r="G714" s="278" t="s">
        <v>28</v>
      </c>
      <c r="H714" s="278" t="s">
        <v>28</v>
      </c>
      <c r="I714" s="278" t="s">
        <v>28</v>
      </c>
      <c r="J714" s="282" t="s">
        <v>28</v>
      </c>
      <c r="X714" s="9" t="s">
        <v>0</v>
      </c>
    </row>
    <row r="715" spans="1:24" x14ac:dyDescent="0.2">
      <c r="A715" s="74" t="s">
        <v>1025</v>
      </c>
      <c r="B715" s="261">
        <v>30</v>
      </c>
      <c r="C715" s="56">
        <f t="shared" ref="C715:D715" si="106">SUM(C716:C719)</f>
        <v>0</v>
      </c>
      <c r="D715" s="26">
        <f t="shared" si="106"/>
        <v>0</v>
      </c>
      <c r="E715" s="26">
        <f t="shared" ref="E715:J715" si="107">SUM(E716:E719)</f>
        <v>0</v>
      </c>
      <c r="F715" s="26">
        <f t="shared" si="107"/>
        <v>0</v>
      </c>
      <c r="G715" s="26">
        <f t="shared" si="107"/>
        <v>0</v>
      </c>
      <c r="H715" s="26">
        <f t="shared" si="107"/>
        <v>0</v>
      </c>
      <c r="I715" s="26">
        <f t="shared" si="107"/>
        <v>0</v>
      </c>
      <c r="J715" s="36">
        <f t="shared" si="107"/>
        <v>0</v>
      </c>
      <c r="X715" s="9" t="s">
        <v>0</v>
      </c>
    </row>
    <row r="716" spans="1:24" x14ac:dyDescent="0.2">
      <c r="A716" s="86" t="s">
        <v>212</v>
      </c>
      <c r="B716" s="261">
        <v>31</v>
      </c>
      <c r="C716" s="21" t="s">
        <v>28</v>
      </c>
      <c r="D716" s="22" t="s">
        <v>28</v>
      </c>
      <c r="E716" s="22" t="s">
        <v>28</v>
      </c>
      <c r="F716" s="22" t="s">
        <v>28</v>
      </c>
      <c r="G716" s="22" t="s">
        <v>28</v>
      </c>
      <c r="H716" s="22" t="s">
        <v>28</v>
      </c>
      <c r="I716" s="22" t="s">
        <v>28</v>
      </c>
      <c r="J716" s="23" t="s">
        <v>28</v>
      </c>
      <c r="X716" s="9" t="s">
        <v>0</v>
      </c>
    </row>
    <row r="717" spans="1:24" x14ac:dyDescent="0.2">
      <c r="A717" s="89" t="s">
        <v>213</v>
      </c>
      <c r="B717" s="261">
        <v>32</v>
      </c>
      <c r="C717" s="21" t="s">
        <v>28</v>
      </c>
      <c r="D717" s="22" t="s">
        <v>28</v>
      </c>
      <c r="E717" s="22" t="s">
        <v>28</v>
      </c>
      <c r="F717" s="22" t="s">
        <v>28</v>
      </c>
      <c r="G717" s="22" t="s">
        <v>28</v>
      </c>
      <c r="H717" s="22" t="s">
        <v>28</v>
      </c>
      <c r="I717" s="22" t="s">
        <v>28</v>
      </c>
      <c r="J717" s="23" t="s">
        <v>28</v>
      </c>
      <c r="X717" s="9" t="s">
        <v>0</v>
      </c>
    </row>
    <row r="718" spans="1:24" x14ac:dyDescent="0.2">
      <c r="A718" s="89" t="s">
        <v>302</v>
      </c>
      <c r="B718" s="261">
        <v>33</v>
      </c>
      <c r="C718" s="21" t="s">
        <v>28</v>
      </c>
      <c r="D718" s="22" t="s">
        <v>28</v>
      </c>
      <c r="E718" s="22" t="s">
        <v>28</v>
      </c>
      <c r="F718" s="22" t="s">
        <v>28</v>
      </c>
      <c r="G718" s="22" t="s">
        <v>28</v>
      </c>
      <c r="H718" s="22" t="s">
        <v>28</v>
      </c>
      <c r="I718" s="22" t="s">
        <v>28</v>
      </c>
      <c r="J718" s="23" t="s">
        <v>28</v>
      </c>
      <c r="X718" s="9" t="s">
        <v>0</v>
      </c>
    </row>
    <row r="719" spans="1:24" x14ac:dyDescent="0.2">
      <c r="A719" s="89" t="s">
        <v>303</v>
      </c>
      <c r="B719" s="261">
        <v>34</v>
      </c>
      <c r="C719" s="21" t="s">
        <v>28</v>
      </c>
      <c r="D719" s="22" t="s">
        <v>28</v>
      </c>
      <c r="E719" s="22" t="s">
        <v>28</v>
      </c>
      <c r="F719" s="22" t="s">
        <v>28</v>
      </c>
      <c r="G719" s="22" t="s">
        <v>28</v>
      </c>
      <c r="H719" s="22" t="s">
        <v>28</v>
      </c>
      <c r="I719" s="22" t="s">
        <v>28</v>
      </c>
      <c r="J719" s="23" t="s">
        <v>28</v>
      </c>
      <c r="X719" s="9" t="s">
        <v>0</v>
      </c>
    </row>
    <row r="720" spans="1:24" x14ac:dyDescent="0.2">
      <c r="A720" s="74" t="s">
        <v>1004</v>
      </c>
      <c r="B720" s="261">
        <v>40</v>
      </c>
      <c r="C720" s="21" t="s">
        <v>28</v>
      </c>
      <c r="D720" s="22" t="s">
        <v>28</v>
      </c>
      <c r="E720" s="22" t="s">
        <v>28</v>
      </c>
      <c r="F720" s="22" t="s">
        <v>28</v>
      </c>
      <c r="G720" s="22" t="s">
        <v>28</v>
      </c>
      <c r="H720" s="22" t="s">
        <v>28</v>
      </c>
      <c r="I720" s="22" t="s">
        <v>28</v>
      </c>
      <c r="J720" s="23" t="s">
        <v>28</v>
      </c>
      <c r="X720" s="9" t="s">
        <v>0</v>
      </c>
    </row>
    <row r="721" spans="1:24" x14ac:dyDescent="0.2">
      <c r="A721" s="12" t="s">
        <v>1005</v>
      </c>
      <c r="B721" s="262">
        <v>50</v>
      </c>
      <c r="C721" s="277" t="s">
        <v>28</v>
      </c>
      <c r="D721" s="278" t="s">
        <v>28</v>
      </c>
      <c r="E721" s="278" t="s">
        <v>28</v>
      </c>
      <c r="F721" s="278" t="s">
        <v>28</v>
      </c>
      <c r="G721" s="278" t="s">
        <v>28</v>
      </c>
      <c r="H721" s="278" t="s">
        <v>28</v>
      </c>
      <c r="I721" s="278" t="s">
        <v>28</v>
      </c>
      <c r="J721" s="282" t="s">
        <v>28</v>
      </c>
      <c r="X721" s="9" t="s">
        <v>0</v>
      </c>
    </row>
    <row r="722" spans="1:24" x14ac:dyDescent="0.2">
      <c r="X722" s="9" t="s">
        <v>0</v>
      </c>
    </row>
    <row r="723" spans="1:24" ht="15" x14ac:dyDescent="0.25">
      <c r="A723" s="127" t="s">
        <v>1047</v>
      </c>
      <c r="B723" s="9" t="s">
        <v>0</v>
      </c>
      <c r="C723" s="9" t="s">
        <v>0</v>
      </c>
      <c r="D723" s="9" t="s">
        <v>0</v>
      </c>
      <c r="E723" s="9" t="s">
        <v>0</v>
      </c>
      <c r="F723" s="9" t="s">
        <v>0</v>
      </c>
      <c r="G723" s="9" t="s">
        <v>0</v>
      </c>
      <c r="H723" s="9" t="s">
        <v>0</v>
      </c>
      <c r="I723" s="9" t="s">
        <v>0</v>
      </c>
      <c r="J723" s="9" t="s">
        <v>0</v>
      </c>
      <c r="K723" s="9" t="s">
        <v>0</v>
      </c>
      <c r="L723" s="9" t="s">
        <v>0</v>
      </c>
      <c r="M723" s="9" t="s">
        <v>0</v>
      </c>
      <c r="N723" s="9" t="s">
        <v>0</v>
      </c>
      <c r="O723" s="9" t="s">
        <v>0</v>
      </c>
      <c r="P723" s="9" t="s">
        <v>0</v>
      </c>
      <c r="Q723" s="9" t="s">
        <v>0</v>
      </c>
      <c r="R723" s="9" t="s">
        <v>0</v>
      </c>
      <c r="S723" s="9" t="s">
        <v>0</v>
      </c>
      <c r="T723" s="9" t="s">
        <v>0</v>
      </c>
      <c r="U723" s="9" t="s">
        <v>0</v>
      </c>
      <c r="V723" s="9" t="s">
        <v>0</v>
      </c>
      <c r="W723" s="9" t="s">
        <v>0</v>
      </c>
      <c r="X723" s="9" t="s">
        <v>0</v>
      </c>
    </row>
    <row r="724" spans="1:24" x14ac:dyDescent="0.2">
      <c r="X724" s="9" t="s">
        <v>0</v>
      </c>
    </row>
    <row r="725" spans="1:24" ht="75" customHeight="1" x14ac:dyDescent="0.2">
      <c r="A725" s="215" t="s">
        <v>1048</v>
      </c>
      <c r="B725" s="29"/>
      <c r="C725" s="71" t="s">
        <v>1049</v>
      </c>
      <c r="D725" s="71" t="s">
        <v>1050</v>
      </c>
      <c r="E725" s="71" t="s">
        <v>939</v>
      </c>
      <c r="F725" s="71" t="s">
        <v>940</v>
      </c>
      <c r="G725" s="71" t="s">
        <v>941</v>
      </c>
      <c r="X725" s="9" t="s">
        <v>0</v>
      </c>
    </row>
    <row r="726" spans="1:24" x14ac:dyDescent="0.2">
      <c r="A726" s="31"/>
      <c r="B726" s="24">
        <v>124</v>
      </c>
      <c r="C726" s="17">
        <v>1</v>
      </c>
      <c r="D726" s="17">
        <v>2</v>
      </c>
      <c r="E726" s="17">
        <v>3</v>
      </c>
      <c r="F726" s="17">
        <v>4</v>
      </c>
      <c r="G726" s="32" t="s">
        <v>644</v>
      </c>
      <c r="X726" s="9" t="s">
        <v>0</v>
      </c>
    </row>
    <row r="727" spans="1:24" x14ac:dyDescent="0.2">
      <c r="A727" s="73" t="s">
        <v>137</v>
      </c>
      <c r="B727" s="25">
        <v>1</v>
      </c>
      <c r="C727" s="26">
        <f>SUM(C728,C731,C734,C735)-SUM(C736)</f>
        <v>0</v>
      </c>
      <c r="D727" s="26">
        <f>SUM(D728,D731,D734,D735)-SUM(D736)</f>
        <v>0</v>
      </c>
      <c r="E727" s="26">
        <f>MAX(0,E737+SUM(C727)-SUM(D727))</f>
        <v>0</v>
      </c>
      <c r="F727" s="26">
        <f>E727-G727</f>
        <v>0</v>
      </c>
      <c r="G727" s="36">
        <f>MAX(0,SUM(E727) + SUM(F736))</f>
        <v>0</v>
      </c>
      <c r="X727" s="9" t="s">
        <v>0</v>
      </c>
    </row>
    <row r="728" spans="1:24" x14ac:dyDescent="0.2">
      <c r="A728" s="87" t="s">
        <v>1051</v>
      </c>
      <c r="B728" s="25">
        <v>2</v>
      </c>
      <c r="C728" s="81">
        <f>SUM(C729:C730)</f>
        <v>0</v>
      </c>
      <c r="D728" s="79">
        <f>SUM(D729:D730)</f>
        <v>0</v>
      </c>
      <c r="E728" s="78"/>
      <c r="F728" s="78"/>
      <c r="G728" s="80"/>
      <c r="X728" s="9" t="s">
        <v>0</v>
      </c>
    </row>
    <row r="729" spans="1:24" x14ac:dyDescent="0.2">
      <c r="A729" s="89" t="s">
        <v>1052</v>
      </c>
      <c r="B729" s="25">
        <v>3</v>
      </c>
      <c r="C729" s="21" t="s">
        <v>28</v>
      </c>
      <c r="D729" s="22" t="s">
        <v>28</v>
      </c>
      <c r="E729" s="18"/>
      <c r="F729" s="18"/>
      <c r="G729" s="34"/>
      <c r="X729" s="9" t="s">
        <v>0</v>
      </c>
    </row>
    <row r="730" spans="1:24" x14ac:dyDescent="0.2">
      <c r="A730" s="90" t="s">
        <v>1053</v>
      </c>
      <c r="B730" s="25">
        <v>4</v>
      </c>
      <c r="C730" s="111" t="s">
        <v>28</v>
      </c>
      <c r="D730" s="47" t="s">
        <v>28</v>
      </c>
      <c r="E730" s="44"/>
      <c r="F730" s="44"/>
      <c r="G730" s="42"/>
      <c r="X730" s="9" t="s">
        <v>0</v>
      </c>
    </row>
    <row r="731" spans="1:24" x14ac:dyDescent="0.2">
      <c r="A731" s="87" t="s">
        <v>1054</v>
      </c>
      <c r="B731" s="25">
        <v>5</v>
      </c>
      <c r="C731" s="81">
        <f>SUM(C732:C733)</f>
        <v>0</v>
      </c>
      <c r="D731" s="79">
        <f>SUM(D732:D733)</f>
        <v>0</v>
      </c>
      <c r="E731" s="78"/>
      <c r="F731" s="78"/>
      <c r="G731" s="80"/>
      <c r="X731" s="9" t="s">
        <v>0</v>
      </c>
    </row>
    <row r="732" spans="1:24" x14ac:dyDescent="0.2">
      <c r="A732" s="89" t="s">
        <v>1052</v>
      </c>
      <c r="B732" s="25">
        <v>6</v>
      </c>
      <c r="C732" s="21" t="s">
        <v>28</v>
      </c>
      <c r="D732" s="22" t="s">
        <v>28</v>
      </c>
      <c r="E732" s="18"/>
      <c r="F732" s="18"/>
      <c r="G732" s="34"/>
      <c r="X732" s="9" t="s">
        <v>0</v>
      </c>
    </row>
    <row r="733" spans="1:24" x14ac:dyDescent="0.2">
      <c r="A733" s="90" t="s">
        <v>1053</v>
      </c>
      <c r="B733" s="25">
        <v>7</v>
      </c>
      <c r="C733" s="111" t="s">
        <v>28</v>
      </c>
      <c r="D733" s="47" t="s">
        <v>28</v>
      </c>
      <c r="E733" s="44"/>
      <c r="F733" s="44"/>
      <c r="G733" s="42"/>
      <c r="X733" s="9" t="s">
        <v>0</v>
      </c>
    </row>
    <row r="734" spans="1:24" x14ac:dyDescent="0.2">
      <c r="A734" s="86" t="s">
        <v>1055</v>
      </c>
      <c r="B734" s="25">
        <v>8</v>
      </c>
      <c r="C734" s="114" t="s">
        <v>28</v>
      </c>
      <c r="D734" s="113" t="s">
        <v>28</v>
      </c>
      <c r="E734" s="78"/>
      <c r="F734" s="78"/>
      <c r="G734" s="80"/>
      <c r="X734" s="9" t="s">
        <v>0</v>
      </c>
    </row>
    <row r="735" spans="1:24" x14ac:dyDescent="0.2">
      <c r="A735" s="86" t="s">
        <v>1056</v>
      </c>
      <c r="B735" s="25">
        <v>9</v>
      </c>
      <c r="C735" s="21" t="s">
        <v>28</v>
      </c>
      <c r="D735" s="22" t="s">
        <v>28</v>
      </c>
      <c r="E735" s="18"/>
      <c r="F735" s="18"/>
      <c r="G735" s="34"/>
      <c r="X735" s="9" t="s">
        <v>0</v>
      </c>
    </row>
    <row r="736" spans="1:24" x14ac:dyDescent="0.2">
      <c r="A736" s="86" t="s">
        <v>1057</v>
      </c>
      <c r="B736" s="25">
        <v>10</v>
      </c>
      <c r="C736" s="111" t="s">
        <v>28</v>
      </c>
      <c r="D736" s="47" t="s">
        <v>28</v>
      </c>
      <c r="E736" s="44"/>
      <c r="F736" s="47" t="s">
        <v>28</v>
      </c>
      <c r="G736" s="42"/>
      <c r="X736" s="9" t="s">
        <v>0</v>
      </c>
    </row>
    <row r="737" spans="1:24" x14ac:dyDescent="0.2">
      <c r="A737" s="273" t="s">
        <v>1058</v>
      </c>
      <c r="B737" s="38">
        <v>11</v>
      </c>
      <c r="C737" s="283"/>
      <c r="D737" s="115"/>
      <c r="E737" s="272">
        <f>-$I$231</f>
        <v>0</v>
      </c>
      <c r="F737" s="115"/>
      <c r="G737" s="279">
        <f>E737</f>
        <v>0</v>
      </c>
      <c r="X737" s="9" t="s">
        <v>0</v>
      </c>
    </row>
    <row r="738" spans="1:24" x14ac:dyDescent="0.2">
      <c r="X738" s="9" t="s">
        <v>0</v>
      </c>
    </row>
    <row r="739" spans="1:24" ht="15" x14ac:dyDescent="0.25">
      <c r="A739" s="127" t="s">
        <v>1059</v>
      </c>
      <c r="B739" s="9" t="s">
        <v>0</v>
      </c>
      <c r="C739" s="9" t="s">
        <v>0</v>
      </c>
      <c r="D739" s="9" t="s">
        <v>0</v>
      </c>
      <c r="E739" s="9" t="s">
        <v>0</v>
      </c>
      <c r="F739" s="9" t="s">
        <v>0</v>
      </c>
      <c r="G739" s="9" t="s">
        <v>0</v>
      </c>
      <c r="H739" s="9" t="s">
        <v>0</v>
      </c>
      <c r="I739" s="9" t="s">
        <v>0</v>
      </c>
      <c r="J739" s="9" t="s">
        <v>0</v>
      </c>
      <c r="K739" s="9" t="s">
        <v>0</v>
      </c>
      <c r="L739" s="9" t="s">
        <v>0</v>
      </c>
      <c r="M739" s="9" t="s">
        <v>0</v>
      </c>
      <c r="N739" s="9" t="s">
        <v>0</v>
      </c>
      <c r="O739" s="9" t="s">
        <v>0</v>
      </c>
      <c r="P739" s="9" t="s">
        <v>0</v>
      </c>
      <c r="Q739" s="9" t="s">
        <v>0</v>
      </c>
      <c r="R739" s="9" t="s">
        <v>0</v>
      </c>
      <c r="S739" s="9" t="s">
        <v>0</v>
      </c>
      <c r="T739" s="9" t="s">
        <v>0</v>
      </c>
      <c r="U739" s="9" t="s">
        <v>0</v>
      </c>
      <c r="V739" s="9" t="s">
        <v>0</v>
      </c>
      <c r="W739" s="9" t="s">
        <v>0</v>
      </c>
      <c r="X739" s="9" t="s">
        <v>0</v>
      </c>
    </row>
    <row r="740" spans="1:24" x14ac:dyDescent="0.2">
      <c r="X740" s="9" t="s">
        <v>0</v>
      </c>
    </row>
    <row r="741" spans="1:24" ht="50.1" customHeight="1" x14ac:dyDescent="0.2">
      <c r="A741" s="215" t="s">
        <v>49</v>
      </c>
      <c r="B741" s="29"/>
      <c r="C741" s="71" t="s">
        <v>1060</v>
      </c>
      <c r="D741" s="71" t="s">
        <v>940</v>
      </c>
      <c r="E741" s="71" t="s">
        <v>123</v>
      </c>
      <c r="X741" s="9" t="s">
        <v>0</v>
      </c>
    </row>
    <row r="742" spans="1:24" x14ac:dyDescent="0.2">
      <c r="A742" s="31"/>
      <c r="B742" s="24">
        <v>125</v>
      </c>
      <c r="C742" s="17">
        <v>1</v>
      </c>
      <c r="D742" s="17">
        <v>2</v>
      </c>
      <c r="E742" s="32">
        <v>3</v>
      </c>
      <c r="X742" s="9" t="s">
        <v>0</v>
      </c>
    </row>
    <row r="743" spans="1:24" x14ac:dyDescent="0.2">
      <c r="A743" s="73" t="s">
        <v>49</v>
      </c>
      <c r="B743" s="25">
        <v>1</v>
      </c>
      <c r="C743" s="26">
        <f>MAX(SUM(C745),SUM(C746),0)</f>
        <v>0</v>
      </c>
      <c r="D743" s="22" t="s">
        <v>28</v>
      </c>
      <c r="E743" s="36">
        <f>MAX(0,C743-SUM(D743))</f>
        <v>0</v>
      </c>
      <c r="X743" s="9" t="s">
        <v>0</v>
      </c>
    </row>
    <row r="744" spans="1:24" x14ac:dyDescent="0.2">
      <c r="A744" s="86" t="s">
        <v>1061</v>
      </c>
      <c r="B744" s="25">
        <v>2</v>
      </c>
      <c r="C744" s="26" t="str">
        <f>IF(OR(C745&gt;0,C746&gt;0),IF(C745&gt;C746,"Long","Short"),"-")</f>
        <v>-</v>
      </c>
      <c r="D744" s="18"/>
      <c r="E744" s="34"/>
      <c r="X744" s="9" t="s">
        <v>0</v>
      </c>
    </row>
    <row r="745" spans="1:24" x14ac:dyDescent="0.2">
      <c r="A745" s="86" t="s">
        <v>1062</v>
      </c>
      <c r="B745" s="25">
        <v>3</v>
      </c>
      <c r="C745" s="26">
        <f>I750</f>
        <v>0</v>
      </c>
      <c r="D745" s="18"/>
      <c r="E745" s="34"/>
      <c r="X745" s="9" t="s">
        <v>0</v>
      </c>
    </row>
    <row r="746" spans="1:24" x14ac:dyDescent="0.2">
      <c r="A746" s="88" t="s">
        <v>1063</v>
      </c>
      <c r="B746" s="38">
        <v>4</v>
      </c>
      <c r="C746" s="41">
        <f>K750</f>
        <v>0</v>
      </c>
      <c r="D746" s="44"/>
      <c r="E746" s="42"/>
      <c r="X746" s="9" t="s">
        <v>0</v>
      </c>
    </row>
    <row r="747" spans="1:24" x14ac:dyDescent="0.2">
      <c r="X747" s="9" t="s">
        <v>0</v>
      </c>
    </row>
    <row r="748" spans="1:24" ht="137.44999999999999" customHeight="1" x14ac:dyDescent="0.2">
      <c r="A748" s="392" t="s">
        <v>1064</v>
      </c>
      <c r="B748" s="143"/>
      <c r="C748" s="71" t="s">
        <v>144</v>
      </c>
      <c r="D748" s="71" t="s">
        <v>1065</v>
      </c>
      <c r="E748" s="71" t="s">
        <v>1066</v>
      </c>
      <c r="F748" s="71" t="s">
        <v>1067</v>
      </c>
      <c r="G748" s="71" t="s">
        <v>1068</v>
      </c>
      <c r="H748" s="71" t="s">
        <v>1069</v>
      </c>
      <c r="I748" s="71" t="s">
        <v>1070</v>
      </c>
      <c r="J748" s="71" t="s">
        <v>1071</v>
      </c>
      <c r="K748" s="71" t="s">
        <v>1070</v>
      </c>
      <c r="X748" s="9" t="s">
        <v>0</v>
      </c>
    </row>
    <row r="749" spans="1:24" x14ac:dyDescent="0.2">
      <c r="A749" s="55">
        <v>1</v>
      </c>
      <c r="B749" s="144">
        <v>126</v>
      </c>
      <c r="C749" s="17">
        <v>2</v>
      </c>
      <c r="D749" s="17">
        <v>3</v>
      </c>
      <c r="E749" s="17">
        <v>4</v>
      </c>
      <c r="F749" s="17">
        <v>5</v>
      </c>
      <c r="G749" s="17">
        <v>6</v>
      </c>
      <c r="H749" s="17">
        <v>7</v>
      </c>
      <c r="I749" s="17">
        <v>8</v>
      </c>
      <c r="J749" s="17">
        <v>9</v>
      </c>
      <c r="K749" s="32">
        <v>10</v>
      </c>
      <c r="X749" s="9" t="s">
        <v>0</v>
      </c>
    </row>
    <row r="750" spans="1:24" x14ac:dyDescent="0.2">
      <c r="A750" s="166" t="s">
        <v>1072</v>
      </c>
      <c r="B750" s="25">
        <v>100</v>
      </c>
      <c r="C750" s="18"/>
      <c r="D750" s="18"/>
      <c r="E750" s="18"/>
      <c r="F750" s="18"/>
      <c r="G750" s="18"/>
      <c r="H750" s="18"/>
      <c r="I750" s="26">
        <f>SQRT('ICS Param'!$D$61*SUMIF(I$753:I$798,"&gt;0")^2+(1-'ICS Param'!$D$61)*SUMPRODUCT(I$753:I$798,I$753:I$798,--(I$753:I$798&gt;0)))</f>
        <v>0</v>
      </c>
      <c r="J750" s="18"/>
      <c r="K750" s="36">
        <f>SQRT('ICS Param'!$D$61*SUMIF(K$753:K$798,"&gt;0")^2+(1-'ICS Param'!$D$61)*SUMPRODUCT(K$753:K$798,K$753:K$798,--(K$753:K$798&gt;0)))</f>
        <v>0</v>
      </c>
      <c r="X750" s="9" t="s">
        <v>0</v>
      </c>
    </row>
    <row r="751" spans="1:24" x14ac:dyDescent="0.2">
      <c r="A751" s="284" t="s">
        <v>1073</v>
      </c>
      <c r="B751" s="25">
        <v>51</v>
      </c>
      <c r="C751" s="18"/>
      <c r="D751" s="18"/>
      <c r="E751" s="18"/>
      <c r="F751" s="18"/>
      <c r="G751" s="18"/>
      <c r="H751" s="18"/>
      <c r="I751" s="26">
        <f>I750-I752</f>
        <v>0</v>
      </c>
      <c r="J751" s="18"/>
      <c r="K751" s="36">
        <f>K750-K752</f>
        <v>0</v>
      </c>
      <c r="X751" s="9" t="s">
        <v>0</v>
      </c>
    </row>
    <row r="752" spans="1:24" x14ac:dyDescent="0.2">
      <c r="A752" s="284" t="s">
        <v>1074</v>
      </c>
      <c r="B752" s="25">
        <v>50</v>
      </c>
      <c r="C752" s="26">
        <f>SUMIF(C753:C798,"&gt;0")</f>
        <v>0</v>
      </c>
      <c r="D752" s="26">
        <f>SUMIF(D753:D798,"&gt;0")</f>
        <v>0</v>
      </c>
      <c r="E752" s="26">
        <f>SUMIF(E753:E798,"&gt;0")</f>
        <v>0</v>
      </c>
      <c r="F752" s="18"/>
      <c r="G752" s="18"/>
      <c r="H752" s="18"/>
      <c r="I752" s="26">
        <f>SUMIF(I$753:I$798,"&gt;0")</f>
        <v>0</v>
      </c>
      <c r="J752" s="18"/>
      <c r="K752" s="36">
        <f>SUMIF(K$753:K$798,"&gt;0")</f>
        <v>0</v>
      </c>
      <c r="X752" s="9" t="s">
        <v>0</v>
      </c>
    </row>
    <row r="753" spans="1:24" x14ac:dyDescent="0.2">
      <c r="A753" s="284" t="s">
        <v>1075</v>
      </c>
      <c r="B753" s="25">
        <v>1</v>
      </c>
      <c r="C753" s="22" t="s">
        <v>28</v>
      </c>
      <c r="D753" s="22" t="s">
        <v>28</v>
      </c>
      <c r="E753" s="22" t="s">
        <v>28</v>
      </c>
      <c r="F753" s="285" t="str">
        <f t="shared" ref="F753:F787" si="108">IF(AND(C753&lt;&gt;"-",D753&lt;&gt;"-",E753&lt;&gt;"-"),OR(AND(SUM(D753)&gt;0,ROUND((SUM(D753)-SUM(E753)),6)&lt;=ROUND(10%*MAX(0,SUM(C753) ),6),0&lt;=SUM(E753)),AND(SUM(D753)&lt;=0, SUM(D753)= SUM(E753))),"")</f>
        <v/>
      </c>
      <c r="G753" s="60" t="str">
        <f>IF(Participant!$D$15,INDEX('ICS Param'!$D$66:$AL$100,Participant!$D$15,$B753),"%")</f>
        <v>%</v>
      </c>
      <c r="H753" s="22" t="s">
        <v>28</v>
      </c>
      <c r="I753" s="26">
        <f t="shared" ref="I753:I787" si="109">IF(SUM($E753)&gt;0,SUM($E753)-SUM(H753),0)</f>
        <v>0</v>
      </c>
      <c r="J753" s="22" t="s">
        <v>28</v>
      </c>
      <c r="K753" s="36">
        <f t="shared" ref="K753:K787" si="110">IF(SUM($E753)&lt;0,(SUM($E753)-SUM(J753)),0)</f>
        <v>0</v>
      </c>
      <c r="X753" s="9" t="s">
        <v>0</v>
      </c>
    </row>
    <row r="754" spans="1:24" x14ac:dyDescent="0.2">
      <c r="A754" s="284" t="s">
        <v>1076</v>
      </c>
      <c r="B754" s="25">
        <v>2</v>
      </c>
      <c r="C754" s="22" t="s">
        <v>28</v>
      </c>
      <c r="D754" s="22" t="s">
        <v>28</v>
      </c>
      <c r="E754" s="22" t="s">
        <v>28</v>
      </c>
      <c r="F754" s="285" t="str">
        <f t="shared" si="108"/>
        <v/>
      </c>
      <c r="G754" s="60" t="str">
        <f>IF(Participant!$D$15,INDEX('ICS Param'!$D$66:$AL$100,Participant!$D$15,$B754),"%")</f>
        <v>%</v>
      </c>
      <c r="H754" s="22" t="s">
        <v>28</v>
      </c>
      <c r="I754" s="26">
        <f t="shared" si="109"/>
        <v>0</v>
      </c>
      <c r="J754" s="22" t="s">
        <v>28</v>
      </c>
      <c r="K754" s="36">
        <f t="shared" si="110"/>
        <v>0</v>
      </c>
      <c r="X754" s="9" t="s">
        <v>0</v>
      </c>
    </row>
    <row r="755" spans="1:24" x14ac:dyDescent="0.2">
      <c r="A755" s="284" t="s">
        <v>1077</v>
      </c>
      <c r="B755" s="25">
        <v>3</v>
      </c>
      <c r="C755" s="22" t="s">
        <v>28</v>
      </c>
      <c r="D755" s="22" t="s">
        <v>28</v>
      </c>
      <c r="E755" s="22" t="s">
        <v>28</v>
      </c>
      <c r="F755" s="285" t="str">
        <f t="shared" si="108"/>
        <v/>
      </c>
      <c r="G755" s="60" t="str">
        <f>IF(Participant!$D$15,INDEX('ICS Param'!$D$66:$AL$100,Participant!$D$15,$B755),"%")</f>
        <v>%</v>
      </c>
      <c r="H755" s="22" t="s">
        <v>28</v>
      </c>
      <c r="I755" s="26">
        <f t="shared" si="109"/>
        <v>0</v>
      </c>
      <c r="J755" s="22" t="s">
        <v>28</v>
      </c>
      <c r="K755" s="36">
        <f t="shared" si="110"/>
        <v>0</v>
      </c>
      <c r="X755" s="9" t="s">
        <v>0</v>
      </c>
    </row>
    <row r="756" spans="1:24" x14ac:dyDescent="0.2">
      <c r="A756" s="284" t="s">
        <v>1078</v>
      </c>
      <c r="B756" s="25">
        <v>4</v>
      </c>
      <c r="C756" s="22" t="s">
        <v>28</v>
      </c>
      <c r="D756" s="22" t="s">
        <v>28</v>
      </c>
      <c r="E756" s="22" t="s">
        <v>28</v>
      </c>
      <c r="F756" s="285" t="str">
        <f t="shared" si="108"/>
        <v/>
      </c>
      <c r="G756" s="60" t="str">
        <f>IF(Participant!$D$15,INDEX('ICS Param'!$D$66:$AL$100,Participant!$D$15,$B756),"%")</f>
        <v>%</v>
      </c>
      <c r="H756" s="22" t="s">
        <v>28</v>
      </c>
      <c r="I756" s="26">
        <f t="shared" si="109"/>
        <v>0</v>
      </c>
      <c r="J756" s="22" t="s">
        <v>28</v>
      </c>
      <c r="K756" s="36">
        <f t="shared" si="110"/>
        <v>0</v>
      </c>
      <c r="X756" s="9" t="s">
        <v>0</v>
      </c>
    </row>
    <row r="757" spans="1:24" x14ac:dyDescent="0.2">
      <c r="A757" s="284" t="s">
        <v>1079</v>
      </c>
      <c r="B757" s="25">
        <v>5</v>
      </c>
      <c r="C757" s="22" t="s">
        <v>28</v>
      </c>
      <c r="D757" s="22" t="s">
        <v>28</v>
      </c>
      <c r="E757" s="22" t="s">
        <v>28</v>
      </c>
      <c r="F757" s="285" t="str">
        <f t="shared" si="108"/>
        <v/>
      </c>
      <c r="G757" s="60" t="str">
        <f>IF(Participant!$D$15,INDEX('ICS Param'!$D$66:$AL$100,Participant!$D$15,$B757),"%")</f>
        <v>%</v>
      </c>
      <c r="H757" s="22" t="s">
        <v>28</v>
      </c>
      <c r="I757" s="26">
        <f t="shared" si="109"/>
        <v>0</v>
      </c>
      <c r="J757" s="22" t="s">
        <v>28</v>
      </c>
      <c r="K757" s="36">
        <f t="shared" si="110"/>
        <v>0</v>
      </c>
      <c r="X757" s="9" t="s">
        <v>0</v>
      </c>
    </row>
    <row r="758" spans="1:24" x14ac:dyDescent="0.2">
      <c r="A758" s="284" t="s">
        <v>1080</v>
      </c>
      <c r="B758" s="25">
        <v>6</v>
      </c>
      <c r="C758" s="22" t="s">
        <v>28</v>
      </c>
      <c r="D758" s="22" t="s">
        <v>28</v>
      </c>
      <c r="E758" s="22" t="s">
        <v>28</v>
      </c>
      <c r="F758" s="285" t="str">
        <f t="shared" si="108"/>
        <v/>
      </c>
      <c r="G758" s="60" t="str">
        <f>IF(Participant!$D$15,INDEX('ICS Param'!$D$66:$AL$100,Participant!$D$15,$B758),"%")</f>
        <v>%</v>
      </c>
      <c r="H758" s="22" t="s">
        <v>28</v>
      </c>
      <c r="I758" s="26">
        <f t="shared" si="109"/>
        <v>0</v>
      </c>
      <c r="J758" s="22" t="s">
        <v>28</v>
      </c>
      <c r="K758" s="36">
        <f t="shared" si="110"/>
        <v>0</v>
      </c>
      <c r="X758" s="9" t="s">
        <v>0</v>
      </c>
    </row>
    <row r="759" spans="1:24" x14ac:dyDescent="0.2">
      <c r="A759" s="284" t="s">
        <v>1081</v>
      </c>
      <c r="B759" s="25">
        <v>7</v>
      </c>
      <c r="C759" s="22" t="s">
        <v>28</v>
      </c>
      <c r="D759" s="22" t="s">
        <v>28</v>
      </c>
      <c r="E759" s="22" t="s">
        <v>28</v>
      </c>
      <c r="F759" s="285" t="str">
        <f t="shared" si="108"/>
        <v/>
      </c>
      <c r="G759" s="60" t="str">
        <f>IF(Participant!$D$15,INDEX('ICS Param'!$D$66:$AL$100,Participant!$D$15,$B759),"%")</f>
        <v>%</v>
      </c>
      <c r="H759" s="22" t="s">
        <v>28</v>
      </c>
      <c r="I759" s="26">
        <f t="shared" si="109"/>
        <v>0</v>
      </c>
      <c r="J759" s="22" t="s">
        <v>28</v>
      </c>
      <c r="K759" s="36">
        <f t="shared" si="110"/>
        <v>0</v>
      </c>
      <c r="X759" s="9" t="s">
        <v>0</v>
      </c>
    </row>
    <row r="760" spans="1:24" x14ac:dyDescent="0.2">
      <c r="A760" s="284" t="s">
        <v>1082</v>
      </c>
      <c r="B760" s="25">
        <v>8</v>
      </c>
      <c r="C760" s="22" t="s">
        <v>28</v>
      </c>
      <c r="D760" s="22" t="s">
        <v>28</v>
      </c>
      <c r="E760" s="22" t="s">
        <v>28</v>
      </c>
      <c r="F760" s="285" t="str">
        <f t="shared" si="108"/>
        <v/>
      </c>
      <c r="G760" s="60" t="str">
        <f>IF(Participant!$D$15,INDEX('ICS Param'!$D$66:$AL$100,Participant!$D$15,$B760),"%")</f>
        <v>%</v>
      </c>
      <c r="H760" s="22" t="s">
        <v>28</v>
      </c>
      <c r="I760" s="26">
        <f t="shared" si="109"/>
        <v>0</v>
      </c>
      <c r="J760" s="22" t="s">
        <v>28</v>
      </c>
      <c r="K760" s="36">
        <f t="shared" si="110"/>
        <v>0</v>
      </c>
      <c r="X760" s="9" t="s">
        <v>0</v>
      </c>
    </row>
    <row r="761" spans="1:24" x14ac:dyDescent="0.2">
      <c r="A761" s="284" t="s">
        <v>1083</v>
      </c>
      <c r="B761" s="25">
        <v>9</v>
      </c>
      <c r="C761" s="22" t="s">
        <v>28</v>
      </c>
      <c r="D761" s="22" t="s">
        <v>28</v>
      </c>
      <c r="E761" s="22" t="s">
        <v>28</v>
      </c>
      <c r="F761" s="285" t="str">
        <f t="shared" si="108"/>
        <v/>
      </c>
      <c r="G761" s="60" t="str">
        <f>IF(Participant!$D$15,INDEX('ICS Param'!$D$66:$AL$100,Participant!$D$15,$B761),"%")</f>
        <v>%</v>
      </c>
      <c r="H761" s="22" t="s">
        <v>28</v>
      </c>
      <c r="I761" s="26">
        <f t="shared" si="109"/>
        <v>0</v>
      </c>
      <c r="J761" s="22" t="s">
        <v>28</v>
      </c>
      <c r="K761" s="36">
        <f t="shared" si="110"/>
        <v>0</v>
      </c>
      <c r="X761" s="9" t="s">
        <v>0</v>
      </c>
    </row>
    <row r="762" spans="1:24" x14ac:dyDescent="0.2">
      <c r="A762" s="284" t="s">
        <v>1084</v>
      </c>
      <c r="B762" s="25">
        <v>10</v>
      </c>
      <c r="C762" s="22" t="s">
        <v>28</v>
      </c>
      <c r="D762" s="22" t="s">
        <v>28</v>
      </c>
      <c r="E762" s="22" t="s">
        <v>28</v>
      </c>
      <c r="F762" s="285" t="str">
        <f t="shared" si="108"/>
        <v/>
      </c>
      <c r="G762" s="60" t="str">
        <f>IF(Participant!$D$15,INDEX('ICS Param'!$D$66:$AL$100,Participant!$D$15,$B762),"%")</f>
        <v>%</v>
      </c>
      <c r="H762" s="22" t="s">
        <v>28</v>
      </c>
      <c r="I762" s="26">
        <f t="shared" si="109"/>
        <v>0</v>
      </c>
      <c r="J762" s="22" t="s">
        <v>28</v>
      </c>
      <c r="K762" s="36">
        <f t="shared" si="110"/>
        <v>0</v>
      </c>
      <c r="X762" s="9" t="s">
        <v>0</v>
      </c>
    </row>
    <row r="763" spans="1:24" x14ac:dyDescent="0.2">
      <c r="A763" s="284" t="s">
        <v>1085</v>
      </c>
      <c r="B763" s="25">
        <v>11</v>
      </c>
      <c r="C763" s="22" t="s">
        <v>28</v>
      </c>
      <c r="D763" s="22" t="s">
        <v>28</v>
      </c>
      <c r="E763" s="22" t="s">
        <v>28</v>
      </c>
      <c r="F763" s="285" t="str">
        <f t="shared" si="108"/>
        <v/>
      </c>
      <c r="G763" s="60" t="str">
        <f>IF(Participant!$D$15,INDEX('ICS Param'!$D$66:$AL$100,Participant!$D$15,$B763),"%")</f>
        <v>%</v>
      </c>
      <c r="H763" s="22" t="s">
        <v>28</v>
      </c>
      <c r="I763" s="26">
        <f t="shared" si="109"/>
        <v>0</v>
      </c>
      <c r="J763" s="22" t="s">
        <v>28</v>
      </c>
      <c r="K763" s="36">
        <f t="shared" si="110"/>
        <v>0</v>
      </c>
      <c r="X763" s="9" t="s">
        <v>0</v>
      </c>
    </row>
    <row r="764" spans="1:24" x14ac:dyDescent="0.2">
      <c r="A764" s="284" t="s">
        <v>1086</v>
      </c>
      <c r="B764" s="25">
        <v>12</v>
      </c>
      <c r="C764" s="22" t="s">
        <v>28</v>
      </c>
      <c r="D764" s="22" t="s">
        <v>28</v>
      </c>
      <c r="E764" s="22" t="s">
        <v>28</v>
      </c>
      <c r="F764" s="285" t="str">
        <f t="shared" si="108"/>
        <v/>
      </c>
      <c r="G764" s="60" t="str">
        <f>IF(Participant!$D$15,INDEX('ICS Param'!$D$66:$AL$100,Participant!$D$15,$B764),"%")</f>
        <v>%</v>
      </c>
      <c r="H764" s="22" t="s">
        <v>28</v>
      </c>
      <c r="I764" s="26">
        <f t="shared" si="109"/>
        <v>0</v>
      </c>
      <c r="J764" s="22" t="s">
        <v>28</v>
      </c>
      <c r="K764" s="36">
        <f t="shared" si="110"/>
        <v>0</v>
      </c>
      <c r="X764" s="9" t="s">
        <v>0</v>
      </c>
    </row>
    <row r="765" spans="1:24" x14ac:dyDescent="0.2">
      <c r="A765" s="284" t="s">
        <v>1087</v>
      </c>
      <c r="B765" s="25">
        <v>13</v>
      </c>
      <c r="C765" s="22" t="s">
        <v>28</v>
      </c>
      <c r="D765" s="22" t="s">
        <v>28</v>
      </c>
      <c r="E765" s="22" t="s">
        <v>28</v>
      </c>
      <c r="F765" s="285" t="str">
        <f t="shared" si="108"/>
        <v/>
      </c>
      <c r="G765" s="60" t="str">
        <f>IF(Participant!$D$15,INDEX('ICS Param'!$D$66:$AL$100,Participant!$D$15,$B765),"%")</f>
        <v>%</v>
      </c>
      <c r="H765" s="22" t="s">
        <v>28</v>
      </c>
      <c r="I765" s="26">
        <f t="shared" si="109"/>
        <v>0</v>
      </c>
      <c r="J765" s="22" t="s">
        <v>28</v>
      </c>
      <c r="K765" s="36">
        <f t="shared" si="110"/>
        <v>0</v>
      </c>
      <c r="X765" s="9" t="s">
        <v>0</v>
      </c>
    </row>
    <row r="766" spans="1:24" x14ac:dyDescent="0.2">
      <c r="A766" s="284" t="s">
        <v>1088</v>
      </c>
      <c r="B766" s="25">
        <v>14</v>
      </c>
      <c r="C766" s="22" t="s">
        <v>28</v>
      </c>
      <c r="D766" s="22" t="s">
        <v>28</v>
      </c>
      <c r="E766" s="22" t="s">
        <v>28</v>
      </c>
      <c r="F766" s="285" t="str">
        <f t="shared" si="108"/>
        <v/>
      </c>
      <c r="G766" s="60" t="str">
        <f>IF(Participant!$D$15,INDEX('ICS Param'!$D$66:$AL$100,Participant!$D$15,$B766),"%")</f>
        <v>%</v>
      </c>
      <c r="H766" s="22" t="s">
        <v>28</v>
      </c>
      <c r="I766" s="26">
        <f t="shared" si="109"/>
        <v>0</v>
      </c>
      <c r="J766" s="22" t="s">
        <v>28</v>
      </c>
      <c r="K766" s="36">
        <f t="shared" si="110"/>
        <v>0</v>
      </c>
      <c r="X766" s="9" t="s">
        <v>0</v>
      </c>
    </row>
    <row r="767" spans="1:24" x14ac:dyDescent="0.2">
      <c r="A767" s="284" t="s">
        <v>1089</v>
      </c>
      <c r="B767" s="25">
        <v>15</v>
      </c>
      <c r="C767" s="22" t="s">
        <v>28</v>
      </c>
      <c r="D767" s="22" t="s">
        <v>28</v>
      </c>
      <c r="E767" s="22" t="s">
        <v>28</v>
      </c>
      <c r="F767" s="285" t="str">
        <f t="shared" si="108"/>
        <v/>
      </c>
      <c r="G767" s="60" t="str">
        <f>IF(Participant!$D$15,INDEX('ICS Param'!$D$66:$AL$100,Participant!$D$15,$B767),"%")</f>
        <v>%</v>
      </c>
      <c r="H767" s="22" t="s">
        <v>28</v>
      </c>
      <c r="I767" s="26">
        <f t="shared" si="109"/>
        <v>0</v>
      </c>
      <c r="J767" s="22" t="s">
        <v>28</v>
      </c>
      <c r="K767" s="36">
        <f t="shared" si="110"/>
        <v>0</v>
      </c>
      <c r="X767" s="9" t="s">
        <v>0</v>
      </c>
    </row>
    <row r="768" spans="1:24" x14ac:dyDescent="0.2">
      <c r="A768" s="284" t="s">
        <v>1090</v>
      </c>
      <c r="B768" s="25">
        <v>16</v>
      </c>
      <c r="C768" s="22" t="s">
        <v>28</v>
      </c>
      <c r="D768" s="22" t="s">
        <v>28</v>
      </c>
      <c r="E768" s="22" t="s">
        <v>28</v>
      </c>
      <c r="F768" s="285" t="str">
        <f t="shared" si="108"/>
        <v/>
      </c>
      <c r="G768" s="60" t="str">
        <f>IF(Participant!$D$15,INDEX('ICS Param'!$D$66:$AL$100,Participant!$D$15,$B768),"%")</f>
        <v>%</v>
      </c>
      <c r="H768" s="22" t="s">
        <v>28</v>
      </c>
      <c r="I768" s="26">
        <f t="shared" si="109"/>
        <v>0</v>
      </c>
      <c r="J768" s="22" t="s">
        <v>28</v>
      </c>
      <c r="K768" s="36">
        <f t="shared" si="110"/>
        <v>0</v>
      </c>
      <c r="X768" s="9" t="s">
        <v>0</v>
      </c>
    </row>
    <row r="769" spans="1:24" x14ac:dyDescent="0.2">
      <c r="A769" s="284" t="s">
        <v>1091</v>
      </c>
      <c r="B769" s="25">
        <v>17</v>
      </c>
      <c r="C769" s="22" t="s">
        <v>28</v>
      </c>
      <c r="D769" s="22" t="s">
        <v>28</v>
      </c>
      <c r="E769" s="22" t="s">
        <v>28</v>
      </c>
      <c r="F769" s="285" t="str">
        <f t="shared" si="108"/>
        <v/>
      </c>
      <c r="G769" s="60" t="str">
        <f>IF(Participant!$D$15,INDEX('ICS Param'!$D$66:$AL$100,Participant!$D$15,$B769),"%")</f>
        <v>%</v>
      </c>
      <c r="H769" s="22" t="s">
        <v>28</v>
      </c>
      <c r="I769" s="26">
        <f t="shared" si="109"/>
        <v>0</v>
      </c>
      <c r="J769" s="22" t="s">
        <v>28</v>
      </c>
      <c r="K769" s="36">
        <f t="shared" si="110"/>
        <v>0</v>
      </c>
      <c r="X769" s="9" t="s">
        <v>0</v>
      </c>
    </row>
    <row r="770" spans="1:24" x14ac:dyDescent="0.2">
      <c r="A770" s="284" t="s">
        <v>1092</v>
      </c>
      <c r="B770" s="25">
        <v>18</v>
      </c>
      <c r="C770" s="22" t="s">
        <v>28</v>
      </c>
      <c r="D770" s="22" t="s">
        <v>28</v>
      </c>
      <c r="E770" s="22" t="s">
        <v>28</v>
      </c>
      <c r="F770" s="285" t="str">
        <f t="shared" si="108"/>
        <v/>
      </c>
      <c r="G770" s="60" t="str">
        <f>IF(Participant!$D$15,INDEX('ICS Param'!$D$66:$AL$100,Participant!$D$15,$B770),"%")</f>
        <v>%</v>
      </c>
      <c r="H770" s="22" t="s">
        <v>28</v>
      </c>
      <c r="I770" s="26">
        <f t="shared" si="109"/>
        <v>0</v>
      </c>
      <c r="J770" s="22" t="s">
        <v>28</v>
      </c>
      <c r="K770" s="36">
        <f t="shared" si="110"/>
        <v>0</v>
      </c>
      <c r="X770" s="9" t="s">
        <v>0</v>
      </c>
    </row>
    <row r="771" spans="1:24" x14ac:dyDescent="0.2">
      <c r="A771" s="284" t="s">
        <v>1093</v>
      </c>
      <c r="B771" s="25">
        <v>19</v>
      </c>
      <c r="C771" s="22" t="s">
        <v>28</v>
      </c>
      <c r="D771" s="22" t="s">
        <v>28</v>
      </c>
      <c r="E771" s="22" t="s">
        <v>28</v>
      </c>
      <c r="F771" s="285" t="str">
        <f t="shared" si="108"/>
        <v/>
      </c>
      <c r="G771" s="60" t="str">
        <f>IF(Participant!$D$15,INDEX('ICS Param'!$D$66:$AL$100,Participant!$D$15,$B771),"%")</f>
        <v>%</v>
      </c>
      <c r="H771" s="22" t="s">
        <v>28</v>
      </c>
      <c r="I771" s="26">
        <f t="shared" si="109"/>
        <v>0</v>
      </c>
      <c r="J771" s="22" t="s">
        <v>28</v>
      </c>
      <c r="K771" s="36">
        <f t="shared" si="110"/>
        <v>0</v>
      </c>
      <c r="X771" s="9" t="s">
        <v>0</v>
      </c>
    </row>
    <row r="772" spans="1:24" x14ac:dyDescent="0.2">
      <c r="A772" s="284" t="s">
        <v>1094</v>
      </c>
      <c r="B772" s="25">
        <v>20</v>
      </c>
      <c r="C772" s="22" t="s">
        <v>28</v>
      </c>
      <c r="D772" s="22" t="s">
        <v>28</v>
      </c>
      <c r="E772" s="22" t="s">
        <v>28</v>
      </c>
      <c r="F772" s="285" t="str">
        <f t="shared" si="108"/>
        <v/>
      </c>
      <c r="G772" s="60" t="str">
        <f>IF(Participant!$D$15,INDEX('ICS Param'!$D$66:$AL$100,Participant!$D$15,$B772),"%")</f>
        <v>%</v>
      </c>
      <c r="H772" s="22" t="s">
        <v>28</v>
      </c>
      <c r="I772" s="26">
        <f t="shared" si="109"/>
        <v>0</v>
      </c>
      <c r="J772" s="22" t="s">
        <v>28</v>
      </c>
      <c r="K772" s="36">
        <f t="shared" si="110"/>
        <v>0</v>
      </c>
      <c r="X772" s="9" t="s">
        <v>0</v>
      </c>
    </row>
    <row r="773" spans="1:24" x14ac:dyDescent="0.2">
      <c r="A773" s="284" t="s">
        <v>1095</v>
      </c>
      <c r="B773" s="25">
        <v>21</v>
      </c>
      <c r="C773" s="22" t="s">
        <v>28</v>
      </c>
      <c r="D773" s="22" t="s">
        <v>28</v>
      </c>
      <c r="E773" s="22" t="s">
        <v>28</v>
      </c>
      <c r="F773" s="285" t="str">
        <f t="shared" si="108"/>
        <v/>
      </c>
      <c r="G773" s="60" t="str">
        <f>IF(Participant!$D$15,INDEX('ICS Param'!$D$66:$AL$100,Participant!$D$15,$B773),"%")</f>
        <v>%</v>
      </c>
      <c r="H773" s="22" t="s">
        <v>28</v>
      </c>
      <c r="I773" s="26">
        <f t="shared" si="109"/>
        <v>0</v>
      </c>
      <c r="J773" s="22" t="s">
        <v>28</v>
      </c>
      <c r="K773" s="36">
        <f t="shared" si="110"/>
        <v>0</v>
      </c>
      <c r="X773" s="9" t="s">
        <v>0</v>
      </c>
    </row>
    <row r="774" spans="1:24" x14ac:dyDescent="0.2">
      <c r="A774" s="284" t="s">
        <v>1096</v>
      </c>
      <c r="B774" s="25">
        <v>22</v>
      </c>
      <c r="C774" s="22" t="s">
        <v>28</v>
      </c>
      <c r="D774" s="22" t="s">
        <v>28</v>
      </c>
      <c r="E774" s="22" t="s">
        <v>28</v>
      </c>
      <c r="F774" s="285" t="str">
        <f t="shared" si="108"/>
        <v/>
      </c>
      <c r="G774" s="60" t="str">
        <f>IF(Participant!$D$15,INDEX('ICS Param'!$D$66:$AL$100,Participant!$D$15,$B774),"%")</f>
        <v>%</v>
      </c>
      <c r="H774" s="22" t="s">
        <v>28</v>
      </c>
      <c r="I774" s="26">
        <f t="shared" si="109"/>
        <v>0</v>
      </c>
      <c r="J774" s="22" t="s">
        <v>28</v>
      </c>
      <c r="K774" s="36">
        <f t="shared" si="110"/>
        <v>0</v>
      </c>
      <c r="X774" s="9" t="s">
        <v>0</v>
      </c>
    </row>
    <row r="775" spans="1:24" x14ac:dyDescent="0.2">
      <c r="A775" s="284" t="s">
        <v>1097</v>
      </c>
      <c r="B775" s="25">
        <v>23</v>
      </c>
      <c r="C775" s="22" t="s">
        <v>28</v>
      </c>
      <c r="D775" s="22" t="s">
        <v>28</v>
      </c>
      <c r="E775" s="22" t="s">
        <v>28</v>
      </c>
      <c r="F775" s="285" t="str">
        <f t="shared" si="108"/>
        <v/>
      </c>
      <c r="G775" s="60" t="str">
        <f>IF(Participant!$D$15,INDEX('ICS Param'!$D$66:$AL$100,Participant!$D$15,$B775),"%")</f>
        <v>%</v>
      </c>
      <c r="H775" s="22" t="s">
        <v>28</v>
      </c>
      <c r="I775" s="26">
        <f t="shared" si="109"/>
        <v>0</v>
      </c>
      <c r="J775" s="22" t="s">
        <v>28</v>
      </c>
      <c r="K775" s="36">
        <f t="shared" si="110"/>
        <v>0</v>
      </c>
      <c r="X775" s="9" t="s">
        <v>0</v>
      </c>
    </row>
    <row r="776" spans="1:24" x14ac:dyDescent="0.2">
      <c r="A776" s="284" t="s">
        <v>1098</v>
      </c>
      <c r="B776" s="25">
        <v>24</v>
      </c>
      <c r="C776" s="22" t="s">
        <v>28</v>
      </c>
      <c r="D776" s="22" t="s">
        <v>28</v>
      </c>
      <c r="E776" s="22" t="s">
        <v>28</v>
      </c>
      <c r="F776" s="285" t="str">
        <f t="shared" si="108"/>
        <v/>
      </c>
      <c r="G776" s="60" t="str">
        <f>IF(Participant!$D$15,INDEX('ICS Param'!$D$66:$AL$100,Participant!$D$15,$B776),"%")</f>
        <v>%</v>
      </c>
      <c r="H776" s="22" t="s">
        <v>28</v>
      </c>
      <c r="I776" s="26">
        <f t="shared" si="109"/>
        <v>0</v>
      </c>
      <c r="J776" s="22" t="s">
        <v>28</v>
      </c>
      <c r="K776" s="36">
        <f t="shared" si="110"/>
        <v>0</v>
      </c>
      <c r="X776" s="9" t="s">
        <v>0</v>
      </c>
    </row>
    <row r="777" spans="1:24" x14ac:dyDescent="0.2">
      <c r="A777" s="284" t="s">
        <v>1099</v>
      </c>
      <c r="B777" s="25">
        <v>25</v>
      </c>
      <c r="C777" s="22" t="s">
        <v>28</v>
      </c>
      <c r="D777" s="22" t="s">
        <v>28</v>
      </c>
      <c r="E777" s="22" t="s">
        <v>28</v>
      </c>
      <c r="F777" s="285" t="str">
        <f t="shared" si="108"/>
        <v/>
      </c>
      <c r="G777" s="60" t="str">
        <f>IF(Participant!$D$15,INDEX('ICS Param'!$D$66:$AL$100,Participant!$D$15,$B777),"%")</f>
        <v>%</v>
      </c>
      <c r="H777" s="22" t="s">
        <v>28</v>
      </c>
      <c r="I777" s="26">
        <f t="shared" si="109"/>
        <v>0</v>
      </c>
      <c r="J777" s="22" t="s">
        <v>28</v>
      </c>
      <c r="K777" s="36">
        <f t="shared" si="110"/>
        <v>0</v>
      </c>
      <c r="X777" s="9" t="s">
        <v>0</v>
      </c>
    </row>
    <row r="778" spans="1:24" x14ac:dyDescent="0.2">
      <c r="A778" s="284" t="s">
        <v>1100</v>
      </c>
      <c r="B778" s="25">
        <v>26</v>
      </c>
      <c r="C778" s="22" t="s">
        <v>28</v>
      </c>
      <c r="D778" s="22" t="s">
        <v>28</v>
      </c>
      <c r="E778" s="22" t="s">
        <v>28</v>
      </c>
      <c r="F778" s="285" t="str">
        <f t="shared" si="108"/>
        <v/>
      </c>
      <c r="G778" s="60" t="str">
        <f>IF(Participant!$D$15,INDEX('ICS Param'!$D$66:$AL$100,Participant!$D$15,$B778),"%")</f>
        <v>%</v>
      </c>
      <c r="H778" s="22" t="s">
        <v>28</v>
      </c>
      <c r="I778" s="26">
        <f t="shared" si="109"/>
        <v>0</v>
      </c>
      <c r="J778" s="22" t="s">
        <v>28</v>
      </c>
      <c r="K778" s="36">
        <f t="shared" si="110"/>
        <v>0</v>
      </c>
      <c r="X778" s="9" t="s">
        <v>0</v>
      </c>
    </row>
    <row r="779" spans="1:24" x14ac:dyDescent="0.2">
      <c r="A779" s="284" t="s">
        <v>1101</v>
      </c>
      <c r="B779" s="25">
        <v>27</v>
      </c>
      <c r="C779" s="22" t="s">
        <v>28</v>
      </c>
      <c r="D779" s="22" t="s">
        <v>28</v>
      </c>
      <c r="E779" s="22" t="s">
        <v>28</v>
      </c>
      <c r="F779" s="285" t="str">
        <f t="shared" si="108"/>
        <v/>
      </c>
      <c r="G779" s="60" t="str">
        <f>IF(Participant!$D$15,INDEX('ICS Param'!$D$66:$AL$100,Participant!$D$15,$B779),"%")</f>
        <v>%</v>
      </c>
      <c r="H779" s="22" t="s">
        <v>28</v>
      </c>
      <c r="I779" s="26">
        <f t="shared" si="109"/>
        <v>0</v>
      </c>
      <c r="J779" s="22" t="s">
        <v>28</v>
      </c>
      <c r="K779" s="36">
        <f t="shared" si="110"/>
        <v>0</v>
      </c>
      <c r="X779" s="9" t="s">
        <v>0</v>
      </c>
    </row>
    <row r="780" spans="1:24" x14ac:dyDescent="0.2">
      <c r="A780" s="284" t="s">
        <v>1102</v>
      </c>
      <c r="B780" s="25">
        <v>28</v>
      </c>
      <c r="C780" s="22" t="s">
        <v>28</v>
      </c>
      <c r="D780" s="22" t="s">
        <v>28</v>
      </c>
      <c r="E780" s="22" t="s">
        <v>28</v>
      </c>
      <c r="F780" s="285" t="str">
        <f t="shared" si="108"/>
        <v/>
      </c>
      <c r="G780" s="60" t="str">
        <f>IF(Participant!$D$15,INDEX('ICS Param'!$D$66:$AL$100,Participant!$D$15,$B780),"%")</f>
        <v>%</v>
      </c>
      <c r="H780" s="22" t="s">
        <v>28</v>
      </c>
      <c r="I780" s="26">
        <f t="shared" si="109"/>
        <v>0</v>
      </c>
      <c r="J780" s="22" t="s">
        <v>28</v>
      </c>
      <c r="K780" s="36">
        <f t="shared" si="110"/>
        <v>0</v>
      </c>
      <c r="X780" s="9" t="s">
        <v>0</v>
      </c>
    </row>
    <row r="781" spans="1:24" x14ac:dyDescent="0.2">
      <c r="A781" s="284" t="s">
        <v>1103</v>
      </c>
      <c r="B781" s="25">
        <v>29</v>
      </c>
      <c r="C781" s="22" t="s">
        <v>28</v>
      </c>
      <c r="D781" s="22" t="s">
        <v>28</v>
      </c>
      <c r="E781" s="22" t="s">
        <v>28</v>
      </c>
      <c r="F781" s="285" t="str">
        <f t="shared" si="108"/>
        <v/>
      </c>
      <c r="G781" s="60" t="str">
        <f>IF(Participant!$D$15,INDEX('ICS Param'!$D$66:$AL$100,Participant!$D$15,$B781),"%")</f>
        <v>%</v>
      </c>
      <c r="H781" s="22" t="s">
        <v>28</v>
      </c>
      <c r="I781" s="26">
        <f t="shared" si="109"/>
        <v>0</v>
      </c>
      <c r="J781" s="22" t="s">
        <v>28</v>
      </c>
      <c r="K781" s="36">
        <f t="shared" si="110"/>
        <v>0</v>
      </c>
      <c r="X781" s="9" t="s">
        <v>0</v>
      </c>
    </row>
    <row r="782" spans="1:24" x14ac:dyDescent="0.2">
      <c r="A782" s="284" t="s">
        <v>1104</v>
      </c>
      <c r="B782" s="25">
        <v>30</v>
      </c>
      <c r="C782" s="22" t="s">
        <v>28</v>
      </c>
      <c r="D782" s="22" t="s">
        <v>28</v>
      </c>
      <c r="E782" s="22" t="s">
        <v>28</v>
      </c>
      <c r="F782" s="285" t="str">
        <f t="shared" si="108"/>
        <v/>
      </c>
      <c r="G782" s="60" t="str">
        <f>IF(Participant!$D$15,INDEX('ICS Param'!$D$66:$AL$100,Participant!$D$15,$B782),"%")</f>
        <v>%</v>
      </c>
      <c r="H782" s="22" t="s">
        <v>28</v>
      </c>
      <c r="I782" s="26">
        <f t="shared" si="109"/>
        <v>0</v>
      </c>
      <c r="J782" s="22" t="s">
        <v>28</v>
      </c>
      <c r="K782" s="36">
        <f t="shared" si="110"/>
        <v>0</v>
      </c>
      <c r="X782" s="9" t="s">
        <v>0</v>
      </c>
    </row>
    <row r="783" spans="1:24" x14ac:dyDescent="0.2">
      <c r="A783" s="284" t="s">
        <v>1105</v>
      </c>
      <c r="B783" s="25">
        <v>31</v>
      </c>
      <c r="C783" s="22" t="s">
        <v>28</v>
      </c>
      <c r="D783" s="22" t="s">
        <v>28</v>
      </c>
      <c r="E783" s="22" t="s">
        <v>28</v>
      </c>
      <c r="F783" s="285" t="str">
        <f t="shared" si="108"/>
        <v/>
      </c>
      <c r="G783" s="60" t="str">
        <f>IF(Participant!$D$15,INDEX('ICS Param'!$D$66:$AL$100,Participant!$D$15,$B783),"%")</f>
        <v>%</v>
      </c>
      <c r="H783" s="22" t="s">
        <v>28</v>
      </c>
      <c r="I783" s="26">
        <f t="shared" si="109"/>
        <v>0</v>
      </c>
      <c r="J783" s="22" t="s">
        <v>28</v>
      </c>
      <c r="K783" s="36">
        <f t="shared" si="110"/>
        <v>0</v>
      </c>
      <c r="X783" s="9" t="s">
        <v>0</v>
      </c>
    </row>
    <row r="784" spans="1:24" x14ac:dyDescent="0.2">
      <c r="A784" s="284" t="s">
        <v>1106</v>
      </c>
      <c r="B784" s="25">
        <v>32</v>
      </c>
      <c r="C784" s="22" t="s">
        <v>28</v>
      </c>
      <c r="D784" s="22" t="s">
        <v>28</v>
      </c>
      <c r="E784" s="22" t="s">
        <v>28</v>
      </c>
      <c r="F784" s="285" t="str">
        <f t="shared" si="108"/>
        <v/>
      </c>
      <c r="G784" s="60" t="str">
        <f>IF(Participant!$D$15,INDEX('ICS Param'!$D$66:$AL$100,Participant!$D$15,$B784),"%")</f>
        <v>%</v>
      </c>
      <c r="H784" s="22" t="s">
        <v>28</v>
      </c>
      <c r="I784" s="26">
        <f t="shared" si="109"/>
        <v>0</v>
      </c>
      <c r="J784" s="22" t="s">
        <v>28</v>
      </c>
      <c r="K784" s="36">
        <f t="shared" si="110"/>
        <v>0</v>
      </c>
      <c r="X784" s="9" t="s">
        <v>0</v>
      </c>
    </row>
    <row r="785" spans="1:24" x14ac:dyDescent="0.2">
      <c r="A785" s="284" t="s">
        <v>1107</v>
      </c>
      <c r="B785" s="25">
        <v>33</v>
      </c>
      <c r="C785" s="22" t="s">
        <v>28</v>
      </c>
      <c r="D785" s="22" t="s">
        <v>28</v>
      </c>
      <c r="E785" s="22" t="s">
        <v>28</v>
      </c>
      <c r="F785" s="285" t="str">
        <f t="shared" si="108"/>
        <v/>
      </c>
      <c r="G785" s="60" t="str">
        <f>IF(Participant!$D$15,INDEX('ICS Param'!$D$66:$AL$100,Participant!$D$15,$B785),"%")</f>
        <v>%</v>
      </c>
      <c r="H785" s="22" t="s">
        <v>28</v>
      </c>
      <c r="I785" s="26">
        <f t="shared" si="109"/>
        <v>0</v>
      </c>
      <c r="J785" s="22" t="s">
        <v>28</v>
      </c>
      <c r="K785" s="36">
        <f t="shared" si="110"/>
        <v>0</v>
      </c>
      <c r="X785" s="9" t="s">
        <v>0</v>
      </c>
    </row>
    <row r="786" spans="1:24" x14ac:dyDescent="0.2">
      <c r="A786" s="284" t="s">
        <v>1108</v>
      </c>
      <c r="B786" s="25">
        <v>34</v>
      </c>
      <c r="C786" s="22" t="s">
        <v>28</v>
      </c>
      <c r="D786" s="22" t="s">
        <v>28</v>
      </c>
      <c r="E786" s="22" t="s">
        <v>28</v>
      </c>
      <c r="F786" s="285" t="str">
        <f t="shared" si="108"/>
        <v/>
      </c>
      <c r="G786" s="60" t="str">
        <f>IF(Participant!$D$15,INDEX('ICS Param'!$D$66:$AL$100,Participant!$D$15,$B786),"%")</f>
        <v>%</v>
      </c>
      <c r="H786" s="22" t="s">
        <v>28</v>
      </c>
      <c r="I786" s="26">
        <f t="shared" si="109"/>
        <v>0</v>
      </c>
      <c r="J786" s="22" t="s">
        <v>28</v>
      </c>
      <c r="K786" s="36">
        <f t="shared" si="110"/>
        <v>0</v>
      </c>
      <c r="X786" s="9" t="s">
        <v>0</v>
      </c>
    </row>
    <row r="787" spans="1:24" x14ac:dyDescent="0.2">
      <c r="A787" s="284" t="s">
        <v>1109</v>
      </c>
      <c r="B787" s="25">
        <v>35</v>
      </c>
      <c r="C787" s="22" t="s">
        <v>28</v>
      </c>
      <c r="D787" s="22" t="s">
        <v>28</v>
      </c>
      <c r="E787" s="22" t="s">
        <v>28</v>
      </c>
      <c r="F787" s="285" t="str">
        <f t="shared" si="108"/>
        <v/>
      </c>
      <c r="G787" s="60" t="str">
        <f>IF(Participant!$D$15,INDEX('ICS Param'!$D$66:$AL$100,Participant!$D$15,$B787),"%")</f>
        <v>%</v>
      </c>
      <c r="H787" s="22" t="s">
        <v>28</v>
      </c>
      <c r="I787" s="26">
        <f t="shared" si="109"/>
        <v>0</v>
      </c>
      <c r="J787" s="22" t="s">
        <v>28</v>
      </c>
      <c r="K787" s="36">
        <f t="shared" si="110"/>
        <v>0</v>
      </c>
      <c r="X787" s="9" t="s">
        <v>0</v>
      </c>
    </row>
    <row r="788" spans="1:24" x14ac:dyDescent="0.2">
      <c r="A788" s="31" t="s">
        <v>1110</v>
      </c>
      <c r="B788" s="25"/>
      <c r="C788" s="18"/>
      <c r="D788" s="18"/>
      <c r="E788" s="18"/>
      <c r="F788" s="18"/>
      <c r="G788" s="18"/>
      <c r="H788" s="18"/>
      <c r="I788" s="18"/>
      <c r="J788" s="18"/>
      <c r="K788" s="34"/>
      <c r="X788" s="9" t="s">
        <v>0</v>
      </c>
    </row>
    <row r="789" spans="1:24" x14ac:dyDescent="0.2">
      <c r="A789" s="54" t="s">
        <v>28</v>
      </c>
      <c r="B789" s="25">
        <v>36</v>
      </c>
      <c r="C789" s="22" t="s">
        <v>28</v>
      </c>
      <c r="D789" s="22" t="s">
        <v>28</v>
      </c>
      <c r="E789" s="22" t="s">
        <v>28</v>
      </c>
      <c r="F789" s="285" t="str">
        <f t="shared" ref="F789:F798" si="111">IF(AND(C789&lt;&gt;"-",D789&lt;&gt;"-",E789&lt;&gt;"-"),OR(AND(SUM(D789)&gt;0,ROUND((SUM(D789)-SUM(E789)),6)&lt;=ROUND(10%*MAX(0,SUM(C789) ),6),0&lt;=SUM(E789)),AND(SUM(D789)&lt;=0, SUM(D789)= SUM(E789))),"")</f>
        <v/>
      </c>
      <c r="G789" s="60" t="str">
        <f>IF(A789="-","'-",IF("BND"=$A789,IF($B$782=Participant!$D$15,'ICS Param'!$D$62,'ICS Capital requirement'!$G$782),'ICS Param'!$D$63))</f>
        <v>'-</v>
      </c>
      <c r="H789" s="22" t="s">
        <v>28</v>
      </c>
      <c r="I789" s="26">
        <f t="shared" ref="I789:I798" si="112">IF(SUM($E789)&gt;0,SUM($E789)-SUM(H789),0)</f>
        <v>0</v>
      </c>
      <c r="J789" s="22" t="s">
        <v>28</v>
      </c>
      <c r="K789" s="36">
        <f t="shared" ref="K789:K798" si="113">IF(SUM($E789)&lt;0,(SUM($E789)-SUM(J789)),0)</f>
        <v>0</v>
      </c>
      <c r="X789" s="9" t="s">
        <v>0</v>
      </c>
    </row>
    <row r="790" spans="1:24" x14ac:dyDescent="0.2">
      <c r="A790" s="54" t="s">
        <v>28</v>
      </c>
      <c r="B790" s="25">
        <v>37</v>
      </c>
      <c r="C790" s="22" t="s">
        <v>28</v>
      </c>
      <c r="D790" s="22" t="s">
        <v>28</v>
      </c>
      <c r="E790" s="22" t="s">
        <v>28</v>
      </c>
      <c r="F790" s="285" t="str">
        <f t="shared" si="111"/>
        <v/>
      </c>
      <c r="G790" s="60" t="str">
        <f>IF(A790="-","'-",IF("BND"=$A790,IF($B$782=Participant!$D$15,'ICS Param'!$D$62,'ICS Capital requirement'!$G$782),'ICS Param'!$D$63))</f>
        <v>'-</v>
      </c>
      <c r="H790" s="22" t="s">
        <v>28</v>
      </c>
      <c r="I790" s="26">
        <f t="shared" si="112"/>
        <v>0</v>
      </c>
      <c r="J790" s="22" t="s">
        <v>28</v>
      </c>
      <c r="K790" s="36">
        <f t="shared" si="113"/>
        <v>0</v>
      </c>
      <c r="X790" s="9" t="s">
        <v>0</v>
      </c>
    </row>
    <row r="791" spans="1:24" x14ac:dyDescent="0.2">
      <c r="A791" s="54" t="s">
        <v>28</v>
      </c>
      <c r="B791" s="25">
        <v>38</v>
      </c>
      <c r="C791" s="22" t="s">
        <v>28</v>
      </c>
      <c r="D791" s="22" t="s">
        <v>28</v>
      </c>
      <c r="E791" s="22" t="s">
        <v>28</v>
      </c>
      <c r="F791" s="285" t="str">
        <f t="shared" si="111"/>
        <v/>
      </c>
      <c r="G791" s="60" t="str">
        <f>IF(A791="-","'-",IF("BND"=$A791,IF($B$782=Participant!$D$15,'ICS Param'!$D$62,'ICS Capital requirement'!$G$782),'ICS Param'!$D$63))</f>
        <v>'-</v>
      </c>
      <c r="H791" s="22" t="s">
        <v>28</v>
      </c>
      <c r="I791" s="26">
        <f t="shared" si="112"/>
        <v>0</v>
      </c>
      <c r="J791" s="22" t="s">
        <v>28</v>
      </c>
      <c r="K791" s="36">
        <f t="shared" si="113"/>
        <v>0</v>
      </c>
      <c r="X791" s="9" t="s">
        <v>0</v>
      </c>
    </row>
    <row r="792" spans="1:24" x14ac:dyDescent="0.2">
      <c r="A792" s="54" t="s">
        <v>28</v>
      </c>
      <c r="B792" s="25">
        <v>39</v>
      </c>
      <c r="C792" s="22" t="s">
        <v>28</v>
      </c>
      <c r="D792" s="22" t="s">
        <v>28</v>
      </c>
      <c r="E792" s="22" t="s">
        <v>28</v>
      </c>
      <c r="F792" s="285" t="str">
        <f t="shared" si="111"/>
        <v/>
      </c>
      <c r="G792" s="60" t="str">
        <f>IF(A792="-","'-",IF("BND"=$A792,IF($B$782=Participant!$D$15,'ICS Param'!$D$62,'ICS Capital requirement'!$G$782),'ICS Param'!$D$63))</f>
        <v>'-</v>
      </c>
      <c r="H792" s="22" t="s">
        <v>28</v>
      </c>
      <c r="I792" s="26">
        <f t="shared" si="112"/>
        <v>0</v>
      </c>
      <c r="J792" s="22" t="s">
        <v>28</v>
      </c>
      <c r="K792" s="36">
        <f t="shared" si="113"/>
        <v>0</v>
      </c>
      <c r="X792" s="9" t="s">
        <v>0</v>
      </c>
    </row>
    <row r="793" spans="1:24" x14ac:dyDescent="0.2">
      <c r="A793" s="54" t="s">
        <v>28</v>
      </c>
      <c r="B793" s="25">
        <v>40</v>
      </c>
      <c r="C793" s="22" t="s">
        <v>28</v>
      </c>
      <c r="D793" s="22" t="s">
        <v>28</v>
      </c>
      <c r="E793" s="22" t="s">
        <v>28</v>
      </c>
      <c r="F793" s="285" t="str">
        <f t="shared" si="111"/>
        <v/>
      </c>
      <c r="G793" s="60" t="str">
        <f>IF(A793="-","'-",IF("BND"=$A793,IF($B$782=Participant!$D$15,'ICS Param'!$D$62,'ICS Capital requirement'!$G$782),'ICS Param'!$D$63))</f>
        <v>'-</v>
      </c>
      <c r="H793" s="22" t="s">
        <v>28</v>
      </c>
      <c r="I793" s="26">
        <f t="shared" si="112"/>
        <v>0</v>
      </c>
      <c r="J793" s="22" t="s">
        <v>28</v>
      </c>
      <c r="K793" s="36">
        <f t="shared" si="113"/>
        <v>0</v>
      </c>
      <c r="X793" s="9" t="s">
        <v>0</v>
      </c>
    </row>
    <row r="794" spans="1:24" x14ac:dyDescent="0.2">
      <c r="A794" s="54" t="s">
        <v>28</v>
      </c>
      <c r="B794" s="25">
        <v>41</v>
      </c>
      <c r="C794" s="22" t="s">
        <v>28</v>
      </c>
      <c r="D794" s="22" t="s">
        <v>28</v>
      </c>
      <c r="E794" s="22" t="s">
        <v>28</v>
      </c>
      <c r="F794" s="285" t="str">
        <f t="shared" si="111"/>
        <v/>
      </c>
      <c r="G794" s="60" t="str">
        <f>IF(A794="-","'-",IF("BND"=$A794,IF($B$782=Participant!$D$15,'ICS Param'!$D$62,'ICS Capital requirement'!$G$782),'ICS Param'!$D$63))</f>
        <v>'-</v>
      </c>
      <c r="H794" s="22" t="s">
        <v>28</v>
      </c>
      <c r="I794" s="26">
        <f t="shared" si="112"/>
        <v>0</v>
      </c>
      <c r="J794" s="22" t="s">
        <v>28</v>
      </c>
      <c r="K794" s="36">
        <f t="shared" si="113"/>
        <v>0</v>
      </c>
      <c r="X794" s="9" t="s">
        <v>0</v>
      </c>
    </row>
    <row r="795" spans="1:24" x14ac:dyDescent="0.2">
      <c r="A795" s="54" t="s">
        <v>28</v>
      </c>
      <c r="B795" s="25">
        <v>42</v>
      </c>
      <c r="C795" s="22" t="s">
        <v>28</v>
      </c>
      <c r="D795" s="22" t="s">
        <v>28</v>
      </c>
      <c r="E795" s="22" t="s">
        <v>28</v>
      </c>
      <c r="F795" s="285" t="str">
        <f t="shared" si="111"/>
        <v/>
      </c>
      <c r="G795" s="60" t="str">
        <f>IF(A795="-","'-",IF("BND"=$A795,IF($B$782=Participant!$D$15,'ICS Param'!$D$62,'ICS Capital requirement'!$G$782),'ICS Param'!$D$63))</f>
        <v>'-</v>
      </c>
      <c r="H795" s="22" t="s">
        <v>28</v>
      </c>
      <c r="I795" s="26">
        <f t="shared" si="112"/>
        <v>0</v>
      </c>
      <c r="J795" s="22" t="s">
        <v>28</v>
      </c>
      <c r="K795" s="36">
        <f t="shared" si="113"/>
        <v>0</v>
      </c>
      <c r="X795" s="9" t="s">
        <v>0</v>
      </c>
    </row>
    <row r="796" spans="1:24" x14ac:dyDescent="0.2">
      <c r="A796" s="54" t="s">
        <v>28</v>
      </c>
      <c r="B796" s="25">
        <v>43</v>
      </c>
      <c r="C796" s="22" t="s">
        <v>28</v>
      </c>
      <c r="D796" s="22" t="s">
        <v>28</v>
      </c>
      <c r="E796" s="22" t="s">
        <v>28</v>
      </c>
      <c r="F796" s="285" t="str">
        <f t="shared" si="111"/>
        <v/>
      </c>
      <c r="G796" s="60" t="str">
        <f>IF(A796="-","'-",IF("BND"=$A796,IF($B$782=Participant!$D$15,'ICS Param'!$D$62,'ICS Capital requirement'!$G$782),'ICS Param'!$D$63))</f>
        <v>'-</v>
      </c>
      <c r="H796" s="22" t="s">
        <v>28</v>
      </c>
      <c r="I796" s="26">
        <f t="shared" si="112"/>
        <v>0</v>
      </c>
      <c r="J796" s="22" t="s">
        <v>28</v>
      </c>
      <c r="K796" s="36">
        <f t="shared" si="113"/>
        <v>0</v>
      </c>
      <c r="X796" s="9" t="s">
        <v>0</v>
      </c>
    </row>
    <row r="797" spans="1:24" x14ac:dyDescent="0.2">
      <c r="A797" s="54" t="s">
        <v>28</v>
      </c>
      <c r="B797" s="25">
        <v>44</v>
      </c>
      <c r="C797" s="22" t="s">
        <v>28</v>
      </c>
      <c r="D797" s="22" t="s">
        <v>28</v>
      </c>
      <c r="E797" s="22" t="s">
        <v>28</v>
      </c>
      <c r="F797" s="285" t="str">
        <f t="shared" si="111"/>
        <v/>
      </c>
      <c r="G797" s="60" t="str">
        <f>IF(A797="-","'-",IF("BND"=$A797,IF($B$782=Participant!$D$15,'ICS Param'!$D$62,'ICS Capital requirement'!$G$782),'ICS Param'!$D$63))</f>
        <v>'-</v>
      </c>
      <c r="H797" s="22" t="s">
        <v>28</v>
      </c>
      <c r="I797" s="26">
        <f t="shared" si="112"/>
        <v>0</v>
      </c>
      <c r="J797" s="22" t="s">
        <v>28</v>
      </c>
      <c r="K797" s="36">
        <f t="shared" si="113"/>
        <v>0</v>
      </c>
      <c r="X797" s="9" t="s">
        <v>0</v>
      </c>
    </row>
    <row r="798" spans="1:24" x14ac:dyDescent="0.2">
      <c r="A798" s="61" t="s">
        <v>28</v>
      </c>
      <c r="B798" s="38">
        <v>45</v>
      </c>
      <c r="C798" s="47" t="s">
        <v>28</v>
      </c>
      <c r="D798" s="47" t="s">
        <v>28</v>
      </c>
      <c r="E798" s="47" t="s">
        <v>28</v>
      </c>
      <c r="F798" s="286" t="str">
        <f t="shared" si="111"/>
        <v/>
      </c>
      <c r="G798" s="146" t="str">
        <f>IF(A798="-","'-",IF("BND"=$A798,IF($B$782=Participant!$D$15,'ICS Param'!$D$62,'ICS Capital requirement'!$G$782),'ICS Param'!$D$63))</f>
        <v>'-</v>
      </c>
      <c r="H798" s="47" t="s">
        <v>28</v>
      </c>
      <c r="I798" s="41">
        <f t="shared" si="112"/>
        <v>0</v>
      </c>
      <c r="J798" s="47" t="s">
        <v>28</v>
      </c>
      <c r="K798" s="59">
        <f t="shared" si="113"/>
        <v>0</v>
      </c>
      <c r="X798" s="9" t="s">
        <v>0</v>
      </c>
    </row>
    <row r="799" spans="1:24" x14ac:dyDescent="0.2">
      <c r="X799" s="9" t="s">
        <v>0</v>
      </c>
    </row>
    <row r="800" spans="1:24" ht="15" x14ac:dyDescent="0.25">
      <c r="A800" s="127" t="s">
        <v>1111</v>
      </c>
      <c r="B800" s="9" t="s">
        <v>0</v>
      </c>
      <c r="C800" s="9" t="s">
        <v>0</v>
      </c>
      <c r="D800" s="9" t="s">
        <v>0</v>
      </c>
      <c r="E800" s="9" t="s">
        <v>0</v>
      </c>
      <c r="F800" s="9" t="s">
        <v>0</v>
      </c>
      <c r="G800" s="9" t="s">
        <v>0</v>
      </c>
      <c r="H800" s="9" t="s">
        <v>0</v>
      </c>
      <c r="I800" s="9" t="s">
        <v>0</v>
      </c>
      <c r="J800" s="9" t="s">
        <v>0</v>
      </c>
      <c r="K800" s="9" t="s">
        <v>0</v>
      </c>
      <c r="L800" s="9" t="s">
        <v>0</v>
      </c>
      <c r="M800" s="9" t="s">
        <v>0</v>
      </c>
      <c r="N800" s="9" t="s">
        <v>0</v>
      </c>
      <c r="O800" s="9" t="s">
        <v>0</v>
      </c>
      <c r="P800" s="9" t="s">
        <v>0</v>
      </c>
      <c r="Q800" s="9" t="s">
        <v>0</v>
      </c>
      <c r="R800" s="9" t="s">
        <v>0</v>
      </c>
      <c r="S800" s="9" t="s">
        <v>0</v>
      </c>
      <c r="T800" s="9" t="s">
        <v>0</v>
      </c>
      <c r="U800" s="9" t="s">
        <v>0</v>
      </c>
      <c r="V800" s="9" t="s">
        <v>0</v>
      </c>
      <c r="W800" s="9" t="s">
        <v>0</v>
      </c>
      <c r="X800" s="9" t="s">
        <v>0</v>
      </c>
    </row>
    <row r="801" spans="1:24" x14ac:dyDescent="0.2">
      <c r="X801" s="9" t="s">
        <v>0</v>
      </c>
    </row>
    <row r="802" spans="1:24" ht="24.95" customHeight="1" x14ac:dyDescent="0.2">
      <c r="F802" s="71" t="s">
        <v>1112</v>
      </c>
      <c r="G802" s="71" t="s">
        <v>1113</v>
      </c>
      <c r="H802" s="71" t="s">
        <v>1114</v>
      </c>
      <c r="K802" s="71" t="s">
        <v>102</v>
      </c>
      <c r="X802" s="9" t="s">
        <v>0</v>
      </c>
    </row>
    <row r="803" spans="1:24" x14ac:dyDescent="0.2">
      <c r="F803" s="287">
        <v>0.95</v>
      </c>
      <c r="G803" s="288">
        <v>0.71655999999999997</v>
      </c>
      <c r="H803" s="287">
        <v>0.03</v>
      </c>
      <c r="K803" s="287">
        <v>0.25</v>
      </c>
      <c r="X803" s="9" t="s">
        <v>0</v>
      </c>
    </row>
    <row r="804" spans="1:24" ht="125.1" customHeight="1" x14ac:dyDescent="0.2">
      <c r="A804" s="215" t="s">
        <v>1115</v>
      </c>
      <c r="B804" s="29"/>
      <c r="C804" s="29"/>
      <c r="D804" s="71" t="s">
        <v>1033</v>
      </c>
      <c r="E804" s="71" t="s">
        <v>1116</v>
      </c>
      <c r="F804" s="71" t="s">
        <v>1117</v>
      </c>
      <c r="G804" s="71" t="s">
        <v>1118</v>
      </c>
      <c r="H804" s="71" t="s">
        <v>1119</v>
      </c>
      <c r="I804" s="71" t="s">
        <v>1120</v>
      </c>
      <c r="J804" s="71" t="s">
        <v>1121</v>
      </c>
      <c r="K804" s="71" t="s">
        <v>1122</v>
      </c>
      <c r="L804" s="71" t="s">
        <v>606</v>
      </c>
      <c r="M804" s="71" t="s">
        <v>607</v>
      </c>
      <c r="N804" s="71" t="s">
        <v>608</v>
      </c>
      <c r="X804" s="9" t="s">
        <v>0</v>
      </c>
    </row>
    <row r="805" spans="1:24" x14ac:dyDescent="0.2">
      <c r="A805" s="31"/>
      <c r="B805" s="24">
        <v>127</v>
      </c>
      <c r="C805" s="17">
        <v>1</v>
      </c>
      <c r="D805" s="17">
        <v>2</v>
      </c>
      <c r="E805" s="17">
        <v>3</v>
      </c>
      <c r="F805" s="17">
        <v>4</v>
      </c>
      <c r="G805" s="17">
        <v>5</v>
      </c>
      <c r="H805" s="17">
        <v>6</v>
      </c>
      <c r="I805" s="17">
        <v>7</v>
      </c>
      <c r="J805" s="17">
        <v>8</v>
      </c>
      <c r="K805" s="17" t="s">
        <v>1123</v>
      </c>
      <c r="L805" s="17" t="s">
        <v>1124</v>
      </c>
      <c r="M805" s="17">
        <v>11</v>
      </c>
      <c r="N805" s="32" t="s">
        <v>300</v>
      </c>
      <c r="X805" s="9" t="s">
        <v>0</v>
      </c>
    </row>
    <row r="806" spans="1:24" x14ac:dyDescent="0.2">
      <c r="A806" s="37"/>
      <c r="B806" s="38">
        <v>1</v>
      </c>
      <c r="C806" s="44"/>
      <c r="D806" s="41">
        <f>SUM(C687:C691)</f>
        <v>0</v>
      </c>
      <c r="E806" s="41">
        <f>$C$16</f>
        <v>0</v>
      </c>
      <c r="F806" s="41">
        <f>SUM(E806)+$F$803*SUM(D806)</f>
        <v>0</v>
      </c>
      <c r="G806" s="41">
        <f>SUM(G810:G910)</f>
        <v>0</v>
      </c>
      <c r="H806" s="41">
        <f>H803*SUM('GAAP and ICS Balance Sheets'!G8)</f>
        <v>0</v>
      </c>
      <c r="I806" s="147" t="s">
        <v>28</v>
      </c>
      <c r="J806" s="47" t="s">
        <v>28</v>
      </c>
      <c r="K806" s="41">
        <f>K803*SUM(J806)</f>
        <v>0</v>
      </c>
      <c r="L806" s="41">
        <f>SUM(G806,K806)</f>
        <v>0</v>
      </c>
      <c r="M806" s="47" t="s">
        <v>28</v>
      </c>
      <c r="N806" s="59">
        <f>L806-SUM(M806)</f>
        <v>0</v>
      </c>
      <c r="X806" s="9" t="s">
        <v>0</v>
      </c>
    </row>
    <row r="807" spans="1:24" x14ac:dyDescent="0.2">
      <c r="X807" s="9" t="s">
        <v>0</v>
      </c>
    </row>
    <row r="808" spans="1:24" ht="50.1" customHeight="1" x14ac:dyDescent="0.2">
      <c r="A808" s="215" t="s">
        <v>1125</v>
      </c>
      <c r="B808" s="29"/>
      <c r="C808" s="71" t="s">
        <v>1126</v>
      </c>
      <c r="D808" s="71" t="s">
        <v>1033</v>
      </c>
      <c r="E808" s="71" t="s">
        <v>1116</v>
      </c>
      <c r="F808" s="71" t="s">
        <v>1117</v>
      </c>
      <c r="G808" s="71" t="s">
        <v>1127</v>
      </c>
      <c r="X808" s="9" t="s">
        <v>0</v>
      </c>
    </row>
    <row r="809" spans="1:24" x14ac:dyDescent="0.2">
      <c r="A809" s="55">
        <v>100</v>
      </c>
      <c r="B809" s="144">
        <v>128</v>
      </c>
      <c r="C809" s="17">
        <v>1</v>
      </c>
      <c r="D809" s="17">
        <v>2</v>
      </c>
      <c r="E809" s="17">
        <v>3</v>
      </c>
      <c r="F809" s="17" t="s">
        <v>1128</v>
      </c>
      <c r="G809" s="32">
        <v>5</v>
      </c>
      <c r="X809" s="9" t="s">
        <v>0</v>
      </c>
    </row>
    <row r="810" spans="1:24" x14ac:dyDescent="0.2">
      <c r="A810" s="12" t="s">
        <v>1129</v>
      </c>
      <c r="B810" s="25">
        <v>999</v>
      </c>
      <c r="C810" s="277" t="s">
        <v>28</v>
      </c>
      <c r="D810" s="115"/>
      <c r="E810" s="115"/>
      <c r="F810" s="115"/>
      <c r="G810" s="279" t="str">
        <f>IF(SUM(C810),SUM(C810)*$G$803,"")</f>
        <v/>
      </c>
      <c r="X810" s="9" t="s">
        <v>0</v>
      </c>
    </row>
    <row r="811" spans="1:24" x14ac:dyDescent="0.2">
      <c r="A811" s="54" t="s">
        <v>28</v>
      </c>
      <c r="B811" s="25">
        <v>1</v>
      </c>
      <c r="C811" s="22" t="s">
        <v>28</v>
      </c>
      <c r="D811" s="22" t="s">
        <v>28</v>
      </c>
      <c r="E811" s="22" t="s">
        <v>28</v>
      </c>
      <c r="F811" s="26" t="str">
        <f t="shared" ref="F811:F842" si="114">IF(SUM(D811,E811),SUM(E811)+$F$803*SUM(D811),"-")</f>
        <v>-</v>
      </c>
      <c r="G811" s="36" t="str">
        <f t="shared" ref="G811:G874" si="115">IF(AND(SUM($F$806),SUM(F811)),$G$803*(SUM(C811)-SUM($C$810))*F811/$F$806,"-")</f>
        <v>-</v>
      </c>
      <c r="X811" s="9" t="s">
        <v>0</v>
      </c>
    </row>
    <row r="812" spans="1:24" x14ac:dyDescent="0.2">
      <c r="A812" s="54" t="s">
        <v>28</v>
      </c>
      <c r="B812" s="25">
        <v>2</v>
      </c>
      <c r="C812" s="22" t="s">
        <v>28</v>
      </c>
      <c r="D812" s="22" t="s">
        <v>28</v>
      </c>
      <c r="E812" s="22" t="s">
        <v>28</v>
      </c>
      <c r="F812" s="26" t="str">
        <f t="shared" si="114"/>
        <v>-</v>
      </c>
      <c r="G812" s="36" t="str">
        <f t="shared" si="115"/>
        <v>-</v>
      </c>
      <c r="X812" s="9" t="s">
        <v>0</v>
      </c>
    </row>
    <row r="813" spans="1:24" x14ac:dyDescent="0.2">
      <c r="A813" s="54" t="s">
        <v>28</v>
      </c>
      <c r="B813" s="25">
        <v>3</v>
      </c>
      <c r="C813" s="22" t="s">
        <v>28</v>
      </c>
      <c r="D813" s="22" t="s">
        <v>28</v>
      </c>
      <c r="E813" s="22" t="s">
        <v>28</v>
      </c>
      <c r="F813" s="26" t="str">
        <f t="shared" si="114"/>
        <v>-</v>
      </c>
      <c r="G813" s="36" t="str">
        <f t="shared" si="115"/>
        <v>-</v>
      </c>
      <c r="X813" s="9" t="s">
        <v>0</v>
      </c>
    </row>
    <row r="814" spans="1:24" x14ac:dyDescent="0.2">
      <c r="A814" s="54" t="s">
        <v>28</v>
      </c>
      <c r="B814" s="25">
        <v>4</v>
      </c>
      <c r="C814" s="22" t="s">
        <v>28</v>
      </c>
      <c r="D814" s="22" t="s">
        <v>28</v>
      </c>
      <c r="E814" s="22" t="s">
        <v>28</v>
      </c>
      <c r="F814" s="26" t="str">
        <f t="shared" si="114"/>
        <v>-</v>
      </c>
      <c r="G814" s="36" t="str">
        <f t="shared" si="115"/>
        <v>-</v>
      </c>
      <c r="X814" s="9" t="s">
        <v>0</v>
      </c>
    </row>
    <row r="815" spans="1:24" x14ac:dyDescent="0.2">
      <c r="A815" s="54" t="s">
        <v>28</v>
      </c>
      <c r="B815" s="25">
        <v>5</v>
      </c>
      <c r="C815" s="22" t="s">
        <v>28</v>
      </c>
      <c r="D815" s="22" t="s">
        <v>28</v>
      </c>
      <c r="E815" s="22" t="s">
        <v>28</v>
      </c>
      <c r="F815" s="26" t="str">
        <f t="shared" si="114"/>
        <v>-</v>
      </c>
      <c r="G815" s="36" t="str">
        <f t="shared" si="115"/>
        <v>-</v>
      </c>
      <c r="X815" s="9" t="s">
        <v>0</v>
      </c>
    </row>
    <row r="816" spans="1:24" x14ac:dyDescent="0.2">
      <c r="A816" s="54" t="s">
        <v>28</v>
      </c>
      <c r="B816" s="25">
        <v>6</v>
      </c>
      <c r="C816" s="22" t="s">
        <v>28</v>
      </c>
      <c r="D816" s="22" t="s">
        <v>28</v>
      </c>
      <c r="E816" s="22" t="s">
        <v>28</v>
      </c>
      <c r="F816" s="26" t="str">
        <f t="shared" si="114"/>
        <v>-</v>
      </c>
      <c r="G816" s="36" t="str">
        <f t="shared" si="115"/>
        <v>-</v>
      </c>
      <c r="X816" s="9" t="s">
        <v>0</v>
      </c>
    </row>
    <row r="817" spans="1:24" x14ac:dyDescent="0.2">
      <c r="A817" s="54" t="s">
        <v>28</v>
      </c>
      <c r="B817" s="25">
        <v>7</v>
      </c>
      <c r="C817" s="22" t="s">
        <v>28</v>
      </c>
      <c r="D817" s="22" t="s">
        <v>28</v>
      </c>
      <c r="E817" s="22" t="s">
        <v>28</v>
      </c>
      <c r="F817" s="26" t="str">
        <f t="shared" si="114"/>
        <v>-</v>
      </c>
      <c r="G817" s="36" t="str">
        <f t="shared" si="115"/>
        <v>-</v>
      </c>
      <c r="X817" s="9" t="s">
        <v>0</v>
      </c>
    </row>
    <row r="818" spans="1:24" x14ac:dyDescent="0.2">
      <c r="A818" s="54" t="s">
        <v>28</v>
      </c>
      <c r="B818" s="25">
        <v>8</v>
      </c>
      <c r="C818" s="22" t="s">
        <v>28</v>
      </c>
      <c r="D818" s="22" t="s">
        <v>28</v>
      </c>
      <c r="E818" s="22" t="s">
        <v>28</v>
      </c>
      <c r="F818" s="26" t="str">
        <f t="shared" si="114"/>
        <v>-</v>
      </c>
      <c r="G818" s="36" t="str">
        <f t="shared" si="115"/>
        <v>-</v>
      </c>
      <c r="X818" s="9" t="s">
        <v>0</v>
      </c>
    </row>
    <row r="819" spans="1:24" x14ac:dyDescent="0.2">
      <c r="A819" s="54" t="s">
        <v>28</v>
      </c>
      <c r="B819" s="25">
        <v>9</v>
      </c>
      <c r="C819" s="22" t="s">
        <v>28</v>
      </c>
      <c r="D819" s="22" t="s">
        <v>28</v>
      </c>
      <c r="E819" s="22" t="s">
        <v>28</v>
      </c>
      <c r="F819" s="26" t="str">
        <f t="shared" si="114"/>
        <v>-</v>
      </c>
      <c r="G819" s="36" t="str">
        <f t="shared" si="115"/>
        <v>-</v>
      </c>
      <c r="X819" s="9" t="s">
        <v>0</v>
      </c>
    </row>
    <row r="820" spans="1:24" x14ac:dyDescent="0.2">
      <c r="A820" s="54" t="s">
        <v>28</v>
      </c>
      <c r="B820" s="25">
        <v>10</v>
      </c>
      <c r="C820" s="22" t="s">
        <v>28</v>
      </c>
      <c r="D820" s="22" t="s">
        <v>28</v>
      </c>
      <c r="E820" s="22" t="s">
        <v>28</v>
      </c>
      <c r="F820" s="26" t="str">
        <f t="shared" si="114"/>
        <v>-</v>
      </c>
      <c r="G820" s="36" t="str">
        <f t="shared" si="115"/>
        <v>-</v>
      </c>
      <c r="X820" s="9" t="s">
        <v>0</v>
      </c>
    </row>
    <row r="821" spans="1:24" x14ac:dyDescent="0.2">
      <c r="A821" s="54" t="s">
        <v>28</v>
      </c>
      <c r="B821" s="25">
        <v>11</v>
      </c>
      <c r="C821" s="22" t="s">
        <v>28</v>
      </c>
      <c r="D821" s="22" t="s">
        <v>28</v>
      </c>
      <c r="E821" s="22" t="s">
        <v>28</v>
      </c>
      <c r="F821" s="26" t="str">
        <f t="shared" si="114"/>
        <v>-</v>
      </c>
      <c r="G821" s="36" t="str">
        <f t="shared" si="115"/>
        <v>-</v>
      </c>
      <c r="X821" s="9" t="s">
        <v>0</v>
      </c>
    </row>
    <row r="822" spans="1:24" x14ac:dyDescent="0.2">
      <c r="A822" s="54" t="s">
        <v>28</v>
      </c>
      <c r="B822" s="25">
        <v>12</v>
      </c>
      <c r="C822" s="22" t="s">
        <v>28</v>
      </c>
      <c r="D822" s="22" t="s">
        <v>28</v>
      </c>
      <c r="E822" s="22" t="s">
        <v>28</v>
      </c>
      <c r="F822" s="26" t="str">
        <f t="shared" si="114"/>
        <v>-</v>
      </c>
      <c r="G822" s="36" t="str">
        <f t="shared" si="115"/>
        <v>-</v>
      </c>
      <c r="X822" s="9" t="s">
        <v>0</v>
      </c>
    </row>
    <row r="823" spans="1:24" x14ac:dyDescent="0.2">
      <c r="A823" s="54" t="s">
        <v>28</v>
      </c>
      <c r="B823" s="25">
        <v>13</v>
      </c>
      <c r="C823" s="22" t="s">
        <v>28</v>
      </c>
      <c r="D823" s="22" t="s">
        <v>28</v>
      </c>
      <c r="E823" s="22" t="s">
        <v>28</v>
      </c>
      <c r="F823" s="26" t="str">
        <f t="shared" si="114"/>
        <v>-</v>
      </c>
      <c r="G823" s="36" t="str">
        <f t="shared" si="115"/>
        <v>-</v>
      </c>
      <c r="X823" s="9" t="s">
        <v>0</v>
      </c>
    </row>
    <row r="824" spans="1:24" x14ac:dyDescent="0.2">
      <c r="A824" s="54" t="s">
        <v>28</v>
      </c>
      <c r="B824" s="25">
        <v>14</v>
      </c>
      <c r="C824" s="22" t="s">
        <v>28</v>
      </c>
      <c r="D824" s="22" t="s">
        <v>28</v>
      </c>
      <c r="E824" s="22" t="s">
        <v>28</v>
      </c>
      <c r="F824" s="26" t="str">
        <f t="shared" si="114"/>
        <v>-</v>
      </c>
      <c r="G824" s="36" t="str">
        <f t="shared" si="115"/>
        <v>-</v>
      </c>
      <c r="X824" s="9" t="s">
        <v>0</v>
      </c>
    </row>
    <row r="825" spans="1:24" x14ac:dyDescent="0.2">
      <c r="A825" s="54" t="s">
        <v>28</v>
      </c>
      <c r="B825" s="25">
        <v>15</v>
      </c>
      <c r="C825" s="22" t="s">
        <v>28</v>
      </c>
      <c r="D825" s="22" t="s">
        <v>28</v>
      </c>
      <c r="E825" s="22" t="s">
        <v>28</v>
      </c>
      <c r="F825" s="26" t="str">
        <f t="shared" si="114"/>
        <v>-</v>
      </c>
      <c r="G825" s="36" t="str">
        <f t="shared" si="115"/>
        <v>-</v>
      </c>
      <c r="X825" s="9" t="s">
        <v>0</v>
      </c>
    </row>
    <row r="826" spans="1:24" x14ac:dyDescent="0.2">
      <c r="A826" s="54" t="s">
        <v>28</v>
      </c>
      <c r="B826" s="25">
        <v>16</v>
      </c>
      <c r="C826" s="22" t="s">
        <v>28</v>
      </c>
      <c r="D826" s="22" t="s">
        <v>28</v>
      </c>
      <c r="E826" s="22" t="s">
        <v>28</v>
      </c>
      <c r="F826" s="26" t="str">
        <f t="shared" si="114"/>
        <v>-</v>
      </c>
      <c r="G826" s="36" t="str">
        <f t="shared" si="115"/>
        <v>-</v>
      </c>
      <c r="X826" s="9" t="s">
        <v>0</v>
      </c>
    </row>
    <row r="827" spans="1:24" x14ac:dyDescent="0.2">
      <c r="A827" s="54" t="s">
        <v>28</v>
      </c>
      <c r="B827" s="25">
        <v>17</v>
      </c>
      <c r="C827" s="22" t="s">
        <v>28</v>
      </c>
      <c r="D827" s="22" t="s">
        <v>28</v>
      </c>
      <c r="E827" s="22" t="s">
        <v>28</v>
      </c>
      <c r="F827" s="26" t="str">
        <f t="shared" si="114"/>
        <v>-</v>
      </c>
      <c r="G827" s="36" t="str">
        <f t="shared" si="115"/>
        <v>-</v>
      </c>
      <c r="X827" s="9" t="s">
        <v>0</v>
      </c>
    </row>
    <row r="828" spans="1:24" x14ac:dyDescent="0.2">
      <c r="A828" s="54" t="s">
        <v>28</v>
      </c>
      <c r="B828" s="25">
        <v>18</v>
      </c>
      <c r="C828" s="22" t="s">
        <v>28</v>
      </c>
      <c r="D828" s="22" t="s">
        <v>28</v>
      </c>
      <c r="E828" s="22" t="s">
        <v>28</v>
      </c>
      <c r="F828" s="26" t="str">
        <f t="shared" si="114"/>
        <v>-</v>
      </c>
      <c r="G828" s="36" t="str">
        <f t="shared" si="115"/>
        <v>-</v>
      </c>
      <c r="X828" s="9" t="s">
        <v>0</v>
      </c>
    </row>
    <row r="829" spans="1:24" x14ac:dyDescent="0.2">
      <c r="A829" s="54" t="s">
        <v>28</v>
      </c>
      <c r="B829" s="25">
        <v>19</v>
      </c>
      <c r="C829" s="22" t="s">
        <v>28</v>
      </c>
      <c r="D829" s="22" t="s">
        <v>28</v>
      </c>
      <c r="E829" s="22" t="s">
        <v>28</v>
      </c>
      <c r="F829" s="26" t="str">
        <f t="shared" si="114"/>
        <v>-</v>
      </c>
      <c r="G829" s="36" t="str">
        <f t="shared" si="115"/>
        <v>-</v>
      </c>
      <c r="X829" s="9" t="s">
        <v>0</v>
      </c>
    </row>
    <row r="830" spans="1:24" x14ac:dyDescent="0.2">
      <c r="A830" s="54" t="s">
        <v>28</v>
      </c>
      <c r="B830" s="25">
        <v>20</v>
      </c>
      <c r="C830" s="22" t="s">
        <v>28</v>
      </c>
      <c r="D830" s="22" t="s">
        <v>28</v>
      </c>
      <c r="E830" s="22" t="s">
        <v>28</v>
      </c>
      <c r="F830" s="26" t="str">
        <f t="shared" si="114"/>
        <v>-</v>
      </c>
      <c r="G830" s="36" t="str">
        <f t="shared" si="115"/>
        <v>-</v>
      </c>
      <c r="X830" s="9" t="s">
        <v>0</v>
      </c>
    </row>
    <row r="831" spans="1:24" x14ac:dyDescent="0.2">
      <c r="A831" s="54" t="s">
        <v>28</v>
      </c>
      <c r="B831" s="25">
        <v>21</v>
      </c>
      <c r="C831" s="22" t="s">
        <v>28</v>
      </c>
      <c r="D831" s="22" t="s">
        <v>28</v>
      </c>
      <c r="E831" s="22" t="s">
        <v>28</v>
      </c>
      <c r="F831" s="26" t="str">
        <f t="shared" si="114"/>
        <v>-</v>
      </c>
      <c r="G831" s="36" t="str">
        <f t="shared" si="115"/>
        <v>-</v>
      </c>
      <c r="X831" s="9" t="s">
        <v>0</v>
      </c>
    </row>
    <row r="832" spans="1:24" x14ac:dyDescent="0.2">
      <c r="A832" s="54" t="s">
        <v>28</v>
      </c>
      <c r="B832" s="25">
        <v>22</v>
      </c>
      <c r="C832" s="22" t="s">
        <v>28</v>
      </c>
      <c r="D832" s="22" t="s">
        <v>28</v>
      </c>
      <c r="E832" s="22" t="s">
        <v>28</v>
      </c>
      <c r="F832" s="26" t="str">
        <f t="shared" si="114"/>
        <v>-</v>
      </c>
      <c r="G832" s="36" t="str">
        <f t="shared" si="115"/>
        <v>-</v>
      </c>
      <c r="X832" s="9" t="s">
        <v>0</v>
      </c>
    </row>
    <row r="833" spans="1:24" x14ac:dyDescent="0.2">
      <c r="A833" s="54" t="s">
        <v>28</v>
      </c>
      <c r="B833" s="25">
        <v>23</v>
      </c>
      <c r="C833" s="22" t="s">
        <v>28</v>
      </c>
      <c r="D833" s="22" t="s">
        <v>28</v>
      </c>
      <c r="E833" s="22" t="s">
        <v>28</v>
      </c>
      <c r="F833" s="26" t="str">
        <f t="shared" si="114"/>
        <v>-</v>
      </c>
      <c r="G833" s="36" t="str">
        <f t="shared" si="115"/>
        <v>-</v>
      </c>
      <c r="X833" s="9" t="s">
        <v>0</v>
      </c>
    </row>
    <row r="834" spans="1:24" x14ac:dyDescent="0.2">
      <c r="A834" s="54" t="s">
        <v>28</v>
      </c>
      <c r="B834" s="25">
        <v>24</v>
      </c>
      <c r="C834" s="22" t="s">
        <v>28</v>
      </c>
      <c r="D834" s="22" t="s">
        <v>28</v>
      </c>
      <c r="E834" s="22" t="s">
        <v>28</v>
      </c>
      <c r="F834" s="26" t="str">
        <f t="shared" si="114"/>
        <v>-</v>
      </c>
      <c r="G834" s="36" t="str">
        <f t="shared" si="115"/>
        <v>-</v>
      </c>
      <c r="X834" s="9" t="s">
        <v>0</v>
      </c>
    </row>
    <row r="835" spans="1:24" x14ac:dyDescent="0.2">
      <c r="A835" s="54" t="s">
        <v>28</v>
      </c>
      <c r="B835" s="25">
        <v>25</v>
      </c>
      <c r="C835" s="22" t="s">
        <v>28</v>
      </c>
      <c r="D835" s="22" t="s">
        <v>28</v>
      </c>
      <c r="E835" s="22" t="s">
        <v>28</v>
      </c>
      <c r="F835" s="26" t="str">
        <f t="shared" si="114"/>
        <v>-</v>
      </c>
      <c r="G835" s="36" t="str">
        <f t="shared" si="115"/>
        <v>-</v>
      </c>
      <c r="X835" s="9" t="s">
        <v>0</v>
      </c>
    </row>
    <row r="836" spans="1:24" x14ac:dyDescent="0.2">
      <c r="A836" s="54" t="s">
        <v>28</v>
      </c>
      <c r="B836" s="25">
        <v>26</v>
      </c>
      <c r="C836" s="22" t="s">
        <v>28</v>
      </c>
      <c r="D836" s="22" t="s">
        <v>28</v>
      </c>
      <c r="E836" s="22" t="s">
        <v>28</v>
      </c>
      <c r="F836" s="26" t="str">
        <f t="shared" si="114"/>
        <v>-</v>
      </c>
      <c r="G836" s="36" t="str">
        <f t="shared" si="115"/>
        <v>-</v>
      </c>
      <c r="X836" s="9" t="s">
        <v>0</v>
      </c>
    </row>
    <row r="837" spans="1:24" x14ac:dyDescent="0.2">
      <c r="A837" s="54" t="s">
        <v>28</v>
      </c>
      <c r="B837" s="25">
        <v>27</v>
      </c>
      <c r="C837" s="22" t="s">
        <v>28</v>
      </c>
      <c r="D837" s="22" t="s">
        <v>28</v>
      </c>
      <c r="E837" s="22" t="s">
        <v>28</v>
      </c>
      <c r="F837" s="26" t="str">
        <f t="shared" si="114"/>
        <v>-</v>
      </c>
      <c r="G837" s="36" t="str">
        <f t="shared" si="115"/>
        <v>-</v>
      </c>
      <c r="X837" s="9" t="s">
        <v>0</v>
      </c>
    </row>
    <row r="838" spans="1:24" x14ac:dyDescent="0.2">
      <c r="A838" s="54" t="s">
        <v>28</v>
      </c>
      <c r="B838" s="25">
        <v>28</v>
      </c>
      <c r="C838" s="22" t="s">
        <v>28</v>
      </c>
      <c r="D838" s="22" t="s">
        <v>28</v>
      </c>
      <c r="E838" s="22" t="s">
        <v>28</v>
      </c>
      <c r="F838" s="26" t="str">
        <f t="shared" si="114"/>
        <v>-</v>
      </c>
      <c r="G838" s="36" t="str">
        <f t="shared" si="115"/>
        <v>-</v>
      </c>
      <c r="X838" s="9" t="s">
        <v>0</v>
      </c>
    </row>
    <row r="839" spans="1:24" x14ac:dyDescent="0.2">
      <c r="A839" s="54" t="s">
        <v>28</v>
      </c>
      <c r="B839" s="25">
        <v>29</v>
      </c>
      <c r="C839" s="22" t="s">
        <v>28</v>
      </c>
      <c r="D839" s="22" t="s">
        <v>28</v>
      </c>
      <c r="E839" s="22" t="s">
        <v>28</v>
      </c>
      <c r="F839" s="26" t="str">
        <f t="shared" si="114"/>
        <v>-</v>
      </c>
      <c r="G839" s="36" t="str">
        <f t="shared" si="115"/>
        <v>-</v>
      </c>
      <c r="X839" s="9" t="s">
        <v>0</v>
      </c>
    </row>
    <row r="840" spans="1:24" x14ac:dyDescent="0.2">
      <c r="A840" s="54" t="s">
        <v>28</v>
      </c>
      <c r="B840" s="25">
        <v>30</v>
      </c>
      <c r="C840" s="22" t="s">
        <v>28</v>
      </c>
      <c r="D840" s="22" t="s">
        <v>28</v>
      </c>
      <c r="E840" s="22" t="s">
        <v>28</v>
      </c>
      <c r="F840" s="26" t="str">
        <f t="shared" si="114"/>
        <v>-</v>
      </c>
      <c r="G840" s="36" t="str">
        <f t="shared" si="115"/>
        <v>-</v>
      </c>
      <c r="X840" s="9" t="s">
        <v>0</v>
      </c>
    </row>
    <row r="841" spans="1:24" x14ac:dyDescent="0.2">
      <c r="A841" s="54" t="s">
        <v>28</v>
      </c>
      <c r="B841" s="25">
        <v>31</v>
      </c>
      <c r="C841" s="22" t="s">
        <v>28</v>
      </c>
      <c r="D841" s="22" t="s">
        <v>28</v>
      </c>
      <c r="E841" s="22" t="s">
        <v>28</v>
      </c>
      <c r="F841" s="26" t="str">
        <f t="shared" si="114"/>
        <v>-</v>
      </c>
      <c r="G841" s="36" t="str">
        <f t="shared" si="115"/>
        <v>-</v>
      </c>
      <c r="X841" s="9" t="s">
        <v>0</v>
      </c>
    </row>
    <row r="842" spans="1:24" x14ac:dyDescent="0.2">
      <c r="A842" s="54" t="s">
        <v>28</v>
      </c>
      <c r="B842" s="25">
        <v>32</v>
      </c>
      <c r="C842" s="22" t="s">
        <v>28</v>
      </c>
      <c r="D842" s="22" t="s">
        <v>28</v>
      </c>
      <c r="E842" s="22" t="s">
        <v>28</v>
      </c>
      <c r="F842" s="26" t="str">
        <f t="shared" si="114"/>
        <v>-</v>
      </c>
      <c r="G842" s="36" t="str">
        <f t="shared" si="115"/>
        <v>-</v>
      </c>
      <c r="X842" s="9" t="s">
        <v>0</v>
      </c>
    </row>
    <row r="843" spans="1:24" x14ac:dyDescent="0.2">
      <c r="A843" s="54" t="s">
        <v>28</v>
      </c>
      <c r="B843" s="25">
        <v>33</v>
      </c>
      <c r="C843" s="22" t="s">
        <v>28</v>
      </c>
      <c r="D843" s="22" t="s">
        <v>28</v>
      </c>
      <c r="E843" s="22" t="s">
        <v>28</v>
      </c>
      <c r="F843" s="26" t="str">
        <f t="shared" ref="F843:F906" si="116">IF(SUM(D843,E843),SUM(E843)+$F$803*SUM(D843),"-")</f>
        <v>-</v>
      </c>
      <c r="G843" s="36" t="str">
        <f t="shared" si="115"/>
        <v>-</v>
      </c>
      <c r="X843" s="9" t="s">
        <v>0</v>
      </c>
    </row>
    <row r="844" spans="1:24" x14ac:dyDescent="0.2">
      <c r="A844" s="54" t="s">
        <v>28</v>
      </c>
      <c r="B844" s="25">
        <v>34</v>
      </c>
      <c r="C844" s="22" t="s">
        <v>28</v>
      </c>
      <c r="D844" s="22" t="s">
        <v>28</v>
      </c>
      <c r="E844" s="22" t="s">
        <v>28</v>
      </c>
      <c r="F844" s="26" t="str">
        <f t="shared" si="116"/>
        <v>-</v>
      </c>
      <c r="G844" s="36" t="str">
        <f t="shared" si="115"/>
        <v>-</v>
      </c>
      <c r="X844" s="9" t="s">
        <v>0</v>
      </c>
    </row>
    <row r="845" spans="1:24" x14ac:dyDescent="0.2">
      <c r="A845" s="54" t="s">
        <v>28</v>
      </c>
      <c r="B845" s="25">
        <v>35</v>
      </c>
      <c r="C845" s="22" t="s">
        <v>28</v>
      </c>
      <c r="D845" s="22" t="s">
        <v>28</v>
      </c>
      <c r="E845" s="22" t="s">
        <v>28</v>
      </c>
      <c r="F845" s="26" t="str">
        <f t="shared" si="116"/>
        <v>-</v>
      </c>
      <c r="G845" s="36" t="str">
        <f t="shared" si="115"/>
        <v>-</v>
      </c>
      <c r="X845" s="9" t="s">
        <v>0</v>
      </c>
    </row>
    <row r="846" spans="1:24" x14ac:dyDescent="0.2">
      <c r="A846" s="54" t="s">
        <v>28</v>
      </c>
      <c r="B846" s="25">
        <v>36</v>
      </c>
      <c r="C846" s="22" t="s">
        <v>28</v>
      </c>
      <c r="D846" s="22" t="s">
        <v>28</v>
      </c>
      <c r="E846" s="22" t="s">
        <v>28</v>
      </c>
      <c r="F846" s="26" t="str">
        <f t="shared" si="116"/>
        <v>-</v>
      </c>
      <c r="G846" s="36" t="str">
        <f t="shared" si="115"/>
        <v>-</v>
      </c>
      <c r="X846" s="9" t="s">
        <v>0</v>
      </c>
    </row>
    <row r="847" spans="1:24" x14ac:dyDescent="0.2">
      <c r="A847" s="54" t="s">
        <v>28</v>
      </c>
      <c r="B847" s="25">
        <v>37</v>
      </c>
      <c r="C847" s="22" t="s">
        <v>28</v>
      </c>
      <c r="D847" s="22" t="s">
        <v>28</v>
      </c>
      <c r="E847" s="22" t="s">
        <v>28</v>
      </c>
      <c r="F847" s="26" t="str">
        <f t="shared" si="116"/>
        <v>-</v>
      </c>
      <c r="G847" s="36" t="str">
        <f t="shared" si="115"/>
        <v>-</v>
      </c>
      <c r="X847" s="9" t="s">
        <v>0</v>
      </c>
    </row>
    <row r="848" spans="1:24" x14ac:dyDescent="0.2">
      <c r="A848" s="54" t="s">
        <v>28</v>
      </c>
      <c r="B848" s="25">
        <v>38</v>
      </c>
      <c r="C848" s="22" t="s">
        <v>28</v>
      </c>
      <c r="D848" s="22" t="s">
        <v>28</v>
      </c>
      <c r="E848" s="22" t="s">
        <v>28</v>
      </c>
      <c r="F848" s="26" t="str">
        <f t="shared" si="116"/>
        <v>-</v>
      </c>
      <c r="G848" s="36" t="str">
        <f t="shared" si="115"/>
        <v>-</v>
      </c>
      <c r="X848" s="9" t="s">
        <v>0</v>
      </c>
    </row>
    <row r="849" spans="1:24" x14ac:dyDescent="0.2">
      <c r="A849" s="54" t="s">
        <v>28</v>
      </c>
      <c r="B849" s="25">
        <v>39</v>
      </c>
      <c r="C849" s="22" t="s">
        <v>28</v>
      </c>
      <c r="D849" s="22" t="s">
        <v>28</v>
      </c>
      <c r="E849" s="22" t="s">
        <v>28</v>
      </c>
      <c r="F849" s="26" t="str">
        <f t="shared" si="116"/>
        <v>-</v>
      </c>
      <c r="G849" s="36" t="str">
        <f t="shared" si="115"/>
        <v>-</v>
      </c>
      <c r="X849" s="9" t="s">
        <v>0</v>
      </c>
    </row>
    <row r="850" spans="1:24" x14ac:dyDescent="0.2">
      <c r="A850" s="54" t="s">
        <v>28</v>
      </c>
      <c r="B850" s="25">
        <v>40</v>
      </c>
      <c r="C850" s="22" t="s">
        <v>28</v>
      </c>
      <c r="D850" s="22" t="s">
        <v>28</v>
      </c>
      <c r="E850" s="22" t="s">
        <v>28</v>
      </c>
      <c r="F850" s="26" t="str">
        <f t="shared" si="116"/>
        <v>-</v>
      </c>
      <c r="G850" s="36" t="str">
        <f t="shared" si="115"/>
        <v>-</v>
      </c>
      <c r="X850" s="9" t="s">
        <v>0</v>
      </c>
    </row>
    <row r="851" spans="1:24" x14ac:dyDescent="0.2">
      <c r="A851" s="54" t="s">
        <v>28</v>
      </c>
      <c r="B851" s="25">
        <v>41</v>
      </c>
      <c r="C851" s="22" t="s">
        <v>28</v>
      </c>
      <c r="D851" s="22" t="s">
        <v>28</v>
      </c>
      <c r="E851" s="22" t="s">
        <v>28</v>
      </c>
      <c r="F851" s="26" t="str">
        <f t="shared" si="116"/>
        <v>-</v>
      </c>
      <c r="G851" s="36" t="str">
        <f t="shared" si="115"/>
        <v>-</v>
      </c>
      <c r="X851" s="9" t="s">
        <v>0</v>
      </c>
    </row>
    <row r="852" spans="1:24" x14ac:dyDescent="0.2">
      <c r="A852" s="54" t="s">
        <v>28</v>
      </c>
      <c r="B852" s="25">
        <v>42</v>
      </c>
      <c r="C852" s="22" t="s">
        <v>28</v>
      </c>
      <c r="D852" s="22" t="s">
        <v>28</v>
      </c>
      <c r="E852" s="22" t="s">
        <v>28</v>
      </c>
      <c r="F852" s="26" t="str">
        <f t="shared" si="116"/>
        <v>-</v>
      </c>
      <c r="G852" s="36" t="str">
        <f t="shared" si="115"/>
        <v>-</v>
      </c>
      <c r="X852" s="9" t="s">
        <v>0</v>
      </c>
    </row>
    <row r="853" spans="1:24" x14ac:dyDescent="0.2">
      <c r="A853" s="54" t="s">
        <v>28</v>
      </c>
      <c r="B853" s="25">
        <v>43</v>
      </c>
      <c r="C853" s="22" t="s">
        <v>28</v>
      </c>
      <c r="D853" s="22" t="s">
        <v>28</v>
      </c>
      <c r="E853" s="22" t="s">
        <v>28</v>
      </c>
      <c r="F853" s="26" t="str">
        <f t="shared" si="116"/>
        <v>-</v>
      </c>
      <c r="G853" s="36" t="str">
        <f t="shared" si="115"/>
        <v>-</v>
      </c>
      <c r="X853" s="9" t="s">
        <v>0</v>
      </c>
    </row>
    <row r="854" spans="1:24" x14ac:dyDescent="0.2">
      <c r="A854" s="54" t="s">
        <v>28</v>
      </c>
      <c r="B854" s="25">
        <v>44</v>
      </c>
      <c r="C854" s="22" t="s">
        <v>28</v>
      </c>
      <c r="D854" s="22" t="s">
        <v>28</v>
      </c>
      <c r="E854" s="22" t="s">
        <v>28</v>
      </c>
      <c r="F854" s="26" t="str">
        <f t="shared" si="116"/>
        <v>-</v>
      </c>
      <c r="G854" s="36" t="str">
        <f t="shared" si="115"/>
        <v>-</v>
      </c>
      <c r="X854" s="9" t="s">
        <v>0</v>
      </c>
    </row>
    <row r="855" spans="1:24" x14ac:dyDescent="0.2">
      <c r="A855" s="54" t="s">
        <v>28</v>
      </c>
      <c r="B855" s="25">
        <v>45</v>
      </c>
      <c r="C855" s="22" t="s">
        <v>28</v>
      </c>
      <c r="D855" s="22" t="s">
        <v>28</v>
      </c>
      <c r="E855" s="22" t="s">
        <v>28</v>
      </c>
      <c r="F855" s="26" t="str">
        <f t="shared" si="116"/>
        <v>-</v>
      </c>
      <c r="G855" s="36" t="str">
        <f t="shared" si="115"/>
        <v>-</v>
      </c>
      <c r="X855" s="9" t="s">
        <v>0</v>
      </c>
    </row>
    <row r="856" spans="1:24" x14ac:dyDescent="0.2">
      <c r="A856" s="54" t="s">
        <v>28</v>
      </c>
      <c r="B856" s="25">
        <v>46</v>
      </c>
      <c r="C856" s="22" t="s">
        <v>28</v>
      </c>
      <c r="D856" s="22" t="s">
        <v>28</v>
      </c>
      <c r="E856" s="22" t="s">
        <v>28</v>
      </c>
      <c r="F856" s="26" t="str">
        <f t="shared" si="116"/>
        <v>-</v>
      </c>
      <c r="G856" s="36" t="str">
        <f t="shared" si="115"/>
        <v>-</v>
      </c>
      <c r="X856" s="9" t="s">
        <v>0</v>
      </c>
    </row>
    <row r="857" spans="1:24" x14ac:dyDescent="0.2">
      <c r="A857" s="54" t="s">
        <v>28</v>
      </c>
      <c r="B857" s="25">
        <v>47</v>
      </c>
      <c r="C857" s="22" t="s">
        <v>28</v>
      </c>
      <c r="D857" s="22" t="s">
        <v>28</v>
      </c>
      <c r="E857" s="22" t="s">
        <v>28</v>
      </c>
      <c r="F857" s="26" t="str">
        <f t="shared" si="116"/>
        <v>-</v>
      </c>
      <c r="G857" s="36" t="str">
        <f t="shared" si="115"/>
        <v>-</v>
      </c>
      <c r="X857" s="9" t="s">
        <v>0</v>
      </c>
    </row>
    <row r="858" spans="1:24" x14ac:dyDescent="0.2">
      <c r="A858" s="54" t="s">
        <v>28</v>
      </c>
      <c r="B858" s="25">
        <v>48</v>
      </c>
      <c r="C858" s="22" t="s">
        <v>28</v>
      </c>
      <c r="D858" s="22" t="s">
        <v>28</v>
      </c>
      <c r="E858" s="22" t="s">
        <v>28</v>
      </c>
      <c r="F858" s="26" t="str">
        <f t="shared" si="116"/>
        <v>-</v>
      </c>
      <c r="G858" s="36" t="str">
        <f t="shared" si="115"/>
        <v>-</v>
      </c>
      <c r="X858" s="9" t="s">
        <v>0</v>
      </c>
    </row>
    <row r="859" spans="1:24" x14ac:dyDescent="0.2">
      <c r="A859" s="54" t="s">
        <v>28</v>
      </c>
      <c r="B859" s="25">
        <v>49</v>
      </c>
      <c r="C859" s="22" t="s">
        <v>28</v>
      </c>
      <c r="D859" s="22" t="s">
        <v>28</v>
      </c>
      <c r="E859" s="22" t="s">
        <v>28</v>
      </c>
      <c r="F859" s="26" t="str">
        <f t="shared" si="116"/>
        <v>-</v>
      </c>
      <c r="G859" s="36" t="str">
        <f t="shared" si="115"/>
        <v>-</v>
      </c>
      <c r="X859" s="9" t="s">
        <v>0</v>
      </c>
    </row>
    <row r="860" spans="1:24" x14ac:dyDescent="0.2">
      <c r="A860" s="54" t="s">
        <v>28</v>
      </c>
      <c r="B860" s="25">
        <v>50</v>
      </c>
      <c r="C860" s="22" t="s">
        <v>28</v>
      </c>
      <c r="D860" s="22" t="s">
        <v>28</v>
      </c>
      <c r="E860" s="22" t="s">
        <v>28</v>
      </c>
      <c r="F860" s="26" t="str">
        <f t="shared" si="116"/>
        <v>-</v>
      </c>
      <c r="G860" s="36" t="str">
        <f t="shared" si="115"/>
        <v>-</v>
      </c>
      <c r="X860" s="9" t="s">
        <v>0</v>
      </c>
    </row>
    <row r="861" spans="1:24" x14ac:dyDescent="0.2">
      <c r="A861" s="54" t="s">
        <v>28</v>
      </c>
      <c r="B861" s="25">
        <v>51</v>
      </c>
      <c r="C861" s="22" t="s">
        <v>28</v>
      </c>
      <c r="D861" s="22" t="s">
        <v>28</v>
      </c>
      <c r="E861" s="22" t="s">
        <v>28</v>
      </c>
      <c r="F861" s="26" t="str">
        <f t="shared" si="116"/>
        <v>-</v>
      </c>
      <c r="G861" s="36" t="str">
        <f t="shared" si="115"/>
        <v>-</v>
      </c>
      <c r="X861" s="9" t="s">
        <v>0</v>
      </c>
    </row>
    <row r="862" spans="1:24" x14ac:dyDescent="0.2">
      <c r="A862" s="54" t="s">
        <v>28</v>
      </c>
      <c r="B862" s="25">
        <v>52</v>
      </c>
      <c r="C862" s="22" t="s">
        <v>28</v>
      </c>
      <c r="D862" s="22" t="s">
        <v>28</v>
      </c>
      <c r="E862" s="22" t="s">
        <v>28</v>
      </c>
      <c r="F862" s="26" t="str">
        <f t="shared" si="116"/>
        <v>-</v>
      </c>
      <c r="G862" s="36" t="str">
        <f t="shared" si="115"/>
        <v>-</v>
      </c>
      <c r="X862" s="9" t="s">
        <v>0</v>
      </c>
    </row>
    <row r="863" spans="1:24" x14ac:dyDescent="0.2">
      <c r="A863" s="54" t="s">
        <v>28</v>
      </c>
      <c r="B863" s="25">
        <v>53</v>
      </c>
      <c r="C863" s="22" t="s">
        <v>28</v>
      </c>
      <c r="D863" s="22" t="s">
        <v>28</v>
      </c>
      <c r="E863" s="22" t="s">
        <v>28</v>
      </c>
      <c r="F863" s="26" t="str">
        <f t="shared" si="116"/>
        <v>-</v>
      </c>
      <c r="G863" s="36" t="str">
        <f t="shared" si="115"/>
        <v>-</v>
      </c>
      <c r="X863" s="9" t="s">
        <v>0</v>
      </c>
    </row>
    <row r="864" spans="1:24" x14ac:dyDescent="0.2">
      <c r="A864" s="54" t="s">
        <v>28</v>
      </c>
      <c r="B864" s="25">
        <v>54</v>
      </c>
      <c r="C864" s="22" t="s">
        <v>28</v>
      </c>
      <c r="D864" s="22" t="s">
        <v>28</v>
      </c>
      <c r="E864" s="22" t="s">
        <v>28</v>
      </c>
      <c r="F864" s="26" t="str">
        <f t="shared" si="116"/>
        <v>-</v>
      </c>
      <c r="G864" s="36" t="str">
        <f t="shared" si="115"/>
        <v>-</v>
      </c>
      <c r="X864" s="9" t="s">
        <v>0</v>
      </c>
    </row>
    <row r="865" spans="1:24" x14ac:dyDescent="0.2">
      <c r="A865" s="54" t="s">
        <v>28</v>
      </c>
      <c r="B865" s="25">
        <v>55</v>
      </c>
      <c r="C865" s="22" t="s">
        <v>28</v>
      </c>
      <c r="D865" s="22" t="s">
        <v>28</v>
      </c>
      <c r="E865" s="22" t="s">
        <v>28</v>
      </c>
      <c r="F865" s="26" t="str">
        <f t="shared" si="116"/>
        <v>-</v>
      </c>
      <c r="G865" s="36" t="str">
        <f t="shared" si="115"/>
        <v>-</v>
      </c>
      <c r="X865" s="9" t="s">
        <v>0</v>
      </c>
    </row>
    <row r="866" spans="1:24" x14ac:dyDescent="0.2">
      <c r="A866" s="54" t="s">
        <v>28</v>
      </c>
      <c r="B866" s="25">
        <v>56</v>
      </c>
      <c r="C866" s="22" t="s">
        <v>28</v>
      </c>
      <c r="D866" s="22" t="s">
        <v>28</v>
      </c>
      <c r="E866" s="22" t="s">
        <v>28</v>
      </c>
      <c r="F866" s="26" t="str">
        <f t="shared" si="116"/>
        <v>-</v>
      </c>
      <c r="G866" s="36" t="str">
        <f t="shared" si="115"/>
        <v>-</v>
      </c>
      <c r="X866" s="9" t="s">
        <v>0</v>
      </c>
    </row>
    <row r="867" spans="1:24" x14ac:dyDescent="0.2">
      <c r="A867" s="54" t="s">
        <v>28</v>
      </c>
      <c r="B867" s="25">
        <v>57</v>
      </c>
      <c r="C867" s="22" t="s">
        <v>28</v>
      </c>
      <c r="D867" s="22" t="s">
        <v>28</v>
      </c>
      <c r="E867" s="22" t="s">
        <v>28</v>
      </c>
      <c r="F867" s="26" t="str">
        <f t="shared" si="116"/>
        <v>-</v>
      </c>
      <c r="G867" s="36" t="str">
        <f t="shared" si="115"/>
        <v>-</v>
      </c>
      <c r="X867" s="9" t="s">
        <v>0</v>
      </c>
    </row>
    <row r="868" spans="1:24" x14ac:dyDescent="0.2">
      <c r="A868" s="54" t="s">
        <v>28</v>
      </c>
      <c r="B868" s="25">
        <v>58</v>
      </c>
      <c r="C868" s="22" t="s">
        <v>28</v>
      </c>
      <c r="D868" s="22" t="s">
        <v>28</v>
      </c>
      <c r="E868" s="22" t="s">
        <v>28</v>
      </c>
      <c r="F868" s="26" t="str">
        <f t="shared" si="116"/>
        <v>-</v>
      </c>
      <c r="G868" s="36" t="str">
        <f t="shared" si="115"/>
        <v>-</v>
      </c>
      <c r="X868" s="9" t="s">
        <v>0</v>
      </c>
    </row>
    <row r="869" spans="1:24" x14ac:dyDescent="0.2">
      <c r="A869" s="54" t="s">
        <v>28</v>
      </c>
      <c r="B869" s="25">
        <v>59</v>
      </c>
      <c r="C869" s="22" t="s">
        <v>28</v>
      </c>
      <c r="D869" s="22" t="s">
        <v>28</v>
      </c>
      <c r="E869" s="22" t="s">
        <v>28</v>
      </c>
      <c r="F869" s="26" t="str">
        <f t="shared" si="116"/>
        <v>-</v>
      </c>
      <c r="G869" s="36" t="str">
        <f t="shared" si="115"/>
        <v>-</v>
      </c>
      <c r="X869" s="9" t="s">
        <v>0</v>
      </c>
    </row>
    <row r="870" spans="1:24" x14ac:dyDescent="0.2">
      <c r="A870" s="54" t="s">
        <v>28</v>
      </c>
      <c r="B870" s="25">
        <v>60</v>
      </c>
      <c r="C870" s="22" t="s">
        <v>28</v>
      </c>
      <c r="D870" s="22" t="s">
        <v>28</v>
      </c>
      <c r="E870" s="22" t="s">
        <v>28</v>
      </c>
      <c r="F870" s="26" t="str">
        <f t="shared" si="116"/>
        <v>-</v>
      </c>
      <c r="G870" s="36" t="str">
        <f t="shared" si="115"/>
        <v>-</v>
      </c>
      <c r="X870" s="9" t="s">
        <v>0</v>
      </c>
    </row>
    <row r="871" spans="1:24" x14ac:dyDescent="0.2">
      <c r="A871" s="54" t="s">
        <v>28</v>
      </c>
      <c r="B871" s="25">
        <v>61</v>
      </c>
      <c r="C871" s="22" t="s">
        <v>28</v>
      </c>
      <c r="D871" s="22" t="s">
        <v>28</v>
      </c>
      <c r="E871" s="22" t="s">
        <v>28</v>
      </c>
      <c r="F871" s="26" t="str">
        <f t="shared" si="116"/>
        <v>-</v>
      </c>
      <c r="G871" s="36" t="str">
        <f t="shared" si="115"/>
        <v>-</v>
      </c>
      <c r="X871" s="9" t="s">
        <v>0</v>
      </c>
    </row>
    <row r="872" spans="1:24" x14ac:dyDescent="0.2">
      <c r="A872" s="54" t="s">
        <v>28</v>
      </c>
      <c r="B872" s="25">
        <v>62</v>
      </c>
      <c r="C872" s="22" t="s">
        <v>28</v>
      </c>
      <c r="D872" s="22" t="s">
        <v>28</v>
      </c>
      <c r="E872" s="22" t="s">
        <v>28</v>
      </c>
      <c r="F872" s="26" t="str">
        <f t="shared" si="116"/>
        <v>-</v>
      </c>
      <c r="G872" s="36" t="str">
        <f t="shared" si="115"/>
        <v>-</v>
      </c>
      <c r="X872" s="9" t="s">
        <v>0</v>
      </c>
    </row>
    <row r="873" spans="1:24" x14ac:dyDescent="0.2">
      <c r="A873" s="54" t="s">
        <v>28</v>
      </c>
      <c r="B873" s="25">
        <v>63</v>
      </c>
      <c r="C873" s="22" t="s">
        <v>28</v>
      </c>
      <c r="D873" s="22" t="s">
        <v>28</v>
      </c>
      <c r="E873" s="22" t="s">
        <v>28</v>
      </c>
      <c r="F873" s="26" t="str">
        <f t="shared" si="116"/>
        <v>-</v>
      </c>
      <c r="G873" s="36" t="str">
        <f t="shared" si="115"/>
        <v>-</v>
      </c>
      <c r="X873" s="9" t="s">
        <v>0</v>
      </c>
    </row>
    <row r="874" spans="1:24" x14ac:dyDescent="0.2">
      <c r="A874" s="54" t="s">
        <v>28</v>
      </c>
      <c r="B874" s="25">
        <v>64</v>
      </c>
      <c r="C874" s="22" t="s">
        <v>28</v>
      </c>
      <c r="D874" s="22" t="s">
        <v>28</v>
      </c>
      <c r="E874" s="22" t="s">
        <v>28</v>
      </c>
      <c r="F874" s="26" t="str">
        <f t="shared" si="116"/>
        <v>-</v>
      </c>
      <c r="G874" s="36" t="str">
        <f t="shared" si="115"/>
        <v>-</v>
      </c>
      <c r="X874" s="9" t="s">
        <v>0</v>
      </c>
    </row>
    <row r="875" spans="1:24" x14ac:dyDescent="0.2">
      <c r="A875" s="54" t="s">
        <v>28</v>
      </c>
      <c r="B875" s="25">
        <v>65</v>
      </c>
      <c r="C875" s="22" t="s">
        <v>28</v>
      </c>
      <c r="D875" s="22" t="s">
        <v>28</v>
      </c>
      <c r="E875" s="22" t="s">
        <v>28</v>
      </c>
      <c r="F875" s="26" t="str">
        <f t="shared" si="116"/>
        <v>-</v>
      </c>
      <c r="G875" s="36" t="str">
        <f t="shared" ref="G875:G906" si="117">IF(AND(SUM($F$806),SUM(F875)),$G$803*(SUM(C875)-SUM($C$810))*F875/$F$806,"-")</f>
        <v>-</v>
      </c>
      <c r="X875" s="9" t="s">
        <v>0</v>
      </c>
    </row>
    <row r="876" spans="1:24" x14ac:dyDescent="0.2">
      <c r="A876" s="54" t="s">
        <v>28</v>
      </c>
      <c r="B876" s="25">
        <v>66</v>
      </c>
      <c r="C876" s="22" t="s">
        <v>28</v>
      </c>
      <c r="D876" s="22" t="s">
        <v>28</v>
      </c>
      <c r="E876" s="22" t="s">
        <v>28</v>
      </c>
      <c r="F876" s="26" t="str">
        <f t="shared" si="116"/>
        <v>-</v>
      </c>
      <c r="G876" s="36" t="str">
        <f t="shared" si="117"/>
        <v>-</v>
      </c>
      <c r="X876" s="9" t="s">
        <v>0</v>
      </c>
    </row>
    <row r="877" spans="1:24" x14ac:dyDescent="0.2">
      <c r="A877" s="54" t="s">
        <v>28</v>
      </c>
      <c r="B877" s="25">
        <v>67</v>
      </c>
      <c r="C877" s="22" t="s">
        <v>28</v>
      </c>
      <c r="D877" s="22" t="s">
        <v>28</v>
      </c>
      <c r="E877" s="22" t="s">
        <v>28</v>
      </c>
      <c r="F877" s="26" t="str">
        <f t="shared" si="116"/>
        <v>-</v>
      </c>
      <c r="G877" s="36" t="str">
        <f t="shared" si="117"/>
        <v>-</v>
      </c>
      <c r="X877" s="9" t="s">
        <v>0</v>
      </c>
    </row>
    <row r="878" spans="1:24" x14ac:dyDescent="0.2">
      <c r="A878" s="54" t="s">
        <v>28</v>
      </c>
      <c r="B878" s="25">
        <v>68</v>
      </c>
      <c r="C878" s="22" t="s">
        <v>28</v>
      </c>
      <c r="D878" s="22" t="s">
        <v>28</v>
      </c>
      <c r="E878" s="22" t="s">
        <v>28</v>
      </c>
      <c r="F878" s="26" t="str">
        <f t="shared" si="116"/>
        <v>-</v>
      </c>
      <c r="G878" s="36" t="str">
        <f t="shared" si="117"/>
        <v>-</v>
      </c>
      <c r="X878" s="9" t="s">
        <v>0</v>
      </c>
    </row>
    <row r="879" spans="1:24" x14ac:dyDescent="0.2">
      <c r="A879" s="54" t="s">
        <v>28</v>
      </c>
      <c r="B879" s="25">
        <v>69</v>
      </c>
      <c r="C879" s="22" t="s">
        <v>28</v>
      </c>
      <c r="D879" s="22" t="s">
        <v>28</v>
      </c>
      <c r="E879" s="22" t="s">
        <v>28</v>
      </c>
      <c r="F879" s="26" t="str">
        <f t="shared" si="116"/>
        <v>-</v>
      </c>
      <c r="G879" s="36" t="str">
        <f t="shared" si="117"/>
        <v>-</v>
      </c>
      <c r="X879" s="9" t="s">
        <v>0</v>
      </c>
    </row>
    <row r="880" spans="1:24" x14ac:dyDescent="0.2">
      <c r="A880" s="54" t="s">
        <v>28</v>
      </c>
      <c r="B880" s="25">
        <v>70</v>
      </c>
      <c r="C880" s="22" t="s">
        <v>28</v>
      </c>
      <c r="D880" s="22" t="s">
        <v>28</v>
      </c>
      <c r="E880" s="22" t="s">
        <v>28</v>
      </c>
      <c r="F880" s="26" t="str">
        <f t="shared" si="116"/>
        <v>-</v>
      </c>
      <c r="G880" s="36" t="str">
        <f t="shared" si="117"/>
        <v>-</v>
      </c>
      <c r="X880" s="9" t="s">
        <v>0</v>
      </c>
    </row>
    <row r="881" spans="1:24" x14ac:dyDescent="0.2">
      <c r="A881" s="54" t="s">
        <v>28</v>
      </c>
      <c r="B881" s="25">
        <v>71</v>
      </c>
      <c r="C881" s="22" t="s">
        <v>28</v>
      </c>
      <c r="D881" s="22" t="s">
        <v>28</v>
      </c>
      <c r="E881" s="22" t="s">
        <v>28</v>
      </c>
      <c r="F881" s="26" t="str">
        <f t="shared" si="116"/>
        <v>-</v>
      </c>
      <c r="G881" s="36" t="str">
        <f t="shared" si="117"/>
        <v>-</v>
      </c>
      <c r="X881" s="9" t="s">
        <v>0</v>
      </c>
    </row>
    <row r="882" spans="1:24" x14ac:dyDescent="0.2">
      <c r="A882" s="54" t="s">
        <v>28</v>
      </c>
      <c r="B882" s="25">
        <v>72</v>
      </c>
      <c r="C882" s="22" t="s">
        <v>28</v>
      </c>
      <c r="D882" s="22" t="s">
        <v>28</v>
      </c>
      <c r="E882" s="22" t="s">
        <v>28</v>
      </c>
      <c r="F882" s="26" t="str">
        <f t="shared" si="116"/>
        <v>-</v>
      </c>
      <c r="G882" s="36" t="str">
        <f t="shared" si="117"/>
        <v>-</v>
      </c>
      <c r="X882" s="9" t="s">
        <v>0</v>
      </c>
    </row>
    <row r="883" spans="1:24" x14ac:dyDescent="0.2">
      <c r="A883" s="54" t="s">
        <v>28</v>
      </c>
      <c r="B883" s="25">
        <v>73</v>
      </c>
      <c r="C883" s="22" t="s">
        <v>28</v>
      </c>
      <c r="D883" s="22" t="s">
        <v>28</v>
      </c>
      <c r="E883" s="22" t="s">
        <v>28</v>
      </c>
      <c r="F883" s="26" t="str">
        <f t="shared" si="116"/>
        <v>-</v>
      </c>
      <c r="G883" s="36" t="str">
        <f t="shared" si="117"/>
        <v>-</v>
      </c>
      <c r="X883" s="9" t="s">
        <v>0</v>
      </c>
    </row>
    <row r="884" spans="1:24" x14ac:dyDescent="0.2">
      <c r="A884" s="54" t="s">
        <v>28</v>
      </c>
      <c r="B884" s="25">
        <v>74</v>
      </c>
      <c r="C884" s="22" t="s">
        <v>28</v>
      </c>
      <c r="D884" s="22" t="s">
        <v>28</v>
      </c>
      <c r="E884" s="22" t="s">
        <v>28</v>
      </c>
      <c r="F884" s="26" t="str">
        <f t="shared" si="116"/>
        <v>-</v>
      </c>
      <c r="G884" s="36" t="str">
        <f t="shared" si="117"/>
        <v>-</v>
      </c>
      <c r="X884" s="9" t="s">
        <v>0</v>
      </c>
    </row>
    <row r="885" spans="1:24" x14ac:dyDescent="0.2">
      <c r="A885" s="54" t="s">
        <v>28</v>
      </c>
      <c r="B885" s="25">
        <v>75</v>
      </c>
      <c r="C885" s="22" t="s">
        <v>28</v>
      </c>
      <c r="D885" s="22" t="s">
        <v>28</v>
      </c>
      <c r="E885" s="22" t="s">
        <v>28</v>
      </c>
      <c r="F885" s="26" t="str">
        <f t="shared" si="116"/>
        <v>-</v>
      </c>
      <c r="G885" s="36" t="str">
        <f t="shared" si="117"/>
        <v>-</v>
      </c>
      <c r="X885" s="9" t="s">
        <v>0</v>
      </c>
    </row>
    <row r="886" spans="1:24" x14ac:dyDescent="0.2">
      <c r="A886" s="54" t="s">
        <v>28</v>
      </c>
      <c r="B886" s="25">
        <v>76</v>
      </c>
      <c r="C886" s="22" t="s">
        <v>28</v>
      </c>
      <c r="D886" s="22" t="s">
        <v>28</v>
      </c>
      <c r="E886" s="22" t="s">
        <v>28</v>
      </c>
      <c r="F886" s="26" t="str">
        <f t="shared" si="116"/>
        <v>-</v>
      </c>
      <c r="G886" s="36" t="str">
        <f t="shared" si="117"/>
        <v>-</v>
      </c>
      <c r="X886" s="9" t="s">
        <v>0</v>
      </c>
    </row>
    <row r="887" spans="1:24" x14ac:dyDescent="0.2">
      <c r="A887" s="54" t="s">
        <v>28</v>
      </c>
      <c r="B887" s="25">
        <v>77</v>
      </c>
      <c r="C887" s="22" t="s">
        <v>28</v>
      </c>
      <c r="D887" s="22" t="s">
        <v>28</v>
      </c>
      <c r="E887" s="22" t="s">
        <v>28</v>
      </c>
      <c r="F887" s="26" t="str">
        <f t="shared" si="116"/>
        <v>-</v>
      </c>
      <c r="G887" s="36" t="str">
        <f t="shared" si="117"/>
        <v>-</v>
      </c>
      <c r="X887" s="9" t="s">
        <v>0</v>
      </c>
    </row>
    <row r="888" spans="1:24" x14ac:dyDescent="0.2">
      <c r="A888" s="54" t="s">
        <v>28</v>
      </c>
      <c r="B888" s="25">
        <v>78</v>
      </c>
      <c r="C888" s="22" t="s">
        <v>28</v>
      </c>
      <c r="D888" s="22" t="s">
        <v>28</v>
      </c>
      <c r="E888" s="22" t="s">
        <v>28</v>
      </c>
      <c r="F888" s="26" t="str">
        <f t="shared" si="116"/>
        <v>-</v>
      </c>
      <c r="G888" s="36" t="str">
        <f t="shared" si="117"/>
        <v>-</v>
      </c>
      <c r="X888" s="9" t="s">
        <v>0</v>
      </c>
    </row>
    <row r="889" spans="1:24" x14ac:dyDescent="0.2">
      <c r="A889" s="54" t="s">
        <v>28</v>
      </c>
      <c r="B889" s="25">
        <v>79</v>
      </c>
      <c r="C889" s="22" t="s">
        <v>28</v>
      </c>
      <c r="D889" s="22" t="s">
        <v>28</v>
      </c>
      <c r="E889" s="22" t="s">
        <v>28</v>
      </c>
      <c r="F889" s="26" t="str">
        <f t="shared" si="116"/>
        <v>-</v>
      </c>
      <c r="G889" s="36" t="str">
        <f t="shared" si="117"/>
        <v>-</v>
      </c>
      <c r="X889" s="9" t="s">
        <v>0</v>
      </c>
    </row>
    <row r="890" spans="1:24" x14ac:dyDescent="0.2">
      <c r="A890" s="54" t="s">
        <v>28</v>
      </c>
      <c r="B890" s="25">
        <v>80</v>
      </c>
      <c r="C890" s="22" t="s">
        <v>28</v>
      </c>
      <c r="D890" s="22" t="s">
        <v>28</v>
      </c>
      <c r="E890" s="22" t="s">
        <v>28</v>
      </c>
      <c r="F890" s="26" t="str">
        <f t="shared" si="116"/>
        <v>-</v>
      </c>
      <c r="G890" s="36" t="str">
        <f t="shared" si="117"/>
        <v>-</v>
      </c>
      <c r="X890" s="9" t="s">
        <v>0</v>
      </c>
    </row>
    <row r="891" spans="1:24" x14ac:dyDescent="0.2">
      <c r="A891" s="54" t="s">
        <v>28</v>
      </c>
      <c r="B891" s="25">
        <v>81</v>
      </c>
      <c r="C891" s="22" t="s">
        <v>28</v>
      </c>
      <c r="D891" s="22" t="s">
        <v>28</v>
      </c>
      <c r="E891" s="22" t="s">
        <v>28</v>
      </c>
      <c r="F891" s="26" t="str">
        <f t="shared" si="116"/>
        <v>-</v>
      </c>
      <c r="G891" s="36" t="str">
        <f t="shared" si="117"/>
        <v>-</v>
      </c>
      <c r="X891" s="9" t="s">
        <v>0</v>
      </c>
    </row>
    <row r="892" spans="1:24" x14ac:dyDescent="0.2">
      <c r="A892" s="54" t="s">
        <v>28</v>
      </c>
      <c r="B892" s="25">
        <v>82</v>
      </c>
      <c r="C892" s="22" t="s">
        <v>28</v>
      </c>
      <c r="D892" s="22" t="s">
        <v>28</v>
      </c>
      <c r="E892" s="22" t="s">
        <v>28</v>
      </c>
      <c r="F892" s="26" t="str">
        <f t="shared" si="116"/>
        <v>-</v>
      </c>
      <c r="G892" s="36" t="str">
        <f t="shared" si="117"/>
        <v>-</v>
      </c>
      <c r="X892" s="9" t="s">
        <v>0</v>
      </c>
    </row>
    <row r="893" spans="1:24" x14ac:dyDescent="0.2">
      <c r="A893" s="54" t="s">
        <v>28</v>
      </c>
      <c r="B893" s="25">
        <v>83</v>
      </c>
      <c r="C893" s="22" t="s">
        <v>28</v>
      </c>
      <c r="D893" s="22" t="s">
        <v>28</v>
      </c>
      <c r="E893" s="22" t="s">
        <v>28</v>
      </c>
      <c r="F893" s="26" t="str">
        <f t="shared" si="116"/>
        <v>-</v>
      </c>
      <c r="G893" s="36" t="str">
        <f t="shared" si="117"/>
        <v>-</v>
      </c>
      <c r="X893" s="9" t="s">
        <v>0</v>
      </c>
    </row>
    <row r="894" spans="1:24" x14ac:dyDescent="0.2">
      <c r="A894" s="54" t="s">
        <v>28</v>
      </c>
      <c r="B894" s="25">
        <v>84</v>
      </c>
      <c r="C894" s="22" t="s">
        <v>28</v>
      </c>
      <c r="D894" s="22" t="s">
        <v>28</v>
      </c>
      <c r="E894" s="22" t="s">
        <v>28</v>
      </c>
      <c r="F894" s="26" t="str">
        <f t="shared" si="116"/>
        <v>-</v>
      </c>
      <c r="G894" s="36" t="str">
        <f t="shared" si="117"/>
        <v>-</v>
      </c>
      <c r="X894" s="9" t="s">
        <v>0</v>
      </c>
    </row>
    <row r="895" spans="1:24" x14ac:dyDescent="0.2">
      <c r="A895" s="54" t="s">
        <v>28</v>
      </c>
      <c r="B895" s="25">
        <v>85</v>
      </c>
      <c r="C895" s="22" t="s">
        <v>28</v>
      </c>
      <c r="D895" s="22" t="s">
        <v>28</v>
      </c>
      <c r="E895" s="22" t="s">
        <v>28</v>
      </c>
      <c r="F895" s="26" t="str">
        <f t="shared" si="116"/>
        <v>-</v>
      </c>
      <c r="G895" s="36" t="str">
        <f t="shared" si="117"/>
        <v>-</v>
      </c>
      <c r="X895" s="9" t="s">
        <v>0</v>
      </c>
    </row>
    <row r="896" spans="1:24" x14ac:dyDescent="0.2">
      <c r="A896" s="54" t="s">
        <v>28</v>
      </c>
      <c r="B896" s="25">
        <v>86</v>
      </c>
      <c r="C896" s="22" t="s">
        <v>28</v>
      </c>
      <c r="D896" s="22" t="s">
        <v>28</v>
      </c>
      <c r="E896" s="22" t="s">
        <v>28</v>
      </c>
      <c r="F896" s="26" t="str">
        <f t="shared" si="116"/>
        <v>-</v>
      </c>
      <c r="G896" s="36" t="str">
        <f t="shared" si="117"/>
        <v>-</v>
      </c>
      <c r="X896" s="9" t="s">
        <v>0</v>
      </c>
    </row>
    <row r="897" spans="1:24" x14ac:dyDescent="0.2">
      <c r="A897" s="54" t="s">
        <v>28</v>
      </c>
      <c r="B897" s="25">
        <v>87</v>
      </c>
      <c r="C897" s="22" t="s">
        <v>28</v>
      </c>
      <c r="D897" s="22" t="s">
        <v>28</v>
      </c>
      <c r="E897" s="22" t="s">
        <v>28</v>
      </c>
      <c r="F897" s="26" t="str">
        <f t="shared" si="116"/>
        <v>-</v>
      </c>
      <c r="G897" s="36" t="str">
        <f t="shared" si="117"/>
        <v>-</v>
      </c>
      <c r="X897" s="9" t="s">
        <v>0</v>
      </c>
    </row>
    <row r="898" spans="1:24" x14ac:dyDescent="0.2">
      <c r="A898" s="54" t="s">
        <v>28</v>
      </c>
      <c r="B898" s="25">
        <v>88</v>
      </c>
      <c r="C898" s="22" t="s">
        <v>28</v>
      </c>
      <c r="D898" s="22" t="s">
        <v>28</v>
      </c>
      <c r="E898" s="22" t="s">
        <v>28</v>
      </c>
      <c r="F898" s="26" t="str">
        <f t="shared" si="116"/>
        <v>-</v>
      </c>
      <c r="G898" s="36" t="str">
        <f t="shared" si="117"/>
        <v>-</v>
      </c>
      <c r="X898" s="9" t="s">
        <v>0</v>
      </c>
    </row>
    <row r="899" spans="1:24" x14ac:dyDescent="0.2">
      <c r="A899" s="54" t="s">
        <v>28</v>
      </c>
      <c r="B899" s="25">
        <v>89</v>
      </c>
      <c r="C899" s="22" t="s">
        <v>28</v>
      </c>
      <c r="D899" s="22" t="s">
        <v>28</v>
      </c>
      <c r="E899" s="22" t="s">
        <v>28</v>
      </c>
      <c r="F899" s="26" t="str">
        <f t="shared" si="116"/>
        <v>-</v>
      </c>
      <c r="G899" s="36" t="str">
        <f t="shared" si="117"/>
        <v>-</v>
      </c>
      <c r="X899" s="9" t="s">
        <v>0</v>
      </c>
    </row>
    <row r="900" spans="1:24" x14ac:dyDescent="0.2">
      <c r="A900" s="54" t="s">
        <v>28</v>
      </c>
      <c r="B900" s="25">
        <v>90</v>
      </c>
      <c r="C900" s="22" t="s">
        <v>28</v>
      </c>
      <c r="D900" s="22" t="s">
        <v>28</v>
      </c>
      <c r="E900" s="22" t="s">
        <v>28</v>
      </c>
      <c r="F900" s="26" t="str">
        <f t="shared" si="116"/>
        <v>-</v>
      </c>
      <c r="G900" s="36" t="str">
        <f t="shared" si="117"/>
        <v>-</v>
      </c>
      <c r="X900" s="9" t="s">
        <v>0</v>
      </c>
    </row>
    <row r="901" spans="1:24" x14ac:dyDescent="0.2">
      <c r="A901" s="54" t="s">
        <v>28</v>
      </c>
      <c r="B901" s="25">
        <v>91</v>
      </c>
      <c r="C901" s="22" t="s">
        <v>28</v>
      </c>
      <c r="D901" s="22" t="s">
        <v>28</v>
      </c>
      <c r="E901" s="22" t="s">
        <v>28</v>
      </c>
      <c r="F901" s="26" t="str">
        <f t="shared" si="116"/>
        <v>-</v>
      </c>
      <c r="G901" s="36" t="str">
        <f t="shared" si="117"/>
        <v>-</v>
      </c>
      <c r="X901" s="9" t="s">
        <v>0</v>
      </c>
    </row>
    <row r="902" spans="1:24" x14ac:dyDescent="0.2">
      <c r="A902" s="54" t="s">
        <v>28</v>
      </c>
      <c r="B902" s="25">
        <v>92</v>
      </c>
      <c r="C902" s="22" t="s">
        <v>28</v>
      </c>
      <c r="D902" s="22" t="s">
        <v>28</v>
      </c>
      <c r="E902" s="22" t="s">
        <v>28</v>
      </c>
      <c r="F902" s="26" t="str">
        <f t="shared" si="116"/>
        <v>-</v>
      </c>
      <c r="G902" s="36" t="str">
        <f t="shared" si="117"/>
        <v>-</v>
      </c>
      <c r="X902" s="9" t="s">
        <v>0</v>
      </c>
    </row>
    <row r="903" spans="1:24" x14ac:dyDescent="0.2">
      <c r="A903" s="54" t="s">
        <v>28</v>
      </c>
      <c r="B903" s="25">
        <v>93</v>
      </c>
      <c r="C903" s="22" t="s">
        <v>28</v>
      </c>
      <c r="D903" s="22" t="s">
        <v>28</v>
      </c>
      <c r="E903" s="22" t="s">
        <v>28</v>
      </c>
      <c r="F903" s="26" t="str">
        <f t="shared" si="116"/>
        <v>-</v>
      </c>
      <c r="G903" s="36" t="str">
        <f t="shared" si="117"/>
        <v>-</v>
      </c>
      <c r="X903" s="9" t="s">
        <v>0</v>
      </c>
    </row>
    <row r="904" spans="1:24" x14ac:dyDescent="0.2">
      <c r="A904" s="54" t="s">
        <v>28</v>
      </c>
      <c r="B904" s="25">
        <v>94</v>
      </c>
      <c r="C904" s="22" t="s">
        <v>28</v>
      </c>
      <c r="D904" s="22" t="s">
        <v>28</v>
      </c>
      <c r="E904" s="22" t="s">
        <v>28</v>
      </c>
      <c r="F904" s="26" t="str">
        <f t="shared" si="116"/>
        <v>-</v>
      </c>
      <c r="G904" s="36" t="str">
        <f t="shared" si="117"/>
        <v>-</v>
      </c>
      <c r="X904" s="9" t="s">
        <v>0</v>
      </c>
    </row>
    <row r="905" spans="1:24" x14ac:dyDescent="0.2">
      <c r="A905" s="54" t="s">
        <v>28</v>
      </c>
      <c r="B905" s="25">
        <v>95</v>
      </c>
      <c r="C905" s="22" t="s">
        <v>28</v>
      </c>
      <c r="D905" s="22" t="s">
        <v>28</v>
      </c>
      <c r="E905" s="22" t="s">
        <v>28</v>
      </c>
      <c r="F905" s="26" t="str">
        <f t="shared" si="116"/>
        <v>-</v>
      </c>
      <c r="G905" s="36" t="str">
        <f t="shared" si="117"/>
        <v>-</v>
      </c>
      <c r="X905" s="9" t="s">
        <v>0</v>
      </c>
    </row>
    <row r="906" spans="1:24" x14ac:dyDescent="0.2">
      <c r="A906" s="54" t="s">
        <v>28</v>
      </c>
      <c r="B906" s="25">
        <v>96</v>
      </c>
      <c r="C906" s="22" t="s">
        <v>28</v>
      </c>
      <c r="D906" s="22" t="s">
        <v>28</v>
      </c>
      <c r="E906" s="22" t="s">
        <v>28</v>
      </c>
      <c r="F906" s="26" t="str">
        <f t="shared" si="116"/>
        <v>-</v>
      </c>
      <c r="G906" s="36" t="str">
        <f t="shared" si="117"/>
        <v>-</v>
      </c>
      <c r="X906" s="9" t="s">
        <v>0</v>
      </c>
    </row>
    <row r="907" spans="1:24" x14ac:dyDescent="0.2">
      <c r="A907" s="54" t="s">
        <v>28</v>
      </c>
      <c r="B907" s="25">
        <v>97</v>
      </c>
      <c r="C907" s="22" t="s">
        <v>28</v>
      </c>
      <c r="D907" s="22" t="s">
        <v>28</v>
      </c>
      <c r="E907" s="22" t="s">
        <v>28</v>
      </c>
      <c r="F907" s="26" t="str">
        <f>IF(SUM(D907,E907),SUM(E907)+$F$803*SUM(D907),"-")</f>
        <v>-</v>
      </c>
      <c r="G907" s="36" t="str">
        <f>IF(AND(SUM($F$806),SUM(F907)),$G$803*(SUM(C907)-SUM($C$810))*F907/$F$806,"-")</f>
        <v>-</v>
      </c>
      <c r="X907" s="9" t="s">
        <v>0</v>
      </c>
    </row>
    <row r="908" spans="1:24" x14ac:dyDescent="0.2">
      <c r="A908" s="54" t="s">
        <v>28</v>
      </c>
      <c r="B908" s="25">
        <v>98</v>
      </c>
      <c r="C908" s="22" t="s">
        <v>28</v>
      </c>
      <c r="D908" s="22" t="s">
        <v>28</v>
      </c>
      <c r="E908" s="22" t="s">
        <v>28</v>
      </c>
      <c r="F908" s="26" t="str">
        <f>IF(SUM(D908,E908),SUM(E908)+$F$803*SUM(D908),"-")</f>
        <v>-</v>
      </c>
      <c r="G908" s="36" t="str">
        <f>IF(AND(SUM($F$806),SUM(F908)),$G$803*(SUM(C908)-SUM($C$810))*F908/$F$806,"-")</f>
        <v>-</v>
      </c>
      <c r="X908" s="9" t="s">
        <v>0</v>
      </c>
    </row>
    <row r="909" spans="1:24" x14ac:dyDescent="0.2">
      <c r="A909" s="54" t="s">
        <v>28</v>
      </c>
      <c r="B909" s="25">
        <v>99</v>
      </c>
      <c r="C909" s="22" t="s">
        <v>28</v>
      </c>
      <c r="D909" s="22" t="s">
        <v>28</v>
      </c>
      <c r="E909" s="22" t="s">
        <v>28</v>
      </c>
      <c r="F909" s="26" t="str">
        <f>IF(SUM(D909,E909),SUM(E909)+$F$803*SUM(D909),"-")</f>
        <v>-</v>
      </c>
      <c r="G909" s="36" t="str">
        <f>IF(AND(SUM($F$806),SUM(F909)),$G$803*(SUM(C909)-SUM($C$810))*F909/$F$806,"-")</f>
        <v>-</v>
      </c>
      <c r="X909" s="9" t="s">
        <v>0</v>
      </c>
    </row>
    <row r="910" spans="1:24" x14ac:dyDescent="0.2">
      <c r="A910" s="61" t="s">
        <v>28</v>
      </c>
      <c r="B910" s="38">
        <v>100</v>
      </c>
      <c r="C910" s="47" t="s">
        <v>28</v>
      </c>
      <c r="D910" s="47" t="s">
        <v>28</v>
      </c>
      <c r="E910" s="47" t="s">
        <v>28</v>
      </c>
      <c r="F910" s="41" t="str">
        <f>IF(SUM(D910,E910),SUM(E910)+$F$803*SUM(D910),"-")</f>
        <v>-</v>
      </c>
      <c r="G910" s="59" t="str">
        <f>IF(AND(SUM($F$806),SUM(F910)),$G$803*(SUM(C910)-SUM($C$810))*F910/$F$806,"-")</f>
        <v>-</v>
      </c>
      <c r="X910" s="9" t="s">
        <v>0</v>
      </c>
    </row>
    <row r="911" spans="1:24" x14ac:dyDescent="0.2">
      <c r="X911" s="9" t="s">
        <v>0</v>
      </c>
    </row>
    <row r="912" spans="1:24" ht="15" x14ac:dyDescent="0.25">
      <c r="A912" s="127" t="s">
        <v>1130</v>
      </c>
      <c r="B912" s="9" t="s">
        <v>0</v>
      </c>
      <c r="C912" s="9" t="s">
        <v>0</v>
      </c>
      <c r="D912" s="9" t="s">
        <v>0</v>
      </c>
      <c r="E912" s="9" t="s">
        <v>0</v>
      </c>
      <c r="F912" s="9" t="s">
        <v>0</v>
      </c>
      <c r="G912" s="9" t="s">
        <v>0</v>
      </c>
      <c r="H912" s="9" t="s">
        <v>0</v>
      </c>
      <c r="I912" s="9" t="s">
        <v>0</v>
      </c>
      <c r="J912" s="9" t="s">
        <v>0</v>
      </c>
      <c r="K912" s="9" t="s">
        <v>0</v>
      </c>
      <c r="L912" s="9" t="s">
        <v>0</v>
      </c>
      <c r="M912" s="9" t="s">
        <v>0</v>
      </c>
      <c r="N912" s="9" t="s">
        <v>0</v>
      </c>
      <c r="O912" s="9" t="s">
        <v>0</v>
      </c>
      <c r="P912" s="9" t="s">
        <v>0</v>
      </c>
      <c r="Q912" s="9" t="s">
        <v>0</v>
      </c>
      <c r="R912" s="9" t="s">
        <v>0</v>
      </c>
      <c r="S912" s="9" t="s">
        <v>0</v>
      </c>
      <c r="T912" s="9" t="s">
        <v>0</v>
      </c>
      <c r="U912" s="9" t="s">
        <v>0</v>
      </c>
      <c r="V912" s="9" t="s">
        <v>0</v>
      </c>
      <c r="W912" s="9" t="s">
        <v>0</v>
      </c>
      <c r="X912" s="9" t="s">
        <v>0</v>
      </c>
    </row>
    <row r="913" spans="1:24" x14ac:dyDescent="0.2">
      <c r="X913" s="9" t="s">
        <v>0</v>
      </c>
    </row>
    <row r="914" spans="1:24" ht="50.1" customHeight="1" x14ac:dyDescent="0.2">
      <c r="A914" s="215" t="s">
        <v>1131</v>
      </c>
      <c r="B914" s="29"/>
      <c r="C914" s="71" t="s">
        <v>614</v>
      </c>
      <c r="D914" s="71" t="s">
        <v>1132</v>
      </c>
      <c r="X914" s="9" t="s">
        <v>0</v>
      </c>
    </row>
    <row r="915" spans="1:24" x14ac:dyDescent="0.2">
      <c r="A915" s="31"/>
      <c r="B915" s="24">
        <v>129</v>
      </c>
      <c r="C915" s="17">
        <v>1</v>
      </c>
      <c r="D915" s="32">
        <v>3</v>
      </c>
      <c r="X915" s="9" t="s">
        <v>0</v>
      </c>
    </row>
    <row r="916" spans="1:24" x14ac:dyDescent="0.2">
      <c r="A916" s="289" t="s">
        <v>1564</v>
      </c>
      <c r="B916" s="25">
        <v>99</v>
      </c>
      <c r="C916" s="399" t="b">
        <f>Participant!$D$19</f>
        <v>0</v>
      </c>
      <c r="D916" s="34"/>
      <c r="X916" s="9" t="s">
        <v>0</v>
      </c>
    </row>
    <row r="917" spans="1:24" x14ac:dyDescent="0.2">
      <c r="A917" s="73" t="s">
        <v>608</v>
      </c>
      <c r="B917" s="25">
        <v>1</v>
      </c>
      <c r="C917" s="26" t="str">
        <f>IF($C$916,SUM(C919)-SUM(C918),"-")</f>
        <v>-</v>
      </c>
      <c r="D917" s="36">
        <f>SUM(D919)-SUM(D918)</f>
        <v>0</v>
      </c>
      <c r="X917" s="9" t="s">
        <v>0</v>
      </c>
    </row>
    <row r="918" spans="1:24" x14ac:dyDescent="0.2">
      <c r="A918" s="86" t="s">
        <v>607</v>
      </c>
      <c r="B918" s="25">
        <v>2</v>
      </c>
      <c r="C918" s="22" t="s">
        <v>28</v>
      </c>
      <c r="D918" s="23" t="s">
        <v>28</v>
      </c>
      <c r="X918" s="9" t="s">
        <v>0</v>
      </c>
    </row>
    <row r="919" spans="1:24" x14ac:dyDescent="0.2">
      <c r="A919" s="86" t="s">
        <v>134</v>
      </c>
      <c r="B919" s="25">
        <v>3</v>
      </c>
      <c r="C919" s="26" t="str">
        <f>IF($C$916,SUM(C920:C926,$D927:$D930),"-")</f>
        <v>-</v>
      </c>
      <c r="D919" s="36">
        <f>SUM(D920:D926,$D927:$D930)</f>
        <v>0</v>
      </c>
      <c r="X919" s="9" t="s">
        <v>0</v>
      </c>
    </row>
    <row r="920" spans="1:24" x14ac:dyDescent="0.2">
      <c r="A920" s="89" t="s">
        <v>1133</v>
      </c>
      <c r="B920" s="25">
        <v>4</v>
      </c>
      <c r="C920" s="26" t="str">
        <f>IF($C$916,SUMPRODUCT($H$954:$V$962,'ICS Param'!$D$105:$R$113),"-")</f>
        <v>-</v>
      </c>
      <c r="D920" s="36">
        <f>SUMPRODUCT($H$944:$V$952,'ICS Param'!$D$105:$R$113)</f>
        <v>0</v>
      </c>
      <c r="X920" s="9" t="s">
        <v>0</v>
      </c>
    </row>
    <row r="921" spans="1:24" x14ac:dyDescent="0.2">
      <c r="A921" s="89" t="s">
        <v>1134</v>
      </c>
      <c r="B921" s="25">
        <v>5</v>
      </c>
      <c r="C921" s="26" t="str">
        <f>IF($C$916,SUMPRODUCT($H$976:$V$984,'ICS Param'!$D$115:$R$123),"-")</f>
        <v>-</v>
      </c>
      <c r="D921" s="36">
        <f>SUMPRODUCT($H$966:$V$974,'ICS Param'!$D$115:$R$123)</f>
        <v>0</v>
      </c>
      <c r="X921" s="9" t="s">
        <v>0</v>
      </c>
    </row>
    <row r="922" spans="1:24" x14ac:dyDescent="0.2">
      <c r="A922" s="89" t="s">
        <v>180</v>
      </c>
      <c r="B922" s="25">
        <v>6</v>
      </c>
      <c r="C922" s="26" t="str">
        <f>IF($C$916,SUMPRODUCT($H$998:$V$1006,'ICS Param'!$D$125:$R$133),"-")</f>
        <v>-</v>
      </c>
      <c r="D922" s="36">
        <f>SUMPRODUCT($H$988:$V$996,'ICS Param'!$D$125:$R$133)</f>
        <v>0</v>
      </c>
      <c r="X922" s="9" t="s">
        <v>0</v>
      </c>
    </row>
    <row r="923" spans="1:24" x14ac:dyDescent="0.2">
      <c r="A923" s="89" t="s">
        <v>1135</v>
      </c>
      <c r="B923" s="25">
        <v>7</v>
      </c>
      <c r="C923" s="26" t="str">
        <f>IF($C$916,SUMPRODUCT($H$1020:$V$1028,'ICS Param'!$D$135:$R$143),"-")</f>
        <v>-</v>
      </c>
      <c r="D923" s="36">
        <f>SUMPRODUCT($H$1010:$V$1018,'ICS Param'!$D$135:$R$143)</f>
        <v>0</v>
      </c>
      <c r="X923" s="9" t="s">
        <v>0</v>
      </c>
    </row>
    <row r="924" spans="1:24" x14ac:dyDescent="0.2">
      <c r="A924" s="89" t="s">
        <v>1136</v>
      </c>
      <c r="B924" s="25">
        <v>8</v>
      </c>
      <c r="C924" s="26" t="str">
        <f>IF($C$916,SUMPRODUCT($H$1042:$V$1050,'ICS Param'!$D$145:$R$153),"-")</f>
        <v>-</v>
      </c>
      <c r="D924" s="36">
        <f>SUMPRODUCT($H$1032:$V$1040,'ICS Param'!$D$145:$R$153)</f>
        <v>0</v>
      </c>
      <c r="X924" s="9" t="s">
        <v>0</v>
      </c>
    </row>
    <row r="925" spans="1:24" x14ac:dyDescent="0.2">
      <c r="A925" s="89" t="s">
        <v>1137</v>
      </c>
      <c r="B925" s="25">
        <v>9</v>
      </c>
      <c r="C925" s="26" t="str">
        <f>IF($C$916,SUMPRODUCT($H$1064:$V$1072,'ICS Param'!$D$115:$R$123),"-")</f>
        <v>-</v>
      </c>
      <c r="D925" s="36">
        <f>SUMPRODUCT($H$1054:$V$1062,'ICS Param'!$D$115:$R$123)</f>
        <v>0</v>
      </c>
      <c r="X925" s="9" t="s">
        <v>0</v>
      </c>
    </row>
    <row r="926" spans="1:24" x14ac:dyDescent="0.2">
      <c r="A926" s="89" t="s">
        <v>1138</v>
      </c>
      <c r="B926" s="25">
        <v>10</v>
      </c>
      <c r="C926" s="26" t="str">
        <f>IF($C$916,SUMPRODUCT($H$1087:$V$1095,'ICS Param'!$D$115:$R$123),"-")</f>
        <v>-</v>
      </c>
      <c r="D926" s="36">
        <f>SUMPRODUCT($H$1077:$V$1085,'ICS Param'!$D$115:$R$123)</f>
        <v>0</v>
      </c>
      <c r="X926" s="9" t="s">
        <v>0</v>
      </c>
    </row>
    <row r="927" spans="1:24" x14ac:dyDescent="0.2">
      <c r="A927" s="89" t="s">
        <v>1139</v>
      </c>
      <c r="B927" s="25">
        <v>11</v>
      </c>
      <c r="C927" s="18"/>
      <c r="D927" s="36">
        <f>D1111+C1144+SUMPRODUCT($G$1151:$G$1153,'ICS Param'!$D$175:$D$177)+SUMPRODUCT($G$1155:$G$1161,'ICS Param'!$D$179:$D$185)</f>
        <v>0</v>
      </c>
      <c r="X927" s="9" t="s">
        <v>0</v>
      </c>
    </row>
    <row r="928" spans="1:24" x14ac:dyDescent="0.2">
      <c r="A928" s="89" t="s">
        <v>1140</v>
      </c>
      <c r="B928" s="25">
        <v>12</v>
      </c>
      <c r="C928" s="18"/>
      <c r="D928" s="36">
        <f>SUMPRODUCT($C$1165:$C$1170,'ICS Param'!$E$156:$E$161)</f>
        <v>0</v>
      </c>
      <c r="X928" s="9" t="s">
        <v>0</v>
      </c>
    </row>
    <row r="929" spans="1:24" x14ac:dyDescent="0.2">
      <c r="A929" s="89" t="s">
        <v>1141</v>
      </c>
      <c r="B929" s="25">
        <v>13</v>
      </c>
      <c r="C929" s="18"/>
      <c r="D929" s="36">
        <f>SUM($C$1175)</f>
        <v>0</v>
      </c>
      <c r="X929" s="9" t="s">
        <v>0</v>
      </c>
    </row>
    <row r="930" spans="1:24" x14ac:dyDescent="0.2">
      <c r="A930" s="90" t="s">
        <v>1142</v>
      </c>
      <c r="B930" s="38">
        <v>14</v>
      </c>
      <c r="C930" s="44"/>
      <c r="D930" s="59">
        <f>-I232</f>
        <v>0</v>
      </c>
      <c r="X930" s="9" t="s">
        <v>0</v>
      </c>
    </row>
    <row r="931" spans="1:24" x14ac:dyDescent="0.2">
      <c r="X931" s="9" t="s">
        <v>0</v>
      </c>
    </row>
    <row r="932" spans="1:24" ht="75" customHeight="1" x14ac:dyDescent="0.2">
      <c r="A932" s="215" t="s">
        <v>1143</v>
      </c>
      <c r="B932" s="29"/>
      <c r="C932" s="29"/>
      <c r="D932" s="29"/>
      <c r="E932" s="29"/>
      <c r="F932" s="71" t="s">
        <v>1144</v>
      </c>
      <c r="X932" s="9" t="s">
        <v>0</v>
      </c>
    </row>
    <row r="933" spans="1:24" x14ac:dyDescent="0.2">
      <c r="A933" s="31"/>
      <c r="B933" s="24">
        <v>130</v>
      </c>
      <c r="C933" s="17"/>
      <c r="D933" s="17"/>
      <c r="E933" s="17"/>
      <c r="F933" s="32">
        <v>4</v>
      </c>
      <c r="X933" s="9" t="s">
        <v>0</v>
      </c>
    </row>
    <row r="934" spans="1:24" x14ac:dyDescent="0.2">
      <c r="A934" s="73" t="s">
        <v>1145</v>
      </c>
      <c r="B934" s="25">
        <v>1</v>
      </c>
      <c r="C934" s="18"/>
      <c r="D934" s="18"/>
      <c r="E934" s="18"/>
      <c r="F934" s="23" t="s">
        <v>28</v>
      </c>
      <c r="X934" s="9" t="s">
        <v>0</v>
      </c>
    </row>
    <row r="935" spans="1:24" x14ac:dyDescent="0.2">
      <c r="A935" s="74" t="s">
        <v>1146</v>
      </c>
      <c r="B935" s="25">
        <v>2</v>
      </c>
      <c r="C935" s="18"/>
      <c r="D935" s="18"/>
      <c r="E935" s="18"/>
      <c r="F935" s="36">
        <f>SUM(F944:F952)</f>
        <v>0</v>
      </c>
      <c r="X935" s="9" t="s">
        <v>0</v>
      </c>
    </row>
    <row r="936" spans="1:24" x14ac:dyDescent="0.2">
      <c r="A936" s="74" t="s">
        <v>1134</v>
      </c>
      <c r="B936" s="25">
        <v>3</v>
      </c>
      <c r="C936" s="18"/>
      <c r="D936" s="18"/>
      <c r="E936" s="18"/>
      <c r="F936" s="36">
        <f>SUM(F966:F974)</f>
        <v>0</v>
      </c>
      <c r="X936" s="9" t="s">
        <v>0</v>
      </c>
    </row>
    <row r="937" spans="1:24" x14ac:dyDescent="0.2">
      <c r="A937" s="74" t="s">
        <v>180</v>
      </c>
      <c r="B937" s="25">
        <v>4</v>
      </c>
      <c r="C937" s="18"/>
      <c r="D937" s="18"/>
      <c r="E937" s="18"/>
      <c r="F937" s="36">
        <f>SUM(F988:F996)</f>
        <v>0</v>
      </c>
      <c r="X937" s="9" t="s">
        <v>0</v>
      </c>
    </row>
    <row r="938" spans="1:24" x14ac:dyDescent="0.2">
      <c r="A938" s="74" t="s">
        <v>1147</v>
      </c>
      <c r="B938" s="25">
        <v>5</v>
      </c>
      <c r="C938" s="18"/>
      <c r="D938" s="18"/>
      <c r="E938" s="18"/>
      <c r="F938" s="36">
        <f>SUM(F1054:F1062)</f>
        <v>0</v>
      </c>
      <c r="X938" s="9" t="s">
        <v>0</v>
      </c>
    </row>
    <row r="939" spans="1:24" x14ac:dyDescent="0.2">
      <c r="A939" s="74" t="s">
        <v>1148</v>
      </c>
      <c r="B939" s="25">
        <v>6</v>
      </c>
      <c r="C939" s="18"/>
      <c r="D939" s="18"/>
      <c r="E939" s="18"/>
      <c r="F939" s="36">
        <f>SUM(F1151:F1161)</f>
        <v>0</v>
      </c>
      <c r="X939" s="9" t="s">
        <v>0</v>
      </c>
    </row>
    <row r="940" spans="1:24" x14ac:dyDescent="0.2">
      <c r="A940" s="290" t="s">
        <v>1149</v>
      </c>
      <c r="B940" s="38">
        <v>7</v>
      </c>
      <c r="C940" s="44"/>
      <c r="D940" s="44"/>
      <c r="E940" s="44"/>
      <c r="F940" s="443">
        <f>ROUND(SUM(F934:F939),0)</f>
        <v>0</v>
      </c>
      <c r="X940" s="9" t="s">
        <v>0</v>
      </c>
    </row>
    <row r="941" spans="1:24" x14ac:dyDescent="0.2">
      <c r="X941" s="9" t="s">
        <v>0</v>
      </c>
    </row>
    <row r="942" spans="1:24" ht="75" customHeight="1" x14ac:dyDescent="0.2">
      <c r="A942" s="356" t="s">
        <v>1146</v>
      </c>
      <c r="B942" s="29"/>
      <c r="C942" s="71" t="s">
        <v>1150</v>
      </c>
      <c r="D942" s="71" t="s">
        <v>1151</v>
      </c>
      <c r="E942" s="71" t="s">
        <v>1152</v>
      </c>
      <c r="F942" s="71" t="s">
        <v>1144</v>
      </c>
      <c r="G942" s="71" t="s">
        <v>1153</v>
      </c>
      <c r="H942" s="71" t="s">
        <v>1154</v>
      </c>
      <c r="I942" s="71" t="s">
        <v>1155</v>
      </c>
      <c r="J942" s="71" t="s">
        <v>1156</v>
      </c>
      <c r="K942" s="71" t="s">
        <v>1157</v>
      </c>
      <c r="L942" s="71" t="s">
        <v>1158</v>
      </c>
      <c r="M942" s="71" t="s">
        <v>1159</v>
      </c>
      <c r="N942" s="71" t="s">
        <v>1160</v>
      </c>
      <c r="O942" s="71" t="s">
        <v>1161</v>
      </c>
      <c r="P942" s="71" t="s">
        <v>1162</v>
      </c>
      <c r="Q942" s="71" t="s">
        <v>1163</v>
      </c>
      <c r="R942" s="71" t="s">
        <v>1164</v>
      </c>
      <c r="S942" s="71" t="s">
        <v>1165</v>
      </c>
      <c r="T942" s="71" t="s">
        <v>1166</v>
      </c>
      <c r="U942" s="71" t="s">
        <v>1167</v>
      </c>
      <c r="V942" s="71" t="s">
        <v>1168</v>
      </c>
      <c r="X942" s="9" t="s">
        <v>0</v>
      </c>
    </row>
    <row r="943" spans="1:24" x14ac:dyDescent="0.2">
      <c r="A943" s="350" t="s">
        <v>1169</v>
      </c>
      <c r="B943" s="24">
        <v>131</v>
      </c>
      <c r="C943" s="17">
        <v>1</v>
      </c>
      <c r="D943" s="17">
        <v>2</v>
      </c>
      <c r="E943" s="17">
        <v>3</v>
      </c>
      <c r="F943" s="17">
        <v>4</v>
      </c>
      <c r="G943" s="17" t="s">
        <v>1170</v>
      </c>
      <c r="H943" s="17">
        <v>6</v>
      </c>
      <c r="I943" s="17">
        <v>7</v>
      </c>
      <c r="J943" s="17">
        <v>8</v>
      </c>
      <c r="K943" s="17">
        <v>9</v>
      </c>
      <c r="L943" s="17">
        <v>10</v>
      </c>
      <c r="M943" s="17">
        <v>11</v>
      </c>
      <c r="N943" s="17">
        <v>12</v>
      </c>
      <c r="O943" s="17">
        <v>13</v>
      </c>
      <c r="P943" s="17">
        <v>14</v>
      </c>
      <c r="Q943" s="17">
        <v>15</v>
      </c>
      <c r="R943" s="17">
        <v>16</v>
      </c>
      <c r="S943" s="17">
        <v>17</v>
      </c>
      <c r="T943" s="17">
        <v>18</v>
      </c>
      <c r="U943" s="17">
        <v>19</v>
      </c>
      <c r="V943" s="32">
        <v>20</v>
      </c>
      <c r="X943" s="9" t="s">
        <v>0</v>
      </c>
    </row>
    <row r="944" spans="1:24" x14ac:dyDescent="0.2">
      <c r="A944" s="351" t="s">
        <v>1494</v>
      </c>
      <c r="B944" s="25">
        <v>1</v>
      </c>
      <c r="C944" s="22" t="s">
        <v>28</v>
      </c>
      <c r="D944" s="22" t="s">
        <v>28</v>
      </c>
      <c r="E944" s="22" t="s">
        <v>28</v>
      </c>
      <c r="F944" s="22" t="s">
        <v>28</v>
      </c>
      <c r="G944" s="26">
        <f t="shared" ref="G944:G952" si="118">SUM(C944:F944)</f>
        <v>0</v>
      </c>
      <c r="H944" s="22" t="s">
        <v>28</v>
      </c>
      <c r="I944" s="22" t="s">
        <v>28</v>
      </c>
      <c r="J944" s="22" t="s">
        <v>28</v>
      </c>
      <c r="K944" s="22" t="s">
        <v>28</v>
      </c>
      <c r="L944" s="22" t="s">
        <v>28</v>
      </c>
      <c r="M944" s="22" t="s">
        <v>28</v>
      </c>
      <c r="N944" s="22" t="s">
        <v>28</v>
      </c>
      <c r="O944" s="22" t="s">
        <v>28</v>
      </c>
      <c r="P944" s="22" t="s">
        <v>28</v>
      </c>
      <c r="Q944" s="22" t="s">
        <v>28</v>
      </c>
      <c r="R944" s="22" t="s">
        <v>28</v>
      </c>
      <c r="S944" s="22" t="s">
        <v>28</v>
      </c>
      <c r="T944" s="22" t="s">
        <v>28</v>
      </c>
      <c r="U944" s="22" t="s">
        <v>28</v>
      </c>
      <c r="V944" s="23" t="s">
        <v>28</v>
      </c>
      <c r="X944" s="9" t="s">
        <v>0</v>
      </c>
    </row>
    <row r="945" spans="1:24" x14ac:dyDescent="0.2">
      <c r="A945" s="352" t="s">
        <v>1495</v>
      </c>
      <c r="B945" s="25">
        <v>2</v>
      </c>
      <c r="C945" s="22" t="s">
        <v>28</v>
      </c>
      <c r="D945" s="22" t="s">
        <v>28</v>
      </c>
      <c r="E945" s="22" t="s">
        <v>28</v>
      </c>
      <c r="F945" s="22" t="s">
        <v>28</v>
      </c>
      <c r="G945" s="26">
        <f t="shared" si="118"/>
        <v>0</v>
      </c>
      <c r="H945" s="22" t="s">
        <v>28</v>
      </c>
      <c r="I945" s="22" t="s">
        <v>28</v>
      </c>
      <c r="J945" s="22" t="s">
        <v>28</v>
      </c>
      <c r="K945" s="22" t="s">
        <v>28</v>
      </c>
      <c r="L945" s="22" t="s">
        <v>28</v>
      </c>
      <c r="M945" s="22" t="s">
        <v>28</v>
      </c>
      <c r="N945" s="22" t="s">
        <v>28</v>
      </c>
      <c r="O945" s="22" t="s">
        <v>28</v>
      </c>
      <c r="P945" s="22" t="s">
        <v>28</v>
      </c>
      <c r="Q945" s="22" t="s">
        <v>28</v>
      </c>
      <c r="R945" s="22" t="s">
        <v>28</v>
      </c>
      <c r="S945" s="22" t="s">
        <v>28</v>
      </c>
      <c r="T945" s="22" t="s">
        <v>28</v>
      </c>
      <c r="U945" s="22" t="s">
        <v>28</v>
      </c>
      <c r="V945" s="23" t="s">
        <v>28</v>
      </c>
      <c r="X945" s="9" t="s">
        <v>0</v>
      </c>
    </row>
    <row r="946" spans="1:24" x14ac:dyDescent="0.2">
      <c r="A946" s="352" t="s">
        <v>1496</v>
      </c>
      <c r="B946" s="25">
        <v>3</v>
      </c>
      <c r="C946" s="22" t="s">
        <v>28</v>
      </c>
      <c r="D946" s="22" t="s">
        <v>28</v>
      </c>
      <c r="E946" s="22" t="s">
        <v>28</v>
      </c>
      <c r="F946" s="22" t="s">
        <v>28</v>
      </c>
      <c r="G946" s="26">
        <f t="shared" si="118"/>
        <v>0</v>
      </c>
      <c r="H946" s="22" t="s">
        <v>28</v>
      </c>
      <c r="I946" s="22" t="s">
        <v>28</v>
      </c>
      <c r="J946" s="22" t="s">
        <v>28</v>
      </c>
      <c r="K946" s="22" t="s">
        <v>28</v>
      </c>
      <c r="L946" s="22" t="s">
        <v>28</v>
      </c>
      <c r="M946" s="22" t="s">
        <v>28</v>
      </c>
      <c r="N946" s="22" t="s">
        <v>28</v>
      </c>
      <c r="O946" s="22" t="s">
        <v>28</v>
      </c>
      <c r="P946" s="22" t="s">
        <v>28</v>
      </c>
      <c r="Q946" s="22" t="s">
        <v>28</v>
      </c>
      <c r="R946" s="22" t="s">
        <v>28</v>
      </c>
      <c r="S946" s="22" t="s">
        <v>28</v>
      </c>
      <c r="T946" s="22" t="s">
        <v>28</v>
      </c>
      <c r="U946" s="22" t="s">
        <v>28</v>
      </c>
      <c r="V946" s="23" t="s">
        <v>28</v>
      </c>
      <c r="X946" s="9" t="s">
        <v>0</v>
      </c>
    </row>
    <row r="947" spans="1:24" x14ac:dyDescent="0.2">
      <c r="A947" s="352" t="s">
        <v>1497</v>
      </c>
      <c r="B947" s="25">
        <v>4</v>
      </c>
      <c r="C947" s="22" t="s">
        <v>28</v>
      </c>
      <c r="D947" s="22" t="s">
        <v>28</v>
      </c>
      <c r="E947" s="22" t="s">
        <v>28</v>
      </c>
      <c r="F947" s="22" t="s">
        <v>28</v>
      </c>
      <c r="G947" s="26">
        <f t="shared" si="118"/>
        <v>0</v>
      </c>
      <c r="H947" s="22" t="s">
        <v>28</v>
      </c>
      <c r="I947" s="22" t="s">
        <v>28</v>
      </c>
      <c r="J947" s="22" t="s">
        <v>28</v>
      </c>
      <c r="K947" s="22" t="s">
        <v>28</v>
      </c>
      <c r="L947" s="22" t="s">
        <v>28</v>
      </c>
      <c r="M947" s="22" t="s">
        <v>28</v>
      </c>
      <c r="N947" s="22" t="s">
        <v>28</v>
      </c>
      <c r="O947" s="22" t="s">
        <v>28</v>
      </c>
      <c r="P947" s="22" t="s">
        <v>28</v>
      </c>
      <c r="Q947" s="22" t="s">
        <v>28</v>
      </c>
      <c r="R947" s="22" t="s">
        <v>28</v>
      </c>
      <c r="S947" s="22" t="s">
        <v>28</v>
      </c>
      <c r="T947" s="22" t="s">
        <v>28</v>
      </c>
      <c r="U947" s="22" t="s">
        <v>28</v>
      </c>
      <c r="V947" s="23" t="s">
        <v>28</v>
      </c>
      <c r="X947" s="9" t="s">
        <v>0</v>
      </c>
    </row>
    <row r="948" spans="1:24" x14ac:dyDescent="0.2">
      <c r="A948" s="352" t="s">
        <v>1498</v>
      </c>
      <c r="B948" s="25">
        <v>5</v>
      </c>
      <c r="C948" s="22" t="s">
        <v>28</v>
      </c>
      <c r="D948" s="22" t="s">
        <v>28</v>
      </c>
      <c r="E948" s="22" t="s">
        <v>28</v>
      </c>
      <c r="F948" s="22" t="s">
        <v>28</v>
      </c>
      <c r="G948" s="26">
        <f t="shared" si="118"/>
        <v>0</v>
      </c>
      <c r="H948" s="22" t="s">
        <v>28</v>
      </c>
      <c r="I948" s="22" t="s">
        <v>28</v>
      </c>
      <c r="J948" s="22" t="s">
        <v>28</v>
      </c>
      <c r="K948" s="22" t="s">
        <v>28</v>
      </c>
      <c r="L948" s="22" t="s">
        <v>28</v>
      </c>
      <c r="M948" s="22" t="s">
        <v>28</v>
      </c>
      <c r="N948" s="22" t="s">
        <v>28</v>
      </c>
      <c r="O948" s="22" t="s">
        <v>28</v>
      </c>
      <c r="P948" s="22" t="s">
        <v>28</v>
      </c>
      <c r="Q948" s="22" t="s">
        <v>28</v>
      </c>
      <c r="R948" s="22" t="s">
        <v>28</v>
      </c>
      <c r="S948" s="22" t="s">
        <v>28</v>
      </c>
      <c r="T948" s="22" t="s">
        <v>28</v>
      </c>
      <c r="U948" s="22" t="s">
        <v>28</v>
      </c>
      <c r="V948" s="23" t="s">
        <v>28</v>
      </c>
      <c r="X948" s="9" t="s">
        <v>0</v>
      </c>
    </row>
    <row r="949" spans="1:24" x14ac:dyDescent="0.2">
      <c r="A949" s="352" t="s">
        <v>1499</v>
      </c>
      <c r="B949" s="25">
        <v>6</v>
      </c>
      <c r="C949" s="22" t="s">
        <v>28</v>
      </c>
      <c r="D949" s="22" t="s">
        <v>28</v>
      </c>
      <c r="E949" s="22" t="s">
        <v>28</v>
      </c>
      <c r="F949" s="22" t="s">
        <v>28</v>
      </c>
      <c r="G949" s="26">
        <f t="shared" si="118"/>
        <v>0</v>
      </c>
      <c r="H949" s="22" t="s">
        <v>28</v>
      </c>
      <c r="I949" s="22" t="s">
        <v>28</v>
      </c>
      <c r="J949" s="22" t="s">
        <v>28</v>
      </c>
      <c r="K949" s="22" t="s">
        <v>28</v>
      </c>
      <c r="L949" s="22" t="s">
        <v>28</v>
      </c>
      <c r="M949" s="22" t="s">
        <v>28</v>
      </c>
      <c r="N949" s="22" t="s">
        <v>28</v>
      </c>
      <c r="O949" s="22" t="s">
        <v>28</v>
      </c>
      <c r="P949" s="22" t="s">
        <v>28</v>
      </c>
      <c r="Q949" s="22" t="s">
        <v>28</v>
      </c>
      <c r="R949" s="22" t="s">
        <v>28</v>
      </c>
      <c r="S949" s="22" t="s">
        <v>28</v>
      </c>
      <c r="T949" s="22" t="s">
        <v>28</v>
      </c>
      <c r="U949" s="22" t="s">
        <v>28</v>
      </c>
      <c r="V949" s="23" t="s">
        <v>28</v>
      </c>
      <c r="X949" s="9" t="s">
        <v>0</v>
      </c>
    </row>
    <row r="950" spans="1:24" x14ac:dyDescent="0.2">
      <c r="A950" s="352" t="s">
        <v>1500</v>
      </c>
      <c r="B950" s="25">
        <v>7</v>
      </c>
      <c r="C950" s="22" t="s">
        <v>28</v>
      </c>
      <c r="D950" s="22" t="s">
        <v>28</v>
      </c>
      <c r="E950" s="22" t="s">
        <v>28</v>
      </c>
      <c r="F950" s="22" t="s">
        <v>28</v>
      </c>
      <c r="G950" s="26">
        <f t="shared" si="118"/>
        <v>0</v>
      </c>
      <c r="H950" s="22" t="s">
        <v>28</v>
      </c>
      <c r="I950" s="22" t="s">
        <v>28</v>
      </c>
      <c r="J950" s="22" t="s">
        <v>28</v>
      </c>
      <c r="K950" s="22" t="s">
        <v>28</v>
      </c>
      <c r="L950" s="22" t="s">
        <v>28</v>
      </c>
      <c r="M950" s="22" t="s">
        <v>28</v>
      </c>
      <c r="N950" s="22" t="s">
        <v>28</v>
      </c>
      <c r="O950" s="22" t="s">
        <v>28</v>
      </c>
      <c r="P950" s="22" t="s">
        <v>28</v>
      </c>
      <c r="Q950" s="22" t="s">
        <v>28</v>
      </c>
      <c r="R950" s="22" t="s">
        <v>28</v>
      </c>
      <c r="S950" s="22" t="s">
        <v>28</v>
      </c>
      <c r="T950" s="22" t="s">
        <v>28</v>
      </c>
      <c r="U950" s="22" t="s">
        <v>28</v>
      </c>
      <c r="V950" s="23" t="s">
        <v>28</v>
      </c>
      <c r="X950" s="9" t="s">
        <v>0</v>
      </c>
    </row>
    <row r="951" spans="1:24" x14ac:dyDescent="0.2">
      <c r="A951" s="352" t="s">
        <v>1178</v>
      </c>
      <c r="B951" s="25">
        <v>8</v>
      </c>
      <c r="C951" s="22" t="s">
        <v>28</v>
      </c>
      <c r="D951" s="22" t="s">
        <v>28</v>
      </c>
      <c r="E951" s="22" t="s">
        <v>28</v>
      </c>
      <c r="F951" s="22" t="s">
        <v>28</v>
      </c>
      <c r="G951" s="26">
        <f t="shared" si="118"/>
        <v>0</v>
      </c>
      <c r="H951" s="22" t="s">
        <v>28</v>
      </c>
      <c r="I951" s="22" t="s">
        <v>28</v>
      </c>
      <c r="J951" s="22" t="s">
        <v>28</v>
      </c>
      <c r="K951" s="22" t="s">
        <v>28</v>
      </c>
      <c r="L951" s="22" t="s">
        <v>28</v>
      </c>
      <c r="M951" s="22" t="s">
        <v>28</v>
      </c>
      <c r="N951" s="22" t="s">
        <v>28</v>
      </c>
      <c r="O951" s="22" t="s">
        <v>28</v>
      </c>
      <c r="P951" s="22" t="s">
        <v>28</v>
      </c>
      <c r="Q951" s="22" t="s">
        <v>28</v>
      </c>
      <c r="R951" s="22" t="s">
        <v>28</v>
      </c>
      <c r="S951" s="22" t="s">
        <v>28</v>
      </c>
      <c r="T951" s="22" t="s">
        <v>28</v>
      </c>
      <c r="U951" s="22" t="s">
        <v>28</v>
      </c>
      <c r="V951" s="23" t="s">
        <v>28</v>
      </c>
      <c r="X951" s="9" t="s">
        <v>0</v>
      </c>
    </row>
    <row r="952" spans="1:24" x14ac:dyDescent="0.2">
      <c r="A952" s="352" t="s">
        <v>1179</v>
      </c>
      <c r="B952" s="25">
        <v>9</v>
      </c>
      <c r="C952" s="22" t="s">
        <v>28</v>
      </c>
      <c r="D952" s="22" t="s">
        <v>28</v>
      </c>
      <c r="E952" s="22" t="s">
        <v>28</v>
      </c>
      <c r="F952" s="22" t="s">
        <v>28</v>
      </c>
      <c r="G952" s="26">
        <f t="shared" si="118"/>
        <v>0</v>
      </c>
      <c r="H952" s="22" t="s">
        <v>28</v>
      </c>
      <c r="I952" s="22" t="s">
        <v>28</v>
      </c>
      <c r="J952" s="22" t="s">
        <v>28</v>
      </c>
      <c r="K952" s="22" t="s">
        <v>28</v>
      </c>
      <c r="L952" s="22" t="s">
        <v>28</v>
      </c>
      <c r="M952" s="22" t="s">
        <v>28</v>
      </c>
      <c r="N952" s="22" t="s">
        <v>28</v>
      </c>
      <c r="O952" s="22" t="s">
        <v>28</v>
      </c>
      <c r="P952" s="22" t="s">
        <v>28</v>
      </c>
      <c r="Q952" s="22" t="s">
        <v>28</v>
      </c>
      <c r="R952" s="22" t="s">
        <v>28</v>
      </c>
      <c r="S952" s="22" t="s">
        <v>28</v>
      </c>
      <c r="T952" s="22" t="s">
        <v>28</v>
      </c>
      <c r="U952" s="22" t="s">
        <v>28</v>
      </c>
      <c r="V952" s="23" t="s">
        <v>28</v>
      </c>
      <c r="X952" s="9" t="s">
        <v>0</v>
      </c>
    </row>
    <row r="953" spans="1:24" x14ac:dyDescent="0.2">
      <c r="A953" s="353" t="s">
        <v>1180</v>
      </c>
      <c r="B953" s="25"/>
      <c r="C953" s="77"/>
      <c r="D953" s="78"/>
      <c r="E953" s="78"/>
      <c r="F953" s="78"/>
      <c r="G953" s="78"/>
      <c r="H953" s="78"/>
      <c r="I953" s="78"/>
      <c r="J953" s="78"/>
      <c r="K953" s="78"/>
      <c r="L953" s="78"/>
      <c r="M953" s="78"/>
      <c r="N953" s="78"/>
      <c r="O953" s="78"/>
      <c r="P953" s="78"/>
      <c r="Q953" s="78"/>
      <c r="R953" s="78"/>
      <c r="S953" s="78"/>
      <c r="T953" s="78"/>
      <c r="U953" s="78"/>
      <c r="V953" s="80"/>
      <c r="X953" s="9" t="s">
        <v>0</v>
      </c>
    </row>
    <row r="954" spans="1:24" x14ac:dyDescent="0.2">
      <c r="A954" s="352" t="s">
        <v>1171</v>
      </c>
      <c r="B954" s="25">
        <v>21</v>
      </c>
      <c r="C954" s="21" t="s">
        <v>28</v>
      </c>
      <c r="D954" s="22" t="s">
        <v>28</v>
      </c>
      <c r="E954" s="22" t="s">
        <v>28</v>
      </c>
      <c r="F954" s="22" t="s">
        <v>28</v>
      </c>
      <c r="G954" s="26">
        <f t="shared" ref="G954:G962" si="119">SUM(C954:F954)</f>
        <v>0</v>
      </c>
      <c r="H954" s="22" t="s">
        <v>28</v>
      </c>
      <c r="I954" s="22" t="s">
        <v>28</v>
      </c>
      <c r="J954" s="22" t="s">
        <v>28</v>
      </c>
      <c r="K954" s="22" t="s">
        <v>28</v>
      </c>
      <c r="L954" s="22" t="s">
        <v>28</v>
      </c>
      <c r="M954" s="22" t="s">
        <v>28</v>
      </c>
      <c r="N954" s="22" t="s">
        <v>28</v>
      </c>
      <c r="O954" s="22" t="s">
        <v>28</v>
      </c>
      <c r="P954" s="22" t="s">
        <v>28</v>
      </c>
      <c r="Q954" s="22" t="s">
        <v>28</v>
      </c>
      <c r="R954" s="22" t="s">
        <v>28</v>
      </c>
      <c r="S954" s="22" t="s">
        <v>28</v>
      </c>
      <c r="T954" s="22" t="s">
        <v>28</v>
      </c>
      <c r="U954" s="22" t="s">
        <v>28</v>
      </c>
      <c r="V954" s="23" t="s">
        <v>28</v>
      </c>
      <c r="X954" s="9" t="s">
        <v>0</v>
      </c>
    </row>
    <row r="955" spans="1:24" x14ac:dyDescent="0.2">
      <c r="A955" s="352" t="s">
        <v>1172</v>
      </c>
      <c r="B955" s="25">
        <v>22</v>
      </c>
      <c r="C955" s="21" t="s">
        <v>28</v>
      </c>
      <c r="D955" s="22" t="s">
        <v>28</v>
      </c>
      <c r="E955" s="22" t="s">
        <v>28</v>
      </c>
      <c r="F955" s="22" t="s">
        <v>28</v>
      </c>
      <c r="G955" s="26">
        <f t="shared" si="119"/>
        <v>0</v>
      </c>
      <c r="H955" s="22" t="s">
        <v>28</v>
      </c>
      <c r="I955" s="22" t="s">
        <v>28</v>
      </c>
      <c r="J955" s="22" t="s">
        <v>28</v>
      </c>
      <c r="K955" s="22" t="s">
        <v>28</v>
      </c>
      <c r="L955" s="22" t="s">
        <v>28</v>
      </c>
      <c r="M955" s="22" t="s">
        <v>28</v>
      </c>
      <c r="N955" s="22" t="s">
        <v>28</v>
      </c>
      <c r="O955" s="22" t="s">
        <v>28</v>
      </c>
      <c r="P955" s="22" t="s">
        <v>28</v>
      </c>
      <c r="Q955" s="22" t="s">
        <v>28</v>
      </c>
      <c r="R955" s="22" t="s">
        <v>28</v>
      </c>
      <c r="S955" s="22" t="s">
        <v>28</v>
      </c>
      <c r="T955" s="22" t="s">
        <v>28</v>
      </c>
      <c r="U955" s="22" t="s">
        <v>28</v>
      </c>
      <c r="V955" s="23" t="s">
        <v>28</v>
      </c>
      <c r="X955" s="9" t="s">
        <v>0</v>
      </c>
    </row>
    <row r="956" spans="1:24" x14ac:dyDescent="0.2">
      <c r="A956" s="352" t="s">
        <v>1173</v>
      </c>
      <c r="B956" s="25">
        <v>23</v>
      </c>
      <c r="C956" s="21" t="s">
        <v>28</v>
      </c>
      <c r="D956" s="22" t="s">
        <v>28</v>
      </c>
      <c r="E956" s="22" t="s">
        <v>28</v>
      </c>
      <c r="F956" s="22" t="s">
        <v>28</v>
      </c>
      <c r="G956" s="26">
        <f t="shared" si="119"/>
        <v>0</v>
      </c>
      <c r="H956" s="22" t="s">
        <v>28</v>
      </c>
      <c r="I956" s="22" t="s">
        <v>28</v>
      </c>
      <c r="J956" s="22" t="s">
        <v>28</v>
      </c>
      <c r="K956" s="22" t="s">
        <v>28</v>
      </c>
      <c r="L956" s="22" t="s">
        <v>28</v>
      </c>
      <c r="M956" s="22" t="s">
        <v>28</v>
      </c>
      <c r="N956" s="22" t="s">
        <v>28</v>
      </c>
      <c r="O956" s="22" t="s">
        <v>28</v>
      </c>
      <c r="P956" s="22" t="s">
        <v>28</v>
      </c>
      <c r="Q956" s="22" t="s">
        <v>28</v>
      </c>
      <c r="R956" s="22" t="s">
        <v>28</v>
      </c>
      <c r="S956" s="22" t="s">
        <v>28</v>
      </c>
      <c r="T956" s="22" t="s">
        <v>28</v>
      </c>
      <c r="U956" s="22" t="s">
        <v>28</v>
      </c>
      <c r="V956" s="23" t="s">
        <v>28</v>
      </c>
      <c r="X956" s="9" t="s">
        <v>0</v>
      </c>
    </row>
    <row r="957" spans="1:24" x14ac:dyDescent="0.2">
      <c r="A957" s="352" t="s">
        <v>1174</v>
      </c>
      <c r="B957" s="25">
        <v>24</v>
      </c>
      <c r="C957" s="21" t="s">
        <v>28</v>
      </c>
      <c r="D957" s="22" t="s">
        <v>28</v>
      </c>
      <c r="E957" s="22" t="s">
        <v>28</v>
      </c>
      <c r="F957" s="22" t="s">
        <v>28</v>
      </c>
      <c r="G957" s="26">
        <f t="shared" si="119"/>
        <v>0</v>
      </c>
      <c r="H957" s="22" t="s">
        <v>28</v>
      </c>
      <c r="I957" s="22" t="s">
        <v>28</v>
      </c>
      <c r="J957" s="22" t="s">
        <v>28</v>
      </c>
      <c r="K957" s="22" t="s">
        <v>28</v>
      </c>
      <c r="L957" s="22" t="s">
        <v>28</v>
      </c>
      <c r="M957" s="22" t="s">
        <v>28</v>
      </c>
      <c r="N957" s="22" t="s">
        <v>28</v>
      </c>
      <c r="O957" s="22" t="s">
        <v>28</v>
      </c>
      <c r="P957" s="22" t="s">
        <v>28</v>
      </c>
      <c r="Q957" s="22" t="s">
        <v>28</v>
      </c>
      <c r="R957" s="22" t="s">
        <v>28</v>
      </c>
      <c r="S957" s="22" t="s">
        <v>28</v>
      </c>
      <c r="T957" s="22" t="s">
        <v>28</v>
      </c>
      <c r="U957" s="22" t="s">
        <v>28</v>
      </c>
      <c r="V957" s="23" t="s">
        <v>28</v>
      </c>
      <c r="X957" s="9" t="s">
        <v>0</v>
      </c>
    </row>
    <row r="958" spans="1:24" x14ac:dyDescent="0.2">
      <c r="A958" s="352" t="s">
        <v>1175</v>
      </c>
      <c r="B958" s="25">
        <v>25</v>
      </c>
      <c r="C958" s="21" t="s">
        <v>28</v>
      </c>
      <c r="D958" s="22" t="s">
        <v>28</v>
      </c>
      <c r="E958" s="22" t="s">
        <v>28</v>
      </c>
      <c r="F958" s="22" t="s">
        <v>28</v>
      </c>
      <c r="G958" s="26">
        <f t="shared" si="119"/>
        <v>0</v>
      </c>
      <c r="H958" s="22" t="s">
        <v>28</v>
      </c>
      <c r="I958" s="22" t="s">
        <v>28</v>
      </c>
      <c r="J958" s="22" t="s">
        <v>28</v>
      </c>
      <c r="K958" s="22" t="s">
        <v>28</v>
      </c>
      <c r="L958" s="22" t="s">
        <v>28</v>
      </c>
      <c r="M958" s="22" t="s">
        <v>28</v>
      </c>
      <c r="N958" s="22" t="s">
        <v>28</v>
      </c>
      <c r="O958" s="22" t="s">
        <v>28</v>
      </c>
      <c r="P958" s="22" t="s">
        <v>28</v>
      </c>
      <c r="Q958" s="22" t="s">
        <v>28</v>
      </c>
      <c r="R958" s="22" t="s">
        <v>28</v>
      </c>
      <c r="S958" s="22" t="s">
        <v>28</v>
      </c>
      <c r="T958" s="22" t="s">
        <v>28</v>
      </c>
      <c r="U958" s="22" t="s">
        <v>28</v>
      </c>
      <c r="V958" s="23" t="s">
        <v>28</v>
      </c>
      <c r="X958" s="9" t="s">
        <v>0</v>
      </c>
    </row>
    <row r="959" spans="1:24" x14ac:dyDescent="0.2">
      <c r="A959" s="352" t="s">
        <v>1176</v>
      </c>
      <c r="B959" s="25">
        <v>26</v>
      </c>
      <c r="C959" s="21" t="s">
        <v>28</v>
      </c>
      <c r="D959" s="22" t="s">
        <v>28</v>
      </c>
      <c r="E959" s="22" t="s">
        <v>28</v>
      </c>
      <c r="F959" s="22" t="s">
        <v>28</v>
      </c>
      <c r="G959" s="26">
        <f t="shared" si="119"/>
        <v>0</v>
      </c>
      <c r="H959" s="22" t="s">
        <v>28</v>
      </c>
      <c r="I959" s="22" t="s">
        <v>28</v>
      </c>
      <c r="J959" s="22" t="s">
        <v>28</v>
      </c>
      <c r="K959" s="22" t="s">
        <v>28</v>
      </c>
      <c r="L959" s="22" t="s">
        <v>28</v>
      </c>
      <c r="M959" s="22" t="s">
        <v>28</v>
      </c>
      <c r="N959" s="22" t="s">
        <v>28</v>
      </c>
      <c r="O959" s="22" t="s">
        <v>28</v>
      </c>
      <c r="P959" s="22" t="s">
        <v>28</v>
      </c>
      <c r="Q959" s="22" t="s">
        <v>28</v>
      </c>
      <c r="R959" s="22" t="s">
        <v>28</v>
      </c>
      <c r="S959" s="22" t="s">
        <v>28</v>
      </c>
      <c r="T959" s="22" t="s">
        <v>28</v>
      </c>
      <c r="U959" s="22" t="s">
        <v>28</v>
      </c>
      <c r="V959" s="23" t="s">
        <v>28</v>
      </c>
      <c r="X959" s="9" t="s">
        <v>0</v>
      </c>
    </row>
    <row r="960" spans="1:24" x14ac:dyDescent="0.2">
      <c r="A960" s="352" t="s">
        <v>1177</v>
      </c>
      <c r="B960" s="25">
        <v>27</v>
      </c>
      <c r="C960" s="21" t="s">
        <v>28</v>
      </c>
      <c r="D960" s="22" t="s">
        <v>28</v>
      </c>
      <c r="E960" s="22" t="s">
        <v>28</v>
      </c>
      <c r="F960" s="22" t="s">
        <v>28</v>
      </c>
      <c r="G960" s="26">
        <f t="shared" si="119"/>
        <v>0</v>
      </c>
      <c r="H960" s="22" t="s">
        <v>28</v>
      </c>
      <c r="I960" s="22" t="s">
        <v>28</v>
      </c>
      <c r="J960" s="22" t="s">
        <v>28</v>
      </c>
      <c r="K960" s="22" t="s">
        <v>28</v>
      </c>
      <c r="L960" s="22" t="s">
        <v>28</v>
      </c>
      <c r="M960" s="22" t="s">
        <v>28</v>
      </c>
      <c r="N960" s="22" t="s">
        <v>28</v>
      </c>
      <c r="O960" s="22" t="s">
        <v>28</v>
      </c>
      <c r="P960" s="22" t="s">
        <v>28</v>
      </c>
      <c r="Q960" s="22" t="s">
        <v>28</v>
      </c>
      <c r="R960" s="22" t="s">
        <v>28</v>
      </c>
      <c r="S960" s="22" t="s">
        <v>28</v>
      </c>
      <c r="T960" s="22" t="s">
        <v>28</v>
      </c>
      <c r="U960" s="22" t="s">
        <v>28</v>
      </c>
      <c r="V960" s="23" t="s">
        <v>28</v>
      </c>
      <c r="X960" s="9" t="s">
        <v>0</v>
      </c>
    </row>
    <row r="961" spans="1:24" x14ac:dyDescent="0.2">
      <c r="A961" s="352" t="s">
        <v>1178</v>
      </c>
      <c r="B961" s="25">
        <v>28</v>
      </c>
      <c r="C961" s="21" t="s">
        <v>28</v>
      </c>
      <c r="D961" s="22" t="s">
        <v>28</v>
      </c>
      <c r="E961" s="22" t="s">
        <v>28</v>
      </c>
      <c r="F961" s="22" t="s">
        <v>28</v>
      </c>
      <c r="G961" s="26">
        <f t="shared" si="119"/>
        <v>0</v>
      </c>
      <c r="H961" s="22" t="s">
        <v>28</v>
      </c>
      <c r="I961" s="22" t="s">
        <v>28</v>
      </c>
      <c r="J961" s="22" t="s">
        <v>28</v>
      </c>
      <c r="K961" s="22" t="s">
        <v>28</v>
      </c>
      <c r="L961" s="22" t="s">
        <v>28</v>
      </c>
      <c r="M961" s="22" t="s">
        <v>28</v>
      </c>
      <c r="N961" s="22" t="s">
        <v>28</v>
      </c>
      <c r="O961" s="22" t="s">
        <v>28</v>
      </c>
      <c r="P961" s="22" t="s">
        <v>28</v>
      </c>
      <c r="Q961" s="22" t="s">
        <v>28</v>
      </c>
      <c r="R961" s="22" t="s">
        <v>28</v>
      </c>
      <c r="S961" s="22" t="s">
        <v>28</v>
      </c>
      <c r="T961" s="22" t="s">
        <v>28</v>
      </c>
      <c r="U961" s="22" t="s">
        <v>28</v>
      </c>
      <c r="V961" s="23" t="s">
        <v>28</v>
      </c>
      <c r="X961" s="9" t="s">
        <v>0</v>
      </c>
    </row>
    <row r="962" spans="1:24" x14ac:dyDescent="0.2">
      <c r="A962" s="354" t="s">
        <v>1179</v>
      </c>
      <c r="B962" s="38">
        <v>29</v>
      </c>
      <c r="C962" s="111" t="s">
        <v>28</v>
      </c>
      <c r="D962" s="47" t="s">
        <v>28</v>
      </c>
      <c r="E962" s="47" t="s">
        <v>28</v>
      </c>
      <c r="F962" s="47" t="s">
        <v>28</v>
      </c>
      <c r="G962" s="41">
        <f t="shared" si="119"/>
        <v>0</v>
      </c>
      <c r="H962" s="47" t="s">
        <v>28</v>
      </c>
      <c r="I962" s="47" t="s">
        <v>28</v>
      </c>
      <c r="J962" s="47" t="s">
        <v>28</v>
      </c>
      <c r="K962" s="47" t="s">
        <v>28</v>
      </c>
      <c r="L962" s="47" t="s">
        <v>28</v>
      </c>
      <c r="M962" s="47" t="s">
        <v>28</v>
      </c>
      <c r="N962" s="47" t="s">
        <v>28</v>
      </c>
      <c r="O962" s="47" t="s">
        <v>28</v>
      </c>
      <c r="P962" s="47" t="s">
        <v>28</v>
      </c>
      <c r="Q962" s="47" t="s">
        <v>28</v>
      </c>
      <c r="R962" s="47" t="s">
        <v>28</v>
      </c>
      <c r="S962" s="47" t="s">
        <v>28</v>
      </c>
      <c r="T962" s="47" t="s">
        <v>28</v>
      </c>
      <c r="U962" s="47" t="s">
        <v>28</v>
      </c>
      <c r="V962" s="62" t="s">
        <v>28</v>
      </c>
      <c r="X962" s="9" t="s">
        <v>0</v>
      </c>
    </row>
    <row r="963" spans="1:24" x14ac:dyDescent="0.2">
      <c r="A963" s="355"/>
      <c r="X963" s="9" t="s">
        <v>0</v>
      </c>
    </row>
    <row r="964" spans="1:24" ht="75" customHeight="1" x14ac:dyDescent="0.2">
      <c r="A964" s="356" t="s">
        <v>1134</v>
      </c>
      <c r="B964" s="29"/>
      <c r="C964" s="71" t="s">
        <v>1150</v>
      </c>
      <c r="D964" s="71" t="s">
        <v>1151</v>
      </c>
      <c r="E964" s="71" t="s">
        <v>1152</v>
      </c>
      <c r="F964" s="71" t="s">
        <v>1144</v>
      </c>
      <c r="G964" s="71" t="s">
        <v>1153</v>
      </c>
      <c r="H964" s="71" t="s">
        <v>1154</v>
      </c>
      <c r="I964" s="71" t="s">
        <v>1155</v>
      </c>
      <c r="J964" s="71" t="s">
        <v>1156</v>
      </c>
      <c r="K964" s="71" t="s">
        <v>1157</v>
      </c>
      <c r="L964" s="71" t="s">
        <v>1158</v>
      </c>
      <c r="M964" s="71" t="s">
        <v>1159</v>
      </c>
      <c r="N964" s="71" t="s">
        <v>1160</v>
      </c>
      <c r="O964" s="71" t="s">
        <v>1161</v>
      </c>
      <c r="P964" s="71" t="s">
        <v>1162</v>
      </c>
      <c r="Q964" s="71" t="s">
        <v>1163</v>
      </c>
      <c r="R964" s="71" t="s">
        <v>1164</v>
      </c>
      <c r="S964" s="71" t="s">
        <v>1165</v>
      </c>
      <c r="T964" s="71" t="s">
        <v>1166</v>
      </c>
      <c r="U964" s="71" t="s">
        <v>1167</v>
      </c>
      <c r="V964" s="71" t="s">
        <v>1168</v>
      </c>
      <c r="X964" s="9" t="s">
        <v>0</v>
      </c>
    </row>
    <row r="965" spans="1:24" x14ac:dyDescent="0.2">
      <c r="A965" s="350" t="s">
        <v>1169</v>
      </c>
      <c r="B965" s="24">
        <v>132</v>
      </c>
      <c r="C965" s="17">
        <v>1</v>
      </c>
      <c r="D965" s="17">
        <v>2</v>
      </c>
      <c r="E965" s="17">
        <v>3</v>
      </c>
      <c r="F965" s="17">
        <v>4</v>
      </c>
      <c r="G965" s="17" t="s">
        <v>1170</v>
      </c>
      <c r="H965" s="17">
        <v>6</v>
      </c>
      <c r="I965" s="17">
        <v>7</v>
      </c>
      <c r="J965" s="17">
        <v>8</v>
      </c>
      <c r="K965" s="17">
        <v>9</v>
      </c>
      <c r="L965" s="17">
        <v>10</v>
      </c>
      <c r="M965" s="17">
        <v>11</v>
      </c>
      <c r="N965" s="17">
        <v>12</v>
      </c>
      <c r="O965" s="17">
        <v>13</v>
      </c>
      <c r="P965" s="17">
        <v>14</v>
      </c>
      <c r="Q965" s="17">
        <v>15</v>
      </c>
      <c r="R965" s="17">
        <v>16</v>
      </c>
      <c r="S965" s="17">
        <v>17</v>
      </c>
      <c r="T965" s="17">
        <v>18</v>
      </c>
      <c r="U965" s="17">
        <v>19</v>
      </c>
      <c r="V965" s="32">
        <v>20</v>
      </c>
      <c r="X965" s="9" t="s">
        <v>0</v>
      </c>
    </row>
    <row r="966" spans="1:24" x14ac:dyDescent="0.2">
      <c r="A966" s="351" t="s">
        <v>1494</v>
      </c>
      <c r="B966" s="25">
        <v>1</v>
      </c>
      <c r="C966" s="22" t="s">
        <v>28</v>
      </c>
      <c r="D966" s="22" t="s">
        <v>28</v>
      </c>
      <c r="E966" s="22" t="s">
        <v>28</v>
      </c>
      <c r="F966" s="22" t="s">
        <v>28</v>
      </c>
      <c r="G966" s="26">
        <f t="shared" ref="G966:G974" si="120">SUM(C966:F966)</f>
        <v>0</v>
      </c>
      <c r="H966" s="22" t="s">
        <v>28</v>
      </c>
      <c r="I966" s="22" t="s">
        <v>28</v>
      </c>
      <c r="J966" s="22" t="s">
        <v>28</v>
      </c>
      <c r="K966" s="22" t="s">
        <v>28</v>
      </c>
      <c r="L966" s="22" t="s">
        <v>28</v>
      </c>
      <c r="M966" s="22" t="s">
        <v>28</v>
      </c>
      <c r="N966" s="22" t="s">
        <v>28</v>
      </c>
      <c r="O966" s="22" t="s">
        <v>28</v>
      </c>
      <c r="P966" s="22" t="s">
        <v>28</v>
      </c>
      <c r="Q966" s="22" t="s">
        <v>28</v>
      </c>
      <c r="R966" s="22" t="s">
        <v>28</v>
      </c>
      <c r="S966" s="22" t="s">
        <v>28</v>
      </c>
      <c r="T966" s="22" t="s">
        <v>28</v>
      </c>
      <c r="U966" s="22" t="s">
        <v>28</v>
      </c>
      <c r="V966" s="23" t="s">
        <v>28</v>
      </c>
      <c r="X966" s="9" t="s">
        <v>0</v>
      </c>
    </row>
    <row r="967" spans="1:24" x14ac:dyDescent="0.2">
      <c r="A967" s="352" t="s">
        <v>1495</v>
      </c>
      <c r="B967" s="25">
        <v>2</v>
      </c>
      <c r="C967" s="22" t="s">
        <v>28</v>
      </c>
      <c r="D967" s="22" t="s">
        <v>28</v>
      </c>
      <c r="E967" s="22" t="s">
        <v>28</v>
      </c>
      <c r="F967" s="22" t="s">
        <v>28</v>
      </c>
      <c r="G967" s="26">
        <f t="shared" si="120"/>
        <v>0</v>
      </c>
      <c r="H967" s="22" t="s">
        <v>28</v>
      </c>
      <c r="I967" s="22" t="s">
        <v>28</v>
      </c>
      <c r="J967" s="22" t="s">
        <v>28</v>
      </c>
      <c r="K967" s="22" t="s">
        <v>28</v>
      </c>
      <c r="L967" s="22" t="s">
        <v>28</v>
      </c>
      <c r="M967" s="22" t="s">
        <v>28</v>
      </c>
      <c r="N967" s="22" t="s">
        <v>28</v>
      </c>
      <c r="O967" s="22" t="s">
        <v>28</v>
      </c>
      <c r="P967" s="22" t="s">
        <v>28</v>
      </c>
      <c r="Q967" s="22" t="s">
        <v>28</v>
      </c>
      <c r="R967" s="22" t="s">
        <v>28</v>
      </c>
      <c r="S967" s="22" t="s">
        <v>28</v>
      </c>
      <c r="T967" s="22" t="s">
        <v>28</v>
      </c>
      <c r="U967" s="22" t="s">
        <v>28</v>
      </c>
      <c r="V967" s="23" t="s">
        <v>28</v>
      </c>
      <c r="X967" s="9" t="s">
        <v>0</v>
      </c>
    </row>
    <row r="968" spans="1:24" x14ac:dyDescent="0.2">
      <c r="A968" s="352" t="s">
        <v>1496</v>
      </c>
      <c r="B968" s="25">
        <v>3</v>
      </c>
      <c r="C968" s="22" t="s">
        <v>28</v>
      </c>
      <c r="D968" s="22" t="s">
        <v>28</v>
      </c>
      <c r="E968" s="22" t="s">
        <v>28</v>
      </c>
      <c r="F968" s="22" t="s">
        <v>28</v>
      </c>
      <c r="G968" s="26">
        <f t="shared" si="120"/>
        <v>0</v>
      </c>
      <c r="H968" s="22" t="s">
        <v>28</v>
      </c>
      <c r="I968" s="22" t="s">
        <v>28</v>
      </c>
      <c r="J968" s="22" t="s">
        <v>28</v>
      </c>
      <c r="K968" s="22" t="s">
        <v>28</v>
      </c>
      <c r="L968" s="22" t="s">
        <v>28</v>
      </c>
      <c r="M968" s="22" t="s">
        <v>28</v>
      </c>
      <c r="N968" s="22" t="s">
        <v>28</v>
      </c>
      <c r="O968" s="22" t="s">
        <v>28</v>
      </c>
      <c r="P968" s="22" t="s">
        <v>28</v>
      </c>
      <c r="Q968" s="22" t="s">
        <v>28</v>
      </c>
      <c r="R968" s="22" t="s">
        <v>28</v>
      </c>
      <c r="S968" s="22" t="s">
        <v>28</v>
      </c>
      <c r="T968" s="22" t="s">
        <v>28</v>
      </c>
      <c r="U968" s="22" t="s">
        <v>28</v>
      </c>
      <c r="V968" s="23" t="s">
        <v>28</v>
      </c>
      <c r="X968" s="9" t="s">
        <v>0</v>
      </c>
    </row>
    <row r="969" spans="1:24" x14ac:dyDescent="0.2">
      <c r="A969" s="352" t="s">
        <v>1497</v>
      </c>
      <c r="B969" s="25">
        <v>4</v>
      </c>
      <c r="C969" s="22" t="s">
        <v>28</v>
      </c>
      <c r="D969" s="22" t="s">
        <v>28</v>
      </c>
      <c r="E969" s="22" t="s">
        <v>28</v>
      </c>
      <c r="F969" s="22" t="s">
        <v>28</v>
      </c>
      <c r="G969" s="26">
        <f t="shared" si="120"/>
        <v>0</v>
      </c>
      <c r="H969" s="22" t="s">
        <v>28</v>
      </c>
      <c r="I969" s="22" t="s">
        <v>28</v>
      </c>
      <c r="J969" s="22" t="s">
        <v>28</v>
      </c>
      <c r="K969" s="22" t="s">
        <v>28</v>
      </c>
      <c r="L969" s="22" t="s">
        <v>28</v>
      </c>
      <c r="M969" s="22" t="s">
        <v>28</v>
      </c>
      <c r="N969" s="22" t="s">
        <v>28</v>
      </c>
      <c r="O969" s="22" t="s">
        <v>28</v>
      </c>
      <c r="P969" s="22" t="s">
        <v>28</v>
      </c>
      <c r="Q969" s="22" t="s">
        <v>28</v>
      </c>
      <c r="R969" s="22" t="s">
        <v>28</v>
      </c>
      <c r="S969" s="22" t="s">
        <v>28</v>
      </c>
      <c r="T969" s="22" t="s">
        <v>28</v>
      </c>
      <c r="U969" s="22" t="s">
        <v>28</v>
      </c>
      <c r="V969" s="23" t="s">
        <v>28</v>
      </c>
      <c r="X969" s="9" t="s">
        <v>0</v>
      </c>
    </row>
    <row r="970" spans="1:24" x14ac:dyDescent="0.2">
      <c r="A970" s="352" t="s">
        <v>1498</v>
      </c>
      <c r="B970" s="25">
        <v>5</v>
      </c>
      <c r="C970" s="22" t="s">
        <v>28</v>
      </c>
      <c r="D970" s="22" t="s">
        <v>28</v>
      </c>
      <c r="E970" s="22" t="s">
        <v>28</v>
      </c>
      <c r="F970" s="22" t="s">
        <v>28</v>
      </c>
      <c r="G970" s="26">
        <f t="shared" si="120"/>
        <v>0</v>
      </c>
      <c r="H970" s="22" t="s">
        <v>28</v>
      </c>
      <c r="I970" s="22" t="s">
        <v>28</v>
      </c>
      <c r="J970" s="22" t="s">
        <v>28</v>
      </c>
      <c r="K970" s="22" t="s">
        <v>28</v>
      </c>
      <c r="L970" s="22" t="s">
        <v>28</v>
      </c>
      <c r="M970" s="22" t="s">
        <v>28</v>
      </c>
      <c r="N970" s="22" t="s">
        <v>28</v>
      </c>
      <c r="O970" s="22" t="s">
        <v>28</v>
      </c>
      <c r="P970" s="22" t="s">
        <v>28</v>
      </c>
      <c r="Q970" s="22" t="s">
        <v>28</v>
      </c>
      <c r="R970" s="22" t="s">
        <v>28</v>
      </c>
      <c r="S970" s="22" t="s">
        <v>28</v>
      </c>
      <c r="T970" s="22" t="s">
        <v>28</v>
      </c>
      <c r="U970" s="22" t="s">
        <v>28</v>
      </c>
      <c r="V970" s="23" t="s">
        <v>28</v>
      </c>
      <c r="X970" s="9" t="s">
        <v>0</v>
      </c>
    </row>
    <row r="971" spans="1:24" x14ac:dyDescent="0.2">
      <c r="A971" s="352" t="s">
        <v>1499</v>
      </c>
      <c r="B971" s="25">
        <v>6</v>
      </c>
      <c r="C971" s="22" t="s">
        <v>28</v>
      </c>
      <c r="D971" s="22" t="s">
        <v>28</v>
      </c>
      <c r="E971" s="22" t="s">
        <v>28</v>
      </c>
      <c r="F971" s="22" t="s">
        <v>28</v>
      </c>
      <c r="G971" s="26">
        <f t="shared" si="120"/>
        <v>0</v>
      </c>
      <c r="H971" s="22" t="s">
        <v>28</v>
      </c>
      <c r="I971" s="22" t="s">
        <v>28</v>
      </c>
      <c r="J971" s="22" t="s">
        <v>28</v>
      </c>
      <c r="K971" s="22" t="s">
        <v>28</v>
      </c>
      <c r="L971" s="22" t="s">
        <v>28</v>
      </c>
      <c r="M971" s="22" t="s">
        <v>28</v>
      </c>
      <c r="N971" s="22" t="s">
        <v>28</v>
      </c>
      <c r="O971" s="22" t="s">
        <v>28</v>
      </c>
      <c r="P971" s="22" t="s">
        <v>28</v>
      </c>
      <c r="Q971" s="22" t="s">
        <v>28</v>
      </c>
      <c r="R971" s="22" t="s">
        <v>28</v>
      </c>
      <c r="S971" s="22" t="s">
        <v>28</v>
      </c>
      <c r="T971" s="22" t="s">
        <v>28</v>
      </c>
      <c r="U971" s="22" t="s">
        <v>28</v>
      </c>
      <c r="V971" s="23" t="s">
        <v>28</v>
      </c>
      <c r="X971" s="9" t="s">
        <v>0</v>
      </c>
    </row>
    <row r="972" spans="1:24" x14ac:dyDescent="0.2">
      <c r="A972" s="352" t="s">
        <v>1500</v>
      </c>
      <c r="B972" s="25">
        <v>7</v>
      </c>
      <c r="C972" s="22" t="s">
        <v>28</v>
      </c>
      <c r="D972" s="22" t="s">
        <v>28</v>
      </c>
      <c r="E972" s="22" t="s">
        <v>28</v>
      </c>
      <c r="F972" s="22" t="s">
        <v>28</v>
      </c>
      <c r="G972" s="26">
        <f t="shared" si="120"/>
        <v>0</v>
      </c>
      <c r="H972" s="22" t="s">
        <v>28</v>
      </c>
      <c r="I972" s="22" t="s">
        <v>28</v>
      </c>
      <c r="J972" s="22" t="s">
        <v>28</v>
      </c>
      <c r="K972" s="22" t="s">
        <v>28</v>
      </c>
      <c r="L972" s="22" t="s">
        <v>28</v>
      </c>
      <c r="M972" s="22" t="s">
        <v>28</v>
      </c>
      <c r="N972" s="22" t="s">
        <v>28</v>
      </c>
      <c r="O972" s="22" t="s">
        <v>28</v>
      </c>
      <c r="P972" s="22" t="s">
        <v>28</v>
      </c>
      <c r="Q972" s="22" t="s">
        <v>28</v>
      </c>
      <c r="R972" s="22" t="s">
        <v>28</v>
      </c>
      <c r="S972" s="22" t="s">
        <v>28</v>
      </c>
      <c r="T972" s="22" t="s">
        <v>28</v>
      </c>
      <c r="U972" s="22" t="s">
        <v>28</v>
      </c>
      <c r="V972" s="23" t="s">
        <v>28</v>
      </c>
      <c r="X972" s="9" t="s">
        <v>0</v>
      </c>
    </row>
    <row r="973" spans="1:24" x14ac:dyDescent="0.2">
      <c r="A973" s="352" t="s">
        <v>1178</v>
      </c>
      <c r="B973" s="25">
        <v>8</v>
      </c>
      <c r="C973" s="22" t="s">
        <v>28</v>
      </c>
      <c r="D973" s="22" t="s">
        <v>28</v>
      </c>
      <c r="E973" s="22" t="s">
        <v>28</v>
      </c>
      <c r="F973" s="22" t="s">
        <v>28</v>
      </c>
      <c r="G973" s="26">
        <f t="shared" si="120"/>
        <v>0</v>
      </c>
      <c r="H973" s="22" t="s">
        <v>28</v>
      </c>
      <c r="I973" s="22" t="s">
        <v>28</v>
      </c>
      <c r="J973" s="22" t="s">
        <v>28</v>
      </c>
      <c r="K973" s="22" t="s">
        <v>28</v>
      </c>
      <c r="L973" s="22" t="s">
        <v>28</v>
      </c>
      <c r="M973" s="22" t="s">
        <v>28</v>
      </c>
      <c r="N973" s="22" t="s">
        <v>28</v>
      </c>
      <c r="O973" s="22" t="s">
        <v>28</v>
      </c>
      <c r="P973" s="22" t="s">
        <v>28</v>
      </c>
      <c r="Q973" s="22" t="s">
        <v>28</v>
      </c>
      <c r="R973" s="22" t="s">
        <v>28</v>
      </c>
      <c r="S973" s="22" t="s">
        <v>28</v>
      </c>
      <c r="T973" s="22" t="s">
        <v>28</v>
      </c>
      <c r="U973" s="22" t="s">
        <v>28</v>
      </c>
      <c r="V973" s="23" t="s">
        <v>28</v>
      </c>
      <c r="X973" s="9" t="s">
        <v>0</v>
      </c>
    </row>
    <row r="974" spans="1:24" x14ac:dyDescent="0.2">
      <c r="A974" s="352" t="s">
        <v>1179</v>
      </c>
      <c r="B974" s="25">
        <v>9</v>
      </c>
      <c r="C974" s="22" t="s">
        <v>28</v>
      </c>
      <c r="D974" s="22" t="s">
        <v>28</v>
      </c>
      <c r="E974" s="22" t="s">
        <v>28</v>
      </c>
      <c r="F974" s="22" t="s">
        <v>28</v>
      </c>
      <c r="G974" s="26">
        <f t="shared" si="120"/>
        <v>0</v>
      </c>
      <c r="H974" s="22" t="s">
        <v>28</v>
      </c>
      <c r="I974" s="22" t="s">
        <v>28</v>
      </c>
      <c r="J974" s="22" t="s">
        <v>28</v>
      </c>
      <c r="K974" s="22" t="s">
        <v>28</v>
      </c>
      <c r="L974" s="22" t="s">
        <v>28</v>
      </c>
      <c r="M974" s="22" t="s">
        <v>28</v>
      </c>
      <c r="N974" s="22" t="s">
        <v>28</v>
      </c>
      <c r="O974" s="22" t="s">
        <v>28</v>
      </c>
      <c r="P974" s="22" t="s">
        <v>28</v>
      </c>
      <c r="Q974" s="22" t="s">
        <v>28</v>
      </c>
      <c r="R974" s="22" t="s">
        <v>28</v>
      </c>
      <c r="S974" s="22" t="s">
        <v>28</v>
      </c>
      <c r="T974" s="22" t="s">
        <v>28</v>
      </c>
      <c r="U974" s="22" t="s">
        <v>28</v>
      </c>
      <c r="V974" s="23" t="s">
        <v>28</v>
      </c>
      <c r="X974" s="9" t="s">
        <v>0</v>
      </c>
    </row>
    <row r="975" spans="1:24" x14ac:dyDescent="0.2">
      <c r="A975" s="353" t="s">
        <v>1180</v>
      </c>
      <c r="B975" s="25"/>
      <c r="C975" s="77"/>
      <c r="D975" s="78"/>
      <c r="E975" s="78"/>
      <c r="F975" s="78"/>
      <c r="G975" s="78"/>
      <c r="H975" s="78"/>
      <c r="I975" s="78"/>
      <c r="J975" s="78"/>
      <c r="K975" s="78"/>
      <c r="L975" s="78"/>
      <c r="M975" s="78"/>
      <c r="N975" s="78"/>
      <c r="O975" s="78"/>
      <c r="P975" s="78"/>
      <c r="Q975" s="78"/>
      <c r="R975" s="78"/>
      <c r="S975" s="78"/>
      <c r="T975" s="78"/>
      <c r="U975" s="78"/>
      <c r="V975" s="80"/>
      <c r="X975" s="9" t="s">
        <v>0</v>
      </c>
    </row>
    <row r="976" spans="1:24" x14ac:dyDescent="0.2">
      <c r="A976" s="352" t="s">
        <v>1171</v>
      </c>
      <c r="B976" s="25">
        <v>21</v>
      </c>
      <c r="C976" s="21" t="s">
        <v>28</v>
      </c>
      <c r="D976" s="22" t="s">
        <v>28</v>
      </c>
      <c r="E976" s="22" t="s">
        <v>28</v>
      </c>
      <c r="F976" s="22" t="s">
        <v>28</v>
      </c>
      <c r="G976" s="26">
        <f t="shared" ref="G976:G984" si="121">SUM(C976:F976)</f>
        <v>0</v>
      </c>
      <c r="H976" s="22" t="s">
        <v>28</v>
      </c>
      <c r="I976" s="22" t="s">
        <v>28</v>
      </c>
      <c r="J976" s="22" t="s">
        <v>28</v>
      </c>
      <c r="K976" s="22" t="s">
        <v>28</v>
      </c>
      <c r="L976" s="22" t="s">
        <v>28</v>
      </c>
      <c r="M976" s="22" t="s">
        <v>28</v>
      </c>
      <c r="N976" s="22" t="s">
        <v>28</v>
      </c>
      <c r="O976" s="22" t="s">
        <v>28</v>
      </c>
      <c r="P976" s="22" t="s">
        <v>28</v>
      </c>
      <c r="Q976" s="22" t="s">
        <v>28</v>
      </c>
      <c r="R976" s="22" t="s">
        <v>28</v>
      </c>
      <c r="S976" s="22" t="s">
        <v>28</v>
      </c>
      <c r="T976" s="22" t="s">
        <v>28</v>
      </c>
      <c r="U976" s="22" t="s">
        <v>28</v>
      </c>
      <c r="V976" s="23" t="s">
        <v>28</v>
      </c>
      <c r="X976" s="9" t="s">
        <v>0</v>
      </c>
    </row>
    <row r="977" spans="1:24" x14ac:dyDescent="0.2">
      <c r="A977" s="352" t="s">
        <v>1172</v>
      </c>
      <c r="B977" s="25">
        <v>22</v>
      </c>
      <c r="C977" s="21" t="s">
        <v>28</v>
      </c>
      <c r="D977" s="22" t="s">
        <v>28</v>
      </c>
      <c r="E977" s="22" t="s">
        <v>28</v>
      </c>
      <c r="F977" s="22" t="s">
        <v>28</v>
      </c>
      <c r="G977" s="26">
        <f t="shared" si="121"/>
        <v>0</v>
      </c>
      <c r="H977" s="22" t="s">
        <v>28</v>
      </c>
      <c r="I977" s="22" t="s">
        <v>28</v>
      </c>
      <c r="J977" s="22" t="s">
        <v>28</v>
      </c>
      <c r="K977" s="22" t="s">
        <v>28</v>
      </c>
      <c r="L977" s="22" t="s">
        <v>28</v>
      </c>
      <c r="M977" s="22" t="s">
        <v>28</v>
      </c>
      <c r="N977" s="22" t="s">
        <v>28</v>
      </c>
      <c r="O977" s="22" t="s">
        <v>28</v>
      </c>
      <c r="P977" s="22" t="s">
        <v>28</v>
      </c>
      <c r="Q977" s="22" t="s">
        <v>28</v>
      </c>
      <c r="R977" s="22" t="s">
        <v>28</v>
      </c>
      <c r="S977" s="22" t="s">
        <v>28</v>
      </c>
      <c r="T977" s="22" t="s">
        <v>28</v>
      </c>
      <c r="U977" s="22" t="s">
        <v>28</v>
      </c>
      <c r="V977" s="23" t="s">
        <v>28</v>
      </c>
      <c r="X977" s="9" t="s">
        <v>0</v>
      </c>
    </row>
    <row r="978" spans="1:24" x14ac:dyDescent="0.2">
      <c r="A978" s="352" t="s">
        <v>1173</v>
      </c>
      <c r="B978" s="25">
        <v>23</v>
      </c>
      <c r="C978" s="21" t="s">
        <v>28</v>
      </c>
      <c r="D978" s="22" t="s">
        <v>28</v>
      </c>
      <c r="E978" s="22" t="s">
        <v>28</v>
      </c>
      <c r="F978" s="22" t="s">
        <v>28</v>
      </c>
      <c r="G978" s="26">
        <f t="shared" si="121"/>
        <v>0</v>
      </c>
      <c r="H978" s="22" t="s">
        <v>28</v>
      </c>
      <c r="I978" s="22" t="s">
        <v>28</v>
      </c>
      <c r="J978" s="22" t="s">
        <v>28</v>
      </c>
      <c r="K978" s="22" t="s">
        <v>28</v>
      </c>
      <c r="L978" s="22" t="s">
        <v>28</v>
      </c>
      <c r="M978" s="22" t="s">
        <v>28</v>
      </c>
      <c r="N978" s="22" t="s">
        <v>28</v>
      </c>
      <c r="O978" s="22" t="s">
        <v>28</v>
      </c>
      <c r="P978" s="22" t="s">
        <v>28</v>
      </c>
      <c r="Q978" s="22" t="s">
        <v>28</v>
      </c>
      <c r="R978" s="22" t="s">
        <v>28</v>
      </c>
      <c r="S978" s="22" t="s">
        <v>28</v>
      </c>
      <c r="T978" s="22" t="s">
        <v>28</v>
      </c>
      <c r="U978" s="22" t="s">
        <v>28</v>
      </c>
      <c r="V978" s="23" t="s">
        <v>28</v>
      </c>
      <c r="X978" s="9" t="s">
        <v>0</v>
      </c>
    </row>
    <row r="979" spans="1:24" x14ac:dyDescent="0.2">
      <c r="A979" s="352" t="s">
        <v>1174</v>
      </c>
      <c r="B979" s="25">
        <v>24</v>
      </c>
      <c r="C979" s="21" t="s">
        <v>28</v>
      </c>
      <c r="D979" s="22" t="s">
        <v>28</v>
      </c>
      <c r="E979" s="22" t="s">
        <v>28</v>
      </c>
      <c r="F979" s="22" t="s">
        <v>28</v>
      </c>
      <c r="G979" s="26">
        <f t="shared" si="121"/>
        <v>0</v>
      </c>
      <c r="H979" s="22" t="s">
        <v>28</v>
      </c>
      <c r="I979" s="22" t="s">
        <v>28</v>
      </c>
      <c r="J979" s="22" t="s">
        <v>28</v>
      </c>
      <c r="K979" s="22" t="s">
        <v>28</v>
      </c>
      <c r="L979" s="22" t="s">
        <v>28</v>
      </c>
      <c r="M979" s="22" t="s">
        <v>28</v>
      </c>
      <c r="N979" s="22" t="s">
        <v>28</v>
      </c>
      <c r="O979" s="22" t="s">
        <v>28</v>
      </c>
      <c r="P979" s="22" t="s">
        <v>28</v>
      </c>
      <c r="Q979" s="22" t="s">
        <v>28</v>
      </c>
      <c r="R979" s="22" t="s">
        <v>28</v>
      </c>
      <c r="S979" s="22" t="s">
        <v>28</v>
      </c>
      <c r="T979" s="22" t="s">
        <v>28</v>
      </c>
      <c r="U979" s="22" t="s">
        <v>28</v>
      </c>
      <c r="V979" s="23" t="s">
        <v>28</v>
      </c>
      <c r="X979" s="9" t="s">
        <v>0</v>
      </c>
    </row>
    <row r="980" spans="1:24" x14ac:dyDescent="0.2">
      <c r="A980" s="352" t="s">
        <v>1175</v>
      </c>
      <c r="B980" s="25">
        <v>25</v>
      </c>
      <c r="C980" s="21" t="s">
        <v>28</v>
      </c>
      <c r="D980" s="22" t="s">
        <v>28</v>
      </c>
      <c r="E980" s="22" t="s">
        <v>28</v>
      </c>
      <c r="F980" s="22" t="s">
        <v>28</v>
      </c>
      <c r="G980" s="26">
        <f t="shared" si="121"/>
        <v>0</v>
      </c>
      <c r="H980" s="22" t="s">
        <v>28</v>
      </c>
      <c r="I980" s="22" t="s">
        <v>28</v>
      </c>
      <c r="J980" s="22" t="s">
        <v>28</v>
      </c>
      <c r="K980" s="22" t="s">
        <v>28</v>
      </c>
      <c r="L980" s="22" t="s">
        <v>28</v>
      </c>
      <c r="M980" s="22" t="s">
        <v>28</v>
      </c>
      <c r="N980" s="22" t="s">
        <v>28</v>
      </c>
      <c r="O980" s="22" t="s">
        <v>28</v>
      </c>
      <c r="P980" s="22" t="s">
        <v>28</v>
      </c>
      <c r="Q980" s="22" t="s">
        <v>28</v>
      </c>
      <c r="R980" s="22" t="s">
        <v>28</v>
      </c>
      <c r="S980" s="22" t="s">
        <v>28</v>
      </c>
      <c r="T980" s="22" t="s">
        <v>28</v>
      </c>
      <c r="U980" s="22" t="s">
        <v>28</v>
      </c>
      <c r="V980" s="23" t="s">
        <v>28</v>
      </c>
      <c r="X980" s="9" t="s">
        <v>0</v>
      </c>
    </row>
    <row r="981" spans="1:24" x14ac:dyDescent="0.2">
      <c r="A981" s="352" t="s">
        <v>1176</v>
      </c>
      <c r="B981" s="25">
        <v>26</v>
      </c>
      <c r="C981" s="21" t="s">
        <v>28</v>
      </c>
      <c r="D981" s="22" t="s">
        <v>28</v>
      </c>
      <c r="E981" s="22" t="s">
        <v>28</v>
      </c>
      <c r="F981" s="22" t="s">
        <v>28</v>
      </c>
      <c r="G981" s="26">
        <f t="shared" si="121"/>
        <v>0</v>
      </c>
      <c r="H981" s="22" t="s">
        <v>28</v>
      </c>
      <c r="I981" s="22" t="s">
        <v>28</v>
      </c>
      <c r="J981" s="22" t="s">
        <v>28</v>
      </c>
      <c r="K981" s="22" t="s">
        <v>28</v>
      </c>
      <c r="L981" s="22" t="s">
        <v>28</v>
      </c>
      <c r="M981" s="22" t="s">
        <v>28</v>
      </c>
      <c r="N981" s="22" t="s">
        <v>28</v>
      </c>
      <c r="O981" s="22" t="s">
        <v>28</v>
      </c>
      <c r="P981" s="22" t="s">
        <v>28</v>
      </c>
      <c r="Q981" s="22" t="s">
        <v>28</v>
      </c>
      <c r="R981" s="22" t="s">
        <v>28</v>
      </c>
      <c r="S981" s="22" t="s">
        <v>28</v>
      </c>
      <c r="T981" s="22" t="s">
        <v>28</v>
      </c>
      <c r="U981" s="22" t="s">
        <v>28</v>
      </c>
      <c r="V981" s="23" t="s">
        <v>28</v>
      </c>
      <c r="X981" s="9" t="s">
        <v>0</v>
      </c>
    </row>
    <row r="982" spans="1:24" x14ac:dyDescent="0.2">
      <c r="A982" s="352" t="s">
        <v>1177</v>
      </c>
      <c r="B982" s="25">
        <v>27</v>
      </c>
      <c r="C982" s="21" t="s">
        <v>28</v>
      </c>
      <c r="D982" s="22" t="s">
        <v>28</v>
      </c>
      <c r="E982" s="22" t="s">
        <v>28</v>
      </c>
      <c r="F982" s="22" t="s">
        <v>28</v>
      </c>
      <c r="G982" s="26">
        <f t="shared" si="121"/>
        <v>0</v>
      </c>
      <c r="H982" s="22" t="s">
        <v>28</v>
      </c>
      <c r="I982" s="22" t="s">
        <v>28</v>
      </c>
      <c r="J982" s="22" t="s">
        <v>28</v>
      </c>
      <c r="K982" s="22" t="s">
        <v>28</v>
      </c>
      <c r="L982" s="22" t="s">
        <v>28</v>
      </c>
      <c r="M982" s="22" t="s">
        <v>28</v>
      </c>
      <c r="N982" s="22" t="s">
        <v>28</v>
      </c>
      <c r="O982" s="22" t="s">
        <v>28</v>
      </c>
      <c r="P982" s="22" t="s">
        <v>28</v>
      </c>
      <c r="Q982" s="22" t="s">
        <v>28</v>
      </c>
      <c r="R982" s="22" t="s">
        <v>28</v>
      </c>
      <c r="S982" s="22" t="s">
        <v>28</v>
      </c>
      <c r="T982" s="22" t="s">
        <v>28</v>
      </c>
      <c r="U982" s="22" t="s">
        <v>28</v>
      </c>
      <c r="V982" s="23" t="s">
        <v>28</v>
      </c>
      <c r="X982" s="9" t="s">
        <v>0</v>
      </c>
    </row>
    <row r="983" spans="1:24" x14ac:dyDescent="0.2">
      <c r="A983" s="352" t="s">
        <v>1178</v>
      </c>
      <c r="B983" s="25">
        <v>28</v>
      </c>
      <c r="C983" s="21" t="s">
        <v>28</v>
      </c>
      <c r="D983" s="22" t="s">
        <v>28</v>
      </c>
      <c r="E983" s="22" t="s">
        <v>28</v>
      </c>
      <c r="F983" s="22" t="s">
        <v>28</v>
      </c>
      <c r="G983" s="26">
        <f t="shared" si="121"/>
        <v>0</v>
      </c>
      <c r="H983" s="22" t="s">
        <v>28</v>
      </c>
      <c r="I983" s="22" t="s">
        <v>28</v>
      </c>
      <c r="J983" s="22" t="s">
        <v>28</v>
      </c>
      <c r="K983" s="22" t="s">
        <v>28</v>
      </c>
      <c r="L983" s="22" t="s">
        <v>28</v>
      </c>
      <c r="M983" s="22" t="s">
        <v>28</v>
      </c>
      <c r="N983" s="22" t="s">
        <v>28</v>
      </c>
      <c r="O983" s="22" t="s">
        <v>28</v>
      </c>
      <c r="P983" s="22" t="s">
        <v>28</v>
      </c>
      <c r="Q983" s="22" t="s">
        <v>28</v>
      </c>
      <c r="R983" s="22" t="s">
        <v>28</v>
      </c>
      <c r="S983" s="22" t="s">
        <v>28</v>
      </c>
      <c r="T983" s="22" t="s">
        <v>28</v>
      </c>
      <c r="U983" s="22" t="s">
        <v>28</v>
      </c>
      <c r="V983" s="23" t="s">
        <v>28</v>
      </c>
      <c r="X983" s="9" t="s">
        <v>0</v>
      </c>
    </row>
    <row r="984" spans="1:24" x14ac:dyDescent="0.2">
      <c r="A984" s="354" t="s">
        <v>1179</v>
      </c>
      <c r="B984" s="38">
        <v>29</v>
      </c>
      <c r="C984" s="111" t="s">
        <v>28</v>
      </c>
      <c r="D984" s="47" t="s">
        <v>28</v>
      </c>
      <c r="E984" s="47" t="s">
        <v>28</v>
      </c>
      <c r="F984" s="47" t="s">
        <v>28</v>
      </c>
      <c r="G984" s="41">
        <f t="shared" si="121"/>
        <v>0</v>
      </c>
      <c r="H984" s="47" t="s">
        <v>28</v>
      </c>
      <c r="I984" s="47" t="s">
        <v>28</v>
      </c>
      <c r="J984" s="47" t="s">
        <v>28</v>
      </c>
      <c r="K984" s="47" t="s">
        <v>28</v>
      </c>
      <c r="L984" s="47" t="s">
        <v>28</v>
      </c>
      <c r="M984" s="47" t="s">
        <v>28</v>
      </c>
      <c r="N984" s="47" t="s">
        <v>28</v>
      </c>
      <c r="O984" s="47" t="s">
        <v>28</v>
      </c>
      <c r="P984" s="47" t="s">
        <v>28</v>
      </c>
      <c r="Q984" s="47" t="s">
        <v>28</v>
      </c>
      <c r="R984" s="47" t="s">
        <v>28</v>
      </c>
      <c r="S984" s="47" t="s">
        <v>28</v>
      </c>
      <c r="T984" s="47" t="s">
        <v>28</v>
      </c>
      <c r="U984" s="47" t="s">
        <v>28</v>
      </c>
      <c r="V984" s="62" t="s">
        <v>28</v>
      </c>
      <c r="X984" s="9" t="s">
        <v>0</v>
      </c>
    </row>
    <row r="985" spans="1:24" x14ac:dyDescent="0.2">
      <c r="A985" s="355"/>
      <c r="X985" s="9" t="s">
        <v>0</v>
      </c>
    </row>
    <row r="986" spans="1:24" ht="75" customHeight="1" x14ac:dyDescent="0.2">
      <c r="A986" s="317" t="s">
        <v>180</v>
      </c>
      <c r="B986" s="318"/>
      <c r="C986" s="319" t="s">
        <v>1150</v>
      </c>
      <c r="D986" s="319" t="s">
        <v>1151</v>
      </c>
      <c r="E986" s="319" t="s">
        <v>1152</v>
      </c>
      <c r="F986" s="319" t="s">
        <v>1144</v>
      </c>
      <c r="G986" s="319" t="s">
        <v>1153</v>
      </c>
      <c r="H986" s="319" t="s">
        <v>1154</v>
      </c>
      <c r="I986" s="319" t="s">
        <v>1155</v>
      </c>
      <c r="J986" s="319" t="s">
        <v>1156</v>
      </c>
      <c r="K986" s="319" t="s">
        <v>1157</v>
      </c>
      <c r="L986" s="319" t="s">
        <v>1158</v>
      </c>
      <c r="M986" s="319" t="s">
        <v>1159</v>
      </c>
      <c r="N986" s="319" t="s">
        <v>1160</v>
      </c>
      <c r="O986" s="319" t="s">
        <v>1161</v>
      </c>
      <c r="P986" s="319" t="s">
        <v>1162</v>
      </c>
      <c r="Q986" s="319" t="s">
        <v>1163</v>
      </c>
      <c r="R986" s="319" t="s">
        <v>1164</v>
      </c>
      <c r="S986" s="319" t="s">
        <v>1165</v>
      </c>
      <c r="T986" s="319" t="s">
        <v>1166</v>
      </c>
      <c r="U986" s="319" t="s">
        <v>1167</v>
      </c>
      <c r="V986" s="319" t="s">
        <v>1168</v>
      </c>
      <c r="X986" s="9" t="s">
        <v>0</v>
      </c>
    </row>
    <row r="987" spans="1:24" x14ac:dyDescent="0.2">
      <c r="A987" s="320" t="s">
        <v>1169</v>
      </c>
      <c r="B987" s="24">
        <v>133</v>
      </c>
      <c r="C987" s="17">
        <v>1</v>
      </c>
      <c r="D987" s="17">
        <v>2</v>
      </c>
      <c r="E987" s="17">
        <v>3</v>
      </c>
      <c r="F987" s="17">
        <v>4</v>
      </c>
      <c r="G987" s="17" t="s">
        <v>1170</v>
      </c>
      <c r="H987" s="17">
        <v>6</v>
      </c>
      <c r="I987" s="17">
        <v>7</v>
      </c>
      <c r="J987" s="17">
        <v>8</v>
      </c>
      <c r="K987" s="17">
        <v>9</v>
      </c>
      <c r="L987" s="17">
        <v>10</v>
      </c>
      <c r="M987" s="17">
        <v>11</v>
      </c>
      <c r="N987" s="17">
        <v>12</v>
      </c>
      <c r="O987" s="17">
        <v>13</v>
      </c>
      <c r="P987" s="17">
        <v>14</v>
      </c>
      <c r="Q987" s="17">
        <v>15</v>
      </c>
      <c r="R987" s="17">
        <v>16</v>
      </c>
      <c r="S987" s="17">
        <v>17</v>
      </c>
      <c r="T987" s="17">
        <v>18</v>
      </c>
      <c r="U987" s="17">
        <v>19</v>
      </c>
      <c r="V987" s="32">
        <v>20</v>
      </c>
      <c r="X987" s="9" t="s">
        <v>0</v>
      </c>
    </row>
    <row r="988" spans="1:24" x14ac:dyDescent="0.2">
      <c r="A988" s="321" t="s">
        <v>1494</v>
      </c>
      <c r="B988" s="25">
        <v>1</v>
      </c>
      <c r="C988" s="22" t="s">
        <v>28</v>
      </c>
      <c r="D988" s="22" t="s">
        <v>28</v>
      </c>
      <c r="E988" s="22" t="s">
        <v>28</v>
      </c>
      <c r="F988" s="22" t="s">
        <v>28</v>
      </c>
      <c r="G988" s="26">
        <f t="shared" ref="G988:G996" si="122">SUM(C988:F988)</f>
        <v>0</v>
      </c>
      <c r="H988" s="22" t="s">
        <v>28</v>
      </c>
      <c r="I988" s="22" t="s">
        <v>28</v>
      </c>
      <c r="J988" s="22" t="s">
        <v>28</v>
      </c>
      <c r="K988" s="22" t="s">
        <v>28</v>
      </c>
      <c r="L988" s="22" t="s">
        <v>28</v>
      </c>
      <c r="M988" s="22" t="s">
        <v>28</v>
      </c>
      <c r="N988" s="22" t="s">
        <v>28</v>
      </c>
      <c r="O988" s="22" t="s">
        <v>28</v>
      </c>
      <c r="P988" s="22" t="s">
        <v>28</v>
      </c>
      <c r="Q988" s="22" t="s">
        <v>28</v>
      </c>
      <c r="R988" s="22" t="s">
        <v>28</v>
      </c>
      <c r="S988" s="22" t="s">
        <v>28</v>
      </c>
      <c r="T988" s="22" t="s">
        <v>28</v>
      </c>
      <c r="U988" s="22" t="s">
        <v>28</v>
      </c>
      <c r="V988" s="23" t="s">
        <v>28</v>
      </c>
      <c r="X988" s="9" t="s">
        <v>0</v>
      </c>
    </row>
    <row r="989" spans="1:24" x14ac:dyDescent="0.2">
      <c r="A989" s="322" t="s">
        <v>1495</v>
      </c>
      <c r="B989" s="25">
        <v>2</v>
      </c>
      <c r="C989" s="22" t="s">
        <v>28</v>
      </c>
      <c r="D989" s="22" t="s">
        <v>28</v>
      </c>
      <c r="E989" s="22" t="s">
        <v>28</v>
      </c>
      <c r="F989" s="22" t="s">
        <v>28</v>
      </c>
      <c r="G989" s="26">
        <f t="shared" si="122"/>
        <v>0</v>
      </c>
      <c r="H989" s="22" t="s">
        <v>28</v>
      </c>
      <c r="I989" s="22" t="s">
        <v>28</v>
      </c>
      <c r="J989" s="22" t="s">
        <v>28</v>
      </c>
      <c r="K989" s="22" t="s">
        <v>28</v>
      </c>
      <c r="L989" s="22" t="s">
        <v>28</v>
      </c>
      <c r="M989" s="22" t="s">
        <v>28</v>
      </c>
      <c r="N989" s="22" t="s">
        <v>28</v>
      </c>
      <c r="O989" s="22" t="s">
        <v>28</v>
      </c>
      <c r="P989" s="22" t="s">
        <v>28</v>
      </c>
      <c r="Q989" s="22" t="s">
        <v>28</v>
      </c>
      <c r="R989" s="22" t="s">
        <v>28</v>
      </c>
      <c r="S989" s="22" t="s">
        <v>28</v>
      </c>
      <c r="T989" s="22" t="s">
        <v>28</v>
      </c>
      <c r="U989" s="22" t="s">
        <v>28</v>
      </c>
      <c r="V989" s="23" t="s">
        <v>28</v>
      </c>
      <c r="X989" s="9" t="s">
        <v>0</v>
      </c>
    </row>
    <row r="990" spans="1:24" x14ac:dyDescent="0.2">
      <c r="A990" s="322" t="s">
        <v>1496</v>
      </c>
      <c r="B990" s="25">
        <v>3</v>
      </c>
      <c r="C990" s="22" t="s">
        <v>28</v>
      </c>
      <c r="D990" s="22" t="s">
        <v>28</v>
      </c>
      <c r="E990" s="22" t="s">
        <v>28</v>
      </c>
      <c r="F990" s="22" t="s">
        <v>28</v>
      </c>
      <c r="G990" s="26">
        <f t="shared" si="122"/>
        <v>0</v>
      </c>
      <c r="H990" s="22" t="s">
        <v>28</v>
      </c>
      <c r="I990" s="22" t="s">
        <v>28</v>
      </c>
      <c r="J990" s="22" t="s">
        <v>28</v>
      </c>
      <c r="K990" s="22" t="s">
        <v>28</v>
      </c>
      <c r="L990" s="22" t="s">
        <v>28</v>
      </c>
      <c r="M990" s="22" t="s">
        <v>28</v>
      </c>
      <c r="N990" s="22" t="s">
        <v>28</v>
      </c>
      <c r="O990" s="22" t="s">
        <v>28</v>
      </c>
      <c r="P990" s="22" t="s">
        <v>28</v>
      </c>
      <c r="Q990" s="22" t="s">
        <v>28</v>
      </c>
      <c r="R990" s="22" t="s">
        <v>28</v>
      </c>
      <c r="S990" s="22" t="s">
        <v>28</v>
      </c>
      <c r="T990" s="22" t="s">
        <v>28</v>
      </c>
      <c r="U990" s="22" t="s">
        <v>28</v>
      </c>
      <c r="V990" s="23" t="s">
        <v>28</v>
      </c>
      <c r="X990" s="9" t="s">
        <v>0</v>
      </c>
    </row>
    <row r="991" spans="1:24" x14ac:dyDescent="0.2">
      <c r="A991" s="322" t="s">
        <v>1497</v>
      </c>
      <c r="B991" s="25">
        <v>4</v>
      </c>
      <c r="C991" s="22" t="s">
        <v>28</v>
      </c>
      <c r="D991" s="22" t="s">
        <v>28</v>
      </c>
      <c r="E991" s="22" t="s">
        <v>28</v>
      </c>
      <c r="F991" s="22" t="s">
        <v>28</v>
      </c>
      <c r="G991" s="26">
        <f t="shared" si="122"/>
        <v>0</v>
      </c>
      <c r="H991" s="22" t="s">
        <v>28</v>
      </c>
      <c r="I991" s="22" t="s">
        <v>28</v>
      </c>
      <c r="J991" s="22" t="s">
        <v>28</v>
      </c>
      <c r="K991" s="22" t="s">
        <v>28</v>
      </c>
      <c r="L991" s="22" t="s">
        <v>28</v>
      </c>
      <c r="M991" s="22" t="s">
        <v>28</v>
      </c>
      <c r="N991" s="22" t="s">
        <v>28</v>
      </c>
      <c r="O991" s="22" t="s">
        <v>28</v>
      </c>
      <c r="P991" s="22" t="s">
        <v>28</v>
      </c>
      <c r="Q991" s="22" t="s">
        <v>28</v>
      </c>
      <c r="R991" s="22" t="s">
        <v>28</v>
      </c>
      <c r="S991" s="22" t="s">
        <v>28</v>
      </c>
      <c r="T991" s="22" t="s">
        <v>28</v>
      </c>
      <c r="U991" s="22" t="s">
        <v>28</v>
      </c>
      <c r="V991" s="23" t="s">
        <v>28</v>
      </c>
      <c r="X991" s="9" t="s">
        <v>0</v>
      </c>
    </row>
    <row r="992" spans="1:24" x14ac:dyDescent="0.2">
      <c r="A992" s="322" t="s">
        <v>1498</v>
      </c>
      <c r="B992" s="25">
        <v>5</v>
      </c>
      <c r="C992" s="22" t="s">
        <v>28</v>
      </c>
      <c r="D992" s="22" t="s">
        <v>28</v>
      </c>
      <c r="E992" s="22" t="s">
        <v>28</v>
      </c>
      <c r="F992" s="22" t="s">
        <v>28</v>
      </c>
      <c r="G992" s="26">
        <f t="shared" si="122"/>
        <v>0</v>
      </c>
      <c r="H992" s="22" t="s">
        <v>28</v>
      </c>
      <c r="I992" s="22" t="s">
        <v>28</v>
      </c>
      <c r="J992" s="22" t="s">
        <v>28</v>
      </c>
      <c r="K992" s="22" t="s">
        <v>28</v>
      </c>
      <c r="L992" s="22" t="s">
        <v>28</v>
      </c>
      <c r="M992" s="22" t="s">
        <v>28</v>
      </c>
      <c r="N992" s="22" t="s">
        <v>28</v>
      </c>
      <c r="O992" s="22" t="s">
        <v>28</v>
      </c>
      <c r="P992" s="22" t="s">
        <v>28</v>
      </c>
      <c r="Q992" s="22" t="s">
        <v>28</v>
      </c>
      <c r="R992" s="22" t="s">
        <v>28</v>
      </c>
      <c r="S992" s="22" t="s">
        <v>28</v>
      </c>
      <c r="T992" s="22" t="s">
        <v>28</v>
      </c>
      <c r="U992" s="22" t="s">
        <v>28</v>
      </c>
      <c r="V992" s="23" t="s">
        <v>28</v>
      </c>
      <c r="X992" s="9" t="s">
        <v>0</v>
      </c>
    </row>
    <row r="993" spans="1:24" x14ac:dyDescent="0.2">
      <c r="A993" s="322" t="s">
        <v>1499</v>
      </c>
      <c r="B993" s="25">
        <v>6</v>
      </c>
      <c r="C993" s="22" t="s">
        <v>28</v>
      </c>
      <c r="D993" s="22" t="s">
        <v>28</v>
      </c>
      <c r="E993" s="22" t="s">
        <v>28</v>
      </c>
      <c r="F993" s="22" t="s">
        <v>28</v>
      </c>
      <c r="G993" s="26">
        <f t="shared" si="122"/>
        <v>0</v>
      </c>
      <c r="H993" s="22" t="s">
        <v>28</v>
      </c>
      <c r="I993" s="22" t="s">
        <v>28</v>
      </c>
      <c r="J993" s="22" t="s">
        <v>28</v>
      </c>
      <c r="K993" s="22" t="s">
        <v>28</v>
      </c>
      <c r="L993" s="22" t="s">
        <v>28</v>
      </c>
      <c r="M993" s="22" t="s">
        <v>28</v>
      </c>
      <c r="N993" s="22" t="s">
        <v>28</v>
      </c>
      <c r="O993" s="22" t="s">
        <v>28</v>
      </c>
      <c r="P993" s="22" t="s">
        <v>28</v>
      </c>
      <c r="Q993" s="22" t="s">
        <v>28</v>
      </c>
      <c r="R993" s="22" t="s">
        <v>28</v>
      </c>
      <c r="S993" s="22" t="s">
        <v>28</v>
      </c>
      <c r="T993" s="22" t="s">
        <v>28</v>
      </c>
      <c r="U993" s="22" t="s">
        <v>28</v>
      </c>
      <c r="V993" s="23" t="s">
        <v>28</v>
      </c>
      <c r="X993" s="9" t="s">
        <v>0</v>
      </c>
    </row>
    <row r="994" spans="1:24" x14ac:dyDescent="0.2">
      <c r="A994" s="322" t="s">
        <v>1500</v>
      </c>
      <c r="B994" s="25">
        <v>7</v>
      </c>
      <c r="C994" s="22" t="s">
        <v>28</v>
      </c>
      <c r="D994" s="22" t="s">
        <v>28</v>
      </c>
      <c r="E994" s="22" t="s">
        <v>28</v>
      </c>
      <c r="F994" s="22" t="s">
        <v>28</v>
      </c>
      <c r="G994" s="26">
        <f t="shared" si="122"/>
        <v>0</v>
      </c>
      <c r="H994" s="22" t="s">
        <v>28</v>
      </c>
      <c r="I994" s="22" t="s">
        <v>28</v>
      </c>
      <c r="J994" s="22" t="s">
        <v>28</v>
      </c>
      <c r="K994" s="22" t="s">
        <v>28</v>
      </c>
      <c r="L994" s="22" t="s">
        <v>28</v>
      </c>
      <c r="M994" s="22" t="s">
        <v>28</v>
      </c>
      <c r="N994" s="22" t="s">
        <v>28</v>
      </c>
      <c r="O994" s="22" t="s">
        <v>28</v>
      </c>
      <c r="P994" s="22" t="s">
        <v>28</v>
      </c>
      <c r="Q994" s="22" t="s">
        <v>28</v>
      </c>
      <c r="R994" s="22" t="s">
        <v>28</v>
      </c>
      <c r="S994" s="22" t="s">
        <v>28</v>
      </c>
      <c r="T994" s="22" t="s">
        <v>28</v>
      </c>
      <c r="U994" s="22" t="s">
        <v>28</v>
      </c>
      <c r="V994" s="23" t="s">
        <v>28</v>
      </c>
      <c r="X994" s="9" t="s">
        <v>0</v>
      </c>
    </row>
    <row r="995" spans="1:24" x14ac:dyDescent="0.2">
      <c r="A995" s="322" t="s">
        <v>1178</v>
      </c>
      <c r="B995" s="25">
        <v>8</v>
      </c>
      <c r="C995" s="22" t="s">
        <v>28</v>
      </c>
      <c r="D995" s="22" t="s">
        <v>28</v>
      </c>
      <c r="E995" s="22" t="s">
        <v>28</v>
      </c>
      <c r="F995" s="22" t="s">
        <v>28</v>
      </c>
      <c r="G995" s="26">
        <f t="shared" si="122"/>
        <v>0</v>
      </c>
      <c r="H995" s="22" t="s">
        <v>28</v>
      </c>
      <c r="I995" s="22" t="s">
        <v>28</v>
      </c>
      <c r="J995" s="22" t="s">
        <v>28</v>
      </c>
      <c r="K995" s="22" t="s">
        <v>28</v>
      </c>
      <c r="L995" s="22" t="s">
        <v>28</v>
      </c>
      <c r="M995" s="22" t="s">
        <v>28</v>
      </c>
      <c r="N995" s="22" t="s">
        <v>28</v>
      </c>
      <c r="O995" s="22" t="s">
        <v>28</v>
      </c>
      <c r="P995" s="22" t="s">
        <v>28</v>
      </c>
      <c r="Q995" s="22" t="s">
        <v>28</v>
      </c>
      <c r="R995" s="22" t="s">
        <v>28</v>
      </c>
      <c r="S995" s="22" t="s">
        <v>28</v>
      </c>
      <c r="T995" s="22" t="s">
        <v>28</v>
      </c>
      <c r="U995" s="22" t="s">
        <v>28</v>
      </c>
      <c r="V995" s="23" t="s">
        <v>28</v>
      </c>
      <c r="X995" s="9" t="s">
        <v>0</v>
      </c>
    </row>
    <row r="996" spans="1:24" x14ac:dyDescent="0.2">
      <c r="A996" s="322" t="s">
        <v>1179</v>
      </c>
      <c r="B996" s="25">
        <v>9</v>
      </c>
      <c r="C996" s="22" t="s">
        <v>28</v>
      </c>
      <c r="D996" s="22" t="s">
        <v>28</v>
      </c>
      <c r="E996" s="22" t="s">
        <v>28</v>
      </c>
      <c r="F996" s="22" t="s">
        <v>28</v>
      </c>
      <c r="G996" s="26">
        <f t="shared" si="122"/>
        <v>0</v>
      </c>
      <c r="H996" s="22" t="s">
        <v>28</v>
      </c>
      <c r="I996" s="22" t="s">
        <v>28</v>
      </c>
      <c r="J996" s="22" t="s">
        <v>28</v>
      </c>
      <c r="K996" s="22" t="s">
        <v>28</v>
      </c>
      <c r="L996" s="22" t="s">
        <v>28</v>
      </c>
      <c r="M996" s="22" t="s">
        <v>28</v>
      </c>
      <c r="N996" s="22" t="s">
        <v>28</v>
      </c>
      <c r="O996" s="22" t="s">
        <v>28</v>
      </c>
      <c r="P996" s="22" t="s">
        <v>28</v>
      </c>
      <c r="Q996" s="22" t="s">
        <v>28</v>
      </c>
      <c r="R996" s="22" t="s">
        <v>28</v>
      </c>
      <c r="S996" s="22" t="s">
        <v>28</v>
      </c>
      <c r="T996" s="22" t="s">
        <v>28</v>
      </c>
      <c r="U996" s="22" t="s">
        <v>28</v>
      </c>
      <c r="V996" s="23" t="s">
        <v>28</v>
      </c>
      <c r="X996" s="9" t="s">
        <v>0</v>
      </c>
    </row>
    <row r="997" spans="1:24" x14ac:dyDescent="0.2">
      <c r="A997" s="323" t="s">
        <v>1180</v>
      </c>
      <c r="B997" s="25"/>
      <c r="C997" s="77"/>
      <c r="D997" s="78"/>
      <c r="E997" s="78"/>
      <c r="F997" s="78"/>
      <c r="G997" s="78"/>
      <c r="H997" s="78"/>
      <c r="I997" s="78"/>
      <c r="J997" s="78"/>
      <c r="K997" s="78"/>
      <c r="L997" s="78"/>
      <c r="M997" s="78"/>
      <c r="N997" s="78"/>
      <c r="O997" s="78"/>
      <c r="P997" s="78"/>
      <c r="Q997" s="78"/>
      <c r="R997" s="78"/>
      <c r="S997" s="78"/>
      <c r="T997" s="78"/>
      <c r="U997" s="78"/>
      <c r="V997" s="80"/>
      <c r="X997" s="9" t="s">
        <v>0</v>
      </c>
    </row>
    <row r="998" spans="1:24" x14ac:dyDescent="0.2">
      <c r="A998" s="322" t="s">
        <v>1171</v>
      </c>
      <c r="B998" s="25">
        <v>21</v>
      </c>
      <c r="C998" s="21" t="s">
        <v>28</v>
      </c>
      <c r="D998" s="22" t="s">
        <v>28</v>
      </c>
      <c r="E998" s="22" t="s">
        <v>28</v>
      </c>
      <c r="F998" s="22" t="s">
        <v>28</v>
      </c>
      <c r="G998" s="26">
        <f t="shared" ref="G998:G1006" si="123">SUM(C998:F998)</f>
        <v>0</v>
      </c>
      <c r="H998" s="22" t="s">
        <v>28</v>
      </c>
      <c r="I998" s="22" t="s">
        <v>28</v>
      </c>
      <c r="J998" s="22" t="s">
        <v>28</v>
      </c>
      <c r="K998" s="22" t="s">
        <v>28</v>
      </c>
      <c r="L998" s="22" t="s">
        <v>28</v>
      </c>
      <c r="M998" s="22" t="s">
        <v>28</v>
      </c>
      <c r="N998" s="22" t="s">
        <v>28</v>
      </c>
      <c r="O998" s="22" t="s">
        <v>28</v>
      </c>
      <c r="P998" s="22" t="s">
        <v>28</v>
      </c>
      <c r="Q998" s="22" t="s">
        <v>28</v>
      </c>
      <c r="R998" s="22" t="s">
        <v>28</v>
      </c>
      <c r="S998" s="22" t="s">
        <v>28</v>
      </c>
      <c r="T998" s="22" t="s">
        <v>28</v>
      </c>
      <c r="U998" s="22" t="s">
        <v>28</v>
      </c>
      <c r="V998" s="23" t="s">
        <v>28</v>
      </c>
      <c r="X998" s="9" t="s">
        <v>0</v>
      </c>
    </row>
    <row r="999" spans="1:24" x14ac:dyDescent="0.2">
      <c r="A999" s="322" t="s">
        <v>1172</v>
      </c>
      <c r="B999" s="25">
        <v>22</v>
      </c>
      <c r="C999" s="21" t="s">
        <v>28</v>
      </c>
      <c r="D999" s="22" t="s">
        <v>28</v>
      </c>
      <c r="E999" s="22" t="s">
        <v>28</v>
      </c>
      <c r="F999" s="22" t="s">
        <v>28</v>
      </c>
      <c r="G999" s="26">
        <f t="shared" si="123"/>
        <v>0</v>
      </c>
      <c r="H999" s="22" t="s">
        <v>28</v>
      </c>
      <c r="I999" s="22" t="s">
        <v>28</v>
      </c>
      <c r="J999" s="22" t="s">
        <v>28</v>
      </c>
      <c r="K999" s="22" t="s">
        <v>28</v>
      </c>
      <c r="L999" s="22" t="s">
        <v>28</v>
      </c>
      <c r="M999" s="22" t="s">
        <v>28</v>
      </c>
      <c r="N999" s="22" t="s">
        <v>28</v>
      </c>
      <c r="O999" s="22" t="s">
        <v>28</v>
      </c>
      <c r="P999" s="22" t="s">
        <v>28</v>
      </c>
      <c r="Q999" s="22" t="s">
        <v>28</v>
      </c>
      <c r="R999" s="22" t="s">
        <v>28</v>
      </c>
      <c r="S999" s="22" t="s">
        <v>28</v>
      </c>
      <c r="T999" s="22" t="s">
        <v>28</v>
      </c>
      <c r="U999" s="22" t="s">
        <v>28</v>
      </c>
      <c r="V999" s="23" t="s">
        <v>28</v>
      </c>
      <c r="X999" s="9" t="s">
        <v>0</v>
      </c>
    </row>
    <row r="1000" spans="1:24" x14ac:dyDescent="0.2">
      <c r="A1000" s="322" t="s">
        <v>1173</v>
      </c>
      <c r="B1000" s="25">
        <v>23</v>
      </c>
      <c r="C1000" s="21" t="s">
        <v>28</v>
      </c>
      <c r="D1000" s="22" t="s">
        <v>28</v>
      </c>
      <c r="E1000" s="22" t="s">
        <v>28</v>
      </c>
      <c r="F1000" s="22" t="s">
        <v>28</v>
      </c>
      <c r="G1000" s="26">
        <f t="shared" si="123"/>
        <v>0</v>
      </c>
      <c r="H1000" s="22" t="s">
        <v>28</v>
      </c>
      <c r="I1000" s="22" t="s">
        <v>28</v>
      </c>
      <c r="J1000" s="22" t="s">
        <v>28</v>
      </c>
      <c r="K1000" s="22" t="s">
        <v>28</v>
      </c>
      <c r="L1000" s="22" t="s">
        <v>28</v>
      </c>
      <c r="M1000" s="22" t="s">
        <v>28</v>
      </c>
      <c r="N1000" s="22" t="s">
        <v>28</v>
      </c>
      <c r="O1000" s="22" t="s">
        <v>28</v>
      </c>
      <c r="P1000" s="22" t="s">
        <v>28</v>
      </c>
      <c r="Q1000" s="22" t="s">
        <v>28</v>
      </c>
      <c r="R1000" s="22" t="s">
        <v>28</v>
      </c>
      <c r="S1000" s="22" t="s">
        <v>28</v>
      </c>
      <c r="T1000" s="22" t="s">
        <v>28</v>
      </c>
      <c r="U1000" s="22" t="s">
        <v>28</v>
      </c>
      <c r="V1000" s="23" t="s">
        <v>28</v>
      </c>
      <c r="X1000" s="9" t="s">
        <v>0</v>
      </c>
    </row>
    <row r="1001" spans="1:24" x14ac:dyDescent="0.2">
      <c r="A1001" s="322" t="s">
        <v>1174</v>
      </c>
      <c r="B1001" s="25">
        <v>24</v>
      </c>
      <c r="C1001" s="21" t="s">
        <v>28</v>
      </c>
      <c r="D1001" s="22" t="s">
        <v>28</v>
      </c>
      <c r="E1001" s="22" t="s">
        <v>28</v>
      </c>
      <c r="F1001" s="22" t="s">
        <v>28</v>
      </c>
      <c r="G1001" s="26">
        <f t="shared" si="123"/>
        <v>0</v>
      </c>
      <c r="H1001" s="22" t="s">
        <v>28</v>
      </c>
      <c r="I1001" s="22" t="s">
        <v>28</v>
      </c>
      <c r="J1001" s="22" t="s">
        <v>28</v>
      </c>
      <c r="K1001" s="22" t="s">
        <v>28</v>
      </c>
      <c r="L1001" s="22" t="s">
        <v>28</v>
      </c>
      <c r="M1001" s="22" t="s">
        <v>28</v>
      </c>
      <c r="N1001" s="22" t="s">
        <v>28</v>
      </c>
      <c r="O1001" s="22" t="s">
        <v>28</v>
      </c>
      <c r="P1001" s="22" t="s">
        <v>28</v>
      </c>
      <c r="Q1001" s="22" t="s">
        <v>28</v>
      </c>
      <c r="R1001" s="22" t="s">
        <v>28</v>
      </c>
      <c r="S1001" s="22" t="s">
        <v>28</v>
      </c>
      <c r="T1001" s="22" t="s">
        <v>28</v>
      </c>
      <c r="U1001" s="22" t="s">
        <v>28</v>
      </c>
      <c r="V1001" s="23" t="s">
        <v>28</v>
      </c>
      <c r="X1001" s="9" t="s">
        <v>0</v>
      </c>
    </row>
    <row r="1002" spans="1:24" x14ac:dyDescent="0.2">
      <c r="A1002" s="322" t="s">
        <v>1175</v>
      </c>
      <c r="B1002" s="25">
        <v>25</v>
      </c>
      <c r="C1002" s="21" t="s">
        <v>28</v>
      </c>
      <c r="D1002" s="22" t="s">
        <v>28</v>
      </c>
      <c r="E1002" s="22" t="s">
        <v>28</v>
      </c>
      <c r="F1002" s="22" t="s">
        <v>28</v>
      </c>
      <c r="G1002" s="26">
        <f t="shared" si="123"/>
        <v>0</v>
      </c>
      <c r="H1002" s="22" t="s">
        <v>28</v>
      </c>
      <c r="I1002" s="22" t="s">
        <v>28</v>
      </c>
      <c r="J1002" s="22" t="s">
        <v>28</v>
      </c>
      <c r="K1002" s="22" t="s">
        <v>28</v>
      </c>
      <c r="L1002" s="22" t="s">
        <v>28</v>
      </c>
      <c r="M1002" s="22" t="s">
        <v>28</v>
      </c>
      <c r="N1002" s="22" t="s">
        <v>28</v>
      </c>
      <c r="O1002" s="22" t="s">
        <v>28</v>
      </c>
      <c r="P1002" s="22" t="s">
        <v>28</v>
      </c>
      <c r="Q1002" s="22" t="s">
        <v>28</v>
      </c>
      <c r="R1002" s="22" t="s">
        <v>28</v>
      </c>
      <c r="S1002" s="22" t="s">
        <v>28</v>
      </c>
      <c r="T1002" s="22" t="s">
        <v>28</v>
      </c>
      <c r="U1002" s="22" t="s">
        <v>28</v>
      </c>
      <c r="V1002" s="23" t="s">
        <v>28</v>
      </c>
      <c r="X1002" s="9" t="s">
        <v>0</v>
      </c>
    </row>
    <row r="1003" spans="1:24" x14ac:dyDescent="0.2">
      <c r="A1003" s="322" t="s">
        <v>1176</v>
      </c>
      <c r="B1003" s="25">
        <v>26</v>
      </c>
      <c r="C1003" s="21" t="s">
        <v>28</v>
      </c>
      <c r="D1003" s="22" t="s">
        <v>28</v>
      </c>
      <c r="E1003" s="22" t="s">
        <v>28</v>
      </c>
      <c r="F1003" s="22" t="s">
        <v>28</v>
      </c>
      <c r="G1003" s="26">
        <f t="shared" si="123"/>
        <v>0</v>
      </c>
      <c r="H1003" s="22" t="s">
        <v>28</v>
      </c>
      <c r="I1003" s="22" t="s">
        <v>28</v>
      </c>
      <c r="J1003" s="22" t="s">
        <v>28</v>
      </c>
      <c r="K1003" s="22" t="s">
        <v>28</v>
      </c>
      <c r="L1003" s="22" t="s">
        <v>28</v>
      </c>
      <c r="M1003" s="22" t="s">
        <v>28</v>
      </c>
      <c r="N1003" s="22" t="s">
        <v>28</v>
      </c>
      <c r="O1003" s="22" t="s">
        <v>28</v>
      </c>
      <c r="P1003" s="22" t="s">
        <v>28</v>
      </c>
      <c r="Q1003" s="22" t="s">
        <v>28</v>
      </c>
      <c r="R1003" s="22" t="s">
        <v>28</v>
      </c>
      <c r="S1003" s="22" t="s">
        <v>28</v>
      </c>
      <c r="T1003" s="22" t="s">
        <v>28</v>
      </c>
      <c r="U1003" s="22" t="s">
        <v>28</v>
      </c>
      <c r="V1003" s="23" t="s">
        <v>28</v>
      </c>
      <c r="X1003" s="9" t="s">
        <v>0</v>
      </c>
    </row>
    <row r="1004" spans="1:24" x14ac:dyDescent="0.2">
      <c r="A1004" s="322" t="s">
        <v>1177</v>
      </c>
      <c r="B1004" s="25">
        <v>27</v>
      </c>
      <c r="C1004" s="21" t="s">
        <v>28</v>
      </c>
      <c r="D1004" s="22" t="s">
        <v>28</v>
      </c>
      <c r="E1004" s="22" t="s">
        <v>28</v>
      </c>
      <c r="F1004" s="22" t="s">
        <v>28</v>
      </c>
      <c r="G1004" s="26">
        <f t="shared" si="123"/>
        <v>0</v>
      </c>
      <c r="H1004" s="22" t="s">
        <v>28</v>
      </c>
      <c r="I1004" s="22" t="s">
        <v>28</v>
      </c>
      <c r="J1004" s="22" t="s">
        <v>28</v>
      </c>
      <c r="K1004" s="22" t="s">
        <v>28</v>
      </c>
      <c r="L1004" s="22" t="s">
        <v>28</v>
      </c>
      <c r="M1004" s="22" t="s">
        <v>28</v>
      </c>
      <c r="N1004" s="22" t="s">
        <v>28</v>
      </c>
      <c r="O1004" s="22" t="s">
        <v>28</v>
      </c>
      <c r="P1004" s="22" t="s">
        <v>28</v>
      </c>
      <c r="Q1004" s="22" t="s">
        <v>28</v>
      </c>
      <c r="R1004" s="22" t="s">
        <v>28</v>
      </c>
      <c r="S1004" s="22" t="s">
        <v>28</v>
      </c>
      <c r="T1004" s="22" t="s">
        <v>28</v>
      </c>
      <c r="U1004" s="22" t="s">
        <v>28</v>
      </c>
      <c r="V1004" s="23" t="s">
        <v>28</v>
      </c>
      <c r="X1004" s="9" t="s">
        <v>0</v>
      </c>
    </row>
    <row r="1005" spans="1:24" x14ac:dyDescent="0.2">
      <c r="A1005" s="322" t="s">
        <v>1178</v>
      </c>
      <c r="B1005" s="25">
        <v>28</v>
      </c>
      <c r="C1005" s="21" t="s">
        <v>28</v>
      </c>
      <c r="D1005" s="22" t="s">
        <v>28</v>
      </c>
      <c r="E1005" s="22" t="s">
        <v>28</v>
      </c>
      <c r="F1005" s="22" t="s">
        <v>28</v>
      </c>
      <c r="G1005" s="26">
        <f t="shared" si="123"/>
        <v>0</v>
      </c>
      <c r="H1005" s="22" t="s">
        <v>28</v>
      </c>
      <c r="I1005" s="22" t="s">
        <v>28</v>
      </c>
      <c r="J1005" s="22" t="s">
        <v>28</v>
      </c>
      <c r="K1005" s="22" t="s">
        <v>28</v>
      </c>
      <c r="L1005" s="22" t="s">
        <v>28</v>
      </c>
      <c r="M1005" s="22" t="s">
        <v>28</v>
      </c>
      <c r="N1005" s="22" t="s">
        <v>28</v>
      </c>
      <c r="O1005" s="22" t="s">
        <v>28</v>
      </c>
      <c r="P1005" s="22" t="s">
        <v>28</v>
      </c>
      <c r="Q1005" s="22" t="s">
        <v>28</v>
      </c>
      <c r="R1005" s="22" t="s">
        <v>28</v>
      </c>
      <c r="S1005" s="22" t="s">
        <v>28</v>
      </c>
      <c r="T1005" s="22" t="s">
        <v>28</v>
      </c>
      <c r="U1005" s="22" t="s">
        <v>28</v>
      </c>
      <c r="V1005" s="23" t="s">
        <v>28</v>
      </c>
      <c r="X1005" s="9" t="s">
        <v>0</v>
      </c>
    </row>
    <row r="1006" spans="1:24" x14ac:dyDescent="0.2">
      <c r="A1006" s="324" t="s">
        <v>1179</v>
      </c>
      <c r="B1006" s="38">
        <v>29</v>
      </c>
      <c r="C1006" s="111" t="s">
        <v>28</v>
      </c>
      <c r="D1006" s="47" t="s">
        <v>28</v>
      </c>
      <c r="E1006" s="47" t="s">
        <v>28</v>
      </c>
      <c r="F1006" s="47" t="s">
        <v>28</v>
      </c>
      <c r="G1006" s="41">
        <f t="shared" si="123"/>
        <v>0</v>
      </c>
      <c r="H1006" s="47" t="s">
        <v>28</v>
      </c>
      <c r="I1006" s="47" t="s">
        <v>28</v>
      </c>
      <c r="J1006" s="47" t="s">
        <v>28</v>
      </c>
      <c r="K1006" s="47" t="s">
        <v>28</v>
      </c>
      <c r="L1006" s="47" t="s">
        <v>28</v>
      </c>
      <c r="M1006" s="47" t="s">
        <v>28</v>
      </c>
      <c r="N1006" s="47" t="s">
        <v>28</v>
      </c>
      <c r="O1006" s="47" t="s">
        <v>28</v>
      </c>
      <c r="P1006" s="47" t="s">
        <v>28</v>
      </c>
      <c r="Q1006" s="47" t="s">
        <v>28</v>
      </c>
      <c r="R1006" s="47" t="s">
        <v>28</v>
      </c>
      <c r="S1006" s="47" t="s">
        <v>28</v>
      </c>
      <c r="T1006" s="47" t="s">
        <v>28</v>
      </c>
      <c r="U1006" s="47" t="s">
        <v>28</v>
      </c>
      <c r="V1006" s="62" t="s">
        <v>28</v>
      </c>
      <c r="X1006" s="9" t="s">
        <v>0</v>
      </c>
    </row>
    <row r="1007" spans="1:24" x14ac:dyDescent="0.2">
      <c r="A1007" s="355"/>
      <c r="X1007" s="9" t="s">
        <v>0</v>
      </c>
    </row>
    <row r="1008" spans="1:24" ht="62.45" customHeight="1" x14ac:dyDescent="0.2">
      <c r="A1008" s="356" t="s">
        <v>1135</v>
      </c>
      <c r="B1008" s="29"/>
      <c r="C1008" s="71" t="s">
        <v>1150</v>
      </c>
      <c r="D1008" s="292"/>
      <c r="E1008" s="71" t="s">
        <v>1152</v>
      </c>
      <c r="F1008" s="292"/>
      <c r="G1008" s="71" t="s">
        <v>1181</v>
      </c>
      <c r="H1008" s="71" t="s">
        <v>1154</v>
      </c>
      <c r="I1008" s="71" t="s">
        <v>1155</v>
      </c>
      <c r="J1008" s="71" t="s">
        <v>1156</v>
      </c>
      <c r="K1008" s="71" t="s">
        <v>1157</v>
      </c>
      <c r="L1008" s="71" t="s">
        <v>1158</v>
      </c>
      <c r="M1008" s="71" t="s">
        <v>1159</v>
      </c>
      <c r="N1008" s="71" t="s">
        <v>1160</v>
      </c>
      <c r="O1008" s="71" t="s">
        <v>1161</v>
      </c>
      <c r="P1008" s="71" t="s">
        <v>1162</v>
      </c>
      <c r="Q1008" s="71" t="s">
        <v>1163</v>
      </c>
      <c r="R1008" s="71" t="s">
        <v>1164</v>
      </c>
      <c r="S1008" s="71" t="s">
        <v>1165</v>
      </c>
      <c r="T1008" s="71" t="s">
        <v>1166</v>
      </c>
      <c r="U1008" s="71" t="s">
        <v>1167</v>
      </c>
      <c r="V1008" s="71" t="s">
        <v>1168</v>
      </c>
      <c r="X1008" s="9" t="s">
        <v>0</v>
      </c>
    </row>
    <row r="1009" spans="1:24" x14ac:dyDescent="0.2">
      <c r="A1009" s="350" t="s">
        <v>1169</v>
      </c>
      <c r="B1009" s="24">
        <v>134</v>
      </c>
      <c r="C1009" s="17">
        <v>1</v>
      </c>
      <c r="D1009" s="17"/>
      <c r="E1009" s="17">
        <v>3</v>
      </c>
      <c r="F1009" s="17"/>
      <c r="G1009" s="17" t="s">
        <v>1182</v>
      </c>
      <c r="H1009" s="17">
        <v>6</v>
      </c>
      <c r="I1009" s="17">
        <v>7</v>
      </c>
      <c r="J1009" s="17">
        <v>8</v>
      </c>
      <c r="K1009" s="17">
        <v>9</v>
      </c>
      <c r="L1009" s="17">
        <v>10</v>
      </c>
      <c r="M1009" s="17">
        <v>11</v>
      </c>
      <c r="N1009" s="17">
        <v>12</v>
      </c>
      <c r="O1009" s="17">
        <v>13</v>
      </c>
      <c r="P1009" s="17">
        <v>14</v>
      </c>
      <c r="Q1009" s="17">
        <v>15</v>
      </c>
      <c r="R1009" s="17">
        <v>16</v>
      </c>
      <c r="S1009" s="17">
        <v>17</v>
      </c>
      <c r="T1009" s="17">
        <v>18</v>
      </c>
      <c r="U1009" s="17">
        <v>19</v>
      </c>
      <c r="V1009" s="32">
        <v>20</v>
      </c>
      <c r="X1009" s="9" t="s">
        <v>0</v>
      </c>
    </row>
    <row r="1010" spans="1:24" x14ac:dyDescent="0.2">
      <c r="A1010" s="351" t="s">
        <v>1494</v>
      </c>
      <c r="B1010" s="25">
        <v>1</v>
      </c>
      <c r="C1010" s="114" t="s">
        <v>28</v>
      </c>
      <c r="D1010" s="78"/>
      <c r="E1010" s="293" t="s">
        <v>28</v>
      </c>
      <c r="F1010" s="78"/>
      <c r="G1010" s="79">
        <f t="shared" ref="G1010:G1018" si="124">SUM(C1010,E1010)</f>
        <v>0</v>
      </c>
      <c r="H1010" s="113" t="s">
        <v>28</v>
      </c>
      <c r="I1010" s="113" t="s">
        <v>28</v>
      </c>
      <c r="J1010" s="113" t="s">
        <v>28</v>
      </c>
      <c r="K1010" s="113" t="s">
        <v>28</v>
      </c>
      <c r="L1010" s="113" t="s">
        <v>28</v>
      </c>
      <c r="M1010" s="113" t="s">
        <v>28</v>
      </c>
      <c r="N1010" s="113" t="s">
        <v>28</v>
      </c>
      <c r="O1010" s="113" t="s">
        <v>28</v>
      </c>
      <c r="P1010" s="113" t="s">
        <v>28</v>
      </c>
      <c r="Q1010" s="113" t="s">
        <v>28</v>
      </c>
      <c r="R1010" s="113" t="s">
        <v>28</v>
      </c>
      <c r="S1010" s="113" t="s">
        <v>28</v>
      </c>
      <c r="T1010" s="113" t="s">
        <v>28</v>
      </c>
      <c r="U1010" s="113" t="s">
        <v>28</v>
      </c>
      <c r="V1010" s="225" t="s">
        <v>28</v>
      </c>
      <c r="X1010" s="9" t="s">
        <v>0</v>
      </c>
    </row>
    <row r="1011" spans="1:24" x14ac:dyDescent="0.2">
      <c r="A1011" s="352" t="s">
        <v>1495</v>
      </c>
      <c r="B1011" s="25">
        <v>2</v>
      </c>
      <c r="C1011" s="21" t="s">
        <v>28</v>
      </c>
      <c r="D1011" s="18"/>
      <c r="E1011" s="67" t="s">
        <v>28</v>
      </c>
      <c r="F1011" s="18"/>
      <c r="G1011" s="26">
        <f t="shared" si="124"/>
        <v>0</v>
      </c>
      <c r="H1011" s="22" t="s">
        <v>28</v>
      </c>
      <c r="I1011" s="22" t="s">
        <v>28</v>
      </c>
      <c r="J1011" s="22" t="s">
        <v>28</v>
      </c>
      <c r="K1011" s="22" t="s">
        <v>28</v>
      </c>
      <c r="L1011" s="22" t="s">
        <v>28</v>
      </c>
      <c r="M1011" s="22" t="s">
        <v>28</v>
      </c>
      <c r="N1011" s="22" t="s">
        <v>28</v>
      </c>
      <c r="O1011" s="22" t="s">
        <v>28</v>
      </c>
      <c r="P1011" s="22" t="s">
        <v>28</v>
      </c>
      <c r="Q1011" s="22" t="s">
        <v>28</v>
      </c>
      <c r="R1011" s="22" t="s">
        <v>28</v>
      </c>
      <c r="S1011" s="22" t="s">
        <v>28</v>
      </c>
      <c r="T1011" s="22" t="s">
        <v>28</v>
      </c>
      <c r="U1011" s="22" t="s">
        <v>28</v>
      </c>
      <c r="V1011" s="23" t="s">
        <v>28</v>
      </c>
      <c r="X1011" s="9" t="s">
        <v>0</v>
      </c>
    </row>
    <row r="1012" spans="1:24" x14ac:dyDescent="0.2">
      <c r="A1012" s="352" t="s">
        <v>1496</v>
      </c>
      <c r="B1012" s="25">
        <v>3</v>
      </c>
      <c r="C1012" s="21" t="s">
        <v>28</v>
      </c>
      <c r="D1012" s="18"/>
      <c r="E1012" s="67" t="s">
        <v>28</v>
      </c>
      <c r="F1012" s="18"/>
      <c r="G1012" s="26">
        <f t="shared" si="124"/>
        <v>0</v>
      </c>
      <c r="H1012" s="22" t="s">
        <v>28</v>
      </c>
      <c r="I1012" s="22" t="s">
        <v>28</v>
      </c>
      <c r="J1012" s="22" t="s">
        <v>28</v>
      </c>
      <c r="K1012" s="22" t="s">
        <v>28</v>
      </c>
      <c r="L1012" s="22" t="s">
        <v>28</v>
      </c>
      <c r="M1012" s="22" t="s">
        <v>28</v>
      </c>
      <c r="N1012" s="22" t="s">
        <v>28</v>
      </c>
      <c r="O1012" s="22" t="s">
        <v>28</v>
      </c>
      <c r="P1012" s="22" t="s">
        <v>28</v>
      </c>
      <c r="Q1012" s="22" t="s">
        <v>28</v>
      </c>
      <c r="R1012" s="22" t="s">
        <v>28</v>
      </c>
      <c r="S1012" s="22" t="s">
        <v>28</v>
      </c>
      <c r="T1012" s="22" t="s">
        <v>28</v>
      </c>
      <c r="U1012" s="22" t="s">
        <v>28</v>
      </c>
      <c r="V1012" s="23" t="s">
        <v>28</v>
      </c>
      <c r="X1012" s="9" t="s">
        <v>0</v>
      </c>
    </row>
    <row r="1013" spans="1:24" x14ac:dyDescent="0.2">
      <c r="A1013" s="352" t="s">
        <v>1497</v>
      </c>
      <c r="B1013" s="25">
        <v>4</v>
      </c>
      <c r="C1013" s="21" t="s">
        <v>28</v>
      </c>
      <c r="D1013" s="18"/>
      <c r="E1013" s="67" t="s">
        <v>28</v>
      </c>
      <c r="F1013" s="18"/>
      <c r="G1013" s="26">
        <f t="shared" si="124"/>
        <v>0</v>
      </c>
      <c r="H1013" s="22" t="s">
        <v>28</v>
      </c>
      <c r="I1013" s="22" t="s">
        <v>28</v>
      </c>
      <c r="J1013" s="22" t="s">
        <v>28</v>
      </c>
      <c r="K1013" s="22" t="s">
        <v>28</v>
      </c>
      <c r="L1013" s="22" t="s">
        <v>28</v>
      </c>
      <c r="M1013" s="22" t="s">
        <v>28</v>
      </c>
      <c r="N1013" s="22" t="s">
        <v>28</v>
      </c>
      <c r="O1013" s="22" t="s">
        <v>28</v>
      </c>
      <c r="P1013" s="22" t="s">
        <v>28</v>
      </c>
      <c r="Q1013" s="22" t="s">
        <v>28</v>
      </c>
      <c r="R1013" s="22" t="s">
        <v>28</v>
      </c>
      <c r="S1013" s="22" t="s">
        <v>28</v>
      </c>
      <c r="T1013" s="22" t="s">
        <v>28</v>
      </c>
      <c r="U1013" s="22" t="s">
        <v>28</v>
      </c>
      <c r="V1013" s="23" t="s">
        <v>28</v>
      </c>
      <c r="X1013" s="9" t="s">
        <v>0</v>
      </c>
    </row>
    <row r="1014" spans="1:24" x14ac:dyDescent="0.2">
      <c r="A1014" s="352" t="s">
        <v>1498</v>
      </c>
      <c r="B1014" s="25">
        <v>5</v>
      </c>
      <c r="C1014" s="21" t="s">
        <v>28</v>
      </c>
      <c r="D1014" s="18"/>
      <c r="E1014" s="67" t="s">
        <v>28</v>
      </c>
      <c r="F1014" s="18"/>
      <c r="G1014" s="26">
        <f t="shared" si="124"/>
        <v>0</v>
      </c>
      <c r="H1014" s="22" t="s">
        <v>28</v>
      </c>
      <c r="I1014" s="22" t="s">
        <v>28</v>
      </c>
      <c r="J1014" s="22" t="s">
        <v>28</v>
      </c>
      <c r="K1014" s="22" t="s">
        <v>28</v>
      </c>
      <c r="L1014" s="22" t="s">
        <v>28</v>
      </c>
      <c r="M1014" s="22" t="s">
        <v>28</v>
      </c>
      <c r="N1014" s="22" t="s">
        <v>28</v>
      </c>
      <c r="O1014" s="22" t="s">
        <v>28</v>
      </c>
      <c r="P1014" s="22" t="s">
        <v>28</v>
      </c>
      <c r="Q1014" s="22" t="s">
        <v>28</v>
      </c>
      <c r="R1014" s="22" t="s">
        <v>28</v>
      </c>
      <c r="S1014" s="22" t="s">
        <v>28</v>
      </c>
      <c r="T1014" s="22" t="s">
        <v>28</v>
      </c>
      <c r="U1014" s="22" t="s">
        <v>28</v>
      </c>
      <c r="V1014" s="23" t="s">
        <v>28</v>
      </c>
      <c r="X1014" s="9" t="s">
        <v>0</v>
      </c>
    </row>
    <row r="1015" spans="1:24" x14ac:dyDescent="0.2">
      <c r="A1015" s="352" t="s">
        <v>1499</v>
      </c>
      <c r="B1015" s="25">
        <v>6</v>
      </c>
      <c r="C1015" s="21" t="s">
        <v>28</v>
      </c>
      <c r="D1015" s="18"/>
      <c r="E1015" s="67" t="s">
        <v>28</v>
      </c>
      <c r="F1015" s="18"/>
      <c r="G1015" s="26">
        <f t="shared" si="124"/>
        <v>0</v>
      </c>
      <c r="H1015" s="22" t="s">
        <v>28</v>
      </c>
      <c r="I1015" s="22" t="s">
        <v>28</v>
      </c>
      <c r="J1015" s="22" t="s">
        <v>28</v>
      </c>
      <c r="K1015" s="22" t="s">
        <v>28</v>
      </c>
      <c r="L1015" s="22" t="s">
        <v>28</v>
      </c>
      <c r="M1015" s="22" t="s">
        <v>28</v>
      </c>
      <c r="N1015" s="22" t="s">
        <v>28</v>
      </c>
      <c r="O1015" s="22" t="s">
        <v>28</v>
      </c>
      <c r="P1015" s="22" t="s">
        <v>28</v>
      </c>
      <c r="Q1015" s="22" t="s">
        <v>28</v>
      </c>
      <c r="R1015" s="22" t="s">
        <v>28</v>
      </c>
      <c r="S1015" s="22" t="s">
        <v>28</v>
      </c>
      <c r="T1015" s="22" t="s">
        <v>28</v>
      </c>
      <c r="U1015" s="22" t="s">
        <v>28</v>
      </c>
      <c r="V1015" s="23" t="s">
        <v>28</v>
      </c>
      <c r="X1015" s="9" t="s">
        <v>0</v>
      </c>
    </row>
    <row r="1016" spans="1:24" x14ac:dyDescent="0.2">
      <c r="A1016" s="352" t="s">
        <v>1500</v>
      </c>
      <c r="B1016" s="25">
        <v>7</v>
      </c>
      <c r="C1016" s="21" t="s">
        <v>28</v>
      </c>
      <c r="D1016" s="18"/>
      <c r="E1016" s="67" t="s">
        <v>28</v>
      </c>
      <c r="F1016" s="18"/>
      <c r="G1016" s="26">
        <f t="shared" si="124"/>
        <v>0</v>
      </c>
      <c r="H1016" s="22" t="s">
        <v>28</v>
      </c>
      <c r="I1016" s="22" t="s">
        <v>28</v>
      </c>
      <c r="J1016" s="22" t="s">
        <v>28</v>
      </c>
      <c r="K1016" s="22" t="s">
        <v>28</v>
      </c>
      <c r="L1016" s="22" t="s">
        <v>28</v>
      </c>
      <c r="M1016" s="22" t="s">
        <v>28</v>
      </c>
      <c r="N1016" s="22" t="s">
        <v>28</v>
      </c>
      <c r="O1016" s="22" t="s">
        <v>28</v>
      </c>
      <c r="P1016" s="22" t="s">
        <v>28</v>
      </c>
      <c r="Q1016" s="22" t="s">
        <v>28</v>
      </c>
      <c r="R1016" s="22" t="s">
        <v>28</v>
      </c>
      <c r="S1016" s="22" t="s">
        <v>28</v>
      </c>
      <c r="T1016" s="22" t="s">
        <v>28</v>
      </c>
      <c r="U1016" s="22" t="s">
        <v>28</v>
      </c>
      <c r="V1016" s="23" t="s">
        <v>28</v>
      </c>
      <c r="X1016" s="9" t="s">
        <v>0</v>
      </c>
    </row>
    <row r="1017" spans="1:24" x14ac:dyDescent="0.2">
      <c r="A1017" s="352" t="s">
        <v>1178</v>
      </c>
      <c r="B1017" s="25">
        <v>8</v>
      </c>
      <c r="C1017" s="21" t="s">
        <v>28</v>
      </c>
      <c r="D1017" s="18"/>
      <c r="E1017" s="67" t="s">
        <v>28</v>
      </c>
      <c r="F1017" s="18"/>
      <c r="G1017" s="26">
        <f t="shared" si="124"/>
        <v>0</v>
      </c>
      <c r="H1017" s="22" t="s">
        <v>28</v>
      </c>
      <c r="I1017" s="22" t="s">
        <v>28</v>
      </c>
      <c r="J1017" s="22" t="s">
        <v>28</v>
      </c>
      <c r="K1017" s="22" t="s">
        <v>28</v>
      </c>
      <c r="L1017" s="22" t="s">
        <v>28</v>
      </c>
      <c r="M1017" s="22" t="s">
        <v>28</v>
      </c>
      <c r="N1017" s="22" t="s">
        <v>28</v>
      </c>
      <c r="O1017" s="22" t="s">
        <v>28</v>
      </c>
      <c r="P1017" s="22" t="s">
        <v>28</v>
      </c>
      <c r="Q1017" s="22" t="s">
        <v>28</v>
      </c>
      <c r="R1017" s="22" t="s">
        <v>28</v>
      </c>
      <c r="S1017" s="22" t="s">
        <v>28</v>
      </c>
      <c r="T1017" s="22" t="s">
        <v>28</v>
      </c>
      <c r="U1017" s="22" t="s">
        <v>28</v>
      </c>
      <c r="V1017" s="23" t="s">
        <v>28</v>
      </c>
      <c r="X1017" s="9" t="s">
        <v>0</v>
      </c>
    </row>
    <row r="1018" spans="1:24" x14ac:dyDescent="0.2">
      <c r="A1018" s="352" t="s">
        <v>1179</v>
      </c>
      <c r="B1018" s="25">
        <v>9</v>
      </c>
      <c r="C1018" s="111" t="s">
        <v>28</v>
      </c>
      <c r="D1018" s="44"/>
      <c r="E1018" s="294" t="s">
        <v>28</v>
      </c>
      <c r="F1018" s="44"/>
      <c r="G1018" s="41">
        <f t="shared" si="124"/>
        <v>0</v>
      </c>
      <c r="H1018" s="47" t="s">
        <v>28</v>
      </c>
      <c r="I1018" s="47" t="s">
        <v>28</v>
      </c>
      <c r="J1018" s="47" t="s">
        <v>28</v>
      </c>
      <c r="K1018" s="47" t="s">
        <v>28</v>
      </c>
      <c r="L1018" s="47" t="s">
        <v>28</v>
      </c>
      <c r="M1018" s="47" t="s">
        <v>28</v>
      </c>
      <c r="N1018" s="47" t="s">
        <v>28</v>
      </c>
      <c r="O1018" s="47" t="s">
        <v>28</v>
      </c>
      <c r="P1018" s="47" t="s">
        <v>28</v>
      </c>
      <c r="Q1018" s="47" t="s">
        <v>28</v>
      </c>
      <c r="R1018" s="47" t="s">
        <v>28</v>
      </c>
      <c r="S1018" s="47" t="s">
        <v>28</v>
      </c>
      <c r="T1018" s="47" t="s">
        <v>28</v>
      </c>
      <c r="U1018" s="47" t="s">
        <v>28</v>
      </c>
      <c r="V1018" s="62" t="s">
        <v>28</v>
      </c>
      <c r="X1018" s="9" t="s">
        <v>0</v>
      </c>
    </row>
    <row r="1019" spans="1:24" x14ac:dyDescent="0.2">
      <c r="A1019" s="353" t="s">
        <v>1180</v>
      </c>
      <c r="B1019" s="25"/>
      <c r="C1019" s="57"/>
      <c r="D1019" s="18"/>
      <c r="E1019" s="18"/>
      <c r="F1019" s="18"/>
      <c r="G1019" s="18"/>
      <c r="H1019" s="18"/>
      <c r="I1019" s="18"/>
      <c r="J1019" s="18"/>
      <c r="K1019" s="18"/>
      <c r="L1019" s="18"/>
      <c r="M1019" s="18"/>
      <c r="N1019" s="18"/>
      <c r="O1019" s="18"/>
      <c r="P1019" s="18"/>
      <c r="Q1019" s="18"/>
      <c r="R1019" s="18"/>
      <c r="S1019" s="18"/>
      <c r="T1019" s="18"/>
      <c r="U1019" s="18"/>
      <c r="V1019" s="34"/>
      <c r="X1019" s="9" t="s">
        <v>0</v>
      </c>
    </row>
    <row r="1020" spans="1:24" x14ac:dyDescent="0.2">
      <c r="A1020" s="352" t="s">
        <v>1171</v>
      </c>
      <c r="B1020" s="25">
        <v>21</v>
      </c>
      <c r="C1020" s="114" t="s">
        <v>28</v>
      </c>
      <c r="D1020" s="78"/>
      <c r="E1020" s="113" t="s">
        <v>28</v>
      </c>
      <c r="F1020" s="78"/>
      <c r="G1020" s="79">
        <f t="shared" ref="G1020:G1028" si="125">SUM(C1020,E1020)</f>
        <v>0</v>
      </c>
      <c r="H1020" s="113" t="s">
        <v>28</v>
      </c>
      <c r="I1020" s="113" t="s">
        <v>28</v>
      </c>
      <c r="J1020" s="113" t="s">
        <v>28</v>
      </c>
      <c r="K1020" s="113" t="s">
        <v>28</v>
      </c>
      <c r="L1020" s="113" t="s">
        <v>28</v>
      </c>
      <c r="M1020" s="113" t="s">
        <v>28</v>
      </c>
      <c r="N1020" s="113" t="s">
        <v>28</v>
      </c>
      <c r="O1020" s="113" t="s">
        <v>28</v>
      </c>
      <c r="P1020" s="113" t="s">
        <v>28</v>
      </c>
      <c r="Q1020" s="113" t="s">
        <v>28</v>
      </c>
      <c r="R1020" s="113" t="s">
        <v>28</v>
      </c>
      <c r="S1020" s="113" t="s">
        <v>28</v>
      </c>
      <c r="T1020" s="113" t="s">
        <v>28</v>
      </c>
      <c r="U1020" s="113" t="s">
        <v>28</v>
      </c>
      <c r="V1020" s="225" t="s">
        <v>28</v>
      </c>
      <c r="X1020" s="9" t="s">
        <v>0</v>
      </c>
    </row>
    <row r="1021" spans="1:24" x14ac:dyDescent="0.2">
      <c r="A1021" s="352" t="s">
        <v>1172</v>
      </c>
      <c r="B1021" s="25">
        <v>22</v>
      </c>
      <c r="C1021" s="21" t="s">
        <v>28</v>
      </c>
      <c r="D1021" s="18"/>
      <c r="E1021" s="22" t="s">
        <v>28</v>
      </c>
      <c r="F1021" s="18"/>
      <c r="G1021" s="26">
        <f t="shared" si="125"/>
        <v>0</v>
      </c>
      <c r="H1021" s="22" t="s">
        <v>28</v>
      </c>
      <c r="I1021" s="22" t="s">
        <v>28</v>
      </c>
      <c r="J1021" s="22" t="s">
        <v>28</v>
      </c>
      <c r="K1021" s="22" t="s">
        <v>28</v>
      </c>
      <c r="L1021" s="22" t="s">
        <v>28</v>
      </c>
      <c r="M1021" s="22" t="s">
        <v>28</v>
      </c>
      <c r="N1021" s="22" t="s">
        <v>28</v>
      </c>
      <c r="O1021" s="22" t="s">
        <v>28</v>
      </c>
      <c r="P1021" s="22" t="s">
        <v>28</v>
      </c>
      <c r="Q1021" s="22" t="s">
        <v>28</v>
      </c>
      <c r="R1021" s="22" t="s">
        <v>28</v>
      </c>
      <c r="S1021" s="22" t="s">
        <v>28</v>
      </c>
      <c r="T1021" s="22" t="s">
        <v>28</v>
      </c>
      <c r="U1021" s="22" t="s">
        <v>28</v>
      </c>
      <c r="V1021" s="23" t="s">
        <v>28</v>
      </c>
      <c r="X1021" s="9" t="s">
        <v>0</v>
      </c>
    </row>
    <row r="1022" spans="1:24" x14ac:dyDescent="0.2">
      <c r="A1022" s="352" t="s">
        <v>1173</v>
      </c>
      <c r="B1022" s="25">
        <v>23</v>
      </c>
      <c r="C1022" s="21" t="s">
        <v>28</v>
      </c>
      <c r="D1022" s="18"/>
      <c r="E1022" s="22" t="s">
        <v>28</v>
      </c>
      <c r="F1022" s="18"/>
      <c r="G1022" s="26">
        <f t="shared" si="125"/>
        <v>0</v>
      </c>
      <c r="H1022" s="22" t="s">
        <v>28</v>
      </c>
      <c r="I1022" s="22" t="s">
        <v>28</v>
      </c>
      <c r="J1022" s="22" t="s">
        <v>28</v>
      </c>
      <c r="K1022" s="22" t="s">
        <v>28</v>
      </c>
      <c r="L1022" s="22" t="s">
        <v>28</v>
      </c>
      <c r="M1022" s="22" t="s">
        <v>28</v>
      </c>
      <c r="N1022" s="22" t="s">
        <v>28</v>
      </c>
      <c r="O1022" s="22" t="s">
        <v>28</v>
      </c>
      <c r="P1022" s="22" t="s">
        <v>28</v>
      </c>
      <c r="Q1022" s="22" t="s">
        <v>28</v>
      </c>
      <c r="R1022" s="22" t="s">
        <v>28</v>
      </c>
      <c r="S1022" s="22" t="s">
        <v>28</v>
      </c>
      <c r="T1022" s="22" t="s">
        <v>28</v>
      </c>
      <c r="U1022" s="22" t="s">
        <v>28</v>
      </c>
      <c r="V1022" s="23" t="s">
        <v>28</v>
      </c>
      <c r="X1022" s="9" t="s">
        <v>0</v>
      </c>
    </row>
    <row r="1023" spans="1:24" x14ac:dyDescent="0.2">
      <c r="A1023" s="352" t="s">
        <v>1174</v>
      </c>
      <c r="B1023" s="25">
        <v>24</v>
      </c>
      <c r="C1023" s="21" t="s">
        <v>28</v>
      </c>
      <c r="D1023" s="18"/>
      <c r="E1023" s="22" t="s">
        <v>28</v>
      </c>
      <c r="F1023" s="18"/>
      <c r="G1023" s="26">
        <f t="shared" si="125"/>
        <v>0</v>
      </c>
      <c r="H1023" s="22" t="s">
        <v>28</v>
      </c>
      <c r="I1023" s="22" t="s">
        <v>28</v>
      </c>
      <c r="J1023" s="22" t="s">
        <v>28</v>
      </c>
      <c r="K1023" s="22" t="s">
        <v>28</v>
      </c>
      <c r="L1023" s="22" t="s">
        <v>28</v>
      </c>
      <c r="M1023" s="22" t="s">
        <v>28</v>
      </c>
      <c r="N1023" s="22" t="s">
        <v>28</v>
      </c>
      <c r="O1023" s="22" t="s">
        <v>28</v>
      </c>
      <c r="P1023" s="22" t="s">
        <v>28</v>
      </c>
      <c r="Q1023" s="22" t="s">
        <v>28</v>
      </c>
      <c r="R1023" s="22" t="s">
        <v>28</v>
      </c>
      <c r="S1023" s="22" t="s">
        <v>28</v>
      </c>
      <c r="T1023" s="22" t="s">
        <v>28</v>
      </c>
      <c r="U1023" s="22" t="s">
        <v>28</v>
      </c>
      <c r="V1023" s="23" t="s">
        <v>28</v>
      </c>
      <c r="X1023" s="9" t="s">
        <v>0</v>
      </c>
    </row>
    <row r="1024" spans="1:24" x14ac:dyDescent="0.2">
      <c r="A1024" s="352" t="s">
        <v>1175</v>
      </c>
      <c r="B1024" s="25">
        <v>25</v>
      </c>
      <c r="C1024" s="21" t="s">
        <v>28</v>
      </c>
      <c r="D1024" s="18"/>
      <c r="E1024" s="22" t="s">
        <v>28</v>
      </c>
      <c r="F1024" s="18"/>
      <c r="G1024" s="26">
        <f t="shared" si="125"/>
        <v>0</v>
      </c>
      <c r="H1024" s="22" t="s">
        <v>28</v>
      </c>
      <c r="I1024" s="22" t="s">
        <v>28</v>
      </c>
      <c r="J1024" s="22" t="s">
        <v>28</v>
      </c>
      <c r="K1024" s="22" t="s">
        <v>28</v>
      </c>
      <c r="L1024" s="22" t="s">
        <v>28</v>
      </c>
      <c r="M1024" s="22" t="s">
        <v>28</v>
      </c>
      <c r="N1024" s="22" t="s">
        <v>28</v>
      </c>
      <c r="O1024" s="22" t="s">
        <v>28</v>
      </c>
      <c r="P1024" s="22" t="s">
        <v>28</v>
      </c>
      <c r="Q1024" s="22" t="s">
        <v>28</v>
      </c>
      <c r="R1024" s="22" t="s">
        <v>28</v>
      </c>
      <c r="S1024" s="22" t="s">
        <v>28</v>
      </c>
      <c r="T1024" s="22" t="s">
        <v>28</v>
      </c>
      <c r="U1024" s="22" t="s">
        <v>28</v>
      </c>
      <c r="V1024" s="23" t="s">
        <v>28</v>
      </c>
      <c r="X1024" s="9" t="s">
        <v>0</v>
      </c>
    </row>
    <row r="1025" spans="1:24" x14ac:dyDescent="0.2">
      <c r="A1025" s="352" t="s">
        <v>1176</v>
      </c>
      <c r="B1025" s="25">
        <v>26</v>
      </c>
      <c r="C1025" s="21" t="s">
        <v>28</v>
      </c>
      <c r="D1025" s="18"/>
      <c r="E1025" s="22" t="s">
        <v>28</v>
      </c>
      <c r="F1025" s="18"/>
      <c r="G1025" s="26">
        <f t="shared" si="125"/>
        <v>0</v>
      </c>
      <c r="H1025" s="22" t="s">
        <v>28</v>
      </c>
      <c r="I1025" s="22" t="s">
        <v>28</v>
      </c>
      <c r="J1025" s="22" t="s">
        <v>28</v>
      </c>
      <c r="K1025" s="22" t="s">
        <v>28</v>
      </c>
      <c r="L1025" s="22" t="s">
        <v>28</v>
      </c>
      <c r="M1025" s="22" t="s">
        <v>28</v>
      </c>
      <c r="N1025" s="22" t="s">
        <v>28</v>
      </c>
      <c r="O1025" s="22" t="s">
        <v>28</v>
      </c>
      <c r="P1025" s="22" t="s">
        <v>28</v>
      </c>
      <c r="Q1025" s="22" t="s">
        <v>28</v>
      </c>
      <c r="R1025" s="22" t="s">
        <v>28</v>
      </c>
      <c r="S1025" s="22" t="s">
        <v>28</v>
      </c>
      <c r="T1025" s="22" t="s">
        <v>28</v>
      </c>
      <c r="U1025" s="22" t="s">
        <v>28</v>
      </c>
      <c r="V1025" s="23" t="s">
        <v>28</v>
      </c>
      <c r="X1025" s="9" t="s">
        <v>0</v>
      </c>
    </row>
    <row r="1026" spans="1:24" x14ac:dyDescent="0.2">
      <c r="A1026" s="352" t="s">
        <v>1177</v>
      </c>
      <c r="B1026" s="25">
        <v>27</v>
      </c>
      <c r="C1026" s="21" t="s">
        <v>28</v>
      </c>
      <c r="D1026" s="18"/>
      <c r="E1026" s="22" t="s">
        <v>28</v>
      </c>
      <c r="F1026" s="18"/>
      <c r="G1026" s="26">
        <f t="shared" si="125"/>
        <v>0</v>
      </c>
      <c r="H1026" s="22" t="s">
        <v>28</v>
      </c>
      <c r="I1026" s="22" t="s">
        <v>28</v>
      </c>
      <c r="J1026" s="22" t="s">
        <v>28</v>
      </c>
      <c r="K1026" s="22" t="s">
        <v>28</v>
      </c>
      <c r="L1026" s="22" t="s">
        <v>28</v>
      </c>
      <c r="M1026" s="22" t="s">
        <v>28</v>
      </c>
      <c r="N1026" s="22" t="s">
        <v>28</v>
      </c>
      <c r="O1026" s="22" t="s">
        <v>28</v>
      </c>
      <c r="P1026" s="22" t="s">
        <v>28</v>
      </c>
      <c r="Q1026" s="22" t="s">
        <v>28</v>
      </c>
      <c r="R1026" s="22" t="s">
        <v>28</v>
      </c>
      <c r="S1026" s="22" t="s">
        <v>28</v>
      </c>
      <c r="T1026" s="22" t="s">
        <v>28</v>
      </c>
      <c r="U1026" s="22" t="s">
        <v>28</v>
      </c>
      <c r="V1026" s="23" t="s">
        <v>28</v>
      </c>
      <c r="X1026" s="9" t="s">
        <v>0</v>
      </c>
    </row>
    <row r="1027" spans="1:24" x14ac:dyDescent="0.2">
      <c r="A1027" s="352" t="s">
        <v>1178</v>
      </c>
      <c r="B1027" s="25">
        <v>28</v>
      </c>
      <c r="C1027" s="21" t="s">
        <v>28</v>
      </c>
      <c r="D1027" s="18"/>
      <c r="E1027" s="22" t="s">
        <v>28</v>
      </c>
      <c r="F1027" s="18"/>
      <c r="G1027" s="26">
        <f t="shared" si="125"/>
        <v>0</v>
      </c>
      <c r="H1027" s="22" t="s">
        <v>28</v>
      </c>
      <c r="I1027" s="22" t="s">
        <v>28</v>
      </c>
      <c r="J1027" s="22" t="s">
        <v>28</v>
      </c>
      <c r="K1027" s="22" t="s">
        <v>28</v>
      </c>
      <c r="L1027" s="22" t="s">
        <v>28</v>
      </c>
      <c r="M1027" s="22" t="s">
        <v>28</v>
      </c>
      <c r="N1027" s="22" t="s">
        <v>28</v>
      </c>
      <c r="O1027" s="22" t="s">
        <v>28</v>
      </c>
      <c r="P1027" s="22" t="s">
        <v>28</v>
      </c>
      <c r="Q1027" s="22" t="s">
        <v>28</v>
      </c>
      <c r="R1027" s="22" t="s">
        <v>28</v>
      </c>
      <c r="S1027" s="22" t="s">
        <v>28</v>
      </c>
      <c r="T1027" s="22" t="s">
        <v>28</v>
      </c>
      <c r="U1027" s="22" t="s">
        <v>28</v>
      </c>
      <c r="V1027" s="23" t="s">
        <v>28</v>
      </c>
      <c r="X1027" s="9" t="s">
        <v>0</v>
      </c>
    </row>
    <row r="1028" spans="1:24" x14ac:dyDescent="0.2">
      <c r="A1028" s="354" t="s">
        <v>1179</v>
      </c>
      <c r="B1028" s="38">
        <v>29</v>
      </c>
      <c r="C1028" s="111" t="s">
        <v>28</v>
      </c>
      <c r="D1028" s="44"/>
      <c r="E1028" s="47" t="s">
        <v>28</v>
      </c>
      <c r="F1028" s="44"/>
      <c r="G1028" s="41">
        <f t="shared" si="125"/>
        <v>0</v>
      </c>
      <c r="H1028" s="47" t="s">
        <v>28</v>
      </c>
      <c r="I1028" s="47" t="s">
        <v>28</v>
      </c>
      <c r="J1028" s="47" t="s">
        <v>28</v>
      </c>
      <c r="K1028" s="47" t="s">
        <v>28</v>
      </c>
      <c r="L1028" s="47" t="s">
        <v>28</v>
      </c>
      <c r="M1028" s="47" t="s">
        <v>28</v>
      </c>
      <c r="N1028" s="47" t="s">
        <v>28</v>
      </c>
      <c r="O1028" s="47" t="s">
        <v>28</v>
      </c>
      <c r="P1028" s="47" t="s">
        <v>28</v>
      </c>
      <c r="Q1028" s="47" t="s">
        <v>28</v>
      </c>
      <c r="R1028" s="47" t="s">
        <v>28</v>
      </c>
      <c r="S1028" s="47" t="s">
        <v>28</v>
      </c>
      <c r="T1028" s="47" t="s">
        <v>28</v>
      </c>
      <c r="U1028" s="47" t="s">
        <v>28</v>
      </c>
      <c r="V1028" s="62" t="s">
        <v>28</v>
      </c>
      <c r="X1028" s="9" t="s">
        <v>0</v>
      </c>
    </row>
    <row r="1029" spans="1:24" x14ac:dyDescent="0.2">
      <c r="A1029" s="355"/>
      <c r="X1029" s="9" t="s">
        <v>0</v>
      </c>
    </row>
    <row r="1030" spans="1:24" ht="62.45" customHeight="1" x14ac:dyDescent="0.2">
      <c r="A1030" s="356" t="s">
        <v>1136</v>
      </c>
      <c r="B1030" s="29"/>
      <c r="C1030" s="71" t="s">
        <v>1150</v>
      </c>
      <c r="D1030" s="292"/>
      <c r="E1030" s="71" t="s">
        <v>1152</v>
      </c>
      <c r="F1030" s="292"/>
      <c r="G1030" s="71" t="s">
        <v>1181</v>
      </c>
      <c r="H1030" s="71" t="s">
        <v>1154</v>
      </c>
      <c r="I1030" s="71" t="s">
        <v>1155</v>
      </c>
      <c r="J1030" s="71" t="s">
        <v>1156</v>
      </c>
      <c r="K1030" s="71" t="s">
        <v>1157</v>
      </c>
      <c r="L1030" s="71" t="s">
        <v>1158</v>
      </c>
      <c r="M1030" s="71" t="s">
        <v>1159</v>
      </c>
      <c r="N1030" s="71" t="s">
        <v>1160</v>
      </c>
      <c r="O1030" s="71" t="s">
        <v>1161</v>
      </c>
      <c r="P1030" s="71" t="s">
        <v>1162</v>
      </c>
      <c r="Q1030" s="71" t="s">
        <v>1163</v>
      </c>
      <c r="R1030" s="71" t="s">
        <v>1164</v>
      </c>
      <c r="S1030" s="71" t="s">
        <v>1165</v>
      </c>
      <c r="T1030" s="71" t="s">
        <v>1166</v>
      </c>
      <c r="U1030" s="71" t="s">
        <v>1167</v>
      </c>
      <c r="V1030" s="71" t="s">
        <v>1168</v>
      </c>
      <c r="X1030" s="9" t="s">
        <v>0</v>
      </c>
    </row>
    <row r="1031" spans="1:24" x14ac:dyDescent="0.2">
      <c r="A1031" s="350" t="s">
        <v>1169</v>
      </c>
      <c r="B1031" s="24">
        <v>135</v>
      </c>
      <c r="C1031" s="17">
        <v>1</v>
      </c>
      <c r="D1031" s="17"/>
      <c r="E1031" s="17">
        <v>3</v>
      </c>
      <c r="F1031" s="17"/>
      <c r="G1031" s="17" t="s">
        <v>1182</v>
      </c>
      <c r="H1031" s="17">
        <v>6</v>
      </c>
      <c r="I1031" s="17">
        <v>7</v>
      </c>
      <c r="J1031" s="17">
        <v>8</v>
      </c>
      <c r="K1031" s="17">
        <v>9</v>
      </c>
      <c r="L1031" s="17">
        <v>10</v>
      </c>
      <c r="M1031" s="17">
        <v>11</v>
      </c>
      <c r="N1031" s="17">
        <v>12</v>
      </c>
      <c r="O1031" s="17">
        <v>13</v>
      </c>
      <c r="P1031" s="17">
        <v>14</v>
      </c>
      <c r="Q1031" s="17">
        <v>15</v>
      </c>
      <c r="R1031" s="17">
        <v>16</v>
      </c>
      <c r="S1031" s="17">
        <v>17</v>
      </c>
      <c r="T1031" s="17">
        <v>18</v>
      </c>
      <c r="U1031" s="17">
        <v>19</v>
      </c>
      <c r="V1031" s="32">
        <v>20</v>
      </c>
      <c r="X1031" s="9" t="s">
        <v>0</v>
      </c>
    </row>
    <row r="1032" spans="1:24" x14ac:dyDescent="0.2">
      <c r="A1032" s="351" t="s">
        <v>1494</v>
      </c>
      <c r="B1032" s="25">
        <v>1</v>
      </c>
      <c r="C1032" s="114" t="s">
        <v>28</v>
      </c>
      <c r="D1032" s="78"/>
      <c r="E1032" s="293" t="s">
        <v>28</v>
      </c>
      <c r="F1032" s="78"/>
      <c r="G1032" s="79">
        <f t="shared" ref="G1032:G1040" si="126">SUM(C1032,E1032)</f>
        <v>0</v>
      </c>
      <c r="H1032" s="113" t="s">
        <v>28</v>
      </c>
      <c r="I1032" s="113" t="s">
        <v>28</v>
      </c>
      <c r="J1032" s="113" t="s">
        <v>28</v>
      </c>
      <c r="K1032" s="113" t="s">
        <v>28</v>
      </c>
      <c r="L1032" s="113" t="s">
        <v>28</v>
      </c>
      <c r="M1032" s="113" t="s">
        <v>28</v>
      </c>
      <c r="N1032" s="113" t="s">
        <v>28</v>
      </c>
      <c r="O1032" s="113" t="s">
        <v>28</v>
      </c>
      <c r="P1032" s="113" t="s">
        <v>28</v>
      </c>
      <c r="Q1032" s="113" t="s">
        <v>28</v>
      </c>
      <c r="R1032" s="113" t="s">
        <v>28</v>
      </c>
      <c r="S1032" s="113" t="s">
        <v>28</v>
      </c>
      <c r="T1032" s="113" t="s">
        <v>28</v>
      </c>
      <c r="U1032" s="113" t="s">
        <v>28</v>
      </c>
      <c r="V1032" s="225" t="s">
        <v>28</v>
      </c>
      <c r="X1032" s="9" t="s">
        <v>0</v>
      </c>
    </row>
    <row r="1033" spans="1:24" x14ac:dyDescent="0.2">
      <c r="A1033" s="352" t="s">
        <v>1495</v>
      </c>
      <c r="B1033" s="25">
        <v>2</v>
      </c>
      <c r="C1033" s="21" t="s">
        <v>28</v>
      </c>
      <c r="D1033" s="18"/>
      <c r="E1033" s="67" t="s">
        <v>28</v>
      </c>
      <c r="F1033" s="18"/>
      <c r="G1033" s="26">
        <f t="shared" si="126"/>
        <v>0</v>
      </c>
      <c r="H1033" s="22" t="s">
        <v>28</v>
      </c>
      <c r="I1033" s="22" t="s">
        <v>28</v>
      </c>
      <c r="J1033" s="22" t="s">
        <v>28</v>
      </c>
      <c r="K1033" s="22" t="s">
        <v>28</v>
      </c>
      <c r="L1033" s="22" t="s">
        <v>28</v>
      </c>
      <c r="M1033" s="22" t="s">
        <v>28</v>
      </c>
      <c r="N1033" s="22" t="s">
        <v>28</v>
      </c>
      <c r="O1033" s="22" t="s">
        <v>28</v>
      </c>
      <c r="P1033" s="22" t="s">
        <v>28</v>
      </c>
      <c r="Q1033" s="22" t="s">
        <v>28</v>
      </c>
      <c r="R1033" s="22" t="s">
        <v>28</v>
      </c>
      <c r="S1033" s="22" t="s">
        <v>28</v>
      </c>
      <c r="T1033" s="22" t="s">
        <v>28</v>
      </c>
      <c r="U1033" s="22" t="s">
        <v>28</v>
      </c>
      <c r="V1033" s="23" t="s">
        <v>28</v>
      </c>
      <c r="X1033" s="9" t="s">
        <v>0</v>
      </c>
    </row>
    <row r="1034" spans="1:24" x14ac:dyDescent="0.2">
      <c r="A1034" s="352" t="s">
        <v>1496</v>
      </c>
      <c r="B1034" s="25">
        <v>3</v>
      </c>
      <c r="C1034" s="21" t="s">
        <v>28</v>
      </c>
      <c r="D1034" s="18"/>
      <c r="E1034" s="67" t="s">
        <v>28</v>
      </c>
      <c r="F1034" s="18"/>
      <c r="G1034" s="26">
        <f t="shared" si="126"/>
        <v>0</v>
      </c>
      <c r="H1034" s="22" t="s">
        <v>28</v>
      </c>
      <c r="I1034" s="22" t="s">
        <v>28</v>
      </c>
      <c r="J1034" s="22" t="s">
        <v>28</v>
      </c>
      <c r="K1034" s="22" t="s">
        <v>28</v>
      </c>
      <c r="L1034" s="22" t="s">
        <v>28</v>
      </c>
      <c r="M1034" s="22" t="s">
        <v>28</v>
      </c>
      <c r="N1034" s="22" t="s">
        <v>28</v>
      </c>
      <c r="O1034" s="22" t="s">
        <v>28</v>
      </c>
      <c r="P1034" s="22" t="s">
        <v>28</v>
      </c>
      <c r="Q1034" s="22" t="s">
        <v>28</v>
      </c>
      <c r="R1034" s="22" t="s">
        <v>28</v>
      </c>
      <c r="S1034" s="22" t="s">
        <v>28</v>
      </c>
      <c r="T1034" s="22" t="s">
        <v>28</v>
      </c>
      <c r="U1034" s="22" t="s">
        <v>28</v>
      </c>
      <c r="V1034" s="23" t="s">
        <v>28</v>
      </c>
      <c r="X1034" s="9" t="s">
        <v>0</v>
      </c>
    </row>
    <row r="1035" spans="1:24" x14ac:dyDescent="0.2">
      <c r="A1035" s="352" t="s">
        <v>1497</v>
      </c>
      <c r="B1035" s="25">
        <v>4</v>
      </c>
      <c r="C1035" s="21" t="s">
        <v>28</v>
      </c>
      <c r="D1035" s="18"/>
      <c r="E1035" s="67" t="s">
        <v>28</v>
      </c>
      <c r="F1035" s="18"/>
      <c r="G1035" s="26">
        <f t="shared" si="126"/>
        <v>0</v>
      </c>
      <c r="H1035" s="22" t="s">
        <v>28</v>
      </c>
      <c r="I1035" s="22" t="s">
        <v>28</v>
      </c>
      <c r="J1035" s="22" t="s">
        <v>28</v>
      </c>
      <c r="K1035" s="22" t="s">
        <v>28</v>
      </c>
      <c r="L1035" s="22" t="s">
        <v>28</v>
      </c>
      <c r="M1035" s="22" t="s">
        <v>28</v>
      </c>
      <c r="N1035" s="22" t="s">
        <v>28</v>
      </c>
      <c r="O1035" s="22" t="s">
        <v>28</v>
      </c>
      <c r="P1035" s="22" t="s">
        <v>28</v>
      </c>
      <c r="Q1035" s="22" t="s">
        <v>28</v>
      </c>
      <c r="R1035" s="22" t="s">
        <v>28</v>
      </c>
      <c r="S1035" s="22" t="s">
        <v>28</v>
      </c>
      <c r="T1035" s="22" t="s">
        <v>28</v>
      </c>
      <c r="U1035" s="22" t="s">
        <v>28</v>
      </c>
      <c r="V1035" s="23" t="s">
        <v>28</v>
      </c>
      <c r="X1035" s="9" t="s">
        <v>0</v>
      </c>
    </row>
    <row r="1036" spans="1:24" x14ac:dyDescent="0.2">
      <c r="A1036" s="352" t="s">
        <v>1498</v>
      </c>
      <c r="B1036" s="25">
        <v>5</v>
      </c>
      <c r="C1036" s="21" t="s">
        <v>28</v>
      </c>
      <c r="D1036" s="18"/>
      <c r="E1036" s="67" t="s">
        <v>28</v>
      </c>
      <c r="F1036" s="18"/>
      <c r="G1036" s="26">
        <f t="shared" si="126"/>
        <v>0</v>
      </c>
      <c r="H1036" s="22" t="s">
        <v>28</v>
      </c>
      <c r="I1036" s="22" t="s">
        <v>28</v>
      </c>
      <c r="J1036" s="22" t="s">
        <v>28</v>
      </c>
      <c r="K1036" s="22" t="s">
        <v>28</v>
      </c>
      <c r="L1036" s="22" t="s">
        <v>28</v>
      </c>
      <c r="M1036" s="22" t="s">
        <v>28</v>
      </c>
      <c r="N1036" s="22" t="s">
        <v>28</v>
      </c>
      <c r="O1036" s="22" t="s">
        <v>28</v>
      </c>
      <c r="P1036" s="22" t="s">
        <v>28</v>
      </c>
      <c r="Q1036" s="22" t="s">
        <v>28</v>
      </c>
      <c r="R1036" s="22" t="s">
        <v>28</v>
      </c>
      <c r="S1036" s="22" t="s">
        <v>28</v>
      </c>
      <c r="T1036" s="22" t="s">
        <v>28</v>
      </c>
      <c r="U1036" s="22" t="s">
        <v>28</v>
      </c>
      <c r="V1036" s="23" t="s">
        <v>28</v>
      </c>
      <c r="X1036" s="9" t="s">
        <v>0</v>
      </c>
    </row>
    <row r="1037" spans="1:24" x14ac:dyDescent="0.2">
      <c r="A1037" s="352" t="s">
        <v>1499</v>
      </c>
      <c r="B1037" s="25">
        <v>6</v>
      </c>
      <c r="C1037" s="21" t="s">
        <v>28</v>
      </c>
      <c r="D1037" s="18"/>
      <c r="E1037" s="67" t="s">
        <v>28</v>
      </c>
      <c r="F1037" s="18"/>
      <c r="G1037" s="26">
        <f t="shared" si="126"/>
        <v>0</v>
      </c>
      <c r="H1037" s="22" t="s">
        <v>28</v>
      </c>
      <c r="I1037" s="22" t="s">
        <v>28</v>
      </c>
      <c r="J1037" s="22" t="s">
        <v>28</v>
      </c>
      <c r="K1037" s="22" t="s">
        <v>28</v>
      </c>
      <c r="L1037" s="22" t="s">
        <v>28</v>
      </c>
      <c r="M1037" s="22" t="s">
        <v>28</v>
      </c>
      <c r="N1037" s="22" t="s">
        <v>28</v>
      </c>
      <c r="O1037" s="22" t="s">
        <v>28</v>
      </c>
      <c r="P1037" s="22" t="s">
        <v>28</v>
      </c>
      <c r="Q1037" s="22" t="s">
        <v>28</v>
      </c>
      <c r="R1037" s="22" t="s">
        <v>28</v>
      </c>
      <c r="S1037" s="22" t="s">
        <v>28</v>
      </c>
      <c r="T1037" s="22" t="s">
        <v>28</v>
      </c>
      <c r="U1037" s="22" t="s">
        <v>28</v>
      </c>
      <c r="V1037" s="23" t="s">
        <v>28</v>
      </c>
      <c r="X1037" s="9" t="s">
        <v>0</v>
      </c>
    </row>
    <row r="1038" spans="1:24" x14ac:dyDescent="0.2">
      <c r="A1038" s="352" t="s">
        <v>1500</v>
      </c>
      <c r="B1038" s="25">
        <v>7</v>
      </c>
      <c r="C1038" s="21" t="s">
        <v>28</v>
      </c>
      <c r="D1038" s="18"/>
      <c r="E1038" s="67" t="s">
        <v>28</v>
      </c>
      <c r="F1038" s="18"/>
      <c r="G1038" s="26">
        <f t="shared" si="126"/>
        <v>0</v>
      </c>
      <c r="H1038" s="22" t="s">
        <v>28</v>
      </c>
      <c r="I1038" s="22" t="s">
        <v>28</v>
      </c>
      <c r="J1038" s="22" t="s">
        <v>28</v>
      </c>
      <c r="K1038" s="22" t="s">
        <v>28</v>
      </c>
      <c r="L1038" s="22" t="s">
        <v>28</v>
      </c>
      <c r="M1038" s="22" t="s">
        <v>28</v>
      </c>
      <c r="N1038" s="22" t="s">
        <v>28</v>
      </c>
      <c r="O1038" s="22" t="s">
        <v>28</v>
      </c>
      <c r="P1038" s="22" t="s">
        <v>28</v>
      </c>
      <c r="Q1038" s="22" t="s">
        <v>28</v>
      </c>
      <c r="R1038" s="22" t="s">
        <v>28</v>
      </c>
      <c r="S1038" s="22" t="s">
        <v>28</v>
      </c>
      <c r="T1038" s="22" t="s">
        <v>28</v>
      </c>
      <c r="U1038" s="22" t="s">
        <v>28</v>
      </c>
      <c r="V1038" s="23" t="s">
        <v>28</v>
      </c>
      <c r="X1038" s="9" t="s">
        <v>0</v>
      </c>
    </row>
    <row r="1039" spans="1:24" x14ac:dyDescent="0.2">
      <c r="A1039" s="352" t="s">
        <v>1178</v>
      </c>
      <c r="B1039" s="25">
        <v>8</v>
      </c>
      <c r="C1039" s="21" t="s">
        <v>28</v>
      </c>
      <c r="D1039" s="18"/>
      <c r="E1039" s="67" t="s">
        <v>28</v>
      </c>
      <c r="F1039" s="18"/>
      <c r="G1039" s="26">
        <f t="shared" si="126"/>
        <v>0</v>
      </c>
      <c r="H1039" s="22" t="s">
        <v>28</v>
      </c>
      <c r="I1039" s="22" t="s">
        <v>28</v>
      </c>
      <c r="J1039" s="22" t="s">
        <v>28</v>
      </c>
      <c r="K1039" s="22" t="s">
        <v>28</v>
      </c>
      <c r="L1039" s="22" t="s">
        <v>28</v>
      </c>
      <c r="M1039" s="22" t="s">
        <v>28</v>
      </c>
      <c r="N1039" s="22" t="s">
        <v>28</v>
      </c>
      <c r="O1039" s="22" t="s">
        <v>28</v>
      </c>
      <c r="P1039" s="22" t="s">
        <v>28</v>
      </c>
      <c r="Q1039" s="22" t="s">
        <v>28</v>
      </c>
      <c r="R1039" s="22" t="s">
        <v>28</v>
      </c>
      <c r="S1039" s="22" t="s">
        <v>28</v>
      </c>
      <c r="T1039" s="22" t="s">
        <v>28</v>
      </c>
      <c r="U1039" s="22" t="s">
        <v>28</v>
      </c>
      <c r="V1039" s="23" t="s">
        <v>28</v>
      </c>
      <c r="X1039" s="9" t="s">
        <v>0</v>
      </c>
    </row>
    <row r="1040" spans="1:24" x14ac:dyDescent="0.2">
      <c r="A1040" s="352" t="s">
        <v>1179</v>
      </c>
      <c r="B1040" s="25">
        <v>9</v>
      </c>
      <c r="C1040" s="111" t="s">
        <v>28</v>
      </c>
      <c r="D1040" s="44"/>
      <c r="E1040" s="294" t="s">
        <v>28</v>
      </c>
      <c r="F1040" s="44"/>
      <c r="G1040" s="41">
        <f t="shared" si="126"/>
        <v>0</v>
      </c>
      <c r="H1040" s="47" t="s">
        <v>28</v>
      </c>
      <c r="I1040" s="47" t="s">
        <v>28</v>
      </c>
      <c r="J1040" s="47" t="s">
        <v>28</v>
      </c>
      <c r="K1040" s="47" t="s">
        <v>28</v>
      </c>
      <c r="L1040" s="47" t="s">
        <v>28</v>
      </c>
      <c r="M1040" s="47" t="s">
        <v>28</v>
      </c>
      <c r="N1040" s="47" t="s">
        <v>28</v>
      </c>
      <c r="O1040" s="47" t="s">
        <v>28</v>
      </c>
      <c r="P1040" s="47" t="s">
        <v>28</v>
      </c>
      <c r="Q1040" s="47" t="s">
        <v>28</v>
      </c>
      <c r="R1040" s="47" t="s">
        <v>28</v>
      </c>
      <c r="S1040" s="47" t="s">
        <v>28</v>
      </c>
      <c r="T1040" s="47" t="s">
        <v>28</v>
      </c>
      <c r="U1040" s="47" t="s">
        <v>28</v>
      </c>
      <c r="V1040" s="62" t="s">
        <v>28</v>
      </c>
      <c r="X1040" s="9" t="s">
        <v>0</v>
      </c>
    </row>
    <row r="1041" spans="1:24" x14ac:dyDescent="0.2">
      <c r="A1041" s="353" t="s">
        <v>1180</v>
      </c>
      <c r="B1041" s="25"/>
      <c r="C1041" s="57"/>
      <c r="D1041" s="18"/>
      <c r="E1041" s="18"/>
      <c r="F1041" s="18"/>
      <c r="G1041" s="18"/>
      <c r="H1041" s="18"/>
      <c r="I1041" s="18"/>
      <c r="J1041" s="18"/>
      <c r="K1041" s="18"/>
      <c r="L1041" s="18"/>
      <c r="M1041" s="18"/>
      <c r="N1041" s="18"/>
      <c r="O1041" s="18"/>
      <c r="P1041" s="18"/>
      <c r="Q1041" s="18"/>
      <c r="R1041" s="18"/>
      <c r="S1041" s="18"/>
      <c r="T1041" s="18"/>
      <c r="U1041" s="18"/>
      <c r="V1041" s="34"/>
      <c r="X1041" s="9" t="s">
        <v>0</v>
      </c>
    </row>
    <row r="1042" spans="1:24" x14ac:dyDescent="0.2">
      <c r="A1042" s="352" t="s">
        <v>1171</v>
      </c>
      <c r="B1042" s="25">
        <v>21</v>
      </c>
      <c r="C1042" s="114" t="s">
        <v>28</v>
      </c>
      <c r="D1042" s="78"/>
      <c r="E1042" s="113" t="s">
        <v>28</v>
      </c>
      <c r="F1042" s="78"/>
      <c r="G1042" s="79">
        <f t="shared" ref="G1042:G1050" si="127">SUM(C1042,E1042)</f>
        <v>0</v>
      </c>
      <c r="H1042" s="113" t="s">
        <v>28</v>
      </c>
      <c r="I1042" s="113" t="s">
        <v>28</v>
      </c>
      <c r="J1042" s="113" t="s">
        <v>28</v>
      </c>
      <c r="K1042" s="113" t="s">
        <v>28</v>
      </c>
      <c r="L1042" s="113" t="s">
        <v>28</v>
      </c>
      <c r="M1042" s="113" t="s">
        <v>28</v>
      </c>
      <c r="N1042" s="113" t="s">
        <v>28</v>
      </c>
      <c r="O1042" s="113" t="s">
        <v>28</v>
      </c>
      <c r="P1042" s="113" t="s">
        <v>28</v>
      </c>
      <c r="Q1042" s="113" t="s">
        <v>28</v>
      </c>
      <c r="R1042" s="113" t="s">
        <v>28</v>
      </c>
      <c r="S1042" s="113" t="s">
        <v>28</v>
      </c>
      <c r="T1042" s="113" t="s">
        <v>28</v>
      </c>
      <c r="U1042" s="113" t="s">
        <v>28</v>
      </c>
      <c r="V1042" s="225" t="s">
        <v>28</v>
      </c>
      <c r="X1042" s="9" t="s">
        <v>0</v>
      </c>
    </row>
    <row r="1043" spans="1:24" x14ac:dyDescent="0.2">
      <c r="A1043" s="352" t="s">
        <v>1172</v>
      </c>
      <c r="B1043" s="25">
        <v>22</v>
      </c>
      <c r="C1043" s="21" t="s">
        <v>28</v>
      </c>
      <c r="D1043" s="18"/>
      <c r="E1043" s="22" t="s">
        <v>28</v>
      </c>
      <c r="F1043" s="18"/>
      <c r="G1043" s="26">
        <f t="shared" si="127"/>
        <v>0</v>
      </c>
      <c r="H1043" s="22" t="s">
        <v>28</v>
      </c>
      <c r="I1043" s="22" t="s">
        <v>28</v>
      </c>
      <c r="J1043" s="22" t="s">
        <v>28</v>
      </c>
      <c r="K1043" s="22" t="s">
        <v>28</v>
      </c>
      <c r="L1043" s="22" t="s">
        <v>28</v>
      </c>
      <c r="M1043" s="22" t="s">
        <v>28</v>
      </c>
      <c r="N1043" s="22" t="s">
        <v>28</v>
      </c>
      <c r="O1043" s="22" t="s">
        <v>28</v>
      </c>
      <c r="P1043" s="22" t="s">
        <v>28</v>
      </c>
      <c r="Q1043" s="22" t="s">
        <v>28</v>
      </c>
      <c r="R1043" s="22" t="s">
        <v>28</v>
      </c>
      <c r="S1043" s="22" t="s">
        <v>28</v>
      </c>
      <c r="T1043" s="22" t="s">
        <v>28</v>
      </c>
      <c r="U1043" s="22" t="s">
        <v>28</v>
      </c>
      <c r="V1043" s="23" t="s">
        <v>28</v>
      </c>
      <c r="X1043" s="9" t="s">
        <v>0</v>
      </c>
    </row>
    <row r="1044" spans="1:24" x14ac:dyDescent="0.2">
      <c r="A1044" s="352" t="s">
        <v>1173</v>
      </c>
      <c r="B1044" s="25">
        <v>23</v>
      </c>
      <c r="C1044" s="21" t="s">
        <v>28</v>
      </c>
      <c r="D1044" s="18"/>
      <c r="E1044" s="22" t="s">
        <v>28</v>
      </c>
      <c r="F1044" s="18"/>
      <c r="G1044" s="26">
        <f t="shared" si="127"/>
        <v>0</v>
      </c>
      <c r="H1044" s="22" t="s">
        <v>28</v>
      </c>
      <c r="I1044" s="22" t="s">
        <v>28</v>
      </c>
      <c r="J1044" s="22" t="s">
        <v>28</v>
      </c>
      <c r="K1044" s="22" t="s">
        <v>28</v>
      </c>
      <c r="L1044" s="22" t="s">
        <v>28</v>
      </c>
      <c r="M1044" s="22" t="s">
        <v>28</v>
      </c>
      <c r="N1044" s="22" t="s">
        <v>28</v>
      </c>
      <c r="O1044" s="22" t="s">
        <v>28</v>
      </c>
      <c r="P1044" s="22" t="s">
        <v>28</v>
      </c>
      <c r="Q1044" s="22" t="s">
        <v>28</v>
      </c>
      <c r="R1044" s="22" t="s">
        <v>28</v>
      </c>
      <c r="S1044" s="22" t="s">
        <v>28</v>
      </c>
      <c r="T1044" s="22" t="s">
        <v>28</v>
      </c>
      <c r="U1044" s="22" t="s">
        <v>28</v>
      </c>
      <c r="V1044" s="23" t="s">
        <v>28</v>
      </c>
      <c r="X1044" s="9" t="s">
        <v>0</v>
      </c>
    </row>
    <row r="1045" spans="1:24" x14ac:dyDescent="0.2">
      <c r="A1045" s="352" t="s">
        <v>1174</v>
      </c>
      <c r="B1045" s="25">
        <v>24</v>
      </c>
      <c r="C1045" s="21" t="s">
        <v>28</v>
      </c>
      <c r="D1045" s="18"/>
      <c r="E1045" s="22" t="s">
        <v>28</v>
      </c>
      <c r="F1045" s="18"/>
      <c r="G1045" s="26">
        <f t="shared" si="127"/>
        <v>0</v>
      </c>
      <c r="H1045" s="22" t="s">
        <v>28</v>
      </c>
      <c r="I1045" s="22" t="s">
        <v>28</v>
      </c>
      <c r="J1045" s="22" t="s">
        <v>28</v>
      </c>
      <c r="K1045" s="22" t="s">
        <v>28</v>
      </c>
      <c r="L1045" s="22" t="s">
        <v>28</v>
      </c>
      <c r="M1045" s="22" t="s">
        <v>28</v>
      </c>
      <c r="N1045" s="22" t="s">
        <v>28</v>
      </c>
      <c r="O1045" s="22" t="s">
        <v>28</v>
      </c>
      <c r="P1045" s="22" t="s">
        <v>28</v>
      </c>
      <c r="Q1045" s="22" t="s">
        <v>28</v>
      </c>
      <c r="R1045" s="22" t="s">
        <v>28</v>
      </c>
      <c r="S1045" s="22" t="s">
        <v>28</v>
      </c>
      <c r="T1045" s="22" t="s">
        <v>28</v>
      </c>
      <c r="U1045" s="22" t="s">
        <v>28</v>
      </c>
      <c r="V1045" s="23" t="s">
        <v>28</v>
      </c>
      <c r="X1045" s="9" t="s">
        <v>0</v>
      </c>
    </row>
    <row r="1046" spans="1:24" x14ac:dyDescent="0.2">
      <c r="A1046" s="352" t="s">
        <v>1175</v>
      </c>
      <c r="B1046" s="25">
        <v>25</v>
      </c>
      <c r="C1046" s="21" t="s">
        <v>28</v>
      </c>
      <c r="D1046" s="18"/>
      <c r="E1046" s="22" t="s">
        <v>28</v>
      </c>
      <c r="F1046" s="18"/>
      <c r="G1046" s="26">
        <f t="shared" si="127"/>
        <v>0</v>
      </c>
      <c r="H1046" s="22" t="s">
        <v>28</v>
      </c>
      <c r="I1046" s="22" t="s">
        <v>28</v>
      </c>
      <c r="J1046" s="22" t="s">
        <v>28</v>
      </c>
      <c r="K1046" s="22" t="s">
        <v>28</v>
      </c>
      <c r="L1046" s="22" t="s">
        <v>28</v>
      </c>
      <c r="M1046" s="22" t="s">
        <v>28</v>
      </c>
      <c r="N1046" s="22" t="s">
        <v>28</v>
      </c>
      <c r="O1046" s="22" t="s">
        <v>28</v>
      </c>
      <c r="P1046" s="22" t="s">
        <v>28</v>
      </c>
      <c r="Q1046" s="22" t="s">
        <v>28</v>
      </c>
      <c r="R1046" s="22" t="s">
        <v>28</v>
      </c>
      <c r="S1046" s="22" t="s">
        <v>28</v>
      </c>
      <c r="T1046" s="22" t="s">
        <v>28</v>
      </c>
      <c r="U1046" s="22" t="s">
        <v>28</v>
      </c>
      <c r="V1046" s="23" t="s">
        <v>28</v>
      </c>
      <c r="X1046" s="9" t="s">
        <v>0</v>
      </c>
    </row>
    <row r="1047" spans="1:24" x14ac:dyDescent="0.2">
      <c r="A1047" s="352" t="s">
        <v>1176</v>
      </c>
      <c r="B1047" s="25">
        <v>26</v>
      </c>
      <c r="C1047" s="21" t="s">
        <v>28</v>
      </c>
      <c r="D1047" s="18"/>
      <c r="E1047" s="22" t="s">
        <v>28</v>
      </c>
      <c r="F1047" s="18"/>
      <c r="G1047" s="26">
        <f t="shared" si="127"/>
        <v>0</v>
      </c>
      <c r="H1047" s="22" t="s">
        <v>28</v>
      </c>
      <c r="I1047" s="22" t="s">
        <v>28</v>
      </c>
      <c r="J1047" s="22" t="s">
        <v>28</v>
      </c>
      <c r="K1047" s="22" t="s">
        <v>28</v>
      </c>
      <c r="L1047" s="22" t="s">
        <v>28</v>
      </c>
      <c r="M1047" s="22" t="s">
        <v>28</v>
      </c>
      <c r="N1047" s="22" t="s">
        <v>28</v>
      </c>
      <c r="O1047" s="22" t="s">
        <v>28</v>
      </c>
      <c r="P1047" s="22" t="s">
        <v>28</v>
      </c>
      <c r="Q1047" s="22" t="s">
        <v>28</v>
      </c>
      <c r="R1047" s="22" t="s">
        <v>28</v>
      </c>
      <c r="S1047" s="22" t="s">
        <v>28</v>
      </c>
      <c r="T1047" s="22" t="s">
        <v>28</v>
      </c>
      <c r="U1047" s="22" t="s">
        <v>28</v>
      </c>
      <c r="V1047" s="23" t="s">
        <v>28</v>
      </c>
      <c r="X1047" s="9" t="s">
        <v>0</v>
      </c>
    </row>
    <row r="1048" spans="1:24" x14ac:dyDescent="0.2">
      <c r="A1048" s="352" t="s">
        <v>1177</v>
      </c>
      <c r="B1048" s="25">
        <v>27</v>
      </c>
      <c r="C1048" s="21" t="s">
        <v>28</v>
      </c>
      <c r="D1048" s="18"/>
      <c r="E1048" s="22" t="s">
        <v>28</v>
      </c>
      <c r="F1048" s="18"/>
      <c r="G1048" s="26">
        <f t="shared" si="127"/>
        <v>0</v>
      </c>
      <c r="H1048" s="22" t="s">
        <v>28</v>
      </c>
      <c r="I1048" s="22" t="s">
        <v>28</v>
      </c>
      <c r="J1048" s="22" t="s">
        <v>28</v>
      </c>
      <c r="K1048" s="22" t="s">
        <v>28</v>
      </c>
      <c r="L1048" s="22" t="s">
        <v>28</v>
      </c>
      <c r="M1048" s="22" t="s">
        <v>28</v>
      </c>
      <c r="N1048" s="22" t="s">
        <v>28</v>
      </c>
      <c r="O1048" s="22" t="s">
        <v>28</v>
      </c>
      <c r="P1048" s="22" t="s">
        <v>28</v>
      </c>
      <c r="Q1048" s="22" t="s">
        <v>28</v>
      </c>
      <c r="R1048" s="22" t="s">
        <v>28</v>
      </c>
      <c r="S1048" s="22" t="s">
        <v>28</v>
      </c>
      <c r="T1048" s="22" t="s">
        <v>28</v>
      </c>
      <c r="U1048" s="22" t="s">
        <v>28</v>
      </c>
      <c r="V1048" s="23" t="s">
        <v>28</v>
      </c>
      <c r="X1048" s="9" t="s">
        <v>0</v>
      </c>
    </row>
    <row r="1049" spans="1:24" x14ac:dyDescent="0.2">
      <c r="A1049" s="352" t="s">
        <v>1178</v>
      </c>
      <c r="B1049" s="25">
        <v>28</v>
      </c>
      <c r="C1049" s="21" t="s">
        <v>28</v>
      </c>
      <c r="D1049" s="18"/>
      <c r="E1049" s="22" t="s">
        <v>28</v>
      </c>
      <c r="F1049" s="18"/>
      <c r="G1049" s="26">
        <f t="shared" si="127"/>
        <v>0</v>
      </c>
      <c r="H1049" s="22" t="s">
        <v>28</v>
      </c>
      <c r="I1049" s="22" t="s">
        <v>28</v>
      </c>
      <c r="J1049" s="22" t="s">
        <v>28</v>
      </c>
      <c r="K1049" s="22" t="s">
        <v>28</v>
      </c>
      <c r="L1049" s="22" t="s">
        <v>28</v>
      </c>
      <c r="M1049" s="22" t="s">
        <v>28</v>
      </c>
      <c r="N1049" s="22" t="s">
        <v>28</v>
      </c>
      <c r="O1049" s="22" t="s">
        <v>28</v>
      </c>
      <c r="P1049" s="22" t="s">
        <v>28</v>
      </c>
      <c r="Q1049" s="22" t="s">
        <v>28</v>
      </c>
      <c r="R1049" s="22" t="s">
        <v>28</v>
      </c>
      <c r="S1049" s="22" t="s">
        <v>28</v>
      </c>
      <c r="T1049" s="22" t="s">
        <v>28</v>
      </c>
      <c r="U1049" s="22" t="s">
        <v>28</v>
      </c>
      <c r="V1049" s="23" t="s">
        <v>28</v>
      </c>
      <c r="X1049" s="9" t="s">
        <v>0</v>
      </c>
    </row>
    <row r="1050" spans="1:24" x14ac:dyDescent="0.2">
      <c r="A1050" s="354" t="s">
        <v>1179</v>
      </c>
      <c r="B1050" s="38">
        <v>29</v>
      </c>
      <c r="C1050" s="111" t="s">
        <v>28</v>
      </c>
      <c r="D1050" s="44"/>
      <c r="E1050" s="47" t="s">
        <v>28</v>
      </c>
      <c r="F1050" s="44"/>
      <c r="G1050" s="41">
        <f t="shared" si="127"/>
        <v>0</v>
      </c>
      <c r="H1050" s="47" t="s">
        <v>28</v>
      </c>
      <c r="I1050" s="47" t="s">
        <v>28</v>
      </c>
      <c r="J1050" s="47" t="s">
        <v>28</v>
      </c>
      <c r="K1050" s="47" t="s">
        <v>28</v>
      </c>
      <c r="L1050" s="47" t="s">
        <v>28</v>
      </c>
      <c r="M1050" s="47" t="s">
        <v>28</v>
      </c>
      <c r="N1050" s="47" t="s">
        <v>28</v>
      </c>
      <c r="O1050" s="47" t="s">
        <v>28</v>
      </c>
      <c r="P1050" s="47" t="s">
        <v>28</v>
      </c>
      <c r="Q1050" s="47" t="s">
        <v>28</v>
      </c>
      <c r="R1050" s="47" t="s">
        <v>28</v>
      </c>
      <c r="S1050" s="47" t="s">
        <v>28</v>
      </c>
      <c r="T1050" s="47" t="s">
        <v>28</v>
      </c>
      <c r="U1050" s="47" t="s">
        <v>28</v>
      </c>
      <c r="V1050" s="62" t="s">
        <v>28</v>
      </c>
      <c r="X1050" s="9" t="s">
        <v>0</v>
      </c>
    </row>
    <row r="1051" spans="1:24" x14ac:dyDescent="0.2">
      <c r="A1051" s="355"/>
      <c r="X1051" s="9" t="s">
        <v>0</v>
      </c>
    </row>
    <row r="1052" spans="1:24" ht="75" customHeight="1" x14ac:dyDescent="0.2">
      <c r="A1052" s="357" t="s">
        <v>1147</v>
      </c>
      <c r="B1052" s="29"/>
      <c r="C1052" s="71" t="s">
        <v>1150</v>
      </c>
      <c r="D1052" s="292"/>
      <c r="E1052" s="71" t="s">
        <v>1183</v>
      </c>
      <c r="F1052" s="71" t="s">
        <v>1144</v>
      </c>
      <c r="G1052" s="71" t="s">
        <v>1153</v>
      </c>
      <c r="H1052" s="71" t="s">
        <v>1154</v>
      </c>
      <c r="I1052" s="71" t="s">
        <v>1155</v>
      </c>
      <c r="J1052" s="71" t="s">
        <v>1156</v>
      </c>
      <c r="K1052" s="71" t="s">
        <v>1157</v>
      </c>
      <c r="L1052" s="71" t="s">
        <v>1158</v>
      </c>
      <c r="M1052" s="71" t="s">
        <v>1159</v>
      </c>
      <c r="N1052" s="71" t="s">
        <v>1160</v>
      </c>
      <c r="O1052" s="71" t="s">
        <v>1161</v>
      </c>
      <c r="P1052" s="71" t="s">
        <v>1162</v>
      </c>
      <c r="Q1052" s="71" t="s">
        <v>1163</v>
      </c>
      <c r="R1052" s="71" t="s">
        <v>1164</v>
      </c>
      <c r="S1052" s="71" t="s">
        <v>1165</v>
      </c>
      <c r="T1052" s="71" t="s">
        <v>1166</v>
      </c>
      <c r="U1052" s="71" t="s">
        <v>1167</v>
      </c>
      <c r="V1052" s="71" t="s">
        <v>1168</v>
      </c>
      <c r="X1052" s="9" t="s">
        <v>0</v>
      </c>
    </row>
    <row r="1053" spans="1:24" x14ac:dyDescent="0.2">
      <c r="A1053" s="350" t="s">
        <v>1169</v>
      </c>
      <c r="B1053" s="24">
        <v>136</v>
      </c>
      <c r="C1053" s="17">
        <v>1</v>
      </c>
      <c r="D1053" s="17"/>
      <c r="E1053" s="17">
        <v>3</v>
      </c>
      <c r="F1053" s="17">
        <v>4</v>
      </c>
      <c r="G1053" s="17" t="s">
        <v>1184</v>
      </c>
      <c r="H1053" s="17">
        <v>6</v>
      </c>
      <c r="I1053" s="17">
        <v>7</v>
      </c>
      <c r="J1053" s="17">
        <v>8</v>
      </c>
      <c r="K1053" s="17">
        <v>9</v>
      </c>
      <c r="L1053" s="17">
        <v>10</v>
      </c>
      <c r="M1053" s="17">
        <v>11</v>
      </c>
      <c r="N1053" s="17">
        <v>12</v>
      </c>
      <c r="O1053" s="17">
        <v>13</v>
      </c>
      <c r="P1053" s="17">
        <v>14</v>
      </c>
      <c r="Q1053" s="17">
        <v>15</v>
      </c>
      <c r="R1053" s="17">
        <v>16</v>
      </c>
      <c r="S1053" s="17">
        <v>17</v>
      </c>
      <c r="T1053" s="17">
        <v>18</v>
      </c>
      <c r="U1053" s="17">
        <v>19</v>
      </c>
      <c r="V1053" s="32">
        <v>20</v>
      </c>
      <c r="X1053" s="9" t="s">
        <v>0</v>
      </c>
    </row>
    <row r="1054" spans="1:24" x14ac:dyDescent="0.2">
      <c r="A1054" s="351" t="s">
        <v>1494</v>
      </c>
      <c r="B1054" s="25">
        <v>1</v>
      </c>
      <c r="C1054" s="114" t="s">
        <v>28</v>
      </c>
      <c r="D1054" s="78"/>
      <c r="E1054" s="113" t="s">
        <v>28</v>
      </c>
      <c r="F1054" s="113" t="s">
        <v>28</v>
      </c>
      <c r="G1054" s="79">
        <f t="shared" ref="G1054:G1062" si="128">SUM(C1054,E1054,F1054)</f>
        <v>0</v>
      </c>
      <c r="H1054" s="113" t="s">
        <v>28</v>
      </c>
      <c r="I1054" s="113" t="s">
        <v>28</v>
      </c>
      <c r="J1054" s="113" t="s">
        <v>28</v>
      </c>
      <c r="K1054" s="113" t="s">
        <v>28</v>
      </c>
      <c r="L1054" s="113" t="s">
        <v>28</v>
      </c>
      <c r="M1054" s="113" t="s">
        <v>28</v>
      </c>
      <c r="N1054" s="113" t="s">
        <v>28</v>
      </c>
      <c r="O1054" s="113" t="s">
        <v>28</v>
      </c>
      <c r="P1054" s="113" t="s">
        <v>28</v>
      </c>
      <c r="Q1054" s="113" t="s">
        <v>28</v>
      </c>
      <c r="R1054" s="113" t="s">
        <v>28</v>
      </c>
      <c r="S1054" s="113" t="s">
        <v>28</v>
      </c>
      <c r="T1054" s="113" t="s">
        <v>28</v>
      </c>
      <c r="U1054" s="113" t="s">
        <v>28</v>
      </c>
      <c r="V1054" s="225" t="s">
        <v>28</v>
      </c>
      <c r="X1054" s="9" t="s">
        <v>0</v>
      </c>
    </row>
    <row r="1055" spans="1:24" x14ac:dyDescent="0.2">
      <c r="A1055" s="352" t="s">
        <v>1495</v>
      </c>
      <c r="B1055" s="25">
        <v>2</v>
      </c>
      <c r="C1055" s="21" t="s">
        <v>28</v>
      </c>
      <c r="D1055" s="18"/>
      <c r="E1055" s="22" t="s">
        <v>28</v>
      </c>
      <c r="F1055" s="22" t="s">
        <v>28</v>
      </c>
      <c r="G1055" s="26">
        <f t="shared" si="128"/>
        <v>0</v>
      </c>
      <c r="H1055" s="22" t="s">
        <v>28</v>
      </c>
      <c r="I1055" s="22" t="s">
        <v>28</v>
      </c>
      <c r="J1055" s="22" t="s">
        <v>28</v>
      </c>
      <c r="K1055" s="22" t="s">
        <v>28</v>
      </c>
      <c r="L1055" s="22" t="s">
        <v>28</v>
      </c>
      <c r="M1055" s="22" t="s">
        <v>28</v>
      </c>
      <c r="N1055" s="22" t="s">
        <v>28</v>
      </c>
      <c r="O1055" s="22" t="s">
        <v>28</v>
      </c>
      <c r="P1055" s="22" t="s">
        <v>28</v>
      </c>
      <c r="Q1055" s="22" t="s">
        <v>28</v>
      </c>
      <c r="R1055" s="22" t="s">
        <v>28</v>
      </c>
      <c r="S1055" s="22" t="s">
        <v>28</v>
      </c>
      <c r="T1055" s="22" t="s">
        <v>28</v>
      </c>
      <c r="U1055" s="22" t="s">
        <v>28</v>
      </c>
      <c r="V1055" s="23" t="s">
        <v>28</v>
      </c>
      <c r="X1055" s="9" t="s">
        <v>0</v>
      </c>
    </row>
    <row r="1056" spans="1:24" x14ac:dyDescent="0.2">
      <c r="A1056" s="352" t="s">
        <v>1496</v>
      </c>
      <c r="B1056" s="25">
        <v>3</v>
      </c>
      <c r="C1056" s="21" t="s">
        <v>28</v>
      </c>
      <c r="D1056" s="18"/>
      <c r="E1056" s="22" t="s">
        <v>28</v>
      </c>
      <c r="F1056" s="22" t="s">
        <v>28</v>
      </c>
      <c r="G1056" s="26">
        <f t="shared" si="128"/>
        <v>0</v>
      </c>
      <c r="H1056" s="22" t="s">
        <v>28</v>
      </c>
      <c r="I1056" s="22" t="s">
        <v>28</v>
      </c>
      <c r="J1056" s="22" t="s">
        <v>28</v>
      </c>
      <c r="K1056" s="22" t="s">
        <v>28</v>
      </c>
      <c r="L1056" s="22" t="s">
        <v>28</v>
      </c>
      <c r="M1056" s="22" t="s">
        <v>28</v>
      </c>
      <c r="N1056" s="22" t="s">
        <v>28</v>
      </c>
      <c r="O1056" s="22" t="s">
        <v>28</v>
      </c>
      <c r="P1056" s="22" t="s">
        <v>28</v>
      </c>
      <c r="Q1056" s="22" t="s">
        <v>28</v>
      </c>
      <c r="R1056" s="22" t="s">
        <v>28</v>
      </c>
      <c r="S1056" s="22" t="s">
        <v>28</v>
      </c>
      <c r="T1056" s="22" t="s">
        <v>28</v>
      </c>
      <c r="U1056" s="22" t="s">
        <v>28</v>
      </c>
      <c r="V1056" s="23" t="s">
        <v>28</v>
      </c>
      <c r="X1056" s="9" t="s">
        <v>0</v>
      </c>
    </row>
    <row r="1057" spans="1:24" x14ac:dyDescent="0.2">
      <c r="A1057" s="352" t="s">
        <v>1497</v>
      </c>
      <c r="B1057" s="25">
        <v>4</v>
      </c>
      <c r="C1057" s="21" t="s">
        <v>28</v>
      </c>
      <c r="D1057" s="18"/>
      <c r="E1057" s="22" t="s">
        <v>28</v>
      </c>
      <c r="F1057" s="22" t="s">
        <v>28</v>
      </c>
      <c r="G1057" s="26">
        <f t="shared" si="128"/>
        <v>0</v>
      </c>
      <c r="H1057" s="22" t="s">
        <v>28</v>
      </c>
      <c r="I1057" s="22" t="s">
        <v>28</v>
      </c>
      <c r="J1057" s="22" t="s">
        <v>28</v>
      </c>
      <c r="K1057" s="22" t="s">
        <v>28</v>
      </c>
      <c r="L1057" s="22" t="s">
        <v>28</v>
      </c>
      <c r="M1057" s="22" t="s">
        <v>28</v>
      </c>
      <c r="N1057" s="22" t="s">
        <v>28</v>
      </c>
      <c r="O1057" s="22" t="s">
        <v>28</v>
      </c>
      <c r="P1057" s="22" t="s">
        <v>28</v>
      </c>
      <c r="Q1057" s="22" t="s">
        <v>28</v>
      </c>
      <c r="R1057" s="22" t="s">
        <v>28</v>
      </c>
      <c r="S1057" s="22" t="s">
        <v>28</v>
      </c>
      <c r="T1057" s="22" t="s">
        <v>28</v>
      </c>
      <c r="U1057" s="22" t="s">
        <v>28</v>
      </c>
      <c r="V1057" s="23" t="s">
        <v>28</v>
      </c>
      <c r="X1057" s="9" t="s">
        <v>0</v>
      </c>
    </row>
    <row r="1058" spans="1:24" x14ac:dyDescent="0.2">
      <c r="A1058" s="352" t="s">
        <v>1498</v>
      </c>
      <c r="B1058" s="25">
        <v>5</v>
      </c>
      <c r="C1058" s="21" t="s">
        <v>28</v>
      </c>
      <c r="D1058" s="18"/>
      <c r="E1058" s="22" t="s">
        <v>28</v>
      </c>
      <c r="F1058" s="22" t="s">
        <v>28</v>
      </c>
      <c r="G1058" s="26">
        <f t="shared" si="128"/>
        <v>0</v>
      </c>
      <c r="H1058" s="22" t="s">
        <v>28</v>
      </c>
      <c r="I1058" s="22" t="s">
        <v>28</v>
      </c>
      <c r="J1058" s="22" t="s">
        <v>28</v>
      </c>
      <c r="K1058" s="22" t="s">
        <v>28</v>
      </c>
      <c r="L1058" s="22" t="s">
        <v>28</v>
      </c>
      <c r="M1058" s="22" t="s">
        <v>28</v>
      </c>
      <c r="N1058" s="22" t="s">
        <v>28</v>
      </c>
      <c r="O1058" s="22" t="s">
        <v>28</v>
      </c>
      <c r="P1058" s="22" t="s">
        <v>28</v>
      </c>
      <c r="Q1058" s="22" t="s">
        <v>28</v>
      </c>
      <c r="R1058" s="22" t="s">
        <v>28</v>
      </c>
      <c r="S1058" s="22" t="s">
        <v>28</v>
      </c>
      <c r="T1058" s="22" t="s">
        <v>28</v>
      </c>
      <c r="U1058" s="22" t="s">
        <v>28</v>
      </c>
      <c r="V1058" s="23" t="s">
        <v>28</v>
      </c>
      <c r="X1058" s="9" t="s">
        <v>0</v>
      </c>
    </row>
    <row r="1059" spans="1:24" x14ac:dyDescent="0.2">
      <c r="A1059" s="352" t="s">
        <v>1499</v>
      </c>
      <c r="B1059" s="25">
        <v>6</v>
      </c>
      <c r="C1059" s="21" t="s">
        <v>28</v>
      </c>
      <c r="D1059" s="18"/>
      <c r="E1059" s="22" t="s">
        <v>28</v>
      </c>
      <c r="F1059" s="22" t="s">
        <v>28</v>
      </c>
      <c r="G1059" s="26">
        <f t="shared" si="128"/>
        <v>0</v>
      </c>
      <c r="H1059" s="22" t="s">
        <v>28</v>
      </c>
      <c r="I1059" s="22" t="s">
        <v>28</v>
      </c>
      <c r="J1059" s="22" t="s">
        <v>28</v>
      </c>
      <c r="K1059" s="22" t="s">
        <v>28</v>
      </c>
      <c r="L1059" s="22" t="s">
        <v>28</v>
      </c>
      <c r="M1059" s="22" t="s">
        <v>28</v>
      </c>
      <c r="N1059" s="22" t="s">
        <v>28</v>
      </c>
      <c r="O1059" s="22" t="s">
        <v>28</v>
      </c>
      <c r="P1059" s="22" t="s">
        <v>28</v>
      </c>
      <c r="Q1059" s="22" t="s">
        <v>28</v>
      </c>
      <c r="R1059" s="22" t="s">
        <v>28</v>
      </c>
      <c r="S1059" s="22" t="s">
        <v>28</v>
      </c>
      <c r="T1059" s="22" t="s">
        <v>28</v>
      </c>
      <c r="U1059" s="22" t="s">
        <v>28</v>
      </c>
      <c r="V1059" s="23" t="s">
        <v>28</v>
      </c>
      <c r="X1059" s="9" t="s">
        <v>0</v>
      </c>
    </row>
    <row r="1060" spans="1:24" x14ac:dyDescent="0.2">
      <c r="A1060" s="352" t="s">
        <v>1500</v>
      </c>
      <c r="B1060" s="25">
        <v>7</v>
      </c>
      <c r="C1060" s="21" t="s">
        <v>28</v>
      </c>
      <c r="D1060" s="18"/>
      <c r="E1060" s="22" t="s">
        <v>28</v>
      </c>
      <c r="F1060" s="22" t="s">
        <v>28</v>
      </c>
      <c r="G1060" s="26">
        <f t="shared" si="128"/>
        <v>0</v>
      </c>
      <c r="H1060" s="22" t="s">
        <v>28</v>
      </c>
      <c r="I1060" s="22" t="s">
        <v>28</v>
      </c>
      <c r="J1060" s="22" t="s">
        <v>28</v>
      </c>
      <c r="K1060" s="22" t="s">
        <v>28</v>
      </c>
      <c r="L1060" s="22" t="s">
        <v>28</v>
      </c>
      <c r="M1060" s="22" t="s">
        <v>28</v>
      </c>
      <c r="N1060" s="22" t="s">
        <v>28</v>
      </c>
      <c r="O1060" s="22" t="s">
        <v>28</v>
      </c>
      <c r="P1060" s="22" t="s">
        <v>28</v>
      </c>
      <c r="Q1060" s="22" t="s">
        <v>28</v>
      </c>
      <c r="R1060" s="22" t="s">
        <v>28</v>
      </c>
      <c r="S1060" s="22" t="s">
        <v>28</v>
      </c>
      <c r="T1060" s="22" t="s">
        <v>28</v>
      </c>
      <c r="U1060" s="22" t="s">
        <v>28</v>
      </c>
      <c r="V1060" s="23" t="s">
        <v>28</v>
      </c>
      <c r="X1060" s="9" t="s">
        <v>0</v>
      </c>
    </row>
    <row r="1061" spans="1:24" x14ac:dyDescent="0.2">
      <c r="A1061" s="352" t="s">
        <v>1178</v>
      </c>
      <c r="B1061" s="25">
        <v>8</v>
      </c>
      <c r="C1061" s="21" t="s">
        <v>28</v>
      </c>
      <c r="D1061" s="18"/>
      <c r="E1061" s="22" t="s">
        <v>28</v>
      </c>
      <c r="F1061" s="22" t="s">
        <v>28</v>
      </c>
      <c r="G1061" s="26">
        <f t="shared" si="128"/>
        <v>0</v>
      </c>
      <c r="H1061" s="22" t="s">
        <v>28</v>
      </c>
      <c r="I1061" s="22" t="s">
        <v>28</v>
      </c>
      <c r="J1061" s="22" t="s">
        <v>28</v>
      </c>
      <c r="K1061" s="22" t="s">
        <v>28</v>
      </c>
      <c r="L1061" s="22" t="s">
        <v>28</v>
      </c>
      <c r="M1061" s="22" t="s">
        <v>28</v>
      </c>
      <c r="N1061" s="22" t="s">
        <v>28</v>
      </c>
      <c r="O1061" s="22" t="s">
        <v>28</v>
      </c>
      <c r="P1061" s="22" t="s">
        <v>28</v>
      </c>
      <c r="Q1061" s="22" t="s">
        <v>28</v>
      </c>
      <c r="R1061" s="22" t="s">
        <v>28</v>
      </c>
      <c r="S1061" s="22" t="s">
        <v>28</v>
      </c>
      <c r="T1061" s="22" t="s">
        <v>28</v>
      </c>
      <c r="U1061" s="22" t="s">
        <v>28</v>
      </c>
      <c r="V1061" s="23" t="s">
        <v>28</v>
      </c>
      <c r="X1061" s="9" t="s">
        <v>0</v>
      </c>
    </row>
    <row r="1062" spans="1:24" x14ac:dyDescent="0.2">
      <c r="A1062" s="352" t="s">
        <v>1179</v>
      </c>
      <c r="B1062" s="25">
        <v>9</v>
      </c>
      <c r="C1062" s="111" t="s">
        <v>28</v>
      </c>
      <c r="D1062" s="44"/>
      <c r="E1062" s="47" t="s">
        <v>28</v>
      </c>
      <c r="F1062" s="47" t="s">
        <v>28</v>
      </c>
      <c r="G1062" s="41">
        <f t="shared" si="128"/>
        <v>0</v>
      </c>
      <c r="H1062" s="47" t="s">
        <v>28</v>
      </c>
      <c r="I1062" s="47" t="s">
        <v>28</v>
      </c>
      <c r="J1062" s="47" t="s">
        <v>28</v>
      </c>
      <c r="K1062" s="47" t="s">
        <v>28</v>
      </c>
      <c r="L1062" s="47" t="s">
        <v>28</v>
      </c>
      <c r="M1062" s="47" t="s">
        <v>28</v>
      </c>
      <c r="N1062" s="47" t="s">
        <v>28</v>
      </c>
      <c r="O1062" s="47" t="s">
        <v>28</v>
      </c>
      <c r="P1062" s="47" t="s">
        <v>28</v>
      </c>
      <c r="Q1062" s="47" t="s">
        <v>28</v>
      </c>
      <c r="R1062" s="47" t="s">
        <v>28</v>
      </c>
      <c r="S1062" s="47" t="s">
        <v>28</v>
      </c>
      <c r="T1062" s="47" t="s">
        <v>28</v>
      </c>
      <c r="U1062" s="47" t="s">
        <v>28</v>
      </c>
      <c r="V1062" s="62" t="s">
        <v>28</v>
      </c>
      <c r="X1062" s="9" t="s">
        <v>0</v>
      </c>
    </row>
    <row r="1063" spans="1:24" x14ac:dyDescent="0.2">
      <c r="A1063" s="353" t="s">
        <v>1180</v>
      </c>
      <c r="B1063" s="25"/>
      <c r="C1063" s="57"/>
      <c r="D1063" s="18"/>
      <c r="E1063" s="18"/>
      <c r="F1063" s="18"/>
      <c r="G1063" s="18"/>
      <c r="H1063" s="18"/>
      <c r="I1063" s="18"/>
      <c r="J1063" s="18"/>
      <c r="K1063" s="18"/>
      <c r="L1063" s="18"/>
      <c r="M1063" s="18"/>
      <c r="N1063" s="18"/>
      <c r="O1063" s="18"/>
      <c r="P1063" s="18"/>
      <c r="Q1063" s="18"/>
      <c r="R1063" s="18"/>
      <c r="S1063" s="18"/>
      <c r="T1063" s="18"/>
      <c r="U1063" s="18"/>
      <c r="V1063" s="34"/>
      <c r="X1063" s="9" t="s">
        <v>0</v>
      </c>
    </row>
    <row r="1064" spans="1:24" x14ac:dyDescent="0.2">
      <c r="A1064" s="352" t="s">
        <v>1171</v>
      </c>
      <c r="B1064" s="25">
        <v>21</v>
      </c>
      <c r="C1064" s="21" t="s">
        <v>28</v>
      </c>
      <c r="D1064" s="18"/>
      <c r="E1064" s="22" t="s">
        <v>28</v>
      </c>
      <c r="F1064" s="22" t="s">
        <v>28</v>
      </c>
      <c r="G1064" s="26">
        <f t="shared" ref="G1064:G1072" si="129">SUM(C1064,E1064,F1064)</f>
        <v>0</v>
      </c>
      <c r="H1064" s="22" t="s">
        <v>28</v>
      </c>
      <c r="I1064" s="22" t="s">
        <v>28</v>
      </c>
      <c r="J1064" s="22" t="s">
        <v>28</v>
      </c>
      <c r="K1064" s="22" t="s">
        <v>28</v>
      </c>
      <c r="L1064" s="22" t="s">
        <v>28</v>
      </c>
      <c r="M1064" s="22" t="s">
        <v>28</v>
      </c>
      <c r="N1064" s="22" t="s">
        <v>28</v>
      </c>
      <c r="O1064" s="22" t="s">
        <v>28</v>
      </c>
      <c r="P1064" s="22" t="s">
        <v>28</v>
      </c>
      <c r="Q1064" s="22" t="s">
        <v>28</v>
      </c>
      <c r="R1064" s="22" t="s">
        <v>28</v>
      </c>
      <c r="S1064" s="22" t="s">
        <v>28</v>
      </c>
      <c r="T1064" s="22" t="s">
        <v>28</v>
      </c>
      <c r="U1064" s="22" t="s">
        <v>28</v>
      </c>
      <c r="V1064" s="23" t="s">
        <v>28</v>
      </c>
      <c r="X1064" s="9" t="s">
        <v>0</v>
      </c>
    </row>
    <row r="1065" spans="1:24" x14ac:dyDescent="0.2">
      <c r="A1065" s="352" t="s">
        <v>1172</v>
      </c>
      <c r="B1065" s="25">
        <v>22</v>
      </c>
      <c r="C1065" s="21" t="s">
        <v>28</v>
      </c>
      <c r="D1065" s="18"/>
      <c r="E1065" s="22" t="s">
        <v>28</v>
      </c>
      <c r="F1065" s="22" t="s">
        <v>28</v>
      </c>
      <c r="G1065" s="26">
        <f t="shared" si="129"/>
        <v>0</v>
      </c>
      <c r="H1065" s="22" t="s">
        <v>28</v>
      </c>
      <c r="I1065" s="22" t="s">
        <v>28</v>
      </c>
      <c r="J1065" s="22" t="s">
        <v>28</v>
      </c>
      <c r="K1065" s="22" t="s">
        <v>28</v>
      </c>
      <c r="L1065" s="22" t="s">
        <v>28</v>
      </c>
      <c r="M1065" s="22" t="s">
        <v>28</v>
      </c>
      <c r="N1065" s="22" t="s">
        <v>28</v>
      </c>
      <c r="O1065" s="22" t="s">
        <v>28</v>
      </c>
      <c r="P1065" s="22" t="s">
        <v>28</v>
      </c>
      <c r="Q1065" s="22" t="s">
        <v>28</v>
      </c>
      <c r="R1065" s="22" t="s">
        <v>28</v>
      </c>
      <c r="S1065" s="22" t="s">
        <v>28</v>
      </c>
      <c r="T1065" s="22" t="s">
        <v>28</v>
      </c>
      <c r="U1065" s="22" t="s">
        <v>28</v>
      </c>
      <c r="V1065" s="23" t="s">
        <v>28</v>
      </c>
      <c r="X1065" s="9" t="s">
        <v>0</v>
      </c>
    </row>
    <row r="1066" spans="1:24" x14ac:dyDescent="0.2">
      <c r="A1066" s="352" t="s">
        <v>1173</v>
      </c>
      <c r="B1066" s="25">
        <v>23</v>
      </c>
      <c r="C1066" s="21" t="s">
        <v>28</v>
      </c>
      <c r="D1066" s="18"/>
      <c r="E1066" s="22" t="s">
        <v>28</v>
      </c>
      <c r="F1066" s="22" t="s">
        <v>28</v>
      </c>
      <c r="G1066" s="26">
        <f t="shared" si="129"/>
        <v>0</v>
      </c>
      <c r="H1066" s="22" t="s">
        <v>28</v>
      </c>
      <c r="I1066" s="22" t="s">
        <v>28</v>
      </c>
      <c r="J1066" s="22" t="s">
        <v>28</v>
      </c>
      <c r="K1066" s="22" t="s">
        <v>28</v>
      </c>
      <c r="L1066" s="22" t="s">
        <v>28</v>
      </c>
      <c r="M1066" s="22" t="s">
        <v>28</v>
      </c>
      <c r="N1066" s="22" t="s">
        <v>28</v>
      </c>
      <c r="O1066" s="22" t="s">
        <v>28</v>
      </c>
      <c r="P1066" s="22" t="s">
        <v>28</v>
      </c>
      <c r="Q1066" s="22" t="s">
        <v>28</v>
      </c>
      <c r="R1066" s="22" t="s">
        <v>28</v>
      </c>
      <c r="S1066" s="22" t="s">
        <v>28</v>
      </c>
      <c r="T1066" s="22" t="s">
        <v>28</v>
      </c>
      <c r="U1066" s="22" t="s">
        <v>28</v>
      </c>
      <c r="V1066" s="23" t="s">
        <v>28</v>
      </c>
      <c r="X1066" s="9" t="s">
        <v>0</v>
      </c>
    </row>
    <row r="1067" spans="1:24" x14ac:dyDescent="0.2">
      <c r="A1067" s="352" t="s">
        <v>1174</v>
      </c>
      <c r="B1067" s="25">
        <v>24</v>
      </c>
      <c r="C1067" s="21" t="s">
        <v>28</v>
      </c>
      <c r="D1067" s="18"/>
      <c r="E1067" s="22" t="s">
        <v>28</v>
      </c>
      <c r="F1067" s="22" t="s">
        <v>28</v>
      </c>
      <c r="G1067" s="26">
        <f t="shared" si="129"/>
        <v>0</v>
      </c>
      <c r="H1067" s="22" t="s">
        <v>28</v>
      </c>
      <c r="I1067" s="22" t="s">
        <v>28</v>
      </c>
      <c r="J1067" s="22" t="s">
        <v>28</v>
      </c>
      <c r="K1067" s="22" t="s">
        <v>28</v>
      </c>
      <c r="L1067" s="22" t="s">
        <v>28</v>
      </c>
      <c r="M1067" s="22" t="s">
        <v>28</v>
      </c>
      <c r="N1067" s="22" t="s">
        <v>28</v>
      </c>
      <c r="O1067" s="22" t="s">
        <v>28</v>
      </c>
      <c r="P1067" s="22" t="s">
        <v>28</v>
      </c>
      <c r="Q1067" s="22" t="s">
        <v>28</v>
      </c>
      <c r="R1067" s="22" t="s">
        <v>28</v>
      </c>
      <c r="S1067" s="22" t="s">
        <v>28</v>
      </c>
      <c r="T1067" s="22" t="s">
        <v>28</v>
      </c>
      <c r="U1067" s="22" t="s">
        <v>28</v>
      </c>
      <c r="V1067" s="23" t="s">
        <v>28</v>
      </c>
      <c r="X1067" s="9" t="s">
        <v>0</v>
      </c>
    </row>
    <row r="1068" spans="1:24" x14ac:dyDescent="0.2">
      <c r="A1068" s="352" t="s">
        <v>1175</v>
      </c>
      <c r="B1068" s="25">
        <v>25</v>
      </c>
      <c r="C1068" s="21" t="s">
        <v>28</v>
      </c>
      <c r="D1068" s="18"/>
      <c r="E1068" s="22" t="s">
        <v>28</v>
      </c>
      <c r="F1068" s="22" t="s">
        <v>28</v>
      </c>
      <c r="G1068" s="26">
        <f t="shared" si="129"/>
        <v>0</v>
      </c>
      <c r="H1068" s="22" t="s">
        <v>28</v>
      </c>
      <c r="I1068" s="22" t="s">
        <v>28</v>
      </c>
      <c r="J1068" s="22" t="s">
        <v>28</v>
      </c>
      <c r="K1068" s="22" t="s">
        <v>28</v>
      </c>
      <c r="L1068" s="22" t="s">
        <v>28</v>
      </c>
      <c r="M1068" s="22" t="s">
        <v>28</v>
      </c>
      <c r="N1068" s="22" t="s">
        <v>28</v>
      </c>
      <c r="O1068" s="22" t="s">
        <v>28</v>
      </c>
      <c r="P1068" s="22" t="s">
        <v>28</v>
      </c>
      <c r="Q1068" s="22" t="s">
        <v>28</v>
      </c>
      <c r="R1068" s="22" t="s">
        <v>28</v>
      </c>
      <c r="S1068" s="22" t="s">
        <v>28</v>
      </c>
      <c r="T1068" s="22" t="s">
        <v>28</v>
      </c>
      <c r="U1068" s="22" t="s">
        <v>28</v>
      </c>
      <c r="V1068" s="23" t="s">
        <v>28</v>
      </c>
      <c r="X1068" s="9" t="s">
        <v>0</v>
      </c>
    </row>
    <row r="1069" spans="1:24" x14ac:dyDescent="0.2">
      <c r="A1069" s="352" t="s">
        <v>1176</v>
      </c>
      <c r="B1069" s="25">
        <v>26</v>
      </c>
      <c r="C1069" s="21" t="s">
        <v>28</v>
      </c>
      <c r="D1069" s="18"/>
      <c r="E1069" s="22" t="s">
        <v>28</v>
      </c>
      <c r="F1069" s="22" t="s">
        <v>28</v>
      </c>
      <c r="G1069" s="26">
        <f t="shared" si="129"/>
        <v>0</v>
      </c>
      <c r="H1069" s="22" t="s">
        <v>28</v>
      </c>
      <c r="I1069" s="22" t="s">
        <v>28</v>
      </c>
      <c r="J1069" s="22" t="s">
        <v>28</v>
      </c>
      <c r="K1069" s="22" t="s">
        <v>28</v>
      </c>
      <c r="L1069" s="22" t="s">
        <v>28</v>
      </c>
      <c r="M1069" s="22" t="s">
        <v>28</v>
      </c>
      <c r="N1069" s="22" t="s">
        <v>28</v>
      </c>
      <c r="O1069" s="22" t="s">
        <v>28</v>
      </c>
      <c r="P1069" s="22" t="s">
        <v>28</v>
      </c>
      <c r="Q1069" s="22" t="s">
        <v>28</v>
      </c>
      <c r="R1069" s="22" t="s">
        <v>28</v>
      </c>
      <c r="S1069" s="22" t="s">
        <v>28</v>
      </c>
      <c r="T1069" s="22" t="s">
        <v>28</v>
      </c>
      <c r="U1069" s="22" t="s">
        <v>28</v>
      </c>
      <c r="V1069" s="23" t="s">
        <v>28</v>
      </c>
      <c r="X1069" s="9" t="s">
        <v>0</v>
      </c>
    </row>
    <row r="1070" spans="1:24" x14ac:dyDescent="0.2">
      <c r="A1070" s="352" t="s">
        <v>1177</v>
      </c>
      <c r="B1070" s="25">
        <v>27</v>
      </c>
      <c r="C1070" s="21" t="s">
        <v>28</v>
      </c>
      <c r="D1070" s="18"/>
      <c r="E1070" s="22" t="s">
        <v>28</v>
      </c>
      <c r="F1070" s="22" t="s">
        <v>28</v>
      </c>
      <c r="G1070" s="26">
        <f t="shared" si="129"/>
        <v>0</v>
      </c>
      <c r="H1070" s="22" t="s">
        <v>28</v>
      </c>
      <c r="I1070" s="22" t="s">
        <v>28</v>
      </c>
      <c r="J1070" s="22" t="s">
        <v>28</v>
      </c>
      <c r="K1070" s="22" t="s">
        <v>28</v>
      </c>
      <c r="L1070" s="22" t="s">
        <v>28</v>
      </c>
      <c r="M1070" s="22" t="s">
        <v>28</v>
      </c>
      <c r="N1070" s="22" t="s">
        <v>28</v>
      </c>
      <c r="O1070" s="22" t="s">
        <v>28</v>
      </c>
      <c r="P1070" s="22" t="s">
        <v>28</v>
      </c>
      <c r="Q1070" s="22" t="s">
        <v>28</v>
      </c>
      <c r="R1070" s="22" t="s">
        <v>28</v>
      </c>
      <c r="S1070" s="22" t="s">
        <v>28</v>
      </c>
      <c r="T1070" s="22" t="s">
        <v>28</v>
      </c>
      <c r="U1070" s="22" t="s">
        <v>28</v>
      </c>
      <c r="V1070" s="23" t="s">
        <v>28</v>
      </c>
      <c r="X1070" s="9" t="s">
        <v>0</v>
      </c>
    </row>
    <row r="1071" spans="1:24" x14ac:dyDescent="0.2">
      <c r="A1071" s="352" t="s">
        <v>1178</v>
      </c>
      <c r="B1071" s="25">
        <v>28</v>
      </c>
      <c r="C1071" s="21" t="s">
        <v>28</v>
      </c>
      <c r="D1071" s="18"/>
      <c r="E1071" s="22" t="s">
        <v>28</v>
      </c>
      <c r="F1071" s="22" t="s">
        <v>28</v>
      </c>
      <c r="G1071" s="26">
        <f t="shared" si="129"/>
        <v>0</v>
      </c>
      <c r="H1071" s="22" t="s">
        <v>28</v>
      </c>
      <c r="I1071" s="22" t="s">
        <v>28</v>
      </c>
      <c r="J1071" s="22" t="s">
        <v>28</v>
      </c>
      <c r="K1071" s="22" t="s">
        <v>28</v>
      </c>
      <c r="L1071" s="22" t="s">
        <v>28</v>
      </c>
      <c r="M1071" s="22" t="s">
        <v>28</v>
      </c>
      <c r="N1071" s="22" t="s">
        <v>28</v>
      </c>
      <c r="O1071" s="22" t="s">
        <v>28</v>
      </c>
      <c r="P1071" s="22" t="s">
        <v>28</v>
      </c>
      <c r="Q1071" s="22" t="s">
        <v>28</v>
      </c>
      <c r="R1071" s="22" t="s">
        <v>28</v>
      </c>
      <c r="S1071" s="22" t="s">
        <v>28</v>
      </c>
      <c r="T1071" s="22" t="s">
        <v>28</v>
      </c>
      <c r="U1071" s="22" t="s">
        <v>28</v>
      </c>
      <c r="V1071" s="23" t="s">
        <v>28</v>
      </c>
      <c r="X1071" s="9" t="s">
        <v>0</v>
      </c>
    </row>
    <row r="1072" spans="1:24" x14ac:dyDescent="0.2">
      <c r="A1072" s="354" t="s">
        <v>1179</v>
      </c>
      <c r="B1072" s="25">
        <v>29</v>
      </c>
      <c r="C1072" s="111" t="s">
        <v>28</v>
      </c>
      <c r="D1072" s="44"/>
      <c r="E1072" s="47" t="s">
        <v>28</v>
      </c>
      <c r="F1072" s="47" t="s">
        <v>28</v>
      </c>
      <c r="G1072" s="41">
        <f t="shared" si="129"/>
        <v>0</v>
      </c>
      <c r="H1072" s="47" t="s">
        <v>28</v>
      </c>
      <c r="I1072" s="47" t="s">
        <v>28</v>
      </c>
      <c r="J1072" s="47" t="s">
        <v>28</v>
      </c>
      <c r="K1072" s="47" t="s">
        <v>28</v>
      </c>
      <c r="L1072" s="47" t="s">
        <v>28</v>
      </c>
      <c r="M1072" s="47" t="s">
        <v>28</v>
      </c>
      <c r="N1072" s="47" t="s">
        <v>28</v>
      </c>
      <c r="O1072" s="47" t="s">
        <v>28</v>
      </c>
      <c r="P1072" s="47" t="s">
        <v>28</v>
      </c>
      <c r="Q1072" s="47" t="s">
        <v>28</v>
      </c>
      <c r="R1072" s="47" t="s">
        <v>28</v>
      </c>
      <c r="S1072" s="47" t="s">
        <v>28</v>
      </c>
      <c r="T1072" s="47" t="s">
        <v>28</v>
      </c>
      <c r="U1072" s="47" t="s">
        <v>28</v>
      </c>
      <c r="V1072" s="62" t="s">
        <v>28</v>
      </c>
      <c r="X1072" s="9" t="s">
        <v>0</v>
      </c>
    </row>
    <row r="1073" spans="1:24" x14ac:dyDescent="0.2">
      <c r="A1073" s="354" t="s">
        <v>1185</v>
      </c>
      <c r="B1073" s="38">
        <v>10</v>
      </c>
      <c r="C1073" s="283"/>
      <c r="D1073" s="115"/>
      <c r="E1073" s="115"/>
      <c r="F1073" s="282" t="s">
        <v>28</v>
      </c>
      <c r="X1073" s="9" t="s">
        <v>0</v>
      </c>
    </row>
    <row r="1074" spans="1:24" x14ac:dyDescent="0.2">
      <c r="A1074" s="355"/>
      <c r="X1074" s="9" t="s">
        <v>0</v>
      </c>
    </row>
    <row r="1075" spans="1:24" ht="62.45" customHeight="1" x14ac:dyDescent="0.2">
      <c r="A1075" s="356" t="s">
        <v>1186</v>
      </c>
      <c r="B1075" s="29"/>
      <c r="C1075" s="71" t="s">
        <v>1150</v>
      </c>
      <c r="D1075" s="292"/>
      <c r="E1075" s="71" t="s">
        <v>1187</v>
      </c>
      <c r="F1075" s="71" t="s">
        <v>1188</v>
      </c>
      <c r="G1075" s="71" t="s">
        <v>1189</v>
      </c>
      <c r="H1075" s="71" t="s">
        <v>1154</v>
      </c>
      <c r="I1075" s="71" t="s">
        <v>1155</v>
      </c>
      <c r="J1075" s="71" t="s">
        <v>1156</v>
      </c>
      <c r="K1075" s="71" t="s">
        <v>1157</v>
      </c>
      <c r="L1075" s="71" t="s">
        <v>1158</v>
      </c>
      <c r="M1075" s="71" t="s">
        <v>1159</v>
      </c>
      <c r="N1075" s="71" t="s">
        <v>1160</v>
      </c>
      <c r="O1075" s="71" t="s">
        <v>1161</v>
      </c>
      <c r="P1075" s="71" t="s">
        <v>1162</v>
      </c>
      <c r="Q1075" s="71" t="s">
        <v>1163</v>
      </c>
      <c r="R1075" s="71" t="s">
        <v>1164</v>
      </c>
      <c r="S1075" s="71" t="s">
        <v>1165</v>
      </c>
      <c r="T1075" s="71" t="s">
        <v>1166</v>
      </c>
      <c r="U1075" s="71" t="s">
        <v>1167</v>
      </c>
      <c r="V1075" s="71" t="s">
        <v>1168</v>
      </c>
      <c r="X1075" s="9" t="s">
        <v>0</v>
      </c>
    </row>
    <row r="1076" spans="1:24" x14ac:dyDescent="0.2">
      <c r="A1076" s="350" t="s">
        <v>1169</v>
      </c>
      <c r="B1076" s="24">
        <v>137</v>
      </c>
      <c r="C1076" s="17">
        <v>1</v>
      </c>
      <c r="D1076" s="17"/>
      <c r="E1076" s="17">
        <v>3</v>
      </c>
      <c r="F1076" s="17">
        <v>4</v>
      </c>
      <c r="G1076" s="17" t="s">
        <v>1184</v>
      </c>
      <c r="H1076" s="17">
        <v>6</v>
      </c>
      <c r="I1076" s="17">
        <v>7</v>
      </c>
      <c r="J1076" s="17">
        <v>8</v>
      </c>
      <c r="K1076" s="17">
        <v>9</v>
      </c>
      <c r="L1076" s="17">
        <v>10</v>
      </c>
      <c r="M1076" s="17">
        <v>11</v>
      </c>
      <c r="N1076" s="17">
        <v>12</v>
      </c>
      <c r="O1076" s="17">
        <v>13</v>
      </c>
      <c r="P1076" s="17">
        <v>14</v>
      </c>
      <c r="Q1076" s="17">
        <v>15</v>
      </c>
      <c r="R1076" s="17">
        <v>16</v>
      </c>
      <c r="S1076" s="17">
        <v>17</v>
      </c>
      <c r="T1076" s="17">
        <v>18</v>
      </c>
      <c r="U1076" s="17">
        <v>19</v>
      </c>
      <c r="V1076" s="32">
        <v>20</v>
      </c>
      <c r="X1076" s="9" t="s">
        <v>0</v>
      </c>
    </row>
    <row r="1077" spans="1:24" x14ac:dyDescent="0.2">
      <c r="A1077" s="351" t="s">
        <v>1494</v>
      </c>
      <c r="B1077" s="25">
        <v>1</v>
      </c>
      <c r="C1077" s="114" t="s">
        <v>28</v>
      </c>
      <c r="D1077" s="78"/>
      <c r="E1077" s="113" t="s">
        <v>28</v>
      </c>
      <c r="F1077" s="113" t="s">
        <v>28</v>
      </c>
      <c r="G1077" s="79">
        <f t="shared" ref="G1077:G1085" si="130">SUM(C1077,E1077,F1077)</f>
        <v>0</v>
      </c>
      <c r="H1077" s="113" t="s">
        <v>28</v>
      </c>
      <c r="I1077" s="113" t="s">
        <v>28</v>
      </c>
      <c r="J1077" s="113" t="s">
        <v>28</v>
      </c>
      <c r="K1077" s="113" t="s">
        <v>28</v>
      </c>
      <c r="L1077" s="113" t="s">
        <v>28</v>
      </c>
      <c r="M1077" s="113" t="s">
        <v>28</v>
      </c>
      <c r="N1077" s="113" t="s">
        <v>28</v>
      </c>
      <c r="O1077" s="113" t="s">
        <v>28</v>
      </c>
      <c r="P1077" s="113" t="s">
        <v>28</v>
      </c>
      <c r="Q1077" s="113" t="s">
        <v>28</v>
      </c>
      <c r="R1077" s="113" t="s">
        <v>28</v>
      </c>
      <c r="S1077" s="113" t="s">
        <v>28</v>
      </c>
      <c r="T1077" s="113" t="s">
        <v>28</v>
      </c>
      <c r="U1077" s="113" t="s">
        <v>28</v>
      </c>
      <c r="V1077" s="225" t="s">
        <v>28</v>
      </c>
      <c r="X1077" s="9" t="s">
        <v>0</v>
      </c>
    </row>
    <row r="1078" spans="1:24" x14ac:dyDescent="0.2">
      <c r="A1078" s="352" t="s">
        <v>1495</v>
      </c>
      <c r="B1078" s="25">
        <v>2</v>
      </c>
      <c r="C1078" s="21" t="s">
        <v>28</v>
      </c>
      <c r="D1078" s="18"/>
      <c r="E1078" s="22" t="s">
        <v>28</v>
      </c>
      <c r="F1078" s="22" t="s">
        <v>28</v>
      </c>
      <c r="G1078" s="26">
        <f t="shared" si="130"/>
        <v>0</v>
      </c>
      <c r="H1078" s="22" t="s">
        <v>28</v>
      </c>
      <c r="I1078" s="22" t="s">
        <v>28</v>
      </c>
      <c r="J1078" s="22" t="s">
        <v>28</v>
      </c>
      <c r="K1078" s="22" t="s">
        <v>28</v>
      </c>
      <c r="L1078" s="22" t="s">
        <v>28</v>
      </c>
      <c r="M1078" s="22" t="s">
        <v>28</v>
      </c>
      <c r="N1078" s="22" t="s">
        <v>28</v>
      </c>
      <c r="O1078" s="22" t="s">
        <v>28</v>
      </c>
      <c r="P1078" s="22" t="s">
        <v>28</v>
      </c>
      <c r="Q1078" s="22" t="s">
        <v>28</v>
      </c>
      <c r="R1078" s="22" t="s">
        <v>28</v>
      </c>
      <c r="S1078" s="22" t="s">
        <v>28</v>
      </c>
      <c r="T1078" s="22" t="s">
        <v>28</v>
      </c>
      <c r="U1078" s="22" t="s">
        <v>28</v>
      </c>
      <c r="V1078" s="23" t="s">
        <v>28</v>
      </c>
      <c r="X1078" s="9" t="s">
        <v>0</v>
      </c>
    </row>
    <row r="1079" spans="1:24" x14ac:dyDescent="0.2">
      <c r="A1079" s="352" t="s">
        <v>1496</v>
      </c>
      <c r="B1079" s="25">
        <v>3</v>
      </c>
      <c r="C1079" s="21" t="s">
        <v>28</v>
      </c>
      <c r="D1079" s="18"/>
      <c r="E1079" s="22" t="s">
        <v>28</v>
      </c>
      <c r="F1079" s="22" t="s">
        <v>28</v>
      </c>
      <c r="G1079" s="26">
        <f t="shared" si="130"/>
        <v>0</v>
      </c>
      <c r="H1079" s="22" t="s">
        <v>28</v>
      </c>
      <c r="I1079" s="22" t="s">
        <v>28</v>
      </c>
      <c r="J1079" s="22" t="s">
        <v>28</v>
      </c>
      <c r="K1079" s="22" t="s">
        <v>28</v>
      </c>
      <c r="L1079" s="22" t="s">
        <v>28</v>
      </c>
      <c r="M1079" s="22" t="s">
        <v>28</v>
      </c>
      <c r="N1079" s="22" t="s">
        <v>28</v>
      </c>
      <c r="O1079" s="22" t="s">
        <v>28</v>
      </c>
      <c r="P1079" s="22" t="s">
        <v>28</v>
      </c>
      <c r="Q1079" s="22" t="s">
        <v>28</v>
      </c>
      <c r="R1079" s="22" t="s">
        <v>28</v>
      </c>
      <c r="S1079" s="22" t="s">
        <v>28</v>
      </c>
      <c r="T1079" s="22" t="s">
        <v>28</v>
      </c>
      <c r="U1079" s="22" t="s">
        <v>28</v>
      </c>
      <c r="V1079" s="23" t="s">
        <v>28</v>
      </c>
      <c r="X1079" s="9" t="s">
        <v>0</v>
      </c>
    </row>
    <row r="1080" spans="1:24" x14ac:dyDescent="0.2">
      <c r="A1080" s="352" t="s">
        <v>1497</v>
      </c>
      <c r="B1080" s="25">
        <v>4</v>
      </c>
      <c r="C1080" s="21" t="s">
        <v>28</v>
      </c>
      <c r="D1080" s="18"/>
      <c r="E1080" s="22" t="s">
        <v>28</v>
      </c>
      <c r="F1080" s="22" t="s">
        <v>28</v>
      </c>
      <c r="G1080" s="26">
        <f t="shared" si="130"/>
        <v>0</v>
      </c>
      <c r="H1080" s="22" t="s">
        <v>28</v>
      </c>
      <c r="I1080" s="22" t="s">
        <v>28</v>
      </c>
      <c r="J1080" s="22" t="s">
        <v>28</v>
      </c>
      <c r="K1080" s="22" t="s">
        <v>28</v>
      </c>
      <c r="L1080" s="22" t="s">
        <v>28</v>
      </c>
      <c r="M1080" s="22" t="s">
        <v>28</v>
      </c>
      <c r="N1080" s="22" t="s">
        <v>28</v>
      </c>
      <c r="O1080" s="22" t="s">
        <v>28</v>
      </c>
      <c r="P1080" s="22" t="s">
        <v>28</v>
      </c>
      <c r="Q1080" s="22" t="s">
        <v>28</v>
      </c>
      <c r="R1080" s="22" t="s">
        <v>28</v>
      </c>
      <c r="S1080" s="22" t="s">
        <v>28</v>
      </c>
      <c r="T1080" s="22" t="s">
        <v>28</v>
      </c>
      <c r="U1080" s="22" t="s">
        <v>28</v>
      </c>
      <c r="V1080" s="23" t="s">
        <v>28</v>
      </c>
      <c r="X1080" s="9" t="s">
        <v>0</v>
      </c>
    </row>
    <row r="1081" spans="1:24" x14ac:dyDescent="0.2">
      <c r="A1081" s="352" t="s">
        <v>1498</v>
      </c>
      <c r="B1081" s="25">
        <v>5</v>
      </c>
      <c r="C1081" s="21" t="s">
        <v>28</v>
      </c>
      <c r="D1081" s="18"/>
      <c r="E1081" s="22" t="s">
        <v>28</v>
      </c>
      <c r="F1081" s="22" t="s">
        <v>28</v>
      </c>
      <c r="G1081" s="26">
        <f t="shared" si="130"/>
        <v>0</v>
      </c>
      <c r="H1081" s="22" t="s">
        <v>28</v>
      </c>
      <c r="I1081" s="22" t="s">
        <v>28</v>
      </c>
      <c r="J1081" s="22" t="s">
        <v>28</v>
      </c>
      <c r="K1081" s="22" t="s">
        <v>28</v>
      </c>
      <c r="L1081" s="22" t="s">
        <v>28</v>
      </c>
      <c r="M1081" s="22" t="s">
        <v>28</v>
      </c>
      <c r="N1081" s="22" t="s">
        <v>28</v>
      </c>
      <c r="O1081" s="22" t="s">
        <v>28</v>
      </c>
      <c r="P1081" s="22" t="s">
        <v>28</v>
      </c>
      <c r="Q1081" s="22" t="s">
        <v>28</v>
      </c>
      <c r="R1081" s="22" t="s">
        <v>28</v>
      </c>
      <c r="S1081" s="22" t="s">
        <v>28</v>
      </c>
      <c r="T1081" s="22" t="s">
        <v>28</v>
      </c>
      <c r="U1081" s="22" t="s">
        <v>28</v>
      </c>
      <c r="V1081" s="23" t="s">
        <v>28</v>
      </c>
      <c r="X1081" s="9" t="s">
        <v>0</v>
      </c>
    </row>
    <row r="1082" spans="1:24" x14ac:dyDescent="0.2">
      <c r="A1082" s="352" t="s">
        <v>1499</v>
      </c>
      <c r="B1082" s="25">
        <v>6</v>
      </c>
      <c r="C1082" s="21" t="s">
        <v>28</v>
      </c>
      <c r="D1082" s="18"/>
      <c r="E1082" s="22" t="s">
        <v>28</v>
      </c>
      <c r="F1082" s="22" t="s">
        <v>28</v>
      </c>
      <c r="G1082" s="26">
        <f t="shared" si="130"/>
        <v>0</v>
      </c>
      <c r="H1082" s="22" t="s">
        <v>28</v>
      </c>
      <c r="I1082" s="22" t="s">
        <v>28</v>
      </c>
      <c r="J1082" s="22" t="s">
        <v>28</v>
      </c>
      <c r="K1082" s="22" t="s">
        <v>28</v>
      </c>
      <c r="L1082" s="22" t="s">
        <v>28</v>
      </c>
      <c r="M1082" s="22" t="s">
        <v>28</v>
      </c>
      <c r="N1082" s="22" t="s">
        <v>28</v>
      </c>
      <c r="O1082" s="22" t="s">
        <v>28</v>
      </c>
      <c r="P1082" s="22" t="s">
        <v>28</v>
      </c>
      <c r="Q1082" s="22" t="s">
        <v>28</v>
      </c>
      <c r="R1082" s="22" t="s">
        <v>28</v>
      </c>
      <c r="S1082" s="22" t="s">
        <v>28</v>
      </c>
      <c r="T1082" s="22" t="s">
        <v>28</v>
      </c>
      <c r="U1082" s="22" t="s">
        <v>28</v>
      </c>
      <c r="V1082" s="23" t="s">
        <v>28</v>
      </c>
      <c r="X1082" s="9" t="s">
        <v>0</v>
      </c>
    </row>
    <row r="1083" spans="1:24" x14ac:dyDescent="0.2">
      <c r="A1083" s="352" t="s">
        <v>1500</v>
      </c>
      <c r="B1083" s="25">
        <v>7</v>
      </c>
      <c r="C1083" s="21" t="s">
        <v>28</v>
      </c>
      <c r="D1083" s="18"/>
      <c r="E1083" s="22" t="s">
        <v>28</v>
      </c>
      <c r="F1083" s="22" t="s">
        <v>28</v>
      </c>
      <c r="G1083" s="26">
        <f t="shared" si="130"/>
        <v>0</v>
      </c>
      <c r="H1083" s="22" t="s">
        <v>28</v>
      </c>
      <c r="I1083" s="22" t="s">
        <v>28</v>
      </c>
      <c r="J1083" s="22" t="s">
        <v>28</v>
      </c>
      <c r="K1083" s="22" t="s">
        <v>28</v>
      </c>
      <c r="L1083" s="22" t="s">
        <v>28</v>
      </c>
      <c r="M1083" s="22" t="s">
        <v>28</v>
      </c>
      <c r="N1083" s="22" t="s">
        <v>28</v>
      </c>
      <c r="O1083" s="22" t="s">
        <v>28</v>
      </c>
      <c r="P1083" s="22" t="s">
        <v>28</v>
      </c>
      <c r="Q1083" s="22" t="s">
        <v>28</v>
      </c>
      <c r="R1083" s="22" t="s">
        <v>28</v>
      </c>
      <c r="S1083" s="22" t="s">
        <v>28</v>
      </c>
      <c r="T1083" s="22" t="s">
        <v>28</v>
      </c>
      <c r="U1083" s="22" t="s">
        <v>28</v>
      </c>
      <c r="V1083" s="23" t="s">
        <v>28</v>
      </c>
      <c r="X1083" s="9" t="s">
        <v>0</v>
      </c>
    </row>
    <row r="1084" spans="1:24" x14ac:dyDescent="0.2">
      <c r="A1084" s="352" t="s">
        <v>1178</v>
      </c>
      <c r="B1084" s="25">
        <v>8</v>
      </c>
      <c r="C1084" s="21" t="s">
        <v>28</v>
      </c>
      <c r="D1084" s="18"/>
      <c r="E1084" s="22" t="s">
        <v>28</v>
      </c>
      <c r="F1084" s="22" t="s">
        <v>28</v>
      </c>
      <c r="G1084" s="26">
        <f t="shared" si="130"/>
        <v>0</v>
      </c>
      <c r="H1084" s="22" t="s">
        <v>28</v>
      </c>
      <c r="I1084" s="22" t="s">
        <v>28</v>
      </c>
      <c r="J1084" s="22" t="s">
        <v>28</v>
      </c>
      <c r="K1084" s="22" t="s">
        <v>28</v>
      </c>
      <c r="L1084" s="22" t="s">
        <v>28</v>
      </c>
      <c r="M1084" s="22" t="s">
        <v>28</v>
      </c>
      <c r="N1084" s="22" t="s">
        <v>28</v>
      </c>
      <c r="O1084" s="22" t="s">
        <v>28</v>
      </c>
      <c r="P1084" s="22" t="s">
        <v>28</v>
      </c>
      <c r="Q1084" s="22" t="s">
        <v>28</v>
      </c>
      <c r="R1084" s="22" t="s">
        <v>28</v>
      </c>
      <c r="S1084" s="22" t="s">
        <v>28</v>
      </c>
      <c r="T1084" s="22" t="s">
        <v>28</v>
      </c>
      <c r="U1084" s="22" t="s">
        <v>28</v>
      </c>
      <c r="V1084" s="23" t="s">
        <v>28</v>
      </c>
      <c r="X1084" s="9" t="s">
        <v>0</v>
      </c>
    </row>
    <row r="1085" spans="1:24" x14ac:dyDescent="0.2">
      <c r="A1085" s="352" t="s">
        <v>1179</v>
      </c>
      <c r="B1085" s="25">
        <v>9</v>
      </c>
      <c r="C1085" s="111" t="s">
        <v>28</v>
      </c>
      <c r="D1085" s="44"/>
      <c r="E1085" s="47" t="s">
        <v>28</v>
      </c>
      <c r="F1085" s="47" t="s">
        <v>28</v>
      </c>
      <c r="G1085" s="41">
        <f t="shared" si="130"/>
        <v>0</v>
      </c>
      <c r="H1085" s="47" t="s">
        <v>28</v>
      </c>
      <c r="I1085" s="47" t="s">
        <v>28</v>
      </c>
      <c r="J1085" s="47" t="s">
        <v>28</v>
      </c>
      <c r="K1085" s="47" t="s">
        <v>28</v>
      </c>
      <c r="L1085" s="47" t="s">
        <v>28</v>
      </c>
      <c r="M1085" s="47" t="s">
        <v>28</v>
      </c>
      <c r="N1085" s="47" t="s">
        <v>28</v>
      </c>
      <c r="O1085" s="47" t="s">
        <v>28</v>
      </c>
      <c r="P1085" s="47" t="s">
        <v>28</v>
      </c>
      <c r="Q1085" s="47" t="s">
        <v>28</v>
      </c>
      <c r="R1085" s="47" t="s">
        <v>28</v>
      </c>
      <c r="S1085" s="47" t="s">
        <v>28</v>
      </c>
      <c r="T1085" s="47" t="s">
        <v>28</v>
      </c>
      <c r="U1085" s="47" t="s">
        <v>28</v>
      </c>
      <c r="V1085" s="62" t="s">
        <v>28</v>
      </c>
      <c r="X1085" s="9" t="s">
        <v>0</v>
      </c>
    </row>
    <row r="1086" spans="1:24" x14ac:dyDescent="0.2">
      <c r="A1086" s="353" t="s">
        <v>1180</v>
      </c>
      <c r="B1086" s="25"/>
      <c r="C1086" s="18"/>
      <c r="D1086" s="18"/>
      <c r="E1086" s="18"/>
      <c r="F1086" s="18"/>
      <c r="G1086" s="18"/>
      <c r="H1086" s="18"/>
      <c r="I1086" s="18"/>
      <c r="J1086" s="18"/>
      <c r="K1086" s="18"/>
      <c r="L1086" s="18"/>
      <c r="M1086" s="18"/>
      <c r="N1086" s="18"/>
      <c r="O1086" s="18"/>
      <c r="P1086" s="18"/>
      <c r="Q1086" s="18"/>
      <c r="R1086" s="18"/>
      <c r="S1086" s="18"/>
      <c r="T1086" s="18"/>
      <c r="U1086" s="18"/>
      <c r="V1086" s="34"/>
      <c r="X1086" s="9" t="s">
        <v>0</v>
      </c>
    </row>
    <row r="1087" spans="1:24" x14ac:dyDescent="0.2">
      <c r="A1087" s="352" t="s">
        <v>1171</v>
      </c>
      <c r="B1087" s="25">
        <v>21</v>
      </c>
      <c r="C1087" s="114" t="s">
        <v>28</v>
      </c>
      <c r="D1087" s="78"/>
      <c r="E1087" s="113" t="s">
        <v>28</v>
      </c>
      <c r="F1087" s="113" t="s">
        <v>28</v>
      </c>
      <c r="G1087" s="79">
        <f t="shared" ref="G1087:G1095" si="131">SUM(C1087,E1087,F1087)</f>
        <v>0</v>
      </c>
      <c r="H1087" s="113" t="s">
        <v>28</v>
      </c>
      <c r="I1087" s="113" t="s">
        <v>28</v>
      </c>
      <c r="J1087" s="113" t="s">
        <v>28</v>
      </c>
      <c r="K1087" s="113" t="s">
        <v>28</v>
      </c>
      <c r="L1087" s="113" t="s">
        <v>28</v>
      </c>
      <c r="M1087" s="113" t="s">
        <v>28</v>
      </c>
      <c r="N1087" s="113" t="s">
        <v>28</v>
      </c>
      <c r="O1087" s="113" t="s">
        <v>28</v>
      </c>
      <c r="P1087" s="113" t="s">
        <v>28</v>
      </c>
      <c r="Q1087" s="113" t="s">
        <v>28</v>
      </c>
      <c r="R1087" s="113" t="s">
        <v>28</v>
      </c>
      <c r="S1087" s="113" t="s">
        <v>28</v>
      </c>
      <c r="T1087" s="113" t="s">
        <v>28</v>
      </c>
      <c r="U1087" s="113" t="s">
        <v>28</v>
      </c>
      <c r="V1087" s="225" t="s">
        <v>28</v>
      </c>
      <c r="X1087" s="9" t="s">
        <v>0</v>
      </c>
    </row>
    <row r="1088" spans="1:24" x14ac:dyDescent="0.2">
      <c r="A1088" s="352" t="s">
        <v>1172</v>
      </c>
      <c r="B1088" s="25">
        <v>22</v>
      </c>
      <c r="C1088" s="21" t="s">
        <v>28</v>
      </c>
      <c r="D1088" s="18"/>
      <c r="E1088" s="22" t="s">
        <v>28</v>
      </c>
      <c r="F1088" s="22" t="s">
        <v>28</v>
      </c>
      <c r="G1088" s="26">
        <f t="shared" si="131"/>
        <v>0</v>
      </c>
      <c r="H1088" s="22" t="s">
        <v>28</v>
      </c>
      <c r="I1088" s="22" t="s">
        <v>28</v>
      </c>
      <c r="J1088" s="22" t="s">
        <v>28</v>
      </c>
      <c r="K1088" s="22" t="s">
        <v>28</v>
      </c>
      <c r="L1088" s="22" t="s">
        <v>28</v>
      </c>
      <c r="M1088" s="22" t="s">
        <v>28</v>
      </c>
      <c r="N1088" s="22" t="s">
        <v>28</v>
      </c>
      <c r="O1088" s="22" t="s">
        <v>28</v>
      </c>
      <c r="P1088" s="22" t="s">
        <v>28</v>
      </c>
      <c r="Q1088" s="22" t="s">
        <v>28</v>
      </c>
      <c r="R1088" s="22" t="s">
        <v>28</v>
      </c>
      <c r="S1088" s="22" t="s">
        <v>28</v>
      </c>
      <c r="T1088" s="22" t="s">
        <v>28</v>
      </c>
      <c r="U1088" s="22" t="s">
        <v>28</v>
      </c>
      <c r="V1088" s="23" t="s">
        <v>28</v>
      </c>
      <c r="X1088" s="9" t="s">
        <v>0</v>
      </c>
    </row>
    <row r="1089" spans="1:24" x14ac:dyDescent="0.2">
      <c r="A1089" s="352" t="s">
        <v>1173</v>
      </c>
      <c r="B1089" s="25">
        <v>23</v>
      </c>
      <c r="C1089" s="21" t="s">
        <v>28</v>
      </c>
      <c r="D1089" s="18"/>
      <c r="E1089" s="22" t="s">
        <v>28</v>
      </c>
      <c r="F1089" s="22" t="s">
        <v>28</v>
      </c>
      <c r="G1089" s="26">
        <f t="shared" si="131"/>
        <v>0</v>
      </c>
      <c r="H1089" s="22" t="s">
        <v>28</v>
      </c>
      <c r="I1089" s="22" t="s">
        <v>28</v>
      </c>
      <c r="J1089" s="22" t="s">
        <v>28</v>
      </c>
      <c r="K1089" s="22" t="s">
        <v>28</v>
      </c>
      <c r="L1089" s="22" t="s">
        <v>28</v>
      </c>
      <c r="M1089" s="22" t="s">
        <v>28</v>
      </c>
      <c r="N1089" s="22" t="s">
        <v>28</v>
      </c>
      <c r="O1089" s="22" t="s">
        <v>28</v>
      </c>
      <c r="P1089" s="22" t="s">
        <v>28</v>
      </c>
      <c r="Q1089" s="22" t="s">
        <v>28</v>
      </c>
      <c r="R1089" s="22" t="s">
        <v>28</v>
      </c>
      <c r="S1089" s="22" t="s">
        <v>28</v>
      </c>
      <c r="T1089" s="22" t="s">
        <v>28</v>
      </c>
      <c r="U1089" s="22" t="s">
        <v>28</v>
      </c>
      <c r="V1089" s="23" t="s">
        <v>28</v>
      </c>
      <c r="X1089" s="9" t="s">
        <v>0</v>
      </c>
    </row>
    <row r="1090" spans="1:24" x14ac:dyDescent="0.2">
      <c r="A1090" s="352" t="s">
        <v>1174</v>
      </c>
      <c r="B1090" s="25">
        <v>24</v>
      </c>
      <c r="C1090" s="21" t="s">
        <v>28</v>
      </c>
      <c r="D1090" s="18"/>
      <c r="E1090" s="22" t="s">
        <v>28</v>
      </c>
      <c r="F1090" s="22" t="s">
        <v>28</v>
      </c>
      <c r="G1090" s="26">
        <f t="shared" si="131"/>
        <v>0</v>
      </c>
      <c r="H1090" s="22" t="s">
        <v>28</v>
      </c>
      <c r="I1090" s="22" t="s">
        <v>28</v>
      </c>
      <c r="J1090" s="22" t="s">
        <v>28</v>
      </c>
      <c r="K1090" s="22" t="s">
        <v>28</v>
      </c>
      <c r="L1090" s="22" t="s">
        <v>28</v>
      </c>
      <c r="M1090" s="22" t="s">
        <v>28</v>
      </c>
      <c r="N1090" s="22" t="s">
        <v>28</v>
      </c>
      <c r="O1090" s="22" t="s">
        <v>28</v>
      </c>
      <c r="P1090" s="22" t="s">
        <v>28</v>
      </c>
      <c r="Q1090" s="22" t="s">
        <v>28</v>
      </c>
      <c r="R1090" s="22" t="s">
        <v>28</v>
      </c>
      <c r="S1090" s="22" t="s">
        <v>28</v>
      </c>
      <c r="T1090" s="22" t="s">
        <v>28</v>
      </c>
      <c r="U1090" s="22" t="s">
        <v>28</v>
      </c>
      <c r="V1090" s="23" t="s">
        <v>28</v>
      </c>
      <c r="X1090" s="9" t="s">
        <v>0</v>
      </c>
    </row>
    <row r="1091" spans="1:24" x14ac:dyDescent="0.2">
      <c r="A1091" s="352" t="s">
        <v>1175</v>
      </c>
      <c r="B1091" s="25">
        <v>25</v>
      </c>
      <c r="C1091" s="21" t="s">
        <v>28</v>
      </c>
      <c r="D1091" s="18"/>
      <c r="E1091" s="22" t="s">
        <v>28</v>
      </c>
      <c r="F1091" s="22" t="s">
        <v>28</v>
      </c>
      <c r="G1091" s="26">
        <f t="shared" si="131"/>
        <v>0</v>
      </c>
      <c r="H1091" s="22" t="s">
        <v>28</v>
      </c>
      <c r="I1091" s="22" t="s">
        <v>28</v>
      </c>
      <c r="J1091" s="22" t="s">
        <v>28</v>
      </c>
      <c r="K1091" s="22" t="s">
        <v>28</v>
      </c>
      <c r="L1091" s="22" t="s">
        <v>28</v>
      </c>
      <c r="M1091" s="22" t="s">
        <v>28</v>
      </c>
      <c r="N1091" s="22" t="s">
        <v>28</v>
      </c>
      <c r="O1091" s="22" t="s">
        <v>28</v>
      </c>
      <c r="P1091" s="22" t="s">
        <v>28</v>
      </c>
      <c r="Q1091" s="22" t="s">
        <v>28</v>
      </c>
      <c r="R1091" s="22" t="s">
        <v>28</v>
      </c>
      <c r="S1091" s="22" t="s">
        <v>28</v>
      </c>
      <c r="T1091" s="22" t="s">
        <v>28</v>
      </c>
      <c r="U1091" s="22" t="s">
        <v>28</v>
      </c>
      <c r="V1091" s="23" t="s">
        <v>28</v>
      </c>
      <c r="X1091" s="9" t="s">
        <v>0</v>
      </c>
    </row>
    <row r="1092" spans="1:24" x14ac:dyDescent="0.2">
      <c r="A1092" s="352" t="s">
        <v>1176</v>
      </c>
      <c r="B1092" s="25">
        <v>26</v>
      </c>
      <c r="C1092" s="21" t="s">
        <v>28</v>
      </c>
      <c r="D1092" s="18"/>
      <c r="E1092" s="22" t="s">
        <v>28</v>
      </c>
      <c r="F1092" s="22" t="s">
        <v>28</v>
      </c>
      <c r="G1092" s="26">
        <f t="shared" si="131"/>
        <v>0</v>
      </c>
      <c r="H1092" s="22" t="s">
        <v>28</v>
      </c>
      <c r="I1092" s="22" t="s">
        <v>28</v>
      </c>
      <c r="J1092" s="22" t="s">
        <v>28</v>
      </c>
      <c r="K1092" s="22" t="s">
        <v>28</v>
      </c>
      <c r="L1092" s="22" t="s">
        <v>28</v>
      </c>
      <c r="M1092" s="22" t="s">
        <v>28</v>
      </c>
      <c r="N1092" s="22" t="s">
        <v>28</v>
      </c>
      <c r="O1092" s="22" t="s">
        <v>28</v>
      </c>
      <c r="P1092" s="22" t="s">
        <v>28</v>
      </c>
      <c r="Q1092" s="22" t="s">
        <v>28</v>
      </c>
      <c r="R1092" s="22" t="s">
        <v>28</v>
      </c>
      <c r="S1092" s="22" t="s">
        <v>28</v>
      </c>
      <c r="T1092" s="22" t="s">
        <v>28</v>
      </c>
      <c r="U1092" s="22" t="s">
        <v>28</v>
      </c>
      <c r="V1092" s="23" t="s">
        <v>28</v>
      </c>
      <c r="X1092" s="9" t="s">
        <v>0</v>
      </c>
    </row>
    <row r="1093" spans="1:24" x14ac:dyDescent="0.2">
      <c r="A1093" s="352" t="s">
        <v>1177</v>
      </c>
      <c r="B1093" s="25">
        <v>27</v>
      </c>
      <c r="C1093" s="21" t="s">
        <v>28</v>
      </c>
      <c r="D1093" s="18"/>
      <c r="E1093" s="22" t="s">
        <v>28</v>
      </c>
      <c r="F1093" s="22" t="s">
        <v>28</v>
      </c>
      <c r="G1093" s="26">
        <f t="shared" si="131"/>
        <v>0</v>
      </c>
      <c r="H1093" s="22" t="s">
        <v>28</v>
      </c>
      <c r="I1093" s="22" t="s">
        <v>28</v>
      </c>
      <c r="J1093" s="22" t="s">
        <v>28</v>
      </c>
      <c r="K1093" s="22" t="s">
        <v>28</v>
      </c>
      <c r="L1093" s="22" t="s">
        <v>28</v>
      </c>
      <c r="M1093" s="22" t="s">
        <v>28</v>
      </c>
      <c r="N1093" s="22" t="s">
        <v>28</v>
      </c>
      <c r="O1093" s="22" t="s">
        <v>28</v>
      </c>
      <c r="P1093" s="22" t="s">
        <v>28</v>
      </c>
      <c r="Q1093" s="22" t="s">
        <v>28</v>
      </c>
      <c r="R1093" s="22" t="s">
        <v>28</v>
      </c>
      <c r="S1093" s="22" t="s">
        <v>28</v>
      </c>
      <c r="T1093" s="22" t="s">
        <v>28</v>
      </c>
      <c r="U1093" s="22" t="s">
        <v>28</v>
      </c>
      <c r="V1093" s="23" t="s">
        <v>28</v>
      </c>
      <c r="X1093" s="9" t="s">
        <v>0</v>
      </c>
    </row>
    <row r="1094" spans="1:24" x14ac:dyDescent="0.2">
      <c r="A1094" s="352" t="s">
        <v>1178</v>
      </c>
      <c r="B1094" s="25">
        <v>28</v>
      </c>
      <c r="C1094" s="21" t="s">
        <v>28</v>
      </c>
      <c r="D1094" s="18"/>
      <c r="E1094" s="22" t="s">
        <v>28</v>
      </c>
      <c r="F1094" s="22" t="s">
        <v>28</v>
      </c>
      <c r="G1094" s="26">
        <f t="shared" si="131"/>
        <v>0</v>
      </c>
      <c r="H1094" s="22" t="s">
        <v>28</v>
      </c>
      <c r="I1094" s="22" t="s">
        <v>28</v>
      </c>
      <c r="J1094" s="22" t="s">
        <v>28</v>
      </c>
      <c r="K1094" s="22" t="s">
        <v>28</v>
      </c>
      <c r="L1094" s="22" t="s">
        <v>28</v>
      </c>
      <c r="M1094" s="22" t="s">
        <v>28</v>
      </c>
      <c r="N1094" s="22" t="s">
        <v>28</v>
      </c>
      <c r="O1094" s="22" t="s">
        <v>28</v>
      </c>
      <c r="P1094" s="22" t="s">
        <v>28</v>
      </c>
      <c r="Q1094" s="22" t="s">
        <v>28</v>
      </c>
      <c r="R1094" s="22" t="s">
        <v>28</v>
      </c>
      <c r="S1094" s="22" t="s">
        <v>28</v>
      </c>
      <c r="T1094" s="22" t="s">
        <v>28</v>
      </c>
      <c r="U1094" s="22" t="s">
        <v>28</v>
      </c>
      <c r="V1094" s="23" t="s">
        <v>28</v>
      </c>
      <c r="X1094" s="9" t="s">
        <v>0</v>
      </c>
    </row>
    <row r="1095" spans="1:24" x14ac:dyDescent="0.2">
      <c r="A1095" s="354" t="s">
        <v>1179</v>
      </c>
      <c r="B1095" s="38">
        <v>29</v>
      </c>
      <c r="C1095" s="111" t="s">
        <v>28</v>
      </c>
      <c r="D1095" s="44"/>
      <c r="E1095" s="47" t="s">
        <v>28</v>
      </c>
      <c r="F1095" s="47" t="s">
        <v>28</v>
      </c>
      <c r="G1095" s="41">
        <f t="shared" si="131"/>
        <v>0</v>
      </c>
      <c r="H1095" s="47" t="s">
        <v>28</v>
      </c>
      <c r="I1095" s="47" t="s">
        <v>28</v>
      </c>
      <c r="J1095" s="47" t="s">
        <v>28</v>
      </c>
      <c r="K1095" s="47" t="s">
        <v>28</v>
      </c>
      <c r="L1095" s="47" t="s">
        <v>28</v>
      </c>
      <c r="M1095" s="47" t="s">
        <v>28</v>
      </c>
      <c r="N1095" s="47" t="s">
        <v>28</v>
      </c>
      <c r="O1095" s="47" t="s">
        <v>28</v>
      </c>
      <c r="P1095" s="47" t="s">
        <v>28</v>
      </c>
      <c r="Q1095" s="47" t="s">
        <v>28</v>
      </c>
      <c r="R1095" s="47" t="s">
        <v>28</v>
      </c>
      <c r="S1095" s="47" t="s">
        <v>28</v>
      </c>
      <c r="T1095" s="47" t="s">
        <v>28</v>
      </c>
      <c r="U1095" s="47" t="s">
        <v>28</v>
      </c>
      <c r="V1095" s="62" t="s">
        <v>28</v>
      </c>
      <c r="X1095" s="9" t="s">
        <v>0</v>
      </c>
    </row>
    <row r="1096" spans="1:24" x14ac:dyDescent="0.2">
      <c r="X1096" s="9" t="s">
        <v>0</v>
      </c>
    </row>
    <row r="1097" spans="1:24" ht="30" x14ac:dyDescent="0.2">
      <c r="A1097" s="226" t="s">
        <v>1190</v>
      </c>
      <c r="B1097" s="29"/>
      <c r="C1097" s="30"/>
      <c r="X1097" s="9" t="s">
        <v>0</v>
      </c>
    </row>
    <row r="1098" spans="1:24" x14ac:dyDescent="0.2">
      <c r="A1098" s="166" t="s">
        <v>1169</v>
      </c>
      <c r="B1098" s="24">
        <v>138</v>
      </c>
      <c r="C1098" s="32">
        <v>1</v>
      </c>
      <c r="X1098" s="9" t="s">
        <v>0</v>
      </c>
    </row>
    <row r="1099" spans="1:24" x14ac:dyDescent="0.2">
      <c r="A1099" s="291" t="s">
        <v>1171</v>
      </c>
      <c r="B1099" s="25">
        <v>1</v>
      </c>
      <c r="C1099" s="23" t="s">
        <v>28</v>
      </c>
      <c r="X1099" s="9" t="s">
        <v>0</v>
      </c>
    </row>
    <row r="1100" spans="1:24" x14ac:dyDescent="0.2">
      <c r="A1100" s="176" t="s">
        <v>1172</v>
      </c>
      <c r="B1100" s="25">
        <v>2</v>
      </c>
      <c r="C1100" s="23" t="s">
        <v>28</v>
      </c>
      <c r="X1100" s="9" t="s">
        <v>0</v>
      </c>
    </row>
    <row r="1101" spans="1:24" x14ac:dyDescent="0.2">
      <c r="A1101" s="176" t="s">
        <v>1173</v>
      </c>
      <c r="B1101" s="25">
        <v>3</v>
      </c>
      <c r="C1101" s="23" t="s">
        <v>28</v>
      </c>
      <c r="X1101" s="9" t="s">
        <v>0</v>
      </c>
    </row>
    <row r="1102" spans="1:24" x14ac:dyDescent="0.2">
      <c r="A1102" s="176" t="s">
        <v>1174</v>
      </c>
      <c r="B1102" s="25">
        <v>4</v>
      </c>
      <c r="C1102" s="23" t="s">
        <v>28</v>
      </c>
      <c r="X1102" s="9" t="s">
        <v>0</v>
      </c>
    </row>
    <row r="1103" spans="1:24" x14ac:dyDescent="0.2">
      <c r="A1103" s="176" t="s">
        <v>1175</v>
      </c>
      <c r="B1103" s="25">
        <v>5</v>
      </c>
      <c r="C1103" s="23" t="s">
        <v>28</v>
      </c>
      <c r="X1103" s="9" t="s">
        <v>0</v>
      </c>
    </row>
    <row r="1104" spans="1:24" x14ac:dyDescent="0.2">
      <c r="A1104" s="176" t="s">
        <v>1176</v>
      </c>
      <c r="B1104" s="25">
        <v>6</v>
      </c>
      <c r="C1104" s="23" t="s">
        <v>28</v>
      </c>
      <c r="X1104" s="9" t="s">
        <v>0</v>
      </c>
    </row>
    <row r="1105" spans="1:24" x14ac:dyDescent="0.2">
      <c r="A1105" s="176" t="s">
        <v>1177</v>
      </c>
      <c r="B1105" s="25">
        <v>7</v>
      </c>
      <c r="C1105" s="23" t="s">
        <v>28</v>
      </c>
      <c r="X1105" s="9" t="s">
        <v>0</v>
      </c>
    </row>
    <row r="1106" spans="1:24" x14ac:dyDescent="0.2">
      <c r="A1106" s="176" t="s">
        <v>1178</v>
      </c>
      <c r="B1106" s="25">
        <v>8</v>
      </c>
      <c r="C1106" s="23" t="s">
        <v>28</v>
      </c>
      <c r="X1106" s="9" t="s">
        <v>0</v>
      </c>
    </row>
    <row r="1107" spans="1:24" x14ac:dyDescent="0.2">
      <c r="A1107" s="177" t="s">
        <v>1179</v>
      </c>
      <c r="B1107" s="38">
        <v>9</v>
      </c>
      <c r="C1107" s="62" t="s">
        <v>28</v>
      </c>
      <c r="X1107" s="9" t="s">
        <v>0</v>
      </c>
    </row>
    <row r="1108" spans="1:24" x14ac:dyDescent="0.2">
      <c r="X1108" s="9" t="s">
        <v>0</v>
      </c>
    </row>
    <row r="1109" spans="1:24" ht="30" x14ac:dyDescent="0.2">
      <c r="A1109" s="226" t="s">
        <v>1478</v>
      </c>
      <c r="B1109" s="29"/>
      <c r="C1109" s="71" t="s">
        <v>1181</v>
      </c>
      <c r="D1109" s="71" t="s">
        <v>1132</v>
      </c>
      <c r="X1109" s="9" t="s">
        <v>0</v>
      </c>
    </row>
    <row r="1110" spans="1:24" x14ac:dyDescent="0.2">
      <c r="A1110" s="31"/>
      <c r="B1110" s="24">
        <v>139</v>
      </c>
      <c r="C1110" s="17">
        <v>1</v>
      </c>
      <c r="D1110" s="32">
        <v>2</v>
      </c>
      <c r="X1110" s="9" t="s">
        <v>0</v>
      </c>
    </row>
    <row r="1111" spans="1:24" x14ac:dyDescent="0.2">
      <c r="A1111" s="73" t="s">
        <v>137</v>
      </c>
      <c r="B1111" s="25">
        <v>1</v>
      </c>
      <c r="C1111" s="18"/>
      <c r="D1111" s="36">
        <f>SUM(D1112:D1115)</f>
        <v>0</v>
      </c>
      <c r="X1111" s="9" t="s">
        <v>0</v>
      </c>
    </row>
    <row r="1112" spans="1:24" x14ac:dyDescent="0.2">
      <c r="A1112" s="86" t="s">
        <v>1191</v>
      </c>
      <c r="B1112" s="25">
        <v>2</v>
      </c>
      <c r="C1112" s="18"/>
      <c r="D1112" s="36">
        <f>SUMPRODUCT($C$1120:$H$1128,'ICS Param'!$N$164:$S$172)</f>
        <v>0</v>
      </c>
      <c r="X1112" s="9" t="s">
        <v>0</v>
      </c>
    </row>
    <row r="1113" spans="1:24" x14ac:dyDescent="0.2">
      <c r="A1113" s="86" t="s">
        <v>1192</v>
      </c>
      <c r="B1113" s="25">
        <v>3</v>
      </c>
      <c r="C1113" s="18"/>
      <c r="D1113" s="36">
        <f>SUMPRODUCT($C$1133:$C$1136,'ICS Param'!$D$164:$D$167)</f>
        <v>0</v>
      </c>
      <c r="X1113" s="9" t="s">
        <v>0</v>
      </c>
    </row>
    <row r="1114" spans="1:24" x14ac:dyDescent="0.2">
      <c r="A1114" s="86" t="s">
        <v>1193</v>
      </c>
      <c r="B1114" s="25">
        <v>4</v>
      </c>
      <c r="C1114" s="18"/>
      <c r="D1114" s="36">
        <f>SUM($C$1140)*'ICS Param'!$D$172</f>
        <v>0</v>
      </c>
      <c r="X1114" s="9" t="s">
        <v>0</v>
      </c>
    </row>
    <row r="1115" spans="1:24" x14ac:dyDescent="0.2">
      <c r="A1115" s="88" t="s">
        <v>1194</v>
      </c>
      <c r="B1115" s="38">
        <v>5</v>
      </c>
      <c r="C1115" s="47" t="s">
        <v>28</v>
      </c>
      <c r="D1115" s="59">
        <f>SUM($C$1115)*'ICS Param'!$D$169</f>
        <v>0</v>
      </c>
      <c r="X1115" s="9" t="s">
        <v>0</v>
      </c>
    </row>
    <row r="1116" spans="1:24" x14ac:dyDescent="0.2">
      <c r="X1116" s="9" t="s">
        <v>0</v>
      </c>
    </row>
    <row r="1117" spans="1:24" ht="15" x14ac:dyDescent="0.2">
      <c r="A1117" s="215" t="s">
        <v>1477</v>
      </c>
      <c r="B1117" s="29"/>
      <c r="C1117" s="241" t="s">
        <v>1195</v>
      </c>
      <c r="D1117" s="142"/>
      <c r="E1117" s="142"/>
      <c r="F1117" s="142"/>
      <c r="G1117" s="142"/>
      <c r="H1117" s="143"/>
      <c r="X1117" s="9" t="s">
        <v>0</v>
      </c>
    </row>
    <row r="1118" spans="1:24" ht="30" x14ac:dyDescent="0.2">
      <c r="A1118" s="227" t="s">
        <v>1196</v>
      </c>
      <c r="B1118" s="10"/>
      <c r="C1118" s="71" t="s">
        <v>1197</v>
      </c>
      <c r="D1118" s="71" t="s">
        <v>1198</v>
      </c>
      <c r="E1118" s="71" t="s">
        <v>1199</v>
      </c>
      <c r="F1118" s="71" t="s">
        <v>1200</v>
      </c>
      <c r="G1118" s="71" t="s">
        <v>1201</v>
      </c>
      <c r="H1118" s="71" t="s">
        <v>1202</v>
      </c>
      <c r="X1118" s="9" t="s">
        <v>0</v>
      </c>
    </row>
    <row r="1119" spans="1:24" x14ac:dyDescent="0.2">
      <c r="A1119" s="31"/>
      <c r="B1119" s="24">
        <v>140</v>
      </c>
      <c r="C1119" s="17">
        <v>1</v>
      </c>
      <c r="D1119" s="17">
        <v>2</v>
      </c>
      <c r="E1119" s="17">
        <v>3</v>
      </c>
      <c r="F1119" s="17">
        <v>4</v>
      </c>
      <c r="G1119" s="17">
        <v>5</v>
      </c>
      <c r="H1119" s="32">
        <v>6</v>
      </c>
      <c r="X1119" s="9" t="s">
        <v>0</v>
      </c>
    </row>
    <row r="1120" spans="1:24" x14ac:dyDescent="0.2">
      <c r="A1120" s="73" t="s">
        <v>1203</v>
      </c>
      <c r="B1120" s="25">
        <v>1</v>
      </c>
      <c r="C1120" s="22" t="s">
        <v>28</v>
      </c>
      <c r="D1120" s="22" t="s">
        <v>28</v>
      </c>
      <c r="E1120" s="22" t="s">
        <v>28</v>
      </c>
      <c r="F1120" s="22" t="s">
        <v>28</v>
      </c>
      <c r="G1120" s="22" t="s">
        <v>28</v>
      </c>
      <c r="H1120" s="23" t="s">
        <v>28</v>
      </c>
      <c r="X1120" s="9" t="s">
        <v>0</v>
      </c>
    </row>
    <row r="1121" spans="1:24" x14ac:dyDescent="0.2">
      <c r="A1121" s="74" t="s">
        <v>1204</v>
      </c>
      <c r="B1121" s="25">
        <v>2</v>
      </c>
      <c r="C1121" s="22" t="s">
        <v>28</v>
      </c>
      <c r="D1121" s="22" t="s">
        <v>28</v>
      </c>
      <c r="E1121" s="22" t="s">
        <v>28</v>
      </c>
      <c r="F1121" s="22" t="s">
        <v>28</v>
      </c>
      <c r="G1121" s="22" t="s">
        <v>28</v>
      </c>
      <c r="H1121" s="23" t="s">
        <v>28</v>
      </c>
      <c r="X1121" s="9" t="s">
        <v>0</v>
      </c>
    </row>
    <row r="1122" spans="1:24" x14ac:dyDescent="0.2">
      <c r="A1122" s="74" t="s">
        <v>1205</v>
      </c>
      <c r="B1122" s="25">
        <v>3</v>
      </c>
      <c r="C1122" s="22" t="s">
        <v>28</v>
      </c>
      <c r="D1122" s="22" t="s">
        <v>28</v>
      </c>
      <c r="E1122" s="22" t="s">
        <v>28</v>
      </c>
      <c r="F1122" s="22" t="s">
        <v>28</v>
      </c>
      <c r="G1122" s="22" t="s">
        <v>28</v>
      </c>
      <c r="H1122" s="23" t="s">
        <v>28</v>
      </c>
      <c r="X1122" s="9" t="s">
        <v>0</v>
      </c>
    </row>
    <row r="1123" spans="1:24" x14ac:dyDescent="0.2">
      <c r="A1123" s="74" t="s">
        <v>1206</v>
      </c>
      <c r="B1123" s="25">
        <v>4</v>
      </c>
      <c r="C1123" s="22" t="s">
        <v>28</v>
      </c>
      <c r="D1123" s="22" t="s">
        <v>28</v>
      </c>
      <c r="E1123" s="22" t="s">
        <v>28</v>
      </c>
      <c r="F1123" s="22" t="s">
        <v>28</v>
      </c>
      <c r="G1123" s="22" t="s">
        <v>28</v>
      </c>
      <c r="H1123" s="23" t="s">
        <v>28</v>
      </c>
      <c r="X1123" s="9" t="s">
        <v>0</v>
      </c>
    </row>
    <row r="1124" spans="1:24" x14ac:dyDescent="0.2">
      <c r="A1124" s="74" t="s">
        <v>1207</v>
      </c>
      <c r="B1124" s="25">
        <v>5</v>
      </c>
      <c r="C1124" s="22" t="s">
        <v>28</v>
      </c>
      <c r="D1124" s="22" t="s">
        <v>28</v>
      </c>
      <c r="E1124" s="22" t="s">
        <v>28</v>
      </c>
      <c r="F1124" s="22" t="s">
        <v>28</v>
      </c>
      <c r="G1124" s="22" t="s">
        <v>28</v>
      </c>
      <c r="H1124" s="23" t="s">
        <v>28</v>
      </c>
      <c r="X1124" s="9" t="s">
        <v>0</v>
      </c>
    </row>
    <row r="1125" spans="1:24" x14ac:dyDescent="0.2">
      <c r="A1125" s="74" t="s">
        <v>1208</v>
      </c>
      <c r="B1125" s="25">
        <v>6</v>
      </c>
      <c r="C1125" s="22" t="s">
        <v>28</v>
      </c>
      <c r="D1125" s="22" t="s">
        <v>28</v>
      </c>
      <c r="E1125" s="22" t="s">
        <v>28</v>
      </c>
      <c r="F1125" s="22" t="s">
        <v>28</v>
      </c>
      <c r="G1125" s="22" t="s">
        <v>28</v>
      </c>
      <c r="H1125" s="23" t="s">
        <v>28</v>
      </c>
      <c r="X1125" s="9" t="s">
        <v>0</v>
      </c>
    </row>
    <row r="1126" spans="1:24" x14ac:dyDescent="0.2">
      <c r="A1126" s="74" t="s">
        <v>1209</v>
      </c>
      <c r="B1126" s="25">
        <v>7</v>
      </c>
      <c r="C1126" s="22" t="s">
        <v>28</v>
      </c>
      <c r="D1126" s="22" t="s">
        <v>28</v>
      </c>
      <c r="E1126" s="22" t="s">
        <v>28</v>
      </c>
      <c r="F1126" s="22" t="s">
        <v>28</v>
      </c>
      <c r="G1126" s="22" t="s">
        <v>28</v>
      </c>
      <c r="H1126" s="23" t="s">
        <v>28</v>
      </c>
      <c r="X1126" s="9" t="s">
        <v>0</v>
      </c>
    </row>
    <row r="1127" spans="1:24" x14ac:dyDescent="0.2">
      <c r="A1127" s="74" t="s">
        <v>1210</v>
      </c>
      <c r="B1127" s="25">
        <v>8</v>
      </c>
      <c r="C1127" s="22" t="s">
        <v>28</v>
      </c>
      <c r="D1127" s="22" t="s">
        <v>28</v>
      </c>
      <c r="E1127" s="22" t="s">
        <v>28</v>
      </c>
      <c r="F1127" s="22" t="s">
        <v>28</v>
      </c>
      <c r="G1127" s="22" t="s">
        <v>28</v>
      </c>
      <c r="H1127" s="23" t="s">
        <v>28</v>
      </c>
      <c r="X1127" s="9" t="s">
        <v>0</v>
      </c>
    </row>
    <row r="1128" spans="1:24" x14ac:dyDescent="0.2">
      <c r="A1128" s="13" t="s">
        <v>1211</v>
      </c>
      <c r="B1128" s="38">
        <v>9</v>
      </c>
      <c r="C1128" s="47" t="s">
        <v>28</v>
      </c>
      <c r="D1128" s="47" t="s">
        <v>28</v>
      </c>
      <c r="E1128" s="47" t="s">
        <v>28</v>
      </c>
      <c r="F1128" s="47" t="s">
        <v>28</v>
      </c>
      <c r="G1128" s="47" t="s">
        <v>28</v>
      </c>
      <c r="H1128" s="62" t="s">
        <v>28</v>
      </c>
      <c r="X1128" s="9" t="s">
        <v>0</v>
      </c>
    </row>
    <row r="1129" spans="1:24" x14ac:dyDescent="0.2">
      <c r="X1129" s="9" t="s">
        <v>0</v>
      </c>
    </row>
    <row r="1130" spans="1:24" ht="15" x14ac:dyDescent="0.2">
      <c r="A1130" s="215" t="s">
        <v>1477</v>
      </c>
      <c r="B1130" s="29"/>
      <c r="C1130" s="30"/>
      <c r="X1130" s="9" t="s">
        <v>0</v>
      </c>
    </row>
    <row r="1131" spans="1:24" ht="15" x14ac:dyDescent="0.2">
      <c r="A1131" s="227" t="s">
        <v>1212</v>
      </c>
      <c r="B1131" s="10"/>
      <c r="C1131" s="40"/>
      <c r="X1131" s="9" t="s">
        <v>0</v>
      </c>
    </row>
    <row r="1132" spans="1:24" x14ac:dyDescent="0.2">
      <c r="A1132" s="284" t="s">
        <v>1213</v>
      </c>
      <c r="B1132" s="24">
        <v>141</v>
      </c>
      <c r="C1132" s="32">
        <v>1</v>
      </c>
      <c r="X1132" s="9" t="s">
        <v>0</v>
      </c>
    </row>
    <row r="1133" spans="1:24" x14ac:dyDescent="0.2">
      <c r="A1133" s="73" t="s">
        <v>1214</v>
      </c>
      <c r="B1133" s="25">
        <v>1</v>
      </c>
      <c r="C1133" s="23" t="s">
        <v>28</v>
      </c>
      <c r="X1133" s="9" t="s">
        <v>0</v>
      </c>
    </row>
    <row r="1134" spans="1:24" x14ac:dyDescent="0.2">
      <c r="A1134" s="74" t="s">
        <v>1215</v>
      </c>
      <c r="B1134" s="25">
        <v>2</v>
      </c>
      <c r="C1134" s="23" t="s">
        <v>28</v>
      </c>
      <c r="X1134" s="9" t="s">
        <v>0</v>
      </c>
    </row>
    <row r="1135" spans="1:24" x14ac:dyDescent="0.2">
      <c r="A1135" s="74" t="s">
        <v>1216</v>
      </c>
      <c r="B1135" s="25">
        <v>3</v>
      </c>
      <c r="C1135" s="23" t="s">
        <v>28</v>
      </c>
      <c r="X1135" s="9" t="s">
        <v>0</v>
      </c>
    </row>
    <row r="1136" spans="1:24" x14ac:dyDescent="0.2">
      <c r="A1136" s="13" t="s">
        <v>1217</v>
      </c>
      <c r="B1136" s="38">
        <v>4</v>
      </c>
      <c r="C1136" s="62" t="s">
        <v>28</v>
      </c>
      <c r="X1136" s="9" t="s">
        <v>0</v>
      </c>
    </row>
    <row r="1137" spans="1:24" x14ac:dyDescent="0.2">
      <c r="X1137" s="9" t="s">
        <v>0</v>
      </c>
    </row>
    <row r="1138" spans="1:24" ht="15" x14ac:dyDescent="0.2">
      <c r="A1138" s="215" t="s">
        <v>1218</v>
      </c>
      <c r="B1138" s="29"/>
      <c r="C1138" s="30"/>
      <c r="X1138" s="9" t="s">
        <v>0</v>
      </c>
    </row>
    <row r="1139" spans="1:24" x14ac:dyDescent="0.2">
      <c r="A1139" s="31"/>
      <c r="B1139" s="24">
        <v>142</v>
      </c>
      <c r="C1139" s="32">
        <v>1</v>
      </c>
      <c r="X1139" s="9" t="s">
        <v>0</v>
      </c>
    </row>
    <row r="1140" spans="1:24" x14ac:dyDescent="0.2">
      <c r="A1140" s="12" t="s">
        <v>1181</v>
      </c>
      <c r="B1140" s="38">
        <v>1</v>
      </c>
      <c r="C1140" s="62" t="s">
        <v>28</v>
      </c>
      <c r="X1140" s="9" t="s">
        <v>0</v>
      </c>
    </row>
    <row r="1141" spans="1:24" x14ac:dyDescent="0.2">
      <c r="X1141" s="9" t="s">
        <v>0</v>
      </c>
    </row>
    <row r="1142" spans="1:24" ht="45" x14ac:dyDescent="0.25">
      <c r="A1142" s="295" t="s">
        <v>1479</v>
      </c>
      <c r="B1142" s="29"/>
      <c r="C1142" s="71" t="s">
        <v>1132</v>
      </c>
      <c r="X1142" s="9" t="s">
        <v>0</v>
      </c>
    </row>
    <row r="1143" spans="1:24" x14ac:dyDescent="0.2">
      <c r="A1143" s="284"/>
      <c r="B1143" s="24">
        <v>143</v>
      </c>
      <c r="C1143" s="32">
        <v>1</v>
      </c>
      <c r="X1143" s="9" t="s">
        <v>0</v>
      </c>
    </row>
    <row r="1144" spans="1:24" x14ac:dyDescent="0.2">
      <c r="A1144" s="73" t="s">
        <v>137</v>
      </c>
      <c r="B1144" s="25">
        <v>1</v>
      </c>
      <c r="C1144" s="36">
        <f>SUM(C1145:C1146)</f>
        <v>0</v>
      </c>
      <c r="X1144" s="9" t="s">
        <v>0</v>
      </c>
    </row>
    <row r="1145" spans="1:24" x14ac:dyDescent="0.2">
      <c r="A1145" s="86" t="s">
        <v>1219</v>
      </c>
      <c r="B1145" s="25">
        <v>2</v>
      </c>
      <c r="C1145" s="23" t="s">
        <v>28</v>
      </c>
      <c r="X1145" s="9" t="s">
        <v>0</v>
      </c>
    </row>
    <row r="1146" spans="1:24" x14ac:dyDescent="0.2">
      <c r="A1146" s="88" t="s">
        <v>1220</v>
      </c>
      <c r="B1146" s="38">
        <v>3</v>
      </c>
      <c r="C1146" s="62" t="s">
        <v>28</v>
      </c>
      <c r="X1146" s="9" t="s">
        <v>0</v>
      </c>
    </row>
    <row r="1147" spans="1:24" x14ac:dyDescent="0.2">
      <c r="X1147" s="9" t="s">
        <v>0</v>
      </c>
    </row>
    <row r="1148" spans="1:24" ht="75" customHeight="1" x14ac:dyDescent="0.2">
      <c r="A1148" s="215" t="s">
        <v>1221</v>
      </c>
      <c r="B1148" s="29"/>
      <c r="C1148" s="71" t="s">
        <v>1150</v>
      </c>
      <c r="D1148" s="296"/>
      <c r="E1148" s="297"/>
      <c r="F1148" s="71" t="s">
        <v>1222</v>
      </c>
      <c r="G1148" s="71" t="s">
        <v>1223</v>
      </c>
      <c r="X1148" s="9" t="s">
        <v>0</v>
      </c>
    </row>
    <row r="1149" spans="1:24" x14ac:dyDescent="0.2">
      <c r="A1149" s="31"/>
      <c r="B1149" s="24">
        <v>144</v>
      </c>
      <c r="C1149" s="17">
        <v>1</v>
      </c>
      <c r="D1149" s="17"/>
      <c r="E1149" s="17"/>
      <c r="F1149" s="17">
        <v>4</v>
      </c>
      <c r="G1149" s="32" t="s">
        <v>1224</v>
      </c>
      <c r="X1149" s="9" t="s">
        <v>0</v>
      </c>
    </row>
    <row r="1150" spans="1:24" x14ac:dyDescent="0.2">
      <c r="A1150" s="73" t="s">
        <v>1225</v>
      </c>
      <c r="B1150" s="25"/>
      <c r="C1150" s="18"/>
      <c r="D1150" s="18"/>
      <c r="E1150" s="18"/>
      <c r="F1150" s="18"/>
      <c r="G1150" s="34"/>
      <c r="X1150" s="9" t="s">
        <v>0</v>
      </c>
    </row>
    <row r="1151" spans="1:24" x14ac:dyDescent="0.2">
      <c r="A1151" s="86" t="s">
        <v>1226</v>
      </c>
      <c r="B1151" s="25">
        <v>1</v>
      </c>
      <c r="C1151" s="22" t="s">
        <v>28</v>
      </c>
      <c r="D1151" s="18"/>
      <c r="E1151" s="18"/>
      <c r="F1151" s="22" t="s">
        <v>28</v>
      </c>
      <c r="G1151" s="36">
        <f>SUM(C1151,F1151)</f>
        <v>0</v>
      </c>
      <c r="X1151" s="9" t="s">
        <v>0</v>
      </c>
    </row>
    <row r="1152" spans="1:24" x14ac:dyDescent="0.2">
      <c r="A1152" s="86" t="s">
        <v>1227</v>
      </c>
      <c r="B1152" s="25">
        <v>2</v>
      </c>
      <c r="C1152" s="22" t="s">
        <v>28</v>
      </c>
      <c r="D1152" s="18"/>
      <c r="E1152" s="18"/>
      <c r="F1152" s="22" t="s">
        <v>28</v>
      </c>
      <c r="G1152" s="36">
        <f>SUM(C1152,F1152)</f>
        <v>0</v>
      </c>
      <c r="X1152" s="9" t="s">
        <v>0</v>
      </c>
    </row>
    <row r="1153" spans="1:24" x14ac:dyDescent="0.2">
      <c r="A1153" s="86" t="s">
        <v>1228</v>
      </c>
      <c r="B1153" s="25">
        <v>3</v>
      </c>
      <c r="C1153" s="22" t="s">
        <v>28</v>
      </c>
      <c r="D1153" s="18"/>
      <c r="E1153" s="18"/>
      <c r="F1153" s="22" t="s">
        <v>28</v>
      </c>
      <c r="G1153" s="36">
        <f>SUM(C1153,F1153)</f>
        <v>0</v>
      </c>
      <c r="X1153" s="9" t="s">
        <v>0</v>
      </c>
    </row>
    <row r="1154" spans="1:24" x14ac:dyDescent="0.2">
      <c r="A1154" s="73" t="s">
        <v>1229</v>
      </c>
      <c r="B1154" s="25">
        <v>4</v>
      </c>
      <c r="C1154" s="77"/>
      <c r="D1154" s="78"/>
      <c r="E1154" s="78"/>
      <c r="F1154" s="78"/>
      <c r="G1154" s="80"/>
      <c r="X1154" s="9" t="s">
        <v>0</v>
      </c>
    </row>
    <row r="1155" spans="1:24" x14ac:dyDescent="0.2">
      <c r="A1155" s="86" t="s">
        <v>1230</v>
      </c>
      <c r="B1155" s="25">
        <v>5</v>
      </c>
      <c r="C1155" s="21" t="s">
        <v>28</v>
      </c>
      <c r="D1155" s="18"/>
      <c r="E1155" s="18"/>
      <c r="F1155" s="22" t="s">
        <v>28</v>
      </c>
      <c r="G1155" s="36">
        <f t="shared" ref="G1155:G1161" si="132">SUM(C1155,F1155)</f>
        <v>0</v>
      </c>
      <c r="X1155" s="9" t="s">
        <v>0</v>
      </c>
    </row>
    <row r="1156" spans="1:24" x14ac:dyDescent="0.2">
      <c r="A1156" s="86" t="s">
        <v>1231</v>
      </c>
      <c r="B1156" s="25">
        <v>6</v>
      </c>
      <c r="C1156" s="21" t="s">
        <v>28</v>
      </c>
      <c r="D1156" s="18"/>
      <c r="E1156" s="18"/>
      <c r="F1156" s="22" t="s">
        <v>28</v>
      </c>
      <c r="G1156" s="36">
        <f t="shared" si="132"/>
        <v>0</v>
      </c>
      <c r="X1156" s="9" t="s">
        <v>0</v>
      </c>
    </row>
    <row r="1157" spans="1:24" x14ac:dyDescent="0.2">
      <c r="A1157" s="86" t="s">
        <v>1227</v>
      </c>
      <c r="B1157" s="25">
        <v>7</v>
      </c>
      <c r="C1157" s="21" t="s">
        <v>28</v>
      </c>
      <c r="D1157" s="18"/>
      <c r="E1157" s="18"/>
      <c r="F1157" s="22" t="s">
        <v>28</v>
      </c>
      <c r="G1157" s="36">
        <f t="shared" si="132"/>
        <v>0</v>
      </c>
      <c r="X1157" s="9" t="s">
        <v>0</v>
      </c>
    </row>
    <row r="1158" spans="1:24" x14ac:dyDescent="0.2">
      <c r="A1158" s="86" t="s">
        <v>1232</v>
      </c>
      <c r="B1158" s="25">
        <v>8</v>
      </c>
      <c r="C1158" s="21" t="s">
        <v>28</v>
      </c>
      <c r="D1158" s="18"/>
      <c r="E1158" s="18"/>
      <c r="F1158" s="22" t="s">
        <v>28</v>
      </c>
      <c r="G1158" s="36">
        <f t="shared" si="132"/>
        <v>0</v>
      </c>
      <c r="X1158" s="9" t="s">
        <v>0</v>
      </c>
    </row>
    <row r="1159" spans="1:24" x14ac:dyDescent="0.2">
      <c r="A1159" s="86" t="s">
        <v>1233</v>
      </c>
      <c r="B1159" s="25">
        <v>9</v>
      </c>
      <c r="C1159" s="21" t="s">
        <v>28</v>
      </c>
      <c r="D1159" s="18"/>
      <c r="E1159" s="18"/>
      <c r="F1159" s="22" t="s">
        <v>28</v>
      </c>
      <c r="G1159" s="36">
        <f t="shared" si="132"/>
        <v>0</v>
      </c>
      <c r="X1159" s="9" t="s">
        <v>0</v>
      </c>
    </row>
    <row r="1160" spans="1:24" x14ac:dyDescent="0.2">
      <c r="A1160" s="88" t="s">
        <v>1234</v>
      </c>
      <c r="B1160" s="25">
        <v>10</v>
      </c>
      <c r="C1160" s="111" t="s">
        <v>28</v>
      </c>
      <c r="D1160" s="44"/>
      <c r="E1160" s="44"/>
      <c r="F1160" s="47" t="s">
        <v>28</v>
      </c>
      <c r="G1160" s="59">
        <f t="shared" si="132"/>
        <v>0</v>
      </c>
      <c r="X1160" s="9" t="s">
        <v>0</v>
      </c>
    </row>
    <row r="1161" spans="1:24" x14ac:dyDescent="0.2">
      <c r="A1161" s="13" t="s">
        <v>1179</v>
      </c>
      <c r="B1161" s="38">
        <v>11</v>
      </c>
      <c r="C1161" s="47" t="s">
        <v>28</v>
      </c>
      <c r="D1161" s="44"/>
      <c r="E1161" s="44"/>
      <c r="F1161" s="47" t="s">
        <v>28</v>
      </c>
      <c r="G1161" s="59">
        <f t="shared" si="132"/>
        <v>0</v>
      </c>
      <c r="X1161" s="9" t="s">
        <v>0</v>
      </c>
    </row>
    <row r="1162" spans="1:24" x14ac:dyDescent="0.2">
      <c r="X1162" s="9" t="s">
        <v>0</v>
      </c>
    </row>
    <row r="1163" spans="1:24" ht="15" x14ac:dyDescent="0.2">
      <c r="A1163" s="215" t="s">
        <v>1235</v>
      </c>
      <c r="B1163" s="29"/>
      <c r="C1163" s="71" t="s">
        <v>1236</v>
      </c>
      <c r="X1163" s="9" t="s">
        <v>0</v>
      </c>
    </row>
    <row r="1164" spans="1:24" x14ac:dyDescent="0.2">
      <c r="A1164" s="31"/>
      <c r="B1164" s="24">
        <v>145</v>
      </c>
      <c r="C1164" s="32">
        <v>1</v>
      </c>
      <c r="X1164" s="9" t="s">
        <v>0</v>
      </c>
    </row>
    <row r="1165" spans="1:24" x14ac:dyDescent="0.2">
      <c r="A1165" s="73" t="s">
        <v>1237</v>
      </c>
      <c r="B1165" s="25">
        <v>1</v>
      </c>
      <c r="C1165" s="23" t="s">
        <v>28</v>
      </c>
      <c r="X1165" s="9" t="s">
        <v>0</v>
      </c>
    </row>
    <row r="1166" spans="1:24" x14ac:dyDescent="0.2">
      <c r="A1166" s="74" t="s">
        <v>1238</v>
      </c>
      <c r="B1166" s="25">
        <v>2</v>
      </c>
      <c r="C1166" s="23" t="s">
        <v>28</v>
      </c>
      <c r="X1166" s="9" t="s">
        <v>0</v>
      </c>
    </row>
    <row r="1167" spans="1:24" x14ac:dyDescent="0.2">
      <c r="A1167" s="74" t="s">
        <v>1239</v>
      </c>
      <c r="B1167" s="25">
        <v>3</v>
      </c>
      <c r="C1167" s="23" t="s">
        <v>28</v>
      </c>
      <c r="X1167" s="9" t="s">
        <v>0</v>
      </c>
    </row>
    <row r="1168" spans="1:24" x14ac:dyDescent="0.2">
      <c r="A1168" s="74" t="s">
        <v>1240</v>
      </c>
      <c r="B1168" s="25">
        <v>4</v>
      </c>
      <c r="C1168" s="23" t="s">
        <v>28</v>
      </c>
      <c r="X1168" s="9" t="s">
        <v>0</v>
      </c>
    </row>
    <row r="1169" spans="1:24" x14ac:dyDescent="0.2">
      <c r="A1169" s="74" t="s">
        <v>1241</v>
      </c>
      <c r="B1169" s="25">
        <v>5</v>
      </c>
      <c r="C1169" s="23" t="s">
        <v>28</v>
      </c>
      <c r="X1169" s="9" t="s">
        <v>0</v>
      </c>
    </row>
    <row r="1170" spans="1:24" x14ac:dyDescent="0.2">
      <c r="A1170" s="13" t="s">
        <v>1242</v>
      </c>
      <c r="B1170" s="38">
        <v>6</v>
      </c>
      <c r="C1170" s="62" t="s">
        <v>28</v>
      </c>
      <c r="X1170" s="9" t="s">
        <v>0</v>
      </c>
    </row>
    <row r="1171" spans="1:24" x14ac:dyDescent="0.2">
      <c r="X1171" s="9" t="s">
        <v>0</v>
      </c>
    </row>
    <row r="1172" spans="1:24" ht="15" x14ac:dyDescent="0.2">
      <c r="A1172" s="215" t="s">
        <v>1243</v>
      </c>
      <c r="B1172" s="29"/>
      <c r="C1172" s="30"/>
      <c r="X1172" s="9" t="s">
        <v>0</v>
      </c>
    </row>
    <row r="1173" spans="1:24" x14ac:dyDescent="0.2">
      <c r="A1173" s="31"/>
      <c r="B1173" s="24">
        <v>146</v>
      </c>
      <c r="C1173" s="32">
        <v>1</v>
      </c>
      <c r="X1173" s="9" t="s">
        <v>0</v>
      </c>
    </row>
    <row r="1174" spans="1:24" x14ac:dyDescent="0.2">
      <c r="A1174" s="73" t="s">
        <v>1244</v>
      </c>
      <c r="B1174" s="25">
        <v>1</v>
      </c>
      <c r="C1174" s="23" t="s">
        <v>28</v>
      </c>
      <c r="X1174" s="9" t="s">
        <v>0</v>
      </c>
    </row>
    <row r="1175" spans="1:24" x14ac:dyDescent="0.2">
      <c r="A1175" s="13" t="s">
        <v>1141</v>
      </c>
      <c r="B1175" s="38">
        <v>2</v>
      </c>
      <c r="C1175" s="62" t="s">
        <v>28</v>
      </c>
      <c r="X1175" s="9" t="s">
        <v>0</v>
      </c>
    </row>
    <row r="1176" spans="1:24" x14ac:dyDescent="0.2">
      <c r="X1176" s="9" t="s">
        <v>0</v>
      </c>
    </row>
    <row r="1177" spans="1:24" ht="15" x14ac:dyDescent="0.2">
      <c r="A1177" s="215" t="s">
        <v>1245</v>
      </c>
      <c r="B1177" s="29"/>
      <c r="C1177" s="30"/>
      <c r="X1177" s="9" t="s">
        <v>0</v>
      </c>
    </row>
    <row r="1178" spans="1:24" x14ac:dyDescent="0.2">
      <c r="A1178" s="55">
        <v>100</v>
      </c>
      <c r="B1178" s="144">
        <v>147</v>
      </c>
      <c r="C1178" s="32">
        <v>1</v>
      </c>
      <c r="X1178" s="9" t="s">
        <v>0</v>
      </c>
    </row>
    <row r="1179" spans="1:24" x14ac:dyDescent="0.2">
      <c r="A1179" s="54"/>
      <c r="B1179" s="25">
        <v>1</v>
      </c>
      <c r="C1179" s="23" t="s">
        <v>28</v>
      </c>
      <c r="X1179" s="9" t="s">
        <v>0</v>
      </c>
    </row>
    <row r="1180" spans="1:24" x14ac:dyDescent="0.2">
      <c r="A1180" s="54"/>
      <c r="B1180" s="25">
        <v>2</v>
      </c>
      <c r="C1180" s="23" t="s">
        <v>28</v>
      </c>
      <c r="X1180" s="9" t="s">
        <v>0</v>
      </c>
    </row>
    <row r="1181" spans="1:24" x14ac:dyDescent="0.2">
      <c r="A1181" s="54"/>
      <c r="B1181" s="25">
        <v>3</v>
      </c>
      <c r="C1181" s="23" t="s">
        <v>28</v>
      </c>
      <c r="X1181" s="9" t="s">
        <v>0</v>
      </c>
    </row>
    <row r="1182" spans="1:24" x14ac:dyDescent="0.2">
      <c r="A1182" s="54"/>
      <c r="B1182" s="25">
        <v>4</v>
      </c>
      <c r="C1182" s="23" t="s">
        <v>28</v>
      </c>
      <c r="X1182" s="9" t="s">
        <v>0</v>
      </c>
    </row>
    <row r="1183" spans="1:24" x14ac:dyDescent="0.2">
      <c r="A1183" s="54"/>
      <c r="B1183" s="25">
        <v>5</v>
      </c>
      <c r="C1183" s="23" t="s">
        <v>28</v>
      </c>
      <c r="X1183" s="9" t="s">
        <v>0</v>
      </c>
    </row>
    <row r="1184" spans="1:24" x14ac:dyDescent="0.2">
      <c r="A1184" s="61"/>
      <c r="B1184" s="38">
        <v>6</v>
      </c>
      <c r="C1184" s="62" t="s">
        <v>28</v>
      </c>
      <c r="X1184" s="9" t="s">
        <v>0</v>
      </c>
    </row>
    <row r="1185" spans="1:24" x14ac:dyDescent="0.2">
      <c r="X1185" s="9" t="s">
        <v>0</v>
      </c>
    </row>
    <row r="1186" spans="1:24" ht="15" x14ac:dyDescent="0.2">
      <c r="A1186" s="215"/>
      <c r="B1186" s="24">
        <v>148</v>
      </c>
      <c r="C1186" s="32">
        <v>1</v>
      </c>
      <c r="X1186" s="9" t="s">
        <v>0</v>
      </c>
    </row>
    <row r="1187" spans="1:24" ht="15" x14ac:dyDescent="0.25">
      <c r="A1187" s="298" t="s">
        <v>1246</v>
      </c>
      <c r="B1187" s="38">
        <v>1</v>
      </c>
      <c r="C1187" s="62" t="s">
        <v>28</v>
      </c>
      <c r="X1187" s="9" t="s">
        <v>0</v>
      </c>
    </row>
    <row r="1188" spans="1:24" x14ac:dyDescent="0.2">
      <c r="X1188" s="9" t="s">
        <v>0</v>
      </c>
    </row>
    <row r="1189" spans="1:24" ht="15" x14ac:dyDescent="0.25">
      <c r="A1189" s="127" t="s">
        <v>1247</v>
      </c>
      <c r="B1189" s="9" t="s">
        <v>0</v>
      </c>
      <c r="C1189" s="9" t="s">
        <v>0</v>
      </c>
      <c r="D1189" s="9" t="s">
        <v>0</v>
      </c>
      <c r="E1189" s="9" t="s">
        <v>0</v>
      </c>
      <c r="F1189" s="9" t="s">
        <v>0</v>
      </c>
      <c r="G1189" s="9" t="s">
        <v>0</v>
      </c>
      <c r="H1189" s="9" t="s">
        <v>0</v>
      </c>
      <c r="I1189" s="9" t="s">
        <v>0</v>
      </c>
      <c r="J1189" s="9" t="s">
        <v>0</v>
      </c>
      <c r="K1189" s="9" t="s">
        <v>0</v>
      </c>
      <c r="L1189" s="9" t="s">
        <v>0</v>
      </c>
      <c r="M1189" s="9" t="s">
        <v>0</v>
      </c>
      <c r="N1189" s="9" t="s">
        <v>0</v>
      </c>
      <c r="O1189" s="9" t="s">
        <v>0</v>
      </c>
      <c r="P1189" s="9" t="s">
        <v>0</v>
      </c>
      <c r="Q1189" s="9" t="s">
        <v>0</v>
      </c>
      <c r="R1189" s="9" t="s">
        <v>0</v>
      </c>
      <c r="S1189" s="9" t="s">
        <v>0</v>
      </c>
      <c r="T1189" s="9" t="s">
        <v>0</v>
      </c>
      <c r="U1189" s="9" t="s">
        <v>0</v>
      </c>
      <c r="V1189" s="9" t="s">
        <v>0</v>
      </c>
      <c r="W1189" s="9" t="s">
        <v>0</v>
      </c>
      <c r="X1189" s="9" t="s">
        <v>0</v>
      </c>
    </row>
    <row r="1190" spans="1:24" x14ac:dyDescent="0.2">
      <c r="X1190" s="9" t="s">
        <v>0</v>
      </c>
    </row>
    <row r="1191" spans="1:24" x14ac:dyDescent="0.2">
      <c r="A1191" s="28"/>
      <c r="B1191" s="30"/>
      <c r="C1191" s="14" t="s">
        <v>445</v>
      </c>
      <c r="D1191" s="15"/>
      <c r="E1191" s="16"/>
      <c r="F1191" s="14" t="s">
        <v>1248</v>
      </c>
      <c r="G1191" s="15"/>
      <c r="H1191" s="16"/>
      <c r="I1191" s="14" t="s">
        <v>1249</v>
      </c>
      <c r="J1191" s="15"/>
      <c r="K1191" s="16"/>
      <c r="X1191" s="9" t="s">
        <v>0</v>
      </c>
    </row>
    <row r="1192" spans="1:24" ht="87.6" customHeight="1" x14ac:dyDescent="0.2">
      <c r="A1192" s="165" t="s">
        <v>135</v>
      </c>
      <c r="B1192" s="40"/>
      <c r="C1192" s="71" t="s">
        <v>1250</v>
      </c>
      <c r="D1192" s="71" t="s">
        <v>1251</v>
      </c>
      <c r="E1192" s="71" t="s">
        <v>463</v>
      </c>
      <c r="F1192" s="71" t="s">
        <v>1250</v>
      </c>
      <c r="G1192" s="71" t="s">
        <v>1251</v>
      </c>
      <c r="H1192" s="71" t="s">
        <v>463</v>
      </c>
      <c r="I1192" s="71" t="s">
        <v>1252</v>
      </c>
      <c r="J1192" s="71" t="s">
        <v>1253</v>
      </c>
      <c r="K1192" s="71" t="s">
        <v>1254</v>
      </c>
      <c r="X1192" s="9" t="s">
        <v>0</v>
      </c>
    </row>
    <row r="1193" spans="1:24" x14ac:dyDescent="0.2">
      <c r="A1193" s="31"/>
      <c r="B1193" s="24">
        <v>149</v>
      </c>
      <c r="C1193" s="17">
        <v>1</v>
      </c>
      <c r="D1193" s="17">
        <v>2</v>
      </c>
      <c r="E1193" s="17">
        <v>3</v>
      </c>
      <c r="F1193" s="17"/>
      <c r="G1193" s="17"/>
      <c r="H1193" s="17"/>
      <c r="I1193" s="17">
        <v>4</v>
      </c>
      <c r="J1193" s="17">
        <v>5</v>
      </c>
      <c r="K1193" s="32">
        <v>6</v>
      </c>
      <c r="X1193" s="9" t="s">
        <v>0</v>
      </c>
    </row>
    <row r="1194" spans="1:24" x14ac:dyDescent="0.2">
      <c r="A1194" s="73" t="s">
        <v>137</v>
      </c>
      <c r="B1194" s="25">
        <v>1</v>
      </c>
      <c r="C1194" s="18"/>
      <c r="D1194" s="18"/>
      <c r="E1194" s="18"/>
      <c r="F1194" s="18"/>
      <c r="G1194" s="18"/>
      <c r="H1194" s="18"/>
      <c r="I1194" s="26">
        <f>SUM(I1195:I1197)</f>
        <v>0</v>
      </c>
      <c r="J1194" s="26">
        <f>SUM(J1195:J1197)</f>
        <v>0</v>
      </c>
      <c r="K1194" s="36">
        <f>SUM(K1195:K1197)</f>
        <v>0</v>
      </c>
      <c r="X1194" s="9" t="s">
        <v>0</v>
      </c>
    </row>
    <row r="1195" spans="1:24" x14ac:dyDescent="0.2">
      <c r="A1195" s="86" t="s">
        <v>610</v>
      </c>
      <c r="B1195" s="25">
        <v>2</v>
      </c>
      <c r="C1195" s="26">
        <f>I1203</f>
        <v>0</v>
      </c>
      <c r="D1195" s="26">
        <f>I1211</f>
        <v>0</v>
      </c>
      <c r="E1195" s="26">
        <f>I1215</f>
        <v>0</v>
      </c>
      <c r="F1195" s="299">
        <v>2.75E-2</v>
      </c>
      <c r="G1195" s="299">
        <v>2.75E-2</v>
      </c>
      <c r="H1195" s="299">
        <v>2.75E-2</v>
      </c>
      <c r="I1195" s="26">
        <f>IFERROR(MAX(C1195*F1195,E1195*H1195),0)</f>
        <v>0</v>
      </c>
      <c r="J1195" s="26">
        <f>D1195*G1195</f>
        <v>0</v>
      </c>
      <c r="K1195" s="36">
        <f>I1195+J1195</f>
        <v>0</v>
      </c>
      <c r="X1195" s="9" t="s">
        <v>0</v>
      </c>
    </row>
    <row r="1196" spans="1:24" x14ac:dyDescent="0.2">
      <c r="A1196" s="86" t="s">
        <v>1255</v>
      </c>
      <c r="B1196" s="25">
        <v>3</v>
      </c>
      <c r="C1196" s="26">
        <f>I1204</f>
        <v>0</v>
      </c>
      <c r="D1196" s="26">
        <f>I1212</f>
        <v>0</v>
      </c>
      <c r="E1196" s="26">
        <f>I1216</f>
        <v>0</v>
      </c>
      <c r="F1196" s="299">
        <v>0.04</v>
      </c>
      <c r="G1196" s="299">
        <v>0.04</v>
      </c>
      <c r="H1196" s="299">
        <v>4.4999999999999997E-3</v>
      </c>
      <c r="I1196" s="26">
        <f>IFERROR(MAX(C1196*F1196,E1196*H1196),0)</f>
        <v>0</v>
      </c>
      <c r="J1196" s="26">
        <f>D1196*G1196</f>
        <v>0</v>
      </c>
      <c r="K1196" s="36">
        <f>I1196+J1196</f>
        <v>0</v>
      </c>
      <c r="X1196" s="9" t="s">
        <v>0</v>
      </c>
    </row>
    <row r="1197" spans="1:24" x14ac:dyDescent="0.2">
      <c r="A1197" s="88" t="s">
        <v>1256</v>
      </c>
      <c r="B1197" s="38">
        <v>4</v>
      </c>
      <c r="C1197" s="44"/>
      <c r="D1197" s="44"/>
      <c r="E1197" s="41">
        <f>I1217</f>
        <v>0</v>
      </c>
      <c r="F1197" s="44"/>
      <c r="G1197" s="44"/>
      <c r="H1197" s="300">
        <v>4.0000000000000001E-3</v>
      </c>
      <c r="I1197" s="41">
        <f>IFERROR(MAX(E1197*H1197),0)</f>
        <v>0</v>
      </c>
      <c r="J1197" s="44"/>
      <c r="K1197" s="59">
        <f>I1197</f>
        <v>0</v>
      </c>
      <c r="X1197" s="9" t="s">
        <v>0</v>
      </c>
    </row>
    <row r="1198" spans="1:24" x14ac:dyDescent="0.2">
      <c r="X1198" s="9" t="s">
        <v>0</v>
      </c>
    </row>
    <row r="1199" spans="1:24" x14ac:dyDescent="0.2">
      <c r="A1199" s="28"/>
      <c r="B1199" s="30"/>
      <c r="C1199" s="116" t="s">
        <v>670</v>
      </c>
      <c r="D1199" s="230"/>
      <c r="E1199" s="230"/>
      <c r="F1199" s="230"/>
      <c r="G1199" s="230"/>
      <c r="H1199" s="230"/>
      <c r="I1199" s="231"/>
      <c r="X1199" s="9" t="s">
        <v>0</v>
      </c>
    </row>
    <row r="1200" spans="1:24" ht="62.45" customHeight="1" x14ac:dyDescent="0.2">
      <c r="A1200" s="165" t="s">
        <v>1257</v>
      </c>
      <c r="B1200" s="40"/>
      <c r="C1200" s="71" t="s">
        <v>627</v>
      </c>
      <c r="D1200" s="71" t="s">
        <v>628</v>
      </c>
      <c r="E1200" s="71" t="s">
        <v>629</v>
      </c>
      <c r="F1200" s="71" t="s">
        <v>630</v>
      </c>
      <c r="G1200" s="71" t="s">
        <v>631</v>
      </c>
      <c r="H1200" s="71" t="s">
        <v>632</v>
      </c>
      <c r="I1200" s="128" t="s">
        <v>633</v>
      </c>
      <c r="X1200" s="9" t="s">
        <v>0</v>
      </c>
    </row>
    <row r="1201" spans="1:24" x14ac:dyDescent="0.2">
      <c r="A1201" s="31"/>
      <c r="B1201" s="24">
        <v>150</v>
      </c>
      <c r="C1201" s="17">
        <v>1</v>
      </c>
      <c r="D1201" s="17">
        <v>2</v>
      </c>
      <c r="E1201" s="17">
        <v>3</v>
      </c>
      <c r="F1201" s="17">
        <v>4</v>
      </c>
      <c r="G1201" s="17">
        <v>5</v>
      </c>
      <c r="H1201" s="17">
        <v>6</v>
      </c>
      <c r="I1201" s="32">
        <v>7</v>
      </c>
      <c r="X1201" s="9" t="s">
        <v>0</v>
      </c>
    </row>
    <row r="1202" spans="1:24" x14ac:dyDescent="0.2">
      <c r="A1202" s="73" t="s">
        <v>1258</v>
      </c>
      <c r="B1202" s="25">
        <v>1</v>
      </c>
      <c r="C1202" s="26">
        <f t="shared" ref="C1202:I1202" si="133">SUM(C1203:C1205)</f>
        <v>0</v>
      </c>
      <c r="D1202" s="26">
        <f t="shared" si="133"/>
        <v>0</v>
      </c>
      <c r="E1202" s="26">
        <f t="shared" si="133"/>
        <v>0</v>
      </c>
      <c r="F1202" s="26">
        <f t="shared" si="133"/>
        <v>0</v>
      </c>
      <c r="G1202" s="26">
        <f t="shared" si="133"/>
        <v>0</v>
      </c>
      <c r="H1202" s="26">
        <f t="shared" si="133"/>
        <v>0</v>
      </c>
      <c r="I1202" s="36">
        <f t="shared" si="133"/>
        <v>0</v>
      </c>
      <c r="X1202" s="9" t="s">
        <v>0</v>
      </c>
    </row>
    <row r="1203" spans="1:24" x14ac:dyDescent="0.2">
      <c r="A1203" s="86" t="s">
        <v>610</v>
      </c>
      <c r="B1203" s="25">
        <v>2</v>
      </c>
      <c r="C1203" s="22" t="s">
        <v>28</v>
      </c>
      <c r="D1203" s="22" t="s">
        <v>28</v>
      </c>
      <c r="E1203" s="22" t="s">
        <v>28</v>
      </c>
      <c r="F1203" s="22" t="s">
        <v>28</v>
      </c>
      <c r="G1203" s="22" t="s">
        <v>28</v>
      </c>
      <c r="H1203" s="22" t="s">
        <v>28</v>
      </c>
      <c r="I1203" s="36">
        <f>SUM(C1203:H1203)</f>
        <v>0</v>
      </c>
      <c r="X1203" s="9" t="s">
        <v>0</v>
      </c>
    </row>
    <row r="1204" spans="1:24" x14ac:dyDescent="0.2">
      <c r="A1204" s="86" t="s">
        <v>1255</v>
      </c>
      <c r="B1204" s="25">
        <v>3</v>
      </c>
      <c r="C1204" s="22" t="s">
        <v>28</v>
      </c>
      <c r="D1204" s="22" t="s">
        <v>28</v>
      </c>
      <c r="E1204" s="22" t="s">
        <v>28</v>
      </c>
      <c r="F1204" s="22" t="s">
        <v>28</v>
      </c>
      <c r="G1204" s="22" t="s">
        <v>28</v>
      </c>
      <c r="H1204" s="22" t="s">
        <v>28</v>
      </c>
      <c r="I1204" s="36">
        <f>SUM(C1204:H1204)</f>
        <v>0</v>
      </c>
      <c r="X1204" s="9" t="s">
        <v>0</v>
      </c>
    </row>
    <row r="1205" spans="1:24" x14ac:dyDescent="0.2">
      <c r="A1205" s="88" t="s">
        <v>1256</v>
      </c>
      <c r="B1205" s="25">
        <v>4</v>
      </c>
      <c r="C1205" s="22" t="s">
        <v>28</v>
      </c>
      <c r="D1205" s="22" t="s">
        <v>28</v>
      </c>
      <c r="E1205" s="22" t="s">
        <v>28</v>
      </c>
      <c r="F1205" s="22" t="s">
        <v>28</v>
      </c>
      <c r="G1205" s="22" t="s">
        <v>28</v>
      </c>
      <c r="H1205" s="22" t="s">
        <v>28</v>
      </c>
      <c r="I1205" s="36">
        <f>SUM(C1205:H1205)</f>
        <v>0</v>
      </c>
      <c r="X1205" s="9" t="s">
        <v>0</v>
      </c>
    </row>
    <row r="1206" spans="1:24" x14ac:dyDescent="0.2">
      <c r="A1206" s="73" t="s">
        <v>1259</v>
      </c>
      <c r="B1206" s="25">
        <v>5</v>
      </c>
      <c r="C1206" s="81">
        <f t="shared" ref="C1206:I1206" si="134">SUM(C1207:C1209)</f>
        <v>0</v>
      </c>
      <c r="D1206" s="79">
        <f t="shared" si="134"/>
        <v>0</v>
      </c>
      <c r="E1206" s="79">
        <f t="shared" si="134"/>
        <v>0</v>
      </c>
      <c r="F1206" s="79">
        <f t="shared" si="134"/>
        <v>0</v>
      </c>
      <c r="G1206" s="79">
        <f t="shared" si="134"/>
        <v>0</v>
      </c>
      <c r="H1206" s="79">
        <f t="shared" si="134"/>
        <v>0</v>
      </c>
      <c r="I1206" s="82">
        <f t="shared" si="134"/>
        <v>0</v>
      </c>
      <c r="X1206" s="9" t="s">
        <v>0</v>
      </c>
    </row>
    <row r="1207" spans="1:24" x14ac:dyDescent="0.2">
      <c r="A1207" s="86" t="s">
        <v>610</v>
      </c>
      <c r="B1207" s="25">
        <v>6</v>
      </c>
      <c r="C1207" s="21" t="s">
        <v>28</v>
      </c>
      <c r="D1207" s="22" t="s">
        <v>28</v>
      </c>
      <c r="E1207" s="22" t="s">
        <v>28</v>
      </c>
      <c r="F1207" s="22" t="s">
        <v>28</v>
      </c>
      <c r="G1207" s="22" t="s">
        <v>28</v>
      </c>
      <c r="H1207" s="22" t="s">
        <v>28</v>
      </c>
      <c r="I1207" s="36">
        <f>SUM(C1207:H1207)</f>
        <v>0</v>
      </c>
      <c r="X1207" s="9" t="s">
        <v>0</v>
      </c>
    </row>
    <row r="1208" spans="1:24" x14ac:dyDescent="0.2">
      <c r="A1208" s="86" t="s">
        <v>1255</v>
      </c>
      <c r="B1208" s="25">
        <v>7</v>
      </c>
      <c r="C1208" s="21" t="s">
        <v>28</v>
      </c>
      <c r="D1208" s="22" t="s">
        <v>28</v>
      </c>
      <c r="E1208" s="22" t="s">
        <v>28</v>
      </c>
      <c r="F1208" s="22" t="s">
        <v>28</v>
      </c>
      <c r="G1208" s="22" t="s">
        <v>28</v>
      </c>
      <c r="H1208" s="22" t="s">
        <v>28</v>
      </c>
      <c r="I1208" s="36">
        <f>SUM(C1208:H1208)</f>
        <v>0</v>
      </c>
      <c r="X1208" s="9" t="s">
        <v>0</v>
      </c>
    </row>
    <row r="1209" spans="1:24" x14ac:dyDescent="0.2">
      <c r="A1209" s="88" t="s">
        <v>1256</v>
      </c>
      <c r="B1209" s="25">
        <v>8</v>
      </c>
      <c r="C1209" s="111" t="s">
        <v>28</v>
      </c>
      <c r="D1209" s="47" t="s">
        <v>28</v>
      </c>
      <c r="E1209" s="47" t="s">
        <v>28</v>
      </c>
      <c r="F1209" s="47" t="s">
        <v>28</v>
      </c>
      <c r="G1209" s="47" t="s">
        <v>28</v>
      </c>
      <c r="H1209" s="47" t="s">
        <v>28</v>
      </c>
      <c r="I1209" s="59">
        <f>SUM(C1209:H1209)</f>
        <v>0</v>
      </c>
      <c r="X1209" s="9" t="s">
        <v>0</v>
      </c>
    </row>
    <row r="1210" spans="1:24" x14ac:dyDescent="0.2">
      <c r="A1210" s="73" t="s">
        <v>1260</v>
      </c>
      <c r="B1210" s="25">
        <v>9</v>
      </c>
      <c r="C1210" s="18"/>
      <c r="D1210" s="18"/>
      <c r="E1210" s="18"/>
      <c r="F1210" s="18"/>
      <c r="G1210" s="18"/>
      <c r="H1210" s="18"/>
      <c r="I1210" s="34"/>
      <c r="K1210" s="301" t="s">
        <v>1261</v>
      </c>
      <c r="X1210" s="9" t="s">
        <v>0</v>
      </c>
    </row>
    <row r="1211" spans="1:24" x14ac:dyDescent="0.2">
      <c r="A1211" s="86" t="s">
        <v>610</v>
      </c>
      <c r="B1211" s="25">
        <v>10</v>
      </c>
      <c r="C1211" s="26">
        <f>MAX(0,SUM(C1203)-SUM(C1207)*(1+SUM(K1211)))</f>
        <v>0</v>
      </c>
      <c r="D1211" s="26">
        <f>MAX(0,SUM(D1203)-SUM(D1207)*(1+SUM(K1211)))</f>
        <v>0</v>
      </c>
      <c r="E1211" s="26">
        <f>MAX(0,SUM(E1203)-SUM(E1207)*(1+SUM(K1211)))</f>
        <v>0</v>
      </c>
      <c r="F1211" s="26">
        <f>MAX(0,SUM(F1203)-SUM(F1207)*(1+SUM(K1211)))</f>
        <v>0</v>
      </c>
      <c r="G1211" s="26">
        <f>MAX(0,SUM(G1203)-SUM(G1207)*(1+SUM(K1211)))</f>
        <v>0</v>
      </c>
      <c r="H1211" s="26">
        <f>MAX(0,SUM(H1203)-SUM(H1207)*(1+SUM(K1211)))</f>
        <v>0</v>
      </c>
      <c r="I1211" s="36">
        <f>SUM(C1211:H1211)</f>
        <v>0</v>
      </c>
      <c r="K1211" s="302">
        <v>0.2</v>
      </c>
      <c r="X1211" s="9" t="s">
        <v>0</v>
      </c>
    </row>
    <row r="1212" spans="1:24" x14ac:dyDescent="0.2">
      <c r="A1212" s="86" t="s">
        <v>1255</v>
      </c>
      <c r="B1212" s="25">
        <v>11</v>
      </c>
      <c r="C1212" s="26">
        <f>MAX(0,SUM(C1204)-SUM(C1208)*(1+SUM(K1211)))</f>
        <v>0</v>
      </c>
      <c r="D1212" s="26">
        <f>MAX(0,SUM(D1204)-SUM(D1208)*(1+SUM(K1211)))</f>
        <v>0</v>
      </c>
      <c r="E1212" s="26">
        <f>MAX(0,SUM(E1204)-SUM(E1208)*(1+SUM(K1211)))</f>
        <v>0</v>
      </c>
      <c r="F1212" s="26">
        <f>MAX(0,SUM(F1204)-SUM(F1208)*(1+SUM(K1211)))</f>
        <v>0</v>
      </c>
      <c r="G1212" s="26">
        <f>MAX(0,SUM(G1204)-SUM(G1208)*(1+SUM(K1211)))</f>
        <v>0</v>
      </c>
      <c r="H1212" s="26">
        <f>MAX(0,SUM(H1204)-SUM(H1208)*(1+SUM(K1211)))</f>
        <v>0</v>
      </c>
      <c r="I1212" s="36">
        <f>SUM(C1212:H1212)</f>
        <v>0</v>
      </c>
      <c r="X1212" s="9" t="s">
        <v>0</v>
      </c>
    </row>
    <row r="1213" spans="1:24" x14ac:dyDescent="0.2">
      <c r="A1213" s="88" t="s">
        <v>1256</v>
      </c>
      <c r="B1213" s="25">
        <v>12</v>
      </c>
      <c r="C1213" s="18"/>
      <c r="D1213" s="18"/>
      <c r="E1213" s="18"/>
      <c r="F1213" s="18"/>
      <c r="G1213" s="18"/>
      <c r="H1213" s="18"/>
      <c r="I1213" s="34"/>
      <c r="X1213" s="9" t="s">
        <v>0</v>
      </c>
    </row>
    <row r="1214" spans="1:24" x14ac:dyDescent="0.2">
      <c r="A1214" s="74" t="s">
        <v>1262</v>
      </c>
      <c r="B1214" s="25">
        <v>13</v>
      </c>
      <c r="C1214" s="81">
        <f t="shared" ref="C1214:I1214" si="135">SUM(C1215:C1217)</f>
        <v>0</v>
      </c>
      <c r="D1214" s="79">
        <f t="shared" si="135"/>
        <v>0</v>
      </c>
      <c r="E1214" s="79">
        <f t="shared" si="135"/>
        <v>0</v>
      </c>
      <c r="F1214" s="79">
        <f t="shared" si="135"/>
        <v>0</v>
      </c>
      <c r="G1214" s="79">
        <f t="shared" si="135"/>
        <v>0</v>
      </c>
      <c r="H1214" s="79">
        <f t="shared" si="135"/>
        <v>0</v>
      </c>
      <c r="I1214" s="82">
        <f t="shared" si="135"/>
        <v>0</v>
      </c>
      <c r="X1214" s="9" t="s">
        <v>0</v>
      </c>
    </row>
    <row r="1215" spans="1:24" x14ac:dyDescent="0.2">
      <c r="A1215" s="86" t="s">
        <v>610</v>
      </c>
      <c r="B1215" s="25">
        <v>14</v>
      </c>
      <c r="C1215" s="21" t="s">
        <v>28</v>
      </c>
      <c r="D1215" s="22" t="s">
        <v>28</v>
      </c>
      <c r="E1215" s="22" t="s">
        <v>28</v>
      </c>
      <c r="F1215" s="22" t="s">
        <v>28</v>
      </c>
      <c r="G1215" s="22" t="s">
        <v>28</v>
      </c>
      <c r="H1215" s="22" t="s">
        <v>28</v>
      </c>
      <c r="I1215" s="36">
        <f>SUM(C1215:H1215)</f>
        <v>0</v>
      </c>
      <c r="X1215" s="9" t="s">
        <v>0</v>
      </c>
    </row>
    <row r="1216" spans="1:24" x14ac:dyDescent="0.2">
      <c r="A1216" s="86" t="s">
        <v>1255</v>
      </c>
      <c r="B1216" s="25">
        <v>15</v>
      </c>
      <c r="C1216" s="21" t="s">
        <v>28</v>
      </c>
      <c r="D1216" s="22" t="s">
        <v>28</v>
      </c>
      <c r="E1216" s="22" t="s">
        <v>28</v>
      </c>
      <c r="F1216" s="22" t="s">
        <v>28</v>
      </c>
      <c r="G1216" s="22" t="s">
        <v>28</v>
      </c>
      <c r="H1216" s="22" t="s">
        <v>28</v>
      </c>
      <c r="I1216" s="36">
        <f>SUM(C1216:H1216)</f>
        <v>0</v>
      </c>
      <c r="X1216" s="9" t="s">
        <v>0</v>
      </c>
    </row>
    <row r="1217" spans="1:24" x14ac:dyDescent="0.2">
      <c r="A1217" s="88" t="s">
        <v>1256</v>
      </c>
      <c r="B1217" s="38">
        <v>16</v>
      </c>
      <c r="C1217" s="111" t="s">
        <v>28</v>
      </c>
      <c r="D1217" s="47" t="s">
        <v>28</v>
      </c>
      <c r="E1217" s="47" t="s">
        <v>28</v>
      </c>
      <c r="F1217" s="47" t="s">
        <v>28</v>
      </c>
      <c r="G1217" s="47" t="s">
        <v>28</v>
      </c>
      <c r="H1217" s="47" t="s">
        <v>28</v>
      </c>
      <c r="I1217" s="59">
        <f>SUM(C1217:H1217)</f>
        <v>0</v>
      </c>
      <c r="X1217" s="9" t="s">
        <v>0</v>
      </c>
    </row>
    <row r="1218" spans="1:24" x14ac:dyDescent="0.2">
      <c r="X1218" s="9" t="s">
        <v>0</v>
      </c>
    </row>
    <row r="1219" spans="1:24" x14ac:dyDescent="0.2">
      <c r="A1219" s="9" t="s">
        <v>0</v>
      </c>
      <c r="B1219" s="9" t="s">
        <v>0</v>
      </c>
      <c r="C1219" s="9" t="s">
        <v>0</v>
      </c>
      <c r="D1219" s="9" t="s">
        <v>0</v>
      </c>
      <c r="E1219" s="9" t="s">
        <v>0</v>
      </c>
      <c r="F1219" s="9" t="s">
        <v>0</v>
      </c>
      <c r="G1219" s="9" t="s">
        <v>0</v>
      </c>
      <c r="H1219" s="9" t="s">
        <v>0</v>
      </c>
      <c r="I1219" s="9" t="s">
        <v>0</v>
      </c>
      <c r="J1219" s="9" t="s">
        <v>0</v>
      </c>
      <c r="K1219" s="9" t="s">
        <v>0</v>
      </c>
      <c r="L1219" s="9" t="s">
        <v>0</v>
      </c>
      <c r="M1219" s="9" t="s">
        <v>0</v>
      </c>
      <c r="N1219" s="9" t="s">
        <v>0</v>
      </c>
      <c r="O1219" s="9" t="s">
        <v>0</v>
      </c>
      <c r="P1219" s="9" t="s">
        <v>0</v>
      </c>
      <c r="Q1219" s="9" t="s">
        <v>0</v>
      </c>
      <c r="R1219" s="9" t="s">
        <v>0</v>
      </c>
      <c r="S1219" s="9" t="s">
        <v>0</v>
      </c>
      <c r="T1219" s="9" t="s">
        <v>0</v>
      </c>
      <c r="U1219" s="9" t="s">
        <v>0</v>
      </c>
      <c r="V1219" s="9" t="s">
        <v>0</v>
      </c>
      <c r="W1219" s="9" t="s">
        <v>0</v>
      </c>
      <c r="X1219" s="9" t="s">
        <v>0</v>
      </c>
    </row>
  </sheetData>
  <sheetProtection sheet="1" objects="1" scenarios="1" formatCells="0" formatColumns="0" formatRows="0"/>
  <mergeCells count="6">
    <mergeCell ref="C699:C700"/>
    <mergeCell ref="J699:J700"/>
    <mergeCell ref="Q23:Q24"/>
    <mergeCell ref="F247:F248"/>
    <mergeCell ref="I247:I248"/>
    <mergeCell ref="J247:J248"/>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851E-E47A-4A07-9F23-32264421F36E}">
  <sheetPr codeName="Sheet20">
    <tabColor theme="4"/>
  </sheetPr>
  <dimension ref="A1:R77"/>
  <sheetViews>
    <sheetView zoomScaleNormal="100" workbookViewId="0"/>
  </sheetViews>
  <sheetFormatPr defaultRowHeight="12.75" x14ac:dyDescent="0.2"/>
  <cols>
    <col min="1" max="1" width="54.28515625" customWidth="1"/>
    <col min="2" max="2" width="5" customWidth="1"/>
    <col min="3" max="4" width="12.5703125" customWidth="1"/>
    <col min="5" max="5" width="12" customWidth="1"/>
    <col min="6" max="6" width="11.42578125" customWidth="1"/>
    <col min="7" max="7" width="12.140625" customWidth="1"/>
    <col min="8" max="8" width="12.42578125" customWidth="1"/>
    <col min="9" max="9" width="10.85546875" customWidth="1"/>
    <col min="10" max="10" width="11.85546875" customWidth="1"/>
    <col min="11" max="11" width="11.7109375" customWidth="1"/>
    <col min="12" max="12" width="12.42578125" customWidth="1"/>
    <col min="13" max="13" width="11.140625" customWidth="1"/>
    <col min="14" max="14" width="11.42578125" customWidth="1"/>
    <col min="15" max="15" width="12.42578125" customWidth="1"/>
    <col min="16" max="16" width="12" customWidth="1"/>
    <col min="17" max="17" width="3.5703125" customWidth="1"/>
    <col min="18" max="18" width="2.140625" bestFit="1" customWidth="1"/>
  </cols>
  <sheetData>
    <row r="1" spans="1:18" x14ac:dyDescent="0.2">
      <c r="A1" s="28" t="str">
        <f>Participant!$A$1</f>
        <v>&lt;IAIG's Name&gt;</v>
      </c>
      <c r="B1" s="29"/>
      <c r="C1" s="29"/>
      <c r="D1" s="29"/>
      <c r="E1" s="29"/>
      <c r="F1" s="29"/>
      <c r="G1" s="29"/>
      <c r="H1" s="29"/>
      <c r="I1" s="29"/>
      <c r="J1" s="29"/>
      <c r="K1" s="29"/>
      <c r="L1" s="29"/>
      <c r="M1" s="29"/>
      <c r="N1" s="29"/>
      <c r="O1" s="29"/>
      <c r="P1" s="137" t="str">
        <f ca="1">HYPERLINK("#"&amp;CELL("address",Version),Version)</f>
        <v>IAIS ICS Monitoring Period Project reporting template</v>
      </c>
      <c r="R1" s="9" t="s">
        <v>0</v>
      </c>
    </row>
    <row r="2" spans="1:18" ht="15" x14ac:dyDescent="0.25">
      <c r="A2" s="37" t="str">
        <f>Participant!$A$2</f>
        <v>&lt;Currency&gt; - (&lt;Unit&gt;)</v>
      </c>
      <c r="B2" s="72"/>
      <c r="C2" s="100" t="s">
        <v>1601</v>
      </c>
      <c r="D2" s="100"/>
      <c r="E2" s="72"/>
      <c r="F2" s="72"/>
      <c r="G2" s="72"/>
      <c r="H2" s="72"/>
      <c r="I2" s="72"/>
      <c r="J2" s="72"/>
      <c r="K2" s="72"/>
      <c r="L2" s="72"/>
      <c r="M2" s="72"/>
      <c r="N2" s="72"/>
      <c r="O2" s="72"/>
      <c r="P2" s="75" t="str">
        <f>Participant!$G$2</f>
        <v>Year 2023</v>
      </c>
      <c r="R2" s="9" t="s">
        <v>0</v>
      </c>
    </row>
    <row r="3" spans="1:18" x14ac:dyDescent="0.2">
      <c r="R3" s="9" t="s">
        <v>0</v>
      </c>
    </row>
    <row r="4" spans="1:18" ht="12.75" customHeight="1" x14ac:dyDescent="0.2">
      <c r="A4" s="28"/>
      <c r="B4" s="30"/>
      <c r="C4" s="233"/>
      <c r="D4" s="233"/>
      <c r="E4" s="164" t="s">
        <v>1316</v>
      </c>
      <c r="F4" s="312"/>
      <c r="G4" s="312"/>
      <c r="H4" s="313"/>
      <c r="I4" s="164" t="s">
        <v>1346</v>
      </c>
      <c r="J4" s="312"/>
      <c r="K4" s="312"/>
      <c r="L4" s="312"/>
      <c r="M4" s="312"/>
      <c r="N4" s="312"/>
      <c r="O4" s="312"/>
      <c r="P4" s="313"/>
      <c r="R4" s="9" t="s">
        <v>0</v>
      </c>
    </row>
    <row r="5" spans="1:18" ht="38.25" x14ac:dyDescent="0.2">
      <c r="A5" s="227" t="s">
        <v>1347</v>
      </c>
      <c r="B5" s="52"/>
      <c r="C5" s="128" t="s">
        <v>1317</v>
      </c>
      <c r="D5" s="128" t="s">
        <v>1597</v>
      </c>
      <c r="E5" s="71" t="s">
        <v>1318</v>
      </c>
      <c r="F5" s="71" t="s">
        <v>1319</v>
      </c>
      <c r="G5" s="71" t="s">
        <v>1320</v>
      </c>
      <c r="H5" s="71" t="s">
        <v>1321</v>
      </c>
      <c r="I5" s="71" t="s">
        <v>610</v>
      </c>
      <c r="J5" s="71" t="s">
        <v>611</v>
      </c>
      <c r="K5" s="71" t="s">
        <v>1322</v>
      </c>
      <c r="L5" s="71" t="s">
        <v>1330</v>
      </c>
      <c r="M5" s="71" t="s">
        <v>1338</v>
      </c>
      <c r="N5" s="71" t="s">
        <v>1335</v>
      </c>
      <c r="O5" s="71" t="s">
        <v>1340</v>
      </c>
      <c r="P5" s="71" t="s">
        <v>1348</v>
      </c>
      <c r="R5" s="9" t="s">
        <v>0</v>
      </c>
    </row>
    <row r="6" spans="1:18" x14ac:dyDescent="0.2">
      <c r="A6" s="13"/>
      <c r="B6" s="24">
        <v>200</v>
      </c>
      <c r="C6" s="17">
        <v>1</v>
      </c>
      <c r="D6" s="17">
        <v>2</v>
      </c>
      <c r="E6" s="17">
        <v>3</v>
      </c>
      <c r="F6" s="17">
        <v>4</v>
      </c>
      <c r="G6" s="17">
        <v>5</v>
      </c>
      <c r="H6" s="17">
        <v>6</v>
      </c>
      <c r="I6" s="17">
        <v>7</v>
      </c>
      <c r="J6" s="17">
        <v>8</v>
      </c>
      <c r="K6" s="17">
        <v>9</v>
      </c>
      <c r="L6" s="17">
        <v>10</v>
      </c>
      <c r="M6" s="17">
        <v>11</v>
      </c>
      <c r="N6" s="17">
        <v>12</v>
      </c>
      <c r="O6" s="17">
        <v>13</v>
      </c>
      <c r="P6" s="32">
        <v>14</v>
      </c>
      <c r="R6" s="9" t="s">
        <v>0</v>
      </c>
    </row>
    <row r="7" spans="1:18" x14ac:dyDescent="0.2">
      <c r="A7" s="73" t="s">
        <v>109</v>
      </c>
      <c r="B7" s="25">
        <v>1</v>
      </c>
      <c r="C7" s="22" t="s">
        <v>28</v>
      </c>
      <c r="D7" s="18"/>
      <c r="E7" s="18"/>
      <c r="F7" s="18"/>
      <c r="G7" s="18"/>
      <c r="H7" s="18"/>
      <c r="I7" s="18"/>
      <c r="J7" s="18"/>
      <c r="K7" s="18"/>
      <c r="L7" s="18"/>
      <c r="M7" s="18"/>
      <c r="N7" s="18"/>
      <c r="O7" s="18"/>
      <c r="P7" s="34"/>
      <c r="R7" s="9" t="s">
        <v>0</v>
      </c>
    </row>
    <row r="8" spans="1:18" x14ac:dyDescent="0.2">
      <c r="A8" s="86" t="s">
        <v>113</v>
      </c>
      <c r="B8" s="25">
        <v>2</v>
      </c>
      <c r="C8" s="22" t="s">
        <v>28</v>
      </c>
      <c r="D8" s="18"/>
      <c r="E8" s="18"/>
      <c r="F8" s="18"/>
      <c r="G8" s="18"/>
      <c r="H8" s="18"/>
      <c r="I8" s="18"/>
      <c r="J8" s="18"/>
      <c r="K8" s="18"/>
      <c r="L8" s="18"/>
      <c r="M8" s="18"/>
      <c r="N8" s="18"/>
      <c r="O8" s="18"/>
      <c r="P8" s="34"/>
      <c r="R8" s="9" t="s">
        <v>0</v>
      </c>
    </row>
    <row r="9" spans="1:18" x14ac:dyDescent="0.2">
      <c r="A9" s="86" t="s">
        <v>115</v>
      </c>
      <c r="B9" s="25">
        <v>3</v>
      </c>
      <c r="C9" s="22" t="s">
        <v>28</v>
      </c>
      <c r="D9" s="18"/>
      <c r="E9" s="18"/>
      <c r="F9" s="18"/>
      <c r="G9" s="18"/>
      <c r="H9" s="18"/>
      <c r="I9" s="18"/>
      <c r="J9" s="18"/>
      <c r="K9" s="18"/>
      <c r="L9" s="18"/>
      <c r="M9" s="18"/>
      <c r="N9" s="18"/>
      <c r="O9" s="18"/>
      <c r="P9" s="34"/>
      <c r="R9" s="9" t="s">
        <v>0</v>
      </c>
    </row>
    <row r="10" spans="1:18" x14ac:dyDescent="0.2">
      <c r="A10" s="86" t="s">
        <v>128</v>
      </c>
      <c r="B10" s="25">
        <v>4</v>
      </c>
      <c r="C10" s="22" t="s">
        <v>28</v>
      </c>
      <c r="D10" s="18"/>
      <c r="E10" s="18"/>
      <c r="F10" s="18"/>
      <c r="G10" s="18"/>
      <c r="H10" s="18"/>
      <c r="I10" s="18"/>
      <c r="J10" s="18"/>
      <c r="K10" s="18"/>
      <c r="L10" s="18"/>
      <c r="M10" s="18"/>
      <c r="N10" s="18"/>
      <c r="O10" s="18"/>
      <c r="P10" s="34"/>
      <c r="R10" s="9" t="s">
        <v>0</v>
      </c>
    </row>
    <row r="11" spans="1:18" x14ac:dyDescent="0.2">
      <c r="A11" s="86" t="s">
        <v>1345</v>
      </c>
      <c r="B11" s="25">
        <v>5</v>
      </c>
      <c r="C11" s="22" t="s">
        <v>28</v>
      </c>
      <c r="D11" s="18"/>
      <c r="E11" s="18"/>
      <c r="F11" s="18"/>
      <c r="G11" s="18"/>
      <c r="H11" s="18"/>
      <c r="I11" s="18"/>
      <c r="J11" s="18"/>
      <c r="K11" s="18"/>
      <c r="L11" s="18"/>
      <c r="M11" s="18"/>
      <c r="N11" s="18"/>
      <c r="O11" s="18"/>
      <c r="P11" s="34"/>
      <c r="R11" s="9" t="s">
        <v>0</v>
      </c>
    </row>
    <row r="12" spans="1:18" x14ac:dyDescent="0.2">
      <c r="A12" s="465" t="s">
        <v>28</v>
      </c>
      <c r="B12" s="25">
        <v>6</v>
      </c>
      <c r="C12" s="22" t="s">
        <v>28</v>
      </c>
      <c r="D12" s="35" t="s">
        <v>28</v>
      </c>
      <c r="E12" s="22" t="s">
        <v>28</v>
      </c>
      <c r="F12" s="22" t="s">
        <v>28</v>
      </c>
      <c r="G12" s="22" t="s">
        <v>28</v>
      </c>
      <c r="H12" s="22" t="s">
        <v>28</v>
      </c>
      <c r="I12" s="481" t="s">
        <v>28</v>
      </c>
      <c r="J12" s="481" t="s">
        <v>28</v>
      </c>
      <c r="K12" s="481" t="s">
        <v>28</v>
      </c>
      <c r="L12" s="481" t="s">
        <v>28</v>
      </c>
      <c r="M12" s="481" t="s">
        <v>28</v>
      </c>
      <c r="N12" s="481" t="s">
        <v>28</v>
      </c>
      <c r="O12" s="481" t="s">
        <v>28</v>
      </c>
      <c r="P12" s="482" t="s">
        <v>28</v>
      </c>
      <c r="R12" s="9" t="s">
        <v>0</v>
      </c>
    </row>
    <row r="13" spans="1:18" x14ac:dyDescent="0.2">
      <c r="A13" s="465" t="s">
        <v>28</v>
      </c>
      <c r="B13" s="25">
        <v>7</v>
      </c>
      <c r="C13" s="22" t="s">
        <v>28</v>
      </c>
      <c r="D13" s="35" t="s">
        <v>28</v>
      </c>
      <c r="E13" s="22" t="s">
        <v>28</v>
      </c>
      <c r="F13" s="22" t="s">
        <v>28</v>
      </c>
      <c r="G13" s="22" t="s">
        <v>28</v>
      </c>
      <c r="H13" s="22" t="s">
        <v>28</v>
      </c>
      <c r="I13" s="481" t="s">
        <v>28</v>
      </c>
      <c r="J13" s="481" t="s">
        <v>28</v>
      </c>
      <c r="K13" s="481" t="s">
        <v>28</v>
      </c>
      <c r="L13" s="481" t="s">
        <v>28</v>
      </c>
      <c r="M13" s="481" t="s">
        <v>28</v>
      </c>
      <c r="N13" s="481" t="s">
        <v>28</v>
      </c>
      <c r="O13" s="481" t="s">
        <v>28</v>
      </c>
      <c r="P13" s="482" t="s">
        <v>28</v>
      </c>
      <c r="R13" s="9" t="s">
        <v>0</v>
      </c>
    </row>
    <row r="14" spans="1:18" x14ac:dyDescent="0.2">
      <c r="A14" s="465" t="s">
        <v>28</v>
      </c>
      <c r="B14" s="25">
        <v>8</v>
      </c>
      <c r="C14" s="22" t="s">
        <v>28</v>
      </c>
      <c r="D14" s="35" t="s">
        <v>28</v>
      </c>
      <c r="E14" s="22" t="s">
        <v>28</v>
      </c>
      <c r="F14" s="22" t="s">
        <v>28</v>
      </c>
      <c r="G14" s="22" t="s">
        <v>28</v>
      </c>
      <c r="H14" s="22" t="s">
        <v>28</v>
      </c>
      <c r="I14" s="481" t="s">
        <v>28</v>
      </c>
      <c r="J14" s="481" t="s">
        <v>28</v>
      </c>
      <c r="K14" s="481" t="s">
        <v>28</v>
      </c>
      <c r="L14" s="481" t="s">
        <v>28</v>
      </c>
      <c r="M14" s="481" t="s">
        <v>28</v>
      </c>
      <c r="N14" s="481" t="s">
        <v>28</v>
      </c>
      <c r="O14" s="481" t="s">
        <v>28</v>
      </c>
      <c r="P14" s="482" t="s">
        <v>28</v>
      </c>
      <c r="R14" s="9" t="s">
        <v>0</v>
      </c>
    </row>
    <row r="15" spans="1:18" x14ac:dyDescent="0.2">
      <c r="A15" s="465" t="s">
        <v>28</v>
      </c>
      <c r="B15" s="25">
        <v>9</v>
      </c>
      <c r="C15" s="22" t="s">
        <v>28</v>
      </c>
      <c r="D15" s="35" t="s">
        <v>28</v>
      </c>
      <c r="E15" s="22" t="s">
        <v>28</v>
      </c>
      <c r="F15" s="22" t="s">
        <v>28</v>
      </c>
      <c r="G15" s="22" t="s">
        <v>28</v>
      </c>
      <c r="H15" s="22" t="s">
        <v>28</v>
      </c>
      <c r="I15" s="481" t="s">
        <v>28</v>
      </c>
      <c r="J15" s="481" t="s">
        <v>28</v>
      </c>
      <c r="K15" s="481" t="s">
        <v>28</v>
      </c>
      <c r="L15" s="481" t="s">
        <v>28</v>
      </c>
      <c r="M15" s="481" t="s">
        <v>28</v>
      </c>
      <c r="N15" s="481" t="s">
        <v>28</v>
      </c>
      <c r="O15" s="481" t="s">
        <v>28</v>
      </c>
      <c r="P15" s="482" t="s">
        <v>28</v>
      </c>
      <c r="R15" s="9" t="s">
        <v>0</v>
      </c>
    </row>
    <row r="16" spans="1:18" x14ac:dyDescent="0.2">
      <c r="A16" s="465" t="s">
        <v>28</v>
      </c>
      <c r="B16" s="25">
        <v>10</v>
      </c>
      <c r="C16" s="22" t="s">
        <v>28</v>
      </c>
      <c r="D16" s="35" t="s">
        <v>28</v>
      </c>
      <c r="E16" s="22" t="s">
        <v>28</v>
      </c>
      <c r="F16" s="22" t="s">
        <v>28</v>
      </c>
      <c r="G16" s="22" t="s">
        <v>28</v>
      </c>
      <c r="H16" s="22" t="s">
        <v>28</v>
      </c>
      <c r="I16" s="481" t="s">
        <v>28</v>
      </c>
      <c r="J16" s="481" t="s">
        <v>28</v>
      </c>
      <c r="K16" s="481" t="s">
        <v>28</v>
      </c>
      <c r="L16" s="481" t="s">
        <v>28</v>
      </c>
      <c r="M16" s="481" t="s">
        <v>28</v>
      </c>
      <c r="N16" s="481" t="s">
        <v>28</v>
      </c>
      <c r="O16" s="481" t="s">
        <v>28</v>
      </c>
      <c r="P16" s="482" t="s">
        <v>28</v>
      </c>
      <c r="R16" s="9" t="s">
        <v>0</v>
      </c>
    </row>
    <row r="17" spans="1:18" x14ac:dyDescent="0.2">
      <c r="A17" s="465" t="s">
        <v>28</v>
      </c>
      <c r="B17" s="25">
        <v>11</v>
      </c>
      <c r="C17" s="22" t="s">
        <v>28</v>
      </c>
      <c r="D17" s="35" t="s">
        <v>28</v>
      </c>
      <c r="E17" s="22" t="s">
        <v>28</v>
      </c>
      <c r="F17" s="22" t="s">
        <v>28</v>
      </c>
      <c r="G17" s="22" t="s">
        <v>28</v>
      </c>
      <c r="H17" s="22" t="s">
        <v>28</v>
      </c>
      <c r="I17" s="481" t="s">
        <v>28</v>
      </c>
      <c r="J17" s="481" t="s">
        <v>28</v>
      </c>
      <c r="K17" s="481" t="s">
        <v>28</v>
      </c>
      <c r="L17" s="481" t="s">
        <v>28</v>
      </c>
      <c r="M17" s="481" t="s">
        <v>28</v>
      </c>
      <c r="N17" s="481" t="s">
        <v>28</v>
      </c>
      <c r="O17" s="481" t="s">
        <v>28</v>
      </c>
      <c r="P17" s="482" t="s">
        <v>28</v>
      </c>
      <c r="R17" s="9" t="s">
        <v>0</v>
      </c>
    </row>
    <row r="18" spans="1:18" x14ac:dyDescent="0.2">
      <c r="A18" s="465" t="s">
        <v>28</v>
      </c>
      <c r="B18" s="25">
        <v>12</v>
      </c>
      <c r="C18" s="22" t="s">
        <v>28</v>
      </c>
      <c r="D18" s="35" t="s">
        <v>28</v>
      </c>
      <c r="E18" s="22" t="s">
        <v>28</v>
      </c>
      <c r="F18" s="22" t="s">
        <v>28</v>
      </c>
      <c r="G18" s="22" t="s">
        <v>28</v>
      </c>
      <c r="H18" s="22" t="s">
        <v>28</v>
      </c>
      <c r="I18" s="481" t="s">
        <v>28</v>
      </c>
      <c r="J18" s="481" t="s">
        <v>28</v>
      </c>
      <c r="K18" s="481" t="s">
        <v>28</v>
      </c>
      <c r="L18" s="481" t="s">
        <v>28</v>
      </c>
      <c r="M18" s="481" t="s">
        <v>28</v>
      </c>
      <c r="N18" s="481" t="s">
        <v>28</v>
      </c>
      <c r="O18" s="481" t="s">
        <v>28</v>
      </c>
      <c r="P18" s="482" t="s">
        <v>28</v>
      </c>
      <c r="R18" s="9" t="s">
        <v>0</v>
      </c>
    </row>
    <row r="19" spans="1:18" x14ac:dyDescent="0.2">
      <c r="A19" s="465" t="s">
        <v>28</v>
      </c>
      <c r="B19" s="25">
        <v>13</v>
      </c>
      <c r="C19" s="22" t="s">
        <v>28</v>
      </c>
      <c r="D19" s="35" t="s">
        <v>28</v>
      </c>
      <c r="E19" s="22" t="s">
        <v>28</v>
      </c>
      <c r="F19" s="22" t="s">
        <v>28</v>
      </c>
      <c r="G19" s="22" t="s">
        <v>28</v>
      </c>
      <c r="H19" s="22" t="s">
        <v>28</v>
      </c>
      <c r="I19" s="481" t="s">
        <v>28</v>
      </c>
      <c r="J19" s="481" t="s">
        <v>28</v>
      </c>
      <c r="K19" s="481" t="s">
        <v>28</v>
      </c>
      <c r="L19" s="481" t="s">
        <v>28</v>
      </c>
      <c r="M19" s="481" t="s">
        <v>28</v>
      </c>
      <c r="N19" s="481" t="s">
        <v>28</v>
      </c>
      <c r="O19" s="481" t="s">
        <v>28</v>
      </c>
      <c r="P19" s="482" t="s">
        <v>28</v>
      </c>
      <c r="R19" s="9" t="s">
        <v>0</v>
      </c>
    </row>
    <row r="20" spans="1:18" x14ac:dyDescent="0.2">
      <c r="A20" s="465" t="s">
        <v>28</v>
      </c>
      <c r="B20" s="25">
        <v>14</v>
      </c>
      <c r="C20" s="22" t="s">
        <v>28</v>
      </c>
      <c r="D20" s="35" t="s">
        <v>28</v>
      </c>
      <c r="E20" s="22" t="s">
        <v>28</v>
      </c>
      <c r="F20" s="22" t="s">
        <v>28</v>
      </c>
      <c r="G20" s="22" t="s">
        <v>28</v>
      </c>
      <c r="H20" s="22" t="s">
        <v>28</v>
      </c>
      <c r="I20" s="481" t="s">
        <v>28</v>
      </c>
      <c r="J20" s="481" t="s">
        <v>28</v>
      </c>
      <c r="K20" s="481" t="s">
        <v>28</v>
      </c>
      <c r="L20" s="481" t="s">
        <v>28</v>
      </c>
      <c r="M20" s="481" t="s">
        <v>28</v>
      </c>
      <c r="N20" s="481" t="s">
        <v>28</v>
      </c>
      <c r="O20" s="481" t="s">
        <v>28</v>
      </c>
      <c r="P20" s="482" t="s">
        <v>28</v>
      </c>
      <c r="R20" s="9" t="s">
        <v>0</v>
      </c>
    </row>
    <row r="21" spans="1:18" x14ac:dyDescent="0.2">
      <c r="A21" s="465" t="s">
        <v>28</v>
      </c>
      <c r="B21" s="25">
        <v>13</v>
      </c>
      <c r="C21" s="22" t="s">
        <v>28</v>
      </c>
      <c r="D21" s="35" t="s">
        <v>28</v>
      </c>
      <c r="E21" s="22" t="s">
        <v>28</v>
      </c>
      <c r="F21" s="22" t="s">
        <v>28</v>
      </c>
      <c r="G21" s="22" t="s">
        <v>28</v>
      </c>
      <c r="H21" s="22" t="s">
        <v>28</v>
      </c>
      <c r="I21" s="481" t="s">
        <v>28</v>
      </c>
      <c r="J21" s="481" t="s">
        <v>28</v>
      </c>
      <c r="K21" s="481" t="s">
        <v>28</v>
      </c>
      <c r="L21" s="481" t="s">
        <v>28</v>
      </c>
      <c r="M21" s="481" t="s">
        <v>28</v>
      </c>
      <c r="N21" s="481" t="s">
        <v>28</v>
      </c>
      <c r="O21" s="481" t="s">
        <v>28</v>
      </c>
      <c r="P21" s="482" t="s">
        <v>28</v>
      </c>
      <c r="R21" s="9" t="s">
        <v>0</v>
      </c>
    </row>
    <row r="22" spans="1:18" x14ac:dyDescent="0.2">
      <c r="A22" s="465" t="s">
        <v>28</v>
      </c>
      <c r="B22" s="25">
        <v>14</v>
      </c>
      <c r="C22" s="22" t="s">
        <v>28</v>
      </c>
      <c r="D22" s="35" t="s">
        <v>28</v>
      </c>
      <c r="E22" s="22" t="s">
        <v>28</v>
      </c>
      <c r="F22" s="22" t="s">
        <v>28</v>
      </c>
      <c r="G22" s="22" t="s">
        <v>28</v>
      </c>
      <c r="H22" s="22" t="s">
        <v>28</v>
      </c>
      <c r="I22" s="481" t="s">
        <v>28</v>
      </c>
      <c r="J22" s="481" t="s">
        <v>28</v>
      </c>
      <c r="K22" s="481" t="s">
        <v>28</v>
      </c>
      <c r="L22" s="481" t="s">
        <v>28</v>
      </c>
      <c r="M22" s="481" t="s">
        <v>28</v>
      </c>
      <c r="N22" s="481" t="s">
        <v>28</v>
      </c>
      <c r="O22" s="481" t="s">
        <v>28</v>
      </c>
      <c r="P22" s="482" t="s">
        <v>28</v>
      </c>
      <c r="R22" s="9" t="s">
        <v>0</v>
      </c>
    </row>
    <row r="23" spans="1:18" x14ac:dyDescent="0.2">
      <c r="A23" s="465" t="s">
        <v>28</v>
      </c>
      <c r="B23" s="25">
        <v>15</v>
      </c>
      <c r="C23" s="22" t="s">
        <v>28</v>
      </c>
      <c r="D23" s="35" t="s">
        <v>28</v>
      </c>
      <c r="E23" s="22" t="s">
        <v>28</v>
      </c>
      <c r="F23" s="22" t="s">
        <v>28</v>
      </c>
      <c r="G23" s="22" t="s">
        <v>28</v>
      </c>
      <c r="H23" s="22" t="s">
        <v>28</v>
      </c>
      <c r="I23" s="481" t="s">
        <v>28</v>
      </c>
      <c r="J23" s="481" t="s">
        <v>28</v>
      </c>
      <c r="K23" s="481" t="s">
        <v>28</v>
      </c>
      <c r="L23" s="481" t="s">
        <v>28</v>
      </c>
      <c r="M23" s="481" t="s">
        <v>28</v>
      </c>
      <c r="N23" s="481" t="s">
        <v>28</v>
      </c>
      <c r="O23" s="481" t="s">
        <v>28</v>
      </c>
      <c r="P23" s="482" t="s">
        <v>28</v>
      </c>
      <c r="R23" s="9" t="s">
        <v>0</v>
      </c>
    </row>
    <row r="24" spans="1:18" x14ac:dyDescent="0.2">
      <c r="A24" s="465" t="s">
        <v>28</v>
      </c>
      <c r="B24" s="25">
        <v>16</v>
      </c>
      <c r="C24" s="22" t="s">
        <v>28</v>
      </c>
      <c r="D24" s="35" t="s">
        <v>28</v>
      </c>
      <c r="E24" s="22" t="s">
        <v>28</v>
      </c>
      <c r="F24" s="22" t="s">
        <v>28</v>
      </c>
      <c r="G24" s="22" t="s">
        <v>28</v>
      </c>
      <c r="H24" s="22" t="s">
        <v>28</v>
      </c>
      <c r="I24" s="481" t="s">
        <v>28</v>
      </c>
      <c r="J24" s="481" t="s">
        <v>28</v>
      </c>
      <c r="K24" s="481" t="s">
        <v>28</v>
      </c>
      <c r="L24" s="481" t="s">
        <v>28</v>
      </c>
      <c r="M24" s="481" t="s">
        <v>28</v>
      </c>
      <c r="N24" s="481" t="s">
        <v>28</v>
      </c>
      <c r="O24" s="481" t="s">
        <v>28</v>
      </c>
      <c r="P24" s="482" t="s">
        <v>28</v>
      </c>
      <c r="R24" s="9" t="s">
        <v>0</v>
      </c>
    </row>
    <row r="25" spans="1:18" x14ac:dyDescent="0.2">
      <c r="A25" s="465" t="s">
        <v>28</v>
      </c>
      <c r="B25" s="25">
        <v>17</v>
      </c>
      <c r="C25" s="22" t="s">
        <v>28</v>
      </c>
      <c r="D25" s="35" t="s">
        <v>28</v>
      </c>
      <c r="E25" s="22" t="s">
        <v>28</v>
      </c>
      <c r="F25" s="22" t="s">
        <v>28</v>
      </c>
      <c r="G25" s="22" t="s">
        <v>28</v>
      </c>
      <c r="H25" s="22" t="s">
        <v>28</v>
      </c>
      <c r="I25" s="481" t="s">
        <v>28</v>
      </c>
      <c r="J25" s="481" t="s">
        <v>28</v>
      </c>
      <c r="K25" s="481" t="s">
        <v>28</v>
      </c>
      <c r="L25" s="481" t="s">
        <v>28</v>
      </c>
      <c r="M25" s="481" t="s">
        <v>28</v>
      </c>
      <c r="N25" s="481" t="s">
        <v>28</v>
      </c>
      <c r="O25" s="481" t="s">
        <v>28</v>
      </c>
      <c r="P25" s="482" t="s">
        <v>28</v>
      </c>
      <c r="R25" s="9" t="s">
        <v>0</v>
      </c>
    </row>
    <row r="26" spans="1:18" x14ac:dyDescent="0.2">
      <c r="A26" s="465" t="s">
        <v>28</v>
      </c>
      <c r="B26" s="25">
        <v>18</v>
      </c>
      <c r="C26" s="22" t="s">
        <v>28</v>
      </c>
      <c r="D26" s="35" t="s">
        <v>28</v>
      </c>
      <c r="E26" s="22" t="s">
        <v>28</v>
      </c>
      <c r="F26" s="22" t="s">
        <v>28</v>
      </c>
      <c r="G26" s="22" t="s">
        <v>28</v>
      </c>
      <c r="H26" s="22" t="s">
        <v>28</v>
      </c>
      <c r="I26" s="481" t="s">
        <v>28</v>
      </c>
      <c r="J26" s="481" t="s">
        <v>28</v>
      </c>
      <c r="K26" s="481" t="s">
        <v>28</v>
      </c>
      <c r="L26" s="481" t="s">
        <v>28</v>
      </c>
      <c r="M26" s="481" t="s">
        <v>28</v>
      </c>
      <c r="N26" s="481" t="s">
        <v>28</v>
      </c>
      <c r="O26" s="481" t="s">
        <v>28</v>
      </c>
      <c r="P26" s="482" t="s">
        <v>28</v>
      </c>
      <c r="R26" s="9" t="s">
        <v>0</v>
      </c>
    </row>
    <row r="27" spans="1:18" x14ac:dyDescent="0.2">
      <c r="A27" s="465" t="s">
        <v>28</v>
      </c>
      <c r="B27" s="25">
        <v>19</v>
      </c>
      <c r="C27" s="22" t="s">
        <v>28</v>
      </c>
      <c r="D27" s="35" t="s">
        <v>28</v>
      </c>
      <c r="E27" s="22" t="s">
        <v>28</v>
      </c>
      <c r="F27" s="22" t="s">
        <v>28</v>
      </c>
      <c r="G27" s="22" t="s">
        <v>28</v>
      </c>
      <c r="H27" s="22" t="s">
        <v>28</v>
      </c>
      <c r="I27" s="481" t="s">
        <v>28</v>
      </c>
      <c r="J27" s="481" t="s">
        <v>28</v>
      </c>
      <c r="K27" s="481" t="s">
        <v>28</v>
      </c>
      <c r="L27" s="481" t="s">
        <v>28</v>
      </c>
      <c r="M27" s="481" t="s">
        <v>28</v>
      </c>
      <c r="N27" s="481" t="s">
        <v>28</v>
      </c>
      <c r="O27" s="481" t="s">
        <v>28</v>
      </c>
      <c r="P27" s="482" t="s">
        <v>28</v>
      </c>
      <c r="R27" s="9" t="s">
        <v>0</v>
      </c>
    </row>
    <row r="28" spans="1:18" x14ac:dyDescent="0.2">
      <c r="A28" s="465" t="s">
        <v>28</v>
      </c>
      <c r="B28" s="25">
        <v>20</v>
      </c>
      <c r="C28" s="22" t="s">
        <v>28</v>
      </c>
      <c r="D28" s="35" t="s">
        <v>28</v>
      </c>
      <c r="E28" s="22" t="s">
        <v>28</v>
      </c>
      <c r="F28" s="22" t="s">
        <v>28</v>
      </c>
      <c r="G28" s="22" t="s">
        <v>28</v>
      </c>
      <c r="H28" s="22" t="s">
        <v>28</v>
      </c>
      <c r="I28" s="481" t="s">
        <v>28</v>
      </c>
      <c r="J28" s="481" t="s">
        <v>28</v>
      </c>
      <c r="K28" s="481" t="s">
        <v>28</v>
      </c>
      <c r="L28" s="481" t="s">
        <v>28</v>
      </c>
      <c r="M28" s="481" t="s">
        <v>28</v>
      </c>
      <c r="N28" s="481" t="s">
        <v>28</v>
      </c>
      <c r="O28" s="481" t="s">
        <v>28</v>
      </c>
      <c r="P28" s="482" t="s">
        <v>28</v>
      </c>
      <c r="R28" s="9" t="s">
        <v>0</v>
      </c>
    </row>
    <row r="29" spans="1:18" x14ac:dyDescent="0.2">
      <c r="A29" s="465" t="s">
        <v>28</v>
      </c>
      <c r="B29" s="25">
        <v>21</v>
      </c>
      <c r="C29" s="22" t="s">
        <v>28</v>
      </c>
      <c r="D29" s="35" t="s">
        <v>28</v>
      </c>
      <c r="E29" s="22" t="s">
        <v>28</v>
      </c>
      <c r="F29" s="22" t="s">
        <v>28</v>
      </c>
      <c r="G29" s="22" t="s">
        <v>28</v>
      </c>
      <c r="H29" s="22" t="s">
        <v>28</v>
      </c>
      <c r="I29" s="481" t="s">
        <v>28</v>
      </c>
      <c r="J29" s="481" t="s">
        <v>28</v>
      </c>
      <c r="K29" s="481" t="s">
        <v>28</v>
      </c>
      <c r="L29" s="481" t="s">
        <v>28</v>
      </c>
      <c r="M29" s="481" t="s">
        <v>28</v>
      </c>
      <c r="N29" s="481" t="s">
        <v>28</v>
      </c>
      <c r="O29" s="481" t="s">
        <v>28</v>
      </c>
      <c r="P29" s="482" t="s">
        <v>28</v>
      </c>
      <c r="R29" s="9" t="s">
        <v>0</v>
      </c>
    </row>
    <row r="30" spans="1:18" x14ac:dyDescent="0.2">
      <c r="A30" s="465" t="s">
        <v>28</v>
      </c>
      <c r="B30" s="25">
        <v>22</v>
      </c>
      <c r="C30" s="22" t="s">
        <v>28</v>
      </c>
      <c r="D30" s="35" t="s">
        <v>28</v>
      </c>
      <c r="E30" s="22" t="s">
        <v>28</v>
      </c>
      <c r="F30" s="22" t="s">
        <v>28</v>
      </c>
      <c r="G30" s="22" t="s">
        <v>28</v>
      </c>
      <c r="H30" s="22" t="s">
        <v>28</v>
      </c>
      <c r="I30" s="481" t="s">
        <v>28</v>
      </c>
      <c r="J30" s="481" t="s">
        <v>28</v>
      </c>
      <c r="K30" s="481" t="s">
        <v>28</v>
      </c>
      <c r="L30" s="481" t="s">
        <v>28</v>
      </c>
      <c r="M30" s="481" t="s">
        <v>28</v>
      </c>
      <c r="N30" s="481" t="s">
        <v>28</v>
      </c>
      <c r="O30" s="481" t="s">
        <v>28</v>
      </c>
      <c r="P30" s="482" t="s">
        <v>28</v>
      </c>
      <c r="R30" s="9" t="s">
        <v>0</v>
      </c>
    </row>
    <row r="31" spans="1:18" x14ac:dyDescent="0.2">
      <c r="A31" s="465" t="s">
        <v>28</v>
      </c>
      <c r="B31" s="25">
        <v>23</v>
      </c>
      <c r="C31" s="22" t="s">
        <v>28</v>
      </c>
      <c r="D31" s="35" t="s">
        <v>28</v>
      </c>
      <c r="E31" s="22" t="s">
        <v>28</v>
      </c>
      <c r="F31" s="22" t="s">
        <v>28</v>
      </c>
      <c r="G31" s="22" t="s">
        <v>28</v>
      </c>
      <c r="H31" s="22" t="s">
        <v>28</v>
      </c>
      <c r="I31" s="481" t="s">
        <v>28</v>
      </c>
      <c r="J31" s="481" t="s">
        <v>28</v>
      </c>
      <c r="K31" s="481" t="s">
        <v>28</v>
      </c>
      <c r="L31" s="481" t="s">
        <v>28</v>
      </c>
      <c r="M31" s="481" t="s">
        <v>28</v>
      </c>
      <c r="N31" s="481" t="s">
        <v>28</v>
      </c>
      <c r="O31" s="481" t="s">
        <v>28</v>
      </c>
      <c r="P31" s="482" t="s">
        <v>28</v>
      </c>
      <c r="R31" s="9" t="s">
        <v>0</v>
      </c>
    </row>
    <row r="32" spans="1:18" x14ac:dyDescent="0.2">
      <c r="A32" s="465" t="s">
        <v>28</v>
      </c>
      <c r="B32" s="25">
        <v>24</v>
      </c>
      <c r="C32" s="22" t="s">
        <v>28</v>
      </c>
      <c r="D32" s="35" t="s">
        <v>28</v>
      </c>
      <c r="E32" s="22" t="s">
        <v>28</v>
      </c>
      <c r="F32" s="22" t="s">
        <v>28</v>
      </c>
      <c r="G32" s="22" t="s">
        <v>28</v>
      </c>
      <c r="H32" s="22" t="s">
        <v>28</v>
      </c>
      <c r="I32" s="481" t="s">
        <v>28</v>
      </c>
      <c r="J32" s="481" t="s">
        <v>28</v>
      </c>
      <c r="K32" s="481" t="s">
        <v>28</v>
      </c>
      <c r="L32" s="481" t="s">
        <v>28</v>
      </c>
      <c r="M32" s="481" t="s">
        <v>28</v>
      </c>
      <c r="N32" s="481" t="s">
        <v>28</v>
      </c>
      <c r="O32" s="481" t="s">
        <v>28</v>
      </c>
      <c r="P32" s="482" t="s">
        <v>28</v>
      </c>
      <c r="R32" s="9" t="s">
        <v>0</v>
      </c>
    </row>
    <row r="33" spans="1:18" x14ac:dyDescent="0.2">
      <c r="A33" s="465" t="s">
        <v>28</v>
      </c>
      <c r="B33" s="25">
        <v>25</v>
      </c>
      <c r="C33" s="22" t="s">
        <v>28</v>
      </c>
      <c r="D33" s="35" t="s">
        <v>28</v>
      </c>
      <c r="E33" s="22" t="s">
        <v>28</v>
      </c>
      <c r="F33" s="22" t="s">
        <v>28</v>
      </c>
      <c r="G33" s="22" t="s">
        <v>28</v>
      </c>
      <c r="H33" s="22" t="s">
        <v>28</v>
      </c>
      <c r="I33" s="481" t="s">
        <v>28</v>
      </c>
      <c r="J33" s="481" t="s">
        <v>28</v>
      </c>
      <c r="K33" s="481" t="s">
        <v>28</v>
      </c>
      <c r="L33" s="481" t="s">
        <v>28</v>
      </c>
      <c r="M33" s="481" t="s">
        <v>28</v>
      </c>
      <c r="N33" s="481" t="s">
        <v>28</v>
      </c>
      <c r="O33" s="481" t="s">
        <v>28</v>
      </c>
      <c r="P33" s="482" t="s">
        <v>28</v>
      </c>
      <c r="R33" s="9" t="s">
        <v>0</v>
      </c>
    </row>
    <row r="34" spans="1:18" x14ac:dyDescent="0.2">
      <c r="A34" s="465" t="s">
        <v>28</v>
      </c>
      <c r="B34" s="25">
        <v>26</v>
      </c>
      <c r="C34" s="22" t="s">
        <v>28</v>
      </c>
      <c r="D34" s="35" t="s">
        <v>28</v>
      </c>
      <c r="E34" s="22" t="s">
        <v>28</v>
      </c>
      <c r="F34" s="22" t="s">
        <v>28</v>
      </c>
      <c r="G34" s="22" t="s">
        <v>28</v>
      </c>
      <c r="H34" s="22" t="s">
        <v>28</v>
      </c>
      <c r="I34" s="481" t="s">
        <v>28</v>
      </c>
      <c r="J34" s="481" t="s">
        <v>28</v>
      </c>
      <c r="K34" s="481" t="s">
        <v>28</v>
      </c>
      <c r="L34" s="481" t="s">
        <v>28</v>
      </c>
      <c r="M34" s="481" t="s">
        <v>28</v>
      </c>
      <c r="N34" s="481" t="s">
        <v>28</v>
      </c>
      <c r="O34" s="481" t="s">
        <v>28</v>
      </c>
      <c r="P34" s="482" t="s">
        <v>28</v>
      </c>
      <c r="R34" s="9" t="s">
        <v>0</v>
      </c>
    </row>
    <row r="35" spans="1:18" x14ac:dyDescent="0.2">
      <c r="A35" s="465" t="s">
        <v>28</v>
      </c>
      <c r="B35" s="25">
        <v>27</v>
      </c>
      <c r="C35" s="22" t="s">
        <v>28</v>
      </c>
      <c r="D35" s="35" t="s">
        <v>28</v>
      </c>
      <c r="E35" s="22" t="s">
        <v>28</v>
      </c>
      <c r="F35" s="22" t="s">
        <v>28</v>
      </c>
      <c r="G35" s="22" t="s">
        <v>28</v>
      </c>
      <c r="H35" s="22" t="s">
        <v>28</v>
      </c>
      <c r="I35" s="481" t="s">
        <v>28</v>
      </c>
      <c r="J35" s="481" t="s">
        <v>28</v>
      </c>
      <c r="K35" s="481" t="s">
        <v>28</v>
      </c>
      <c r="L35" s="481" t="s">
        <v>28</v>
      </c>
      <c r="M35" s="481" t="s">
        <v>28</v>
      </c>
      <c r="N35" s="481" t="s">
        <v>28</v>
      </c>
      <c r="O35" s="481" t="s">
        <v>28</v>
      </c>
      <c r="P35" s="482" t="s">
        <v>28</v>
      </c>
      <c r="R35" s="9" t="s">
        <v>0</v>
      </c>
    </row>
    <row r="36" spans="1:18" x14ac:dyDescent="0.2">
      <c r="A36" s="466" t="s">
        <v>28</v>
      </c>
      <c r="B36" s="38">
        <v>28</v>
      </c>
      <c r="C36" s="47" t="s">
        <v>28</v>
      </c>
      <c r="D36" s="145" t="s">
        <v>28</v>
      </c>
      <c r="E36" s="47" t="s">
        <v>28</v>
      </c>
      <c r="F36" s="47" t="s">
        <v>28</v>
      </c>
      <c r="G36" s="47" t="s">
        <v>28</v>
      </c>
      <c r="H36" s="47" t="s">
        <v>28</v>
      </c>
      <c r="I36" s="483" t="s">
        <v>28</v>
      </c>
      <c r="J36" s="483" t="s">
        <v>28</v>
      </c>
      <c r="K36" s="483" t="s">
        <v>28</v>
      </c>
      <c r="L36" s="483" t="s">
        <v>28</v>
      </c>
      <c r="M36" s="483" t="s">
        <v>28</v>
      </c>
      <c r="N36" s="483" t="s">
        <v>28</v>
      </c>
      <c r="O36" s="483" t="s">
        <v>28</v>
      </c>
      <c r="P36" s="484" t="s">
        <v>28</v>
      </c>
      <c r="R36" s="9" t="s">
        <v>0</v>
      </c>
    </row>
    <row r="37" spans="1:18" x14ac:dyDescent="0.2">
      <c r="R37" s="9" t="s">
        <v>0</v>
      </c>
    </row>
    <row r="38" spans="1:18" ht="25.5" x14ac:dyDescent="0.2">
      <c r="A38" s="28"/>
      <c r="B38" s="29"/>
      <c r="C38" s="161" t="s">
        <v>1598</v>
      </c>
      <c r="D38" s="162"/>
      <c r="E38" s="162"/>
      <c r="F38" s="161" t="s">
        <v>1316</v>
      </c>
      <c r="G38" s="162"/>
      <c r="H38" s="162"/>
      <c r="I38" s="162"/>
      <c r="J38" s="163"/>
      <c r="R38" s="9" t="s">
        <v>0</v>
      </c>
    </row>
    <row r="39" spans="1:18" ht="63.75" x14ac:dyDescent="0.2">
      <c r="A39" s="227" t="s">
        <v>1547</v>
      </c>
      <c r="B39" s="10"/>
      <c r="C39" s="71" t="s">
        <v>1597</v>
      </c>
      <c r="D39" s="71" t="s">
        <v>606</v>
      </c>
      <c r="E39" s="71" t="s">
        <v>608</v>
      </c>
      <c r="F39" s="71" t="s">
        <v>1317</v>
      </c>
      <c r="G39" s="71" t="s">
        <v>1318</v>
      </c>
      <c r="H39" s="71" t="s">
        <v>1319</v>
      </c>
      <c r="I39" s="71" t="s">
        <v>1320</v>
      </c>
      <c r="J39" s="71" t="s">
        <v>1321</v>
      </c>
      <c r="R39" s="9" t="s">
        <v>0</v>
      </c>
    </row>
    <row r="40" spans="1:18" x14ac:dyDescent="0.2">
      <c r="A40" s="31"/>
      <c r="B40" s="24">
        <v>201</v>
      </c>
      <c r="C40" s="372">
        <v>1</v>
      </c>
      <c r="D40" s="372">
        <v>2</v>
      </c>
      <c r="E40" s="372">
        <v>3</v>
      </c>
      <c r="F40" s="372">
        <v>4</v>
      </c>
      <c r="G40" s="372">
        <v>5</v>
      </c>
      <c r="H40" s="372">
        <v>6</v>
      </c>
      <c r="I40" s="372">
        <v>7</v>
      </c>
      <c r="J40" s="307">
        <v>8</v>
      </c>
      <c r="R40" s="9" t="s">
        <v>0</v>
      </c>
    </row>
    <row r="41" spans="1:18" x14ac:dyDescent="0.2">
      <c r="A41" s="73" t="s">
        <v>109</v>
      </c>
      <c r="B41" s="25">
        <v>1</v>
      </c>
      <c r="C41" s="73"/>
      <c r="D41" s="28"/>
      <c r="E41" s="380">
        <f>E42 +E45-SUM(E44)</f>
        <v>0</v>
      </c>
      <c r="F41" s="28"/>
      <c r="G41" s="29"/>
      <c r="H41" s="29"/>
      <c r="I41" s="29"/>
      <c r="J41" s="30"/>
      <c r="R41" s="9" t="s">
        <v>0</v>
      </c>
    </row>
    <row r="42" spans="1:18" x14ac:dyDescent="0.2">
      <c r="A42" s="86" t="s">
        <v>113</v>
      </c>
      <c r="B42" s="25">
        <v>2</v>
      </c>
      <c r="C42" s="74"/>
      <c r="D42" s="31"/>
      <c r="E42" s="126">
        <f>SUM('ICS &gt; Non-Insurance &amp; Baseline'!$E$7)</f>
        <v>0</v>
      </c>
      <c r="F42" s="31"/>
      <c r="G42" s="10"/>
      <c r="H42" s="10"/>
      <c r="I42" s="10"/>
      <c r="J42" s="40"/>
      <c r="R42" s="9"/>
    </row>
    <row r="43" spans="1:18" x14ac:dyDescent="0.2">
      <c r="A43" s="89" t="s">
        <v>1596</v>
      </c>
      <c r="B43" s="25">
        <v>3</v>
      </c>
      <c r="C43" s="74"/>
      <c r="D43" s="31"/>
      <c r="E43" s="126">
        <f>SUM('ICS &gt; Non-Insurance &amp; Baseline'!$E$38)</f>
        <v>0</v>
      </c>
      <c r="F43" s="31"/>
      <c r="G43" s="10"/>
      <c r="H43" s="10"/>
      <c r="I43" s="10"/>
      <c r="J43" s="40"/>
      <c r="R43" s="9" t="s">
        <v>0</v>
      </c>
    </row>
    <row r="44" spans="1:18" x14ac:dyDescent="0.2">
      <c r="A44" s="86" t="s">
        <v>115</v>
      </c>
      <c r="B44" s="25">
        <v>4</v>
      </c>
      <c r="C44" s="74"/>
      <c r="D44" s="31"/>
      <c r="E44" s="23" t="s">
        <v>28</v>
      </c>
      <c r="F44" s="31"/>
      <c r="G44" s="10"/>
      <c r="H44" s="10"/>
      <c r="I44" s="10"/>
      <c r="J44" s="40"/>
      <c r="R44" s="9"/>
    </row>
    <row r="45" spans="1:18" x14ac:dyDescent="0.2">
      <c r="A45" s="86" t="s">
        <v>127</v>
      </c>
      <c r="B45" s="25">
        <v>5</v>
      </c>
      <c r="C45" s="74"/>
      <c r="D45" s="31"/>
      <c r="E45" s="376">
        <f>SUM(E46,E47)</f>
        <v>0</v>
      </c>
      <c r="F45" s="31"/>
      <c r="G45" s="10"/>
      <c r="H45" s="10"/>
      <c r="I45" s="10"/>
      <c r="J45" s="40"/>
      <c r="R45" s="9"/>
    </row>
    <row r="46" spans="1:18" x14ac:dyDescent="0.2">
      <c r="A46" s="86" t="s">
        <v>128</v>
      </c>
      <c r="B46" s="25">
        <v>6</v>
      </c>
      <c r="C46" s="74"/>
      <c r="D46" s="31"/>
      <c r="E46" s="23" t="s">
        <v>28</v>
      </c>
      <c r="F46" s="31"/>
      <c r="G46" s="10"/>
      <c r="H46" s="10"/>
      <c r="I46" s="10"/>
      <c r="J46" s="40"/>
      <c r="R46" s="9"/>
    </row>
    <row r="47" spans="1:18" x14ac:dyDescent="0.2">
      <c r="A47" s="86" t="s">
        <v>1604</v>
      </c>
      <c r="B47" s="25">
        <v>7</v>
      </c>
      <c r="C47" s="74"/>
      <c r="D47" s="21" t="s">
        <v>28</v>
      </c>
      <c r="E47" s="22" t="s">
        <v>28</v>
      </c>
      <c r="F47" s="21" t="s">
        <v>28</v>
      </c>
      <c r="G47" s="33" t="s">
        <v>28</v>
      </c>
      <c r="H47" s="33" t="s">
        <v>28</v>
      </c>
      <c r="I47" s="33" t="s">
        <v>28</v>
      </c>
      <c r="J47" s="303" t="s">
        <v>28</v>
      </c>
      <c r="R47" s="9" t="s">
        <v>0</v>
      </c>
    </row>
    <row r="48" spans="1:18" x14ac:dyDescent="0.2">
      <c r="A48" s="89" t="s">
        <v>1345</v>
      </c>
      <c r="B48" s="25">
        <v>8</v>
      </c>
      <c r="C48" s="13"/>
      <c r="D48" s="21" t="s">
        <v>28</v>
      </c>
      <c r="E48" s="22" t="s">
        <v>28</v>
      </c>
      <c r="F48" s="21" t="s">
        <v>28</v>
      </c>
      <c r="G48" s="33" t="s">
        <v>28</v>
      </c>
      <c r="H48" s="33" t="s">
        <v>28</v>
      </c>
      <c r="I48" s="33" t="s">
        <v>28</v>
      </c>
      <c r="J48" s="303" t="s">
        <v>28</v>
      </c>
      <c r="R48" s="9" t="s">
        <v>0</v>
      </c>
    </row>
    <row r="49" spans="1:18" x14ac:dyDescent="0.2">
      <c r="A49" s="89" t="s">
        <v>1322</v>
      </c>
      <c r="B49" s="25">
        <v>9</v>
      </c>
      <c r="C49" s="469" t="s">
        <v>28</v>
      </c>
      <c r="D49" s="114" t="s">
        <v>28</v>
      </c>
      <c r="E49" s="113" t="s">
        <v>28</v>
      </c>
      <c r="F49" s="114" t="s">
        <v>28</v>
      </c>
      <c r="G49" s="373" t="s">
        <v>28</v>
      </c>
      <c r="H49" s="373" t="s">
        <v>28</v>
      </c>
      <c r="I49" s="373" t="s">
        <v>28</v>
      </c>
      <c r="J49" s="374" t="s">
        <v>28</v>
      </c>
      <c r="R49" s="9" t="s">
        <v>0</v>
      </c>
    </row>
    <row r="50" spans="1:18" x14ac:dyDescent="0.2">
      <c r="A50" s="91" t="s">
        <v>1323</v>
      </c>
      <c r="B50" s="25">
        <v>10</v>
      </c>
      <c r="C50" s="469" t="s">
        <v>28</v>
      </c>
      <c r="D50" s="21" t="s">
        <v>28</v>
      </c>
      <c r="E50" s="22" t="s">
        <v>28</v>
      </c>
      <c r="F50" s="21" t="s">
        <v>28</v>
      </c>
      <c r="G50" s="33" t="s">
        <v>28</v>
      </c>
      <c r="H50" s="33" t="s">
        <v>28</v>
      </c>
      <c r="I50" s="33" t="s">
        <v>28</v>
      </c>
      <c r="J50" s="303" t="s">
        <v>28</v>
      </c>
      <c r="R50" s="9" t="s">
        <v>0</v>
      </c>
    </row>
    <row r="51" spans="1:18" x14ac:dyDescent="0.2">
      <c r="A51" s="91" t="s">
        <v>1324</v>
      </c>
      <c r="B51" s="25">
        <v>11</v>
      </c>
      <c r="C51" s="469" t="s">
        <v>28</v>
      </c>
      <c r="D51" s="21" t="s">
        <v>28</v>
      </c>
      <c r="E51" s="22" t="s">
        <v>28</v>
      </c>
      <c r="F51" s="21" t="s">
        <v>28</v>
      </c>
      <c r="G51" s="33" t="s">
        <v>28</v>
      </c>
      <c r="H51" s="33" t="s">
        <v>28</v>
      </c>
      <c r="I51" s="33" t="s">
        <v>28</v>
      </c>
      <c r="J51" s="303" t="s">
        <v>28</v>
      </c>
      <c r="R51" s="9" t="s">
        <v>0</v>
      </c>
    </row>
    <row r="52" spans="1:18" x14ac:dyDescent="0.2">
      <c r="A52" s="91" t="s">
        <v>1325</v>
      </c>
      <c r="B52" s="25">
        <v>12</v>
      </c>
      <c r="C52" s="469" t="s">
        <v>28</v>
      </c>
      <c r="D52" s="21" t="s">
        <v>28</v>
      </c>
      <c r="E52" s="22" t="s">
        <v>28</v>
      </c>
      <c r="F52" s="21" t="s">
        <v>28</v>
      </c>
      <c r="G52" s="33" t="s">
        <v>28</v>
      </c>
      <c r="H52" s="33" t="s">
        <v>28</v>
      </c>
      <c r="I52" s="33" t="s">
        <v>28</v>
      </c>
      <c r="J52" s="303" t="s">
        <v>28</v>
      </c>
      <c r="R52" s="9" t="s">
        <v>0</v>
      </c>
    </row>
    <row r="53" spans="1:18" x14ac:dyDescent="0.2">
      <c r="A53" s="91" t="s">
        <v>1326</v>
      </c>
      <c r="B53" s="25">
        <v>13</v>
      </c>
      <c r="C53" s="469" t="s">
        <v>28</v>
      </c>
      <c r="D53" s="21" t="s">
        <v>28</v>
      </c>
      <c r="E53" s="22" t="s">
        <v>28</v>
      </c>
      <c r="F53" s="21" t="s">
        <v>28</v>
      </c>
      <c r="G53" s="33" t="s">
        <v>28</v>
      </c>
      <c r="H53" s="33" t="s">
        <v>28</v>
      </c>
      <c r="I53" s="33" t="s">
        <v>28</v>
      </c>
      <c r="J53" s="303" t="s">
        <v>28</v>
      </c>
      <c r="R53" s="9" t="s">
        <v>0</v>
      </c>
    </row>
    <row r="54" spans="1:18" x14ac:dyDescent="0.2">
      <c r="A54" s="91" t="s">
        <v>1327</v>
      </c>
      <c r="B54" s="25">
        <v>14</v>
      </c>
      <c r="C54" s="469" t="s">
        <v>28</v>
      </c>
      <c r="D54" s="111" t="s">
        <v>28</v>
      </c>
      <c r="E54" s="47" t="s">
        <v>28</v>
      </c>
      <c r="F54" s="111" t="s">
        <v>28</v>
      </c>
      <c r="G54" s="39" t="s">
        <v>28</v>
      </c>
      <c r="H54" s="39" t="s">
        <v>28</v>
      </c>
      <c r="I54" s="39" t="s">
        <v>28</v>
      </c>
      <c r="J54" s="304" t="s">
        <v>28</v>
      </c>
      <c r="R54" s="9" t="s">
        <v>0</v>
      </c>
    </row>
    <row r="55" spans="1:18" x14ac:dyDescent="0.2">
      <c r="A55" s="89" t="s">
        <v>610</v>
      </c>
      <c r="B55" s="25">
        <v>15</v>
      </c>
      <c r="C55" s="469" t="s">
        <v>28</v>
      </c>
      <c r="D55" s="114" t="s">
        <v>28</v>
      </c>
      <c r="E55" s="113" t="s">
        <v>28</v>
      </c>
      <c r="F55" s="114" t="s">
        <v>28</v>
      </c>
      <c r="G55" s="373" t="s">
        <v>28</v>
      </c>
      <c r="H55" s="373" t="s">
        <v>28</v>
      </c>
      <c r="I55" s="373" t="s">
        <v>28</v>
      </c>
      <c r="J55" s="374" t="s">
        <v>28</v>
      </c>
      <c r="R55" s="9" t="s">
        <v>0</v>
      </c>
    </row>
    <row r="56" spans="1:18" x14ac:dyDescent="0.2">
      <c r="A56" s="91" t="s">
        <v>1328</v>
      </c>
      <c r="B56" s="25">
        <v>16</v>
      </c>
      <c r="C56" s="73"/>
      <c r="D56" s="21" t="s">
        <v>28</v>
      </c>
      <c r="E56" s="22" t="s">
        <v>28</v>
      </c>
      <c r="F56" s="21" t="s">
        <v>28</v>
      </c>
      <c r="G56" s="33" t="s">
        <v>28</v>
      </c>
      <c r="H56" s="33" t="s">
        <v>28</v>
      </c>
      <c r="I56" s="33" t="s">
        <v>28</v>
      </c>
      <c r="J56" s="303" t="s">
        <v>28</v>
      </c>
      <c r="R56" s="9" t="s">
        <v>0</v>
      </c>
    </row>
    <row r="57" spans="1:18" x14ac:dyDescent="0.2">
      <c r="A57" s="91" t="s">
        <v>1329</v>
      </c>
      <c r="B57" s="25">
        <v>17</v>
      </c>
      <c r="C57" s="13"/>
      <c r="D57" s="21" t="s">
        <v>28</v>
      </c>
      <c r="E57" s="22" t="s">
        <v>28</v>
      </c>
      <c r="F57" s="21" t="s">
        <v>28</v>
      </c>
      <c r="G57" s="33" t="s">
        <v>28</v>
      </c>
      <c r="H57" s="33" t="s">
        <v>28</v>
      </c>
      <c r="I57" s="33" t="s">
        <v>28</v>
      </c>
      <c r="J57" s="303" t="s">
        <v>28</v>
      </c>
      <c r="R57" s="9" t="s">
        <v>0</v>
      </c>
    </row>
    <row r="58" spans="1:18" x14ac:dyDescent="0.2">
      <c r="A58" s="89" t="s">
        <v>611</v>
      </c>
      <c r="B58" s="25">
        <v>18</v>
      </c>
      <c r="C58" s="469" t="s">
        <v>28</v>
      </c>
      <c r="D58" s="277" t="s">
        <v>28</v>
      </c>
      <c r="E58" s="278" t="s">
        <v>28</v>
      </c>
      <c r="F58" s="277" t="s">
        <v>28</v>
      </c>
      <c r="G58" s="385" t="s">
        <v>28</v>
      </c>
      <c r="H58" s="385" t="s">
        <v>28</v>
      </c>
      <c r="I58" s="385" t="s">
        <v>28</v>
      </c>
      <c r="J58" s="386" t="s">
        <v>28</v>
      </c>
      <c r="R58" s="9" t="s">
        <v>0</v>
      </c>
    </row>
    <row r="59" spans="1:18" x14ac:dyDescent="0.2">
      <c r="A59" s="89" t="s">
        <v>1330</v>
      </c>
      <c r="B59" s="25">
        <v>19</v>
      </c>
      <c r="C59" s="469" t="s">
        <v>28</v>
      </c>
      <c r="D59" s="114" t="s">
        <v>28</v>
      </c>
      <c r="E59" s="113" t="s">
        <v>28</v>
      </c>
      <c r="F59" s="114" t="s">
        <v>28</v>
      </c>
      <c r="G59" s="373" t="s">
        <v>28</v>
      </c>
      <c r="H59" s="373" t="s">
        <v>28</v>
      </c>
      <c r="I59" s="373" t="s">
        <v>28</v>
      </c>
      <c r="J59" s="374" t="s">
        <v>28</v>
      </c>
      <c r="R59" s="9" t="s">
        <v>0</v>
      </c>
    </row>
    <row r="60" spans="1:18" x14ac:dyDescent="0.2">
      <c r="A60" s="383" t="s">
        <v>1331</v>
      </c>
      <c r="B60" s="25">
        <v>20</v>
      </c>
      <c r="C60" s="469" t="s">
        <v>28</v>
      </c>
      <c r="D60" s="21" t="s">
        <v>28</v>
      </c>
      <c r="E60" s="22" t="s">
        <v>28</v>
      </c>
      <c r="F60" s="21" t="s">
        <v>28</v>
      </c>
      <c r="G60" s="33" t="s">
        <v>28</v>
      </c>
      <c r="H60" s="33" t="s">
        <v>28</v>
      </c>
      <c r="I60" s="33" t="s">
        <v>28</v>
      </c>
      <c r="J60" s="303" t="s">
        <v>28</v>
      </c>
      <c r="R60" s="9" t="s">
        <v>0</v>
      </c>
    </row>
    <row r="61" spans="1:18" x14ac:dyDescent="0.2">
      <c r="A61" s="383" t="s">
        <v>1552</v>
      </c>
      <c r="B61" s="25">
        <v>21</v>
      </c>
      <c r="C61" s="469" t="s">
        <v>28</v>
      </c>
      <c r="D61" s="21" t="s">
        <v>28</v>
      </c>
      <c r="E61" s="22" t="s">
        <v>28</v>
      </c>
      <c r="F61" s="21" t="s">
        <v>28</v>
      </c>
      <c r="G61" s="33" t="s">
        <v>28</v>
      </c>
      <c r="H61" s="33" t="s">
        <v>28</v>
      </c>
      <c r="I61" s="33" t="s">
        <v>28</v>
      </c>
      <c r="J61" s="303" t="s">
        <v>28</v>
      </c>
      <c r="R61" s="9" t="s">
        <v>0</v>
      </c>
    </row>
    <row r="62" spans="1:18" x14ac:dyDescent="0.2">
      <c r="A62" s="383" t="s">
        <v>1553</v>
      </c>
      <c r="B62" s="25">
        <v>22</v>
      </c>
      <c r="C62" s="469" t="s">
        <v>28</v>
      </c>
      <c r="D62" s="21" t="s">
        <v>28</v>
      </c>
      <c r="E62" s="22" t="s">
        <v>28</v>
      </c>
      <c r="F62" s="21" t="s">
        <v>28</v>
      </c>
      <c r="G62" s="33" t="s">
        <v>28</v>
      </c>
      <c r="H62" s="33" t="s">
        <v>28</v>
      </c>
      <c r="I62" s="33" t="s">
        <v>28</v>
      </c>
      <c r="J62" s="303" t="s">
        <v>28</v>
      </c>
      <c r="R62" s="9" t="s">
        <v>0</v>
      </c>
    </row>
    <row r="63" spans="1:18" x14ac:dyDescent="0.2">
      <c r="A63" s="383" t="s">
        <v>1332</v>
      </c>
      <c r="B63" s="25">
        <v>23</v>
      </c>
      <c r="C63" s="469" t="s">
        <v>28</v>
      </c>
      <c r="D63" s="21" t="s">
        <v>28</v>
      </c>
      <c r="E63" s="22" t="s">
        <v>28</v>
      </c>
      <c r="F63" s="21" t="s">
        <v>28</v>
      </c>
      <c r="G63" s="33" t="s">
        <v>28</v>
      </c>
      <c r="H63" s="33" t="s">
        <v>28</v>
      </c>
      <c r="I63" s="33" t="s">
        <v>28</v>
      </c>
      <c r="J63" s="303" t="s">
        <v>28</v>
      </c>
      <c r="R63" s="9" t="s">
        <v>0</v>
      </c>
    </row>
    <row r="64" spans="1:18" x14ac:dyDescent="0.2">
      <c r="A64" s="383" t="s">
        <v>1333</v>
      </c>
      <c r="B64" s="25">
        <v>24</v>
      </c>
      <c r="C64" s="469" t="s">
        <v>28</v>
      </c>
      <c r="D64" s="21" t="s">
        <v>28</v>
      </c>
      <c r="E64" s="22" t="s">
        <v>28</v>
      </c>
      <c r="F64" s="21" t="s">
        <v>28</v>
      </c>
      <c r="G64" s="33" t="s">
        <v>28</v>
      </c>
      <c r="H64" s="33" t="s">
        <v>28</v>
      </c>
      <c r="I64" s="33" t="s">
        <v>28</v>
      </c>
      <c r="J64" s="303" t="s">
        <v>28</v>
      </c>
      <c r="R64" s="9" t="s">
        <v>0</v>
      </c>
    </row>
    <row r="65" spans="1:18" x14ac:dyDescent="0.2">
      <c r="A65" s="383" t="s">
        <v>1334</v>
      </c>
      <c r="B65" s="25">
        <v>25</v>
      </c>
      <c r="C65" s="469" t="s">
        <v>28</v>
      </c>
      <c r="D65" s="21" t="s">
        <v>28</v>
      </c>
      <c r="E65" s="22" t="s">
        <v>28</v>
      </c>
      <c r="F65" s="21" t="s">
        <v>28</v>
      </c>
      <c r="G65" s="33" t="s">
        <v>28</v>
      </c>
      <c r="H65" s="33" t="s">
        <v>28</v>
      </c>
      <c r="I65" s="33" t="s">
        <v>28</v>
      </c>
      <c r="J65" s="303" t="s">
        <v>28</v>
      </c>
      <c r="R65" s="9" t="s">
        <v>0</v>
      </c>
    </row>
    <row r="66" spans="1:18" x14ac:dyDescent="0.2">
      <c r="A66" s="383" t="s">
        <v>1554</v>
      </c>
      <c r="B66" s="25">
        <v>26</v>
      </c>
      <c r="C66" s="469" t="s">
        <v>28</v>
      </c>
      <c r="D66" s="21" t="s">
        <v>28</v>
      </c>
      <c r="E66" s="22" t="s">
        <v>28</v>
      </c>
      <c r="F66" s="21" t="s">
        <v>28</v>
      </c>
      <c r="G66" s="33" t="s">
        <v>28</v>
      </c>
      <c r="H66" s="33" t="s">
        <v>28</v>
      </c>
      <c r="I66" s="33" t="s">
        <v>28</v>
      </c>
      <c r="J66" s="303" t="s">
        <v>28</v>
      </c>
      <c r="R66" s="9" t="s">
        <v>0</v>
      </c>
    </row>
    <row r="67" spans="1:18" x14ac:dyDescent="0.2">
      <c r="A67" s="387" t="s">
        <v>1336</v>
      </c>
      <c r="B67" s="25">
        <v>27</v>
      </c>
      <c r="C67" s="469" t="s">
        <v>28</v>
      </c>
      <c r="D67" s="21" t="s">
        <v>28</v>
      </c>
      <c r="E67" s="22" t="s">
        <v>28</v>
      </c>
      <c r="F67" s="21" t="s">
        <v>28</v>
      </c>
      <c r="G67" s="33" t="s">
        <v>28</v>
      </c>
      <c r="H67" s="33" t="s">
        <v>28</v>
      </c>
      <c r="I67" s="33" t="s">
        <v>28</v>
      </c>
      <c r="J67" s="303" t="s">
        <v>28</v>
      </c>
      <c r="R67" s="9" t="s">
        <v>0</v>
      </c>
    </row>
    <row r="68" spans="1:18" x14ac:dyDescent="0.2">
      <c r="A68" s="387" t="s">
        <v>1337</v>
      </c>
      <c r="B68" s="25">
        <v>28</v>
      </c>
      <c r="C68" s="469" t="s">
        <v>28</v>
      </c>
      <c r="D68" s="111" t="s">
        <v>28</v>
      </c>
      <c r="E68" s="47" t="s">
        <v>28</v>
      </c>
      <c r="F68" s="111" t="s">
        <v>28</v>
      </c>
      <c r="G68" s="39" t="s">
        <v>28</v>
      </c>
      <c r="H68" s="39" t="s">
        <v>28</v>
      </c>
      <c r="I68" s="39" t="s">
        <v>28</v>
      </c>
      <c r="J68" s="304" t="s">
        <v>28</v>
      </c>
      <c r="R68" s="9" t="s">
        <v>0</v>
      </c>
    </row>
    <row r="69" spans="1:18" x14ac:dyDescent="0.2">
      <c r="A69" s="89" t="s">
        <v>1338</v>
      </c>
      <c r="B69" s="25">
        <v>29</v>
      </c>
      <c r="C69" s="469" t="s">
        <v>28</v>
      </c>
      <c r="D69" s="114" t="s">
        <v>28</v>
      </c>
      <c r="E69" s="113" t="s">
        <v>28</v>
      </c>
      <c r="F69" s="114" t="s">
        <v>28</v>
      </c>
      <c r="G69" s="373" t="s">
        <v>28</v>
      </c>
      <c r="H69" s="373" t="s">
        <v>28</v>
      </c>
      <c r="I69" s="373" t="s">
        <v>28</v>
      </c>
      <c r="J69" s="374" t="s">
        <v>28</v>
      </c>
      <c r="R69" s="9" t="s">
        <v>0</v>
      </c>
    </row>
    <row r="70" spans="1:18" x14ac:dyDescent="0.2">
      <c r="A70" s="383" t="s">
        <v>1339</v>
      </c>
      <c r="B70" s="25">
        <v>30</v>
      </c>
      <c r="C70" s="241"/>
      <c r="D70" s="111" t="s">
        <v>28</v>
      </c>
      <c r="E70" s="47" t="s">
        <v>28</v>
      </c>
      <c r="F70" s="111" t="s">
        <v>28</v>
      </c>
      <c r="G70" s="39" t="s">
        <v>28</v>
      </c>
      <c r="H70" s="39" t="s">
        <v>28</v>
      </c>
      <c r="I70" s="39" t="s">
        <v>28</v>
      </c>
      <c r="J70" s="304" t="s">
        <v>28</v>
      </c>
      <c r="R70" s="9" t="s">
        <v>0</v>
      </c>
    </row>
    <row r="71" spans="1:18" x14ac:dyDescent="0.2">
      <c r="A71" s="89" t="s">
        <v>1340</v>
      </c>
      <c r="B71" s="25">
        <v>31</v>
      </c>
      <c r="C71" s="469" t="s">
        <v>28</v>
      </c>
      <c r="D71" s="21" t="s">
        <v>28</v>
      </c>
      <c r="E71" s="22" t="s">
        <v>28</v>
      </c>
      <c r="F71" s="21" t="s">
        <v>28</v>
      </c>
      <c r="G71" s="33" t="s">
        <v>28</v>
      </c>
      <c r="H71" s="33" t="s">
        <v>28</v>
      </c>
      <c r="I71" s="33" t="s">
        <v>28</v>
      </c>
      <c r="J71" s="303" t="s">
        <v>28</v>
      </c>
      <c r="R71" s="9" t="s">
        <v>0</v>
      </c>
    </row>
    <row r="72" spans="1:18" x14ac:dyDescent="0.2">
      <c r="A72" s="383" t="s">
        <v>1341</v>
      </c>
      <c r="B72" s="25">
        <v>32</v>
      </c>
      <c r="C72" s="469" t="s">
        <v>28</v>
      </c>
      <c r="D72" s="21" t="s">
        <v>28</v>
      </c>
      <c r="E72" s="22" t="s">
        <v>28</v>
      </c>
      <c r="F72" s="21" t="s">
        <v>28</v>
      </c>
      <c r="G72" s="33" t="s">
        <v>28</v>
      </c>
      <c r="H72" s="33" t="s">
        <v>28</v>
      </c>
      <c r="I72" s="33" t="s">
        <v>28</v>
      </c>
      <c r="J72" s="303" t="s">
        <v>28</v>
      </c>
      <c r="R72" s="9" t="s">
        <v>0</v>
      </c>
    </row>
    <row r="73" spans="1:18" x14ac:dyDescent="0.2">
      <c r="A73" s="383" t="s">
        <v>1342</v>
      </c>
      <c r="B73" s="25">
        <v>33</v>
      </c>
      <c r="C73" s="469" t="s">
        <v>28</v>
      </c>
      <c r="D73" s="21" t="s">
        <v>28</v>
      </c>
      <c r="E73" s="22" t="s">
        <v>28</v>
      </c>
      <c r="F73" s="21" t="s">
        <v>28</v>
      </c>
      <c r="G73" s="33" t="s">
        <v>28</v>
      </c>
      <c r="H73" s="33" t="s">
        <v>28</v>
      </c>
      <c r="I73" s="33" t="s">
        <v>28</v>
      </c>
      <c r="J73" s="303" t="s">
        <v>28</v>
      </c>
      <c r="R73" s="9" t="s">
        <v>0</v>
      </c>
    </row>
    <row r="74" spans="1:18" x14ac:dyDescent="0.2">
      <c r="A74" s="383" t="s">
        <v>1343</v>
      </c>
      <c r="B74" s="25">
        <v>34</v>
      </c>
      <c r="C74" s="469" t="s">
        <v>28</v>
      </c>
      <c r="D74" s="21" t="s">
        <v>28</v>
      </c>
      <c r="E74" s="22" t="s">
        <v>28</v>
      </c>
      <c r="F74" s="21" t="s">
        <v>28</v>
      </c>
      <c r="G74" s="33" t="s">
        <v>28</v>
      </c>
      <c r="H74" s="33" t="s">
        <v>28</v>
      </c>
      <c r="I74" s="33" t="s">
        <v>28</v>
      </c>
      <c r="J74" s="303" t="s">
        <v>28</v>
      </c>
      <c r="R74" s="9" t="s">
        <v>0</v>
      </c>
    </row>
    <row r="75" spans="1:18" x14ac:dyDescent="0.2">
      <c r="A75" s="90" t="s">
        <v>1344</v>
      </c>
      <c r="B75" s="38">
        <v>35</v>
      </c>
      <c r="C75" s="241"/>
      <c r="D75" s="277" t="s">
        <v>28</v>
      </c>
      <c r="E75" s="278" t="s">
        <v>28</v>
      </c>
      <c r="F75" s="277" t="s">
        <v>28</v>
      </c>
      <c r="G75" s="385" t="s">
        <v>28</v>
      </c>
      <c r="H75" s="385" t="s">
        <v>28</v>
      </c>
      <c r="I75" s="385" t="s">
        <v>28</v>
      </c>
      <c r="J75" s="386" t="s">
        <v>28</v>
      </c>
      <c r="R75" s="9" t="s">
        <v>0</v>
      </c>
    </row>
    <row r="76" spans="1:18" x14ac:dyDescent="0.2">
      <c r="R76" s="9" t="s">
        <v>0</v>
      </c>
    </row>
    <row r="77" spans="1:18" x14ac:dyDescent="0.2">
      <c r="A77" s="9" t="s">
        <v>0</v>
      </c>
      <c r="B77" s="9" t="s">
        <v>0</v>
      </c>
      <c r="C77" s="9" t="s">
        <v>0</v>
      </c>
      <c r="D77" s="9" t="s">
        <v>0</v>
      </c>
      <c r="E77" s="9" t="s">
        <v>0</v>
      </c>
      <c r="F77" s="9" t="s">
        <v>0</v>
      </c>
      <c r="G77" s="9" t="s">
        <v>0</v>
      </c>
      <c r="H77" s="9" t="s">
        <v>0</v>
      </c>
      <c r="I77" s="9" t="s">
        <v>0</v>
      </c>
      <c r="J77" s="9" t="s">
        <v>0</v>
      </c>
      <c r="K77" s="9" t="s">
        <v>0</v>
      </c>
      <c r="L77" s="9" t="s">
        <v>0</v>
      </c>
      <c r="M77" s="9" t="s">
        <v>0</v>
      </c>
      <c r="N77" s="9" t="s">
        <v>0</v>
      </c>
      <c r="O77" s="9" t="s">
        <v>0</v>
      </c>
      <c r="P77" s="9" t="s">
        <v>0</v>
      </c>
      <c r="Q77" s="9" t="s">
        <v>0</v>
      </c>
      <c r="R77" s="9" t="s">
        <v>0</v>
      </c>
    </row>
  </sheetData>
  <sheetProtection sheet="1" objects="1" scenarios="1" formatCells="0" formatColumns="0" formatRows="0"/>
  <dataValidations count="1">
    <dataValidation type="list" allowBlank="1" showInputMessage="1" showErrorMessage="1" sqref="D12:D36 C71:C74 C49:C55 C58:C69" xr:uid="{ED04C91A-335A-4101-B9CE-2D811A525948}">
      <formula1>"-,Internal Model,Standard Method"</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p:Policy xmlns:p="office.server.policy" id="" local="true">
  <p:Name>IAIS DOCS4WEBSITE</p:Name>
  <p:Description/>
  <p:Statement/>
  <p:PolicyItems>
    <p:PolicyItem featureId="Microsoft.Office.RecordsManagement.PolicyFeatures.Expiration" staticId="0x01010066E6577C753B40CABFD9C9409CB523E5008EA6FE90DE091647A289BF0237A4F542010017A881817C17704B98C6B3E154012A4B|-891456289" UniqueId="16c7c97f-54ea-4684-ad39-64920aa10046">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14</number>
                  <property>Created</property>
                  <propertyId>8c06beca-0777-48f7-91c7-6da68bc07b69</propertyId>
                  <period>days</period>
                </formula>
                <action type="action" id="Microsoft.Office.RecordsManagement.PolicyFeatures.Expiration.Action.Record"/>
              </data>
            </stages>
          </Schedule>
        </Schedules>
      </p:CustomData>
    </p:PolicyItem>
  </p:PolicyItems>
</p:Polic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d52a4b45456b45a5850c27854c75ff63 xmlns="d4622e8b-ae39-4084-a6ef-0989140e3fa8">
      <Terms xmlns="http://schemas.microsoft.com/office/infopath/2007/PartnerControls"/>
    </d52a4b45456b45a5850c27854c75ff63>
    <d69d76c8b8d044f2a0ca6e567a75a84e xmlns="d4622e8b-ae39-4084-a6ef-0989140e3fa8">
      <Terms xmlns="http://schemas.microsoft.com/office/infopath/2007/PartnerControls"/>
    </d69d76c8b8d044f2a0ca6e567a75a84e>
    <a29cacb984b44bca935ae96e682f56f9 xmlns="d4622e8b-ae39-4084-a6ef-0989140e3fa8">
      <Terms xmlns="http://schemas.microsoft.com/office/infopath/2007/PartnerControls"/>
    </a29cacb984b44bca935ae96e682f56f9>
    <BisAuthorssTaxHTField0 xmlns="d4622e8b-ae39-4084-a6ef-0989140e3fa8">
      <Terms xmlns="http://schemas.microsoft.com/office/infopath/2007/PartnerControls"/>
    </BisAuthorssTaxHTField0>
    <BisDocumentDate xmlns="11a7dd51-f65e-4375-8024-8672f8a01749">2022-03-17T15:22:53+00:00</BisDocumentDate>
    <Date_x0020_Circulated xmlns="d4622e8b-ae39-4084-a6ef-0989140e3fa8" xsi:nil="true"/>
    <BisDocumentTypeTaxHTField0 xmlns="d4622e8b-ae39-4084-a6ef-0989140e3fa8">
      <Terms xmlns="http://schemas.microsoft.com/office/infopath/2007/PartnerControls"/>
    </BisDocumentTypeTaxHTField0>
    <BisRetention xmlns="11a7dd51-f65e-4375-8024-8672f8a01749">Permanent</BisRetention>
    <TaskDueDate xmlns="http://schemas.microsoft.com/sharepoint/v3/fields" xsi:nil="true"/>
    <IconOverlay xmlns="http://schemas.microsoft.com/sharepoint/v4" xsi:nil="true"/>
    <TaxCatchAll xmlns="d4622e8b-ae39-4084-a6ef-0989140e3fa8">
      <Value>98</Value>
    </TaxCatchAll>
    <l6c88b5c7c614008b520b8dda87a6df5 xmlns="d4622e8b-ae39-4084-a6ef-0989140e3fa8">
      <Terms xmlns="http://schemas.microsoft.com/office/infopath/2007/PartnerControls"/>
    </l6c88b5c7c614008b520b8dda87a6df5>
    <_bis_enhancedLookup xmlns="11a7dd51-f65e-4375-8024-8672f8a01749" xsi:nil="true"/>
    <Start_x0020_Date_x0020_and_x0020_Time xmlns="d4622e8b-ae39-4084-a6ef-0989140e3fa8" xsi:nil="true"/>
    <URL xmlns="http://schemas.microsoft.com/sharepoint/v3">
      <Url xsi:nil="true"/>
      <Description xsi:nil="true"/>
    </URL>
    <BisCurrentVersion xmlns="11a7dd51-f65e-4375-8024-8672f8a01749" xsi:nil="true"/>
    <TaxKeywordTaxHTField xmlns="d4622e8b-ae39-4084-a6ef-0989140e3fa8">
      <Terms xmlns="http://schemas.microsoft.com/office/infopath/2007/PartnerControls"/>
    </TaxKeywordTaxHTField>
    <BisConfidentiality xmlns="11a7dd51-f65e-4375-8024-8672f8a01749">Restricted</BisConfidentiality>
    <End_x0020_Date_x0020_and_x0020_Time xmlns="d4622e8b-ae39-4084-a6ef-0989140e3fa8" xsi:nil="true"/>
    <k0ea4bf975c14f1a8b37d00589fba0b1 xmlns="d4622e8b-ae39-4084-a6ef-0989140e3fa8">
      <Terms xmlns="http://schemas.microsoft.com/office/infopath/2007/PartnerControls"/>
    </k0ea4bf975c14f1a8b37d00589fba0b1>
    <BisAdditionalLinks xmlns="11a7dd51-f65e-4375-8024-8672f8a01749" xsi:nil="true"/>
    <BisRecipientsTaxHTField0 xmlns="11a7dd51-f65e-4375-8024-8672f8a01749">
      <Terms xmlns="http://schemas.microsoft.com/office/infopath/2007/PartnerControls"/>
    </BisRecipientsTaxHTField0>
    <Use_x0020_the_x0020_below_x0020_fields_x0020_for_x0020_Written_x0020_Procedure_x0020_Document_x0020_Tracker_x0020_purposes_x0020_only1 xmlns="d4622e8b-ae39-4084-a6ef-0989140e3fa8">.</Use_x0020_the_x0020_below_x0020_fields_x0020_for_x0020_Written_x0020_Procedure_x0020_Document_x0020_Tracker_x0020_purposes_x0020_only1>
    <BisTransmission xmlns="11a7dd51-f65e-4375-8024-8672f8a01749">Internal</BisTransmission>
    <Document_x0020_number xmlns="d4622e8b-ae39-4084-a6ef-0989140e3fa8" xsi:nil="true"/>
    <BisInstitutionTaxHTField0 xmlns="11a7dd51-f65e-4375-8024-8672f8a01749">
      <Terms xmlns="http://schemas.microsoft.com/office/infopath/2007/PartnerControls"/>
    </BisInstitutionTaxHTField0>
    <a32059e1b23d444183da2c14f437e49f xmlns="d4622e8b-ae39-4084-a6ef-0989140e3fa8">
      <Terms xmlns="http://schemas.microsoft.com/office/infopath/2007/PartnerControls"/>
    </a32059e1b23d444183da2c14f437e49f>
    <IsMyDocuments xmlns="11a7dd51-f65e-4375-8024-8672f8a01749">false</IsMyDocuments>
    <BisPermalink xmlns="11a7dd51-f65e-4375-8024-8672f8a01749">
      <Url xsi:nil="true"/>
      <Description xsi:nil="true"/>
    </BisPermalink>
    <Send_x0020_By xmlns="d4622e8b-ae39-4084-a6ef-0989140e3fa8">
      <UserInfo>
        <DisplayName/>
        <AccountId xsi:nil="true"/>
        <AccountType/>
      </UserInfo>
    </Send_x0020_By>
    <_dlc_DocId xmlns="d4622e8b-ae39-4084-a6ef-0989140e3fa8">b69a7668-7d01-4456-834a-8eb43189ba63-0.1</_dlc_DocId>
    <_dlc_ExpireDate xmlns="http://schemas.microsoft.com/sharepoint/v3">2022-03-31T14:22:55+00:00</_dlc_ExpireDate>
    <_dlc_DocIdUrl xmlns="d4622e8b-ae39-4084-a6ef-0989140e3fa8">
      <Url>https://sp.bisinfo.org/teams/iais/CSFWG/_layouts/15/DocIdRedir.aspx?ID=b69a7668-7d01-4456-834a-8eb43189ba63-0.1</Url>
      <Description>b69a7668-7d01-4456-834a-8eb43189ba63-0.1</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IAIS DOCS4WEBSITE" ma:contentTypeID="0x01010066E6577C753B40CABFD9C9409CB523E5008EA6FE90DE091647A289BF0237A4F542010017A881817C17704B98C6B3E154012A4B" ma:contentTypeVersion="66" ma:contentTypeDescription="" ma:contentTypeScope="" ma:versionID="3ba577026cf2c008d16932a35a22d7f6">
  <xsd:schema xmlns:xsd="http://www.w3.org/2001/XMLSchema" xmlns:xs="http://www.w3.org/2001/XMLSchema" xmlns:p="http://schemas.microsoft.com/office/2006/metadata/properties" xmlns:ns1="http://schemas.microsoft.com/sharepoint/v3" xmlns:ns2="11a7dd51-f65e-4375-8024-8672f8a01749" xmlns:ns3="d4622e8b-ae39-4084-a6ef-0989140e3fa8" xmlns:ns4="http://schemas.microsoft.com/sharepoint/v3/fields" xmlns:ns5="http://schemas.microsoft.com/sharepoint/v4" targetNamespace="http://schemas.microsoft.com/office/2006/metadata/properties" ma:root="true" ma:fieldsID="100f3f07fe49be67352e47e6f33d7fe9" ns1:_="" ns2:_="" ns3:_="" ns4:_="" ns5:_="">
    <xsd:import namespace="http://schemas.microsoft.com/sharepoint/v3"/>
    <xsd:import namespace="11a7dd51-f65e-4375-8024-8672f8a01749"/>
    <xsd:import namespace="d4622e8b-ae39-4084-a6ef-0989140e3fa8"/>
    <xsd:import namespace="http://schemas.microsoft.com/sharepoint/v3/fields"/>
    <xsd:import namespace="http://schemas.microsoft.com/sharepoint/v4"/>
    <xsd:element name="properties">
      <xsd:complexType>
        <xsd:sequence>
          <xsd:element name="documentManagement">
            <xsd:complexType>
              <xsd:all>
                <xsd:element ref="ns2:BisDocumentDate" minOccurs="0"/>
                <xsd:element ref="ns3:Use_x0020_the_x0020_below_x0020_fields_x0020_for_x0020_Written_x0020_Procedure_x0020_Document_x0020_Tracker_x0020_purposes_x0020_only1" minOccurs="0"/>
                <xsd:element ref="ns3:Document_x0020_number" minOccurs="0"/>
                <xsd:element ref="ns4:TaskDueDate" minOccurs="0"/>
                <xsd:element ref="ns3:Date_x0020_Circulated" minOccurs="0"/>
                <xsd:element ref="ns3:Send_x0020_By" minOccurs="0"/>
                <xsd:element ref="ns1:URL" minOccurs="0"/>
                <xsd:element ref="ns3:TaxCatchAll" minOccurs="0"/>
                <xsd:element ref="ns2:BisCurrentVersion" minOccurs="0"/>
                <xsd:element ref="ns2:BisRecipientsTaxHTField0" minOccurs="0"/>
                <xsd:element ref="ns3:_dlc_DocIdPersistId" minOccurs="0"/>
                <xsd:element ref="ns5:IconOverlay" minOccurs="0"/>
                <xsd:element ref="ns3:BisAuthorssTaxHTField0" minOccurs="0"/>
                <xsd:element ref="ns2:IsMyDocuments" minOccurs="0"/>
                <xsd:element ref="ns2:BisTransmission" minOccurs="0"/>
                <xsd:element ref="ns3:End_x0020_Date_x0020_and_x0020_Time" minOccurs="0"/>
                <xsd:element ref="ns3:k0ea4bf975c14f1a8b37d00589fba0b1" minOccurs="0"/>
                <xsd:element ref="ns3:d52a4b45456b45a5850c27854c75ff63" minOccurs="0"/>
                <xsd:element ref="ns2:BisPermalink" minOccurs="0"/>
                <xsd:element ref="ns3:Start_x0020_Date_x0020_and_x0020_Time" minOccurs="0"/>
                <xsd:element ref="ns3:d69d76c8b8d044f2a0ca6e567a75a84e" minOccurs="0"/>
                <xsd:element ref="ns2:BisInstitutionTaxHTField0" minOccurs="0"/>
                <xsd:element ref="ns3:a32059e1b23d444183da2c14f437e49f" minOccurs="0"/>
                <xsd:element ref="ns3:l6c88b5c7c614008b520b8dda87a6df5" minOccurs="0"/>
                <xsd:element ref="ns3:BisDocumentTypeTaxHTField0" minOccurs="0"/>
                <xsd:element ref="ns3:_dlc_DocId" minOccurs="0"/>
                <xsd:element ref="ns3:TaxKeywordTaxHTField" minOccurs="0"/>
                <xsd:element ref="ns3:_dlc_DocIdUrl" minOccurs="0"/>
                <xsd:element ref="ns3:a29cacb984b44bca935ae96e682f56f9" minOccurs="0"/>
                <xsd:element ref="ns2:BisConfidentiality"/>
                <xsd:element ref="ns2:_bis_enhancedLookup" minOccurs="0"/>
                <xsd:element ref="ns1:_vti_ItemDeclaredRecord" minOccurs="0"/>
                <xsd:element ref="ns1:_vti_ItemHoldRecordStatus" minOccurs="0"/>
                <xsd:element ref="ns2:BisRetention" minOccurs="0"/>
                <xsd:element ref="ns1:_dlc_Exempt" minOccurs="0"/>
                <xsd:element ref="ns1:_dlc_ExpireDateSaved" minOccurs="0"/>
                <xsd:element ref="ns1:_dlc_ExpireDate" minOccurs="0"/>
                <xsd:element ref="ns2: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1"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_vti_ItemDeclaredRecord" ma:index="50" nillable="true" ma:displayName="Declared Record" ma:hidden="true" ma:internalName="_vti_ItemDeclaredRecord" ma:readOnly="true">
      <xsd:simpleType>
        <xsd:restriction base="dms:DateTime"/>
      </xsd:simpleType>
    </xsd:element>
    <xsd:element name="_vti_ItemHoldRecordStatus" ma:index="51" nillable="true" ma:displayName="Hold and Record Status" ma:decimals="0" ma:description="" ma:hidden="true" ma:indexed="true" ma:internalName="_vti_ItemHoldRecordStatus" ma:readOnly="true">
      <xsd:simpleType>
        <xsd:restriction base="dms:Unknown"/>
      </xsd:simpleType>
    </xsd:element>
    <xsd:element name="_dlc_Exempt" ma:index="54" nillable="true" ma:displayName="Exempt from Policy" ma:hidden="true" ma:internalName="_dlc_Exempt" ma:readOnly="true">
      <xsd:simpleType>
        <xsd:restriction base="dms:Unknown"/>
      </xsd:simpleType>
    </xsd:element>
    <xsd:element name="_dlc_ExpireDateSaved" ma:index="55" nillable="true" ma:displayName="Original Expiration Date" ma:hidden="true" ma:internalName="_dlc_ExpireDateSaved" ma:readOnly="true">
      <xsd:simpleType>
        <xsd:restriction base="dms:DateTime"/>
      </xsd:simpleType>
    </xsd:element>
    <xsd:element name="_dlc_ExpireDate" ma:index="56"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1a7dd51-f65e-4375-8024-8672f8a01749" elementFormDefault="qualified">
    <xsd:import namespace="http://schemas.microsoft.com/office/2006/documentManagement/types"/>
    <xsd:import namespace="http://schemas.microsoft.com/office/infopath/2007/PartnerControls"/>
    <xsd:element name="BisDocumentDate" ma:index="2" nillable="true" ma:displayName="Document Date" ma:default="[today]" ma:description="The document date associated with the container or item." ma:format="DateOnly" ma:internalName="BisDocumentDate">
      <xsd:simpleType>
        <xsd:restriction base="dms:DateTime"/>
      </xsd:simpleType>
    </xsd:element>
    <xsd:element name="BisCurrentVersion" ma:index="14" nillable="true" ma:displayName="Current Version" ma:description="The current version of the document." ma:hidden="true" ma:internalName="BisCurrentVersion">
      <xsd:simpleType>
        <xsd:restriction base="dms:Text"/>
      </xsd:simpleType>
    </xsd:element>
    <xsd:element name="BisRecipientsTaxHTField0" ma:index="15" nillable="true" ma:taxonomy="true" ma:internalName="BisRecipientsTaxHTField0" ma:taxonomyFieldName="BisRecipients" ma:displayName="Recipients" ma:readOnly="false" ma:fieldId="{e7fea616-6871-49b2-95f5-be5c1d92eabc}" ma:taxonomyMulti="true" ma:sspId="218490a2-a8bd-4701-ac03-3028876db9c3" ma:termSetId="f60d76a3-74ac-4579-8d83-fa03eb287a33" ma:anchorId="00000000-0000-0000-0000-000000000000" ma:open="false" ma:isKeyword="false">
      <xsd:complexType>
        <xsd:sequence>
          <xsd:element ref="pc:Terms" minOccurs="0" maxOccurs="1"/>
        </xsd:sequence>
      </xsd:complexType>
    </xsd:element>
    <xsd:element name="IsMyDocuments" ma:index="20"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Transmission" ma:index="21" nillable="true" ma:displayName="Transmission" ma:default="Internal" ma:description="The transmission associated with the container or item." ma:hidden="true" ma:internalName="BisTransmission" ma:readOnly="false">
      <xsd:simpleType>
        <xsd:restriction base="dms:Choice">
          <xsd:enumeration value="Incoming"/>
          <xsd:enumeration value="Internal"/>
          <xsd:enumeration value="Outgoing"/>
        </xsd:restriction>
      </xsd:simpleType>
    </xsd:element>
    <xsd:element name="BisPermalink" ma:index="28" nillable="true" ma:displayName="Permalink" ma:description="The permanent link to the document." ma:format="Hyperlink" ma:hidden="true" ma:internalName="BisPermalink"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BisInstitutionTaxHTField0" ma:index="38" nillable="true" ma:taxonomy="true" ma:internalName="BisInstitutionTaxHTField0" ma:taxonomyFieldName="BisInstitution" ma:displayName="Institution" ma:readOnly="false"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48" ma:displayName="Confidentiality" ma:default="Confidential" ma:description="The confidentiality of an item in a list." ma:format="Dropdown" ma:internalName="BisConfidentiality">
      <xsd:simpleType>
        <xsd:restriction base="dms:Choice">
          <xsd:enumeration value="Public"/>
          <xsd:enumeration value="Restricted"/>
          <xsd:enumeration value="Confidential"/>
        </xsd:restriction>
      </xsd:simpleType>
    </xsd:element>
    <xsd:element name="_bis_enhancedLookup" ma:index="49" nillable="true" ma:displayName="_bis_enhancedLookup" ma:internalName="_bis_enhancedLookup">
      <xsd:simpleType>
        <xsd:restriction base="dms:Text"/>
      </xsd:simpleType>
    </xsd:element>
    <xsd:element name="BisRetention" ma:index="52"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AdditionalLinks" ma:index="57"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622e8b-ae39-4084-a6ef-0989140e3fa8" elementFormDefault="qualified">
    <xsd:import namespace="http://schemas.microsoft.com/office/2006/documentManagement/types"/>
    <xsd:import namespace="http://schemas.microsoft.com/office/infopath/2007/PartnerControls"/>
    <xsd:element name="Use_x0020_the_x0020_below_x0020_fields_x0020_for_x0020_Written_x0020_Procedure_x0020_Document_x0020_Tracker_x0020_purposes_x0020_only1" ma:index="4" nillable="true" ma:displayName="Use the below fields for Written Procedure Document Tracker purposes only" ma:default="." ma:format="RadioButtons" ma:internalName="Use_x0020_the_x0020_below_x0020_fields_x0020_for_x0020_Written_x0020_Procedure_x0020_Document_x0020_Tracker_x0020_purposes_x0020_only1">
      <xsd:simpleType>
        <xsd:restriction base="dms:Choice">
          <xsd:enumeration value="."/>
        </xsd:restriction>
      </xsd:simpleType>
    </xsd:element>
    <xsd:element name="Document_x0020_number" ma:index="5" nillable="true" ma:displayName="Document Number" ma:description="Please find the latest number to use from the Written Procedure Document Tracker - &#10;Tip: Hold Ctrl button when clicking on this link to open in new tab.  https://sp.bisinfo.org/teams/iais/secretariat/_layouts/15/start.aspx#/SitePages/Governance.aspx" ma:indexed="true" ma:internalName="Document_x0020_number" ma:readOnly="false">
      <xsd:simpleType>
        <xsd:restriction base="dms:Text">
          <xsd:maxLength value="25"/>
        </xsd:restriction>
      </xsd:simpleType>
    </xsd:element>
    <xsd:element name="Date_x0020_Circulated" ma:index="7" nillable="true" ma:displayName="Date Circulated" ma:description="Use for Written Procedure Document Tracker purposes only." ma:format="DateTime" ma:internalName="Date_x0020_Circulated">
      <xsd:simpleType>
        <xsd:restriction base="dms:DateTime"/>
      </xsd:simpleType>
    </xsd:element>
    <xsd:element name="Send_x0020_By" ma:index="8" nillable="true" ma:displayName="Sent By" ma:description="Use for Written Procedure Document Tracker purposes only." ma:list="UserInfo" ma:SharePointGroup="0" ma:internalName="Sen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13" nillable="true" ma:displayName="Taxonomy Catch All Column" ma:description="" ma:hidden="true" ma:list="{00307300-cca1-42ca-9da5-ba04be095124}" ma:internalName="TaxCatchAll" ma:showField="CatchAllData" ma:web="d4622e8b-ae39-4084-a6ef-0989140e3fa8">
      <xsd:complexType>
        <xsd:complexContent>
          <xsd:extension base="dms:MultiChoiceLookup">
            <xsd:sequence>
              <xsd:element name="Value" type="dms:Lookup" maxOccurs="unbounded" minOccurs="0"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BisAuthorssTaxHTField0" ma:index="18"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End_x0020_Date_x0020_and_x0020_Time" ma:index="23" nillable="true" ma:displayName="End Date and Time" ma:format="DateTime" ma:hidden="true" ma:internalName="End_x0020_Date_x0020_and_x0020_Time" ma:readOnly="false">
      <xsd:simpleType>
        <xsd:restriction base="dms:DateTime"/>
      </xsd:simpleType>
    </xsd:element>
    <xsd:element name="k0ea4bf975c14f1a8b37d00589fba0b1" ma:index="24" nillable="true" ma:taxonomy="true" ma:internalName="k0ea4bf975c14f1a8b37d00589fba0b1" ma:taxonomyFieldName="Hosting_x0020_Institution" ma:displayName="IAIS Member Hosting" ma:readOnly="false" ma:default="" ma:fieldId="{40ea4bf9-75c1-4f1a-8b37-d00589fba0b1}"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d52a4b45456b45a5850c27854c75ff63" ma:index="27" nillable="true" ma:taxonomy="true" ma:internalName="d52a4b45456b45a5850c27854c75ff63" ma:taxonomyFieldName="IAIS_x0020_Topics" ma:displayName="IAIS Topics" ma:readOnly="false" ma:default="" ma:fieldId="{d52a4b45-456b-45a5-850c-27854c75ff63}" ma:sspId="218490a2-a8bd-4701-ac03-3028876db9c3" ma:termSetId="a2d951fc-f1f9-41a2-8c4c-f90aec027053" ma:anchorId="00000000-0000-0000-0000-000000000000" ma:open="false" ma:isKeyword="false">
      <xsd:complexType>
        <xsd:sequence>
          <xsd:element ref="pc:Terms" minOccurs="0" maxOccurs="1"/>
        </xsd:sequence>
      </xsd:complexType>
    </xsd:element>
    <xsd:element name="Start_x0020_Date_x0020_and_x0020_Time" ma:index="29" nillable="true" ma:displayName="Start Date and Time" ma:format="DateTime" ma:hidden="true" ma:internalName="Start_x0020_Date_x0020_and_x0020_Time" ma:readOnly="false">
      <xsd:simpleType>
        <xsd:restriction base="dms:DateTime"/>
      </xsd:simpleType>
    </xsd:element>
    <xsd:element name="d69d76c8b8d044f2a0ca6e567a75a84e" ma:index="30" nillable="true" ma:taxonomy="true" ma:internalName="d69d76c8b8d044f2a0ca6e567a75a84e" ma:taxonomyFieldName="IAIS_x0020_Activities" ma:displayName="IAIS Activities" ma:readOnly="false" ma:default="" ma:fieldId="{d69d76c8-b8d0-44f2-a0ca-6e567a75a84e}" ma:taxonomyMulti="true" ma:sspId="218490a2-a8bd-4701-ac03-3028876db9c3" ma:termSetId="d26393dd-5d7e-41d0-8d1a-dc5fcc2025b3" ma:anchorId="00000000-0000-0000-0000-000000000000" ma:open="false" ma:isKeyword="false">
      <xsd:complexType>
        <xsd:sequence>
          <xsd:element ref="pc:Terms" minOccurs="0" maxOccurs="1"/>
        </xsd:sequence>
      </xsd:complexType>
    </xsd:element>
    <xsd:element name="a32059e1b23d444183da2c14f437e49f" ma:index="39" nillable="true" ma:taxonomy="true" ma:internalName="a32059e1b23d444183da2c14f437e49f" ma:taxonomyFieldName="Under_x0020_Consideration_x0020_By" ma:displayName="Under Consideration By" ma:default="" ma:fieldId="{a32059e1-b23d-4441-83da-2c14f437e49f}" ma:taxonomyMulti="true" ma:sspId="218490a2-a8bd-4701-ac03-3028876db9c3" ma:termSetId="a172a3c1-f717-4f0c-9980-2d3989fee1df" ma:anchorId="d6778e9a-aba9-4ec3-99cd-73aad8a25136" ma:open="false" ma:isKeyword="false">
      <xsd:complexType>
        <xsd:sequence>
          <xsd:element ref="pc:Terms" minOccurs="0" maxOccurs="1"/>
        </xsd:sequence>
      </xsd:complexType>
    </xsd:element>
    <xsd:element name="l6c88b5c7c614008b520b8dda87a6df5" ma:index="41" nillable="true" ma:taxonomy="true" ma:internalName="l6c88b5c7c614008b520b8dda87a6df5" ma:taxonomyFieldName="Previously_x002F_Concurrently_x0020_Considered_x0020_By" ma:displayName="Previously/Concurrently Considered By" ma:default="" ma:fieldId="{56c88b5c-7c61-4008-b520-b8dda87a6df5}" ma:taxonomyMulti="true" ma:sspId="218490a2-a8bd-4701-ac03-3028876db9c3" ma:termSetId="a172a3c1-f717-4f0c-9980-2d3989fee1df" ma:anchorId="d6778e9a-aba9-4ec3-99cd-73aad8a25136" ma:open="false" ma:isKeyword="false">
      <xsd:complexType>
        <xsd:sequence>
          <xsd:element ref="pc:Terms" minOccurs="0" maxOccurs="1"/>
        </xsd:sequence>
      </xsd:complexType>
    </xsd:element>
    <xsd:element name="BisDocumentTypeTaxHTField0" ma:index="42"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43" nillable="true" ma:displayName="Document ID Value" ma:description="The value of the document ID assigned to this item." ma:internalName="_dlc_DocId" ma:readOnly="true">
      <xsd:simpleType>
        <xsd:restriction base="dms:Text"/>
      </xsd:simpleType>
    </xsd:element>
    <xsd:element name="TaxKeywordTaxHTField" ma:index="44" nillable="true" ma:taxonomy="true" ma:internalName="TaxKeywordTaxHTField" ma:taxonomyFieldName="TaxKeyword" ma:displayName="Enterprise Keywords" ma:readOnly="false"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Url" ma:index="4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29cacb984b44bca935ae96e682f56f9" ma:index="47" nillable="true" ma:taxonomy="true" ma:internalName="a29cacb984b44bca935ae96e682f56f9" ma:taxonomyFieldName="BISThematicTag" ma:displayName="Thematic Tag" ma:default="" ma:fieldId="{a29cacb9-84b4-4bca-935a-e96e682f56f9}" ma:taxonomyMulti="true" ma:sspId="218490a2-a8bd-4701-ac03-3028876db9c3" ma:termSetId="421eb129-da37-49b7-a529-ae95150c28bc"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TaskDueDate" ma:index="6" nillable="true" ma:displayName="Due Date" ma:description="Use for Written Procedure Document Tracker purposes only." ma:format="DateOnly" ma:internalName="Task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ma:index="1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427AD6-3CD0-486A-91CC-E563F6FC85D8}">
  <ds:schemaRefs>
    <ds:schemaRef ds:uri="office.server.policy"/>
  </ds:schemaRefs>
</ds:datastoreItem>
</file>

<file path=customXml/itemProps2.xml><?xml version="1.0" encoding="utf-8"?>
<ds:datastoreItem xmlns:ds="http://schemas.openxmlformats.org/officeDocument/2006/customXml" ds:itemID="{2F8EF80D-72D5-4F6D-AC4C-E7CC778E2FAB}">
  <ds:schemaRefs>
    <ds:schemaRef ds:uri="http://schemas.microsoft.com/sharepoint/v3/contenttype/forms"/>
  </ds:schemaRefs>
</ds:datastoreItem>
</file>

<file path=customXml/itemProps3.xml><?xml version="1.0" encoding="utf-8"?>
<ds:datastoreItem xmlns:ds="http://schemas.openxmlformats.org/officeDocument/2006/customXml" ds:itemID="{85686DDA-10F5-4C71-BA1B-76A12C5F6E32}">
  <ds:schemaRefs>
    <ds:schemaRef ds:uri="http://schemas.microsoft.com/sharepoint/events"/>
  </ds:schemaRefs>
</ds:datastoreItem>
</file>

<file path=customXml/itemProps4.xml><?xml version="1.0" encoding="utf-8"?>
<ds:datastoreItem xmlns:ds="http://schemas.openxmlformats.org/officeDocument/2006/customXml" ds:itemID="{8DFCF4E3-BAE9-4629-BE61-358A13619E3D}">
  <ds:schemaRefs>
    <ds:schemaRef ds:uri="http://purl.org/dc/terms/"/>
    <ds:schemaRef ds:uri="http://schemas.openxmlformats.org/package/2006/metadata/core-properties"/>
    <ds:schemaRef ds:uri="11a7dd51-f65e-4375-8024-8672f8a01749"/>
    <ds:schemaRef ds:uri="http://www.w3.org/XML/1998/namespace"/>
    <ds:schemaRef ds:uri="http://schemas.microsoft.com/sharepoint/v3"/>
    <ds:schemaRef ds:uri="http://schemas.microsoft.com/office/2006/documentManagement/types"/>
    <ds:schemaRef ds:uri="d4622e8b-ae39-4084-a6ef-0989140e3fa8"/>
    <ds:schemaRef ds:uri="http://purl.org/dc/elements/1.1/"/>
    <ds:schemaRef ds:uri="http://schemas.microsoft.com/office/infopath/2007/PartnerControls"/>
    <ds:schemaRef ds:uri="http://schemas.microsoft.com/office/2006/metadata/properties"/>
    <ds:schemaRef ds:uri="http://schemas.microsoft.com/sharepoint/v4"/>
    <ds:schemaRef ds:uri="http://schemas.microsoft.com/sharepoint/v3/fields"/>
    <ds:schemaRef ds:uri="http://purl.org/dc/dcmitype/"/>
  </ds:schemaRefs>
</ds:datastoreItem>
</file>

<file path=customXml/itemProps5.xml><?xml version="1.0" encoding="utf-8"?>
<ds:datastoreItem xmlns:ds="http://schemas.openxmlformats.org/officeDocument/2006/customXml" ds:itemID="{7BB413C7-7D65-4BF1-9E6C-F1C9EED173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a7dd51-f65e-4375-8024-8672f8a01749"/>
    <ds:schemaRef ds:uri="d4622e8b-ae39-4084-a6ef-0989140e3fa8"/>
    <ds:schemaRef ds:uri="http://schemas.microsoft.com/sharepoint/v3/fields"/>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Read-Me</vt:lpstr>
      <vt:lpstr>Participant</vt:lpstr>
      <vt:lpstr>ICS Summary</vt:lpstr>
      <vt:lpstr>GAAP and ICS Balance Sheets</vt:lpstr>
      <vt:lpstr>Financial Instruments</vt:lpstr>
      <vt:lpstr>Non-controlling interests</vt:lpstr>
      <vt:lpstr>Tier 2 Non-Paid-Up</vt:lpstr>
      <vt:lpstr>ICS Capital requirement</vt:lpstr>
      <vt:lpstr>ICS Capital requirement | IM</vt:lpstr>
      <vt:lpstr>ICS &gt; Non-Insurance &amp; Baseline</vt:lpstr>
      <vt:lpstr>ICS Param</vt:lpstr>
      <vt:lpstr>MP23.SpecificCurrencies</vt:lpstr>
      <vt:lpstr>Version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Vouette, Pierre-Jean</dc:creator>
  <cp:lastModifiedBy>Cosma, Aurelien</cp:lastModifiedBy>
  <dcterms:created xsi:type="dcterms:W3CDTF">2022-02-23T10:31:45Z</dcterms:created>
  <dcterms:modified xsi:type="dcterms:W3CDTF">2024-06-18T14:47:03Z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0x01010066E6577C753B40CABFD9C9409CB523E5008EA6FE90DE091647A289BF0237A4F542010017A881817C17704B98C6B3E154012A4B</vt:lpwstr>
  </property>
  <property fmtid="{D5CDD505-2E9C-101B-9397-08002B2CF9AE}" pid="3" name="TaxKeyword">
    <vt:lpwstr/>
  </property>
  <property fmtid="{D5CDD505-2E9C-101B-9397-08002B2CF9AE}" pid="4" name="BISThematicTag">
    <vt:lpwstr/>
  </property>
  <property fmtid="{D5CDD505-2E9C-101B-9397-08002B2CF9AE}" pid="5" name="IAIS Activities">
    <vt:lpwstr/>
  </property>
  <property fmtid="{D5CDD505-2E9C-101B-9397-08002B2CF9AE}" pid="6" name="Use_x0020_the_x0020_below_x0020_fields_x0020_for_x0020_Written_x0020_Procedure_x0020_Document_x0020_Tracker_x0020_purposes_x0020_only12">
    <vt:lpwstr>n/a</vt:lpwstr>
  </property>
  <property fmtid="{D5CDD505-2E9C-101B-9397-08002B2CF9AE}" pid="7" name="_dlc_policyId">
    <vt:lpwstr>0x01010066E6577C753B40CABFD9C9409CB523E5008EA6FE90DE091647A289BF0237A4F542010017A881817C17704B98C6B3E154012A4B|-891456289</vt:lpwstr>
  </property>
  <property fmtid="{D5CDD505-2E9C-101B-9397-08002B2CF9AE}" pid="8" name="Use the below fields for Written Procedure Document Tracker purposes only12">
    <vt:lpwstr>n/a</vt:lpwstr>
  </property>
  <property fmtid="{D5CDD505-2E9C-101B-9397-08002B2CF9AE}" pid="9" name="Previously/Concurrently Considered By">
    <vt:lpwstr/>
  </property>
  <property fmtid="{D5CDD505-2E9C-101B-9397-08002B2CF9AE}" pid="10" name="Under Consideration By">
    <vt:lpwstr/>
  </property>
  <property fmtid="{D5CDD505-2E9C-101B-9397-08002B2CF9AE}" pid="11" name="BisDocumentType">
    <vt:lpwstr/>
  </property>
  <property fmtid="{D5CDD505-2E9C-101B-9397-08002B2CF9AE}" pid="12" name="Hosting Institution">
    <vt:lpwstr/>
  </property>
  <property fmtid="{D5CDD505-2E9C-101B-9397-08002B2CF9AE}" pid="13" name="BisInstitution">
    <vt:lpwstr/>
  </property>
  <property fmtid="{D5CDD505-2E9C-101B-9397-08002B2CF9AE}" pid="14" name="BisAuthors">
    <vt:lpwstr/>
  </property>
  <property fmtid="{D5CDD505-2E9C-101B-9397-08002B2CF9AE}" pid="15" name="ItemRetentionFormula">
    <vt:lpwstr>&lt;formula id="Microsoft.Office.RecordsManagement.PolicyFeatures.Expiration.Formula.BuiltIn"&gt;&lt;number&gt;14&lt;/number&gt;&lt;property&gt;Created&lt;/property&gt;&lt;propertyId&gt;8c06beca-0777-48f7-91c7-6da68bc07b69&lt;/propertyId&gt;&lt;period&gt;days&lt;/period&gt;&lt;/formula&gt;</vt:lpwstr>
  </property>
  <property fmtid="{D5CDD505-2E9C-101B-9397-08002B2CF9AE}" pid="16" name="BisRecipients">
    <vt:lpwstr/>
  </property>
  <property fmtid="{D5CDD505-2E9C-101B-9397-08002B2CF9AE}" pid="17" name="ec0bd0a502e44f6088b526bb0887fa61">
    <vt:lpwstr>Capital, Solvency and Field Testing Working Group|de68b5de-a47a-400a-b730-af12f63f30c7</vt:lpwstr>
  </property>
  <property fmtid="{D5CDD505-2E9C-101B-9397-08002B2CF9AE}" pid="18" name="_dlc_DocIdItemGuid">
    <vt:lpwstr>4a1b5f65-d929-4dec-986d-9df6b3518a78</vt:lpwstr>
  </property>
  <property fmtid="{D5CDD505-2E9C-101B-9397-08002B2CF9AE}" pid="19" name="IAIS Groups and Units">
    <vt:lpwstr>98;#Capital, Solvency and Field Testing Working Group|de68b5de-a47a-400a-b730-af12f63f30c7</vt:lpwstr>
  </property>
  <property fmtid="{D5CDD505-2E9C-101B-9397-08002B2CF9AE}" pid="20" name="IAIS Topics">
    <vt:lpwstr/>
  </property>
  <property fmtid="{D5CDD505-2E9C-101B-9397-08002B2CF9AE}" pid="21" name="MSIP_Label_b142c856-5923-4773-b42c-1087be44a18e_Enabled">
    <vt:lpwstr>true</vt:lpwstr>
  </property>
  <property fmtid="{D5CDD505-2E9C-101B-9397-08002B2CF9AE}" pid="22" name="MSIP_Label_b142c856-5923-4773-b42c-1087be44a18e_SetDate">
    <vt:lpwstr>2024-06-18T14:43:16Z</vt:lpwstr>
  </property>
  <property fmtid="{D5CDD505-2E9C-101B-9397-08002B2CF9AE}" pid="23" name="MSIP_Label_b142c856-5923-4773-b42c-1087be44a18e_Method">
    <vt:lpwstr>Privileged</vt:lpwstr>
  </property>
  <property fmtid="{D5CDD505-2E9C-101B-9397-08002B2CF9AE}" pid="24" name="MSIP_Label_b142c856-5923-4773-b42c-1087be44a18e_Name">
    <vt:lpwstr>Public - No Marking</vt:lpwstr>
  </property>
  <property fmtid="{D5CDD505-2E9C-101B-9397-08002B2CF9AE}" pid="25" name="MSIP_Label_b142c856-5923-4773-b42c-1087be44a18e_SiteId">
    <vt:lpwstr>03e82858-fc14-4f12-b078-aac6d25c87da</vt:lpwstr>
  </property>
  <property fmtid="{D5CDD505-2E9C-101B-9397-08002B2CF9AE}" pid="26" name="MSIP_Label_b142c856-5923-4773-b42c-1087be44a18e_ActionId">
    <vt:lpwstr>d6f4293d-ca50-4387-a9e4-2c446232fd2a</vt:lpwstr>
  </property>
  <property fmtid="{D5CDD505-2E9C-101B-9397-08002B2CF9AE}" pid="27" name="MSIP_Label_b142c856-5923-4773-b42c-1087be44a18e_ContentBits">
    <vt:lpwstr>0</vt:lpwstr>
  </property>
</Properties>
</file>